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itle" sheetId="1" r:id="rId4"/>
    <sheet state="visible" name="Champions" sheetId="2" r:id="rId5"/>
    <sheet state="visible" name="Contenders" sheetId="3" r:id="rId6"/>
    <sheet state="visible" name="Challengers" sheetId="4" r:id="rId7"/>
    <sheet state="visible" name="All CCC" sheetId="5" r:id="rId8"/>
    <sheet state="visible" name="Historical" sheetId="6" r:id="rId9"/>
    <sheet state="visible" name="WatchList" sheetId="7" r:id="rId10"/>
    <sheet state="visible" name="Changes" sheetId="8" r:id="rId11"/>
    <sheet state="visible" name="Summary" sheetId="9" r:id="rId12"/>
    <sheet state="visible" name="Revisions" sheetId="10" r:id="rId13"/>
    <sheet state="visible" name="Notes" sheetId="11" r:id="rId14"/>
  </sheets>
  <definedNames>
    <definedName localSheetId="2" name="ContendersData">#REF!</definedName>
    <definedName name="ContendersData">#REF!</definedName>
    <definedName localSheetId="3" name="ChampsData">#REF!</definedName>
    <definedName localSheetId="3" name="DataAll">Challengers!$A$7:$BC$318</definedName>
    <definedName name="WatchList">WatchList!$A$6:$B$20</definedName>
    <definedName localSheetId="1" name="ContendersData">#REF!</definedName>
    <definedName name="ChampsData">#REF!</definedName>
    <definedName localSheetId="1" name="ChampsData">#REF!</definedName>
    <definedName localSheetId="3" name="ContendersData">#REF!</definedName>
    <definedName localSheetId="6" name="ChampsData">WatchList!$A$6:$B$20</definedName>
    <definedName localSheetId="2" name="DataAll">Contenders!$A$7:$BC$300</definedName>
    <definedName name="FrozenAngels">Notes!$A$231:$J$266</definedName>
    <definedName name="NearChallengers">Notes!$A$186:$F$214</definedName>
    <definedName localSheetId="1" name="DataAll">Champions!$A$7:$BC$146</definedName>
    <definedName name="DataAll">'All CCC'!$A$7:$BC$752</definedName>
    <definedName localSheetId="2" name="CzallengersData">#REF!</definedName>
    <definedName localSheetId="1" name="CzallengersData">#REF!</definedName>
    <definedName localSheetId="5" name="DataAll">Historical!$A$7:$AV$754</definedName>
    <definedName localSheetId="2" name="ChampsData">#REF!</definedName>
    <definedName name="CzallengersData">#REF!</definedName>
    <definedName localSheetId="3" name="CzallengersData">#REF!</definedName>
    <definedName name="Deletions">Changes!$A$8:$I$665</definedName>
  </definedNames>
  <calcPr/>
</workbook>
</file>

<file path=xl/sharedStrings.xml><?xml version="1.0" encoding="utf-8"?>
<sst xmlns="http://schemas.openxmlformats.org/spreadsheetml/2006/main" count="21560" uniqueCount="4631">
  <si>
    <t>The Dividend Champions List</t>
  </si>
  <si>
    <t>A Resource For Dividend Growth Investors</t>
  </si>
  <si>
    <t>A monthly publication tracking companies with a history of consistently increasing their dividends</t>
  </si>
  <si>
    <t>To be included on the list, a company must be consistently increasing its calendar year dividend payout for at least the past 5 years</t>
  </si>
  <si>
    <t>Created by David Fish</t>
  </si>
  <si>
    <t>Updated by Justin Law</t>
  </si>
  <si>
    <t>©2020 All Rights Reserved. This listing is intended for personal, non-commercial use only.</t>
  </si>
  <si>
    <t>U.S. Dividend Champions</t>
  </si>
  <si>
    <t>End-of-month update at:</t>
  </si>
  <si>
    <t>Dividend Information</t>
  </si>
  <si>
    <t>Fundamental Data</t>
  </si>
  <si>
    <t>Numbers in Blue directly from Finviz</t>
  </si>
  <si>
    <t>Special</t>
  </si>
  <si>
    <t>Dividend Growth Model</t>
  </si>
  <si>
    <t>Technical Data</t>
  </si>
  <si>
    <t>Other</t>
  </si>
  <si>
    <t>(and American Depository Receipts)</t>
  </si>
  <si>
    <t>http://dripinvesting.org/Tools/Tools.asp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</si>
  <si>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</si>
  <si>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</si>
  <si>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(see Notes tab)</t>
  </si>
  <si>
    <t>(based on Earnings Estimates, if available)</t>
  </si>
  <si>
    <t>MMA=Moving Market Average</t>
  </si>
  <si>
    <t>As of 2/28/20</t>
  </si>
  <si>
    <t>Dates in Red (right-aligned) indicate last increase more than a year ago (Ex-Div Date)</t>
  </si>
  <si>
    <t>Dates in Green (centered) indicate increase (by Ex-Div. Date) expected in next 2 months</t>
  </si>
  <si>
    <t>Past Performance is No Guarantee of Future Results</t>
  </si>
  <si>
    <t>Numbers in Gray last updated 12/31/2019</t>
  </si>
  <si>
    <t>Disclaimer: Although all figures are thought to be correct, no guarantee is expressed or implied.</t>
  </si>
  <si>
    <t>Last updated 12/31/2019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</si>
  <si>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</si>
  <si>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</si>
  <si>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</si>
  <si>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</si>
  <si>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</si>
  <si>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</si>
  <si>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</si>
  <si>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</si>
  <si>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Current</t>
  </si>
  <si>
    <t>Payouts/</t>
  </si>
  <si>
    <t>Qtly</t>
  </si>
  <si>
    <t>Previous</t>
  </si>
  <si>
    <t>Last Increased on:</t>
  </si>
  <si>
    <t>MR%</t>
  </si>
  <si>
    <t>DGR</t>
  </si>
  <si>
    <t>5/10</t>
  </si>
  <si>
    <t>Past 5yr</t>
  </si>
  <si>
    <t>&amp;=MultiIncThisYr</t>
  </si>
  <si>
    <t>EPS%</t>
  </si>
  <si>
    <t>TTM</t>
  </si>
  <si>
    <t>FYE</t>
  </si>
  <si>
    <t>MRQ</t>
  </si>
  <si>
    <t>NY</t>
  </si>
  <si>
    <t>Est-5yr</t>
  </si>
  <si>
    <t>MktCap</t>
  </si>
  <si>
    <t>Inside</t>
  </si>
  <si>
    <t>Debt/</t>
  </si>
  <si>
    <t>Tweed</t>
  </si>
  <si>
    <t>Chowder</t>
  </si>
  <si>
    <t>+/-% vs.</t>
  </si>
  <si>
    <t>Estimated Dividends to be Paid in Year:</t>
  </si>
  <si>
    <t>Est. Payback</t>
  </si>
  <si>
    <t>5-yr</t>
  </si>
  <si>
    <t>52-wk</t>
  </si>
  <si>
    <t>50-day</t>
  </si>
  <si>
    <t>200-day</t>
  </si>
  <si>
    <t>Streak</t>
  </si>
  <si>
    <t>Recessions</t>
  </si>
  <si>
    <t>Name</t>
  </si>
  <si>
    <t>Symbol</t>
  </si>
  <si>
    <t>Sector</t>
  </si>
  <si>
    <t>Industry</t>
  </si>
  <si>
    <t>Yrs</t>
  </si>
  <si>
    <t>Seq</t>
  </si>
  <si>
    <t>DR</t>
  </si>
  <si>
    <t>SP</t>
  </si>
  <si>
    <t>Price</t>
  </si>
  <si>
    <t>Yield</t>
  </si>
  <si>
    <t>Dividend</t>
  </si>
  <si>
    <t>Year</t>
  </si>
  <si>
    <t>Annualized</t>
  </si>
  <si>
    <t>Sch</t>
  </si>
  <si>
    <t>Payout</t>
  </si>
  <si>
    <t>Ex-Div</t>
  </si>
  <si>
    <t>Pay</t>
  </si>
  <si>
    <t>Inc.</t>
  </si>
  <si>
    <t>1-yr</t>
  </si>
  <si>
    <t>3-yr</t>
  </si>
  <si>
    <t>10-yr</t>
  </si>
  <si>
    <t>A/D*</t>
  </si>
  <si>
    <t>DEG</t>
  </si>
  <si>
    <t>Notes</t>
  </si>
  <si>
    <t>P/E</t>
  </si>
  <si>
    <t>Month</t>
  </si>
  <si>
    <t>EPS</t>
  </si>
  <si>
    <t>PEG</t>
  </si>
  <si>
    <t>P/Sales</t>
  </si>
  <si>
    <t>P/Book</t>
  </si>
  <si>
    <t>ROE</t>
  </si>
  <si>
    <t>Growth</t>
  </si>
  <si>
    <t>($Mil)</t>
  </si>
  <si>
    <t>Own.</t>
  </si>
  <si>
    <t>Equity</t>
  </si>
  <si>
    <t>Factor</t>
  </si>
  <si>
    <t>Rule</t>
  </si>
  <si>
    <t>Graham</t>
  </si>
  <si>
    <t>$</t>
  </si>
  <si>
    <t>%</t>
  </si>
  <si>
    <t>Beta</t>
  </si>
  <si>
    <t>Low</t>
  </si>
  <si>
    <t>High</t>
  </si>
  <si>
    <t>MMA</t>
  </si>
  <si>
    <t>OTC</t>
  </si>
  <si>
    <t>Began</t>
  </si>
  <si>
    <t>Survived</t>
  </si>
  <si>
    <t>ROA</t>
  </si>
  <si>
    <t>ABM Industries Inc.</t>
  </si>
  <si>
    <t>ABM</t>
  </si>
  <si>
    <t>Industrials</t>
  </si>
  <si>
    <t>Commercial Services &amp; Supplies</t>
  </si>
  <si>
    <t>Y</t>
  </si>
  <si>
    <t>N</t>
  </si>
  <si>
    <t>B05</t>
  </si>
  <si>
    <t>Archer Daniels Midland</t>
  </si>
  <si>
    <t>ADM</t>
  </si>
  <si>
    <t>Consumer Staples</t>
  </si>
  <si>
    <t>Food Products</t>
  </si>
  <si>
    <t>C13</t>
  </si>
  <si>
    <t>n/a</t>
  </si>
  <si>
    <t>Automatic Data Proc.</t>
  </si>
  <si>
    <t>ADP</t>
  </si>
  <si>
    <t>Information Technology</t>
  </si>
  <si>
    <t>IT Services</t>
  </si>
  <si>
    <t>A01</t>
  </si>
  <si>
    <t>AFLAC Inc.</t>
  </si>
  <si>
    <t>AFL</t>
  </si>
  <si>
    <t>Financials</t>
  </si>
  <si>
    <t>Insurance</t>
  </si>
  <si>
    <t>C01</t>
  </si>
  <si>
    <t>Albemarle Corp.</t>
  </si>
  <si>
    <t>ALB</t>
  </si>
  <si>
    <t>Materials</t>
  </si>
  <si>
    <t>Chemicals</t>
  </si>
  <si>
    <t>A02</t>
  </si>
  <si>
    <t>A.O. Smith Corp.</t>
  </si>
  <si>
    <t>AOS</t>
  </si>
  <si>
    <t>Building Products</t>
  </si>
  <si>
    <t>B15</t>
  </si>
  <si>
    <t>Air Products &amp; Chem.</t>
  </si>
  <si>
    <t>APD</t>
  </si>
  <si>
    <t>B14</t>
  </si>
  <si>
    <t>Arrow Financial Corp.</t>
  </si>
  <si>
    <t>AROW</t>
  </si>
  <si>
    <t>Banks</t>
  </si>
  <si>
    <t>C15</t>
  </si>
  <si>
    <t>2019=Year 26</t>
  </si>
  <si>
    <t>Artesian Resources</t>
  </si>
  <si>
    <t>ARTNA</t>
  </si>
  <si>
    <t>Utilities</t>
  </si>
  <si>
    <t>Water Utilities</t>
  </si>
  <si>
    <t>B22</t>
  </si>
  <si>
    <t>Atmos Energy</t>
  </si>
  <si>
    <t>ATO</t>
  </si>
  <si>
    <t>Gas Utilities</t>
  </si>
  <si>
    <t>C11</t>
  </si>
  <si>
    <t>AptarGroup Inc.</t>
  </si>
  <si>
    <t>ATR</t>
  </si>
  <si>
    <t>Containers &amp; Packaging</t>
  </si>
  <si>
    <t>-</t>
  </si>
  <si>
    <t>B23</t>
  </si>
  <si>
    <t>American States Water</t>
  </si>
  <si>
    <t>AWR</t>
  </si>
  <si>
    <t>BancFirst Corp. OK</t>
  </si>
  <si>
    <t>BANF</t>
  </si>
  <si>
    <t>A13</t>
  </si>
  <si>
    <t>Becton Dickinson &amp; Co.</t>
  </si>
  <si>
    <t>BDX</t>
  </si>
  <si>
    <t>Health Care</t>
  </si>
  <si>
    <t>Health Care Equipment &amp; Supplies</t>
  </si>
  <si>
    <t>C29</t>
  </si>
  <si>
    <t>FY Streak</t>
  </si>
  <si>
    <t>Franklin Resources</t>
  </si>
  <si>
    <t>BEN</t>
  </si>
  <si>
    <t>Capital Markets</t>
  </si>
  <si>
    <t>A10</t>
  </si>
  <si>
    <t>Brown-Forman Class B</t>
  </si>
  <si>
    <t>BF-B</t>
  </si>
  <si>
    <t>Beverages</t>
  </si>
  <si>
    <t>Black Hills Corp.</t>
  </si>
  <si>
    <t>BKH</t>
  </si>
  <si>
    <t>Multi-Utilities</t>
  </si>
  <si>
    <t>Badger Meter Inc.</t>
  </si>
  <si>
    <t>BMI</t>
  </si>
  <si>
    <t>Electronic Equipment, Instruments &amp; Components</t>
  </si>
  <si>
    <t>Brady Corp.</t>
  </si>
  <si>
    <t>BRC</t>
  </si>
  <si>
    <t>A31</t>
  </si>
  <si>
    <t>Brown &amp; Brown Inc.</t>
  </si>
  <si>
    <t>BRO</t>
  </si>
  <si>
    <t>B08</t>
  </si>
  <si>
    <t>Caterpillar Inc.</t>
  </si>
  <si>
    <t>CAT</t>
  </si>
  <si>
    <t>Machinery</t>
  </si>
  <si>
    <t>B19</t>
  </si>
  <si>
    <t>Chubb Limited</t>
  </si>
  <si>
    <t>CB</t>
  </si>
  <si>
    <t>A21</t>
  </si>
  <si>
    <t>Switz.,US$</t>
  </si>
  <si>
    <t>Commerce Bancshares</t>
  </si>
  <si>
    <t>CBSH</t>
  </si>
  <si>
    <t>C26</t>
  </si>
  <si>
    <t>Adj/Stk Div</t>
  </si>
  <si>
    <t>Community Bank System</t>
  </si>
  <si>
    <t>CBU</t>
  </si>
  <si>
    <t>Cullen/Frost Bankers</t>
  </si>
  <si>
    <t>CFR</t>
  </si>
  <si>
    <t>Cincinnati Financial</t>
  </si>
  <si>
    <t>CINF</t>
  </si>
  <si>
    <t>A16</t>
  </si>
  <si>
    <t>Colgate-Palmolive Co.</t>
  </si>
  <si>
    <t>CL</t>
  </si>
  <si>
    <t>Household Products</t>
  </si>
  <si>
    <t>Clorox Company</t>
  </si>
  <si>
    <t>CLX</t>
  </si>
  <si>
    <t>B11</t>
  </si>
  <si>
    <t>Canadian National Railway</t>
  </si>
  <si>
    <t>CNI</t>
  </si>
  <si>
    <t>Road &amp; Rail</t>
  </si>
  <si>
    <t>@,Canada</t>
  </si>
  <si>
    <t>Chesapeake Financial Shares</t>
  </si>
  <si>
    <t>CPKF</t>
  </si>
  <si>
    <t>Carlisle Companies</t>
  </si>
  <si>
    <t>CSL</t>
  </si>
  <si>
    <t>Industrial Conglomerates</t>
  </si>
  <si>
    <t>Computer Services Inc.</t>
  </si>
  <si>
    <t>CSVI</t>
  </si>
  <si>
    <t>C25</t>
  </si>
  <si>
    <t>Adj Split</t>
  </si>
  <si>
    <t>Cintas Corp.</t>
  </si>
  <si>
    <t>CTAS</t>
  </si>
  <si>
    <t>Dec</t>
  </si>
  <si>
    <t>Community Trust Banc.</t>
  </si>
  <si>
    <t>CTBI</t>
  </si>
  <si>
    <t>Chevron Corp.</t>
  </si>
  <si>
    <t>CVX</t>
  </si>
  <si>
    <t>Energy</t>
  </si>
  <si>
    <t>Oil, Gas &amp; Consumable Fuels</t>
  </si>
  <si>
    <t>C12</t>
  </si>
  <si>
    <t>California Water Service</t>
  </si>
  <si>
    <t>CWT</t>
  </si>
  <si>
    <t>Donaldson Company</t>
  </si>
  <si>
    <t>DCI</t>
  </si>
  <si>
    <t>B31</t>
  </si>
  <si>
    <t>Dover Corp.</t>
  </si>
  <si>
    <t>DOV</t>
  </si>
  <si>
    <t>Enterprise Bancorp Inc.</t>
  </si>
  <si>
    <t>EBTC</t>
  </si>
  <si>
    <t>Ecolab Inc.</t>
  </si>
  <si>
    <t>ECL</t>
  </si>
  <si>
    <t>Consolidated Edison</t>
  </si>
  <si>
    <t>ED</t>
  </si>
  <si>
    <t>Eagle Financial Services</t>
  </si>
  <si>
    <t>EFSI</t>
  </si>
  <si>
    <t>B16</t>
  </si>
  <si>
    <t>Emerson Electric</t>
  </si>
  <si>
    <t>EMR</t>
  </si>
  <si>
    <t>Electrical Equipment</t>
  </si>
  <si>
    <t>Erie Indemnity Company</t>
  </si>
  <si>
    <t>ERIE</t>
  </si>
  <si>
    <t>A23</t>
  </si>
  <si>
    <t>Essex Property Trust</t>
  </si>
  <si>
    <t>ESS</t>
  </si>
  <si>
    <t>Real Estate</t>
  </si>
  <si>
    <t>Equity Real Estate Investment Trusts (REITs)</t>
  </si>
  <si>
    <t>Eaton Vance Corp.</t>
  </si>
  <si>
    <t>EV</t>
  </si>
  <si>
    <t>Expeditors International</t>
  </si>
  <si>
    <t>EXPD</t>
  </si>
  <si>
    <t>Air Freight &amp; Logistics</t>
  </si>
  <si>
    <t>JnDe</t>
  </si>
  <si>
    <t>Franklin Electric Co.</t>
  </si>
  <si>
    <t>FELE</t>
  </si>
  <si>
    <t>B17</t>
  </si>
  <si>
    <t>Farmers &amp; Merchants Bancorp</t>
  </si>
  <si>
    <t>FMCB</t>
  </si>
  <si>
    <t>JaJl</t>
  </si>
  <si>
    <t>Federal Realty Inv. Trust</t>
  </si>
  <si>
    <t>FRT</t>
  </si>
  <si>
    <t>H.B. Fuller Company</t>
  </si>
  <si>
    <t>FUL</t>
  </si>
  <si>
    <t>B10</t>
  </si>
  <si>
    <t>General Dynamics</t>
  </si>
  <si>
    <t>GD</t>
  </si>
  <si>
    <t>Aerospace &amp; Defense</t>
  </si>
  <si>
    <t>Genuine Parts Co.</t>
  </si>
  <si>
    <t>GPC</t>
  </si>
  <si>
    <t>Consumer Discretionary</t>
  </si>
  <si>
    <t>Distributors</t>
  </si>
  <si>
    <t>Gorman-Rupp Company</t>
  </si>
  <si>
    <t>GRC</t>
  </si>
  <si>
    <t>C08</t>
  </si>
  <si>
    <t>W.W. Grainger Inc.</t>
  </si>
  <si>
    <t>GWW</t>
  </si>
  <si>
    <t>Trading Companies &amp; Distributors</t>
  </si>
  <si>
    <t>Helmerich &amp; Payne Inc.</t>
  </si>
  <si>
    <t>HP</t>
  </si>
  <si>
    <t>Energy Equipment &amp; Services</t>
  </si>
  <si>
    <t>2019=Year 47</t>
  </si>
  <si>
    <t>Hormel Foods Corp.</t>
  </si>
  <si>
    <t>HRL</t>
  </si>
  <si>
    <t>Illinois Tool Works</t>
  </si>
  <si>
    <t>ITW</t>
  </si>
  <si>
    <t>Jack Henry &amp; Associates</t>
  </si>
  <si>
    <t>JKHY</t>
  </si>
  <si>
    <t>C16</t>
  </si>
  <si>
    <t>Johnson &amp; Johnson</t>
  </si>
  <si>
    <t>JNJ</t>
  </si>
  <si>
    <t>Pharmaceuticals</t>
  </si>
  <si>
    <t>John Wiley &amp; Sons Inc.</t>
  </si>
  <si>
    <t>JW-A</t>
  </si>
  <si>
    <t>Communication Services</t>
  </si>
  <si>
    <t>Media</t>
  </si>
  <si>
    <t>A19</t>
  </si>
  <si>
    <t>Also Class B</t>
  </si>
  <si>
    <t>Kimberly-Clark Corp.</t>
  </si>
  <si>
    <t>KMB</t>
  </si>
  <si>
    <t>A03</t>
  </si>
  <si>
    <t>Coca-Cola Company</t>
  </si>
  <si>
    <t>KO</t>
  </si>
  <si>
    <t>Lancaster Colony Corp.</t>
  </si>
  <si>
    <t>LANC</t>
  </si>
  <si>
    <t>Lincoln Electric Holdings</t>
  </si>
  <si>
    <t>LECO</t>
  </si>
  <si>
    <t>A12</t>
  </si>
  <si>
    <t>Leggett &amp; Platt Inc.</t>
  </si>
  <si>
    <t>LEG</t>
  </si>
  <si>
    <t>Household Durables</t>
  </si>
  <si>
    <t>A14</t>
  </si>
  <si>
    <t>Linde Plc</t>
  </si>
  <si>
    <t>LIN</t>
  </si>
  <si>
    <t>Lowe's Companies</t>
  </si>
  <si>
    <t>LOW</t>
  </si>
  <si>
    <t>Specialty Retail</t>
  </si>
  <si>
    <t>B09</t>
  </si>
  <si>
    <t>Matthews International</t>
  </si>
  <si>
    <t>MATW</t>
  </si>
  <si>
    <t>McDonald's Corp.</t>
  </si>
  <si>
    <t>MCD</t>
  </si>
  <si>
    <t>Hotels, Restaurants &amp; Leisure</t>
  </si>
  <si>
    <t>Mercury General Corp.</t>
  </si>
  <si>
    <t>MCY</t>
  </si>
  <si>
    <t>C28</t>
  </si>
  <si>
    <t>Meredith Corp.</t>
  </si>
  <si>
    <t>MDP</t>
  </si>
  <si>
    <t>Medtronic plc</t>
  </si>
  <si>
    <t>MDT</t>
  </si>
  <si>
    <t>A26</t>
  </si>
  <si>
    <t>ADR-Ireland,US$</t>
  </si>
  <si>
    <t>MDU Resources</t>
  </si>
  <si>
    <t>MDU</t>
  </si>
  <si>
    <t>MGE Energy Inc.</t>
  </si>
  <si>
    <t>MGEE</t>
  </si>
  <si>
    <t>Electric Utilities</t>
  </si>
  <si>
    <t>McGrath Rentcorp</t>
  </si>
  <si>
    <t>MGRC</t>
  </si>
  <si>
    <t>A30</t>
  </si>
  <si>
    <t>McCormick &amp; Co.</t>
  </si>
  <si>
    <t>MKC</t>
  </si>
  <si>
    <t>Also MKCV</t>
  </si>
  <si>
    <t>3M Company</t>
  </si>
  <si>
    <t>MMM</t>
  </si>
  <si>
    <t>Altria Group Inc.</t>
  </si>
  <si>
    <t>MO</t>
  </si>
  <si>
    <t>Tobacco</t>
  </si>
  <si>
    <t>MSA Safety Inc.</t>
  </si>
  <si>
    <t>MSA</t>
  </si>
  <si>
    <t>C10</t>
  </si>
  <si>
    <t>Middlesex Water Co.</t>
  </si>
  <si>
    <t>MSEX</t>
  </si>
  <si>
    <t>NACCO Industries</t>
  </si>
  <si>
    <t>NC</t>
  </si>
  <si>
    <t>2018 = Year 33</t>
  </si>
  <si>
    <t>Nordson Corp.</t>
  </si>
  <si>
    <t>NDSN</t>
  </si>
  <si>
    <t>C05</t>
  </si>
  <si>
    <t>NextEra Energy Inc.</t>
  </si>
  <si>
    <t>NEE</t>
  </si>
  <si>
    <t>National Fuel Gas</t>
  </si>
  <si>
    <t>NFG</t>
  </si>
  <si>
    <t>Northeast Indiana Bancorp</t>
  </si>
  <si>
    <t>NIDB</t>
  </si>
  <si>
    <t>Thrifts &amp; Mortgage Finance</t>
  </si>
  <si>
    <t>B21</t>
  </si>
  <si>
    <t>National Retail Properties</t>
  </si>
  <si>
    <t>NNN</t>
  </si>
  <si>
    <t>Nucor Corp.</t>
  </si>
  <si>
    <t>NUE</t>
  </si>
  <si>
    <t>Metals &amp; Mining</t>
  </si>
  <si>
    <t>Northwest Natural Gas</t>
  </si>
  <si>
    <t>NWN</t>
  </si>
  <si>
    <t>Realty Income Corp.</t>
  </si>
  <si>
    <t>O</t>
  </si>
  <si>
    <t>Mo</t>
  </si>
  <si>
    <t>Old Republic International</t>
  </si>
  <si>
    <t>ORI</t>
  </si>
  <si>
    <t>People's United Financial</t>
  </si>
  <si>
    <t>PBCT</t>
  </si>
  <si>
    <t>PepsiCo Inc.</t>
  </si>
  <si>
    <t>PEP</t>
  </si>
  <si>
    <t>C30</t>
  </si>
  <si>
    <t>Procter &amp; Gamble Co.</t>
  </si>
  <si>
    <t>PG</t>
  </si>
  <si>
    <t>Parker-Hannifin Corp.</t>
  </si>
  <si>
    <t>PH</t>
  </si>
  <si>
    <t>Polaris Industries</t>
  </si>
  <si>
    <t>PII</t>
  </si>
  <si>
    <t>Leisure Products</t>
  </si>
  <si>
    <t>Pentair Ltd.</t>
  </si>
  <si>
    <t>PNR</t>
  </si>
  <si>
    <t>PPG Industries Inc.</t>
  </si>
  <si>
    <t>PPG</t>
  </si>
  <si>
    <t>PSB Holdings Inc.</t>
  </si>
  <si>
    <t>PSBQ</t>
  </si>
  <si>
    <t>RLI Corp.</t>
  </si>
  <si>
    <t>RLI</t>
  </si>
  <si>
    <t>C20</t>
  </si>
  <si>
    <t>Roper Technologies Inc.</t>
  </si>
  <si>
    <t>ROP</t>
  </si>
  <si>
    <t>Ross Stores Inc.</t>
  </si>
  <si>
    <t>ROST</t>
  </si>
  <si>
    <t>RPM International Inc.</t>
  </si>
  <si>
    <t>RPM</t>
  </si>
  <si>
    <t>Southside Bancshares</t>
  </si>
  <si>
    <t>SBSI</t>
  </si>
  <si>
    <t>C07</t>
  </si>
  <si>
    <t>Stepan Company</t>
  </si>
  <si>
    <t>SCL</t>
  </si>
  <si>
    <t>#VALUE!</t>
  </si>
  <si>
    <t>SEI Investments Company</t>
  </si>
  <si>
    <t>SEIC</t>
  </si>
  <si>
    <t>JaJu</t>
  </si>
  <si>
    <t>Sherwin-Williams Co.</t>
  </si>
  <si>
    <t>SHW</t>
  </si>
  <si>
    <t>C09</t>
  </si>
  <si>
    <t>SJW Corp.</t>
  </si>
  <si>
    <t>SJW</t>
  </si>
  <si>
    <t>Tanger Factory Outlet Centers</t>
  </si>
  <si>
    <t>SKT</t>
  </si>
  <si>
    <t>Sonoco Products Co.</t>
  </si>
  <si>
    <t>SON</t>
  </si>
  <si>
    <t>S&amp;P Global Inc.</t>
  </si>
  <si>
    <t>SPGI</t>
  </si>
  <si>
    <t>1st Source Corp.</t>
  </si>
  <si>
    <t>SRCE</t>
  </si>
  <si>
    <t>Stanley Black &amp; Decker</t>
  </si>
  <si>
    <t>SWK</t>
  </si>
  <si>
    <t>C19</t>
  </si>
  <si>
    <t>Stryker Corp.</t>
  </si>
  <si>
    <t>SYK</t>
  </si>
  <si>
    <t>Sysco Corp.</t>
  </si>
  <si>
    <t>SYY</t>
  </si>
  <si>
    <t>Food &amp; Staples Retailing</t>
  </si>
  <si>
    <t>AT&amp;T Inc.</t>
  </si>
  <si>
    <t>T</t>
  </si>
  <si>
    <t>Diversified Telecommunication Services</t>
  </si>
  <si>
    <t>B01</t>
  </si>
  <si>
    <t>Telephone &amp; Data Sys.</t>
  </si>
  <si>
    <t>TDS</t>
  </si>
  <si>
    <t>Wireless Telecommunication Services</t>
  </si>
  <si>
    <t>Target Corp.</t>
  </si>
  <si>
    <t>TGT</t>
  </si>
  <si>
    <t>Multiline Retail</t>
  </si>
  <si>
    <t>First Financial Corp.</t>
  </si>
  <si>
    <t>THFF</t>
  </si>
  <si>
    <t>Tompkins Financial Corp.</t>
  </si>
  <si>
    <t>TMP</t>
  </si>
  <si>
    <t>Tennant Company</t>
  </si>
  <si>
    <t>TNC</t>
  </si>
  <si>
    <t>2019=Year 48</t>
  </si>
  <si>
    <t>Tootsie Roll Industries</t>
  </si>
  <si>
    <t>TR</t>
  </si>
  <si>
    <t>C27</t>
  </si>
  <si>
    <t>Adj/Stock Div</t>
  </si>
  <si>
    <t>Thomson Reuters Corp.</t>
  </si>
  <si>
    <t>TRI</t>
  </si>
  <si>
    <t>Canada,US$</t>
  </si>
  <si>
    <t>T. Rowe Price Group</t>
  </si>
  <si>
    <t>TROW</t>
  </si>
  <si>
    <t>Calvin B. Taylor Bankshares Inc.</t>
  </si>
  <si>
    <t>TYCB</t>
  </si>
  <si>
    <t>Adj. switch to quarterly</t>
  </si>
  <si>
    <t>Urstadt Biddle Properties</t>
  </si>
  <si>
    <t>UBA</t>
  </si>
  <si>
    <t>also UBP@90%</t>
  </si>
  <si>
    <t>United Bankshares Inc.</t>
  </si>
  <si>
    <t>UBSI</t>
  </si>
  <si>
    <t>Rec Date Streak</t>
  </si>
  <si>
    <t>UGI Corp.</t>
  </si>
  <si>
    <t>UGI</t>
  </si>
  <si>
    <t>Universal Health Realty Trust</t>
  </si>
  <si>
    <t>UHT</t>
  </si>
  <si>
    <t>UMB Financial Corp.</t>
  </si>
  <si>
    <t>UMBF</t>
  </si>
  <si>
    <t>United Technologies</t>
  </si>
  <si>
    <t>UTX</t>
  </si>
  <si>
    <t>Universal Corp.</t>
  </si>
  <si>
    <t>UVV</t>
  </si>
  <si>
    <t>VF Corp.</t>
  </si>
  <si>
    <t>VFC</t>
  </si>
  <si>
    <t>Textiles, Apparel &amp; Luxury Goods</t>
  </si>
  <si>
    <t>C18</t>
  </si>
  <si>
    <t>Adj. Spinoff</t>
  </si>
  <si>
    <t>Westamerica Bancorp</t>
  </si>
  <si>
    <t>WABC</t>
  </si>
  <si>
    <t>2018 = Year 27</t>
  </si>
  <si>
    <t>Walgreens Boots Alliance Inc.</t>
  </si>
  <si>
    <t>WBA</t>
  </si>
  <si>
    <t>Weyco Group Inc.</t>
  </si>
  <si>
    <t>WEYS</t>
  </si>
  <si>
    <t>Wal-Mart Inc.</t>
  </si>
  <si>
    <t>WMT</t>
  </si>
  <si>
    <t>West Pharmaceutical Services</t>
  </si>
  <si>
    <t>WST</t>
  </si>
  <si>
    <t>Essential Utilities Inc.</t>
  </si>
  <si>
    <t>WTRG</t>
  </si>
  <si>
    <t>ExxonMobil Corp.</t>
  </si>
  <si>
    <t>XOM</t>
  </si>
  <si>
    <t>Averages for All</t>
  </si>
  <si>
    <t>Averages by Sector</t>
  </si>
  <si>
    <t>Contenders</t>
  </si>
  <si>
    <t>Aaron's Inc.</t>
  </si>
  <si>
    <t>AAN</t>
  </si>
  <si>
    <t>AmerisourceBergen Corp.</t>
  </si>
  <si>
    <t>ABC</t>
  </si>
  <si>
    <t>Health Care Providers &amp; Services</t>
  </si>
  <si>
    <t>C04</t>
  </si>
  <si>
    <t>2019=Year 15</t>
  </si>
  <si>
    <t>Accenture plc</t>
  </si>
  <si>
    <t>ACN</t>
  </si>
  <si>
    <t>MyNv</t>
  </si>
  <si>
    <t>Ireland,US$</t>
  </si>
  <si>
    <t>Acme United Corp.</t>
  </si>
  <si>
    <t>ACU</t>
  </si>
  <si>
    <t>B03</t>
  </si>
  <si>
    <t>Analog Devices Inc.</t>
  </si>
  <si>
    <t>ADI</t>
  </si>
  <si>
    <t>Semiconductors &amp; Semiconductor Equipment</t>
  </si>
  <si>
    <t>American Equity Investment Life Holding Co.</t>
  </si>
  <si>
    <t>AEL</t>
  </si>
  <si>
    <t>American Electric Power Co.</t>
  </si>
  <si>
    <t>AEP</t>
  </si>
  <si>
    <t>American Financial Group Inc.</t>
  </si>
  <si>
    <t>AFG</t>
  </si>
  <si>
    <t>A25</t>
  </si>
  <si>
    <t>Applied Industrial Technologies Inc.</t>
  </si>
  <si>
    <t>AIT</t>
  </si>
  <si>
    <t>B28</t>
  </si>
  <si>
    <t>Apartment Investment &amp; Management Co.</t>
  </si>
  <si>
    <t>AIV</t>
  </si>
  <si>
    <t>Assurant Inc.</t>
  </si>
  <si>
    <t>AIZ</t>
  </si>
  <si>
    <t>Arthur J. Gallagher &amp; Co.</t>
  </si>
  <si>
    <t>AJG</t>
  </si>
  <si>
    <t>Allete Inc.</t>
  </si>
  <si>
    <t>ALE</t>
  </si>
  <si>
    <t>Allstate Corp.</t>
  </si>
  <si>
    <t>ALL</t>
  </si>
  <si>
    <t>Autoliv Inc.</t>
  </si>
  <si>
    <t>ALV</t>
  </si>
  <si>
    <t>Auto Components</t>
  </si>
  <si>
    <t>2019=Year 10, Sweden US$</t>
  </si>
  <si>
    <t>Amgen Inc.</t>
  </si>
  <si>
    <t>AMGN</t>
  </si>
  <si>
    <t>Biotechnology</t>
  </si>
  <si>
    <t>Armanino Foods of Distinction Inc.</t>
  </si>
  <si>
    <t>AMNF</t>
  </si>
  <si>
    <t>A27</t>
  </si>
  <si>
    <t>Ameriprise Financial Inc.</t>
  </si>
  <si>
    <t>AMP</t>
  </si>
  <si>
    <t>B18</t>
  </si>
  <si>
    <t>American Tower Corp.</t>
  </si>
  <si>
    <t>AMT</t>
  </si>
  <si>
    <t>RecDat Streak</t>
  </si>
  <si>
    <t>TD Ameritrade Holding Corp.</t>
  </si>
  <si>
    <t>AMTD</t>
  </si>
  <si>
    <t>Andersons Inc. (The)</t>
  </si>
  <si>
    <t>ANDE</t>
  </si>
  <si>
    <t>Anthem Inc.</t>
  </si>
  <si>
    <t>ANTM</t>
  </si>
  <si>
    <t>C23</t>
  </si>
  <si>
    <t>Alexandria Real Estate Equities Inc.</t>
  </si>
  <si>
    <t>ARE</t>
  </si>
  <si>
    <t>A15</t>
  </si>
  <si>
    <t>Ashland Global Holdings Inc.</t>
  </si>
  <si>
    <t>ASH</t>
  </si>
  <si>
    <t>Ames National Corp.</t>
  </si>
  <si>
    <t>ATLO</t>
  </si>
  <si>
    <t>25¢ Spec-5/15</t>
  </si>
  <si>
    <t>Atrion Corp.</t>
  </si>
  <si>
    <t>ATRI</t>
  </si>
  <si>
    <t>Activision Blizzard Inc.</t>
  </si>
  <si>
    <t>ATVI</t>
  </si>
  <si>
    <t>Entertainment</t>
  </si>
  <si>
    <t>May</t>
  </si>
  <si>
    <t>Auburn National Bancorp</t>
  </si>
  <si>
    <t>AUBN</t>
  </si>
  <si>
    <t>Avista Corp.</t>
  </si>
  <si>
    <t>AVA</t>
  </si>
  <si>
    <t>Broadcom Limited</t>
  </si>
  <si>
    <t>AVGO</t>
  </si>
  <si>
    <t>Singapore,US$</t>
  </si>
  <si>
    <t>American Water Works</t>
  </si>
  <si>
    <t>AWK</t>
  </si>
  <si>
    <t>Axis Capital Holdings Ltd.</t>
  </si>
  <si>
    <t>AXS</t>
  </si>
  <si>
    <t>Best Buy Corp.</t>
  </si>
  <si>
    <t>BBY</t>
  </si>
  <si>
    <t>Balchem Inc.</t>
  </si>
  <si>
    <t>BCPC</t>
  </si>
  <si>
    <t>Jan</t>
  </si>
  <si>
    <t>Brookfield Renewable Partners LP</t>
  </si>
  <si>
    <t>BEP</t>
  </si>
  <si>
    <t>Independent Power and Renewable Electricity Producers</t>
  </si>
  <si>
    <t>Bermuda,US$</t>
  </si>
  <si>
    <t>Bunge Limited</t>
  </si>
  <si>
    <t>BG</t>
  </si>
  <si>
    <t>2019=Year 19</t>
  </si>
  <si>
    <t>Bar Harbor Bankshares</t>
  </si>
  <si>
    <t>BHB</t>
  </si>
  <si>
    <t>C14</t>
  </si>
  <si>
    <t>Brookfield Infrastructure Partners LP</t>
  </si>
  <si>
    <t>BIP</t>
  </si>
  <si>
    <t>Bank of Utica</t>
  </si>
  <si>
    <t>BKUTK</t>
  </si>
  <si>
    <t>BlackRock Inc.</t>
  </si>
  <si>
    <t>BLK</t>
  </si>
  <si>
    <t>C22</t>
  </si>
  <si>
    <t>Bank of Marin Bancorp</t>
  </si>
  <si>
    <t>BMRC</t>
  </si>
  <si>
    <t>Adj. Split</t>
  </si>
  <si>
    <t>Bristol-Myers Squibb Co.</t>
  </si>
  <si>
    <t>BMY</t>
  </si>
  <si>
    <t>BOK Financial Corp.</t>
  </si>
  <si>
    <t>BOKF</t>
  </si>
  <si>
    <t>B27</t>
  </si>
  <si>
    <t>Broadridge Financial Solutions Inc.</t>
  </si>
  <si>
    <t>BR</t>
  </si>
  <si>
    <t>Cardinal Health Inc.</t>
  </si>
  <si>
    <t>CAH</t>
  </si>
  <si>
    <t>Cass Information Systems Inc.</t>
  </si>
  <si>
    <t>CASS</t>
  </si>
  <si>
    <t>Casey's General Stores Inc.</t>
  </si>
  <si>
    <t>CASY</t>
  </si>
  <si>
    <t>Cambridge Bancorp</t>
  </si>
  <si>
    <t>CATC</t>
  </si>
  <si>
    <t>CBOE Holdings Inc.</t>
  </si>
  <si>
    <t>CBOE</t>
  </si>
  <si>
    <t>Cracker Barrel Old Country</t>
  </si>
  <si>
    <t>CBRL</t>
  </si>
  <si>
    <t>B04</t>
  </si>
  <si>
    <t>CCFNB Bancorp Inc.</t>
  </si>
  <si>
    <t>CCFN</t>
  </si>
  <si>
    <t>Celanese Corp.</t>
  </si>
  <si>
    <t>CE</t>
  </si>
  <si>
    <t>Church &amp; Dwight</t>
  </si>
  <si>
    <t>CHD</t>
  </si>
  <si>
    <t>Chemed Corp.</t>
  </si>
  <si>
    <t>CHE</t>
  </si>
  <si>
    <t>C.H. Robinson Worldwide</t>
  </si>
  <si>
    <t>CHRW</t>
  </si>
  <si>
    <t>Chico's FAS Inc.</t>
  </si>
  <si>
    <t>CHS</t>
  </si>
  <si>
    <t>Comerica Inc.</t>
  </si>
  <si>
    <t>CMA</t>
  </si>
  <si>
    <t>Comcast Corp.</t>
  </si>
  <si>
    <t>CMCSA</t>
  </si>
  <si>
    <t>Cantel Medical Corp.</t>
  </si>
  <si>
    <t>CMD</t>
  </si>
  <si>
    <t>CME Group Inc.</t>
  </si>
  <si>
    <t>CME</t>
  </si>
  <si>
    <t>Cummins Inc.</t>
  </si>
  <si>
    <t>CMI</t>
  </si>
  <si>
    <t>CMS Energy Corp.</t>
  </si>
  <si>
    <t>CMS</t>
  </si>
  <si>
    <t>CenterPoint Energy</t>
  </si>
  <si>
    <t>CNP</t>
  </si>
  <si>
    <t>Cohen &amp; Steers Inc.</t>
  </si>
  <si>
    <t>CNS</t>
  </si>
  <si>
    <t>Columbia Sportswear Co.</t>
  </si>
  <si>
    <t>COLM</t>
  </si>
  <si>
    <t>2019=Year 14</t>
  </si>
  <si>
    <t>CoreSite Realty Corp.</t>
  </si>
  <si>
    <t>COR</t>
  </si>
  <si>
    <t>Costco Wholesale</t>
  </si>
  <si>
    <t>COST</t>
  </si>
  <si>
    <t>B26</t>
  </si>
  <si>
    <t>Chesapeake Utilities</t>
  </si>
  <si>
    <t>CPK</t>
  </si>
  <si>
    <t>A05</t>
  </si>
  <si>
    <t>Camden Property Trust</t>
  </si>
  <si>
    <t>CPT</t>
  </si>
  <si>
    <t>A17</t>
  </si>
  <si>
    <t>Cisco Systems Inc.</t>
  </si>
  <si>
    <t>CSCO</t>
  </si>
  <si>
    <t>Communications Equipment</t>
  </si>
  <si>
    <t>CSX Corp.</t>
  </si>
  <si>
    <t>CSX</t>
  </si>
  <si>
    <t>CubeSmart</t>
  </si>
  <si>
    <t>CUBE</t>
  </si>
  <si>
    <t>Citizens Financial Services</t>
  </si>
  <si>
    <t>CZFS</t>
  </si>
  <si>
    <t>Dominion Energy Inc.</t>
  </si>
  <si>
    <t>D</t>
  </si>
  <si>
    <t>Douglas Emmett Inc.</t>
  </si>
  <si>
    <t>DEI</t>
  </si>
  <si>
    <t>Donegal Group Inc. A</t>
  </si>
  <si>
    <t>DGICA</t>
  </si>
  <si>
    <t>Donegal Group Inc. B</t>
  </si>
  <si>
    <t>DGICB</t>
  </si>
  <si>
    <t>Digital Realty Trust</t>
  </si>
  <si>
    <t>DLR</t>
  </si>
  <si>
    <t>DTE Energy Company</t>
  </si>
  <si>
    <t>DTE</t>
  </si>
  <si>
    <t>Duke Energy Corp.</t>
  </si>
  <si>
    <t>DUK</t>
  </si>
  <si>
    <t>Eagle Bancorp Montana Inc.</t>
  </si>
  <si>
    <t>EBMT</t>
  </si>
  <si>
    <t>Edison International</t>
  </si>
  <si>
    <t>EIX</t>
  </si>
  <si>
    <t>Estee Lauder Companies Inc.</t>
  </si>
  <si>
    <t>EL</t>
  </si>
  <si>
    <t>Personal Products</t>
  </si>
  <si>
    <t>Equity LifeStyle Properties</t>
  </si>
  <si>
    <t>ELS</t>
  </si>
  <si>
    <t>Emclaire Financial Corp.</t>
  </si>
  <si>
    <t>EMCF</t>
  </si>
  <si>
    <t>Eastman Chemical Co.</t>
  </si>
  <si>
    <t>EMN</t>
  </si>
  <si>
    <t>Enbridge Inc.</t>
  </si>
  <si>
    <t>ENB</t>
  </si>
  <si>
    <t>Ensign Group Inc.</t>
  </si>
  <si>
    <t>ENSG</t>
  </si>
  <si>
    <t>Enterprise Products Partners LP</t>
  </si>
  <si>
    <t>EPD</t>
  </si>
  <si>
    <t>EPR Properties</t>
  </si>
  <si>
    <t>EPR</t>
  </si>
  <si>
    <t>Mo.</t>
  </si>
  <si>
    <t>Eversource Energy</t>
  </si>
  <si>
    <t>ES</t>
  </si>
  <si>
    <t>C31</t>
  </si>
  <si>
    <t>Eaton Corp. plc</t>
  </si>
  <si>
    <t>ETN</t>
  </si>
  <si>
    <t>Evercore Partners Inc.</t>
  </si>
  <si>
    <t>EVR</t>
  </si>
  <si>
    <t>Evergy Inc</t>
  </si>
  <si>
    <t>EVRG</t>
  </si>
  <si>
    <t>Merger of WR and GXP</t>
  </si>
  <si>
    <t>Extra Space Storage Inc.</t>
  </si>
  <si>
    <t>EXR</t>
  </si>
  <si>
    <t>First American Financial Corp.</t>
  </si>
  <si>
    <t>FAF</t>
  </si>
  <si>
    <t>2019=Year 10</t>
  </si>
  <si>
    <t>Fastenal Company</t>
  </si>
  <si>
    <t>FAST</t>
  </si>
  <si>
    <t>Factset Research System Inc.</t>
  </si>
  <si>
    <t>FDS</t>
  </si>
  <si>
    <t>FedEx Corp.</t>
  </si>
  <si>
    <t>FDX</t>
  </si>
  <si>
    <t>A06</t>
  </si>
  <si>
    <t>2019=Year 18</t>
  </si>
  <si>
    <t>First Farmers Financial Corp.</t>
  </si>
  <si>
    <t>FFMR</t>
  </si>
  <si>
    <t>First Interstate Bancsystem Inc.</t>
  </si>
  <si>
    <t>FIBK</t>
  </si>
  <si>
    <t>Fifth Third Bancorp</t>
  </si>
  <si>
    <t>FITB</t>
  </si>
  <si>
    <t>Foot Locker Inc.</t>
  </si>
  <si>
    <t>FL</t>
  </si>
  <si>
    <t>First of Long Island Corp.</t>
  </si>
  <si>
    <t>FLIC</t>
  </si>
  <si>
    <t>A20</t>
  </si>
  <si>
    <t>Flowers Foods</t>
  </si>
  <si>
    <t>FLO</t>
  </si>
  <si>
    <t>Farmers and Merchants Bancorp</t>
  </si>
  <si>
    <t>FMAO</t>
  </si>
  <si>
    <t>Franco-Nevada Corp.</t>
  </si>
  <si>
    <t>FNV</t>
  </si>
  <si>
    <t>Canadian,US$</t>
  </si>
  <si>
    <t>GATX Corp.</t>
  </si>
  <si>
    <t>GATX</t>
  </si>
  <si>
    <t>Graco Inc.</t>
  </si>
  <si>
    <t>GGG</t>
  </si>
  <si>
    <t>B07</t>
  </si>
  <si>
    <t>Gildan Activewear Inc.</t>
  </si>
  <si>
    <t>GIL</t>
  </si>
  <si>
    <t>Globe Life Inc</t>
  </si>
  <si>
    <t>GL</t>
  </si>
  <si>
    <t>Corning Inc.</t>
  </si>
  <si>
    <t>GLW</t>
  </si>
  <si>
    <t>Group 1 Automotive Inc.</t>
  </si>
  <si>
    <t>GPI</t>
  </si>
  <si>
    <t>Hasbro Inc.</t>
  </si>
  <si>
    <t>HAS</t>
  </si>
  <si>
    <t>Healthcare Services Group Inc.</t>
  </si>
  <si>
    <t>HCSG</t>
  </si>
  <si>
    <t>Home Depot Inc.</t>
  </si>
  <si>
    <t>HD</t>
  </si>
  <si>
    <t>HDFC Bank Limited</t>
  </si>
  <si>
    <t>HDB</t>
  </si>
  <si>
    <t>July</t>
  </si>
  <si>
    <t>India</t>
  </si>
  <si>
    <t>HEICO Corp.</t>
  </si>
  <si>
    <t>HEI</t>
  </si>
  <si>
    <t>Holly Energy Partners LP</t>
  </si>
  <si>
    <t>HEP</t>
  </si>
  <si>
    <t>Heritage Financial Corp.</t>
  </si>
  <si>
    <t>HFWA</t>
  </si>
  <si>
    <t>10¢Spec 10/21</t>
  </si>
  <si>
    <t>Hillenbrand Inc.</t>
  </si>
  <si>
    <t>HI</t>
  </si>
  <si>
    <t>Hingham Institution for Savings</t>
  </si>
  <si>
    <t>HIFS</t>
  </si>
  <si>
    <t>A18</t>
  </si>
  <si>
    <t>Hartford Financial Services Group Inc.</t>
  </si>
  <si>
    <t>HIG</t>
  </si>
  <si>
    <t>2019=Year 9</t>
  </si>
  <si>
    <t>Horace Mann Educators Corp.</t>
  </si>
  <si>
    <t>HMN</t>
  </si>
  <si>
    <t>Harley-Davidson Inc.</t>
  </si>
  <si>
    <t>HOG</t>
  </si>
  <si>
    <t>Automobiles</t>
  </si>
  <si>
    <t>C02</t>
  </si>
  <si>
    <t>Honat Bancorp Inc.</t>
  </si>
  <si>
    <t>HONT</t>
  </si>
  <si>
    <t>B30</t>
  </si>
  <si>
    <t>HP Inc.</t>
  </si>
  <si>
    <t>HPQ</t>
  </si>
  <si>
    <t>Technology Hardware, Storage &amp; Peripherals</t>
  </si>
  <si>
    <t>Hill-Rom Holdings Inc.</t>
  </si>
  <si>
    <t>HRC</t>
  </si>
  <si>
    <t>Hershey Company</t>
  </si>
  <si>
    <t>HSY</t>
  </si>
  <si>
    <t>Hubbell Inc.</t>
  </si>
  <si>
    <t>HUBB</t>
  </si>
  <si>
    <t>Humana Inc.</t>
  </si>
  <si>
    <t>HUM</t>
  </si>
  <si>
    <t>Haverty Furniture Companies Inc.</t>
  </si>
  <si>
    <t>HVT</t>
  </si>
  <si>
    <t>Haverty Furniture Companies Inc. A</t>
  </si>
  <si>
    <t>HVT-A</t>
  </si>
  <si>
    <t>Hawkins Inc.</t>
  </si>
  <si>
    <t>HWKN</t>
  </si>
  <si>
    <t>Switch to quarterly div</t>
  </si>
  <si>
    <t>International Business Machines</t>
  </si>
  <si>
    <t>IBM</t>
  </si>
  <si>
    <t>International Bancshares Corp.</t>
  </si>
  <si>
    <t>IBOC</t>
  </si>
  <si>
    <t>ApOc</t>
  </si>
  <si>
    <t>IDEX Corp.</t>
  </si>
  <si>
    <t>IEX</t>
  </si>
  <si>
    <t>International Flavors &amp; Fragrances</t>
  </si>
  <si>
    <t>IFF</t>
  </si>
  <si>
    <t>International Paper Co.</t>
  </si>
  <si>
    <t>IP</t>
  </si>
  <si>
    <t>Inter Parfums Inc.</t>
  </si>
  <si>
    <t>IPAR</t>
  </si>
  <si>
    <t>Iron Mountain Inc.</t>
  </si>
  <si>
    <t>IRM</t>
  </si>
  <si>
    <t>Isabella Bank Corp.</t>
  </si>
  <si>
    <t>ISBA</t>
  </si>
  <si>
    <t>Invesco Limited</t>
  </si>
  <si>
    <t>IVZ</t>
  </si>
  <si>
    <t>JB Hunt Transport Services Inc.</t>
  </si>
  <si>
    <t>JBHT</t>
  </si>
  <si>
    <t>J&amp;J Snack Foods Corp.</t>
  </si>
  <si>
    <t>JJSF</t>
  </si>
  <si>
    <t>A04</t>
  </si>
  <si>
    <t>Kellogg Company</t>
  </si>
  <si>
    <t>K</t>
  </si>
  <si>
    <t>KLA-Tencor Corp.</t>
  </si>
  <si>
    <t>KLAC</t>
  </si>
  <si>
    <t>Kroger Company</t>
  </si>
  <si>
    <t>KR</t>
  </si>
  <si>
    <t>Kennedy-Wilson Holdings Inc.</t>
  </si>
  <si>
    <t>KW</t>
  </si>
  <si>
    <t>Real Estate Management &amp; Development</t>
  </si>
  <si>
    <t>Quaker Chemical Corp.</t>
  </si>
  <si>
    <t>KWR</t>
  </si>
  <si>
    <t>Lithia Motors Inc.</t>
  </si>
  <si>
    <t>LAD</t>
  </si>
  <si>
    <t>B25</t>
  </si>
  <si>
    <t>Landmark Bancorp Inc.</t>
  </si>
  <si>
    <t>LARK</t>
  </si>
  <si>
    <t>Lazard Limited</t>
  </si>
  <si>
    <t>LAZ</t>
  </si>
  <si>
    <t>Lear Corp.</t>
  </si>
  <si>
    <t>LEA</t>
  </si>
  <si>
    <t>Littelfuse Inc.</t>
  </si>
  <si>
    <t>LFUS</t>
  </si>
  <si>
    <t>L3Harris Technologies Inc</t>
  </si>
  <si>
    <t>LHX</t>
  </si>
  <si>
    <t>Lennox International Inc.</t>
  </si>
  <si>
    <t>LII</t>
  </si>
  <si>
    <t>LeMaitre Vascular Inc.</t>
  </si>
  <si>
    <t>LMAT</t>
  </si>
  <si>
    <t>Limoneira Company</t>
  </si>
  <si>
    <t>LMNR</t>
  </si>
  <si>
    <t>Lockheed Martin</t>
  </si>
  <si>
    <t>LMT</t>
  </si>
  <si>
    <t>Lincoln National Corp.</t>
  </si>
  <si>
    <t>LNC</t>
  </si>
  <si>
    <t>Lindsay Corp.</t>
  </si>
  <si>
    <t>LNN</t>
  </si>
  <si>
    <t>2019=Year 17</t>
  </si>
  <si>
    <t>Alliant Energy Corp.</t>
  </si>
  <si>
    <t>LNT</t>
  </si>
  <si>
    <t>Landstar System Inc.</t>
  </si>
  <si>
    <t>LSTR</t>
  </si>
  <si>
    <t>Lyons Bancorp Inc.</t>
  </si>
  <si>
    <t>LYBC</t>
  </si>
  <si>
    <t>Mid-America Apartment Communities Inc.</t>
  </si>
  <si>
    <t>MAA</t>
  </si>
  <si>
    <t>Macerich Company</t>
  </si>
  <si>
    <t>MAC</t>
  </si>
  <si>
    <t>Marriott International Inc.</t>
  </si>
  <si>
    <t>MAR</t>
  </si>
  <si>
    <t>Microchip Technology Inc.</t>
  </si>
  <si>
    <t>MCHP</t>
  </si>
  <si>
    <t>C06</t>
  </si>
  <si>
    <t>McKesson Corp.</t>
  </si>
  <si>
    <t>MCK</t>
  </si>
  <si>
    <t>Moody's Corp.</t>
  </si>
  <si>
    <t>MCO</t>
  </si>
  <si>
    <t>Magna International Inc.</t>
  </si>
  <si>
    <t>MGA</t>
  </si>
  <si>
    <t>MarketAxess Holdings Inc.</t>
  </si>
  <si>
    <t>MKTX</t>
  </si>
  <si>
    <t>Marsh &amp; McLennan Companies Inc.</t>
  </si>
  <si>
    <t>MMC</t>
  </si>
  <si>
    <t>Magellan Midstream Partners LP</t>
  </si>
  <si>
    <t>MMP</t>
  </si>
  <si>
    <t>Monro Inc.</t>
  </si>
  <si>
    <t>MNRO</t>
  </si>
  <si>
    <t>MidWest One Financial Group Inc.</t>
  </si>
  <si>
    <t>MOFG</t>
  </si>
  <si>
    <t>Morningstar Inc.</t>
  </si>
  <si>
    <t>MORN</t>
  </si>
  <si>
    <t>Marathon Petroleum Corp.</t>
  </si>
  <si>
    <t>MPC</t>
  </si>
  <si>
    <t>Microsoft Corp.</t>
  </si>
  <si>
    <t>MSFT</t>
  </si>
  <si>
    <t>Software</t>
  </si>
  <si>
    <t>Motorola Solutions Inc.</t>
  </si>
  <si>
    <t>MSI</t>
  </si>
  <si>
    <t>MSC Industrial Direct Co. Inc.</t>
  </si>
  <si>
    <t>MSM</t>
  </si>
  <si>
    <t>Maxim Integrated Products</t>
  </si>
  <si>
    <t>MXIM</t>
  </si>
  <si>
    <t>Muncy Bank Financial Inc.</t>
  </si>
  <si>
    <t>MYBF</t>
  </si>
  <si>
    <t>NewMarket Corp.</t>
  </si>
  <si>
    <t>NEU</t>
  </si>
  <si>
    <t>2018 = Year 13</t>
  </si>
  <si>
    <t>National Healthcare Corp.</t>
  </si>
  <si>
    <t>NHC</t>
  </si>
  <si>
    <t>National Health Investors</t>
  </si>
  <si>
    <t>NHI</t>
  </si>
  <si>
    <t>New Jersey Resources</t>
  </si>
  <si>
    <t>NJR</t>
  </si>
  <si>
    <t>Nike Inc.</t>
  </si>
  <si>
    <t>NKE</t>
  </si>
  <si>
    <t>National Bankshares</t>
  </si>
  <si>
    <t>NKSH</t>
  </si>
  <si>
    <t>Northrop Grumman</t>
  </si>
  <si>
    <t>NOC</t>
  </si>
  <si>
    <t>C21</t>
  </si>
  <si>
    <t>Neenah Paper Inc.</t>
  </si>
  <si>
    <t>NP</t>
  </si>
  <si>
    <t>Paper &amp; Forest Products</t>
  </si>
  <si>
    <t>Northrim BanCorp Inc.</t>
  </si>
  <si>
    <t>NRIM</t>
  </si>
  <si>
    <t>Insperity Inc.</t>
  </si>
  <si>
    <t>NSP</t>
  </si>
  <si>
    <t>Professional Services</t>
  </si>
  <si>
    <t>Nu Skin Enterprises Inc.</t>
  </si>
  <si>
    <t>NUS</t>
  </si>
  <si>
    <t>Northwest Bancshares Inc.</t>
  </si>
  <si>
    <t>NWBI</t>
  </si>
  <si>
    <t>NorthWestern Corp.</t>
  </si>
  <si>
    <t>NWE</t>
  </si>
  <si>
    <t>Norwood Financial</t>
  </si>
  <si>
    <t>NWFL</t>
  </si>
  <si>
    <t>Oil-Dri Corp. of America</t>
  </si>
  <si>
    <t>ODC</t>
  </si>
  <si>
    <t>OGE Energy Corp.</t>
  </si>
  <si>
    <t>OGE</t>
  </si>
  <si>
    <t>Omega Healthcare Investors</t>
  </si>
  <si>
    <t>OHI</t>
  </si>
  <si>
    <t>ONEOK Inc.</t>
  </si>
  <si>
    <t>OKE</t>
  </si>
  <si>
    <t>Omnicom Group Inc.</t>
  </si>
  <si>
    <t>OMC</t>
  </si>
  <si>
    <t>A09</t>
  </si>
  <si>
    <t>Oracle Corp.</t>
  </si>
  <si>
    <t>ORCL</t>
  </si>
  <si>
    <t>2018 = Year 10</t>
  </si>
  <si>
    <t>Occidental Petroleum</t>
  </si>
  <si>
    <t>OXY</t>
  </si>
  <si>
    <t>Bank OZK</t>
  </si>
  <si>
    <t>OZK</t>
  </si>
  <si>
    <t>Formerly OZRK</t>
  </si>
  <si>
    <t>Penske Automotive Group Inc.</t>
  </si>
  <si>
    <t>PAG</t>
  </si>
  <si>
    <t>Prosperity Bancshares</t>
  </si>
  <si>
    <t>PB</t>
  </si>
  <si>
    <t>PetMed Express Inc.</t>
  </si>
  <si>
    <t>PETS</t>
  </si>
  <si>
    <t>Internet &amp; Direct Marketing Retail</t>
  </si>
  <si>
    <t>2019=Year 11</t>
  </si>
  <si>
    <t>Pfizer Inc.</t>
  </si>
  <si>
    <t>PFE</t>
  </si>
  <si>
    <t>Principal Financial Group Inc.</t>
  </si>
  <si>
    <t>PFG</t>
  </si>
  <si>
    <t>Douglas Dynamics Inc.</t>
  </si>
  <si>
    <t>PLOW</t>
  </si>
  <si>
    <t>Philip Morris International</t>
  </si>
  <si>
    <t>PM</t>
  </si>
  <si>
    <t>Pioneer Bankshares Inc.</t>
  </si>
  <si>
    <t>PNBI</t>
  </si>
  <si>
    <t>PolyOne Corp.</t>
  </si>
  <si>
    <t>POL</t>
  </si>
  <si>
    <t>Portland General Electric Co.</t>
  </si>
  <si>
    <t>POR</t>
  </si>
  <si>
    <t>PPL Corp.</t>
  </si>
  <si>
    <t>PPL</t>
  </si>
  <si>
    <t>Perrigo Company plc</t>
  </si>
  <si>
    <t>PRGO</t>
  </si>
  <si>
    <t>Primerica Inc.</t>
  </si>
  <si>
    <t>PRI</t>
  </si>
  <si>
    <t>Prudential Financial Inc.</t>
  </si>
  <si>
    <t>PRU</t>
  </si>
  <si>
    <t>Qualcomm Inc.</t>
  </si>
  <si>
    <t>QCOM</t>
  </si>
  <si>
    <t>Quaint Oak Bancorp Inc.</t>
  </si>
  <si>
    <t>QNTO</t>
  </si>
  <si>
    <t>Ryder System</t>
  </si>
  <si>
    <t>R</t>
  </si>
  <si>
    <t>Ritchie Brothers Auctioneers Inc.</t>
  </si>
  <si>
    <t>RBA</t>
  </si>
  <si>
    <t>Can,US$</t>
  </si>
  <si>
    <t>Regal Beloit Corp.</t>
  </si>
  <si>
    <t>RBC</t>
  </si>
  <si>
    <t>Republic Bancorp KY</t>
  </si>
  <si>
    <t>RBCAA</t>
  </si>
  <si>
    <t>Resources Connection Inc.</t>
  </si>
  <si>
    <t>RECN</t>
  </si>
  <si>
    <t>Reinsurance Group of America Inc.</t>
  </si>
  <si>
    <t>RGA</t>
  </si>
  <si>
    <t>B29</t>
  </si>
  <si>
    <t>RGC Resources Inc.</t>
  </si>
  <si>
    <t>RGCO</t>
  </si>
  <si>
    <t>Royal Gold Inc.</t>
  </si>
  <si>
    <t>RGLD</t>
  </si>
  <si>
    <t>Robert Half International Inc.</t>
  </si>
  <si>
    <t>RHI</t>
  </si>
  <si>
    <t>RenaissanceRe Holdings</t>
  </si>
  <si>
    <t>RNR</t>
  </si>
  <si>
    <t>ADR-Berm,US$</t>
  </si>
  <si>
    <t>Retail Opportunity Investments Corp.</t>
  </si>
  <si>
    <t>ROIC</t>
  </si>
  <si>
    <t>Rockwell Automation Inc.</t>
  </si>
  <si>
    <t>ROK</t>
  </si>
  <si>
    <t>Rollins Inc.</t>
  </si>
  <si>
    <t>ROL</t>
  </si>
  <si>
    <t>Republic Services Inc.</t>
  </si>
  <si>
    <t>RSG</t>
  </si>
  <si>
    <t>Raytheon Company</t>
  </si>
  <si>
    <t>RTN</t>
  </si>
  <si>
    <t>Starbucks Corp.</t>
  </si>
  <si>
    <t>SBUX</t>
  </si>
  <si>
    <t>South Jersey Industries</t>
  </si>
  <si>
    <t>SJI</t>
  </si>
  <si>
    <t>J.M. Smucker Co.</t>
  </si>
  <si>
    <t>SJM</t>
  </si>
  <si>
    <t>Silgan Holdings Inc.</t>
  </si>
  <si>
    <t>SLGN</t>
  </si>
  <si>
    <t>Scotts Miracle-Gro Company</t>
  </si>
  <si>
    <t>SMG</t>
  </si>
  <si>
    <t>Standard Motor Products Inc.</t>
  </si>
  <si>
    <t>SMP</t>
  </si>
  <si>
    <t>Snap-on Inc.</t>
  </si>
  <si>
    <t>SNA</t>
  </si>
  <si>
    <t>Southern Company</t>
  </si>
  <si>
    <t>SO</t>
  </si>
  <si>
    <t>Simon Property Group Inc.</t>
  </si>
  <si>
    <t>SPG</t>
  </si>
  <si>
    <t>Spire Inc.</t>
  </si>
  <si>
    <t>SR</t>
  </si>
  <si>
    <t>Sempra Energy</t>
  </si>
  <si>
    <t>SRE</t>
  </si>
  <si>
    <t>STAG Industrial Inc.</t>
  </si>
  <si>
    <t>STAG</t>
  </si>
  <si>
    <t>Steris plc</t>
  </si>
  <si>
    <t>STE</t>
  </si>
  <si>
    <t>Southwest Gas Corp.</t>
  </si>
  <si>
    <t>SWX</t>
  </si>
  <si>
    <t>Sensient Technologies Corp.</t>
  </si>
  <si>
    <t>SXT</t>
  </si>
  <si>
    <t>Stock Yards Bancorp Inc.</t>
  </si>
  <si>
    <t>SYBT</t>
  </si>
  <si>
    <t>Territorial Bancorp</t>
  </si>
  <si>
    <t>TBNK</t>
  </si>
  <si>
    <t>Taubman Centers Inc.</t>
  </si>
  <si>
    <t>TCO</t>
  </si>
  <si>
    <t>Hanover Insurance Group (The)</t>
  </si>
  <si>
    <t>THG</t>
  </si>
  <si>
    <t>Thor Industries Inc.</t>
  </si>
  <si>
    <t>THO</t>
  </si>
  <si>
    <t>Thomasville Bancshares Inc.</t>
  </si>
  <si>
    <t>THVB</t>
  </si>
  <si>
    <t>JlDe</t>
  </si>
  <si>
    <t>Tiffany &amp; Company</t>
  </si>
  <si>
    <t>TIF</t>
  </si>
  <si>
    <t>TJX Companies Inc.</t>
  </si>
  <si>
    <t>TJX</t>
  </si>
  <si>
    <t>Adj/Split</t>
  </si>
  <si>
    <t>Texas Pacific Land Trust</t>
  </si>
  <si>
    <t>TPL</t>
  </si>
  <si>
    <t>Mar</t>
  </si>
  <si>
    <t>Trinity Industries Inc.</t>
  </si>
  <si>
    <t>TRN</t>
  </si>
  <si>
    <t>2018 = Year 8</t>
  </si>
  <si>
    <t>Travelers Companies</t>
  </si>
  <si>
    <t>TRV</t>
  </si>
  <si>
    <t>Tractor Supply Company</t>
  </si>
  <si>
    <t>TSCO</t>
  </si>
  <si>
    <t>Toro Company</t>
  </si>
  <si>
    <t>TTC</t>
  </si>
  <si>
    <t>Texas Instruments</t>
  </si>
  <si>
    <t>TXN</t>
  </si>
  <si>
    <t>B13</t>
  </si>
  <si>
    <t>Domtar Corp.</t>
  </si>
  <si>
    <t>UFS</t>
  </si>
  <si>
    <t>Canada, US$</t>
  </si>
  <si>
    <t>UnitedHealth Group Inc.</t>
  </si>
  <si>
    <t>UNH</t>
  </si>
  <si>
    <t>Unum Group</t>
  </si>
  <si>
    <t>UNM</t>
  </si>
  <si>
    <t>Union Pacific</t>
  </si>
  <si>
    <t>UNP</t>
  </si>
  <si>
    <t>United Parcel Service Inc.</t>
  </si>
  <si>
    <t>UPS</t>
  </si>
  <si>
    <t>Utah Medical Products Inc.</t>
  </si>
  <si>
    <t>UTMD</t>
  </si>
  <si>
    <t>Visa Inc.</t>
  </si>
  <si>
    <t>V</t>
  </si>
  <si>
    <t>Vector Group Ltd.</t>
  </si>
  <si>
    <t>VGR</t>
  </si>
  <si>
    <t>Valero Energy Corp.</t>
  </si>
  <si>
    <t>VLO</t>
  </si>
  <si>
    <t>VSE Corp.</t>
  </si>
  <si>
    <t>VSEC</t>
  </si>
  <si>
    <t>B02</t>
  </si>
  <si>
    <t>Verizon Communications</t>
  </si>
  <si>
    <t>VZ</t>
  </si>
  <si>
    <t>Washington Federal Inc.</t>
  </si>
  <si>
    <t>WAFD</t>
  </si>
  <si>
    <t>Waste Connections Inc.</t>
  </si>
  <si>
    <t>WCN</t>
  </si>
  <si>
    <t>WD-40 Company</t>
  </si>
  <si>
    <t>WDFC</t>
  </si>
  <si>
    <t>WEC Energy Group Inc.</t>
  </si>
  <si>
    <t>WEC</t>
  </si>
  <si>
    <t>Wendy's Company</t>
  </si>
  <si>
    <t>WEN</t>
  </si>
  <si>
    <t>Winmark Corp.</t>
  </si>
  <si>
    <t>WINA</t>
  </si>
  <si>
    <t>Westlake Chemical Corp.</t>
  </si>
  <si>
    <t>WLK</t>
  </si>
  <si>
    <t>Waste Management</t>
  </si>
  <si>
    <t>WM</t>
  </si>
  <si>
    <t>Est Dates</t>
  </si>
  <si>
    <t>W.P. Carey Inc.</t>
  </si>
  <si>
    <t>WPC</t>
  </si>
  <si>
    <t>W.R. Berkley Corp.</t>
  </si>
  <si>
    <t>WRB</t>
  </si>
  <si>
    <t>WestRock Company</t>
  </si>
  <si>
    <t>WRK</t>
  </si>
  <si>
    <t>B20</t>
  </si>
  <si>
    <t>Williams-Sonoma Inc.</t>
  </si>
  <si>
    <t>WSM</t>
  </si>
  <si>
    <t>Wyndham Destinations Inc.</t>
  </si>
  <si>
    <t>WYND</t>
  </si>
  <si>
    <t>Adj/Spin-off</t>
  </si>
  <si>
    <t>Xcel Energy</t>
  </si>
  <si>
    <t>XEL</t>
  </si>
  <si>
    <t>Xilinx Inc.</t>
  </si>
  <si>
    <t>XLNX</t>
  </si>
  <si>
    <t>Xylem Inc.</t>
  </si>
  <si>
    <t>XYL</t>
  </si>
  <si>
    <t>York Water Company</t>
  </si>
  <si>
    <t>YORW</t>
  </si>
  <si>
    <t>Challengers</t>
  </si>
  <si>
    <t>Agilent Technologies Inc.</t>
  </si>
  <si>
    <t>A</t>
  </si>
  <si>
    <t>Life Sciences Tools &amp; Services</t>
  </si>
  <si>
    <t>A24</t>
  </si>
  <si>
    <t>American Assets Trust Inc.</t>
  </si>
  <si>
    <t>AAT</t>
  </si>
  <si>
    <t>AES Corp.</t>
  </si>
  <si>
    <t>AES</t>
  </si>
  <si>
    <t>Federal Agricultural Mortgage Corp.</t>
  </si>
  <si>
    <t>AGM</t>
  </si>
  <si>
    <t>Also Cl. A/B</t>
  </si>
  <si>
    <t>Assured Guaranty Ltd.</t>
  </si>
  <si>
    <t>AGO</t>
  </si>
  <si>
    <t>Apollo Bancorp Inc.</t>
  </si>
  <si>
    <t>APLO</t>
  </si>
  <si>
    <t>Apogee Enterprises Inc.</t>
  </si>
  <si>
    <t>APOG</t>
  </si>
  <si>
    <t>Preferred Apartment Communities Inc.</t>
  </si>
  <si>
    <t>APTS</t>
  </si>
  <si>
    <t>Atlantic Union Bankshares Corp.</t>
  </si>
  <si>
    <t>AUB</t>
  </si>
  <si>
    <t>Avalonbay Communities Inc.</t>
  </si>
  <si>
    <t>AVB</t>
  </si>
  <si>
    <t>Avery Dennison Corp.</t>
  </si>
  <si>
    <t>AVY</t>
  </si>
  <si>
    <t>Aircastle Limited</t>
  </si>
  <si>
    <t>AYR</t>
  </si>
  <si>
    <t>Barnes Group Inc.</t>
  </si>
  <si>
    <t>B</t>
  </si>
  <si>
    <t>Booz Allen Hamilton Holding Corp.</t>
  </si>
  <si>
    <t>BAH</t>
  </si>
  <si>
    <t>Brookfield Asset Management Inc.</t>
  </si>
  <si>
    <t>BAM</t>
  </si>
  <si>
    <t>B&amp;G Foods Inc.</t>
  </si>
  <si>
    <t>BGS</t>
  </si>
  <si>
    <t>Bank of New York Mellon Corp.</t>
  </si>
  <si>
    <t>BK</t>
  </si>
  <si>
    <t>Bank of South Carolina Corp.</t>
  </si>
  <si>
    <t>BKSC</t>
  </si>
  <si>
    <t>Adj Stock dividend</t>
  </si>
  <si>
    <t>Bryn Mawr Bank Corp.</t>
  </si>
  <si>
    <t>BMTC</t>
  </si>
  <si>
    <t>Bassett Furniture Industries Inc.</t>
  </si>
  <si>
    <t>BSET</t>
  </si>
  <si>
    <t>Cogent Communications Holdings Inc.</t>
  </si>
  <si>
    <t>CCOI</t>
  </si>
  <si>
    <t>Churchill Downs Inc.</t>
  </si>
  <si>
    <t>CHDN</t>
  </si>
  <si>
    <t>Civista Bancshares Inc.</t>
  </si>
  <si>
    <t>CIVB</t>
  </si>
  <si>
    <t>Cortland Bancorp</t>
  </si>
  <si>
    <t>CLDB</t>
  </si>
  <si>
    <t>Columbia Banking System Inc.</t>
  </si>
  <si>
    <t>COLB</t>
  </si>
  <si>
    <t>Core-Mark Holding Company</t>
  </si>
  <si>
    <t>CORE</t>
  </si>
  <si>
    <t>Culp Inc.</t>
  </si>
  <si>
    <t>CULP</t>
  </si>
  <si>
    <t>Codorus Valley Bancorp Inc.</t>
  </si>
  <si>
    <t>CVLY</t>
  </si>
  <si>
    <t>Dillard's Inc.</t>
  </si>
  <si>
    <t>DDS</t>
  </si>
  <si>
    <t>Discover Financial Services</t>
  </si>
  <si>
    <t>DFS</t>
  </si>
  <si>
    <t>Consumer Finance</t>
  </si>
  <si>
    <t>Quest Diagnostics Inc.</t>
  </si>
  <si>
    <t>DGX</t>
  </si>
  <si>
    <t>Walt Disney Company</t>
  </si>
  <si>
    <t>DIS</t>
  </si>
  <si>
    <t>Dunkin' Brands Group Inc.</t>
  </si>
  <si>
    <t>DNKN</t>
  </si>
  <si>
    <t>Amdocs Limited</t>
  </si>
  <si>
    <t>DOX</t>
  </si>
  <si>
    <t>Channel Isles,US$</t>
  </si>
  <si>
    <t>El Paso Electric Co.</t>
  </si>
  <si>
    <t>EE</t>
  </si>
  <si>
    <t>Evans Bancorp Inc.</t>
  </si>
  <si>
    <t>EVBN</t>
  </si>
  <si>
    <t>First Defiance Financial Corp.</t>
  </si>
  <si>
    <t>FDEF</t>
  </si>
  <si>
    <t>FBL Financial Group Inc.</t>
  </si>
  <si>
    <t>FFG</t>
  </si>
  <si>
    <t>First Financial Bankshares Inc.</t>
  </si>
  <si>
    <t>FFIN</t>
  </si>
  <si>
    <t>First Horizon Narional Corp.</t>
  </si>
  <si>
    <t>FHN</t>
  </si>
  <si>
    <t>Financial Institutions Inc.</t>
  </si>
  <si>
    <t>FISI</t>
  </si>
  <si>
    <t>A2</t>
  </si>
  <si>
    <t>Flir Systems Inc.</t>
  </si>
  <si>
    <t>FLIR</t>
  </si>
  <si>
    <t>First Mid-Illinois Bancshares Inc.</t>
  </si>
  <si>
    <t>FMBH</t>
  </si>
  <si>
    <t>Cedar Fair LP</t>
  </si>
  <si>
    <t>FUN</t>
  </si>
  <si>
    <t>Gladstone Investment Corp.</t>
  </si>
  <si>
    <t>GAIN</t>
  </si>
  <si>
    <t>2019=Year 8</t>
  </si>
  <si>
    <t>Griffon Corp.</t>
  </si>
  <si>
    <t>GFF</t>
  </si>
  <si>
    <t>Gentex Corp.</t>
  </si>
  <si>
    <t>GNTX</t>
  </si>
  <si>
    <t>Goldman Sachs Group Inc.</t>
  </si>
  <si>
    <t>GS</t>
  </si>
  <si>
    <t>Huntington Bancshares Inc.</t>
  </si>
  <si>
    <t>HBAN</t>
  </si>
  <si>
    <t>Horizon Bancorp</t>
  </si>
  <si>
    <t>HBNC</t>
  </si>
  <si>
    <t>Adj/split</t>
  </si>
  <si>
    <t>HNI Corp.</t>
  </si>
  <si>
    <t>HNI</t>
  </si>
  <si>
    <t>Home Bancshares Inc.</t>
  </si>
  <si>
    <t>HOMB</t>
  </si>
  <si>
    <t>Honeywell International Inc.</t>
  </si>
  <si>
    <t>HON</t>
  </si>
  <si>
    <t>Independent Bancorp MA</t>
  </si>
  <si>
    <t>INDB</t>
  </si>
  <si>
    <t>Ingredion Inc.</t>
  </si>
  <si>
    <t>INGR</t>
  </si>
  <si>
    <t>Intuit Inc.</t>
  </si>
  <si>
    <t>INTU</t>
  </si>
  <si>
    <t>Investors Bancorp</t>
  </si>
  <si>
    <t>ISBC</t>
  </si>
  <si>
    <t>B24</t>
  </si>
  <si>
    <t>Jones Lang Lasalle</t>
  </si>
  <si>
    <t>JLL</t>
  </si>
  <si>
    <t>JuDe</t>
  </si>
  <si>
    <t>JPMorgan Chase &amp; Co.</t>
  </si>
  <si>
    <t>JPM</t>
  </si>
  <si>
    <t>Kaiser Aluminum Corp.</t>
  </si>
  <si>
    <t>KALU</t>
  </si>
  <si>
    <t>KeyCorp</t>
  </si>
  <si>
    <t>KEY</t>
  </si>
  <si>
    <t>Kohl's Corp.</t>
  </si>
  <si>
    <t>KSS</t>
  </si>
  <si>
    <t>Lakeland Bancorp Inc.</t>
  </si>
  <si>
    <t>LBAI</t>
  </si>
  <si>
    <t>Legg Mason Inc.</t>
  </si>
  <si>
    <t>LM</t>
  </si>
  <si>
    <t>Las Vegas Sands Corp.</t>
  </si>
  <si>
    <t>LVS</t>
  </si>
  <si>
    <t>LyondellBasell Industries NV</t>
  </si>
  <si>
    <t>LYB</t>
  </si>
  <si>
    <t>Netherlands,US$</t>
  </si>
  <si>
    <t>MasterCard Inc.</t>
  </si>
  <si>
    <t>MA</t>
  </si>
  <si>
    <t>Main Street Capital Corp.</t>
  </si>
  <si>
    <t>MAIN</t>
  </si>
  <si>
    <t>ManpowerGroup Inc.</t>
  </si>
  <si>
    <t>MAN</t>
  </si>
  <si>
    <t>Mercantile Bank Corp.</t>
  </si>
  <si>
    <t>MBWM</t>
  </si>
  <si>
    <t>Methanex Corp.</t>
  </si>
  <si>
    <t>MEOH</t>
  </si>
  <si>
    <t>MKS Instruments Inc.</t>
  </si>
  <si>
    <t>MKSI</t>
  </si>
  <si>
    <t>Malaga Financial Corp.</t>
  </si>
  <si>
    <t>MLGF</t>
  </si>
  <si>
    <t>Merck &amp; Company</t>
  </si>
  <si>
    <t>MRK</t>
  </si>
  <si>
    <t>A08</t>
  </si>
  <si>
    <t>Vail Resorts Inc.</t>
  </si>
  <si>
    <t>MTN</t>
  </si>
  <si>
    <t>A11</t>
  </si>
  <si>
    <t>NiSource Inc.</t>
  </si>
  <si>
    <t>NI</t>
  </si>
  <si>
    <t>Oxford Industries Inc.</t>
  </si>
  <si>
    <t>OXM</t>
  </si>
  <si>
    <t>Paychex Inc.</t>
  </si>
  <si>
    <t>PAYX</t>
  </si>
  <si>
    <t>Paccar Inc.</t>
  </si>
  <si>
    <t>PCAR</t>
  </si>
  <si>
    <t>Public Service Enterprise Group Inc.</t>
  </si>
  <si>
    <t>Provident Financial Services Inc.</t>
  </si>
  <si>
    <t>PFS</t>
  </si>
  <si>
    <t>Packaging Corp of America</t>
  </si>
  <si>
    <t>PKG</t>
  </si>
  <si>
    <t>PNC Financial Services Group Inc.</t>
  </si>
  <si>
    <t>PNC</t>
  </si>
  <si>
    <t>PNM Resources Inc.</t>
  </si>
  <si>
    <t>PNM</t>
  </si>
  <si>
    <t>Pool Corp.</t>
  </si>
  <si>
    <t>POOL</t>
  </si>
  <si>
    <t>QNB Corp.</t>
  </si>
  <si>
    <t>QNBC</t>
  </si>
  <si>
    <t>Royal Caribbean Cruises Ltd.</t>
  </si>
  <si>
    <t>RCL</t>
  </si>
  <si>
    <t>Reliance Steel &amp; Aluminum Co.</t>
  </si>
  <si>
    <t>RS</t>
  </si>
  <si>
    <t>Sandy Spring Bancorp Inc.</t>
  </si>
  <si>
    <t>SASR</t>
  </si>
  <si>
    <t>Sinclair Broadcast Group Inc.</t>
  </si>
  <si>
    <t>SBGI</t>
  </si>
  <si>
    <t>Service Corp International</t>
  </si>
  <si>
    <t>SCI</t>
  </si>
  <si>
    <t>Diversified Consumer Services</t>
  </si>
  <si>
    <t>Steelcase Inc.</t>
  </si>
  <si>
    <t>SCS</t>
  </si>
  <si>
    <t>Simmons First National Corp.</t>
  </si>
  <si>
    <t>SFNC</t>
  </si>
  <si>
    <t>Signet Jewelers Limited</t>
  </si>
  <si>
    <t>SIG</t>
  </si>
  <si>
    <t>SL Green Realty Corp.</t>
  </si>
  <si>
    <t>SLG</t>
  </si>
  <si>
    <t>Sotherly Hotels Inc.</t>
  </si>
  <si>
    <t>SOHO</t>
  </si>
  <si>
    <t>SpartanNash Company</t>
  </si>
  <si>
    <t>SPTN</t>
  </si>
  <si>
    <t>South State Corp.</t>
  </si>
  <si>
    <t>SSB</t>
  </si>
  <si>
    <t>Steel Dynamics Inc.</t>
  </si>
  <si>
    <t>STLD</t>
  </si>
  <si>
    <t>State Street Corp.</t>
  </si>
  <si>
    <t>STT</t>
  </si>
  <si>
    <t>Standex International Inc.</t>
  </si>
  <si>
    <t>SXI</t>
  </si>
  <si>
    <t>Truist Financial Corp</t>
  </si>
  <si>
    <t>TFC</t>
  </si>
  <si>
    <t>Terreno Realty Corp.</t>
  </si>
  <si>
    <t>TRNO</t>
  </si>
  <si>
    <t>Texas Roadhouse Inc.</t>
  </si>
  <si>
    <t>TXRH</t>
  </si>
  <si>
    <t>UDR Inc.</t>
  </si>
  <si>
    <t>UDR</t>
  </si>
  <si>
    <t>Umpqua Holdings Corp.</t>
  </si>
  <si>
    <t>UMPQ</t>
  </si>
  <si>
    <t>U.S. Bancorp</t>
  </si>
  <si>
    <t>USB</t>
  </si>
  <si>
    <t>US Physical Therapy Inc.</t>
  </si>
  <si>
    <t>USPH</t>
  </si>
  <si>
    <t>Ventas Inc.</t>
  </si>
  <si>
    <t>VTR</t>
  </si>
  <si>
    <t>ExDiv Streak</t>
  </si>
  <si>
    <t>Washington Trust Bancorp Inc.</t>
  </si>
  <si>
    <t>WASH</t>
  </si>
  <si>
    <t>Webster Financial Corp.</t>
  </si>
  <si>
    <t>WBS</t>
  </si>
  <si>
    <t>Wells Fargo &amp; Co.</t>
  </si>
  <si>
    <t>WFC</t>
  </si>
  <si>
    <t>Whirlpool Corp.</t>
  </si>
  <si>
    <t>WHR</t>
  </si>
  <si>
    <t>Willis Towers Watson plc</t>
  </si>
  <si>
    <t>WLTW</t>
  </si>
  <si>
    <t>ADR-UK,US$</t>
  </si>
  <si>
    <t>William Penn Bancorp Inc.</t>
  </si>
  <si>
    <t>WMPN</t>
  </si>
  <si>
    <t>Aug</t>
  </si>
  <si>
    <t>Worthington Industries Inc.</t>
  </si>
  <si>
    <t>WOR</t>
  </si>
  <si>
    <t>WesBanco Inc.</t>
  </si>
  <si>
    <t>WSBC</t>
  </si>
  <si>
    <t>West Bancorp Inc.</t>
  </si>
  <si>
    <t>WTBA</t>
  </si>
  <si>
    <t>Weyerhaeuser Company</t>
  </si>
  <si>
    <t>WY</t>
  </si>
  <si>
    <t>Apple Inc.</t>
  </si>
  <si>
    <t>AAPL</t>
  </si>
  <si>
    <t>AbbVie Inc.</t>
  </si>
  <si>
    <t>ABBV</t>
  </si>
  <si>
    <t>Arbor Realty Trust Inc.</t>
  </si>
  <si>
    <t>ABR</t>
  </si>
  <si>
    <t>Mortgage Real Estate Investment Trusts (REITs)</t>
  </si>
  <si>
    <t>Agree Realty Corp.</t>
  </si>
  <si>
    <t>ADC</t>
  </si>
  <si>
    <t>Armada Hoffler Properties Inc.</t>
  </si>
  <si>
    <t>AHH</t>
  </si>
  <si>
    <t>Air Lease Corp.</t>
  </si>
  <si>
    <t>AL</t>
  </si>
  <si>
    <t>Alaska Air Group Inc.</t>
  </si>
  <si>
    <t>ALK</t>
  </si>
  <si>
    <t>Airlines</t>
  </si>
  <si>
    <t>Amerisafe Inc.</t>
  </si>
  <si>
    <t>AMSF</t>
  </si>
  <si>
    <t>Aon plc</t>
  </si>
  <si>
    <t>AON</t>
  </si>
  <si>
    <t>Amphenol Corp.</t>
  </si>
  <si>
    <t>APH</t>
  </si>
  <si>
    <t>Associated Banc-Corp</t>
  </si>
  <si>
    <t>ASB</t>
  </si>
  <si>
    <t>American Express Company</t>
  </si>
  <si>
    <t>AXP</t>
  </si>
  <si>
    <t>Boeing Company</t>
  </si>
  <si>
    <t>BA</t>
  </si>
  <si>
    <t>Bank of Botetourt</t>
  </si>
  <si>
    <t>BORT</t>
  </si>
  <si>
    <t>Brookfield Property Partners LP</t>
  </si>
  <si>
    <t>BPY</t>
  </si>
  <si>
    <t>Sierra Bancorp</t>
  </si>
  <si>
    <t>BSRR</t>
  </si>
  <si>
    <t>Cheesecake Factory Inc.</t>
  </si>
  <si>
    <t>CAKE</t>
  </si>
  <si>
    <t>Carolina Financial Corp</t>
  </si>
  <si>
    <t>CARO</t>
  </si>
  <si>
    <t>A4</t>
  </si>
  <si>
    <t>Cabot Corp.</t>
  </si>
  <si>
    <t>CBT</t>
  </si>
  <si>
    <t>C&amp;F Financial Corp.</t>
  </si>
  <si>
    <t>CFFI</t>
  </si>
  <si>
    <t>City Holding Co.</t>
  </si>
  <si>
    <t>CHCO</t>
  </si>
  <si>
    <t>CNO Financial Group Inc.</t>
  </si>
  <si>
    <t>CNO</t>
  </si>
  <si>
    <t>Carter's Inc.</t>
  </si>
  <si>
    <t>CRI</t>
  </si>
  <si>
    <t>CSG Systems International Inc.</t>
  </si>
  <si>
    <t>CSGS</t>
  </si>
  <si>
    <t>Consolidated-Tomoka Land Co.</t>
  </si>
  <si>
    <t>CTO</t>
  </si>
  <si>
    <t>Calavo Growers Inc.</t>
  </si>
  <si>
    <t>CVGW</t>
  </si>
  <si>
    <t>Delek Logistics Partners LP</t>
  </si>
  <si>
    <t>DKL</t>
  </si>
  <si>
    <t>Domino's Pizza Inc.</t>
  </si>
  <si>
    <t>DPZ</t>
  </si>
  <si>
    <t>EastGroup Properties Inc.</t>
  </si>
  <si>
    <t>EGP</t>
  </si>
  <si>
    <t>EQT Midstream Partners LP</t>
  </si>
  <si>
    <t>EQM</t>
  </si>
  <si>
    <t>Expedia Inc.</t>
  </si>
  <si>
    <t>EXPE</t>
  </si>
  <si>
    <t>Exponent Inc.</t>
  </si>
  <si>
    <t>EXPO</t>
  </si>
  <si>
    <t>Exchange Bank (Santa Rosa CA)</t>
  </si>
  <si>
    <t>EXSR</t>
  </si>
  <si>
    <t>Fortune Brands Home &amp; Security</t>
  </si>
  <si>
    <t>FBHS</t>
  </si>
  <si>
    <t>First Business Financial Services Inc.</t>
  </si>
  <si>
    <t>FBIZ</t>
  </si>
  <si>
    <t>Farmers Bankshares Inc.</t>
  </si>
  <si>
    <t>FBVA</t>
  </si>
  <si>
    <t>First Community Bancshares Inc.</t>
  </si>
  <si>
    <t>FCBC</t>
  </si>
  <si>
    <t>First Community Corp.</t>
  </si>
  <si>
    <t>FCCO</t>
  </si>
  <si>
    <t>Comfort Systems USA Inc.</t>
  </si>
  <si>
    <t>FIX</t>
  </si>
  <si>
    <t>Construction &amp; Engineering</t>
  </si>
  <si>
    <t>F&amp;M Bank Corp.</t>
  </si>
  <si>
    <t>FMBM</t>
  </si>
  <si>
    <t>Fidelity National Financial Inc.</t>
  </si>
  <si>
    <t>FNF</t>
  </si>
  <si>
    <t>First Industrial Realty Trust Inc.</t>
  </si>
  <si>
    <t>FR</t>
  </si>
  <si>
    <t>First Republic Bank</t>
  </si>
  <si>
    <t>FRC</t>
  </si>
  <si>
    <t>First Merchants Corp.</t>
  </si>
  <si>
    <t>FRME</t>
  </si>
  <si>
    <t>FS Bancorp Inc.</t>
  </si>
  <si>
    <t>FSBW</t>
  </si>
  <si>
    <t>German American Bancorp</t>
  </si>
  <si>
    <t>GABC</t>
  </si>
  <si>
    <t>Glacier Bancorp Inc.</t>
  </si>
  <si>
    <t>GBCI</t>
  </si>
  <si>
    <t>GEO Group Inc.</t>
  </si>
  <si>
    <t>GEO</t>
  </si>
  <si>
    <t>2018 = Year 7</t>
  </si>
  <si>
    <t>Getty Realty Corp.</t>
  </si>
  <si>
    <t>GTY</t>
  </si>
  <si>
    <t>Huntington Ingalls Industries Inc.</t>
  </si>
  <si>
    <t>HII</t>
  </si>
  <si>
    <t>Heartland BanCorp</t>
  </si>
  <si>
    <t>HLAN</t>
  </si>
  <si>
    <t>Hope Bancorp Inc.</t>
  </si>
  <si>
    <t>HOPE</t>
  </si>
  <si>
    <t>Healthcare Trust of America Inc.</t>
  </si>
  <si>
    <t>HTA</t>
  </si>
  <si>
    <t>Heritage Commerce Corp.</t>
  </si>
  <si>
    <t>HTBK</t>
  </si>
  <si>
    <t>Hawthorn Bancshares Inc.</t>
  </si>
  <si>
    <t>HWBK</t>
  </si>
  <si>
    <t>Hyster-Yale Materials Handling Inc.</t>
  </si>
  <si>
    <t>HY</t>
  </si>
  <si>
    <t>Intercontinental Exchange Inc.</t>
  </si>
  <si>
    <t>ICE</t>
  </si>
  <si>
    <t>Idacorp Inc.</t>
  </si>
  <si>
    <t>IDA</t>
  </si>
  <si>
    <t>Interpublic Group of Companies Inc.</t>
  </si>
  <si>
    <t>IPG</t>
  </si>
  <si>
    <t>Ingersoll-Rand plc</t>
  </si>
  <si>
    <t>IR</t>
  </si>
  <si>
    <t>2019=Year 9, ADR-Ire, US$</t>
  </si>
  <si>
    <t>ITT Corp.</t>
  </si>
  <si>
    <t>ITT</t>
  </si>
  <si>
    <t>Lakeland Financial Corp.</t>
  </si>
  <si>
    <t>LKFN</t>
  </si>
  <si>
    <t>Southwest Airlines Co.</t>
  </si>
  <si>
    <t>LUV</t>
  </si>
  <si>
    <t>La-Z-Boy Inc.</t>
  </si>
  <si>
    <t>LZB</t>
  </si>
  <si>
    <t>Matson Inc.</t>
  </si>
  <si>
    <t>MATX</t>
  </si>
  <si>
    <t>Marine</t>
  </si>
  <si>
    <t>C2</t>
  </si>
  <si>
    <t>Mondelez International Inc.</t>
  </si>
  <si>
    <t>MDLZ</t>
  </si>
  <si>
    <t>Herman Miller Inc.</t>
  </si>
  <si>
    <t>MLHR</t>
  </si>
  <si>
    <t>MPLX LP</t>
  </si>
  <si>
    <t>MPLX</t>
  </si>
  <si>
    <t>Nasdaq Inc.</t>
  </si>
  <si>
    <t>NDAQ</t>
  </si>
  <si>
    <t>Northern Trust Corp.</t>
  </si>
  <si>
    <t>NTRS</t>
  </si>
  <si>
    <t>NVIDIA Corp.</t>
  </si>
  <si>
    <t>NVDA</t>
  </si>
  <si>
    <t>Nexstar Media Group Inc.</t>
  </si>
  <si>
    <t>NXST</t>
  </si>
  <si>
    <t>Pinnacle West Capital Corp.</t>
  </si>
  <si>
    <t>PNW</t>
  </si>
  <si>
    <t>Pinnacle Bankshares Corp.</t>
  </si>
  <si>
    <t>PPBN</t>
  </si>
  <si>
    <t>Peoples Ltd.</t>
  </si>
  <si>
    <t>PPLL</t>
  </si>
  <si>
    <t>Phillips 66</t>
  </si>
  <si>
    <t>PSX</t>
  </si>
  <si>
    <t>Phillips 66 Partners LP</t>
  </si>
  <si>
    <t>PSXP</t>
  </si>
  <si>
    <t>Ryman Hospitality Properties Inc.</t>
  </si>
  <si>
    <t>RHP</t>
  </si>
  <si>
    <t>Raymond James Financial Inc.</t>
  </si>
  <si>
    <t>RJF</t>
  </si>
  <si>
    <t>ResMed Inc.</t>
  </si>
  <si>
    <t>RMD</t>
  </si>
  <si>
    <t>Shoe Carnival Inc.</t>
  </si>
  <si>
    <t>SCVL</t>
  </si>
  <si>
    <t>Sound Financial Bancorp Inc.</t>
  </si>
  <si>
    <t>SFBC</t>
  </si>
  <si>
    <t>2019=Year 7</t>
  </si>
  <si>
    <t>Southwest Georgia Financial Corp.</t>
  </si>
  <si>
    <t>SGB</t>
  </si>
  <si>
    <t>Southern Missouri Bancorp Inc.</t>
  </si>
  <si>
    <t>SMBC</t>
  </si>
  <si>
    <t>Southern Michigan Bancorp Inc.</t>
  </si>
  <si>
    <t>SOMC</t>
  </si>
  <si>
    <t>Service Properties Trust</t>
  </si>
  <si>
    <t>SVC</t>
  </si>
  <si>
    <t>Schweitzer-Mauduit International Inc.</t>
  </si>
  <si>
    <t>SWM</t>
  </si>
  <si>
    <t>TCF Financial Corp.</t>
  </si>
  <si>
    <t>TCF</t>
  </si>
  <si>
    <t>Towne Bank</t>
  </si>
  <si>
    <t>TOWN</t>
  </si>
  <si>
    <t>Truxton Corp.</t>
  </si>
  <si>
    <t>TRUX</t>
  </si>
  <si>
    <t>Timberland Bancorp Inc.</t>
  </si>
  <si>
    <t>TSBK</t>
  </si>
  <si>
    <t>10¢ Spec-5/25</t>
  </si>
  <si>
    <t>Tyson Foods Inc.</t>
  </si>
  <si>
    <t>TSN</t>
  </si>
  <si>
    <t>Trinity Bank NA</t>
  </si>
  <si>
    <t>TYBT</t>
  </si>
  <si>
    <t>Universal Forest Products Inc.</t>
  </si>
  <si>
    <t>UFPI</t>
  </si>
  <si>
    <t>Union Bankshares Inc.</t>
  </si>
  <si>
    <t>UNB</t>
  </si>
  <si>
    <t>Western Midstream Partners LP</t>
  </si>
  <si>
    <t>WES</t>
  </si>
  <si>
    <t>Dentsply Sirona Inc.</t>
  </si>
  <si>
    <t>XRAY</t>
  </si>
  <si>
    <t>Zoetis Inc.</t>
  </si>
  <si>
    <t>ZTS</t>
  </si>
  <si>
    <t>Abbott Laboratories</t>
  </si>
  <si>
    <t>ABT</t>
  </si>
  <si>
    <t>American Campus Communities</t>
  </si>
  <si>
    <t>ACC</t>
  </si>
  <si>
    <t>AGCO Corp.</t>
  </si>
  <si>
    <t>AGCO</t>
  </si>
  <si>
    <t>Acadia Realty Trust</t>
  </si>
  <si>
    <t>AKR</t>
  </si>
  <si>
    <t>Allegion plc</t>
  </si>
  <si>
    <t>ALLE</t>
  </si>
  <si>
    <t>Ireland, US$</t>
  </si>
  <si>
    <t>Argo Group International Holdings Ltd.</t>
  </si>
  <si>
    <t>ARGO</t>
  </si>
  <si>
    <t>Bermuda,US$, Adj. Stk Div.</t>
  </si>
  <si>
    <t>Avnet Inc.</t>
  </si>
  <si>
    <t>AVT</t>
  </si>
  <si>
    <t>Banner Corp.</t>
  </si>
  <si>
    <t>BANR</t>
  </si>
  <si>
    <t>Brunswick Corp.</t>
  </si>
  <si>
    <t>BC</t>
  </si>
  <si>
    <t>Brixmor Property Group</t>
  </si>
  <si>
    <t>BRX</t>
  </si>
  <si>
    <t>First Busey Corp.</t>
  </si>
  <si>
    <t>BUSE</t>
  </si>
  <si>
    <t>BancorpSouth Inc.</t>
  </si>
  <si>
    <t>BXS</t>
  </si>
  <si>
    <t>Cathay General Bancorp</t>
  </si>
  <si>
    <t>CATY</t>
  </si>
  <si>
    <t>CDW Corp.</t>
  </si>
  <si>
    <t>CDW</t>
  </si>
  <si>
    <t>Citizens Financial Group Inc.</t>
  </si>
  <si>
    <t>CFG</t>
  </si>
  <si>
    <t>CyrusOne Inc.</t>
  </si>
  <si>
    <t>CONE</t>
  </si>
  <si>
    <t>Central Pacific Financial Corp.</t>
  </si>
  <si>
    <t>CPF</t>
  </si>
  <si>
    <t>CVB Financial Corp.</t>
  </si>
  <si>
    <t>CVBF</t>
  </si>
  <si>
    <t>Delta Air Lines Inc.</t>
  </si>
  <si>
    <t>DAL</t>
  </si>
  <si>
    <t>Danaher Corp.</t>
  </si>
  <si>
    <t>DHR</t>
  </si>
  <si>
    <t>Encompass Health Corp.</t>
  </si>
  <si>
    <t>EHC</t>
  </si>
  <si>
    <t>(was HealthSouth)</t>
  </si>
  <si>
    <t>First Midwest Bancorp</t>
  </si>
  <si>
    <t>FMBI</t>
  </si>
  <si>
    <t>First National Corp.</t>
  </si>
  <si>
    <t>FXNC</t>
  </si>
  <si>
    <t>Greenbrier Companies Inc.</t>
  </si>
  <si>
    <t>GBX</t>
  </si>
  <si>
    <t>2019=Year 6</t>
  </si>
  <si>
    <t>Guaranty Federal Bancshares</t>
  </si>
  <si>
    <t>GFED</t>
  </si>
  <si>
    <t>Goodyear Tire &amp; Rubber Company</t>
  </si>
  <si>
    <t>GT</t>
  </si>
  <si>
    <t>Hurco Companies Inc.</t>
  </si>
  <si>
    <t>HURC</t>
  </si>
  <si>
    <t>Independent Bank Corp. MI</t>
  </si>
  <si>
    <t>IBCP</t>
  </si>
  <si>
    <t>Johnson Outdoors Inc.</t>
  </si>
  <si>
    <t>JOUT</t>
  </si>
  <si>
    <t>Kadant Inc.</t>
  </si>
  <si>
    <t>KAI</t>
  </si>
  <si>
    <t>Logansport Financial Corp.</t>
  </si>
  <si>
    <t>LOGN</t>
  </si>
  <si>
    <t>Moelis &amp; Company</t>
  </si>
  <si>
    <t>MC</t>
  </si>
  <si>
    <t>Macatawa Bank Corp.</t>
  </si>
  <si>
    <t>MCBC</t>
  </si>
  <si>
    <t>Marcus Corp.</t>
  </si>
  <si>
    <t>MCS</t>
  </si>
  <si>
    <t>MetLife Inc.</t>
  </si>
  <si>
    <t>MET</t>
  </si>
  <si>
    <t>Manulife Financial Corporation</t>
  </si>
  <si>
    <t>MFC</t>
  </si>
  <si>
    <t>2019=Year 6, Canada CAD</t>
  </si>
  <si>
    <t>Mackinac Financial Corp.</t>
  </si>
  <si>
    <t>MFNC</t>
  </si>
  <si>
    <t>2018 = Year 6</t>
  </si>
  <si>
    <t>Mobile Mini Inc.</t>
  </si>
  <si>
    <t>MINI</t>
  </si>
  <si>
    <t>Marquette National Corp.</t>
  </si>
  <si>
    <t>MNAT</t>
  </si>
  <si>
    <t>Medical Properties Trust Inc.</t>
  </si>
  <si>
    <t>MPW</t>
  </si>
  <si>
    <t>Materion Corp.</t>
  </si>
  <si>
    <t>MTRN</t>
  </si>
  <si>
    <t>National Instruments Corp.</t>
  </si>
  <si>
    <t>NATI</t>
  </si>
  <si>
    <t>NBT Bancorp Inc.</t>
  </si>
  <si>
    <t>NBTB</t>
  </si>
  <si>
    <t>NextEra Energy Partners LP</t>
  </si>
  <si>
    <t>NEP</t>
  </si>
  <si>
    <t>Northfield Bancorp Inc.</t>
  </si>
  <si>
    <t>NFBK</t>
  </si>
  <si>
    <t>NetApp Inc.</t>
  </si>
  <si>
    <t>NTAP</t>
  </si>
  <si>
    <t>Owens Corning Inc.</t>
  </si>
  <si>
    <t>OC</t>
  </si>
  <si>
    <t>ONE Gas Inc.</t>
  </si>
  <si>
    <t>OGS</t>
  </si>
  <si>
    <t>Oshkosh Corp.</t>
  </si>
  <si>
    <t>OSK</t>
  </si>
  <si>
    <t>Open Text Corp.</t>
  </si>
  <si>
    <t>OTEX</t>
  </si>
  <si>
    <t>Otter Tail Corp.</t>
  </si>
  <si>
    <t>OTTR</t>
  </si>
  <si>
    <t>Oak Valley Bancorp</t>
  </si>
  <si>
    <t>OVLY</t>
  </si>
  <si>
    <t>Peoples Bancorp of North Carolina</t>
  </si>
  <si>
    <t>PEBK</t>
  </si>
  <si>
    <t>Prologis Inc.</t>
  </si>
  <si>
    <t>PLD</t>
  </si>
  <si>
    <t>Power Integrations Inc.</t>
  </si>
  <si>
    <t>POWI</t>
  </si>
  <si>
    <t>Everest Reinsurance Group Ltd.</t>
  </si>
  <si>
    <t>RE</t>
  </si>
  <si>
    <t>Regency Centers Corp.</t>
  </si>
  <si>
    <t>REG</t>
  </si>
  <si>
    <t>Rexford Industrial Realty Inc.</t>
  </si>
  <si>
    <t>REXR</t>
  </si>
  <si>
    <t>Regions Financial Corp.</t>
  </si>
  <si>
    <t>RF</t>
  </si>
  <si>
    <t>RE/MAX Holdings Inc.</t>
  </si>
  <si>
    <t>RMAX</t>
  </si>
  <si>
    <t>Ruth's Hospitality Group Inc.</t>
  </si>
  <si>
    <t>RUTH</t>
  </si>
  <si>
    <t>SB Financial Group Inc.</t>
  </si>
  <si>
    <t>SBFG</t>
  </si>
  <si>
    <t>ServisFirst Bancshares Inc.</t>
  </si>
  <si>
    <t>SFBS</t>
  </si>
  <si>
    <t>Star Group LP</t>
  </si>
  <si>
    <t>SGU</t>
  </si>
  <si>
    <t>Shenandoah Telecommunications</t>
  </si>
  <si>
    <t>SHEN</t>
  </si>
  <si>
    <t>SYNNEX Corp.</t>
  </si>
  <si>
    <t>SNX</t>
  </si>
  <si>
    <t>S&amp;T Bancorp Inc.</t>
  </si>
  <si>
    <t>STBA</t>
  </si>
  <si>
    <t>Sturgis Bancorp</t>
  </si>
  <si>
    <t>STBI</t>
  </si>
  <si>
    <t>TriCo Bancshares</t>
  </si>
  <si>
    <t>TCBK</t>
  </si>
  <si>
    <t>TE Connectivity Ltd.</t>
  </si>
  <si>
    <t>TEL</t>
  </si>
  <si>
    <t>Switz,US$</t>
  </si>
  <si>
    <t>Terex Corp.</t>
  </si>
  <si>
    <t>TEX</t>
  </si>
  <si>
    <t>United Community Banks Inc.</t>
  </si>
  <si>
    <t>UCBI</t>
  </si>
  <si>
    <t>United Fire Group Inc.</t>
  </si>
  <si>
    <t>UFCS</t>
  </si>
  <si>
    <t>Unity Bancorp Inc.</t>
  </si>
  <si>
    <t>UNTY</t>
  </si>
  <si>
    <t>Marriot Vacations Worldwide Corp.</t>
  </si>
  <si>
    <t>VAC</t>
  </si>
  <si>
    <t>Vulcan Materials</t>
  </si>
  <si>
    <t>VMC</t>
  </si>
  <si>
    <t>Construction Materials</t>
  </si>
  <si>
    <t>Westlake Chemical Partners LP</t>
  </si>
  <si>
    <t>WLKP</t>
  </si>
  <si>
    <t>W.T.B. Financial Corp.</t>
  </si>
  <si>
    <t>WTBFA</t>
  </si>
  <si>
    <t>Wintrust Financial Corp.</t>
  </si>
  <si>
    <t>WTFC</t>
  </si>
  <si>
    <t>Watts Water Technologies Inc.</t>
  </si>
  <si>
    <t>WTS</t>
  </si>
  <si>
    <t>Zions Bancorp Inc.</t>
  </si>
  <si>
    <t>ZION</t>
  </si>
  <si>
    <t>Ameren Corp</t>
  </si>
  <si>
    <t>AEE</t>
  </si>
  <si>
    <t>Alamo Group Inc</t>
  </si>
  <si>
    <t>ALG</t>
  </si>
  <si>
    <t>Aramark Services Inc.</t>
  </si>
  <si>
    <t>ARMK</t>
  </si>
  <si>
    <t>Bank of America Corp</t>
  </si>
  <si>
    <t>BAC</t>
  </si>
  <si>
    <t>BankFinancial Corp.</t>
  </si>
  <si>
    <t>BFIN</t>
  </si>
  <si>
    <t>Saul Centers Inc.</t>
  </si>
  <si>
    <t>BFS</t>
  </si>
  <si>
    <t>Berkshire Hills Bancorp Inc.</t>
  </si>
  <si>
    <t>BHLB</t>
  </si>
  <si>
    <t>Bloomin' Brands Inc.</t>
  </si>
  <si>
    <t>BLMN</t>
  </si>
  <si>
    <t>Bankwell Financial Group Inc.</t>
  </si>
  <si>
    <t>BWFG</t>
  </si>
  <si>
    <t>Capital City Bank Group</t>
  </si>
  <si>
    <t>CCBG</t>
  </si>
  <si>
    <t>Crown Castle International Corp</t>
  </si>
  <si>
    <t>CCI</t>
  </si>
  <si>
    <t>Community Healthcare Trust Inc.</t>
  </si>
  <si>
    <t>CHCT</t>
  </si>
  <si>
    <t>C1</t>
  </si>
  <si>
    <t>CNX Midstream Partners LP</t>
  </si>
  <si>
    <t>CNXM</t>
  </si>
  <si>
    <t>B5</t>
  </si>
  <si>
    <t>CenterState Bank Corp.</t>
  </si>
  <si>
    <t>CSFL</t>
  </si>
  <si>
    <t>CareTrust REIT Inc.</t>
  </si>
  <si>
    <t>CTRE</t>
  </si>
  <si>
    <t>Community West Bancshares</t>
  </si>
  <si>
    <t>CWBC</t>
  </si>
  <si>
    <t>D.R. Horton Inc</t>
  </si>
  <si>
    <t>DHI</t>
  </si>
  <si>
    <t>Diamond Hill Investment Group Inc.</t>
  </si>
  <si>
    <t>DHIL</t>
  </si>
  <si>
    <t>Dolby Laboratories Inc</t>
  </si>
  <si>
    <t>DLB</t>
  </si>
  <si>
    <t>Meridian Bancorp, Inc.</t>
  </si>
  <si>
    <t>EBSB</t>
  </si>
  <si>
    <t>Enterprise Financial Services Corp</t>
  </si>
  <si>
    <t>EFSC</t>
  </si>
  <si>
    <t>Equinix Inc.</t>
  </si>
  <si>
    <t>EQIX</t>
  </si>
  <si>
    <t>Enviva Partners  LP</t>
  </si>
  <si>
    <t>EVA</t>
  </si>
  <si>
    <t>Flushing Financial Corp.</t>
  </si>
  <si>
    <t>FFIC</t>
  </si>
  <si>
    <t>First Bancorp Inc.</t>
  </si>
  <si>
    <t>FNLC</t>
  </si>
  <si>
    <t>First Savings Financial Group Inc.</t>
  </si>
  <si>
    <t>FSFG</t>
  </si>
  <si>
    <t>FirstService Corp.</t>
  </si>
  <si>
    <t>FSV</t>
  </si>
  <si>
    <t>A7</t>
  </si>
  <si>
    <t>Greene County Bancorp, Inc.</t>
  </si>
  <si>
    <t>GCBC</t>
  </si>
  <si>
    <t>Gilead Sciences Inc.</t>
  </si>
  <si>
    <t>GILD</t>
  </si>
  <si>
    <t>Gaming and Leisure Properties</t>
  </si>
  <si>
    <t>GLPI</t>
  </si>
  <si>
    <t>Great Southern Bancorp Inc.</t>
  </si>
  <si>
    <t>GSBC</t>
  </si>
  <si>
    <t>Home Bancorp Inc.</t>
  </si>
  <si>
    <t>HBCP</t>
  </si>
  <si>
    <t>The Hackett Group Inc.</t>
  </si>
  <si>
    <t>HCKT</t>
  </si>
  <si>
    <t>JunDec</t>
  </si>
  <si>
    <t>Home Federal Bancorp Inc. of Louisiana</t>
  </si>
  <si>
    <t>HFBL</t>
  </si>
  <si>
    <t>Hoegh LNG Partners LP</t>
  </si>
  <si>
    <t>HMLP</t>
  </si>
  <si>
    <t>Hennessy Advisors Inc.</t>
  </si>
  <si>
    <t>HNNA</t>
  </si>
  <si>
    <t>Independent Bank Group Inc.</t>
  </si>
  <si>
    <t>IBTX</t>
  </si>
  <si>
    <t>Independence Holding Company</t>
  </si>
  <si>
    <t>IHC</t>
  </si>
  <si>
    <t>JlDc</t>
  </si>
  <si>
    <t>Intel Corp.</t>
  </si>
  <si>
    <t>INTC</t>
  </si>
  <si>
    <t>B6</t>
  </si>
  <si>
    <t>Innospec Inc.</t>
  </si>
  <si>
    <t>IOSP</t>
  </si>
  <si>
    <t>Investar Holding Corp.</t>
  </si>
  <si>
    <t>ISTR</t>
  </si>
  <si>
    <t>Kearny Financial Corp.</t>
  </si>
  <si>
    <t>KRNY</t>
  </si>
  <si>
    <t>Lamar Advertising Co.</t>
  </si>
  <si>
    <t>LAMR</t>
  </si>
  <si>
    <t>Gladstone Land Corp.</t>
  </si>
  <si>
    <t>LAND</t>
  </si>
  <si>
    <t>Eli Lilly &amp; Company</t>
  </si>
  <si>
    <t>LLY</t>
  </si>
  <si>
    <t>C9</t>
  </si>
  <si>
    <t>Logitech International</t>
  </si>
  <si>
    <t>LOGI</t>
  </si>
  <si>
    <t>Sep</t>
  </si>
  <si>
    <t>Switz, CHF</t>
  </si>
  <si>
    <t>Lam Research Corp.</t>
  </si>
  <si>
    <t>LRCX</t>
  </si>
  <si>
    <t>Masco Corp</t>
  </si>
  <si>
    <t>MAS</t>
  </si>
  <si>
    <t>MutualFirst Financial Inc.</t>
  </si>
  <si>
    <t>MFSF</t>
  </si>
  <si>
    <t>Mid Penn Bancorp</t>
  </si>
  <si>
    <t>MPB</t>
  </si>
  <si>
    <t>Morgan Stanley</t>
  </si>
  <si>
    <t>MS</t>
  </si>
  <si>
    <t>MSCI Inc.</t>
  </si>
  <si>
    <t>MSCI</t>
  </si>
  <si>
    <t>Enpro Industries Inc.</t>
  </si>
  <si>
    <t>NPO</t>
  </si>
  <si>
    <t>National Research Corporation</t>
  </si>
  <si>
    <t>NRC</t>
  </si>
  <si>
    <t>OceanFirst Financial Corp</t>
  </si>
  <si>
    <t>OCFC</t>
  </si>
  <si>
    <t>Orrstown Financial Services Inc.</t>
  </si>
  <si>
    <t>ORRF</t>
  </si>
  <si>
    <t>PBF Logistics LP</t>
  </si>
  <si>
    <t>PBFX</t>
  </si>
  <si>
    <t>Preferred Bank</t>
  </si>
  <si>
    <t>PFBC</t>
  </si>
  <si>
    <t>A22</t>
  </si>
  <si>
    <t>Parke Bancorp Inc.</t>
  </si>
  <si>
    <t>PKBK</t>
  </si>
  <si>
    <t>A28</t>
  </si>
  <si>
    <t>EstD,10%stk-7/28</t>
  </si>
  <si>
    <t>Children's Place Inc. (The)</t>
  </si>
  <si>
    <t>PLCE</t>
  </si>
  <si>
    <t>PS Business Parks Inc</t>
  </si>
  <si>
    <t>PSB</t>
  </si>
  <si>
    <t>People's Utah Bancorp</t>
  </si>
  <si>
    <t>PUB</t>
  </si>
  <si>
    <t>Restaurant Brands International Inc.</t>
  </si>
  <si>
    <t>QSR</t>
  </si>
  <si>
    <t>A3</t>
  </si>
  <si>
    <t>QTS Realty Trust Inc.</t>
  </si>
  <si>
    <t>QTS</t>
  </si>
  <si>
    <t>Riverview Bancorp Inc</t>
  </si>
  <si>
    <t>RVSB</t>
  </si>
  <si>
    <t>Superior Group of Companies Inc.</t>
  </si>
  <si>
    <t>SGC</t>
  </si>
  <si>
    <t>Shell Midstream Partners LP</t>
  </si>
  <si>
    <t>SHLX</t>
  </si>
  <si>
    <t>Selective Insurance Group Inc.</t>
  </si>
  <si>
    <t>SIGI</t>
  </si>
  <si>
    <t>Synovus Financial</t>
  </si>
  <si>
    <t>SNV</t>
  </si>
  <si>
    <t>Sprague Resources LP</t>
  </si>
  <si>
    <t>SRLP</t>
  </si>
  <si>
    <t>Simpsom Manufacturing Co.</t>
  </si>
  <si>
    <t>SSD</t>
  </si>
  <si>
    <t>Extended Stay America Inc.</t>
  </si>
  <si>
    <t>STAY</t>
  </si>
  <si>
    <t>Skyworks Solutions Inc.</t>
  </si>
  <si>
    <t>SWKS</t>
  </si>
  <si>
    <t>TFS Financial Corporation</t>
  </si>
  <si>
    <t>TFSL</t>
  </si>
  <si>
    <t>Timken Company (The)</t>
  </si>
  <si>
    <t>TKR</t>
  </si>
  <si>
    <t>Tetra Tech Inc.</t>
  </si>
  <si>
    <t>TTEK</t>
  </si>
  <si>
    <t>United Bancorp Inc.</t>
  </si>
  <si>
    <t>UBCP</t>
  </si>
  <si>
    <t>USD Partners LP</t>
  </si>
  <si>
    <t>USDP</t>
  </si>
  <si>
    <t>Unitil Corp.</t>
  </si>
  <si>
    <t>UTL</t>
  </si>
  <si>
    <t>Woodlands Financial Services Co.</t>
  </si>
  <si>
    <t>WDFN</t>
  </si>
  <si>
    <t>Wellesley Bancorp Inc.</t>
  </si>
  <si>
    <t>WEBK</t>
  </si>
  <si>
    <t>C7</t>
  </si>
  <si>
    <t>Advanced Drainage Systems Inc.</t>
  </si>
  <si>
    <t>WMS</t>
  </si>
  <si>
    <t>WSFS Financial Corp.</t>
  </si>
  <si>
    <t>WSFS</t>
  </si>
  <si>
    <t>Watsco Inc.</t>
  </si>
  <si>
    <t>WSO</t>
  </si>
  <si>
    <t>Also WSOB</t>
  </si>
  <si>
    <t>Western Union Company</t>
  </si>
  <si>
    <t>WU</t>
  </si>
  <si>
    <t>Woodward Inc.</t>
  </si>
  <si>
    <t>WWD</t>
  </si>
  <si>
    <t>C6</t>
  </si>
  <si>
    <t>Great Ajax Corp.</t>
  </si>
  <si>
    <t>AJX</t>
  </si>
  <si>
    <t>11/15/2018</t>
  </si>
  <si>
    <t>11/30/2018</t>
  </si>
  <si>
    <t>2019=Year 5</t>
  </si>
  <si>
    <t>Ally Financial Inc.</t>
  </si>
  <si>
    <t>ALLY</t>
  </si>
  <si>
    <t>American National Bankshares Inc.</t>
  </si>
  <si>
    <t>AMNB</t>
  </si>
  <si>
    <t>Flanigan's Enterprises Inc.</t>
  </si>
  <si>
    <t>BDL</t>
  </si>
  <si>
    <t>Apr</t>
  </si>
  <si>
    <t>Popular, Inc.</t>
  </si>
  <si>
    <t>BPOP</t>
  </si>
  <si>
    <t>A1</t>
  </si>
  <si>
    <t>Citigroup Inc</t>
  </si>
  <si>
    <t>C</t>
  </si>
  <si>
    <t>Cable One, Inc.</t>
  </si>
  <si>
    <t>CABO</t>
  </si>
  <si>
    <t>C5</t>
  </si>
  <si>
    <t>Carnival Corporation &amp; Plc</t>
  </si>
  <si>
    <t>CCL</t>
  </si>
  <si>
    <t>Cognex Corporation</t>
  </si>
  <si>
    <t>CGNX</t>
  </si>
  <si>
    <t>Dollar General Corp.</t>
  </si>
  <si>
    <t>DG</t>
  </si>
  <si>
    <t>Dicks Sporting Goods Inc.</t>
  </si>
  <si>
    <t>DKS</t>
  </si>
  <si>
    <t>Duke Realty Corporation</t>
  </si>
  <si>
    <t>DRE</t>
  </si>
  <si>
    <t>Energizer Holdings, Inc.</t>
  </si>
  <si>
    <t>ENR</t>
  </si>
  <si>
    <t>Entergy Corporation</t>
  </si>
  <si>
    <t>ETR</t>
  </si>
  <si>
    <t>Exelon Corporation</t>
  </si>
  <si>
    <t>EXC</t>
  </si>
  <si>
    <t>1st Constitution Bancorp</t>
  </si>
  <si>
    <t>FCCY</t>
  </si>
  <si>
    <t>Fidelity D &amp; D Bancorp, Inc.</t>
  </si>
  <si>
    <t>FDBC</t>
  </si>
  <si>
    <t>Franklin Financial Services Inc.</t>
  </si>
  <si>
    <t>FRAF</t>
  </si>
  <si>
    <t>Fulton Financial Corp.</t>
  </si>
  <si>
    <t>FULT</t>
  </si>
  <si>
    <t>Green Plains Partners LP</t>
  </si>
  <si>
    <t>GPP</t>
  </si>
  <si>
    <t>W. R. Grace &amp; Co.</t>
  </si>
  <si>
    <t>GRA</t>
  </si>
  <si>
    <t>Great Western Bancorp Inc.</t>
  </si>
  <si>
    <t>GWB</t>
  </si>
  <si>
    <t>Houlihan Lokey, Inc.</t>
  </si>
  <si>
    <t>HLI</t>
  </si>
  <si>
    <t>Hewlett Packard Enterprise Company</t>
  </si>
  <si>
    <t>HPE</t>
  </si>
  <si>
    <t>12/10/2019</t>
  </si>
  <si>
    <t>1/2/2020</t>
  </si>
  <si>
    <t>Hilltop Holdings Inc.</t>
  </si>
  <si>
    <t>HTH</t>
  </si>
  <si>
    <t>Hexcel Corporation</t>
  </si>
  <si>
    <t>HXL</t>
  </si>
  <si>
    <t>IBERIABANK Corporation</t>
  </si>
  <si>
    <t>IBKC</t>
  </si>
  <si>
    <t>Kimball International Inc.</t>
  </si>
  <si>
    <t>KBAL</t>
  </si>
  <si>
    <t>Kinsale Capital Group, Inc.</t>
  </si>
  <si>
    <t>KNSL</t>
  </si>
  <si>
    <t>Ladder Capital Corp</t>
  </si>
  <si>
    <t>LADR</t>
  </si>
  <si>
    <t>Medifast, Inc.</t>
  </si>
  <si>
    <t>MED</t>
  </si>
  <si>
    <t>B7</t>
  </si>
  <si>
    <t>12/26/2019</t>
  </si>
  <si>
    <t>2/6/2020</t>
  </si>
  <si>
    <t>Marine Products Corp.</t>
  </si>
  <si>
    <t>MPX</t>
  </si>
  <si>
    <t>B9</t>
  </si>
  <si>
    <t>Midland States Bancorp, Inc.</t>
  </si>
  <si>
    <t>MSBI</t>
  </si>
  <si>
    <t>Mueller Water Products, Inc.</t>
  </si>
  <si>
    <t>MWA</t>
  </si>
  <si>
    <t>Nelnet, Inc.</t>
  </si>
  <si>
    <t>NNI</t>
  </si>
  <si>
    <t>National Storage Affiliates Trust</t>
  </si>
  <si>
    <t>NSA</t>
  </si>
  <si>
    <t>NexPoint Residential Trust Inc.</t>
  </si>
  <si>
    <t>NXRT</t>
  </si>
  <si>
    <t>Pathfinder Bancorp, Inc.</t>
  </si>
  <si>
    <t>PBHC</t>
  </si>
  <si>
    <t>4/19/2018</t>
  </si>
  <si>
    <t>5/11/2018</t>
  </si>
  <si>
    <t>Saratoga Investment Corp.</t>
  </si>
  <si>
    <t>SAR</t>
  </si>
  <si>
    <t>Charles Schwab Corporation</t>
  </si>
  <si>
    <t>SCHW</t>
  </si>
  <si>
    <t>Shore Bancshares, Inc.</t>
  </si>
  <si>
    <t>SHBI</t>
  </si>
  <si>
    <t>11/14/2019</t>
  </si>
  <si>
    <t>11/29/2019</t>
  </si>
  <si>
    <t>Summit Financial Group, Inc.</t>
  </si>
  <si>
    <t>SMMF</t>
  </si>
  <si>
    <t>STORE Capital Corp</t>
  </si>
  <si>
    <t>STOR</t>
  </si>
  <si>
    <t>Constellation Brands Inc. A</t>
  </si>
  <si>
    <t>STZ</t>
  </si>
  <si>
    <t>Tallgrass Energy LP</t>
  </si>
  <si>
    <t>TGE</t>
  </si>
  <si>
    <t>TTEC Holdings Inc.</t>
  </si>
  <si>
    <t>TTEC</t>
  </si>
  <si>
    <t>AprOct</t>
  </si>
  <si>
    <t>Urstadt Biddle Properties Inc.</t>
  </si>
  <si>
    <t>UBP</t>
  </si>
  <si>
    <t>1/17/2020</t>
  </si>
  <si>
    <t>Value Line Inc.</t>
  </si>
  <si>
    <t>VALU</t>
  </si>
  <si>
    <t>Werner Enterprises, Inc.</t>
  </si>
  <si>
    <t>WERN</t>
  </si>
  <si>
    <t>All CCC Companies</t>
  </si>
  <si>
    <t>Champions</t>
  </si>
  <si>
    <t>Historical Information</t>
  </si>
  <si>
    <t>Dividends Paid by Year</t>
  </si>
  <si>
    <t>Percentage Increase by Year</t>
  </si>
  <si>
    <t>(excluding Special/Extra Dividends)</t>
  </si>
  <si>
    <t>5 or more straight years of higher dividends</t>
  </si>
  <si>
    <t># Column on right excludes amount normally paid in following year but accelerated; included next year (column on left)</t>
  </si>
  <si>
    <t>20 yrs</t>
  </si>
  <si>
    <t>2013</t>
  </si>
  <si>
    <t>Mean</t>
  </si>
  <si>
    <t>Amounts in Red indicate no increase during year</t>
  </si>
  <si>
    <t>'99-'19</t>
  </si>
  <si>
    <t>vs.</t>
  </si>
  <si>
    <t>(simple</t>
  </si>
  <si>
    <t>Standard</t>
  </si>
  <si>
    <t>#</t>
  </si>
  <si>
    <t>RegDivs</t>
  </si>
  <si>
    <t>2012</t>
  </si>
  <si>
    <t>average)</t>
  </si>
  <si>
    <t>Deviation</t>
  </si>
  <si>
    <t>Citigroup Inc.</t>
  </si>
  <si>
    <t>Superior Uniform Group Inc.</t>
  </si>
  <si>
    <t>Star Gas Partners LP</t>
  </si>
  <si>
    <t>Watch List</t>
  </si>
  <si>
    <t>Enter the Ticker Symbol(s) of interest into Column B. All other fields will automatically populate.</t>
  </si>
  <si>
    <t>Numbers in Gray last updated 1/31/2019</t>
  </si>
  <si>
    <t>Last increased on:</t>
  </si>
  <si>
    <t xml:space="preserve">To add more rows: Select a row above. Copy and paste the entire row below. 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</si>
  <si>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</si>
  <si>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</si>
  <si>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</si>
  <si>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</si>
  <si>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</si>
  <si>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</si>
  <si>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</si>
  <si>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</si>
  <si>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</si>
  <si>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</si>
  <si>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</si>
  <si>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</si>
  <si>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</si>
  <si>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</si>
  <si>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United Community Financial Corp.</t>
  </si>
  <si>
    <t>UCFC</t>
  </si>
  <si>
    <t>X</t>
  </si>
  <si>
    <t>Merged with First Defiance Financial Corp</t>
  </si>
  <si>
    <t>Manhattan Bridge Capital Inc.</t>
  </si>
  <si>
    <t>LOAN</t>
  </si>
  <si>
    <t>Gannett Co., Inc</t>
  </si>
  <si>
    <t>GCI</t>
  </si>
  <si>
    <t>Six Flags Entertainment Corp.</t>
  </si>
  <si>
    <t>SIX</t>
  </si>
  <si>
    <t>Westwood Holdings Group Inc.</t>
  </si>
  <si>
    <t>WHG</t>
  </si>
  <si>
    <t>Black Stone Minerals, L.P.</t>
  </si>
  <si>
    <t>BSM</t>
  </si>
  <si>
    <t>GasLog Partners LP</t>
  </si>
  <si>
    <t>GLOP</t>
  </si>
  <si>
    <t>Two River Bancorp</t>
  </si>
  <si>
    <t>TRCB</t>
  </si>
  <si>
    <t>Acquired by OceanFirst Financial</t>
  </si>
  <si>
    <t>Flexsteel Industries Inc.</t>
  </si>
  <si>
    <t>FLXS</t>
  </si>
  <si>
    <t>Kite Realty Group Trust</t>
  </si>
  <si>
    <t>KRG</t>
  </si>
  <si>
    <t>Weingarten Realty Investors</t>
  </si>
  <si>
    <t>WRI</t>
  </si>
  <si>
    <t>NASB Financial Inc.</t>
  </si>
  <si>
    <t>NASB</t>
  </si>
  <si>
    <t>Big Lots Inc.</t>
  </si>
  <si>
    <t>BIG</t>
  </si>
  <si>
    <t>Kansas City Southern</t>
  </si>
  <si>
    <t>KSU</t>
  </si>
  <si>
    <t>Kewaunee Scientific Corp.</t>
  </si>
  <si>
    <t>KEQU</t>
  </si>
  <si>
    <t>Natural Health Trends Corp.</t>
  </si>
  <si>
    <t>NHTC</t>
  </si>
  <si>
    <t>SunTrust Banks Inc.</t>
  </si>
  <si>
    <t>STI</t>
  </si>
  <si>
    <t>Merged with BB&amp;T to form Truist Financial Corp</t>
  </si>
  <si>
    <t>Old Line Bancshares Inc.</t>
  </si>
  <si>
    <t>OLBK</t>
  </si>
  <si>
    <t>Acquired by WesBanco</t>
  </si>
  <si>
    <t>LegacyTexas Financial Group Inc.</t>
  </si>
  <si>
    <t>LTXB</t>
  </si>
  <si>
    <t>Acquired by Prosperity Bancshares</t>
  </si>
  <si>
    <t>Nielsen Holdings plc</t>
  </si>
  <si>
    <t>NLSN</t>
  </si>
  <si>
    <t>Entravision Communications Corp.</t>
  </si>
  <si>
    <t>EVC</t>
  </si>
  <si>
    <t>WPP plc</t>
  </si>
  <si>
    <t>WPP</t>
  </si>
  <si>
    <t>BorgWarner Inc.</t>
  </si>
  <si>
    <t>BWA</t>
  </si>
  <si>
    <t>CDK Global Inc</t>
  </si>
  <si>
    <t>CDK</t>
  </si>
  <si>
    <t>One Liberty Properties Inc.</t>
  </si>
  <si>
    <t>OLP</t>
  </si>
  <si>
    <t>Johnson Controls International plc</t>
  </si>
  <si>
    <t>JCI</t>
  </si>
  <si>
    <t>Primoris Services Corporation</t>
  </si>
  <si>
    <t>PRIM</t>
  </si>
  <si>
    <t>Kimco Realty Corp.</t>
  </si>
  <si>
    <t>KIM</t>
  </si>
  <si>
    <t>Pattern Energy Group Inc.</t>
  </si>
  <si>
    <t>PEGI</t>
  </si>
  <si>
    <t>Alexander's Inc.</t>
  </si>
  <si>
    <t>ALX</t>
  </si>
  <si>
    <t>Boston Private Financial Holdings Inc.</t>
  </si>
  <si>
    <t>BPFH</t>
  </si>
  <si>
    <t>Energy Transfer LP</t>
  </si>
  <si>
    <t>ET</t>
  </si>
  <si>
    <t>Hanmi Financial Corp.</t>
  </si>
  <si>
    <t>HAFC</t>
  </si>
  <si>
    <t>Summit Hotel Properties Inc.</t>
  </si>
  <si>
    <t>INN</t>
  </si>
  <si>
    <t>Citizens Community Bancorp Inc.</t>
  </si>
  <si>
    <t>CZWI</t>
  </si>
  <si>
    <t>Escalade Inc.</t>
  </si>
  <si>
    <t>ESCA</t>
  </si>
  <si>
    <t>Life Storage Inc.</t>
  </si>
  <si>
    <t>LSI</t>
  </si>
  <si>
    <t>Potomac Bancshares Inc.</t>
  </si>
  <si>
    <t>PTBS</t>
  </si>
  <si>
    <t>Papa John's International</t>
  </si>
  <si>
    <t>PZZA</t>
  </si>
  <si>
    <t>Interface Inc.</t>
  </si>
  <si>
    <t>TILE</t>
  </si>
  <si>
    <t>Wabtech Corp.</t>
  </si>
  <si>
    <t>WAB</t>
  </si>
  <si>
    <t>Provident Financial Holdings Inc.</t>
  </si>
  <si>
    <t>PROV</t>
  </si>
  <si>
    <t>Brinker International</t>
  </si>
  <si>
    <t>EAT</t>
  </si>
  <si>
    <t>AVX Corp.</t>
  </si>
  <si>
    <t>AVX</t>
  </si>
  <si>
    <t>Sabra Health Care REIT Inc.</t>
  </si>
  <si>
    <t>SBRA</t>
  </si>
  <si>
    <t>Connecticut Water Service</t>
  </si>
  <si>
    <t>CTWS</t>
  </si>
  <si>
    <t>Acquired by SJW Group</t>
  </si>
  <si>
    <t>Monotype Imaging Holdings Inc.</t>
  </si>
  <si>
    <t>TYPE</t>
  </si>
  <si>
    <t>Acquired by HGGC</t>
  </si>
  <si>
    <t>International Speedway Corp.</t>
  </si>
  <si>
    <t>ISCA</t>
  </si>
  <si>
    <t>Acquired by NASCAR Holdings Inc</t>
  </si>
  <si>
    <t>Altra Industrial Motion Corp.</t>
  </si>
  <si>
    <t>AIMC</t>
  </si>
  <si>
    <t>AmeriGas Partners LP</t>
  </si>
  <si>
    <t>APU</t>
  </si>
  <si>
    <t>Acquired by UGI Corp</t>
  </si>
  <si>
    <t>EMC Insurance Group Inc.</t>
  </si>
  <si>
    <t>EMCI</t>
  </si>
  <si>
    <t>Acquired by Employers Mutual Casualty Co</t>
  </si>
  <si>
    <t>General Mills</t>
  </si>
  <si>
    <t>GIS</t>
  </si>
  <si>
    <t>Interdigital Inc</t>
  </si>
  <si>
    <t>IDCC</t>
  </si>
  <si>
    <t>New Residential Investment Corp.</t>
  </si>
  <si>
    <t>NRZ</t>
  </si>
  <si>
    <t>P.H. Glatfelter Co.</t>
  </si>
  <si>
    <t>GLT</t>
  </si>
  <si>
    <t>Patterson Companies Inc.</t>
  </si>
  <si>
    <t>PDCO</t>
  </si>
  <si>
    <t>Sanderson Farms Inc.</t>
  </si>
  <si>
    <t>SAFM</t>
  </si>
  <si>
    <t>Andeavor Logistics LP</t>
  </si>
  <si>
    <t>ANDX</t>
  </si>
  <si>
    <t>Acquired by MPLX LP</t>
  </si>
  <si>
    <t>KAR Auction Services Inc.</t>
  </si>
  <si>
    <t>KAR</t>
  </si>
  <si>
    <t>Spinoff IAA, lowered div</t>
  </si>
  <si>
    <t>Kingstone Companies Inc.</t>
  </si>
  <si>
    <t>KINS</t>
  </si>
  <si>
    <t>L3 Technologies Inc.</t>
  </si>
  <si>
    <t>LLL</t>
  </si>
  <si>
    <t>Merged with Harris Corp to form L3Harris</t>
  </si>
  <si>
    <t>Bemis Company</t>
  </si>
  <si>
    <t>BMS</t>
  </si>
  <si>
    <t>Acquired by Amcor</t>
  </si>
  <si>
    <t>j2 Global Inc.</t>
  </si>
  <si>
    <t>JCOM</t>
  </si>
  <si>
    <t>Forrester Research Inc.</t>
  </si>
  <si>
    <t>FORR</t>
  </si>
  <si>
    <t>Owens Realty Mortgage Inc.</t>
  </si>
  <si>
    <t>ORM</t>
  </si>
  <si>
    <t>Acquired by Ready Capital</t>
  </si>
  <si>
    <t>Lexington Realty Trust</t>
  </si>
  <si>
    <t>LXP</t>
  </si>
  <si>
    <t>MB Financial Inc.</t>
  </si>
  <si>
    <t>MBFI</t>
  </si>
  <si>
    <t>Acquired by Fifth Third Bancorp</t>
  </si>
  <si>
    <t>Transmontaigne Partners LP</t>
  </si>
  <si>
    <t>TLP</t>
  </si>
  <si>
    <t>Acquired by Arclight Energy Partners</t>
  </si>
  <si>
    <t>Clearway Energy Inc.</t>
  </si>
  <si>
    <t>CWEN</t>
  </si>
  <si>
    <t>Kraft Heinz Company</t>
  </si>
  <si>
    <t>KHC</t>
  </si>
  <si>
    <t>Vectren Corp.</t>
  </si>
  <si>
    <t>VVC</t>
  </si>
  <si>
    <t>Acquired by CenterPoint Energy</t>
  </si>
  <si>
    <t>Western Gas Partners LP</t>
  </si>
  <si>
    <t>Acquired by Western Gas Equity Partners LP</t>
  </si>
  <si>
    <t>BT Group plc</t>
  </si>
  <si>
    <t>BT</t>
  </si>
  <si>
    <t>Chase Corp.</t>
  </si>
  <si>
    <t>CCF</t>
  </si>
  <si>
    <t>Dun &amp; Bradstreet Corp.</t>
  </si>
  <si>
    <t>DNB</t>
  </si>
  <si>
    <t>Go private</t>
  </si>
  <si>
    <t>Guaranty Bancorp</t>
  </si>
  <si>
    <t>GBNK</t>
  </si>
  <si>
    <t>Acquired by Independent Bank Group</t>
  </si>
  <si>
    <t>Shire plc</t>
  </si>
  <si>
    <t>SHPG</t>
  </si>
  <si>
    <t>Acquired by Takeda</t>
  </si>
  <si>
    <t>Valero Energy Partners LP</t>
  </si>
  <si>
    <t>VLP</t>
  </si>
  <si>
    <t>Acquired by Valero Energy Corp</t>
  </si>
  <si>
    <t>Aspen Insurance Holdings Ltd.</t>
  </si>
  <si>
    <t>AHL</t>
  </si>
  <si>
    <t>Dividend suspended</t>
  </si>
  <si>
    <t>Spectra Energy Partners LP</t>
  </si>
  <si>
    <t>SEP</t>
  </si>
  <si>
    <t>Acquired by Enbridge</t>
  </si>
  <si>
    <t>STRATTEC Security Corp.</t>
  </si>
  <si>
    <t>STRT</t>
  </si>
  <si>
    <t>Buckeye Partners LP</t>
  </si>
  <si>
    <t>BPL</t>
  </si>
  <si>
    <t>CBS Corp. (Class B)</t>
  </si>
  <si>
    <t>CBS</t>
  </si>
  <si>
    <t>Chatham Lodging Trust</t>
  </si>
  <si>
    <t>CLDT</t>
  </si>
  <si>
    <t>Compass Minerals International</t>
  </si>
  <si>
    <t>CMP</t>
  </si>
  <si>
    <t>Equifax Inc.</t>
  </si>
  <si>
    <t>EFX</t>
  </si>
  <si>
    <t>First Robinson Financial Corp.</t>
  </si>
  <si>
    <t>FRFC</t>
  </si>
  <si>
    <t>GameStop Corp.</t>
  </si>
  <si>
    <t>GME</t>
  </si>
  <si>
    <t>LTC Properties Inc.</t>
  </si>
  <si>
    <t>LTC</t>
  </si>
  <si>
    <t>Miller Industries Inc.</t>
  </si>
  <si>
    <t>MLR</t>
  </si>
  <si>
    <t>Old Point Financial Corp.</t>
  </si>
  <si>
    <t>OPOF</t>
  </si>
  <si>
    <t>Pinnacle Foods Inc.</t>
  </si>
  <si>
    <t>PF</t>
  </si>
  <si>
    <t>Acquired by Conagra Brands</t>
  </si>
  <si>
    <t>Spectrum Brands Holdings Inc.</t>
  </si>
  <si>
    <t>SPB</t>
  </si>
  <si>
    <t>Welltower Inc.</t>
  </si>
  <si>
    <t>WELL</t>
  </si>
  <si>
    <t>AmTrust Financial Services Inc.</t>
  </si>
  <si>
    <t>AFSI</t>
  </si>
  <si>
    <t>Andeavor</t>
  </si>
  <si>
    <t>ANDV</t>
  </si>
  <si>
    <t>Acquired by Marathon Petroleum Corp</t>
  </si>
  <si>
    <t>Aquesta Financial Holdings Inc.</t>
  </si>
  <si>
    <t>AQFH</t>
  </si>
  <si>
    <t>AZZ Inc.</t>
  </si>
  <si>
    <t>AZZ</t>
  </si>
  <si>
    <t>2018=2017</t>
  </si>
  <si>
    <t>Briggs &amp; Stratton Corp.</t>
  </si>
  <si>
    <t>BGG</t>
  </si>
  <si>
    <t>Cheniere Energy Partners LP Holdings LLC</t>
  </si>
  <si>
    <t>CQH</t>
  </si>
  <si>
    <t>Acquired by Cheniere Energy Inc</t>
  </si>
  <si>
    <t>CoBiz Financial Inc.</t>
  </si>
  <si>
    <t>COBZ</t>
  </si>
  <si>
    <t>Acquired by BOK Financial</t>
  </si>
  <si>
    <t>Convergys Corp.</t>
  </si>
  <si>
    <t>CVG</t>
  </si>
  <si>
    <t>Acquired by Synnex Corp</t>
  </si>
  <si>
    <t>CVS Health Corp.</t>
  </si>
  <si>
    <t>CVS</t>
  </si>
  <si>
    <t>Education Realty Trust Inc.</t>
  </si>
  <si>
    <t>EDR</t>
  </si>
  <si>
    <t>Acquired by Blackstone Group</t>
  </si>
  <si>
    <t>Energy Transfer Partners LP</t>
  </si>
  <si>
    <t>ETP</t>
  </si>
  <si>
    <t>Acquired by Energy Transfer Equity</t>
  </si>
  <si>
    <t>Ethan Allen Interiors Inc.</t>
  </si>
  <si>
    <t>ETH</t>
  </si>
  <si>
    <t>Federated National Holding Co.</t>
  </si>
  <si>
    <t>FNHC</t>
  </si>
  <si>
    <t>First Connecticut Bancorp Inc.</t>
  </si>
  <si>
    <t>FBNK</t>
  </si>
  <si>
    <t xml:space="preserve">Acquired by People’s United Financial </t>
  </si>
  <si>
    <t>Flowserve Corp.</t>
  </si>
  <si>
    <t>FLS</t>
  </si>
  <si>
    <t>Hanesbrands Inc.</t>
  </si>
  <si>
    <t>HBI</t>
  </si>
  <si>
    <t>Hannon Armstrong Sustainable Infrstructure Capital Inc.</t>
  </si>
  <si>
    <t>HASI</t>
  </si>
  <si>
    <t>Macy's Inc.</t>
  </si>
  <si>
    <t>M</t>
  </si>
  <si>
    <t>National General Holdings Corp.</t>
  </si>
  <si>
    <t>NGHC</t>
  </si>
  <si>
    <t>Owens &amp; Minor Inc.</t>
  </si>
  <si>
    <t>OMI</t>
  </si>
  <si>
    <t>Pebblebrook Hotel Trust</t>
  </si>
  <si>
    <t>PEB</t>
  </si>
  <si>
    <t>Public Storage</t>
  </si>
  <si>
    <t>PSA</t>
  </si>
  <si>
    <t>Ramco Gershenson Properties</t>
  </si>
  <si>
    <t>RPT</t>
  </si>
  <si>
    <t>Select Income REIT</t>
  </si>
  <si>
    <t>SIR</t>
  </si>
  <si>
    <t>Sunoco LP</t>
  </si>
  <si>
    <t>SUN</t>
  </si>
  <si>
    <t>Twenty-First Century Fox Inc.</t>
  </si>
  <si>
    <t>FOXA</t>
  </si>
  <si>
    <t>United Bancshares Inc.</t>
  </si>
  <si>
    <t>UBOH</t>
  </si>
  <si>
    <t>Zimmer Biomet Holdings Inc.</t>
  </si>
  <si>
    <t>ZBH</t>
  </si>
  <si>
    <t>First Federal of Northern Michigan Bancorp Inc.</t>
  </si>
  <si>
    <t>FFNM</t>
  </si>
  <si>
    <t>Acquired by Mackinac Financial</t>
  </si>
  <si>
    <t>General Growth Properties Inc.</t>
  </si>
  <si>
    <t>GGP</t>
  </si>
  <si>
    <t>Acquired by Brookfield Property Partners</t>
  </si>
  <si>
    <t>Spirit Realty Capital</t>
  </si>
  <si>
    <t>SRC</t>
  </si>
  <si>
    <t>Spinoff/Div cut</t>
  </si>
  <si>
    <t>XL Group Limited</t>
  </si>
  <si>
    <t>XL</t>
  </si>
  <si>
    <t>Acquired by AXA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</si>
  <si>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</si>
  <si>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</si>
  <si>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</si>
  <si>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</si>
  <si>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</si>
  <si>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</si>
  <si>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Maiden Holdings Ltd.</t>
  </si>
  <si>
    <t>MHLD</t>
  </si>
  <si>
    <t>Dr Pepper Snapple Group</t>
  </si>
  <si>
    <t>DPS</t>
  </si>
  <si>
    <t>Merged with Keurig to form Keurig Dr Pepper</t>
  </si>
  <si>
    <t>Finish Line Inc. (The)</t>
  </si>
  <si>
    <t>FINL</t>
  </si>
  <si>
    <t>Acquired by JD Sports Fashion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</si>
  <si>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</si>
  <si>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</si>
  <si>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</si>
  <si>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</si>
  <si>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</si>
  <si>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</si>
  <si>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Tallgrass Energy Partners LP</t>
  </si>
  <si>
    <t>TEP</t>
  </si>
  <si>
    <t>Acquired by Tallgras Energy GP</t>
  </si>
  <si>
    <t>WGL Holdings Inc.</t>
  </si>
  <si>
    <t>WGL</t>
  </si>
  <si>
    <t>Acquired by Altgas</t>
  </si>
  <si>
    <t>Great Plains Energy Inc.</t>
  </si>
  <si>
    <t>GXP</t>
  </si>
  <si>
    <t>Merged with Westar Energy to form Evergy</t>
  </si>
  <si>
    <t>SCANA Corp.</t>
  </si>
  <si>
    <t>SCG</t>
  </si>
  <si>
    <t>Westar Energy</t>
  </si>
  <si>
    <t>WR</t>
  </si>
  <si>
    <t>Merged with Great Plains Energy to form Evergy</t>
  </si>
  <si>
    <t>DDR Corp</t>
  </si>
  <si>
    <t>DDR</t>
  </si>
  <si>
    <t>2017=2016</t>
  </si>
  <si>
    <t>TC Pipelines LP</t>
  </si>
  <si>
    <t>TCP</t>
  </si>
  <si>
    <t>Xerox Corp.</t>
  </si>
  <si>
    <t>XRX</t>
  </si>
  <si>
    <t>First Banc Trust Corp.</t>
  </si>
  <si>
    <t>FIRT</t>
  </si>
  <si>
    <t>Acquired by First Mid-Illinois Banc.</t>
  </si>
  <si>
    <t>MainSource Financial Group Inc.</t>
  </si>
  <si>
    <t>MSFG</t>
  </si>
  <si>
    <t>Acquired by First Financial Bancorp</t>
  </si>
  <si>
    <t>Inmarsat plc</t>
  </si>
  <si>
    <t>IMASF</t>
  </si>
  <si>
    <t>Scripps Networks Interactive Inc.</t>
  </si>
  <si>
    <t>SNI</t>
  </si>
  <si>
    <t>Acquired by Discovery Commun.</t>
  </si>
  <si>
    <t>Macquarie Infrastructure Company LLC</t>
  </si>
  <si>
    <t>MIC</t>
  </si>
  <si>
    <t>2018 not Year 8</t>
  </si>
  <si>
    <t>Minden Bancorp Inc.</t>
  </si>
  <si>
    <t>MDNB</t>
  </si>
  <si>
    <t>Acquired by Business First Bancs.</t>
  </si>
  <si>
    <t>C.R. Bard Inc.</t>
  </si>
  <si>
    <t>BCR</t>
  </si>
  <si>
    <t>Acq'd by Becton Dickinson &amp; Co.</t>
  </si>
  <si>
    <t>Bob Evans Farms</t>
  </si>
  <si>
    <t>BOBE</t>
  </si>
  <si>
    <t>2017=2016, Also Being Acquired</t>
  </si>
  <si>
    <t>Movado Group Inc.</t>
  </si>
  <si>
    <t>MOV</t>
  </si>
  <si>
    <t>2017=2016, Incr 2018</t>
  </si>
  <si>
    <t>GrandSouth Bancorp</t>
  </si>
  <si>
    <t>GRRB</t>
  </si>
  <si>
    <t>State Bank Financial Corp.</t>
  </si>
  <si>
    <t>STBZ</t>
  </si>
  <si>
    <t>L Brands Inc.</t>
  </si>
  <si>
    <t>LB</t>
  </si>
  <si>
    <t>OTC Markets Group Inc.</t>
  </si>
  <si>
    <t>OTCM</t>
  </si>
  <si>
    <t>HollyFrontier Corp.</t>
  </si>
  <si>
    <t>HFC</t>
  </si>
  <si>
    <t>Pope Resources LP</t>
  </si>
  <si>
    <t>POPE</t>
  </si>
  <si>
    <t>Kennametal Inc.</t>
  </si>
  <si>
    <t>KMT</t>
  </si>
  <si>
    <t>Pacific Continental Corp.</t>
  </si>
  <si>
    <t>PCBK</t>
  </si>
  <si>
    <t>Acqd by Columbia Banking System</t>
  </si>
  <si>
    <t>Anheuser-Busch InBev SA/NV</t>
  </si>
  <si>
    <t>BUD</t>
  </si>
  <si>
    <t>Old National Bancorp</t>
  </si>
  <si>
    <t>ONB</t>
  </si>
  <si>
    <t>Access National Corp.</t>
  </si>
  <si>
    <t>ANCX</t>
  </si>
  <si>
    <t>Marlin Business Services Corp.</t>
  </si>
  <si>
    <t>MRLN</t>
  </si>
  <si>
    <t>EnLink Midstream LLC</t>
  </si>
  <si>
    <t>ENLC</t>
  </si>
  <si>
    <t>EnLink Midstream Partners LP</t>
  </si>
  <si>
    <t>ENLK</t>
  </si>
  <si>
    <t>Golar LNG Partners LP</t>
  </si>
  <si>
    <t>GMLP</t>
  </si>
  <si>
    <t>Blueknight Energy Partners LP</t>
  </si>
  <si>
    <t>BKEP</t>
  </si>
  <si>
    <t>Targa Resources Corp.</t>
  </si>
  <si>
    <t>TRGP</t>
  </si>
  <si>
    <t>Genesis Energy LP</t>
  </si>
  <si>
    <t>GEL</t>
  </si>
  <si>
    <t>Cut '17, Incr. '18</t>
  </si>
  <si>
    <t>Black Box Corp.</t>
  </si>
  <si>
    <t>BBOX</t>
  </si>
  <si>
    <t>Dividend Suspended</t>
  </si>
  <si>
    <t>Waddell &amp; Reed Financial Inc.</t>
  </si>
  <si>
    <t>WDR</t>
  </si>
  <si>
    <t>2017=2016, Cut in 2018</t>
  </si>
  <si>
    <t>Time Warner Inc.</t>
  </si>
  <si>
    <t>TWX</t>
  </si>
  <si>
    <t>Also being acquired by AT&amp;T</t>
  </si>
  <si>
    <t>Pier 1 Imports Inc.</t>
  </si>
  <si>
    <t>PIR</t>
  </si>
  <si>
    <t>Delta Natural Gas</t>
  </si>
  <si>
    <t>DGAS</t>
  </si>
  <si>
    <t>Acquired by PNG Companies LLC</t>
  </si>
  <si>
    <t>Chesapeake Lodging Trust</t>
  </si>
  <si>
    <t>CHSP</t>
  </si>
  <si>
    <t>DiamondRock Hospitality Co.</t>
  </si>
  <si>
    <t>DRH</t>
  </si>
  <si>
    <t>ATN International Inc.</t>
  </si>
  <si>
    <t>ATNI</t>
  </si>
  <si>
    <t>LaSalle Hotel Properties</t>
  </si>
  <si>
    <t>LHO</t>
  </si>
  <si>
    <t>2017=2016, Being Acquired?</t>
  </si>
  <si>
    <t>Ralph Lauren Corp.</t>
  </si>
  <si>
    <t>RL</t>
  </si>
  <si>
    <t>DuPont Fabros Technology Inc.</t>
  </si>
  <si>
    <t>DFT</t>
  </si>
  <si>
    <t>Acquired by Digital Realty Trust</t>
  </si>
  <si>
    <t>RLJ Lodging Trust</t>
  </si>
  <si>
    <t>RLJ</t>
  </si>
  <si>
    <t>Smith &amp; Nephew plc</t>
  </si>
  <si>
    <t>SNN</t>
  </si>
  <si>
    <t>Albany International Corp.</t>
  </si>
  <si>
    <t>AIN</t>
  </si>
  <si>
    <t>Dow Chemical Company</t>
  </si>
  <si>
    <t>DOW</t>
  </si>
  <si>
    <t>Merged with DuPont</t>
  </si>
  <si>
    <t>Whole Foods Market Inc.</t>
  </si>
  <si>
    <t>WFM</t>
  </si>
  <si>
    <t>Acquired by Amazon</t>
  </si>
  <si>
    <t>Gap Inc.</t>
  </si>
  <si>
    <t>GPS</t>
  </si>
  <si>
    <t>Monsanto Company</t>
  </si>
  <si>
    <t>MON</t>
  </si>
  <si>
    <t>Also being acquired by Bayer 1Q18</t>
  </si>
  <si>
    <t>Intercontinental Hotels Group plc</t>
  </si>
  <si>
    <t>IHG</t>
  </si>
  <si>
    <t>Lifetime Brands Inc.</t>
  </si>
  <si>
    <t>LCUT</t>
  </si>
  <si>
    <t>Primoris Services Corp.</t>
  </si>
  <si>
    <t>2017=2016, Incr. 2018</t>
  </si>
  <si>
    <t>Myers Industries Inc.</t>
  </si>
  <si>
    <t>MYE</t>
  </si>
  <si>
    <t>FMC Corp.</t>
  </si>
  <si>
    <t>FMC</t>
  </si>
  <si>
    <t>Garmin Ltd.</t>
  </si>
  <si>
    <t>GRMN</t>
  </si>
  <si>
    <t>Schlumberger Limited</t>
  </si>
  <si>
    <t>SLB</t>
  </si>
  <si>
    <t>Seagate Technology plc</t>
  </si>
  <si>
    <t>STX</t>
  </si>
  <si>
    <t>Western Digital Corp.</t>
  </si>
  <si>
    <t>WDC</t>
  </si>
  <si>
    <t>Tredegar Corp.</t>
  </si>
  <si>
    <t>TG</t>
  </si>
  <si>
    <t>Reynolds American Inc.</t>
  </si>
  <si>
    <t>RAI</t>
  </si>
  <si>
    <t>Acquired by British Amer. Tobacco</t>
  </si>
  <si>
    <t>Allied World Assurance Co. Holdings AG</t>
  </si>
  <si>
    <t>AWH</t>
  </si>
  <si>
    <t>Acquired by Fairfax Financial</t>
  </si>
  <si>
    <t>Agrium Inc.</t>
  </si>
  <si>
    <t>AGU</t>
  </si>
  <si>
    <t>x</t>
  </si>
  <si>
    <t>Merger with Potash (to be Nutrien)</t>
  </si>
  <si>
    <t>Span-America Medical Systems</t>
  </si>
  <si>
    <t>SPAN</t>
  </si>
  <si>
    <t>Acquired by Savaria Corp.</t>
  </si>
  <si>
    <t>Mead Johnson Nutrition Co.</t>
  </si>
  <si>
    <t>MJN</t>
  </si>
  <si>
    <t>Acquired by Reckitt Benckiser</t>
  </si>
  <si>
    <t>Janus Capital Group Inc.</t>
  </si>
  <si>
    <t>JNS</t>
  </si>
  <si>
    <t>Acquired by Henderson Group</t>
  </si>
  <si>
    <t>Valspar Corp.</t>
  </si>
  <si>
    <t>VAL</t>
  </si>
  <si>
    <t>Acquired by Sherwin-Williams</t>
  </si>
  <si>
    <t>Western Refining Inc.</t>
  </si>
  <si>
    <t>WNR</t>
  </si>
  <si>
    <t>Acquired by Tesoro Corp.</t>
  </si>
  <si>
    <t>Stage Stores Inc.</t>
  </si>
  <si>
    <t>SSI</t>
  </si>
  <si>
    <t>Commercial Bancshares Inc.</t>
  </si>
  <si>
    <t>CMOH</t>
  </si>
  <si>
    <t>Acquired by First Defiance Fin'l</t>
  </si>
  <si>
    <t>Enbridge Energy Partners LP</t>
  </si>
  <si>
    <t>EEP</t>
  </si>
  <si>
    <t>Cardinal Financial Corp.</t>
  </si>
  <si>
    <t>CFNL</t>
  </si>
  <si>
    <t>Acquired by United Bankshares</t>
  </si>
  <si>
    <t>Seaspan Corp.</t>
  </si>
  <si>
    <t>SSW</t>
  </si>
  <si>
    <t>CEB Inc.</t>
  </si>
  <si>
    <t>CEB</t>
  </si>
  <si>
    <t>Acquired by Gartner Inc.</t>
  </si>
  <si>
    <t>G&amp;K Services Inc.</t>
  </si>
  <si>
    <t>GK</t>
  </si>
  <si>
    <t>Acquired by Cintas Corp.</t>
  </si>
  <si>
    <t>Endurance Specialty Holdings Ltd.</t>
  </si>
  <si>
    <t>ENH</t>
  </si>
  <si>
    <t>Acquired by Sompo Japan</t>
  </si>
  <si>
    <t>Harman International Industries Inc.</t>
  </si>
  <si>
    <t>HAR</t>
  </si>
  <si>
    <t>Acquired by Samsung Electronics</t>
  </si>
  <si>
    <t>Linear Technology Corp.</t>
  </si>
  <si>
    <t>LLTC</t>
  </si>
  <si>
    <t>Acquired by Analog Devices</t>
  </si>
  <si>
    <t>Clarcor Inc.</t>
  </si>
  <si>
    <t>CLC</t>
  </si>
  <si>
    <t>Acquired by Parker-Hannifin</t>
  </si>
  <si>
    <t>Spectra Energy Corp.</t>
  </si>
  <si>
    <t>SE</t>
  </si>
  <si>
    <t>GNC Holdings Inc.</t>
  </si>
  <si>
    <t>GNC</t>
  </si>
  <si>
    <t>Div. Suspended</t>
  </si>
  <si>
    <t>Poage Bankshares Inc.</t>
  </si>
  <si>
    <t>PBSK</t>
  </si>
  <si>
    <t>Colony Capital Inc.</t>
  </si>
  <si>
    <t>CLNY</t>
  </si>
  <si>
    <t>Merged with 2 NorthStar co's</t>
  </si>
  <si>
    <t>St. Jude Medical Inc.</t>
  </si>
  <si>
    <t>STJ</t>
  </si>
  <si>
    <t>Acquired by Abbott Laboratories</t>
  </si>
  <si>
    <t>Yum! Brands Inc.</t>
  </si>
  <si>
    <t>YUM</t>
  </si>
  <si>
    <t>Spun off YUMC, lower div, Incr '18</t>
  </si>
  <si>
    <t>Corrections Corp of America</t>
  </si>
  <si>
    <t>CXW</t>
  </si>
  <si>
    <t>Post Properties Inc.</t>
  </si>
  <si>
    <t>PPS</t>
  </si>
  <si>
    <t>Acq'd by Mid-America Apt. Comm.</t>
  </si>
  <si>
    <t>First Keystone Corp.</t>
  </si>
  <si>
    <t>FKYS</t>
  </si>
  <si>
    <t>2016=2015</t>
  </si>
  <si>
    <t>DSW Inc.</t>
  </si>
  <si>
    <t>DSW</t>
  </si>
  <si>
    <t>2016=2015, incr. 2017, 2018</t>
  </si>
  <si>
    <t>Nordstrom Inc.</t>
  </si>
  <si>
    <t>JWN</t>
  </si>
  <si>
    <t>Pardee Resource Company Inc.</t>
  </si>
  <si>
    <t>PDER</t>
  </si>
  <si>
    <t>Crawford &amp; Company</t>
  </si>
  <si>
    <t>CRD-B</t>
  </si>
  <si>
    <t>DeVry Education Group Inc.</t>
  </si>
  <si>
    <t>DV</t>
  </si>
  <si>
    <t>Barrett Business Services Inc.</t>
  </si>
  <si>
    <t>BBSI</t>
  </si>
  <si>
    <t>2016=2015, incr. 2017</t>
  </si>
  <si>
    <t>National Interstate Corp.</t>
  </si>
  <si>
    <t>NATL</t>
  </si>
  <si>
    <t>Acq'd by Great American Insurance</t>
  </si>
  <si>
    <t>Newell Brands Inc.</t>
  </si>
  <si>
    <t>NWL</t>
  </si>
  <si>
    <t>2016=2015, incr.'17</t>
  </si>
  <si>
    <t>Ceco Environmental Corp.</t>
  </si>
  <si>
    <t>CECE</t>
  </si>
  <si>
    <t>2016=2015, incr 2017</t>
  </si>
  <si>
    <t>HSN Inc.</t>
  </si>
  <si>
    <t>HSNI</t>
  </si>
  <si>
    <t>2016=2015, '17 Acqd/Liberty</t>
  </si>
  <si>
    <t>HCP Inc.</t>
  </si>
  <si>
    <t>HCP</t>
  </si>
  <si>
    <t>Spun off QCP, lower div</t>
  </si>
  <si>
    <t>Ametek Inc.</t>
  </si>
  <si>
    <t>AME</t>
  </si>
  <si>
    <t>2016=2015, Incr 2018</t>
  </si>
  <si>
    <t>BP plc</t>
  </si>
  <si>
    <t>BP</t>
  </si>
  <si>
    <t>Lexmark International Inc.</t>
  </si>
  <si>
    <t>LXK</t>
  </si>
  <si>
    <t>PacWest Bancorp</t>
  </si>
  <si>
    <t>PACW</t>
  </si>
  <si>
    <t>Safety Insurance Group Inc.</t>
  </si>
  <si>
    <t>SAFT</t>
  </si>
  <si>
    <t>2016=2015, Inc. 2017</t>
  </si>
  <si>
    <t>Bio-Techne Corp.</t>
  </si>
  <si>
    <t>TECH</t>
  </si>
  <si>
    <t>Innophos Holdings Inc.</t>
  </si>
  <si>
    <t>IPHS</t>
  </si>
  <si>
    <t>Calamos Asset Management Inc.</t>
  </si>
  <si>
    <t>CLMS</t>
  </si>
  <si>
    <t>DCP Midstream Partners LP</t>
  </si>
  <si>
    <t>DPM</t>
  </si>
  <si>
    <t>Oceaneering International Inc.</t>
  </si>
  <si>
    <t>OII</t>
  </si>
  <si>
    <t>StoneMor Partners LP</t>
  </si>
  <si>
    <t>STON</t>
  </si>
  <si>
    <t>Martin Midstream Partners LP</t>
  </si>
  <si>
    <t>MMLP</t>
  </si>
  <si>
    <t>Crane Company</t>
  </si>
  <si>
    <t>CR</t>
  </si>
  <si>
    <t>Norfolk Southern</t>
  </si>
  <si>
    <t>NSC</t>
  </si>
  <si>
    <t>2016=2015, Incr. '17, '18</t>
  </si>
  <si>
    <t>PCTEL Inc.</t>
  </si>
  <si>
    <t>PCTI</t>
  </si>
  <si>
    <t>2016=2015, Incr 2017</t>
  </si>
  <si>
    <t>Williams Partners LP new</t>
  </si>
  <si>
    <t>WPZ</t>
  </si>
  <si>
    <t>2016=2015, Cut 2017, Incr 2018</t>
  </si>
  <si>
    <t>Banco Latinoamericano De Comercio Exterior SA</t>
  </si>
  <si>
    <t>BLX</t>
  </si>
  <si>
    <t>East West Bancorp</t>
  </si>
  <si>
    <t>EWBC</t>
  </si>
  <si>
    <t>ONEOK Partners LP</t>
  </si>
  <si>
    <t>OKS</t>
  </si>
  <si>
    <t>2016=2015, Bg Acq'd by OKE</t>
  </si>
  <si>
    <t>A. Schulman Inc.</t>
  </si>
  <si>
    <t>SHLM</t>
  </si>
  <si>
    <t>2016=2015, Being Acquired</t>
  </si>
  <si>
    <t>HCI Group Inc.</t>
  </si>
  <si>
    <t>HCI</t>
  </si>
  <si>
    <t>2016=2015, Incr. 2017, 2018</t>
  </si>
  <si>
    <t>ITC Holdings Corp.</t>
  </si>
  <si>
    <t>ITC</t>
  </si>
  <si>
    <t>Acquired by Fortis Inc.</t>
  </si>
  <si>
    <t>Core Laboratories NV</t>
  </si>
  <si>
    <t>CLB</t>
  </si>
  <si>
    <t>Orange County Bancorp Inc.</t>
  </si>
  <si>
    <t>OCBI</t>
  </si>
  <si>
    <t>Mesa Laboratories Inc.</t>
  </si>
  <si>
    <t>MLAB</t>
  </si>
  <si>
    <t>Piedmont Natural Gas</t>
  </si>
  <si>
    <t>PNY</t>
  </si>
  <si>
    <t>Acquired by Duke Energy</t>
  </si>
  <si>
    <t>Aetna Inc.</t>
  </si>
  <si>
    <t>AET</t>
  </si>
  <si>
    <t>2016=2015, Incr 2017,Bg Acqd</t>
  </si>
  <si>
    <t>EOG Resources Inc.</t>
  </si>
  <si>
    <t>EOG</t>
  </si>
  <si>
    <t>2016=2015, Incr. 2018</t>
  </si>
  <si>
    <t>Frederick County Bancorp Inc.</t>
  </si>
  <si>
    <t>FCBI</t>
  </si>
  <si>
    <t>2016=2015, Incr. 2017</t>
  </si>
  <si>
    <t>Coca-Cola European Partners plc</t>
  </si>
  <si>
    <t>CCE</t>
  </si>
  <si>
    <t>Currency Switch, incr. 2017</t>
  </si>
  <si>
    <t>Covanta Holding Corp.</t>
  </si>
  <si>
    <t>CVA</t>
  </si>
  <si>
    <t>Wayne Savings Bancshares Inc.</t>
  </si>
  <si>
    <t>WAYN</t>
  </si>
  <si>
    <t>Starwood Hotels &amp; Resorts Worldwide Inc.</t>
  </si>
  <si>
    <t>HOT</t>
  </si>
  <si>
    <t>Acquired by Marriott International</t>
  </si>
  <si>
    <t>Viacom Inc. B</t>
  </si>
  <si>
    <t>VIAB</t>
  </si>
  <si>
    <t>Also Class A</t>
  </si>
  <si>
    <t>Bowl America Class A</t>
  </si>
  <si>
    <t>BWL-A</t>
  </si>
  <si>
    <t>FY16=FY15</t>
  </si>
  <si>
    <t>Plains All American Pipeline LP</t>
  </si>
  <si>
    <t>PAA</t>
  </si>
  <si>
    <t>Cut again in 2017</t>
  </si>
  <si>
    <t>Questar Corp.</t>
  </si>
  <si>
    <t>STR</t>
  </si>
  <si>
    <t>Acquired by Dominion Resources</t>
  </si>
  <si>
    <t>Ashford Hospitality Trust</t>
  </si>
  <si>
    <t>AHT</t>
  </si>
  <si>
    <t>Host Hotels &amp; Resorts Inc.</t>
  </si>
  <si>
    <t>HST</t>
  </si>
  <si>
    <t>General Electric Co.</t>
  </si>
  <si>
    <t>GE</t>
  </si>
  <si>
    <t>2016=2015, Incr. '17,Cut '18</t>
  </si>
  <si>
    <t>ARM Holdings plc</t>
  </si>
  <si>
    <t>ARMH</t>
  </si>
  <si>
    <t>Acquired by SoftBank</t>
  </si>
  <si>
    <t>Reinstated; deleted in error</t>
  </si>
  <si>
    <t>ProAssurance Corp.</t>
  </si>
  <si>
    <t>PRA</t>
  </si>
  <si>
    <t>2016=2015, $4.69 Special-1/9/17</t>
  </si>
  <si>
    <t>Valmont Industries</t>
  </si>
  <si>
    <t>VMI</t>
  </si>
  <si>
    <t>CBL &amp; Associates Properties Inc.</t>
  </si>
  <si>
    <t>CBL</t>
  </si>
  <si>
    <t>Deere &amp; Company</t>
  </si>
  <si>
    <t>DE</t>
  </si>
  <si>
    <t>Raven Industries</t>
  </si>
  <si>
    <t>RAVN</t>
  </si>
  <si>
    <t>Starwood Property Trust Inc.</t>
  </si>
  <si>
    <t>STWD</t>
  </si>
  <si>
    <t>Tupperware Brands Corp.</t>
  </si>
  <si>
    <t>TUP</t>
  </si>
  <si>
    <t>Tyco International Ltd.</t>
  </si>
  <si>
    <t>TYC</t>
  </si>
  <si>
    <t>Acquired by Johnson Controls</t>
  </si>
  <si>
    <t>Murphy Oil Corp.</t>
  </si>
  <si>
    <t>MUR</t>
  </si>
  <si>
    <t>Williams Companies</t>
  </si>
  <si>
    <t>WMB</t>
  </si>
  <si>
    <t>Incr. 2017 *, 2018</t>
  </si>
  <si>
    <t>Medallion Financial Corp.</t>
  </si>
  <si>
    <t>MFIN</t>
  </si>
  <si>
    <t>Diageo plc</t>
  </si>
  <si>
    <t>DEO</t>
  </si>
  <si>
    <t>Fox Chase Bancorp Inc.</t>
  </si>
  <si>
    <t>FXCB</t>
  </si>
  <si>
    <t>Acquired by Univest Bank</t>
  </si>
  <si>
    <t>AGL Resources</t>
  </si>
  <si>
    <t>GAS</t>
  </si>
  <si>
    <t>Acquired by Southern Company</t>
  </si>
  <si>
    <t>Monarch Financial Holdings Inc.</t>
  </si>
  <si>
    <t>MNRK</t>
  </si>
  <si>
    <t>Acquired by TowneBank</t>
  </si>
  <si>
    <t>Daktronics Inc.</t>
  </si>
  <si>
    <t>DAKT</t>
  </si>
  <si>
    <t>Reg 10¢/qtr&gt;Reg 6¢+Special 4¢</t>
  </si>
  <si>
    <t>Airgas Inc.</t>
  </si>
  <si>
    <t>ARG</t>
  </si>
  <si>
    <t>Acquired by Air Liquide</t>
  </si>
  <si>
    <t>Triangle Capital Corp.</t>
  </si>
  <si>
    <t>TCAP</t>
  </si>
  <si>
    <t>Cut again in 2017, 2018</t>
  </si>
  <si>
    <t>Archrock Partners LP</t>
  </si>
  <si>
    <t>APLP</t>
  </si>
  <si>
    <t>ADT Corp.</t>
  </si>
  <si>
    <t>ADT</t>
  </si>
  <si>
    <t>Acquired by Apollo Global Mgmt.</t>
  </si>
  <si>
    <t>Alliance Holdings GP LP</t>
  </si>
  <si>
    <t>AHGP</t>
  </si>
  <si>
    <t>Incr. 2017, 2018</t>
  </si>
  <si>
    <t>Alliance Resource Partners LP</t>
  </si>
  <si>
    <t>ARLP</t>
  </si>
  <si>
    <t>American Midstream Partners LP</t>
  </si>
  <si>
    <t>AMID</t>
  </si>
  <si>
    <t>Heartland Payment Systems Inc.</t>
  </si>
  <si>
    <t>HPY</t>
  </si>
  <si>
    <t>Acquired by Global Payments Inc.</t>
  </si>
  <si>
    <t>NGL Energy Partners LP</t>
  </si>
  <si>
    <t>NGL</t>
  </si>
  <si>
    <t>JMP Group Inc.</t>
  </si>
  <si>
    <t>JMP</t>
  </si>
  <si>
    <t>Cleco Corp.</t>
  </si>
  <si>
    <t>CNL</t>
  </si>
  <si>
    <t>Acquired by Macquarie et al.</t>
  </si>
  <si>
    <t>National Oilwell Varco Inc.</t>
  </si>
  <si>
    <t>NOV</t>
  </si>
  <si>
    <t>PartnerRe Limited</t>
  </si>
  <si>
    <t>PRE</t>
  </si>
  <si>
    <t>Acquired by EXOR</t>
  </si>
  <si>
    <t>StanCorp Financial Group</t>
  </si>
  <si>
    <t>SFG</t>
  </si>
  <si>
    <t>Acquired by Meiji Yasuda Life</t>
  </si>
  <si>
    <t>Solera Holdings Inc.</t>
  </si>
  <si>
    <t>SLH</t>
  </si>
  <si>
    <t>Acquired by Vista Equity Partners</t>
  </si>
  <si>
    <t>Cimarex Energy Co.</t>
  </si>
  <si>
    <t>XEC</t>
  </si>
  <si>
    <t>BHP Billiton Ltd.</t>
  </si>
  <si>
    <t>BHP</t>
  </si>
  <si>
    <t>cut again 8/16, incr. 2017, 2018</t>
  </si>
  <si>
    <t>BHP Billiton plc</t>
  </si>
  <si>
    <t>BBL</t>
  </si>
  <si>
    <t>Syngenta AG</t>
  </si>
  <si>
    <t>SYT</t>
  </si>
  <si>
    <t>Acquired by ChemChina</t>
  </si>
  <si>
    <t>Targa Resources Partners LP</t>
  </si>
  <si>
    <t>NGLS</t>
  </si>
  <si>
    <t>Acq'd by Targa Res. Corp. (TRGP)</t>
  </si>
  <si>
    <t>Devon Energy Corp.</t>
  </si>
  <si>
    <t>DVN</t>
  </si>
  <si>
    <t>Incr 2018</t>
  </si>
  <si>
    <t>Symetra Financial Corp.</t>
  </si>
  <si>
    <t>SYA</t>
  </si>
  <si>
    <t>Acquired by Sumitomo Life</t>
  </si>
  <si>
    <t>Bristow Group Inc.</t>
  </si>
  <si>
    <t>BRS</t>
  </si>
  <si>
    <t>Suspended 2017</t>
  </si>
  <si>
    <t>ConocoPhillips</t>
  </si>
  <si>
    <t>COP</t>
  </si>
  <si>
    <t>Rent-A-Center Inc.</t>
  </si>
  <si>
    <t>RCII</t>
  </si>
  <si>
    <t>Broadcom Corp.</t>
  </si>
  <si>
    <t>BRCM</t>
  </si>
  <si>
    <t>Acqd/Avago (now Broadcom Ltd)</t>
  </si>
  <si>
    <t>Global Partners LP</t>
  </si>
  <si>
    <t>GLP</t>
  </si>
  <si>
    <t>BioMed Realty Trust Inc.</t>
  </si>
  <si>
    <t>BMR</t>
  </si>
  <si>
    <t>Noble Energy Inc.</t>
  </si>
  <si>
    <t>NBL</t>
  </si>
  <si>
    <t>CSI Compressco LP</t>
  </si>
  <si>
    <t>CCLP</t>
  </si>
  <si>
    <t>Cut again 2017</t>
  </si>
  <si>
    <t>Chubb Corp.</t>
  </si>
  <si>
    <t>Acqd by ACE (Now Chubb Ltd.)</t>
  </si>
  <si>
    <t>Altera Corp.</t>
  </si>
  <si>
    <t>ALTR</t>
  </si>
  <si>
    <t>Acquired by Intel Corp.</t>
  </si>
  <si>
    <t>Teekay LNG Partners LP</t>
  </si>
  <si>
    <t>TGP</t>
  </si>
  <si>
    <t>Teekay Offshore Partners LP</t>
  </si>
  <si>
    <t>TOO</t>
  </si>
  <si>
    <t>Scholastic Corp.</t>
  </si>
  <si>
    <t>SCHL</t>
  </si>
  <si>
    <t>Marketing Alliance Inc.</t>
  </si>
  <si>
    <t>MAAL</t>
  </si>
  <si>
    <t>FY16=FY15, Incr. FY17, FY18</t>
  </si>
  <si>
    <t>Time Warner Cable Inc.</t>
  </si>
  <si>
    <t>TWC</t>
  </si>
  <si>
    <t>Acqd by Charter Commun.</t>
  </si>
  <si>
    <t>Kinder Morgan Inc.</t>
  </si>
  <si>
    <t>KMI</t>
  </si>
  <si>
    <t>Cut for 2016, Incr 2018</t>
  </si>
  <si>
    <t>RAIT Financial Trust</t>
  </si>
  <si>
    <t>RAS</t>
  </si>
  <si>
    <t>Cut for 2016, 2017, suspended</t>
  </si>
  <si>
    <t>MarkWest Energy Partners LP</t>
  </si>
  <si>
    <t>MWE</t>
  </si>
  <si>
    <t>Acquired by MPLX LP (Marathon)</t>
  </si>
  <si>
    <t>Sigma-Aldrich Corp.</t>
  </si>
  <si>
    <t>SIAL</t>
  </si>
  <si>
    <t>Acquired by Merck KGaA</t>
  </si>
  <si>
    <t>Suncor Energy Inc.</t>
  </si>
  <si>
    <t>SU</t>
  </si>
  <si>
    <t>CAE Inc.</t>
  </si>
  <si>
    <t>CAE</t>
  </si>
  <si>
    <t>Coach Inc.</t>
  </si>
  <si>
    <t>COH</t>
  </si>
  <si>
    <t>2015=2014, now Tapestry Inc. TPR</t>
  </si>
  <si>
    <t>TAL International Group Inc.</t>
  </si>
  <si>
    <t>TAL</t>
  </si>
  <si>
    <t>Wi-Lan Inc.</t>
  </si>
  <si>
    <t>WILN</t>
  </si>
  <si>
    <t>Textainer Group Holdings Ltd.</t>
  </si>
  <si>
    <t>TGH</t>
  </si>
  <si>
    <t>Cut again in 2016</t>
  </si>
  <si>
    <t>Barclays plc</t>
  </si>
  <si>
    <t>BCS</t>
  </si>
  <si>
    <t>Kohlberg Kravis Roberts &amp; Co. LP</t>
  </si>
  <si>
    <t>KKR</t>
  </si>
  <si>
    <t>irregular rate</t>
  </si>
  <si>
    <t>Marathon Oil Corp.</t>
  </si>
  <si>
    <t>MRO</t>
  </si>
  <si>
    <t>Teva Pharmaceutical Industries</t>
  </si>
  <si>
    <t>TEVA</t>
  </si>
  <si>
    <t>Cut in 2017</t>
  </si>
  <si>
    <t>HCC Insurance Holdings</t>
  </si>
  <si>
    <t>HCC</t>
  </si>
  <si>
    <t>Acquired by Tokio Marine Hdgs</t>
  </si>
  <si>
    <t>Oritani Financial Corp.</t>
  </si>
  <si>
    <t>ORIT</t>
  </si>
  <si>
    <t>2015=2014, Incr 2018</t>
  </si>
  <si>
    <t>TESSCO Technologies Inc.</t>
  </si>
  <si>
    <t>TESS</t>
  </si>
  <si>
    <t>2015=2014</t>
  </si>
  <si>
    <t>Calumet Specialty Products Partners LP</t>
  </si>
  <si>
    <t>CLMT</t>
  </si>
  <si>
    <t>Mattel Inc.</t>
  </si>
  <si>
    <t>MAT</t>
  </si>
  <si>
    <t>2015=2014, cut, suspended '17</t>
  </si>
  <si>
    <t>Home Properties Inc.</t>
  </si>
  <si>
    <t>HME</t>
  </si>
  <si>
    <t>Acquired by Loan Star Funds</t>
  </si>
  <si>
    <t>Royal Bank of Canada</t>
  </si>
  <si>
    <t>RY</t>
  </si>
  <si>
    <t>PennyMac Mortgage Investment Trust</t>
  </si>
  <si>
    <t>PMT</t>
  </si>
  <si>
    <t>Darden Restaurants</t>
  </si>
  <si>
    <t>DRI</t>
  </si>
  <si>
    <t>2015=2014, Cut '16, Incr. '16, '17</t>
  </si>
  <si>
    <t>Applied Materials Inc.</t>
  </si>
  <si>
    <t>AMAT</t>
  </si>
  <si>
    <t>MOCON Inc.</t>
  </si>
  <si>
    <t>MOCO</t>
  </si>
  <si>
    <t>2015=2014, Incr 2017, Acqd</t>
  </si>
  <si>
    <t>National American University Holdings Inc.</t>
  </si>
  <si>
    <t>NAUH</t>
  </si>
  <si>
    <t>2015=2014, Suspended 2017</t>
  </si>
  <si>
    <t>Pall Corp.</t>
  </si>
  <si>
    <t>PLL</t>
  </si>
  <si>
    <t>Acquired by Danaher Corp.</t>
  </si>
  <si>
    <t>Admiral Group plc</t>
  </si>
  <si>
    <t>AMIGY</t>
  </si>
  <si>
    <t>BAE Systems plc</t>
  </si>
  <si>
    <t>BAESY</t>
  </si>
  <si>
    <t>Bank of Nova Scotia</t>
  </si>
  <si>
    <t>BNS</t>
  </si>
  <si>
    <t>Frisch's Restaurants Inc.</t>
  </si>
  <si>
    <t>FRS</t>
  </si>
  <si>
    <t>Acquired by NRD Partners I LP</t>
  </si>
  <si>
    <t>Omnicare Inc.</t>
  </si>
  <si>
    <t>OCR</t>
  </si>
  <si>
    <t>Acquired by CVS Health Corp.</t>
  </si>
  <si>
    <t>TELUS Corp.</t>
  </si>
  <si>
    <t>TU</t>
  </si>
  <si>
    <t>Canadian Natural Resources Ltd.</t>
  </si>
  <si>
    <t>CNQ</t>
  </si>
  <si>
    <t>British American Tobacco plc</t>
  </si>
  <si>
    <t>BTI</t>
  </si>
  <si>
    <t>Excel Trust Inc.</t>
  </si>
  <si>
    <t>EXL</t>
  </si>
  <si>
    <t>Aquired by Blackstone subsidiary</t>
  </si>
  <si>
    <t>Imperial OilLtd.</t>
  </si>
  <si>
    <t>IMO</t>
  </si>
  <si>
    <t>Incr. '16, '17</t>
  </si>
  <si>
    <t>Montpelier Re Holdings Ltd.</t>
  </si>
  <si>
    <t>MRH</t>
  </si>
  <si>
    <t>Acquired by Endurance SPHdgs</t>
  </si>
  <si>
    <t>Cenovus Energy Inc.</t>
  </si>
  <si>
    <t>CVE</t>
  </si>
  <si>
    <t>Baxter International Inc.</t>
  </si>
  <si>
    <t>BAX</t>
  </si>
  <si>
    <t>Spun Baxalta, Div. cut, incr '16, '17</t>
  </si>
  <si>
    <t>Lorillard Inc.</t>
  </si>
  <si>
    <t>LO</t>
  </si>
  <si>
    <t>Acquired by Reynolds American</t>
  </si>
  <si>
    <t>Assa Abloy AB</t>
  </si>
  <si>
    <t>ASAZY</t>
  </si>
  <si>
    <t>Telenor ASA</t>
  </si>
  <si>
    <t>TELNY</t>
  </si>
  <si>
    <t>ABB Limited</t>
  </si>
  <si>
    <t>ABB</t>
  </si>
  <si>
    <t>Alfa Laval AB</t>
  </si>
  <si>
    <t>ALFVY</t>
  </si>
  <si>
    <t>Nestle S.A.</t>
  </si>
  <si>
    <t>NSRGY</t>
  </si>
  <si>
    <t>Novo Nordisk A/S</t>
  </si>
  <si>
    <t>NVO</t>
  </si>
  <si>
    <t>CARBO Ceramics</t>
  </si>
  <si>
    <t>CRR</t>
  </si>
  <si>
    <t>Suspended in '16</t>
  </si>
  <si>
    <t>PetSmart Inc.</t>
  </si>
  <si>
    <t>PETM</t>
  </si>
  <si>
    <t>Acquired by BC Partners</t>
  </si>
  <si>
    <t>W&amp;T Offshore Inc.</t>
  </si>
  <si>
    <t>WTI</t>
  </si>
  <si>
    <t>Ensco plc</t>
  </si>
  <si>
    <t>ESV</t>
  </si>
  <si>
    <t>Vanguard Natural Resources LLC</t>
  </si>
  <si>
    <t>VNR</t>
  </si>
  <si>
    <t>Cut again in 2015</t>
  </si>
  <si>
    <t>Copa Holdings SA</t>
  </si>
  <si>
    <t>CPA</t>
  </si>
  <si>
    <t>Cut again '16, incr '17, '18</t>
  </si>
  <si>
    <t>EV Energy Partners LP</t>
  </si>
  <si>
    <t>EVEP</t>
  </si>
  <si>
    <t>Family Dollar Stores</t>
  </si>
  <si>
    <t>FDO</t>
  </si>
  <si>
    <t>Acquired by Dollar Tree Stores</t>
  </si>
  <si>
    <t>Protective Life Corp.</t>
  </si>
  <si>
    <t>PL</t>
  </si>
  <si>
    <t>Acquired by Dai-ichi Life</t>
  </si>
  <si>
    <t>Safeway Inc.</t>
  </si>
  <si>
    <t>SWY</t>
  </si>
  <si>
    <t>Acquired by Cerberus et al</t>
  </si>
  <si>
    <t>Williams Partners LP old</t>
  </si>
  <si>
    <t>Acquired by Access Midstream LP</t>
  </si>
  <si>
    <t>Covidien plc</t>
  </si>
  <si>
    <t>COV</t>
  </si>
  <si>
    <t>Acquired by Medtronic</t>
  </si>
  <si>
    <t>ConAgra Foods Inc.</t>
  </si>
  <si>
    <t>CAG</t>
  </si>
  <si>
    <t>FY15=FY14, Spun LW '16, Incr '17</t>
  </si>
  <si>
    <t>Breitburn Energy Partners LP</t>
  </si>
  <si>
    <t>BBEP</t>
  </si>
  <si>
    <t>Riverview Financial Corp.</t>
  </si>
  <si>
    <t>RIVE</t>
  </si>
  <si>
    <t>2014=2013, 2015 Cut</t>
  </si>
  <si>
    <t>Tim Hortons Inc.</t>
  </si>
  <si>
    <t>THI</t>
  </si>
  <si>
    <t>Acquired by Burger King</t>
  </si>
  <si>
    <t>Shaw Communications Inc.</t>
  </si>
  <si>
    <t>SJR</t>
  </si>
  <si>
    <t>Prospect Capital Corp.</t>
  </si>
  <si>
    <t>PSEC</t>
  </si>
  <si>
    <t>Only 4 years before 2015 cut</t>
  </si>
  <si>
    <t>2014=2013, Incr. '15, '16, '17</t>
  </si>
  <si>
    <t>El Paso Pipeline Partners LP</t>
  </si>
  <si>
    <t>EPB</t>
  </si>
  <si>
    <t>Acquired by Kinder Morgan Inc.</t>
  </si>
  <si>
    <t>Kinder Morgan Energy Partners</t>
  </si>
  <si>
    <t>KMP</t>
  </si>
  <si>
    <t>SeaDrill Limited</t>
  </si>
  <si>
    <t>SDRL</t>
  </si>
  <si>
    <t>United-Guardian Inc.</t>
  </si>
  <si>
    <t>UG</t>
  </si>
  <si>
    <t>High Country Bancorp Inc.</t>
  </si>
  <si>
    <t>HCBC</t>
  </si>
  <si>
    <t>2014=2013</t>
  </si>
  <si>
    <t>NuStar GP Holdings LLC</t>
  </si>
  <si>
    <t>NSH</t>
  </si>
  <si>
    <t>2014=2013,Cut'18,To Merge w/NS</t>
  </si>
  <si>
    <t>Sturm Ruger &amp; Company Inc.</t>
  </si>
  <si>
    <t>RGR</t>
  </si>
  <si>
    <t>irregular rate, incr. '16</t>
  </si>
  <si>
    <t>Navios Maritime Partners LP</t>
  </si>
  <si>
    <t>NMM</t>
  </si>
  <si>
    <t>Energen Corp.</t>
  </si>
  <si>
    <t>EGN</t>
  </si>
  <si>
    <t>Cut After NatGas unit sale</t>
  </si>
  <si>
    <t>Diebold Inc.</t>
  </si>
  <si>
    <t>DBD</t>
  </si>
  <si>
    <t>'14='13,Cut'16,now Diebold Nixdorf</t>
  </si>
  <si>
    <t>Enventis Corp.</t>
  </si>
  <si>
    <t>ENVE</t>
  </si>
  <si>
    <t>Acquired by Consolidated Comm.</t>
  </si>
  <si>
    <t>Senior Housing Properties Trust</t>
  </si>
  <si>
    <t>SNH</t>
  </si>
  <si>
    <t>China Mobile Limited</t>
  </si>
  <si>
    <t>CHL</t>
  </si>
  <si>
    <t>China Petroleum &amp; Chemical Corp.</t>
  </si>
  <si>
    <t>SNP</t>
  </si>
  <si>
    <t>BCE Inc.</t>
  </si>
  <si>
    <t>BCE</t>
  </si>
  <si>
    <t>Rogers Communications Inc.</t>
  </si>
  <si>
    <t>RCI</t>
  </si>
  <si>
    <t>WaterFurnace Renewable Energy Inc.</t>
  </si>
  <si>
    <t>WFIFF</t>
  </si>
  <si>
    <t>Acquired by NIBE Industrier AB</t>
  </si>
  <si>
    <t>2014=2013, Incr.'15, '16, '17, '18</t>
  </si>
  <si>
    <t>Communications Systems Inc.</t>
  </si>
  <si>
    <t>JCS</t>
  </si>
  <si>
    <t>2014=2013, cut in '16</t>
  </si>
  <si>
    <t>UNS Energy Corp.</t>
  </si>
  <si>
    <t>UNS</t>
  </si>
  <si>
    <t>Acquired by Fortis</t>
  </si>
  <si>
    <t>Constellation Software Inc.</t>
  </si>
  <si>
    <t>CNSWF</t>
  </si>
  <si>
    <t>Acq by AbbVie cancelled</t>
  </si>
  <si>
    <t>Teche Holding Co.</t>
  </si>
  <si>
    <t>TSH</t>
  </si>
  <si>
    <t>Acquired by IberiaBank</t>
  </si>
  <si>
    <t>United Financial Bancorp</t>
  </si>
  <si>
    <t>UBNK</t>
  </si>
  <si>
    <t>Only 3 years before 2009 freeze</t>
  </si>
  <si>
    <t>R.G.Barry Corp.</t>
  </si>
  <si>
    <t>DFZ</t>
  </si>
  <si>
    <t>Acq by Mill Road Capital</t>
  </si>
  <si>
    <t>Randgold Resources Ltd.</t>
  </si>
  <si>
    <t>GOLD</t>
  </si>
  <si>
    <t>Boardwalk Pipeline Partners LP</t>
  </si>
  <si>
    <t>BWP</t>
  </si>
  <si>
    <t>American Science and Engineering Inc.</t>
  </si>
  <si>
    <t>ASEI</t>
  </si>
  <si>
    <t>FY14=FY13</t>
  </si>
  <si>
    <t>Stewart Enterprises Inc.</t>
  </si>
  <si>
    <t>STEI</t>
  </si>
  <si>
    <t>Acquired by Service Corp. Int'l</t>
  </si>
  <si>
    <t>NV Energy Inc.</t>
  </si>
  <si>
    <t>NVE</t>
  </si>
  <si>
    <t>Acquired by Berkshire Hathaway</t>
  </si>
  <si>
    <t>Nippon Telegraph &amp; Telephone</t>
  </si>
  <si>
    <t>NTT</t>
  </si>
  <si>
    <t>Molex Inc.</t>
  </si>
  <si>
    <t>MOLX</t>
  </si>
  <si>
    <t>Acquired by Koch Industries</t>
  </si>
  <si>
    <t>NTT DoCoMo Inc.</t>
  </si>
  <si>
    <t>DCM</t>
  </si>
  <si>
    <t>Molson Coors Brewing Co. B</t>
  </si>
  <si>
    <t>TAP</t>
  </si>
  <si>
    <t>2013=2012, incr. 2014, 2015</t>
  </si>
  <si>
    <t>Cablevision Systems Corp.</t>
  </si>
  <si>
    <t>CVC</t>
  </si>
  <si>
    <t>2013=2012</t>
  </si>
  <si>
    <t>Juniata Valley Financial</t>
  </si>
  <si>
    <t>JUVF</t>
  </si>
  <si>
    <t>National CineMedia Inc.</t>
  </si>
  <si>
    <t>NCMI</t>
  </si>
  <si>
    <t>2013=2012, Cut 2018</t>
  </si>
  <si>
    <t>2013=2012, Incr. '14, '15, '16, '17</t>
  </si>
  <si>
    <t>NuStar Energy LP</t>
  </si>
  <si>
    <t>NS</t>
  </si>
  <si>
    <t>2013=2012, Cut '18</t>
  </si>
  <si>
    <t>TECO Energy Inc.</t>
  </si>
  <si>
    <t>TE</t>
  </si>
  <si>
    <t>Acquired by Emera Inc.</t>
  </si>
  <si>
    <t>Natural Resource Partners LP</t>
  </si>
  <si>
    <t>NRP</t>
  </si>
  <si>
    <t>Cut in 2014, cut twice in '15</t>
  </si>
  <si>
    <t>Crestwood Midstream Partners LP</t>
  </si>
  <si>
    <t>CMLP</t>
  </si>
  <si>
    <t>Merged with Inergy LP; new CMLP</t>
  </si>
  <si>
    <t>Birner Dental Management</t>
  </si>
  <si>
    <t>BDMS</t>
  </si>
  <si>
    <t>Dynex Capital Inc.</t>
  </si>
  <si>
    <t>DX</t>
  </si>
  <si>
    <t>Cut again '14, '15, '16, '17</t>
  </si>
  <si>
    <t>Kaydon Corp.</t>
  </si>
  <si>
    <t>KDN</t>
  </si>
  <si>
    <t>Acquired by AB SKF</t>
  </si>
  <si>
    <t>PennantPark Investment Corp.</t>
  </si>
  <si>
    <t>PNNT</t>
  </si>
  <si>
    <t>2013=2012, Cut 2016, 2017</t>
  </si>
  <si>
    <t>Met-Pro Corp.</t>
  </si>
  <si>
    <t>MPR</t>
  </si>
  <si>
    <t>Acquired by CECO Environmental</t>
  </si>
  <si>
    <t>Kinross Gold Corp.</t>
  </si>
  <si>
    <t>KGC</t>
  </si>
  <si>
    <t>Astrazeneca plc</t>
  </si>
  <si>
    <t>AZN</t>
  </si>
  <si>
    <t>Tower Group Inc.</t>
  </si>
  <si>
    <t>TWGP</t>
  </si>
  <si>
    <t>Merged with Canopius Holdings</t>
  </si>
  <si>
    <t>National Research Inc.</t>
  </si>
  <si>
    <t>NRCI</t>
  </si>
  <si>
    <t>Reorg&gt;A/B shares, Incr. '15-'17</t>
  </si>
  <si>
    <t>H.J. Heinz Co.</t>
  </si>
  <si>
    <t>HNZ</t>
  </si>
  <si>
    <t>Acquired by Berkshire Hathaway+</t>
  </si>
  <si>
    <t>Somerset Hills Bancorp</t>
  </si>
  <si>
    <t>SOMH</t>
  </si>
  <si>
    <t>Acquired by Lakeland Bancorp</t>
  </si>
  <si>
    <t>Campbell Soup Co.</t>
  </si>
  <si>
    <t>CPB</t>
  </si>
  <si>
    <t>FY13=FY12, Incr. FY14, FY17</t>
  </si>
  <si>
    <t>Landauer Inc.</t>
  </si>
  <si>
    <t>LDR</t>
  </si>
  <si>
    <t>FY12=FY11, cut in FY15, Bg Acqd</t>
  </si>
  <si>
    <t>Alterra Capital Holdings Ltd.</t>
  </si>
  <si>
    <t>ALTE</t>
  </si>
  <si>
    <t>Acquired by Markel Corp.</t>
  </si>
  <si>
    <t>Pitney Bowes Inc.</t>
  </si>
  <si>
    <t>PBI</t>
  </si>
  <si>
    <t>'12 Reorg., incr. '13-'16</t>
  </si>
  <si>
    <t>Coca-Cola FEMSA S.A.B. de C.V.</t>
  </si>
  <si>
    <t>KOF</t>
  </si>
  <si>
    <t>Novartis AG</t>
  </si>
  <si>
    <t>NVS</t>
  </si>
  <si>
    <t>(Increase in 2014)</t>
  </si>
  <si>
    <t>Epoch Holding Co.</t>
  </si>
  <si>
    <t>EPHC</t>
  </si>
  <si>
    <t>Acquired by TD Bank</t>
  </si>
  <si>
    <t>Alliance Financial Corp.</t>
  </si>
  <si>
    <t>ALNC</t>
  </si>
  <si>
    <t>Acquired by NBT Bancorp</t>
  </si>
  <si>
    <t>Robbins &amp; Myers Inc.</t>
  </si>
  <si>
    <t>RBN</t>
  </si>
  <si>
    <t>Acquired by National Oilwell Varco</t>
  </si>
  <si>
    <t>Reinstated-2013&gt;2012 (cut/incr)</t>
  </si>
  <si>
    <t>2018 Challenger</t>
  </si>
  <si>
    <t>Spun AbbVie, 2018 Challenger</t>
  </si>
  <si>
    <t>Eisai Company Ltd.</t>
  </si>
  <si>
    <t>ESALY</t>
  </si>
  <si>
    <t>Medicis Pharmaceutical Corp.</t>
  </si>
  <si>
    <t>MRX</t>
  </si>
  <si>
    <t>Acquired by Valeant Pharma.</t>
  </si>
  <si>
    <t>American Greetings</t>
  </si>
  <si>
    <t>AM</t>
  </si>
  <si>
    <t>'12='11, Acqd by Weiss family</t>
  </si>
  <si>
    <t>Unilever NV</t>
  </si>
  <si>
    <t>UN</t>
  </si>
  <si>
    <t>Incr. '13, '14; decr. '15, Incr. '16-'18</t>
  </si>
  <si>
    <t>Unilever plc</t>
  </si>
  <si>
    <t>UL</t>
  </si>
  <si>
    <t>Greif Inc. B</t>
  </si>
  <si>
    <t>GEF.B</t>
  </si>
  <si>
    <t>Talisman Energy Inc.</t>
  </si>
  <si>
    <t>TLM</t>
  </si>
  <si>
    <t>2012=2011, Acquired by Repsol</t>
  </si>
  <si>
    <t>Citizens Holding Co.</t>
  </si>
  <si>
    <t>CIZN</t>
  </si>
  <si>
    <t>2012=2011, incr '14, '15, ('16)</t>
  </si>
  <si>
    <t>No trade 3 Months; Reinstated '13</t>
  </si>
  <si>
    <t>Guess? Inc.</t>
  </si>
  <si>
    <t>GES</t>
  </si>
  <si>
    <t>2012=2011, increase in 2014</t>
  </si>
  <si>
    <t>First Capital Inc.</t>
  </si>
  <si>
    <t>FCAP</t>
  </si>
  <si>
    <t>2012=2011, incr. '13, '14, '17, '18</t>
  </si>
  <si>
    <t>TransAlta Corp.</t>
  </si>
  <si>
    <t>TAC</t>
  </si>
  <si>
    <t>Strayer Education Inc.</t>
  </si>
  <si>
    <t>STRA</t>
  </si>
  <si>
    <t>Suspended '13, Resumed '17</t>
  </si>
  <si>
    <t>Knight Transportation Inc.</t>
  </si>
  <si>
    <t>KNX</t>
  </si>
  <si>
    <t>2012=2011</t>
  </si>
  <si>
    <t>Ecology &amp; Environment Inc.</t>
  </si>
  <si>
    <t>EEI</t>
  </si>
  <si>
    <t>2012=2011, cut 2016</t>
  </si>
  <si>
    <t>Suburban Propane Partners LP</t>
  </si>
  <si>
    <t>SPH</t>
  </si>
  <si>
    <t>'12='11, incr. '13, '15, Cut '17</t>
  </si>
  <si>
    <t>Avon Products Inc.</t>
  </si>
  <si>
    <t>AVP</t>
  </si>
  <si>
    <t>Lake Shore Bancorp Inc.</t>
  </si>
  <si>
    <t>LSBK</t>
  </si>
  <si>
    <t>Incr. in 2017, 2018</t>
  </si>
  <si>
    <t>United Community Bancorp</t>
  </si>
  <si>
    <t>UCBA</t>
  </si>
  <si>
    <t>Cut again in 2013</t>
  </si>
  <si>
    <t>2017 Challenger</t>
  </si>
  <si>
    <t>PG&amp;E Corp.</t>
  </si>
  <si>
    <t>PCG</t>
  </si>
  <si>
    <t>Greif Inc. A</t>
  </si>
  <si>
    <t>GEF</t>
  </si>
  <si>
    <t>FY2012=2011</t>
  </si>
  <si>
    <t>CNOOC Ltd.</t>
  </si>
  <si>
    <t>CEO</t>
  </si>
  <si>
    <t>Increase in 2013</t>
  </si>
  <si>
    <t>Astro-Med Inc.</t>
  </si>
  <si>
    <t>ALOT</t>
  </si>
  <si>
    <t>Koninklijke KPN N.V.</t>
  </si>
  <si>
    <t>KKPNY</t>
  </si>
  <si>
    <t>TransAtlantic Holdings</t>
  </si>
  <si>
    <t>TRH</t>
  </si>
  <si>
    <t>Acquired by Alleghany Corp.</t>
  </si>
  <si>
    <t>Washington REIT</t>
  </si>
  <si>
    <t>WRE</t>
  </si>
  <si>
    <t>Delphi Financial Group</t>
  </si>
  <si>
    <t>DFG</t>
  </si>
  <si>
    <t>Acquired by Tokio Marine Holdings</t>
  </si>
  <si>
    <t>Empresa Nacional de Electricidad SA</t>
  </si>
  <si>
    <t>EOC</t>
  </si>
  <si>
    <t>Arch Coal Inc.</t>
  </si>
  <si>
    <t>ACI</t>
  </si>
  <si>
    <t>Cut again in 2014</t>
  </si>
  <si>
    <t>Harleysville Group</t>
  </si>
  <si>
    <t>HGIC</t>
  </si>
  <si>
    <t>Acquired by Nationwide Mutual</t>
  </si>
  <si>
    <t>Inergy LP</t>
  </si>
  <si>
    <t>NRGY</t>
  </si>
  <si>
    <t>Cut again 2012/13, spun NRGM</t>
  </si>
  <si>
    <t>NSTAR</t>
  </si>
  <si>
    <t>NST</t>
  </si>
  <si>
    <t>Acquired by Northeast Utilities</t>
  </si>
  <si>
    <t>Cheviot Financial Corp.</t>
  </si>
  <si>
    <t>CHEV</t>
  </si>
  <si>
    <t>Increases in 2013, 2015</t>
  </si>
  <si>
    <t>National Presto Industries</t>
  </si>
  <si>
    <t>NPK</t>
  </si>
  <si>
    <t>Increase in 2013 (Paid Dec '12)</t>
  </si>
  <si>
    <t>Noble Corp.</t>
  </si>
  <si>
    <t>NE</t>
  </si>
  <si>
    <t>Cut '12, Incr. '13, '14, cut '15, '16</t>
  </si>
  <si>
    <t>Corporate Office Properties Trust</t>
  </si>
  <si>
    <t>OFC</t>
  </si>
  <si>
    <t>Telefonica S.A.</t>
  </si>
  <si>
    <t>TEF</t>
  </si>
  <si>
    <t>Gas Natural Inc.</t>
  </si>
  <si>
    <t>EGAS</t>
  </si>
  <si>
    <t>2011=2010, cut 2016</t>
  </si>
  <si>
    <t>Infosys Technologies Ltd.</t>
  </si>
  <si>
    <t>INFY</t>
  </si>
  <si>
    <t>DPL Inc.</t>
  </si>
  <si>
    <t>DPL</t>
  </si>
  <si>
    <t>Acquired by AES Corp.</t>
  </si>
  <si>
    <t>Pharmaceutical Product Development Inc.</t>
  </si>
  <si>
    <t>PPDI</t>
  </si>
  <si>
    <t>Acquired by Carlyle Groep et al.</t>
  </si>
  <si>
    <t>CenturyLink Inc.</t>
  </si>
  <si>
    <t>CTL</t>
  </si>
  <si>
    <t>2011=2010, cut in 2013</t>
  </si>
  <si>
    <t>Public Service Enterprise Group</t>
  </si>
  <si>
    <t>2016 Challenger</t>
  </si>
  <si>
    <t>Meridian Bioscience Inc.</t>
  </si>
  <si>
    <t>VIVO</t>
  </si>
  <si>
    <t>2011=2010, incr. '14, cut '17</t>
  </si>
  <si>
    <t>Spun off XLS, XYL, '17 Challenger</t>
  </si>
  <si>
    <t>Orrstown Financial Services</t>
  </si>
  <si>
    <t>Div. Susp.; Incr. '15, '16, '17, '18</t>
  </si>
  <si>
    <t>Royal Dutch Shell plc A</t>
  </si>
  <si>
    <t>RDS-A</t>
  </si>
  <si>
    <t>2011=2010, incr. in '12, '13, '14</t>
  </si>
  <si>
    <t>Royal Dutch Shell plc B</t>
  </si>
  <si>
    <t>RDS-B</t>
  </si>
  <si>
    <t>Harleysville Savings</t>
  </si>
  <si>
    <t>HARL</t>
  </si>
  <si>
    <t>2011=2010, incr. '12, '13, '17, '18</t>
  </si>
  <si>
    <t>Ohio Valley Banc Corp.</t>
  </si>
  <si>
    <t>OVBC</t>
  </si>
  <si>
    <t>2011=2010</t>
  </si>
  <si>
    <t>Universal Forest Products</t>
  </si>
  <si>
    <t>2011=2010, Incr. '13, '14, '15, '16</t>
  </si>
  <si>
    <t>Consolidated Water Co.</t>
  </si>
  <si>
    <t>CWCO</t>
  </si>
  <si>
    <t>2011=2010, Incr 2018</t>
  </si>
  <si>
    <t>Harsco Corp.</t>
  </si>
  <si>
    <t>HSC</t>
  </si>
  <si>
    <t>National Semiconductor</t>
  </si>
  <si>
    <t>NSM</t>
  </si>
  <si>
    <t>Acquired by Texas Instruments</t>
  </si>
  <si>
    <t>Duncan Energy Partners LP</t>
  </si>
  <si>
    <t>DEP</t>
  </si>
  <si>
    <t>Acq. by Enterprise Prod. Partners</t>
  </si>
  <si>
    <t>Allied World Assurance Co. Holdings Ltd.</t>
  </si>
  <si>
    <t>Reinstated: '11 skip but '12 Incr.</t>
  </si>
  <si>
    <t>Beckman Coulter</t>
  </si>
  <si>
    <t>BEC</t>
  </si>
  <si>
    <t>Acq. by Danaher Corp.</t>
  </si>
  <si>
    <t>Investors Real Estate Trust</t>
  </si>
  <si>
    <t>IRET</t>
  </si>
  <si>
    <t>Wesco Financial Corp.</t>
  </si>
  <si>
    <t>WSC</t>
  </si>
  <si>
    <t>Acquired By Berkshire Hathaway</t>
  </si>
  <si>
    <t>Hudson City Bancorp</t>
  </si>
  <si>
    <t>HCBK</t>
  </si>
  <si>
    <t>Village Super Market Inc.</t>
  </si>
  <si>
    <t>VLGEA</t>
  </si>
  <si>
    <t>Cut after '10 Special; incr. '12</t>
  </si>
  <si>
    <t>Heritage Financial Group</t>
  </si>
  <si>
    <t>HBOS</t>
  </si>
  <si>
    <t>Incr. '12, '13 (4Q'sPdDec12), '14</t>
  </si>
  <si>
    <t>2015 Challenger</t>
  </si>
  <si>
    <t>Joy Global Inc.</t>
  </si>
  <si>
    <t>JOYG</t>
  </si>
  <si>
    <t>'10='09,now JOY, incr. '14, cut '15</t>
  </si>
  <si>
    <t>CSS Industries Inc.</t>
  </si>
  <si>
    <t>CSS</t>
  </si>
  <si>
    <t>2010=2009, incr. '15, '16</t>
  </si>
  <si>
    <t>Courier Corp.</t>
  </si>
  <si>
    <t>CRRC</t>
  </si>
  <si>
    <t>2010=2009</t>
  </si>
  <si>
    <t>Martin Marietta Materials Inc.</t>
  </si>
  <si>
    <t>MLM</t>
  </si>
  <si>
    <t>2010=2009, Incr. 2016, 2017, '18</t>
  </si>
  <si>
    <t>2010=2009, Cut '12, Incr. '13-'16</t>
  </si>
  <si>
    <t>CNB Financial Corp.</t>
  </si>
  <si>
    <t>CCNE</t>
  </si>
  <si>
    <t>Honeywell International</t>
  </si>
  <si>
    <t>Energy Transfer Partners L P</t>
  </si>
  <si>
    <t>2010=2009, Incr. In '13, '14, '15</t>
  </si>
  <si>
    <t>Federated Investors Inc.</t>
  </si>
  <si>
    <t>FII</t>
  </si>
  <si>
    <t>2010=2009, incr 2013, 2018</t>
  </si>
  <si>
    <t>PVR Partners LP</t>
  </si>
  <si>
    <t>PVR</t>
  </si>
  <si>
    <t>incr. '11-'13,Acq'd by RGP</t>
  </si>
  <si>
    <t>Charles Schwab Corp.</t>
  </si>
  <si>
    <t>Teleflex Inc.</t>
  </si>
  <si>
    <t>TFX</t>
  </si>
  <si>
    <t>Bank of Hawaii</t>
  </si>
  <si>
    <t>BOH</t>
  </si>
  <si>
    <t>Rockwell Collins Inc.</t>
  </si>
  <si>
    <t>COL</t>
  </si>
  <si>
    <t>2010=2009, incr. '12, '15</t>
  </si>
  <si>
    <t>GMT</t>
  </si>
  <si>
    <t>Only 4 years before 2010 freeze</t>
  </si>
  <si>
    <t>Lakeland Financial</t>
  </si>
  <si>
    <t>2010=2009, Incr. In '15, '16, '17, '18</t>
  </si>
  <si>
    <t>Integrys Energy Group</t>
  </si>
  <si>
    <t>TEG</t>
  </si>
  <si>
    <t>2010=2009, Acquired by WEC</t>
  </si>
  <si>
    <t>Copano Energy LLC</t>
  </si>
  <si>
    <t>CPNO</t>
  </si>
  <si>
    <t>2010=2009; Acq. by KMP</t>
  </si>
  <si>
    <t>Carpenter Technology Corp.</t>
  </si>
  <si>
    <t>CRS</t>
  </si>
  <si>
    <t>Teekay Corp.</t>
  </si>
  <si>
    <t>TK</t>
  </si>
  <si>
    <t>2010=2009, cut in 2015</t>
  </si>
  <si>
    <t>Reinstated; Fiscal Year Streak OK</t>
  </si>
  <si>
    <t>Buckeye GP Holdings LP</t>
  </si>
  <si>
    <t>BGH</t>
  </si>
  <si>
    <t>Acq. by Buckeye Partners LP</t>
  </si>
  <si>
    <t>Choice Hotels International</t>
  </si>
  <si>
    <t>CHH</t>
  </si>
  <si>
    <t>2010=2009, Incr. '15, '16, '17</t>
  </si>
  <si>
    <t>Buckle Inc.</t>
  </si>
  <si>
    <t>BKE</t>
  </si>
  <si>
    <t>2010=2009, incr. '14, '15, '16</t>
  </si>
  <si>
    <t>NB&amp;T Financial Group Inc.</t>
  </si>
  <si>
    <t>NBTF</t>
  </si>
  <si>
    <t>2010=2009, Acq. by Peoples Bcp</t>
  </si>
  <si>
    <t>Overseas Shipholding Group Inc.</t>
  </si>
  <si>
    <t>OSG</t>
  </si>
  <si>
    <t>Only 4 yrs bef. freeze, now OSGB</t>
  </si>
  <si>
    <t>Progress Energy</t>
  </si>
  <si>
    <t>PGN</t>
  </si>
  <si>
    <t>2010=2009, acq. by Duke Energy</t>
  </si>
  <si>
    <t>Washington Trust Bancorp</t>
  </si>
  <si>
    <t>Independent Bank Corp MA</t>
  </si>
  <si>
    <t>Enterprise GP Holdings LP</t>
  </si>
  <si>
    <t>EPE</t>
  </si>
  <si>
    <t>Acq. by Enterprise Prod LP</t>
  </si>
  <si>
    <t>Amcol International Corp.</t>
  </si>
  <si>
    <t>ACO</t>
  </si>
  <si>
    <t>Incr.'12,Acquired by Minerals Tech.</t>
  </si>
  <si>
    <t>Block (H&amp;R) Inc.</t>
  </si>
  <si>
    <t>HRB</t>
  </si>
  <si>
    <t>2010=2009, incr. '12,'16, '17</t>
  </si>
  <si>
    <t>Chesapeake Energy Corp.</t>
  </si>
  <si>
    <t>CHK</t>
  </si>
  <si>
    <t>2010=2009, incr. '11, Susp. '15</t>
  </si>
  <si>
    <t>Dentsply International Inc.</t>
  </si>
  <si>
    <t>Kraft Foods</t>
  </si>
  <si>
    <t>KFT</t>
  </si>
  <si>
    <t>2010=2009; now KHC/MDLZ</t>
  </si>
  <si>
    <t>Willis Group Holdings plc</t>
  </si>
  <si>
    <t>WSH</t>
  </si>
  <si>
    <t>(Now WLTW), 2016 Challenger</t>
  </si>
  <si>
    <t>Wolverine World Wide</t>
  </si>
  <si>
    <t>WWW</t>
  </si>
  <si>
    <t>2010=2009, increase in 2011</t>
  </si>
  <si>
    <t>cut twice '11; Incr. '13-'15</t>
  </si>
  <si>
    <t>NewAlliance Bancshares</t>
  </si>
  <si>
    <t>NAL</t>
  </si>
  <si>
    <t>Acquired by First Niagara</t>
  </si>
  <si>
    <t>Park National Corp.</t>
  </si>
  <si>
    <t>PRK</t>
  </si>
  <si>
    <t>2009=2008</t>
  </si>
  <si>
    <t>2014 Challenger</t>
  </si>
  <si>
    <t>Inergy Holdings LP</t>
  </si>
  <si>
    <t>NRGP</t>
  </si>
  <si>
    <t>Acquired by Inergy LP</t>
  </si>
  <si>
    <t>Holly Corp. (now HFC)</t>
  </si>
  <si>
    <t>HOC</t>
  </si>
  <si>
    <t>First Financial Bankshares</t>
  </si>
  <si>
    <t>EastGroup Properties</t>
  </si>
  <si>
    <t>Valley National Bancorp</t>
  </si>
  <si>
    <t>VLY</t>
  </si>
  <si>
    <t>Cuts in '09, '10, Incr. in '11, cut '12</t>
  </si>
  <si>
    <t>Northern Trust</t>
  </si>
  <si>
    <t>M&amp;T Bank Corp.</t>
  </si>
  <si>
    <t>MTB</t>
  </si>
  <si>
    <t>2009=2008, incr. 2017</t>
  </si>
  <si>
    <t>LCNB Corp.</t>
  </si>
  <si>
    <t>LCNB</t>
  </si>
  <si>
    <t>State Auto Financial</t>
  </si>
  <si>
    <t>STFC</t>
  </si>
  <si>
    <t>2009=2008, Cut in 2012</t>
  </si>
  <si>
    <t>2009=2008, Incr. '14, '15, '16, '17</t>
  </si>
  <si>
    <t>Trustmark Corp.</t>
  </si>
  <si>
    <t>TRMK</t>
  </si>
  <si>
    <t>Florida Public Utilities</t>
  </si>
  <si>
    <t>FPU</t>
  </si>
  <si>
    <t>Acq. by Chesapeake Utilities</t>
  </si>
  <si>
    <t>Chemical Financial</t>
  </si>
  <si>
    <t>CHFC</t>
  </si>
  <si>
    <t>Teppco Partners</t>
  </si>
  <si>
    <t>TPP</t>
  </si>
  <si>
    <t>Acq. by Enterprise Products LP</t>
  </si>
  <si>
    <t>Supervalu Inc.</t>
  </si>
  <si>
    <t>SVU</t>
  </si>
  <si>
    <t>Div. Suspended in 2012</t>
  </si>
  <si>
    <t>Glacier Bancorp</t>
  </si>
  <si>
    <t>Johnson Controls</t>
  </si>
  <si>
    <t>Kimco Realty</t>
  </si>
  <si>
    <t>Myers Industries</t>
  </si>
  <si>
    <t>United Bankshares</t>
  </si>
  <si>
    <t>Reinstated 12/3/09-YE Increase</t>
  </si>
  <si>
    <t>S&amp;T Bancorp</t>
  </si>
  <si>
    <t>Incr. in 2013, 2014, 2015, 2016</t>
  </si>
  <si>
    <t>Peoples Bancorp OH</t>
  </si>
  <si>
    <t>PEBO</t>
  </si>
  <si>
    <t>Incr. '12-'14,'16(x2),'17(x2),'18(x2)</t>
  </si>
  <si>
    <t>Wesbanco Inc.</t>
  </si>
  <si>
    <t>Avery Dennison</t>
  </si>
  <si>
    <t>Cut again in 2011, incr. '14-'17</t>
  </si>
  <si>
    <t>BB&amp;T Corp.</t>
  </si>
  <si>
    <t>BBT</t>
  </si>
  <si>
    <t>Legg Mason</t>
  </si>
  <si>
    <t>National Penn Bancshares</t>
  </si>
  <si>
    <t>NPBC</t>
  </si>
  <si>
    <t>Acq'd by BB&amp;T Corp. 2015</t>
  </si>
  <si>
    <t>ASBC</t>
  </si>
  <si>
    <t>Susquehanna Bancshares</t>
  </si>
  <si>
    <t>SUSQ</t>
  </si>
  <si>
    <t>Increases 2011-2014</t>
  </si>
  <si>
    <t>Masco Corp.</t>
  </si>
  <si>
    <t>Incr. in 2014, 2015, 2016, 2017</t>
  </si>
  <si>
    <t>Fulton Financial</t>
  </si>
  <si>
    <t>Incr '11, '12, then '15, '16, '17, '18</t>
  </si>
  <si>
    <t>Susp '10, +/- '11, cut '12, +'13</t>
  </si>
  <si>
    <t>Rohm and Haas</t>
  </si>
  <si>
    <t>ROH</t>
  </si>
  <si>
    <t>Acquired by Dow Chemical</t>
  </si>
  <si>
    <t>Gannett Company</t>
  </si>
  <si>
    <t>Incr in '11, '12; 2015 Split-up</t>
  </si>
  <si>
    <t>F.N.B. Corp.</t>
  </si>
  <si>
    <t>FNB</t>
  </si>
  <si>
    <t>Wilmington Trust</t>
  </si>
  <si>
    <t>WL</t>
  </si>
  <si>
    <t>Acquired by M&amp;T Bank</t>
  </si>
  <si>
    <t>Washington Federal</t>
  </si>
  <si>
    <t>WFSL</t>
  </si>
  <si>
    <t>Marshall &amp; Ilsley</t>
  </si>
  <si>
    <t>MI</t>
  </si>
  <si>
    <t>Acquired by Bank of Montreal</t>
  </si>
  <si>
    <t>FirstMerit Corp.</t>
  </si>
  <si>
    <t>FMER</t>
  </si>
  <si>
    <t>2008=2007, cut in 2009,Incr 2015</t>
  </si>
  <si>
    <t>Anheuser-Busch</t>
  </si>
  <si>
    <t>Acq. by InBev</t>
  </si>
  <si>
    <t>Harleysville National</t>
  </si>
  <si>
    <t>HNBC</t>
  </si>
  <si>
    <t>2008=2007, acq. by First Niagara</t>
  </si>
  <si>
    <t>Lincoln National</t>
  </si>
  <si>
    <t>EnergySouth Inc.</t>
  </si>
  <si>
    <t>ENSI</t>
  </si>
  <si>
    <t>Acquired by Sempra Energy</t>
  </si>
  <si>
    <t>Wrigley (Wm. Jr.) Co.</t>
  </si>
  <si>
    <t>WWY</t>
  </si>
  <si>
    <t>Acquired by Mars Inc.</t>
  </si>
  <si>
    <t>Bank of America</t>
  </si>
  <si>
    <t>Cut again in 2009, Incr. '14, '16</t>
  </si>
  <si>
    <t>Regions Financial</t>
  </si>
  <si>
    <t>Cut again in 2009, incr. '13-'16</t>
  </si>
  <si>
    <t>Hillenbrand Industries</t>
  </si>
  <si>
    <t>HB</t>
  </si>
  <si>
    <t>Split into Hill-Rom/Hillenbrand Inc.</t>
  </si>
  <si>
    <t>Altria Group</t>
  </si>
  <si>
    <t>PM Spin-off; Reinstated 3/6/10</t>
  </si>
  <si>
    <t>Progressive Corp.</t>
  </si>
  <si>
    <t>PGR</t>
  </si>
  <si>
    <t>Incr. 2018</t>
  </si>
  <si>
    <t>SLM Corp.</t>
  </si>
  <si>
    <t>SLM</t>
  </si>
  <si>
    <t>DivSusp2Q07; Incorrectly included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</si>
  <si>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</si>
  <si>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</si>
  <si>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</si>
  <si>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</si>
  <si>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</si>
  <si>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</si>
  <si>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</si>
  <si>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</si>
  <si>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</si>
  <si>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</si>
  <si>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</si>
  <si>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</si>
  <si>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</si>
  <si>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</si>
  <si>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</si>
  <si>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</si>
  <si>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</si>
  <si>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</si>
  <si>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</si>
  <si>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</si>
  <si>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</si>
  <si>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Total</t>
  </si>
  <si>
    <t>Notes: Includes Incorrect Additions and Reinstatements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</si>
  <si>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</si>
  <si>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</si>
  <si>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</si>
  <si>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</si>
  <si>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</si>
  <si>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</si>
  <si>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</si>
  <si>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</si>
  <si>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</si>
  <si>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</si>
  <si>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</si>
  <si>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</si>
  <si>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</si>
  <si>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</si>
  <si>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</si>
  <si>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</si>
  <si>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</si>
  <si>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</si>
  <si>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Old</t>
  </si>
  <si>
    <t>New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</si>
  <si>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</si>
  <si>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</si>
  <si>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</si>
  <si>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</si>
  <si>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</si>
  <si>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</si>
  <si>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</si>
  <si>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</si>
  <si>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</si>
  <si>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</si>
  <si>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</si>
  <si>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</si>
  <si>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</si>
  <si>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</si>
  <si>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HCN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</si>
  <si>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</si>
  <si>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</si>
  <si>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</si>
  <si>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</si>
  <si>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</si>
  <si>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</si>
  <si>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</si>
  <si>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</si>
  <si>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</si>
  <si>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</si>
  <si>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</si>
  <si>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</si>
  <si>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</si>
  <si>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</si>
  <si>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</si>
  <si>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</si>
  <si>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Note</t>
  </si>
  <si>
    <t>Access Midstream Partners LP</t>
  </si>
  <si>
    <t>ACMP</t>
  </si>
  <si>
    <t>Merger</t>
  </si>
  <si>
    <t>ACE Limited</t>
  </si>
  <si>
    <t>ACE</t>
  </si>
  <si>
    <t>Chubb Corp. acquisition</t>
  </si>
  <si>
    <t>Torchmark Corp.</t>
  </si>
  <si>
    <t>TMK</t>
  </si>
  <si>
    <t>Global Life Inc</t>
  </si>
  <si>
    <t>Chemical Financial Corp.</t>
  </si>
  <si>
    <t>AGL</t>
  </si>
  <si>
    <t>Arlantic Tele Network Inc.</t>
  </si>
  <si>
    <t>Ashland Inc.</t>
  </si>
  <si>
    <t>Avago Technologies Ltd.</t>
  </si>
  <si>
    <t>Broadcom (BRCM) acquisition</t>
  </si>
  <si>
    <t>BB&amp;T Corp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</si>
  <si>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</si>
  <si>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</si>
  <si>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</si>
  <si>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</si>
  <si>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</si>
  <si>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</si>
  <si>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</si>
  <si>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</si>
  <si>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</si>
  <si>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</si>
  <si>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</si>
  <si>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</si>
  <si>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</si>
  <si>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</si>
  <si>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</si>
  <si>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</si>
  <si>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</si>
  <si>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Great Plains Energy</t>
  </si>
  <si>
    <t>merger</t>
  </si>
  <si>
    <t>GRF-B</t>
  </si>
  <si>
    <t>HealthSouth Corp.</t>
  </si>
  <si>
    <t>HLS</t>
  </si>
  <si>
    <t>Hewlett-Packard Company</t>
  </si>
  <si>
    <t>Hospitality Properties Trust</t>
  </si>
  <si>
    <t>HPT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</si>
  <si>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</si>
  <si>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</si>
  <si>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</si>
  <si>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</si>
  <si>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</si>
  <si>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</si>
  <si>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</si>
  <si>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</si>
  <si>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</si>
  <si>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</si>
  <si>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</si>
  <si>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</si>
  <si>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</si>
  <si>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</si>
  <si>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</si>
  <si>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</si>
  <si>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</si>
  <si>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</si>
  <si>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</si>
  <si>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Monroe Muffler Brake Inc.</t>
  </si>
  <si>
    <t>Monroe Inc.</t>
  </si>
  <si>
    <t>New Media</t>
  </si>
  <si>
    <t>NEWM</t>
  </si>
  <si>
    <t>NRCIB</t>
  </si>
  <si>
    <t>National Research B</t>
  </si>
  <si>
    <t>Reorg.&gt;A/B shares</t>
  </si>
  <si>
    <t>Newell Rubbermaid Inc.</t>
  </si>
  <si>
    <t>Northeast Utilities</t>
  </si>
  <si>
    <t>NU</t>
  </si>
  <si>
    <t>NRG Yield Inc</t>
  </si>
  <si>
    <t>NYLD</t>
  </si>
  <si>
    <t>Clearway Energy Inc</t>
  </si>
  <si>
    <t>Merger+Name/Symbol change</t>
  </si>
  <si>
    <t>Pentair Inc.</t>
  </si>
  <si>
    <t>became ADR</t>
  </si>
  <si>
    <t>PRSP</t>
  </si>
  <si>
    <t>Praxair Inc.</t>
  </si>
  <si>
    <t>PX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</si>
  <si>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</si>
  <si>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</si>
  <si>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</si>
  <si>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</si>
  <si>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</si>
  <si>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</si>
  <si>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</si>
  <si>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</si>
  <si>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</si>
  <si>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</si>
  <si>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</si>
  <si>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</si>
  <si>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</si>
  <si>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</si>
  <si>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</si>
  <si>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</si>
  <si>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</si>
  <si>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</si>
  <si>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</si>
  <si>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</si>
  <si>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</si>
  <si>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</si>
  <si>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</si>
  <si>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</si>
  <si>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</si>
  <si>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Wal-Mart Stores Inc.</t>
  </si>
  <si>
    <t>Wisconsin Energy</t>
  </si>
  <si>
    <t>Western Gas Equity Partners LP</t>
  </si>
  <si>
    <t>WGP</t>
  </si>
  <si>
    <t>WPPGY</t>
  </si>
  <si>
    <t>Aqua America</t>
  </si>
  <si>
    <t>WTR</t>
  </si>
  <si>
    <t>Name/Symbol change</t>
  </si>
  <si>
    <t>Wyndham Worldwide Corp</t>
  </si>
  <si>
    <t>WYN</t>
  </si>
  <si>
    <t>Wyndham Destinations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</si>
  <si>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</si>
  <si>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</si>
  <si>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</si>
  <si>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</si>
  <si>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</si>
  <si>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</si>
  <si>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</si>
  <si>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</si>
  <si>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</si>
  <si>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</si>
  <si>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Companies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</si>
  <si>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</si>
  <si>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</si>
  <si>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</si>
  <si>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</si>
  <si>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</si>
  <si>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</si>
  <si>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</si>
  <si>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</si>
  <si>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</si>
  <si>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</si>
  <si>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</si>
  <si>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</si>
  <si>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</si>
  <si>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</si>
  <si>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</si>
  <si>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</si>
  <si>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</si>
  <si>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</si>
  <si>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</si>
  <si>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</si>
  <si>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</si>
  <si>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</si>
  <si>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</si>
  <si>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</si>
  <si>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</si>
  <si>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</si>
  <si>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</si>
  <si>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</si>
  <si>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</si>
  <si>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</si>
  <si>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</si>
  <si>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</si>
  <si>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</si>
  <si>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</si>
  <si>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</si>
  <si>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(This space reserved for the future)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</si>
  <si>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</si>
  <si>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</si>
  <si>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</si>
  <si>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</si>
  <si>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</si>
  <si>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</si>
  <si>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</si>
  <si>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</si>
  <si>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</si>
  <si>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</si>
  <si>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</si>
  <si>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</si>
  <si>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</si>
  <si>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</si>
  <si>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</si>
  <si>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</si>
  <si>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</si>
  <si>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</si>
  <si>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</si>
  <si>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</si>
  <si>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</si>
  <si>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</si>
  <si>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</si>
  <si>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</si>
  <si>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</si>
  <si>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</si>
  <si>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</si>
  <si>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</si>
  <si>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</si>
  <si>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</si>
  <si>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</si>
  <si>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</si>
  <si>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</si>
  <si>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</si>
  <si>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</si>
  <si>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</si>
  <si>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</si>
  <si>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</si>
  <si>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</si>
  <si>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</si>
  <si>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</si>
  <si>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</si>
  <si>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</si>
  <si>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</si>
  <si>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</si>
  <si>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</si>
  <si>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</si>
  <si>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</si>
  <si>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</si>
  <si>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</si>
  <si>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</si>
  <si>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</si>
  <si>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</si>
  <si>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</si>
  <si>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</si>
  <si>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</si>
  <si>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</si>
  <si>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//\\</t>
  </si>
  <si>
    <t>Apr13</t>
  </si>
  <si>
    <t>YTD</t>
  </si>
  <si>
    <t>May13</t>
  </si>
  <si>
    <t>MR = Most Recent</t>
  </si>
  <si>
    <t>\\//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</si>
  <si>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</si>
  <si>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</si>
  <si>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</si>
  <si>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</si>
  <si>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</si>
  <si>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</si>
  <si>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</si>
  <si>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</si>
  <si>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</si>
  <si>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Promotions:</t>
  </si>
  <si>
    <t>Prior Year:</t>
  </si>
  <si>
    <t>Jan14</t>
  </si>
  <si>
    <t>To Contender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</si>
  <si>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</si>
  <si>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</si>
  <si>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</si>
  <si>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</si>
  <si>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</si>
  <si>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</si>
  <si>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</si>
  <si>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</si>
  <si>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</si>
  <si>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</si>
  <si>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</si>
  <si>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</si>
  <si>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</si>
  <si>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</si>
  <si>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</si>
  <si>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</si>
  <si>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</si>
  <si>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</si>
  <si>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</si>
  <si>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</si>
  <si>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</si>
  <si>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</si>
  <si>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Deletions: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</si>
  <si>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</si>
  <si>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</si>
  <si>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</si>
  <si>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</si>
  <si>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</si>
  <si>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</si>
  <si>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</si>
  <si>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</si>
  <si>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</si>
  <si>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</si>
  <si>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</si>
  <si>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</si>
  <si>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</si>
  <si>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</si>
  <si>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</si>
  <si>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</si>
  <si>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</si>
  <si>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</si>
  <si>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To Champion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</si>
  <si>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</si>
  <si>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</si>
  <si>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</si>
  <si>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</si>
  <si>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</si>
  <si>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</si>
  <si>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</si>
  <si>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</si>
  <si>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</si>
  <si>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</si>
  <si>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</si>
  <si>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</si>
  <si>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</si>
  <si>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Warnings: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</si>
  <si>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</si>
  <si>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</si>
  <si>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</si>
  <si>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</si>
  <si>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</si>
  <si>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</si>
  <si>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</si>
  <si>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</si>
  <si>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</si>
  <si>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</si>
  <si>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</si>
  <si>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</si>
  <si>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</si>
  <si>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</si>
  <si>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</si>
  <si>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</si>
  <si>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Apr18</t>
  </si>
  <si>
    <t>May18</t>
  </si>
  <si>
    <t>Jun18</t>
  </si>
  <si>
    <t>Jul18</t>
  </si>
  <si>
    <t>Aug18</t>
  </si>
  <si>
    <t>Sep18</t>
  </si>
  <si>
    <t>Oct18</t>
  </si>
  <si>
    <t>Nov18</t>
  </si>
  <si>
    <t>Dec18</t>
  </si>
  <si>
    <t>Jan19</t>
  </si>
  <si>
    <t>Feb19</t>
  </si>
  <si>
    <t>Mar19</t>
  </si>
  <si>
    <t>Apr19</t>
  </si>
  <si>
    <t>May19</t>
  </si>
  <si>
    <t>Jun19</t>
  </si>
  <si>
    <t>Jul19</t>
  </si>
  <si>
    <t>Aug19</t>
  </si>
  <si>
    <t>Sep19</t>
  </si>
  <si>
    <t>Oct19</t>
  </si>
  <si>
    <t>Nov19</t>
  </si>
  <si>
    <t>Dec19</t>
  </si>
  <si>
    <t>Jan20</t>
  </si>
  <si>
    <t>Feb20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</si>
  <si>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</si>
  <si>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</si>
  <si>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</si>
  <si>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</si>
  <si>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</si>
  <si>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</si>
  <si>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</si>
  <si>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</si>
  <si>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</si>
  <si>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</si>
  <si>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</si>
  <si>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</si>
  <si>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</si>
  <si>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</si>
  <si>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</si>
  <si>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</si>
  <si>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</si>
  <si>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</si>
  <si>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</si>
  <si>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</si>
  <si>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</si>
  <si>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</si>
  <si>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</si>
  <si>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</si>
  <si>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</si>
  <si>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</si>
  <si>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</si>
  <si>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</si>
  <si>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</si>
  <si>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</si>
  <si>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</si>
  <si>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</si>
  <si>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</si>
  <si>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</si>
  <si>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</si>
  <si>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</si>
  <si>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</si>
  <si>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</si>
  <si>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</si>
  <si>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</si>
  <si>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</si>
  <si>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</si>
  <si>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</si>
  <si>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</si>
  <si>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</si>
  <si>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</si>
  <si>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</si>
  <si>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</si>
  <si>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</si>
  <si>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</si>
  <si>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</si>
  <si>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</si>
  <si>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</si>
  <si>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</si>
  <si>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</si>
  <si>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</si>
  <si>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</si>
  <si>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</si>
  <si>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</si>
  <si>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</si>
  <si>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</si>
  <si>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</si>
  <si>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</si>
  <si>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</si>
  <si>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</si>
  <si>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</si>
  <si>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</si>
  <si>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</si>
  <si>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</si>
  <si>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</si>
  <si>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</si>
  <si>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</si>
  <si>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</si>
  <si>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</si>
  <si>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</si>
  <si>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</si>
  <si>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</si>
  <si>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</si>
  <si>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</si>
  <si>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</si>
  <si>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</si>
  <si>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</si>
  <si>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</si>
  <si>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</si>
  <si>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</si>
  <si>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</si>
  <si>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</si>
  <si>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</si>
  <si>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</si>
  <si>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</si>
  <si>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</si>
  <si>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</si>
  <si>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</si>
  <si>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</si>
  <si>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</si>
  <si>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</si>
  <si>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</si>
  <si>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</si>
  <si>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</si>
  <si>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</si>
  <si>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</si>
  <si>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</si>
  <si>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</si>
  <si>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</si>
  <si>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</si>
  <si>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</si>
  <si>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</si>
  <si>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</si>
  <si>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</si>
  <si>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</si>
  <si>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</si>
  <si>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</si>
  <si>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</si>
  <si>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</si>
  <si>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</si>
  <si>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</si>
  <si>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</si>
  <si>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</si>
  <si>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</si>
  <si>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</si>
  <si>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</si>
  <si>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</si>
  <si>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</si>
  <si>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</si>
  <si>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</si>
  <si>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</si>
  <si>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</si>
  <si>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</si>
  <si>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</si>
  <si>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</si>
  <si>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</si>
  <si>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</si>
  <si>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</si>
  <si>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</si>
  <si>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</si>
  <si>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</si>
  <si>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</si>
  <si>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</si>
  <si>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</si>
  <si>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</si>
  <si>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</si>
  <si>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</si>
  <si>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</si>
  <si>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</si>
  <si>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</si>
  <si>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</si>
  <si>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</si>
  <si>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</si>
  <si>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</si>
  <si>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</si>
  <si>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</si>
  <si>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</si>
  <si>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</si>
  <si>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</si>
  <si>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</si>
  <si>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</si>
  <si>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</si>
  <si>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</si>
  <si>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</si>
  <si>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</si>
  <si>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</si>
  <si>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</si>
  <si>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</si>
  <si>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</si>
  <si>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</si>
  <si>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</si>
  <si>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</si>
  <si>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</si>
  <si>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</si>
  <si>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</si>
  <si>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</si>
  <si>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</si>
  <si>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</si>
  <si>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</si>
  <si>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</si>
  <si>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</si>
  <si>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</si>
  <si>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</si>
  <si>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</si>
  <si>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</si>
  <si>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</si>
  <si>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</si>
  <si>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</si>
  <si>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</si>
  <si>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</si>
  <si>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</si>
  <si>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</si>
  <si>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</si>
  <si>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</si>
  <si>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</si>
  <si>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</si>
  <si>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</si>
  <si>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</si>
  <si>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</si>
  <si>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</si>
  <si>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</si>
  <si>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</si>
  <si>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</si>
  <si>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</si>
  <si>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</si>
  <si>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</si>
  <si>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</si>
  <si>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</si>
  <si>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</si>
  <si>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</si>
  <si>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</si>
  <si>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</si>
  <si>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</si>
  <si>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</si>
  <si>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</si>
  <si>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Added column for 2017 Dividends Paid and initially populated at current rates</t>
  </si>
  <si>
    <t>Updated formula for Regular Dividends Paid over 19 years (1999-2017, inclusive)</t>
  </si>
  <si>
    <t>Changed Dividend Growth Rate calculations from 2016 to 2017 Dividends Paid</t>
  </si>
  <si>
    <t>Added column for '17 vs. '16 Dividends, extended range of Simple Average, Standard Deviation</t>
  </si>
  <si>
    <t>Began re-population of 2017 Dividends Paid column with actual amounts</t>
  </si>
  <si>
    <t>Completed population of 2017 Dividends Paid column with actual figures</t>
  </si>
  <si>
    <t>Input 2017 number of companies by streak length data in CCC Aging (on Summary tab)</t>
  </si>
  <si>
    <t>Added Preliminary 2018 column (AS) to CCC Aging (on Summary tab)</t>
  </si>
  <si>
    <t>Removed notations for multiple increases in 2017 (&amp;) and 2018=Year # (for 2017 file)</t>
  </si>
  <si>
    <t>Added Red color to No. of Years for streaks extended by default (potential 2018 Freezes)</t>
  </si>
  <si>
    <t>Cleared faulty graphs from Summary tab</t>
  </si>
  <si>
    <t>Record Date, Confidence Factor removed</t>
  </si>
  <si>
    <t>Payouts/Year Added</t>
  </si>
  <si>
    <t>Sector moved adjacent to Industry</t>
  </si>
  <si>
    <t>Dividends Paid by Year and Percent Increase by Year moved to new "Historical" sheet</t>
  </si>
  <si>
    <t>Reorganized data to consolidate Dividend Information</t>
  </si>
  <si>
    <t>Dropped coverage of Fundamental Data for OTC stocks</t>
  </si>
  <si>
    <t>Added "Streak Began" and "Recessions Survived" Columns</t>
  </si>
  <si>
    <t>Updated Sector and Industry classifications</t>
  </si>
  <si>
    <t>Added TTM ROA</t>
  </si>
  <si>
    <t>Added Averages by Sector</t>
  </si>
  <si>
    <t>Updated Historical data with 2018 dividends</t>
  </si>
  <si>
    <t>Updated Dividend Growth Rate formulas</t>
  </si>
  <si>
    <t>Updated Dividend Growth Model formulas</t>
  </si>
  <si>
    <t>Added Title page</t>
  </si>
  <si>
    <t>Updated Historical data with 2019 dividends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</si>
  <si>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</si>
  <si>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</si>
  <si>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</si>
  <si>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</si>
  <si>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</si>
  <si>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</si>
  <si>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</si>
  <si>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</si>
  <si>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</si>
  <si>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</si>
  <si>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</si>
  <si>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</si>
  <si>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</si>
  <si>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</si>
  <si>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</si>
  <si>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</si>
  <si>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</si>
  <si>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</si>
  <si>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</si>
  <si>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</si>
  <si>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</si>
  <si>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</si>
  <si>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</si>
  <si>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</si>
  <si>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</si>
  <si>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</si>
  <si>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</si>
  <si>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</si>
  <si>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</si>
  <si>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</si>
  <si>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</si>
  <si>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</si>
  <si>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</si>
  <si>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</si>
  <si>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</si>
  <si>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</si>
  <si>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</si>
  <si>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</si>
  <si>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</si>
  <si>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</si>
  <si>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</si>
  <si>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</si>
  <si>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</si>
  <si>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</si>
  <si>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</si>
  <si>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</si>
  <si>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</si>
  <si>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</si>
  <si>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</si>
  <si>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</si>
  <si>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</si>
  <si>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</si>
  <si>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</si>
  <si>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</si>
  <si>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</si>
  <si>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major part of the economy within which the company operates. Each sector is composed of</t>
  </si>
  <si>
    <t>numerous sub-groups, referred to as Industries.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</si>
  <si>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</si>
  <si>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</si>
  <si>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</si>
  <si>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</si>
  <si>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</si>
  <si>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</si>
  <si>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</si>
  <si>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</si>
  <si>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</si>
  <si>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</si>
  <si>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</si>
  <si>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</si>
  <si>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</si>
  <si>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</si>
  <si>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</si>
  <si>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</si>
  <si>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</si>
  <si>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</si>
  <si>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</si>
  <si>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is the information associated with the most recent increase, not necessarily the most recent dividend</t>
  </si>
  <si>
    <t>to be declared. Note that Ex-Dividend Dates are always one trading day prior to the Record Date.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</si>
  <si>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</si>
  <si>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</si>
  <si>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</si>
  <si>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</si>
  <si>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</si>
  <si>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Year, upcoming splits, spin-offs, or acquisitions (by another company), companies that are based outside the United States</t>
  </si>
  <si>
    <t>and other company-specific information.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</si>
  <si>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</si>
  <si>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</si>
  <si>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</si>
  <si>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</si>
  <si>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</si>
  <si>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</si>
  <si>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</si>
  <si>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</si>
  <si>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</si>
  <si>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</si>
  <si>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</si>
  <si>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</si>
  <si>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</si>
  <si>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</si>
  <si>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</si>
  <si>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</si>
  <si>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</si>
  <si>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</si>
  <si>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</si>
  <si>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</si>
  <si>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</si>
  <si>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</si>
  <si>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</si>
  <si>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</si>
  <si>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</si>
  <si>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</si>
  <si>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</si>
  <si>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</si>
  <si>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</si>
  <si>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</si>
  <si>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</si>
  <si>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</si>
  <si>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</si>
  <si>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</si>
  <si>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</si>
  <si>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</si>
  <si>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</si>
  <si>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</si>
  <si>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</si>
  <si>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</si>
  <si>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</si>
  <si>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</si>
  <si>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</si>
  <si>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</si>
  <si>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</si>
  <si>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</si>
  <si>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</si>
  <si>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</si>
  <si>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</si>
  <si>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</si>
  <si>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</si>
  <si>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</si>
  <si>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</si>
  <si>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</si>
  <si>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</si>
  <si>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</si>
  <si>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</si>
  <si>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discount percentage, compared with the Graham number.</t>
  </si>
  <si>
    <t>Confidence Factor</t>
  </si>
  <si>
    <t>(removed, See Appendix A below)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</si>
  <si>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</si>
  <si>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</si>
  <si>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</si>
  <si>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</si>
  <si>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</si>
  <si>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</si>
  <si>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</si>
  <si>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</si>
  <si>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</si>
  <si>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</si>
  <si>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</si>
  <si>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</si>
  <si>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 xml:space="preserve">Indicates a security that is traded "over-the-counter." </t>
  </si>
  <si>
    <t>Such securities typically have low liquidity and high bid-ask spreads.</t>
  </si>
  <si>
    <t>Streak Began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</si>
  <si>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</si>
  <si>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</si>
  <si>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</si>
  <si>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</si>
  <si>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following years are defined as beginnings of recessions: 1953, 1958, 1960, 1970, 1973, 1980, 1990, 2001, 2008</t>
  </si>
  <si>
    <t>TTM ROA</t>
  </si>
  <si>
    <t>shows the trailing twelve months' rate of return on assets</t>
  </si>
  <si>
    <t>Historical Data</t>
  </si>
  <si>
    <t>Dividends by Year</t>
  </si>
  <si>
    <t>on a per-share basis, from 1999 to the most recently completed calendar year</t>
  </si>
  <si>
    <t>19 Yrs Reg Dividends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</si>
  <si>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</si>
  <si>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</si>
  <si>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</si>
  <si>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</si>
  <si>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</si>
  <si>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</si>
  <si>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</si>
  <si>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</si>
  <si>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</si>
  <si>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</si>
  <si>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</si>
  <si>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</si>
  <si>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</si>
  <si>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</si>
  <si>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</si>
  <si>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</si>
  <si>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</si>
  <si>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</si>
  <si>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</si>
  <si>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</si>
  <si>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</si>
  <si>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</si>
  <si>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</si>
  <si>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</si>
  <si>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</si>
  <si>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</si>
  <si>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</si>
  <si>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</si>
  <si>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©2007-2019 All Rights Reserved. This listing is intended for personal, non-commercial use only.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</si>
  <si>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</si>
  <si>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</si>
  <si>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</si>
  <si>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</si>
  <si>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</si>
  <si>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</si>
  <si>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</si>
  <si>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</si>
  <si>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</si>
  <si>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</si>
  <si>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</si>
  <si>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</si>
  <si>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</si>
  <si>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</si>
  <si>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</si>
  <si>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</si>
  <si>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</si>
  <si>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</si>
  <si>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</si>
  <si>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</si>
  <si>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</si>
  <si>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</si>
  <si>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</si>
  <si>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</si>
  <si>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</si>
  <si>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</si>
  <si>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</si>
  <si>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</si>
  <si>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</si>
  <si>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</si>
  <si>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</si>
  <si>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</si>
  <si>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</si>
  <si>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</si>
  <si>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</si>
  <si>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</si>
  <si>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</si>
  <si>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</si>
  <si>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</si>
  <si>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Appendix B - Near-Challengers</t>
  </si>
  <si>
    <t>Listed below are companies that have increased their dividends for four years and may join the Challengers listing</t>
  </si>
  <si>
    <t>in the next 12 months, with the Ex-Dividend Date of their most recent increase:</t>
  </si>
  <si>
    <t>&amp;=Multiple Increases in year shown</t>
  </si>
  <si>
    <t>Dates in Purple (left/centered) indicate delayed determination related to currency exchange rates (for amount paid)</t>
  </si>
  <si>
    <t>California First National Bancorp</t>
  </si>
  <si>
    <t>CFNB</t>
  </si>
  <si>
    <t>Meridian Bancorp Inc.</t>
  </si>
  <si>
    <t>Pacific Financial Corp.</t>
  </si>
  <si>
    <t>PFLC</t>
  </si>
  <si>
    <t>Landmark Infrastructure Partners LP</t>
  </si>
  <si>
    <t>LMRK</t>
  </si>
  <si>
    <t>Former Contender</t>
  </si>
  <si>
    <t>Summit Bancshares Inc.</t>
  </si>
  <si>
    <t>SMAL</t>
  </si>
  <si>
    <t>Mueller Water Products Inc.</t>
  </si>
  <si>
    <t>County Bancorp Inc.</t>
  </si>
  <si>
    <t>ICBK</t>
  </si>
  <si>
    <t>BWX Technologies Inc.</t>
  </si>
  <si>
    <t>BWXT</t>
  </si>
  <si>
    <t>Ladder Capital Corp.</t>
  </si>
  <si>
    <t>Semi-Annual</t>
  </si>
  <si>
    <t>State Bank Corp.</t>
  </si>
  <si>
    <t>SBAZ</t>
  </si>
  <si>
    <t>Summit Financial Group Inc.</t>
  </si>
  <si>
    <t>&amp;</t>
  </si>
  <si>
    <t>Pathfinder Bancorp Inc.</t>
  </si>
  <si>
    <t>PB Bancorp Inc.</t>
  </si>
  <si>
    <t>PBBI</t>
  </si>
  <si>
    <t>Antero Midstream Partners LP</t>
  </si>
  <si>
    <t>Citizens First Corp.</t>
  </si>
  <si>
    <t>CZFC</t>
  </si>
  <si>
    <t>Dominion Energy Midstream Partners LP</t>
  </si>
  <si>
    <t>DM</t>
  </si>
  <si>
    <t>Rice Midstream Partners LP</t>
  </si>
  <si>
    <t>RMP</t>
  </si>
  <si>
    <t>EQT GP Holdings LP</t>
  </si>
  <si>
    <t>EQGP</t>
  </si>
  <si>
    <t>Carnival Corp.</t>
  </si>
  <si>
    <t>Carnival plc</t>
  </si>
  <si>
    <t>CUK</t>
  </si>
  <si>
    <t>Appendix C - "Frozen Angels"</t>
  </si>
  <si>
    <t>Listed below are companies that had increased their dividends for at least 5 years before paying the same amount</t>
  </si>
  <si>
    <t>in back-to-back years (a dividend "freeze"), but have since resumed increases. Years in parentheses indicate that no</t>
  </si>
  <si>
    <t>increase was declared, but total paid is higher than previous year.</t>
  </si>
  <si>
    <t>Companies will be removed for subsequent freezes or cuts.</t>
  </si>
  <si>
    <t>Companies will also be removed when they return to Challenger status (5 years of higher dividends).</t>
  </si>
  <si>
    <t>Increases in:</t>
  </si>
  <si>
    <t>Subsequent</t>
  </si>
  <si>
    <t>Increases (Current)</t>
  </si>
  <si>
    <t>out of last</t>
  </si>
  <si>
    <t>2017, Being Acquired</t>
  </si>
  <si>
    <t>2016, 2017</t>
  </si>
  <si>
    <t>FY17</t>
  </si>
  <si>
    <t>2015, 2016, 2017</t>
  </si>
  <si>
    <t>ConAgra Brands Inc.</t>
  </si>
  <si>
    <t>FY16, FY17</t>
  </si>
  <si>
    <t>CBCO</t>
  </si>
  <si>
    <t>2017, 2018</t>
  </si>
  <si>
    <t>2015, 2016, 2017, '18</t>
  </si>
  <si>
    <t>Harleysville Financial Corp.</t>
  </si>
  <si>
    <t>FY17,FY18</t>
  </si>
  <si>
    <t>2016, 2017, 2018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</si>
</sst>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0">
    <numFmt numFmtId="164" formatCode="m/d/yy"/>
    <numFmt numFmtId="165" formatCode="0.0000"/>
    <numFmt numFmtId="166" formatCode="0.0_);[Red]\(0.0\)"/>
    <numFmt numFmtId="167" formatCode="0.000_);[Red]\(0.000\)"/>
    <numFmt numFmtId="168" formatCode="0.000"/>
    <numFmt numFmtId="169" formatCode="0.0"/>
    <numFmt numFmtId="170" formatCode="0.0_);\(0.0\)"/>
    <numFmt numFmtId="171" formatCode="0.00_);[Red]\(0.00\)"/>
    <numFmt numFmtId="172" formatCode="yyyy\-m\-d"/>
    <numFmt numFmtId="173" formatCode="0.000;[Red]0.000"/>
  </numFmts>
  <fonts count="112">
    <font>
      <sz val="10.0"/>
      <color rgb="FF000000"/>
      <name val="Arial"/>
    </font>
    <font>
      <sz val="10.0"/>
      <color theme="1"/>
      <name val="Arial"/>
    </font>
    <font>
      <sz val="48.0"/>
      <color theme="1"/>
      <name val="Calibri"/>
    </font>
    <font>
      <sz val="16.0"/>
      <color theme="1"/>
      <name val="Calibri"/>
    </font>
    <font>
      <sz val="12.0"/>
      <color rgb="FF000000"/>
      <name val="Calibri"/>
    </font>
    <font>
      <sz val="12.0"/>
      <color theme="1"/>
      <name val="Calibri"/>
    </font>
    <font>
      <b/>
      <sz val="10.0"/>
      <color rgb="FF00CCFF"/>
      <name val="Arial"/>
    </font>
    <font>
      <sz val="8.0"/>
      <color theme="1"/>
      <name val="Calibri"/>
    </font>
    <font>
      <b/>
      <sz val="10.0"/>
      <color rgb="FF008000"/>
      <name val="Arial"/>
    </font>
    <font>
      <b/>
      <sz val="10.0"/>
      <color rgb="FF008080"/>
      <name val="Arial"/>
    </font>
    <font>
      <b/>
      <sz val="10.0"/>
      <color rgb="FFFF6600"/>
      <name val="Arial"/>
    </font>
    <font>
      <b/>
      <i/>
      <u/>
      <sz val="10.0"/>
      <color rgb="FF008000"/>
      <name val="Arial"/>
    </font>
    <font>
      <i/>
      <sz val="9.0"/>
      <color theme="1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sz val="8.0"/>
      <color theme="1"/>
      <name val="Arial"/>
    </font>
    <font>
      <b/>
      <i/>
      <u/>
      <sz val="10.0"/>
      <color theme="1"/>
      <name val="Arial"/>
    </font>
    <font>
      <sz val="9.0"/>
      <color theme="1"/>
      <name val="Arial"/>
    </font>
    <font>
      <b/>
      <i/>
      <u/>
      <sz val="10.0"/>
      <color rgb="FF7F7F7F"/>
      <name val="Arial"/>
    </font>
    <font>
      <sz val="10.0"/>
      <color rgb="FF7F7F7F"/>
      <name val="Arial"/>
    </font>
    <font>
      <sz val="9.0"/>
      <color rgb="FF0070C0"/>
      <name val="Arial"/>
    </font>
    <font>
      <sz val="10.0"/>
      <color rgb="FF0070C0"/>
      <name val="Arial"/>
    </font>
    <font>
      <u/>
      <sz val="10.0"/>
      <color rgb="FF0000FF"/>
      <name val="Arial"/>
    </font>
    <font>
      <b/>
      <i/>
      <u/>
      <sz val="9.0"/>
      <color theme="1"/>
      <name val="Arial"/>
    </font>
    <font>
      <b/>
      <i/>
      <u/>
      <sz val="10.0"/>
      <color theme="1"/>
      <name val="Arial"/>
    </font>
    <font>
      <b/>
      <i/>
      <u/>
      <sz val="9.0"/>
      <color theme="1"/>
      <name val="Arial"/>
    </font>
    <font>
      <b/>
      <i/>
      <u/>
      <sz val="10.0"/>
      <color theme="1"/>
      <name val="Arial"/>
    </font>
    <font>
      <b/>
      <i/>
      <u/>
      <sz val="9.0"/>
      <color theme="1"/>
      <name val="Arial"/>
    </font>
    <font>
      <i/>
      <sz val="7.0"/>
      <color theme="1"/>
      <name val="Arial"/>
    </font>
    <font>
      <sz val="7.0"/>
      <color theme="1"/>
      <name val="Arial"/>
    </font>
    <font>
      <i/>
      <sz val="8.0"/>
      <color rgb="FF7F7F7F"/>
      <name val="Arial"/>
    </font>
    <font>
      <i/>
      <sz val="8.0"/>
      <color theme="1"/>
      <name val="Arial"/>
    </font>
    <font>
      <i/>
      <sz val="10.0"/>
      <color theme="1"/>
      <name val="Arial"/>
    </font>
    <font>
      <u/>
      <sz val="10.0"/>
      <color rgb="FF0000FF"/>
      <name val="Arial"/>
    </font>
    <font>
      <sz val="7.0"/>
      <color rgb="FFFF0000"/>
      <name val="Arial"/>
    </font>
    <font>
      <sz val="7.0"/>
      <color theme="9"/>
      <name val="Arial"/>
    </font>
    <font>
      <sz val="8.0"/>
      <color rgb="FF7F7F7F"/>
      <name val="Arial"/>
    </font>
    <font>
      <sz val="7.0"/>
      <color rgb="FF7F7F7F"/>
      <name val="Arial"/>
    </font>
    <font>
      <sz val="7.0"/>
      <color rgb="FF0070C0"/>
      <name val="Arial"/>
    </font>
    <font>
      <i/>
      <sz val="7.0"/>
      <color rgb="FFFF0000"/>
      <name val="Arial"/>
    </font>
    <font>
      <sz val="10.0"/>
      <color rgb="FF3366FF"/>
      <name val="Arial"/>
    </font>
    <font/>
    <font>
      <b/>
      <sz val="8.0"/>
      <color theme="1"/>
      <name val="Arial"/>
    </font>
    <font>
      <sz val="9.0"/>
      <color rgb="FF7F7F7F"/>
      <name val="Arial"/>
    </font>
    <font>
      <sz val="9.0"/>
      <color rgb="FF3366FF"/>
      <name val="Arial"/>
    </font>
    <font>
      <sz val="8.0"/>
      <color rgb="FF3366FF"/>
      <name val="Arial"/>
    </font>
    <font>
      <b/>
      <sz val="9.0"/>
      <color theme="1"/>
      <name val="Arial"/>
    </font>
    <font>
      <sz val="9.0"/>
      <color rgb="FF008000"/>
      <name val="Arial"/>
    </font>
    <font>
      <sz val="9.0"/>
      <color theme="9"/>
      <name val="Arial"/>
    </font>
    <font>
      <sz val="9.0"/>
      <color rgb="FFFF0000"/>
      <name val="Arial"/>
    </font>
    <font>
      <sz val="8.0"/>
      <color rgb="FF0070C0"/>
      <name val="Arial"/>
    </font>
    <font>
      <sz val="9.0"/>
      <color rgb="FF993300"/>
      <name val="Arial"/>
    </font>
    <font>
      <sz val="8.0"/>
      <color rgb="FF008000"/>
      <name val="Arial"/>
    </font>
    <font>
      <sz val="9.0"/>
      <color rgb="FF833C0B"/>
      <name val="Arial"/>
    </font>
    <font>
      <sz val="8.0"/>
      <color rgb="FF833C0B"/>
      <name val="Arial"/>
    </font>
    <font>
      <sz val="9.0"/>
      <color rgb="FF993366"/>
      <name val="Arial"/>
    </font>
    <font>
      <sz val="8.0"/>
      <color rgb="FFFF0000"/>
      <name val="Arial"/>
    </font>
    <font>
      <sz val="9.0"/>
      <color rgb="FF009900"/>
      <name val="Arial"/>
    </font>
    <font>
      <b/>
      <sz val="9.0"/>
      <color rgb="FFFF0000"/>
      <name val="Arial"/>
    </font>
    <font>
      <b/>
      <i/>
      <u/>
      <sz val="10.0"/>
      <color rgb="FF008080"/>
      <name val="Arial"/>
    </font>
    <font>
      <sz val="7.0"/>
      <color rgb="FF008000"/>
      <name val="Arial"/>
    </font>
    <font>
      <sz val="9.0"/>
      <color rgb="FF007826"/>
      <name val="Arial"/>
    </font>
    <font>
      <sz val="8.0"/>
      <color rgb="FF993366"/>
      <name val="Arial"/>
    </font>
    <font>
      <sz val="9.0"/>
      <color rgb="FF663300"/>
      <name val="Arial"/>
    </font>
    <font>
      <b/>
      <i/>
      <u/>
      <sz val="10.0"/>
      <color rgb="FFFF6600"/>
      <name val="Arial"/>
    </font>
    <font>
      <sz val="9.0"/>
      <color rgb="FF006600"/>
      <name val="Arial"/>
    </font>
    <font>
      <sz val="8.0"/>
      <color rgb="FF006600"/>
      <name val="Arial"/>
    </font>
    <font>
      <b/>
      <i/>
      <u/>
      <sz val="10.0"/>
      <color rgb="FF00CCFF"/>
      <name val="Arial"/>
    </font>
    <font>
      <b/>
      <i/>
      <u/>
      <sz val="10.0"/>
      <color rgb="FF00CCFF"/>
      <name val="Arial"/>
    </font>
    <font>
      <b/>
      <i/>
      <u/>
      <sz val="10.0"/>
      <color theme="1"/>
      <name val="Arial"/>
    </font>
    <font>
      <b/>
      <i/>
      <u/>
      <sz val="10.0"/>
      <color theme="1"/>
      <name val="Arial"/>
    </font>
    <font>
      <b/>
      <i/>
      <u/>
      <sz val="10.0"/>
      <color theme="1"/>
      <name val="Arial"/>
    </font>
    <font>
      <b/>
      <i/>
      <sz val="7.0"/>
      <color rgb="FFFF0000"/>
      <name val="Arial"/>
    </font>
    <font>
      <u/>
      <sz val="10.0"/>
      <color rgb="FF0000FF"/>
      <name val="Arial"/>
    </font>
    <font>
      <i/>
      <sz val="8.0"/>
      <color rgb="FF008000"/>
      <name val="Arial"/>
    </font>
    <font>
      <i/>
      <sz val="8.0"/>
      <color rgb="FFFF0000"/>
      <name val="Arial"/>
    </font>
    <font>
      <sz val="10.0"/>
      <color rgb="FFFF0000"/>
      <name val="Arial"/>
    </font>
    <font>
      <sz val="9.0"/>
      <color rgb="FFFF3333"/>
      <name val="Arial"/>
    </font>
    <font>
      <sz val="9.0"/>
      <color rgb="FFFF3300"/>
      <name val="Arial"/>
    </font>
    <font>
      <b/>
      <i/>
      <u/>
      <sz val="10.0"/>
      <color rgb="FF800000"/>
      <name val="Arial"/>
    </font>
    <font>
      <sz val="10.0"/>
      <color rgb="FF800000"/>
      <name val="Arial"/>
    </font>
    <font>
      <color theme="1"/>
      <name val="Calibri"/>
    </font>
    <font>
      <b/>
      <i/>
      <u/>
      <sz val="10.0"/>
      <color theme="1"/>
      <name val="Arial"/>
    </font>
    <font>
      <i/>
      <sz val="9.0"/>
      <color rgb="FF008000"/>
      <name val="Arial"/>
    </font>
    <font>
      <i/>
      <sz val="9.0"/>
      <color rgb="FF3366FF"/>
      <name val="Arial"/>
    </font>
    <font>
      <i/>
      <sz val="9.0"/>
      <color rgb="FFCC99FF"/>
      <name val="Arial"/>
    </font>
    <font>
      <i/>
      <sz val="9.0"/>
      <color rgb="FFFF0000"/>
      <name val="Arial"/>
    </font>
    <font>
      <sz val="9.0"/>
      <color rgb="FFCC99FF"/>
      <name val="Arial"/>
    </font>
    <font>
      <b/>
      <i/>
      <sz val="9.0"/>
      <color theme="1"/>
      <name val="Arial"/>
    </font>
    <font>
      <i/>
      <u/>
      <sz val="9.0"/>
      <color theme="1"/>
      <name val="Arial"/>
    </font>
    <font>
      <b/>
      <i/>
      <u/>
      <sz val="9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b/>
      <i/>
      <u/>
      <sz val="9.0"/>
      <color theme="1"/>
      <name val="Arial"/>
    </font>
    <font>
      <b/>
      <i/>
      <sz val="8.0"/>
      <color theme="1"/>
      <name val="Arial"/>
    </font>
    <font>
      <u/>
      <sz val="8.0"/>
      <color rgb="FF0000FF"/>
      <name val="Arial"/>
    </font>
    <font>
      <b/>
      <i/>
      <u/>
      <sz val="9.0"/>
      <color theme="1"/>
      <name val="Arial"/>
    </font>
    <font>
      <i/>
      <u/>
      <sz val="9.0"/>
      <color theme="1"/>
      <name val="Arial"/>
    </font>
    <font>
      <b/>
      <i/>
      <u/>
      <sz val="9.0"/>
      <color theme="1"/>
      <name val="Arial"/>
    </font>
    <font>
      <b/>
      <i/>
      <sz val="9.0"/>
      <color rgb="FFFF0000"/>
      <name val="Arial"/>
    </font>
    <font>
      <b/>
      <u/>
      <sz val="9.0"/>
      <color theme="1"/>
      <name val="Arial"/>
    </font>
    <font>
      <sz val="6.0"/>
      <color theme="1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u/>
      <sz val="9.0"/>
      <color theme="1"/>
      <name val="Arial"/>
    </font>
    <font>
      <u/>
      <sz val="9.0"/>
      <color theme="1"/>
      <name val="Arial"/>
    </font>
    <font>
      <u/>
      <sz val="9.0"/>
      <color theme="1"/>
      <name val="Arial"/>
    </font>
    <font>
      <u/>
      <sz val="9.0"/>
      <color theme="1"/>
      <name val="Arial"/>
    </font>
    <font>
      <sz val="7.0"/>
      <color rgb="FFCC99FF"/>
      <name val="Arial"/>
    </font>
    <font>
      <sz val="11.0"/>
      <color theme="1"/>
      <name val="Calibri"/>
    </font>
    <font>
      <b/>
      <u/>
      <sz val="9.0"/>
      <color theme="1"/>
      <name val="Arial"/>
    </font>
  </fonts>
  <fills count="11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E7E6E6"/>
        <bgColor rgb="FFE7E6E6"/>
      </patternFill>
    </fill>
    <fill>
      <patternFill patternType="solid">
        <fgColor rgb="FFC0C0C0"/>
        <bgColor rgb="FFC0C0C0"/>
      </patternFill>
    </fill>
    <fill>
      <patternFill patternType="solid">
        <fgColor rgb="FFFFFFFF"/>
        <bgColor rgb="FFFFFFFF"/>
      </patternFill>
    </fill>
    <fill>
      <patternFill patternType="solid">
        <fgColor rgb="FFEF8FBF"/>
        <bgColor rgb="FFEF8FBF"/>
      </patternFill>
    </fill>
    <fill>
      <patternFill patternType="solid">
        <fgColor rgb="FFB4B4B4"/>
        <bgColor rgb="FFB4B4B4"/>
      </patternFill>
    </fill>
    <fill>
      <patternFill patternType="solid">
        <fgColor rgb="FFFF99CC"/>
        <bgColor rgb="FFFF99CC"/>
      </patternFill>
    </fill>
    <fill>
      <patternFill patternType="solid">
        <fgColor rgb="FFEFEFEF"/>
        <bgColor rgb="FFEFEFEF"/>
      </patternFill>
    </fill>
    <fill>
      <patternFill patternType="solid">
        <fgColor rgb="FFA5A5A5"/>
        <bgColor rgb="FFA5A5A5"/>
      </patternFill>
    </fill>
  </fills>
  <borders count="39">
    <border/>
    <border>
      <left/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top style="medium">
        <color rgb="FF000000"/>
      </top>
    </border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</borders>
  <cellStyleXfs count="1">
    <xf borderId="0" fillId="0" fontId="0" numFmtId="0" applyAlignment="1" applyFont="1"/>
  </cellStyleXfs>
  <cellXfs count="834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0" xfId="0" applyAlignment="1" applyBorder="1" applyFont="1">
      <alignment horizontal="center"/>
    </xf>
    <xf borderId="1" fillId="2" fontId="2" numFmtId="0" xfId="0" applyAlignment="1" applyBorder="1" applyFont="1">
      <alignment horizontal="center"/>
    </xf>
    <xf borderId="1" fillId="2" fontId="3" numFmtId="0" xfId="0" applyAlignment="1" applyBorder="1" applyFont="1">
      <alignment horizontal="center"/>
    </xf>
    <xf borderId="0" fillId="0" fontId="4" numFmtId="0" xfId="0" applyAlignment="1" applyFont="1">
      <alignment horizontal="center"/>
    </xf>
    <xf borderId="1" fillId="2" fontId="5" numFmtId="0" xfId="0" applyAlignment="1" applyBorder="1" applyFont="1">
      <alignment horizontal="center"/>
    </xf>
    <xf borderId="0" fillId="0" fontId="6" numFmtId="0" xfId="0" applyAlignment="1" applyFont="1">
      <alignment horizontal="center"/>
    </xf>
    <xf borderId="0" fillId="0" fontId="7" numFmtId="0" xfId="0" applyAlignment="1" applyFont="1">
      <alignment horizontal="center"/>
    </xf>
    <xf borderId="0" fillId="0" fontId="8" numFmtId="0" xfId="0" applyAlignment="1" applyFont="1">
      <alignment horizontal="center"/>
    </xf>
    <xf borderId="0" fillId="0" fontId="9" numFmtId="0" xfId="0" applyAlignment="1" applyFont="1">
      <alignment horizontal="center"/>
    </xf>
    <xf borderId="0" fillId="0" fontId="10" numFmtId="0" xfId="0" applyAlignment="1" applyFont="1">
      <alignment horizontal="center"/>
    </xf>
    <xf borderId="2" fillId="0" fontId="11" numFmtId="0" xfId="0" applyAlignment="1" applyBorder="1" applyFont="1">
      <alignment horizontal="left"/>
    </xf>
    <xf borderId="3" fillId="0" fontId="1" numFmtId="0" xfId="0" applyBorder="1" applyFont="1"/>
    <xf borderId="0" fillId="0" fontId="12" numFmtId="0" xfId="0" applyAlignment="1" applyFont="1">
      <alignment horizontal="left"/>
    </xf>
    <xf borderId="0" fillId="0" fontId="1" numFmtId="0" xfId="0" applyFont="1"/>
    <xf borderId="0" fillId="0" fontId="13" numFmtId="0" xfId="0" applyAlignment="1" applyFont="1">
      <alignment horizontal="center"/>
    </xf>
    <xf borderId="0" fillId="0" fontId="1" numFmtId="0" xfId="0" applyAlignment="1" applyFont="1">
      <alignment horizontal="center"/>
    </xf>
    <xf borderId="0" fillId="0" fontId="14" numFmtId="0" xfId="0" applyFont="1"/>
    <xf borderId="0" fillId="0" fontId="15" numFmtId="0" xfId="0" applyFont="1"/>
    <xf borderId="4" fillId="0" fontId="16" numFmtId="0" xfId="0" applyBorder="1" applyFont="1"/>
    <xf borderId="0" fillId="0" fontId="1" numFmtId="1" xfId="0" applyAlignment="1" applyFont="1" applyNumberFormat="1">
      <alignment horizontal="center"/>
    </xf>
    <xf borderId="0" fillId="0" fontId="1" numFmtId="164" xfId="0" applyAlignment="1" applyFont="1" applyNumberFormat="1">
      <alignment horizontal="center"/>
    </xf>
    <xf borderId="0" fillId="0" fontId="17" numFmtId="2" xfId="0" applyAlignment="1" applyFont="1" applyNumberFormat="1">
      <alignment horizontal="center"/>
    </xf>
    <xf borderId="0" fillId="0" fontId="1" numFmtId="164" xfId="0" applyFont="1" applyNumberFormat="1"/>
    <xf borderId="0" fillId="0" fontId="18" numFmtId="0" xfId="0" applyAlignment="1" applyFont="1">
      <alignment horizontal="center"/>
    </xf>
    <xf borderId="0" fillId="0" fontId="19" numFmtId="0" xfId="0" applyAlignment="1" applyFont="1">
      <alignment horizontal="center"/>
    </xf>
    <xf borderId="0" fillId="0" fontId="20" numFmtId="0" xfId="0" applyAlignment="1" applyFont="1">
      <alignment horizontal="left"/>
    </xf>
    <xf borderId="0" fillId="0" fontId="21" numFmtId="0" xfId="0" applyFont="1"/>
    <xf borderId="0" fillId="0" fontId="22" numFmtId="0" xfId="0" applyAlignment="1" applyFont="1">
      <alignment horizontal="left"/>
    </xf>
    <xf borderId="4" fillId="0" fontId="23" numFmtId="0" xfId="0" applyBorder="1" applyFont="1"/>
    <xf borderId="0" fillId="0" fontId="24" numFmtId="0" xfId="0" applyFont="1"/>
    <xf borderId="4" fillId="0" fontId="25" numFmtId="0" xfId="0" applyAlignment="1" applyBorder="1" applyFont="1">
      <alignment horizontal="left"/>
    </xf>
    <xf borderId="0" fillId="0" fontId="17" numFmtId="0" xfId="0" applyAlignment="1" applyFont="1">
      <alignment horizontal="right"/>
    </xf>
    <xf borderId="4" fillId="0" fontId="26" numFmtId="0" xfId="0" applyAlignment="1" applyBorder="1" applyFont="1">
      <alignment horizontal="left"/>
    </xf>
    <xf borderId="4" fillId="0" fontId="27" numFmtId="0" xfId="0" applyAlignment="1" applyBorder="1" applyFont="1">
      <alignment horizontal="center"/>
    </xf>
    <xf borderId="0" fillId="0" fontId="28" numFmtId="0" xfId="0" applyAlignment="1" applyFont="1">
      <alignment horizontal="left"/>
    </xf>
    <xf borderId="4" fillId="0" fontId="29" numFmtId="0" xfId="0" applyAlignment="1" applyBorder="1" applyFont="1">
      <alignment horizontal="left"/>
    </xf>
    <xf borderId="0" fillId="0" fontId="30" numFmtId="0" xfId="0" applyAlignment="1" applyFont="1">
      <alignment horizontal="center"/>
    </xf>
    <xf borderId="0" fillId="0" fontId="30" numFmtId="2" xfId="0" applyAlignment="1" applyFont="1" applyNumberFormat="1">
      <alignment horizontal="center"/>
    </xf>
    <xf borderId="4" fillId="0" fontId="31" numFmtId="0" xfId="0" applyAlignment="1" applyBorder="1" applyFont="1">
      <alignment horizontal="left"/>
    </xf>
    <xf borderId="4" fillId="0" fontId="29" numFmtId="0" xfId="0" applyBorder="1" applyFont="1"/>
    <xf borderId="4" fillId="0" fontId="1" numFmtId="0" xfId="0" applyAlignment="1" applyBorder="1" applyFont="1">
      <alignment horizontal="center"/>
    </xf>
    <xf borderId="0" fillId="0" fontId="32" numFmtId="0" xfId="0" applyAlignment="1" applyFont="1">
      <alignment horizontal="left"/>
    </xf>
    <xf borderId="3" fillId="0" fontId="33" numFmtId="0" xfId="0" applyBorder="1" applyFont="1"/>
    <xf borderId="4" fillId="0" fontId="34" numFmtId="0" xfId="0" applyAlignment="1" applyBorder="1" applyFont="1">
      <alignment horizontal="left"/>
    </xf>
    <xf borderId="0" fillId="0" fontId="35" numFmtId="0" xfId="0" applyAlignment="1" applyFont="1">
      <alignment horizontal="left"/>
    </xf>
    <xf borderId="0" fillId="0" fontId="36" numFmtId="0" xfId="0" applyAlignment="1" applyFont="1">
      <alignment horizontal="center"/>
    </xf>
    <xf borderId="0" fillId="0" fontId="37" numFmtId="0" xfId="0" applyAlignment="1" applyFont="1">
      <alignment horizontal="center"/>
    </xf>
    <xf borderId="4" fillId="0" fontId="1" numFmtId="0" xfId="0" applyBorder="1" applyFont="1"/>
    <xf borderId="0" fillId="0" fontId="38" numFmtId="0" xfId="0" applyFont="1"/>
    <xf borderId="4" fillId="0" fontId="15" numFmtId="0" xfId="0" applyBorder="1" applyFont="1"/>
    <xf borderId="4" fillId="0" fontId="39" numFmtId="0" xfId="0" applyAlignment="1" applyBorder="1" applyFont="1">
      <alignment horizontal="left"/>
    </xf>
    <xf borderId="0" fillId="0" fontId="29" numFmtId="0" xfId="0" applyFont="1"/>
    <xf borderId="0" fillId="0" fontId="31" numFmtId="0" xfId="0" applyAlignment="1" applyFont="1">
      <alignment horizontal="left"/>
    </xf>
    <xf borderId="0" fillId="0" fontId="17" numFmtId="0" xfId="0" applyFont="1"/>
    <xf borderId="0" fillId="0" fontId="40" numFmtId="0" xfId="0" applyAlignment="1" applyFont="1">
      <alignment horizontal="center"/>
    </xf>
    <xf borderId="4" fillId="0" fontId="37" numFmtId="0" xfId="0" applyAlignment="1" applyBorder="1" applyFont="1">
      <alignment horizontal="left"/>
    </xf>
    <xf borderId="0" fillId="0" fontId="17" numFmtId="0" xfId="0" applyAlignment="1" applyFont="1">
      <alignment horizontal="center"/>
    </xf>
    <xf borderId="4" fillId="0" fontId="12" numFmtId="0" xfId="0" applyAlignment="1" applyBorder="1" applyFont="1">
      <alignment horizontal="left"/>
    </xf>
    <xf borderId="0" fillId="0" fontId="20" numFmtId="0" xfId="0" applyFont="1"/>
    <xf borderId="0" fillId="0" fontId="12" numFmtId="0" xfId="0" applyFont="1"/>
    <xf borderId="4" fillId="0" fontId="15" numFmtId="0" xfId="0" applyAlignment="1" applyBorder="1" applyFont="1">
      <alignment horizontal="left"/>
    </xf>
    <xf borderId="0" fillId="0" fontId="15" numFmtId="0" xfId="0" applyAlignment="1" applyFont="1">
      <alignment horizontal="right"/>
    </xf>
    <xf borderId="0" fillId="0" fontId="15" numFmtId="0" xfId="0" applyAlignment="1" applyFont="1">
      <alignment horizontal="left"/>
    </xf>
    <xf borderId="5" fillId="0" fontId="17" numFmtId="0" xfId="0" applyAlignment="1" applyBorder="1" applyFont="1">
      <alignment horizontal="center"/>
    </xf>
    <xf borderId="6" fillId="0" fontId="41" numFmtId="0" xfId="0" applyBorder="1" applyFont="1"/>
    <xf borderId="7" fillId="0" fontId="41" numFmtId="0" xfId="0" applyBorder="1" applyFont="1"/>
    <xf borderId="3" fillId="0" fontId="17" numFmtId="0" xfId="0" applyAlignment="1" applyBorder="1" applyFont="1">
      <alignment horizontal="center"/>
    </xf>
    <xf borderId="0" fillId="0" fontId="15" numFmtId="0" xfId="0" applyAlignment="1" applyFont="1">
      <alignment horizontal="center"/>
    </xf>
    <xf borderId="0" fillId="0" fontId="42" numFmtId="0" xfId="0" applyAlignment="1" applyFont="1">
      <alignment horizontal="center"/>
    </xf>
    <xf borderId="0" fillId="0" fontId="42" numFmtId="164" xfId="0" applyAlignment="1" applyFont="1" applyNumberFormat="1">
      <alignment horizontal="center"/>
    </xf>
    <xf borderId="4" fillId="0" fontId="17" numFmtId="0" xfId="0" applyAlignment="1" applyBorder="1" applyFont="1">
      <alignment horizontal="center"/>
    </xf>
    <xf borderId="0" fillId="0" fontId="17" numFmtId="1" xfId="0" applyAlignment="1" applyFont="1" applyNumberFormat="1">
      <alignment horizontal="center"/>
    </xf>
    <xf borderId="0" fillId="0" fontId="43" numFmtId="0" xfId="0" applyAlignment="1" applyFont="1">
      <alignment horizontal="center"/>
    </xf>
    <xf borderId="0" fillId="0" fontId="29" numFmtId="0" xfId="0" applyAlignment="1" applyFont="1">
      <alignment horizontal="left"/>
    </xf>
    <xf borderId="0" fillId="0" fontId="20" numFmtId="0" xfId="0" applyAlignment="1" applyFont="1">
      <alignment horizontal="center"/>
    </xf>
    <xf borderId="4" fillId="0" fontId="15" numFmtId="0" xfId="0" applyAlignment="1" applyBorder="1" applyFont="1">
      <alignment horizontal="center"/>
    </xf>
    <xf borderId="4" fillId="0" fontId="44" numFmtId="0" xfId="0" applyAlignment="1" applyBorder="1" applyFont="1">
      <alignment horizontal="center"/>
    </xf>
    <xf borderId="4" fillId="0" fontId="45" numFmtId="0" xfId="0" applyAlignment="1" applyBorder="1" applyFont="1">
      <alignment horizontal="center"/>
    </xf>
    <xf borderId="0" fillId="0" fontId="45" numFmtId="0" xfId="0" applyAlignment="1" applyFont="1">
      <alignment horizontal="center"/>
    </xf>
    <xf borderId="3" fillId="0" fontId="45" numFmtId="0" xfId="0" applyAlignment="1" applyBorder="1" applyFont="1">
      <alignment horizontal="center"/>
    </xf>
    <xf borderId="8" fillId="0" fontId="17" numFmtId="0" xfId="0" applyBorder="1" applyFont="1"/>
    <xf borderId="9" fillId="0" fontId="17" numFmtId="0" xfId="0" applyAlignment="1" applyBorder="1" applyFont="1">
      <alignment horizontal="center"/>
    </xf>
    <xf borderId="8" fillId="0" fontId="17" numFmtId="0" xfId="0" applyAlignment="1" applyBorder="1" applyFont="1">
      <alignment horizontal="center"/>
    </xf>
    <xf borderId="8" fillId="0" fontId="42" numFmtId="0" xfId="0" applyAlignment="1" applyBorder="1" applyFont="1">
      <alignment horizontal="center"/>
    </xf>
    <xf borderId="8" fillId="0" fontId="15" numFmtId="0" xfId="0" applyAlignment="1" applyBorder="1" applyFont="1">
      <alignment horizontal="center"/>
    </xf>
    <xf borderId="10" fillId="0" fontId="17" numFmtId="0" xfId="0" applyAlignment="1" applyBorder="1" applyFont="1">
      <alignment horizontal="center"/>
    </xf>
    <xf borderId="8" fillId="0" fontId="17" numFmtId="1" xfId="0" applyAlignment="1" applyBorder="1" applyFont="1" applyNumberFormat="1">
      <alignment horizontal="center"/>
    </xf>
    <xf borderId="8" fillId="0" fontId="43" numFmtId="0" xfId="0" applyAlignment="1" applyBorder="1" applyFont="1">
      <alignment horizontal="center"/>
    </xf>
    <xf borderId="8" fillId="0" fontId="20" numFmtId="0" xfId="0" applyAlignment="1" applyBorder="1" applyFont="1">
      <alignment horizontal="center"/>
    </xf>
    <xf borderId="10" fillId="0" fontId="15" numFmtId="0" xfId="0" applyAlignment="1" applyBorder="1" applyFont="1">
      <alignment horizontal="center"/>
    </xf>
    <xf borderId="10" fillId="0" fontId="15" numFmtId="0" xfId="0" applyAlignment="1" applyBorder="1" applyFont="1">
      <alignment horizontal="right"/>
    </xf>
    <xf borderId="8" fillId="0" fontId="15" numFmtId="0" xfId="0" applyAlignment="1" applyBorder="1" applyFont="1">
      <alignment horizontal="right"/>
    </xf>
    <xf borderId="10" fillId="0" fontId="44" numFmtId="0" xfId="0" applyAlignment="1" applyBorder="1" applyFont="1">
      <alignment horizontal="center"/>
    </xf>
    <xf borderId="10" fillId="0" fontId="45" numFmtId="0" xfId="0" applyAlignment="1" applyBorder="1" applyFont="1">
      <alignment horizontal="center"/>
    </xf>
    <xf borderId="8" fillId="0" fontId="45" numFmtId="0" xfId="0" applyAlignment="1" applyBorder="1" applyFont="1">
      <alignment horizontal="center"/>
    </xf>
    <xf borderId="9" fillId="0" fontId="45" numFmtId="0" xfId="0" applyAlignment="1" applyBorder="1" applyFont="1">
      <alignment horizontal="center"/>
    </xf>
    <xf borderId="8" fillId="0" fontId="1" numFmtId="0" xfId="0" applyAlignment="1" applyBorder="1" applyFont="1">
      <alignment horizontal="center"/>
    </xf>
    <xf borderId="11" fillId="0" fontId="17" numFmtId="0" xfId="0" applyBorder="1" applyFont="1"/>
    <xf borderId="0" fillId="0" fontId="1" numFmtId="0" xfId="0" applyAlignment="1" applyFont="1">
      <alignment vertical="center"/>
    </xf>
    <xf borderId="4" fillId="0" fontId="46" numFmtId="0" xfId="0" applyAlignment="1" applyBorder="1" applyFont="1">
      <alignment horizontal="center"/>
    </xf>
    <xf borderId="0" fillId="0" fontId="20" numFmtId="2" xfId="0" applyAlignment="1" applyFont="1" applyNumberFormat="1">
      <alignment horizontal="right"/>
    </xf>
    <xf borderId="4" fillId="0" fontId="17" numFmtId="2" xfId="0" applyAlignment="1" applyBorder="1" applyFont="1" applyNumberFormat="1">
      <alignment horizontal="right"/>
    </xf>
    <xf borderId="0" fillId="0" fontId="17" numFmtId="165" xfId="0" applyFont="1" applyNumberFormat="1"/>
    <xf borderId="0" fillId="0" fontId="17" numFmtId="164" xfId="0" applyAlignment="1" applyFont="1" applyNumberFormat="1">
      <alignment horizontal="center"/>
    </xf>
    <xf borderId="4" fillId="0" fontId="17" numFmtId="165" xfId="0" applyBorder="1" applyFont="1" applyNumberFormat="1"/>
    <xf borderId="0" fillId="0" fontId="17" numFmtId="164" xfId="0" applyAlignment="1" applyFont="1" applyNumberFormat="1">
      <alignment horizontal="left"/>
    </xf>
    <xf borderId="0" fillId="0" fontId="43" numFmtId="166" xfId="0" applyAlignment="1" applyFont="1" applyNumberFormat="1">
      <alignment horizontal="center"/>
    </xf>
    <xf borderId="0" fillId="0" fontId="43" numFmtId="167" xfId="0" applyAlignment="1" applyFont="1" applyNumberFormat="1">
      <alignment horizontal="center"/>
    </xf>
    <xf borderId="0" fillId="0" fontId="43" numFmtId="168" xfId="0" applyAlignment="1" applyFont="1" applyNumberFormat="1">
      <alignment horizontal="center"/>
    </xf>
    <xf borderId="11" fillId="0" fontId="47" numFmtId="0" xfId="0" applyBorder="1" applyFont="1"/>
    <xf borderId="0" fillId="0" fontId="17" numFmtId="2" xfId="0" applyAlignment="1" applyFont="1" applyNumberFormat="1">
      <alignment horizontal="right"/>
    </xf>
    <xf borderId="0" fillId="0" fontId="20" numFmtId="3" xfId="0" applyAlignment="1" applyFont="1" applyNumberFormat="1">
      <alignment horizontal="right"/>
    </xf>
    <xf borderId="0" fillId="0" fontId="20" numFmtId="169" xfId="0" applyAlignment="1" applyFont="1" applyNumberFormat="1">
      <alignment horizontal="right"/>
    </xf>
    <xf borderId="4" fillId="0" fontId="17" numFmtId="166" xfId="0" applyAlignment="1" applyBorder="1" applyFont="1" applyNumberFormat="1">
      <alignment horizontal="right"/>
    </xf>
    <xf borderId="0" fillId="0" fontId="17" numFmtId="166" xfId="0" applyAlignment="1" applyFont="1" applyNumberFormat="1">
      <alignment horizontal="right"/>
    </xf>
    <xf borderId="0" fillId="0" fontId="17" numFmtId="170" xfId="0" applyAlignment="1" applyFont="1" applyNumberFormat="1">
      <alignment horizontal="right"/>
    </xf>
    <xf borderId="0" fillId="0" fontId="17" numFmtId="169" xfId="0" applyAlignment="1" applyFont="1" applyNumberFormat="1">
      <alignment horizontal="right"/>
    </xf>
    <xf borderId="4" fillId="0" fontId="20" numFmtId="171" xfId="0" applyAlignment="1" applyBorder="1" applyFont="1" applyNumberFormat="1">
      <alignment horizontal="center"/>
    </xf>
    <xf borderId="0" fillId="0" fontId="20" numFmtId="0" xfId="0" applyAlignment="1" applyFont="1">
      <alignment horizontal="right"/>
    </xf>
    <xf borderId="6" fillId="0" fontId="17" numFmtId="0" xfId="0" applyBorder="1" applyFont="1"/>
    <xf borderId="12" fillId="0" fontId="17" numFmtId="0" xfId="0" applyBorder="1" applyFont="1"/>
    <xf borderId="5" fillId="0" fontId="46" numFmtId="0" xfId="0" applyAlignment="1" applyBorder="1" applyFont="1">
      <alignment horizontal="center"/>
    </xf>
    <xf borderId="6" fillId="0" fontId="17" numFmtId="0" xfId="0" applyAlignment="1" applyBorder="1" applyFont="1">
      <alignment horizontal="center"/>
    </xf>
    <xf borderId="6" fillId="0" fontId="20" numFmtId="2" xfId="0" applyAlignment="1" applyBorder="1" applyFont="1" applyNumberFormat="1">
      <alignment horizontal="right"/>
    </xf>
    <xf borderId="5" fillId="0" fontId="17" numFmtId="2" xfId="0" applyAlignment="1" applyBorder="1" applyFont="1" applyNumberFormat="1">
      <alignment horizontal="right"/>
    </xf>
    <xf borderId="6" fillId="0" fontId="17" numFmtId="165" xfId="0" applyBorder="1" applyFont="1" applyNumberFormat="1"/>
    <xf borderId="6" fillId="0" fontId="17" numFmtId="1" xfId="0" applyAlignment="1" applyBorder="1" applyFont="1" applyNumberFormat="1">
      <alignment horizontal="center"/>
    </xf>
    <xf borderId="6" fillId="0" fontId="17" numFmtId="2" xfId="0" applyAlignment="1" applyBorder="1" applyFont="1" applyNumberFormat="1">
      <alignment horizontal="center"/>
    </xf>
    <xf borderId="6" fillId="0" fontId="17" numFmtId="164" xfId="0" applyAlignment="1" applyBorder="1" applyFont="1" applyNumberFormat="1">
      <alignment horizontal="center"/>
    </xf>
    <xf borderId="5" fillId="0" fontId="17" numFmtId="165" xfId="0" applyBorder="1" applyFont="1" applyNumberFormat="1"/>
    <xf borderId="6" fillId="0" fontId="17" numFmtId="164" xfId="0" applyAlignment="1" applyBorder="1" applyFont="1" applyNumberFormat="1">
      <alignment horizontal="left"/>
    </xf>
    <xf borderId="11" fillId="0" fontId="17" numFmtId="0" xfId="0" applyAlignment="1" applyBorder="1" applyFont="1">
      <alignment horizontal="left"/>
    </xf>
    <xf borderId="6" fillId="0" fontId="17" numFmtId="2" xfId="0" applyAlignment="1" applyBorder="1" applyFont="1" applyNumberFormat="1">
      <alignment horizontal="right"/>
    </xf>
    <xf borderId="6" fillId="0" fontId="20" numFmtId="3" xfId="0" applyAlignment="1" applyBorder="1" applyFont="1" applyNumberFormat="1">
      <alignment horizontal="right"/>
    </xf>
    <xf borderId="6" fillId="0" fontId="20" numFmtId="169" xfId="0" applyAlignment="1" applyBorder="1" applyFont="1" applyNumberFormat="1">
      <alignment horizontal="right"/>
    </xf>
    <xf borderId="5" fillId="0" fontId="17" numFmtId="166" xfId="0" applyAlignment="1" applyBorder="1" applyFont="1" applyNumberFormat="1">
      <alignment horizontal="right"/>
    </xf>
    <xf borderId="6" fillId="0" fontId="17" numFmtId="166" xfId="0" applyAlignment="1" applyBorder="1" applyFont="1" applyNumberFormat="1">
      <alignment horizontal="right"/>
    </xf>
    <xf borderId="6" fillId="0" fontId="17" numFmtId="170" xfId="0" applyAlignment="1" applyBorder="1" applyFont="1" applyNumberFormat="1">
      <alignment horizontal="right"/>
    </xf>
    <xf borderId="6" fillId="0" fontId="17" numFmtId="169" xfId="0" applyAlignment="1" applyBorder="1" applyFont="1" applyNumberFormat="1">
      <alignment horizontal="right"/>
    </xf>
    <xf borderId="5" fillId="0" fontId="20" numFmtId="171" xfId="0" applyAlignment="1" applyBorder="1" applyFont="1" applyNumberFormat="1">
      <alignment horizontal="center"/>
    </xf>
    <xf borderId="5" fillId="0" fontId="1" numFmtId="0" xfId="0" applyAlignment="1" applyBorder="1" applyFont="1">
      <alignment horizontal="center"/>
    </xf>
    <xf borderId="6" fillId="0" fontId="20" numFmtId="0" xfId="0" applyAlignment="1" applyBorder="1" applyFont="1">
      <alignment horizontal="right"/>
    </xf>
    <xf borderId="0" fillId="0" fontId="17" numFmtId="165" xfId="0" applyAlignment="1" applyFont="1" applyNumberFormat="1">
      <alignment horizontal="right"/>
    </xf>
    <xf borderId="4" fillId="0" fontId="17" numFmtId="165" xfId="0" applyAlignment="1" applyBorder="1" applyFont="1" applyNumberFormat="1">
      <alignment horizontal="right"/>
    </xf>
    <xf borderId="0" fillId="0" fontId="48" numFmtId="164" xfId="0" applyAlignment="1" applyFont="1" applyNumberFormat="1">
      <alignment horizontal="center"/>
    </xf>
    <xf borderId="11" fillId="0" fontId="47" numFmtId="0" xfId="0" applyAlignment="1" applyBorder="1" applyFont="1">
      <alignment horizontal="left"/>
    </xf>
    <xf borderId="0" fillId="0" fontId="49" numFmtId="164" xfId="0" applyAlignment="1" applyFont="1" applyNumberFormat="1">
      <alignment horizontal="right"/>
    </xf>
    <xf borderId="11" fillId="0" fontId="49" numFmtId="0" xfId="0" applyAlignment="1" applyBorder="1" applyFont="1">
      <alignment horizontal="left"/>
    </xf>
    <xf borderId="0" fillId="0" fontId="20" numFmtId="2" xfId="0" applyFont="1" applyNumberFormat="1"/>
    <xf borderId="6" fillId="0" fontId="17" numFmtId="0" xfId="0" applyAlignment="1" applyBorder="1" applyFont="1">
      <alignment horizontal="left"/>
    </xf>
    <xf borderId="6" fillId="0" fontId="17" numFmtId="165" xfId="0" applyAlignment="1" applyBorder="1" applyFont="1" applyNumberFormat="1">
      <alignment horizontal="right"/>
    </xf>
    <xf borderId="5" fillId="0" fontId="17" numFmtId="165" xfId="0" applyAlignment="1" applyBorder="1" applyFont="1" applyNumberFormat="1">
      <alignment horizontal="right"/>
    </xf>
    <xf borderId="11" fillId="0" fontId="49" numFmtId="0" xfId="0" applyBorder="1" applyFont="1"/>
    <xf borderId="0" fillId="0" fontId="17" numFmtId="0" xfId="0" applyAlignment="1" applyFont="1">
      <alignment horizontal="left"/>
    </xf>
    <xf borderId="0" fillId="0" fontId="50" numFmtId="2" xfId="0" applyAlignment="1" applyFont="1" applyNumberFormat="1">
      <alignment horizontal="right"/>
    </xf>
    <xf borderId="4" fillId="0" fontId="51" numFmtId="165" xfId="0" applyBorder="1" applyFont="1" applyNumberFormat="1"/>
    <xf borderId="11" fillId="0" fontId="51" numFmtId="0" xfId="0" applyAlignment="1" applyBorder="1" applyFont="1">
      <alignment horizontal="left"/>
    </xf>
    <xf borderId="11" fillId="0" fontId="52" numFmtId="0" xfId="0" applyAlignment="1" applyBorder="1" applyFont="1">
      <alignment horizontal="left"/>
    </xf>
    <xf borderId="0" fillId="0" fontId="38" numFmtId="2" xfId="0" applyAlignment="1" applyFont="1" applyNumberFormat="1">
      <alignment horizontal="right"/>
    </xf>
    <xf borderId="4" fillId="0" fontId="53" numFmtId="165" xfId="0" applyBorder="1" applyFont="1" applyNumberFormat="1"/>
    <xf borderId="11" fillId="0" fontId="54" numFmtId="0" xfId="0" applyAlignment="1" applyBorder="1" applyFont="1">
      <alignment horizontal="left"/>
    </xf>
    <xf borderId="11" fillId="0" fontId="55" numFmtId="0" xfId="0" applyAlignment="1" applyBorder="1" applyFont="1">
      <alignment horizontal="left"/>
    </xf>
    <xf borderId="12" fillId="0" fontId="52" numFmtId="0" xfId="0" applyAlignment="1" applyBorder="1" applyFont="1">
      <alignment horizontal="left"/>
    </xf>
    <xf borderId="11" fillId="0" fontId="56" numFmtId="0" xfId="0" applyAlignment="1" applyBorder="1" applyFont="1">
      <alignment horizontal="left"/>
    </xf>
    <xf borderId="11" fillId="0" fontId="44" numFmtId="0" xfId="0" applyBorder="1" applyFont="1"/>
    <xf borderId="12" fillId="0" fontId="15" numFmtId="0" xfId="0" applyAlignment="1" applyBorder="1" applyFont="1">
      <alignment horizontal="left"/>
    </xf>
    <xf borderId="0" fillId="0" fontId="21" numFmtId="2" xfId="0" applyAlignment="1" applyFont="1" applyNumberFormat="1">
      <alignment horizontal="right"/>
    </xf>
    <xf borderId="0" fillId="0" fontId="21" numFmtId="3" xfId="0" applyAlignment="1" applyFont="1" applyNumberFormat="1">
      <alignment horizontal="right"/>
    </xf>
    <xf borderId="11" fillId="0" fontId="44" numFmtId="0" xfId="0" applyAlignment="1" applyBorder="1" applyFont="1">
      <alignment horizontal="left"/>
    </xf>
    <xf borderId="4" fillId="0" fontId="55" numFmtId="165" xfId="0" applyBorder="1" applyFont="1" applyNumberFormat="1"/>
    <xf borderId="11" fillId="0" fontId="57" numFmtId="0" xfId="0" applyBorder="1" applyFont="1"/>
    <xf borderId="6" fillId="0" fontId="48" numFmtId="164" xfId="0" applyAlignment="1" applyBorder="1" applyFont="1" applyNumberFormat="1">
      <alignment horizontal="center"/>
    </xf>
    <xf borderId="12" fillId="0" fontId="47" numFmtId="0" xfId="0" applyAlignment="1" applyBorder="1" applyFont="1">
      <alignment horizontal="left"/>
    </xf>
    <xf borderId="0" fillId="0" fontId="53" numFmtId="165" xfId="0" applyFont="1" applyNumberFormat="1"/>
    <xf borderId="11" fillId="0" fontId="53" numFmtId="0" xfId="0" applyAlignment="1" applyBorder="1" applyFont="1">
      <alignment horizontal="left"/>
    </xf>
    <xf borderId="11" fillId="0" fontId="52" numFmtId="0" xfId="0" applyBorder="1" applyFont="1"/>
    <xf borderId="11" fillId="0" fontId="55" numFmtId="0" xfId="0" applyBorder="1" applyFont="1"/>
    <xf quotePrefix="1" borderId="11" fillId="0" fontId="17" numFmtId="0" xfId="0" applyAlignment="1" applyBorder="1" applyFont="1">
      <alignment horizontal="left"/>
    </xf>
    <xf borderId="11" fillId="0" fontId="15" numFmtId="0" xfId="0" applyAlignment="1" applyBorder="1" applyFont="1">
      <alignment horizontal="left"/>
    </xf>
    <xf borderId="12" fillId="0" fontId="17" numFmtId="0" xfId="0" applyAlignment="1" applyBorder="1" applyFont="1">
      <alignment horizontal="left"/>
    </xf>
    <xf borderId="8" fillId="0" fontId="1" numFmtId="0" xfId="0" applyBorder="1" applyFont="1"/>
    <xf borderId="13" fillId="0" fontId="1" numFmtId="0" xfId="0" applyBorder="1" applyFont="1"/>
    <xf borderId="10" fillId="0" fontId="1" numFmtId="0" xfId="0" applyAlignment="1" applyBorder="1" applyFont="1">
      <alignment horizontal="center"/>
    </xf>
    <xf borderId="10" fillId="0" fontId="1" numFmtId="0" xfId="0" applyBorder="1" applyFont="1"/>
    <xf borderId="8" fillId="0" fontId="1" numFmtId="1" xfId="0" applyAlignment="1" applyBorder="1" applyFont="1" applyNumberFormat="1">
      <alignment horizontal="center"/>
    </xf>
    <xf borderId="8" fillId="0" fontId="19" numFmtId="0" xfId="0" applyAlignment="1" applyBorder="1" applyFont="1">
      <alignment horizontal="center"/>
    </xf>
    <xf borderId="8" fillId="0" fontId="21" numFmtId="0" xfId="0" applyBorder="1" applyFont="1"/>
    <xf borderId="10" fillId="0" fontId="1" numFmtId="0" xfId="0" applyAlignment="1" applyBorder="1" applyFont="1">
      <alignment horizontal="right"/>
    </xf>
    <xf borderId="8" fillId="0" fontId="1" numFmtId="0" xfId="0" applyAlignment="1" applyBorder="1" applyFont="1">
      <alignment horizontal="right"/>
    </xf>
    <xf borderId="0" fillId="0" fontId="1" numFmtId="169" xfId="0" applyAlignment="1" applyFont="1" applyNumberFormat="1">
      <alignment horizontal="center"/>
    </xf>
    <xf borderId="0" fillId="0" fontId="1" numFmtId="2" xfId="0" applyAlignment="1" applyFont="1" applyNumberFormat="1">
      <alignment horizontal="center"/>
    </xf>
    <xf borderId="4" fillId="0" fontId="1" numFmtId="2" xfId="0" applyAlignment="1" applyBorder="1" applyFont="1" applyNumberFormat="1">
      <alignment horizontal="center"/>
    </xf>
    <xf borderId="0" fillId="0" fontId="1" numFmtId="165" xfId="0" applyAlignment="1" applyFont="1" applyNumberFormat="1">
      <alignment horizontal="center"/>
    </xf>
    <xf borderId="0" fillId="0" fontId="1" numFmtId="166" xfId="0" applyAlignment="1" applyFont="1" applyNumberFormat="1">
      <alignment horizontal="center"/>
    </xf>
    <xf borderId="0" fillId="0" fontId="1" numFmtId="167" xfId="0" applyAlignment="1" applyFont="1" applyNumberFormat="1">
      <alignment horizontal="center"/>
    </xf>
    <xf borderId="0" fillId="0" fontId="1" numFmtId="168" xfId="0" applyAlignment="1" applyFont="1" applyNumberFormat="1">
      <alignment horizontal="center"/>
    </xf>
    <xf borderId="0" fillId="0" fontId="1" numFmtId="3" xfId="0" applyAlignment="1" applyFont="1" applyNumberFormat="1">
      <alignment horizontal="center"/>
    </xf>
    <xf borderId="14" fillId="0" fontId="1" numFmtId="2" xfId="0" applyAlignment="1" applyBorder="1" applyFont="1" applyNumberFormat="1">
      <alignment horizontal="center"/>
    </xf>
    <xf borderId="15" fillId="0" fontId="1" numFmtId="2" xfId="0" applyAlignment="1" applyBorder="1" applyFont="1" applyNumberFormat="1">
      <alignment horizontal="center"/>
    </xf>
    <xf borderId="16" fillId="0" fontId="1" numFmtId="2" xfId="0" applyAlignment="1" applyBorder="1" applyFont="1" applyNumberFormat="1">
      <alignment horizontal="center"/>
    </xf>
    <xf borderId="0" fillId="0" fontId="1" numFmtId="165" xfId="0" applyFont="1" applyNumberFormat="1"/>
    <xf borderId="0" fillId="0" fontId="19" numFmtId="168" xfId="0" applyAlignment="1" applyFont="1" applyNumberFormat="1">
      <alignment horizontal="center"/>
    </xf>
    <xf borderId="0" fillId="0" fontId="1" numFmtId="3" xfId="0" applyFont="1" applyNumberFormat="1"/>
    <xf borderId="0" fillId="0" fontId="1" numFmtId="1" xfId="0" applyFont="1" applyNumberFormat="1"/>
    <xf borderId="3" fillId="0" fontId="1" numFmtId="169" xfId="0" applyAlignment="1" applyBorder="1" applyFont="1" applyNumberFormat="1">
      <alignment horizontal="center"/>
    </xf>
    <xf borderId="3" fillId="0" fontId="1" numFmtId="2" xfId="0" applyAlignment="1" applyBorder="1" applyFont="1" applyNumberFormat="1">
      <alignment horizontal="center"/>
    </xf>
    <xf borderId="3" fillId="0" fontId="21" numFmtId="0" xfId="0" applyBorder="1" applyFont="1"/>
    <xf borderId="4" fillId="0" fontId="1" numFmtId="0" xfId="0" applyAlignment="1" applyBorder="1" applyFont="1">
      <alignment horizontal="right"/>
    </xf>
    <xf borderId="0" fillId="0" fontId="1" numFmtId="0" xfId="0" applyAlignment="1" applyFont="1">
      <alignment horizontal="right"/>
    </xf>
    <xf borderId="3" fillId="0" fontId="1" numFmtId="2" xfId="0" applyBorder="1" applyFont="1" applyNumberFormat="1"/>
    <xf borderId="0" fillId="0" fontId="1" numFmtId="2" xfId="0" applyFont="1" applyNumberFormat="1"/>
    <xf borderId="0" fillId="0" fontId="58" numFmtId="0" xfId="0" applyAlignment="1" applyFont="1">
      <alignment horizontal="center"/>
    </xf>
    <xf borderId="0" fillId="0" fontId="46" numFmtId="0" xfId="0" applyAlignment="1" applyFont="1">
      <alignment horizontal="center"/>
    </xf>
    <xf borderId="2" fillId="0" fontId="59" numFmtId="0" xfId="0" applyAlignment="1" applyBorder="1" applyFont="1">
      <alignment horizontal="left"/>
    </xf>
    <xf borderId="6" fillId="0" fontId="20" numFmtId="2" xfId="0" applyBorder="1" applyFont="1" applyNumberFormat="1"/>
    <xf borderId="6" fillId="0" fontId="43" numFmtId="166" xfId="0" applyAlignment="1" applyBorder="1" applyFont="1" applyNumberFormat="1">
      <alignment horizontal="center"/>
    </xf>
    <xf borderId="11" fillId="0" fontId="60" numFmtId="0" xfId="0" applyAlignment="1" applyBorder="1" applyFont="1">
      <alignment horizontal="left"/>
    </xf>
    <xf borderId="6" fillId="0" fontId="50" numFmtId="169" xfId="0" applyAlignment="1" applyBorder="1" applyFont="1" applyNumberFormat="1">
      <alignment horizontal="right"/>
    </xf>
    <xf borderId="0" fillId="0" fontId="17" numFmtId="2" xfId="0" applyFont="1" applyNumberFormat="1"/>
    <xf borderId="11" fillId="0" fontId="61" numFmtId="0" xfId="0" applyAlignment="1" applyBorder="1" applyFont="1">
      <alignment horizontal="left"/>
    </xf>
    <xf borderId="11" fillId="0" fontId="29" numFmtId="0" xfId="0" applyAlignment="1" applyBorder="1" applyFont="1">
      <alignment horizontal="left"/>
    </xf>
    <xf borderId="12" fillId="0" fontId="55" numFmtId="0" xfId="0" applyAlignment="1" applyBorder="1" applyFont="1">
      <alignment horizontal="left"/>
    </xf>
    <xf borderId="6" fillId="0" fontId="1" numFmtId="0" xfId="0" applyBorder="1" applyFont="1"/>
    <xf borderId="6" fillId="0" fontId="53" numFmtId="165" xfId="0" applyBorder="1" applyFont="1" applyNumberFormat="1"/>
    <xf borderId="5" fillId="0" fontId="53" numFmtId="165" xfId="0" applyBorder="1" applyFont="1" applyNumberFormat="1"/>
    <xf borderId="12" fillId="0" fontId="53" numFmtId="0" xfId="0" applyAlignment="1" applyBorder="1" applyFont="1">
      <alignment horizontal="left"/>
    </xf>
    <xf borderId="0" fillId="0" fontId="50" numFmtId="169" xfId="0" applyAlignment="1" applyFont="1" applyNumberFormat="1">
      <alignment horizontal="right"/>
    </xf>
    <xf borderId="12" fillId="0" fontId="49" numFmtId="0" xfId="0" applyAlignment="1" applyBorder="1" applyFont="1">
      <alignment horizontal="left"/>
    </xf>
    <xf borderId="0" fillId="0" fontId="17" numFmtId="2" xfId="0" applyAlignment="1" applyFont="1" applyNumberFormat="1">
      <alignment horizontal="left"/>
    </xf>
    <xf borderId="0" fillId="0" fontId="17" numFmtId="172" xfId="0" applyFont="1" applyNumberFormat="1"/>
    <xf borderId="4" fillId="0" fontId="17" numFmtId="0" xfId="0" applyBorder="1" applyFont="1"/>
    <xf borderId="11" fillId="0" fontId="1" numFmtId="0" xfId="0" applyBorder="1" applyFont="1"/>
    <xf borderId="0" fillId="0" fontId="20" numFmtId="167" xfId="0" applyAlignment="1" applyFont="1" applyNumberFormat="1">
      <alignment horizontal="right"/>
    </xf>
    <xf borderId="4" fillId="0" fontId="20" numFmtId="0" xfId="0" applyAlignment="1" applyBorder="1" applyFont="1">
      <alignment horizontal="center"/>
    </xf>
    <xf borderId="11" fillId="0" fontId="60" numFmtId="0" xfId="0" applyBorder="1" applyFont="1"/>
    <xf borderId="6" fillId="0" fontId="50" numFmtId="2" xfId="0" applyAlignment="1" applyBorder="1" applyFont="1" applyNumberFormat="1">
      <alignment horizontal="right"/>
    </xf>
    <xf borderId="12" fillId="0" fontId="47" numFmtId="0" xfId="0" applyBorder="1" applyFont="1"/>
    <xf borderId="11" fillId="0" fontId="62" numFmtId="0" xfId="0" applyAlignment="1" applyBorder="1" applyFont="1">
      <alignment horizontal="left"/>
    </xf>
    <xf borderId="11" fillId="0" fontId="34" numFmtId="0" xfId="0" applyAlignment="1" applyBorder="1" applyFont="1">
      <alignment horizontal="left"/>
    </xf>
    <xf borderId="4" fillId="0" fontId="53" numFmtId="165" xfId="0" applyAlignment="1" applyBorder="1" applyFont="1" applyNumberFormat="1">
      <alignment horizontal="right"/>
    </xf>
    <xf borderId="4" fillId="0" fontId="63" numFmtId="165" xfId="0" applyAlignment="1" applyBorder="1" applyFont="1" applyNumberFormat="1">
      <alignment horizontal="right"/>
    </xf>
    <xf borderId="2" fillId="0" fontId="64" numFmtId="0" xfId="0" applyAlignment="1" applyBorder="1" applyFont="1">
      <alignment horizontal="left"/>
    </xf>
    <xf borderId="6" fillId="0" fontId="49" numFmtId="164" xfId="0" applyAlignment="1" applyBorder="1" applyFont="1" applyNumberFormat="1">
      <alignment horizontal="right"/>
    </xf>
    <xf borderId="6" fillId="0" fontId="17" numFmtId="2" xfId="0" applyBorder="1" applyFont="1" applyNumberFormat="1"/>
    <xf borderId="12" fillId="0" fontId="60" numFmtId="0" xfId="0" applyAlignment="1" applyBorder="1" applyFont="1">
      <alignment horizontal="left"/>
    </xf>
    <xf borderId="12" fillId="0" fontId="52" numFmtId="0" xfId="0" applyBorder="1" applyFont="1"/>
    <xf borderId="11" fillId="0" fontId="65" numFmtId="0" xfId="0" applyAlignment="1" applyBorder="1" applyFont="1">
      <alignment horizontal="left"/>
    </xf>
    <xf borderId="5" fillId="0" fontId="55" numFmtId="165" xfId="0" applyBorder="1" applyFont="1" applyNumberFormat="1"/>
    <xf borderId="11" fillId="0" fontId="29" numFmtId="0" xfId="0" applyBorder="1" applyFont="1"/>
    <xf borderId="6" fillId="0" fontId="17" numFmtId="172" xfId="0" applyBorder="1" applyFont="1" applyNumberFormat="1"/>
    <xf borderId="6" fillId="0" fontId="20" numFmtId="0" xfId="0" applyBorder="1" applyFont="1"/>
    <xf borderId="5" fillId="0" fontId="17" numFmtId="0" xfId="0" applyBorder="1" applyFont="1"/>
    <xf borderId="6" fillId="0" fontId="20" numFmtId="167" xfId="0" applyAlignment="1" applyBorder="1" applyFont="1" applyNumberFormat="1">
      <alignment horizontal="right"/>
    </xf>
    <xf borderId="5" fillId="0" fontId="20" numFmtId="0" xfId="0" applyAlignment="1" applyBorder="1" applyFont="1">
      <alignment horizontal="center"/>
    </xf>
    <xf borderId="12" fillId="0" fontId="34" numFmtId="0" xfId="0" applyAlignment="1" applyBorder="1" applyFont="1">
      <alignment horizontal="left"/>
    </xf>
    <xf borderId="11" fillId="0" fontId="66" numFmtId="0" xfId="0" applyAlignment="1" applyBorder="1" applyFont="1">
      <alignment horizontal="left"/>
    </xf>
    <xf borderId="3" fillId="0" fontId="17" numFmtId="0" xfId="0" applyBorder="1" applyFont="1"/>
    <xf borderId="0" fillId="0" fontId="67" numFmtId="0" xfId="0" applyAlignment="1" applyFont="1">
      <alignment horizontal="left"/>
    </xf>
    <xf borderId="6" fillId="0" fontId="17" numFmtId="2" xfId="0" applyAlignment="1" applyBorder="1" applyFont="1" applyNumberFormat="1">
      <alignment horizontal="left"/>
    </xf>
    <xf borderId="6" fillId="0" fontId="38" numFmtId="2" xfId="0" applyAlignment="1" applyBorder="1" applyFont="1" applyNumberFormat="1">
      <alignment horizontal="right"/>
    </xf>
    <xf borderId="12" fillId="0" fontId="60" numFmtId="0" xfId="0" applyBorder="1" applyFont="1"/>
    <xf borderId="6" fillId="0" fontId="1" numFmtId="0" xfId="0" applyAlignment="1" applyBorder="1" applyFont="1">
      <alignment horizontal="center"/>
    </xf>
    <xf borderId="12" fillId="0" fontId="49" numFmtId="0" xfId="0" applyBorder="1" applyFont="1"/>
    <xf borderId="12" fillId="0" fontId="57" numFmtId="0" xfId="0" applyBorder="1" applyFont="1"/>
    <xf borderId="12" fillId="0" fontId="56" numFmtId="0" xfId="0" applyAlignment="1" applyBorder="1" applyFont="1">
      <alignment horizontal="left"/>
    </xf>
    <xf borderId="3" fillId="0" fontId="17" numFmtId="0" xfId="0" applyAlignment="1" applyBorder="1" applyFont="1">
      <alignment horizontal="left"/>
    </xf>
    <xf borderId="0" fillId="0" fontId="17" numFmtId="169" xfId="0" applyFont="1" applyNumberFormat="1"/>
    <xf borderId="2" fillId="0" fontId="68" numFmtId="0" xfId="0" applyAlignment="1" applyBorder="1" applyFont="1">
      <alignment horizontal="left"/>
    </xf>
    <xf borderId="17" fillId="0" fontId="1" numFmtId="0" xfId="0" applyBorder="1" applyFont="1"/>
    <xf borderId="0" fillId="0" fontId="69" numFmtId="0" xfId="0" applyAlignment="1" applyFont="1">
      <alignment horizontal="left"/>
    </xf>
    <xf borderId="7" fillId="0" fontId="1" numFmtId="0" xfId="0" applyBorder="1" applyFont="1"/>
    <xf borderId="6" fillId="0" fontId="70" numFmtId="0" xfId="0" applyAlignment="1" applyBorder="1" applyFont="1">
      <alignment horizontal="left"/>
    </xf>
    <xf borderId="6" fillId="0" fontId="71" numFmtId="0" xfId="0" applyAlignment="1" applyBorder="1" applyFont="1">
      <alignment horizontal="center"/>
    </xf>
    <xf borderId="7" fillId="0" fontId="1" numFmtId="0" xfId="0" applyAlignment="1" applyBorder="1" applyFont="1">
      <alignment horizontal="center"/>
    </xf>
    <xf borderId="4" fillId="0" fontId="28" numFmtId="0" xfId="0" applyAlignment="1" applyBorder="1" applyFont="1">
      <alignment horizontal="left"/>
    </xf>
    <xf borderId="0" fillId="0" fontId="31" numFmtId="0" xfId="0" applyAlignment="1" applyFont="1">
      <alignment horizontal="center"/>
    </xf>
    <xf borderId="3" fillId="0" fontId="1" numFmtId="0" xfId="0" applyAlignment="1" applyBorder="1" applyFont="1">
      <alignment horizontal="center"/>
    </xf>
    <xf borderId="4" fillId="0" fontId="72" numFmtId="0" xfId="0" applyAlignment="1" applyBorder="1" applyFont="1">
      <alignment horizontal="left"/>
    </xf>
    <xf borderId="0" fillId="0" fontId="73" numFmtId="168" xfId="0" applyAlignment="1" applyFont="1" applyNumberFormat="1">
      <alignment horizontal="right"/>
    </xf>
    <xf borderId="0" fillId="0" fontId="74" numFmtId="0" xfId="0" applyFont="1"/>
    <xf borderId="18" fillId="0" fontId="1" numFmtId="0" xfId="0" applyAlignment="1" applyBorder="1" applyFont="1">
      <alignment horizontal="center"/>
    </xf>
    <xf borderId="19" fillId="0" fontId="1" numFmtId="0" xfId="0" applyAlignment="1" applyBorder="1" applyFont="1">
      <alignment horizontal="center"/>
    </xf>
    <xf borderId="20" fillId="0" fontId="31" numFmtId="0" xfId="0" applyAlignment="1" applyBorder="1" applyFont="1">
      <alignment horizontal="left"/>
    </xf>
    <xf borderId="18" fillId="0" fontId="1" numFmtId="0" xfId="0" applyBorder="1" applyFont="1"/>
    <xf borderId="0" fillId="0" fontId="1" numFmtId="168" xfId="0" applyAlignment="1" applyFont="1" applyNumberFormat="1">
      <alignment horizontal="right"/>
    </xf>
    <xf borderId="0" fillId="0" fontId="52" numFmtId="0" xfId="0" applyAlignment="1" applyFont="1">
      <alignment horizontal="left"/>
    </xf>
    <xf borderId="12" fillId="0" fontId="17" numFmtId="0" xfId="0" applyAlignment="1" applyBorder="1" applyFont="1">
      <alignment horizontal="center"/>
    </xf>
    <xf borderId="12" fillId="0" fontId="15" numFmtId="0" xfId="0" applyAlignment="1" applyBorder="1" applyFont="1">
      <alignment horizontal="center"/>
    </xf>
    <xf borderId="7" fillId="0" fontId="15" numFmtId="0" xfId="0" applyAlignment="1" applyBorder="1" applyFont="1">
      <alignment horizontal="center"/>
    </xf>
    <xf borderId="3" fillId="0" fontId="15" numFmtId="0" xfId="0" applyAlignment="1" applyBorder="1" applyFont="1">
      <alignment horizontal="center"/>
    </xf>
    <xf borderId="0" fillId="0" fontId="17" numFmtId="168" xfId="0" applyAlignment="1" applyFont="1" applyNumberFormat="1">
      <alignment horizontal="right"/>
    </xf>
    <xf borderId="18" fillId="0" fontId="17" numFmtId="0" xfId="0" applyAlignment="1" applyBorder="1" applyFont="1">
      <alignment horizontal="center"/>
    </xf>
    <xf borderId="18" fillId="0" fontId="1" numFmtId="0" xfId="0" applyAlignment="1" applyBorder="1" applyFont="1">
      <alignment horizontal="left"/>
    </xf>
    <xf borderId="18" fillId="0" fontId="75" numFmtId="0" xfId="0" applyBorder="1" applyFont="1"/>
    <xf borderId="19" fillId="0" fontId="1" numFmtId="0" xfId="0" applyBorder="1" applyFont="1"/>
    <xf quotePrefix="1" borderId="11" fillId="0" fontId="17" numFmtId="0" xfId="0" applyAlignment="1" applyBorder="1" applyFont="1">
      <alignment horizontal="center"/>
    </xf>
    <xf borderId="11" fillId="0" fontId="15" numFmtId="0" xfId="0" applyAlignment="1" applyBorder="1" applyFont="1">
      <alignment horizontal="center"/>
    </xf>
    <xf borderId="20" fillId="0" fontId="17" numFmtId="0" xfId="0" applyBorder="1" applyFont="1"/>
    <xf borderId="21" fillId="0" fontId="17" numFmtId="0" xfId="0" applyAlignment="1" applyBorder="1" applyFont="1">
      <alignment horizontal="center"/>
    </xf>
    <xf borderId="22" fillId="0" fontId="17" numFmtId="1" xfId="0" applyAlignment="1" applyBorder="1" applyFont="1" applyNumberFormat="1">
      <alignment horizontal="center"/>
    </xf>
    <xf borderId="19" fillId="0" fontId="52" numFmtId="0" xfId="0" applyAlignment="1" applyBorder="1" applyFont="1">
      <alignment horizontal="center"/>
    </xf>
    <xf borderId="22" fillId="0" fontId="17" numFmtId="0" xfId="0" applyAlignment="1" applyBorder="1" applyFont="1">
      <alignment horizontal="center"/>
    </xf>
    <xf borderId="19" fillId="0" fontId="17" numFmtId="0" xfId="0" applyAlignment="1" applyBorder="1" applyFont="1">
      <alignment horizontal="center"/>
    </xf>
    <xf borderId="21" fillId="0" fontId="15" numFmtId="0" xfId="0" applyAlignment="1" applyBorder="1" applyFont="1">
      <alignment horizontal="center"/>
    </xf>
    <xf borderId="20" fillId="0" fontId="15" numFmtId="0" xfId="0" applyAlignment="1" applyBorder="1" applyFont="1">
      <alignment horizontal="center"/>
    </xf>
    <xf borderId="18" fillId="0" fontId="15" numFmtId="0" xfId="0" applyAlignment="1" applyBorder="1" applyFont="1">
      <alignment horizontal="center"/>
    </xf>
    <xf borderId="19" fillId="0" fontId="15" numFmtId="0" xfId="0" applyAlignment="1" applyBorder="1" applyFont="1">
      <alignment horizontal="center"/>
    </xf>
    <xf borderId="3" fillId="0" fontId="17" numFmtId="168" xfId="0" applyAlignment="1" applyBorder="1" applyFont="1" applyNumberFormat="1">
      <alignment horizontal="right"/>
    </xf>
    <xf borderId="3" fillId="0" fontId="17" numFmtId="168" xfId="0" applyBorder="1" applyFont="1" applyNumberFormat="1"/>
    <xf borderId="7" fillId="0" fontId="17" numFmtId="168" xfId="0" applyAlignment="1" applyBorder="1" applyFont="1" applyNumberFormat="1">
      <alignment horizontal="right"/>
    </xf>
    <xf borderId="7" fillId="0" fontId="47" numFmtId="168" xfId="0" applyAlignment="1" applyBorder="1" applyFont="1" applyNumberFormat="1">
      <alignment horizontal="right"/>
    </xf>
    <xf borderId="12" fillId="0" fontId="49" numFmtId="168" xfId="0" applyAlignment="1" applyBorder="1" applyFont="1" applyNumberFormat="1">
      <alignment horizontal="right"/>
    </xf>
    <xf borderId="12" fillId="0" fontId="49" numFmtId="168" xfId="0" applyBorder="1" applyFont="1" applyNumberFormat="1"/>
    <xf borderId="6" fillId="0" fontId="49" numFmtId="168" xfId="0" applyBorder="1" applyFont="1" applyNumberFormat="1"/>
    <xf borderId="11" fillId="0" fontId="17" numFmtId="168" xfId="0" applyBorder="1" applyFont="1" applyNumberFormat="1"/>
    <xf borderId="22" fillId="0" fontId="17" numFmtId="169" xfId="0" applyAlignment="1" applyBorder="1" applyFont="1" applyNumberFormat="1">
      <alignment horizontal="center"/>
    </xf>
    <xf borderId="7" fillId="0" fontId="17" numFmtId="169" xfId="0" applyAlignment="1" applyBorder="1" applyFont="1" applyNumberFormat="1">
      <alignment horizontal="center"/>
    </xf>
    <xf borderId="5" fillId="0" fontId="17" numFmtId="169" xfId="0" applyAlignment="1" applyBorder="1" applyFont="1" applyNumberFormat="1">
      <alignment horizontal="center"/>
    </xf>
    <xf borderId="12" fillId="0" fontId="17" numFmtId="169" xfId="0" applyAlignment="1" applyBorder="1" applyFont="1" applyNumberFormat="1">
      <alignment horizontal="center"/>
    </xf>
    <xf borderId="4" fillId="0" fontId="17" numFmtId="0" xfId="0" applyAlignment="1" applyBorder="1" applyFont="1">
      <alignment horizontal="left"/>
    </xf>
    <xf borderId="3" fillId="0" fontId="47" numFmtId="168" xfId="0" applyAlignment="1" applyBorder="1" applyFont="1" applyNumberFormat="1">
      <alignment horizontal="right"/>
    </xf>
    <xf borderId="11" fillId="0" fontId="17" numFmtId="168" xfId="0" applyAlignment="1" applyBorder="1" applyFont="1" applyNumberFormat="1">
      <alignment horizontal="right"/>
    </xf>
    <xf borderId="0" fillId="0" fontId="17" numFmtId="168" xfId="0" applyFont="1" applyNumberFormat="1"/>
    <xf borderId="0" fillId="0" fontId="49" numFmtId="168" xfId="0" applyFont="1" applyNumberFormat="1"/>
    <xf borderId="11" fillId="0" fontId="49" numFmtId="168" xfId="0" applyAlignment="1" applyBorder="1" applyFont="1" applyNumberFormat="1">
      <alignment horizontal="right"/>
    </xf>
    <xf borderId="11" fillId="0" fontId="49" numFmtId="168" xfId="0" applyBorder="1" applyFont="1" applyNumberFormat="1"/>
    <xf borderId="3" fillId="0" fontId="49" numFmtId="168" xfId="0" applyAlignment="1" applyBorder="1" applyFont="1" applyNumberFormat="1">
      <alignment horizontal="right"/>
    </xf>
    <xf borderId="5" fillId="0" fontId="1" numFmtId="0" xfId="0" applyBorder="1" applyFont="1"/>
    <xf borderId="12" fillId="0" fontId="17" numFmtId="168" xfId="0" applyBorder="1" applyFont="1" applyNumberFormat="1"/>
    <xf borderId="21" fillId="0" fontId="17" numFmtId="0" xfId="0" applyBorder="1" applyFont="1"/>
    <xf borderId="21" fillId="0" fontId="17" numFmtId="168" xfId="0" applyBorder="1" applyFont="1" applyNumberFormat="1"/>
    <xf borderId="5" fillId="0" fontId="17" numFmtId="0" xfId="0" applyAlignment="1" applyBorder="1" applyFont="1">
      <alignment horizontal="left"/>
    </xf>
    <xf borderId="7" fillId="0" fontId="49" numFmtId="168" xfId="0" applyAlignment="1" applyBorder="1" applyFont="1" applyNumberFormat="1">
      <alignment horizontal="right"/>
    </xf>
    <xf borderId="6" fillId="0" fontId="17" numFmtId="168" xfId="0" applyBorder="1" applyFont="1" applyNumberFormat="1"/>
    <xf borderId="20" fillId="0" fontId="17" numFmtId="0" xfId="0" applyAlignment="1" applyBorder="1" applyFont="1">
      <alignment horizontal="left"/>
    </xf>
    <xf borderId="19" fillId="0" fontId="17" numFmtId="168" xfId="0" applyAlignment="1" applyBorder="1" applyFont="1" applyNumberFormat="1">
      <alignment horizontal="right"/>
    </xf>
    <xf borderId="19" fillId="0" fontId="47" numFmtId="168" xfId="0" applyAlignment="1" applyBorder="1" applyFont="1" applyNumberFormat="1">
      <alignment horizontal="right"/>
    </xf>
    <xf borderId="21" fillId="0" fontId="17" numFmtId="168" xfId="0" applyAlignment="1" applyBorder="1" applyFont="1" applyNumberFormat="1">
      <alignment horizontal="right"/>
    </xf>
    <xf borderId="18" fillId="0" fontId="49" numFmtId="168" xfId="0" applyBorder="1" applyFont="1" applyNumberFormat="1"/>
    <xf borderId="18" fillId="0" fontId="17" numFmtId="168" xfId="0" applyBorder="1" applyFont="1" applyNumberFormat="1"/>
    <xf borderId="4" fillId="0" fontId="17" numFmtId="2" xfId="0" applyBorder="1" applyFont="1" applyNumberFormat="1"/>
    <xf borderId="19" fillId="0" fontId="49" numFmtId="168" xfId="0" applyAlignment="1" applyBorder="1" applyFont="1" applyNumberFormat="1">
      <alignment horizontal="right"/>
    </xf>
    <xf borderId="21" fillId="0" fontId="49" numFmtId="168" xfId="0" applyAlignment="1" applyBorder="1" applyFont="1" applyNumberFormat="1">
      <alignment horizontal="right"/>
    </xf>
    <xf borderId="21" fillId="0" fontId="49" numFmtId="168" xfId="0" applyBorder="1" applyFont="1" applyNumberFormat="1"/>
    <xf borderId="7" fillId="0" fontId="17" numFmtId="168" xfId="0" applyBorder="1" applyFont="1" applyNumberFormat="1"/>
    <xf borderId="19" fillId="0" fontId="17" numFmtId="168" xfId="0" applyBorder="1" applyFont="1" applyNumberFormat="1"/>
    <xf borderId="12" fillId="0" fontId="17" numFmtId="168" xfId="0" applyAlignment="1" applyBorder="1" applyFont="1" applyNumberFormat="1">
      <alignment horizontal="right"/>
    </xf>
    <xf borderId="3" fillId="0" fontId="49" numFmtId="168" xfId="0" applyBorder="1" applyFont="1" applyNumberFormat="1"/>
    <xf borderId="4" fillId="0" fontId="17" numFmtId="2" xfId="0" applyAlignment="1" applyBorder="1" applyFont="1" applyNumberFormat="1">
      <alignment horizontal="left"/>
    </xf>
    <xf borderId="3" fillId="0" fontId="76" numFmtId="0" xfId="0" applyBorder="1" applyFont="1"/>
    <xf borderId="0" fillId="0" fontId="49" numFmtId="168" xfId="0" applyAlignment="1" applyFont="1" applyNumberFormat="1">
      <alignment horizontal="right"/>
    </xf>
    <xf borderId="20" fillId="0" fontId="17" numFmtId="2" xfId="0" applyBorder="1" applyFont="1" applyNumberFormat="1"/>
    <xf borderId="19" fillId="0" fontId="49" numFmtId="168" xfId="0" applyBorder="1" applyFont="1" applyNumberFormat="1"/>
    <xf borderId="4" fillId="0" fontId="49" numFmtId="168" xfId="0" applyAlignment="1" applyBorder="1" applyFont="1" applyNumberFormat="1">
      <alignment horizontal="right"/>
    </xf>
    <xf borderId="4" fillId="0" fontId="17" numFmtId="168" xfId="0" applyBorder="1" applyFont="1" applyNumberFormat="1"/>
    <xf borderId="4" fillId="0" fontId="49" numFmtId="168" xfId="0" applyBorder="1" applyFont="1" applyNumberFormat="1"/>
    <xf borderId="6" fillId="0" fontId="49" numFmtId="168" xfId="0" applyAlignment="1" applyBorder="1" applyFont="1" applyNumberFormat="1">
      <alignment horizontal="right"/>
    </xf>
    <xf borderId="5" fillId="0" fontId="49" numFmtId="168" xfId="0" applyAlignment="1" applyBorder="1" applyFont="1" applyNumberFormat="1">
      <alignment horizontal="right"/>
    </xf>
    <xf borderId="12" fillId="0" fontId="47" numFmtId="168" xfId="0" applyAlignment="1" applyBorder="1" applyFont="1" applyNumberFormat="1">
      <alignment horizontal="right"/>
    </xf>
    <xf borderId="5" fillId="0" fontId="17" numFmtId="168" xfId="0" applyBorder="1" applyFont="1" applyNumberFormat="1"/>
    <xf borderId="11" fillId="0" fontId="17" numFmtId="2" xfId="0" applyBorder="1" applyFont="1" applyNumberFormat="1"/>
    <xf borderId="7" fillId="0" fontId="17" numFmtId="0" xfId="0" applyBorder="1" applyFont="1"/>
    <xf borderId="20" fillId="0" fontId="49" numFmtId="168" xfId="0" applyBorder="1" applyFont="1" applyNumberFormat="1"/>
    <xf borderId="20" fillId="0" fontId="17" numFmtId="168" xfId="0" applyBorder="1" applyFont="1" applyNumberFormat="1"/>
    <xf borderId="21" fillId="0" fontId="17" numFmtId="0" xfId="0" applyAlignment="1" applyBorder="1" applyFont="1">
      <alignment horizontal="left"/>
    </xf>
    <xf borderId="7" fillId="0" fontId="49" numFmtId="168" xfId="0" applyBorder="1" applyFont="1" applyNumberFormat="1"/>
    <xf borderId="5" fillId="0" fontId="17" numFmtId="2" xfId="0" applyAlignment="1" applyBorder="1" applyFont="1" applyNumberFormat="1">
      <alignment horizontal="left"/>
    </xf>
    <xf borderId="6" fillId="0" fontId="17" numFmtId="168" xfId="0" applyAlignment="1" applyBorder="1" applyFont="1" applyNumberFormat="1">
      <alignment horizontal="right"/>
    </xf>
    <xf borderId="20" fillId="0" fontId="1" numFmtId="0" xfId="0" applyBorder="1" applyFont="1"/>
    <xf borderId="21" fillId="0" fontId="1" numFmtId="0" xfId="0" applyBorder="1" applyFont="1"/>
    <xf borderId="21" fillId="0" fontId="17" numFmtId="173" xfId="0" applyBorder="1" applyFont="1" applyNumberFormat="1"/>
    <xf borderId="19" fillId="0" fontId="17" numFmtId="173" xfId="0" applyBorder="1" applyFont="1" applyNumberFormat="1"/>
    <xf borderId="19" fillId="0" fontId="17" numFmtId="173" xfId="0" applyAlignment="1" applyBorder="1" applyFont="1" applyNumberFormat="1">
      <alignment horizontal="right"/>
    </xf>
    <xf borderId="21" fillId="0" fontId="17" numFmtId="173" xfId="0" applyAlignment="1" applyBorder="1" applyFont="1" applyNumberFormat="1">
      <alignment horizontal="right"/>
    </xf>
    <xf borderId="18" fillId="0" fontId="17" numFmtId="173" xfId="0" applyAlignment="1" applyBorder="1" applyFont="1" applyNumberFormat="1">
      <alignment horizontal="right"/>
    </xf>
    <xf borderId="3" fillId="0" fontId="17" numFmtId="173" xfId="0" applyBorder="1" applyFont="1" applyNumberFormat="1"/>
    <xf borderId="11" fillId="0" fontId="17" numFmtId="173" xfId="0" applyBorder="1" applyFont="1" applyNumberFormat="1"/>
    <xf borderId="0" fillId="0" fontId="17" numFmtId="173" xfId="0" applyFont="1" applyNumberFormat="1"/>
    <xf borderId="4" fillId="0" fontId="17" numFmtId="172" xfId="0" applyBorder="1" applyFont="1" applyNumberFormat="1"/>
    <xf borderId="11" fillId="0" fontId="47" numFmtId="168" xfId="0" applyAlignment="1" applyBorder="1" applyFont="1" applyNumberFormat="1">
      <alignment horizontal="right"/>
    </xf>
    <xf borderId="11" fillId="0" fontId="17" numFmtId="2" xfId="0" applyAlignment="1" applyBorder="1" applyFont="1" applyNumberFormat="1">
      <alignment horizontal="left"/>
    </xf>
    <xf borderId="3" fillId="0" fontId="49" numFmtId="0" xfId="0" applyBorder="1" applyFont="1"/>
    <xf borderId="4" fillId="0" fontId="17" numFmtId="168" xfId="0" applyAlignment="1" applyBorder="1" applyFont="1" applyNumberFormat="1">
      <alignment horizontal="right"/>
    </xf>
    <xf borderId="18" fillId="0" fontId="17" numFmtId="168" xfId="0" applyAlignment="1" applyBorder="1" applyFont="1" applyNumberFormat="1">
      <alignment horizontal="right"/>
    </xf>
    <xf borderId="20" fillId="0" fontId="17" numFmtId="168" xfId="0" applyAlignment="1" applyBorder="1" applyFont="1" applyNumberFormat="1">
      <alignment horizontal="right"/>
    </xf>
    <xf borderId="21" fillId="0" fontId="47" numFmtId="168" xfId="0" applyAlignment="1" applyBorder="1" applyFont="1" applyNumberFormat="1">
      <alignment horizontal="right"/>
    </xf>
    <xf borderId="21" fillId="0" fontId="17" numFmtId="2" xfId="0" applyBorder="1" applyFont="1" applyNumberFormat="1"/>
    <xf borderId="19" fillId="0" fontId="17" numFmtId="0" xfId="0" applyBorder="1" applyFont="1"/>
    <xf borderId="18" fillId="0" fontId="17" numFmtId="0" xfId="0" applyBorder="1" applyFont="1"/>
    <xf borderId="5" fillId="0" fontId="49" numFmtId="168" xfId="0" applyBorder="1" applyFont="1" applyNumberFormat="1"/>
    <xf borderId="5" fillId="0" fontId="17" numFmtId="172" xfId="0" applyBorder="1" applyFont="1" applyNumberFormat="1"/>
    <xf borderId="5" fillId="0" fontId="17" numFmtId="168" xfId="0" applyAlignment="1" applyBorder="1" applyFont="1" applyNumberFormat="1">
      <alignment horizontal="right"/>
    </xf>
    <xf borderId="3" fillId="0" fontId="47" numFmtId="0" xfId="0" applyAlignment="1" applyBorder="1" applyFont="1">
      <alignment horizontal="center"/>
    </xf>
    <xf borderId="12" fillId="0" fontId="17" numFmtId="2" xfId="0" applyAlignment="1" applyBorder="1" applyFont="1" applyNumberFormat="1">
      <alignment horizontal="left"/>
    </xf>
    <xf borderId="11" fillId="0" fontId="17" numFmtId="172" xfId="0" applyBorder="1" applyFont="1" applyNumberFormat="1"/>
    <xf borderId="12" fillId="0" fontId="17" numFmtId="172" xfId="0" applyBorder="1" applyFont="1" applyNumberFormat="1"/>
    <xf borderId="12" fillId="0" fontId="17" numFmtId="2" xfId="0" applyBorder="1" applyFont="1" applyNumberFormat="1"/>
    <xf borderId="3" fillId="0" fontId="17" numFmtId="173" xfId="0" applyAlignment="1" applyBorder="1" applyFont="1" applyNumberFormat="1">
      <alignment horizontal="right"/>
    </xf>
    <xf borderId="11" fillId="0" fontId="17" numFmtId="173" xfId="0" applyAlignment="1" applyBorder="1" applyFont="1" applyNumberFormat="1">
      <alignment horizontal="right"/>
    </xf>
    <xf borderId="4" fillId="0" fontId="17" numFmtId="173" xfId="0" applyAlignment="1" applyBorder="1" applyFont="1" applyNumberFormat="1">
      <alignment horizontal="right"/>
    </xf>
    <xf borderId="0" fillId="0" fontId="17" numFmtId="173" xfId="0" applyAlignment="1" applyFont="1" applyNumberFormat="1">
      <alignment horizontal="right"/>
    </xf>
    <xf borderId="21" fillId="0" fontId="17" numFmtId="2" xfId="0" applyAlignment="1" applyBorder="1" applyFont="1" applyNumberFormat="1">
      <alignment horizontal="left"/>
    </xf>
    <xf borderId="11" fillId="0" fontId="77" numFmtId="168" xfId="0" applyAlignment="1" applyBorder="1" applyFont="1" applyNumberFormat="1">
      <alignment horizontal="right"/>
    </xf>
    <xf borderId="0" fillId="0" fontId="77" numFmtId="168" xfId="0" applyFont="1" applyNumberFormat="1"/>
    <xf borderId="0" fillId="0" fontId="78" numFmtId="168" xfId="0" applyFont="1" applyNumberFormat="1"/>
    <xf borderId="12" fillId="0" fontId="1" numFmtId="0" xfId="0" applyBorder="1" applyFont="1"/>
    <xf borderId="20" fillId="0" fontId="49" numFmtId="168" xfId="0" applyAlignment="1" applyBorder="1" applyFont="1" applyNumberFormat="1">
      <alignment horizontal="right"/>
    </xf>
    <xf borderId="18" fillId="0" fontId="49" numFmtId="168" xfId="0" applyAlignment="1" applyBorder="1" applyFont="1" applyNumberFormat="1">
      <alignment horizontal="right"/>
    </xf>
    <xf borderId="19" fillId="0" fontId="76" numFmtId="0" xfId="0" applyBorder="1" applyFont="1"/>
    <xf borderId="4" fillId="0" fontId="17" numFmtId="173" xfId="0" applyBorder="1" applyFont="1" applyNumberFormat="1"/>
    <xf borderId="0" fillId="0" fontId="47" numFmtId="168" xfId="0" applyAlignment="1" applyFont="1" applyNumberFormat="1">
      <alignment horizontal="right"/>
    </xf>
    <xf borderId="20" fillId="0" fontId="17" numFmtId="172" xfId="0" applyBorder="1" applyFont="1" applyNumberFormat="1"/>
    <xf borderId="18" fillId="0" fontId="47" numFmtId="168" xfId="0" applyAlignment="1" applyBorder="1" applyFont="1" applyNumberFormat="1">
      <alignment horizontal="right"/>
    </xf>
    <xf borderId="23" fillId="0" fontId="17" numFmtId="169" xfId="0" applyAlignment="1" applyBorder="1" applyFont="1" applyNumberFormat="1">
      <alignment horizontal="center"/>
    </xf>
    <xf borderId="3" fillId="0" fontId="17" numFmtId="2" xfId="0" applyBorder="1" applyFont="1" applyNumberFormat="1"/>
    <xf borderId="6" fillId="0" fontId="17" numFmtId="169" xfId="0" applyAlignment="1" applyBorder="1" applyFont="1" applyNumberFormat="1">
      <alignment horizontal="center"/>
    </xf>
    <xf borderId="3" fillId="0" fontId="17" numFmtId="169" xfId="0" applyAlignment="1" applyBorder="1" applyFont="1" applyNumberFormat="1">
      <alignment horizontal="center"/>
    </xf>
    <xf borderId="0" fillId="0" fontId="17" numFmtId="169" xfId="0" applyAlignment="1" applyFont="1" applyNumberFormat="1">
      <alignment horizontal="center"/>
    </xf>
    <xf borderId="4" fillId="0" fontId="17" numFmtId="169" xfId="0" applyAlignment="1" applyBorder="1" applyFont="1" applyNumberFormat="1">
      <alignment horizontal="center"/>
    </xf>
    <xf borderId="3" fillId="0" fontId="17" numFmtId="172" xfId="0" applyBorder="1" applyFont="1" applyNumberFormat="1"/>
    <xf borderId="0" fillId="0" fontId="77" numFmtId="168" xfId="0" applyAlignment="1" applyFont="1" applyNumberFormat="1">
      <alignment horizontal="right"/>
    </xf>
    <xf borderId="2" fillId="0" fontId="79" numFmtId="0" xfId="0" applyAlignment="1" applyBorder="1" applyFont="1">
      <alignment horizontal="left"/>
    </xf>
    <xf borderId="6" fillId="0" fontId="80" numFmtId="0" xfId="0" applyAlignment="1" applyBorder="1" applyFont="1">
      <alignment horizontal="left"/>
    </xf>
    <xf borderId="0" fillId="0" fontId="1" numFmtId="169" xfId="0" applyFont="1" applyNumberFormat="1"/>
    <xf borderId="4" fillId="0" fontId="80" numFmtId="0" xfId="0" applyAlignment="1" applyBorder="1" applyFont="1">
      <alignment horizontal="left" shrinkToFit="0" wrapText="1"/>
    </xf>
    <xf borderId="0" fillId="0" fontId="80" numFmtId="0" xfId="0" applyFont="1"/>
    <xf borderId="0" fillId="0" fontId="40" numFmtId="0" xfId="0" applyFont="1"/>
    <xf borderId="0" fillId="0" fontId="17" numFmtId="164" xfId="0" applyFont="1" applyNumberFormat="1"/>
    <xf borderId="0" fillId="0" fontId="43" numFmtId="0" xfId="0" applyFont="1"/>
    <xf borderId="0" fillId="0" fontId="19" numFmtId="0" xfId="0" applyFont="1"/>
    <xf borderId="0" fillId="0" fontId="36" numFmtId="0" xfId="0" applyAlignment="1" applyFont="1">
      <alignment horizontal="left"/>
    </xf>
    <xf borderId="0" fillId="0" fontId="15" numFmtId="169" xfId="0" applyAlignment="1" applyFont="1" applyNumberFormat="1">
      <alignment horizontal="center"/>
    </xf>
    <xf borderId="0" fillId="0" fontId="12" numFmtId="169" xfId="0" applyFont="1" applyNumberFormat="1"/>
    <xf borderId="0" fillId="0" fontId="15" numFmtId="2" xfId="0" applyAlignment="1" applyFont="1" applyNumberFormat="1">
      <alignment horizontal="left"/>
    </xf>
    <xf borderId="0" fillId="0" fontId="15" numFmtId="2" xfId="0" applyAlignment="1" applyFont="1" applyNumberFormat="1">
      <alignment horizontal="center"/>
    </xf>
    <xf borderId="5" fillId="0" fontId="17" numFmtId="2" xfId="0" applyAlignment="1" applyBorder="1" applyFont="1" applyNumberFormat="1">
      <alignment horizontal="center"/>
    </xf>
    <xf borderId="0" fillId="0" fontId="29" numFmtId="2" xfId="0" applyAlignment="1" applyFont="1" applyNumberFormat="1">
      <alignment horizontal="left"/>
    </xf>
    <xf borderId="0" fillId="0" fontId="15" numFmtId="2" xfId="0" applyFont="1" applyNumberFormat="1"/>
    <xf borderId="0" fillId="0" fontId="44" numFmtId="0" xfId="0" applyAlignment="1" applyFont="1">
      <alignment horizontal="center"/>
    </xf>
    <xf borderId="18" fillId="0" fontId="42" numFmtId="0" xfId="0" applyAlignment="1" applyBorder="1" applyFont="1">
      <alignment horizontal="center"/>
    </xf>
    <xf borderId="18" fillId="0" fontId="17" numFmtId="1" xfId="0" applyAlignment="1" applyBorder="1" applyFont="1" applyNumberFormat="1">
      <alignment horizontal="center"/>
    </xf>
    <xf borderId="18" fillId="0" fontId="15" numFmtId="0" xfId="0" applyAlignment="1" applyBorder="1" applyFont="1">
      <alignment horizontal="left"/>
    </xf>
    <xf borderId="18" fillId="0" fontId="17" numFmtId="164" xfId="0" applyAlignment="1" applyBorder="1" applyFont="1" applyNumberFormat="1">
      <alignment horizontal="center"/>
    </xf>
    <xf borderId="18" fillId="0" fontId="20" numFmtId="0" xfId="0" applyAlignment="1" applyBorder="1" applyFont="1">
      <alignment horizontal="center"/>
    </xf>
    <xf borderId="18" fillId="0" fontId="15" numFmtId="169" xfId="0" applyAlignment="1" applyBorder="1" applyFont="1" applyNumberFormat="1">
      <alignment horizontal="center"/>
    </xf>
    <xf borderId="18" fillId="0" fontId="17" numFmtId="169" xfId="0" applyAlignment="1" applyBorder="1" applyFont="1" applyNumberFormat="1">
      <alignment horizontal="center"/>
    </xf>
    <xf borderId="18" fillId="0" fontId="15" numFmtId="2" xfId="0" applyAlignment="1" applyBorder="1" applyFont="1" applyNumberFormat="1">
      <alignment horizontal="center"/>
    </xf>
    <xf borderId="18" fillId="0" fontId="44" numFmtId="0" xfId="0" applyAlignment="1" applyBorder="1" applyFont="1">
      <alignment horizontal="center"/>
    </xf>
    <xf borderId="20" fillId="0" fontId="45" numFmtId="0" xfId="0" applyAlignment="1" applyBorder="1" applyFont="1">
      <alignment horizontal="center"/>
    </xf>
    <xf borderId="18" fillId="0" fontId="45" numFmtId="0" xfId="0" applyAlignment="1" applyBorder="1" applyFont="1">
      <alignment horizontal="center"/>
    </xf>
    <xf borderId="19" fillId="0" fontId="45" numFmtId="0" xfId="0" applyAlignment="1" applyBorder="1" applyFont="1">
      <alignment horizontal="center"/>
    </xf>
    <xf borderId="10" fillId="0" fontId="17" numFmtId="0" xfId="0" applyBorder="1" applyFont="1"/>
    <xf borderId="24" fillId="3" fontId="17" numFmtId="0" xfId="0" applyAlignment="1" applyBorder="1" applyFill="1" applyFont="1">
      <alignment horizontal="left"/>
    </xf>
    <xf borderId="24" fillId="3" fontId="17" numFmtId="0" xfId="0" applyAlignment="1" applyBorder="1" applyFont="1">
      <alignment horizontal="center"/>
    </xf>
    <xf borderId="24" fillId="3" fontId="17" numFmtId="2" xfId="0" applyAlignment="1" applyBorder="1" applyFont="1" applyNumberFormat="1">
      <alignment horizontal="center"/>
    </xf>
    <xf borderId="24" fillId="3" fontId="17" numFmtId="165" xfId="0" applyAlignment="1" applyBorder="1" applyFont="1" applyNumberFormat="1">
      <alignment horizontal="center"/>
    </xf>
    <xf borderId="24" fillId="3" fontId="17" numFmtId="1" xfId="0" applyAlignment="1" applyBorder="1" applyFont="1" applyNumberFormat="1">
      <alignment horizontal="center"/>
    </xf>
    <xf borderId="24" fillId="3" fontId="17" numFmtId="164" xfId="0" applyAlignment="1" applyBorder="1" applyFont="1" applyNumberFormat="1">
      <alignment horizontal="center"/>
    </xf>
    <xf borderId="24" fillId="3" fontId="17" numFmtId="166" xfId="0" applyAlignment="1" applyBorder="1" applyFont="1" applyNumberFormat="1">
      <alignment horizontal="center"/>
    </xf>
    <xf borderId="24" fillId="3" fontId="17" numFmtId="167" xfId="0" applyAlignment="1" applyBorder="1" applyFont="1" applyNumberFormat="1">
      <alignment horizontal="center"/>
    </xf>
    <xf borderId="24" fillId="3" fontId="17" numFmtId="168" xfId="0" applyAlignment="1" applyBorder="1" applyFont="1" applyNumberFormat="1">
      <alignment horizontal="center"/>
    </xf>
    <xf borderId="24" fillId="3" fontId="17" numFmtId="3" xfId="0" applyAlignment="1" applyBorder="1" applyFont="1" applyNumberFormat="1">
      <alignment horizontal="center"/>
    </xf>
    <xf borderId="24" fillId="3" fontId="17" numFmtId="169" xfId="0" applyAlignment="1" applyBorder="1" applyFont="1" applyNumberFormat="1">
      <alignment horizontal="center"/>
    </xf>
    <xf borderId="24" fillId="3" fontId="17" numFmtId="170" xfId="0" applyAlignment="1" applyBorder="1" applyFont="1" applyNumberFormat="1">
      <alignment horizontal="center"/>
    </xf>
    <xf borderId="24" fillId="3" fontId="17" numFmtId="171" xfId="0" applyAlignment="1" applyBorder="1" applyFont="1" applyNumberFormat="1">
      <alignment horizontal="center"/>
    </xf>
    <xf borderId="25" fillId="3" fontId="17" numFmtId="0" xfId="0" applyAlignment="1" applyBorder="1" applyFont="1">
      <alignment horizontal="left"/>
    </xf>
    <xf borderId="25" fillId="3" fontId="17" numFmtId="0" xfId="0" applyAlignment="1" applyBorder="1" applyFont="1">
      <alignment horizontal="center"/>
    </xf>
    <xf borderId="25" fillId="3" fontId="17" numFmtId="164" xfId="0" applyAlignment="1" applyBorder="1" applyFont="1" applyNumberFormat="1">
      <alignment horizontal="center"/>
    </xf>
    <xf borderId="0" fillId="0" fontId="81" numFmtId="0" xfId="0" applyFont="1"/>
    <xf borderId="22" fillId="0" fontId="82" numFmtId="0" xfId="0" applyAlignment="1" applyBorder="1" applyFont="1">
      <alignment horizontal="left"/>
    </xf>
    <xf borderId="0" fillId="0" fontId="83" numFmtId="0" xfId="0" applyAlignment="1" applyFont="1">
      <alignment horizontal="left"/>
    </xf>
    <xf borderId="0" fillId="0" fontId="84" numFmtId="0" xfId="0" applyAlignment="1" applyFont="1">
      <alignment horizontal="left"/>
    </xf>
    <xf borderId="0" fillId="0" fontId="85" numFmtId="0" xfId="0" applyAlignment="1" applyFont="1">
      <alignment horizontal="left"/>
    </xf>
    <xf borderId="0" fillId="0" fontId="86" numFmtId="0" xfId="0" applyAlignment="1" applyFont="1">
      <alignment horizontal="left"/>
    </xf>
    <xf borderId="12" fillId="0" fontId="46" numFmtId="0" xfId="0" applyAlignment="1" applyBorder="1" applyFont="1">
      <alignment horizontal="center"/>
    </xf>
    <xf borderId="21" fillId="0" fontId="46" numFmtId="0" xfId="0" applyAlignment="1" applyBorder="1" applyFont="1">
      <alignment horizontal="center"/>
    </xf>
    <xf borderId="20" fillId="0" fontId="17" numFmtId="0" xfId="0" applyAlignment="1" applyBorder="1" applyFont="1">
      <alignment horizontal="center"/>
    </xf>
    <xf borderId="5" fillId="0" fontId="17" numFmtId="164" xfId="0" applyBorder="1" applyFont="1" applyNumberFormat="1"/>
    <xf borderId="7" fillId="0" fontId="17" numFmtId="0" xfId="0" applyAlignment="1" applyBorder="1" applyFont="1">
      <alignment horizontal="center"/>
    </xf>
    <xf borderId="11" fillId="0" fontId="46" numFmtId="0" xfId="0" applyAlignment="1" applyBorder="1" applyFont="1">
      <alignment horizontal="center"/>
    </xf>
    <xf borderId="11" fillId="0" fontId="17" numFmtId="164" xfId="0" applyBorder="1" applyFont="1" applyNumberFormat="1"/>
    <xf borderId="11" fillId="0" fontId="17" numFmtId="0" xfId="0" applyAlignment="1" applyBorder="1" applyFont="1">
      <alignment horizontal="center"/>
    </xf>
    <xf borderId="3" fillId="0" fontId="17" numFmtId="164" xfId="0" applyBorder="1" applyFont="1" applyNumberFormat="1"/>
    <xf borderId="3" fillId="0" fontId="46" numFmtId="0" xfId="0" applyAlignment="1" applyBorder="1" applyFont="1">
      <alignment horizontal="center"/>
    </xf>
    <xf borderId="3" fillId="0" fontId="17" numFmtId="2" xfId="0" applyAlignment="1" applyBorder="1" applyFont="1" applyNumberFormat="1">
      <alignment horizontal="left"/>
    </xf>
    <xf borderId="4" fillId="0" fontId="17" numFmtId="164" xfId="0" applyBorder="1" applyFont="1" applyNumberFormat="1"/>
    <xf borderId="26" fillId="0" fontId="17" numFmtId="0" xfId="0" applyBorder="1" applyFont="1"/>
    <xf borderId="14" fillId="0" fontId="46" numFmtId="0" xfId="0" applyAlignment="1" applyBorder="1" applyFont="1">
      <alignment horizontal="center"/>
    </xf>
    <xf borderId="20" fillId="0" fontId="46" numFmtId="0" xfId="0" applyAlignment="1" applyBorder="1" applyFont="1">
      <alignment horizontal="center"/>
    </xf>
    <xf borderId="20" fillId="0" fontId="17" numFmtId="164" xfId="0" applyBorder="1" applyFont="1" applyNumberFormat="1"/>
    <xf borderId="4" fillId="0" fontId="47" numFmtId="0" xfId="0" applyBorder="1" applyFont="1"/>
    <xf borderId="5" fillId="0" fontId="47" numFmtId="0" xfId="0" applyAlignment="1" applyBorder="1" applyFont="1">
      <alignment horizontal="left"/>
    </xf>
    <xf borderId="4" fillId="0" fontId="87" numFmtId="0" xfId="0" applyAlignment="1" applyBorder="1" applyFont="1">
      <alignment horizontal="left"/>
    </xf>
    <xf borderId="11" fillId="0" fontId="87" numFmtId="0" xfId="0" applyBorder="1" applyFont="1"/>
    <xf borderId="4" fillId="0" fontId="44" numFmtId="0" xfId="0" applyAlignment="1" applyBorder="1" applyFont="1">
      <alignment horizontal="left"/>
    </xf>
    <xf borderId="7" fillId="0" fontId="17" numFmtId="0" xfId="0" applyAlignment="1" applyBorder="1" applyFont="1">
      <alignment horizontal="left"/>
    </xf>
    <xf borderId="7" fillId="0" fontId="49" numFmtId="0" xfId="0" applyAlignment="1" applyBorder="1" applyFont="1">
      <alignment horizontal="left"/>
    </xf>
    <xf borderId="20" fillId="0" fontId="87" numFmtId="0" xfId="0" applyAlignment="1" applyBorder="1" applyFont="1">
      <alignment horizontal="left"/>
    </xf>
    <xf borderId="21" fillId="0" fontId="87" numFmtId="0" xfId="0" applyBorder="1" applyFont="1"/>
    <xf borderId="4" fillId="0" fontId="47" numFmtId="0" xfId="0" applyAlignment="1" applyBorder="1" applyFont="1">
      <alignment horizontal="left"/>
    </xf>
    <xf borderId="5" fillId="0" fontId="87" numFmtId="2" xfId="0" applyBorder="1" applyFont="1" applyNumberFormat="1"/>
    <xf borderId="12" fillId="0" fontId="87" numFmtId="0" xfId="0" applyBorder="1" applyFont="1"/>
    <xf borderId="5" fillId="0" fontId="47" numFmtId="0" xfId="0" applyBorder="1" applyFont="1"/>
    <xf borderId="19" fillId="0" fontId="17" numFmtId="0" xfId="0" applyAlignment="1" applyBorder="1" applyFont="1">
      <alignment horizontal="left"/>
    </xf>
    <xf borderId="20" fillId="0" fontId="44" numFmtId="0" xfId="0" applyAlignment="1" applyBorder="1" applyFont="1">
      <alignment horizontal="left"/>
    </xf>
    <xf borderId="21" fillId="0" fontId="44" numFmtId="0" xfId="0" applyBorder="1" applyFont="1"/>
    <xf borderId="20" fillId="0" fontId="47" numFmtId="0" xfId="0" applyAlignment="1" applyBorder="1" applyFont="1">
      <alignment horizontal="left"/>
    </xf>
    <xf borderId="21" fillId="0" fontId="47" numFmtId="0" xfId="0" applyBorder="1" applyFont="1"/>
    <xf borderId="3" fillId="0" fontId="47" numFmtId="0" xfId="0" applyBorder="1" applyFont="1"/>
    <xf borderId="21" fillId="0" fontId="44" numFmtId="2" xfId="0" applyAlignment="1" applyBorder="1" applyFont="1" applyNumberFormat="1">
      <alignment horizontal="left"/>
    </xf>
    <xf borderId="18" fillId="0" fontId="44" numFmtId="0" xfId="0" applyBorder="1" applyFont="1"/>
    <xf borderId="21" fillId="0" fontId="47" numFmtId="0" xfId="0" applyAlignment="1" applyBorder="1" applyFont="1">
      <alignment horizontal="left"/>
    </xf>
    <xf borderId="18" fillId="0" fontId="47" numFmtId="0" xfId="0" applyBorder="1" applyFont="1"/>
    <xf borderId="7" fillId="0" fontId="46" numFmtId="0" xfId="0" applyAlignment="1" applyBorder="1" applyFont="1">
      <alignment horizontal="center"/>
    </xf>
    <xf borderId="19" fillId="0" fontId="46" numFmtId="0" xfId="0" applyAlignment="1" applyBorder="1" applyFont="1">
      <alignment horizontal="center"/>
    </xf>
    <xf borderId="19" fillId="0" fontId="47" numFmtId="0" xfId="0" applyBorder="1" applyFont="1"/>
    <xf borderId="4" fillId="0" fontId="49" numFmtId="0" xfId="0" applyAlignment="1" applyBorder="1" applyFont="1">
      <alignment horizontal="center"/>
    </xf>
    <xf borderId="4" fillId="0" fontId="44" numFmtId="0" xfId="0" applyBorder="1" applyFont="1"/>
    <xf borderId="5" fillId="0" fontId="44" numFmtId="0" xfId="0" applyAlignment="1" applyBorder="1" applyFont="1">
      <alignment horizontal="left"/>
    </xf>
    <xf borderId="12" fillId="0" fontId="44" numFmtId="0" xfId="0" applyBorder="1" applyFont="1"/>
    <xf borderId="20" fillId="0" fontId="47" numFmtId="0" xfId="0" applyBorder="1" applyFont="1"/>
    <xf borderId="21" fillId="0" fontId="87" numFmtId="0" xfId="0" applyAlignment="1" applyBorder="1" applyFont="1">
      <alignment horizontal="left"/>
    </xf>
    <xf borderId="11" fillId="0" fontId="87" numFmtId="0" xfId="0" applyAlignment="1" applyBorder="1" applyFont="1">
      <alignment horizontal="left"/>
    </xf>
    <xf borderId="5" fillId="0" fontId="49" numFmtId="0" xfId="0" applyAlignment="1" applyBorder="1" applyFont="1">
      <alignment horizontal="center"/>
    </xf>
    <xf borderId="3" fillId="0" fontId="49" numFmtId="0" xfId="0" applyAlignment="1" applyBorder="1" applyFont="1">
      <alignment horizontal="center"/>
    </xf>
    <xf borderId="12" fillId="0" fontId="49" numFmtId="0" xfId="0" applyAlignment="1" applyBorder="1" applyFont="1">
      <alignment horizontal="center"/>
    </xf>
    <xf borderId="7" fillId="0" fontId="49" numFmtId="0" xfId="0" applyBorder="1" applyFont="1"/>
    <xf borderId="6" fillId="0" fontId="46" numFmtId="0" xfId="0" applyAlignment="1" applyBorder="1" applyFont="1">
      <alignment horizontal="center"/>
    </xf>
    <xf borderId="12" fillId="0" fontId="17" numFmtId="164" xfId="0" applyBorder="1" applyFont="1" applyNumberFormat="1"/>
    <xf borderId="4" fillId="0" fontId="87" numFmtId="0" xfId="0" applyBorder="1" applyFont="1"/>
    <xf borderId="20" fillId="0" fontId="87" numFmtId="0" xfId="0" applyBorder="1" applyFont="1"/>
    <xf borderId="18" fillId="0" fontId="46" numFmtId="0" xfId="0" applyAlignment="1" applyBorder="1" applyFont="1">
      <alignment horizontal="center"/>
    </xf>
    <xf borderId="21" fillId="0" fontId="17" numFmtId="164" xfId="0" applyBorder="1" applyFont="1" applyNumberFormat="1"/>
    <xf borderId="7" fillId="0" fontId="47" numFmtId="0" xfId="0" applyBorder="1" applyFont="1"/>
    <xf borderId="3" fillId="0" fontId="87" numFmtId="0" xfId="0" applyBorder="1" applyFont="1"/>
    <xf borderId="3" fillId="0" fontId="44" numFmtId="0" xfId="0" applyBorder="1" applyFont="1"/>
    <xf borderId="3" fillId="0" fontId="47" numFmtId="0" xfId="0" applyAlignment="1" applyBorder="1" applyFont="1">
      <alignment horizontal="left"/>
    </xf>
    <xf borderId="3" fillId="0" fontId="49" numFmtId="0" xfId="0" applyAlignment="1" applyBorder="1" applyFont="1">
      <alignment horizontal="left"/>
    </xf>
    <xf borderId="19" fillId="0" fontId="87" numFmtId="0" xfId="0" applyBorder="1" applyFont="1"/>
    <xf borderId="7" fillId="0" fontId="44" numFmtId="0" xfId="0" applyBorder="1" applyFont="1"/>
    <xf borderId="12" fillId="0" fontId="44" numFmtId="0" xfId="0" applyAlignment="1" applyBorder="1" applyFont="1">
      <alignment horizontal="left"/>
    </xf>
    <xf borderId="19" fillId="0" fontId="44" numFmtId="0" xfId="0" applyBorder="1" applyFont="1"/>
    <xf borderId="19" fillId="0" fontId="47" numFmtId="0" xfId="0" applyAlignment="1" applyBorder="1" applyFont="1">
      <alignment horizontal="left"/>
    </xf>
    <xf borderId="20" fillId="0" fontId="49" numFmtId="0" xfId="0" applyAlignment="1" applyBorder="1" applyFont="1">
      <alignment horizontal="center"/>
    </xf>
    <xf borderId="19" fillId="0" fontId="49" numFmtId="0" xfId="0" applyBorder="1" applyFont="1"/>
    <xf borderId="11" fillId="0" fontId="49" numFmtId="0" xfId="0" applyAlignment="1" applyBorder="1" applyFont="1">
      <alignment horizontal="center"/>
    </xf>
    <xf borderId="7" fillId="0" fontId="47" numFmtId="0" xfId="0" applyAlignment="1" applyBorder="1" applyFont="1">
      <alignment horizontal="left"/>
    </xf>
    <xf borderId="21" fillId="0" fontId="49" numFmtId="0" xfId="0" applyBorder="1" applyFont="1"/>
    <xf borderId="21" fillId="0" fontId="49" numFmtId="0" xfId="0" applyAlignment="1" applyBorder="1" applyFont="1">
      <alignment horizontal="center"/>
    </xf>
    <xf borderId="21" fillId="0" fontId="49" numFmtId="0" xfId="0" applyAlignment="1" applyBorder="1" applyFont="1">
      <alignment horizontal="left"/>
    </xf>
    <xf borderId="18" fillId="0" fontId="17" numFmtId="164" xfId="0" applyBorder="1" applyFont="1" applyNumberFormat="1"/>
    <xf borderId="2" fillId="0" fontId="17" numFmtId="0" xfId="0" applyAlignment="1" applyBorder="1" applyFont="1">
      <alignment horizontal="left"/>
    </xf>
    <xf borderId="17" fillId="0" fontId="17" numFmtId="0" xfId="0" applyAlignment="1" applyBorder="1" applyFont="1">
      <alignment horizontal="center"/>
    </xf>
    <xf borderId="17" fillId="0" fontId="46" numFmtId="0" xfId="0" applyAlignment="1" applyBorder="1" applyFont="1">
      <alignment horizontal="center"/>
    </xf>
    <xf borderId="17" fillId="0" fontId="17" numFmtId="164" xfId="0" applyBorder="1" applyFont="1" applyNumberFormat="1"/>
    <xf borderId="23" fillId="0" fontId="17" numFmtId="0" xfId="0" applyAlignment="1" applyBorder="1" applyFont="1">
      <alignment horizontal="left"/>
    </xf>
    <xf borderId="23" fillId="0" fontId="49" numFmtId="0" xfId="0" applyAlignment="1" applyBorder="1" applyFont="1">
      <alignment horizontal="left"/>
    </xf>
    <xf borderId="18" fillId="0" fontId="46" numFmtId="169" xfId="0" applyAlignment="1" applyBorder="1" applyFont="1" applyNumberFormat="1">
      <alignment horizontal="center"/>
    </xf>
    <xf borderId="18" fillId="0" fontId="17" numFmtId="169" xfId="0" applyBorder="1" applyFont="1" applyNumberFormat="1"/>
    <xf borderId="18" fillId="0" fontId="46" numFmtId="164" xfId="0" applyAlignment="1" applyBorder="1" applyFont="1" applyNumberFormat="1">
      <alignment horizontal="center"/>
    </xf>
    <xf borderId="2" fillId="0" fontId="88" numFmtId="0" xfId="0" applyAlignment="1" applyBorder="1" applyFont="1">
      <alignment horizontal="left"/>
    </xf>
    <xf borderId="17" fillId="0" fontId="17" numFmtId="0" xfId="0" applyBorder="1" applyFont="1"/>
    <xf borderId="2" fillId="0" fontId="46" numFmtId="0" xfId="0" applyAlignment="1" applyBorder="1" applyFont="1">
      <alignment horizontal="center"/>
    </xf>
    <xf borderId="2" fillId="0" fontId="17" numFmtId="164" xfId="0" applyAlignment="1" applyBorder="1" applyFont="1" applyNumberFormat="1">
      <alignment horizontal="center"/>
    </xf>
    <xf borderId="2" fillId="0" fontId="17" numFmtId="0" xfId="0" applyAlignment="1" applyBorder="1" applyFont="1">
      <alignment horizontal="center"/>
    </xf>
    <xf borderId="23" fillId="0" fontId="17" numFmtId="0" xfId="0" applyAlignment="1" applyBorder="1" applyFont="1">
      <alignment horizontal="center"/>
    </xf>
    <xf borderId="22" fillId="0" fontId="17" numFmtId="0" xfId="0" applyAlignment="1" applyBorder="1" applyFont="1">
      <alignment horizontal="left"/>
    </xf>
    <xf borderId="11" fillId="0" fontId="47" numFmtId="0" xfId="0" applyAlignment="1" applyBorder="1" applyFont="1">
      <alignment horizontal="center"/>
    </xf>
    <xf borderId="3" fillId="0" fontId="44" numFmtId="0" xfId="0" applyAlignment="1" applyBorder="1" applyFont="1">
      <alignment horizontal="center"/>
    </xf>
    <xf borderId="0" fillId="0" fontId="47" numFmtId="0" xfId="0" applyAlignment="1" applyFont="1">
      <alignment horizontal="left"/>
    </xf>
    <xf borderId="11" fillId="0" fontId="87" numFmtId="0" xfId="0" applyAlignment="1" applyBorder="1" applyFont="1">
      <alignment horizontal="center"/>
    </xf>
    <xf borderId="0" fillId="0" fontId="87" numFmtId="0" xfId="0" applyAlignment="1" applyFont="1">
      <alignment horizontal="left"/>
    </xf>
    <xf borderId="22" fillId="0" fontId="46" numFmtId="0" xfId="0" applyAlignment="1" applyBorder="1" applyFont="1">
      <alignment horizontal="center"/>
    </xf>
    <xf borderId="23" fillId="0" fontId="46" numFmtId="0" xfId="0" applyAlignment="1" applyBorder="1" applyFont="1">
      <alignment horizontal="center"/>
    </xf>
    <xf borderId="23" fillId="0" fontId="17" numFmtId="0" xfId="0" applyBorder="1" applyFont="1"/>
    <xf borderId="12" fillId="0" fontId="17" numFmtId="0" xfId="0" applyAlignment="1" applyBorder="1" applyFont="1">
      <alignment horizontal="right"/>
    </xf>
    <xf borderId="22" fillId="0" fontId="1" numFmtId="0" xfId="0" applyBorder="1" applyFont="1"/>
    <xf borderId="11" fillId="0" fontId="17" numFmtId="0" xfId="0" applyAlignment="1" applyBorder="1" applyFont="1">
      <alignment horizontal="right"/>
    </xf>
    <xf borderId="20" fillId="0" fontId="17" numFmtId="169" xfId="0" applyAlignment="1" applyBorder="1" applyFont="1" applyNumberFormat="1">
      <alignment horizontal="center"/>
    </xf>
    <xf borderId="17" fillId="0" fontId="17" numFmtId="169" xfId="0" applyAlignment="1" applyBorder="1" applyFont="1" applyNumberFormat="1">
      <alignment horizontal="center"/>
    </xf>
    <xf borderId="0" fillId="0" fontId="88" numFmtId="0" xfId="0" applyAlignment="1" applyFont="1">
      <alignment horizontal="left"/>
    </xf>
    <xf borderId="17" fillId="0" fontId="17" numFmtId="164" xfId="0" applyAlignment="1" applyBorder="1" applyFont="1" applyNumberFormat="1">
      <alignment horizontal="center"/>
    </xf>
    <xf borderId="20" fillId="0" fontId="17" numFmtId="0" xfId="0" applyAlignment="1" applyBorder="1" applyFont="1">
      <alignment horizontal="right"/>
    </xf>
    <xf borderId="2" fillId="0" fontId="17" numFmtId="0" xfId="0" applyBorder="1" applyFont="1"/>
    <xf borderId="5" fillId="0" fontId="17" numFmtId="0" xfId="0" applyAlignment="1" applyBorder="1" applyFont="1">
      <alignment horizontal="right"/>
    </xf>
    <xf borderId="4" fillId="0" fontId="17" numFmtId="0" xfId="0" applyAlignment="1" applyBorder="1" applyFont="1">
      <alignment horizontal="right"/>
    </xf>
    <xf borderId="20" fillId="0" fontId="46" numFmtId="0" xfId="0" applyAlignment="1" applyBorder="1" applyFont="1">
      <alignment horizontal="left"/>
    </xf>
    <xf borderId="12" fillId="0" fontId="17" numFmtId="164" xfId="0" applyAlignment="1" applyBorder="1" applyFont="1" applyNumberFormat="1">
      <alignment horizontal="center"/>
    </xf>
    <xf borderId="11" fillId="0" fontId="17" numFmtId="164" xfId="0" applyAlignment="1" applyBorder="1" applyFont="1" applyNumberFormat="1">
      <alignment horizontal="center"/>
    </xf>
    <xf borderId="21" fillId="0" fontId="17" numFmtId="164" xfId="0" applyAlignment="1" applyBorder="1" applyFont="1" applyNumberFormat="1">
      <alignment horizontal="center"/>
    </xf>
    <xf borderId="18" fillId="0" fontId="17" numFmtId="0" xfId="0" applyAlignment="1" applyBorder="1" applyFont="1">
      <alignment horizontal="left"/>
    </xf>
    <xf borderId="5" fillId="0" fontId="17" numFmtId="164" xfId="0" applyAlignment="1" applyBorder="1" applyFont="1" applyNumberFormat="1">
      <alignment horizontal="center"/>
    </xf>
    <xf borderId="4" fillId="0" fontId="17" numFmtId="164" xfId="0" applyAlignment="1" applyBorder="1" applyFont="1" applyNumberFormat="1">
      <alignment horizontal="center"/>
    </xf>
    <xf borderId="20" fillId="0" fontId="17" numFmtId="164" xfId="0" applyAlignment="1" applyBorder="1" applyFont="1" applyNumberFormat="1">
      <alignment horizontal="center"/>
    </xf>
    <xf borderId="0" fillId="0" fontId="89" numFmtId="0" xfId="0" applyAlignment="1" applyFont="1">
      <alignment horizontal="left"/>
    </xf>
    <xf borderId="0" fillId="0" fontId="90" numFmtId="0" xfId="0" applyAlignment="1" applyFont="1">
      <alignment horizontal="left"/>
    </xf>
    <xf borderId="5" fillId="0" fontId="15" numFmtId="0" xfId="0" applyAlignment="1" applyBorder="1" applyFont="1">
      <alignment horizontal="center"/>
    </xf>
    <xf borderId="2" fillId="0" fontId="15" numFmtId="0" xfId="0" applyBorder="1" applyFont="1"/>
    <xf borderId="2" fillId="0" fontId="15" numFmtId="0" xfId="0" applyAlignment="1" applyBorder="1" applyFont="1">
      <alignment horizontal="center"/>
    </xf>
    <xf borderId="17" fillId="0" fontId="15" numFmtId="0" xfId="0" applyBorder="1" applyFont="1"/>
    <xf borderId="23" fillId="0" fontId="1" numFmtId="0" xfId="0" applyBorder="1" applyFont="1"/>
    <xf borderId="22" fillId="0" fontId="15" numFmtId="0" xfId="0" applyAlignment="1" applyBorder="1" applyFont="1">
      <alignment horizontal="center"/>
    </xf>
    <xf borderId="21" fillId="0" fontId="15" numFmtId="0" xfId="0" applyAlignment="1" applyBorder="1" applyFont="1">
      <alignment horizontal="left"/>
    </xf>
    <xf borderId="17" fillId="0" fontId="15" numFmtId="2" xfId="0" applyAlignment="1" applyBorder="1" applyFont="1" applyNumberFormat="1">
      <alignment horizontal="center"/>
    </xf>
    <xf borderId="23" fillId="0" fontId="15" numFmtId="2" xfId="0" applyAlignment="1" applyBorder="1" applyFont="1" applyNumberFormat="1">
      <alignment horizontal="center"/>
    </xf>
    <xf borderId="17" fillId="0" fontId="15" numFmtId="0" xfId="0" applyAlignment="1" applyBorder="1" applyFont="1">
      <alignment horizontal="center"/>
    </xf>
    <xf borderId="23" fillId="0" fontId="15" numFmtId="0" xfId="0" applyAlignment="1" applyBorder="1" applyFont="1">
      <alignment horizontal="center"/>
    </xf>
    <xf borderId="27" fillId="4" fontId="15" numFmtId="49" xfId="0" applyAlignment="1" applyBorder="1" applyFill="1" applyFont="1" applyNumberFormat="1">
      <alignment horizontal="center"/>
    </xf>
    <xf borderId="27" fillId="4" fontId="15" numFmtId="1" xfId="0" applyBorder="1" applyFont="1" applyNumberFormat="1"/>
    <xf borderId="28" fillId="4" fontId="15" numFmtId="169" xfId="0" applyBorder="1" applyFont="1" applyNumberFormat="1"/>
    <xf borderId="1" fillId="5" fontId="15" numFmtId="2" xfId="0" applyAlignment="1" applyBorder="1" applyFill="1" applyFont="1" applyNumberFormat="1">
      <alignment horizontal="right"/>
    </xf>
    <xf borderId="28" fillId="4" fontId="15" numFmtId="2" xfId="0" applyBorder="1" applyFont="1" applyNumberFormat="1"/>
    <xf borderId="24" fillId="4" fontId="15" numFmtId="0" xfId="0" applyBorder="1" applyFont="1"/>
    <xf borderId="24" fillId="6" fontId="15" numFmtId="0" xfId="0" applyBorder="1" applyFill="1" applyFont="1"/>
    <xf borderId="24" fillId="7" fontId="15" numFmtId="0" xfId="0" applyBorder="1" applyFill="1" applyFont="1"/>
    <xf borderId="24" fillId="8" fontId="15" numFmtId="0" xfId="0" applyBorder="1" applyFill="1" applyFont="1"/>
    <xf borderId="28" fillId="8" fontId="15" numFmtId="0" xfId="0" applyBorder="1" applyFont="1"/>
    <xf borderId="28" fillId="4" fontId="15" numFmtId="0" xfId="0" applyBorder="1" applyFont="1"/>
    <xf borderId="29" fillId="4" fontId="15" numFmtId="0" xfId="0" applyBorder="1" applyFont="1"/>
    <xf borderId="27" fillId="4" fontId="15" numFmtId="0" xfId="0" applyBorder="1" applyFont="1"/>
    <xf borderId="27" fillId="8" fontId="15" numFmtId="0" xfId="0" applyBorder="1" applyFont="1"/>
    <xf borderId="12" fillId="0" fontId="15" numFmtId="0" xfId="0" applyBorder="1" applyFont="1"/>
    <xf borderId="22" fillId="0" fontId="15" numFmtId="49" xfId="0" applyAlignment="1" applyBorder="1" applyFont="1" applyNumberFormat="1">
      <alignment horizontal="center"/>
    </xf>
    <xf borderId="22" fillId="0" fontId="15" numFmtId="1" xfId="0" applyBorder="1" applyFont="1" applyNumberFormat="1"/>
    <xf borderId="22" fillId="0" fontId="15" numFmtId="169" xfId="0" applyBorder="1" applyFont="1" applyNumberFormat="1"/>
    <xf borderId="22" fillId="0" fontId="15" numFmtId="2" xfId="0" applyBorder="1" applyFont="1" applyNumberFormat="1"/>
    <xf borderId="11" fillId="0" fontId="15" numFmtId="0" xfId="0" applyBorder="1" applyFont="1"/>
    <xf borderId="12" fillId="0" fontId="15" numFmtId="49" xfId="0" applyAlignment="1" applyBorder="1" applyFont="1" applyNumberFormat="1">
      <alignment horizontal="center"/>
    </xf>
    <xf borderId="12" fillId="0" fontId="15" numFmtId="1" xfId="0" applyBorder="1" applyFont="1" applyNumberFormat="1"/>
    <xf borderId="12" fillId="0" fontId="15" numFmtId="169" xfId="0" applyBorder="1" applyFont="1" applyNumberFormat="1"/>
    <xf borderId="12" fillId="0" fontId="15" numFmtId="2" xfId="0" applyBorder="1" applyFont="1" applyNumberFormat="1"/>
    <xf borderId="29" fillId="8" fontId="15" numFmtId="0" xfId="0" applyBorder="1" applyFont="1"/>
    <xf borderId="3" fillId="0" fontId="15" numFmtId="0" xfId="0" applyBorder="1" applyFont="1"/>
    <xf borderId="5" fillId="0" fontId="15" numFmtId="0" xfId="0" applyBorder="1" applyFont="1"/>
    <xf borderId="30" fillId="8" fontId="15" numFmtId="0" xfId="0" applyBorder="1" applyFont="1"/>
    <xf borderId="30" fillId="7" fontId="15" numFmtId="0" xfId="0" applyBorder="1" applyFont="1"/>
    <xf borderId="30" fillId="4" fontId="15" numFmtId="0" xfId="0" applyBorder="1" applyFont="1"/>
    <xf borderId="7" fillId="0" fontId="15" numFmtId="0" xfId="0" applyBorder="1" applyFont="1"/>
    <xf borderId="20" fillId="0" fontId="15" numFmtId="0" xfId="0" applyBorder="1" applyFont="1"/>
    <xf borderId="25" fillId="8" fontId="15" numFmtId="0" xfId="0" applyBorder="1" applyFont="1"/>
    <xf borderId="25" fillId="6" fontId="15" numFmtId="0" xfId="0" applyBorder="1" applyFont="1"/>
    <xf borderId="25" fillId="9" fontId="15" numFmtId="0" xfId="0" applyBorder="1" applyFill="1" applyFont="1"/>
    <xf borderId="31" fillId="8" fontId="15" numFmtId="0" xfId="0" applyBorder="1" applyFont="1"/>
    <xf borderId="19" fillId="0" fontId="15" numFmtId="0" xfId="0" applyBorder="1" applyFont="1"/>
    <xf borderId="32" fillId="8" fontId="15" numFmtId="0" xfId="0" applyBorder="1" applyFont="1"/>
    <xf borderId="21" fillId="0" fontId="15" numFmtId="0" xfId="0" applyBorder="1" applyFont="1"/>
    <xf borderId="0" fillId="0" fontId="91" numFmtId="0" xfId="0" applyAlignment="1" applyFont="1">
      <alignment horizontal="left"/>
    </xf>
    <xf borderId="0" fillId="0" fontId="92" numFmtId="0" xfId="0" applyAlignment="1" applyFont="1">
      <alignment horizontal="right"/>
    </xf>
    <xf borderId="30" fillId="9" fontId="15" numFmtId="0" xfId="0" applyBorder="1" applyFont="1"/>
    <xf borderId="33" fillId="8" fontId="15" numFmtId="0" xfId="0" applyBorder="1" applyFont="1"/>
    <xf borderId="24" fillId="9" fontId="15" numFmtId="0" xfId="0" applyBorder="1" applyFont="1"/>
    <xf borderId="22" fillId="0" fontId="15" numFmtId="0" xfId="0" applyBorder="1" applyFont="1"/>
    <xf borderId="22" fillId="4" fontId="15" numFmtId="49" xfId="0" applyAlignment="1" applyBorder="1" applyFont="1" applyNumberFormat="1">
      <alignment horizontal="center"/>
    </xf>
    <xf borderId="22" fillId="4" fontId="15" numFmtId="1" xfId="0" applyBorder="1" applyFont="1" applyNumberFormat="1"/>
    <xf borderId="22" fillId="4" fontId="15" numFmtId="169" xfId="0" applyBorder="1" applyFont="1" applyNumberFormat="1"/>
    <xf borderId="22" fillId="4" fontId="15" numFmtId="2" xfId="0" applyBorder="1" applyFont="1" applyNumberFormat="1"/>
    <xf borderId="22" fillId="4" fontId="15" numFmtId="0" xfId="0" applyBorder="1" applyFont="1"/>
    <xf borderId="0" fillId="0" fontId="15" numFmtId="49" xfId="0" applyAlignment="1" applyFont="1" applyNumberFormat="1">
      <alignment horizontal="left"/>
    </xf>
    <xf borderId="31" fillId="4" fontId="15" numFmtId="0" xfId="0" applyBorder="1" applyFont="1"/>
    <xf borderId="31" fillId="4" fontId="15" numFmtId="1" xfId="0" applyBorder="1" applyFont="1" applyNumberFormat="1"/>
    <xf borderId="30" fillId="6" fontId="15" numFmtId="0" xfId="0" applyBorder="1" applyFont="1"/>
    <xf borderId="30" fillId="4" fontId="15" numFmtId="1" xfId="0" applyBorder="1" applyFont="1" applyNumberFormat="1"/>
    <xf borderId="27" fillId="4" fontId="15" numFmtId="169" xfId="0" applyBorder="1" applyFont="1" applyNumberFormat="1"/>
    <xf borderId="0" fillId="0" fontId="15" numFmtId="2" xfId="0" applyAlignment="1" applyFont="1" applyNumberFormat="1">
      <alignment horizontal="right"/>
    </xf>
    <xf borderId="34" fillId="4" fontId="15" numFmtId="2" xfId="0" applyBorder="1" applyFont="1" applyNumberFormat="1"/>
    <xf borderId="27" fillId="4" fontId="15" numFmtId="2" xfId="0" applyBorder="1" applyFont="1" applyNumberFormat="1"/>
    <xf borderId="35" fillId="4" fontId="15" numFmtId="1" xfId="0" applyBorder="1" applyFont="1" applyNumberFormat="1"/>
    <xf borderId="36" fillId="4" fontId="15" numFmtId="2" xfId="0" applyBorder="1" applyFont="1" applyNumberFormat="1"/>
    <xf borderId="24" fillId="4" fontId="15" numFmtId="1" xfId="0" applyBorder="1" applyFont="1" applyNumberFormat="1"/>
    <xf borderId="1" fillId="4" fontId="15" numFmtId="2" xfId="0" applyBorder="1" applyFont="1" applyNumberFormat="1"/>
    <xf borderId="0" fillId="0" fontId="1" numFmtId="0" xfId="0" applyAlignment="1" applyFont="1">
      <alignment horizontal="left"/>
    </xf>
    <xf borderId="2" fillId="0" fontId="15" numFmtId="1" xfId="0" applyBorder="1" applyFont="1" applyNumberFormat="1"/>
    <xf borderId="17" fillId="0" fontId="15" numFmtId="2" xfId="0" applyBorder="1" applyFont="1" applyNumberFormat="1"/>
    <xf borderId="4" fillId="0" fontId="15" numFmtId="1" xfId="0" applyBorder="1" applyFont="1" applyNumberFormat="1"/>
    <xf borderId="11" fillId="0" fontId="15" numFmtId="169" xfId="0" applyBorder="1" applyFont="1" applyNumberFormat="1"/>
    <xf borderId="11" fillId="0" fontId="15" numFmtId="2" xfId="0" applyBorder="1" applyFont="1" applyNumberFormat="1"/>
    <xf borderId="6" fillId="0" fontId="15" numFmtId="2" xfId="0" applyBorder="1" applyFont="1" applyNumberFormat="1"/>
    <xf borderId="7" fillId="0" fontId="15" numFmtId="2" xfId="0" applyBorder="1" applyFont="1" applyNumberFormat="1"/>
    <xf borderId="5" fillId="0" fontId="15" numFmtId="1" xfId="0" applyBorder="1" applyFont="1" applyNumberFormat="1"/>
    <xf borderId="23" fillId="0" fontId="15" numFmtId="0" xfId="0" applyBorder="1" applyFont="1"/>
    <xf borderId="21" fillId="0" fontId="15" numFmtId="169" xfId="0" applyBorder="1" applyFont="1" applyNumberFormat="1"/>
    <xf borderId="18" fillId="0" fontId="15" numFmtId="2" xfId="0" applyBorder="1" applyFont="1" applyNumberFormat="1"/>
    <xf borderId="21" fillId="0" fontId="15" numFmtId="2" xfId="0" applyBorder="1" applyFont="1" applyNumberFormat="1"/>
    <xf borderId="19" fillId="0" fontId="15" numFmtId="2" xfId="0" applyBorder="1" applyFont="1" applyNumberFormat="1"/>
    <xf borderId="23" fillId="0" fontId="15" numFmtId="2" xfId="0" applyBorder="1" applyFont="1" applyNumberFormat="1"/>
    <xf borderId="35" fillId="4" fontId="15" numFmtId="0" xfId="0" applyBorder="1" applyFont="1"/>
    <xf borderId="37" fillId="4" fontId="15" numFmtId="2" xfId="0" applyBorder="1" applyFont="1" applyNumberFormat="1"/>
    <xf borderId="33" fillId="4" fontId="15" numFmtId="2" xfId="0" applyBorder="1" applyFont="1" applyNumberFormat="1"/>
    <xf borderId="27" fillId="9" fontId="15" numFmtId="0" xfId="0" applyBorder="1" applyFont="1"/>
    <xf borderId="1" fillId="9" fontId="15" numFmtId="0" xfId="0" applyBorder="1" applyFont="1"/>
    <xf borderId="1" fillId="4" fontId="15" numFmtId="0" xfId="0" applyBorder="1" applyFont="1"/>
    <xf borderId="28" fillId="9" fontId="15" numFmtId="0" xfId="0" applyBorder="1" applyFont="1"/>
    <xf borderId="31" fillId="9" fontId="15" numFmtId="0" xfId="0" applyBorder="1" applyFont="1"/>
    <xf borderId="1" fillId="6" fontId="15" numFmtId="0" xfId="0" applyBorder="1" applyFont="1"/>
    <xf borderId="27" fillId="6" fontId="15" numFmtId="0" xfId="0" applyBorder="1" applyFont="1"/>
    <xf borderId="17" fillId="0" fontId="15" numFmtId="164" xfId="0" applyBorder="1" applyFont="1" applyNumberFormat="1"/>
    <xf borderId="2" fillId="0" fontId="29" numFmtId="0" xfId="0" applyAlignment="1" applyBorder="1" applyFont="1">
      <alignment horizontal="center"/>
    </xf>
    <xf borderId="22" fillId="0" fontId="29" numFmtId="0" xfId="0" applyAlignment="1" applyBorder="1" applyFont="1">
      <alignment horizontal="center"/>
    </xf>
    <xf borderId="4" fillId="0" fontId="15" numFmtId="1" xfId="0" applyAlignment="1" applyBorder="1" applyFont="1" applyNumberFormat="1">
      <alignment horizontal="right"/>
    </xf>
    <xf borderId="11" fillId="0" fontId="15" numFmtId="1" xfId="0" applyAlignment="1" applyBorder="1" applyFont="1" applyNumberFormat="1">
      <alignment horizontal="right"/>
    </xf>
    <xf borderId="3" fillId="0" fontId="15" numFmtId="1" xfId="0" applyAlignment="1" applyBorder="1" applyFont="1" applyNumberFormat="1">
      <alignment horizontal="right"/>
    </xf>
    <xf borderId="4" fillId="0" fontId="15" numFmtId="169" xfId="0" applyAlignment="1" applyBorder="1" applyFont="1" applyNumberFormat="1">
      <alignment horizontal="right"/>
    </xf>
    <xf borderId="11" fillId="0" fontId="15" numFmtId="169" xfId="0" applyAlignment="1" applyBorder="1" applyFont="1" applyNumberFormat="1">
      <alignment horizontal="right"/>
    </xf>
    <xf borderId="3" fillId="0" fontId="15" numFmtId="169" xfId="0" applyAlignment="1" applyBorder="1" applyFont="1" applyNumberFormat="1">
      <alignment horizontal="right"/>
    </xf>
    <xf borderId="20" fillId="0" fontId="15" numFmtId="1" xfId="0" applyBorder="1" applyFont="1" applyNumberFormat="1"/>
    <xf borderId="4" fillId="0" fontId="15" numFmtId="2" xfId="0" applyAlignment="1" applyBorder="1" applyFont="1" applyNumberFormat="1">
      <alignment horizontal="right"/>
    </xf>
    <xf borderId="11" fillId="0" fontId="15" numFmtId="2" xfId="0" applyAlignment="1" applyBorder="1" applyFont="1" applyNumberFormat="1">
      <alignment horizontal="right"/>
    </xf>
    <xf borderId="3" fillId="0" fontId="15" numFmtId="2" xfId="0" applyAlignment="1" applyBorder="1" applyFont="1" applyNumberFormat="1">
      <alignment horizontal="right"/>
    </xf>
    <xf borderId="20" fillId="0" fontId="15" numFmtId="0" xfId="0" applyAlignment="1" applyBorder="1" applyFont="1">
      <alignment horizontal="left"/>
    </xf>
    <xf borderId="20" fillId="0" fontId="15" numFmtId="2" xfId="0" applyAlignment="1" applyBorder="1" applyFont="1" applyNumberFormat="1">
      <alignment horizontal="right"/>
    </xf>
    <xf borderId="21" fillId="0" fontId="15" numFmtId="2" xfId="0" applyAlignment="1" applyBorder="1" applyFont="1" applyNumberFormat="1">
      <alignment horizontal="right"/>
    </xf>
    <xf borderId="19" fillId="0" fontId="15" numFmtId="2" xfId="0" applyAlignment="1" applyBorder="1" applyFont="1" applyNumberFormat="1">
      <alignment horizontal="right"/>
    </xf>
    <xf borderId="4" fillId="0" fontId="15" numFmtId="0" xfId="0" applyAlignment="1" applyBorder="1" applyFont="1">
      <alignment horizontal="right"/>
    </xf>
    <xf borderId="11" fillId="0" fontId="15" numFmtId="0" xfId="0" applyAlignment="1" applyBorder="1" applyFont="1">
      <alignment horizontal="right"/>
    </xf>
    <xf borderId="3" fillId="0" fontId="15" numFmtId="0" xfId="0" applyAlignment="1" applyBorder="1" applyFont="1">
      <alignment horizontal="right"/>
    </xf>
    <xf borderId="25" fillId="4" fontId="15" numFmtId="1" xfId="0" applyBorder="1" applyFont="1" applyNumberFormat="1"/>
    <xf borderId="31" fillId="4" fontId="15" numFmtId="169" xfId="0" applyBorder="1" applyFont="1" applyNumberFormat="1"/>
    <xf borderId="38" fillId="4" fontId="15" numFmtId="2" xfId="0" applyBorder="1" applyFont="1" applyNumberFormat="1"/>
    <xf borderId="31" fillId="4" fontId="15" numFmtId="2" xfId="0" applyBorder="1" applyFont="1" applyNumberFormat="1"/>
    <xf borderId="32" fillId="4" fontId="15" numFmtId="2" xfId="0" applyBorder="1" applyFont="1" applyNumberFormat="1"/>
    <xf borderId="1" fillId="8" fontId="15" numFmtId="0" xfId="0" applyBorder="1" applyFont="1"/>
    <xf borderId="2" fillId="0" fontId="29" numFmtId="0" xfId="0" applyAlignment="1" applyBorder="1" applyFont="1">
      <alignment horizontal="left"/>
    </xf>
    <xf borderId="17" fillId="0" fontId="15" numFmtId="2" xfId="0" applyAlignment="1" applyBorder="1" applyFont="1" applyNumberFormat="1">
      <alignment horizontal="right"/>
    </xf>
    <xf borderId="23" fillId="0" fontId="15" numFmtId="2" xfId="0" applyAlignment="1" applyBorder="1" applyFont="1" applyNumberFormat="1">
      <alignment horizontal="right"/>
    </xf>
    <xf borderId="0" fillId="0" fontId="93" numFmtId="0" xfId="0" applyFont="1"/>
    <xf borderId="11" fillId="0" fontId="15" numFmtId="1" xfId="0" applyBorder="1" applyFont="1" applyNumberFormat="1"/>
    <xf borderId="1" fillId="4" fontId="15" numFmtId="0" xfId="0" applyAlignment="1" applyBorder="1" applyFont="1">
      <alignment horizontal="center"/>
    </xf>
    <xf borderId="23" fillId="0" fontId="15" numFmtId="1" xfId="0" applyBorder="1" applyFont="1" applyNumberFormat="1"/>
    <xf borderId="12" fillId="0" fontId="94" numFmtId="0" xfId="0" applyAlignment="1" applyBorder="1" applyFont="1">
      <alignment horizontal="left"/>
    </xf>
    <xf borderId="21" fillId="0" fontId="94" numFmtId="0" xfId="0" applyAlignment="1" applyBorder="1" applyFont="1">
      <alignment horizontal="left"/>
    </xf>
    <xf borderId="6" fillId="0" fontId="15" numFmtId="0" xfId="0" applyBorder="1" applyFont="1"/>
    <xf borderId="7" fillId="0" fontId="15" numFmtId="1" xfId="0" applyBorder="1" applyFont="1" applyNumberFormat="1"/>
    <xf borderId="3" fillId="0" fontId="15" numFmtId="1" xfId="0" applyBorder="1" applyFont="1" applyNumberFormat="1"/>
    <xf borderId="0" fillId="0" fontId="95" numFmtId="0" xfId="0" applyFont="1"/>
    <xf borderId="5" fillId="0" fontId="94" numFmtId="0" xfId="0" applyBorder="1" applyFont="1"/>
    <xf borderId="2" fillId="0" fontId="15" numFmtId="0" xfId="0" applyAlignment="1" applyBorder="1" applyFont="1">
      <alignment horizontal="left"/>
    </xf>
    <xf borderId="20" fillId="0" fontId="94" numFmtId="0" xfId="0" applyAlignment="1" applyBorder="1" applyFont="1">
      <alignment horizontal="left"/>
    </xf>
    <xf borderId="18" fillId="0" fontId="15" numFmtId="0" xfId="0" applyBorder="1" applyFont="1"/>
    <xf borderId="2" fillId="0" fontId="42" numFmtId="0" xfId="0" applyAlignment="1" applyBorder="1" applyFont="1">
      <alignment horizontal="left"/>
    </xf>
    <xf borderId="17" fillId="0" fontId="42" numFmtId="0" xfId="0" applyBorder="1" applyFont="1"/>
    <xf borderId="22" fillId="0" fontId="42" numFmtId="0" xfId="0" applyBorder="1" applyFont="1"/>
    <xf borderId="22" fillId="0" fontId="42" numFmtId="1" xfId="0" applyBorder="1" applyFont="1" applyNumberFormat="1"/>
    <xf borderId="4" fillId="0" fontId="52" numFmtId="0" xfId="0" applyAlignment="1" applyBorder="1" applyFont="1">
      <alignment horizontal="right"/>
    </xf>
    <xf borderId="0" fillId="0" fontId="52" numFmtId="0" xfId="0" applyFont="1"/>
    <xf borderId="0" fillId="0" fontId="52" numFmtId="1" xfId="0" applyFont="1" applyNumberFormat="1"/>
    <xf borderId="11" fillId="0" fontId="52" numFmtId="1" xfId="0" applyBorder="1" applyFont="1" applyNumberFormat="1"/>
    <xf borderId="5" fillId="0" fontId="15" numFmtId="0" xfId="0" applyAlignment="1" applyBorder="1" applyFont="1">
      <alignment horizontal="right"/>
    </xf>
    <xf borderId="2" fillId="0" fontId="56" numFmtId="0" xfId="0" applyAlignment="1" applyBorder="1" applyFont="1">
      <alignment horizontal="right"/>
    </xf>
    <xf borderId="17" fillId="0" fontId="56" numFmtId="0" xfId="0" applyBorder="1" applyFont="1"/>
    <xf borderId="22" fillId="0" fontId="56" numFmtId="0" xfId="0" applyBorder="1" applyFont="1"/>
    <xf borderId="0" fillId="0" fontId="15" numFmtId="1" xfId="0" applyFont="1" applyNumberFormat="1"/>
    <xf borderId="17" fillId="0" fontId="42" numFmtId="1" xfId="0" applyBorder="1" applyFont="1" applyNumberFormat="1"/>
    <xf borderId="5" fillId="0" fontId="94" numFmtId="0" xfId="0" applyAlignment="1" applyBorder="1" applyFont="1">
      <alignment horizontal="left"/>
    </xf>
    <xf borderId="29" fillId="4" fontId="15" numFmtId="2" xfId="0" applyBorder="1" applyFont="1" applyNumberFormat="1"/>
    <xf borderId="5" fillId="0" fontId="42" numFmtId="0" xfId="0" applyAlignment="1" applyBorder="1" applyFont="1">
      <alignment horizontal="left"/>
    </xf>
    <xf borderId="6" fillId="0" fontId="42" numFmtId="0" xfId="0" applyBorder="1" applyFont="1"/>
    <xf borderId="12" fillId="0" fontId="42" numFmtId="0" xfId="0" applyBorder="1" applyFont="1"/>
    <xf borderId="6" fillId="0" fontId="15" numFmtId="169" xfId="0" applyBorder="1" applyFont="1" applyNumberFormat="1"/>
    <xf borderId="3" fillId="0" fontId="15" numFmtId="2" xfId="0" applyBorder="1" applyFont="1" applyNumberFormat="1"/>
    <xf borderId="0" fillId="0" fontId="15" numFmtId="169" xfId="0" applyFont="1" applyNumberFormat="1"/>
    <xf borderId="20" fillId="0" fontId="15" numFmtId="0" xfId="0" applyAlignment="1" applyBorder="1" applyFont="1">
      <alignment horizontal="right"/>
    </xf>
    <xf borderId="20" fillId="0" fontId="56" numFmtId="0" xfId="0" applyAlignment="1" applyBorder="1" applyFont="1">
      <alignment horizontal="right"/>
    </xf>
    <xf borderId="18" fillId="0" fontId="56" numFmtId="0" xfId="0" applyBorder="1" applyFont="1"/>
    <xf borderId="22" fillId="0" fontId="56" numFmtId="169" xfId="0" applyBorder="1" applyFont="1" applyNumberFormat="1"/>
    <xf borderId="17" fillId="0" fontId="56" numFmtId="169" xfId="0" applyBorder="1" applyFont="1" applyNumberFormat="1"/>
    <xf borderId="20" fillId="0" fontId="52" numFmtId="0" xfId="0" applyAlignment="1" applyBorder="1" applyFont="1">
      <alignment horizontal="right"/>
    </xf>
    <xf borderId="18" fillId="0" fontId="52" numFmtId="0" xfId="0" applyBorder="1" applyFont="1"/>
    <xf borderId="21" fillId="0" fontId="52" numFmtId="169" xfId="0" applyBorder="1" applyFont="1" applyNumberFormat="1"/>
    <xf borderId="0" fillId="0" fontId="52" numFmtId="0" xfId="0" applyAlignment="1" applyFont="1">
      <alignment horizontal="right"/>
    </xf>
    <xf borderId="0" fillId="0" fontId="52" numFmtId="169" xfId="0" applyFont="1" applyNumberFormat="1"/>
    <xf borderId="0" fillId="0" fontId="17" numFmtId="16" xfId="0" applyAlignment="1" applyFont="1" applyNumberFormat="1">
      <alignment horizontal="center"/>
    </xf>
    <xf borderId="0" fillId="0" fontId="17" numFmtId="16" xfId="0" applyAlignment="1" applyFont="1" applyNumberFormat="1">
      <alignment horizontal="left"/>
    </xf>
    <xf borderId="22" fillId="10" fontId="15" numFmtId="49" xfId="0" applyAlignment="1" applyBorder="1" applyFill="1" applyFont="1" applyNumberFormat="1">
      <alignment horizontal="center"/>
    </xf>
    <xf borderId="22" fillId="10" fontId="15" numFmtId="1" xfId="0" applyBorder="1" applyFont="1" applyNumberFormat="1"/>
    <xf borderId="22" fillId="10" fontId="15" numFmtId="169" xfId="0" applyBorder="1" applyFont="1" applyNumberFormat="1"/>
    <xf borderId="22" fillId="10" fontId="15" numFmtId="2" xfId="0" applyBorder="1" applyFont="1" applyNumberFormat="1"/>
    <xf borderId="36" fillId="10" fontId="15" numFmtId="2" xfId="0" applyBorder="1" applyFont="1" applyNumberFormat="1"/>
    <xf borderId="35" fillId="10" fontId="15" numFmtId="1" xfId="0" applyBorder="1" applyFont="1" applyNumberFormat="1"/>
    <xf borderId="37" fillId="10" fontId="15" numFmtId="2" xfId="0" applyBorder="1" applyFont="1" applyNumberFormat="1"/>
    <xf borderId="36" fillId="10" fontId="15" numFmtId="0" xfId="0" applyBorder="1" applyFont="1"/>
    <xf borderId="22" fillId="2" fontId="15" numFmtId="49" xfId="0" applyAlignment="1" applyBorder="1" applyFont="1" applyNumberFormat="1">
      <alignment horizontal="center"/>
    </xf>
    <xf borderId="22" fillId="2" fontId="15" numFmtId="1" xfId="0" applyBorder="1" applyFont="1" applyNumberFormat="1"/>
    <xf borderId="22" fillId="2" fontId="15" numFmtId="169" xfId="0" applyBorder="1" applyFont="1" applyNumberFormat="1"/>
    <xf borderId="22" fillId="2" fontId="15" numFmtId="2" xfId="0" applyBorder="1" applyFont="1" applyNumberFormat="1"/>
    <xf borderId="36" fillId="2" fontId="15" numFmtId="2" xfId="0" applyBorder="1" applyFont="1" applyNumberFormat="1"/>
    <xf borderId="35" fillId="2" fontId="15" numFmtId="1" xfId="0" applyBorder="1" applyFont="1" applyNumberFormat="1"/>
    <xf borderId="37" fillId="2" fontId="15" numFmtId="2" xfId="0" applyBorder="1" applyFont="1" applyNumberFormat="1"/>
    <xf borderId="36" fillId="2" fontId="15" numFmtId="0" xfId="0" applyBorder="1" applyFont="1"/>
    <xf borderId="0" fillId="0" fontId="15" numFmtId="164" xfId="0" applyFont="1" applyNumberFormat="1"/>
    <xf borderId="5" fillId="0" fontId="96" numFmtId="0" xfId="0" applyAlignment="1" applyBorder="1" applyFont="1">
      <alignment horizontal="left"/>
    </xf>
    <xf borderId="0" fillId="0" fontId="97" numFmtId="0" xfId="0" applyAlignment="1" applyFont="1">
      <alignment horizontal="right"/>
    </xf>
    <xf borderId="0" fillId="0" fontId="29" numFmtId="0" xfId="0" applyAlignment="1" applyFont="1">
      <alignment horizontal="center"/>
    </xf>
    <xf borderId="0" fillId="0" fontId="29" numFmtId="2" xfId="0" applyFont="1" applyNumberFormat="1"/>
    <xf borderId="0" fillId="0" fontId="49" numFmtId="0" xfId="0" applyAlignment="1" applyFont="1">
      <alignment horizontal="left"/>
    </xf>
    <xf borderId="5" fillId="0" fontId="98" numFmtId="0" xfId="0" applyBorder="1" applyFont="1"/>
    <xf borderId="0" fillId="0" fontId="12" numFmtId="0" xfId="0" applyAlignment="1" applyFont="1">
      <alignment horizontal="right"/>
    </xf>
    <xf borderId="0" fillId="0" fontId="88" numFmtId="0" xfId="0" applyAlignment="1" applyFont="1">
      <alignment horizontal="right"/>
    </xf>
    <xf borderId="0" fillId="0" fontId="99" numFmtId="0" xfId="0" applyAlignment="1" applyFont="1">
      <alignment horizontal="right"/>
    </xf>
    <xf borderId="0" fillId="0" fontId="46" numFmtId="0" xfId="0" applyFont="1"/>
    <xf borderId="4" fillId="0" fontId="100" numFmtId="0" xfId="0" applyAlignment="1" applyBorder="1" applyFont="1">
      <alignment horizontal="left"/>
    </xf>
    <xf borderId="4" fillId="0" fontId="49" numFmtId="0" xfId="0" applyAlignment="1" applyBorder="1" applyFont="1">
      <alignment horizontal="left"/>
    </xf>
    <xf borderId="0" fillId="0" fontId="58" numFmtId="0" xfId="0" applyAlignment="1" applyFont="1">
      <alignment horizontal="left"/>
    </xf>
    <xf borderId="21" fillId="0" fontId="101" numFmtId="0" xfId="0" applyAlignment="1" applyBorder="1" applyFont="1">
      <alignment horizontal="left"/>
    </xf>
    <xf borderId="6" fillId="0" fontId="88" numFmtId="0" xfId="0" applyAlignment="1" applyBorder="1" applyFont="1">
      <alignment horizontal="right"/>
    </xf>
    <xf borderId="18" fillId="0" fontId="88" numFmtId="0" xfId="0" applyAlignment="1" applyBorder="1" applyFont="1">
      <alignment horizontal="right"/>
    </xf>
    <xf borderId="18" fillId="0" fontId="86" numFmtId="0" xfId="0" applyAlignment="1" applyBorder="1" applyFont="1">
      <alignment horizontal="left"/>
    </xf>
    <xf borderId="0" fillId="0" fontId="94" numFmtId="0" xfId="0" applyAlignment="1" applyFont="1">
      <alignment horizontal="right"/>
    </xf>
    <xf borderId="18" fillId="0" fontId="94" numFmtId="0" xfId="0" applyAlignment="1" applyBorder="1" applyFont="1">
      <alignment horizontal="right"/>
    </xf>
    <xf borderId="18" fillId="0" fontId="102" numFmtId="0" xfId="0" applyBorder="1" applyFont="1"/>
    <xf borderId="6" fillId="0" fontId="103" numFmtId="0" xfId="0" applyBorder="1" applyFont="1"/>
    <xf borderId="18" fillId="0" fontId="104" numFmtId="0" xfId="0" applyAlignment="1" applyBorder="1" applyFont="1">
      <alignment horizontal="left"/>
    </xf>
    <xf borderId="22" fillId="0" fontId="15" numFmtId="0" xfId="0" applyAlignment="1" applyBorder="1" applyFont="1">
      <alignment horizontal="left"/>
    </xf>
    <xf borderId="6" fillId="0" fontId="15" numFmtId="0" xfId="0" applyAlignment="1" applyBorder="1" applyFont="1">
      <alignment horizontal="left"/>
    </xf>
    <xf borderId="6" fillId="0" fontId="31" numFmtId="0" xfId="0" applyAlignment="1" applyBorder="1" applyFont="1">
      <alignment horizontal="left"/>
    </xf>
    <xf borderId="4" fillId="0" fontId="105" numFmtId="0" xfId="0" applyBorder="1" applyFont="1"/>
    <xf borderId="0" fillId="0" fontId="106" numFmtId="0" xfId="0" applyFont="1"/>
    <xf borderId="0" fillId="0" fontId="107" numFmtId="0" xfId="0" applyAlignment="1" applyFont="1">
      <alignment horizontal="center"/>
    </xf>
    <xf borderId="3" fillId="0" fontId="108" numFmtId="0" xfId="0" applyAlignment="1" applyBorder="1" applyFont="1">
      <alignment horizontal="center"/>
    </xf>
    <xf borderId="18" fillId="0" fontId="17" numFmtId="2" xfId="0" applyBorder="1" applyFont="1" applyNumberFormat="1"/>
    <xf borderId="19" fillId="0" fontId="17" numFmtId="2" xfId="0" applyBorder="1" applyFont="1" applyNumberFormat="1"/>
    <xf borderId="0" fillId="0" fontId="60" numFmtId="0" xfId="0" applyAlignment="1" applyFont="1">
      <alignment horizontal="left"/>
    </xf>
    <xf borderId="3" fillId="0" fontId="29" numFmtId="0" xfId="0" applyAlignment="1" applyBorder="1" applyFont="1">
      <alignment horizontal="left"/>
    </xf>
    <xf borderId="0" fillId="0" fontId="34" numFmtId="0" xfId="0" applyAlignment="1" applyFont="1">
      <alignment horizontal="left"/>
    </xf>
    <xf borderId="0" fillId="0" fontId="109" numFmtId="0" xfId="0" applyAlignment="1" applyFont="1">
      <alignment horizontal="left"/>
    </xf>
    <xf borderId="0" fillId="0" fontId="83" numFmtId="0" xfId="0" applyAlignment="1" applyFont="1">
      <alignment horizontal="center"/>
    </xf>
    <xf borderId="0" fillId="0" fontId="17" numFmtId="14" xfId="0" applyFont="1" applyNumberFormat="1"/>
    <xf borderId="0" fillId="0" fontId="1" numFmtId="14" xfId="0" applyFont="1" applyNumberFormat="1"/>
    <xf borderId="1" fillId="5" fontId="110" numFmtId="0" xfId="0" applyBorder="1" applyFont="1"/>
    <xf borderId="6" fillId="0" fontId="111" numFmtId="0" xfId="0" applyAlignment="1" applyBorder="1" applyFont="1">
      <alignment horizontal="center"/>
    </xf>
    <xf borderId="6" fillId="0" fontId="17" numFmtId="164" xfId="0" applyBorder="1" applyFont="1" applyNumberFormat="1"/>
    <xf borderId="6" fillId="0" fontId="76" numFmtId="0" xfId="0" applyAlignment="1" applyBorder="1" applyFont="1">
      <alignment horizontal="left"/>
    </xf>
    <xf borderId="6" fillId="0" fontId="1" numFmtId="0" xfId="0" applyAlignment="1" applyBorder="1" applyFont="1">
      <alignment horizontal="left"/>
    </xf>
  </cellXfs>
  <cellStyles count="1">
    <cellStyle xfId="0" name="Normal" builtinId="0"/>
  </cellStyles>
  <dxfs count="3">
    <dxf>
      <font>
        <color rgb="FFFF0000"/>
      </font>
      <fill>
        <patternFill patternType="none"/>
      </fill>
      <border/>
    </dxf>
    <dxf>
      <font>
        <color rgb="FF008000"/>
      </font>
      <fill>
        <patternFill patternType="none"/>
      </fill>
      <border/>
    </dxf>
    <dxf>
      <font>
        <b/>
        <color rgb="FFFF0000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180975</xdr:colOff>
      <xdr:row>1</xdr:row>
      <xdr:rowOff>123825</xdr:rowOff>
    </xdr:from>
    <xdr:ext cx="38100" cy="171450"/>
    <xdr:grpSp>
      <xdr:nvGrpSpPr>
        <xdr:cNvPr id="2" name="Shape 2"/>
        <xdr:cNvGrpSpPr/>
      </xdr:nvGrpSpPr>
      <xdr:grpSpPr>
        <a:xfrm>
          <a:off x="5346000" y="3694275"/>
          <a:ext cx="0" cy="171450"/>
          <a:chOff x="5346000" y="3694275"/>
          <a:chExt cx="0" cy="171450"/>
        </a:xfrm>
      </xdr:grpSpPr>
      <xdr:cxnSp>
        <xdr:nvCxnSpPr>
          <xdr:cNvPr id="3" name="Shape 3"/>
          <xdr:cNvCxnSpPr/>
        </xdr:nvCxnSpPr>
        <xdr:spPr>
          <a:xfrm>
            <a:off x="5346000" y="3694275"/>
            <a:ext cx="0" cy="1714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stealth"/>
          </a:ln>
        </xdr:spPr>
      </xdr:cxn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dripinvesting.org/Tools/Tools.asp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dripinvesting.org/Tools/Tools.asp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dripinvesting.org/Tools/Tools.asp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://dripinvesting.org/Tools/Tools.asp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en.wikipedia.org/wiki/List_of_recessions_in_the_United_States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seekingalpha.com/author/david-fish/articles" TargetMode="External"/><Relationship Id="rId2" Type="http://schemas.openxmlformats.org/officeDocument/2006/relationships/hyperlink" Target="http://www.tessellation.com/david_fish/" TargetMode="External"/><Relationship Id="rId3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9.14"/>
    <col customWidth="1" min="14" max="26" width="8.71"/>
  </cols>
  <sheetData>
    <row r="1" ht="12.75" customHeight="1">
      <c r="A1" s="1"/>
      <c r="B1" s="2"/>
      <c r="C1" s="1"/>
      <c r="D1" s="2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/>
      <c r="B2" s="2"/>
      <c r="C2" s="1"/>
      <c r="D2" s="2"/>
      <c r="E2" s="1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2"/>
      <c r="C3" s="1"/>
      <c r="D3" s="2"/>
      <c r="E3" s="1"/>
      <c r="F3" s="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2"/>
      <c r="C4" s="1"/>
      <c r="D4" s="2"/>
      <c r="E4" s="1"/>
      <c r="F4" s="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/>
      <c r="B5" s="2"/>
      <c r="C5" s="1"/>
      <c r="D5" s="2"/>
      <c r="E5" s="1"/>
      <c r="F5" s="2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2"/>
      <c r="C6" s="1"/>
      <c r="D6" s="2"/>
      <c r="E6" s="1"/>
      <c r="F6" s="2"/>
      <c r="G6" s="1"/>
      <c r="H6" s="1"/>
      <c r="I6" s="1"/>
      <c r="J6" s="1"/>
      <c r="K6" s="1"/>
      <c r="L6" s="1"/>
      <c r="M6" s="3" t="s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2"/>
      <c r="C7" s="1"/>
      <c r="D7" s="2"/>
      <c r="E7" s="1"/>
      <c r="F7" s="2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2"/>
      <c r="C8" s="1"/>
      <c r="D8" s="2"/>
      <c r="E8" s="1"/>
      <c r="F8" s="2"/>
      <c r="G8" s="1"/>
      <c r="H8" s="1"/>
      <c r="I8" s="1"/>
      <c r="J8" s="1"/>
      <c r="K8" s="1"/>
      <c r="L8" s="1"/>
      <c r="M8" s="4" t="s">
        <v>1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2"/>
      <c r="C9" s="1"/>
      <c r="D9" s="2"/>
      <c r="E9" s="1"/>
      <c r="F9" s="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2"/>
      <c r="C10" s="1"/>
      <c r="D10" s="2"/>
      <c r="E10" s="1"/>
      <c r="F10" s="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2"/>
      <c r="C11" s="1"/>
      <c r="D11" s="2"/>
      <c r="E11" s="1"/>
      <c r="F11" s="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2"/>
      <c r="C12" s="1"/>
      <c r="D12" s="2"/>
      <c r="E12" s="1"/>
      <c r="F12" s="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2"/>
      <c r="C13" s="1"/>
      <c r="D13" s="2"/>
      <c r="E13" s="1"/>
      <c r="F13" s="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2"/>
      <c r="C14" s="1"/>
      <c r="D14" s="2"/>
      <c r="E14" s="1"/>
      <c r="F14" s="2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2"/>
      <c r="C15" s="1"/>
      <c r="D15" s="2"/>
      <c r="E15" s="1"/>
      <c r="F15" s="2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2"/>
      <c r="C16" s="1"/>
      <c r="D16" s="2"/>
      <c r="E16" s="1"/>
      <c r="F16" s="2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2"/>
      <c r="C17" s="1"/>
      <c r="D17" s="2"/>
      <c r="E17" s="1"/>
      <c r="F17" s="2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2"/>
      <c r="C18" s="1"/>
      <c r="D18" s="2"/>
      <c r="E18" s="1"/>
      <c r="F18" s="2"/>
      <c r="G18" s="1"/>
      <c r="H18" s="1"/>
      <c r="I18" s="1"/>
      <c r="J18" s="1"/>
      <c r="K18" s="1"/>
      <c r="L18" s="1"/>
      <c r="M18" s="5" t="s">
        <v>2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2"/>
      <c r="C19" s="1"/>
      <c r="D19" s="2"/>
      <c r="E19" s="1"/>
      <c r="F19" s="2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2"/>
      <c r="C20" s="1"/>
      <c r="D20" s="2"/>
      <c r="E20" s="1"/>
      <c r="F20" s="2"/>
      <c r="G20" s="1"/>
      <c r="H20" s="1"/>
      <c r="I20" s="1"/>
      <c r="J20" s="1"/>
      <c r="K20" s="1"/>
      <c r="L20" s="1"/>
      <c r="M20" s="6" t="s">
        <v>3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2"/>
      <c r="C21" s="1"/>
      <c r="D21" s="2"/>
      <c r="E21" s="1"/>
      <c r="F21" s="2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2"/>
      <c r="C22" s="1"/>
      <c r="D22" s="2"/>
      <c r="E22" s="1"/>
      <c r="F22" s="2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2"/>
      <c r="C23" s="1"/>
      <c r="D23" s="2"/>
      <c r="E23" s="1"/>
      <c r="F23" s="2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2"/>
      <c r="C24" s="1"/>
      <c r="D24" s="2"/>
      <c r="E24" s="1"/>
      <c r="F24" s="2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2"/>
      <c r="C25" s="1"/>
      <c r="D25" s="2"/>
      <c r="E25" s="1"/>
      <c r="F25" s="2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2"/>
      <c r="C26" s="1"/>
      <c r="D26" s="2"/>
      <c r="E26" s="1"/>
      <c r="F26" s="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2"/>
      <c r="C27" s="1"/>
      <c r="D27" s="2"/>
      <c r="E27" s="1"/>
      <c r="F27" s="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2"/>
      <c r="C28" s="1"/>
      <c r="D28" s="2"/>
      <c r="E28" s="1"/>
      <c r="F28" s="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2"/>
      <c r="C29" s="1"/>
      <c r="D29" s="2"/>
      <c r="E29" s="1"/>
      <c r="F29" s="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2"/>
      <c r="C30" s="1"/>
      <c r="D30" s="2"/>
      <c r="E30" s="1"/>
      <c r="F30" s="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2"/>
      <c r="C31" s="1"/>
      <c r="D31" s="2"/>
      <c r="E31" s="1"/>
      <c r="F31" s="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2"/>
      <c r="C32" s="1"/>
      <c r="D32" s="2"/>
      <c r="E32" s="1"/>
      <c r="F32" s="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2"/>
      <c r="C33" s="1"/>
      <c r="D33" s="2"/>
      <c r="E33" s="1"/>
      <c r="F33" s="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2"/>
      <c r="C34" s="1"/>
      <c r="D34" s="2"/>
      <c r="E34" s="1"/>
      <c r="F34" s="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2"/>
      <c r="C35" s="1"/>
      <c r="D35" s="2"/>
      <c r="E35" s="1"/>
      <c r="F35" s="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2"/>
      <c r="C36" s="1"/>
      <c r="D36" s="2"/>
      <c r="E36" s="1"/>
      <c r="F36" s="2"/>
      <c r="G36" s="1"/>
      <c r="H36" s="1"/>
      <c r="I36" s="1"/>
      <c r="J36" s="1"/>
      <c r="K36" s="1"/>
      <c r="L36" s="1"/>
      <c r="M36" s="2" t="s">
        <v>4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2"/>
      <c r="C37" s="1"/>
      <c r="D37" s="2"/>
      <c r="E37" s="1"/>
      <c r="F37" s="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2"/>
      <c r="C38" s="1"/>
      <c r="D38" s="2"/>
      <c r="E38" s="1"/>
      <c r="F38" s="2"/>
      <c r="G38" s="1"/>
      <c r="H38" s="7"/>
      <c r="I38" s="1"/>
      <c r="J38" s="1"/>
      <c r="K38" s="1"/>
      <c r="L38" s="1"/>
      <c r="M38" s="2" t="s">
        <v>5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2"/>
      <c r="C39" s="1"/>
      <c r="D39" s="2"/>
      <c r="E39" s="1"/>
      <c r="F39" s="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2"/>
      <c r="C40" s="1"/>
      <c r="D40" s="2"/>
      <c r="E40" s="1"/>
      <c r="F40" s="2"/>
      <c r="G40" s="1"/>
      <c r="H40" s="1"/>
      <c r="I40" s="1"/>
      <c r="J40" s="1"/>
      <c r="K40" s="1"/>
      <c r="L40" s="1"/>
      <c r="M40" s="8" t="s">
        <v>6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9"/>
      <c r="C41" s="1"/>
      <c r="D41" s="10"/>
      <c r="E41" s="1"/>
      <c r="F41" s="1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9"/>
      <c r="C42" s="1"/>
      <c r="D42" s="10"/>
      <c r="E42" s="1"/>
      <c r="F42" s="1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2"/>
      <c r="C43" s="1"/>
      <c r="D43" s="2"/>
      <c r="E43" s="1"/>
      <c r="F43" s="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2"/>
      <c r="C44" s="1"/>
      <c r="D44" s="2"/>
      <c r="E44" s="1"/>
      <c r="F44" s="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2"/>
      <c r="C45" s="1"/>
      <c r="D45" s="2"/>
      <c r="E45" s="1"/>
      <c r="F45" s="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2"/>
      <c r="C46" s="1"/>
      <c r="D46" s="2"/>
      <c r="E46" s="1"/>
      <c r="F46" s="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2"/>
      <c r="C47" s="1"/>
      <c r="D47" s="2"/>
      <c r="E47" s="1"/>
      <c r="F47" s="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2"/>
      <c r="C48" s="1"/>
      <c r="D48" s="2"/>
      <c r="E48" s="1"/>
      <c r="F48" s="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2"/>
      <c r="C49" s="1"/>
      <c r="D49" s="2"/>
      <c r="E49" s="1"/>
      <c r="F49" s="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2"/>
      <c r="C50" s="1"/>
      <c r="D50" s="2"/>
      <c r="E50" s="1"/>
      <c r="F50" s="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2"/>
      <c r="C51" s="1"/>
      <c r="D51" s="2"/>
      <c r="E51" s="1"/>
      <c r="F51" s="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2"/>
      <c r="C52" s="1"/>
      <c r="D52" s="2"/>
      <c r="E52" s="1"/>
      <c r="F52" s="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2"/>
      <c r="C53" s="1"/>
      <c r="D53" s="2"/>
      <c r="E53" s="1"/>
      <c r="F53" s="2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2"/>
      <c r="C54" s="1"/>
      <c r="D54" s="2"/>
      <c r="E54" s="1"/>
      <c r="F54" s="2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2"/>
      <c r="C55" s="1"/>
      <c r="D55" s="2"/>
      <c r="E55" s="1"/>
      <c r="F55" s="2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2"/>
      <c r="C56" s="1"/>
      <c r="D56" s="2"/>
      <c r="E56" s="1"/>
      <c r="F56" s="2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2"/>
      <c r="C57" s="1"/>
      <c r="D57" s="2"/>
      <c r="E57" s="1"/>
      <c r="F57" s="2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2"/>
      <c r="C58" s="1"/>
      <c r="D58" s="2"/>
      <c r="E58" s="1"/>
      <c r="F58" s="2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2"/>
      <c r="C59" s="1"/>
      <c r="D59" s="2"/>
      <c r="E59" s="1"/>
      <c r="F59" s="2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2"/>
      <c r="C60" s="1"/>
      <c r="D60" s="2"/>
      <c r="E60" s="1"/>
      <c r="F60" s="2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2"/>
      <c r="C61" s="1"/>
      <c r="D61" s="2"/>
      <c r="E61" s="1"/>
      <c r="F61" s="2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2"/>
      <c r="C62" s="1"/>
      <c r="D62" s="2"/>
      <c r="E62" s="1"/>
      <c r="F62" s="2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2"/>
      <c r="C63" s="1"/>
      <c r="D63" s="2"/>
      <c r="E63" s="1"/>
      <c r="F63" s="2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2"/>
      <c r="C64" s="1"/>
      <c r="D64" s="2"/>
      <c r="E64" s="1"/>
      <c r="F64" s="2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2"/>
      <c r="C65" s="1"/>
      <c r="D65" s="2"/>
      <c r="E65" s="1"/>
      <c r="F65" s="2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2"/>
      <c r="C66" s="1"/>
      <c r="D66" s="2"/>
      <c r="E66" s="1"/>
      <c r="F66" s="2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2"/>
      <c r="C67" s="1"/>
      <c r="D67" s="2"/>
      <c r="E67" s="1"/>
      <c r="F67" s="2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2"/>
      <c r="C68" s="1"/>
      <c r="D68" s="2"/>
      <c r="E68" s="1"/>
      <c r="F68" s="2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2"/>
      <c r="C69" s="1"/>
      <c r="D69" s="2"/>
      <c r="E69" s="1"/>
      <c r="F69" s="2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2"/>
      <c r="C70" s="1"/>
      <c r="D70" s="2"/>
      <c r="E70" s="1"/>
      <c r="F70" s="2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2"/>
      <c r="C71" s="1"/>
      <c r="D71" s="2"/>
      <c r="E71" s="1"/>
      <c r="F71" s="2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2"/>
      <c r="C72" s="1"/>
      <c r="D72" s="2"/>
      <c r="E72" s="1"/>
      <c r="F72" s="2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2"/>
      <c r="C73" s="1"/>
      <c r="D73" s="2"/>
      <c r="E73" s="1"/>
      <c r="F73" s="2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2"/>
      <c r="C74" s="1"/>
      <c r="D74" s="2"/>
      <c r="E74" s="1"/>
      <c r="F74" s="2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2"/>
      <c r="C75" s="1"/>
      <c r="D75" s="2"/>
      <c r="E75" s="1"/>
      <c r="F75" s="2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2"/>
      <c r="C76" s="1"/>
      <c r="D76" s="2"/>
      <c r="E76" s="1"/>
      <c r="F76" s="2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2"/>
      <c r="C77" s="1"/>
      <c r="D77" s="2"/>
      <c r="E77" s="1"/>
      <c r="F77" s="2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2"/>
      <c r="C78" s="1"/>
      <c r="D78" s="2"/>
      <c r="E78" s="1"/>
      <c r="F78" s="2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2"/>
      <c r="C79" s="1"/>
      <c r="D79" s="2"/>
      <c r="E79" s="1"/>
      <c r="F79" s="2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2"/>
      <c r="C80" s="1"/>
      <c r="D80" s="2"/>
      <c r="E80" s="1"/>
      <c r="F80" s="2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2"/>
      <c r="C81" s="1"/>
      <c r="D81" s="2"/>
      <c r="E81" s="1"/>
      <c r="F81" s="2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2"/>
      <c r="C82" s="1"/>
      <c r="D82" s="2"/>
      <c r="E82" s="1"/>
      <c r="F82" s="2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2"/>
      <c r="C83" s="1"/>
      <c r="D83" s="2"/>
      <c r="E83" s="1"/>
      <c r="F83" s="2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2"/>
      <c r="C84" s="1"/>
      <c r="D84" s="2"/>
      <c r="E84" s="1"/>
      <c r="F84" s="2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2"/>
      <c r="C85" s="1"/>
      <c r="D85" s="2"/>
      <c r="E85" s="1"/>
      <c r="F85" s="2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2"/>
      <c r="C86" s="1"/>
      <c r="D86" s="2"/>
      <c r="E86" s="1"/>
      <c r="F86" s="2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2"/>
      <c r="C87" s="1"/>
      <c r="D87" s="2"/>
      <c r="E87" s="1"/>
      <c r="F87" s="2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2"/>
      <c r="C88" s="1"/>
      <c r="D88" s="2"/>
      <c r="E88" s="1"/>
      <c r="F88" s="2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2"/>
      <c r="C89" s="1"/>
      <c r="D89" s="2"/>
      <c r="E89" s="1"/>
      <c r="F89" s="2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2"/>
      <c r="C90" s="1"/>
      <c r="D90" s="2"/>
      <c r="E90" s="1"/>
      <c r="F90" s="2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2"/>
      <c r="C91" s="1"/>
      <c r="D91" s="2"/>
      <c r="E91" s="1"/>
      <c r="F91" s="2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2"/>
      <c r="C92" s="1"/>
      <c r="D92" s="2"/>
      <c r="E92" s="1"/>
      <c r="F92" s="2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2"/>
      <c r="C93" s="1"/>
      <c r="D93" s="2"/>
      <c r="E93" s="1"/>
      <c r="F93" s="2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2"/>
      <c r="C94" s="1"/>
      <c r="D94" s="2"/>
      <c r="E94" s="1"/>
      <c r="F94" s="2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2"/>
      <c r="C95" s="1"/>
      <c r="D95" s="2"/>
      <c r="E95" s="1"/>
      <c r="F95" s="2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2"/>
      <c r="C96" s="1"/>
      <c r="D96" s="2"/>
      <c r="E96" s="1"/>
      <c r="F96" s="2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2"/>
      <c r="C97" s="1"/>
      <c r="D97" s="2"/>
      <c r="E97" s="1"/>
      <c r="F97" s="2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2"/>
      <c r="C98" s="1"/>
      <c r="D98" s="2"/>
      <c r="E98" s="1"/>
      <c r="F98" s="2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2"/>
      <c r="C99" s="1"/>
      <c r="D99" s="2"/>
      <c r="E99" s="1"/>
      <c r="F99" s="2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2"/>
      <c r="C100" s="1"/>
      <c r="D100" s="2"/>
      <c r="E100" s="1"/>
      <c r="F100" s="2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2"/>
      <c r="C101" s="1"/>
      <c r="D101" s="2"/>
      <c r="E101" s="1"/>
      <c r="F101" s="2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2"/>
      <c r="C102" s="1"/>
      <c r="D102" s="2"/>
      <c r="E102" s="1"/>
      <c r="F102" s="2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2"/>
      <c r="C103" s="1"/>
      <c r="D103" s="2"/>
      <c r="E103" s="1"/>
      <c r="F103" s="2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2"/>
      <c r="C104" s="1"/>
      <c r="D104" s="2"/>
      <c r="E104" s="1"/>
      <c r="F104" s="2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2"/>
      <c r="C105" s="1"/>
      <c r="D105" s="2"/>
      <c r="E105" s="1"/>
      <c r="F105" s="2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2"/>
      <c r="C106" s="1"/>
      <c r="D106" s="2"/>
      <c r="E106" s="1"/>
      <c r="F106" s="2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2"/>
      <c r="C107" s="1"/>
      <c r="D107" s="2"/>
      <c r="E107" s="1"/>
      <c r="F107" s="2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2"/>
      <c r="C108" s="1"/>
      <c r="D108" s="2"/>
      <c r="E108" s="1"/>
      <c r="F108" s="2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2"/>
      <c r="C109" s="1"/>
      <c r="D109" s="2"/>
      <c r="E109" s="1"/>
      <c r="F109" s="2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2"/>
      <c r="C110" s="1"/>
      <c r="D110" s="2"/>
      <c r="E110" s="1"/>
      <c r="F110" s="2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2"/>
      <c r="C111" s="1"/>
      <c r="D111" s="2"/>
      <c r="E111" s="1"/>
      <c r="F111" s="2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2"/>
      <c r="C112" s="1"/>
      <c r="D112" s="2"/>
      <c r="E112" s="1"/>
      <c r="F112" s="2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2"/>
      <c r="C113" s="1"/>
      <c r="D113" s="2"/>
      <c r="E113" s="1"/>
      <c r="F113" s="2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2"/>
      <c r="C114" s="1"/>
      <c r="D114" s="2"/>
      <c r="E114" s="1"/>
      <c r="F114" s="2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2"/>
      <c r="C115" s="1"/>
      <c r="D115" s="2"/>
      <c r="E115" s="1"/>
      <c r="F115" s="2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2"/>
      <c r="C116" s="1"/>
      <c r="D116" s="2"/>
      <c r="E116" s="1"/>
      <c r="F116" s="2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2"/>
      <c r="C117" s="1"/>
      <c r="D117" s="2"/>
      <c r="E117" s="1"/>
      <c r="F117" s="2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2"/>
      <c r="C118" s="1"/>
      <c r="D118" s="2"/>
      <c r="E118" s="1"/>
      <c r="F118" s="2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2"/>
      <c r="C119" s="1"/>
      <c r="D119" s="2"/>
      <c r="E119" s="1"/>
      <c r="F119" s="2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2"/>
      <c r="C120" s="1"/>
      <c r="D120" s="2"/>
      <c r="E120" s="1"/>
      <c r="F120" s="2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2"/>
      <c r="C121" s="1"/>
      <c r="D121" s="2"/>
      <c r="E121" s="1"/>
      <c r="F121" s="2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2"/>
      <c r="C122" s="1"/>
      <c r="D122" s="2"/>
      <c r="E122" s="1"/>
      <c r="F122" s="2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2"/>
      <c r="C123" s="1"/>
      <c r="D123" s="2"/>
      <c r="E123" s="1"/>
      <c r="F123" s="2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2"/>
      <c r="C124" s="1"/>
      <c r="D124" s="2"/>
      <c r="E124" s="1"/>
      <c r="F124" s="2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2"/>
      <c r="C125" s="1"/>
      <c r="D125" s="2"/>
      <c r="E125" s="1"/>
      <c r="F125" s="2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2"/>
      <c r="C126" s="1"/>
      <c r="D126" s="2"/>
      <c r="E126" s="1"/>
      <c r="F126" s="2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2"/>
      <c r="C127" s="1"/>
      <c r="D127" s="2"/>
      <c r="E127" s="1"/>
      <c r="F127" s="2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2"/>
      <c r="C128" s="1"/>
      <c r="D128" s="2"/>
      <c r="E128" s="1"/>
      <c r="F128" s="2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2"/>
      <c r="C129" s="1"/>
      <c r="D129" s="2"/>
      <c r="E129" s="1"/>
      <c r="F129" s="2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2"/>
      <c r="C130" s="1"/>
      <c r="D130" s="2"/>
      <c r="E130" s="1"/>
      <c r="F130" s="2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2"/>
      <c r="C131" s="1"/>
      <c r="D131" s="2"/>
      <c r="E131" s="1"/>
      <c r="F131" s="2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2"/>
      <c r="C132" s="1"/>
      <c r="D132" s="2"/>
      <c r="E132" s="1"/>
      <c r="F132" s="2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2"/>
      <c r="C133" s="1"/>
      <c r="D133" s="2"/>
      <c r="E133" s="1"/>
      <c r="F133" s="2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2"/>
      <c r="C134" s="1"/>
      <c r="D134" s="2"/>
      <c r="E134" s="1"/>
      <c r="F134" s="2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2"/>
      <c r="C135" s="1"/>
      <c r="D135" s="2"/>
      <c r="E135" s="1"/>
      <c r="F135" s="2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2"/>
      <c r="C136" s="1"/>
      <c r="D136" s="2"/>
      <c r="E136" s="1"/>
      <c r="F136" s="2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2"/>
      <c r="C137" s="1"/>
      <c r="D137" s="2"/>
      <c r="E137" s="1"/>
      <c r="F137" s="2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2"/>
      <c r="C138" s="1"/>
      <c r="D138" s="2"/>
      <c r="E138" s="1"/>
      <c r="F138" s="2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2"/>
      <c r="C139" s="1"/>
      <c r="D139" s="2"/>
      <c r="E139" s="1"/>
      <c r="F139" s="2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2"/>
      <c r="C140" s="1"/>
      <c r="D140" s="2"/>
      <c r="E140" s="1"/>
      <c r="F140" s="2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2"/>
      <c r="C141" s="1"/>
      <c r="D141" s="2"/>
      <c r="E141" s="1"/>
      <c r="F141" s="2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2"/>
      <c r="C142" s="1"/>
      <c r="D142" s="2"/>
      <c r="E142" s="1"/>
      <c r="F142" s="2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2"/>
      <c r="C143" s="1"/>
      <c r="D143" s="2"/>
      <c r="E143" s="1"/>
      <c r="F143" s="2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2"/>
      <c r="C144" s="1"/>
      <c r="D144" s="2"/>
      <c r="E144" s="1"/>
      <c r="F144" s="2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2"/>
      <c r="C145" s="1"/>
      <c r="D145" s="2"/>
      <c r="E145" s="1"/>
      <c r="F145" s="2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2"/>
      <c r="C146" s="1"/>
      <c r="D146" s="2"/>
      <c r="E146" s="1"/>
      <c r="F146" s="2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2"/>
      <c r="C147" s="1"/>
      <c r="D147" s="2"/>
      <c r="E147" s="1"/>
      <c r="F147" s="2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2"/>
      <c r="C148" s="1"/>
      <c r="D148" s="2"/>
      <c r="E148" s="1"/>
      <c r="F148" s="2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2"/>
      <c r="C149" s="1"/>
      <c r="D149" s="2"/>
      <c r="E149" s="1"/>
      <c r="F149" s="2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2"/>
      <c r="C150" s="1"/>
      <c r="D150" s="2"/>
      <c r="E150" s="1"/>
      <c r="F150" s="2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2"/>
      <c r="C151" s="1"/>
      <c r="D151" s="2"/>
      <c r="E151" s="1"/>
      <c r="F151" s="2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2"/>
      <c r="C152" s="1"/>
      <c r="D152" s="2"/>
      <c r="E152" s="1"/>
      <c r="F152" s="2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2"/>
      <c r="C153" s="1"/>
      <c r="D153" s="2"/>
      <c r="E153" s="1"/>
      <c r="F153" s="2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2"/>
      <c r="C154" s="1"/>
      <c r="D154" s="2"/>
      <c r="E154" s="1"/>
      <c r="F154" s="2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2"/>
      <c r="C155" s="1"/>
      <c r="D155" s="2"/>
      <c r="E155" s="1"/>
      <c r="F155" s="2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2"/>
      <c r="C156" s="1"/>
      <c r="D156" s="2"/>
      <c r="E156" s="1"/>
      <c r="F156" s="2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2"/>
      <c r="C157" s="1"/>
      <c r="D157" s="2"/>
      <c r="E157" s="1"/>
      <c r="F157" s="2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2"/>
      <c r="C158" s="1"/>
      <c r="D158" s="2"/>
      <c r="E158" s="1"/>
      <c r="F158" s="2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2"/>
      <c r="C159" s="1"/>
      <c r="D159" s="2"/>
      <c r="E159" s="1"/>
      <c r="F159" s="2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2"/>
      <c r="C160" s="1"/>
      <c r="D160" s="2"/>
      <c r="E160" s="1"/>
      <c r="F160" s="2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2"/>
      <c r="C161" s="1"/>
      <c r="D161" s="2"/>
      <c r="E161" s="1"/>
      <c r="F161" s="2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2"/>
      <c r="C162" s="1"/>
      <c r="D162" s="2"/>
      <c r="E162" s="1"/>
      <c r="F162" s="2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2"/>
      <c r="C163" s="1"/>
      <c r="D163" s="2"/>
      <c r="E163" s="1"/>
      <c r="F163" s="2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2"/>
      <c r="C164" s="1"/>
      <c r="D164" s="2"/>
      <c r="E164" s="1"/>
      <c r="F164" s="2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2"/>
      <c r="C165" s="1"/>
      <c r="D165" s="2"/>
      <c r="E165" s="1"/>
      <c r="F165" s="2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2"/>
      <c r="C166" s="1"/>
      <c r="D166" s="2"/>
      <c r="E166" s="1"/>
      <c r="F166" s="2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2"/>
      <c r="C167" s="1"/>
      <c r="D167" s="2"/>
      <c r="E167" s="1"/>
      <c r="F167" s="2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2"/>
      <c r="C168" s="1"/>
      <c r="D168" s="2"/>
      <c r="E168" s="1"/>
      <c r="F168" s="2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2"/>
      <c r="C169" s="1"/>
      <c r="D169" s="2"/>
      <c r="E169" s="1"/>
      <c r="F169" s="2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2"/>
      <c r="C170" s="1"/>
      <c r="D170" s="2"/>
      <c r="E170" s="1"/>
      <c r="F170" s="2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2"/>
      <c r="C171" s="1"/>
      <c r="D171" s="2"/>
      <c r="E171" s="1"/>
      <c r="F171" s="2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2"/>
      <c r="C172" s="1"/>
      <c r="D172" s="2"/>
      <c r="E172" s="1"/>
      <c r="F172" s="2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2"/>
      <c r="C173" s="1"/>
      <c r="D173" s="2"/>
      <c r="E173" s="1"/>
      <c r="F173" s="2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2"/>
      <c r="C174" s="1"/>
      <c r="D174" s="2"/>
      <c r="E174" s="1"/>
      <c r="F174" s="2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2"/>
      <c r="C175" s="1"/>
      <c r="D175" s="2"/>
      <c r="E175" s="1"/>
      <c r="F175" s="2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2"/>
      <c r="C176" s="1"/>
      <c r="D176" s="2"/>
      <c r="E176" s="1"/>
      <c r="F176" s="2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2"/>
      <c r="C177" s="1"/>
      <c r="D177" s="2"/>
      <c r="E177" s="1"/>
      <c r="F177" s="2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2"/>
      <c r="C178" s="1"/>
      <c r="D178" s="2"/>
      <c r="E178" s="1"/>
      <c r="F178" s="2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2"/>
      <c r="C179" s="1"/>
      <c r="D179" s="2"/>
      <c r="E179" s="1"/>
      <c r="F179" s="2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2"/>
      <c r="C180" s="1"/>
      <c r="D180" s="2"/>
      <c r="E180" s="1"/>
      <c r="F180" s="2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2"/>
      <c r="C181" s="1"/>
      <c r="D181" s="2"/>
      <c r="E181" s="1"/>
      <c r="F181" s="2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2"/>
      <c r="C182" s="1"/>
      <c r="D182" s="2"/>
      <c r="E182" s="1"/>
      <c r="F182" s="2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2"/>
      <c r="C183" s="1"/>
      <c r="D183" s="2"/>
      <c r="E183" s="1"/>
      <c r="F183" s="2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2"/>
      <c r="C184" s="1"/>
      <c r="D184" s="2"/>
      <c r="E184" s="1"/>
      <c r="F184" s="2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2"/>
      <c r="C185" s="1"/>
      <c r="D185" s="2"/>
      <c r="E185" s="1"/>
      <c r="F185" s="2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2"/>
      <c r="C186" s="1"/>
      <c r="D186" s="2"/>
      <c r="E186" s="1"/>
      <c r="F186" s="2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2"/>
      <c r="C187" s="1"/>
      <c r="D187" s="2"/>
      <c r="E187" s="1"/>
      <c r="F187" s="2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2"/>
      <c r="C188" s="1"/>
      <c r="D188" s="2"/>
      <c r="E188" s="1"/>
      <c r="F188" s="2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2"/>
      <c r="C189" s="1"/>
      <c r="D189" s="2"/>
      <c r="E189" s="1"/>
      <c r="F189" s="2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2"/>
      <c r="C190" s="1"/>
      <c r="D190" s="2"/>
      <c r="E190" s="1"/>
      <c r="F190" s="2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2"/>
      <c r="C191" s="1"/>
      <c r="D191" s="2"/>
      <c r="E191" s="1"/>
      <c r="F191" s="2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2"/>
      <c r="C192" s="1"/>
      <c r="D192" s="2"/>
      <c r="E192" s="1"/>
      <c r="F192" s="2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2"/>
      <c r="C193" s="1"/>
      <c r="D193" s="2"/>
      <c r="E193" s="1"/>
      <c r="F193" s="2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2"/>
      <c r="C194" s="1"/>
      <c r="D194" s="2"/>
      <c r="E194" s="1"/>
      <c r="F194" s="2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2"/>
      <c r="C195" s="1"/>
      <c r="D195" s="2"/>
      <c r="E195" s="1"/>
      <c r="F195" s="2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2"/>
      <c r="C196" s="1"/>
      <c r="D196" s="2"/>
      <c r="E196" s="1"/>
      <c r="F196" s="2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2"/>
      <c r="C197" s="1"/>
      <c r="D197" s="2"/>
      <c r="E197" s="1"/>
      <c r="F197" s="2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2"/>
      <c r="C198" s="1"/>
      <c r="D198" s="2"/>
      <c r="E198" s="1"/>
      <c r="F198" s="2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2"/>
      <c r="C199" s="1"/>
      <c r="D199" s="2"/>
      <c r="E199" s="1"/>
      <c r="F199" s="2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2"/>
      <c r="C200" s="1"/>
      <c r="D200" s="2"/>
      <c r="E200" s="1"/>
      <c r="F200" s="2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2"/>
      <c r="C201" s="1"/>
      <c r="D201" s="2"/>
      <c r="E201" s="1"/>
      <c r="F201" s="2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2"/>
      <c r="C202" s="1"/>
      <c r="D202" s="2"/>
      <c r="E202" s="1"/>
      <c r="F202" s="2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2"/>
      <c r="C203" s="1"/>
      <c r="D203" s="2"/>
      <c r="E203" s="1"/>
      <c r="F203" s="2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2"/>
      <c r="C204" s="1"/>
      <c r="D204" s="2"/>
      <c r="E204" s="1"/>
      <c r="F204" s="2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2"/>
      <c r="C205" s="1"/>
      <c r="D205" s="2"/>
      <c r="E205" s="1"/>
      <c r="F205" s="2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2"/>
      <c r="C206" s="1"/>
      <c r="D206" s="2"/>
      <c r="E206" s="1"/>
      <c r="F206" s="2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2"/>
      <c r="C207" s="1"/>
      <c r="D207" s="2"/>
      <c r="E207" s="1"/>
      <c r="F207" s="2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2"/>
      <c r="C208" s="1"/>
      <c r="D208" s="2"/>
      <c r="E208" s="1"/>
      <c r="F208" s="2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2"/>
      <c r="C209" s="1"/>
      <c r="D209" s="2"/>
      <c r="E209" s="1"/>
      <c r="F209" s="2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2"/>
      <c r="C210" s="1"/>
      <c r="D210" s="2"/>
      <c r="E210" s="1"/>
      <c r="F210" s="2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2"/>
      <c r="C211" s="1"/>
      <c r="D211" s="2"/>
      <c r="E211" s="1"/>
      <c r="F211" s="2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2"/>
      <c r="C212" s="1"/>
      <c r="D212" s="2"/>
      <c r="E212" s="1"/>
      <c r="F212" s="2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2"/>
      <c r="C213" s="1"/>
      <c r="D213" s="2"/>
      <c r="E213" s="1"/>
      <c r="F213" s="2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2"/>
      <c r="C214" s="1"/>
      <c r="D214" s="2"/>
      <c r="E214" s="1"/>
      <c r="F214" s="2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2"/>
      <c r="C215" s="1"/>
      <c r="D215" s="2"/>
      <c r="E215" s="1"/>
      <c r="F215" s="2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2"/>
      <c r="C216" s="1"/>
      <c r="D216" s="2"/>
      <c r="E216" s="1"/>
      <c r="F216" s="2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2"/>
      <c r="C217" s="1"/>
      <c r="D217" s="2"/>
      <c r="E217" s="1"/>
      <c r="F217" s="2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2"/>
      <c r="C218" s="1"/>
      <c r="D218" s="2"/>
      <c r="E218" s="1"/>
      <c r="F218" s="2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2"/>
      <c r="C219" s="1"/>
      <c r="D219" s="2"/>
      <c r="E219" s="1"/>
      <c r="F219" s="2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2"/>
      <c r="C220" s="1"/>
      <c r="D220" s="2"/>
      <c r="E220" s="1"/>
      <c r="F220" s="2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2"/>
      <c r="C221" s="1"/>
      <c r="D221" s="2"/>
      <c r="E221" s="1"/>
      <c r="F221" s="2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2"/>
      <c r="C222" s="1"/>
      <c r="D222" s="2"/>
      <c r="E222" s="1"/>
      <c r="F222" s="2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2"/>
      <c r="C223" s="1"/>
      <c r="D223" s="2"/>
      <c r="E223" s="1"/>
      <c r="F223" s="2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2"/>
      <c r="C224" s="1"/>
      <c r="D224" s="2"/>
      <c r="E224" s="1"/>
      <c r="F224" s="2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2"/>
      <c r="C225" s="1"/>
      <c r="D225" s="2"/>
      <c r="E225" s="1"/>
      <c r="F225" s="2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2"/>
      <c r="C226" s="1"/>
      <c r="D226" s="2"/>
      <c r="E226" s="1"/>
      <c r="F226" s="2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2"/>
      <c r="C227" s="1"/>
      <c r="D227" s="2"/>
      <c r="E227" s="1"/>
      <c r="F227" s="2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2"/>
      <c r="C228" s="1"/>
      <c r="D228" s="2"/>
      <c r="E228" s="1"/>
      <c r="F228" s="2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2"/>
      <c r="C229" s="1"/>
      <c r="D229" s="2"/>
      <c r="E229" s="1"/>
      <c r="F229" s="2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2"/>
      <c r="C230" s="1"/>
      <c r="D230" s="2"/>
      <c r="E230" s="1"/>
      <c r="F230" s="2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2"/>
      <c r="C231" s="1"/>
      <c r="D231" s="2"/>
      <c r="E231" s="1"/>
      <c r="F231" s="2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2"/>
      <c r="C232" s="1"/>
      <c r="D232" s="2"/>
      <c r="E232" s="1"/>
      <c r="F232" s="2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2"/>
      <c r="C233" s="1"/>
      <c r="D233" s="2"/>
      <c r="E233" s="1"/>
      <c r="F233" s="2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2"/>
      <c r="C234" s="1"/>
      <c r="D234" s="2"/>
      <c r="E234" s="1"/>
      <c r="F234" s="2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2"/>
      <c r="C235" s="1"/>
      <c r="D235" s="2"/>
      <c r="E235" s="1"/>
      <c r="F235" s="2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2"/>
      <c r="C236" s="1"/>
      <c r="D236" s="2"/>
      <c r="E236" s="1"/>
      <c r="F236" s="2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2"/>
      <c r="C237" s="1"/>
      <c r="D237" s="2"/>
      <c r="E237" s="1"/>
      <c r="F237" s="2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2"/>
      <c r="C238" s="1"/>
      <c r="D238" s="2"/>
      <c r="E238" s="1"/>
      <c r="F238" s="2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2"/>
      <c r="C239" s="1"/>
      <c r="D239" s="2"/>
      <c r="E239" s="1"/>
      <c r="F239" s="2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2"/>
      <c r="C240" s="1"/>
      <c r="D240" s="2"/>
      <c r="E240" s="1"/>
      <c r="F240" s="2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2"/>
      <c r="C241" s="1"/>
      <c r="D241" s="2"/>
      <c r="E241" s="1"/>
      <c r="F241" s="2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2"/>
      <c r="C242" s="1"/>
      <c r="D242" s="2"/>
      <c r="E242" s="1"/>
      <c r="F242" s="2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2"/>
      <c r="C243" s="1"/>
      <c r="D243" s="2"/>
      <c r="E243" s="1"/>
      <c r="F243" s="2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2"/>
      <c r="C244" s="1"/>
      <c r="D244" s="2"/>
      <c r="E244" s="1"/>
      <c r="F244" s="2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2"/>
      <c r="C245" s="1"/>
      <c r="D245" s="2"/>
      <c r="E245" s="1"/>
      <c r="F245" s="2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2"/>
      <c r="C246" s="1"/>
      <c r="D246" s="2"/>
      <c r="E246" s="1"/>
      <c r="F246" s="2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2"/>
      <c r="C247" s="1"/>
      <c r="D247" s="2"/>
      <c r="E247" s="1"/>
      <c r="F247" s="2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2"/>
      <c r="C248" s="1"/>
      <c r="D248" s="2"/>
      <c r="E248" s="1"/>
      <c r="F248" s="2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2"/>
      <c r="C249" s="1"/>
      <c r="D249" s="2"/>
      <c r="E249" s="1"/>
      <c r="F249" s="2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2"/>
      <c r="C250" s="1"/>
      <c r="D250" s="2"/>
      <c r="E250" s="1"/>
      <c r="F250" s="2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2"/>
      <c r="C251" s="1"/>
      <c r="D251" s="2"/>
      <c r="E251" s="1"/>
      <c r="F251" s="2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2"/>
      <c r="C252" s="1"/>
      <c r="D252" s="2"/>
      <c r="E252" s="1"/>
      <c r="F252" s="2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2"/>
      <c r="C253" s="1"/>
      <c r="D253" s="2"/>
      <c r="E253" s="1"/>
      <c r="F253" s="2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2"/>
      <c r="C254" s="1"/>
      <c r="D254" s="2"/>
      <c r="E254" s="1"/>
      <c r="F254" s="2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2"/>
      <c r="C255" s="1"/>
      <c r="D255" s="2"/>
      <c r="E255" s="1"/>
      <c r="F255" s="2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2"/>
      <c r="C256" s="1"/>
      <c r="D256" s="2"/>
      <c r="E256" s="1"/>
      <c r="F256" s="2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2"/>
      <c r="C257" s="1"/>
      <c r="D257" s="2"/>
      <c r="E257" s="1"/>
      <c r="F257" s="2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2"/>
      <c r="C258" s="1"/>
      <c r="D258" s="2"/>
      <c r="E258" s="1"/>
      <c r="F258" s="2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2"/>
      <c r="C259" s="1"/>
      <c r="D259" s="2"/>
      <c r="E259" s="1"/>
      <c r="F259" s="2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2"/>
      <c r="C260" s="1"/>
      <c r="D260" s="2"/>
      <c r="E260" s="1"/>
      <c r="F260" s="2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2"/>
      <c r="C261" s="1"/>
      <c r="D261" s="2"/>
      <c r="E261" s="1"/>
      <c r="F261" s="2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2"/>
      <c r="C262" s="1"/>
      <c r="D262" s="2"/>
      <c r="E262" s="1"/>
      <c r="F262" s="2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2"/>
      <c r="C263" s="1"/>
      <c r="D263" s="2"/>
      <c r="E263" s="1"/>
      <c r="F263" s="2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2"/>
      <c r="C264" s="1"/>
      <c r="D264" s="2"/>
      <c r="E264" s="1"/>
      <c r="F264" s="2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2"/>
      <c r="C265" s="1"/>
      <c r="D265" s="2"/>
      <c r="E265" s="1"/>
      <c r="F265" s="2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2"/>
      <c r="C266" s="1"/>
      <c r="D266" s="2"/>
      <c r="E266" s="1"/>
      <c r="F266" s="2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2"/>
      <c r="C267" s="1"/>
      <c r="D267" s="2"/>
      <c r="E267" s="1"/>
      <c r="F267" s="2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2"/>
      <c r="C268" s="1"/>
      <c r="D268" s="2"/>
      <c r="E268" s="1"/>
      <c r="F268" s="2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2"/>
      <c r="C269" s="1"/>
      <c r="D269" s="2"/>
      <c r="E269" s="1"/>
      <c r="F269" s="2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2"/>
      <c r="C270" s="1"/>
      <c r="D270" s="2"/>
      <c r="E270" s="1"/>
      <c r="F270" s="2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2"/>
      <c r="C271" s="1"/>
      <c r="D271" s="2"/>
      <c r="E271" s="1"/>
      <c r="F271" s="2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2"/>
      <c r="C272" s="1"/>
      <c r="D272" s="2"/>
      <c r="E272" s="1"/>
      <c r="F272" s="2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2"/>
      <c r="C273" s="1"/>
      <c r="D273" s="2"/>
      <c r="E273" s="1"/>
      <c r="F273" s="2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2"/>
      <c r="C274" s="1"/>
      <c r="D274" s="2"/>
      <c r="E274" s="1"/>
      <c r="F274" s="2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2"/>
      <c r="C275" s="1"/>
      <c r="D275" s="2"/>
      <c r="E275" s="1"/>
      <c r="F275" s="2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2"/>
      <c r="C276" s="1"/>
      <c r="D276" s="2"/>
      <c r="E276" s="1"/>
      <c r="F276" s="2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2"/>
      <c r="C277" s="1"/>
      <c r="D277" s="2"/>
      <c r="E277" s="1"/>
      <c r="F277" s="2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2"/>
      <c r="C278" s="1"/>
      <c r="D278" s="2"/>
      <c r="E278" s="1"/>
      <c r="F278" s="2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2"/>
      <c r="C279" s="1"/>
      <c r="D279" s="2"/>
      <c r="E279" s="1"/>
      <c r="F279" s="2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2"/>
      <c r="C280" s="1"/>
      <c r="D280" s="2"/>
      <c r="E280" s="1"/>
      <c r="F280" s="2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2"/>
      <c r="C281" s="1"/>
      <c r="D281" s="2"/>
      <c r="E281" s="1"/>
      <c r="F281" s="2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2"/>
      <c r="C282" s="1"/>
      <c r="D282" s="2"/>
      <c r="E282" s="1"/>
      <c r="F282" s="2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2"/>
      <c r="C283" s="1"/>
      <c r="D283" s="2"/>
      <c r="E283" s="1"/>
      <c r="F283" s="2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2"/>
      <c r="C284" s="1"/>
      <c r="D284" s="2"/>
      <c r="E284" s="1"/>
      <c r="F284" s="2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2"/>
      <c r="C285" s="1"/>
      <c r="D285" s="2"/>
      <c r="E285" s="1"/>
      <c r="F285" s="2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2"/>
      <c r="C286" s="1"/>
      <c r="D286" s="2"/>
      <c r="E286" s="1"/>
      <c r="F286" s="2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2"/>
      <c r="C287" s="1"/>
      <c r="D287" s="2"/>
      <c r="E287" s="1"/>
      <c r="F287" s="2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2"/>
      <c r="C288" s="1"/>
      <c r="D288" s="2"/>
      <c r="E288" s="1"/>
      <c r="F288" s="2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2"/>
      <c r="C289" s="1"/>
      <c r="D289" s="2"/>
      <c r="E289" s="1"/>
      <c r="F289" s="2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2"/>
      <c r="C290" s="1"/>
      <c r="D290" s="2"/>
      <c r="E290" s="1"/>
      <c r="F290" s="2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2"/>
      <c r="C291" s="1"/>
      <c r="D291" s="2"/>
      <c r="E291" s="1"/>
      <c r="F291" s="2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2"/>
      <c r="C292" s="1"/>
      <c r="D292" s="2"/>
      <c r="E292" s="1"/>
      <c r="F292" s="2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2"/>
      <c r="C293" s="1"/>
      <c r="D293" s="2"/>
      <c r="E293" s="1"/>
      <c r="F293" s="2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2"/>
      <c r="C294" s="1"/>
      <c r="D294" s="2"/>
      <c r="E294" s="1"/>
      <c r="F294" s="2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2"/>
      <c r="C295" s="1"/>
      <c r="D295" s="2"/>
      <c r="E295" s="1"/>
      <c r="F295" s="2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2"/>
      <c r="C296" s="1"/>
      <c r="D296" s="2"/>
      <c r="E296" s="1"/>
      <c r="F296" s="2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2"/>
      <c r="C297" s="1"/>
      <c r="D297" s="2"/>
      <c r="E297" s="1"/>
      <c r="F297" s="2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2"/>
      <c r="C298" s="1"/>
      <c r="D298" s="2"/>
      <c r="E298" s="1"/>
      <c r="F298" s="2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2"/>
      <c r="C299" s="1"/>
      <c r="D299" s="2"/>
      <c r="E299" s="1"/>
      <c r="F299" s="2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2"/>
      <c r="C300" s="1"/>
      <c r="D300" s="2"/>
      <c r="E300" s="1"/>
      <c r="F300" s="2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2"/>
      <c r="C301" s="1"/>
      <c r="D301" s="2"/>
      <c r="E301" s="1"/>
      <c r="F301" s="2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2"/>
      <c r="C302" s="1"/>
      <c r="D302" s="2"/>
      <c r="E302" s="1"/>
      <c r="F302" s="2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2"/>
      <c r="C303" s="1"/>
      <c r="D303" s="2"/>
      <c r="E303" s="1"/>
      <c r="F303" s="2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2"/>
      <c r="C304" s="1"/>
      <c r="D304" s="2"/>
      <c r="E304" s="1"/>
      <c r="F304" s="2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2"/>
      <c r="C305" s="1"/>
      <c r="D305" s="2"/>
      <c r="E305" s="1"/>
      <c r="F305" s="2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2"/>
      <c r="C306" s="1"/>
      <c r="D306" s="2"/>
      <c r="E306" s="1"/>
      <c r="F306" s="2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2"/>
      <c r="C307" s="1"/>
      <c r="D307" s="2"/>
      <c r="E307" s="1"/>
      <c r="F307" s="2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2"/>
      <c r="C308" s="1"/>
      <c r="D308" s="2"/>
      <c r="E308" s="1"/>
      <c r="F308" s="2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2"/>
      <c r="C309" s="1"/>
      <c r="D309" s="2"/>
      <c r="E309" s="1"/>
      <c r="F309" s="2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2"/>
      <c r="C310" s="1"/>
      <c r="D310" s="2"/>
      <c r="E310" s="1"/>
      <c r="F310" s="2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2"/>
      <c r="C311" s="1"/>
      <c r="D311" s="2"/>
      <c r="E311" s="1"/>
      <c r="F311" s="2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2"/>
      <c r="C312" s="1"/>
      <c r="D312" s="2"/>
      <c r="E312" s="1"/>
      <c r="F312" s="2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2"/>
      <c r="C313" s="1"/>
      <c r="D313" s="2"/>
      <c r="E313" s="1"/>
      <c r="F313" s="2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2"/>
      <c r="C314" s="1"/>
      <c r="D314" s="2"/>
      <c r="E314" s="1"/>
      <c r="F314" s="2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2"/>
      <c r="C315" s="1"/>
      <c r="D315" s="2"/>
      <c r="E315" s="1"/>
      <c r="F315" s="2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2"/>
      <c r="C316" s="1"/>
      <c r="D316" s="2"/>
      <c r="E316" s="1"/>
      <c r="F316" s="2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2"/>
      <c r="C317" s="1"/>
      <c r="D317" s="2"/>
      <c r="E317" s="1"/>
      <c r="F317" s="2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2"/>
      <c r="C318" s="1"/>
      <c r="D318" s="2"/>
      <c r="E318" s="1"/>
      <c r="F318" s="2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2"/>
      <c r="C319" s="1"/>
      <c r="D319" s="2"/>
      <c r="E319" s="1"/>
      <c r="F319" s="2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2"/>
      <c r="C320" s="1"/>
      <c r="D320" s="2"/>
      <c r="E320" s="1"/>
      <c r="F320" s="2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2"/>
      <c r="C321" s="1"/>
      <c r="D321" s="2"/>
      <c r="E321" s="1"/>
      <c r="F321" s="2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2"/>
      <c r="C322" s="1"/>
      <c r="D322" s="2"/>
      <c r="E322" s="1"/>
      <c r="F322" s="2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2"/>
      <c r="C323" s="1"/>
      <c r="D323" s="2"/>
      <c r="E323" s="1"/>
      <c r="F323" s="2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2"/>
      <c r="C324" s="1"/>
      <c r="D324" s="2"/>
      <c r="E324" s="1"/>
      <c r="F324" s="2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2"/>
      <c r="C325" s="1"/>
      <c r="D325" s="2"/>
      <c r="E325" s="1"/>
      <c r="F325" s="2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2"/>
      <c r="C326" s="1"/>
      <c r="D326" s="2"/>
      <c r="E326" s="1"/>
      <c r="F326" s="2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2"/>
      <c r="C327" s="1"/>
      <c r="D327" s="2"/>
      <c r="E327" s="1"/>
      <c r="F327" s="2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2"/>
      <c r="C328" s="1"/>
      <c r="D328" s="2"/>
      <c r="E328" s="1"/>
      <c r="F328" s="2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2"/>
      <c r="C329" s="1"/>
      <c r="D329" s="2"/>
      <c r="E329" s="1"/>
      <c r="F329" s="2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2"/>
      <c r="C330" s="1"/>
      <c r="D330" s="2"/>
      <c r="E330" s="1"/>
      <c r="F330" s="2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2"/>
      <c r="C331" s="1"/>
      <c r="D331" s="2"/>
      <c r="E331" s="1"/>
      <c r="F331" s="2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2"/>
      <c r="C332" s="1"/>
      <c r="D332" s="2"/>
      <c r="E332" s="1"/>
      <c r="F332" s="2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2"/>
      <c r="C333" s="1"/>
      <c r="D333" s="2"/>
      <c r="E333" s="1"/>
      <c r="F333" s="2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2"/>
      <c r="C334" s="1"/>
      <c r="D334" s="2"/>
      <c r="E334" s="1"/>
      <c r="F334" s="2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2"/>
      <c r="C335" s="1"/>
      <c r="D335" s="2"/>
      <c r="E335" s="1"/>
      <c r="F335" s="2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2"/>
      <c r="C336" s="1"/>
      <c r="D336" s="2"/>
      <c r="E336" s="1"/>
      <c r="F336" s="2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2"/>
      <c r="C337" s="1"/>
      <c r="D337" s="2"/>
      <c r="E337" s="1"/>
      <c r="F337" s="2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2"/>
      <c r="C338" s="1"/>
      <c r="D338" s="2"/>
      <c r="E338" s="1"/>
      <c r="F338" s="2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2"/>
      <c r="C339" s="1"/>
      <c r="D339" s="2"/>
      <c r="E339" s="1"/>
      <c r="F339" s="2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2"/>
      <c r="C340" s="1"/>
      <c r="D340" s="2"/>
      <c r="E340" s="1"/>
      <c r="F340" s="2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2"/>
      <c r="C341" s="1"/>
      <c r="D341" s="2"/>
      <c r="E341" s="1"/>
      <c r="F341" s="2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2"/>
      <c r="C342" s="1"/>
      <c r="D342" s="2"/>
      <c r="E342" s="1"/>
      <c r="F342" s="2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2"/>
      <c r="C343" s="1"/>
      <c r="D343" s="2"/>
      <c r="E343" s="1"/>
      <c r="F343" s="2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2"/>
      <c r="C344" s="1"/>
      <c r="D344" s="2"/>
      <c r="E344" s="1"/>
      <c r="F344" s="2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2"/>
      <c r="C345" s="1"/>
      <c r="D345" s="2"/>
      <c r="E345" s="1"/>
      <c r="F345" s="2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2"/>
      <c r="C346" s="1"/>
      <c r="D346" s="2"/>
      <c r="E346" s="1"/>
      <c r="F346" s="2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2"/>
      <c r="C347" s="1"/>
      <c r="D347" s="2"/>
      <c r="E347" s="1"/>
      <c r="F347" s="2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2"/>
      <c r="C348" s="1"/>
      <c r="D348" s="2"/>
      <c r="E348" s="1"/>
      <c r="F348" s="2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2"/>
      <c r="C349" s="1"/>
      <c r="D349" s="2"/>
      <c r="E349" s="1"/>
      <c r="F349" s="2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2"/>
      <c r="C350" s="1"/>
      <c r="D350" s="2"/>
      <c r="E350" s="1"/>
      <c r="F350" s="2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2"/>
      <c r="C351" s="1"/>
      <c r="D351" s="2"/>
      <c r="E351" s="1"/>
      <c r="F351" s="2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2"/>
      <c r="C352" s="1"/>
      <c r="D352" s="2"/>
      <c r="E352" s="1"/>
      <c r="F352" s="2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2"/>
      <c r="C353" s="1"/>
      <c r="D353" s="2"/>
      <c r="E353" s="1"/>
      <c r="F353" s="2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2"/>
      <c r="C354" s="1"/>
      <c r="D354" s="2"/>
      <c r="E354" s="1"/>
      <c r="F354" s="2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2"/>
      <c r="C355" s="1"/>
      <c r="D355" s="2"/>
      <c r="E355" s="1"/>
      <c r="F355" s="2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2"/>
      <c r="C356" s="1"/>
      <c r="D356" s="2"/>
      <c r="E356" s="1"/>
      <c r="F356" s="2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2"/>
      <c r="C357" s="1"/>
      <c r="D357" s="2"/>
      <c r="E357" s="1"/>
      <c r="F357" s="2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2"/>
      <c r="C358" s="1"/>
      <c r="D358" s="2"/>
      <c r="E358" s="1"/>
      <c r="F358" s="2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2"/>
      <c r="C359" s="1"/>
      <c r="D359" s="2"/>
      <c r="E359" s="1"/>
      <c r="F359" s="2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2"/>
      <c r="C360" s="1"/>
      <c r="D360" s="2"/>
      <c r="E360" s="1"/>
      <c r="F360" s="2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2"/>
      <c r="C361" s="1"/>
      <c r="D361" s="2"/>
      <c r="E361" s="1"/>
      <c r="F361" s="2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2"/>
      <c r="C362" s="1"/>
      <c r="D362" s="2"/>
      <c r="E362" s="1"/>
      <c r="F362" s="2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2"/>
      <c r="C363" s="1"/>
      <c r="D363" s="2"/>
      <c r="E363" s="1"/>
      <c r="F363" s="2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2"/>
      <c r="C364" s="1"/>
      <c r="D364" s="2"/>
      <c r="E364" s="1"/>
      <c r="F364" s="2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2"/>
      <c r="C365" s="1"/>
      <c r="D365" s="2"/>
      <c r="E365" s="1"/>
      <c r="F365" s="2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2"/>
      <c r="C366" s="1"/>
      <c r="D366" s="2"/>
      <c r="E366" s="1"/>
      <c r="F366" s="2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2"/>
      <c r="C367" s="1"/>
      <c r="D367" s="2"/>
      <c r="E367" s="1"/>
      <c r="F367" s="2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2"/>
      <c r="C368" s="1"/>
      <c r="D368" s="2"/>
      <c r="E368" s="1"/>
      <c r="F368" s="2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2"/>
      <c r="C369" s="1"/>
      <c r="D369" s="2"/>
      <c r="E369" s="1"/>
      <c r="F369" s="2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2"/>
      <c r="C370" s="1"/>
      <c r="D370" s="2"/>
      <c r="E370" s="1"/>
      <c r="F370" s="2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2"/>
      <c r="C371" s="1"/>
      <c r="D371" s="2"/>
      <c r="E371" s="1"/>
      <c r="F371" s="2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2"/>
      <c r="C372" s="1"/>
      <c r="D372" s="2"/>
      <c r="E372" s="1"/>
      <c r="F372" s="2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2"/>
      <c r="C373" s="1"/>
      <c r="D373" s="2"/>
      <c r="E373" s="1"/>
      <c r="F373" s="2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2"/>
      <c r="C374" s="1"/>
      <c r="D374" s="2"/>
      <c r="E374" s="1"/>
      <c r="F374" s="2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2"/>
      <c r="C375" s="1"/>
      <c r="D375" s="2"/>
      <c r="E375" s="1"/>
      <c r="F375" s="2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2"/>
      <c r="C376" s="1"/>
      <c r="D376" s="2"/>
      <c r="E376" s="1"/>
      <c r="F376" s="2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2"/>
      <c r="C377" s="1"/>
      <c r="D377" s="2"/>
      <c r="E377" s="1"/>
      <c r="F377" s="2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2"/>
      <c r="C378" s="1"/>
      <c r="D378" s="2"/>
      <c r="E378" s="1"/>
      <c r="F378" s="2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2"/>
      <c r="C379" s="1"/>
      <c r="D379" s="2"/>
      <c r="E379" s="1"/>
      <c r="F379" s="2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2"/>
      <c r="C380" s="1"/>
      <c r="D380" s="2"/>
      <c r="E380" s="1"/>
      <c r="F380" s="2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2"/>
      <c r="C381" s="1"/>
      <c r="D381" s="2"/>
      <c r="E381" s="1"/>
      <c r="F381" s="2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2"/>
      <c r="C382" s="1"/>
      <c r="D382" s="2"/>
      <c r="E382" s="1"/>
      <c r="F382" s="2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2"/>
      <c r="C383" s="1"/>
      <c r="D383" s="2"/>
      <c r="E383" s="1"/>
      <c r="F383" s="2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2"/>
      <c r="C384" s="1"/>
      <c r="D384" s="2"/>
      <c r="E384" s="1"/>
      <c r="F384" s="2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2"/>
      <c r="C385" s="1"/>
      <c r="D385" s="2"/>
      <c r="E385" s="1"/>
      <c r="F385" s="2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2"/>
      <c r="C386" s="1"/>
      <c r="D386" s="2"/>
      <c r="E386" s="1"/>
      <c r="F386" s="2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2"/>
      <c r="C387" s="1"/>
      <c r="D387" s="2"/>
      <c r="E387" s="1"/>
      <c r="F387" s="2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2"/>
      <c r="C388" s="1"/>
      <c r="D388" s="2"/>
      <c r="E388" s="1"/>
      <c r="F388" s="2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2"/>
      <c r="C389" s="1"/>
      <c r="D389" s="2"/>
      <c r="E389" s="1"/>
      <c r="F389" s="2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2"/>
      <c r="C390" s="1"/>
      <c r="D390" s="2"/>
      <c r="E390" s="1"/>
      <c r="F390" s="2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2"/>
      <c r="C391" s="1"/>
      <c r="D391" s="2"/>
      <c r="E391" s="1"/>
      <c r="F391" s="2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2"/>
      <c r="C392" s="1"/>
      <c r="D392" s="2"/>
      <c r="E392" s="1"/>
      <c r="F392" s="2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2"/>
      <c r="C393" s="1"/>
      <c r="D393" s="2"/>
      <c r="E393" s="1"/>
      <c r="F393" s="2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2"/>
      <c r="C394" s="1"/>
      <c r="D394" s="2"/>
      <c r="E394" s="1"/>
      <c r="F394" s="2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2"/>
      <c r="C395" s="1"/>
      <c r="D395" s="2"/>
      <c r="E395" s="1"/>
      <c r="F395" s="2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2"/>
      <c r="C396" s="1"/>
      <c r="D396" s="2"/>
      <c r="E396" s="1"/>
      <c r="F396" s="2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2"/>
      <c r="C397" s="1"/>
      <c r="D397" s="2"/>
      <c r="E397" s="1"/>
      <c r="F397" s="2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2"/>
      <c r="C398" s="1"/>
      <c r="D398" s="2"/>
      <c r="E398" s="1"/>
      <c r="F398" s="2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2"/>
      <c r="C399" s="1"/>
      <c r="D399" s="2"/>
      <c r="E399" s="1"/>
      <c r="F399" s="2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2"/>
      <c r="C400" s="1"/>
      <c r="D400" s="2"/>
      <c r="E400" s="1"/>
      <c r="F400" s="2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2"/>
      <c r="C401" s="1"/>
      <c r="D401" s="2"/>
      <c r="E401" s="1"/>
      <c r="F401" s="2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2"/>
      <c r="C402" s="1"/>
      <c r="D402" s="2"/>
      <c r="E402" s="1"/>
      <c r="F402" s="2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2"/>
      <c r="C403" s="1"/>
      <c r="D403" s="2"/>
      <c r="E403" s="1"/>
      <c r="F403" s="2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2"/>
      <c r="C404" s="1"/>
      <c r="D404" s="2"/>
      <c r="E404" s="1"/>
      <c r="F404" s="2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2"/>
      <c r="C405" s="1"/>
      <c r="D405" s="2"/>
      <c r="E405" s="1"/>
      <c r="F405" s="2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2"/>
      <c r="C406" s="1"/>
      <c r="D406" s="2"/>
      <c r="E406" s="1"/>
      <c r="F406" s="2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2"/>
      <c r="C407" s="1"/>
      <c r="D407" s="2"/>
      <c r="E407" s="1"/>
      <c r="F407" s="2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2"/>
      <c r="C408" s="1"/>
      <c r="D408" s="2"/>
      <c r="E408" s="1"/>
      <c r="F408" s="2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2"/>
      <c r="C409" s="1"/>
      <c r="D409" s="2"/>
      <c r="E409" s="1"/>
      <c r="F409" s="2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2"/>
      <c r="C410" s="1"/>
      <c r="D410" s="2"/>
      <c r="E410" s="1"/>
      <c r="F410" s="2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2"/>
      <c r="C411" s="1"/>
      <c r="D411" s="2"/>
      <c r="E411" s="1"/>
      <c r="F411" s="2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2"/>
      <c r="C412" s="1"/>
      <c r="D412" s="2"/>
      <c r="E412" s="1"/>
      <c r="F412" s="2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2"/>
      <c r="C413" s="1"/>
      <c r="D413" s="2"/>
      <c r="E413" s="1"/>
      <c r="F413" s="2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2"/>
      <c r="C414" s="1"/>
      <c r="D414" s="2"/>
      <c r="E414" s="1"/>
      <c r="F414" s="2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2"/>
      <c r="C415" s="1"/>
      <c r="D415" s="2"/>
      <c r="E415" s="1"/>
      <c r="F415" s="2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2"/>
      <c r="C416" s="1"/>
      <c r="D416" s="2"/>
      <c r="E416" s="1"/>
      <c r="F416" s="2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2"/>
      <c r="C417" s="1"/>
      <c r="D417" s="2"/>
      <c r="E417" s="1"/>
      <c r="F417" s="2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2"/>
      <c r="C418" s="1"/>
      <c r="D418" s="2"/>
      <c r="E418" s="1"/>
      <c r="F418" s="2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2"/>
      <c r="C419" s="1"/>
      <c r="D419" s="2"/>
      <c r="E419" s="1"/>
      <c r="F419" s="2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2"/>
      <c r="C420" s="1"/>
      <c r="D420" s="2"/>
      <c r="E420" s="1"/>
      <c r="F420" s="2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2"/>
      <c r="C421" s="1"/>
      <c r="D421" s="2"/>
      <c r="E421" s="1"/>
      <c r="F421" s="2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2"/>
      <c r="C422" s="1"/>
      <c r="D422" s="2"/>
      <c r="E422" s="1"/>
      <c r="F422" s="2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2"/>
      <c r="C423" s="1"/>
      <c r="D423" s="2"/>
      <c r="E423" s="1"/>
      <c r="F423" s="2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2"/>
      <c r="C424" s="1"/>
      <c r="D424" s="2"/>
      <c r="E424" s="1"/>
      <c r="F424" s="2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2"/>
      <c r="C425" s="1"/>
      <c r="D425" s="2"/>
      <c r="E425" s="1"/>
      <c r="F425" s="2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2"/>
      <c r="C426" s="1"/>
      <c r="D426" s="2"/>
      <c r="E426" s="1"/>
      <c r="F426" s="2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2"/>
      <c r="C427" s="1"/>
      <c r="D427" s="2"/>
      <c r="E427" s="1"/>
      <c r="F427" s="2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2"/>
      <c r="C428" s="1"/>
      <c r="D428" s="2"/>
      <c r="E428" s="1"/>
      <c r="F428" s="2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2"/>
      <c r="C429" s="1"/>
      <c r="D429" s="2"/>
      <c r="E429" s="1"/>
      <c r="F429" s="2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2"/>
      <c r="C430" s="1"/>
      <c r="D430" s="2"/>
      <c r="E430" s="1"/>
      <c r="F430" s="2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2"/>
      <c r="C431" s="1"/>
      <c r="D431" s="2"/>
      <c r="E431" s="1"/>
      <c r="F431" s="2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2"/>
      <c r="C432" s="1"/>
      <c r="D432" s="2"/>
      <c r="E432" s="1"/>
      <c r="F432" s="2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2"/>
      <c r="C433" s="1"/>
      <c r="D433" s="2"/>
      <c r="E433" s="1"/>
      <c r="F433" s="2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2"/>
      <c r="C434" s="1"/>
      <c r="D434" s="2"/>
      <c r="E434" s="1"/>
      <c r="F434" s="2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2"/>
      <c r="C435" s="1"/>
      <c r="D435" s="2"/>
      <c r="E435" s="1"/>
      <c r="F435" s="2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2"/>
      <c r="C436" s="1"/>
      <c r="D436" s="2"/>
      <c r="E436" s="1"/>
      <c r="F436" s="2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2"/>
      <c r="C437" s="1"/>
      <c r="D437" s="2"/>
      <c r="E437" s="1"/>
      <c r="F437" s="2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2"/>
      <c r="C438" s="1"/>
      <c r="D438" s="2"/>
      <c r="E438" s="1"/>
      <c r="F438" s="2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2"/>
      <c r="C439" s="1"/>
      <c r="D439" s="2"/>
      <c r="E439" s="1"/>
      <c r="F439" s="2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2"/>
      <c r="C440" s="1"/>
      <c r="D440" s="2"/>
      <c r="E440" s="1"/>
      <c r="F440" s="2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2"/>
      <c r="C441" s="1"/>
      <c r="D441" s="2"/>
      <c r="E441" s="1"/>
      <c r="F441" s="2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2"/>
      <c r="C442" s="1"/>
      <c r="D442" s="2"/>
      <c r="E442" s="1"/>
      <c r="F442" s="2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2"/>
      <c r="C443" s="1"/>
      <c r="D443" s="2"/>
      <c r="E443" s="1"/>
      <c r="F443" s="2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2"/>
      <c r="C444" s="1"/>
      <c r="D444" s="2"/>
      <c r="E444" s="1"/>
      <c r="F444" s="2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2"/>
      <c r="C445" s="1"/>
      <c r="D445" s="2"/>
      <c r="E445" s="1"/>
      <c r="F445" s="2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2"/>
      <c r="C446" s="1"/>
      <c r="D446" s="2"/>
      <c r="E446" s="1"/>
      <c r="F446" s="2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2"/>
      <c r="C447" s="1"/>
      <c r="D447" s="2"/>
      <c r="E447" s="1"/>
      <c r="F447" s="2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2"/>
      <c r="C448" s="1"/>
      <c r="D448" s="2"/>
      <c r="E448" s="1"/>
      <c r="F448" s="2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2"/>
      <c r="C449" s="1"/>
      <c r="D449" s="2"/>
      <c r="E449" s="1"/>
      <c r="F449" s="2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2"/>
      <c r="C450" s="1"/>
      <c r="D450" s="2"/>
      <c r="E450" s="1"/>
      <c r="F450" s="2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2"/>
      <c r="C451" s="1"/>
      <c r="D451" s="2"/>
      <c r="E451" s="1"/>
      <c r="F451" s="2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2"/>
      <c r="C452" s="1"/>
      <c r="D452" s="2"/>
      <c r="E452" s="1"/>
      <c r="F452" s="2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2"/>
      <c r="C453" s="1"/>
      <c r="D453" s="2"/>
      <c r="E453" s="1"/>
      <c r="F453" s="2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2"/>
      <c r="C454" s="1"/>
      <c r="D454" s="2"/>
      <c r="E454" s="1"/>
      <c r="F454" s="2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2"/>
      <c r="C455" s="1"/>
      <c r="D455" s="2"/>
      <c r="E455" s="1"/>
      <c r="F455" s="2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2"/>
      <c r="C456" s="1"/>
      <c r="D456" s="2"/>
      <c r="E456" s="1"/>
      <c r="F456" s="2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2"/>
      <c r="C457" s="1"/>
      <c r="D457" s="2"/>
      <c r="E457" s="1"/>
      <c r="F457" s="2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2"/>
      <c r="C458" s="1"/>
      <c r="D458" s="2"/>
      <c r="E458" s="1"/>
      <c r="F458" s="2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2"/>
      <c r="C459" s="1"/>
      <c r="D459" s="2"/>
      <c r="E459" s="1"/>
      <c r="F459" s="2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2"/>
      <c r="C460" s="1"/>
      <c r="D460" s="2"/>
      <c r="E460" s="1"/>
      <c r="F460" s="2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2"/>
      <c r="C461" s="1"/>
      <c r="D461" s="2"/>
      <c r="E461" s="1"/>
      <c r="F461" s="2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2"/>
      <c r="C462" s="1"/>
      <c r="D462" s="2"/>
      <c r="E462" s="1"/>
      <c r="F462" s="2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2"/>
      <c r="C463" s="1"/>
      <c r="D463" s="2"/>
      <c r="E463" s="1"/>
      <c r="F463" s="2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2"/>
      <c r="C464" s="1"/>
      <c r="D464" s="2"/>
      <c r="E464" s="1"/>
      <c r="F464" s="2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2"/>
      <c r="C465" s="1"/>
      <c r="D465" s="2"/>
      <c r="E465" s="1"/>
      <c r="F465" s="2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2"/>
      <c r="C466" s="1"/>
      <c r="D466" s="2"/>
      <c r="E466" s="1"/>
      <c r="F466" s="2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2"/>
      <c r="C467" s="1"/>
      <c r="D467" s="2"/>
      <c r="E467" s="1"/>
      <c r="F467" s="2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2"/>
      <c r="C468" s="1"/>
      <c r="D468" s="2"/>
      <c r="E468" s="1"/>
      <c r="F468" s="2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2"/>
      <c r="C469" s="1"/>
      <c r="D469" s="2"/>
      <c r="E469" s="1"/>
      <c r="F469" s="2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2"/>
      <c r="C470" s="1"/>
      <c r="D470" s="2"/>
      <c r="E470" s="1"/>
      <c r="F470" s="2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2"/>
      <c r="C471" s="1"/>
      <c r="D471" s="2"/>
      <c r="E471" s="1"/>
      <c r="F471" s="2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2"/>
      <c r="C472" s="1"/>
      <c r="D472" s="2"/>
      <c r="E472" s="1"/>
      <c r="F472" s="2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2"/>
      <c r="C473" s="1"/>
      <c r="D473" s="2"/>
      <c r="E473" s="1"/>
      <c r="F473" s="2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2"/>
      <c r="C474" s="1"/>
      <c r="D474" s="2"/>
      <c r="E474" s="1"/>
      <c r="F474" s="2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2"/>
      <c r="C475" s="1"/>
      <c r="D475" s="2"/>
      <c r="E475" s="1"/>
      <c r="F475" s="2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2"/>
      <c r="C476" s="1"/>
      <c r="D476" s="2"/>
      <c r="E476" s="1"/>
      <c r="F476" s="2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2"/>
      <c r="C477" s="1"/>
      <c r="D477" s="2"/>
      <c r="E477" s="1"/>
      <c r="F477" s="2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2"/>
      <c r="C478" s="1"/>
      <c r="D478" s="2"/>
      <c r="E478" s="1"/>
      <c r="F478" s="2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2"/>
      <c r="C479" s="1"/>
      <c r="D479" s="2"/>
      <c r="E479" s="1"/>
      <c r="F479" s="2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2"/>
      <c r="C480" s="1"/>
      <c r="D480" s="2"/>
      <c r="E480" s="1"/>
      <c r="F480" s="2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2"/>
      <c r="C481" s="1"/>
      <c r="D481" s="2"/>
      <c r="E481" s="1"/>
      <c r="F481" s="2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2"/>
      <c r="C482" s="1"/>
      <c r="D482" s="2"/>
      <c r="E482" s="1"/>
      <c r="F482" s="2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2"/>
      <c r="C483" s="1"/>
      <c r="D483" s="2"/>
      <c r="E483" s="1"/>
      <c r="F483" s="2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2"/>
      <c r="C484" s="1"/>
      <c r="D484" s="2"/>
      <c r="E484" s="1"/>
      <c r="F484" s="2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2"/>
      <c r="C485" s="1"/>
      <c r="D485" s="2"/>
      <c r="E485" s="1"/>
      <c r="F485" s="2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2"/>
      <c r="C486" s="1"/>
      <c r="D486" s="2"/>
      <c r="E486" s="1"/>
      <c r="F486" s="2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2"/>
      <c r="C487" s="1"/>
      <c r="D487" s="2"/>
      <c r="E487" s="1"/>
      <c r="F487" s="2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2"/>
      <c r="C488" s="1"/>
      <c r="D488" s="2"/>
      <c r="E488" s="1"/>
      <c r="F488" s="2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2"/>
      <c r="C489" s="1"/>
      <c r="D489" s="2"/>
      <c r="E489" s="1"/>
      <c r="F489" s="2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2"/>
      <c r="C490" s="1"/>
      <c r="D490" s="2"/>
      <c r="E490" s="1"/>
      <c r="F490" s="2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2"/>
      <c r="C491" s="1"/>
      <c r="D491" s="2"/>
      <c r="E491" s="1"/>
      <c r="F491" s="2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2"/>
      <c r="C492" s="1"/>
      <c r="D492" s="2"/>
      <c r="E492" s="1"/>
      <c r="F492" s="2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2"/>
      <c r="C493" s="1"/>
      <c r="D493" s="2"/>
      <c r="E493" s="1"/>
      <c r="F493" s="2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2"/>
      <c r="C494" s="1"/>
      <c r="D494" s="2"/>
      <c r="E494" s="1"/>
      <c r="F494" s="2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2"/>
      <c r="C495" s="1"/>
      <c r="D495" s="2"/>
      <c r="E495" s="1"/>
      <c r="F495" s="2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2"/>
      <c r="C496" s="1"/>
      <c r="D496" s="2"/>
      <c r="E496" s="1"/>
      <c r="F496" s="2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2"/>
      <c r="C497" s="1"/>
      <c r="D497" s="2"/>
      <c r="E497" s="1"/>
      <c r="F497" s="2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2"/>
      <c r="C498" s="1"/>
      <c r="D498" s="2"/>
      <c r="E498" s="1"/>
      <c r="F498" s="2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2"/>
      <c r="C499" s="1"/>
      <c r="D499" s="2"/>
      <c r="E499" s="1"/>
      <c r="F499" s="2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2"/>
      <c r="C500" s="1"/>
      <c r="D500" s="2"/>
      <c r="E500" s="1"/>
      <c r="F500" s="2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2"/>
      <c r="C501" s="1"/>
      <c r="D501" s="2"/>
      <c r="E501" s="1"/>
      <c r="F501" s="2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2"/>
      <c r="C502" s="1"/>
      <c r="D502" s="2"/>
      <c r="E502" s="1"/>
      <c r="F502" s="2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2"/>
      <c r="C503" s="1"/>
      <c r="D503" s="2"/>
      <c r="E503" s="1"/>
      <c r="F503" s="2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2"/>
      <c r="C504" s="1"/>
      <c r="D504" s="2"/>
      <c r="E504" s="1"/>
      <c r="F504" s="2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2"/>
      <c r="C505" s="1"/>
      <c r="D505" s="2"/>
      <c r="E505" s="1"/>
      <c r="F505" s="2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2"/>
      <c r="C506" s="1"/>
      <c r="D506" s="2"/>
      <c r="E506" s="1"/>
      <c r="F506" s="2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2"/>
      <c r="C507" s="1"/>
      <c r="D507" s="2"/>
      <c r="E507" s="1"/>
      <c r="F507" s="2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2"/>
      <c r="C508" s="1"/>
      <c r="D508" s="2"/>
      <c r="E508" s="1"/>
      <c r="F508" s="2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2"/>
      <c r="C509" s="1"/>
      <c r="D509" s="2"/>
      <c r="E509" s="1"/>
      <c r="F509" s="2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2"/>
      <c r="C510" s="1"/>
      <c r="D510" s="2"/>
      <c r="E510" s="1"/>
      <c r="F510" s="2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2"/>
      <c r="C511" s="1"/>
      <c r="D511" s="2"/>
      <c r="E511" s="1"/>
      <c r="F511" s="2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2"/>
      <c r="C512" s="1"/>
      <c r="D512" s="2"/>
      <c r="E512" s="1"/>
      <c r="F512" s="2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2"/>
      <c r="C513" s="1"/>
      <c r="D513" s="2"/>
      <c r="E513" s="1"/>
      <c r="F513" s="2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2"/>
      <c r="C514" s="1"/>
      <c r="D514" s="2"/>
      <c r="E514" s="1"/>
      <c r="F514" s="2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2"/>
      <c r="C515" s="1"/>
      <c r="D515" s="2"/>
      <c r="E515" s="1"/>
      <c r="F515" s="2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2"/>
      <c r="C516" s="1"/>
      <c r="D516" s="2"/>
      <c r="E516" s="1"/>
      <c r="F516" s="2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2"/>
      <c r="C517" s="1"/>
      <c r="D517" s="2"/>
      <c r="E517" s="1"/>
      <c r="F517" s="2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2"/>
      <c r="C518" s="1"/>
      <c r="D518" s="2"/>
      <c r="E518" s="1"/>
      <c r="F518" s="2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2"/>
      <c r="C519" s="1"/>
      <c r="D519" s="2"/>
      <c r="E519" s="1"/>
      <c r="F519" s="2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2"/>
      <c r="C520" s="1"/>
      <c r="D520" s="2"/>
      <c r="E520" s="1"/>
      <c r="F520" s="2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2"/>
      <c r="C521" s="1"/>
      <c r="D521" s="2"/>
      <c r="E521" s="1"/>
      <c r="F521" s="2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2"/>
      <c r="C522" s="1"/>
      <c r="D522" s="2"/>
      <c r="E522" s="1"/>
      <c r="F522" s="2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2"/>
      <c r="C523" s="1"/>
      <c r="D523" s="2"/>
      <c r="E523" s="1"/>
      <c r="F523" s="2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2"/>
      <c r="C524" s="1"/>
      <c r="D524" s="2"/>
      <c r="E524" s="1"/>
      <c r="F524" s="2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2"/>
      <c r="C525" s="1"/>
      <c r="D525" s="2"/>
      <c r="E525" s="1"/>
      <c r="F525" s="2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2"/>
      <c r="C526" s="1"/>
      <c r="D526" s="2"/>
      <c r="E526" s="1"/>
      <c r="F526" s="2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2"/>
      <c r="C527" s="1"/>
      <c r="D527" s="2"/>
      <c r="E527" s="1"/>
      <c r="F527" s="2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2"/>
      <c r="C528" s="1"/>
      <c r="D528" s="2"/>
      <c r="E528" s="1"/>
      <c r="F528" s="2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2"/>
      <c r="C529" s="1"/>
      <c r="D529" s="2"/>
      <c r="E529" s="1"/>
      <c r="F529" s="2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2"/>
      <c r="C530" s="1"/>
      <c r="D530" s="2"/>
      <c r="E530" s="1"/>
      <c r="F530" s="2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2"/>
      <c r="C531" s="1"/>
      <c r="D531" s="2"/>
      <c r="E531" s="1"/>
      <c r="F531" s="2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2"/>
      <c r="C532" s="1"/>
      <c r="D532" s="2"/>
      <c r="E532" s="1"/>
      <c r="F532" s="2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2"/>
      <c r="C533" s="1"/>
      <c r="D533" s="2"/>
      <c r="E533" s="1"/>
      <c r="F533" s="2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2"/>
      <c r="C534" s="1"/>
      <c r="D534" s="2"/>
      <c r="E534" s="1"/>
      <c r="F534" s="2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2"/>
      <c r="C535" s="1"/>
      <c r="D535" s="2"/>
      <c r="E535" s="1"/>
      <c r="F535" s="2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2"/>
      <c r="C536" s="1"/>
      <c r="D536" s="2"/>
      <c r="E536" s="1"/>
      <c r="F536" s="2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2"/>
      <c r="C537" s="1"/>
      <c r="D537" s="2"/>
      <c r="E537" s="1"/>
      <c r="F537" s="2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2"/>
      <c r="C538" s="1"/>
      <c r="D538" s="2"/>
      <c r="E538" s="1"/>
      <c r="F538" s="2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2"/>
      <c r="C539" s="1"/>
      <c r="D539" s="2"/>
      <c r="E539" s="1"/>
      <c r="F539" s="2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2"/>
      <c r="C540" s="1"/>
      <c r="D540" s="2"/>
      <c r="E540" s="1"/>
      <c r="F540" s="2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2"/>
      <c r="C541" s="1"/>
      <c r="D541" s="2"/>
      <c r="E541" s="1"/>
      <c r="F541" s="2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2"/>
      <c r="C542" s="1"/>
      <c r="D542" s="2"/>
      <c r="E542" s="1"/>
      <c r="F542" s="2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2"/>
      <c r="C543" s="1"/>
      <c r="D543" s="2"/>
      <c r="E543" s="1"/>
      <c r="F543" s="2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2"/>
      <c r="C544" s="1"/>
      <c r="D544" s="2"/>
      <c r="E544" s="1"/>
      <c r="F544" s="2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2"/>
      <c r="C545" s="1"/>
      <c r="D545" s="2"/>
      <c r="E545" s="1"/>
      <c r="F545" s="2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2"/>
      <c r="C546" s="1"/>
      <c r="D546" s="2"/>
      <c r="E546" s="1"/>
      <c r="F546" s="2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2"/>
      <c r="C547" s="1"/>
      <c r="D547" s="2"/>
      <c r="E547" s="1"/>
      <c r="F547" s="2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2"/>
      <c r="C548" s="1"/>
      <c r="D548" s="2"/>
      <c r="E548" s="1"/>
      <c r="F548" s="2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2"/>
      <c r="C549" s="1"/>
      <c r="D549" s="2"/>
      <c r="E549" s="1"/>
      <c r="F549" s="2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2"/>
      <c r="C550" s="1"/>
      <c r="D550" s="2"/>
      <c r="E550" s="1"/>
      <c r="F550" s="2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2"/>
      <c r="C551" s="1"/>
      <c r="D551" s="2"/>
      <c r="E551" s="1"/>
      <c r="F551" s="2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2"/>
      <c r="C552" s="1"/>
      <c r="D552" s="2"/>
      <c r="E552" s="1"/>
      <c r="F552" s="2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2"/>
      <c r="C553" s="1"/>
      <c r="D553" s="2"/>
      <c r="E553" s="1"/>
      <c r="F553" s="2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2"/>
      <c r="C554" s="1"/>
      <c r="D554" s="2"/>
      <c r="E554" s="1"/>
      <c r="F554" s="2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2"/>
      <c r="C555" s="1"/>
      <c r="D555" s="2"/>
      <c r="E555" s="1"/>
      <c r="F555" s="2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2"/>
      <c r="C556" s="1"/>
      <c r="D556" s="2"/>
      <c r="E556" s="1"/>
      <c r="F556" s="2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2"/>
      <c r="C557" s="1"/>
      <c r="D557" s="2"/>
      <c r="E557" s="1"/>
      <c r="F557" s="2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2"/>
      <c r="C558" s="1"/>
      <c r="D558" s="2"/>
      <c r="E558" s="1"/>
      <c r="F558" s="2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2"/>
      <c r="C559" s="1"/>
      <c r="D559" s="2"/>
      <c r="E559" s="1"/>
      <c r="F559" s="2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2"/>
      <c r="C560" s="1"/>
      <c r="D560" s="2"/>
      <c r="E560" s="1"/>
      <c r="F560" s="2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2"/>
      <c r="C561" s="1"/>
      <c r="D561" s="2"/>
      <c r="E561" s="1"/>
      <c r="F561" s="2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2"/>
      <c r="C562" s="1"/>
      <c r="D562" s="2"/>
      <c r="E562" s="1"/>
      <c r="F562" s="2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2"/>
      <c r="C563" s="1"/>
      <c r="D563" s="2"/>
      <c r="E563" s="1"/>
      <c r="F563" s="2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2"/>
      <c r="C564" s="1"/>
      <c r="D564" s="2"/>
      <c r="E564" s="1"/>
      <c r="F564" s="2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2"/>
      <c r="C565" s="1"/>
      <c r="D565" s="2"/>
      <c r="E565" s="1"/>
      <c r="F565" s="2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2"/>
      <c r="C566" s="1"/>
      <c r="D566" s="2"/>
      <c r="E566" s="1"/>
      <c r="F566" s="2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2"/>
      <c r="C567" s="1"/>
      <c r="D567" s="2"/>
      <c r="E567" s="1"/>
      <c r="F567" s="2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2"/>
      <c r="C568" s="1"/>
      <c r="D568" s="2"/>
      <c r="E568" s="1"/>
      <c r="F568" s="2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2"/>
      <c r="C569" s="1"/>
      <c r="D569" s="2"/>
      <c r="E569" s="1"/>
      <c r="F569" s="2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2"/>
      <c r="C570" s="1"/>
      <c r="D570" s="2"/>
      <c r="E570" s="1"/>
      <c r="F570" s="2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2"/>
      <c r="C571" s="1"/>
      <c r="D571" s="2"/>
      <c r="E571" s="1"/>
      <c r="F571" s="2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2"/>
      <c r="C572" s="1"/>
      <c r="D572" s="2"/>
      <c r="E572" s="1"/>
      <c r="F572" s="2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2"/>
      <c r="C573" s="1"/>
      <c r="D573" s="2"/>
      <c r="E573" s="1"/>
      <c r="F573" s="2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2"/>
      <c r="C574" s="1"/>
      <c r="D574" s="2"/>
      <c r="E574" s="1"/>
      <c r="F574" s="2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2"/>
      <c r="C575" s="1"/>
      <c r="D575" s="2"/>
      <c r="E575" s="1"/>
      <c r="F575" s="2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2"/>
      <c r="C576" s="1"/>
      <c r="D576" s="2"/>
      <c r="E576" s="1"/>
      <c r="F576" s="2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2"/>
      <c r="C577" s="1"/>
      <c r="D577" s="2"/>
      <c r="E577" s="1"/>
      <c r="F577" s="2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2"/>
      <c r="C578" s="1"/>
      <c r="D578" s="2"/>
      <c r="E578" s="1"/>
      <c r="F578" s="2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2"/>
      <c r="C579" s="1"/>
      <c r="D579" s="2"/>
      <c r="E579" s="1"/>
      <c r="F579" s="2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2"/>
      <c r="C580" s="1"/>
      <c r="D580" s="2"/>
      <c r="E580" s="1"/>
      <c r="F580" s="2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2"/>
      <c r="C581" s="1"/>
      <c r="D581" s="2"/>
      <c r="E581" s="1"/>
      <c r="F581" s="2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2"/>
      <c r="C582" s="1"/>
      <c r="D582" s="2"/>
      <c r="E582" s="1"/>
      <c r="F582" s="2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2"/>
      <c r="C583" s="1"/>
      <c r="D583" s="2"/>
      <c r="E583" s="1"/>
      <c r="F583" s="2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2"/>
      <c r="C584" s="1"/>
      <c r="D584" s="2"/>
      <c r="E584" s="1"/>
      <c r="F584" s="2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2"/>
      <c r="C585" s="1"/>
      <c r="D585" s="2"/>
      <c r="E585" s="1"/>
      <c r="F585" s="2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2"/>
      <c r="C586" s="1"/>
      <c r="D586" s="2"/>
      <c r="E586" s="1"/>
      <c r="F586" s="2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2"/>
      <c r="C587" s="1"/>
      <c r="D587" s="2"/>
      <c r="E587" s="1"/>
      <c r="F587" s="2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2"/>
      <c r="C588" s="1"/>
      <c r="D588" s="2"/>
      <c r="E588" s="1"/>
      <c r="F588" s="2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2"/>
      <c r="C589" s="1"/>
      <c r="D589" s="2"/>
      <c r="E589" s="1"/>
      <c r="F589" s="2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2"/>
      <c r="C590" s="1"/>
      <c r="D590" s="2"/>
      <c r="E590" s="1"/>
      <c r="F590" s="2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2"/>
      <c r="C591" s="1"/>
      <c r="D591" s="2"/>
      <c r="E591" s="1"/>
      <c r="F591" s="2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2"/>
      <c r="C592" s="1"/>
      <c r="D592" s="2"/>
      <c r="E592" s="1"/>
      <c r="F592" s="2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2"/>
      <c r="C593" s="1"/>
      <c r="D593" s="2"/>
      <c r="E593" s="1"/>
      <c r="F593" s="2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2"/>
      <c r="C594" s="1"/>
      <c r="D594" s="2"/>
      <c r="E594" s="1"/>
      <c r="F594" s="2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2"/>
      <c r="C595" s="1"/>
      <c r="D595" s="2"/>
      <c r="E595" s="1"/>
      <c r="F595" s="2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2"/>
      <c r="C596" s="1"/>
      <c r="D596" s="2"/>
      <c r="E596" s="1"/>
      <c r="F596" s="2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2"/>
      <c r="C597" s="1"/>
      <c r="D597" s="2"/>
      <c r="E597" s="1"/>
      <c r="F597" s="2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2"/>
      <c r="C598" s="1"/>
      <c r="D598" s="2"/>
      <c r="E598" s="1"/>
      <c r="F598" s="2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2"/>
      <c r="C599" s="1"/>
      <c r="D599" s="2"/>
      <c r="E599" s="1"/>
      <c r="F599" s="2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2"/>
      <c r="C600" s="1"/>
      <c r="D600" s="2"/>
      <c r="E600" s="1"/>
      <c r="F600" s="2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2"/>
      <c r="C601" s="1"/>
      <c r="D601" s="2"/>
      <c r="E601" s="1"/>
      <c r="F601" s="2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2"/>
      <c r="C602" s="1"/>
      <c r="D602" s="2"/>
      <c r="E602" s="1"/>
      <c r="F602" s="2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2"/>
      <c r="C603" s="1"/>
      <c r="D603" s="2"/>
      <c r="E603" s="1"/>
      <c r="F603" s="2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2"/>
      <c r="C604" s="1"/>
      <c r="D604" s="2"/>
      <c r="E604" s="1"/>
      <c r="F604" s="2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2"/>
      <c r="C605" s="1"/>
      <c r="D605" s="2"/>
      <c r="E605" s="1"/>
      <c r="F605" s="2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2"/>
      <c r="C606" s="1"/>
      <c r="D606" s="2"/>
      <c r="E606" s="1"/>
      <c r="F606" s="2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2"/>
      <c r="C607" s="1"/>
      <c r="D607" s="2"/>
      <c r="E607" s="1"/>
      <c r="F607" s="2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2"/>
      <c r="C608" s="1"/>
      <c r="D608" s="2"/>
      <c r="E608" s="1"/>
      <c r="F608" s="2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2"/>
      <c r="C609" s="1"/>
      <c r="D609" s="2"/>
      <c r="E609" s="1"/>
      <c r="F609" s="2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2"/>
      <c r="C610" s="1"/>
      <c r="D610" s="2"/>
      <c r="E610" s="1"/>
      <c r="F610" s="2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2"/>
      <c r="C611" s="1"/>
      <c r="D611" s="2"/>
      <c r="E611" s="1"/>
      <c r="F611" s="2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2"/>
      <c r="C612" s="1"/>
      <c r="D612" s="2"/>
      <c r="E612" s="1"/>
      <c r="F612" s="2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2"/>
      <c r="C613" s="1"/>
      <c r="D613" s="2"/>
      <c r="E613" s="1"/>
      <c r="F613" s="2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2"/>
      <c r="C614" s="1"/>
      <c r="D614" s="2"/>
      <c r="E614" s="1"/>
      <c r="F614" s="2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2"/>
      <c r="C615" s="1"/>
      <c r="D615" s="2"/>
      <c r="E615" s="1"/>
      <c r="F615" s="2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2"/>
      <c r="C616" s="1"/>
      <c r="D616" s="2"/>
      <c r="E616" s="1"/>
      <c r="F616" s="2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2"/>
      <c r="C617" s="1"/>
      <c r="D617" s="2"/>
      <c r="E617" s="1"/>
      <c r="F617" s="2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2"/>
      <c r="C618" s="1"/>
      <c r="D618" s="2"/>
      <c r="E618" s="1"/>
      <c r="F618" s="2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2"/>
      <c r="C619" s="1"/>
      <c r="D619" s="2"/>
      <c r="E619" s="1"/>
      <c r="F619" s="2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2"/>
      <c r="C620" s="1"/>
      <c r="D620" s="2"/>
      <c r="E620" s="1"/>
      <c r="F620" s="2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2"/>
      <c r="C621" s="1"/>
      <c r="D621" s="2"/>
      <c r="E621" s="1"/>
      <c r="F621" s="2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2"/>
      <c r="C622" s="1"/>
      <c r="D622" s="2"/>
      <c r="E622" s="1"/>
      <c r="F622" s="2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2"/>
      <c r="C623" s="1"/>
      <c r="D623" s="2"/>
      <c r="E623" s="1"/>
      <c r="F623" s="2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2"/>
      <c r="C624" s="1"/>
      <c r="D624" s="2"/>
      <c r="E624" s="1"/>
      <c r="F624" s="2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2"/>
      <c r="C625" s="1"/>
      <c r="D625" s="2"/>
      <c r="E625" s="1"/>
      <c r="F625" s="2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2"/>
      <c r="C626" s="1"/>
      <c r="D626" s="2"/>
      <c r="E626" s="1"/>
      <c r="F626" s="2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2"/>
      <c r="C627" s="1"/>
      <c r="D627" s="2"/>
      <c r="E627" s="1"/>
      <c r="F627" s="2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2"/>
      <c r="C628" s="1"/>
      <c r="D628" s="2"/>
      <c r="E628" s="1"/>
      <c r="F628" s="2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2"/>
      <c r="C629" s="1"/>
      <c r="D629" s="2"/>
      <c r="E629" s="1"/>
      <c r="F629" s="2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2"/>
      <c r="C630" s="1"/>
      <c r="D630" s="2"/>
      <c r="E630" s="1"/>
      <c r="F630" s="2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2"/>
      <c r="C631" s="1"/>
      <c r="D631" s="2"/>
      <c r="E631" s="1"/>
      <c r="F631" s="2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2"/>
      <c r="C632" s="1"/>
      <c r="D632" s="2"/>
      <c r="E632" s="1"/>
      <c r="F632" s="2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2"/>
      <c r="C633" s="1"/>
      <c r="D633" s="2"/>
      <c r="E633" s="1"/>
      <c r="F633" s="2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2"/>
      <c r="C634" s="1"/>
      <c r="D634" s="2"/>
      <c r="E634" s="1"/>
      <c r="F634" s="2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2"/>
      <c r="C635" s="1"/>
      <c r="D635" s="2"/>
      <c r="E635" s="1"/>
      <c r="F635" s="2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2"/>
      <c r="C636" s="1"/>
      <c r="D636" s="2"/>
      <c r="E636" s="1"/>
      <c r="F636" s="2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2"/>
      <c r="C637" s="1"/>
      <c r="D637" s="2"/>
      <c r="E637" s="1"/>
      <c r="F637" s="2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2"/>
      <c r="C638" s="1"/>
      <c r="D638" s="2"/>
      <c r="E638" s="1"/>
      <c r="F638" s="2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2"/>
      <c r="C639" s="1"/>
      <c r="D639" s="2"/>
      <c r="E639" s="1"/>
      <c r="F639" s="2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2"/>
      <c r="C640" s="1"/>
      <c r="D640" s="2"/>
      <c r="E640" s="1"/>
      <c r="F640" s="2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2"/>
      <c r="C641" s="1"/>
      <c r="D641" s="2"/>
      <c r="E641" s="1"/>
      <c r="F641" s="2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2"/>
      <c r="C642" s="1"/>
      <c r="D642" s="2"/>
      <c r="E642" s="1"/>
      <c r="F642" s="2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2"/>
      <c r="C643" s="1"/>
      <c r="D643" s="2"/>
      <c r="E643" s="1"/>
      <c r="F643" s="2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2"/>
      <c r="C644" s="1"/>
      <c r="D644" s="2"/>
      <c r="E644" s="1"/>
      <c r="F644" s="2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2"/>
      <c r="C645" s="1"/>
      <c r="D645" s="2"/>
      <c r="E645" s="1"/>
      <c r="F645" s="2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2"/>
      <c r="C646" s="1"/>
      <c r="D646" s="2"/>
      <c r="E646" s="1"/>
      <c r="F646" s="2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2"/>
      <c r="C647" s="1"/>
      <c r="D647" s="2"/>
      <c r="E647" s="1"/>
      <c r="F647" s="2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2"/>
      <c r="C648" s="1"/>
      <c r="D648" s="2"/>
      <c r="E648" s="1"/>
      <c r="F648" s="2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2"/>
      <c r="C649" s="1"/>
      <c r="D649" s="2"/>
      <c r="E649" s="1"/>
      <c r="F649" s="2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2"/>
      <c r="C650" s="1"/>
      <c r="D650" s="2"/>
      <c r="E650" s="1"/>
      <c r="F650" s="2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2"/>
      <c r="C651" s="1"/>
      <c r="D651" s="2"/>
      <c r="E651" s="1"/>
      <c r="F651" s="2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2"/>
      <c r="C652" s="1"/>
      <c r="D652" s="2"/>
      <c r="E652" s="1"/>
      <c r="F652" s="2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2"/>
      <c r="C653" s="1"/>
      <c r="D653" s="2"/>
      <c r="E653" s="1"/>
      <c r="F653" s="2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2"/>
      <c r="C654" s="1"/>
      <c r="D654" s="2"/>
      <c r="E654" s="1"/>
      <c r="F654" s="2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2"/>
      <c r="C655" s="1"/>
      <c r="D655" s="2"/>
      <c r="E655" s="1"/>
      <c r="F655" s="2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2"/>
      <c r="C656" s="1"/>
      <c r="D656" s="2"/>
      <c r="E656" s="1"/>
      <c r="F656" s="2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2"/>
      <c r="C657" s="1"/>
      <c r="D657" s="2"/>
      <c r="E657" s="1"/>
      <c r="F657" s="2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2"/>
      <c r="C658" s="1"/>
      <c r="D658" s="2"/>
      <c r="E658" s="1"/>
      <c r="F658" s="2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2"/>
      <c r="C659" s="1"/>
      <c r="D659" s="2"/>
      <c r="E659" s="1"/>
      <c r="F659" s="2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2"/>
      <c r="C660" s="1"/>
      <c r="D660" s="2"/>
      <c r="E660" s="1"/>
      <c r="F660" s="2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2"/>
      <c r="C661" s="1"/>
      <c r="D661" s="2"/>
      <c r="E661" s="1"/>
      <c r="F661" s="2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2"/>
      <c r="C662" s="1"/>
      <c r="D662" s="2"/>
      <c r="E662" s="1"/>
      <c r="F662" s="2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2"/>
      <c r="C663" s="1"/>
      <c r="D663" s="2"/>
      <c r="E663" s="1"/>
      <c r="F663" s="2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2"/>
      <c r="C664" s="1"/>
      <c r="D664" s="2"/>
      <c r="E664" s="1"/>
      <c r="F664" s="2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2"/>
      <c r="C665" s="1"/>
      <c r="D665" s="2"/>
      <c r="E665" s="1"/>
      <c r="F665" s="2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2"/>
      <c r="C666" s="1"/>
      <c r="D666" s="2"/>
      <c r="E666" s="1"/>
      <c r="F666" s="2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2"/>
      <c r="C667" s="1"/>
      <c r="D667" s="2"/>
      <c r="E667" s="1"/>
      <c r="F667" s="2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2"/>
      <c r="C668" s="1"/>
      <c r="D668" s="2"/>
      <c r="E668" s="1"/>
      <c r="F668" s="2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2"/>
      <c r="C669" s="1"/>
      <c r="D669" s="2"/>
      <c r="E669" s="1"/>
      <c r="F669" s="2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2"/>
      <c r="C670" s="1"/>
      <c r="D670" s="2"/>
      <c r="E670" s="1"/>
      <c r="F670" s="2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2"/>
      <c r="C671" s="1"/>
      <c r="D671" s="2"/>
      <c r="E671" s="1"/>
      <c r="F671" s="2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2"/>
      <c r="C672" s="1"/>
      <c r="D672" s="2"/>
      <c r="E672" s="1"/>
      <c r="F672" s="2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2"/>
      <c r="C673" s="1"/>
      <c r="D673" s="2"/>
      <c r="E673" s="1"/>
      <c r="F673" s="2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2"/>
      <c r="C674" s="1"/>
      <c r="D674" s="2"/>
      <c r="E674" s="1"/>
      <c r="F674" s="2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2"/>
      <c r="C675" s="1"/>
      <c r="D675" s="2"/>
      <c r="E675" s="1"/>
      <c r="F675" s="2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2"/>
      <c r="C676" s="1"/>
      <c r="D676" s="2"/>
      <c r="E676" s="1"/>
      <c r="F676" s="2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2"/>
      <c r="C677" s="1"/>
      <c r="D677" s="2"/>
      <c r="E677" s="1"/>
      <c r="F677" s="2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2"/>
      <c r="C678" s="1"/>
      <c r="D678" s="2"/>
      <c r="E678" s="1"/>
      <c r="F678" s="2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2"/>
      <c r="C679" s="1"/>
      <c r="D679" s="2"/>
      <c r="E679" s="1"/>
      <c r="F679" s="2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2"/>
      <c r="C680" s="1"/>
      <c r="D680" s="2"/>
      <c r="E680" s="1"/>
      <c r="F680" s="2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2"/>
      <c r="C681" s="1"/>
      <c r="D681" s="2"/>
      <c r="E681" s="1"/>
      <c r="F681" s="2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2"/>
      <c r="C682" s="1"/>
      <c r="D682" s="2"/>
      <c r="E682" s="1"/>
      <c r="F682" s="2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2"/>
      <c r="C683" s="1"/>
      <c r="D683" s="2"/>
      <c r="E683" s="1"/>
      <c r="F683" s="2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2"/>
      <c r="C684" s="1"/>
      <c r="D684" s="2"/>
      <c r="E684" s="1"/>
      <c r="F684" s="2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2"/>
      <c r="C685" s="1"/>
      <c r="D685" s="2"/>
      <c r="E685" s="1"/>
      <c r="F685" s="2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2"/>
      <c r="C686" s="1"/>
      <c r="D686" s="2"/>
      <c r="E686" s="1"/>
      <c r="F686" s="2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2"/>
      <c r="C687" s="1"/>
      <c r="D687" s="2"/>
      <c r="E687" s="1"/>
      <c r="F687" s="2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2"/>
      <c r="C688" s="1"/>
      <c r="D688" s="2"/>
      <c r="E688" s="1"/>
      <c r="F688" s="2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2"/>
      <c r="C689" s="1"/>
      <c r="D689" s="2"/>
      <c r="E689" s="1"/>
      <c r="F689" s="2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2"/>
      <c r="C690" s="1"/>
      <c r="D690" s="2"/>
      <c r="E690" s="1"/>
      <c r="F690" s="2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2"/>
      <c r="C691" s="1"/>
      <c r="D691" s="2"/>
      <c r="E691" s="1"/>
      <c r="F691" s="2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2"/>
      <c r="C692" s="1"/>
      <c r="D692" s="2"/>
      <c r="E692" s="1"/>
      <c r="F692" s="2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2"/>
      <c r="C693" s="1"/>
      <c r="D693" s="2"/>
      <c r="E693" s="1"/>
      <c r="F693" s="2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2"/>
      <c r="C694" s="1"/>
      <c r="D694" s="2"/>
      <c r="E694" s="1"/>
      <c r="F694" s="2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2"/>
      <c r="C695" s="1"/>
      <c r="D695" s="2"/>
      <c r="E695" s="1"/>
      <c r="F695" s="2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2"/>
      <c r="C696" s="1"/>
      <c r="D696" s="2"/>
      <c r="E696" s="1"/>
      <c r="F696" s="2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2"/>
      <c r="C697" s="1"/>
      <c r="D697" s="2"/>
      <c r="E697" s="1"/>
      <c r="F697" s="2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2"/>
      <c r="C698" s="1"/>
      <c r="D698" s="2"/>
      <c r="E698" s="1"/>
      <c r="F698" s="2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2"/>
      <c r="C699" s="1"/>
      <c r="D699" s="2"/>
      <c r="E699" s="1"/>
      <c r="F699" s="2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2"/>
      <c r="C700" s="1"/>
      <c r="D700" s="2"/>
      <c r="E700" s="1"/>
      <c r="F700" s="2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2"/>
      <c r="C701" s="1"/>
      <c r="D701" s="2"/>
      <c r="E701" s="1"/>
      <c r="F701" s="2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2"/>
      <c r="C702" s="1"/>
      <c r="D702" s="2"/>
      <c r="E702" s="1"/>
      <c r="F702" s="2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2"/>
      <c r="C703" s="1"/>
      <c r="D703" s="2"/>
      <c r="E703" s="1"/>
      <c r="F703" s="2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2"/>
      <c r="C704" s="1"/>
      <c r="D704" s="2"/>
      <c r="E704" s="1"/>
      <c r="F704" s="2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2"/>
      <c r="C705" s="1"/>
      <c r="D705" s="2"/>
      <c r="E705" s="1"/>
      <c r="F705" s="2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2"/>
      <c r="C706" s="1"/>
      <c r="D706" s="2"/>
      <c r="E706" s="1"/>
      <c r="F706" s="2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2"/>
      <c r="C707" s="1"/>
      <c r="D707" s="2"/>
      <c r="E707" s="1"/>
      <c r="F707" s="2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2"/>
      <c r="C708" s="1"/>
      <c r="D708" s="2"/>
      <c r="E708" s="1"/>
      <c r="F708" s="2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2"/>
      <c r="C709" s="1"/>
      <c r="D709" s="2"/>
      <c r="E709" s="1"/>
      <c r="F709" s="2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2"/>
      <c r="C710" s="1"/>
      <c r="D710" s="2"/>
      <c r="E710" s="1"/>
      <c r="F710" s="2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2"/>
      <c r="C711" s="1"/>
      <c r="D711" s="2"/>
      <c r="E711" s="1"/>
      <c r="F711" s="2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2"/>
      <c r="C712" s="1"/>
      <c r="D712" s="2"/>
      <c r="E712" s="1"/>
      <c r="F712" s="2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2"/>
      <c r="C713" s="1"/>
      <c r="D713" s="2"/>
      <c r="E713" s="1"/>
      <c r="F713" s="2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2"/>
      <c r="C714" s="1"/>
      <c r="D714" s="2"/>
      <c r="E714" s="1"/>
      <c r="F714" s="2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2"/>
      <c r="C715" s="1"/>
      <c r="D715" s="2"/>
      <c r="E715" s="1"/>
      <c r="F715" s="2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2"/>
      <c r="C716" s="1"/>
      <c r="D716" s="2"/>
      <c r="E716" s="1"/>
      <c r="F716" s="2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2"/>
      <c r="C717" s="1"/>
      <c r="D717" s="2"/>
      <c r="E717" s="1"/>
      <c r="F717" s="2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2"/>
      <c r="C718" s="1"/>
      <c r="D718" s="2"/>
      <c r="E718" s="1"/>
      <c r="F718" s="2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2"/>
      <c r="C719" s="1"/>
      <c r="D719" s="2"/>
      <c r="E719" s="1"/>
      <c r="F719" s="2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2"/>
      <c r="C720" s="1"/>
      <c r="D720" s="2"/>
      <c r="E720" s="1"/>
      <c r="F720" s="2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2"/>
      <c r="C721" s="1"/>
      <c r="D721" s="2"/>
      <c r="E721" s="1"/>
      <c r="F721" s="2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2"/>
      <c r="C722" s="1"/>
      <c r="D722" s="2"/>
      <c r="E722" s="1"/>
      <c r="F722" s="2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2"/>
      <c r="C723" s="1"/>
      <c r="D723" s="2"/>
      <c r="E723" s="1"/>
      <c r="F723" s="2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2"/>
      <c r="C724" s="1"/>
      <c r="D724" s="2"/>
      <c r="E724" s="1"/>
      <c r="F724" s="2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2"/>
      <c r="C725" s="1"/>
      <c r="D725" s="2"/>
      <c r="E725" s="1"/>
      <c r="F725" s="2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2"/>
      <c r="C726" s="1"/>
      <c r="D726" s="2"/>
      <c r="E726" s="1"/>
      <c r="F726" s="2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2"/>
      <c r="C727" s="1"/>
      <c r="D727" s="2"/>
      <c r="E727" s="1"/>
      <c r="F727" s="2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2"/>
      <c r="C728" s="1"/>
      <c r="D728" s="2"/>
      <c r="E728" s="1"/>
      <c r="F728" s="2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2"/>
      <c r="C729" s="1"/>
      <c r="D729" s="2"/>
      <c r="E729" s="1"/>
      <c r="F729" s="2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2"/>
      <c r="C730" s="1"/>
      <c r="D730" s="2"/>
      <c r="E730" s="1"/>
      <c r="F730" s="2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2"/>
      <c r="C731" s="1"/>
      <c r="D731" s="2"/>
      <c r="E731" s="1"/>
      <c r="F731" s="2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2"/>
      <c r="C732" s="1"/>
      <c r="D732" s="2"/>
      <c r="E732" s="1"/>
      <c r="F732" s="2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2"/>
      <c r="C733" s="1"/>
      <c r="D733" s="2"/>
      <c r="E733" s="1"/>
      <c r="F733" s="2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2"/>
      <c r="C734" s="1"/>
      <c r="D734" s="2"/>
      <c r="E734" s="1"/>
      <c r="F734" s="2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2"/>
      <c r="C735" s="1"/>
      <c r="D735" s="2"/>
      <c r="E735" s="1"/>
      <c r="F735" s="2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2"/>
      <c r="C736" s="1"/>
      <c r="D736" s="2"/>
      <c r="E736" s="1"/>
      <c r="F736" s="2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2"/>
      <c r="C737" s="1"/>
      <c r="D737" s="2"/>
      <c r="E737" s="1"/>
      <c r="F737" s="2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2"/>
      <c r="C738" s="1"/>
      <c r="D738" s="2"/>
      <c r="E738" s="1"/>
      <c r="F738" s="2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2"/>
      <c r="C739" s="1"/>
      <c r="D739" s="2"/>
      <c r="E739" s="1"/>
      <c r="F739" s="2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2"/>
      <c r="C740" s="1"/>
      <c r="D740" s="2"/>
      <c r="E740" s="1"/>
      <c r="F740" s="2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2"/>
      <c r="C741" s="1"/>
      <c r="D741" s="2"/>
      <c r="E741" s="1"/>
      <c r="F741" s="2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2"/>
      <c r="C742" s="1"/>
      <c r="D742" s="2"/>
      <c r="E742" s="1"/>
      <c r="F742" s="2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2"/>
      <c r="C743" s="1"/>
      <c r="D743" s="2"/>
      <c r="E743" s="1"/>
      <c r="F743" s="2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2"/>
      <c r="C744" s="1"/>
      <c r="D744" s="2"/>
      <c r="E744" s="1"/>
      <c r="F744" s="2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2"/>
      <c r="C745" s="1"/>
      <c r="D745" s="2"/>
      <c r="E745" s="1"/>
      <c r="F745" s="2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2"/>
      <c r="C746" s="1"/>
      <c r="D746" s="2"/>
      <c r="E746" s="1"/>
      <c r="F746" s="2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2"/>
      <c r="C747" s="1"/>
      <c r="D747" s="2"/>
      <c r="E747" s="1"/>
      <c r="F747" s="2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2"/>
      <c r="C748" s="1"/>
      <c r="D748" s="2"/>
      <c r="E748" s="1"/>
      <c r="F748" s="2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2"/>
      <c r="C749" s="1"/>
      <c r="D749" s="2"/>
      <c r="E749" s="1"/>
      <c r="F749" s="2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2"/>
      <c r="C750" s="1"/>
      <c r="D750" s="2"/>
      <c r="E750" s="1"/>
      <c r="F750" s="2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2"/>
      <c r="C751" s="1"/>
      <c r="D751" s="2"/>
      <c r="E751" s="1"/>
      <c r="F751" s="2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2"/>
      <c r="C752" s="1"/>
      <c r="D752" s="2"/>
      <c r="E752" s="1"/>
      <c r="F752" s="2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2"/>
      <c r="C753" s="1"/>
      <c r="D753" s="2"/>
      <c r="E753" s="1"/>
      <c r="F753" s="2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2"/>
      <c r="C754" s="1"/>
      <c r="D754" s="2"/>
      <c r="E754" s="1"/>
      <c r="F754" s="2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2"/>
      <c r="C755" s="1"/>
      <c r="D755" s="2"/>
      <c r="E755" s="1"/>
      <c r="F755" s="2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2"/>
      <c r="C756" s="1"/>
      <c r="D756" s="2"/>
      <c r="E756" s="1"/>
      <c r="F756" s="2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2"/>
      <c r="C757" s="1"/>
      <c r="D757" s="2"/>
      <c r="E757" s="1"/>
      <c r="F757" s="2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2"/>
      <c r="C758" s="1"/>
      <c r="D758" s="2"/>
      <c r="E758" s="1"/>
      <c r="F758" s="2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2"/>
      <c r="C759" s="1"/>
      <c r="D759" s="2"/>
      <c r="E759" s="1"/>
      <c r="F759" s="2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2"/>
      <c r="C760" s="1"/>
      <c r="D760" s="2"/>
      <c r="E760" s="1"/>
      <c r="F760" s="2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2"/>
      <c r="C761" s="1"/>
      <c r="D761" s="2"/>
      <c r="E761" s="1"/>
      <c r="F761" s="2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2"/>
      <c r="C762" s="1"/>
      <c r="D762" s="2"/>
      <c r="E762" s="1"/>
      <c r="F762" s="2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2"/>
      <c r="C763" s="1"/>
      <c r="D763" s="2"/>
      <c r="E763" s="1"/>
      <c r="F763" s="2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2"/>
      <c r="C764" s="1"/>
      <c r="D764" s="2"/>
      <c r="E764" s="1"/>
      <c r="F764" s="2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2"/>
      <c r="C765" s="1"/>
      <c r="D765" s="2"/>
      <c r="E765" s="1"/>
      <c r="F765" s="2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2"/>
      <c r="C766" s="1"/>
      <c r="D766" s="2"/>
      <c r="E766" s="1"/>
      <c r="F766" s="2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2"/>
      <c r="C767" s="1"/>
      <c r="D767" s="2"/>
      <c r="E767" s="1"/>
      <c r="F767" s="2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2"/>
      <c r="C768" s="1"/>
      <c r="D768" s="2"/>
      <c r="E768" s="1"/>
      <c r="F768" s="2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2"/>
      <c r="C769" s="1"/>
      <c r="D769" s="2"/>
      <c r="E769" s="1"/>
      <c r="F769" s="2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2"/>
      <c r="C770" s="1"/>
      <c r="D770" s="2"/>
      <c r="E770" s="1"/>
      <c r="F770" s="2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2"/>
      <c r="C771" s="1"/>
      <c r="D771" s="2"/>
      <c r="E771" s="1"/>
      <c r="F771" s="2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2"/>
      <c r="C772" s="1"/>
      <c r="D772" s="2"/>
      <c r="E772" s="1"/>
      <c r="F772" s="2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2"/>
      <c r="C773" s="1"/>
      <c r="D773" s="2"/>
      <c r="E773" s="1"/>
      <c r="F773" s="2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2"/>
      <c r="C774" s="1"/>
      <c r="D774" s="2"/>
      <c r="E774" s="1"/>
      <c r="F774" s="2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2"/>
      <c r="C775" s="1"/>
      <c r="D775" s="2"/>
      <c r="E775" s="1"/>
      <c r="F775" s="2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2"/>
      <c r="C776" s="1"/>
      <c r="D776" s="2"/>
      <c r="E776" s="1"/>
      <c r="F776" s="2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2"/>
      <c r="C777" s="1"/>
      <c r="D777" s="2"/>
      <c r="E777" s="1"/>
      <c r="F777" s="2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2"/>
      <c r="C778" s="1"/>
      <c r="D778" s="2"/>
      <c r="E778" s="1"/>
      <c r="F778" s="2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2"/>
      <c r="C779" s="1"/>
      <c r="D779" s="2"/>
      <c r="E779" s="1"/>
      <c r="F779" s="2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2"/>
      <c r="C780" s="1"/>
      <c r="D780" s="2"/>
      <c r="E780" s="1"/>
      <c r="F780" s="2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2"/>
      <c r="C781" s="1"/>
      <c r="D781" s="2"/>
      <c r="E781" s="1"/>
      <c r="F781" s="2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2"/>
      <c r="C782" s="1"/>
      <c r="D782" s="2"/>
      <c r="E782" s="1"/>
      <c r="F782" s="2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2"/>
      <c r="C783" s="1"/>
      <c r="D783" s="2"/>
      <c r="E783" s="1"/>
      <c r="F783" s="2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2"/>
      <c r="C784" s="1"/>
      <c r="D784" s="2"/>
      <c r="E784" s="1"/>
      <c r="F784" s="2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2"/>
      <c r="C785" s="1"/>
      <c r="D785" s="2"/>
      <c r="E785" s="1"/>
      <c r="F785" s="2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2"/>
      <c r="C786" s="1"/>
      <c r="D786" s="2"/>
      <c r="E786" s="1"/>
      <c r="F786" s="2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2"/>
      <c r="C787" s="1"/>
      <c r="D787" s="2"/>
      <c r="E787" s="1"/>
      <c r="F787" s="2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2"/>
      <c r="C788" s="1"/>
      <c r="D788" s="2"/>
      <c r="E788" s="1"/>
      <c r="F788" s="2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2"/>
      <c r="C789" s="1"/>
      <c r="D789" s="2"/>
      <c r="E789" s="1"/>
      <c r="F789" s="2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2"/>
      <c r="C790" s="1"/>
      <c r="D790" s="2"/>
      <c r="E790" s="1"/>
      <c r="F790" s="2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2"/>
      <c r="C791" s="1"/>
      <c r="D791" s="2"/>
      <c r="E791" s="1"/>
      <c r="F791" s="2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2"/>
      <c r="C792" s="1"/>
      <c r="D792" s="2"/>
      <c r="E792" s="1"/>
      <c r="F792" s="2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2"/>
      <c r="C793" s="1"/>
      <c r="D793" s="2"/>
      <c r="E793" s="1"/>
      <c r="F793" s="2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2"/>
      <c r="C794" s="1"/>
      <c r="D794" s="2"/>
      <c r="E794" s="1"/>
      <c r="F794" s="2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2"/>
      <c r="C795" s="1"/>
      <c r="D795" s="2"/>
      <c r="E795" s="1"/>
      <c r="F795" s="2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2"/>
      <c r="C796" s="1"/>
      <c r="D796" s="2"/>
      <c r="E796" s="1"/>
      <c r="F796" s="2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2"/>
      <c r="C797" s="1"/>
      <c r="D797" s="2"/>
      <c r="E797" s="1"/>
      <c r="F797" s="2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2"/>
      <c r="C798" s="1"/>
      <c r="D798" s="2"/>
      <c r="E798" s="1"/>
      <c r="F798" s="2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2"/>
      <c r="C799" s="1"/>
      <c r="D799" s="2"/>
      <c r="E799" s="1"/>
      <c r="F799" s="2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2"/>
      <c r="C800" s="1"/>
      <c r="D800" s="2"/>
      <c r="E800" s="1"/>
      <c r="F800" s="2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2"/>
      <c r="C801" s="1"/>
      <c r="D801" s="2"/>
      <c r="E801" s="1"/>
      <c r="F801" s="2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2"/>
      <c r="C802" s="1"/>
      <c r="D802" s="2"/>
      <c r="E802" s="1"/>
      <c r="F802" s="2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2"/>
      <c r="C803" s="1"/>
      <c r="D803" s="2"/>
      <c r="E803" s="1"/>
      <c r="F803" s="2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2"/>
      <c r="C804" s="1"/>
      <c r="D804" s="2"/>
      <c r="E804" s="1"/>
      <c r="F804" s="2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2"/>
      <c r="C805" s="1"/>
      <c r="D805" s="2"/>
      <c r="E805" s="1"/>
      <c r="F805" s="2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2"/>
      <c r="C806" s="1"/>
      <c r="D806" s="2"/>
      <c r="E806" s="1"/>
      <c r="F806" s="2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2"/>
      <c r="C807" s="1"/>
      <c r="D807" s="2"/>
      <c r="E807" s="1"/>
      <c r="F807" s="2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2"/>
      <c r="C808" s="1"/>
      <c r="D808" s="2"/>
      <c r="E808" s="1"/>
      <c r="F808" s="2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2"/>
      <c r="C809" s="1"/>
      <c r="D809" s="2"/>
      <c r="E809" s="1"/>
      <c r="F809" s="2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2"/>
      <c r="C810" s="1"/>
      <c r="D810" s="2"/>
      <c r="E810" s="1"/>
      <c r="F810" s="2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2"/>
      <c r="C811" s="1"/>
      <c r="D811" s="2"/>
      <c r="E811" s="1"/>
      <c r="F811" s="2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2"/>
      <c r="C812" s="1"/>
      <c r="D812" s="2"/>
      <c r="E812" s="1"/>
      <c r="F812" s="2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2"/>
      <c r="C813" s="1"/>
      <c r="D813" s="2"/>
      <c r="E813" s="1"/>
      <c r="F813" s="2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2"/>
      <c r="C814" s="1"/>
      <c r="D814" s="2"/>
      <c r="E814" s="1"/>
      <c r="F814" s="2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2"/>
      <c r="C815" s="1"/>
      <c r="D815" s="2"/>
      <c r="E815" s="1"/>
      <c r="F815" s="2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2"/>
      <c r="C816" s="1"/>
      <c r="D816" s="2"/>
      <c r="E816" s="1"/>
      <c r="F816" s="2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2"/>
      <c r="C817" s="1"/>
      <c r="D817" s="2"/>
      <c r="E817" s="1"/>
      <c r="F817" s="2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2"/>
      <c r="C818" s="1"/>
      <c r="D818" s="2"/>
      <c r="E818" s="1"/>
      <c r="F818" s="2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2"/>
      <c r="C819" s="1"/>
      <c r="D819" s="2"/>
      <c r="E819" s="1"/>
      <c r="F819" s="2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2"/>
      <c r="C820" s="1"/>
      <c r="D820" s="2"/>
      <c r="E820" s="1"/>
      <c r="F820" s="2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2"/>
      <c r="C821" s="1"/>
      <c r="D821" s="2"/>
      <c r="E821" s="1"/>
      <c r="F821" s="2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2"/>
      <c r="C822" s="1"/>
      <c r="D822" s="2"/>
      <c r="E822" s="1"/>
      <c r="F822" s="2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2"/>
      <c r="C823" s="1"/>
      <c r="D823" s="2"/>
      <c r="E823" s="1"/>
      <c r="F823" s="2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2"/>
      <c r="C824" s="1"/>
      <c r="D824" s="2"/>
      <c r="E824" s="1"/>
      <c r="F824" s="2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2"/>
      <c r="C825" s="1"/>
      <c r="D825" s="2"/>
      <c r="E825" s="1"/>
      <c r="F825" s="2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2"/>
      <c r="C826" s="1"/>
      <c r="D826" s="2"/>
      <c r="E826" s="1"/>
      <c r="F826" s="2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2"/>
      <c r="C827" s="1"/>
      <c r="D827" s="2"/>
      <c r="E827" s="1"/>
      <c r="F827" s="2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2"/>
      <c r="C828" s="1"/>
      <c r="D828" s="2"/>
      <c r="E828" s="1"/>
      <c r="F828" s="2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2"/>
      <c r="C829" s="1"/>
      <c r="D829" s="2"/>
      <c r="E829" s="1"/>
      <c r="F829" s="2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2"/>
      <c r="C830" s="1"/>
      <c r="D830" s="2"/>
      <c r="E830" s="1"/>
      <c r="F830" s="2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2"/>
      <c r="C831" s="1"/>
      <c r="D831" s="2"/>
      <c r="E831" s="1"/>
      <c r="F831" s="2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2"/>
      <c r="C832" s="1"/>
      <c r="D832" s="2"/>
      <c r="E832" s="1"/>
      <c r="F832" s="2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2"/>
      <c r="C833" s="1"/>
      <c r="D833" s="2"/>
      <c r="E833" s="1"/>
      <c r="F833" s="2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2"/>
      <c r="C834" s="1"/>
      <c r="D834" s="2"/>
      <c r="E834" s="1"/>
      <c r="F834" s="2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2"/>
      <c r="C835" s="1"/>
      <c r="D835" s="2"/>
      <c r="E835" s="1"/>
      <c r="F835" s="2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2"/>
      <c r="C836" s="1"/>
      <c r="D836" s="2"/>
      <c r="E836" s="1"/>
      <c r="F836" s="2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2"/>
      <c r="C837" s="1"/>
      <c r="D837" s="2"/>
      <c r="E837" s="1"/>
      <c r="F837" s="2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2"/>
      <c r="C838" s="1"/>
      <c r="D838" s="2"/>
      <c r="E838" s="1"/>
      <c r="F838" s="2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2"/>
      <c r="C839" s="1"/>
      <c r="D839" s="2"/>
      <c r="E839" s="1"/>
      <c r="F839" s="2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2"/>
      <c r="C840" s="1"/>
      <c r="D840" s="2"/>
      <c r="E840" s="1"/>
      <c r="F840" s="2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2"/>
      <c r="C841" s="1"/>
      <c r="D841" s="2"/>
      <c r="E841" s="1"/>
      <c r="F841" s="2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2"/>
      <c r="C842" s="1"/>
      <c r="D842" s="2"/>
      <c r="E842" s="1"/>
      <c r="F842" s="2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2"/>
      <c r="C843" s="1"/>
      <c r="D843" s="2"/>
      <c r="E843" s="1"/>
      <c r="F843" s="2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2"/>
      <c r="C844" s="1"/>
      <c r="D844" s="2"/>
      <c r="E844" s="1"/>
      <c r="F844" s="2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2"/>
      <c r="C845" s="1"/>
      <c r="D845" s="2"/>
      <c r="E845" s="1"/>
      <c r="F845" s="2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2"/>
      <c r="C846" s="1"/>
      <c r="D846" s="2"/>
      <c r="E846" s="1"/>
      <c r="F846" s="2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2"/>
      <c r="C847" s="1"/>
      <c r="D847" s="2"/>
      <c r="E847" s="1"/>
      <c r="F847" s="2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2"/>
      <c r="C848" s="1"/>
      <c r="D848" s="2"/>
      <c r="E848" s="1"/>
      <c r="F848" s="2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2"/>
      <c r="C849" s="1"/>
      <c r="D849" s="2"/>
      <c r="E849" s="1"/>
      <c r="F849" s="2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2"/>
      <c r="C850" s="1"/>
      <c r="D850" s="2"/>
      <c r="E850" s="1"/>
      <c r="F850" s="2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2"/>
      <c r="C851" s="1"/>
      <c r="D851" s="2"/>
      <c r="E851" s="1"/>
      <c r="F851" s="2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2"/>
      <c r="C852" s="1"/>
      <c r="D852" s="2"/>
      <c r="E852" s="1"/>
      <c r="F852" s="2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2"/>
      <c r="C853" s="1"/>
      <c r="D853" s="2"/>
      <c r="E853" s="1"/>
      <c r="F853" s="2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2"/>
      <c r="C854" s="1"/>
      <c r="D854" s="2"/>
      <c r="E854" s="1"/>
      <c r="F854" s="2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2"/>
      <c r="C855" s="1"/>
      <c r="D855" s="2"/>
      <c r="E855" s="1"/>
      <c r="F855" s="2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2"/>
      <c r="C856" s="1"/>
      <c r="D856" s="2"/>
      <c r="E856" s="1"/>
      <c r="F856" s="2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2"/>
      <c r="C857" s="1"/>
      <c r="D857" s="2"/>
      <c r="E857" s="1"/>
      <c r="F857" s="2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2"/>
      <c r="C858" s="1"/>
      <c r="D858" s="2"/>
      <c r="E858" s="1"/>
      <c r="F858" s="2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2"/>
      <c r="C859" s="1"/>
      <c r="D859" s="2"/>
      <c r="E859" s="1"/>
      <c r="F859" s="2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2"/>
      <c r="C860" s="1"/>
      <c r="D860" s="2"/>
      <c r="E860" s="1"/>
      <c r="F860" s="2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2"/>
      <c r="C861" s="1"/>
      <c r="D861" s="2"/>
      <c r="E861" s="1"/>
      <c r="F861" s="2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2"/>
      <c r="C862" s="1"/>
      <c r="D862" s="2"/>
      <c r="E862" s="1"/>
      <c r="F862" s="2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2"/>
      <c r="C863" s="1"/>
      <c r="D863" s="2"/>
      <c r="E863" s="1"/>
      <c r="F863" s="2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2"/>
      <c r="C864" s="1"/>
      <c r="D864" s="2"/>
      <c r="E864" s="1"/>
      <c r="F864" s="2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2"/>
      <c r="C865" s="1"/>
      <c r="D865" s="2"/>
      <c r="E865" s="1"/>
      <c r="F865" s="2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2"/>
      <c r="C866" s="1"/>
      <c r="D866" s="2"/>
      <c r="E866" s="1"/>
      <c r="F866" s="2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2"/>
      <c r="C867" s="1"/>
      <c r="D867" s="2"/>
      <c r="E867" s="1"/>
      <c r="F867" s="2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2"/>
      <c r="C868" s="1"/>
      <c r="D868" s="2"/>
      <c r="E868" s="1"/>
      <c r="F868" s="2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2"/>
      <c r="C869" s="1"/>
      <c r="D869" s="2"/>
      <c r="E869" s="1"/>
      <c r="F869" s="2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2"/>
      <c r="C870" s="1"/>
      <c r="D870" s="2"/>
      <c r="E870" s="1"/>
      <c r="F870" s="2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2"/>
      <c r="C871" s="1"/>
      <c r="D871" s="2"/>
      <c r="E871" s="1"/>
      <c r="F871" s="2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2"/>
      <c r="C872" s="1"/>
      <c r="D872" s="2"/>
      <c r="E872" s="1"/>
      <c r="F872" s="2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2"/>
      <c r="C873" s="1"/>
      <c r="D873" s="2"/>
      <c r="E873" s="1"/>
      <c r="F873" s="2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2"/>
      <c r="C874" s="1"/>
      <c r="D874" s="2"/>
      <c r="E874" s="1"/>
      <c r="F874" s="2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2"/>
      <c r="C875" s="1"/>
      <c r="D875" s="2"/>
      <c r="E875" s="1"/>
      <c r="F875" s="2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2"/>
      <c r="C876" s="1"/>
      <c r="D876" s="2"/>
      <c r="E876" s="1"/>
      <c r="F876" s="2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2"/>
      <c r="C877" s="1"/>
      <c r="D877" s="2"/>
      <c r="E877" s="1"/>
      <c r="F877" s="2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2"/>
      <c r="C878" s="1"/>
      <c r="D878" s="2"/>
      <c r="E878" s="1"/>
      <c r="F878" s="2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2"/>
      <c r="C879" s="1"/>
      <c r="D879" s="2"/>
      <c r="E879" s="1"/>
      <c r="F879" s="2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2"/>
      <c r="C880" s="1"/>
      <c r="D880" s="2"/>
      <c r="E880" s="1"/>
      <c r="F880" s="2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2"/>
      <c r="C881" s="1"/>
      <c r="D881" s="2"/>
      <c r="E881" s="1"/>
      <c r="F881" s="2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2"/>
      <c r="C882" s="1"/>
      <c r="D882" s="2"/>
      <c r="E882" s="1"/>
      <c r="F882" s="2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2"/>
      <c r="C883" s="1"/>
      <c r="D883" s="2"/>
      <c r="E883" s="1"/>
      <c r="F883" s="2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2"/>
      <c r="C884" s="1"/>
      <c r="D884" s="2"/>
      <c r="E884" s="1"/>
      <c r="F884" s="2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2"/>
      <c r="C885" s="1"/>
      <c r="D885" s="2"/>
      <c r="E885" s="1"/>
      <c r="F885" s="2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2"/>
      <c r="C886" s="1"/>
      <c r="D886" s="2"/>
      <c r="E886" s="1"/>
      <c r="F886" s="2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2"/>
      <c r="C887" s="1"/>
      <c r="D887" s="2"/>
      <c r="E887" s="1"/>
      <c r="F887" s="2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2"/>
      <c r="C888" s="1"/>
      <c r="D888" s="2"/>
      <c r="E888" s="1"/>
      <c r="F888" s="2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2"/>
      <c r="C889" s="1"/>
      <c r="D889" s="2"/>
      <c r="E889" s="1"/>
      <c r="F889" s="2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2"/>
      <c r="C890" s="1"/>
      <c r="D890" s="2"/>
      <c r="E890" s="1"/>
      <c r="F890" s="2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2"/>
      <c r="C891" s="1"/>
      <c r="D891" s="2"/>
      <c r="E891" s="1"/>
      <c r="F891" s="2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2"/>
      <c r="C892" s="1"/>
      <c r="D892" s="2"/>
      <c r="E892" s="1"/>
      <c r="F892" s="2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2"/>
      <c r="C893" s="1"/>
      <c r="D893" s="2"/>
      <c r="E893" s="1"/>
      <c r="F893" s="2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2"/>
      <c r="C894" s="1"/>
      <c r="D894" s="2"/>
      <c r="E894" s="1"/>
      <c r="F894" s="2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2"/>
      <c r="C895" s="1"/>
      <c r="D895" s="2"/>
      <c r="E895" s="1"/>
      <c r="F895" s="2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2"/>
      <c r="C896" s="1"/>
      <c r="D896" s="2"/>
      <c r="E896" s="1"/>
      <c r="F896" s="2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2"/>
      <c r="C897" s="1"/>
      <c r="D897" s="2"/>
      <c r="E897" s="1"/>
      <c r="F897" s="2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2"/>
      <c r="C898" s="1"/>
      <c r="D898" s="2"/>
      <c r="E898" s="1"/>
      <c r="F898" s="2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2"/>
      <c r="C899" s="1"/>
      <c r="D899" s="2"/>
      <c r="E899" s="1"/>
      <c r="F899" s="2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2"/>
      <c r="C900" s="1"/>
      <c r="D900" s="2"/>
      <c r="E900" s="1"/>
      <c r="F900" s="2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2"/>
      <c r="C901" s="1"/>
      <c r="D901" s="2"/>
      <c r="E901" s="1"/>
      <c r="F901" s="2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2"/>
      <c r="C902" s="1"/>
      <c r="D902" s="2"/>
      <c r="E902" s="1"/>
      <c r="F902" s="2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2"/>
      <c r="C903" s="1"/>
      <c r="D903" s="2"/>
      <c r="E903" s="1"/>
      <c r="F903" s="2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2"/>
      <c r="C904" s="1"/>
      <c r="D904" s="2"/>
      <c r="E904" s="1"/>
      <c r="F904" s="2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2"/>
      <c r="C905" s="1"/>
      <c r="D905" s="2"/>
      <c r="E905" s="1"/>
      <c r="F905" s="2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2"/>
      <c r="C906" s="1"/>
      <c r="D906" s="2"/>
      <c r="E906" s="1"/>
      <c r="F906" s="2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2"/>
      <c r="C907" s="1"/>
      <c r="D907" s="2"/>
      <c r="E907" s="1"/>
      <c r="F907" s="2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2"/>
      <c r="C908" s="1"/>
      <c r="D908" s="2"/>
      <c r="E908" s="1"/>
      <c r="F908" s="2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2"/>
      <c r="C909" s="1"/>
      <c r="D909" s="2"/>
      <c r="E909" s="1"/>
      <c r="F909" s="2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2"/>
      <c r="C910" s="1"/>
      <c r="D910" s="2"/>
      <c r="E910" s="1"/>
      <c r="F910" s="2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2"/>
      <c r="C911" s="1"/>
      <c r="D911" s="2"/>
      <c r="E911" s="1"/>
      <c r="F911" s="2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2"/>
      <c r="C912" s="1"/>
      <c r="D912" s="2"/>
      <c r="E912" s="1"/>
      <c r="F912" s="2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2"/>
      <c r="C913" s="1"/>
      <c r="D913" s="2"/>
      <c r="E913" s="1"/>
      <c r="F913" s="2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2"/>
      <c r="C914" s="1"/>
      <c r="D914" s="2"/>
      <c r="E914" s="1"/>
      <c r="F914" s="2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2"/>
      <c r="C915" s="1"/>
      <c r="D915" s="2"/>
      <c r="E915" s="1"/>
      <c r="F915" s="2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2"/>
      <c r="C916" s="1"/>
      <c r="D916" s="2"/>
      <c r="E916" s="1"/>
      <c r="F916" s="2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2"/>
      <c r="C917" s="1"/>
      <c r="D917" s="2"/>
      <c r="E917" s="1"/>
      <c r="F917" s="2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2"/>
      <c r="C918" s="1"/>
      <c r="D918" s="2"/>
      <c r="E918" s="1"/>
      <c r="F918" s="2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2"/>
      <c r="C919" s="1"/>
      <c r="D919" s="2"/>
      <c r="E919" s="1"/>
      <c r="F919" s="2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2"/>
      <c r="C920" s="1"/>
      <c r="D920" s="2"/>
      <c r="E920" s="1"/>
      <c r="F920" s="2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2"/>
      <c r="C921" s="1"/>
      <c r="D921" s="2"/>
      <c r="E921" s="1"/>
      <c r="F921" s="2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2"/>
      <c r="C922" s="1"/>
      <c r="D922" s="2"/>
      <c r="E922" s="1"/>
      <c r="F922" s="2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2"/>
      <c r="C923" s="1"/>
      <c r="D923" s="2"/>
      <c r="E923" s="1"/>
      <c r="F923" s="2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2"/>
      <c r="C924" s="1"/>
      <c r="D924" s="2"/>
      <c r="E924" s="1"/>
      <c r="F924" s="2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2"/>
      <c r="C925" s="1"/>
      <c r="D925" s="2"/>
      <c r="E925" s="1"/>
      <c r="F925" s="2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2"/>
      <c r="C926" s="1"/>
      <c r="D926" s="2"/>
      <c r="E926" s="1"/>
      <c r="F926" s="2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2"/>
      <c r="C927" s="1"/>
      <c r="D927" s="2"/>
      <c r="E927" s="1"/>
      <c r="F927" s="2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2"/>
      <c r="C928" s="1"/>
      <c r="D928" s="2"/>
      <c r="E928" s="1"/>
      <c r="F928" s="2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2"/>
      <c r="C929" s="1"/>
      <c r="D929" s="2"/>
      <c r="E929" s="1"/>
      <c r="F929" s="2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2"/>
      <c r="C930" s="1"/>
      <c r="D930" s="2"/>
      <c r="E930" s="1"/>
      <c r="F930" s="2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2"/>
      <c r="C931" s="1"/>
      <c r="D931" s="2"/>
      <c r="E931" s="1"/>
      <c r="F931" s="2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2"/>
      <c r="C932" s="1"/>
      <c r="D932" s="2"/>
      <c r="E932" s="1"/>
      <c r="F932" s="2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2"/>
      <c r="C933" s="1"/>
      <c r="D933" s="2"/>
      <c r="E933" s="1"/>
      <c r="F933" s="2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2"/>
      <c r="C934" s="1"/>
      <c r="D934" s="2"/>
      <c r="E934" s="1"/>
      <c r="F934" s="2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2"/>
      <c r="C935" s="1"/>
      <c r="D935" s="2"/>
      <c r="E935" s="1"/>
      <c r="F935" s="2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2"/>
      <c r="C936" s="1"/>
      <c r="D936" s="2"/>
      <c r="E936" s="1"/>
      <c r="F936" s="2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2"/>
      <c r="C937" s="1"/>
      <c r="D937" s="2"/>
      <c r="E937" s="1"/>
      <c r="F937" s="2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2"/>
      <c r="C938" s="1"/>
      <c r="D938" s="2"/>
      <c r="E938" s="1"/>
      <c r="F938" s="2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2"/>
      <c r="C939" s="1"/>
      <c r="D939" s="2"/>
      <c r="E939" s="1"/>
      <c r="F939" s="2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2"/>
      <c r="C940" s="1"/>
      <c r="D940" s="2"/>
      <c r="E940" s="1"/>
      <c r="F940" s="2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2"/>
      <c r="C941" s="1"/>
      <c r="D941" s="2"/>
      <c r="E941" s="1"/>
      <c r="F941" s="2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2"/>
      <c r="C942" s="1"/>
      <c r="D942" s="2"/>
      <c r="E942" s="1"/>
      <c r="F942" s="2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2"/>
      <c r="C943" s="1"/>
      <c r="D943" s="2"/>
      <c r="E943" s="1"/>
      <c r="F943" s="2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2"/>
      <c r="C944" s="1"/>
      <c r="D944" s="2"/>
      <c r="E944" s="1"/>
      <c r="F944" s="2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2"/>
      <c r="C945" s="1"/>
      <c r="D945" s="2"/>
      <c r="E945" s="1"/>
      <c r="F945" s="2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2"/>
      <c r="C946" s="1"/>
      <c r="D946" s="2"/>
      <c r="E946" s="1"/>
      <c r="F946" s="2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2"/>
      <c r="C947" s="1"/>
      <c r="D947" s="2"/>
      <c r="E947" s="1"/>
      <c r="F947" s="2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2"/>
      <c r="C948" s="1"/>
      <c r="D948" s="2"/>
      <c r="E948" s="1"/>
      <c r="F948" s="2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2"/>
      <c r="C949" s="1"/>
      <c r="D949" s="2"/>
      <c r="E949" s="1"/>
      <c r="F949" s="2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2"/>
      <c r="C950" s="1"/>
      <c r="D950" s="2"/>
      <c r="E950" s="1"/>
      <c r="F950" s="2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2"/>
      <c r="C951" s="1"/>
      <c r="D951" s="2"/>
      <c r="E951" s="1"/>
      <c r="F951" s="2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2"/>
      <c r="C952" s="1"/>
      <c r="D952" s="2"/>
      <c r="E952" s="1"/>
      <c r="F952" s="2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2"/>
      <c r="C953" s="1"/>
      <c r="D953" s="2"/>
      <c r="E953" s="1"/>
      <c r="F953" s="2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2"/>
      <c r="C954" s="1"/>
      <c r="D954" s="2"/>
      <c r="E954" s="1"/>
      <c r="F954" s="2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2"/>
      <c r="C955" s="1"/>
      <c r="D955" s="2"/>
      <c r="E955" s="1"/>
      <c r="F955" s="2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2"/>
      <c r="C956" s="1"/>
      <c r="D956" s="2"/>
      <c r="E956" s="1"/>
      <c r="F956" s="2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2"/>
      <c r="C957" s="1"/>
      <c r="D957" s="2"/>
      <c r="E957" s="1"/>
      <c r="F957" s="2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2"/>
      <c r="C958" s="1"/>
      <c r="D958" s="2"/>
      <c r="E958" s="1"/>
      <c r="F958" s="2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2"/>
      <c r="C959" s="1"/>
      <c r="D959" s="2"/>
      <c r="E959" s="1"/>
      <c r="F959" s="2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2"/>
      <c r="C960" s="1"/>
      <c r="D960" s="2"/>
      <c r="E960" s="1"/>
      <c r="F960" s="2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2"/>
      <c r="C961" s="1"/>
      <c r="D961" s="2"/>
      <c r="E961" s="1"/>
      <c r="F961" s="2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2"/>
      <c r="C962" s="1"/>
      <c r="D962" s="2"/>
      <c r="E962" s="1"/>
      <c r="F962" s="2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2"/>
      <c r="C963" s="1"/>
      <c r="D963" s="2"/>
      <c r="E963" s="1"/>
      <c r="F963" s="2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2"/>
      <c r="C964" s="1"/>
      <c r="D964" s="2"/>
      <c r="E964" s="1"/>
      <c r="F964" s="2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2"/>
      <c r="C965" s="1"/>
      <c r="D965" s="2"/>
      <c r="E965" s="1"/>
      <c r="F965" s="2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2"/>
      <c r="C966" s="1"/>
      <c r="D966" s="2"/>
      <c r="E966" s="1"/>
      <c r="F966" s="2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2"/>
      <c r="C967" s="1"/>
      <c r="D967" s="2"/>
      <c r="E967" s="1"/>
      <c r="F967" s="2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2"/>
      <c r="C968" s="1"/>
      <c r="D968" s="2"/>
      <c r="E968" s="1"/>
      <c r="F968" s="2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2"/>
      <c r="C969" s="1"/>
      <c r="D969" s="2"/>
      <c r="E969" s="1"/>
      <c r="F969" s="2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2"/>
      <c r="C970" s="1"/>
      <c r="D970" s="2"/>
      <c r="E970" s="1"/>
      <c r="F970" s="2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2"/>
      <c r="C971" s="1"/>
      <c r="D971" s="2"/>
      <c r="E971" s="1"/>
      <c r="F971" s="2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2"/>
      <c r="C972" s="1"/>
      <c r="D972" s="2"/>
      <c r="E972" s="1"/>
      <c r="F972" s="2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2"/>
      <c r="C973" s="1"/>
      <c r="D973" s="2"/>
      <c r="E973" s="1"/>
      <c r="F973" s="2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2"/>
      <c r="C974" s="1"/>
      <c r="D974" s="2"/>
      <c r="E974" s="1"/>
      <c r="F974" s="2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2"/>
      <c r="C975" s="1"/>
      <c r="D975" s="2"/>
      <c r="E975" s="1"/>
      <c r="F975" s="2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2"/>
      <c r="C976" s="1"/>
      <c r="D976" s="2"/>
      <c r="E976" s="1"/>
      <c r="F976" s="2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2"/>
      <c r="C977" s="1"/>
      <c r="D977" s="2"/>
      <c r="E977" s="1"/>
      <c r="F977" s="2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2"/>
      <c r="C978" s="1"/>
      <c r="D978" s="2"/>
      <c r="E978" s="1"/>
      <c r="F978" s="2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2"/>
      <c r="C979" s="1"/>
      <c r="D979" s="2"/>
      <c r="E979" s="1"/>
      <c r="F979" s="2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2"/>
      <c r="C980" s="1"/>
      <c r="D980" s="2"/>
      <c r="E980" s="1"/>
      <c r="F980" s="2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2"/>
      <c r="C981" s="1"/>
      <c r="D981" s="2"/>
      <c r="E981" s="1"/>
      <c r="F981" s="2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2"/>
      <c r="C982" s="1"/>
      <c r="D982" s="2"/>
      <c r="E982" s="1"/>
      <c r="F982" s="2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2"/>
      <c r="C983" s="1"/>
      <c r="D983" s="2"/>
      <c r="E983" s="1"/>
      <c r="F983" s="2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2"/>
      <c r="C984" s="1"/>
      <c r="D984" s="2"/>
      <c r="E984" s="1"/>
      <c r="F984" s="2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2"/>
      <c r="C985" s="1"/>
      <c r="D985" s="2"/>
      <c r="E985" s="1"/>
      <c r="F985" s="2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2"/>
      <c r="C986" s="1"/>
      <c r="D986" s="2"/>
      <c r="E986" s="1"/>
      <c r="F986" s="2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2"/>
      <c r="C987" s="1"/>
      <c r="D987" s="2"/>
      <c r="E987" s="1"/>
      <c r="F987" s="2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2"/>
      <c r="C988" s="1"/>
      <c r="D988" s="2"/>
      <c r="E988" s="1"/>
      <c r="F988" s="2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2"/>
      <c r="C989" s="1"/>
      <c r="D989" s="2"/>
      <c r="E989" s="1"/>
      <c r="F989" s="2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2"/>
      <c r="C990" s="1"/>
      <c r="D990" s="2"/>
      <c r="E990" s="1"/>
      <c r="F990" s="2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2"/>
      <c r="C991" s="1"/>
      <c r="D991" s="2"/>
      <c r="E991" s="1"/>
      <c r="F991" s="2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2"/>
      <c r="C992" s="1"/>
      <c r="D992" s="2"/>
      <c r="E992" s="1"/>
      <c r="F992" s="2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2"/>
      <c r="C993" s="1"/>
      <c r="D993" s="2"/>
      <c r="E993" s="1"/>
      <c r="F993" s="2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2"/>
      <c r="C994" s="1"/>
      <c r="D994" s="2"/>
      <c r="E994" s="1"/>
      <c r="F994" s="2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2"/>
      <c r="C995" s="1"/>
      <c r="D995" s="2"/>
      <c r="E995" s="1"/>
      <c r="F995" s="2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2"/>
      <c r="C996" s="1"/>
      <c r="D996" s="2"/>
      <c r="E996" s="1"/>
      <c r="F996" s="2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2"/>
      <c r="C997" s="1"/>
      <c r="D997" s="2"/>
      <c r="E997" s="1"/>
      <c r="F997" s="2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2"/>
      <c r="C998" s="1"/>
      <c r="D998" s="2"/>
      <c r="E998" s="1"/>
      <c r="F998" s="2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2"/>
      <c r="C999" s="1"/>
      <c r="D999" s="2"/>
      <c r="E999" s="1"/>
      <c r="F999" s="2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2"/>
      <c r="C1000" s="1"/>
      <c r="D1000" s="2"/>
      <c r="E1000" s="1"/>
      <c r="F1000" s="2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6.0" topLeftCell="C7" activePane="bottomRight" state="frozen"/>
      <selection activeCell="C1" sqref="C1" pane="topRight"/>
      <selection activeCell="A7" sqref="A7" pane="bottomLeft"/>
      <selection activeCell="C7" sqref="C7" pane="bottomRight"/>
    </sheetView>
  </sheetViews>
  <sheetFormatPr customHeight="1" defaultColWidth="14.43" defaultRowHeight="15.0"/>
  <cols>
    <col customWidth="1" min="1" max="1" width="25.57"/>
    <col customWidth="1" min="2" max="2" width="6.0"/>
    <col customWidth="1" min="3" max="3" width="12.29"/>
    <col customWidth="1" min="4" max="4" width="13.86"/>
    <col customWidth="1" min="5" max="5" width="4.86"/>
    <col customWidth="1" min="6" max="6" width="3.71"/>
    <col customWidth="1" min="7" max="7" width="3.86"/>
    <col customWidth="1" min="8" max="8" width="4.0"/>
    <col customWidth="1" min="9" max="9" width="6.71"/>
    <col customWidth="1" min="10" max="10" width="5.43"/>
    <col customWidth="1" min="11" max="11" width="8.43"/>
    <col customWidth="1" min="12" max="12" width="7.57"/>
    <col customWidth="1" min="13" max="13" width="8.71"/>
    <col customWidth="1" min="14" max="14" width="4.57"/>
    <col customWidth="1" min="15" max="15" width="7.57"/>
    <col customWidth="1" min="16" max="17" width="7.71"/>
    <col customWidth="1" min="18" max="18" width="6.43"/>
    <col customWidth="1" min="19" max="22" width="6.0"/>
    <col customWidth="1" min="23" max="24" width="7.43"/>
    <col customWidth="1" min="25" max="25" width="12.57"/>
    <col customWidth="1" min="26" max="26" width="7.86"/>
    <col customWidth="1" min="27" max="27" width="6.14"/>
    <col customWidth="1" min="28" max="28" width="4.57"/>
    <col customWidth="1" min="29" max="29" width="5.43"/>
    <col customWidth="1" min="30" max="30" width="6.14"/>
    <col customWidth="1" min="31" max="31" width="7.14"/>
    <col customWidth="1" min="32" max="32" width="7.71"/>
    <col customWidth="1" min="33" max="33" width="8.71"/>
    <col customWidth="1" min="34" max="35" width="8.57"/>
    <col customWidth="1" min="36" max="37" width="8.0"/>
    <col customWidth="1" min="38" max="38" width="9.71"/>
    <col customWidth="1" min="39" max="39" width="6.0"/>
    <col customWidth="1" min="40" max="40" width="6.43"/>
    <col customWidth="1" min="41" max="43" width="7.0"/>
    <col customWidth="1" min="44" max="48" width="5.29"/>
    <col customWidth="1" min="49" max="50" width="5.43"/>
    <col customWidth="1" min="51" max="51" width="5.29"/>
    <col customWidth="1" min="52" max="55" width="6.71"/>
    <col customWidth="1" min="56" max="59" width="8.86"/>
  </cols>
  <sheetData>
    <row r="1" ht="12.75" customHeight="1">
      <c r="A1" s="12" t="s">
        <v>7</v>
      </c>
      <c r="B1" s="13"/>
      <c r="C1" s="14" t="s">
        <v>8</v>
      </c>
      <c r="D1" s="15"/>
      <c r="E1" s="16"/>
      <c r="F1" s="17"/>
      <c r="G1" s="18"/>
      <c r="H1" s="19"/>
      <c r="I1" s="19"/>
      <c r="J1" s="20" t="s">
        <v>9</v>
      </c>
      <c r="K1" s="15"/>
      <c r="L1" s="21"/>
      <c r="M1" s="17"/>
      <c r="N1" s="22"/>
      <c r="O1" s="15"/>
      <c r="P1" s="15"/>
      <c r="Q1" s="23"/>
      <c r="R1" s="24"/>
      <c r="S1" s="25"/>
      <c r="T1" s="25"/>
      <c r="U1" s="26"/>
      <c r="V1" s="26"/>
      <c r="W1" s="25"/>
      <c r="X1" s="26"/>
      <c r="Y1" s="15"/>
      <c r="Z1" s="20" t="s">
        <v>10</v>
      </c>
      <c r="AA1" s="15"/>
      <c r="AB1" s="15"/>
      <c r="AC1" s="27" t="s">
        <v>11</v>
      </c>
      <c r="AD1" s="28"/>
      <c r="AE1" s="28"/>
      <c r="AF1" s="28"/>
      <c r="AG1" s="18"/>
      <c r="AH1" s="28"/>
      <c r="AI1" s="28"/>
      <c r="AJ1" s="27"/>
      <c r="AK1" s="27"/>
      <c r="AL1" s="29"/>
      <c r="AM1" s="28"/>
      <c r="AN1" s="28"/>
      <c r="AO1" s="30" t="s">
        <v>12</v>
      </c>
      <c r="AP1" s="19"/>
      <c r="AQ1" s="31"/>
      <c r="AR1" s="32" t="s">
        <v>13</v>
      </c>
      <c r="AS1" s="33"/>
      <c r="AT1" s="33"/>
      <c r="AU1" s="33"/>
      <c r="AV1" s="33"/>
      <c r="AW1" s="33"/>
      <c r="AX1" s="33"/>
      <c r="AY1" s="34" t="s">
        <v>14</v>
      </c>
      <c r="AZ1" s="15"/>
      <c r="BA1" s="15"/>
      <c r="BB1" s="15"/>
      <c r="BC1" s="15"/>
      <c r="BD1" s="35" t="s">
        <v>15</v>
      </c>
      <c r="BE1" s="17"/>
      <c r="BF1" s="17"/>
      <c r="BG1" s="15"/>
    </row>
    <row r="2" ht="12.75" customHeight="1">
      <c r="A2" s="36" t="s">
        <v>16</v>
      </c>
      <c r="B2" s="13"/>
      <c r="C2" s="18" t="s">
        <v>17</v>
      </c>
      <c r="D2" s="36"/>
      <c r="E2" s="17"/>
      <c r="F2" s="17"/>
      <c r="G2" s="19"/>
      <c r="H2" s="19"/>
      <c r="I2" s="19"/>
      <c r="J2" s="37" t="s">
        <v>18</v>
      </c>
      <c r="K2" s="15"/>
      <c r="L2" s="21"/>
      <c r="M2" s="17"/>
      <c r="N2" s="22"/>
      <c r="O2" s="15"/>
      <c r="P2" s="15"/>
      <c r="Q2" s="24"/>
      <c r="R2" s="17"/>
      <c r="S2" s="38"/>
      <c r="T2" s="39"/>
      <c r="U2" s="26"/>
      <c r="V2" s="26"/>
      <c r="W2" s="38"/>
      <c r="X2" s="26"/>
      <c r="Y2" s="15"/>
      <c r="Z2" s="37" t="s">
        <v>19</v>
      </c>
      <c r="AA2" s="15"/>
      <c r="AB2" s="15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40" t="s">
        <v>20</v>
      </c>
      <c r="AP2" s="19"/>
      <c r="AQ2" s="15"/>
      <c r="AR2" s="40" t="s">
        <v>21</v>
      </c>
      <c r="AS2" s="33"/>
      <c r="AT2" s="33"/>
      <c r="AU2" s="33"/>
      <c r="AV2" s="33"/>
      <c r="AW2" s="33"/>
      <c r="AX2" s="33"/>
      <c r="AY2" s="41" t="s">
        <v>22</v>
      </c>
      <c r="AZ2" s="15"/>
      <c r="BA2" s="15"/>
      <c r="BB2" s="15"/>
      <c r="BC2" s="15"/>
      <c r="BD2" s="42"/>
      <c r="BE2" s="17"/>
      <c r="BF2" s="17"/>
      <c r="BG2" s="15"/>
    </row>
    <row r="3" ht="12.75" customHeight="1">
      <c r="A3" s="43" t="s">
        <v>23</v>
      </c>
      <c r="B3" s="44"/>
      <c r="C3" s="15"/>
      <c r="D3" s="36"/>
      <c r="E3" s="17"/>
      <c r="F3" s="17"/>
      <c r="G3" s="19"/>
      <c r="H3" s="19"/>
      <c r="I3" s="19"/>
      <c r="J3" s="45" t="s">
        <v>24</v>
      </c>
      <c r="K3" s="15"/>
      <c r="L3" s="15"/>
      <c r="M3" s="17"/>
      <c r="N3" s="17"/>
      <c r="O3" s="15"/>
      <c r="P3" s="15"/>
      <c r="Q3" s="46" t="s">
        <v>25</v>
      </c>
      <c r="R3" s="17"/>
      <c r="S3" s="47"/>
      <c r="T3" s="47"/>
      <c r="U3" s="26"/>
      <c r="V3" s="26"/>
      <c r="W3" s="47"/>
      <c r="X3" s="48"/>
      <c r="Y3" s="15"/>
      <c r="Z3" s="49"/>
      <c r="AA3" s="15"/>
      <c r="AB3" s="15"/>
      <c r="AC3" s="28"/>
      <c r="AD3" s="28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1"/>
      <c r="AP3" s="19"/>
      <c r="AQ3" s="15"/>
      <c r="AR3" s="52" t="s">
        <v>26</v>
      </c>
      <c r="AS3" s="33"/>
      <c r="AT3" s="33"/>
      <c r="AU3" s="33"/>
      <c r="AV3" s="33"/>
      <c r="AW3" s="33"/>
      <c r="AX3" s="33"/>
      <c r="AY3" s="49"/>
      <c r="AZ3" s="15"/>
      <c r="BA3" s="53"/>
      <c r="BB3" s="53"/>
      <c r="BC3" s="53"/>
      <c r="BD3" s="42"/>
      <c r="BE3" s="17"/>
      <c r="BF3" s="17"/>
      <c r="BG3" s="15"/>
    </row>
    <row r="4" ht="12.75" customHeight="1">
      <c r="A4" s="54"/>
      <c r="B4" s="15"/>
      <c r="C4" s="55"/>
      <c r="D4" s="15"/>
      <c r="E4" s="56"/>
      <c r="F4" s="56"/>
      <c r="G4" s="15"/>
      <c r="H4" s="15"/>
      <c r="I4" s="15"/>
      <c r="J4" s="57" t="s">
        <v>27</v>
      </c>
      <c r="K4" s="55"/>
      <c r="L4" s="15"/>
      <c r="M4" s="17"/>
      <c r="N4" s="58"/>
      <c r="O4" s="55"/>
      <c r="P4" s="55"/>
      <c r="Q4" s="15"/>
      <c r="R4" s="58"/>
      <c r="S4" s="26"/>
      <c r="T4" s="47"/>
      <c r="U4" s="26"/>
      <c r="V4" s="26"/>
      <c r="W4" s="47"/>
      <c r="X4" s="26"/>
      <c r="Y4" s="55"/>
      <c r="Z4" s="59" t="s">
        <v>28</v>
      </c>
      <c r="AA4" s="55"/>
      <c r="AB4" s="55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51"/>
      <c r="AP4" s="19"/>
      <c r="AQ4" s="61"/>
      <c r="AR4" s="62" t="s">
        <v>29</v>
      </c>
      <c r="AS4" s="63"/>
      <c r="AT4" s="63"/>
      <c r="AU4" s="63"/>
      <c r="AV4" s="63"/>
      <c r="AW4" s="64" t="s">
        <v>30</v>
      </c>
      <c r="AX4" s="63"/>
      <c r="AY4" s="49"/>
      <c r="AZ4" s="65" t="s">
        <v>31</v>
      </c>
      <c r="BA4" s="66"/>
      <c r="BB4" s="66"/>
      <c r="BC4" s="67"/>
      <c r="BD4" s="42"/>
      <c r="BE4" s="17"/>
      <c r="BF4" s="17"/>
      <c r="BG4" s="15"/>
    </row>
    <row r="5" ht="12.75" customHeight="1">
      <c r="A5" s="55" t="s">
        <v>32</v>
      </c>
      <c r="B5" s="68" t="s">
        <v>33</v>
      </c>
      <c r="C5" s="69"/>
      <c r="D5" s="55"/>
      <c r="E5" s="70" t="s">
        <v>34</v>
      </c>
      <c r="F5" s="70" t="s">
        <v>35</v>
      </c>
      <c r="G5" s="64" t="s">
        <v>36</v>
      </c>
      <c r="H5" s="69"/>
      <c r="I5" s="71">
        <v>43889.0</v>
      </c>
      <c r="J5" s="72" t="s">
        <v>37</v>
      </c>
      <c r="K5" s="58" t="s">
        <v>38</v>
      </c>
      <c r="L5" s="73" t="s">
        <v>39</v>
      </c>
      <c r="M5" s="69"/>
      <c r="N5" s="58" t="s">
        <v>40</v>
      </c>
      <c r="O5" s="58" t="s">
        <v>41</v>
      </c>
      <c r="P5" s="58" t="s">
        <v>42</v>
      </c>
      <c r="R5" s="58" t="s">
        <v>43</v>
      </c>
      <c r="S5" s="74" t="s">
        <v>44</v>
      </c>
      <c r="T5" s="74" t="s">
        <v>44</v>
      </c>
      <c r="U5" s="74" t="s">
        <v>44</v>
      </c>
      <c r="V5" s="74" t="s">
        <v>44</v>
      </c>
      <c r="W5" s="74" t="s">
        <v>45</v>
      </c>
      <c r="X5" s="74" t="s">
        <v>46</v>
      </c>
      <c r="Y5" s="75" t="s">
        <v>47</v>
      </c>
      <c r="Z5" s="72" t="s">
        <v>48</v>
      </c>
      <c r="AA5" s="58" t="s">
        <v>49</v>
      </c>
      <c r="AB5" s="58" t="s">
        <v>50</v>
      </c>
      <c r="AC5" s="76" t="s">
        <v>49</v>
      </c>
      <c r="AD5" s="76"/>
      <c r="AE5" s="76" t="s">
        <v>49</v>
      </c>
      <c r="AF5" s="76" t="s">
        <v>51</v>
      </c>
      <c r="AG5" s="76" t="s">
        <v>49</v>
      </c>
      <c r="AH5" s="76" t="s">
        <v>49</v>
      </c>
      <c r="AI5" s="76" t="s">
        <v>52</v>
      </c>
      <c r="AJ5" s="76" t="s">
        <v>46</v>
      </c>
      <c r="AK5" s="76" t="s">
        <v>53</v>
      </c>
      <c r="AL5" s="76" t="s">
        <v>54</v>
      </c>
      <c r="AM5" s="76" t="s">
        <v>55</v>
      </c>
      <c r="AN5" s="76" t="s">
        <v>56</v>
      </c>
      <c r="AO5" s="77" t="s">
        <v>57</v>
      </c>
      <c r="AP5" s="69" t="s">
        <v>58</v>
      </c>
      <c r="AQ5" s="58" t="s">
        <v>59</v>
      </c>
      <c r="AR5" s="37" t="s">
        <v>60</v>
      </c>
      <c r="AS5" s="63"/>
      <c r="AT5" s="63"/>
      <c r="AU5" s="63"/>
      <c r="AV5" s="63"/>
      <c r="AW5" s="64" t="s">
        <v>61</v>
      </c>
      <c r="AX5" s="63"/>
      <c r="AY5" s="78" t="s">
        <v>62</v>
      </c>
      <c r="AZ5" s="79" t="s">
        <v>63</v>
      </c>
      <c r="BA5" s="80" t="s">
        <v>63</v>
      </c>
      <c r="BB5" s="80" t="s">
        <v>64</v>
      </c>
      <c r="BC5" s="81" t="s">
        <v>65</v>
      </c>
      <c r="BD5" s="42"/>
      <c r="BE5" s="69" t="s">
        <v>66</v>
      </c>
      <c r="BF5" s="69" t="s">
        <v>67</v>
      </c>
      <c r="BG5" s="17" t="s">
        <v>49</v>
      </c>
    </row>
    <row r="6" ht="12.75" customHeight="1">
      <c r="A6" s="82" t="s">
        <v>68</v>
      </c>
      <c r="B6" s="83" t="s">
        <v>69</v>
      </c>
      <c r="C6" s="84" t="s">
        <v>70</v>
      </c>
      <c r="D6" s="84" t="s">
        <v>71</v>
      </c>
      <c r="E6" s="85" t="s">
        <v>72</v>
      </c>
      <c r="F6" s="85" t="s">
        <v>73</v>
      </c>
      <c r="G6" s="86" t="s">
        <v>74</v>
      </c>
      <c r="H6" s="86" t="s">
        <v>75</v>
      </c>
      <c r="I6" s="84" t="s">
        <v>76</v>
      </c>
      <c r="J6" s="87" t="s">
        <v>77</v>
      </c>
      <c r="K6" s="84" t="s">
        <v>78</v>
      </c>
      <c r="L6" s="88" t="s">
        <v>79</v>
      </c>
      <c r="M6" s="86" t="s">
        <v>80</v>
      </c>
      <c r="N6" s="86" t="s">
        <v>81</v>
      </c>
      <c r="O6" s="84" t="s">
        <v>82</v>
      </c>
      <c r="P6" s="84" t="s">
        <v>83</v>
      </c>
      <c r="Q6" s="84" t="s">
        <v>84</v>
      </c>
      <c r="R6" s="84" t="s">
        <v>85</v>
      </c>
      <c r="S6" s="89" t="s">
        <v>86</v>
      </c>
      <c r="T6" s="89" t="s">
        <v>87</v>
      </c>
      <c r="U6" s="89" t="s">
        <v>62</v>
      </c>
      <c r="V6" s="89" t="s">
        <v>88</v>
      </c>
      <c r="W6" s="89" t="s">
        <v>89</v>
      </c>
      <c r="X6" s="89" t="s">
        <v>90</v>
      </c>
      <c r="Y6" s="82" t="s">
        <v>91</v>
      </c>
      <c r="Z6" s="87" t="s">
        <v>82</v>
      </c>
      <c r="AA6" s="84" t="s">
        <v>92</v>
      </c>
      <c r="AB6" s="84" t="s">
        <v>93</v>
      </c>
      <c r="AC6" s="90" t="s">
        <v>94</v>
      </c>
      <c r="AD6" s="90" t="s">
        <v>95</v>
      </c>
      <c r="AE6" s="90" t="s">
        <v>96</v>
      </c>
      <c r="AF6" s="90" t="s">
        <v>97</v>
      </c>
      <c r="AG6" s="90" t="s">
        <v>98</v>
      </c>
      <c r="AH6" s="90" t="s">
        <v>99</v>
      </c>
      <c r="AI6" s="90" t="s">
        <v>99</v>
      </c>
      <c r="AJ6" s="90" t="s">
        <v>99</v>
      </c>
      <c r="AK6" s="90" t="s">
        <v>99</v>
      </c>
      <c r="AL6" s="90" t="s">
        <v>100</v>
      </c>
      <c r="AM6" s="90" t="s">
        <v>101</v>
      </c>
      <c r="AN6" s="90" t="s">
        <v>102</v>
      </c>
      <c r="AO6" s="91" t="s">
        <v>103</v>
      </c>
      <c r="AP6" s="86" t="s">
        <v>104</v>
      </c>
      <c r="AQ6" s="84" t="s">
        <v>105</v>
      </c>
      <c r="AR6" s="92">
        <v>2019.0</v>
      </c>
      <c r="AS6" s="93">
        <v>2020.0</v>
      </c>
      <c r="AT6" s="93">
        <v>2021.0</v>
      </c>
      <c r="AU6" s="93">
        <v>2022.0</v>
      </c>
      <c r="AV6" s="93">
        <v>2023.0</v>
      </c>
      <c r="AW6" s="86" t="s">
        <v>106</v>
      </c>
      <c r="AX6" s="86" t="s">
        <v>107</v>
      </c>
      <c r="AY6" s="94" t="s">
        <v>108</v>
      </c>
      <c r="AZ6" s="95" t="s">
        <v>109</v>
      </c>
      <c r="BA6" s="96" t="s">
        <v>110</v>
      </c>
      <c r="BB6" s="96" t="s">
        <v>111</v>
      </c>
      <c r="BC6" s="97" t="s">
        <v>111</v>
      </c>
      <c r="BD6" s="87" t="s">
        <v>112</v>
      </c>
      <c r="BE6" s="86" t="s">
        <v>113</v>
      </c>
      <c r="BF6" s="86" t="s">
        <v>114</v>
      </c>
      <c r="BG6" s="98" t="s">
        <v>115</v>
      </c>
    </row>
    <row r="7" ht="11.25" customHeight="1">
      <c r="A7" s="55" t="s">
        <v>116</v>
      </c>
      <c r="B7" s="99" t="s">
        <v>117</v>
      </c>
      <c r="C7" s="100" t="s">
        <v>118</v>
      </c>
      <c r="D7" s="100" t="s">
        <v>119</v>
      </c>
      <c r="E7" s="101">
        <v>53.0</v>
      </c>
      <c r="F7" s="58">
        <v>18.0</v>
      </c>
      <c r="G7" s="58" t="s">
        <v>120</v>
      </c>
      <c r="H7" s="58" t="s">
        <v>121</v>
      </c>
      <c r="I7" s="102">
        <v>32.92</v>
      </c>
      <c r="J7" s="103">
        <f t="shared" ref="J7:J146" si="2">(M7/I7)*100</f>
        <v>2.247873633</v>
      </c>
      <c r="K7" s="104">
        <v>0.185</v>
      </c>
      <c r="L7" s="73">
        <v>4.0</v>
      </c>
      <c r="M7" s="23">
        <f t="shared" ref="M7:M146" si="3">K7*L7</f>
        <v>0.74</v>
      </c>
      <c r="N7" s="105" t="s">
        <v>122</v>
      </c>
      <c r="O7" s="106">
        <v>0.18</v>
      </c>
      <c r="P7" s="107">
        <v>43829.0</v>
      </c>
      <c r="Q7" s="107">
        <v>43863.0</v>
      </c>
      <c r="R7" s="23">
        <f t="shared" ref="R7:R146" si="4">(K7-O7)/O7*100</f>
        <v>2.777777778</v>
      </c>
      <c r="S7" s="108">
        <f t="array" ref="S7">IF(INDEX(Historical!$D$7:$D$1379,MATCH(B7,Historical!$B$7:$B$1403,0))=0,"n/a",(INDEX(Historical!$C$7:$C$1381,MATCH(B7,Historical!$B$7:$B$1403,0))/INDEX(Historical!$D$7:$D$1379,MATCH(B7,Historical!$B$7:$B$1403,0))-1)*100)</f>
        <v>2.857142857</v>
      </c>
      <c r="T7" s="108">
        <f t="array" ref="T7">IF(INDEX(Historical!$F$7:$F$1372,MATCH(B7,Historical!$B$7:$B$1403,0))=0,"n/a",((INDEX(Historical!$C$7:$C$1381,MATCH(B7,Historical!$B$7:$B$1403,0))/INDEX(Historical!$F$7:$F$1372,MATCH(B7,Historical!$B$7:$B$1403,0)))^(1/3)-1)*100)</f>
        <v>2.94284984</v>
      </c>
      <c r="U7" s="108">
        <f t="array" ref="U7">IF(INDEX(Historical!$H$7:$H$1372,MATCH(B7,Historical!$B$7:$B$1403,0))=0,"n/a",((INDEX(Historical!$C$7:$C$1381,MATCH(B7,Historical!$B$7:$B$1403,0))/INDEX(Historical!$H$7:$H$1372,MATCH(B7,Historical!$B$7:$B$1403,0)))^(1/5)-1)*100)</f>
        <v>3.03580331</v>
      </c>
      <c r="V7" s="108">
        <f t="array" ref="V7">IF(INDEX(Historical!$O$7:$O$1372,MATCH(B7,Historical!$B$7:$B$1403,0))=0,"n/a",((INDEX(Historical!$C$7:$C$1381,MATCH(B7,Historical!$B$7:$B$1403,0))/INDEX(Historical!$O$7:$O$1372,MATCH(B7,Historical!$B$7:$B$1403,0)))^(1/10)-1)*100)</f>
        <v>3.307752946</v>
      </c>
      <c r="W7" s="109">
        <f t="shared" ref="W7:W146" si="5">IF(OR(U7&lt;=0,U7="n/a",V7&lt;=0,V7="n/a"),"n/a",U7/V7)</f>
        <v>0.9177841754</v>
      </c>
      <c r="X7" s="110">
        <f t="shared" ref="X7:X146" si="6">IF(OR(AJ7&lt;=0,AJ7="n/a",U7&lt;=0,U7="n/a"),"n/a",U7/AJ7)</f>
        <v>0.2947381855</v>
      </c>
      <c r="Y7" s="111"/>
      <c r="Z7" s="103">
        <f t="shared" ref="Z7:Z146" si="7">IF(OR(AC7&lt;0.01,AC7="n/a"),"n/a",M7/AC7*100)</f>
        <v>38.7434555</v>
      </c>
      <c r="AA7" s="112">
        <f t="shared" ref="AA7:AA146" si="8">IF(OR(AC7&lt;0.01,AC7="n/a"),"n/a",I7/AC7)</f>
        <v>17.23560209</v>
      </c>
      <c r="AB7" s="73">
        <v>10.0</v>
      </c>
      <c r="AC7" s="102">
        <v>1.91</v>
      </c>
      <c r="AD7" s="102">
        <v>1.08</v>
      </c>
      <c r="AE7" s="102">
        <v>0.34</v>
      </c>
      <c r="AF7" s="102">
        <v>1.43</v>
      </c>
      <c r="AG7" s="102">
        <v>8.5</v>
      </c>
      <c r="AH7" s="102">
        <v>78.8</v>
      </c>
      <c r="AI7" s="102">
        <v>12.26</v>
      </c>
      <c r="AJ7" s="102">
        <v>10.299999999999999</v>
      </c>
      <c r="AK7" s="102">
        <v>16.0</v>
      </c>
      <c r="AL7" s="113">
        <v>2230.0</v>
      </c>
      <c r="AM7" s="114">
        <v>0.8999999999999999</v>
      </c>
      <c r="AN7" s="102">
        <v>0.52</v>
      </c>
      <c r="AO7" s="115">
        <f t="shared" ref="AO7:AO146" si="9">IF(U7="n/a","n/a",IF(AA7&lt;0,"n/a",IF(AA7="n/a","n/a",J7+U7-AA7)))</f>
        <v>-11.95192515</v>
      </c>
      <c r="AP7" s="116">
        <f t="shared" ref="AP7:AP146" si="10">IF(U7="n/a","n/a",J7+U7)</f>
        <v>5.283676943</v>
      </c>
      <c r="AQ7" s="117">
        <f t="shared" ref="AQ7:AQ146" si="11">IF(OR(AC7&lt;0.01,AF7="n/a"),"n/a",(I7/SQRT(22.5*AC7*(I7/AF7))-1)*100)</f>
        <v>4.662231317</v>
      </c>
      <c r="AR7" s="103">
        <f t="array" ref="AR7">INDEX(Historical!$C$7:$C$1381,MATCH(B7,Historical!$B$7:$B$1403,0))*IF(AH7="n/a",1.03,IF(AH7&lt;0,1.01,IF(AH7&gt;10,1.1,(1+AH7/100))))</f>
        <v>0.792</v>
      </c>
      <c r="AS7" s="112">
        <f t="shared" ref="AS7:AS146" si="12">IF($AI7="n/a",1.03*AR7,IF($AI7&lt;0,1.01*AR7,IF($AI7&gt;10,1.1*AR7,(1+$AI7/100)*AR7)))</f>
        <v>0.8712</v>
      </c>
      <c r="AT7" s="112">
        <f t="shared" ref="AT7:AV7" si="1">IF($AK7="n/a",1.03*AS7,IF($AK7&lt;0,1.01*AS7,IF($AK7&gt;10,1.1*AS7,(1+$AK7/100)*AS7)))</f>
        <v>0.95832</v>
      </c>
      <c r="AU7" s="112">
        <f t="shared" si="1"/>
        <v>1.054152</v>
      </c>
      <c r="AV7" s="112">
        <f t="shared" si="1"/>
        <v>1.1595672</v>
      </c>
      <c r="AW7" s="103">
        <f t="shared" ref="AW7:AW146" si="14">SUM(AR7:AV7)</f>
        <v>4.8352392</v>
      </c>
      <c r="AX7" s="118">
        <f t="shared" ref="AX7:AX146" si="15">AW7/I7*100</f>
        <v>14.6878469</v>
      </c>
      <c r="AY7" s="119">
        <v>0.61</v>
      </c>
      <c r="AZ7" s="114">
        <v>3.51</v>
      </c>
      <c r="BA7" s="114">
        <v>-22.85</v>
      </c>
      <c r="BB7" s="114">
        <v>-14.64</v>
      </c>
      <c r="BC7" s="114">
        <v>-13.98</v>
      </c>
      <c r="BD7" s="42"/>
      <c r="BE7" s="17">
        <v>1968.0</v>
      </c>
      <c r="BF7" s="17">
        <f t="shared" ref="BF7:BF146" si="16">IF(BE7&gt;2008,0,IF(BE7&gt;2001,1,IF(BE7&gt;1990,2,IF(BE7&gt;1980,3,IF(BE7&gt;1973,4,IF(BE7&gt;1970,5,IF(BE7&gt;1960,6,IF(BE7&gt;1958,7,IF(BE7&gt;1953,8,9)))))))))</f>
        <v>6</v>
      </c>
      <c r="BG7" s="120">
        <v>3.4000000000000004</v>
      </c>
    </row>
    <row r="8" ht="11.25" customHeight="1">
      <c r="A8" s="121" t="s">
        <v>123</v>
      </c>
      <c r="B8" s="122" t="s">
        <v>124</v>
      </c>
      <c r="C8" s="100" t="s">
        <v>125</v>
      </c>
      <c r="D8" s="100" t="s">
        <v>126</v>
      </c>
      <c r="E8" s="123">
        <v>45.0</v>
      </c>
      <c r="F8" s="58">
        <v>54.0</v>
      </c>
      <c r="G8" s="124" t="s">
        <v>121</v>
      </c>
      <c r="H8" s="124" t="s">
        <v>120</v>
      </c>
      <c r="I8" s="125">
        <v>37.65</v>
      </c>
      <c r="J8" s="126">
        <f t="shared" si="2"/>
        <v>3.824701195</v>
      </c>
      <c r="K8" s="127">
        <v>0.36</v>
      </c>
      <c r="L8" s="128">
        <v>4.0</v>
      </c>
      <c r="M8" s="129">
        <f t="shared" si="3"/>
        <v>1.44</v>
      </c>
      <c r="N8" s="130" t="s">
        <v>127</v>
      </c>
      <c r="O8" s="131">
        <v>0.35</v>
      </c>
      <c r="P8" s="132">
        <v>43873.0</v>
      </c>
      <c r="Q8" s="132">
        <v>43895.0</v>
      </c>
      <c r="R8" s="129">
        <f t="shared" si="4"/>
        <v>2.857142857</v>
      </c>
      <c r="S8" s="108">
        <f t="array" ref="S8">IF(INDEX(Historical!$D$7:$D$1379,MATCH(B8,Historical!$B$7:$B$1403,0))=0,"n/a",(INDEX(Historical!$C$7:$C$1381,MATCH(B8,Historical!$B$7:$B$1403,0))/INDEX(Historical!$D$7:$D$1379,MATCH(B8,Historical!$B$7:$B$1403,0))-1)*100)</f>
        <v>4.47761194</v>
      </c>
      <c r="T8" s="108">
        <f t="array" ref="T8">IF(INDEX(Historical!$F$7:$F$1372,MATCH(B8,Historical!$B$7:$B$1403,0))=0,"n/a",((INDEX(Historical!$C$7:$C$1381,MATCH(B8,Historical!$B$7:$B$1403,0))/INDEX(Historical!$F$7:$F$1372,MATCH(B8,Historical!$B$7:$B$1403,0)))^(1/3)-1)*100)</f>
        <v>5.272659961</v>
      </c>
      <c r="U8" s="108">
        <f t="array" ref="U8">IF(INDEX(Historical!$H$7:$H$1372,MATCH(B8,Historical!$B$7:$B$1403,0))=0,"n/a",((INDEX(Historical!$C$7:$C$1381,MATCH(B8,Historical!$B$7:$B$1403,0))/INDEX(Historical!$H$7:$H$1372,MATCH(B8,Historical!$B$7:$B$1403,0)))^(1/5)-1)*100)</f>
        <v>7.837884745</v>
      </c>
      <c r="V8" s="108">
        <f t="array" ref="V8">IF(INDEX(Historical!$O$7:$O$1372,MATCH(B8,Historical!$B$7:$B$1403,0))=0,"n/a",((INDEX(Historical!$C$7:$C$1381,MATCH(B8,Historical!$B$7:$B$1403,0))/INDEX(Historical!$O$7:$O$1372,MATCH(B8,Historical!$B$7:$B$1403,0)))^(1/10)-1)*100)</f>
        <v>9.595822639</v>
      </c>
      <c r="W8" s="109">
        <f t="shared" si="5"/>
        <v>0.8168017522</v>
      </c>
      <c r="X8" s="110" t="str">
        <f t="shared" si="6"/>
        <v>n/a</v>
      </c>
      <c r="Y8" s="133"/>
      <c r="Z8" s="126">
        <f t="shared" si="7"/>
        <v>57.37051793</v>
      </c>
      <c r="AA8" s="134">
        <f t="shared" si="8"/>
        <v>15</v>
      </c>
      <c r="AB8" s="128">
        <v>6.0</v>
      </c>
      <c r="AC8" s="125">
        <v>2.51</v>
      </c>
      <c r="AD8" s="125" t="s">
        <v>128</v>
      </c>
      <c r="AE8" s="125">
        <v>0.33</v>
      </c>
      <c r="AF8" s="125">
        <v>1.1</v>
      </c>
      <c r="AG8" s="125">
        <v>7.3</v>
      </c>
      <c r="AH8" s="125">
        <v>-19.900000000000002</v>
      </c>
      <c r="AI8" s="125">
        <v>9.5</v>
      </c>
      <c r="AJ8" s="125">
        <v>-6.0</v>
      </c>
      <c r="AK8" s="125">
        <v>-8.799999999999999</v>
      </c>
      <c r="AL8" s="135">
        <v>21160.0</v>
      </c>
      <c r="AM8" s="136">
        <v>0.4</v>
      </c>
      <c r="AN8" s="125">
        <v>0.46</v>
      </c>
      <c r="AO8" s="137">
        <f t="shared" si="9"/>
        <v>-3.33741406</v>
      </c>
      <c r="AP8" s="138">
        <f t="shared" si="10"/>
        <v>11.66258594</v>
      </c>
      <c r="AQ8" s="139">
        <f t="shared" si="11"/>
        <v>-14.36511614</v>
      </c>
      <c r="AR8" s="103">
        <f t="array" ref="AR8">INDEX(Historical!$C$7:$C$1381,MATCH(B8,Historical!$B$7:$B$1403,0))*IF(AH8="n/a",1.03,IF(AH8&lt;0,1.01,IF(AH8&gt;10,1.1,(1+AH8/100))))</f>
        <v>1.414</v>
      </c>
      <c r="AS8" s="134">
        <f t="shared" si="12"/>
        <v>1.54833</v>
      </c>
      <c r="AT8" s="134">
        <f t="shared" ref="AT8:AV8" si="13">IF($AK8="n/a",1.03*AS8,IF($AK8&lt;0,1.01*AS8,IF($AK8&gt;10,1.1*AS8,(1+$AK8/100)*AS8)))</f>
        <v>1.5638133</v>
      </c>
      <c r="AU8" s="134">
        <f t="shared" si="13"/>
        <v>1.579451433</v>
      </c>
      <c r="AV8" s="134">
        <f t="shared" si="13"/>
        <v>1.595245947</v>
      </c>
      <c r="AW8" s="126">
        <f t="shared" si="14"/>
        <v>7.70084068</v>
      </c>
      <c r="AX8" s="140">
        <f t="shared" si="15"/>
        <v>20.45376011</v>
      </c>
      <c r="AY8" s="141">
        <v>1.05</v>
      </c>
      <c r="AZ8" s="136">
        <v>3.29</v>
      </c>
      <c r="BA8" s="136">
        <v>-20.23</v>
      </c>
      <c r="BB8" s="136">
        <v>-15.939999999999998</v>
      </c>
      <c r="BC8" s="136">
        <v>-9.65</v>
      </c>
      <c r="BD8" s="142"/>
      <c r="BE8" s="17">
        <v>1976.0</v>
      </c>
      <c r="BF8" s="17">
        <f t="shared" si="16"/>
        <v>4</v>
      </c>
      <c r="BG8" s="143">
        <v>3.2</v>
      </c>
    </row>
    <row r="9" ht="11.25" customHeight="1">
      <c r="A9" s="55" t="s">
        <v>129</v>
      </c>
      <c r="B9" s="99" t="s">
        <v>130</v>
      </c>
      <c r="C9" s="100" t="s">
        <v>131</v>
      </c>
      <c r="D9" s="100" t="s">
        <v>132</v>
      </c>
      <c r="E9" s="101">
        <v>44.0</v>
      </c>
      <c r="F9" s="58">
        <v>59.0</v>
      </c>
      <c r="G9" s="58" t="s">
        <v>121</v>
      </c>
      <c r="H9" s="58" t="s">
        <v>120</v>
      </c>
      <c r="I9" s="102">
        <v>154.74</v>
      </c>
      <c r="J9" s="103">
        <f t="shared" si="2"/>
        <v>2.352332946</v>
      </c>
      <c r="K9" s="104">
        <v>0.91</v>
      </c>
      <c r="L9" s="73">
        <v>4.0</v>
      </c>
      <c r="M9" s="23">
        <f t="shared" si="3"/>
        <v>3.64</v>
      </c>
      <c r="N9" s="105" t="s">
        <v>133</v>
      </c>
      <c r="O9" s="106">
        <v>0.79</v>
      </c>
      <c r="P9" s="107">
        <v>43810.0</v>
      </c>
      <c r="Q9" s="107">
        <v>43830.0</v>
      </c>
      <c r="R9" s="23">
        <f t="shared" si="4"/>
        <v>15.18987342</v>
      </c>
      <c r="S9" s="108">
        <f t="array" ref="S9">IF(INDEX(Historical!$D$7:$D$1379,MATCH(B9,Historical!$B$7:$B$1403,0))=0,"n/a",(INDEX(Historical!$C$7:$C$1381,MATCH(B9,Historical!$B$7:$B$1403,0))/INDEX(Historical!$D$7:$D$1379,MATCH(B9,Historical!$B$7:$B$1403,0))-1)*100)</f>
        <v>19.6969697</v>
      </c>
      <c r="T9" s="108">
        <f t="array" ref="T9">IF(INDEX(Historical!$F$7:$F$1372,MATCH(B9,Historical!$B$7:$B$1403,0))=0,"n/a",((INDEX(Historical!$C$7:$C$1381,MATCH(B9,Historical!$B$7:$B$1403,0))/INDEX(Historical!$F$7:$F$1372,MATCH(B9,Historical!$B$7:$B$1403,0)))^(1/3)-1)*100)</f>
        <v>14.23093736</v>
      </c>
      <c r="U9" s="108">
        <f t="array" ref="U9">IF(INDEX(Historical!$H$7:$H$1372,MATCH(B9,Historical!$B$7:$B$1403,0))=0,"n/a",((INDEX(Historical!$C$7:$C$1381,MATCH(B9,Historical!$B$7:$B$1403,0))/INDEX(Historical!$H$7:$H$1372,MATCH(B9,Historical!$B$7:$B$1403,0)))^(1/5)-1)*100)</f>
        <v>13.39199329</v>
      </c>
      <c r="V9" s="108">
        <f t="array" ref="V9">IF(INDEX(Historical!$O$7:$O$1372,MATCH(B9,Historical!$B$7:$B$1403,0))=0,"n/a",((INDEX(Historical!$C$7:$C$1381,MATCH(B9,Historical!$B$7:$B$1403,0))/INDEX(Historical!$O$7:$O$1372,MATCH(B9,Historical!$B$7:$B$1403,0)))^(1/10)-1)*100)</f>
        <v>10.60634789</v>
      </c>
      <c r="W9" s="109">
        <f t="shared" si="5"/>
        <v>1.262639452</v>
      </c>
      <c r="X9" s="110">
        <f t="shared" si="6"/>
        <v>0.8752936789</v>
      </c>
      <c r="Y9" s="99"/>
      <c r="Z9" s="103">
        <f t="shared" si="7"/>
        <v>64.31095406</v>
      </c>
      <c r="AA9" s="112">
        <f t="shared" si="8"/>
        <v>27.33922261</v>
      </c>
      <c r="AB9" s="73">
        <v>6.0</v>
      </c>
      <c r="AC9" s="102">
        <v>5.66</v>
      </c>
      <c r="AD9" s="102">
        <v>1.84</v>
      </c>
      <c r="AE9" s="102">
        <v>4.66</v>
      </c>
      <c r="AF9" s="102">
        <v>12.45</v>
      </c>
      <c r="AG9" s="102">
        <v>46.1</v>
      </c>
      <c r="AH9" s="102">
        <v>12.3</v>
      </c>
      <c r="AI9" s="102">
        <v>11.37</v>
      </c>
      <c r="AJ9" s="102">
        <v>15.299999999999999</v>
      </c>
      <c r="AK9" s="102">
        <v>14.85</v>
      </c>
      <c r="AL9" s="113">
        <v>67630.0</v>
      </c>
      <c r="AM9" s="114">
        <v>0.1</v>
      </c>
      <c r="AN9" s="102">
        <v>0.37</v>
      </c>
      <c r="AO9" s="115">
        <f t="shared" si="9"/>
        <v>-11.59489638</v>
      </c>
      <c r="AP9" s="116">
        <f t="shared" si="10"/>
        <v>15.74432623</v>
      </c>
      <c r="AQ9" s="117">
        <f t="shared" si="11"/>
        <v>288.9434815</v>
      </c>
      <c r="AR9" s="103">
        <f t="array" ref="AR9">INDEX(Historical!$C$7:$C$1381,MATCH(B9,Historical!$B$7:$B$1403,0))*IF(AH9="n/a",1.03,IF(AH9&lt;0,1.01,IF(AH9&gt;10,1.1,(1+AH9/100))))</f>
        <v>3.476</v>
      </c>
      <c r="AS9" s="112">
        <f t="shared" si="12"/>
        <v>3.8236</v>
      </c>
      <c r="AT9" s="112">
        <f t="shared" ref="AT9:AV9" si="17">IF($AK9="n/a",1.03*AS9,IF($AK9&lt;0,1.01*AS9,IF($AK9&gt;10,1.1*AS9,(1+$AK9/100)*AS9)))</f>
        <v>4.20596</v>
      </c>
      <c r="AU9" s="112">
        <f t="shared" si="17"/>
        <v>4.626556</v>
      </c>
      <c r="AV9" s="112">
        <f t="shared" si="17"/>
        <v>5.0892116</v>
      </c>
      <c r="AW9" s="103">
        <f t="shared" si="14"/>
        <v>21.2213276</v>
      </c>
      <c r="AX9" s="118">
        <f t="shared" si="15"/>
        <v>13.71418353</v>
      </c>
      <c r="AY9" s="119">
        <v>0.87</v>
      </c>
      <c r="AZ9" s="114">
        <v>4.45</v>
      </c>
      <c r="BA9" s="114">
        <v>-15.129999999999999</v>
      </c>
      <c r="BB9" s="114">
        <v>-10.82</v>
      </c>
      <c r="BC9" s="114">
        <v>-7.2700000000000005</v>
      </c>
      <c r="BD9" s="42"/>
      <c r="BE9" s="17">
        <v>1976.0</v>
      </c>
      <c r="BF9" s="17">
        <f t="shared" si="16"/>
        <v>4</v>
      </c>
      <c r="BG9" s="120">
        <v>5.6000000000000005</v>
      </c>
    </row>
    <row r="10" ht="11.25" customHeight="1">
      <c r="A10" s="55" t="s">
        <v>134</v>
      </c>
      <c r="B10" s="99" t="s">
        <v>135</v>
      </c>
      <c r="C10" s="100" t="s">
        <v>136</v>
      </c>
      <c r="D10" s="100" t="s">
        <v>137</v>
      </c>
      <c r="E10" s="101">
        <v>38.0</v>
      </c>
      <c r="F10" s="58">
        <v>70.0</v>
      </c>
      <c r="G10" s="58" t="s">
        <v>121</v>
      </c>
      <c r="H10" s="58" t="s">
        <v>121</v>
      </c>
      <c r="I10" s="102">
        <v>42.85</v>
      </c>
      <c r="J10" s="103">
        <f t="shared" si="2"/>
        <v>2.613768961</v>
      </c>
      <c r="K10" s="104">
        <v>0.28</v>
      </c>
      <c r="L10" s="73">
        <v>4.0</v>
      </c>
      <c r="M10" s="23">
        <f t="shared" si="3"/>
        <v>1.12</v>
      </c>
      <c r="N10" s="105" t="s">
        <v>138</v>
      </c>
      <c r="O10" s="106">
        <v>0.27</v>
      </c>
      <c r="P10" s="107">
        <v>43879.0</v>
      </c>
      <c r="Q10" s="107">
        <v>43892.0</v>
      </c>
      <c r="R10" s="23">
        <f t="shared" si="4"/>
        <v>3.703703704</v>
      </c>
      <c r="S10" s="108">
        <f t="array" ref="S10">IF(INDEX(Historical!$D$7:$D$1379,MATCH(B10,Historical!$B$7:$B$1403,0))=0,"n/a",(INDEX(Historical!$C$7:$C$1381,MATCH(B10,Historical!$B$7:$B$1403,0))/INDEX(Historical!$D$7:$D$1379,MATCH(B10,Historical!$B$7:$B$1403,0))-1)*100)</f>
        <v>3.846153846</v>
      </c>
      <c r="T10" s="108">
        <f t="array" ref="T10">IF(INDEX(Historical!$F$7:$F$1372,MATCH(B10,Historical!$B$7:$B$1403,0))=0,"n/a",((INDEX(Historical!$C$7:$C$1381,MATCH(B10,Historical!$B$7:$B$1403,0))/INDEX(Historical!$F$7:$F$1372,MATCH(B10,Historical!$B$7:$B$1403,0)))^(1/3)-1)*100)</f>
        <v>9.17299408</v>
      </c>
      <c r="U10" s="108">
        <f t="array" ref="U10">IF(INDEX(Historical!$H$7:$H$1372,MATCH(B10,Historical!$B$7:$B$1403,0))=0,"n/a",((INDEX(Historical!$C$7:$C$1381,MATCH(B10,Historical!$B$7:$B$1403,0))/INDEX(Historical!$H$7:$H$1372,MATCH(B10,Historical!$B$7:$B$1403,0)))^(1/5)-1)*100)</f>
        <v>7.854534103</v>
      </c>
      <c r="V10" s="108">
        <f t="array" ref="V10">IF(INDEX(Historical!$O$7:$O$1372,MATCH(B10,Historical!$B$7:$B$1403,0))=0,"n/a",((INDEX(Historical!$C$7:$C$1381,MATCH(B10,Historical!$B$7:$B$1403,0))/INDEX(Historical!$O$7:$O$1372,MATCH(B10,Historical!$B$7:$B$1403,0)))^(1/10)-1)*100)</f>
        <v>6.788275403</v>
      </c>
      <c r="W10" s="109">
        <f t="shared" si="5"/>
        <v>1.157073577</v>
      </c>
      <c r="X10" s="110">
        <f t="shared" si="6"/>
        <v>3.415014827</v>
      </c>
      <c r="Y10" s="111"/>
      <c r="Z10" s="103">
        <f t="shared" si="7"/>
        <v>25.33936652</v>
      </c>
      <c r="AA10" s="112">
        <f t="shared" si="8"/>
        <v>9.694570136</v>
      </c>
      <c r="AB10" s="73">
        <v>12.0</v>
      </c>
      <c r="AC10" s="102">
        <v>4.42</v>
      </c>
      <c r="AD10" s="102">
        <v>3.55</v>
      </c>
      <c r="AE10" s="102">
        <v>1.41</v>
      </c>
      <c r="AF10" s="102">
        <v>1.08</v>
      </c>
      <c r="AG10" s="102">
        <v>11.600000000000001</v>
      </c>
      <c r="AH10" s="102">
        <v>13.3</v>
      </c>
      <c r="AI10" s="102">
        <v>4.62</v>
      </c>
      <c r="AJ10" s="102">
        <v>2.3</v>
      </c>
      <c r="AK10" s="102">
        <v>2.73</v>
      </c>
      <c r="AL10" s="113">
        <v>31430.0</v>
      </c>
      <c r="AM10" s="114">
        <v>0.2</v>
      </c>
      <c r="AN10" s="102">
        <v>0.21</v>
      </c>
      <c r="AO10" s="115">
        <f t="shared" si="9"/>
        <v>0.7737329283</v>
      </c>
      <c r="AP10" s="116">
        <f t="shared" si="10"/>
        <v>10.46830306</v>
      </c>
      <c r="AQ10" s="117">
        <f t="shared" si="11"/>
        <v>-31.78421249</v>
      </c>
      <c r="AR10" s="103">
        <f t="array" ref="AR10">INDEX(Historical!$C$7:$C$1381,MATCH(B10,Historical!$B$7:$B$1403,0))*IF(AH10="n/a",1.03,IF(AH10&lt;0,1.01,IF(AH10&gt;10,1.1,(1+AH10/100))))</f>
        <v>1.188</v>
      </c>
      <c r="AS10" s="112">
        <f t="shared" si="12"/>
        <v>1.2428856</v>
      </c>
      <c r="AT10" s="112">
        <f t="shared" ref="AT10:AV10" si="18">IF($AK10="n/a",1.03*AS10,IF($AK10&lt;0,1.01*AS10,IF($AK10&gt;10,1.1*AS10,(1+$AK10/100)*AS10)))</f>
        <v>1.276816377</v>
      </c>
      <c r="AU10" s="112">
        <f t="shared" si="18"/>
        <v>1.311673464</v>
      </c>
      <c r="AV10" s="112">
        <f t="shared" si="18"/>
        <v>1.34748215</v>
      </c>
      <c r="AW10" s="103">
        <f t="shared" si="14"/>
        <v>6.36685759</v>
      </c>
      <c r="AX10" s="118">
        <f t="shared" si="15"/>
        <v>14.85847746</v>
      </c>
      <c r="AY10" s="119">
        <v>0.62</v>
      </c>
      <c r="AZ10" s="114">
        <v>-3.45</v>
      </c>
      <c r="BA10" s="114">
        <v>-25.06</v>
      </c>
      <c r="BB10" s="114">
        <v>-17.77</v>
      </c>
      <c r="BC10" s="114">
        <v>-18.85</v>
      </c>
      <c r="BD10" s="42"/>
      <c r="BE10" s="17">
        <v>1983.0</v>
      </c>
      <c r="BF10" s="17">
        <f t="shared" si="16"/>
        <v>3</v>
      </c>
      <c r="BG10" s="120">
        <v>2.1</v>
      </c>
    </row>
    <row r="11" ht="11.25" customHeight="1">
      <c r="A11" s="55" t="s">
        <v>139</v>
      </c>
      <c r="B11" s="99" t="s">
        <v>140</v>
      </c>
      <c r="C11" s="100" t="s">
        <v>141</v>
      </c>
      <c r="D11" s="100" t="s">
        <v>142</v>
      </c>
      <c r="E11" s="101">
        <v>25.0</v>
      </c>
      <c r="F11" s="58">
        <v>133.0</v>
      </c>
      <c r="G11" s="58" t="s">
        <v>121</v>
      </c>
      <c r="H11" s="58" t="s">
        <v>121</v>
      </c>
      <c r="I11" s="102">
        <v>81.85</v>
      </c>
      <c r="J11" s="103">
        <f t="shared" si="2"/>
        <v>1.795968235</v>
      </c>
      <c r="K11" s="144">
        <v>0.3675</v>
      </c>
      <c r="L11" s="73">
        <v>4.0</v>
      </c>
      <c r="M11" s="23">
        <f t="shared" si="3"/>
        <v>1.47</v>
      </c>
      <c r="N11" s="105" t="s">
        <v>143</v>
      </c>
      <c r="O11" s="145">
        <v>0.335</v>
      </c>
      <c r="P11" s="146">
        <v>43538.0</v>
      </c>
      <c r="Q11" s="146">
        <v>43556.0</v>
      </c>
      <c r="R11" s="23">
        <f t="shared" si="4"/>
        <v>9.701492537</v>
      </c>
      <c r="S11" s="108">
        <f t="array" ref="S11">IF(INDEX(Historical!$D$7:$D$1379,MATCH(B11,Historical!$B$7:$B$1403,0))=0,"n/a",(INDEX(Historical!$C$7:$C$1381,MATCH(B11,Historical!$B$7:$B$1403,0))/INDEX(Historical!$D$7:$D$1379,MATCH(B11,Historical!$B$7:$B$1403,0))-1)*100)</f>
        <v>8.490566038</v>
      </c>
      <c r="T11" s="108">
        <f t="array" ref="T11">IF(INDEX(Historical!$F$7:$F$1372,MATCH(B11,Historical!$B$7:$B$1403,0))=0,"n/a",((INDEX(Historical!$C$7:$C$1381,MATCH(B11,Historical!$B$7:$B$1403,0))/INDEX(Historical!$F$7:$F$1372,MATCH(B11,Historical!$B$7:$B$1403,0)))^(1/3)-1)*100)</f>
        <v>6.05722726</v>
      </c>
      <c r="U11" s="108">
        <f t="array" ref="U11">IF(INDEX(Historical!$H$7:$H$1372,MATCH(B11,Historical!$B$7:$B$1403,0))=0,"n/a",((INDEX(Historical!$C$7:$C$1381,MATCH(B11,Historical!$B$7:$B$1403,0))/INDEX(Historical!$H$7:$H$1372,MATCH(B11,Historical!$B$7:$B$1403,0)))^(1/5)-1)*100)</f>
        <v>6.182182843</v>
      </c>
      <c r="V11" s="108">
        <f t="array" ref="V11">IF(INDEX(Historical!$O$7:$O$1372,MATCH(B11,Historical!$B$7:$B$1403,0))=0,"n/a",((INDEX(Historical!$C$7:$C$1381,MATCH(B11,Historical!$B$7:$B$1403,0))/INDEX(Historical!$O$7:$O$1372,MATCH(B11,Historical!$B$7:$B$1403,0)))^(1/10)-1)*100)</f>
        <v>11.13830908</v>
      </c>
      <c r="W11" s="109">
        <f t="shared" si="5"/>
        <v>0.5550378247</v>
      </c>
      <c r="X11" s="110">
        <f t="shared" si="6"/>
        <v>1.287954759</v>
      </c>
      <c r="Y11" s="133"/>
      <c r="Z11" s="103">
        <f t="shared" si="7"/>
        <v>29.28286853</v>
      </c>
      <c r="AA11" s="112">
        <f t="shared" si="8"/>
        <v>16.30478088</v>
      </c>
      <c r="AB11" s="73">
        <v>12.0</v>
      </c>
      <c r="AC11" s="102">
        <v>5.02</v>
      </c>
      <c r="AD11" s="102">
        <v>1.47</v>
      </c>
      <c r="AE11" s="102">
        <v>2.47</v>
      </c>
      <c r="AF11" s="102">
        <v>2.26</v>
      </c>
      <c r="AG11" s="102">
        <v>14.7</v>
      </c>
      <c r="AH11" s="102">
        <v>45.4</v>
      </c>
      <c r="AI11" s="102">
        <v>14.92</v>
      </c>
      <c r="AJ11" s="102">
        <v>4.8</v>
      </c>
      <c r="AK11" s="102">
        <v>11.1</v>
      </c>
      <c r="AL11" s="113">
        <v>8860.0</v>
      </c>
      <c r="AM11" s="114">
        <v>0.4</v>
      </c>
      <c r="AN11" s="102">
        <v>0.5</v>
      </c>
      <c r="AO11" s="115">
        <f t="shared" si="9"/>
        <v>-8.326629799</v>
      </c>
      <c r="AP11" s="116">
        <f t="shared" si="10"/>
        <v>7.978151078</v>
      </c>
      <c r="AQ11" s="117">
        <f t="shared" si="11"/>
        <v>27.97361669</v>
      </c>
      <c r="AR11" s="103">
        <f t="array" ref="AR11">INDEX(Historical!$C$7:$C$1381,MATCH(B11,Historical!$B$7:$B$1403,0))*IF(AH11="n/a",1.03,IF(AH11&lt;0,1.01,IF(AH11&gt;10,1.1,(1+AH11/100))))</f>
        <v>1.58125</v>
      </c>
      <c r="AS11" s="112">
        <f t="shared" si="12"/>
        <v>1.739375</v>
      </c>
      <c r="AT11" s="112">
        <f t="shared" ref="AT11:AV11" si="19">IF($AK11="n/a",1.03*AS11,IF($AK11&lt;0,1.01*AS11,IF($AK11&gt;10,1.1*AS11,(1+$AK11/100)*AS11)))</f>
        <v>1.9133125</v>
      </c>
      <c r="AU11" s="112">
        <f t="shared" si="19"/>
        <v>2.10464375</v>
      </c>
      <c r="AV11" s="112">
        <f t="shared" si="19"/>
        <v>2.315108125</v>
      </c>
      <c r="AW11" s="103">
        <f t="shared" si="14"/>
        <v>9.653689375</v>
      </c>
      <c r="AX11" s="118">
        <f t="shared" si="15"/>
        <v>11.79436698</v>
      </c>
      <c r="AY11" s="119">
        <v>1.58</v>
      </c>
      <c r="AZ11" s="114">
        <v>39.6</v>
      </c>
      <c r="BA11" s="114">
        <v>-17.66</v>
      </c>
      <c r="BB11" s="114">
        <v>3.05</v>
      </c>
      <c r="BC11" s="114">
        <v>16.16</v>
      </c>
      <c r="BD11" s="42"/>
      <c r="BE11" s="17">
        <v>1995.0</v>
      </c>
      <c r="BF11" s="17">
        <f t="shared" si="16"/>
        <v>2</v>
      </c>
      <c r="BG11" s="120">
        <v>6.9</v>
      </c>
    </row>
    <row r="12" ht="11.25" customHeight="1">
      <c r="A12" s="55" t="s">
        <v>144</v>
      </c>
      <c r="B12" s="99" t="s">
        <v>145</v>
      </c>
      <c r="C12" s="100" t="s">
        <v>118</v>
      </c>
      <c r="D12" s="100" t="s">
        <v>146</v>
      </c>
      <c r="E12" s="101">
        <v>26.0</v>
      </c>
      <c r="F12" s="58">
        <v>126.0</v>
      </c>
      <c r="G12" s="58" t="s">
        <v>121</v>
      </c>
      <c r="H12" s="58" t="s">
        <v>121</v>
      </c>
      <c r="I12" s="102">
        <v>39.55</v>
      </c>
      <c r="J12" s="103">
        <f t="shared" si="2"/>
        <v>2.427307206</v>
      </c>
      <c r="K12" s="144">
        <v>0.24</v>
      </c>
      <c r="L12" s="73">
        <v>4.0</v>
      </c>
      <c r="M12" s="23">
        <f t="shared" si="3"/>
        <v>0.96</v>
      </c>
      <c r="N12" s="105" t="s">
        <v>147</v>
      </c>
      <c r="O12" s="145">
        <v>0.22</v>
      </c>
      <c r="P12" s="107">
        <v>43768.0</v>
      </c>
      <c r="Q12" s="107">
        <v>43784.0</v>
      </c>
      <c r="R12" s="23">
        <f t="shared" si="4"/>
        <v>9.090909091</v>
      </c>
      <c r="S12" s="108">
        <f t="array" ref="S12">IF(INDEX(Historical!$D$7:$D$1379,MATCH(B12,Historical!$B$7:$B$1403,0))=0,"n/a",(INDEX(Historical!$C$7:$C$1381,MATCH(B12,Historical!$B$7:$B$1403,0))/INDEX(Historical!$D$7:$D$1379,MATCH(B12,Historical!$B$7:$B$1403,0))-1)*100)</f>
        <v>18.42105263</v>
      </c>
      <c r="T12" s="108">
        <f t="array" ref="T12">IF(INDEX(Historical!$F$7:$F$1372,MATCH(B12,Historical!$B$7:$B$1403,0))=0,"n/a",((INDEX(Historical!$C$7:$C$1381,MATCH(B12,Historical!$B$7:$B$1403,0))/INDEX(Historical!$F$7:$F$1372,MATCH(B12,Historical!$B$7:$B$1403,0)))^(1/3)-1)*100)</f>
        <v>23.31060372</v>
      </c>
      <c r="U12" s="108">
        <f t="array" ref="U12">IF(INDEX(Historical!$H$7:$H$1372,MATCH(B12,Historical!$B$7:$B$1403,0))=0,"n/a",((INDEX(Historical!$C$7:$C$1381,MATCH(B12,Historical!$B$7:$B$1403,0))/INDEX(Historical!$H$7:$H$1372,MATCH(B12,Historical!$B$7:$B$1403,0)))^(1/5)-1)*100)</f>
        <v>24.57309396</v>
      </c>
      <c r="V12" s="108">
        <f t="array" ref="V12">IF(INDEX(Historical!$O$7:$O$1372,MATCH(B12,Historical!$B$7:$B$1403,0))=0,"n/a",((INDEX(Historical!$C$7:$C$1381,MATCH(B12,Historical!$B$7:$B$1403,0))/INDEX(Historical!$O$7:$O$1372,MATCH(B12,Historical!$B$7:$B$1403,0)))^(1/10)-1)*100)</f>
        <v>21.5039239</v>
      </c>
      <c r="W12" s="109">
        <f t="shared" si="5"/>
        <v>1.142726047</v>
      </c>
      <c r="X12" s="110">
        <f t="shared" si="6"/>
        <v>1.06839539</v>
      </c>
      <c r="Y12" s="147"/>
      <c r="Z12" s="103">
        <f t="shared" si="7"/>
        <v>43.24324324</v>
      </c>
      <c r="AA12" s="112">
        <f t="shared" si="8"/>
        <v>17.81531532</v>
      </c>
      <c r="AB12" s="73">
        <v>12.0</v>
      </c>
      <c r="AC12" s="102">
        <v>2.22</v>
      </c>
      <c r="AD12" s="102">
        <v>2.23</v>
      </c>
      <c r="AE12" s="102">
        <v>2.18</v>
      </c>
      <c r="AF12" s="102">
        <v>3.92</v>
      </c>
      <c r="AG12" s="102">
        <v>24.7</v>
      </c>
      <c r="AH12" s="102">
        <v>19.1</v>
      </c>
      <c r="AI12" s="102">
        <v>9.0</v>
      </c>
      <c r="AJ12" s="102">
        <v>23.0</v>
      </c>
      <c r="AK12" s="102">
        <v>8.0</v>
      </c>
      <c r="AL12" s="113">
        <v>6510.0</v>
      </c>
      <c r="AM12" s="114">
        <v>0.4</v>
      </c>
      <c r="AN12" s="102">
        <v>0.19</v>
      </c>
      <c r="AO12" s="115">
        <f t="shared" si="9"/>
        <v>9.185085852</v>
      </c>
      <c r="AP12" s="116">
        <f t="shared" si="10"/>
        <v>27.00040117</v>
      </c>
      <c r="AQ12" s="117">
        <f t="shared" si="11"/>
        <v>76.17672445</v>
      </c>
      <c r="AR12" s="103">
        <f t="array" ref="AR12">INDEX(Historical!$C$7:$C$1381,MATCH(B12,Historical!$B$7:$B$1403,0))*IF(AH12="n/a",1.03,IF(AH12&lt;0,1.01,IF(AH12&gt;10,1.1,(1+AH12/100))))</f>
        <v>0.99</v>
      </c>
      <c r="AS12" s="112">
        <f t="shared" si="12"/>
        <v>1.0791</v>
      </c>
      <c r="AT12" s="112">
        <f t="shared" ref="AT12:AV12" si="20">IF($AK12="n/a",1.03*AS12,IF($AK12&lt;0,1.01*AS12,IF($AK12&gt;10,1.1*AS12,(1+$AK12/100)*AS12)))</f>
        <v>1.165428</v>
      </c>
      <c r="AU12" s="112">
        <f t="shared" si="20"/>
        <v>1.25866224</v>
      </c>
      <c r="AV12" s="112">
        <f t="shared" si="20"/>
        <v>1.359355219</v>
      </c>
      <c r="AW12" s="103">
        <f t="shared" si="14"/>
        <v>5.852545459</v>
      </c>
      <c r="AX12" s="118">
        <f t="shared" si="15"/>
        <v>14.79783934</v>
      </c>
      <c r="AY12" s="119">
        <v>1.53</v>
      </c>
      <c r="AZ12" s="114">
        <v>2.04</v>
      </c>
      <c r="BA12" s="114">
        <v>-30.2</v>
      </c>
      <c r="BB12" s="114">
        <v>-12.82</v>
      </c>
      <c r="BC12" s="114">
        <v>-14.760000000000002</v>
      </c>
      <c r="BD12" s="42"/>
      <c r="BE12" s="17">
        <v>1994.0</v>
      </c>
      <c r="BF12" s="17">
        <f t="shared" si="16"/>
        <v>2</v>
      </c>
      <c r="BG12" s="120">
        <v>13.600000000000001</v>
      </c>
    </row>
    <row r="13" ht="11.25" customHeight="1">
      <c r="A13" s="55" t="s">
        <v>148</v>
      </c>
      <c r="B13" s="99" t="s">
        <v>149</v>
      </c>
      <c r="C13" s="100" t="s">
        <v>141</v>
      </c>
      <c r="D13" s="100" t="s">
        <v>142</v>
      </c>
      <c r="E13" s="101">
        <v>38.0</v>
      </c>
      <c r="F13" s="58">
        <v>71.0</v>
      </c>
      <c r="G13" s="58" t="s">
        <v>120</v>
      </c>
      <c r="H13" s="58" t="s">
        <v>120</v>
      </c>
      <c r="I13" s="102">
        <v>219.61</v>
      </c>
      <c r="J13" s="103">
        <f t="shared" si="2"/>
        <v>2.440690315</v>
      </c>
      <c r="K13" s="104">
        <v>1.34</v>
      </c>
      <c r="L13" s="73">
        <v>4.0</v>
      </c>
      <c r="M13" s="23">
        <f t="shared" si="3"/>
        <v>5.36</v>
      </c>
      <c r="N13" s="105" t="s">
        <v>150</v>
      </c>
      <c r="O13" s="106">
        <v>1.16</v>
      </c>
      <c r="P13" s="107">
        <v>43921.0</v>
      </c>
      <c r="Q13" s="107">
        <v>43961.0</v>
      </c>
      <c r="R13" s="23">
        <f t="shared" si="4"/>
        <v>15.51724138</v>
      </c>
      <c r="S13" s="108">
        <f t="array" ref="S13">IF(INDEX(Historical!$D$7:$D$1379,MATCH(B13,Historical!$B$7:$B$1403,0))=0,"n/a",(INDEX(Historical!$C$7:$C$1381,MATCH(B13,Historical!$B$7:$B$1403,0))/INDEX(Historical!$D$7:$D$1379,MATCH(B13,Historical!$B$7:$B$1403,0))-1)*100)</f>
        <v>7.764705882</v>
      </c>
      <c r="T13" s="108">
        <f t="array" ref="T13">IF(INDEX(Historical!$F$7:$F$1372,MATCH(B13,Historical!$B$7:$B$1403,0))=0,"n/a",((INDEX(Historical!$C$7:$C$1381,MATCH(B13,Historical!$B$7:$B$1403,0))/INDEX(Historical!$F$7:$F$1372,MATCH(B13,Historical!$B$7:$B$1403,0)))^(1/3)-1)*100)</f>
        <v>10.54911239</v>
      </c>
      <c r="U13" s="108">
        <f t="array" ref="U13">IF(INDEX(Historical!$H$7:$H$1372,MATCH(B13,Historical!$B$7:$B$1403,0))=0,"n/a",((INDEX(Historical!$C$7:$C$1381,MATCH(B13,Historical!$B$7:$B$1403,0))/INDEX(Historical!$H$7:$H$1372,MATCH(B13,Historical!$B$7:$B$1403,0)))^(1/5)-1)*100)</f>
        <v>8.685524864</v>
      </c>
      <c r="V13" s="108">
        <f t="array" ref="V13">IF(INDEX(Historical!$O$7:$O$1372,MATCH(B13,Historical!$B$7:$B$1403,0))=0,"n/a",((INDEX(Historical!$C$7:$C$1381,MATCH(B13,Historical!$B$7:$B$1403,0))/INDEX(Historical!$O$7:$O$1372,MATCH(B13,Historical!$B$7:$B$1403,0)))^(1/10)-1)*100)</f>
        <v>9.85029934</v>
      </c>
      <c r="W13" s="109">
        <f t="shared" si="5"/>
        <v>0.8817523777</v>
      </c>
      <c r="X13" s="110">
        <f t="shared" si="6"/>
        <v>0.7686305189</v>
      </c>
      <c r="Y13" s="99"/>
      <c r="Z13" s="103">
        <f t="shared" si="7"/>
        <v>62.91079812</v>
      </c>
      <c r="AA13" s="112">
        <f t="shared" si="8"/>
        <v>25.7758216</v>
      </c>
      <c r="AB13" s="73">
        <v>9.0</v>
      </c>
      <c r="AC13" s="102">
        <v>8.52</v>
      </c>
      <c r="AD13" s="102">
        <v>2.08</v>
      </c>
      <c r="AE13" s="102">
        <v>5.42</v>
      </c>
      <c r="AF13" s="102">
        <v>4.2</v>
      </c>
      <c r="AG13" s="102">
        <v>16.7</v>
      </c>
      <c r="AH13" s="102">
        <v>2.9000000000000004</v>
      </c>
      <c r="AI13" s="102">
        <v>11.67</v>
      </c>
      <c r="AJ13" s="102">
        <v>11.3</v>
      </c>
      <c r="AK13" s="102">
        <v>12.379999999999999</v>
      </c>
      <c r="AL13" s="113">
        <v>48540.0</v>
      </c>
      <c r="AM13" s="114">
        <v>0.3</v>
      </c>
      <c r="AN13" s="102">
        <v>0.29</v>
      </c>
      <c r="AO13" s="115">
        <f t="shared" si="9"/>
        <v>-14.64960642</v>
      </c>
      <c r="AP13" s="116">
        <f t="shared" si="10"/>
        <v>11.12621518</v>
      </c>
      <c r="AQ13" s="117">
        <f t="shared" si="11"/>
        <v>119.3510132</v>
      </c>
      <c r="AR13" s="103">
        <f t="array" ref="AR13">INDEX(Historical!$C$7:$C$1381,MATCH(B13,Historical!$B$7:$B$1403,0))*IF(AH13="n/a",1.03,IF(AH13&lt;0,1.01,IF(AH13&gt;10,1.1,(1+AH13/100))))</f>
        <v>4.71282</v>
      </c>
      <c r="AS13" s="112">
        <f t="shared" si="12"/>
        <v>5.184102</v>
      </c>
      <c r="AT13" s="112">
        <f t="shared" ref="AT13:AV13" si="21">IF($AK13="n/a",1.03*AS13,IF($AK13&lt;0,1.01*AS13,IF($AK13&gt;10,1.1*AS13,(1+$AK13/100)*AS13)))</f>
        <v>5.7025122</v>
      </c>
      <c r="AU13" s="112">
        <f t="shared" si="21"/>
        <v>6.27276342</v>
      </c>
      <c r="AV13" s="112">
        <f t="shared" si="21"/>
        <v>6.900039762</v>
      </c>
      <c r="AW13" s="103">
        <f t="shared" si="14"/>
        <v>28.77223738</v>
      </c>
      <c r="AX13" s="118">
        <f t="shared" si="15"/>
        <v>13.10151513</v>
      </c>
      <c r="AY13" s="119">
        <v>0.87</v>
      </c>
      <c r="AZ13" s="114">
        <v>23.380000000000003</v>
      </c>
      <c r="BA13" s="114">
        <v>-14.549999999999999</v>
      </c>
      <c r="BB13" s="114">
        <v>-8.37</v>
      </c>
      <c r="BC13" s="114">
        <v>-3.08</v>
      </c>
      <c r="BD13" s="42"/>
      <c r="BE13" s="17">
        <v>1983.0</v>
      </c>
      <c r="BF13" s="17">
        <f t="shared" si="16"/>
        <v>3</v>
      </c>
      <c r="BG13" s="120">
        <v>9.8</v>
      </c>
    </row>
    <row r="14" ht="11.25" customHeight="1">
      <c r="A14" s="55" t="s">
        <v>151</v>
      </c>
      <c r="B14" s="99" t="s">
        <v>152</v>
      </c>
      <c r="C14" s="100" t="s">
        <v>136</v>
      </c>
      <c r="D14" s="100" t="s">
        <v>153</v>
      </c>
      <c r="E14" s="101">
        <v>26.0</v>
      </c>
      <c r="F14" s="58">
        <v>117.0</v>
      </c>
      <c r="G14" s="58" t="s">
        <v>121</v>
      </c>
      <c r="H14" s="58" t="s">
        <v>121</v>
      </c>
      <c r="I14" s="102">
        <v>31.67</v>
      </c>
      <c r="J14" s="103">
        <f t="shared" si="2"/>
        <v>3.283864856</v>
      </c>
      <c r="K14" s="144">
        <v>0.26</v>
      </c>
      <c r="L14" s="73">
        <v>4.0</v>
      </c>
      <c r="M14" s="23">
        <f t="shared" si="3"/>
        <v>1.04</v>
      </c>
      <c r="N14" s="105" t="s">
        <v>154</v>
      </c>
      <c r="O14" s="145">
        <v>0.25</v>
      </c>
      <c r="P14" s="148">
        <v>43342.0</v>
      </c>
      <c r="Q14" s="148">
        <v>43357.0</v>
      </c>
      <c r="R14" s="23">
        <f t="shared" si="4"/>
        <v>4</v>
      </c>
      <c r="S14" s="108">
        <f t="array" ref="S14">IF(INDEX(Historical!$D$7:$D$1379,MATCH(B14,Historical!$B$7:$B$1403,0))=0,"n/a",(INDEX(Historical!$C$7:$C$1381,MATCH(B14,Historical!$B$7:$B$1403,0))/INDEX(Historical!$D$7:$D$1379,MATCH(B14,Historical!$B$7:$B$1403,0))-1)*100)</f>
        <v>1.960784314</v>
      </c>
      <c r="T14" s="108">
        <f t="array" ref="T14">IF(INDEX(Historical!$F$7:$F$1372,MATCH(B14,Historical!$B$7:$B$1403,0))=0,"n/a",((INDEX(Historical!$C$7:$C$1381,MATCH(B14,Historical!$B$7:$B$1403,0))/INDEX(Historical!$F$7:$F$1372,MATCH(B14,Historical!$B$7:$B$1403,0)))^(1/3)-1)*100)</f>
        <v>3.07521388</v>
      </c>
      <c r="U14" s="108">
        <f t="array" ref="U14">IF(INDEX(Historical!$H$7:$H$1372,MATCH(B14,Historical!$B$7:$B$1403,0))=0,"n/a",((INDEX(Historical!$C$7:$C$1381,MATCH(B14,Historical!$B$7:$B$1403,0))/INDEX(Historical!$H$7:$H$1372,MATCH(B14,Historical!$B$7:$B$1403,0)))^(1/5)-1)*100)</f>
        <v>2.694790695</v>
      </c>
      <c r="V14" s="108">
        <f t="array" ref="V14">IF(INDEX(Historical!$O$7:$O$1372,MATCH(B14,Historical!$B$7:$B$1403,0))=0,"n/a",((INDEX(Historical!$C$7:$C$1381,MATCH(B14,Historical!$B$7:$B$1403,0))/INDEX(Historical!$O$7:$O$1372,MATCH(B14,Historical!$B$7:$B$1403,0)))^(1/10)-1)*100)</f>
        <v>2.925035406</v>
      </c>
      <c r="W14" s="109">
        <f t="shared" si="5"/>
        <v>0.9212848122</v>
      </c>
      <c r="X14" s="110">
        <f t="shared" si="6"/>
        <v>0.2722010803</v>
      </c>
      <c r="Y14" s="149" t="s">
        <v>155</v>
      </c>
      <c r="Z14" s="103">
        <f t="shared" si="7"/>
        <v>41.6</v>
      </c>
      <c r="AA14" s="112">
        <f t="shared" si="8"/>
        <v>12.668</v>
      </c>
      <c r="AB14" s="73">
        <v>12.0</v>
      </c>
      <c r="AC14" s="102">
        <v>2.5</v>
      </c>
      <c r="AD14" s="102">
        <v>1.84</v>
      </c>
      <c r="AE14" s="102">
        <v>4.32</v>
      </c>
      <c r="AF14" s="102">
        <v>1.62</v>
      </c>
      <c r="AG14" s="102">
        <v>12.7</v>
      </c>
      <c r="AH14" s="102">
        <v>27.800000000000004</v>
      </c>
      <c r="AI14" s="102">
        <v>7.8100000000000005</v>
      </c>
      <c r="AJ14" s="102">
        <v>9.9</v>
      </c>
      <c r="AK14" s="102">
        <v>6.9</v>
      </c>
      <c r="AL14" s="113">
        <v>474.73</v>
      </c>
      <c r="AM14" s="114">
        <v>3.1</v>
      </c>
      <c r="AN14" s="102">
        <v>0.34</v>
      </c>
      <c r="AO14" s="115">
        <f t="shared" si="9"/>
        <v>-6.689344449</v>
      </c>
      <c r="AP14" s="116">
        <f t="shared" si="10"/>
        <v>5.978655551</v>
      </c>
      <c r="AQ14" s="117">
        <f t="shared" si="11"/>
        <v>-4.496282795</v>
      </c>
      <c r="AR14" s="103">
        <f t="array" ref="AR14">INDEX(Historical!$C$7:$C$1381,MATCH(B14,Historical!$B$7:$B$1403,0))*IF(AH14="n/a",1.03,IF(AH14&lt;0,1.01,IF(AH14&gt;10,1.1,(1+AH14/100))))</f>
        <v>1.144</v>
      </c>
      <c r="AS14" s="112">
        <f t="shared" si="12"/>
        <v>1.2333464</v>
      </c>
      <c r="AT14" s="112">
        <f t="shared" ref="AT14:AV14" si="22">IF($AK14="n/a",1.03*AS14,IF($AK14&lt;0,1.01*AS14,IF($AK14&gt;10,1.1*AS14,(1+$AK14/100)*AS14)))</f>
        <v>1.318447302</v>
      </c>
      <c r="AU14" s="112">
        <f t="shared" si="22"/>
        <v>1.409420165</v>
      </c>
      <c r="AV14" s="112">
        <f t="shared" si="22"/>
        <v>1.506670157</v>
      </c>
      <c r="AW14" s="103">
        <f t="shared" si="14"/>
        <v>6.611884024</v>
      </c>
      <c r="AX14" s="118">
        <f t="shared" si="15"/>
        <v>20.87743613</v>
      </c>
      <c r="AY14" s="119">
        <v>0.55</v>
      </c>
      <c r="AZ14" s="114">
        <v>4.65</v>
      </c>
      <c r="BA14" s="114">
        <v>-17.330000000000002</v>
      </c>
      <c r="BB14" s="114">
        <v>-12.520000000000001</v>
      </c>
      <c r="BC14" s="114">
        <v>-6.909999999999999</v>
      </c>
      <c r="BD14" s="42"/>
      <c r="BE14" s="17">
        <v>1994.0</v>
      </c>
      <c r="BF14" s="17">
        <f t="shared" si="16"/>
        <v>2</v>
      </c>
      <c r="BG14" s="120">
        <v>1.2</v>
      </c>
    </row>
    <row r="15" ht="11.25" customHeight="1">
      <c r="A15" s="55" t="s">
        <v>156</v>
      </c>
      <c r="B15" s="99" t="s">
        <v>157</v>
      </c>
      <c r="C15" s="100" t="s">
        <v>158</v>
      </c>
      <c r="D15" s="100" t="s">
        <v>159</v>
      </c>
      <c r="E15" s="101">
        <v>27.0</v>
      </c>
      <c r="F15" s="58">
        <v>109.0</v>
      </c>
      <c r="G15" s="58" t="s">
        <v>121</v>
      </c>
      <c r="H15" s="58" t="s">
        <v>121</v>
      </c>
      <c r="I15" s="150">
        <v>34.33</v>
      </c>
      <c r="J15" s="103">
        <f t="shared" si="2"/>
        <v>2.908243519</v>
      </c>
      <c r="K15" s="144">
        <v>0.2496</v>
      </c>
      <c r="L15" s="73">
        <v>4.0</v>
      </c>
      <c r="M15" s="23">
        <f t="shared" si="3"/>
        <v>0.9984</v>
      </c>
      <c r="N15" s="105" t="s">
        <v>160</v>
      </c>
      <c r="O15" s="145">
        <v>0.2459</v>
      </c>
      <c r="P15" s="107">
        <v>43776.0</v>
      </c>
      <c r="Q15" s="107">
        <v>43791.0</v>
      </c>
      <c r="R15" s="23">
        <f t="shared" si="4"/>
        <v>1.504676698</v>
      </c>
      <c r="S15" s="108">
        <f t="array" ref="S15">IF(INDEX(Historical!$D$7:$D$1379,MATCH(B15,Historical!$B$7:$B$1403,0))=0,"n/a",(INDEX(Historical!$C$7:$C$1381,MATCH(B15,Historical!$B$7:$B$1403,0))/INDEX(Historical!$D$7:$D$1379,MATCH(B15,Historical!$B$7:$B$1403,0))-1)*100)</f>
        <v>3.01602262</v>
      </c>
      <c r="T15" s="108">
        <f t="array" ref="T15">IF(INDEX(Historical!$F$7:$F$1372,MATCH(B15,Historical!$B$7:$B$1403,0))=0,"n/a",((INDEX(Historical!$C$7:$C$1381,MATCH(B15,Historical!$B$7:$B$1403,0))/INDEX(Historical!$F$7:$F$1372,MATCH(B15,Historical!$B$7:$B$1403,0)))^(1/3)-1)*100)</f>
        <v>3.02002485</v>
      </c>
      <c r="U15" s="108">
        <f t="array" ref="U15">IF(INDEX(Historical!$H$7:$H$1372,MATCH(B15,Historical!$B$7:$B$1403,0))=0,"n/a",((INDEX(Historical!$C$7:$C$1381,MATCH(B15,Historical!$B$7:$B$1403,0))/INDEX(Historical!$H$7:$H$1372,MATCH(B15,Historical!$B$7:$B$1403,0)))^(1/5)-1)*100)</f>
        <v>3.015744898</v>
      </c>
      <c r="V15" s="108">
        <f t="array" ref="V15">IF(INDEX(Historical!$O$7:$O$1372,MATCH(B15,Historical!$B$7:$B$1403,0))=0,"n/a",((INDEX(Historical!$C$7:$C$1381,MATCH(B15,Historical!$B$7:$B$1403,0))/INDEX(Historical!$O$7:$O$1372,MATCH(B15,Historical!$B$7:$B$1403,0)))^(1/10)-1)*100)</f>
        <v>3.134147241</v>
      </c>
      <c r="W15" s="109">
        <f t="shared" si="5"/>
        <v>0.9622218312</v>
      </c>
      <c r="X15" s="110">
        <f t="shared" si="6"/>
        <v>0.2792356387</v>
      </c>
      <c r="Y15" s="133"/>
      <c r="Z15" s="103">
        <f t="shared" si="7"/>
        <v>61.62962963</v>
      </c>
      <c r="AA15" s="112">
        <f t="shared" si="8"/>
        <v>21.19135802</v>
      </c>
      <c r="AB15" s="73">
        <v>12.0</v>
      </c>
      <c r="AC15" s="102">
        <v>1.62</v>
      </c>
      <c r="AD15" s="102">
        <v>5.3</v>
      </c>
      <c r="AE15" s="102">
        <v>3.88</v>
      </c>
      <c r="AF15" s="102">
        <v>2.03</v>
      </c>
      <c r="AG15" s="102">
        <v>9.5</v>
      </c>
      <c r="AH15" s="102">
        <v>11.5</v>
      </c>
      <c r="AI15" s="102" t="s">
        <v>128</v>
      </c>
      <c r="AJ15" s="102">
        <v>10.8</v>
      </c>
      <c r="AK15" s="102">
        <v>4.0</v>
      </c>
      <c r="AL15" s="113">
        <v>317.55</v>
      </c>
      <c r="AM15" s="114">
        <v>0.2</v>
      </c>
      <c r="AN15" s="102">
        <v>0.94</v>
      </c>
      <c r="AO15" s="115">
        <f t="shared" si="9"/>
        <v>-15.26736961</v>
      </c>
      <c r="AP15" s="116">
        <f t="shared" si="10"/>
        <v>5.923988416</v>
      </c>
      <c r="AQ15" s="117">
        <f t="shared" si="11"/>
        <v>38.27260802</v>
      </c>
      <c r="AR15" s="103">
        <f t="array" ref="AR15">INDEX(Historical!$C$7:$C$1381,MATCH(B15,Historical!$B$7:$B$1403,0))*IF(AH15="n/a",1.03,IF(AH15&lt;0,1.01,IF(AH15&gt;10,1.1,(1+AH15/100))))</f>
        <v>1.08207</v>
      </c>
      <c r="AS15" s="112">
        <f t="shared" si="12"/>
        <v>1.1145321</v>
      </c>
      <c r="AT15" s="112">
        <f t="shared" ref="AT15:AV15" si="23">IF($AK15="n/a",1.03*AS15,IF($AK15&lt;0,1.01*AS15,IF($AK15&gt;10,1.1*AS15,(1+$AK15/100)*AS15)))</f>
        <v>1.159113384</v>
      </c>
      <c r="AU15" s="112">
        <f t="shared" si="23"/>
        <v>1.205477919</v>
      </c>
      <c r="AV15" s="112">
        <f t="shared" si="23"/>
        <v>1.253697036</v>
      </c>
      <c r="AW15" s="103">
        <f t="shared" si="14"/>
        <v>5.814890439</v>
      </c>
      <c r="AX15" s="118">
        <f t="shared" si="15"/>
        <v>16.93821858</v>
      </c>
      <c r="AY15" s="119">
        <v>0.07</v>
      </c>
      <c r="AZ15" s="114">
        <v>0.03</v>
      </c>
      <c r="BA15" s="114">
        <v>-15.02</v>
      </c>
      <c r="BB15" s="114">
        <v>-8.53</v>
      </c>
      <c r="BC15" s="114">
        <v>-6.68</v>
      </c>
      <c r="BD15" s="42"/>
      <c r="BE15" s="17">
        <v>1993.0</v>
      </c>
      <c r="BF15" s="17">
        <f t="shared" si="16"/>
        <v>2</v>
      </c>
      <c r="BG15" s="120">
        <v>2.7</v>
      </c>
    </row>
    <row r="16" ht="11.25" customHeight="1">
      <c r="A16" s="151" t="s">
        <v>161</v>
      </c>
      <c r="B16" s="122" t="s">
        <v>162</v>
      </c>
      <c r="C16" s="100" t="s">
        <v>158</v>
      </c>
      <c r="D16" s="100" t="s">
        <v>163</v>
      </c>
      <c r="E16" s="123">
        <v>36.0</v>
      </c>
      <c r="F16" s="58">
        <v>75.0</v>
      </c>
      <c r="G16" s="124" t="s">
        <v>121</v>
      </c>
      <c r="H16" s="124" t="s">
        <v>121</v>
      </c>
      <c r="I16" s="125">
        <v>103.25</v>
      </c>
      <c r="J16" s="126">
        <f t="shared" si="2"/>
        <v>2.227602906</v>
      </c>
      <c r="K16" s="152">
        <v>0.575</v>
      </c>
      <c r="L16" s="128">
        <v>4.0</v>
      </c>
      <c r="M16" s="129">
        <f t="shared" si="3"/>
        <v>2.3</v>
      </c>
      <c r="N16" s="130" t="s">
        <v>164</v>
      </c>
      <c r="O16" s="153">
        <v>0.525</v>
      </c>
      <c r="P16" s="132">
        <v>43790.0</v>
      </c>
      <c r="Q16" s="132">
        <v>43807.0</v>
      </c>
      <c r="R16" s="129">
        <f t="shared" si="4"/>
        <v>9.523809524</v>
      </c>
      <c r="S16" s="108">
        <f t="array" ref="S16">IF(INDEX(Historical!$D$7:$D$1379,MATCH(B16,Historical!$B$7:$B$1403,0))=0,"n/a",(INDEX(Historical!$C$7:$C$1381,MATCH(B16,Historical!$B$7:$B$1403,0))/INDEX(Historical!$D$7:$D$1379,MATCH(B16,Historical!$B$7:$B$1403,0))-1)*100)</f>
        <v>8.585858586</v>
      </c>
      <c r="T16" s="108">
        <f t="array" ref="T16">IF(INDEX(Historical!$F$7:$F$1372,MATCH(B16,Historical!$B$7:$B$1403,0))=0,"n/a",((INDEX(Historical!$C$7:$C$1381,MATCH(B16,Historical!$B$7:$B$1403,0))/INDEX(Historical!$F$7:$F$1372,MATCH(B16,Historical!$B$7:$B$1403,0)))^(1/3)-1)*100)</f>
        <v>7.931310389</v>
      </c>
      <c r="U16" s="108">
        <f t="array" ref="U16">IF(INDEX(Historical!$H$7:$H$1372,MATCH(B16,Historical!$B$7:$B$1403,0))=0,"n/a",((INDEX(Historical!$C$7:$C$1381,MATCH(B16,Historical!$B$7:$B$1403,0))/INDEX(Historical!$H$7:$H$1372,MATCH(B16,Historical!$B$7:$B$1403,0)))^(1/5)-1)*100)</f>
        <v>7.465593169</v>
      </c>
      <c r="V16" s="108">
        <f t="array" ref="V16">IF(INDEX(Historical!$O$7:$O$1372,MATCH(B16,Historical!$B$7:$B$1403,0))=0,"n/a",((INDEX(Historical!$C$7:$C$1381,MATCH(B16,Historical!$B$7:$B$1403,0))/INDEX(Historical!$O$7:$O$1372,MATCH(B16,Historical!$B$7:$B$1403,0)))^(1/10)-1)*100)</f>
        <v>4.959622046</v>
      </c>
      <c r="W16" s="109">
        <f t="shared" si="5"/>
        <v>1.505274616</v>
      </c>
      <c r="X16" s="110">
        <f t="shared" si="6"/>
        <v>0.9331991462</v>
      </c>
      <c r="Y16" s="99"/>
      <c r="Z16" s="126">
        <f t="shared" si="7"/>
        <v>51.56950673</v>
      </c>
      <c r="AA16" s="134">
        <f t="shared" si="8"/>
        <v>23.15022422</v>
      </c>
      <c r="AB16" s="128">
        <v>9.0</v>
      </c>
      <c r="AC16" s="125">
        <v>4.46</v>
      </c>
      <c r="AD16" s="125">
        <v>3.26</v>
      </c>
      <c r="AE16" s="125">
        <v>4.37</v>
      </c>
      <c r="AF16" s="125">
        <v>2.04</v>
      </c>
      <c r="AG16" s="125" t="s">
        <v>128</v>
      </c>
      <c r="AH16" s="125">
        <v>8.799999999999999</v>
      </c>
      <c r="AI16" s="125">
        <v>7.109999999999999</v>
      </c>
      <c r="AJ16" s="125">
        <v>8.0</v>
      </c>
      <c r="AK16" s="125">
        <v>7.1</v>
      </c>
      <c r="AL16" s="135">
        <v>12680.0</v>
      </c>
      <c r="AM16" s="136">
        <v>1.0999999999999999</v>
      </c>
      <c r="AN16" s="125">
        <v>0.71</v>
      </c>
      <c r="AO16" s="137">
        <f t="shared" si="9"/>
        <v>-13.45702814</v>
      </c>
      <c r="AP16" s="138">
        <f t="shared" si="10"/>
        <v>9.693196075</v>
      </c>
      <c r="AQ16" s="139">
        <f t="shared" si="11"/>
        <v>44.87766088</v>
      </c>
      <c r="AR16" s="103">
        <f t="array" ref="AR16">INDEX(Historical!$C$7:$C$1381,MATCH(B16,Historical!$B$7:$B$1403,0))*IF(AH16="n/a",1.03,IF(AH16&lt;0,1.01,IF(AH16&gt;10,1.1,(1+AH16/100))))</f>
        <v>2.3392</v>
      </c>
      <c r="AS16" s="134">
        <f t="shared" si="12"/>
        <v>2.50551712</v>
      </c>
      <c r="AT16" s="134">
        <f t="shared" ref="AT16:AV16" si="24">IF($AK16="n/a",1.03*AS16,IF($AK16&lt;0,1.01*AS16,IF($AK16&gt;10,1.1*AS16,(1+$AK16/100)*AS16)))</f>
        <v>2.683408836</v>
      </c>
      <c r="AU16" s="134">
        <f t="shared" si="24"/>
        <v>2.873930863</v>
      </c>
      <c r="AV16" s="134">
        <f t="shared" si="24"/>
        <v>3.077979954</v>
      </c>
      <c r="AW16" s="126">
        <f t="shared" si="14"/>
        <v>13.48003677</v>
      </c>
      <c r="AX16" s="140">
        <f t="shared" si="15"/>
        <v>13.05572569</v>
      </c>
      <c r="AY16" s="141">
        <v>0.22</v>
      </c>
      <c r="AZ16" s="136">
        <v>5.3</v>
      </c>
      <c r="BA16" s="136">
        <v>-14.729999999999999</v>
      </c>
      <c r="BB16" s="136">
        <v>-9.8</v>
      </c>
      <c r="BC16" s="136">
        <v>-5.89</v>
      </c>
      <c r="BD16" s="142"/>
      <c r="BE16" s="17">
        <v>1985.0</v>
      </c>
      <c r="BF16" s="17">
        <f t="shared" si="16"/>
        <v>3</v>
      </c>
      <c r="BG16" s="143" t="s">
        <v>128</v>
      </c>
    </row>
    <row r="17" ht="11.25" customHeight="1">
      <c r="A17" s="55" t="s">
        <v>165</v>
      </c>
      <c r="B17" s="99" t="s">
        <v>166</v>
      </c>
      <c r="C17" s="100" t="s">
        <v>141</v>
      </c>
      <c r="D17" s="100" t="s">
        <v>167</v>
      </c>
      <c r="E17" s="101">
        <v>26.0</v>
      </c>
      <c r="F17" s="58">
        <v>119.0</v>
      </c>
      <c r="G17" s="58" t="s">
        <v>168</v>
      </c>
      <c r="H17" s="58" t="s">
        <v>168</v>
      </c>
      <c r="I17" s="102">
        <v>101.07</v>
      </c>
      <c r="J17" s="103">
        <f t="shared" si="2"/>
        <v>1.42475512</v>
      </c>
      <c r="K17" s="144">
        <v>0.36</v>
      </c>
      <c r="L17" s="73">
        <v>4.0</v>
      </c>
      <c r="M17" s="23">
        <f t="shared" si="3"/>
        <v>1.44</v>
      </c>
      <c r="N17" s="105" t="s">
        <v>169</v>
      </c>
      <c r="O17" s="145">
        <v>0.34</v>
      </c>
      <c r="P17" s="146">
        <v>43585.0</v>
      </c>
      <c r="Q17" s="146">
        <v>43607.0</v>
      </c>
      <c r="R17" s="23">
        <f t="shared" si="4"/>
        <v>5.882352941</v>
      </c>
      <c r="S17" s="108">
        <f t="array" ref="S17">IF(INDEX(Historical!$D$7:$D$1379,MATCH(B17,Historical!$B$7:$B$1403,0))=0,"n/a",(INDEX(Historical!$C$7:$C$1381,MATCH(B17,Historical!$B$7:$B$1403,0))/INDEX(Historical!$D$7:$D$1379,MATCH(B17,Historical!$B$7:$B$1403,0))-1)*100)</f>
        <v>7.575757576</v>
      </c>
      <c r="T17" s="108">
        <f t="array" ref="T17">IF(INDEX(Historical!$F$7:$F$1372,MATCH(B17,Historical!$B$7:$B$1403,0))=0,"n/a",((INDEX(Historical!$C$7:$C$1381,MATCH(B17,Historical!$B$7:$B$1403,0))/INDEX(Historical!$F$7:$F$1372,MATCH(B17,Historical!$B$7:$B$1403,0)))^(1/3)-1)*100)</f>
        <v>5.190415662</v>
      </c>
      <c r="U17" s="108">
        <f t="array" ref="U17">IF(INDEX(Historical!$H$7:$H$1372,MATCH(B17,Historical!$B$7:$B$1403,0))=0,"n/a",((INDEX(Historical!$C$7:$C$1381,MATCH(B17,Historical!$B$7:$B$1403,0))/INDEX(Historical!$H$7:$H$1372,MATCH(B17,Historical!$B$7:$B$1403,0)))^(1/5)-1)*100)</f>
        <v>5.431981625</v>
      </c>
      <c r="V17" s="108">
        <f t="array" ref="V17">IF(INDEX(Historical!$O$7:$O$1372,MATCH(B17,Historical!$B$7:$B$1403,0))=0,"n/a",((INDEX(Historical!$C$7:$C$1381,MATCH(B17,Historical!$B$7:$B$1403,0))/INDEX(Historical!$O$7:$O$1372,MATCH(B17,Historical!$B$7:$B$1403,0)))^(1/10)-1)*100)</f>
        <v>8.996790357</v>
      </c>
      <c r="W17" s="109">
        <f t="shared" si="5"/>
        <v>0.6037688342</v>
      </c>
      <c r="X17" s="110">
        <f t="shared" si="6"/>
        <v>1.873097112</v>
      </c>
      <c r="Y17" s="154"/>
      <c r="Z17" s="103">
        <f t="shared" si="7"/>
        <v>40.56338028</v>
      </c>
      <c r="AA17" s="112">
        <f t="shared" si="8"/>
        <v>28.47042254</v>
      </c>
      <c r="AB17" s="73">
        <v>12.0</v>
      </c>
      <c r="AC17" s="102">
        <v>3.55</v>
      </c>
      <c r="AD17" s="102">
        <v>4.41</v>
      </c>
      <c r="AE17" s="102">
        <v>2.31</v>
      </c>
      <c r="AF17" s="102">
        <v>4.16</v>
      </c>
      <c r="AG17" s="102">
        <v>14.399999999999999</v>
      </c>
      <c r="AH17" s="102">
        <v>-23.1</v>
      </c>
      <c r="AI17" s="102">
        <v>11.05</v>
      </c>
      <c r="AJ17" s="102">
        <v>2.9000000000000004</v>
      </c>
      <c r="AK17" s="102">
        <v>6.45</v>
      </c>
      <c r="AL17" s="113">
        <v>6630.0</v>
      </c>
      <c r="AM17" s="114">
        <v>0.3</v>
      </c>
      <c r="AN17" s="102">
        <v>0.76</v>
      </c>
      <c r="AO17" s="115">
        <f t="shared" si="9"/>
        <v>-21.61368579</v>
      </c>
      <c r="AP17" s="116">
        <f t="shared" si="10"/>
        <v>6.856736746</v>
      </c>
      <c r="AQ17" s="117">
        <f t="shared" si="11"/>
        <v>129.4311398</v>
      </c>
      <c r="AR17" s="103">
        <f t="array" ref="AR17">INDEX(Historical!$C$7:$C$1381,MATCH(B17,Historical!$B$7:$B$1403,0))*IF(AH17="n/a",1.03,IF(AH17&lt;0,1.01,IF(AH17&gt;10,1.1,(1+AH17/100))))</f>
        <v>1.4342</v>
      </c>
      <c r="AS17" s="112">
        <f t="shared" si="12"/>
        <v>1.57762</v>
      </c>
      <c r="AT17" s="112">
        <f t="shared" ref="AT17:AV17" si="25">IF($AK17="n/a",1.03*AS17,IF($AK17&lt;0,1.01*AS17,IF($AK17&gt;10,1.1*AS17,(1+$AK17/100)*AS17)))</f>
        <v>1.67937649</v>
      </c>
      <c r="AU17" s="112">
        <f t="shared" si="25"/>
        <v>1.787696274</v>
      </c>
      <c r="AV17" s="112">
        <f t="shared" si="25"/>
        <v>1.903002683</v>
      </c>
      <c r="AW17" s="103">
        <f t="shared" si="14"/>
        <v>8.381895447</v>
      </c>
      <c r="AX17" s="118">
        <f t="shared" si="15"/>
        <v>8.293158649</v>
      </c>
      <c r="AY17" s="119">
        <v>0.63</v>
      </c>
      <c r="AZ17" s="114">
        <v>1.87</v>
      </c>
      <c r="BA17" s="114">
        <v>-19.91</v>
      </c>
      <c r="BB17" s="114">
        <v>-11.89</v>
      </c>
      <c r="BC17" s="114">
        <v>-13.5</v>
      </c>
      <c r="BD17" s="42"/>
      <c r="BE17" s="17">
        <v>1994.0</v>
      </c>
      <c r="BF17" s="17">
        <f t="shared" si="16"/>
        <v>2</v>
      </c>
      <c r="BG17" s="120">
        <v>6.3</v>
      </c>
    </row>
    <row r="18" ht="11.25" customHeight="1">
      <c r="A18" s="55" t="s">
        <v>170</v>
      </c>
      <c r="B18" s="99" t="s">
        <v>171</v>
      </c>
      <c r="C18" s="100" t="s">
        <v>158</v>
      </c>
      <c r="D18" s="100" t="s">
        <v>159</v>
      </c>
      <c r="E18" s="101">
        <v>65.0</v>
      </c>
      <c r="F18" s="58">
        <v>1.0</v>
      </c>
      <c r="G18" s="58" t="s">
        <v>121</v>
      </c>
      <c r="H18" s="58" t="s">
        <v>121</v>
      </c>
      <c r="I18" s="102">
        <v>76.59</v>
      </c>
      <c r="J18" s="103">
        <f t="shared" si="2"/>
        <v>1.592897245</v>
      </c>
      <c r="K18" s="104">
        <v>0.305</v>
      </c>
      <c r="L18" s="73">
        <v>4.0</v>
      </c>
      <c r="M18" s="23">
        <f t="shared" si="3"/>
        <v>1.22</v>
      </c>
      <c r="N18" s="105" t="s">
        <v>138</v>
      </c>
      <c r="O18" s="106">
        <v>0.275</v>
      </c>
      <c r="P18" s="107">
        <v>43691.0</v>
      </c>
      <c r="Q18" s="107">
        <v>43711.0</v>
      </c>
      <c r="R18" s="23">
        <f t="shared" si="4"/>
        <v>10.90909091</v>
      </c>
      <c r="S18" s="108">
        <f t="array" ref="S18">IF(INDEX(Historical!$D$7:$D$1379,MATCH(B18,Historical!$B$7:$B$1403,0))=0,"n/a",(INDEX(Historical!$C$7:$C$1381,MATCH(B18,Historical!$B$7:$B$1403,0))/INDEX(Historical!$D$7:$D$1379,MATCH(B18,Historical!$B$7:$B$1403,0))-1)*100)</f>
        <v>9.433962264</v>
      </c>
      <c r="T18" s="108">
        <f t="array" ref="T18">IF(INDEX(Historical!$F$7:$F$1372,MATCH(B18,Historical!$B$7:$B$1403,0))=0,"n/a",((INDEX(Historical!$C$7:$C$1381,MATCH(B18,Historical!$B$7:$B$1403,0))/INDEX(Historical!$F$7:$F$1372,MATCH(B18,Historical!$B$7:$B$1403,0)))^(1/3)-1)*100)</f>
        <v>8.268951542</v>
      </c>
      <c r="U18" s="108">
        <f t="array" ref="U18">IF(INDEX(Historical!$H$7:$H$1372,MATCH(B18,Historical!$B$7:$B$1403,0))=0,"n/a",((INDEX(Historical!$C$7:$C$1381,MATCH(B18,Historical!$B$7:$B$1403,0))/INDEX(Historical!$H$7:$H$1372,MATCH(B18,Historical!$B$7:$B$1403,0)))^(1/5)-1)*100)</f>
        <v>6.924192563</v>
      </c>
      <c r="V18" s="108">
        <f t="array" ref="V18">IF(INDEX(Historical!$O$7:$O$1372,MATCH(B18,Historical!$B$7:$B$1403,0))=0,"n/a",((INDEX(Historical!$C$7:$C$1381,MATCH(B18,Historical!$B$7:$B$1403,0))/INDEX(Historical!$O$7:$O$1372,MATCH(B18,Historical!$B$7:$B$1403,0)))^(1/10)-1)*100)</f>
        <v>8.671750079</v>
      </c>
      <c r="W18" s="109">
        <f t="shared" si="5"/>
        <v>0.798476951</v>
      </c>
      <c r="X18" s="110">
        <f t="shared" si="6"/>
        <v>5.326301971</v>
      </c>
      <c r="Y18" s="149"/>
      <c r="Z18" s="103">
        <f t="shared" si="7"/>
        <v>55.70776256</v>
      </c>
      <c r="AA18" s="112">
        <f t="shared" si="8"/>
        <v>34.97260274</v>
      </c>
      <c r="AB18" s="73">
        <v>12.0</v>
      </c>
      <c r="AC18" s="102">
        <v>2.19</v>
      </c>
      <c r="AD18" s="102">
        <v>5.82</v>
      </c>
      <c r="AE18" s="102">
        <v>5.98</v>
      </c>
      <c r="AF18" s="102">
        <v>4.73</v>
      </c>
      <c r="AG18" s="102">
        <v>14.099999999999998</v>
      </c>
      <c r="AH18" s="102">
        <v>-8.0</v>
      </c>
      <c r="AI18" s="102">
        <v>7.04</v>
      </c>
      <c r="AJ18" s="102">
        <v>1.3</v>
      </c>
      <c r="AK18" s="102">
        <v>6.0</v>
      </c>
      <c r="AL18" s="113">
        <v>2820.0</v>
      </c>
      <c r="AM18" s="114">
        <v>0.8999999999999999</v>
      </c>
      <c r="AN18" s="102">
        <v>0.8</v>
      </c>
      <c r="AO18" s="115">
        <f t="shared" si="9"/>
        <v>-26.45551293</v>
      </c>
      <c r="AP18" s="116">
        <f t="shared" si="10"/>
        <v>8.517089808</v>
      </c>
      <c r="AQ18" s="117">
        <f t="shared" si="11"/>
        <v>171.1460541</v>
      </c>
      <c r="AR18" s="103">
        <f t="array" ref="AR18">INDEX(Historical!$C$7:$C$1381,MATCH(B18,Historical!$B$7:$B$1403,0))*IF(AH18="n/a",1.03,IF(AH18&lt;0,1.01,IF(AH18&gt;10,1.1,(1+AH18/100))))</f>
        <v>1.1716</v>
      </c>
      <c r="AS18" s="112">
        <f t="shared" si="12"/>
        <v>1.25408064</v>
      </c>
      <c r="AT18" s="112">
        <f t="shared" ref="AT18:AV18" si="26">IF($AK18="n/a",1.03*AS18,IF($AK18&lt;0,1.01*AS18,IF($AK18&gt;10,1.1*AS18,(1+$AK18/100)*AS18)))</f>
        <v>1.329325478</v>
      </c>
      <c r="AU18" s="112">
        <f t="shared" si="26"/>
        <v>1.409085007</v>
      </c>
      <c r="AV18" s="112">
        <f t="shared" si="26"/>
        <v>1.493630108</v>
      </c>
      <c r="AW18" s="103">
        <f t="shared" si="14"/>
        <v>6.657721233</v>
      </c>
      <c r="AX18" s="118">
        <f t="shared" si="15"/>
        <v>8.692676894</v>
      </c>
      <c r="AY18" s="119">
        <v>-0.13</v>
      </c>
      <c r="AZ18" s="114">
        <v>13.44</v>
      </c>
      <c r="BA18" s="114">
        <v>-20.22</v>
      </c>
      <c r="BB18" s="114">
        <v>-12.989999999999998</v>
      </c>
      <c r="BC18" s="114">
        <v>-9.5</v>
      </c>
      <c r="BD18" s="42"/>
      <c r="BE18" s="17">
        <v>1955.0</v>
      </c>
      <c r="BF18" s="17">
        <f t="shared" si="16"/>
        <v>8</v>
      </c>
      <c r="BG18" s="120">
        <v>5.2</v>
      </c>
    </row>
    <row r="19" ht="11.25" customHeight="1">
      <c r="A19" s="55" t="s">
        <v>172</v>
      </c>
      <c r="B19" s="99" t="s">
        <v>173</v>
      </c>
      <c r="C19" s="100" t="s">
        <v>136</v>
      </c>
      <c r="D19" s="100" t="s">
        <v>153</v>
      </c>
      <c r="E19" s="101">
        <v>26.0</v>
      </c>
      <c r="F19" s="58">
        <v>125.0</v>
      </c>
      <c r="G19" s="58" t="s">
        <v>168</v>
      </c>
      <c r="H19" s="58" t="s">
        <v>168</v>
      </c>
      <c r="I19" s="102">
        <v>51.3</v>
      </c>
      <c r="J19" s="103">
        <f t="shared" si="2"/>
        <v>2.495126706</v>
      </c>
      <c r="K19" s="144">
        <v>0.32</v>
      </c>
      <c r="L19" s="73">
        <v>4.0</v>
      </c>
      <c r="M19" s="23">
        <f t="shared" si="3"/>
        <v>1.28</v>
      </c>
      <c r="N19" s="105" t="s">
        <v>174</v>
      </c>
      <c r="O19" s="145">
        <v>0.3</v>
      </c>
      <c r="P19" s="107">
        <v>43735.0</v>
      </c>
      <c r="Q19" s="107">
        <v>43753.0</v>
      </c>
      <c r="R19" s="23">
        <f t="shared" si="4"/>
        <v>6.666666667</v>
      </c>
      <c r="S19" s="108">
        <f t="array" ref="S19">IF(INDEX(Historical!$D$7:$D$1379,MATCH(B19,Historical!$B$7:$B$1403,0))=0,"n/a",(INDEX(Historical!$C$7:$C$1381,MATCH(B19,Historical!$B$7:$B$1403,0))/INDEX(Historical!$D$7:$D$1379,MATCH(B19,Historical!$B$7:$B$1403,0))-1)*100)</f>
        <v>31.1827957</v>
      </c>
      <c r="T19" s="108">
        <f t="array" ref="T19">IF(INDEX(Historical!$F$7:$F$1372,MATCH(B19,Historical!$B$7:$B$1403,0))=0,"n/a",((INDEX(Historical!$C$7:$C$1381,MATCH(B19,Historical!$B$7:$B$1403,0))/INDEX(Historical!$F$7:$F$1372,MATCH(B19,Historical!$B$7:$B$1403,0)))^(1/3)-1)*100)</f>
        <v>18.67128823</v>
      </c>
      <c r="U19" s="108">
        <f t="array" ref="U19">IF(INDEX(Historical!$H$7:$H$1372,MATCH(B19,Historical!$B$7:$B$1403,0))=0,"n/a",((INDEX(Historical!$C$7:$C$1381,MATCH(B19,Historical!$B$7:$B$1403,0))/INDEX(Historical!$H$7:$H$1372,MATCH(B19,Historical!$B$7:$B$1403,0)))^(1/5)-1)*100)</f>
        <v>13.95075869</v>
      </c>
      <c r="V19" s="108">
        <f t="array" ref="V19">IF(INDEX(Historical!$O$7:$O$1372,MATCH(B19,Historical!$B$7:$B$1403,0))=0,"n/a",((INDEX(Historical!$C$7:$C$1381,MATCH(B19,Historical!$B$7:$B$1403,0))/INDEX(Historical!$O$7:$O$1372,MATCH(B19,Historical!$B$7:$B$1403,0)))^(1/10)-1)*100)</f>
        <v>10.61142363</v>
      </c>
      <c r="W19" s="109">
        <f t="shared" si="5"/>
        <v>1.314692465</v>
      </c>
      <c r="X19" s="110">
        <f t="shared" si="6"/>
        <v>0.8404071499</v>
      </c>
      <c r="Y19" s="147"/>
      <c r="Z19" s="103">
        <f t="shared" si="7"/>
        <v>31.60493827</v>
      </c>
      <c r="AA19" s="112">
        <f t="shared" si="8"/>
        <v>12.66666667</v>
      </c>
      <c r="AB19" s="73">
        <v>12.0</v>
      </c>
      <c r="AC19" s="102">
        <v>4.05</v>
      </c>
      <c r="AD19" s="102">
        <v>1.81</v>
      </c>
      <c r="AE19" s="102">
        <v>5.21</v>
      </c>
      <c r="AF19" s="102">
        <v>1.71</v>
      </c>
      <c r="AG19" s="102">
        <v>14.000000000000002</v>
      </c>
      <c r="AH19" s="102">
        <v>35.099999999999994</v>
      </c>
      <c r="AI19" s="102">
        <v>2.1399999999999997</v>
      </c>
      <c r="AJ19" s="102">
        <v>16.6</v>
      </c>
      <c r="AK19" s="102">
        <v>7.000000000000001</v>
      </c>
      <c r="AL19" s="113">
        <v>1690.0</v>
      </c>
      <c r="AM19" s="114">
        <v>49.8</v>
      </c>
      <c r="AN19" s="102">
        <v>0.03</v>
      </c>
      <c r="AO19" s="115">
        <f t="shared" si="9"/>
        <v>3.779218728</v>
      </c>
      <c r="AP19" s="116">
        <f t="shared" si="10"/>
        <v>16.44588539</v>
      </c>
      <c r="AQ19" s="117">
        <f t="shared" si="11"/>
        <v>-1.884421896</v>
      </c>
      <c r="AR19" s="103">
        <f t="array" ref="AR19">INDEX(Historical!$C$7:$C$1381,MATCH(B19,Historical!$B$7:$B$1403,0))*IF(AH19="n/a",1.03,IF(AH19&lt;0,1.01,IF(AH19&gt;10,1.1,(1+AH19/100))))</f>
        <v>1.342</v>
      </c>
      <c r="AS19" s="112">
        <f t="shared" si="12"/>
        <v>1.3707188</v>
      </c>
      <c r="AT19" s="112">
        <f t="shared" ref="AT19:AV19" si="27">IF($AK19="n/a",1.03*AS19,IF($AK19&lt;0,1.01*AS19,IF($AK19&gt;10,1.1*AS19,(1+$AK19/100)*AS19)))</f>
        <v>1.466669116</v>
      </c>
      <c r="AU19" s="112">
        <f t="shared" si="27"/>
        <v>1.569335954</v>
      </c>
      <c r="AV19" s="112">
        <f t="shared" si="27"/>
        <v>1.679189471</v>
      </c>
      <c r="AW19" s="103">
        <f t="shared" si="14"/>
        <v>7.427913341</v>
      </c>
      <c r="AX19" s="118">
        <f t="shared" si="15"/>
        <v>14.47936324</v>
      </c>
      <c r="AY19" s="119">
        <v>0.85</v>
      </c>
      <c r="AZ19" s="114">
        <v>2.21</v>
      </c>
      <c r="BA19" s="114">
        <v>-19.79</v>
      </c>
      <c r="BB19" s="114">
        <v>-15.53</v>
      </c>
      <c r="BC19" s="114">
        <v>-10.75</v>
      </c>
      <c r="BD19" s="42"/>
      <c r="BE19" s="17">
        <v>1994.0</v>
      </c>
      <c r="BF19" s="17">
        <f t="shared" si="16"/>
        <v>2</v>
      </c>
      <c r="BG19" s="120">
        <v>1.7000000000000002</v>
      </c>
    </row>
    <row r="20" ht="11.25" customHeight="1">
      <c r="A20" s="55" t="s">
        <v>175</v>
      </c>
      <c r="B20" s="99" t="s">
        <v>176</v>
      </c>
      <c r="C20" s="100" t="s">
        <v>177</v>
      </c>
      <c r="D20" s="100" t="s">
        <v>178</v>
      </c>
      <c r="E20" s="101">
        <v>48.0</v>
      </c>
      <c r="F20" s="58">
        <v>39.0</v>
      </c>
      <c r="G20" s="58" t="s">
        <v>121</v>
      </c>
      <c r="H20" s="58" t="s">
        <v>121</v>
      </c>
      <c r="I20" s="102">
        <v>237.82</v>
      </c>
      <c r="J20" s="103">
        <f t="shared" si="2"/>
        <v>1.328736019</v>
      </c>
      <c r="K20" s="104">
        <v>0.79</v>
      </c>
      <c r="L20" s="73">
        <v>4.0</v>
      </c>
      <c r="M20" s="23">
        <f t="shared" si="3"/>
        <v>3.16</v>
      </c>
      <c r="N20" s="105" t="s">
        <v>179</v>
      </c>
      <c r="O20" s="106">
        <v>0.77</v>
      </c>
      <c r="P20" s="107">
        <v>43807.0</v>
      </c>
      <c r="Q20" s="107">
        <v>43737.0</v>
      </c>
      <c r="R20" s="23">
        <f t="shared" si="4"/>
        <v>2.597402597</v>
      </c>
      <c r="S20" s="108">
        <f t="array" ref="S20">IF(INDEX(Historical!$D$7:$D$1379,MATCH(B20,Historical!$B$7:$B$1403,0))=0,"n/a",(INDEX(Historical!$C$7:$C$1381,MATCH(B20,Historical!$B$7:$B$1403,0))/INDEX(Historical!$D$7:$D$1379,MATCH(B20,Historical!$B$7:$B$1403,0))-1)*100)</f>
        <v>2.649006623</v>
      </c>
      <c r="T20" s="108">
        <f t="array" ref="T20">IF(INDEX(Historical!$F$7:$F$1372,MATCH(B20,Historical!$B$7:$B$1403,0))=0,"n/a",((INDEX(Historical!$C$7:$C$1381,MATCH(B20,Historical!$B$7:$B$1403,0))/INDEX(Historical!$F$7:$F$1372,MATCH(B20,Historical!$B$7:$B$1403,0)))^(1/3)-1)*100)</f>
        <v>4.58373177</v>
      </c>
      <c r="U20" s="108">
        <f t="array" ref="U20">IF(INDEX(Historical!$H$7:$H$1372,MATCH(B20,Historical!$B$7:$B$1403,0))=0,"n/a",((INDEX(Historical!$C$7:$C$1381,MATCH(B20,Historical!$B$7:$B$1403,0))/INDEX(Historical!$H$7:$H$1372,MATCH(B20,Historical!$B$7:$B$1403,0)))^(1/5)-1)*100)</f>
        <v>6.762032531</v>
      </c>
      <c r="V20" s="108">
        <f t="array" ref="V20">IF(INDEX(Historical!$O$7:$O$1372,MATCH(B20,Historical!$B$7:$B$1403,0))=0,"n/a",((INDEX(Historical!$C$7:$C$1381,MATCH(B20,Historical!$B$7:$B$1403,0))/INDEX(Historical!$O$7:$O$1372,MATCH(B20,Historical!$B$7:$B$1403,0)))^(1/10)-1)*100)</f>
        <v>8.912763124</v>
      </c>
      <c r="W20" s="109">
        <f t="shared" si="5"/>
        <v>0.7586909286</v>
      </c>
      <c r="X20" s="110" t="str">
        <f t="shared" si="6"/>
        <v>n/a</v>
      </c>
      <c r="Y20" s="133" t="s">
        <v>180</v>
      </c>
      <c r="Z20" s="103">
        <f t="shared" si="7"/>
        <v>131.6666667</v>
      </c>
      <c r="AA20" s="112">
        <f t="shared" si="8"/>
        <v>99.09166667</v>
      </c>
      <c r="AB20" s="73">
        <v>9.0</v>
      </c>
      <c r="AC20" s="102">
        <v>2.4</v>
      </c>
      <c r="AD20" s="102">
        <v>12.57</v>
      </c>
      <c r="AE20" s="102">
        <v>3.72</v>
      </c>
      <c r="AF20" s="102">
        <v>3.04</v>
      </c>
      <c r="AG20" s="102">
        <v>3.5999999999999996</v>
      </c>
      <c r="AH20" s="102">
        <v>24.4</v>
      </c>
      <c r="AI20" s="102">
        <v>11.07</v>
      </c>
      <c r="AJ20" s="102">
        <v>-8.9</v>
      </c>
      <c r="AK20" s="102">
        <v>7.9</v>
      </c>
      <c r="AL20" s="113">
        <v>64470.0</v>
      </c>
      <c r="AM20" s="114">
        <v>0.2</v>
      </c>
      <c r="AN20" s="102">
        <v>0.92</v>
      </c>
      <c r="AO20" s="115">
        <f t="shared" si="9"/>
        <v>-91.00089812</v>
      </c>
      <c r="AP20" s="116">
        <f t="shared" si="10"/>
        <v>8.09076855</v>
      </c>
      <c r="AQ20" s="117">
        <f t="shared" si="11"/>
        <v>265.9014237</v>
      </c>
      <c r="AR20" s="103">
        <f t="array" ref="AR20">INDEX(Historical!$C$7:$C$1381,MATCH(B20,Historical!$B$7:$B$1403,0))*IF(AH20="n/a",1.03,IF(AH20&lt;0,1.01,IF(AH20&gt;10,1.1,(1+AH20/100))))</f>
        <v>3.41</v>
      </c>
      <c r="AS20" s="112">
        <f t="shared" si="12"/>
        <v>3.751</v>
      </c>
      <c r="AT20" s="112">
        <f t="shared" ref="AT20:AV20" si="28">IF($AK20="n/a",1.03*AS20,IF($AK20&lt;0,1.01*AS20,IF($AK20&gt;10,1.1*AS20,(1+$AK20/100)*AS20)))</f>
        <v>4.047329</v>
      </c>
      <c r="AU20" s="112">
        <f t="shared" si="28"/>
        <v>4.367067991</v>
      </c>
      <c r="AV20" s="112">
        <f t="shared" si="28"/>
        <v>4.712066362</v>
      </c>
      <c r="AW20" s="103">
        <f t="shared" si="14"/>
        <v>20.28746335</v>
      </c>
      <c r="AX20" s="118">
        <f t="shared" si="15"/>
        <v>8.530595977</v>
      </c>
      <c r="AY20" s="119">
        <v>1.02</v>
      </c>
      <c r="AZ20" s="114">
        <v>7.380000000000001</v>
      </c>
      <c r="BA20" s="114">
        <v>-17.05</v>
      </c>
      <c r="BB20" s="114">
        <v>-11.379999999999999</v>
      </c>
      <c r="BC20" s="114">
        <v>-6.39</v>
      </c>
      <c r="BD20" s="42"/>
      <c r="BE20" s="17">
        <v>1973.0</v>
      </c>
      <c r="BF20" s="17">
        <f t="shared" si="16"/>
        <v>5</v>
      </c>
      <c r="BG20" s="120">
        <v>1.5</v>
      </c>
    </row>
    <row r="21" ht="11.25" customHeight="1">
      <c r="A21" s="55" t="s">
        <v>181</v>
      </c>
      <c r="B21" s="99" t="s">
        <v>182</v>
      </c>
      <c r="C21" s="100" t="s">
        <v>136</v>
      </c>
      <c r="D21" s="100" t="s">
        <v>183</v>
      </c>
      <c r="E21" s="101">
        <v>40.0</v>
      </c>
      <c r="F21" s="58">
        <v>65.0</v>
      </c>
      <c r="G21" s="58" t="s">
        <v>121</v>
      </c>
      <c r="H21" s="58" t="s">
        <v>120</v>
      </c>
      <c r="I21" s="102">
        <v>21.76</v>
      </c>
      <c r="J21" s="103">
        <f t="shared" si="2"/>
        <v>4.963235294</v>
      </c>
      <c r="K21" s="104">
        <v>0.27</v>
      </c>
      <c r="L21" s="73">
        <v>4.0</v>
      </c>
      <c r="M21" s="23">
        <f t="shared" si="3"/>
        <v>1.08</v>
      </c>
      <c r="N21" s="105" t="s">
        <v>184</v>
      </c>
      <c r="O21" s="106">
        <v>0.26</v>
      </c>
      <c r="P21" s="107">
        <v>43828.0</v>
      </c>
      <c r="Q21" s="107">
        <v>43839.0</v>
      </c>
      <c r="R21" s="23">
        <f t="shared" si="4"/>
        <v>3.846153846</v>
      </c>
      <c r="S21" s="108">
        <f t="array" ref="S21">IF(INDEX(Historical!$D$7:$D$1379,MATCH(B21,Historical!$B$7:$B$1403,0))=0,"n/a",(INDEX(Historical!$C$7:$C$1381,MATCH(B21,Historical!$B$7:$B$1403,0))/INDEX(Historical!$D$7:$D$1379,MATCH(B21,Historical!$B$7:$B$1403,0))-1)*100)</f>
        <v>13.04347826</v>
      </c>
      <c r="T21" s="108">
        <f t="array" ref="T21">IF(INDEX(Historical!$F$7:$F$1372,MATCH(B21,Historical!$B$7:$B$1403,0))=0,"n/a",((INDEX(Historical!$C$7:$C$1381,MATCH(B21,Historical!$B$7:$B$1403,0))/INDEX(Historical!$F$7:$F$1372,MATCH(B21,Historical!$B$7:$B$1403,0)))^(1/3)-1)*100)</f>
        <v>13.04038143</v>
      </c>
      <c r="U21" s="108">
        <f t="array" ref="U21">IF(INDEX(Historical!$H$7:$H$1372,MATCH(B21,Historical!$B$7:$B$1403,0))=0,"n/a",((INDEX(Historical!$C$7:$C$1381,MATCH(B21,Historical!$B$7:$B$1403,0))/INDEX(Historical!$H$7:$H$1372,MATCH(B21,Historical!$B$7:$B$1403,0)))^(1/5)-1)*100)</f>
        <v>16.72353193</v>
      </c>
      <c r="V21" s="108">
        <f t="array" ref="V21">IF(INDEX(Historical!$O$7:$O$1372,MATCH(B21,Historical!$B$7:$B$1403,0))=0,"n/a",((INDEX(Historical!$C$7:$C$1381,MATCH(B21,Historical!$B$7:$B$1403,0))/INDEX(Historical!$O$7:$O$1372,MATCH(B21,Historical!$B$7:$B$1403,0)))^(1/10)-1)*100)</f>
        <v>14.02170499</v>
      </c>
      <c r="W21" s="109">
        <f t="shared" si="5"/>
        <v>1.192688903</v>
      </c>
      <c r="X21" s="110" t="str">
        <f t="shared" si="6"/>
        <v>n/a</v>
      </c>
      <c r="Y21" s="147"/>
      <c r="Z21" s="103">
        <f t="shared" si="7"/>
        <v>43.02788845</v>
      </c>
      <c r="AA21" s="112">
        <f t="shared" si="8"/>
        <v>8.669322709</v>
      </c>
      <c r="AB21" s="73">
        <v>9.0</v>
      </c>
      <c r="AC21" s="102">
        <v>2.51</v>
      </c>
      <c r="AD21" s="102" t="s">
        <v>128</v>
      </c>
      <c r="AE21" s="102">
        <v>1.91</v>
      </c>
      <c r="AF21" s="102">
        <v>1.07</v>
      </c>
      <c r="AG21" s="102">
        <v>12.6</v>
      </c>
      <c r="AH21" s="102">
        <v>-26.3</v>
      </c>
      <c r="AI21" s="102">
        <v>-2.25</v>
      </c>
      <c r="AJ21" s="102">
        <v>-9.1</v>
      </c>
      <c r="AK21" s="102">
        <v>-8.62</v>
      </c>
      <c r="AL21" s="113">
        <v>11010.0</v>
      </c>
      <c r="AM21" s="114">
        <v>40.400000000000006</v>
      </c>
      <c r="AN21" s="102">
        <v>0.08</v>
      </c>
      <c r="AO21" s="115">
        <f t="shared" si="9"/>
        <v>13.01744452</v>
      </c>
      <c r="AP21" s="116">
        <f t="shared" si="10"/>
        <v>21.68676723</v>
      </c>
      <c r="AQ21" s="117">
        <f t="shared" si="11"/>
        <v>-35.79139795</v>
      </c>
      <c r="AR21" s="103">
        <f t="array" ref="AR21">INDEX(Historical!$C$7:$C$1381,MATCH(B21,Historical!$B$7:$B$1403,0))*IF(AH21="n/a",1.03,IF(AH21&lt;0,1.01,IF(AH21&gt;10,1.1,(1+AH21/100))))</f>
        <v>1.0504</v>
      </c>
      <c r="AS21" s="112">
        <f t="shared" si="12"/>
        <v>1.060904</v>
      </c>
      <c r="AT21" s="112">
        <f t="shared" ref="AT21:AV21" si="29">IF($AK21="n/a",1.03*AS21,IF($AK21&lt;0,1.01*AS21,IF($AK21&gt;10,1.1*AS21,(1+$AK21/100)*AS21)))</f>
        <v>1.07151304</v>
      </c>
      <c r="AU21" s="112">
        <f t="shared" si="29"/>
        <v>1.08222817</v>
      </c>
      <c r="AV21" s="112">
        <f t="shared" si="29"/>
        <v>1.093050452</v>
      </c>
      <c r="AW21" s="103">
        <f t="shared" si="14"/>
        <v>5.358095663</v>
      </c>
      <c r="AX21" s="118">
        <f t="shared" si="15"/>
        <v>24.62360139</v>
      </c>
      <c r="AY21" s="119">
        <v>1.18</v>
      </c>
      <c r="AZ21" s="114">
        <v>-1.94</v>
      </c>
      <c r="BA21" s="114">
        <v>-39.25</v>
      </c>
      <c r="BB21" s="114">
        <v>-14.23</v>
      </c>
      <c r="BC21" s="114">
        <v>-24.709999999999997</v>
      </c>
      <c r="BD21" s="42"/>
      <c r="BE21" s="17">
        <v>1981.0</v>
      </c>
      <c r="BF21" s="17">
        <f t="shared" si="16"/>
        <v>3</v>
      </c>
      <c r="BG21" s="120">
        <v>8.6</v>
      </c>
    </row>
    <row r="22" ht="11.25" customHeight="1">
      <c r="A22" s="155" t="s">
        <v>185</v>
      </c>
      <c r="B22" s="99" t="s">
        <v>186</v>
      </c>
      <c r="C22" s="100" t="s">
        <v>125</v>
      </c>
      <c r="D22" s="100" t="s">
        <v>187</v>
      </c>
      <c r="E22" s="101">
        <v>36.0</v>
      </c>
      <c r="F22" s="58">
        <v>76.0</v>
      </c>
      <c r="G22" s="58" t="s">
        <v>120</v>
      </c>
      <c r="H22" s="58" t="s">
        <v>120</v>
      </c>
      <c r="I22" s="102">
        <v>61.41</v>
      </c>
      <c r="J22" s="103">
        <f t="shared" si="2"/>
        <v>1.13531998</v>
      </c>
      <c r="K22" s="104">
        <v>0.1743</v>
      </c>
      <c r="L22" s="73">
        <v>4.0</v>
      </c>
      <c r="M22" s="23">
        <f t="shared" si="3"/>
        <v>0.6972</v>
      </c>
      <c r="N22" s="105" t="s">
        <v>143</v>
      </c>
      <c r="O22" s="106">
        <v>0.166</v>
      </c>
      <c r="P22" s="107">
        <v>43802.0</v>
      </c>
      <c r="Q22" s="107">
        <v>43831.0</v>
      </c>
      <c r="R22" s="23">
        <f t="shared" si="4"/>
        <v>5</v>
      </c>
      <c r="S22" s="108">
        <f t="array" ref="S22">IF(INDEX(Historical!$D$7:$D$1379,MATCH(B22,Historical!$B$7:$B$1403,0))=0,"n/a",(INDEX(Historical!$C$7:$C$1381,MATCH(B22,Historical!$B$7:$B$1403,0))/INDEX(Historical!$D$7:$D$1379,MATCH(B22,Historical!$B$7:$B$1403,0))-1)*100)</f>
        <v>5.063291139</v>
      </c>
      <c r="T22" s="108">
        <f t="array" ref="T22">IF(INDEX(Historical!$F$7:$F$1372,MATCH(B22,Historical!$B$7:$B$1403,0))=0,"n/a",((INDEX(Historical!$C$7:$C$1381,MATCH(B22,Historical!$B$7:$B$1403,0))/INDEX(Historical!$F$7:$F$1372,MATCH(B22,Historical!$B$7:$B$1403,0)))^(1/3)-1)*100)</f>
        <v>6.870143668</v>
      </c>
      <c r="U22" s="108">
        <f t="array" ref="U22">IF(INDEX(Historical!$H$7:$H$1372,MATCH(B22,Historical!$B$7:$B$1403,0))=0,"n/a",((INDEX(Historical!$C$7:$C$1381,MATCH(B22,Historical!$B$7:$B$1403,0))/INDEX(Historical!$H$7:$H$1372,MATCH(B22,Historical!$B$7:$B$1403,0)))^(1/5)-1)*100)</f>
        <v>7.064431712</v>
      </c>
      <c r="V22" s="108">
        <f t="array" ref="V22">IF(INDEX(Historical!$O$7:$O$1372,MATCH(B22,Historical!$B$7:$B$1403,0))=0,"n/a",((INDEX(Historical!$C$7:$C$1381,MATCH(B22,Historical!$B$7:$B$1403,0))/INDEX(Historical!$O$7:$O$1372,MATCH(B22,Historical!$B$7:$B$1403,0)))^(1/10)-1)*100)</f>
        <v>8.031436427</v>
      </c>
      <c r="W22" s="109">
        <f t="shared" si="5"/>
        <v>0.8795975385</v>
      </c>
      <c r="X22" s="110">
        <f t="shared" si="6"/>
        <v>1.811392747</v>
      </c>
      <c r="Y22" s="147"/>
      <c r="Z22" s="103">
        <f t="shared" si="7"/>
        <v>42</v>
      </c>
      <c r="AA22" s="112">
        <f t="shared" si="8"/>
        <v>36.9939759</v>
      </c>
      <c r="AB22" s="73">
        <v>4.0</v>
      </c>
      <c r="AC22" s="102">
        <v>1.66</v>
      </c>
      <c r="AD22" s="102">
        <v>5.88</v>
      </c>
      <c r="AE22" s="102">
        <v>8.65</v>
      </c>
      <c r="AF22" s="102">
        <v>15.09</v>
      </c>
      <c r="AG22" s="102">
        <v>50.6</v>
      </c>
      <c r="AH22" s="102">
        <v>-5.4</v>
      </c>
      <c r="AI22" s="102">
        <v>5.8500000000000005</v>
      </c>
      <c r="AJ22" s="102">
        <v>3.9</v>
      </c>
      <c r="AK22" s="102">
        <v>6.2700000000000005</v>
      </c>
      <c r="AL22" s="113">
        <v>29430.0</v>
      </c>
      <c r="AM22" s="114">
        <v>0.3</v>
      </c>
      <c r="AN22" s="102">
        <v>1.26</v>
      </c>
      <c r="AO22" s="115">
        <f t="shared" si="9"/>
        <v>-28.79422421</v>
      </c>
      <c r="AP22" s="116">
        <f t="shared" si="10"/>
        <v>8.199751693</v>
      </c>
      <c r="AQ22" s="117">
        <f t="shared" si="11"/>
        <v>398.1026652</v>
      </c>
      <c r="AR22" s="103">
        <f t="array" ref="AR22">INDEX(Historical!$C$7:$C$1381,MATCH(B22,Historical!$B$7:$B$1403,0))*IF(AH22="n/a",1.03,IF(AH22&lt;0,1.01,IF(AH22&gt;10,1.1,(1+AH22/100))))</f>
        <v>0.67064</v>
      </c>
      <c r="AS22" s="112">
        <f t="shared" si="12"/>
        <v>0.70987244</v>
      </c>
      <c r="AT22" s="112">
        <f t="shared" ref="AT22:AV22" si="30">IF($AK22="n/a",1.03*AS22,IF($AK22&lt;0,1.01*AS22,IF($AK22&gt;10,1.1*AS22,(1+$AK22/100)*AS22)))</f>
        <v>0.754381442</v>
      </c>
      <c r="AU22" s="112">
        <f t="shared" si="30"/>
        <v>0.8016811584</v>
      </c>
      <c r="AV22" s="112">
        <f t="shared" si="30"/>
        <v>0.851946567</v>
      </c>
      <c r="AW22" s="103">
        <f t="shared" si="14"/>
        <v>3.788521607</v>
      </c>
      <c r="AX22" s="118">
        <f t="shared" si="15"/>
        <v>6.169225871</v>
      </c>
      <c r="AY22" s="119">
        <v>0.67</v>
      </c>
      <c r="AZ22" s="114">
        <v>30.080000000000002</v>
      </c>
      <c r="BA22" s="114">
        <v>-15.7</v>
      </c>
      <c r="BB22" s="114">
        <v>-10.35</v>
      </c>
      <c r="BC22" s="114">
        <v>-0.7000000000000001</v>
      </c>
      <c r="BD22" s="42"/>
      <c r="BE22" s="17">
        <v>1985.0</v>
      </c>
      <c r="BF22" s="17">
        <f t="shared" si="16"/>
        <v>3</v>
      </c>
      <c r="BG22" s="120">
        <v>16.1</v>
      </c>
    </row>
    <row r="23" ht="11.25" customHeight="1">
      <c r="A23" s="55" t="s">
        <v>188</v>
      </c>
      <c r="B23" s="99" t="s">
        <v>189</v>
      </c>
      <c r="C23" s="100" t="s">
        <v>158</v>
      </c>
      <c r="D23" s="100" t="s">
        <v>190</v>
      </c>
      <c r="E23" s="101">
        <v>49.0</v>
      </c>
      <c r="F23" s="58">
        <v>31.0</v>
      </c>
      <c r="G23" s="58" t="s">
        <v>121</v>
      </c>
      <c r="H23" s="58" t="s">
        <v>121</v>
      </c>
      <c r="I23" s="102">
        <v>72.2</v>
      </c>
      <c r="J23" s="103">
        <f t="shared" si="2"/>
        <v>2.96398892</v>
      </c>
      <c r="K23" s="104">
        <v>0.535</v>
      </c>
      <c r="L23" s="73">
        <v>4.0</v>
      </c>
      <c r="M23" s="23">
        <f t="shared" si="3"/>
        <v>2.14</v>
      </c>
      <c r="N23" s="105" t="s">
        <v>138</v>
      </c>
      <c r="O23" s="106">
        <v>0.505</v>
      </c>
      <c r="P23" s="107">
        <v>43784.0</v>
      </c>
      <c r="Q23" s="107">
        <v>43800.0</v>
      </c>
      <c r="R23" s="23">
        <f t="shared" si="4"/>
        <v>5.940594059</v>
      </c>
      <c r="S23" s="108">
        <f t="array" ref="S23">IF(INDEX(Historical!$D$7:$D$1379,MATCH(B23,Historical!$B$7:$B$1403,0))=0,"n/a",(INDEX(Historical!$C$7:$C$1381,MATCH(B23,Historical!$B$7:$B$1403,0))/INDEX(Historical!$D$7:$D$1379,MATCH(B23,Historical!$B$7:$B$1403,0))-1)*100)</f>
        <v>6.21761658</v>
      </c>
      <c r="T23" s="108">
        <f t="array" ref="T23">IF(INDEX(Historical!$F$7:$F$1372,MATCH(B23,Historical!$B$7:$B$1403,0))=0,"n/a",((INDEX(Historical!$C$7:$C$1381,MATCH(B23,Historical!$B$7:$B$1403,0))/INDEX(Historical!$F$7:$F$1372,MATCH(B23,Historical!$B$7:$B$1403,0)))^(1/3)-1)*100)</f>
        <v>6.859923706</v>
      </c>
      <c r="U23" s="108">
        <f t="array" ref="U23">IF(INDEX(Historical!$H$7:$H$1372,MATCH(B23,Historical!$B$7:$B$1403,0))=0,"n/a",((INDEX(Historical!$C$7:$C$1381,MATCH(B23,Historical!$B$7:$B$1403,0))/INDEX(Historical!$H$7:$H$1372,MATCH(B23,Historical!$B$7:$B$1403,0)))^(1/5)-1)*100)</f>
        <v>5.615060594</v>
      </c>
      <c r="V23" s="108">
        <f t="array" ref="V23">IF(INDEX(Historical!$O$7:$O$1372,MATCH(B23,Historical!$B$7:$B$1403,0))=0,"n/a",((INDEX(Historical!$C$7:$C$1381,MATCH(B23,Historical!$B$7:$B$1403,0))/INDEX(Historical!$O$7:$O$1372,MATCH(B23,Historical!$B$7:$B$1403,0)))^(1/10)-1)*100)</f>
        <v>3.740073574</v>
      </c>
      <c r="W23" s="109">
        <f t="shared" si="5"/>
        <v>1.501323566</v>
      </c>
      <c r="X23" s="110">
        <f t="shared" si="6"/>
        <v>2.55230027</v>
      </c>
      <c r="Y23" s="99"/>
      <c r="Z23" s="103">
        <f t="shared" si="7"/>
        <v>65.04559271</v>
      </c>
      <c r="AA23" s="112">
        <f t="shared" si="8"/>
        <v>21.94528875</v>
      </c>
      <c r="AB23" s="73">
        <v>12.0</v>
      </c>
      <c r="AC23" s="102">
        <v>3.29</v>
      </c>
      <c r="AD23" s="102">
        <v>3.76</v>
      </c>
      <c r="AE23" s="102">
        <v>2.56</v>
      </c>
      <c r="AF23" s="102">
        <v>1.87</v>
      </c>
      <c r="AG23" s="102">
        <v>8.6</v>
      </c>
      <c r="AH23" s="102">
        <v>-31.4</v>
      </c>
      <c r="AI23" s="102">
        <v>6.25</v>
      </c>
      <c r="AJ23" s="102">
        <v>2.1999999999999997</v>
      </c>
      <c r="AK23" s="102">
        <v>5.84</v>
      </c>
      <c r="AL23" s="113">
        <v>4440.0</v>
      </c>
      <c r="AM23" s="114">
        <v>0.7000000000000001</v>
      </c>
      <c r="AN23" s="102">
        <v>1.48</v>
      </c>
      <c r="AO23" s="115">
        <f t="shared" si="9"/>
        <v>-13.36623924</v>
      </c>
      <c r="AP23" s="116">
        <f t="shared" si="10"/>
        <v>8.579049514</v>
      </c>
      <c r="AQ23" s="117">
        <f t="shared" si="11"/>
        <v>35.05174312</v>
      </c>
      <c r="AR23" s="103">
        <f t="array" ref="AR23">INDEX(Historical!$C$7:$C$1381,MATCH(B23,Historical!$B$7:$B$1403,0))*IF(AH23="n/a",1.03,IF(AH23&lt;0,1.01,IF(AH23&gt;10,1.1,(1+AH23/100))))</f>
        <v>2.0705</v>
      </c>
      <c r="AS23" s="112">
        <f t="shared" si="12"/>
        <v>2.19990625</v>
      </c>
      <c r="AT23" s="112">
        <f t="shared" ref="AT23:AV23" si="31">IF($AK23="n/a",1.03*AS23,IF($AK23&lt;0,1.01*AS23,IF($AK23&gt;10,1.1*AS23,(1+$AK23/100)*AS23)))</f>
        <v>2.328380775</v>
      </c>
      <c r="AU23" s="112">
        <f t="shared" si="31"/>
        <v>2.464358212</v>
      </c>
      <c r="AV23" s="112">
        <f t="shared" si="31"/>
        <v>2.608276732</v>
      </c>
      <c r="AW23" s="103">
        <f t="shared" si="14"/>
        <v>11.67142197</v>
      </c>
      <c r="AX23" s="118">
        <f t="shared" si="15"/>
        <v>16.16540439</v>
      </c>
      <c r="AY23" s="119">
        <v>0.2</v>
      </c>
      <c r="AZ23" s="114">
        <v>2.92</v>
      </c>
      <c r="BA23" s="114">
        <v>-17.130000000000003</v>
      </c>
      <c r="BB23" s="114">
        <v>-10.639999999999999</v>
      </c>
      <c r="BC23" s="114">
        <v>-7.75</v>
      </c>
      <c r="BD23" s="42"/>
      <c r="BE23" s="17">
        <v>1972.0</v>
      </c>
      <c r="BF23" s="17">
        <f t="shared" si="16"/>
        <v>5</v>
      </c>
      <c r="BG23" s="120">
        <v>2.8000000000000003</v>
      </c>
    </row>
    <row r="24" ht="11.25" customHeight="1">
      <c r="A24" s="55" t="s">
        <v>191</v>
      </c>
      <c r="B24" s="99" t="s">
        <v>192</v>
      </c>
      <c r="C24" s="100" t="s">
        <v>131</v>
      </c>
      <c r="D24" s="100" t="s">
        <v>193</v>
      </c>
      <c r="E24" s="101">
        <v>27.0</v>
      </c>
      <c r="F24" s="58">
        <v>107.0</v>
      </c>
      <c r="G24" s="58" t="s">
        <v>121</v>
      </c>
      <c r="H24" s="58" t="s">
        <v>120</v>
      </c>
      <c r="I24" s="102">
        <v>60.21</v>
      </c>
      <c r="J24" s="103">
        <f t="shared" si="2"/>
        <v>1.129380502</v>
      </c>
      <c r="K24" s="144">
        <v>0.17</v>
      </c>
      <c r="L24" s="73">
        <v>4.0</v>
      </c>
      <c r="M24" s="23">
        <f t="shared" si="3"/>
        <v>0.68</v>
      </c>
      <c r="N24" s="105" t="s">
        <v>154</v>
      </c>
      <c r="O24" s="145">
        <v>0.15</v>
      </c>
      <c r="P24" s="107">
        <v>43706.0</v>
      </c>
      <c r="Q24" s="107">
        <v>43721.0</v>
      </c>
      <c r="R24" s="23">
        <f t="shared" si="4"/>
        <v>13.33333333</v>
      </c>
      <c r="S24" s="108">
        <f t="array" ref="S24">IF(INDEX(Historical!$D$7:$D$1379,MATCH(B24,Historical!$B$7:$B$1403,0))=0,"n/a",(INDEX(Historical!$C$7:$C$1381,MATCH(B24,Historical!$B$7:$B$1403,0))/INDEX(Historical!$D$7:$D$1379,MATCH(B24,Historical!$B$7:$B$1403,0))-1)*100)</f>
        <v>14.28571429</v>
      </c>
      <c r="T24" s="108">
        <f t="array" ref="T24">IF(INDEX(Historical!$F$7:$F$1372,MATCH(B24,Historical!$B$7:$B$1403,0))=0,"n/a",((INDEX(Historical!$C$7:$C$1381,MATCH(B24,Historical!$B$7:$B$1403,0))/INDEX(Historical!$F$7:$F$1372,MATCH(B24,Historical!$B$7:$B$1403,0)))^(1/3)-1)*100)</f>
        <v>14.17486483</v>
      </c>
      <c r="U24" s="108">
        <f t="array" ref="U24">IF(INDEX(Historical!$H$7:$H$1372,MATCH(B24,Historical!$B$7:$B$1403,0))=0,"n/a",((INDEX(Historical!$C$7:$C$1381,MATCH(B24,Historical!$B$7:$B$1403,0))/INDEX(Historical!$H$7:$H$1372,MATCH(B24,Historical!$B$7:$B$1403,0)))^(1/5)-1)*100)</f>
        <v>11.58238758</v>
      </c>
      <c r="V24" s="108">
        <f t="array" ref="V24">IF(INDEX(Historical!$O$7:$O$1372,MATCH(B24,Historical!$B$7:$B$1403,0))=0,"n/a",((INDEX(Historical!$C$7:$C$1381,MATCH(B24,Historical!$B$7:$B$1403,0))/INDEX(Historical!$O$7:$O$1372,MATCH(B24,Historical!$B$7:$B$1403,0)))^(1/10)-1)*100)</f>
        <v>10.77588129</v>
      </c>
      <c r="W24" s="109">
        <f t="shared" si="5"/>
        <v>1.07484365</v>
      </c>
      <c r="X24" s="110">
        <f t="shared" si="6"/>
        <v>5.264721628</v>
      </c>
      <c r="Y24" s="147"/>
      <c r="Z24" s="103">
        <f t="shared" si="7"/>
        <v>41.97530864</v>
      </c>
      <c r="AA24" s="112">
        <f t="shared" si="8"/>
        <v>37.16666667</v>
      </c>
      <c r="AB24" s="73">
        <v>12.0</v>
      </c>
      <c r="AC24" s="102">
        <v>1.62</v>
      </c>
      <c r="AD24" s="102">
        <v>2.5</v>
      </c>
      <c r="AE24" s="102">
        <v>4.19</v>
      </c>
      <c r="AF24" s="102">
        <v>5.4</v>
      </c>
      <c r="AG24" s="102">
        <v>11.600000000000001</v>
      </c>
      <c r="AH24" s="102">
        <v>-21.6</v>
      </c>
      <c r="AI24" s="102">
        <v>8.33</v>
      </c>
      <c r="AJ24" s="102">
        <v>2.1999999999999997</v>
      </c>
      <c r="AK24" s="102">
        <v>14.899999999999999</v>
      </c>
      <c r="AL24" s="113">
        <v>1780.0</v>
      </c>
      <c r="AM24" s="114">
        <v>0.3</v>
      </c>
      <c r="AN24" s="102">
        <v>0.01</v>
      </c>
      <c r="AO24" s="115">
        <f t="shared" si="9"/>
        <v>-24.45489858</v>
      </c>
      <c r="AP24" s="116">
        <f t="shared" si="10"/>
        <v>12.71176808</v>
      </c>
      <c r="AQ24" s="117">
        <f t="shared" si="11"/>
        <v>198.6636905</v>
      </c>
      <c r="AR24" s="103">
        <f t="array" ref="AR24">INDEX(Historical!$C$7:$C$1381,MATCH(B24,Historical!$B$7:$B$1403,0))*IF(AH24="n/a",1.03,IF(AH24&lt;0,1.01,IF(AH24&gt;10,1.1,(1+AH24/100))))</f>
        <v>0.6464</v>
      </c>
      <c r="AS24" s="112">
        <f t="shared" si="12"/>
        <v>0.70024512</v>
      </c>
      <c r="AT24" s="112">
        <f t="shared" ref="AT24:AV24" si="32">IF($AK24="n/a",1.03*AS24,IF($AK24&lt;0,1.01*AS24,IF($AK24&gt;10,1.1*AS24,(1+$AK24/100)*AS24)))</f>
        <v>0.770269632</v>
      </c>
      <c r="AU24" s="112">
        <f t="shared" si="32"/>
        <v>0.8472965952</v>
      </c>
      <c r="AV24" s="112">
        <f t="shared" si="32"/>
        <v>0.9320262547</v>
      </c>
      <c r="AW24" s="103">
        <f t="shared" si="14"/>
        <v>3.896237602</v>
      </c>
      <c r="AX24" s="118">
        <f t="shared" si="15"/>
        <v>6.471080555</v>
      </c>
      <c r="AY24" s="119">
        <v>0.99</v>
      </c>
      <c r="AZ24" s="114">
        <v>21.240000000000002</v>
      </c>
      <c r="BA24" s="114">
        <v>-15.0</v>
      </c>
      <c r="BB24" s="114">
        <v>-6.79</v>
      </c>
      <c r="BC24" s="114">
        <v>3.95</v>
      </c>
      <c r="BD24" s="42"/>
      <c r="BE24" s="17">
        <v>1993.0</v>
      </c>
      <c r="BF24" s="17">
        <f t="shared" si="16"/>
        <v>2</v>
      </c>
      <c r="BG24" s="120">
        <v>9.0</v>
      </c>
    </row>
    <row r="25" ht="11.25" customHeight="1">
      <c r="A25" s="151" t="s">
        <v>194</v>
      </c>
      <c r="B25" s="122" t="s">
        <v>195</v>
      </c>
      <c r="C25" s="100" t="s">
        <v>118</v>
      </c>
      <c r="D25" s="100" t="s">
        <v>119</v>
      </c>
      <c r="E25" s="123">
        <v>34.0</v>
      </c>
      <c r="F25" s="58">
        <v>79.0</v>
      </c>
      <c r="G25" s="124" t="s">
        <v>121</v>
      </c>
      <c r="H25" s="124" t="s">
        <v>121</v>
      </c>
      <c r="I25" s="125">
        <v>47.34</v>
      </c>
      <c r="J25" s="126">
        <f t="shared" si="2"/>
        <v>1.837769328</v>
      </c>
      <c r="K25" s="152">
        <v>0.2175</v>
      </c>
      <c r="L25" s="128">
        <v>4.0</v>
      </c>
      <c r="M25" s="129">
        <f t="shared" si="3"/>
        <v>0.87</v>
      </c>
      <c r="N25" s="130" t="s">
        <v>196</v>
      </c>
      <c r="O25" s="153">
        <v>0.2125</v>
      </c>
      <c r="P25" s="132">
        <v>43747.0</v>
      </c>
      <c r="Q25" s="132">
        <v>43769.0</v>
      </c>
      <c r="R25" s="129">
        <f t="shared" si="4"/>
        <v>2.352941176</v>
      </c>
      <c r="S25" s="108">
        <f t="array" ref="S25">IF(INDEX(Historical!$D$7:$D$1379,MATCH(B25,Historical!$B$7:$B$1403,0))=0,"n/a",(INDEX(Historical!$C$7:$C$1381,MATCH(B25,Historical!$B$7:$B$1403,0))/INDEX(Historical!$D$7:$D$1379,MATCH(B25,Historical!$B$7:$B$1403,0))-1)*100)</f>
        <v>2.517985612</v>
      </c>
      <c r="T25" s="108">
        <f t="array" ref="T25">IF(INDEX(Historical!$F$7:$F$1372,MATCH(B25,Historical!$B$7:$B$1403,0))=0,"n/a",((INDEX(Historical!$C$7:$C$1381,MATCH(B25,Historical!$B$7:$B$1403,0))/INDEX(Historical!$F$7:$F$1372,MATCH(B25,Historical!$B$7:$B$1403,0)))^(1/3)-1)*100)</f>
        <v>1.714042469</v>
      </c>
      <c r="U25" s="108">
        <f t="array" ref="U25">IF(INDEX(Historical!$H$7:$H$1372,MATCH(B25,Historical!$B$7:$B$1403,0))=0,"n/a",((INDEX(Historical!$C$7:$C$1381,MATCH(B25,Historical!$B$7:$B$1403,0))/INDEX(Historical!$H$7:$H$1372,MATCH(B25,Historical!$B$7:$B$1403,0)))^(1/5)-1)*100)</f>
        <v>1.72303086</v>
      </c>
      <c r="V25" s="108">
        <f t="array" ref="V25">IF(INDEX(Historical!$O$7:$O$1372,MATCH(B25,Historical!$B$7:$B$1403,0))=0,"n/a",((INDEX(Historical!$C$7:$C$1381,MATCH(B25,Historical!$B$7:$B$1403,0))/INDEX(Historical!$O$7:$O$1372,MATCH(B25,Historical!$B$7:$B$1403,0)))^(1/10)-1)*100)</f>
        <v>2.241580482</v>
      </c>
      <c r="W25" s="109">
        <f t="shared" si="5"/>
        <v>0.7686678548</v>
      </c>
      <c r="X25" s="110">
        <f t="shared" si="6"/>
        <v>0.04839974326</v>
      </c>
      <c r="Y25" s="99"/>
      <c r="Z25" s="126">
        <f t="shared" si="7"/>
        <v>33.984375</v>
      </c>
      <c r="AA25" s="134">
        <f t="shared" si="8"/>
        <v>18.4921875</v>
      </c>
      <c r="AB25" s="128">
        <v>7.0</v>
      </c>
      <c r="AC25" s="125">
        <v>2.56</v>
      </c>
      <c r="AD25" s="125">
        <v>1.61</v>
      </c>
      <c r="AE25" s="125">
        <v>2.12</v>
      </c>
      <c r="AF25" s="125">
        <v>2.8</v>
      </c>
      <c r="AG25" s="125">
        <v>16.400000000000002</v>
      </c>
      <c r="AH25" s="125">
        <v>15.5</v>
      </c>
      <c r="AI25" s="125">
        <v>4.859999999999999</v>
      </c>
      <c r="AJ25" s="125">
        <v>35.6</v>
      </c>
      <c r="AK25" s="125">
        <v>11.5</v>
      </c>
      <c r="AL25" s="135">
        <v>2440.0</v>
      </c>
      <c r="AM25" s="136">
        <v>1.7999999999999998</v>
      </c>
      <c r="AN25" s="125">
        <v>0.0</v>
      </c>
      <c r="AO25" s="137">
        <f t="shared" si="9"/>
        <v>-14.93138731</v>
      </c>
      <c r="AP25" s="138">
        <f t="shared" si="10"/>
        <v>3.560800188</v>
      </c>
      <c r="AQ25" s="139">
        <f t="shared" si="11"/>
        <v>51.69871456</v>
      </c>
      <c r="AR25" s="103">
        <f t="array" ref="AR25">INDEX(Historical!$C$7:$C$1381,MATCH(B25,Historical!$B$7:$B$1403,0))*IF(AH25="n/a",1.03,IF(AH25&lt;0,1.01,IF(AH25&gt;10,1.1,(1+AH25/100))))</f>
        <v>0.9405</v>
      </c>
      <c r="AS25" s="134">
        <f t="shared" si="12"/>
        <v>0.9862083</v>
      </c>
      <c r="AT25" s="134">
        <f t="shared" ref="AT25:AV25" si="33">IF($AK25="n/a",1.03*AS25,IF($AK25&lt;0,1.01*AS25,IF($AK25&gt;10,1.1*AS25,(1+$AK25/100)*AS25)))</f>
        <v>1.08482913</v>
      </c>
      <c r="AU25" s="134">
        <f t="shared" si="33"/>
        <v>1.193312043</v>
      </c>
      <c r="AV25" s="134">
        <f t="shared" si="33"/>
        <v>1.312643247</v>
      </c>
      <c r="AW25" s="126">
        <f t="shared" si="14"/>
        <v>5.51749272</v>
      </c>
      <c r="AX25" s="140">
        <f t="shared" si="15"/>
        <v>11.65503321</v>
      </c>
      <c r="AY25" s="141">
        <v>0.81</v>
      </c>
      <c r="AZ25" s="136">
        <v>7.2700000000000005</v>
      </c>
      <c r="BA25" s="136">
        <v>-19.91</v>
      </c>
      <c r="BB25" s="136">
        <v>-14.87</v>
      </c>
      <c r="BC25" s="136">
        <v>-10.18</v>
      </c>
      <c r="BD25" s="142"/>
      <c r="BE25" s="17">
        <v>1986.0</v>
      </c>
      <c r="BF25" s="17">
        <f t="shared" si="16"/>
        <v>3</v>
      </c>
      <c r="BG25" s="143">
        <v>12.0</v>
      </c>
    </row>
    <row r="26" ht="11.25" customHeight="1">
      <c r="A26" s="55" t="s">
        <v>197</v>
      </c>
      <c r="B26" s="99" t="s">
        <v>198</v>
      </c>
      <c r="C26" s="100" t="s">
        <v>136</v>
      </c>
      <c r="D26" s="100" t="s">
        <v>137</v>
      </c>
      <c r="E26" s="101">
        <v>26.0</v>
      </c>
      <c r="F26" s="58">
        <v>127.0</v>
      </c>
      <c r="G26" s="58" t="s">
        <v>168</v>
      </c>
      <c r="H26" s="58" t="s">
        <v>168</v>
      </c>
      <c r="I26" s="102">
        <v>43.01</v>
      </c>
      <c r="J26" s="103">
        <f t="shared" si="2"/>
        <v>0.790513834</v>
      </c>
      <c r="K26" s="144">
        <v>0.085</v>
      </c>
      <c r="L26" s="73">
        <v>4.0</v>
      </c>
      <c r="M26" s="23">
        <f t="shared" si="3"/>
        <v>0.34</v>
      </c>
      <c r="N26" s="105" t="s">
        <v>199</v>
      </c>
      <c r="O26" s="145">
        <v>0.08</v>
      </c>
      <c r="P26" s="107">
        <v>43776.0</v>
      </c>
      <c r="Q26" s="107">
        <v>43789.0</v>
      </c>
      <c r="R26" s="23">
        <f t="shared" si="4"/>
        <v>6.25</v>
      </c>
      <c r="S26" s="108">
        <f t="array" ref="S26">IF(INDEX(Historical!$D$7:$D$1379,MATCH(B26,Historical!$B$7:$B$1403,0))=0,"n/a",(INDEX(Historical!$C$7:$C$1381,MATCH(B26,Historical!$B$7:$B$1403,0))/INDEX(Historical!$D$7:$D$1379,MATCH(B26,Historical!$B$7:$B$1403,0))-1)*100)</f>
        <v>6.557377049</v>
      </c>
      <c r="T26" s="108">
        <f t="array" ref="T26">IF(INDEX(Historical!$F$7:$F$1372,MATCH(B26,Historical!$B$7:$B$1403,0))=0,"n/a",((INDEX(Historical!$C$7:$C$1381,MATCH(B26,Historical!$B$7:$B$1403,0))/INDEX(Historical!$F$7:$F$1372,MATCH(B26,Historical!$B$7:$B$1403,0)))^(1/3)-1)*100)</f>
        <v>8.957993473</v>
      </c>
      <c r="U26" s="108">
        <f t="array" ref="U26">IF(INDEX(Historical!$H$7:$H$1372,MATCH(B26,Historical!$B$7:$B$1403,0))=0,"n/a",((INDEX(Historical!$C$7:$C$1381,MATCH(B26,Historical!$B$7:$B$1403,0))/INDEX(Historical!$H$7:$H$1372,MATCH(B26,Historical!$B$7:$B$1403,0)))^(1/5)-1)*100)</f>
        <v>9.654358867</v>
      </c>
      <c r="V26" s="108">
        <f t="array" ref="V26">IF(INDEX(Historical!$O$7:$O$1372,MATCH(B26,Historical!$B$7:$B$1403,0))=0,"n/a",((INDEX(Historical!$C$7:$C$1381,MATCH(B26,Historical!$B$7:$B$1403,0))/INDEX(Historical!$O$7:$O$1372,MATCH(B26,Historical!$B$7:$B$1403,0)))^(1/10)-1)*100)</f>
        <v>7.949043305</v>
      </c>
      <c r="W26" s="109">
        <f t="shared" si="5"/>
        <v>1.214530919</v>
      </c>
      <c r="X26" s="110">
        <f t="shared" si="6"/>
        <v>0.9283037372</v>
      </c>
      <c r="Y26" s="111"/>
      <c r="Z26" s="103">
        <f t="shared" si="7"/>
        <v>24.46043165</v>
      </c>
      <c r="AA26" s="112">
        <f t="shared" si="8"/>
        <v>30.94244604</v>
      </c>
      <c r="AB26" s="73">
        <v>12.0</v>
      </c>
      <c r="AC26" s="102">
        <v>1.39</v>
      </c>
      <c r="AD26" s="102">
        <v>3.26</v>
      </c>
      <c r="AE26" s="102">
        <v>5.23</v>
      </c>
      <c r="AF26" s="102">
        <v>3.54</v>
      </c>
      <c r="AG26" s="102">
        <v>12.1</v>
      </c>
      <c r="AH26" s="102">
        <v>26.6</v>
      </c>
      <c r="AI26" s="102">
        <v>9.569999999999999</v>
      </c>
      <c r="AJ26" s="102">
        <v>10.4</v>
      </c>
      <c r="AK26" s="102">
        <v>9.5</v>
      </c>
      <c r="AL26" s="113">
        <v>12160.0</v>
      </c>
      <c r="AM26" s="114">
        <v>2.9000000000000004</v>
      </c>
      <c r="AN26" s="102">
        <v>0.47</v>
      </c>
      <c r="AO26" s="115">
        <f t="shared" si="9"/>
        <v>-20.49757334</v>
      </c>
      <c r="AP26" s="116">
        <f t="shared" si="10"/>
        <v>10.4448727</v>
      </c>
      <c r="AQ26" s="117">
        <f t="shared" si="11"/>
        <v>120.6417498</v>
      </c>
      <c r="AR26" s="103">
        <f t="array" ref="AR26">INDEX(Historical!$C$7:$C$1381,MATCH(B26,Historical!$B$7:$B$1403,0))*IF(AH26="n/a",1.03,IF(AH26&lt;0,1.01,IF(AH26&gt;10,1.1,(1+AH26/100))))</f>
        <v>0.3575</v>
      </c>
      <c r="AS26" s="112">
        <f t="shared" si="12"/>
        <v>0.39171275</v>
      </c>
      <c r="AT26" s="112">
        <f t="shared" ref="AT26:AV26" si="34">IF($AK26="n/a",1.03*AS26,IF($AK26&lt;0,1.01*AS26,IF($AK26&gt;10,1.1*AS26,(1+$AK26/100)*AS26)))</f>
        <v>0.4289254613</v>
      </c>
      <c r="AU26" s="112">
        <f t="shared" si="34"/>
        <v>0.4696733801</v>
      </c>
      <c r="AV26" s="112">
        <f t="shared" si="34"/>
        <v>0.5142923512</v>
      </c>
      <c r="AW26" s="103">
        <f t="shared" si="14"/>
        <v>2.162103942</v>
      </c>
      <c r="AX26" s="118">
        <f t="shared" si="15"/>
        <v>5.026979638</v>
      </c>
      <c r="AY26" s="119">
        <v>0.67</v>
      </c>
      <c r="AZ26" s="114">
        <v>50.33</v>
      </c>
      <c r="BA26" s="114">
        <v>-11.67</v>
      </c>
      <c r="BB26" s="114">
        <v>0.03</v>
      </c>
      <c r="BC26" s="114">
        <v>15.03</v>
      </c>
      <c r="BD26" s="42"/>
      <c r="BE26" s="17">
        <v>1995.0</v>
      </c>
      <c r="BF26" s="17">
        <f t="shared" si="16"/>
        <v>2</v>
      </c>
      <c r="BG26" s="120">
        <v>5.4</v>
      </c>
    </row>
    <row r="27" ht="11.25" customHeight="1">
      <c r="A27" s="55" t="s">
        <v>200</v>
      </c>
      <c r="B27" s="99" t="s">
        <v>201</v>
      </c>
      <c r="C27" s="100" t="s">
        <v>118</v>
      </c>
      <c r="D27" s="100" t="s">
        <v>202</v>
      </c>
      <c r="E27" s="101">
        <v>26.0</v>
      </c>
      <c r="F27" s="58">
        <v>124.0</v>
      </c>
      <c r="G27" s="58" t="s">
        <v>121</v>
      </c>
      <c r="H27" s="58" t="s">
        <v>120</v>
      </c>
      <c r="I27" s="102">
        <v>124.24</v>
      </c>
      <c r="J27" s="103">
        <f t="shared" si="2"/>
        <v>3.316162267</v>
      </c>
      <c r="K27" s="144">
        <v>1.03</v>
      </c>
      <c r="L27" s="73">
        <v>4.0</v>
      </c>
      <c r="M27" s="23">
        <f t="shared" si="3"/>
        <v>4.12</v>
      </c>
      <c r="N27" s="105" t="s">
        <v>203</v>
      </c>
      <c r="O27" s="145">
        <v>0.86</v>
      </c>
      <c r="P27" s="107">
        <v>43665.0</v>
      </c>
      <c r="Q27" s="107">
        <v>43697.0</v>
      </c>
      <c r="R27" s="23">
        <f t="shared" si="4"/>
        <v>19.76744186</v>
      </c>
      <c r="S27" s="108">
        <f t="array" ref="S27">IF(INDEX(Historical!$D$7:$D$1379,MATCH(B27,Historical!$B$7:$B$1403,0))=0,"n/a",(INDEX(Historical!$C$7:$C$1381,MATCH(B27,Historical!$B$7:$B$1403,0))/INDEX(Historical!$D$7:$D$1379,MATCH(B27,Historical!$B$7:$B$1403,0))-1)*100)</f>
        <v>15.24390244</v>
      </c>
      <c r="T27" s="108">
        <f t="array" ref="T27">IF(INDEX(Historical!$F$7:$F$1372,MATCH(B27,Historical!$B$7:$B$1403,0))=0,"n/a",((INDEX(Historical!$C$7:$C$1381,MATCH(B27,Historical!$B$7:$B$1403,0))/INDEX(Historical!$F$7:$F$1372,MATCH(B27,Historical!$B$7:$B$1403,0)))^(1/3)-1)*100)</f>
        <v>7.064878326</v>
      </c>
      <c r="U27" s="108">
        <f t="array" ref="U27">IF(INDEX(Historical!$H$7:$H$1372,MATCH(B27,Historical!$B$7:$B$1403,0))=0,"n/a",((INDEX(Historical!$C$7:$C$1381,MATCH(B27,Historical!$B$7:$B$1403,0))/INDEX(Historical!$H$7:$H$1372,MATCH(B27,Historical!$B$7:$B$1403,0)))^(1/5)-1)*100)</f>
        <v>7.771441142</v>
      </c>
      <c r="V27" s="108">
        <f t="array" ref="V27">IF(INDEX(Historical!$O$7:$O$1372,MATCH(B27,Historical!$B$7:$B$1403,0))=0,"n/a",((INDEX(Historical!$C$7:$C$1381,MATCH(B27,Historical!$B$7:$B$1403,0))/INDEX(Historical!$O$7:$O$1372,MATCH(B27,Historical!$B$7:$B$1403,0)))^(1/10)-1)*100)</f>
        <v>8.44717712</v>
      </c>
      <c r="W27" s="109">
        <f t="shared" si="5"/>
        <v>0.9200045213</v>
      </c>
      <c r="X27" s="110">
        <f t="shared" si="6"/>
        <v>0.3581309282</v>
      </c>
      <c r="Y27" s="149"/>
      <c r="Z27" s="103">
        <f t="shared" si="7"/>
        <v>39.61538462</v>
      </c>
      <c r="AA27" s="112">
        <f t="shared" si="8"/>
        <v>11.94615385</v>
      </c>
      <c r="AB27" s="73">
        <v>12.0</v>
      </c>
      <c r="AC27" s="102">
        <v>10.4</v>
      </c>
      <c r="AD27" s="102">
        <v>3.64</v>
      </c>
      <c r="AE27" s="102">
        <v>1.3</v>
      </c>
      <c r="AF27" s="102">
        <v>4.69</v>
      </c>
      <c r="AG27" s="102">
        <v>40.699999999999996</v>
      </c>
      <c r="AH27" s="156">
        <v>3.4000000000000004</v>
      </c>
      <c r="AI27" s="156">
        <v>11.83</v>
      </c>
      <c r="AJ27" s="102">
        <v>21.7</v>
      </c>
      <c r="AK27" s="102">
        <v>3.2800000000000002</v>
      </c>
      <c r="AL27" s="113">
        <v>69750.0</v>
      </c>
      <c r="AM27" s="114">
        <v>0.18</v>
      </c>
      <c r="AN27" s="102">
        <v>2.58</v>
      </c>
      <c r="AO27" s="115">
        <f t="shared" si="9"/>
        <v>-0.8585504371</v>
      </c>
      <c r="AP27" s="116">
        <f t="shared" si="10"/>
        <v>11.08760341</v>
      </c>
      <c r="AQ27" s="117">
        <f t="shared" si="11"/>
        <v>57.80080487</v>
      </c>
      <c r="AR27" s="103">
        <f t="array" ref="AR27">INDEX(Historical!$C$7:$C$1381,MATCH(B27,Historical!$B$7:$B$1403,0))*IF(AH27="n/a",1.03,IF(AH27&lt;0,1.01,IF(AH27&gt;10,1.1,(1+AH27/100))))</f>
        <v>3.90852</v>
      </c>
      <c r="AS27" s="112">
        <f t="shared" si="12"/>
        <v>4.299372</v>
      </c>
      <c r="AT27" s="112">
        <f t="shared" ref="AT27:AV27" si="35">IF($AK27="n/a",1.03*AS27,IF($AK27&lt;0,1.01*AS27,IF($AK27&gt;10,1.1*AS27,(1+$AK27/100)*AS27)))</f>
        <v>4.440391402</v>
      </c>
      <c r="AU27" s="112">
        <f t="shared" si="35"/>
        <v>4.58603624</v>
      </c>
      <c r="AV27" s="112">
        <f t="shared" si="35"/>
        <v>4.736458228</v>
      </c>
      <c r="AW27" s="103">
        <f t="shared" si="14"/>
        <v>21.97077787</v>
      </c>
      <c r="AX27" s="118">
        <f t="shared" si="15"/>
        <v>17.68414188</v>
      </c>
      <c r="AY27" s="119">
        <v>1.49</v>
      </c>
      <c r="AZ27" s="114">
        <v>11.18</v>
      </c>
      <c r="BA27" s="114">
        <v>-17.48</v>
      </c>
      <c r="BB27" s="114">
        <v>-11.940000000000001</v>
      </c>
      <c r="BC27" s="114">
        <v>-6.87</v>
      </c>
      <c r="BD27" s="42"/>
      <c r="BE27" s="17">
        <v>1994.0</v>
      </c>
      <c r="BF27" s="17">
        <f t="shared" si="16"/>
        <v>2</v>
      </c>
      <c r="BG27" s="120">
        <v>7.8</v>
      </c>
    </row>
    <row r="28" ht="11.25" customHeight="1">
      <c r="A28" s="155" t="s">
        <v>204</v>
      </c>
      <c r="B28" s="99" t="s">
        <v>205</v>
      </c>
      <c r="C28" s="100" t="s">
        <v>136</v>
      </c>
      <c r="D28" s="100" t="s">
        <v>137</v>
      </c>
      <c r="E28" s="101">
        <v>26.0</v>
      </c>
      <c r="F28" s="58">
        <v>121.0</v>
      </c>
      <c r="G28" s="58" t="s">
        <v>121</v>
      </c>
      <c r="H28" s="58" t="s">
        <v>121</v>
      </c>
      <c r="I28" s="102">
        <v>145.03</v>
      </c>
      <c r="J28" s="103">
        <f t="shared" si="2"/>
        <v>2.068537544</v>
      </c>
      <c r="K28" s="144">
        <v>0.75</v>
      </c>
      <c r="L28" s="73">
        <v>4.0</v>
      </c>
      <c r="M28" s="23">
        <f t="shared" si="3"/>
        <v>3</v>
      </c>
      <c r="N28" s="105" t="s">
        <v>206</v>
      </c>
      <c r="O28" s="145">
        <v>0.73</v>
      </c>
      <c r="P28" s="107">
        <v>43636.0</v>
      </c>
      <c r="Q28" s="107">
        <v>43658.0</v>
      </c>
      <c r="R28" s="23">
        <f t="shared" si="4"/>
        <v>2.739726027</v>
      </c>
      <c r="S28" s="108">
        <f t="array" ref="S28">IF(INDEX(Historical!$D$7:$D$1379,MATCH(B28,Historical!$B$7:$B$1403,0))=0,"n/a",(INDEX(Historical!$C$7:$C$1381,MATCH(B28,Historical!$B$7:$B$1403,0))/INDEX(Historical!$D$7:$D$1379,MATCH(B28,Historical!$B$7:$B$1403,0))-1)*100)</f>
        <v>2.777777778</v>
      </c>
      <c r="T28" s="108">
        <f t="array" ref="T28">IF(INDEX(Historical!$F$7:$F$1372,MATCH(B28,Historical!$B$7:$B$1403,0))=0,"n/a",((INDEX(Historical!$C$7:$C$1381,MATCH(B28,Historical!$B$7:$B$1403,0))/INDEX(Historical!$F$7:$F$1372,MATCH(B28,Historical!$B$7:$B$1403,0)))^(1/3)-1)*100)</f>
        <v>2.858677399</v>
      </c>
      <c r="U28" s="108">
        <f t="array" ref="U28">IF(INDEX(Historical!$H$7:$H$1372,MATCH(B28,Historical!$B$7:$B$1403,0))=0,"n/a",((INDEX(Historical!$C$7:$C$1381,MATCH(B28,Historical!$B$7:$B$1403,0))/INDEX(Historical!$H$7:$H$1372,MATCH(B28,Historical!$B$7:$B$1403,0)))^(1/5)-1)*100)</f>
        <v>2.946206824</v>
      </c>
      <c r="V28" s="108">
        <f t="array" ref="V28">IF(INDEX(Historical!$O$7:$O$1372,MATCH(B28,Historical!$B$7:$B$1403,0))=0,"n/a",((INDEX(Historical!$C$7:$C$1381,MATCH(B28,Historical!$B$7:$B$1403,0))/INDEX(Historical!$O$7:$O$1372,MATCH(B28,Historical!$B$7:$B$1403,0)))^(1/10)-1)*100)</f>
        <v>9.915613192</v>
      </c>
      <c r="W28" s="109">
        <f t="shared" si="5"/>
        <v>0.2971280512</v>
      </c>
      <c r="X28" s="110" t="str">
        <f t="shared" si="6"/>
        <v>n/a</v>
      </c>
      <c r="Y28" s="133" t="s">
        <v>207</v>
      </c>
      <c r="Z28" s="103">
        <f t="shared" si="7"/>
        <v>30.89598352</v>
      </c>
      <c r="AA28" s="112">
        <f t="shared" si="8"/>
        <v>14.9361483</v>
      </c>
      <c r="AB28" s="73">
        <v>12.0</v>
      </c>
      <c r="AC28" s="102">
        <v>9.71</v>
      </c>
      <c r="AD28" s="102">
        <v>3.78</v>
      </c>
      <c r="AE28" s="102">
        <v>1.93</v>
      </c>
      <c r="AF28" s="102">
        <v>1.21</v>
      </c>
      <c r="AG28" s="102">
        <v>7.199999999999999</v>
      </c>
      <c r="AH28" s="102">
        <v>16.5</v>
      </c>
      <c r="AI28" s="102">
        <v>6.4399999999999995</v>
      </c>
      <c r="AJ28" s="102">
        <v>-5.0</v>
      </c>
      <c r="AK28" s="102">
        <v>3.9600000000000004</v>
      </c>
      <c r="AL28" s="113">
        <v>65990.0</v>
      </c>
      <c r="AM28" s="114">
        <v>0.4</v>
      </c>
      <c r="AN28" s="102">
        <v>0.25</v>
      </c>
      <c r="AO28" s="115">
        <f t="shared" si="9"/>
        <v>-9.921403933</v>
      </c>
      <c r="AP28" s="116">
        <f t="shared" si="10"/>
        <v>5.014744368</v>
      </c>
      <c r="AQ28" s="117">
        <f t="shared" si="11"/>
        <v>-10.37674051</v>
      </c>
      <c r="AR28" s="103">
        <f t="array" ref="AR28">INDEX(Historical!$C$7:$C$1381,MATCH(B28,Historical!$B$7:$B$1403,0))*IF(AH28="n/a",1.03,IF(AH28&lt;0,1.01,IF(AH28&gt;10,1.1,(1+AH28/100))))</f>
        <v>3.256</v>
      </c>
      <c r="AS28" s="112">
        <f t="shared" si="12"/>
        <v>3.4656864</v>
      </c>
      <c r="AT28" s="112">
        <f t="shared" ref="AT28:AV28" si="36">IF($AK28="n/a",1.03*AS28,IF($AK28&lt;0,1.01*AS28,IF($AK28&gt;10,1.1*AS28,(1+$AK28/100)*AS28)))</f>
        <v>3.602927581</v>
      </c>
      <c r="AU28" s="112">
        <f t="shared" si="36"/>
        <v>3.745603514</v>
      </c>
      <c r="AV28" s="112">
        <f t="shared" si="36"/>
        <v>3.893929413</v>
      </c>
      <c r="AW28" s="103">
        <f t="shared" si="14"/>
        <v>17.96414691</v>
      </c>
      <c r="AX28" s="118">
        <f t="shared" si="15"/>
        <v>12.38650411</v>
      </c>
      <c r="AY28" s="119">
        <v>0.67</v>
      </c>
      <c r="AZ28" s="114">
        <v>10.18</v>
      </c>
      <c r="BA28" s="114">
        <v>-13.54</v>
      </c>
      <c r="BB28" s="114">
        <v>-7.21</v>
      </c>
      <c r="BC28" s="114">
        <v>-5.45</v>
      </c>
      <c r="BD28" s="42"/>
      <c r="BE28" s="17">
        <v>1994.0</v>
      </c>
      <c r="BF28" s="17">
        <f t="shared" si="16"/>
        <v>2</v>
      </c>
      <c r="BG28" s="120">
        <v>2.1999999999999997</v>
      </c>
    </row>
    <row r="29" ht="11.25" customHeight="1">
      <c r="A29" s="55" t="s">
        <v>208</v>
      </c>
      <c r="B29" s="99" t="s">
        <v>209</v>
      </c>
      <c r="C29" s="100" t="s">
        <v>136</v>
      </c>
      <c r="D29" s="100" t="s">
        <v>153</v>
      </c>
      <c r="E29" s="101">
        <v>52.0</v>
      </c>
      <c r="F29" s="58">
        <v>26.0</v>
      </c>
      <c r="G29" s="58" t="s">
        <v>168</v>
      </c>
      <c r="H29" s="58" t="s">
        <v>168</v>
      </c>
      <c r="I29" s="102">
        <v>61.04</v>
      </c>
      <c r="J29" s="103">
        <f t="shared" si="2"/>
        <v>1.769331586</v>
      </c>
      <c r="K29" s="104">
        <v>0.27</v>
      </c>
      <c r="L29" s="73">
        <v>4.0</v>
      </c>
      <c r="M29" s="23">
        <f t="shared" si="3"/>
        <v>1.08</v>
      </c>
      <c r="N29" s="105" t="s">
        <v>210</v>
      </c>
      <c r="O29" s="157">
        <v>0.26</v>
      </c>
      <c r="P29" s="107">
        <v>43895.0</v>
      </c>
      <c r="Q29" s="107">
        <v>43913.0</v>
      </c>
      <c r="R29" s="23">
        <f t="shared" si="4"/>
        <v>3.846153846</v>
      </c>
      <c r="S29" s="108">
        <f t="array" ref="S29">IF(INDEX(Historical!$D$7:$D$1379,MATCH(B29,Historical!$B$7:$B$1403,0))=0,"n/a",(INDEX(Historical!$C$7:$C$1381,MATCH(B29,Historical!$B$7:$B$1403,0))/INDEX(Historical!$D$7:$D$1379,MATCH(B29,Historical!$B$7:$B$1403,0))-1)*100)</f>
        <v>16.17021277</v>
      </c>
      <c r="T29" s="108">
        <f t="array" ref="T29">IF(INDEX(Historical!$F$7:$F$1372,MATCH(B29,Historical!$B$7:$B$1403,0))=0,"n/a",((INDEX(Historical!$C$7:$C$1381,MATCH(B29,Historical!$B$7:$B$1403,0))/INDEX(Historical!$F$7:$F$1372,MATCH(B29,Historical!$B$7:$B$1403,0)))^(1/3)-1)*100)</f>
        <v>10.18426416</v>
      </c>
      <c r="U29" s="108">
        <f t="array" ref="U29">IF(INDEX(Historical!$H$7:$H$1372,MATCH(B29,Historical!$B$7:$B$1403,0))=0,"n/a",((INDEX(Historical!$C$7:$C$1381,MATCH(B29,Historical!$B$7:$B$1403,0))/INDEX(Historical!$H$7:$H$1372,MATCH(B29,Historical!$B$7:$B$1403,0)))^(1/5)-1)*100)</f>
        <v>8.080529838</v>
      </c>
      <c r="V29" s="108">
        <f t="array" ref="V29">IF(INDEX(Historical!$O$7:$O$1372,MATCH(B29,Historical!$B$7:$B$1403,0))=0,"n/a",((INDEX(Historical!$C$7:$C$1381,MATCH(B29,Historical!$B$7:$B$1403,0))/INDEX(Historical!$O$7:$O$1372,MATCH(B29,Historical!$B$7:$B$1403,0)))^(1/10)-1)*100)</f>
        <v>6.362575231</v>
      </c>
      <c r="W29" s="109">
        <f t="shared" si="5"/>
        <v>1.270009319</v>
      </c>
      <c r="X29" s="110">
        <f t="shared" si="6"/>
        <v>0.6623385113</v>
      </c>
      <c r="Y29" s="158" t="s">
        <v>211</v>
      </c>
      <c r="Z29" s="103">
        <f t="shared" si="7"/>
        <v>30.25210084</v>
      </c>
      <c r="AA29" s="112">
        <f t="shared" si="8"/>
        <v>17.09803922</v>
      </c>
      <c r="AB29" s="73">
        <v>12.0</v>
      </c>
      <c r="AC29" s="102">
        <v>3.57</v>
      </c>
      <c r="AD29" s="102">
        <v>2.14</v>
      </c>
      <c r="AE29" s="102">
        <v>7.51</v>
      </c>
      <c r="AF29" s="102">
        <v>2.33</v>
      </c>
      <c r="AG29" s="102">
        <v>14.2</v>
      </c>
      <c r="AH29" s="102">
        <v>40.2</v>
      </c>
      <c r="AI29" s="102">
        <v>1.55</v>
      </c>
      <c r="AJ29" s="102">
        <v>12.2</v>
      </c>
      <c r="AK29" s="102">
        <v>8.0</v>
      </c>
      <c r="AL29" s="113">
        <v>6930.0</v>
      </c>
      <c r="AM29" s="114">
        <v>2.5</v>
      </c>
      <c r="AN29" s="102">
        <v>0.09</v>
      </c>
      <c r="AO29" s="115">
        <f t="shared" si="9"/>
        <v>-7.248177791</v>
      </c>
      <c r="AP29" s="116">
        <f t="shared" si="10"/>
        <v>9.849861424</v>
      </c>
      <c r="AQ29" s="117">
        <f t="shared" si="11"/>
        <v>33.06377982</v>
      </c>
      <c r="AR29" s="103">
        <f t="array" ref="AR29">INDEX(Historical!$C$7:$C$1381,MATCH(B29,Historical!$B$7:$B$1403,0))*IF(AH29="n/a",1.03,IF(AH29&lt;0,1.01,IF(AH29&gt;10,1.1,(1+AH29/100))))</f>
        <v>1.144</v>
      </c>
      <c r="AS29" s="112">
        <f t="shared" si="12"/>
        <v>1.161732</v>
      </c>
      <c r="AT29" s="112">
        <f t="shared" ref="AT29:AV29" si="37">IF($AK29="n/a",1.03*AS29,IF($AK29&lt;0,1.01*AS29,IF($AK29&gt;10,1.1*AS29,(1+$AK29/100)*AS29)))</f>
        <v>1.25467056</v>
      </c>
      <c r="AU29" s="112">
        <f t="shared" si="37"/>
        <v>1.355044205</v>
      </c>
      <c r="AV29" s="112">
        <f t="shared" si="37"/>
        <v>1.463447741</v>
      </c>
      <c r="AW29" s="103">
        <f t="shared" si="14"/>
        <v>6.378894506</v>
      </c>
      <c r="AX29" s="118">
        <f t="shared" si="15"/>
        <v>10.45035142</v>
      </c>
      <c r="AY29" s="119">
        <v>0.74</v>
      </c>
      <c r="AZ29" s="114">
        <v>17.28</v>
      </c>
      <c r="BA29" s="114">
        <v>-15.129999999999999</v>
      </c>
      <c r="BB29" s="114">
        <v>-10.52</v>
      </c>
      <c r="BC29" s="114">
        <v>0.95</v>
      </c>
      <c r="BD29" s="42"/>
      <c r="BE29" s="17">
        <v>1969.0</v>
      </c>
      <c r="BF29" s="17">
        <f t="shared" si="16"/>
        <v>6</v>
      </c>
      <c r="BG29" s="120">
        <v>1.6</v>
      </c>
    </row>
    <row r="30" ht="11.25" customHeight="1">
      <c r="A30" s="55" t="s">
        <v>212</v>
      </c>
      <c r="B30" s="99" t="s">
        <v>213</v>
      </c>
      <c r="C30" s="100" t="s">
        <v>136</v>
      </c>
      <c r="D30" s="100" t="s">
        <v>153</v>
      </c>
      <c r="E30" s="101">
        <v>28.0</v>
      </c>
      <c r="F30" s="58">
        <v>98.0</v>
      </c>
      <c r="G30" s="58" t="s">
        <v>121</v>
      </c>
      <c r="H30" s="58" t="s">
        <v>121</v>
      </c>
      <c r="I30" s="102">
        <v>60.81</v>
      </c>
      <c r="J30" s="103">
        <f t="shared" si="2"/>
        <v>2.696924848</v>
      </c>
      <c r="K30" s="144">
        <v>0.41</v>
      </c>
      <c r="L30" s="73">
        <v>4.0</v>
      </c>
      <c r="M30" s="23">
        <f t="shared" si="3"/>
        <v>1.64</v>
      </c>
      <c r="N30" s="105" t="s">
        <v>138</v>
      </c>
      <c r="O30" s="145">
        <v>0.38</v>
      </c>
      <c r="P30" s="107">
        <v>43721.0</v>
      </c>
      <c r="Q30" s="107">
        <v>43748.0</v>
      </c>
      <c r="R30" s="23">
        <f t="shared" si="4"/>
        <v>7.894736842</v>
      </c>
      <c r="S30" s="108">
        <f t="array" ref="S30">IF(INDEX(Historical!$D$7:$D$1379,MATCH(B30,Historical!$B$7:$B$1403,0))=0,"n/a",(INDEX(Historical!$C$7:$C$1381,MATCH(B30,Historical!$B$7:$B$1403,0))/INDEX(Historical!$D$7:$D$1379,MATCH(B30,Historical!$B$7:$B$1403,0))-1)*100)</f>
        <v>10.71428571</v>
      </c>
      <c r="T30" s="108">
        <f t="array" ref="T30">IF(INDEX(Historical!$F$7:$F$1372,MATCH(B30,Historical!$B$7:$B$1403,0))=0,"n/a",((INDEX(Historical!$C$7:$C$1381,MATCH(B30,Historical!$B$7:$B$1403,0))/INDEX(Historical!$F$7:$F$1372,MATCH(B30,Historical!$B$7:$B$1403,0)))^(1/3)-1)*100)</f>
        <v>7.433707099</v>
      </c>
      <c r="U30" s="108">
        <f t="array" ref="U30">IF(INDEX(Historical!$H$7:$H$1372,MATCH(B30,Historical!$B$7:$B$1403,0))=0,"n/a",((INDEX(Historical!$C$7:$C$1381,MATCH(B30,Historical!$B$7:$B$1403,0))/INDEX(Historical!$H$7:$H$1372,MATCH(B30,Historical!$B$7:$B$1403,0)))^(1/5)-1)*100)</f>
        <v>6.337236431</v>
      </c>
      <c r="V30" s="108">
        <f t="array" ref="V30">IF(INDEX(Historical!$O$7:$O$1372,MATCH(B30,Historical!$B$7:$B$1403,0))=0,"n/a",((INDEX(Historical!$C$7:$C$1381,MATCH(B30,Historical!$B$7:$B$1403,0))/INDEX(Historical!$O$7:$O$1372,MATCH(B30,Historical!$B$7:$B$1403,0)))^(1/10)-1)*100)</f>
        <v>5.824177724</v>
      </c>
      <c r="W30" s="109">
        <f t="shared" si="5"/>
        <v>1.088091183</v>
      </c>
      <c r="X30" s="110">
        <f t="shared" si="6"/>
        <v>0.5813978377</v>
      </c>
      <c r="Y30" s="99"/>
      <c r="Z30" s="103">
        <f t="shared" si="7"/>
        <v>50.46153846</v>
      </c>
      <c r="AA30" s="112">
        <f t="shared" si="8"/>
        <v>18.71076923</v>
      </c>
      <c r="AB30" s="73">
        <v>12.0</v>
      </c>
      <c r="AC30" s="102">
        <v>3.25</v>
      </c>
      <c r="AD30" s="102">
        <v>2.34</v>
      </c>
      <c r="AE30" s="102">
        <v>8.55</v>
      </c>
      <c r="AF30" s="102">
        <v>1.71</v>
      </c>
      <c r="AG30" s="102">
        <v>9.5</v>
      </c>
      <c r="AH30" s="102">
        <v>43.2</v>
      </c>
      <c r="AI30" s="102">
        <v>3.7600000000000002</v>
      </c>
      <c r="AJ30" s="102">
        <v>10.9</v>
      </c>
      <c r="AK30" s="102">
        <v>8.0</v>
      </c>
      <c r="AL30" s="113">
        <v>3180.0</v>
      </c>
      <c r="AM30" s="114">
        <v>0.8</v>
      </c>
      <c r="AN30" s="102">
        <v>0.05</v>
      </c>
      <c r="AO30" s="115">
        <f t="shared" si="9"/>
        <v>-9.676607952</v>
      </c>
      <c r="AP30" s="116">
        <f t="shared" si="10"/>
        <v>9.034161279</v>
      </c>
      <c r="AQ30" s="117">
        <f t="shared" si="11"/>
        <v>19.24841557</v>
      </c>
      <c r="AR30" s="103">
        <f t="array" ref="AR30">INDEX(Historical!$C$7:$C$1381,MATCH(B30,Historical!$B$7:$B$1403,0))*IF(AH30="n/a",1.03,IF(AH30&lt;0,1.01,IF(AH30&gt;10,1.1,(1+AH30/100))))</f>
        <v>1.705</v>
      </c>
      <c r="AS30" s="112">
        <f t="shared" si="12"/>
        <v>1.769108</v>
      </c>
      <c r="AT30" s="112">
        <f t="shared" ref="AT30:AV30" si="38">IF($AK30="n/a",1.03*AS30,IF($AK30&lt;0,1.01*AS30,IF($AK30&gt;10,1.1*AS30,(1+$AK30/100)*AS30)))</f>
        <v>1.91063664</v>
      </c>
      <c r="AU30" s="112">
        <f t="shared" si="38"/>
        <v>2.063487571</v>
      </c>
      <c r="AV30" s="112">
        <f t="shared" si="38"/>
        <v>2.228566577</v>
      </c>
      <c r="AW30" s="103">
        <f t="shared" si="14"/>
        <v>9.676798788</v>
      </c>
      <c r="AX30" s="118">
        <f t="shared" si="15"/>
        <v>15.91317018</v>
      </c>
      <c r="AY30" s="119">
        <v>0.97</v>
      </c>
      <c r="AZ30" s="114">
        <v>7.470000000000001</v>
      </c>
      <c r="BA30" s="114">
        <v>-16.27</v>
      </c>
      <c r="BB30" s="114">
        <v>-12.27</v>
      </c>
      <c r="BC30" s="114">
        <v>-7.3999999999999995</v>
      </c>
      <c r="BD30" s="42"/>
      <c r="BE30" s="17">
        <v>1993.0</v>
      </c>
      <c r="BF30" s="17">
        <f t="shared" si="16"/>
        <v>2</v>
      </c>
      <c r="BG30" s="120">
        <v>1.5</v>
      </c>
    </row>
    <row r="31" ht="11.25" customHeight="1">
      <c r="A31" s="55" t="s">
        <v>214</v>
      </c>
      <c r="B31" s="99" t="s">
        <v>215</v>
      </c>
      <c r="C31" s="100" t="s">
        <v>136</v>
      </c>
      <c r="D31" s="100" t="s">
        <v>153</v>
      </c>
      <c r="E31" s="101">
        <v>26.0</v>
      </c>
      <c r="F31" s="58">
        <v>120.0</v>
      </c>
      <c r="G31" s="58" t="s">
        <v>168</v>
      </c>
      <c r="H31" s="58" t="s">
        <v>168</v>
      </c>
      <c r="I31" s="102">
        <v>78.39</v>
      </c>
      <c r="J31" s="103">
        <f t="shared" si="2"/>
        <v>3.622911086</v>
      </c>
      <c r="K31" s="144">
        <v>0.71</v>
      </c>
      <c r="L31" s="73">
        <v>4.0</v>
      </c>
      <c r="M31" s="23">
        <f t="shared" si="3"/>
        <v>2.84</v>
      </c>
      <c r="N31" s="105" t="s">
        <v>154</v>
      </c>
      <c r="O31" s="145">
        <v>0.67</v>
      </c>
      <c r="P31" s="107">
        <v>43615.0</v>
      </c>
      <c r="Q31" s="107">
        <v>43630.0</v>
      </c>
      <c r="R31" s="23">
        <f t="shared" si="4"/>
        <v>5.970149254</v>
      </c>
      <c r="S31" s="108">
        <f t="array" ref="S31">IF(INDEX(Historical!$D$7:$D$1379,MATCH(B31,Historical!$B$7:$B$1403,0))=0,"n/a",(INDEX(Historical!$C$7:$C$1381,MATCH(B31,Historical!$B$7:$B$1403,0))/INDEX(Historical!$D$7:$D$1379,MATCH(B31,Historical!$B$7:$B$1403,0))-1)*100)</f>
        <v>8.527131783</v>
      </c>
      <c r="T31" s="108">
        <f t="array" ref="T31">IF(INDEX(Historical!$F$7:$F$1372,MATCH(B31,Historical!$B$7:$B$1403,0))=0,"n/a",((INDEX(Historical!$C$7:$C$1381,MATCH(B31,Historical!$B$7:$B$1403,0))/INDEX(Historical!$F$7:$F$1372,MATCH(B31,Historical!$B$7:$B$1403,0)))^(1/3)-1)*100)</f>
        <v>9.204329614</v>
      </c>
      <c r="U31" s="108">
        <f t="array" ref="U31">IF(INDEX(Historical!$H$7:$H$1372,MATCH(B31,Historical!$B$7:$B$1403,0))=0,"n/a",((INDEX(Historical!$C$7:$C$1381,MATCH(B31,Historical!$B$7:$B$1403,0))/INDEX(Historical!$H$7:$H$1372,MATCH(B31,Historical!$B$7:$B$1403,0)))^(1/5)-1)*100)</f>
        <v>6.643011017</v>
      </c>
      <c r="V31" s="108">
        <f t="array" ref="V31">IF(INDEX(Historical!$O$7:$O$1372,MATCH(B31,Historical!$B$7:$B$1403,0))=0,"n/a",((INDEX(Historical!$C$7:$C$1381,MATCH(B31,Historical!$B$7:$B$1403,0))/INDEX(Historical!$O$7:$O$1372,MATCH(B31,Historical!$B$7:$B$1403,0)))^(1/10)-1)*100)</f>
        <v>5.054870584</v>
      </c>
      <c r="W31" s="109">
        <f t="shared" si="5"/>
        <v>1.314180236</v>
      </c>
      <c r="X31" s="110">
        <f t="shared" si="6"/>
        <v>0.677858267</v>
      </c>
      <c r="Y31" s="99"/>
      <c r="Z31" s="103">
        <f t="shared" si="7"/>
        <v>41.70337739</v>
      </c>
      <c r="AA31" s="112">
        <f t="shared" si="8"/>
        <v>11.51101322</v>
      </c>
      <c r="AB31" s="73">
        <v>12.0</v>
      </c>
      <c r="AC31" s="102">
        <v>6.81</v>
      </c>
      <c r="AD31" s="102">
        <v>1.15</v>
      </c>
      <c r="AE31" s="102">
        <v>4.4</v>
      </c>
      <c r="AF31" s="102">
        <v>1.3</v>
      </c>
      <c r="AG31" s="102">
        <v>11.899999999999999</v>
      </c>
      <c r="AH31" s="102">
        <v>-0.7000000000000001</v>
      </c>
      <c r="AI31" s="102">
        <v>2.3800000000000003</v>
      </c>
      <c r="AJ31" s="102">
        <v>9.8</v>
      </c>
      <c r="AK31" s="102">
        <v>10.02</v>
      </c>
      <c r="AL31" s="113">
        <v>4990.0</v>
      </c>
      <c r="AM31" s="114">
        <v>0.7000000000000001</v>
      </c>
      <c r="AN31" s="102">
        <v>0.06</v>
      </c>
      <c r="AO31" s="115">
        <f t="shared" si="9"/>
        <v>-1.245091113</v>
      </c>
      <c r="AP31" s="116">
        <f t="shared" si="10"/>
        <v>10.2659221</v>
      </c>
      <c r="AQ31" s="117">
        <f t="shared" si="11"/>
        <v>-18.44751607</v>
      </c>
      <c r="AR31" s="103">
        <f t="array" ref="AR31">INDEX(Historical!$C$7:$C$1381,MATCH(B31,Historical!$B$7:$B$1403,0))*IF(AH31="n/a",1.03,IF(AH31&lt;0,1.01,IF(AH31&gt;10,1.1,(1+AH31/100))))</f>
        <v>2.828</v>
      </c>
      <c r="AS31" s="112">
        <f t="shared" si="12"/>
        <v>2.8953064</v>
      </c>
      <c r="AT31" s="112">
        <f t="shared" ref="AT31:AV31" si="39">IF($AK31="n/a",1.03*AS31,IF($AK31&lt;0,1.01*AS31,IF($AK31&gt;10,1.1*AS31,(1+$AK31/100)*AS31)))</f>
        <v>3.18483704</v>
      </c>
      <c r="AU31" s="112">
        <f t="shared" si="39"/>
        <v>3.503320744</v>
      </c>
      <c r="AV31" s="112">
        <f t="shared" si="39"/>
        <v>3.853652818</v>
      </c>
      <c r="AW31" s="103">
        <f t="shared" si="14"/>
        <v>16.265117</v>
      </c>
      <c r="AX31" s="118">
        <f t="shared" si="15"/>
        <v>20.74896926</v>
      </c>
      <c r="AY31" s="119">
        <v>1.36</v>
      </c>
      <c r="AZ31" s="114">
        <v>-1.8399999999999999</v>
      </c>
      <c r="BA31" s="114">
        <v>-25.740000000000002</v>
      </c>
      <c r="BB31" s="114">
        <v>-16.900000000000002</v>
      </c>
      <c r="BC31" s="114">
        <v>-14.64</v>
      </c>
      <c r="BD31" s="42"/>
      <c r="BE31" s="17">
        <v>1994.0</v>
      </c>
      <c r="BF31" s="17">
        <f t="shared" si="16"/>
        <v>2</v>
      </c>
      <c r="BG31" s="120">
        <v>1.3</v>
      </c>
    </row>
    <row r="32" ht="11.25" customHeight="1">
      <c r="A32" s="55" t="s">
        <v>216</v>
      </c>
      <c r="B32" s="99" t="s">
        <v>217</v>
      </c>
      <c r="C32" s="100" t="s">
        <v>136</v>
      </c>
      <c r="D32" s="100" t="s">
        <v>137</v>
      </c>
      <c r="E32" s="101">
        <v>60.0</v>
      </c>
      <c r="F32" s="58">
        <v>9.0</v>
      </c>
      <c r="G32" s="58" t="s">
        <v>121</v>
      </c>
      <c r="H32" s="58" t="s">
        <v>121</v>
      </c>
      <c r="I32" s="102">
        <v>93.24</v>
      </c>
      <c r="J32" s="103">
        <f t="shared" si="2"/>
        <v>2.574002574</v>
      </c>
      <c r="K32" s="104">
        <v>0.6</v>
      </c>
      <c r="L32" s="73">
        <v>4.0</v>
      </c>
      <c r="M32" s="23">
        <f t="shared" si="3"/>
        <v>2.4</v>
      </c>
      <c r="N32" s="105" t="s">
        <v>218</v>
      </c>
      <c r="O32" s="106">
        <v>0.56</v>
      </c>
      <c r="P32" s="107">
        <v>43907.0</v>
      </c>
      <c r="Q32" s="107">
        <v>43936.0</v>
      </c>
      <c r="R32" s="23">
        <f t="shared" si="4"/>
        <v>7.142857143</v>
      </c>
      <c r="S32" s="108">
        <f t="array" ref="S32">IF(INDEX(Historical!$D$7:$D$1379,MATCH(B32,Historical!$B$7:$B$1403,0))=0,"n/a",(INDEX(Historical!$C$7:$C$1381,MATCH(B32,Historical!$B$7:$B$1403,0))/INDEX(Historical!$D$7:$D$1379,MATCH(B32,Historical!$B$7:$B$1403,0))-1)*100)</f>
        <v>5.741626794</v>
      </c>
      <c r="T32" s="108">
        <f t="array" ref="T32">IF(INDEX(Historical!$F$7:$F$1372,MATCH(B32,Historical!$B$7:$B$1403,0))=0,"n/a",((INDEX(Historical!$C$7:$C$1381,MATCH(B32,Historical!$B$7:$B$1403,0))/INDEX(Historical!$F$7:$F$1372,MATCH(B32,Historical!$B$7:$B$1403,0)))^(1/3)-1)*100)</f>
        <v>5.167017482</v>
      </c>
      <c r="U32" s="108">
        <f t="array" ref="U32">IF(INDEX(Historical!$H$7:$H$1372,MATCH(B32,Historical!$B$7:$B$1403,0))=0,"n/a",((INDEX(Historical!$C$7:$C$1381,MATCH(B32,Historical!$B$7:$B$1403,0))/INDEX(Historical!$H$7:$H$1372,MATCH(B32,Historical!$B$7:$B$1403,0)))^(1/5)-1)*100)</f>
        <v>4.898337458</v>
      </c>
      <c r="V32" s="108">
        <f t="array" ref="V32">IF(INDEX(Historical!$O$7:$O$1372,MATCH(B32,Historical!$B$7:$B$1403,0))=0,"n/a",((INDEX(Historical!$C$7:$C$1381,MATCH(B32,Historical!$B$7:$B$1403,0))/INDEX(Historical!$O$7:$O$1372,MATCH(B32,Historical!$B$7:$B$1403,0)))^(1/10)-1)*100)</f>
        <v>3.51130721</v>
      </c>
      <c r="W32" s="109">
        <f t="shared" si="5"/>
        <v>1.395018198</v>
      </c>
      <c r="X32" s="110" t="str">
        <f t="shared" si="6"/>
        <v>n/a</v>
      </c>
      <c r="Y32" s="159"/>
      <c r="Z32" s="103">
        <f t="shared" si="7"/>
        <v>19.83471074</v>
      </c>
      <c r="AA32" s="112">
        <f t="shared" si="8"/>
        <v>7.705785124</v>
      </c>
      <c r="AB32" s="73">
        <v>12.0</v>
      </c>
      <c r="AC32" s="102">
        <v>12.1</v>
      </c>
      <c r="AD32" s="102">
        <v>12.39</v>
      </c>
      <c r="AE32" s="102">
        <v>1.94</v>
      </c>
      <c r="AF32" s="102">
        <v>1.62</v>
      </c>
      <c r="AG32" s="102">
        <v>14.000000000000002</v>
      </c>
      <c r="AH32" s="102">
        <v>-47.3</v>
      </c>
      <c r="AI32" s="102">
        <v>3.04</v>
      </c>
      <c r="AJ32" s="102">
        <v>-10.9</v>
      </c>
      <c r="AK32" s="102">
        <v>0.62</v>
      </c>
      <c r="AL32" s="113">
        <v>15340.0</v>
      </c>
      <c r="AM32" s="114">
        <v>1.7000000000000002</v>
      </c>
      <c r="AN32" s="102">
        <v>0.09</v>
      </c>
      <c r="AO32" s="115">
        <f t="shared" si="9"/>
        <v>-0.233445092</v>
      </c>
      <c r="AP32" s="116">
        <f t="shared" si="10"/>
        <v>7.472340032</v>
      </c>
      <c r="AQ32" s="117">
        <f t="shared" si="11"/>
        <v>-25.51399266</v>
      </c>
      <c r="AR32" s="103">
        <f t="array" ref="AR32">INDEX(Historical!$C$7:$C$1381,MATCH(B32,Historical!$B$7:$B$1403,0))*IF(AH32="n/a",1.03,IF(AH32&lt;0,1.01,IF(AH32&gt;10,1.1,(1+AH32/100))))</f>
        <v>2.2321</v>
      </c>
      <c r="AS32" s="112">
        <f t="shared" si="12"/>
        <v>2.29995584</v>
      </c>
      <c r="AT32" s="112">
        <f t="shared" ref="AT32:AV32" si="40">IF($AK32="n/a",1.03*AS32,IF($AK32&lt;0,1.01*AS32,IF($AK32&gt;10,1.1*AS32,(1+$AK32/100)*AS32)))</f>
        <v>2.314215566</v>
      </c>
      <c r="AU32" s="112">
        <f t="shared" si="40"/>
        <v>2.328563703</v>
      </c>
      <c r="AV32" s="112">
        <f t="shared" si="40"/>
        <v>2.343000798</v>
      </c>
      <c r="AW32" s="103">
        <f t="shared" si="14"/>
        <v>11.51783591</v>
      </c>
      <c r="AX32" s="118">
        <f t="shared" si="15"/>
        <v>12.35289136</v>
      </c>
      <c r="AY32" s="119">
        <v>0.59</v>
      </c>
      <c r="AZ32" s="114">
        <v>12.34</v>
      </c>
      <c r="BA32" s="114">
        <v>-21.11</v>
      </c>
      <c r="BB32" s="114">
        <v>-12.75</v>
      </c>
      <c r="BC32" s="114">
        <v>-13.54</v>
      </c>
      <c r="BD32" s="42"/>
      <c r="BE32" s="17">
        <v>1961.0</v>
      </c>
      <c r="BF32" s="17">
        <f t="shared" si="16"/>
        <v>6</v>
      </c>
      <c r="BG32" s="120">
        <v>5.2</v>
      </c>
    </row>
    <row r="33" ht="11.25" customHeight="1">
      <c r="A33" s="55" t="s">
        <v>219</v>
      </c>
      <c r="B33" s="99" t="s">
        <v>220</v>
      </c>
      <c r="C33" s="100" t="s">
        <v>125</v>
      </c>
      <c r="D33" s="100" t="s">
        <v>221</v>
      </c>
      <c r="E33" s="101">
        <v>56.0</v>
      </c>
      <c r="F33" s="58">
        <v>15.0</v>
      </c>
      <c r="G33" s="58" t="s">
        <v>120</v>
      </c>
      <c r="H33" s="58" t="s">
        <v>120</v>
      </c>
      <c r="I33" s="102">
        <v>67.57</v>
      </c>
      <c r="J33" s="103">
        <f t="shared" si="2"/>
        <v>2.545508362</v>
      </c>
      <c r="K33" s="104">
        <v>0.43</v>
      </c>
      <c r="L33" s="73">
        <v>4.0</v>
      </c>
      <c r="M33" s="23">
        <f t="shared" si="3"/>
        <v>1.72</v>
      </c>
      <c r="N33" s="105" t="s">
        <v>147</v>
      </c>
      <c r="O33" s="106">
        <v>0.42</v>
      </c>
      <c r="P33" s="146">
        <v>43572.0</v>
      </c>
      <c r="Q33" s="146">
        <v>43600.0</v>
      </c>
      <c r="R33" s="23">
        <f t="shared" si="4"/>
        <v>2.380952381</v>
      </c>
      <c r="S33" s="108">
        <f t="array" ref="S33">IF(INDEX(Historical!$D$7:$D$1379,MATCH(B33,Historical!$B$7:$B$1403,0))=0,"n/a",(INDEX(Historical!$C$7:$C$1381,MATCH(B33,Historical!$B$7:$B$1403,0))/INDEX(Historical!$D$7:$D$1379,MATCH(B33,Historical!$B$7:$B$1403,0))-1)*100)</f>
        <v>3.012048193</v>
      </c>
      <c r="T33" s="108">
        <f t="array" ref="T33">IF(INDEX(Historical!$F$7:$F$1372,MATCH(B33,Historical!$B$7:$B$1403,0))=0,"n/a",((INDEX(Historical!$C$7:$C$1381,MATCH(B33,Historical!$B$7:$B$1403,0))/INDEX(Historical!$F$7:$F$1372,MATCH(B33,Historical!$B$7:$B$1403,0)))^(1/3)-1)*100)</f>
        <v>3.328820215</v>
      </c>
      <c r="U33" s="108">
        <f t="array" ref="U33">IF(INDEX(Historical!$H$7:$H$1372,MATCH(B33,Historical!$B$7:$B$1403,0))=0,"n/a",((INDEX(Historical!$C$7:$C$1381,MATCH(B33,Historical!$B$7:$B$1403,0))/INDEX(Historical!$H$7:$H$1372,MATCH(B33,Historical!$B$7:$B$1403,0)))^(1/5)-1)*100)</f>
        <v>3.786664118</v>
      </c>
      <c r="V33" s="108">
        <f t="array" ref="V33">IF(INDEX(Historical!$O$7:$O$1372,MATCH(B33,Historical!$B$7:$B$1403,0))=0,"n/a",((INDEX(Historical!$C$7:$C$1381,MATCH(B33,Historical!$B$7:$B$1403,0))/INDEX(Historical!$O$7:$O$1372,MATCH(B33,Historical!$B$7:$B$1403,0)))^(1/10)-1)*100)</f>
        <v>7.114870214</v>
      </c>
      <c r="W33" s="109">
        <f t="shared" si="5"/>
        <v>0.5322182983</v>
      </c>
      <c r="X33" s="110">
        <f t="shared" si="6"/>
        <v>1.051851144</v>
      </c>
      <c r="Y33" s="149"/>
      <c r="Z33" s="103">
        <f t="shared" si="7"/>
        <v>62.54545455</v>
      </c>
      <c r="AA33" s="112">
        <f t="shared" si="8"/>
        <v>24.57090909</v>
      </c>
      <c r="AB33" s="73">
        <v>12.0</v>
      </c>
      <c r="AC33" s="102">
        <v>2.75</v>
      </c>
      <c r="AD33" s="102">
        <v>5.08</v>
      </c>
      <c r="AE33" s="102">
        <v>3.7</v>
      </c>
      <c r="AF33" s="156" t="s">
        <v>128</v>
      </c>
      <c r="AG33" s="160">
        <v>-686.8000000000001</v>
      </c>
      <c r="AH33" s="102">
        <v>9.700000000000001</v>
      </c>
      <c r="AI33" s="102">
        <v>6.29</v>
      </c>
      <c r="AJ33" s="102">
        <v>3.5999999999999996</v>
      </c>
      <c r="AK33" s="102">
        <v>4.84</v>
      </c>
      <c r="AL33" s="113">
        <v>58020.0</v>
      </c>
      <c r="AM33" s="114">
        <v>0.2</v>
      </c>
      <c r="AN33" s="156" t="s">
        <v>128</v>
      </c>
      <c r="AO33" s="115">
        <f t="shared" si="9"/>
        <v>-18.23873661</v>
      </c>
      <c r="AP33" s="116">
        <f t="shared" si="10"/>
        <v>6.332172479</v>
      </c>
      <c r="AQ33" s="117" t="str">
        <f t="shared" si="11"/>
        <v>n/a</v>
      </c>
      <c r="AR33" s="103">
        <f t="array" ref="AR33">INDEX(Historical!$C$7:$C$1381,MATCH(B33,Historical!$B$7:$B$1403,0))*IF(AH33="n/a",1.03,IF(AH33&lt;0,1.01,IF(AH33&gt;10,1.1,(1+AH33/100))))</f>
        <v>1.87587</v>
      </c>
      <c r="AS33" s="112">
        <f t="shared" si="12"/>
        <v>1.993862223</v>
      </c>
      <c r="AT33" s="112">
        <f t="shared" ref="AT33:AV33" si="41">IF($AK33="n/a",1.03*AS33,IF($AK33&lt;0,1.01*AS33,IF($AK33&gt;10,1.1*AS33,(1+$AK33/100)*AS33)))</f>
        <v>2.090365155</v>
      </c>
      <c r="AU33" s="112">
        <f t="shared" si="41"/>
        <v>2.191538828</v>
      </c>
      <c r="AV33" s="112">
        <f t="shared" si="41"/>
        <v>2.297609307</v>
      </c>
      <c r="AW33" s="103">
        <f t="shared" si="14"/>
        <v>10.44924551</v>
      </c>
      <c r="AX33" s="118">
        <f t="shared" si="15"/>
        <v>15.46432664</v>
      </c>
      <c r="AY33" s="119">
        <v>0.68</v>
      </c>
      <c r="AZ33" s="114">
        <v>4.36</v>
      </c>
      <c r="BA33" s="114">
        <v>-12.709999999999999</v>
      </c>
      <c r="BB33" s="114">
        <v>-5.609999999999999</v>
      </c>
      <c r="BC33" s="114">
        <v>-4.92</v>
      </c>
      <c r="BD33" s="42"/>
      <c r="BE33" s="17">
        <v>1964.0</v>
      </c>
      <c r="BF33" s="17">
        <f t="shared" si="16"/>
        <v>6</v>
      </c>
      <c r="BG33" s="120">
        <v>17.1</v>
      </c>
    </row>
    <row r="34" ht="11.25" customHeight="1">
      <c r="A34" s="55" t="s">
        <v>222</v>
      </c>
      <c r="B34" s="99" t="s">
        <v>223</v>
      </c>
      <c r="C34" s="100" t="s">
        <v>125</v>
      </c>
      <c r="D34" s="100" t="s">
        <v>221</v>
      </c>
      <c r="E34" s="101">
        <v>42.0</v>
      </c>
      <c r="F34" s="58">
        <v>63.0</v>
      </c>
      <c r="G34" s="58" t="s">
        <v>121</v>
      </c>
      <c r="H34" s="58" t="s">
        <v>120</v>
      </c>
      <c r="I34" s="102">
        <v>159.42</v>
      </c>
      <c r="J34" s="103">
        <f t="shared" si="2"/>
        <v>2.659641199</v>
      </c>
      <c r="K34" s="104">
        <v>1.06</v>
      </c>
      <c r="L34" s="73">
        <v>4.0</v>
      </c>
      <c r="M34" s="23">
        <f t="shared" si="3"/>
        <v>4.24</v>
      </c>
      <c r="N34" s="105" t="s">
        <v>224</v>
      </c>
      <c r="O34" s="106">
        <v>0.96</v>
      </c>
      <c r="P34" s="107">
        <v>43676.0</v>
      </c>
      <c r="Q34" s="107">
        <v>43693.0</v>
      </c>
      <c r="R34" s="23">
        <f t="shared" si="4"/>
        <v>10.41666667</v>
      </c>
      <c r="S34" s="108">
        <f t="array" ref="S34">IF(INDEX(Historical!$D$7:$D$1379,MATCH(B34,Historical!$B$7:$B$1403,0))=0,"n/a",(INDEX(Historical!$C$7:$C$1381,MATCH(B34,Historical!$B$7:$B$1403,0))/INDEX(Historical!$D$7:$D$1379,MATCH(B34,Historical!$B$7:$B$1403,0))-1)*100)</f>
        <v>8.602150538</v>
      </c>
      <c r="T34" s="108">
        <f t="array" ref="T34">IF(INDEX(Historical!$F$7:$F$1372,MATCH(B34,Historical!$B$7:$B$1403,0))=0,"n/a",((INDEX(Historical!$C$7:$C$1381,MATCH(B34,Historical!$B$7:$B$1403,0))/INDEX(Historical!$F$7:$F$1372,MATCH(B34,Historical!$B$7:$B$1403,0)))^(1/3)-1)*100)</f>
        <v>8.763683065</v>
      </c>
      <c r="U34" s="108">
        <f t="array" ref="U34">IF(INDEX(Historical!$H$7:$H$1372,MATCH(B34,Historical!$B$7:$B$1403,0))=0,"n/a",((INDEX(Historical!$C$7:$C$1381,MATCH(B34,Historical!$B$7:$B$1403,0))/INDEX(Historical!$H$7:$H$1372,MATCH(B34,Historical!$B$7:$B$1403,0)))^(1/5)-1)*100)</f>
        <v>6.855448978</v>
      </c>
      <c r="V34" s="108">
        <f t="array" ref="V34">IF(INDEX(Historical!$O$7:$O$1372,MATCH(B34,Historical!$B$7:$B$1403,0))=0,"n/a",((INDEX(Historical!$C$7:$C$1381,MATCH(B34,Historical!$B$7:$B$1403,0))/INDEX(Historical!$O$7:$O$1372,MATCH(B34,Historical!$B$7:$B$1403,0)))^(1/10)-1)*100)</f>
        <v>7.722894329</v>
      </c>
      <c r="W34" s="109">
        <f t="shared" si="5"/>
        <v>0.8876787233</v>
      </c>
      <c r="X34" s="110">
        <f t="shared" si="6"/>
        <v>0.9140598637</v>
      </c>
      <c r="Y34" s="149"/>
      <c r="Z34" s="103">
        <f t="shared" si="7"/>
        <v>66.66666667</v>
      </c>
      <c r="AA34" s="112">
        <f t="shared" si="8"/>
        <v>25.06603774</v>
      </c>
      <c r="AB34" s="73">
        <v>6.0</v>
      </c>
      <c r="AC34" s="102">
        <v>6.36</v>
      </c>
      <c r="AD34" s="102">
        <v>7.97</v>
      </c>
      <c r="AE34" s="102">
        <v>3.24</v>
      </c>
      <c r="AF34" s="156">
        <v>36.07</v>
      </c>
      <c r="AG34" s="156">
        <v>133.5</v>
      </c>
      <c r="AH34" s="102">
        <v>12.0</v>
      </c>
      <c r="AI34" s="102">
        <v>4.6899999999999995</v>
      </c>
      <c r="AJ34" s="102">
        <v>7.5</v>
      </c>
      <c r="AK34" s="102">
        <v>3.1399999999999997</v>
      </c>
      <c r="AL34" s="113">
        <v>19890.0</v>
      </c>
      <c r="AM34" s="114">
        <v>0.2</v>
      </c>
      <c r="AN34" s="156">
        <v>5.06</v>
      </c>
      <c r="AO34" s="115">
        <f t="shared" si="9"/>
        <v>-15.55094756</v>
      </c>
      <c r="AP34" s="116">
        <f t="shared" si="10"/>
        <v>9.515090177</v>
      </c>
      <c r="AQ34" s="117">
        <f t="shared" si="11"/>
        <v>533.9056997</v>
      </c>
      <c r="AR34" s="103">
        <f t="array" ref="AR34">INDEX(Historical!$C$7:$C$1381,MATCH(B34,Historical!$B$7:$B$1403,0))*IF(AH34="n/a",1.03,IF(AH34&lt;0,1.01,IF(AH34&gt;10,1.1,(1+AH34/100))))</f>
        <v>4.444</v>
      </c>
      <c r="AS34" s="112">
        <f t="shared" si="12"/>
        <v>4.6524236</v>
      </c>
      <c r="AT34" s="112">
        <f t="shared" ref="AT34:AV34" si="42">IF($AK34="n/a",1.03*AS34,IF($AK34&lt;0,1.01*AS34,IF($AK34&gt;10,1.1*AS34,(1+$AK34/100)*AS34)))</f>
        <v>4.798509701</v>
      </c>
      <c r="AU34" s="112">
        <f t="shared" si="42"/>
        <v>4.949182906</v>
      </c>
      <c r="AV34" s="112">
        <f t="shared" si="42"/>
        <v>5.104587249</v>
      </c>
      <c r="AW34" s="103">
        <f t="shared" si="14"/>
        <v>23.94870346</v>
      </c>
      <c r="AX34" s="118">
        <f t="shared" si="15"/>
        <v>15.02239584</v>
      </c>
      <c r="AY34" s="119">
        <v>0.4</v>
      </c>
      <c r="AZ34" s="114">
        <v>10.620000000000001</v>
      </c>
      <c r="BA34" s="114">
        <v>-8.469999999999999</v>
      </c>
      <c r="BB34" s="114">
        <v>0.65</v>
      </c>
      <c r="BC34" s="114">
        <v>3.0</v>
      </c>
      <c r="BD34" s="42"/>
      <c r="BE34" s="17">
        <v>1978.0</v>
      </c>
      <c r="BF34" s="17">
        <f t="shared" si="16"/>
        <v>4</v>
      </c>
      <c r="BG34" s="120">
        <v>15.4</v>
      </c>
    </row>
    <row r="35" ht="11.25" customHeight="1">
      <c r="A35" s="55" t="s">
        <v>225</v>
      </c>
      <c r="B35" s="99" t="s">
        <v>226</v>
      </c>
      <c r="C35" s="100" t="s">
        <v>118</v>
      </c>
      <c r="D35" s="100" t="s">
        <v>227</v>
      </c>
      <c r="E35" s="101">
        <v>25.0</v>
      </c>
      <c r="F35" s="58">
        <v>140.0</v>
      </c>
      <c r="G35" s="58" t="s">
        <v>168</v>
      </c>
      <c r="H35" s="58" t="s">
        <v>168</v>
      </c>
      <c r="I35" s="150">
        <v>84.91</v>
      </c>
      <c r="J35" s="103">
        <f t="shared" si="2"/>
        <v>2.049228595</v>
      </c>
      <c r="K35" s="144">
        <v>0.435</v>
      </c>
      <c r="L35" s="73">
        <v>4.0</v>
      </c>
      <c r="M35" s="23">
        <f t="shared" si="3"/>
        <v>1.74</v>
      </c>
      <c r="N35" s="105" t="s">
        <v>179</v>
      </c>
      <c r="O35" s="145">
        <v>0.405</v>
      </c>
      <c r="P35" s="107">
        <v>43899.0</v>
      </c>
      <c r="Q35" s="107">
        <v>43920.0</v>
      </c>
      <c r="R35" s="23">
        <f t="shared" si="4"/>
        <v>7.407407407</v>
      </c>
      <c r="S35" s="108">
        <f t="array" ref="S35">IF(INDEX(Historical!$D$7:$D$1379,MATCH(B35,Historical!$B$7:$B$1403,0))=0,"n/a",(INDEX(Historical!$C$7:$C$1381,MATCH(B35,Historical!$B$7:$B$1403,0))/INDEX(Historical!$D$7:$D$1379,MATCH(B35,Historical!$B$7:$B$1403,0))-1)*100)</f>
        <v>16.3767074</v>
      </c>
      <c r="T35" s="108">
        <f t="array" ref="T35">IF(INDEX(Historical!$F$7:$F$1372,MATCH(B35,Historical!$B$7:$B$1403,0))=0,"n/a",((INDEX(Historical!$C$7:$C$1381,MATCH(B35,Historical!$B$7:$B$1403,0))/INDEX(Historical!$F$7:$F$1372,MATCH(B35,Historical!$B$7:$B$1403,0)))^(1/3)-1)*100)</f>
        <v>12.50643182</v>
      </c>
      <c r="U35" s="108">
        <f t="array" ref="U35">IF(INDEX(Historical!$H$7:$H$1372,MATCH(B35,Historical!$B$7:$B$1403,0))=0,"n/a",((INDEX(Historical!$C$7:$C$1381,MATCH(B35,Historical!$B$7:$B$1403,0))/INDEX(Historical!$H$7:$H$1372,MATCH(B35,Historical!$B$7:$B$1403,0)))^(1/5)-1)*100)</f>
        <v>12.33340502</v>
      </c>
      <c r="V35" s="108">
        <f t="array" ref="V35">IF(INDEX(Historical!$O$7:$O$1372,MATCH(B35,Historical!$B$7:$B$1403,0))=0,"n/a",((INDEX(Historical!$C$7:$C$1381,MATCH(B35,Historical!$B$7:$B$1403,0))/INDEX(Historical!$O$7:$O$1372,MATCH(B35,Historical!$B$7:$B$1403,0)))^(1/10)-1)*100)</f>
        <v>13.77177893</v>
      </c>
      <c r="W35" s="109">
        <f t="shared" si="5"/>
        <v>0.8955564191</v>
      </c>
      <c r="X35" s="110">
        <f t="shared" si="6"/>
        <v>1.417632761</v>
      </c>
      <c r="Y35" s="133" t="s">
        <v>228</v>
      </c>
      <c r="Z35" s="103">
        <f t="shared" si="7"/>
        <v>39.54545455</v>
      </c>
      <c r="AA35" s="112">
        <f t="shared" si="8"/>
        <v>19.29772727</v>
      </c>
      <c r="AB35" s="73">
        <v>12.0</v>
      </c>
      <c r="AC35" s="102">
        <v>4.4</v>
      </c>
      <c r="AD35" s="102">
        <v>2.72</v>
      </c>
      <c r="AE35" s="102">
        <v>5.39</v>
      </c>
      <c r="AF35" s="102">
        <v>4.46</v>
      </c>
      <c r="AG35" s="102">
        <v>23.400000000000002</v>
      </c>
      <c r="AH35" s="102">
        <v>-0.6</v>
      </c>
      <c r="AI35" s="102">
        <v>12.06</v>
      </c>
      <c r="AJ35" s="102">
        <v>8.7</v>
      </c>
      <c r="AK35" s="102">
        <v>7.1</v>
      </c>
      <c r="AL35" s="113">
        <v>60600.0</v>
      </c>
      <c r="AM35" s="114">
        <v>0.2</v>
      </c>
      <c r="AN35" s="102">
        <v>0.76</v>
      </c>
      <c r="AO35" s="115">
        <f t="shared" si="9"/>
        <v>-4.915093657</v>
      </c>
      <c r="AP35" s="116">
        <f t="shared" si="10"/>
        <v>14.38263362</v>
      </c>
      <c r="AQ35" s="117">
        <f t="shared" si="11"/>
        <v>95.58216646</v>
      </c>
      <c r="AR35" s="103">
        <f t="array" ref="AR35">INDEX(Historical!$C$7:$C$1381,MATCH(B35,Historical!$B$7:$B$1403,0))*IF(AH35="n/a",1.03,IF(AH35&lt;0,1.01,IF(AH35&gt;10,1.1,(1+AH35/100))))</f>
        <v>1.634988</v>
      </c>
      <c r="AS35" s="112">
        <f t="shared" si="12"/>
        <v>1.7984868</v>
      </c>
      <c r="AT35" s="112">
        <f t="shared" ref="AT35:AV35" si="43">IF($AK35="n/a",1.03*AS35,IF($AK35&lt;0,1.01*AS35,IF($AK35&gt;10,1.1*AS35,(1+$AK35/100)*AS35)))</f>
        <v>1.926179363</v>
      </c>
      <c r="AU35" s="112">
        <f t="shared" si="43"/>
        <v>2.062938098</v>
      </c>
      <c r="AV35" s="112">
        <f t="shared" si="43"/>
        <v>2.209406702</v>
      </c>
      <c r="AW35" s="103">
        <f t="shared" si="14"/>
        <v>9.631998963</v>
      </c>
      <c r="AX35" s="118">
        <f t="shared" si="15"/>
        <v>11.34377454</v>
      </c>
      <c r="AY35" s="119">
        <v>0.98</v>
      </c>
      <c r="AZ35" s="114">
        <v>1.4000000000000001</v>
      </c>
      <c r="BA35" s="114">
        <v>-12.04</v>
      </c>
      <c r="BB35" s="114">
        <v>-8.32</v>
      </c>
      <c r="BC35" s="114">
        <v>-7.31</v>
      </c>
      <c r="BD35" s="42"/>
      <c r="BE35" s="17">
        <v>1998.0</v>
      </c>
      <c r="BF35" s="17">
        <f t="shared" si="16"/>
        <v>2</v>
      </c>
      <c r="BG35" s="120">
        <v>9.700000000000001</v>
      </c>
    </row>
    <row r="36" ht="11.25" customHeight="1">
      <c r="A36" s="155" t="s">
        <v>229</v>
      </c>
      <c r="B36" s="99" t="s">
        <v>230</v>
      </c>
      <c r="C36" s="100" t="s">
        <v>136</v>
      </c>
      <c r="D36" s="100" t="s">
        <v>153</v>
      </c>
      <c r="E36" s="101">
        <v>28.0</v>
      </c>
      <c r="F36" s="58">
        <v>99.0</v>
      </c>
      <c r="G36" s="58" t="s">
        <v>168</v>
      </c>
      <c r="H36" s="58" t="s">
        <v>168</v>
      </c>
      <c r="I36" s="150">
        <v>23.49</v>
      </c>
      <c r="J36" s="103">
        <f t="shared" si="2"/>
        <v>2.128565347</v>
      </c>
      <c r="K36" s="104">
        <v>0.125</v>
      </c>
      <c r="L36" s="73">
        <v>4.0</v>
      </c>
      <c r="M36" s="23">
        <f t="shared" si="3"/>
        <v>0.5</v>
      </c>
      <c r="N36" s="105" t="s">
        <v>154</v>
      </c>
      <c r="O36" s="161">
        <v>0.12083333333333333</v>
      </c>
      <c r="P36" s="107">
        <v>43795.0</v>
      </c>
      <c r="Q36" s="107">
        <v>43811.0</v>
      </c>
      <c r="R36" s="23">
        <f t="shared" si="4"/>
        <v>3.448275862</v>
      </c>
      <c r="S36" s="108">
        <f t="array" ref="S36">IF(INDEX(Historical!$D$7:$D$1379,MATCH(B36,Historical!$B$7:$B$1403,0))=0,"n/a",(INDEX(Historical!$C$7:$C$1381,MATCH(B36,Historical!$B$7:$B$1403,0))/INDEX(Historical!$D$7:$D$1379,MATCH(B36,Historical!$B$7:$B$1403,0))-1)*100)</f>
        <v>6.363636364</v>
      </c>
      <c r="T36" s="108">
        <f t="array" ref="T36">IF(INDEX(Historical!$F$7:$F$1372,MATCH(B36,Historical!$B$7:$B$1403,0))=0,"n/a",((INDEX(Historical!$C$7:$C$1381,MATCH(B36,Historical!$B$7:$B$1403,0))/INDEX(Historical!$F$7:$F$1372,MATCH(B36,Historical!$B$7:$B$1403,0)))^(1/3)-1)*100)</f>
        <v>6.084824443</v>
      </c>
      <c r="U36" s="108">
        <f t="array" ref="U36">IF(INDEX(Historical!$H$7:$H$1372,MATCH(B36,Historical!$B$7:$B$1403,0))=0,"n/a",((INDEX(Historical!$C$7:$C$1381,MATCH(B36,Historical!$B$7:$B$1403,0))/INDEX(Historical!$H$7:$H$1372,MATCH(B36,Historical!$B$7:$B$1403,0)))^(1/5)-1)*100)</f>
        <v>5.387395206</v>
      </c>
      <c r="V36" s="108">
        <f t="array" ref="V36">IF(INDEX(Historical!$O$7:$O$1372,MATCH(B36,Historical!$B$7:$B$1403,0))=0,"n/a",((INDEX(Historical!$C$7:$C$1381,MATCH(B36,Historical!$B$7:$B$1403,0))/INDEX(Historical!$O$7:$O$1372,MATCH(B36,Historical!$B$7:$B$1403,0)))^(1/10)-1)*100)</f>
        <v>7.207929052</v>
      </c>
      <c r="W36" s="109">
        <f t="shared" si="5"/>
        <v>0.7474262256</v>
      </c>
      <c r="X36" s="110" t="str">
        <f t="shared" si="6"/>
        <v>n/a</v>
      </c>
      <c r="Y36" s="158" t="s">
        <v>211</v>
      </c>
      <c r="Z36" s="103" t="str">
        <f t="shared" si="7"/>
        <v>n/a</v>
      </c>
      <c r="AA36" s="112" t="str">
        <f t="shared" si="8"/>
        <v>n/a</v>
      </c>
      <c r="AB36" s="73">
        <v>12.0</v>
      </c>
      <c r="AC36" s="102" t="s">
        <v>128</v>
      </c>
      <c r="AD36" s="102" t="s">
        <v>128</v>
      </c>
      <c r="AE36" s="102" t="s">
        <v>128</v>
      </c>
      <c r="AF36" s="102" t="s">
        <v>128</v>
      </c>
      <c r="AG36" s="102" t="s">
        <v>128</v>
      </c>
      <c r="AH36" s="102" t="s">
        <v>128</v>
      </c>
      <c r="AI36" s="102" t="s">
        <v>128</v>
      </c>
      <c r="AJ36" s="102" t="s">
        <v>128</v>
      </c>
      <c r="AK36" s="102" t="s">
        <v>128</v>
      </c>
      <c r="AL36" s="113" t="s">
        <v>128</v>
      </c>
      <c r="AM36" s="114" t="s">
        <v>128</v>
      </c>
      <c r="AN36" s="102" t="s">
        <v>128</v>
      </c>
      <c r="AO36" s="115" t="str">
        <f t="shared" si="9"/>
        <v>n/a</v>
      </c>
      <c r="AP36" s="116">
        <f t="shared" si="10"/>
        <v>7.515960553</v>
      </c>
      <c r="AQ36" s="117" t="str">
        <f t="shared" si="11"/>
        <v>n/a</v>
      </c>
      <c r="AR36" s="103">
        <f t="array" ref="AR36">INDEX(Historical!$C$7:$C$1381,MATCH(B36,Historical!$B$7:$B$1403,0))*IF(AH36="n/a",1.03,IF(AH36&lt;0,1.01,IF(AH36&gt;10,1.1,(1+AH36/100))))</f>
        <v>0.502125</v>
      </c>
      <c r="AS36" s="112">
        <f t="shared" si="12"/>
        <v>0.51718875</v>
      </c>
      <c r="AT36" s="112">
        <f t="shared" ref="AT36:AV36" si="44">IF($AK36="n/a",1.03*AS36,IF($AK36&lt;0,1.01*AS36,IF($AK36&gt;10,1.1*AS36,(1+$AK36/100)*AS36)))</f>
        <v>0.5327044125</v>
      </c>
      <c r="AU36" s="112">
        <f t="shared" si="44"/>
        <v>0.5486855449</v>
      </c>
      <c r="AV36" s="112">
        <f t="shared" si="44"/>
        <v>0.5651461112</v>
      </c>
      <c r="AW36" s="103">
        <f t="shared" si="14"/>
        <v>2.665849819</v>
      </c>
      <c r="AX36" s="118">
        <f t="shared" si="15"/>
        <v>11.34887109</v>
      </c>
      <c r="AY36" s="119" t="s">
        <v>128</v>
      </c>
      <c r="AZ36" s="114" t="s">
        <v>128</v>
      </c>
      <c r="BA36" s="114" t="s">
        <v>128</v>
      </c>
      <c r="BB36" s="114" t="s">
        <v>128</v>
      </c>
      <c r="BC36" s="114" t="s">
        <v>128</v>
      </c>
      <c r="BD36" s="42" t="s">
        <v>112</v>
      </c>
      <c r="BE36" s="17">
        <v>1992.0</v>
      </c>
      <c r="BF36" s="17">
        <f t="shared" si="16"/>
        <v>2</v>
      </c>
      <c r="BG36" s="120" t="s">
        <v>128</v>
      </c>
    </row>
    <row r="37" ht="11.25" customHeight="1">
      <c r="A37" s="55" t="s">
        <v>231</v>
      </c>
      <c r="B37" s="99" t="s">
        <v>232</v>
      </c>
      <c r="C37" s="100" t="s">
        <v>118</v>
      </c>
      <c r="D37" s="100" t="s">
        <v>233</v>
      </c>
      <c r="E37" s="101">
        <v>43.0</v>
      </c>
      <c r="F37" s="58">
        <v>61.0</v>
      </c>
      <c r="G37" s="58" t="s">
        <v>121</v>
      </c>
      <c r="H37" s="58" t="s">
        <v>121</v>
      </c>
      <c r="I37" s="102">
        <v>145.29</v>
      </c>
      <c r="J37" s="103">
        <f t="shared" si="2"/>
        <v>1.37655723</v>
      </c>
      <c r="K37" s="104">
        <v>0.5</v>
      </c>
      <c r="L37" s="73">
        <v>4.0</v>
      </c>
      <c r="M37" s="23">
        <f t="shared" si="3"/>
        <v>2</v>
      </c>
      <c r="N37" s="105" t="s">
        <v>138</v>
      </c>
      <c r="O37" s="106">
        <v>0.4</v>
      </c>
      <c r="P37" s="107">
        <v>43696.0</v>
      </c>
      <c r="Q37" s="107">
        <v>43711.0</v>
      </c>
      <c r="R37" s="23">
        <f t="shared" si="4"/>
        <v>25</v>
      </c>
      <c r="S37" s="108">
        <f t="array" ref="S37">IF(INDEX(Historical!$D$7:$D$1379,MATCH(B37,Historical!$B$7:$B$1403,0))=0,"n/a",(INDEX(Historical!$C$7:$C$1381,MATCH(B37,Historical!$B$7:$B$1403,0))/INDEX(Historical!$D$7:$D$1379,MATCH(B37,Historical!$B$7:$B$1403,0))-1)*100)</f>
        <v>16.88311688</v>
      </c>
      <c r="T37" s="108">
        <f t="array" ref="T37">IF(INDEX(Historical!$F$7:$F$1372,MATCH(B37,Historical!$B$7:$B$1403,0))=0,"n/a",((INDEX(Historical!$C$7:$C$1381,MATCH(B37,Historical!$B$7:$B$1403,0))/INDEX(Historical!$F$7:$F$1372,MATCH(B37,Historical!$B$7:$B$1403,0)))^(1/3)-1)*100)</f>
        <v>11.4576078</v>
      </c>
      <c r="U37" s="108">
        <f t="array" ref="U37">IF(INDEX(Historical!$H$7:$H$1372,MATCH(B37,Historical!$B$7:$B$1403,0))=0,"n/a",((INDEX(Historical!$C$7:$C$1381,MATCH(B37,Historical!$B$7:$B$1403,0))/INDEX(Historical!$H$7:$H$1372,MATCH(B37,Historical!$B$7:$B$1403,0)))^(1/5)-1)*100)</f>
        <v>13.87514168</v>
      </c>
      <c r="V37" s="108">
        <f t="array" ref="V37">IF(INDEX(Historical!$O$7:$O$1372,MATCH(B37,Historical!$B$7:$B$1403,0))=0,"n/a",((INDEX(Historical!$C$7:$C$1381,MATCH(B37,Historical!$B$7:$B$1403,0))/INDEX(Historical!$O$7:$O$1372,MATCH(B37,Historical!$B$7:$B$1403,0)))^(1/10)-1)*100)</f>
        <v>11.06908537</v>
      </c>
      <c r="W37" s="109">
        <f t="shared" si="5"/>
        <v>1.253503899</v>
      </c>
      <c r="X37" s="110">
        <f t="shared" si="6"/>
        <v>0.8409176773</v>
      </c>
      <c r="Y37" s="99"/>
      <c r="Z37" s="103">
        <f t="shared" si="7"/>
        <v>24.24242424</v>
      </c>
      <c r="AA37" s="112">
        <f t="shared" si="8"/>
        <v>17.61090909</v>
      </c>
      <c r="AB37" s="73">
        <v>12.0</v>
      </c>
      <c r="AC37" s="102">
        <v>8.25</v>
      </c>
      <c r="AD37" s="102">
        <v>1.17</v>
      </c>
      <c r="AE37" s="102">
        <v>1.69</v>
      </c>
      <c r="AF37" s="102">
        <v>3.11</v>
      </c>
      <c r="AG37" s="102">
        <v>18.099999999999998</v>
      </c>
      <c r="AH37" s="102">
        <v>41.199999999999996</v>
      </c>
      <c r="AI37" s="102">
        <v>12.809999999999999</v>
      </c>
      <c r="AJ37" s="102">
        <v>16.5</v>
      </c>
      <c r="AK37" s="102">
        <v>15.0</v>
      </c>
      <c r="AL37" s="113">
        <v>8119.999999999999</v>
      </c>
      <c r="AM37" s="114">
        <v>0.8</v>
      </c>
      <c r="AN37" s="102">
        <v>0.6</v>
      </c>
      <c r="AO37" s="115">
        <f t="shared" si="9"/>
        <v>-2.359210185</v>
      </c>
      <c r="AP37" s="116">
        <f t="shared" si="10"/>
        <v>15.25169891</v>
      </c>
      <c r="AQ37" s="117">
        <f t="shared" si="11"/>
        <v>56.01983816</v>
      </c>
      <c r="AR37" s="103">
        <f t="array" ref="AR37">INDEX(Historical!$C$7:$C$1381,MATCH(B37,Historical!$B$7:$B$1403,0))*IF(AH37="n/a",1.03,IF(AH37&lt;0,1.01,IF(AH37&gt;10,1.1,(1+AH37/100))))</f>
        <v>1.98</v>
      </c>
      <c r="AS37" s="112">
        <f t="shared" si="12"/>
        <v>2.178</v>
      </c>
      <c r="AT37" s="112">
        <f t="shared" ref="AT37:AV37" si="45">IF($AK37="n/a",1.03*AS37,IF($AK37&lt;0,1.01*AS37,IF($AK37&gt;10,1.1*AS37,(1+$AK37/100)*AS37)))</f>
        <v>2.3958</v>
      </c>
      <c r="AU37" s="112">
        <f t="shared" si="45"/>
        <v>2.63538</v>
      </c>
      <c r="AV37" s="112">
        <f t="shared" si="45"/>
        <v>2.898918</v>
      </c>
      <c r="AW37" s="103">
        <f t="shared" si="14"/>
        <v>12.088098</v>
      </c>
      <c r="AX37" s="118">
        <f t="shared" si="15"/>
        <v>8.319979352</v>
      </c>
      <c r="AY37" s="119">
        <v>1.01</v>
      </c>
      <c r="AZ37" s="114">
        <v>21.98</v>
      </c>
      <c r="BA37" s="114">
        <v>-14.46</v>
      </c>
      <c r="BB37" s="114">
        <v>-9.29</v>
      </c>
      <c r="BC37" s="114">
        <v>-1.8599999999999999</v>
      </c>
      <c r="BD37" s="42"/>
      <c r="BE37" s="17">
        <v>1977.0</v>
      </c>
      <c r="BF37" s="17">
        <f t="shared" si="16"/>
        <v>4</v>
      </c>
      <c r="BG37" s="120">
        <v>8.7</v>
      </c>
    </row>
    <row r="38" ht="11.25" customHeight="1">
      <c r="A38" s="155" t="s">
        <v>234</v>
      </c>
      <c r="B38" s="99" t="s">
        <v>235</v>
      </c>
      <c r="C38" s="100" t="s">
        <v>131</v>
      </c>
      <c r="D38" s="100" t="s">
        <v>132</v>
      </c>
      <c r="E38" s="101">
        <v>48.0</v>
      </c>
      <c r="F38" s="58">
        <v>38.0</v>
      </c>
      <c r="G38" s="58" t="s">
        <v>168</v>
      </c>
      <c r="H38" s="58" t="s">
        <v>168</v>
      </c>
      <c r="I38" s="150">
        <v>52.0</v>
      </c>
      <c r="J38" s="103">
        <f t="shared" si="2"/>
        <v>1.615384615</v>
      </c>
      <c r="K38" s="104">
        <v>0.21</v>
      </c>
      <c r="L38" s="73">
        <v>4.0</v>
      </c>
      <c r="M38" s="23">
        <f t="shared" si="3"/>
        <v>0.84</v>
      </c>
      <c r="N38" s="105" t="s">
        <v>236</v>
      </c>
      <c r="O38" s="106">
        <v>0.18</v>
      </c>
      <c r="P38" s="107">
        <v>43707.0</v>
      </c>
      <c r="Q38" s="107">
        <v>43733.0</v>
      </c>
      <c r="R38" s="23">
        <f t="shared" si="4"/>
        <v>16.66666667</v>
      </c>
      <c r="S38" s="108">
        <f t="array" ref="S38">IF(INDEX(Historical!$D$7:$D$1379,MATCH(B38,Historical!$B$7:$B$1403,0))=0,"n/a",(INDEX(Historical!$C$7:$C$1381,MATCH(B38,Historical!$B$7:$B$1403,0))/INDEX(Historical!$D$7:$D$1379,MATCH(B38,Historical!$B$7:$B$1403,0))-1)*100)</f>
        <v>16.41791045</v>
      </c>
      <c r="T38" s="108">
        <f t="array" ref="T38">IF(INDEX(Historical!$F$7:$F$1372,MATCH(B38,Historical!$B$7:$B$1403,0))=0,"n/a",((INDEX(Historical!$C$7:$C$1381,MATCH(B38,Historical!$B$7:$B$1403,0))/INDEX(Historical!$F$7:$F$1372,MATCH(B38,Historical!$B$7:$B$1403,0)))^(1/3)-1)*100)</f>
        <v>13.74690216</v>
      </c>
      <c r="U38" s="108">
        <f t="array" ref="U38">IF(INDEX(Historical!$H$7:$H$1372,MATCH(B38,Historical!$B$7:$B$1403,0))=0,"n/a",((INDEX(Historical!$C$7:$C$1381,MATCH(B38,Historical!$B$7:$B$1403,0))/INDEX(Historical!$H$7:$H$1372,MATCH(B38,Historical!$B$7:$B$1403,0)))^(1/5)-1)*100)</f>
        <v>15.46814827</v>
      </c>
      <c r="V38" s="108">
        <f t="array" ref="V38">IF(INDEX(Historical!$O$7:$O$1372,MATCH(B38,Historical!$B$7:$B$1403,0))=0,"n/a",((INDEX(Historical!$C$7:$C$1381,MATCH(B38,Historical!$B$7:$B$1403,0))/INDEX(Historical!$O$7:$O$1372,MATCH(B38,Historical!$B$7:$B$1403,0)))^(1/10)-1)*100)</f>
        <v>15.79297436</v>
      </c>
      <c r="W38" s="109">
        <f t="shared" si="5"/>
        <v>0.9794322408</v>
      </c>
      <c r="X38" s="110" t="str">
        <f t="shared" si="6"/>
        <v>n/a</v>
      </c>
      <c r="Y38" s="162" t="s">
        <v>237</v>
      </c>
      <c r="Z38" s="103">
        <f t="shared" si="7"/>
        <v>48.27586207</v>
      </c>
      <c r="AA38" s="112">
        <f t="shared" si="8"/>
        <v>29.88505747</v>
      </c>
      <c r="AB38" s="73">
        <v>2.0</v>
      </c>
      <c r="AC38" s="102">
        <v>1.74</v>
      </c>
      <c r="AD38" s="102" t="s">
        <v>128</v>
      </c>
      <c r="AE38" s="102">
        <v>5.17</v>
      </c>
      <c r="AF38" s="102">
        <v>6.2</v>
      </c>
      <c r="AG38" s="102">
        <v>22.009999999999998</v>
      </c>
      <c r="AH38" s="102" t="s">
        <v>128</v>
      </c>
      <c r="AI38" s="102" t="s">
        <v>128</v>
      </c>
      <c r="AJ38" s="102" t="s">
        <v>128</v>
      </c>
      <c r="AK38" s="102" t="s">
        <v>128</v>
      </c>
      <c r="AL38" s="120">
        <v>1440.0</v>
      </c>
      <c r="AM38" s="114" t="s">
        <v>128</v>
      </c>
      <c r="AN38" s="102">
        <v>0.0354</v>
      </c>
      <c r="AO38" s="115">
        <f t="shared" si="9"/>
        <v>-12.80152459</v>
      </c>
      <c r="AP38" s="116">
        <f t="shared" si="10"/>
        <v>17.08353289</v>
      </c>
      <c r="AQ38" s="117">
        <f t="shared" si="11"/>
        <v>186.9667858</v>
      </c>
      <c r="AR38" s="103">
        <f t="array" ref="AR38">INDEX(Historical!$C$7:$C$1381,MATCH(B38,Historical!$B$7:$B$1403,0))*IF(AH38="n/a",1.03,IF(AH38&lt;0,1.01,IF(AH38&gt;10,1.1,(1+AH38/100))))</f>
        <v>0.8034</v>
      </c>
      <c r="AS38" s="112">
        <f t="shared" si="12"/>
        <v>0.827502</v>
      </c>
      <c r="AT38" s="112">
        <f t="shared" ref="AT38:AV38" si="46">IF($AK38="n/a",1.03*AS38,IF($AK38&lt;0,1.01*AS38,IF($AK38&gt;10,1.1*AS38,(1+$AK38/100)*AS38)))</f>
        <v>0.85232706</v>
      </c>
      <c r="AU38" s="112">
        <f t="shared" si="46"/>
        <v>0.8778968718</v>
      </c>
      <c r="AV38" s="112">
        <f t="shared" si="46"/>
        <v>0.904233778</v>
      </c>
      <c r="AW38" s="103">
        <f t="shared" si="14"/>
        <v>4.26535971</v>
      </c>
      <c r="AX38" s="118">
        <f t="shared" si="15"/>
        <v>8.202614826</v>
      </c>
      <c r="AY38" s="119">
        <v>0.15</v>
      </c>
      <c r="AZ38" s="114">
        <v>85.51551908669282</v>
      </c>
      <c r="BA38" s="114">
        <v>-5.454545454545457</v>
      </c>
      <c r="BB38" s="114">
        <v>6.31772643631161</v>
      </c>
      <c r="BC38" s="114">
        <v>21.099208197484877</v>
      </c>
      <c r="BD38" s="42" t="s">
        <v>112</v>
      </c>
      <c r="BE38" s="17">
        <v>1972.0</v>
      </c>
      <c r="BF38" s="17">
        <f t="shared" si="16"/>
        <v>5</v>
      </c>
      <c r="BG38" s="120">
        <v>11.73</v>
      </c>
    </row>
    <row r="39" ht="11.25" customHeight="1">
      <c r="A39" s="55" t="s">
        <v>238</v>
      </c>
      <c r="B39" s="99" t="s">
        <v>239</v>
      </c>
      <c r="C39" s="100" t="s">
        <v>118</v>
      </c>
      <c r="D39" s="100" t="s">
        <v>119</v>
      </c>
      <c r="E39" s="101">
        <v>37.0</v>
      </c>
      <c r="F39" s="58">
        <v>74.0</v>
      </c>
      <c r="G39" s="58" t="s">
        <v>168</v>
      </c>
      <c r="H39" s="58" t="s">
        <v>168</v>
      </c>
      <c r="I39" s="102">
        <v>266.74</v>
      </c>
      <c r="J39" s="103">
        <f t="shared" si="2"/>
        <v>0.9559871035</v>
      </c>
      <c r="K39" s="104">
        <v>2.55</v>
      </c>
      <c r="L39" s="73">
        <v>1.0</v>
      </c>
      <c r="M39" s="23">
        <f t="shared" si="3"/>
        <v>2.55</v>
      </c>
      <c r="N39" s="105" t="s">
        <v>240</v>
      </c>
      <c r="O39" s="106">
        <v>2.05</v>
      </c>
      <c r="P39" s="107">
        <v>43776.0</v>
      </c>
      <c r="Q39" s="107">
        <v>43805.0</v>
      </c>
      <c r="R39" s="23">
        <f t="shared" si="4"/>
        <v>24.3902439</v>
      </c>
      <c r="S39" s="108">
        <f t="array" ref="S39">IF(INDEX(Historical!$D$7:$D$1379,MATCH(B39,Historical!$B$7:$B$1403,0))=0,"n/a",(INDEX(Historical!$C$7:$C$1381,MATCH(B39,Historical!$B$7:$B$1403,0))/INDEX(Historical!$D$7:$D$1379,MATCH(B39,Historical!$B$7:$B$1403,0))-1)*100)</f>
        <v>24.3902439</v>
      </c>
      <c r="T39" s="108">
        <f t="array" ref="T39">IF(INDEX(Historical!$F$7:$F$1372,MATCH(B39,Historical!$B$7:$B$1403,0))=0,"n/a",((INDEX(Historical!$C$7:$C$1381,MATCH(B39,Historical!$B$7:$B$1403,0))/INDEX(Historical!$F$7:$F$1372,MATCH(B39,Historical!$B$7:$B$1403,0)))^(1/3)-1)*100)</f>
        <v>24.23086614</v>
      </c>
      <c r="U39" s="108">
        <f t="array" ref="U39">IF(INDEX(Historical!$H$7:$H$1372,MATCH(B39,Historical!$B$7:$B$1403,0))=0,"n/a",((INDEX(Historical!$C$7:$C$1381,MATCH(B39,Historical!$B$7:$B$1403,0))/INDEX(Historical!$H$7:$H$1372,MATCH(B39,Historical!$B$7:$B$1403,0)))^(1/5)-1)*100)</f>
        <v>24.57309396</v>
      </c>
      <c r="V39" s="108">
        <f t="array" ref="V39">IF(INDEX(Historical!$O$7:$O$1372,MATCH(B39,Historical!$B$7:$B$1403,0))=0,"n/a",((INDEX(Historical!$C$7:$C$1381,MATCH(B39,Historical!$B$7:$B$1403,0))/INDEX(Historical!$O$7:$O$1372,MATCH(B39,Historical!$B$7:$B$1403,0)))^(1/10)-1)*100)</f>
        <v>18.42522874</v>
      </c>
      <c r="W39" s="109">
        <f t="shared" si="5"/>
        <v>1.333665612</v>
      </c>
      <c r="X39" s="110">
        <f t="shared" si="6"/>
        <v>1.159108206</v>
      </c>
      <c r="Y39" s="133"/>
      <c r="Z39" s="103">
        <f t="shared" si="7"/>
        <v>30</v>
      </c>
      <c r="AA39" s="112">
        <f t="shared" si="8"/>
        <v>31.38117647</v>
      </c>
      <c r="AB39" s="73">
        <v>5.0</v>
      </c>
      <c r="AC39" s="102">
        <v>8.5</v>
      </c>
      <c r="AD39" s="102">
        <v>2.68</v>
      </c>
      <c r="AE39" s="102">
        <v>3.94</v>
      </c>
      <c r="AF39" s="102">
        <v>8.93</v>
      </c>
      <c r="AG39" s="102">
        <v>29.799999999999997</v>
      </c>
      <c r="AH39" s="102">
        <v>43.6</v>
      </c>
      <c r="AI39" s="102">
        <v>9.74</v>
      </c>
      <c r="AJ39" s="102">
        <v>21.2</v>
      </c>
      <c r="AK39" s="102">
        <v>11.700000000000001</v>
      </c>
      <c r="AL39" s="113">
        <v>28090.0</v>
      </c>
      <c r="AM39" s="114">
        <v>0.4</v>
      </c>
      <c r="AN39" s="102">
        <v>0.88</v>
      </c>
      <c r="AO39" s="115">
        <f t="shared" si="9"/>
        <v>-5.852095405</v>
      </c>
      <c r="AP39" s="116">
        <f t="shared" si="10"/>
        <v>25.52908107</v>
      </c>
      <c r="AQ39" s="117">
        <f t="shared" si="11"/>
        <v>252.9141576</v>
      </c>
      <c r="AR39" s="103">
        <f t="array" ref="AR39">INDEX(Historical!$C$7:$C$1381,MATCH(B39,Historical!$B$7:$B$1403,0))*IF(AH39="n/a",1.03,IF(AH39&lt;0,1.01,IF(AH39&gt;10,1.1,(1+AH39/100))))</f>
        <v>2.805</v>
      </c>
      <c r="AS39" s="112">
        <f t="shared" si="12"/>
        <v>3.078207</v>
      </c>
      <c r="AT39" s="112">
        <f t="shared" ref="AT39:AV39" si="47">IF($AK39="n/a",1.03*AS39,IF($AK39&lt;0,1.01*AS39,IF($AK39&gt;10,1.1*AS39,(1+$AK39/100)*AS39)))</f>
        <v>3.3860277</v>
      </c>
      <c r="AU39" s="112">
        <f t="shared" si="47"/>
        <v>3.72463047</v>
      </c>
      <c r="AV39" s="112">
        <f t="shared" si="47"/>
        <v>4.097093517</v>
      </c>
      <c r="AW39" s="103">
        <f t="shared" si="14"/>
        <v>17.09095869</v>
      </c>
      <c r="AX39" s="118">
        <f t="shared" si="15"/>
        <v>6.407347487</v>
      </c>
      <c r="AY39" s="119">
        <v>0.98</v>
      </c>
      <c r="AZ39" s="114">
        <v>38.99</v>
      </c>
      <c r="BA39" s="114">
        <v>-12.49</v>
      </c>
      <c r="BB39" s="114">
        <v>-5.1</v>
      </c>
      <c r="BC39" s="114">
        <v>2.81</v>
      </c>
      <c r="BD39" s="42"/>
      <c r="BE39" s="17">
        <v>1984.0</v>
      </c>
      <c r="BF39" s="17">
        <f t="shared" si="16"/>
        <v>3</v>
      </c>
      <c r="BG39" s="120">
        <v>12.1</v>
      </c>
    </row>
    <row r="40" ht="11.25" customHeight="1">
      <c r="A40" s="55" t="s">
        <v>241</v>
      </c>
      <c r="B40" s="99" t="s">
        <v>242</v>
      </c>
      <c r="C40" s="100" t="s">
        <v>136</v>
      </c>
      <c r="D40" s="100" t="s">
        <v>153</v>
      </c>
      <c r="E40" s="101">
        <v>39.0</v>
      </c>
      <c r="F40" s="58">
        <v>66.0</v>
      </c>
      <c r="G40" s="58" t="s">
        <v>121</v>
      </c>
      <c r="H40" s="58" t="s">
        <v>168</v>
      </c>
      <c r="I40" s="102">
        <v>38.68</v>
      </c>
      <c r="J40" s="103">
        <f t="shared" si="2"/>
        <v>3.929679421</v>
      </c>
      <c r="K40" s="104">
        <v>0.38</v>
      </c>
      <c r="L40" s="73">
        <v>4.0</v>
      </c>
      <c r="M40" s="23">
        <f t="shared" si="3"/>
        <v>1.52</v>
      </c>
      <c r="N40" s="105" t="s">
        <v>133</v>
      </c>
      <c r="O40" s="106">
        <v>0.36</v>
      </c>
      <c r="P40" s="107">
        <v>43721.0</v>
      </c>
      <c r="Q40" s="107">
        <v>43739.0</v>
      </c>
      <c r="R40" s="23">
        <f t="shared" si="4"/>
        <v>5.555555556</v>
      </c>
      <c r="S40" s="108">
        <f t="array" ref="S40">IF(INDEX(Historical!$D$7:$D$1379,MATCH(B40,Historical!$B$7:$B$1403,0))=0,"n/a",(INDEX(Historical!$C$7:$C$1381,MATCH(B40,Historical!$B$7:$B$1403,0))/INDEX(Historical!$D$7:$D$1379,MATCH(B40,Historical!$B$7:$B$1403,0))-1)*100)</f>
        <v>9.62962963</v>
      </c>
      <c r="T40" s="108">
        <f t="array" ref="T40">IF(INDEX(Historical!$F$7:$F$1372,MATCH(B40,Historical!$B$7:$B$1403,0))=0,"n/a",((INDEX(Historical!$C$7:$C$1381,MATCH(B40,Historical!$B$7:$B$1403,0))/INDEX(Historical!$F$7:$F$1372,MATCH(B40,Historical!$B$7:$B$1403,0)))^(1/3)-1)*100)</f>
        <v>5.791449454</v>
      </c>
      <c r="U40" s="108">
        <f t="array" ref="U40">IF(INDEX(Historical!$H$7:$H$1372,MATCH(B40,Historical!$B$7:$B$1403,0))=0,"n/a",((INDEX(Historical!$C$7:$C$1381,MATCH(B40,Historical!$B$7:$B$1403,0))/INDEX(Historical!$H$7:$H$1372,MATCH(B40,Historical!$B$7:$B$1403,0)))^(1/5)-1)*100)</f>
        <v>4.764160215</v>
      </c>
      <c r="V40" s="108">
        <f t="array" ref="V40">IF(INDEX(Historical!$O$7:$O$1372,MATCH(B40,Historical!$B$7:$B$1403,0))=0,"n/a",((INDEX(Historical!$C$7:$C$1381,MATCH(B40,Historical!$B$7:$B$1403,0))/INDEX(Historical!$O$7:$O$1372,MATCH(B40,Historical!$B$7:$B$1403,0)))^(1/10)-1)*100)</f>
        <v>3.097305624</v>
      </c>
      <c r="W40" s="109">
        <f t="shared" si="5"/>
        <v>1.538162775</v>
      </c>
      <c r="X40" s="110">
        <f t="shared" si="6"/>
        <v>0.9528320429</v>
      </c>
      <c r="Y40" s="163"/>
      <c r="Z40" s="103">
        <f t="shared" si="7"/>
        <v>41.75824176</v>
      </c>
      <c r="AA40" s="112">
        <f t="shared" si="8"/>
        <v>10.62637363</v>
      </c>
      <c r="AB40" s="73">
        <v>12.0</v>
      </c>
      <c r="AC40" s="102">
        <v>3.64</v>
      </c>
      <c r="AD40" s="102">
        <v>2.13</v>
      </c>
      <c r="AE40" s="102">
        <v>3.73</v>
      </c>
      <c r="AF40" s="102">
        <v>1.13</v>
      </c>
      <c r="AG40" s="102">
        <v>11.1</v>
      </c>
      <c r="AH40" s="102">
        <v>21.4</v>
      </c>
      <c r="AI40" s="102">
        <v>1.52</v>
      </c>
      <c r="AJ40" s="102">
        <v>5.0</v>
      </c>
      <c r="AK40" s="102">
        <v>5.0</v>
      </c>
      <c r="AL40" s="120">
        <v>690.82</v>
      </c>
      <c r="AM40" s="114">
        <v>1.5</v>
      </c>
      <c r="AN40" s="102">
        <v>0.1</v>
      </c>
      <c r="AO40" s="115">
        <f t="shared" si="9"/>
        <v>-1.932533991</v>
      </c>
      <c r="AP40" s="116">
        <f t="shared" si="10"/>
        <v>8.693839636</v>
      </c>
      <c r="AQ40" s="117">
        <f t="shared" si="11"/>
        <v>-26.94658819</v>
      </c>
      <c r="AR40" s="103">
        <f t="array" ref="AR40">INDEX(Historical!$C$7:$C$1381,MATCH(B40,Historical!$B$7:$B$1403,0))*IF(AH40="n/a",1.03,IF(AH40&lt;0,1.01,IF(AH40&gt;10,1.1,(1+AH40/100))))</f>
        <v>1.628</v>
      </c>
      <c r="AS40" s="112">
        <f t="shared" si="12"/>
        <v>1.6527456</v>
      </c>
      <c r="AT40" s="112">
        <f t="shared" ref="AT40:AV40" si="48">IF($AK40="n/a",1.03*AS40,IF($AK40&lt;0,1.01*AS40,IF($AK40&gt;10,1.1*AS40,(1+$AK40/100)*AS40)))</f>
        <v>1.73538288</v>
      </c>
      <c r="AU40" s="112">
        <f t="shared" si="48"/>
        <v>1.822152024</v>
      </c>
      <c r="AV40" s="112">
        <f t="shared" si="48"/>
        <v>1.913259625</v>
      </c>
      <c r="AW40" s="103">
        <f t="shared" si="14"/>
        <v>8.751540129</v>
      </c>
      <c r="AX40" s="118">
        <f t="shared" si="15"/>
        <v>22.62549154</v>
      </c>
      <c r="AY40" s="119">
        <v>0.61</v>
      </c>
      <c r="AZ40" s="114">
        <v>1.71</v>
      </c>
      <c r="BA40" s="114">
        <v>-18.64</v>
      </c>
      <c r="BB40" s="114">
        <v>-13.98</v>
      </c>
      <c r="BC40" s="114">
        <v>-9.51</v>
      </c>
      <c r="BD40" s="42"/>
      <c r="BE40" s="17">
        <v>1981.0</v>
      </c>
      <c r="BF40" s="17">
        <f t="shared" si="16"/>
        <v>3</v>
      </c>
      <c r="BG40" s="120">
        <v>1.5</v>
      </c>
    </row>
    <row r="41" ht="11.25" customHeight="1">
      <c r="A41" s="155" t="s">
        <v>243</v>
      </c>
      <c r="B41" s="99" t="s">
        <v>244</v>
      </c>
      <c r="C41" s="100" t="s">
        <v>245</v>
      </c>
      <c r="D41" s="100" t="s">
        <v>246</v>
      </c>
      <c r="E41" s="101">
        <v>33.0</v>
      </c>
      <c r="F41" s="58">
        <v>87.0</v>
      </c>
      <c r="G41" s="58" t="s">
        <v>120</v>
      </c>
      <c r="H41" s="58" t="s">
        <v>120</v>
      </c>
      <c r="I41" s="102">
        <v>93.34</v>
      </c>
      <c r="J41" s="103">
        <f t="shared" si="2"/>
        <v>5.528176559</v>
      </c>
      <c r="K41" s="144">
        <v>1.29</v>
      </c>
      <c r="L41" s="73">
        <v>4.0</v>
      </c>
      <c r="M41" s="23">
        <f t="shared" si="3"/>
        <v>5.16</v>
      </c>
      <c r="N41" s="105" t="s">
        <v>247</v>
      </c>
      <c r="O41" s="145">
        <v>1.19</v>
      </c>
      <c r="P41" s="107">
        <v>43875.0</v>
      </c>
      <c r="Q41" s="107">
        <v>43900.0</v>
      </c>
      <c r="R41" s="23">
        <f t="shared" si="4"/>
        <v>8.403361345</v>
      </c>
      <c r="S41" s="108">
        <f t="array" ref="S41">IF(INDEX(Historical!$D$7:$D$1379,MATCH(B41,Historical!$B$7:$B$1403,0))=0,"n/a",(INDEX(Historical!$C$7:$C$1381,MATCH(B41,Historical!$B$7:$B$1403,0))/INDEX(Historical!$D$7:$D$1379,MATCH(B41,Historical!$B$7:$B$1403,0))-1)*100)</f>
        <v>6.25</v>
      </c>
      <c r="T41" s="108">
        <f t="array" ref="T41">IF(INDEX(Historical!$F$7:$F$1372,MATCH(B41,Historical!$B$7:$B$1403,0))=0,"n/a",((INDEX(Historical!$C$7:$C$1381,MATCH(B41,Historical!$B$7:$B$1403,0))/INDEX(Historical!$F$7:$F$1372,MATCH(B41,Historical!$B$7:$B$1403,0)))^(1/3)-1)*100)</f>
        <v>3.526107895</v>
      </c>
      <c r="U41" s="108">
        <f t="array" ref="U41">IF(INDEX(Historical!$H$7:$H$1372,MATCH(B41,Historical!$B$7:$B$1403,0))=0,"n/a",((INDEX(Historical!$C$7:$C$1381,MATCH(B41,Historical!$B$7:$B$1403,0))/INDEX(Historical!$H$7:$H$1372,MATCH(B41,Historical!$B$7:$B$1403,0)))^(1/5)-1)*100)</f>
        <v>2.486101073</v>
      </c>
      <c r="V41" s="108">
        <f t="array" ref="V41">IF(INDEX(Historical!$O$7:$O$1372,MATCH(B41,Historical!$B$7:$B$1403,0))=0,"n/a",((INDEX(Historical!$C$7:$C$1381,MATCH(B41,Historical!$B$7:$B$1403,0))/INDEX(Historical!$O$7:$O$1372,MATCH(B41,Historical!$B$7:$B$1403,0)))^(1/10)-1)*100)</f>
        <v>5.991864433</v>
      </c>
      <c r="W41" s="109">
        <f t="shared" si="5"/>
        <v>0.4149127706</v>
      </c>
      <c r="X41" s="110" t="str">
        <f t="shared" si="6"/>
        <v>n/a</v>
      </c>
      <c r="Y41" s="149"/>
      <c r="Z41" s="103">
        <f t="shared" si="7"/>
        <v>300</v>
      </c>
      <c r="AA41" s="112">
        <f t="shared" si="8"/>
        <v>54.26744186</v>
      </c>
      <c r="AB41" s="73">
        <v>12.0</v>
      </c>
      <c r="AC41" s="102">
        <v>1.72</v>
      </c>
      <c r="AD41" s="102">
        <v>10.78</v>
      </c>
      <c r="AE41" s="102">
        <v>1.27</v>
      </c>
      <c r="AF41" s="102">
        <v>1.13</v>
      </c>
      <c r="AG41" s="102">
        <v>9.5</v>
      </c>
      <c r="AH41" s="156">
        <v>104.5</v>
      </c>
      <c r="AI41" s="156">
        <v>5.38</v>
      </c>
      <c r="AJ41" s="102">
        <v>-7.000000000000001</v>
      </c>
      <c r="AK41" s="102">
        <v>5.050000000000001</v>
      </c>
      <c r="AL41" s="113">
        <v>177790.0</v>
      </c>
      <c r="AM41" s="114">
        <v>0.05</v>
      </c>
      <c r="AN41" s="102">
        <v>0.21</v>
      </c>
      <c r="AO41" s="115">
        <f t="shared" si="9"/>
        <v>-46.25316423</v>
      </c>
      <c r="AP41" s="116">
        <f t="shared" si="10"/>
        <v>8.014277632</v>
      </c>
      <c r="AQ41" s="117">
        <f t="shared" si="11"/>
        <v>65.08881018</v>
      </c>
      <c r="AR41" s="103">
        <f t="array" ref="AR41">INDEX(Historical!$C$7:$C$1381,MATCH(B41,Historical!$B$7:$B$1403,0))*IF(AH41="n/a",1.03,IF(AH41&lt;0,1.01,IF(AH41&gt;10,1.1,(1+AH41/100))))</f>
        <v>5.236</v>
      </c>
      <c r="AS41" s="112">
        <f t="shared" si="12"/>
        <v>5.5176968</v>
      </c>
      <c r="AT41" s="112">
        <f t="shared" ref="AT41:AV41" si="49">IF($AK41="n/a",1.03*AS41,IF($AK41&lt;0,1.01*AS41,IF($AK41&gt;10,1.1*AS41,(1+$AK41/100)*AS41)))</f>
        <v>5.796340488</v>
      </c>
      <c r="AU41" s="112">
        <f t="shared" si="49"/>
        <v>6.089055683</v>
      </c>
      <c r="AV41" s="112">
        <f t="shared" si="49"/>
        <v>6.396552995</v>
      </c>
      <c r="AW41" s="103">
        <f t="shared" si="14"/>
        <v>29.03564597</v>
      </c>
      <c r="AX41" s="118">
        <f t="shared" si="15"/>
        <v>31.10739872</v>
      </c>
      <c r="AY41" s="119">
        <v>1.01</v>
      </c>
      <c r="AZ41" s="114">
        <v>-0.79</v>
      </c>
      <c r="BA41" s="114">
        <v>-26.700000000000003</v>
      </c>
      <c r="BB41" s="114">
        <v>-17.65</v>
      </c>
      <c r="BC41" s="114">
        <v>-21.05</v>
      </c>
      <c r="BD41" s="42"/>
      <c r="BE41" s="17">
        <v>1988.0</v>
      </c>
      <c r="BF41" s="17">
        <f t="shared" si="16"/>
        <v>3</v>
      </c>
      <c r="BG41" s="120">
        <v>5.800000000000001</v>
      </c>
    </row>
    <row r="42" ht="11.25" customHeight="1">
      <c r="A42" s="55" t="s">
        <v>248</v>
      </c>
      <c r="B42" s="99" t="s">
        <v>249</v>
      </c>
      <c r="C42" s="100" t="s">
        <v>158</v>
      </c>
      <c r="D42" s="100" t="s">
        <v>159</v>
      </c>
      <c r="E42" s="101">
        <v>53.0</v>
      </c>
      <c r="F42" s="58">
        <v>19.0</v>
      </c>
      <c r="G42" s="58" t="s">
        <v>121</v>
      </c>
      <c r="H42" s="58" t="s">
        <v>121</v>
      </c>
      <c r="I42" s="102">
        <v>47.96</v>
      </c>
      <c r="J42" s="103">
        <f t="shared" si="2"/>
        <v>1.772310259</v>
      </c>
      <c r="K42" s="104">
        <v>0.2125</v>
      </c>
      <c r="L42" s="73">
        <v>4.0</v>
      </c>
      <c r="M42" s="23">
        <f t="shared" si="3"/>
        <v>0.85</v>
      </c>
      <c r="N42" s="105" t="s">
        <v>169</v>
      </c>
      <c r="O42" s="106">
        <v>0.1975</v>
      </c>
      <c r="P42" s="107">
        <v>43868.0</v>
      </c>
      <c r="Q42" s="107">
        <v>43881.0</v>
      </c>
      <c r="R42" s="23">
        <f t="shared" si="4"/>
        <v>7.594936709</v>
      </c>
      <c r="S42" s="108">
        <f t="array" ref="S42">IF(INDEX(Historical!$D$7:$D$1379,MATCH(B42,Historical!$B$7:$B$1403,0))=0,"n/a",(INDEX(Historical!$C$7:$C$1381,MATCH(B42,Historical!$B$7:$B$1403,0))/INDEX(Historical!$D$7:$D$1379,MATCH(B42,Historical!$B$7:$B$1403,0))-1)*100)</f>
        <v>5.053191489</v>
      </c>
      <c r="T42" s="108">
        <f t="array" ref="T42">IF(INDEX(Historical!$F$7:$F$1372,MATCH(B42,Historical!$B$7:$B$1403,0))=0,"n/a",((INDEX(Historical!$C$7:$C$1381,MATCH(B42,Historical!$B$7:$B$1403,0))/INDEX(Historical!$F$7:$F$1372,MATCH(B42,Historical!$B$7:$B$1403,0)))^(1/3)-1)*100)</f>
        <v>4.614688647</v>
      </c>
      <c r="U42" s="108">
        <f t="array" ref="U42">IF(INDEX(Historical!$H$7:$H$1372,MATCH(B42,Historical!$B$7:$B$1403,0))=0,"n/a",((INDEX(Historical!$C$7:$C$1381,MATCH(B42,Historical!$B$7:$B$1403,0))/INDEX(Historical!$H$7:$H$1372,MATCH(B42,Historical!$B$7:$B$1403,0)))^(1/5)-1)*100)</f>
        <v>3.978308212</v>
      </c>
      <c r="V42" s="108">
        <f t="array" ref="V42">IF(INDEX(Historical!$O$7:$O$1372,MATCH(B42,Historical!$B$7:$B$1403,0))=0,"n/a",((INDEX(Historical!$C$7:$C$1381,MATCH(B42,Historical!$B$7:$B$1403,0))/INDEX(Historical!$O$7:$O$1372,MATCH(B42,Historical!$B$7:$B$1403,0)))^(1/10)-1)*100)</f>
        <v>2.962127542</v>
      </c>
      <c r="W42" s="109">
        <f t="shared" si="5"/>
        <v>1.343057703</v>
      </c>
      <c r="X42" s="110">
        <f t="shared" si="6"/>
        <v>0.232649603</v>
      </c>
      <c r="Y42" s="149"/>
      <c r="Z42" s="103">
        <f t="shared" si="7"/>
        <v>35.71428571</v>
      </c>
      <c r="AA42" s="112">
        <f t="shared" si="8"/>
        <v>20.1512605</v>
      </c>
      <c r="AB42" s="73">
        <v>12.0</v>
      </c>
      <c r="AC42" s="102">
        <v>2.38</v>
      </c>
      <c r="AD42" s="102">
        <v>2.06</v>
      </c>
      <c r="AE42" s="102">
        <v>3.24</v>
      </c>
      <c r="AF42" s="102">
        <v>3.05</v>
      </c>
      <c r="AG42" s="102">
        <v>9.9</v>
      </c>
      <c r="AH42" s="102">
        <v>-40.300000000000004</v>
      </c>
      <c r="AI42" s="102">
        <v>14.02</v>
      </c>
      <c r="AJ42" s="102">
        <v>17.1</v>
      </c>
      <c r="AK42" s="102">
        <v>9.8</v>
      </c>
      <c r="AL42" s="113">
        <v>2310.0</v>
      </c>
      <c r="AM42" s="114">
        <v>0.7000000000000001</v>
      </c>
      <c r="AN42" s="102">
        <v>1.28</v>
      </c>
      <c r="AO42" s="115">
        <f t="shared" si="9"/>
        <v>-14.40064203</v>
      </c>
      <c r="AP42" s="116">
        <f t="shared" si="10"/>
        <v>5.750618471</v>
      </c>
      <c r="AQ42" s="117">
        <f t="shared" si="11"/>
        <v>65.27599078</v>
      </c>
      <c r="AR42" s="103">
        <f t="array" ref="AR42">INDEX(Historical!$C$7:$C$1381,MATCH(B42,Historical!$B$7:$B$1403,0))*IF(AH42="n/a",1.03,IF(AH42&lt;0,1.01,IF(AH42&gt;10,1.1,(1+AH42/100))))</f>
        <v>0.7979</v>
      </c>
      <c r="AS42" s="112">
        <f t="shared" si="12"/>
        <v>0.87769</v>
      </c>
      <c r="AT42" s="112">
        <f t="shared" ref="AT42:AV42" si="50">IF($AK42="n/a",1.03*AS42,IF($AK42&lt;0,1.01*AS42,IF($AK42&gt;10,1.1*AS42,(1+$AK42/100)*AS42)))</f>
        <v>0.96370362</v>
      </c>
      <c r="AU42" s="112">
        <f t="shared" si="50"/>
        <v>1.058146575</v>
      </c>
      <c r="AV42" s="112">
        <f t="shared" si="50"/>
        <v>1.161844939</v>
      </c>
      <c r="AW42" s="103">
        <f t="shared" si="14"/>
        <v>4.859285134</v>
      </c>
      <c r="AX42" s="118">
        <f t="shared" si="15"/>
        <v>10.13195399</v>
      </c>
      <c r="AY42" s="119">
        <v>0.18</v>
      </c>
      <c r="AZ42" s="114">
        <v>-0.08</v>
      </c>
      <c r="BA42" s="114">
        <v>-16.56</v>
      </c>
      <c r="BB42" s="114">
        <v>-8.540000000000001</v>
      </c>
      <c r="BC42" s="114">
        <v>-8.52</v>
      </c>
      <c r="BD42" s="42"/>
      <c r="BE42" s="17">
        <v>1968.0</v>
      </c>
      <c r="BF42" s="17">
        <f t="shared" si="16"/>
        <v>6</v>
      </c>
      <c r="BG42" s="120">
        <v>2.5</v>
      </c>
    </row>
    <row r="43" ht="11.25" customHeight="1">
      <c r="A43" s="55" t="s">
        <v>250</v>
      </c>
      <c r="B43" s="99" t="s">
        <v>251</v>
      </c>
      <c r="C43" s="100" t="s">
        <v>118</v>
      </c>
      <c r="D43" s="100" t="s">
        <v>202</v>
      </c>
      <c r="E43" s="101">
        <v>33.0</v>
      </c>
      <c r="F43" s="58">
        <v>82.0</v>
      </c>
      <c r="G43" s="58" t="s">
        <v>121</v>
      </c>
      <c r="H43" s="58" t="s">
        <v>121</v>
      </c>
      <c r="I43" s="102">
        <v>45.08</v>
      </c>
      <c r="J43" s="103">
        <f t="shared" si="2"/>
        <v>1.863354037</v>
      </c>
      <c r="K43" s="144">
        <v>0.21</v>
      </c>
      <c r="L43" s="73">
        <v>4.0</v>
      </c>
      <c r="M43" s="23">
        <f t="shared" si="3"/>
        <v>0.84</v>
      </c>
      <c r="N43" s="105" t="s">
        <v>252</v>
      </c>
      <c r="O43" s="145">
        <v>0.19</v>
      </c>
      <c r="P43" s="107">
        <v>43628.0</v>
      </c>
      <c r="Q43" s="107">
        <v>43644.0</v>
      </c>
      <c r="R43" s="23">
        <f t="shared" si="4"/>
        <v>10.52631579</v>
      </c>
      <c r="S43" s="108">
        <f t="array" ref="S43">IF(INDEX(Historical!$D$7:$D$1379,MATCH(B43,Historical!$B$7:$B$1403,0))=0,"n/a",(INDEX(Historical!$C$7:$C$1381,MATCH(B43,Historical!$B$7:$B$1403,0))/INDEX(Historical!$D$7:$D$1379,MATCH(B43,Historical!$B$7:$B$1403,0))-1)*100)</f>
        <v>9.333333333</v>
      </c>
      <c r="T43" s="108">
        <f t="array" ref="T43">IF(INDEX(Historical!$F$7:$F$1372,MATCH(B43,Historical!$B$7:$B$1403,0))=0,"n/a",((INDEX(Historical!$C$7:$C$1381,MATCH(B43,Historical!$B$7:$B$1403,0))/INDEX(Historical!$F$7:$F$1372,MATCH(B43,Historical!$B$7:$B$1403,0)))^(1/3)-1)*100)</f>
        <v>5.667885258</v>
      </c>
      <c r="U43" s="108">
        <f t="array" ref="U43">IF(INDEX(Historical!$H$7:$H$1372,MATCH(B43,Historical!$B$7:$B$1403,0))=0,"n/a",((INDEX(Historical!$C$7:$C$1381,MATCH(B43,Historical!$B$7:$B$1403,0))/INDEX(Historical!$H$7:$H$1372,MATCH(B43,Historical!$B$7:$B$1403,0)))^(1/5)-1)*100)</f>
        <v>5.246588029</v>
      </c>
      <c r="V43" s="108">
        <f t="array" ref="V43">IF(INDEX(Historical!$O$7:$O$1372,MATCH(B43,Historical!$B$7:$B$1403,0))=0,"n/a",((INDEX(Historical!$C$7:$C$1381,MATCH(B43,Historical!$B$7:$B$1403,0))/INDEX(Historical!$O$7:$O$1372,MATCH(B43,Historical!$B$7:$B$1403,0)))^(1/10)-1)*100)</f>
        <v>13.55561184</v>
      </c>
      <c r="W43" s="109">
        <f t="shared" si="5"/>
        <v>0.387041772</v>
      </c>
      <c r="X43" s="110">
        <f t="shared" si="6"/>
        <v>1.165908451</v>
      </c>
      <c r="Y43" s="133"/>
      <c r="Z43" s="103">
        <f t="shared" si="7"/>
        <v>39.06976744</v>
      </c>
      <c r="AA43" s="112">
        <f t="shared" si="8"/>
        <v>20.96744186</v>
      </c>
      <c r="AB43" s="73">
        <v>7.0</v>
      </c>
      <c r="AC43" s="102">
        <v>2.15</v>
      </c>
      <c r="AD43" s="102">
        <v>2.63</v>
      </c>
      <c r="AE43" s="102">
        <v>2.06</v>
      </c>
      <c r="AF43" s="102">
        <v>6.28</v>
      </c>
      <c r="AG43" s="102">
        <v>28.7</v>
      </c>
      <c r="AH43" s="102">
        <v>9.700000000000001</v>
      </c>
      <c r="AI43" s="102">
        <v>10.83</v>
      </c>
      <c r="AJ43" s="102">
        <v>4.5</v>
      </c>
      <c r="AK43" s="102">
        <v>8.0</v>
      </c>
      <c r="AL43" s="113">
        <v>5790.0</v>
      </c>
      <c r="AM43" s="114">
        <v>0.4</v>
      </c>
      <c r="AN43" s="102">
        <v>0.78</v>
      </c>
      <c r="AO43" s="115">
        <f t="shared" si="9"/>
        <v>-13.85749979</v>
      </c>
      <c r="AP43" s="116">
        <f t="shared" si="10"/>
        <v>7.109942066</v>
      </c>
      <c r="AQ43" s="117">
        <f t="shared" si="11"/>
        <v>141.9141582</v>
      </c>
      <c r="AR43" s="103">
        <f t="array" ref="AR43">INDEX(Historical!$C$7:$C$1381,MATCH(B43,Historical!$B$7:$B$1403,0))*IF(AH43="n/a",1.03,IF(AH43&lt;0,1.01,IF(AH43&gt;10,1.1,(1+AH43/100))))</f>
        <v>0.89954</v>
      </c>
      <c r="AS43" s="112">
        <f t="shared" si="12"/>
        <v>0.989494</v>
      </c>
      <c r="AT43" s="112">
        <f t="shared" ref="AT43:AV43" si="51">IF($AK43="n/a",1.03*AS43,IF($AK43&lt;0,1.01*AS43,IF($AK43&gt;10,1.1*AS43,(1+$AK43/100)*AS43)))</f>
        <v>1.06865352</v>
      </c>
      <c r="AU43" s="112">
        <f t="shared" si="51"/>
        <v>1.154145802</v>
      </c>
      <c r="AV43" s="112">
        <f t="shared" si="51"/>
        <v>1.246477466</v>
      </c>
      <c r="AW43" s="103">
        <f t="shared" si="14"/>
        <v>5.358310787</v>
      </c>
      <c r="AX43" s="118">
        <f t="shared" si="15"/>
        <v>11.88622624</v>
      </c>
      <c r="AY43" s="119">
        <v>1.47</v>
      </c>
      <c r="AZ43" s="114">
        <v>-0.3</v>
      </c>
      <c r="BA43" s="114">
        <v>-22.7</v>
      </c>
      <c r="BB43" s="114">
        <v>-17.169999999999998</v>
      </c>
      <c r="BC43" s="114">
        <v>-12.989999999999998</v>
      </c>
      <c r="BD43" s="42"/>
      <c r="BE43" s="17">
        <v>1987.0</v>
      </c>
      <c r="BF43" s="17">
        <f t="shared" si="16"/>
        <v>3</v>
      </c>
      <c r="BG43" s="120">
        <v>11.700000000000001</v>
      </c>
    </row>
    <row r="44" ht="11.25" customHeight="1">
      <c r="A44" s="55" t="s">
        <v>253</v>
      </c>
      <c r="B44" s="99" t="s">
        <v>254</v>
      </c>
      <c r="C44" s="100" t="s">
        <v>118</v>
      </c>
      <c r="D44" s="100" t="s">
        <v>202</v>
      </c>
      <c r="E44" s="101">
        <v>64.0</v>
      </c>
      <c r="F44" s="58">
        <v>2.0</v>
      </c>
      <c r="G44" s="58" t="s">
        <v>120</v>
      </c>
      <c r="H44" s="58" t="s">
        <v>121</v>
      </c>
      <c r="I44" s="102">
        <v>102.74</v>
      </c>
      <c r="J44" s="103">
        <f t="shared" si="2"/>
        <v>1.907728246</v>
      </c>
      <c r="K44" s="104">
        <v>0.49</v>
      </c>
      <c r="L44" s="73">
        <v>4.0</v>
      </c>
      <c r="M44" s="23">
        <f t="shared" si="3"/>
        <v>1.96</v>
      </c>
      <c r="N44" s="105" t="s">
        <v>154</v>
      </c>
      <c r="O44" s="106">
        <v>0.48</v>
      </c>
      <c r="P44" s="107">
        <v>43706.0</v>
      </c>
      <c r="Q44" s="107">
        <v>43724.0</v>
      </c>
      <c r="R44" s="23">
        <f t="shared" si="4"/>
        <v>2.083333333</v>
      </c>
      <c r="S44" s="108">
        <f t="array" ref="S44">IF(INDEX(Historical!$D$7:$D$1379,MATCH(B44,Historical!$B$7:$B$1403,0))=0,"n/a",(INDEX(Historical!$C$7:$C$1381,MATCH(B44,Historical!$B$7:$B$1403,0))/INDEX(Historical!$D$7:$D$1379,MATCH(B44,Historical!$B$7:$B$1403,0))-1)*100)</f>
        <v>2.105263158</v>
      </c>
      <c r="T44" s="108">
        <f t="array" ref="T44">IF(INDEX(Historical!$F$7:$F$1372,MATCH(B44,Historical!$B$7:$B$1403,0))=0,"n/a",((INDEX(Historical!$C$7:$C$1381,MATCH(B44,Historical!$B$7:$B$1403,0))/INDEX(Historical!$F$7:$F$1372,MATCH(B44,Historical!$B$7:$B$1403,0)))^(1/3)-1)*100)</f>
        <v>4.093695664</v>
      </c>
      <c r="U44" s="108">
        <f t="array" ref="U44">IF(INDEX(Historical!$H$7:$H$1372,MATCH(B44,Historical!$B$7:$B$1403,0))=0,"n/a",((INDEX(Historical!$C$7:$C$1381,MATCH(B44,Historical!$B$7:$B$1403,0))/INDEX(Historical!$H$7:$H$1372,MATCH(B44,Historical!$B$7:$B$1403,0)))^(1/5)-1)*100)</f>
        <v>4.590925589</v>
      </c>
      <c r="V44" s="108">
        <f t="array" ref="V44">IF(INDEX(Historical!$O$7:$O$1372,MATCH(B44,Historical!$B$7:$B$1403,0))=0,"n/a",((INDEX(Historical!$C$7:$C$1381,MATCH(B44,Historical!$B$7:$B$1403,0))/INDEX(Historical!$O$7:$O$1372,MATCH(B44,Historical!$B$7:$B$1403,0)))^(1/10)-1)*100)</f>
        <v>8.57651744</v>
      </c>
      <c r="W44" s="109">
        <f t="shared" si="5"/>
        <v>0.5352901829</v>
      </c>
      <c r="X44" s="110" t="str">
        <f t="shared" si="6"/>
        <v>n/a</v>
      </c>
      <c r="Y44" s="133"/>
      <c r="Z44" s="103">
        <f t="shared" si="7"/>
        <v>42.51626898</v>
      </c>
      <c r="AA44" s="112">
        <f t="shared" si="8"/>
        <v>22.28633406</v>
      </c>
      <c r="AB44" s="73">
        <v>12.0</v>
      </c>
      <c r="AC44" s="102">
        <v>4.61</v>
      </c>
      <c r="AD44" s="102">
        <v>2.53</v>
      </c>
      <c r="AE44" s="102">
        <v>2.08</v>
      </c>
      <c r="AF44" s="102">
        <v>4.91</v>
      </c>
      <c r="AG44" s="102">
        <v>22.900000000000002</v>
      </c>
      <c r="AH44" s="102">
        <v>19.5</v>
      </c>
      <c r="AI44" s="102">
        <v>6.800000000000001</v>
      </c>
      <c r="AJ44" s="102">
        <v>0.0</v>
      </c>
      <c r="AK44" s="102">
        <v>8.799999999999999</v>
      </c>
      <c r="AL44" s="113">
        <v>14870.0</v>
      </c>
      <c r="AM44" s="114">
        <v>0.4</v>
      </c>
      <c r="AN44" s="102">
        <v>1.02</v>
      </c>
      <c r="AO44" s="115">
        <f t="shared" si="9"/>
        <v>-15.78768022</v>
      </c>
      <c r="AP44" s="116">
        <f t="shared" si="10"/>
        <v>6.498653835</v>
      </c>
      <c r="AQ44" s="117">
        <f t="shared" si="11"/>
        <v>120.5305726</v>
      </c>
      <c r="AR44" s="103">
        <f t="array" ref="AR44">INDEX(Historical!$C$7:$C$1381,MATCH(B44,Historical!$B$7:$B$1403,0))*IF(AH44="n/a",1.03,IF(AH44&lt;0,1.01,IF(AH44&gt;10,1.1,(1+AH44/100))))</f>
        <v>2.134</v>
      </c>
      <c r="AS44" s="112">
        <f t="shared" si="12"/>
        <v>2.279112</v>
      </c>
      <c r="AT44" s="112">
        <f t="shared" ref="AT44:AV44" si="52">IF($AK44="n/a",1.03*AS44,IF($AK44&lt;0,1.01*AS44,IF($AK44&gt;10,1.1*AS44,(1+$AK44/100)*AS44)))</f>
        <v>2.479673856</v>
      </c>
      <c r="AU44" s="112">
        <f t="shared" si="52"/>
        <v>2.697885155</v>
      </c>
      <c r="AV44" s="112">
        <f t="shared" si="52"/>
        <v>2.935299049</v>
      </c>
      <c r="AW44" s="103">
        <f t="shared" si="14"/>
        <v>12.52597006</v>
      </c>
      <c r="AX44" s="118">
        <f t="shared" si="15"/>
        <v>12.19191168</v>
      </c>
      <c r="AY44" s="119">
        <v>1.54</v>
      </c>
      <c r="AZ44" s="114">
        <v>18.0</v>
      </c>
      <c r="BA44" s="114">
        <v>-14.57</v>
      </c>
      <c r="BB44" s="114">
        <v>-11.66</v>
      </c>
      <c r="BC44" s="114">
        <v>-0.67</v>
      </c>
      <c r="BD44" s="42"/>
      <c r="BE44" s="17">
        <v>1956.0</v>
      </c>
      <c r="BF44" s="17">
        <f t="shared" si="16"/>
        <v>8</v>
      </c>
      <c r="BG44" s="120">
        <v>7.8</v>
      </c>
    </row>
    <row r="45" ht="11.25" customHeight="1">
      <c r="A45" s="155" t="s">
        <v>255</v>
      </c>
      <c r="B45" s="99" t="s">
        <v>256</v>
      </c>
      <c r="C45" s="100" t="s">
        <v>136</v>
      </c>
      <c r="D45" s="100" t="s">
        <v>153</v>
      </c>
      <c r="E45" s="101">
        <v>26.0</v>
      </c>
      <c r="F45" s="58">
        <v>129.0</v>
      </c>
      <c r="G45" s="58" t="s">
        <v>121</v>
      </c>
      <c r="H45" s="58" t="s">
        <v>168</v>
      </c>
      <c r="I45" s="150">
        <v>27.47</v>
      </c>
      <c r="J45" s="103">
        <f t="shared" si="2"/>
        <v>2.548234438</v>
      </c>
      <c r="K45" s="104">
        <v>0.175</v>
      </c>
      <c r="L45" s="73">
        <v>4.0</v>
      </c>
      <c r="M45" s="23">
        <f t="shared" si="3"/>
        <v>0.7</v>
      </c>
      <c r="N45" s="105" t="s">
        <v>138</v>
      </c>
      <c r="O45" s="106">
        <v>0.16</v>
      </c>
      <c r="P45" s="107">
        <v>43868.0</v>
      </c>
      <c r="Q45" s="107">
        <v>43891.0</v>
      </c>
      <c r="R45" s="23">
        <f t="shared" si="4"/>
        <v>9.375</v>
      </c>
      <c r="S45" s="108">
        <f t="array" ref="S45">IF(INDEX(Historical!$D$7:$D$1379,MATCH(B45,Historical!$B$7:$B$1403,0))=0,"n/a",(INDEX(Historical!$C$7:$C$1381,MATCH(B45,Historical!$B$7:$B$1403,0))/INDEX(Historical!$D$7:$D$1379,MATCH(B45,Historical!$B$7:$B$1403,0))-1)*100)</f>
        <v>10.34482759</v>
      </c>
      <c r="T45" s="108">
        <f t="array" ref="T45">IF(INDEX(Historical!$F$7:$F$1372,MATCH(B45,Historical!$B$7:$B$1403,0))=0,"n/a",((INDEX(Historical!$C$7:$C$1381,MATCH(B45,Historical!$B$7:$B$1403,0))/INDEX(Historical!$F$7:$F$1372,MATCH(B45,Historical!$B$7:$B$1403,0)))^(1/3)-1)*100)</f>
        <v>7.166457967</v>
      </c>
      <c r="U45" s="108">
        <f t="array" ref="U45">IF(INDEX(Historical!$H$7:$H$1372,MATCH(B45,Historical!$B$7:$B$1403,0))=0,"n/a",((INDEX(Historical!$C$7:$C$1381,MATCH(B45,Historical!$B$7:$B$1403,0))/INDEX(Historical!$H$7:$H$1372,MATCH(B45,Historical!$B$7:$B$1403,0)))^(1/5)-1)*100)</f>
        <v>5.922384105</v>
      </c>
      <c r="V45" s="108">
        <f t="array" ref="V45">IF(INDEX(Historical!$O$7:$O$1372,MATCH(B45,Historical!$B$7:$B$1403,0))=0,"n/a",((INDEX(Historical!$C$7:$C$1381,MATCH(B45,Historical!$B$7:$B$1403,0))/INDEX(Historical!$O$7:$O$1372,MATCH(B45,Historical!$B$7:$B$1403,0)))^(1/10)-1)*100)</f>
        <v>5.351236616</v>
      </c>
      <c r="W45" s="109">
        <f t="shared" si="5"/>
        <v>1.10673187</v>
      </c>
      <c r="X45" s="110">
        <f t="shared" si="6"/>
        <v>0.4700304845</v>
      </c>
      <c r="Y45" s="99"/>
      <c r="Z45" s="103">
        <f t="shared" si="7"/>
        <v>24.22145329</v>
      </c>
      <c r="AA45" s="112">
        <f t="shared" si="8"/>
        <v>9.505190311</v>
      </c>
      <c r="AB45" s="73">
        <v>12.0</v>
      </c>
      <c r="AC45" s="102">
        <v>2.89</v>
      </c>
      <c r="AD45" s="102" t="s">
        <v>128</v>
      </c>
      <c r="AE45" s="102">
        <v>2.37</v>
      </c>
      <c r="AF45" s="102">
        <v>1.12</v>
      </c>
      <c r="AG45" s="102">
        <v>11.3</v>
      </c>
      <c r="AH45" s="102">
        <v>18.4</v>
      </c>
      <c r="AI45" s="102" t="s">
        <v>128</v>
      </c>
      <c r="AJ45" s="102">
        <v>12.6</v>
      </c>
      <c r="AK45" s="102" t="s">
        <v>128</v>
      </c>
      <c r="AL45" s="113">
        <v>324.42</v>
      </c>
      <c r="AM45" s="114">
        <v>11.1</v>
      </c>
      <c r="AN45" s="102">
        <v>0.05</v>
      </c>
      <c r="AO45" s="115">
        <f t="shared" si="9"/>
        <v>-1.034571769</v>
      </c>
      <c r="AP45" s="116">
        <f t="shared" si="10"/>
        <v>8.470618542</v>
      </c>
      <c r="AQ45" s="117">
        <f t="shared" si="11"/>
        <v>-31.2143001</v>
      </c>
      <c r="AR45" s="103">
        <f t="array" ref="AR45">INDEX(Historical!$C$7:$C$1381,MATCH(B45,Historical!$B$7:$B$1403,0))*IF(AH45="n/a",1.03,IF(AH45&lt;0,1.01,IF(AH45&gt;10,1.1,(1+AH45/100))))</f>
        <v>0.704</v>
      </c>
      <c r="AS45" s="112">
        <f t="shared" si="12"/>
        <v>0.72512</v>
      </c>
      <c r="AT45" s="112">
        <f t="shared" ref="AT45:AV45" si="53">IF($AK45="n/a",1.03*AS45,IF($AK45&lt;0,1.01*AS45,IF($AK45&gt;10,1.1*AS45,(1+$AK45/100)*AS45)))</f>
        <v>0.7468736</v>
      </c>
      <c r="AU45" s="112">
        <f t="shared" si="53"/>
        <v>0.769279808</v>
      </c>
      <c r="AV45" s="112">
        <f t="shared" si="53"/>
        <v>0.7923582022</v>
      </c>
      <c r="AW45" s="103">
        <f t="shared" si="14"/>
        <v>3.73763161</v>
      </c>
      <c r="AX45" s="118">
        <f t="shared" si="15"/>
        <v>13.60623083</v>
      </c>
      <c r="AY45" s="119">
        <v>0.73</v>
      </c>
      <c r="AZ45" s="114">
        <v>2.31</v>
      </c>
      <c r="BA45" s="114">
        <v>-20.95</v>
      </c>
      <c r="BB45" s="114">
        <v>-14.21</v>
      </c>
      <c r="BC45" s="114">
        <v>-9.31</v>
      </c>
      <c r="BD45" s="42"/>
      <c r="BE45" s="17">
        <v>1995.0</v>
      </c>
      <c r="BF45" s="17">
        <f t="shared" si="16"/>
        <v>2</v>
      </c>
      <c r="BG45" s="120">
        <v>1.0</v>
      </c>
    </row>
    <row r="46" ht="11.25" customHeight="1">
      <c r="A46" s="155" t="s">
        <v>257</v>
      </c>
      <c r="B46" s="99" t="s">
        <v>258</v>
      </c>
      <c r="C46" s="100" t="s">
        <v>141</v>
      </c>
      <c r="D46" s="100" t="s">
        <v>142</v>
      </c>
      <c r="E46" s="101">
        <v>28.0</v>
      </c>
      <c r="F46" s="58">
        <v>102.0</v>
      </c>
      <c r="G46" s="58" t="s">
        <v>121</v>
      </c>
      <c r="H46" s="58" t="s">
        <v>121</v>
      </c>
      <c r="I46" s="102">
        <v>180.45</v>
      </c>
      <c r="J46" s="103">
        <f t="shared" si="2"/>
        <v>1.041839845</v>
      </c>
      <c r="K46" s="144">
        <v>0.47</v>
      </c>
      <c r="L46" s="73">
        <v>4.0</v>
      </c>
      <c r="M46" s="23">
        <f t="shared" si="3"/>
        <v>1.88</v>
      </c>
      <c r="N46" s="105" t="s">
        <v>218</v>
      </c>
      <c r="O46" s="145">
        <v>0.46</v>
      </c>
      <c r="P46" s="107">
        <v>43814.0</v>
      </c>
      <c r="Q46" s="107">
        <v>43844.0</v>
      </c>
      <c r="R46" s="23">
        <f t="shared" si="4"/>
        <v>2.173913043</v>
      </c>
      <c r="S46" s="108">
        <f t="array" ref="S46">IF(INDEX(Historical!$D$7:$D$1379,MATCH(B46,Historical!$B$7:$B$1403,0))=0,"n/a",(INDEX(Historical!$C$7:$C$1381,MATCH(B46,Historical!$B$7:$B$1403,0))/INDEX(Historical!$D$7:$D$1379,MATCH(B46,Historical!$B$7:$B$1403,0))-1)*100)</f>
        <v>12.19512195</v>
      </c>
      <c r="T46" s="108">
        <f t="array" ref="T46">IF(INDEX(Historical!$F$7:$F$1372,MATCH(B46,Historical!$B$7:$B$1403,0))=0,"n/a",((INDEX(Historical!$C$7:$C$1381,MATCH(B46,Historical!$B$7:$B$1403,0))/INDEX(Historical!$F$7:$F$1372,MATCH(B46,Historical!$B$7:$B$1403,0)))^(1/3)-1)*100)</f>
        <v>9.537610407</v>
      </c>
      <c r="U46" s="108">
        <f t="array" ref="U46">IF(INDEX(Historical!$H$7:$H$1372,MATCH(B46,Historical!$B$7:$B$1403,0))=0,"n/a",((INDEX(Historical!$C$7:$C$1381,MATCH(B46,Historical!$B$7:$B$1403,0))/INDEX(Historical!$H$7:$H$1372,MATCH(B46,Historical!$B$7:$B$1403,0)))^(1/5)-1)*100)</f>
        <v>10.8370677</v>
      </c>
      <c r="V46" s="108">
        <f t="array" ref="V46">IF(INDEX(Historical!$O$7:$O$1372,MATCH(B46,Historical!$B$7:$B$1403,0))=0,"n/a",((INDEX(Historical!$C$7:$C$1381,MATCH(B46,Historical!$B$7:$B$1403,0))/INDEX(Historical!$O$7:$O$1372,MATCH(B46,Historical!$B$7:$B$1403,0)))^(1/10)-1)*100)</f>
        <v>12.63230698</v>
      </c>
      <c r="W46" s="109">
        <f t="shared" si="5"/>
        <v>0.8578850808</v>
      </c>
      <c r="X46" s="110">
        <f t="shared" si="6"/>
        <v>1.032101685</v>
      </c>
      <c r="Y46" s="111"/>
      <c r="Z46" s="103">
        <f t="shared" si="7"/>
        <v>35.33834586</v>
      </c>
      <c r="AA46" s="112">
        <f t="shared" si="8"/>
        <v>33.91917293</v>
      </c>
      <c r="AB46" s="73">
        <v>12.0</v>
      </c>
      <c r="AC46" s="102">
        <v>5.32</v>
      </c>
      <c r="AD46" s="102">
        <v>2.78</v>
      </c>
      <c r="AE46" s="102">
        <v>3.49</v>
      </c>
      <c r="AF46" s="102">
        <v>6.07</v>
      </c>
      <c r="AG46" s="102">
        <v>18.099999999999998</v>
      </c>
      <c r="AH46" s="102">
        <v>14.099999999999998</v>
      </c>
      <c r="AI46" s="102">
        <v>9.879999999999999</v>
      </c>
      <c r="AJ46" s="102">
        <v>10.5</v>
      </c>
      <c r="AK46" s="102">
        <v>12.23</v>
      </c>
      <c r="AL46" s="113">
        <v>51990.0</v>
      </c>
      <c r="AM46" s="114">
        <v>0.4</v>
      </c>
      <c r="AN46" s="102">
        <v>0.79</v>
      </c>
      <c r="AO46" s="115">
        <f t="shared" si="9"/>
        <v>-22.04026539</v>
      </c>
      <c r="AP46" s="116">
        <f t="shared" si="10"/>
        <v>11.87890754</v>
      </c>
      <c r="AQ46" s="117">
        <f t="shared" si="11"/>
        <v>202.500233</v>
      </c>
      <c r="AR46" s="103">
        <f t="array" ref="AR46">INDEX(Historical!$C$7:$C$1381,MATCH(B46,Historical!$B$7:$B$1403,0))*IF(AH46="n/a",1.03,IF(AH46&lt;0,1.01,IF(AH46&gt;10,1.1,(1+AH46/100))))</f>
        <v>2.024</v>
      </c>
      <c r="AS46" s="112">
        <f t="shared" si="12"/>
        <v>2.2239712</v>
      </c>
      <c r="AT46" s="112">
        <f t="shared" ref="AT46:AV46" si="54">IF($AK46="n/a",1.03*AS46,IF($AK46&lt;0,1.01*AS46,IF($AK46&gt;10,1.1*AS46,(1+$AK46/100)*AS46)))</f>
        <v>2.44636832</v>
      </c>
      <c r="AU46" s="112">
        <f t="shared" si="54"/>
        <v>2.691005152</v>
      </c>
      <c r="AV46" s="112">
        <f t="shared" si="54"/>
        <v>2.960105667</v>
      </c>
      <c r="AW46" s="103">
        <f t="shared" si="14"/>
        <v>12.34545034</v>
      </c>
      <c r="AX46" s="118">
        <f t="shared" si="15"/>
        <v>6.841479822</v>
      </c>
      <c r="AY46" s="119">
        <v>0.77</v>
      </c>
      <c r="AZ46" s="114">
        <v>7.3999999999999995</v>
      </c>
      <c r="BA46" s="114">
        <v>-14.57</v>
      </c>
      <c r="BB46" s="114">
        <v>-8.07</v>
      </c>
      <c r="BC46" s="114">
        <v>-7.31</v>
      </c>
      <c r="BD46" s="42"/>
      <c r="BE46" s="17">
        <v>1993.0</v>
      </c>
      <c r="BF46" s="17">
        <f t="shared" si="16"/>
        <v>2</v>
      </c>
      <c r="BG46" s="120">
        <v>7.199999999999999</v>
      </c>
    </row>
    <row r="47" ht="11.25" customHeight="1">
      <c r="A47" s="55" t="s">
        <v>259</v>
      </c>
      <c r="B47" s="99" t="s">
        <v>260</v>
      </c>
      <c r="C47" s="100" t="s">
        <v>158</v>
      </c>
      <c r="D47" s="100" t="s">
        <v>190</v>
      </c>
      <c r="E47" s="101">
        <v>46.0</v>
      </c>
      <c r="F47" s="58">
        <v>50.0</v>
      </c>
      <c r="G47" s="58" t="s">
        <v>121</v>
      </c>
      <c r="H47" s="58" t="s">
        <v>120</v>
      </c>
      <c r="I47" s="102">
        <v>78.82</v>
      </c>
      <c r="J47" s="103">
        <f t="shared" si="2"/>
        <v>3.882263385</v>
      </c>
      <c r="K47" s="104">
        <v>0.765</v>
      </c>
      <c r="L47" s="73">
        <v>4.0</v>
      </c>
      <c r="M47" s="23">
        <f t="shared" si="3"/>
        <v>3.06</v>
      </c>
      <c r="N47" s="105" t="s">
        <v>154</v>
      </c>
      <c r="O47" s="106">
        <v>0.74</v>
      </c>
      <c r="P47" s="107">
        <v>43879.0</v>
      </c>
      <c r="Q47" s="107">
        <v>43905.0</v>
      </c>
      <c r="R47" s="23">
        <f t="shared" si="4"/>
        <v>3.378378378</v>
      </c>
      <c r="S47" s="108">
        <f t="array" ref="S47">IF(INDEX(Historical!$D$7:$D$1379,MATCH(B47,Historical!$B$7:$B$1403,0))=0,"n/a",(INDEX(Historical!$C$7:$C$1381,MATCH(B47,Historical!$B$7:$B$1403,0))/INDEX(Historical!$D$7:$D$1379,MATCH(B47,Historical!$B$7:$B$1403,0))-1)*100)</f>
        <v>3.496503497</v>
      </c>
      <c r="T47" s="108">
        <f t="array" ref="T47">IF(INDEX(Historical!$F$7:$F$1372,MATCH(B47,Historical!$B$7:$B$1403,0))=0,"n/a",((INDEX(Historical!$C$7:$C$1381,MATCH(B47,Historical!$B$7:$B$1403,0))/INDEX(Historical!$F$7:$F$1372,MATCH(B47,Historical!$B$7:$B$1403,0)))^(1/3)-1)*100)</f>
        <v>3.367887071</v>
      </c>
      <c r="U47" s="108">
        <f t="array" ref="U47">IF(INDEX(Historical!$H$7:$H$1372,MATCH(B47,Historical!$B$7:$B$1403,0))=0,"n/a",((INDEX(Historical!$C$7:$C$1381,MATCH(B47,Historical!$B$7:$B$1403,0))/INDEX(Historical!$H$7:$H$1372,MATCH(B47,Historical!$B$7:$B$1403,0)))^(1/5)-1)*100)</f>
        <v>3.270964718</v>
      </c>
      <c r="V47" s="108">
        <f t="array" ref="V47">IF(INDEX(Historical!$O$7:$O$1372,MATCH(B47,Historical!$B$7:$B$1403,0))=0,"n/a",((INDEX(Historical!$C$7:$C$1381,MATCH(B47,Historical!$B$7:$B$1403,0))/INDEX(Historical!$O$7:$O$1372,MATCH(B47,Historical!$B$7:$B$1403,0)))^(1/10)-1)*100)</f>
        <v>2.29112872</v>
      </c>
      <c r="W47" s="109">
        <f t="shared" si="5"/>
        <v>1.42766519</v>
      </c>
      <c r="X47" s="110">
        <f t="shared" si="6"/>
        <v>1.721560378</v>
      </c>
      <c r="Y47" s="99"/>
      <c r="Z47" s="103">
        <f t="shared" si="7"/>
        <v>72.16981132</v>
      </c>
      <c r="AA47" s="112">
        <f t="shared" si="8"/>
        <v>18.58962264</v>
      </c>
      <c r="AB47" s="73">
        <v>12.0</v>
      </c>
      <c r="AC47" s="102">
        <v>4.24</v>
      </c>
      <c r="AD47" s="102">
        <v>7.71</v>
      </c>
      <c r="AE47" s="102">
        <v>2.19</v>
      </c>
      <c r="AF47" s="102">
        <v>1.45</v>
      </c>
      <c r="AG47" s="102">
        <v>7.6</v>
      </c>
      <c r="AH47" s="102">
        <v>-10.4</v>
      </c>
      <c r="AI47" s="102">
        <v>4.25</v>
      </c>
      <c r="AJ47" s="102">
        <v>1.9</v>
      </c>
      <c r="AK47" s="102">
        <v>2.41</v>
      </c>
      <c r="AL47" s="113">
        <v>27480.0</v>
      </c>
      <c r="AM47" s="114">
        <v>0.2</v>
      </c>
      <c r="AN47" s="102">
        <v>1.2</v>
      </c>
      <c r="AO47" s="115">
        <f t="shared" si="9"/>
        <v>-11.43639454</v>
      </c>
      <c r="AP47" s="116">
        <f t="shared" si="10"/>
        <v>7.153228103</v>
      </c>
      <c r="AQ47" s="117">
        <f t="shared" si="11"/>
        <v>9.453090571</v>
      </c>
      <c r="AR47" s="103">
        <f t="array" ref="AR47">INDEX(Historical!$C$7:$C$1381,MATCH(B47,Historical!$B$7:$B$1403,0))*IF(AH47="n/a",1.03,IF(AH47&lt;0,1.01,IF(AH47&gt;10,1.1,(1+AH47/100))))</f>
        <v>2.9896</v>
      </c>
      <c r="AS47" s="112">
        <f t="shared" si="12"/>
        <v>3.116658</v>
      </c>
      <c r="AT47" s="112">
        <f t="shared" ref="AT47:AV47" si="55">IF($AK47="n/a",1.03*AS47,IF($AK47&lt;0,1.01*AS47,IF($AK47&gt;10,1.1*AS47,(1+$AK47/100)*AS47)))</f>
        <v>3.191769458</v>
      </c>
      <c r="AU47" s="112">
        <f t="shared" si="55"/>
        <v>3.268691102</v>
      </c>
      <c r="AV47" s="112">
        <f t="shared" si="55"/>
        <v>3.347466557</v>
      </c>
      <c r="AW47" s="103">
        <f t="shared" si="14"/>
        <v>15.91418512</v>
      </c>
      <c r="AX47" s="118">
        <f t="shared" si="15"/>
        <v>20.19054189</v>
      </c>
      <c r="AY47" s="119">
        <v>0.13</v>
      </c>
      <c r="AZ47" s="114">
        <v>-3.35</v>
      </c>
      <c r="BA47" s="114">
        <v>-17.119999999999997</v>
      </c>
      <c r="BB47" s="114">
        <v>-13.15</v>
      </c>
      <c r="BC47" s="114">
        <v>-11.72</v>
      </c>
      <c r="BD47" s="42"/>
      <c r="BE47" s="17">
        <v>1975.0</v>
      </c>
      <c r="BF47" s="17">
        <f t="shared" si="16"/>
        <v>4</v>
      </c>
      <c r="BG47" s="120">
        <v>2.4</v>
      </c>
    </row>
    <row r="48" ht="11.25" customHeight="1">
      <c r="A48" s="155" t="s">
        <v>261</v>
      </c>
      <c r="B48" s="99" t="s">
        <v>262</v>
      </c>
      <c r="C48" s="100" t="s">
        <v>136</v>
      </c>
      <c r="D48" s="100" t="s">
        <v>153</v>
      </c>
      <c r="E48" s="101">
        <v>33.0</v>
      </c>
      <c r="F48" s="58">
        <v>84.0</v>
      </c>
      <c r="G48" s="58" t="s">
        <v>168</v>
      </c>
      <c r="H48" s="58" t="s">
        <v>168</v>
      </c>
      <c r="I48" s="150">
        <v>32.25</v>
      </c>
      <c r="J48" s="103">
        <f t="shared" si="2"/>
        <v>3.224806202</v>
      </c>
      <c r="K48" s="104">
        <v>0.26</v>
      </c>
      <c r="L48" s="73">
        <v>4.0</v>
      </c>
      <c r="M48" s="23">
        <f t="shared" si="3"/>
        <v>1.04</v>
      </c>
      <c r="N48" s="105" t="s">
        <v>263</v>
      </c>
      <c r="O48" s="106">
        <v>0.25</v>
      </c>
      <c r="P48" s="107">
        <v>43769.0</v>
      </c>
      <c r="Q48" s="107">
        <v>43784.0</v>
      </c>
      <c r="R48" s="23">
        <f t="shared" si="4"/>
        <v>4</v>
      </c>
      <c r="S48" s="108">
        <f t="array" ref="S48">IF(INDEX(Historical!$D$7:$D$1379,MATCH(B48,Historical!$B$7:$B$1403,0))=0,"n/a",(INDEX(Historical!$C$7:$C$1381,MATCH(B48,Historical!$B$7:$B$1403,0))/INDEX(Historical!$D$7:$D$1379,MATCH(B48,Historical!$B$7:$B$1403,0))-1)*100)</f>
        <v>6.382978723</v>
      </c>
      <c r="T48" s="108">
        <f t="array" ref="T48">IF(INDEX(Historical!$F$7:$F$1372,MATCH(B48,Historical!$B$7:$B$1403,0))=0,"n/a",((INDEX(Historical!$C$7:$C$1381,MATCH(B48,Historical!$B$7:$B$1403,0))/INDEX(Historical!$F$7:$F$1372,MATCH(B48,Historical!$B$7:$B$1403,0)))^(1/3)-1)*100)</f>
        <v>6.83872975</v>
      </c>
      <c r="U48" s="108">
        <f t="array" ref="U48">IF(INDEX(Historical!$H$7:$H$1372,MATCH(B48,Historical!$B$7:$B$1403,0))=0,"n/a",((INDEX(Historical!$C$7:$C$1381,MATCH(B48,Historical!$B$7:$B$1403,0))/INDEX(Historical!$H$7:$H$1372,MATCH(B48,Historical!$B$7:$B$1403,0)))^(1/5)-1)*100)</f>
        <v>5.366330364</v>
      </c>
      <c r="V48" s="108">
        <f t="array" ref="V48">IF(INDEX(Historical!$O$7:$O$1372,MATCH(B48,Historical!$B$7:$B$1403,0))=0,"n/a",((INDEX(Historical!$C$7:$C$1381,MATCH(B48,Historical!$B$7:$B$1403,0))/INDEX(Historical!$O$7:$O$1372,MATCH(B48,Historical!$B$7:$B$1403,0)))^(1/10)-1)*100)</f>
        <v>3.931957901</v>
      </c>
      <c r="W48" s="109">
        <f t="shared" si="5"/>
        <v>1.36479853</v>
      </c>
      <c r="X48" s="110" t="str">
        <f t="shared" si="6"/>
        <v>n/a</v>
      </c>
      <c r="Y48" s="149"/>
      <c r="Z48" s="103" t="str">
        <f t="shared" si="7"/>
        <v>n/a</v>
      </c>
      <c r="AA48" s="112" t="str">
        <f t="shared" si="8"/>
        <v>n/a</v>
      </c>
      <c r="AB48" s="73">
        <v>12.0</v>
      </c>
      <c r="AC48" s="102" t="s">
        <v>128</v>
      </c>
      <c r="AD48" s="102" t="s">
        <v>128</v>
      </c>
      <c r="AE48" s="102" t="s">
        <v>128</v>
      </c>
      <c r="AF48" s="102" t="s">
        <v>128</v>
      </c>
      <c r="AG48" s="102" t="s">
        <v>128</v>
      </c>
      <c r="AH48" s="102" t="s">
        <v>128</v>
      </c>
      <c r="AI48" s="102" t="s">
        <v>128</v>
      </c>
      <c r="AJ48" s="102" t="s">
        <v>128</v>
      </c>
      <c r="AK48" s="102" t="s">
        <v>128</v>
      </c>
      <c r="AL48" s="113" t="s">
        <v>128</v>
      </c>
      <c r="AM48" s="114" t="s">
        <v>128</v>
      </c>
      <c r="AN48" s="102" t="s">
        <v>128</v>
      </c>
      <c r="AO48" s="115" t="str">
        <f t="shared" si="9"/>
        <v>n/a</v>
      </c>
      <c r="AP48" s="116">
        <f t="shared" si="10"/>
        <v>8.591136566</v>
      </c>
      <c r="AQ48" s="117" t="str">
        <f t="shared" si="11"/>
        <v>n/a</v>
      </c>
      <c r="AR48" s="103">
        <f t="array" ref="AR48">INDEX(Historical!$C$7:$C$1381,MATCH(B48,Historical!$B$7:$B$1403,0))*IF(AH48="n/a",1.03,IF(AH48&lt;0,1.01,IF(AH48&gt;10,1.1,(1+AH48/100))))</f>
        <v>1.03</v>
      </c>
      <c r="AS48" s="112">
        <f t="shared" si="12"/>
        <v>1.0609</v>
      </c>
      <c r="AT48" s="112">
        <f t="shared" ref="AT48:AV48" si="56">IF($AK48="n/a",1.03*AS48,IF($AK48&lt;0,1.01*AS48,IF($AK48&gt;10,1.1*AS48,(1+$AK48/100)*AS48)))</f>
        <v>1.092727</v>
      </c>
      <c r="AU48" s="112">
        <f t="shared" si="56"/>
        <v>1.12550881</v>
      </c>
      <c r="AV48" s="112">
        <f t="shared" si="56"/>
        <v>1.159274074</v>
      </c>
      <c r="AW48" s="103">
        <f t="shared" si="14"/>
        <v>5.468409884</v>
      </c>
      <c r="AX48" s="118">
        <f t="shared" si="15"/>
        <v>16.95630972</v>
      </c>
      <c r="AY48" s="119" t="s">
        <v>128</v>
      </c>
      <c r="AZ48" s="114" t="s">
        <v>128</v>
      </c>
      <c r="BA48" s="114" t="s">
        <v>128</v>
      </c>
      <c r="BB48" s="114" t="s">
        <v>128</v>
      </c>
      <c r="BC48" s="114" t="s">
        <v>128</v>
      </c>
      <c r="BD48" s="42" t="s">
        <v>112</v>
      </c>
      <c r="BE48" s="17">
        <v>1987.0</v>
      </c>
      <c r="BF48" s="17">
        <f t="shared" si="16"/>
        <v>3</v>
      </c>
      <c r="BG48" s="120" t="s">
        <v>128</v>
      </c>
    </row>
    <row r="49" ht="11.25" customHeight="1">
      <c r="A49" s="55" t="s">
        <v>264</v>
      </c>
      <c r="B49" s="99" t="s">
        <v>265</v>
      </c>
      <c r="C49" s="100" t="s">
        <v>118</v>
      </c>
      <c r="D49" s="100" t="s">
        <v>266</v>
      </c>
      <c r="E49" s="101">
        <v>63.0</v>
      </c>
      <c r="F49" s="58">
        <v>7.0</v>
      </c>
      <c r="G49" s="58" t="s">
        <v>121</v>
      </c>
      <c r="H49" s="58" t="s">
        <v>121</v>
      </c>
      <c r="I49" s="102">
        <v>64.11</v>
      </c>
      <c r="J49" s="103">
        <f t="shared" si="2"/>
        <v>3.119638122</v>
      </c>
      <c r="K49" s="104">
        <v>0.5</v>
      </c>
      <c r="L49" s="73">
        <v>4.0</v>
      </c>
      <c r="M49" s="23">
        <f t="shared" si="3"/>
        <v>2</v>
      </c>
      <c r="N49" s="105" t="s">
        <v>164</v>
      </c>
      <c r="O49" s="106">
        <v>0.49</v>
      </c>
      <c r="P49" s="107">
        <v>43782.0</v>
      </c>
      <c r="Q49" s="107">
        <v>43808.0</v>
      </c>
      <c r="R49" s="23">
        <f t="shared" si="4"/>
        <v>2.040816327</v>
      </c>
      <c r="S49" s="108">
        <f t="array" ref="S49">IF(INDEX(Historical!$D$7:$D$1379,MATCH(B49,Historical!$B$7:$B$1403,0))=0,"n/a",(INDEX(Historical!$C$7:$C$1381,MATCH(B49,Historical!$B$7:$B$1403,0))/INDEX(Historical!$D$7:$D$1379,MATCH(B49,Historical!$B$7:$B$1403,0))-1)*100)</f>
        <v>1.285347044</v>
      </c>
      <c r="T49" s="108">
        <f t="array" ref="T49">IF(INDEX(Historical!$F$7:$F$1372,MATCH(B49,Historical!$B$7:$B$1403,0))=0,"n/a",((INDEX(Historical!$C$7:$C$1381,MATCH(B49,Historical!$B$7:$B$1403,0))/INDEX(Historical!$F$7:$F$1372,MATCH(B49,Historical!$B$7:$B$1403,0)))^(1/3)-1)*100)</f>
        <v>1.124661771</v>
      </c>
      <c r="U49" s="108">
        <f t="array" ref="U49">IF(INDEX(Historical!$H$7:$H$1372,MATCH(B49,Historical!$B$7:$B$1403,0))=0,"n/a",((INDEX(Historical!$C$7:$C$1381,MATCH(B49,Historical!$B$7:$B$1403,0))/INDEX(Historical!$H$7:$H$1372,MATCH(B49,Historical!$B$7:$B$1403,0)))^(1/5)-1)*100)</f>
        <v>2.27999819</v>
      </c>
      <c r="V49" s="108">
        <f t="array" ref="V49">IF(INDEX(Historical!$O$7:$O$1372,MATCH(B49,Historical!$B$7:$B$1403,0))=0,"n/a",((INDEX(Historical!$C$7:$C$1381,MATCH(B49,Historical!$B$7:$B$1403,0))/INDEX(Historical!$O$7:$O$1372,MATCH(B49,Historical!$B$7:$B$1403,0)))^(1/10)-1)*100)</f>
        <v>4.045915231</v>
      </c>
      <c r="W49" s="109">
        <f t="shared" si="5"/>
        <v>0.5635308848</v>
      </c>
      <c r="X49" s="110">
        <f t="shared" si="6"/>
        <v>0.6514280543</v>
      </c>
      <c r="Y49" s="154"/>
      <c r="Z49" s="103">
        <f t="shared" si="7"/>
        <v>56.98005698</v>
      </c>
      <c r="AA49" s="112">
        <f t="shared" si="8"/>
        <v>18.26495726</v>
      </c>
      <c r="AB49" s="73">
        <v>9.0</v>
      </c>
      <c r="AC49" s="102">
        <v>3.51</v>
      </c>
      <c r="AD49" s="102">
        <v>2.82</v>
      </c>
      <c r="AE49" s="102">
        <v>2.13</v>
      </c>
      <c r="AF49" s="102">
        <v>4.65</v>
      </c>
      <c r="AG49" s="102">
        <v>25.5</v>
      </c>
      <c r="AH49" s="102">
        <v>17.2</v>
      </c>
      <c r="AI49" s="102">
        <v>10.99</v>
      </c>
      <c r="AJ49" s="102">
        <v>3.5000000000000004</v>
      </c>
      <c r="AK49" s="102">
        <v>6.4799999999999995</v>
      </c>
      <c r="AL49" s="113">
        <v>39190.0</v>
      </c>
      <c r="AM49" s="114">
        <v>0.5</v>
      </c>
      <c r="AN49" s="102">
        <v>0.71</v>
      </c>
      <c r="AO49" s="115">
        <f t="shared" si="9"/>
        <v>-12.86532095</v>
      </c>
      <c r="AP49" s="116">
        <f t="shared" si="10"/>
        <v>5.399636312</v>
      </c>
      <c r="AQ49" s="117">
        <f t="shared" si="11"/>
        <v>94.28736024</v>
      </c>
      <c r="AR49" s="103">
        <f t="array" ref="AR49">INDEX(Historical!$C$7:$C$1381,MATCH(B49,Historical!$B$7:$B$1403,0))*IF(AH49="n/a",1.03,IF(AH49&lt;0,1.01,IF(AH49&gt;10,1.1,(1+AH49/100))))</f>
        <v>2.167</v>
      </c>
      <c r="AS49" s="112">
        <f t="shared" si="12"/>
        <v>2.3837</v>
      </c>
      <c r="AT49" s="112">
        <f t="shared" ref="AT49:AV49" si="57">IF($AK49="n/a",1.03*AS49,IF($AK49&lt;0,1.01*AS49,IF($AK49&gt;10,1.1*AS49,(1+$AK49/100)*AS49)))</f>
        <v>2.53816376</v>
      </c>
      <c r="AU49" s="112">
        <f t="shared" si="57"/>
        <v>2.702636772</v>
      </c>
      <c r="AV49" s="112">
        <f t="shared" si="57"/>
        <v>2.877767634</v>
      </c>
      <c r="AW49" s="103">
        <f t="shared" si="14"/>
        <v>12.66926817</v>
      </c>
      <c r="AX49" s="118">
        <f t="shared" si="15"/>
        <v>19.76176597</v>
      </c>
      <c r="AY49" s="119">
        <v>1.38</v>
      </c>
      <c r="AZ49" s="114">
        <v>14.52</v>
      </c>
      <c r="BA49" s="114">
        <v>-18.21</v>
      </c>
      <c r="BB49" s="114">
        <v>-14.219999999999999</v>
      </c>
      <c r="BC49" s="114">
        <v>-5.970000000000001</v>
      </c>
      <c r="BD49" s="42"/>
      <c r="BE49" s="17">
        <v>1958.0</v>
      </c>
      <c r="BF49" s="17">
        <f t="shared" si="16"/>
        <v>8</v>
      </c>
      <c r="BG49" s="120">
        <v>10.299999999999999</v>
      </c>
    </row>
    <row r="50" ht="11.25" customHeight="1">
      <c r="A50" s="155" t="s">
        <v>267</v>
      </c>
      <c r="B50" s="99" t="s">
        <v>268</v>
      </c>
      <c r="C50" s="100" t="s">
        <v>136</v>
      </c>
      <c r="D50" s="100" t="s">
        <v>137</v>
      </c>
      <c r="E50" s="101">
        <v>30.0</v>
      </c>
      <c r="F50" s="58">
        <v>93.0</v>
      </c>
      <c r="G50" s="58" t="s">
        <v>168</v>
      </c>
      <c r="H50" s="58" t="s">
        <v>168</v>
      </c>
      <c r="I50" s="102">
        <v>142.92</v>
      </c>
      <c r="J50" s="103">
        <f t="shared" si="2"/>
        <v>2.700811643</v>
      </c>
      <c r="K50" s="144">
        <v>0.965</v>
      </c>
      <c r="L50" s="73">
        <v>4.0</v>
      </c>
      <c r="M50" s="23">
        <f t="shared" si="3"/>
        <v>3.86</v>
      </c>
      <c r="N50" s="105" t="s">
        <v>269</v>
      </c>
      <c r="O50" s="145">
        <v>0.9</v>
      </c>
      <c r="P50" s="107">
        <v>43835.0</v>
      </c>
      <c r="Q50" s="107">
        <v>43851.0</v>
      </c>
      <c r="R50" s="23">
        <f t="shared" si="4"/>
        <v>7.222222222</v>
      </c>
      <c r="S50" s="108">
        <f t="array" ref="S50">IF(INDEX(Historical!$D$7:$D$1379,MATCH(B50,Historical!$B$7:$B$1403,0))=0,"n/a",(INDEX(Historical!$C$7:$C$1381,MATCH(B50,Historical!$B$7:$B$1403,0))/INDEX(Historical!$D$7:$D$1379,MATCH(B50,Historical!$B$7:$B$1403,0))-1)*100)</f>
        <v>7.142857143</v>
      </c>
      <c r="T50" s="108">
        <f t="array" ref="T50">IF(INDEX(Historical!$F$7:$F$1372,MATCH(B50,Historical!$B$7:$B$1403,0))=0,"n/a",((INDEX(Historical!$C$7:$C$1381,MATCH(B50,Historical!$B$7:$B$1403,0))/INDEX(Historical!$F$7:$F$1372,MATCH(B50,Historical!$B$7:$B$1403,0)))^(1/3)-1)*100)</f>
        <v>7.227591157</v>
      </c>
      <c r="U50" s="108">
        <f t="array" ref="U50">IF(INDEX(Historical!$H$7:$H$1372,MATCH(B50,Historical!$B$7:$B$1403,0))=0,"n/a",((INDEX(Historical!$C$7:$C$1381,MATCH(B50,Historical!$B$7:$B$1403,0))/INDEX(Historical!$H$7:$H$1372,MATCH(B50,Historical!$B$7:$B$1403,0)))^(1/5)-1)*100)</f>
        <v>7.224432617</v>
      </c>
      <c r="V50" s="108">
        <f t="array" ref="V50">IF(INDEX(Historical!$O$7:$O$1372,MATCH(B50,Historical!$B$7:$B$1403,0))=0,"n/a",((INDEX(Historical!$C$7:$C$1381,MATCH(B50,Historical!$B$7:$B$1403,0))/INDEX(Historical!$O$7:$O$1372,MATCH(B50,Historical!$B$7:$B$1403,0)))^(1/10)-1)*100)</f>
        <v>7.177346254</v>
      </c>
      <c r="W50" s="109">
        <f t="shared" si="5"/>
        <v>1.006560414</v>
      </c>
      <c r="X50" s="110">
        <f t="shared" si="6"/>
        <v>0.5873522453</v>
      </c>
      <c r="Y50" s="147"/>
      <c r="Z50" s="103">
        <f t="shared" si="7"/>
        <v>70.56672761</v>
      </c>
      <c r="AA50" s="112">
        <f t="shared" si="8"/>
        <v>26.12797075</v>
      </c>
      <c r="AB50" s="73">
        <v>12.0</v>
      </c>
      <c r="AC50" s="102">
        <v>5.47</v>
      </c>
      <c r="AD50" s="102">
        <v>2.61</v>
      </c>
      <c r="AE50" s="102">
        <v>2.71</v>
      </c>
      <c r="AF50" s="102">
        <v>6.68</v>
      </c>
      <c r="AG50" s="102">
        <v>30.7</v>
      </c>
      <c r="AH50" s="102">
        <v>39.2</v>
      </c>
      <c r="AI50" s="102">
        <v>2.96</v>
      </c>
      <c r="AJ50" s="102">
        <v>12.3</v>
      </c>
      <c r="AK50" s="102">
        <v>10.0</v>
      </c>
      <c r="AL50" s="113">
        <v>6670.0</v>
      </c>
      <c r="AM50" s="114">
        <v>0.8</v>
      </c>
      <c r="AN50" s="102">
        <v>0.09</v>
      </c>
      <c r="AO50" s="115">
        <f t="shared" si="9"/>
        <v>-16.20272649</v>
      </c>
      <c r="AP50" s="116">
        <f t="shared" si="10"/>
        <v>9.92524426</v>
      </c>
      <c r="AQ50" s="117">
        <f t="shared" si="11"/>
        <v>178.5157842</v>
      </c>
      <c r="AR50" s="103">
        <f t="array" ref="AR50">INDEX(Historical!$C$7:$C$1381,MATCH(B50,Historical!$B$7:$B$1403,0))*IF(AH50="n/a",1.03,IF(AH50&lt;0,1.01,IF(AH50&gt;10,1.1,(1+AH50/100))))</f>
        <v>3.96</v>
      </c>
      <c r="AS50" s="112">
        <f t="shared" si="12"/>
        <v>4.077216</v>
      </c>
      <c r="AT50" s="112">
        <f t="shared" ref="AT50:AV50" si="58">IF($AK50="n/a",1.03*AS50,IF($AK50&lt;0,1.01*AS50,IF($AK50&gt;10,1.1*AS50,(1+$AK50/100)*AS50)))</f>
        <v>4.4849376</v>
      </c>
      <c r="AU50" s="112">
        <f t="shared" si="58"/>
        <v>4.93343136</v>
      </c>
      <c r="AV50" s="112">
        <f t="shared" si="58"/>
        <v>5.426774496</v>
      </c>
      <c r="AW50" s="103">
        <f t="shared" si="14"/>
        <v>22.88235946</v>
      </c>
      <c r="AX50" s="118">
        <f t="shared" si="15"/>
        <v>16.01060695</v>
      </c>
      <c r="AY50" s="119">
        <v>0.31</v>
      </c>
      <c r="AZ50" s="114">
        <v>-7.5600000000000005</v>
      </c>
      <c r="BA50" s="114">
        <v>-47.11</v>
      </c>
      <c r="BB50" s="114">
        <v>-13.54</v>
      </c>
      <c r="BC50" s="114">
        <v>-28.12</v>
      </c>
      <c r="BD50" s="42"/>
      <c r="BE50" s="17">
        <v>1991.0</v>
      </c>
      <c r="BF50" s="17">
        <f t="shared" si="16"/>
        <v>2</v>
      </c>
      <c r="BG50" s="120">
        <v>17.2</v>
      </c>
    </row>
    <row r="51" ht="11.25" customHeight="1">
      <c r="A51" s="121" t="s">
        <v>270</v>
      </c>
      <c r="B51" s="122" t="s">
        <v>271</v>
      </c>
      <c r="C51" s="100" t="s">
        <v>272</v>
      </c>
      <c r="D51" s="100" t="s">
        <v>273</v>
      </c>
      <c r="E51" s="123">
        <v>26.0</v>
      </c>
      <c r="F51" s="58">
        <v>131.0</v>
      </c>
      <c r="G51" s="124" t="s">
        <v>121</v>
      </c>
      <c r="H51" s="124" t="s">
        <v>120</v>
      </c>
      <c r="I51" s="125">
        <v>283.36</v>
      </c>
      <c r="J51" s="126">
        <f t="shared" si="2"/>
        <v>2.932665161</v>
      </c>
      <c r="K51" s="152">
        <v>2.0775</v>
      </c>
      <c r="L51" s="128">
        <v>4.0</v>
      </c>
      <c r="M51" s="129">
        <f t="shared" si="3"/>
        <v>8.31</v>
      </c>
      <c r="N51" s="130" t="s">
        <v>218</v>
      </c>
      <c r="O51" s="153">
        <v>1.95</v>
      </c>
      <c r="P51" s="132">
        <v>43920.0</v>
      </c>
      <c r="Q51" s="132">
        <v>43936.0</v>
      </c>
      <c r="R51" s="129">
        <f t="shared" si="4"/>
        <v>6.538461538</v>
      </c>
      <c r="S51" s="108">
        <f t="array" ref="S51">IF(INDEX(Historical!$D$7:$D$1379,MATCH(B51,Historical!$B$7:$B$1403,0))=0,"n/a",(INDEX(Historical!$C$7:$C$1381,MATCH(B51,Historical!$B$7:$B$1403,0))/INDEX(Historical!$D$7:$D$1379,MATCH(B51,Historical!$B$7:$B$1403,0))-1)*100)</f>
        <v>5.184174625</v>
      </c>
      <c r="T51" s="108">
        <f t="array" ref="T51">IF(INDEX(Historical!$F$7:$F$1372,MATCH(B51,Historical!$B$7:$B$1403,0))=0,"n/a",((INDEX(Historical!$C$7:$C$1381,MATCH(B51,Historical!$B$7:$B$1403,0))/INDEX(Historical!$F$7:$F$1372,MATCH(B51,Historical!$B$7:$B$1403,0)))^(1/3)-1)*100)</f>
        <v>7.305816327</v>
      </c>
      <c r="U51" s="108">
        <f t="array" ref="U51">IF(INDEX(Historical!$H$7:$H$1372,MATCH(B51,Historical!$B$7:$B$1403,0))=0,"n/a",((INDEX(Historical!$C$7:$C$1381,MATCH(B51,Historical!$B$7:$B$1403,0))/INDEX(Historical!$H$7:$H$1372,MATCH(B51,Historical!$B$7:$B$1403,0)))^(1/5)-1)*100)</f>
        <v>8.960762108</v>
      </c>
      <c r="V51" s="108">
        <f t="array" ref="V51">IF(INDEX(Historical!$O$7:$O$1372,MATCH(B51,Historical!$B$7:$B$1403,0))=0,"n/a",((INDEX(Historical!$C$7:$C$1381,MATCH(B51,Historical!$B$7:$B$1403,0))/INDEX(Historical!$O$7:$O$1372,MATCH(B51,Historical!$B$7:$B$1403,0)))^(1/10)-1)*100)</f>
        <v>6.49304756</v>
      </c>
      <c r="W51" s="109">
        <f t="shared" si="5"/>
        <v>1.380054901</v>
      </c>
      <c r="X51" s="110">
        <f t="shared" si="6"/>
        <v>0.3394228071</v>
      </c>
      <c r="Y51" s="99"/>
      <c r="Z51" s="126">
        <f t="shared" si="7"/>
        <v>124.7747748</v>
      </c>
      <c r="AA51" s="134">
        <f t="shared" si="8"/>
        <v>42.54654655</v>
      </c>
      <c r="AB51" s="128">
        <v>12.0</v>
      </c>
      <c r="AC51" s="125">
        <v>6.66</v>
      </c>
      <c r="AD51" s="125">
        <v>5.38</v>
      </c>
      <c r="AE51" s="125">
        <v>12.71</v>
      </c>
      <c r="AF51" s="125">
        <v>3.01</v>
      </c>
      <c r="AG51" s="125">
        <v>7.1</v>
      </c>
      <c r="AH51" s="125">
        <v>12.8</v>
      </c>
      <c r="AI51" s="125">
        <v>10.59</v>
      </c>
      <c r="AJ51" s="125">
        <v>26.400000000000002</v>
      </c>
      <c r="AK51" s="125">
        <v>7.9</v>
      </c>
      <c r="AL51" s="135">
        <v>18560.0</v>
      </c>
      <c r="AM51" s="136">
        <v>0.1</v>
      </c>
      <c r="AN51" s="125">
        <v>0.93</v>
      </c>
      <c r="AO51" s="137">
        <f t="shared" si="9"/>
        <v>-30.65311928</v>
      </c>
      <c r="AP51" s="138">
        <f t="shared" si="10"/>
        <v>11.89342727</v>
      </c>
      <c r="AQ51" s="139">
        <f t="shared" si="11"/>
        <v>138.574568</v>
      </c>
      <c r="AR51" s="103">
        <f t="array" ref="AR51">INDEX(Historical!$C$7:$C$1381,MATCH(B51,Historical!$B$7:$B$1403,0))*IF(AH51="n/a",1.03,IF(AH51&lt;0,1.01,IF(AH51&gt;10,1.1,(1+AH51/100))))</f>
        <v>8.481</v>
      </c>
      <c r="AS51" s="134">
        <f t="shared" si="12"/>
        <v>9.3291</v>
      </c>
      <c r="AT51" s="134">
        <f t="shared" ref="AT51:AV51" si="59">IF($AK51="n/a",1.03*AS51,IF($AK51&lt;0,1.01*AS51,IF($AK51&gt;10,1.1*AS51,(1+$AK51/100)*AS51)))</f>
        <v>10.0660989</v>
      </c>
      <c r="AU51" s="134">
        <f t="shared" si="59"/>
        <v>10.86132071</v>
      </c>
      <c r="AV51" s="134">
        <f t="shared" si="59"/>
        <v>11.71936505</v>
      </c>
      <c r="AW51" s="126">
        <f t="shared" si="14"/>
        <v>50.45688466</v>
      </c>
      <c r="AX51" s="140">
        <f t="shared" si="15"/>
        <v>17.80663632</v>
      </c>
      <c r="AY51" s="141">
        <v>0.38</v>
      </c>
      <c r="AZ51" s="136">
        <v>4.34</v>
      </c>
      <c r="BA51" s="136">
        <v>-15.2</v>
      </c>
      <c r="BB51" s="136">
        <v>-8.07</v>
      </c>
      <c r="BC51" s="136">
        <v>-8.61</v>
      </c>
      <c r="BD51" s="142"/>
      <c r="BE51" s="17">
        <v>1995.0</v>
      </c>
      <c r="BF51" s="17">
        <f t="shared" si="16"/>
        <v>2</v>
      </c>
      <c r="BG51" s="143">
        <v>3.4000000000000004</v>
      </c>
    </row>
    <row r="52" ht="11.25" customHeight="1">
      <c r="A52" s="55" t="s">
        <v>274</v>
      </c>
      <c r="B52" s="99" t="s">
        <v>275</v>
      </c>
      <c r="C52" s="100" t="s">
        <v>136</v>
      </c>
      <c r="D52" s="100" t="s">
        <v>183</v>
      </c>
      <c r="E52" s="101">
        <v>39.0</v>
      </c>
      <c r="F52" s="58">
        <v>67.0</v>
      </c>
      <c r="G52" s="58" t="s">
        <v>168</v>
      </c>
      <c r="H52" s="58" t="s">
        <v>168</v>
      </c>
      <c r="I52" s="102">
        <v>41.26</v>
      </c>
      <c r="J52" s="103">
        <f t="shared" si="2"/>
        <v>3.635482307</v>
      </c>
      <c r="K52" s="104">
        <v>0.375</v>
      </c>
      <c r="L52" s="73">
        <v>4.0</v>
      </c>
      <c r="M52" s="23">
        <f t="shared" si="3"/>
        <v>1.5</v>
      </c>
      <c r="N52" s="105" t="s">
        <v>147</v>
      </c>
      <c r="O52" s="106">
        <v>0.35</v>
      </c>
      <c r="P52" s="107">
        <v>43768.0</v>
      </c>
      <c r="Q52" s="107">
        <v>43784.0</v>
      </c>
      <c r="R52" s="23">
        <f t="shared" si="4"/>
        <v>7.142857143</v>
      </c>
      <c r="S52" s="108">
        <f t="array" ref="S52">IF(INDEX(Historical!$D$7:$D$1379,MATCH(B52,Historical!$B$7:$B$1403,0))=0,"n/a",(INDEX(Historical!$C$7:$C$1381,MATCH(B52,Historical!$B$7:$B$1403,0))/INDEX(Historical!$D$7:$D$1379,MATCH(B52,Historical!$B$7:$B$1403,0))-1)*100)</f>
        <v>11.328125</v>
      </c>
      <c r="T52" s="108">
        <f t="array" ref="T52">IF(INDEX(Historical!$F$7:$F$1372,MATCH(B52,Historical!$B$7:$B$1403,0))=0,"n/a",((INDEX(Historical!$C$7:$C$1381,MATCH(B52,Historical!$B$7:$B$1403,0))/INDEX(Historical!$F$7:$F$1372,MATCH(B52,Historical!$B$7:$B$1403,0)))^(1/3)-1)*100)</f>
        <v>9.850524118</v>
      </c>
      <c r="U52" s="108">
        <f t="array" ref="U52">IF(INDEX(Historical!$H$7:$H$1372,MATCH(B52,Historical!$B$7:$B$1403,0))=0,"n/a",((INDEX(Historical!$C$7:$C$1381,MATCH(B52,Historical!$B$7:$B$1403,0))/INDEX(Historical!$H$7:$H$1372,MATCH(B52,Historical!$B$7:$B$1403,0)))^(1/5)-1)*100)</f>
        <v>9.384225071</v>
      </c>
      <c r="V52" s="108">
        <f t="array" ref="V52">IF(INDEX(Historical!$O$7:$O$1372,MATCH(B52,Historical!$B$7:$B$1403,0))=0,"n/a",((INDEX(Historical!$C$7:$C$1381,MATCH(B52,Historical!$B$7:$B$1403,0))/INDEX(Historical!$O$7:$O$1372,MATCH(B52,Historical!$B$7:$B$1403,0)))^(1/10)-1)*100)</f>
        <v>8.590913035</v>
      </c>
      <c r="W52" s="109">
        <f t="shared" si="5"/>
        <v>1.092343158</v>
      </c>
      <c r="X52" s="110">
        <f t="shared" si="6"/>
        <v>1.251230009</v>
      </c>
      <c r="Y52" s="149"/>
      <c r="Z52" s="103">
        <f t="shared" si="7"/>
        <v>42.85714286</v>
      </c>
      <c r="AA52" s="112">
        <f t="shared" si="8"/>
        <v>11.78857143</v>
      </c>
      <c r="AB52" s="73">
        <v>10.0</v>
      </c>
      <c r="AC52" s="102">
        <v>3.5</v>
      </c>
      <c r="AD52" s="102">
        <v>3.74</v>
      </c>
      <c r="AE52" s="102">
        <v>2.86</v>
      </c>
      <c r="AF52" s="102">
        <v>3.79</v>
      </c>
      <c r="AG52" s="102">
        <v>35.8</v>
      </c>
      <c r="AH52" s="102">
        <v>5.800000000000001</v>
      </c>
      <c r="AI52" s="102">
        <v>7.12</v>
      </c>
      <c r="AJ52" s="102">
        <v>7.5</v>
      </c>
      <c r="AK52" s="102">
        <v>3.16</v>
      </c>
      <c r="AL52" s="113">
        <v>4810.0</v>
      </c>
      <c r="AM52" s="114">
        <v>3.5999999999999996</v>
      </c>
      <c r="AN52" s="102">
        <v>0.0</v>
      </c>
      <c r="AO52" s="115">
        <f t="shared" si="9"/>
        <v>1.23113595</v>
      </c>
      <c r="AP52" s="116">
        <f t="shared" si="10"/>
        <v>13.01970738</v>
      </c>
      <c r="AQ52" s="117">
        <f t="shared" si="11"/>
        <v>40.91555503</v>
      </c>
      <c r="AR52" s="103">
        <f t="array" ref="AR52">INDEX(Historical!$C$7:$C$1381,MATCH(B52,Historical!$B$7:$B$1403,0))*IF(AH52="n/a",1.03,IF(AH52&lt;0,1.01,IF(AH52&gt;10,1.1,(1+AH52/100))))</f>
        <v>1.50765</v>
      </c>
      <c r="AS52" s="112">
        <f t="shared" si="12"/>
        <v>1.61499468</v>
      </c>
      <c r="AT52" s="112">
        <f t="shared" ref="AT52:AV52" si="60">IF($AK52="n/a",1.03*AS52,IF($AK52&lt;0,1.01*AS52,IF($AK52&gt;10,1.1*AS52,(1+$AK52/100)*AS52)))</f>
        <v>1.666028512</v>
      </c>
      <c r="AU52" s="112">
        <f t="shared" si="60"/>
        <v>1.718675013</v>
      </c>
      <c r="AV52" s="112">
        <f t="shared" si="60"/>
        <v>1.772985143</v>
      </c>
      <c r="AW52" s="103">
        <f t="shared" si="14"/>
        <v>8.280333348</v>
      </c>
      <c r="AX52" s="118">
        <f t="shared" si="15"/>
        <v>20.06867026</v>
      </c>
      <c r="AY52" s="119">
        <v>1.58</v>
      </c>
      <c r="AZ52" s="114">
        <v>12.0</v>
      </c>
      <c r="BA52" s="114">
        <v>-20.330000000000002</v>
      </c>
      <c r="BB52" s="114">
        <v>-13.36</v>
      </c>
      <c r="BC52" s="114">
        <v>-7.5200000000000005</v>
      </c>
      <c r="BD52" s="42"/>
      <c r="BE52" s="17">
        <v>1982.0</v>
      </c>
      <c r="BF52" s="17">
        <f t="shared" si="16"/>
        <v>3</v>
      </c>
      <c r="BG52" s="120">
        <v>10.4</v>
      </c>
    </row>
    <row r="53" ht="11.25" customHeight="1">
      <c r="A53" s="55" t="s">
        <v>276</v>
      </c>
      <c r="B53" s="99" t="s">
        <v>277</v>
      </c>
      <c r="C53" s="100" t="s">
        <v>118</v>
      </c>
      <c r="D53" s="100" t="s">
        <v>278</v>
      </c>
      <c r="E53" s="101">
        <v>25.0</v>
      </c>
      <c r="F53" s="58">
        <v>135.0</v>
      </c>
      <c r="G53" s="58" t="s">
        <v>168</v>
      </c>
      <c r="H53" s="58" t="s">
        <v>168</v>
      </c>
      <c r="I53" s="102">
        <v>70.42</v>
      </c>
      <c r="J53" s="103">
        <f t="shared" si="2"/>
        <v>1.420051122</v>
      </c>
      <c r="K53" s="144">
        <v>0.5</v>
      </c>
      <c r="L53" s="73">
        <v>2.0</v>
      </c>
      <c r="M53" s="23">
        <f t="shared" si="3"/>
        <v>1</v>
      </c>
      <c r="N53" s="105" t="s">
        <v>279</v>
      </c>
      <c r="O53" s="145">
        <v>0.45</v>
      </c>
      <c r="P53" s="107">
        <v>43616.0</v>
      </c>
      <c r="Q53" s="107">
        <v>43633.0</v>
      </c>
      <c r="R53" s="23">
        <f t="shared" si="4"/>
        <v>11.11111111</v>
      </c>
      <c r="S53" s="108">
        <f t="array" ref="S53">IF(INDEX(Historical!$D$7:$D$1379,MATCH(B53,Historical!$B$7:$B$1403,0))=0,"n/a",(INDEX(Historical!$C$7:$C$1381,MATCH(B53,Historical!$B$7:$B$1403,0))/INDEX(Historical!$D$7:$D$1379,MATCH(B53,Historical!$B$7:$B$1403,0))-1)*100)</f>
        <v>11.11111111</v>
      </c>
      <c r="T53" s="108">
        <f t="array" ref="T53">IF(INDEX(Historical!$F$7:$F$1372,MATCH(B53,Historical!$B$7:$B$1403,0))=0,"n/a",((INDEX(Historical!$C$7:$C$1381,MATCH(B53,Historical!$B$7:$B$1403,0))/INDEX(Historical!$F$7:$F$1372,MATCH(B53,Historical!$B$7:$B$1403,0)))^(1/3)-1)*100)</f>
        <v>7.721734502</v>
      </c>
      <c r="U53" s="108">
        <f t="array" ref="U53">IF(INDEX(Historical!$H$7:$H$1372,MATCH(B53,Historical!$B$7:$B$1403,0))=0,"n/a",((INDEX(Historical!$C$7:$C$1381,MATCH(B53,Historical!$B$7:$B$1403,0))/INDEX(Historical!$H$7:$H$1372,MATCH(B53,Historical!$B$7:$B$1403,0)))^(1/5)-1)*100)</f>
        <v>9.336207394</v>
      </c>
      <c r="V53" s="108">
        <f t="array" ref="V53">IF(INDEX(Historical!$O$7:$O$1372,MATCH(B53,Historical!$B$7:$B$1403,0))=0,"n/a",((INDEX(Historical!$C$7:$C$1381,MATCH(B53,Historical!$B$7:$B$1403,0))/INDEX(Historical!$O$7:$O$1372,MATCH(B53,Historical!$B$7:$B$1403,0)))^(1/10)-1)*100)</f>
        <v>10.15941992</v>
      </c>
      <c r="W53" s="109">
        <f t="shared" si="5"/>
        <v>0.9189705187</v>
      </c>
      <c r="X53" s="110">
        <f t="shared" si="6"/>
        <v>0.5727734598</v>
      </c>
      <c r="Y53" s="133"/>
      <c r="Z53" s="103">
        <f t="shared" si="7"/>
        <v>29.49852507</v>
      </c>
      <c r="AA53" s="112">
        <f t="shared" si="8"/>
        <v>20.77286136</v>
      </c>
      <c r="AB53" s="73">
        <v>12.0</v>
      </c>
      <c r="AC53" s="102">
        <v>3.39</v>
      </c>
      <c r="AD53" s="102">
        <v>3.72</v>
      </c>
      <c r="AE53" s="102">
        <v>1.47</v>
      </c>
      <c r="AF53" s="102">
        <v>5.44</v>
      </c>
      <c r="AG53" s="102">
        <v>30.3</v>
      </c>
      <c r="AH53" s="102">
        <v>44.6</v>
      </c>
      <c r="AI53" s="102">
        <v>9.77</v>
      </c>
      <c r="AJ53" s="102">
        <v>16.3</v>
      </c>
      <c r="AK53" s="102">
        <v>5.58</v>
      </c>
      <c r="AL53" s="113">
        <v>12000.0</v>
      </c>
      <c r="AM53" s="114">
        <v>0.1</v>
      </c>
      <c r="AN53" s="102">
        <v>0.0</v>
      </c>
      <c r="AO53" s="115">
        <f t="shared" si="9"/>
        <v>-10.01660284</v>
      </c>
      <c r="AP53" s="116">
        <f t="shared" si="10"/>
        <v>10.75625852</v>
      </c>
      <c r="AQ53" s="117">
        <f t="shared" si="11"/>
        <v>124.10748</v>
      </c>
      <c r="AR53" s="103">
        <f t="array" ref="AR53">INDEX(Historical!$C$7:$C$1381,MATCH(B53,Historical!$B$7:$B$1403,0))*IF(AH53="n/a",1.03,IF(AH53&lt;0,1.01,IF(AH53&gt;10,1.1,(1+AH53/100))))</f>
        <v>1.1</v>
      </c>
      <c r="AS53" s="112">
        <f t="shared" si="12"/>
        <v>1.20747</v>
      </c>
      <c r="AT53" s="112">
        <f t="shared" ref="AT53:AV53" si="61">IF($AK53="n/a",1.03*AS53,IF($AK53&lt;0,1.01*AS53,IF($AK53&gt;10,1.1*AS53,(1+$AK53/100)*AS53)))</f>
        <v>1.274846826</v>
      </c>
      <c r="AU53" s="112">
        <f t="shared" si="61"/>
        <v>1.345983279</v>
      </c>
      <c r="AV53" s="112">
        <f t="shared" si="61"/>
        <v>1.421089146</v>
      </c>
      <c r="AW53" s="103">
        <f t="shared" si="14"/>
        <v>6.349389251</v>
      </c>
      <c r="AX53" s="118">
        <f t="shared" si="15"/>
        <v>9.016457329</v>
      </c>
      <c r="AY53" s="119">
        <v>0.88</v>
      </c>
      <c r="AZ53" s="114">
        <v>3.5999999999999996</v>
      </c>
      <c r="BA53" s="114">
        <v>-13.74</v>
      </c>
      <c r="BB53" s="114">
        <v>-6.550000000000001</v>
      </c>
      <c r="BC53" s="114">
        <v>-4.95</v>
      </c>
      <c r="BD53" s="42"/>
      <c r="BE53" s="17">
        <v>1995.0</v>
      </c>
      <c r="BF53" s="17">
        <f t="shared" si="16"/>
        <v>2</v>
      </c>
      <c r="BG53" s="120">
        <v>17.7</v>
      </c>
    </row>
    <row r="54" ht="11.25" customHeight="1">
      <c r="A54" s="155" t="s">
        <v>280</v>
      </c>
      <c r="B54" s="99" t="s">
        <v>281</v>
      </c>
      <c r="C54" s="100" t="s">
        <v>118</v>
      </c>
      <c r="D54" s="100" t="s">
        <v>202</v>
      </c>
      <c r="E54" s="101">
        <v>28.0</v>
      </c>
      <c r="F54" s="58">
        <v>103.0</v>
      </c>
      <c r="G54" s="58" t="s">
        <v>168</v>
      </c>
      <c r="H54" s="58" t="s">
        <v>168</v>
      </c>
      <c r="I54" s="102">
        <v>51.69</v>
      </c>
      <c r="J54" s="103">
        <f t="shared" si="2"/>
        <v>1.199458309</v>
      </c>
      <c r="K54" s="144">
        <v>0.155</v>
      </c>
      <c r="L54" s="73">
        <v>4.0</v>
      </c>
      <c r="M54" s="23">
        <f t="shared" si="3"/>
        <v>0.62</v>
      </c>
      <c r="N54" s="105" t="s">
        <v>282</v>
      </c>
      <c r="O54" s="145">
        <v>0.145</v>
      </c>
      <c r="P54" s="107">
        <v>43866.0</v>
      </c>
      <c r="Q54" s="107">
        <v>43881.0</v>
      </c>
      <c r="R54" s="23">
        <f t="shared" si="4"/>
        <v>6.896551724</v>
      </c>
      <c r="S54" s="108">
        <f t="array" ref="S54">IF(INDEX(Historical!$D$7:$D$1379,MATCH(B54,Historical!$B$7:$B$1403,0))=0,"n/a",(INDEX(Historical!$C$7:$C$1381,MATCH(B54,Historical!$B$7:$B$1403,0))/INDEX(Historical!$D$7:$D$1379,MATCH(B54,Historical!$B$7:$B$1403,0))-1)*100)</f>
        <v>24.06417112</v>
      </c>
      <c r="T54" s="108">
        <f t="array" ref="T54">IF(INDEX(Historical!$F$7:$F$1372,MATCH(B54,Historical!$B$7:$B$1403,0))=0,"n/a",((INDEX(Historical!$C$7:$C$1381,MATCH(B54,Historical!$B$7:$B$1403,0))/INDEX(Historical!$F$7:$F$1372,MATCH(B54,Historical!$B$7:$B$1403,0)))^(1/3)-1)*100)</f>
        <v>13.42190924</v>
      </c>
      <c r="U54" s="108">
        <f t="array" ref="U54">IF(INDEX(Historical!$H$7:$H$1372,MATCH(B54,Historical!$B$7:$B$1403,0))=0,"n/a",((INDEX(Historical!$C$7:$C$1381,MATCH(B54,Historical!$B$7:$B$1403,0))/INDEX(Historical!$H$7:$H$1372,MATCH(B54,Historical!$B$7:$B$1403,0)))^(1/5)-1)*100)</f>
        <v>10.78848841</v>
      </c>
      <c r="V54" s="108">
        <f t="array" ref="V54">IF(INDEX(Historical!$O$7:$O$1372,MATCH(B54,Historical!$B$7:$B$1403,0))=0,"n/a",((INDEX(Historical!$C$7:$C$1381,MATCH(B54,Historical!$B$7:$B$1403,0))/INDEX(Historical!$O$7:$O$1372,MATCH(B54,Historical!$B$7:$B$1403,0)))^(1/10)-1)*100)</f>
        <v>8.779935881</v>
      </c>
      <c r="W54" s="109">
        <f t="shared" si="5"/>
        <v>1.228766196</v>
      </c>
      <c r="X54" s="110">
        <f t="shared" si="6"/>
        <v>1.828557358</v>
      </c>
      <c r="Y54" s="147"/>
      <c r="Z54" s="103">
        <f t="shared" si="7"/>
        <v>30.54187192</v>
      </c>
      <c r="AA54" s="112">
        <f t="shared" si="8"/>
        <v>25.46305419</v>
      </c>
      <c r="AB54" s="73">
        <v>12.0</v>
      </c>
      <c r="AC54" s="102">
        <v>2.03</v>
      </c>
      <c r="AD54" s="102">
        <v>1.9</v>
      </c>
      <c r="AE54" s="102">
        <v>1.83</v>
      </c>
      <c r="AF54" s="102">
        <v>3.09</v>
      </c>
      <c r="AG54" s="102">
        <v>12.7</v>
      </c>
      <c r="AH54" s="102">
        <v>19.900000000000002</v>
      </c>
      <c r="AI54" s="102">
        <v>13.84</v>
      </c>
      <c r="AJ54" s="102">
        <v>5.8999999999999995</v>
      </c>
      <c r="AK54" s="102">
        <v>13.4</v>
      </c>
      <c r="AL54" s="113">
        <v>2410.0</v>
      </c>
      <c r="AM54" s="114">
        <v>1.0999999999999999</v>
      </c>
      <c r="AN54" s="102">
        <v>0.22</v>
      </c>
      <c r="AO54" s="115">
        <f t="shared" si="9"/>
        <v>-13.47510747</v>
      </c>
      <c r="AP54" s="116">
        <f t="shared" si="10"/>
        <v>11.98794672</v>
      </c>
      <c r="AQ54" s="117">
        <f t="shared" si="11"/>
        <v>87.00069808</v>
      </c>
      <c r="AR54" s="103">
        <f t="array" ref="AR54">INDEX(Historical!$C$7:$C$1381,MATCH(B54,Historical!$B$7:$B$1403,0))*IF(AH54="n/a",1.03,IF(AH54&lt;0,1.01,IF(AH54&gt;10,1.1,(1+AH54/100))))</f>
        <v>0.638</v>
      </c>
      <c r="AS54" s="112">
        <f t="shared" si="12"/>
        <v>0.7018</v>
      </c>
      <c r="AT54" s="112">
        <f t="shared" ref="AT54:AV54" si="62">IF($AK54="n/a",1.03*AS54,IF($AK54&lt;0,1.01*AS54,IF($AK54&gt;10,1.1*AS54,(1+$AK54/100)*AS54)))</f>
        <v>0.77198</v>
      </c>
      <c r="AU54" s="112">
        <f t="shared" si="62"/>
        <v>0.849178</v>
      </c>
      <c r="AV54" s="112">
        <f t="shared" si="62"/>
        <v>0.9340958</v>
      </c>
      <c r="AW54" s="103">
        <f t="shared" si="14"/>
        <v>3.8950538</v>
      </c>
      <c r="AX54" s="118">
        <f t="shared" si="15"/>
        <v>7.535410718</v>
      </c>
      <c r="AY54" s="119">
        <v>1.25</v>
      </c>
      <c r="AZ54" s="114">
        <v>20.57</v>
      </c>
      <c r="BA54" s="114">
        <v>-15.939999999999998</v>
      </c>
      <c r="BB54" s="114">
        <v>-11.61</v>
      </c>
      <c r="BC54" s="114">
        <v>1.8900000000000001</v>
      </c>
      <c r="BD54" s="42"/>
      <c r="BE54" s="17">
        <v>1993.0</v>
      </c>
      <c r="BF54" s="17">
        <f t="shared" si="16"/>
        <v>2</v>
      </c>
      <c r="BG54" s="120">
        <v>7.8</v>
      </c>
    </row>
    <row r="55" ht="11.25" customHeight="1">
      <c r="A55" s="155" t="s">
        <v>283</v>
      </c>
      <c r="B55" s="99" t="s">
        <v>284</v>
      </c>
      <c r="C55" s="100" t="s">
        <v>136</v>
      </c>
      <c r="D55" s="100" t="s">
        <v>153</v>
      </c>
      <c r="E55" s="101">
        <v>57.0</v>
      </c>
      <c r="F55" s="58">
        <v>14.0</v>
      </c>
      <c r="G55" s="58" t="s">
        <v>168</v>
      </c>
      <c r="H55" s="58" t="s">
        <v>168</v>
      </c>
      <c r="I55" s="102">
        <v>774.0</v>
      </c>
      <c r="J55" s="103">
        <f t="shared" si="2"/>
        <v>1.84754522</v>
      </c>
      <c r="K55" s="144">
        <v>7.15</v>
      </c>
      <c r="L55" s="73">
        <v>2.0</v>
      </c>
      <c r="M55" s="23">
        <f t="shared" si="3"/>
        <v>14.3</v>
      </c>
      <c r="N55" s="105" t="s">
        <v>285</v>
      </c>
      <c r="O55" s="145">
        <v>7.05</v>
      </c>
      <c r="P55" s="107">
        <v>43803.0</v>
      </c>
      <c r="Q55" s="107">
        <v>43831.0</v>
      </c>
      <c r="R55" s="23">
        <f t="shared" si="4"/>
        <v>1.418439716</v>
      </c>
      <c r="S55" s="108">
        <f t="array" ref="S55">IF(INDEX(Historical!$D$7:$D$1379,MATCH(B55,Historical!$B$7:$B$1403,0))=0,"n/a",(INDEX(Historical!$C$7:$C$1381,MATCH(B55,Historical!$B$7:$B$1403,0))/INDEX(Historical!$D$7:$D$1379,MATCH(B55,Historical!$B$7:$B$1403,0))-1)*100)</f>
        <v>2.158273381</v>
      </c>
      <c r="T55" s="108">
        <f t="array" ref="T55">IF(INDEX(Historical!$F$7:$F$1372,MATCH(B55,Historical!$B$7:$B$1403,0))=0,"n/a",((INDEX(Historical!$C$7:$C$1381,MATCH(B55,Historical!$B$7:$B$1403,0))/INDEX(Historical!$F$7:$F$1372,MATCH(B55,Historical!$B$7:$B$1403,0)))^(1/3)-1)*100)</f>
        <v>2.855126875</v>
      </c>
      <c r="U55" s="108">
        <f t="array" ref="U55">IF(INDEX(Historical!$H$7:$H$1372,MATCH(B55,Historical!$B$7:$B$1403,0))=0,"n/a",((INDEX(Historical!$C$7:$C$1381,MATCH(B55,Historical!$B$7:$B$1403,0))/INDEX(Historical!$H$7:$H$1372,MATCH(B55,Historical!$B$7:$B$1403,0)))^(1/5)-1)*100)</f>
        <v>2.419714257</v>
      </c>
      <c r="V55" s="108">
        <f t="array" ref="V55">IF(INDEX(Historical!$O$7:$O$1372,MATCH(B55,Historical!$B$7:$B$1403,0))=0,"n/a",((INDEX(Historical!$C$7:$C$1381,MATCH(B55,Historical!$B$7:$B$1403,0))/INDEX(Historical!$O$7:$O$1372,MATCH(B55,Historical!$B$7:$B$1403,0)))^(1/10)-1)*100)</f>
        <v>2.680076756</v>
      </c>
      <c r="W55" s="109">
        <f t="shared" si="5"/>
        <v>0.9028525963</v>
      </c>
      <c r="X55" s="110" t="str">
        <f t="shared" si="6"/>
        <v>n/a</v>
      </c>
      <c r="Y55" s="133"/>
      <c r="Z55" s="103" t="str">
        <f t="shared" si="7"/>
        <v>n/a</v>
      </c>
      <c r="AA55" s="112" t="str">
        <f t="shared" si="8"/>
        <v>n/a</v>
      </c>
      <c r="AB55" s="73">
        <v>12.0</v>
      </c>
      <c r="AC55" s="102" t="s">
        <v>128</v>
      </c>
      <c r="AD55" s="102" t="s">
        <v>128</v>
      </c>
      <c r="AE55" s="102" t="s">
        <v>128</v>
      </c>
      <c r="AF55" s="102" t="s">
        <v>128</v>
      </c>
      <c r="AG55" s="102" t="s">
        <v>128</v>
      </c>
      <c r="AH55" s="102" t="s">
        <v>128</v>
      </c>
      <c r="AI55" s="102" t="s">
        <v>128</v>
      </c>
      <c r="AJ55" s="102" t="s">
        <v>128</v>
      </c>
      <c r="AK55" s="102" t="s">
        <v>128</v>
      </c>
      <c r="AL55" s="113" t="s">
        <v>128</v>
      </c>
      <c r="AM55" s="114" t="s">
        <v>128</v>
      </c>
      <c r="AN55" s="102" t="s">
        <v>128</v>
      </c>
      <c r="AO55" s="115" t="str">
        <f t="shared" si="9"/>
        <v>n/a</v>
      </c>
      <c r="AP55" s="116">
        <f t="shared" si="10"/>
        <v>4.267259477</v>
      </c>
      <c r="AQ55" s="117" t="str">
        <f t="shared" si="11"/>
        <v>n/a</v>
      </c>
      <c r="AR55" s="103">
        <f t="array" ref="AR55">INDEX(Historical!$C$7:$C$1381,MATCH(B55,Historical!$B$7:$B$1403,0))*IF(AH55="n/a",1.03,IF(AH55&lt;0,1.01,IF(AH55&gt;10,1.1,(1+AH55/100))))</f>
        <v>14.626</v>
      </c>
      <c r="AS55" s="112">
        <f t="shared" si="12"/>
        <v>15.06478</v>
      </c>
      <c r="AT55" s="112">
        <f t="shared" ref="AT55:AV55" si="63">IF($AK55="n/a",1.03*AS55,IF($AK55&lt;0,1.01*AS55,IF($AK55&gt;10,1.1*AS55,(1+$AK55/100)*AS55)))</f>
        <v>15.5167234</v>
      </c>
      <c r="AU55" s="112">
        <f t="shared" si="63"/>
        <v>15.9822251</v>
      </c>
      <c r="AV55" s="112">
        <f t="shared" si="63"/>
        <v>16.46169186</v>
      </c>
      <c r="AW55" s="103">
        <f t="shared" si="14"/>
        <v>77.65142036</v>
      </c>
      <c r="AX55" s="118">
        <f t="shared" si="15"/>
        <v>10.03248325</v>
      </c>
      <c r="AY55" s="119" t="s">
        <v>128</v>
      </c>
      <c r="AZ55" s="114" t="s">
        <v>128</v>
      </c>
      <c r="BA55" s="114" t="s">
        <v>128</v>
      </c>
      <c r="BB55" s="114" t="s">
        <v>128</v>
      </c>
      <c r="BC55" s="114" t="s">
        <v>128</v>
      </c>
      <c r="BD55" s="42" t="s">
        <v>112</v>
      </c>
      <c r="BE55" s="17">
        <v>1964.0</v>
      </c>
      <c r="BF55" s="17">
        <f t="shared" si="16"/>
        <v>6</v>
      </c>
      <c r="BG55" s="120" t="s">
        <v>128</v>
      </c>
    </row>
    <row r="56" ht="11.25" customHeight="1">
      <c r="A56" s="55" t="s">
        <v>286</v>
      </c>
      <c r="B56" s="99" t="s">
        <v>287</v>
      </c>
      <c r="C56" s="100" t="s">
        <v>272</v>
      </c>
      <c r="D56" s="100" t="s">
        <v>273</v>
      </c>
      <c r="E56" s="101">
        <v>52.0</v>
      </c>
      <c r="F56" s="58">
        <v>24.0</v>
      </c>
      <c r="G56" s="58" t="s">
        <v>121</v>
      </c>
      <c r="H56" s="58" t="s">
        <v>121</v>
      </c>
      <c r="I56" s="102">
        <v>116.34</v>
      </c>
      <c r="J56" s="103">
        <f t="shared" si="2"/>
        <v>3.610108303</v>
      </c>
      <c r="K56" s="104">
        <v>1.05</v>
      </c>
      <c r="L56" s="73">
        <v>4.0</v>
      </c>
      <c r="M56" s="23">
        <f t="shared" si="3"/>
        <v>4.2</v>
      </c>
      <c r="N56" s="105" t="s">
        <v>218</v>
      </c>
      <c r="O56" s="104">
        <v>1.02</v>
      </c>
      <c r="P56" s="107">
        <v>43728.0</v>
      </c>
      <c r="Q56" s="107">
        <v>43753.0</v>
      </c>
      <c r="R56" s="23">
        <f t="shared" si="4"/>
        <v>2.941176471</v>
      </c>
      <c r="S56" s="108">
        <f t="array" ref="S56">IF(INDEX(Historical!$D$7:$D$1379,MATCH(B56,Historical!$B$7:$B$1403,0))=0,"n/a",(INDEX(Historical!$C$7:$C$1381,MATCH(B56,Historical!$B$7:$B$1403,0))/INDEX(Historical!$D$7:$D$1379,MATCH(B56,Historical!$B$7:$B$1403,0))-1)*100)</f>
        <v>2.23880597</v>
      </c>
      <c r="T56" s="108">
        <f t="array" ref="T56">IF(INDEX(Historical!$F$7:$F$1372,MATCH(B56,Historical!$B$7:$B$1403,0))=0,"n/a",((INDEX(Historical!$C$7:$C$1381,MATCH(B56,Historical!$B$7:$B$1403,0))/INDEX(Historical!$F$7:$F$1372,MATCH(B56,Historical!$B$7:$B$1403,0)))^(1/3)-1)*100)</f>
        <v>2.648531751</v>
      </c>
      <c r="U56" s="108">
        <f t="array" ref="U56">IF(INDEX(Historical!$H$7:$H$1372,MATCH(B56,Historical!$B$7:$B$1403,0))=0,"n/a",((INDEX(Historical!$C$7:$C$1381,MATCH(B56,Historical!$B$7:$B$1403,0))/INDEX(Historical!$H$7:$H$1372,MATCH(B56,Historical!$B$7:$B$1403,0)))^(1/5)-1)*100)</f>
        <v>5.067248207</v>
      </c>
      <c r="V56" s="108">
        <f t="array" ref="V56">IF(INDEX(Historical!$O$7:$O$1372,MATCH(B56,Historical!$B$7:$B$1403,0))=0,"n/a",((INDEX(Historical!$C$7:$C$1381,MATCH(B56,Historical!$B$7:$B$1403,0))/INDEX(Historical!$O$7:$O$1372,MATCH(B56,Historical!$B$7:$B$1403,0)))^(1/10)-1)*100)</f>
        <v>4.645397365</v>
      </c>
      <c r="W56" s="109">
        <f t="shared" si="5"/>
        <v>1.090810496</v>
      </c>
      <c r="X56" s="110">
        <f t="shared" si="6"/>
        <v>0.3518922366</v>
      </c>
      <c r="Y56" s="99"/>
      <c r="Z56" s="103">
        <f t="shared" si="7"/>
        <v>91.30434783</v>
      </c>
      <c r="AA56" s="112">
        <f t="shared" si="8"/>
        <v>25.29130435</v>
      </c>
      <c r="AB56" s="73">
        <v>12.0</v>
      </c>
      <c r="AC56" s="102">
        <v>4.6</v>
      </c>
      <c r="AD56" s="102">
        <v>3.77</v>
      </c>
      <c r="AE56" s="102">
        <v>9.36</v>
      </c>
      <c r="AF56" s="102">
        <v>3.69</v>
      </c>
      <c r="AG56" s="102">
        <v>15.1</v>
      </c>
      <c r="AH56" s="102">
        <v>53.0</v>
      </c>
      <c r="AI56" s="102">
        <v>10.59</v>
      </c>
      <c r="AJ56" s="102">
        <v>14.399999999999999</v>
      </c>
      <c r="AK56" s="102">
        <v>6.7</v>
      </c>
      <c r="AL56" s="113">
        <v>8760.0</v>
      </c>
      <c r="AM56" s="114">
        <v>0.7000000000000001</v>
      </c>
      <c r="AN56" s="102">
        <v>1.44</v>
      </c>
      <c r="AO56" s="115">
        <f t="shared" si="9"/>
        <v>-16.61394784</v>
      </c>
      <c r="AP56" s="116">
        <f t="shared" si="10"/>
        <v>8.67735651</v>
      </c>
      <c r="AQ56" s="117">
        <f t="shared" si="11"/>
        <v>103.6608434</v>
      </c>
      <c r="AR56" s="103">
        <f t="array" ref="AR56">INDEX(Historical!$C$7:$C$1381,MATCH(B56,Historical!$B$7:$B$1403,0))*IF(AH56="n/a",1.03,IF(AH56&lt;0,1.01,IF(AH56&gt;10,1.1,(1+AH56/100))))</f>
        <v>4.521</v>
      </c>
      <c r="AS56" s="112">
        <f t="shared" si="12"/>
        <v>4.9731</v>
      </c>
      <c r="AT56" s="112">
        <f t="shared" ref="AT56:AV56" si="64">IF($AK56="n/a",1.03*AS56,IF($AK56&lt;0,1.01*AS56,IF($AK56&gt;10,1.1*AS56,(1+$AK56/100)*AS56)))</f>
        <v>5.3062977</v>
      </c>
      <c r="AU56" s="112">
        <f t="shared" si="64"/>
        <v>5.661819646</v>
      </c>
      <c r="AV56" s="112">
        <f t="shared" si="64"/>
        <v>6.041161562</v>
      </c>
      <c r="AW56" s="103">
        <f t="shared" si="14"/>
        <v>26.50337891</v>
      </c>
      <c r="AX56" s="118">
        <f t="shared" si="15"/>
        <v>22.78096863</v>
      </c>
      <c r="AY56" s="119">
        <v>0.5</v>
      </c>
      <c r="AZ56" s="114">
        <v>-0.15</v>
      </c>
      <c r="BA56" s="114">
        <v>-17.69</v>
      </c>
      <c r="BB56" s="114">
        <v>-8.36</v>
      </c>
      <c r="BC56" s="114">
        <v>-11.27</v>
      </c>
      <c r="BD56" s="42"/>
      <c r="BE56" s="17">
        <v>1968.0</v>
      </c>
      <c r="BF56" s="17">
        <f t="shared" si="16"/>
        <v>6</v>
      </c>
      <c r="BG56" s="120">
        <v>5.3</v>
      </c>
    </row>
    <row r="57" ht="11.25" customHeight="1">
      <c r="A57" s="55" t="s">
        <v>288</v>
      </c>
      <c r="B57" s="99" t="s">
        <v>289</v>
      </c>
      <c r="C57" s="100" t="s">
        <v>141</v>
      </c>
      <c r="D57" s="100" t="s">
        <v>142</v>
      </c>
      <c r="E57" s="101">
        <v>50.0</v>
      </c>
      <c r="F57" s="58">
        <v>27.0</v>
      </c>
      <c r="G57" s="58" t="s">
        <v>120</v>
      </c>
      <c r="H57" s="58" t="s">
        <v>120</v>
      </c>
      <c r="I57" s="102">
        <v>39.23</v>
      </c>
      <c r="J57" s="103">
        <f t="shared" si="2"/>
        <v>1.631404537</v>
      </c>
      <c r="K57" s="104">
        <v>0.16</v>
      </c>
      <c r="L57" s="73">
        <v>4.0</v>
      </c>
      <c r="M57" s="23">
        <f t="shared" si="3"/>
        <v>0.64</v>
      </c>
      <c r="N57" s="105" t="s">
        <v>290</v>
      </c>
      <c r="O57" s="106">
        <v>0.155</v>
      </c>
      <c r="P57" s="146">
        <v>43572.0</v>
      </c>
      <c r="Q57" s="146">
        <v>43587.0</v>
      </c>
      <c r="R57" s="23">
        <f t="shared" si="4"/>
        <v>3.225806452</v>
      </c>
      <c r="S57" s="108">
        <f t="array" ref="S57">IF(INDEX(Historical!$D$7:$D$1379,MATCH(B57,Historical!$B$7:$B$1403,0))=0,"n/a",(INDEX(Historical!$C$7:$C$1381,MATCH(B57,Historical!$B$7:$B$1403,0))/INDEX(Historical!$D$7:$D$1379,MATCH(B57,Historical!$B$7:$B$1403,0))-1)*100)</f>
        <v>3.25203252</v>
      </c>
      <c r="T57" s="108">
        <f t="array" ref="T57">IF(INDEX(Historical!$F$7:$F$1372,MATCH(B57,Historical!$B$7:$B$1403,0))=0,"n/a",((INDEX(Historical!$C$7:$C$1381,MATCH(B57,Historical!$B$7:$B$1403,0))/INDEX(Historical!$F$7:$F$1372,MATCH(B57,Historical!$B$7:$B$1403,0)))^(1/3)-1)*100)</f>
        <v>4.906809365</v>
      </c>
      <c r="U57" s="108">
        <f t="array" ref="U57">IF(INDEX(Historical!$H$7:$H$1372,MATCH(B57,Historical!$B$7:$B$1403,0))=0,"n/a",((INDEX(Historical!$C$7:$C$1381,MATCH(B57,Historical!$B$7:$B$1403,0))/INDEX(Historical!$H$7:$H$1372,MATCH(B57,Historical!$B$7:$B$1403,0)))^(1/5)-1)*100)</f>
        <v>6.660392797</v>
      </c>
      <c r="V57" s="108">
        <f t="array" ref="V57">IF(INDEX(Historical!$O$7:$O$1372,MATCH(B57,Historical!$B$7:$B$1403,0))=0,"n/a",((INDEX(Historical!$C$7:$C$1381,MATCH(B57,Historical!$B$7:$B$1403,0))/INDEX(Historical!$O$7:$O$1372,MATCH(B57,Historical!$B$7:$B$1403,0)))^(1/10)-1)*100)</f>
        <v>8.928367792</v>
      </c>
      <c r="W57" s="109">
        <f t="shared" si="5"/>
        <v>0.7459810071</v>
      </c>
      <c r="X57" s="110">
        <f t="shared" si="6"/>
        <v>0.3171615618</v>
      </c>
      <c r="Y57" s="99"/>
      <c r="Z57" s="103">
        <f t="shared" si="7"/>
        <v>25.3968254</v>
      </c>
      <c r="AA57" s="112">
        <f t="shared" si="8"/>
        <v>15.56746032</v>
      </c>
      <c r="AB57" s="73">
        <v>11.0</v>
      </c>
      <c r="AC57" s="102">
        <v>2.52</v>
      </c>
      <c r="AD57" s="102">
        <v>1.43</v>
      </c>
      <c r="AE57" s="102">
        <v>0.7</v>
      </c>
      <c r="AF57" s="102">
        <v>1.64</v>
      </c>
      <c r="AG57" s="102">
        <v>11.1</v>
      </c>
      <c r="AH57" s="102">
        <v>-38.7</v>
      </c>
      <c r="AI57" s="102">
        <v>14.52</v>
      </c>
      <c r="AJ57" s="102">
        <v>21.0</v>
      </c>
      <c r="AK57" s="102">
        <v>10.9</v>
      </c>
      <c r="AL57" s="113">
        <v>2040.0</v>
      </c>
      <c r="AM57" s="114">
        <v>0.8</v>
      </c>
      <c r="AN57" s="102">
        <v>1.62</v>
      </c>
      <c r="AO57" s="115">
        <f t="shared" si="9"/>
        <v>-7.275662983</v>
      </c>
      <c r="AP57" s="116">
        <f t="shared" si="10"/>
        <v>8.291797335</v>
      </c>
      <c r="AQ57" s="117">
        <f t="shared" si="11"/>
        <v>6.522058061</v>
      </c>
      <c r="AR57" s="103">
        <f t="array" ref="AR57">INDEX(Historical!$C$7:$C$1381,MATCH(B57,Historical!$B$7:$B$1403,0))*IF(AH57="n/a",1.03,IF(AH57&lt;0,1.01,IF(AH57&gt;10,1.1,(1+AH57/100))))</f>
        <v>0.64135</v>
      </c>
      <c r="AS57" s="112">
        <f t="shared" si="12"/>
        <v>0.705485</v>
      </c>
      <c r="AT57" s="112">
        <f t="shared" ref="AT57:AV57" si="65">IF($AK57="n/a",1.03*AS57,IF($AK57&lt;0,1.01*AS57,IF($AK57&gt;10,1.1*AS57,(1+$AK57/100)*AS57)))</f>
        <v>0.7760335</v>
      </c>
      <c r="AU57" s="112">
        <f t="shared" si="65"/>
        <v>0.85363685</v>
      </c>
      <c r="AV57" s="112">
        <f t="shared" si="65"/>
        <v>0.939000535</v>
      </c>
      <c r="AW57" s="103">
        <f t="shared" si="14"/>
        <v>3.915505885</v>
      </c>
      <c r="AX57" s="118">
        <f t="shared" si="15"/>
        <v>9.980896979</v>
      </c>
      <c r="AY57" s="119">
        <v>1.54</v>
      </c>
      <c r="AZ57" s="114">
        <v>0.03</v>
      </c>
      <c r="BA57" s="114">
        <v>-25.130000000000003</v>
      </c>
      <c r="BB57" s="114">
        <v>-19.53</v>
      </c>
      <c r="BC57" s="114">
        <v>-16.520000000000003</v>
      </c>
      <c r="BD57" s="42"/>
      <c r="BE57" s="17">
        <v>1970.0</v>
      </c>
      <c r="BF57" s="17">
        <f t="shared" si="16"/>
        <v>6</v>
      </c>
      <c r="BG57" s="120">
        <v>3.2</v>
      </c>
    </row>
    <row r="58" ht="11.25" customHeight="1">
      <c r="A58" s="155" t="s">
        <v>291</v>
      </c>
      <c r="B58" s="99" t="s">
        <v>292</v>
      </c>
      <c r="C58" s="100" t="s">
        <v>118</v>
      </c>
      <c r="D58" s="100" t="s">
        <v>293</v>
      </c>
      <c r="E58" s="101">
        <v>28.0</v>
      </c>
      <c r="F58" s="58">
        <v>96.0</v>
      </c>
      <c r="G58" s="58" t="s">
        <v>168</v>
      </c>
      <c r="H58" s="58" t="s">
        <v>168</v>
      </c>
      <c r="I58" s="102">
        <v>159.69</v>
      </c>
      <c r="J58" s="103">
        <f t="shared" si="2"/>
        <v>2.554950216</v>
      </c>
      <c r="K58" s="144">
        <v>1.02</v>
      </c>
      <c r="L58" s="73">
        <v>4.0</v>
      </c>
      <c r="M58" s="23">
        <f t="shared" si="3"/>
        <v>4.08</v>
      </c>
      <c r="N58" s="105" t="s">
        <v>224</v>
      </c>
      <c r="O58" s="145">
        <v>0.93</v>
      </c>
      <c r="P58" s="146">
        <v>43566.0</v>
      </c>
      <c r="Q58" s="146">
        <v>43595.0</v>
      </c>
      <c r="R58" s="23">
        <f t="shared" si="4"/>
        <v>9.677419355</v>
      </c>
      <c r="S58" s="108">
        <f t="array" ref="S58">IF(INDEX(Historical!$D$7:$D$1379,MATCH(B58,Historical!$B$7:$B$1403,0))=0,"n/a",(INDEX(Historical!$C$7:$C$1381,MATCH(B58,Historical!$B$7:$B$1403,0))/INDEX(Historical!$D$7:$D$1379,MATCH(B58,Historical!$B$7:$B$1403,0))-1)*100)</f>
        <v>9.917355372</v>
      </c>
      <c r="T58" s="108">
        <f t="array" ref="T58">IF(INDEX(Historical!$F$7:$F$1372,MATCH(B58,Historical!$B$7:$B$1403,0))=0,"n/a",((INDEX(Historical!$C$7:$C$1381,MATCH(B58,Historical!$B$7:$B$1403,0))/INDEX(Historical!$F$7:$F$1372,MATCH(B58,Historical!$B$7:$B$1403,0)))^(1/3)-1)*100)</f>
        <v>10.3414827</v>
      </c>
      <c r="U58" s="108">
        <f t="array" ref="U58">IF(INDEX(Historical!$H$7:$H$1372,MATCH(B58,Historical!$B$7:$B$1403,0))=0,"n/a",((INDEX(Historical!$C$7:$C$1381,MATCH(B58,Historical!$B$7:$B$1403,0))/INDEX(Historical!$H$7:$H$1372,MATCH(B58,Historical!$B$7:$B$1403,0)))^(1/5)-1)*100)</f>
        <v>10.51761545</v>
      </c>
      <c r="V58" s="108">
        <f t="array" ref="V58">IF(INDEX(Historical!$O$7:$O$1372,MATCH(B58,Historical!$B$7:$B$1403,0))=0,"n/a",((INDEX(Historical!$C$7:$C$1381,MATCH(B58,Historical!$B$7:$B$1403,0))/INDEX(Historical!$O$7:$O$1372,MATCH(B58,Historical!$B$7:$B$1403,0)))^(1/10)-1)*100)</f>
        <v>10.35160719</v>
      </c>
      <c r="W58" s="109">
        <f t="shared" si="5"/>
        <v>1.016036956</v>
      </c>
      <c r="X58" s="110">
        <f t="shared" si="6"/>
        <v>1.181754546</v>
      </c>
      <c r="Y58" s="111"/>
      <c r="Z58" s="103">
        <f t="shared" si="7"/>
        <v>34.05676127</v>
      </c>
      <c r="AA58" s="112">
        <f t="shared" si="8"/>
        <v>13.32971619</v>
      </c>
      <c r="AB58" s="73">
        <v>12.0</v>
      </c>
      <c r="AC58" s="102">
        <v>11.98</v>
      </c>
      <c r="AD58" s="102">
        <v>1.83</v>
      </c>
      <c r="AE58" s="102">
        <v>1.17</v>
      </c>
      <c r="AF58" s="102">
        <v>3.4</v>
      </c>
      <c r="AG58" s="102">
        <v>26.700000000000003</v>
      </c>
      <c r="AH58" s="156">
        <v>6.7</v>
      </c>
      <c r="AI58" s="156">
        <v>8.33</v>
      </c>
      <c r="AJ58" s="102">
        <v>8.9</v>
      </c>
      <c r="AK58" s="102">
        <v>7.28</v>
      </c>
      <c r="AL58" s="113">
        <v>45840.0</v>
      </c>
      <c r="AM58" s="114">
        <v>0.5</v>
      </c>
      <c r="AN58" s="102">
        <v>0.9</v>
      </c>
      <c r="AO58" s="115">
        <f t="shared" si="9"/>
        <v>-0.2571505226</v>
      </c>
      <c r="AP58" s="116">
        <f t="shared" si="10"/>
        <v>13.07256567</v>
      </c>
      <c r="AQ58" s="117">
        <f t="shared" si="11"/>
        <v>41.92491764</v>
      </c>
      <c r="AR58" s="103">
        <f t="array" ref="AR58">INDEX(Historical!$C$7:$C$1381,MATCH(B58,Historical!$B$7:$B$1403,0))*IF(AH58="n/a",1.03,IF(AH58&lt;0,1.01,IF(AH58&gt;10,1.1,(1+AH58/100))))</f>
        <v>4.25733</v>
      </c>
      <c r="AS58" s="112">
        <f t="shared" si="12"/>
        <v>4.611965589</v>
      </c>
      <c r="AT58" s="112">
        <f t="shared" ref="AT58:AV58" si="66">IF($AK58="n/a",1.03*AS58,IF($AK58&lt;0,1.01*AS58,IF($AK58&gt;10,1.1*AS58,(1+$AK58/100)*AS58)))</f>
        <v>4.947716684</v>
      </c>
      <c r="AU58" s="112">
        <f t="shared" si="66"/>
        <v>5.307910458</v>
      </c>
      <c r="AV58" s="112">
        <f t="shared" si="66"/>
        <v>5.69432634</v>
      </c>
      <c r="AW58" s="103">
        <f t="shared" si="14"/>
        <v>24.81924907</v>
      </c>
      <c r="AX58" s="118">
        <f t="shared" si="15"/>
        <v>15.54214357</v>
      </c>
      <c r="AY58" s="119">
        <v>1.15</v>
      </c>
      <c r="AZ58" s="114">
        <v>-0.32</v>
      </c>
      <c r="BA58" s="114">
        <v>-17.580000000000002</v>
      </c>
      <c r="BB58" s="114">
        <v>-12.0</v>
      </c>
      <c r="BC58" s="114">
        <v>-11.58</v>
      </c>
      <c r="BD58" s="42"/>
      <c r="BE58" s="17">
        <v>1992.0</v>
      </c>
      <c r="BF58" s="17">
        <f t="shared" si="16"/>
        <v>2</v>
      </c>
      <c r="BG58" s="120">
        <v>7.199999999999999</v>
      </c>
    </row>
    <row r="59" ht="11.25" customHeight="1">
      <c r="A59" s="55" t="s">
        <v>294</v>
      </c>
      <c r="B59" s="99" t="s">
        <v>295</v>
      </c>
      <c r="C59" s="100" t="s">
        <v>296</v>
      </c>
      <c r="D59" s="100" t="s">
        <v>297</v>
      </c>
      <c r="E59" s="101">
        <v>64.0</v>
      </c>
      <c r="F59" s="58">
        <v>4.0</v>
      </c>
      <c r="G59" s="58" t="s">
        <v>121</v>
      </c>
      <c r="H59" s="58" t="s">
        <v>121</v>
      </c>
      <c r="I59" s="102">
        <v>87.24</v>
      </c>
      <c r="J59" s="103">
        <f t="shared" si="2"/>
        <v>3.622191655</v>
      </c>
      <c r="K59" s="104">
        <v>0.79</v>
      </c>
      <c r="L59" s="73">
        <v>4.0</v>
      </c>
      <c r="M59" s="23">
        <f t="shared" si="3"/>
        <v>3.16</v>
      </c>
      <c r="N59" s="105" t="s">
        <v>143</v>
      </c>
      <c r="O59" s="106">
        <v>0.7625</v>
      </c>
      <c r="P59" s="107">
        <v>43895.0</v>
      </c>
      <c r="Q59" s="107">
        <v>43922.0</v>
      </c>
      <c r="R59" s="23">
        <f t="shared" si="4"/>
        <v>3.606557377</v>
      </c>
      <c r="S59" s="108">
        <f t="array" ref="S59">IF(INDEX(Historical!$D$7:$D$1379,MATCH(B59,Historical!$B$7:$B$1403,0))=0,"n/a",(INDEX(Historical!$C$7:$C$1381,MATCH(B59,Historical!$B$7:$B$1403,0))/INDEX(Historical!$D$7:$D$1379,MATCH(B59,Historical!$B$7:$B$1403,0))-1)*100)</f>
        <v>6.084656085</v>
      </c>
      <c r="T59" s="108">
        <f t="array" ref="T59">IF(INDEX(Historical!$F$7:$F$1372,MATCH(B59,Historical!$B$7:$B$1403,0))=0,"n/a",((INDEX(Historical!$C$7:$C$1381,MATCH(B59,Historical!$B$7:$B$1403,0))/INDEX(Historical!$F$7:$F$1372,MATCH(B59,Historical!$B$7:$B$1403,0)))^(1/3)-1)*100)</f>
        <v>5.141723682</v>
      </c>
      <c r="U59" s="108">
        <f t="array" ref="U59">IF(INDEX(Historical!$H$7:$H$1372,MATCH(B59,Historical!$B$7:$B$1403,0))=0,"n/a",((INDEX(Historical!$C$7:$C$1381,MATCH(B59,Historical!$B$7:$B$1403,0))/INDEX(Historical!$H$7:$H$1372,MATCH(B59,Historical!$B$7:$B$1403,0)))^(1/5)-1)*100)</f>
        <v>5.510470578</v>
      </c>
      <c r="V59" s="108">
        <f t="array" ref="V59">IF(INDEX(Historical!$O$7:$O$1372,MATCH(B59,Historical!$B$7:$B$1403,0))=0,"n/a",((INDEX(Historical!$C$7:$C$1381,MATCH(B59,Historical!$B$7:$B$1403,0))/INDEX(Historical!$O$7:$O$1372,MATCH(B59,Historical!$B$7:$B$1403,0)))^(1/10)-1)*100)</f>
        <v>6.58126025</v>
      </c>
      <c r="W59" s="109">
        <f t="shared" si="5"/>
        <v>0.8372971693</v>
      </c>
      <c r="X59" s="110">
        <f t="shared" si="6"/>
        <v>1.197928386</v>
      </c>
      <c r="Y59" s="99"/>
      <c r="Z59" s="103">
        <f t="shared" si="7"/>
        <v>74.52830189</v>
      </c>
      <c r="AA59" s="112">
        <f t="shared" si="8"/>
        <v>20.5754717</v>
      </c>
      <c r="AB59" s="73">
        <v>12.0</v>
      </c>
      <c r="AC59" s="102">
        <v>4.24</v>
      </c>
      <c r="AD59" s="102">
        <v>5.28</v>
      </c>
      <c r="AE59" s="102">
        <v>0.68</v>
      </c>
      <c r="AF59" s="102">
        <v>3.49</v>
      </c>
      <c r="AG59" s="102">
        <v>22.1</v>
      </c>
      <c r="AH59" s="102">
        <v>21.8</v>
      </c>
      <c r="AI59" s="102">
        <v>5.510000000000001</v>
      </c>
      <c r="AJ59" s="102">
        <v>4.6</v>
      </c>
      <c r="AK59" s="102">
        <v>3.9</v>
      </c>
      <c r="AL59" s="113">
        <v>13130.0</v>
      </c>
      <c r="AM59" s="114">
        <v>0.5</v>
      </c>
      <c r="AN59" s="102">
        <v>0.94</v>
      </c>
      <c r="AO59" s="115">
        <f t="shared" si="9"/>
        <v>-11.44280947</v>
      </c>
      <c r="AP59" s="116">
        <f t="shared" si="10"/>
        <v>9.132662233</v>
      </c>
      <c r="AQ59" s="117">
        <f t="shared" si="11"/>
        <v>78.64725793</v>
      </c>
      <c r="AR59" s="103">
        <f t="array" ref="AR59">INDEX(Historical!$C$7:$C$1381,MATCH(B59,Historical!$B$7:$B$1403,0))*IF(AH59="n/a",1.03,IF(AH59&lt;0,1.01,IF(AH59&gt;10,1.1,(1+AH59/100))))</f>
        <v>3.30825</v>
      </c>
      <c r="AS59" s="112">
        <f t="shared" si="12"/>
        <v>3.490534575</v>
      </c>
      <c r="AT59" s="112">
        <f t="shared" ref="AT59:AV59" si="67">IF($AK59="n/a",1.03*AS59,IF($AK59&lt;0,1.01*AS59,IF($AK59&gt;10,1.1*AS59,(1+$AK59/100)*AS59)))</f>
        <v>3.626665423</v>
      </c>
      <c r="AU59" s="112">
        <f t="shared" si="67"/>
        <v>3.768105375</v>
      </c>
      <c r="AV59" s="112">
        <f t="shared" si="67"/>
        <v>3.915061485</v>
      </c>
      <c r="AW59" s="103">
        <f t="shared" si="14"/>
        <v>18.10861686</v>
      </c>
      <c r="AX59" s="118">
        <f t="shared" si="15"/>
        <v>20.75724078</v>
      </c>
      <c r="AY59" s="119">
        <v>0.92</v>
      </c>
      <c r="AZ59" s="114">
        <v>0.62</v>
      </c>
      <c r="BA59" s="114">
        <v>-24.27</v>
      </c>
      <c r="BB59" s="114">
        <v>-12.41</v>
      </c>
      <c r="BC59" s="114">
        <v>-12.16</v>
      </c>
      <c r="BD59" s="42"/>
      <c r="BE59" s="17">
        <v>1957.0</v>
      </c>
      <c r="BF59" s="17">
        <f t="shared" si="16"/>
        <v>8</v>
      </c>
      <c r="BG59" s="120">
        <v>5.7</v>
      </c>
    </row>
    <row r="60" ht="11.25" customHeight="1">
      <c r="A60" s="55" t="s">
        <v>298</v>
      </c>
      <c r="B60" s="99" t="s">
        <v>299</v>
      </c>
      <c r="C60" s="100" t="s">
        <v>118</v>
      </c>
      <c r="D60" s="100" t="s">
        <v>202</v>
      </c>
      <c r="E60" s="101">
        <v>47.0</v>
      </c>
      <c r="F60" s="58">
        <v>44.0</v>
      </c>
      <c r="G60" s="58" t="s">
        <v>121</v>
      </c>
      <c r="H60" s="58" t="s">
        <v>121</v>
      </c>
      <c r="I60" s="102">
        <v>31.99</v>
      </c>
      <c r="J60" s="103">
        <f t="shared" si="2"/>
        <v>1.813066583</v>
      </c>
      <c r="K60" s="104">
        <v>0.145</v>
      </c>
      <c r="L60" s="73">
        <v>4.0</v>
      </c>
      <c r="M60" s="23">
        <f t="shared" si="3"/>
        <v>0.58</v>
      </c>
      <c r="N60" s="105" t="s">
        <v>300</v>
      </c>
      <c r="O60" s="106">
        <v>0.135</v>
      </c>
      <c r="P60" s="107">
        <v>43783.0</v>
      </c>
      <c r="Q60" s="107">
        <v>43809.0</v>
      </c>
      <c r="R60" s="23">
        <f t="shared" si="4"/>
        <v>7.407407407</v>
      </c>
      <c r="S60" s="108">
        <f t="array" ref="S60">IF(INDEX(Historical!$D$7:$D$1379,MATCH(B60,Historical!$B$7:$B$1403,0))=0,"n/a",(INDEX(Historical!$C$7:$C$1381,MATCH(B60,Historical!$B$7:$B$1403,0))/INDEX(Historical!$D$7:$D$1379,MATCH(B60,Historical!$B$7:$B$1403,0))-1)*100)</f>
        <v>7.843137255</v>
      </c>
      <c r="T60" s="108">
        <f t="array" ref="T60">IF(INDEX(Historical!$F$7:$F$1372,MATCH(B60,Historical!$B$7:$B$1403,0))=0,"n/a",((INDEX(Historical!$C$7:$C$1381,MATCH(B60,Historical!$B$7:$B$1403,0))/INDEX(Historical!$F$7:$F$1372,MATCH(B60,Historical!$B$7:$B$1403,0)))^(1/3)-1)*100)</f>
        <v>8.550395793</v>
      </c>
      <c r="U60" s="108">
        <f t="array" ref="U60">IF(INDEX(Historical!$H$7:$H$1372,MATCH(B60,Historical!$B$7:$B$1403,0))=0,"n/a",((INDEX(Historical!$C$7:$C$1381,MATCH(B60,Historical!$B$7:$B$1403,0))/INDEX(Historical!$H$7:$H$1372,MATCH(B60,Historical!$B$7:$B$1403,0)))^(1/5)-1)*100)</f>
        <v>8.251068825</v>
      </c>
      <c r="V60" s="108">
        <f t="array" ref="V60">IF(INDEX(Historical!$O$7:$O$1372,MATCH(B60,Historical!$B$7:$B$1403,0))=0,"n/a",((INDEX(Historical!$C$7:$C$1381,MATCH(B60,Historical!$B$7:$B$1403,0))/INDEX(Historical!$O$7:$O$1372,MATCH(B60,Historical!$B$7:$B$1403,0)))^(1/10)-1)*100)</f>
        <v>7.813406722</v>
      </c>
      <c r="W60" s="109">
        <f t="shared" si="5"/>
        <v>1.056014248</v>
      </c>
      <c r="X60" s="110">
        <f t="shared" si="6"/>
        <v>1.473405147</v>
      </c>
      <c r="Y60" s="149"/>
      <c r="Z60" s="103">
        <f t="shared" si="7"/>
        <v>42.33576642</v>
      </c>
      <c r="AA60" s="112">
        <f t="shared" si="8"/>
        <v>23.35036496</v>
      </c>
      <c r="AB60" s="73">
        <v>12.0</v>
      </c>
      <c r="AC60" s="102">
        <v>1.37</v>
      </c>
      <c r="AD60" s="102">
        <v>1.55</v>
      </c>
      <c r="AE60" s="102">
        <v>2.09</v>
      </c>
      <c r="AF60" s="102">
        <v>2.7</v>
      </c>
      <c r="AG60" s="102">
        <v>12.6</v>
      </c>
      <c r="AH60" s="102">
        <v>46.2</v>
      </c>
      <c r="AI60" s="102">
        <v>9.719999999999999</v>
      </c>
      <c r="AJ60" s="102">
        <v>5.6000000000000005</v>
      </c>
      <c r="AK60" s="102">
        <v>15.0</v>
      </c>
      <c r="AL60" s="120">
        <v>830.46</v>
      </c>
      <c r="AM60" s="114">
        <v>0.1</v>
      </c>
      <c r="AN60" s="102">
        <v>0.0</v>
      </c>
      <c r="AO60" s="115">
        <f t="shared" si="9"/>
        <v>-13.28622956</v>
      </c>
      <c r="AP60" s="116">
        <f t="shared" si="10"/>
        <v>10.06413541</v>
      </c>
      <c r="AQ60" s="117">
        <f t="shared" si="11"/>
        <v>67.39306424</v>
      </c>
      <c r="AR60" s="103">
        <f t="array" ref="AR60">INDEX(Historical!$C$7:$C$1381,MATCH(B60,Historical!$B$7:$B$1403,0))*IF(AH60="n/a",1.03,IF(AH60&lt;0,1.01,IF(AH60&gt;10,1.1,(1+AH60/100))))</f>
        <v>0.605</v>
      </c>
      <c r="AS60" s="112">
        <f t="shared" si="12"/>
        <v>0.663806</v>
      </c>
      <c r="AT60" s="112">
        <f t="shared" ref="AT60:AV60" si="68">IF($AK60="n/a",1.03*AS60,IF($AK60&lt;0,1.01*AS60,IF($AK60&gt;10,1.1*AS60,(1+$AK60/100)*AS60)))</f>
        <v>0.7301866</v>
      </c>
      <c r="AU60" s="112">
        <f t="shared" si="68"/>
        <v>0.80320526</v>
      </c>
      <c r="AV60" s="112">
        <f t="shared" si="68"/>
        <v>0.883525786</v>
      </c>
      <c r="AW60" s="103">
        <f t="shared" si="14"/>
        <v>3.685723646</v>
      </c>
      <c r="AX60" s="118">
        <f t="shared" si="15"/>
        <v>11.52148686</v>
      </c>
      <c r="AY60" s="119">
        <v>0.93</v>
      </c>
      <c r="AZ60" s="114">
        <v>10.31</v>
      </c>
      <c r="BA60" s="114">
        <v>-19.220000000000002</v>
      </c>
      <c r="BB60" s="114">
        <v>-13.73</v>
      </c>
      <c r="BC60" s="114">
        <v>-6.140000000000001</v>
      </c>
      <c r="BD60" s="42"/>
      <c r="BE60" s="17">
        <v>1974.0</v>
      </c>
      <c r="BF60" s="17">
        <f t="shared" si="16"/>
        <v>4</v>
      </c>
      <c r="BG60" s="120">
        <v>10.100000000000001</v>
      </c>
    </row>
    <row r="61" ht="11.25" customHeight="1">
      <c r="A61" s="121" t="s">
        <v>301</v>
      </c>
      <c r="B61" s="122" t="s">
        <v>302</v>
      </c>
      <c r="C61" s="100" t="s">
        <v>118</v>
      </c>
      <c r="D61" s="100" t="s">
        <v>303</v>
      </c>
      <c r="E61" s="123">
        <v>48.0</v>
      </c>
      <c r="F61" s="58">
        <v>33.0</v>
      </c>
      <c r="G61" s="124" t="s">
        <v>168</v>
      </c>
      <c r="H61" s="124" t="s">
        <v>168</v>
      </c>
      <c r="I61" s="125">
        <v>277.54</v>
      </c>
      <c r="J61" s="126">
        <f t="shared" si="2"/>
        <v>2.075376522</v>
      </c>
      <c r="K61" s="127">
        <v>1.44</v>
      </c>
      <c r="L61" s="128">
        <v>4.0</v>
      </c>
      <c r="M61" s="129">
        <f t="shared" si="3"/>
        <v>5.76</v>
      </c>
      <c r="N61" s="130" t="s">
        <v>138</v>
      </c>
      <c r="O61" s="131">
        <v>1.36</v>
      </c>
      <c r="P61" s="132">
        <v>43595.0</v>
      </c>
      <c r="Q61" s="132">
        <v>43617.0</v>
      </c>
      <c r="R61" s="129">
        <f t="shared" si="4"/>
        <v>5.882352941</v>
      </c>
      <c r="S61" s="108">
        <f t="array" ref="S61">IF(INDEX(Historical!$D$7:$D$1379,MATCH(B61,Historical!$B$7:$B$1403,0))=0,"n/a",(INDEX(Historical!$C$7:$C$1381,MATCH(B61,Historical!$B$7:$B$1403,0))/INDEX(Historical!$D$7:$D$1379,MATCH(B61,Historical!$B$7:$B$1403,0))-1)*100)</f>
        <v>5.970149254</v>
      </c>
      <c r="T61" s="108">
        <f t="array" ref="T61">IF(INDEX(Historical!$F$7:$F$1372,MATCH(B61,Historical!$B$7:$B$1403,0))=0,"n/a",((INDEX(Historical!$C$7:$C$1381,MATCH(B61,Historical!$B$7:$B$1403,0))/INDEX(Historical!$F$7:$F$1372,MATCH(B61,Historical!$B$7:$B$1403,0)))^(1/3)-1)*100)</f>
        <v>5.55214621</v>
      </c>
      <c r="U61" s="108">
        <f t="array" ref="U61">IF(INDEX(Historical!$H$7:$H$1372,MATCH(B61,Historical!$B$7:$B$1403,0))=0,"n/a",((INDEX(Historical!$C$7:$C$1381,MATCH(B61,Historical!$B$7:$B$1403,0))/INDEX(Historical!$H$7:$H$1372,MATCH(B61,Historical!$B$7:$B$1403,0)))^(1/5)-1)*100)</f>
        <v>6.375706171</v>
      </c>
      <c r="V61" s="108">
        <f t="array" ref="V61">IF(INDEX(Historical!$O$7:$O$1372,MATCH(B61,Historical!$B$7:$B$1403,0))=0,"n/a",((INDEX(Historical!$C$7:$C$1381,MATCH(B61,Historical!$B$7:$B$1403,0))/INDEX(Historical!$O$7:$O$1372,MATCH(B61,Historical!$B$7:$B$1403,0)))^(1/10)-1)*100)</f>
        <v>12.30338153</v>
      </c>
      <c r="W61" s="109">
        <f t="shared" si="5"/>
        <v>0.5182076291</v>
      </c>
      <c r="X61" s="110">
        <f t="shared" si="6"/>
        <v>1.012016852</v>
      </c>
      <c r="Y61" s="99"/>
      <c r="Z61" s="126">
        <f t="shared" si="7"/>
        <v>42.82527881</v>
      </c>
      <c r="AA61" s="134">
        <f t="shared" si="8"/>
        <v>20.63494424</v>
      </c>
      <c r="AB61" s="128">
        <v>12.0</v>
      </c>
      <c r="AC61" s="125">
        <v>13.45</v>
      </c>
      <c r="AD61" s="125">
        <v>1.99</v>
      </c>
      <c r="AE61" s="125">
        <v>1.33</v>
      </c>
      <c r="AF61" s="125">
        <v>8.07</v>
      </c>
      <c r="AG61" s="125">
        <v>44.4</v>
      </c>
      <c r="AH61" s="125">
        <v>12.1</v>
      </c>
      <c r="AI61" s="125">
        <v>8.649999999999999</v>
      </c>
      <c r="AJ61" s="125">
        <v>6.3</v>
      </c>
      <c r="AK61" s="125">
        <v>10.35</v>
      </c>
      <c r="AL61" s="135">
        <v>15240.0</v>
      </c>
      <c r="AM61" s="136">
        <v>1.7000000000000002</v>
      </c>
      <c r="AN61" s="125">
        <v>1.19</v>
      </c>
      <c r="AO61" s="137">
        <f t="shared" si="9"/>
        <v>-12.18386155</v>
      </c>
      <c r="AP61" s="138">
        <f t="shared" si="10"/>
        <v>8.451082693</v>
      </c>
      <c r="AQ61" s="139">
        <f t="shared" si="11"/>
        <v>172.0490152</v>
      </c>
      <c r="AR61" s="103">
        <f t="array" ref="AR61">INDEX(Historical!$C$7:$C$1381,MATCH(B61,Historical!$B$7:$B$1403,0))*IF(AH61="n/a",1.03,IF(AH61&lt;0,1.01,IF(AH61&gt;10,1.1,(1+AH61/100))))</f>
        <v>6.248</v>
      </c>
      <c r="AS61" s="134">
        <f t="shared" si="12"/>
        <v>6.788452</v>
      </c>
      <c r="AT61" s="134">
        <f t="shared" ref="AT61:AV61" si="69">IF($AK61="n/a",1.03*AS61,IF($AK61&lt;0,1.01*AS61,IF($AK61&gt;10,1.1*AS61,(1+$AK61/100)*AS61)))</f>
        <v>7.4672972</v>
      </c>
      <c r="AU61" s="134">
        <f t="shared" si="69"/>
        <v>8.21402692</v>
      </c>
      <c r="AV61" s="134">
        <f t="shared" si="69"/>
        <v>9.035429612</v>
      </c>
      <c r="AW61" s="126">
        <f t="shared" si="14"/>
        <v>37.75320573</v>
      </c>
      <c r="AX61" s="140">
        <f t="shared" si="15"/>
        <v>13.60279806</v>
      </c>
      <c r="AY61" s="141">
        <v>0.99</v>
      </c>
      <c r="AZ61" s="136">
        <v>8.799999999999999</v>
      </c>
      <c r="BA61" s="136">
        <v>-19.919999999999998</v>
      </c>
      <c r="BB61" s="136">
        <v>-14.04</v>
      </c>
      <c r="BC61" s="136">
        <v>-6.54</v>
      </c>
      <c r="BD61" s="142"/>
      <c r="BE61" s="17">
        <v>1972.0</v>
      </c>
      <c r="BF61" s="17">
        <f t="shared" si="16"/>
        <v>5</v>
      </c>
      <c r="BG61" s="143">
        <v>14.099999999999998</v>
      </c>
    </row>
    <row r="62" ht="11.25" customHeight="1">
      <c r="A62" s="55" t="s">
        <v>304</v>
      </c>
      <c r="B62" s="99" t="s">
        <v>305</v>
      </c>
      <c r="C62" s="100" t="s">
        <v>245</v>
      </c>
      <c r="D62" s="100" t="s">
        <v>306</v>
      </c>
      <c r="E62" s="101">
        <v>47.0</v>
      </c>
      <c r="F62" s="58">
        <v>41.0</v>
      </c>
      <c r="G62" s="58" t="s">
        <v>168</v>
      </c>
      <c r="H62" s="58" t="s">
        <v>168</v>
      </c>
      <c r="I62" s="102">
        <v>36.89</v>
      </c>
      <c r="J62" s="103">
        <f t="shared" si="2"/>
        <v>7.698563296</v>
      </c>
      <c r="K62" s="104">
        <v>0.71</v>
      </c>
      <c r="L62" s="73">
        <v>4.0</v>
      </c>
      <c r="M62" s="23">
        <f t="shared" si="3"/>
        <v>2.84</v>
      </c>
      <c r="N62" s="105" t="s">
        <v>138</v>
      </c>
      <c r="O62" s="106">
        <v>0.7</v>
      </c>
      <c r="P62" s="148">
        <v>43328.0</v>
      </c>
      <c r="Q62" s="148">
        <v>43343.0</v>
      </c>
      <c r="R62" s="23">
        <f t="shared" si="4"/>
        <v>1.428571429</v>
      </c>
      <c r="S62" s="108">
        <f t="array" ref="S62">IF(INDEX(Historical!$D$7:$D$1379,MATCH(B62,Historical!$B$7:$B$1403,0))=0,"n/a",(INDEX(Historical!$C$7:$C$1381,MATCH(B62,Historical!$B$7:$B$1403,0))/INDEX(Historical!$D$7:$D$1379,MATCH(B62,Historical!$B$7:$B$1403,0))-1)*100)</f>
        <v>0.7092198582</v>
      </c>
      <c r="T62" s="108">
        <f t="array" ref="T62">IF(INDEX(Historical!$F$7:$F$1372,MATCH(B62,Historical!$B$7:$B$1403,0))=0,"n/a",((INDEX(Historical!$C$7:$C$1381,MATCH(B62,Historical!$B$7:$B$1403,0))/INDEX(Historical!$F$7:$F$1372,MATCH(B62,Historical!$B$7:$B$1403,0)))^(1/3)-1)*100)</f>
        <v>0.7747627064</v>
      </c>
      <c r="U62" s="108">
        <f t="array" ref="U62">IF(INDEX(Historical!$H$7:$H$1372,MATCH(B62,Historical!$B$7:$B$1403,0))=0,"n/a",((INDEX(Historical!$C$7:$C$1381,MATCH(B62,Historical!$B$7:$B$1403,0))/INDEX(Historical!$H$7:$H$1372,MATCH(B62,Historical!$B$7:$B$1403,0)))^(1/5)-1)*100)</f>
        <v>1.5869231</v>
      </c>
      <c r="V62" s="108">
        <f t="array" ref="V62">IF(INDEX(Historical!$O$7:$O$1372,MATCH(B62,Historical!$B$7:$B$1403,0))=0,"n/a",((INDEX(Historical!$C$7:$C$1381,MATCH(B62,Historical!$B$7:$B$1403,0))/INDEX(Historical!$O$7:$O$1372,MATCH(B62,Historical!$B$7:$B$1403,0)))^(1/10)-1)*100)</f>
        <v>30.3853612</v>
      </c>
      <c r="W62" s="109">
        <f t="shared" si="5"/>
        <v>0.05222656691</v>
      </c>
      <c r="X62" s="110" t="str">
        <f t="shared" si="6"/>
        <v>n/a</v>
      </c>
      <c r="Y62" s="149" t="s">
        <v>307</v>
      </c>
      <c r="Z62" s="103" t="str">
        <f t="shared" si="7"/>
        <v>n/a</v>
      </c>
      <c r="AA62" s="112" t="str">
        <f t="shared" si="8"/>
        <v>n/a</v>
      </c>
      <c r="AB62" s="73">
        <v>9.0</v>
      </c>
      <c r="AC62" s="102">
        <v>-0.12</v>
      </c>
      <c r="AD62" s="102" t="s">
        <v>128</v>
      </c>
      <c r="AE62" s="102">
        <v>1.52</v>
      </c>
      <c r="AF62" s="102">
        <v>1.01</v>
      </c>
      <c r="AG62" s="102">
        <v>-0.6</v>
      </c>
      <c r="AH62" s="156">
        <v>-165.6</v>
      </c>
      <c r="AI62" s="156">
        <v>36.96</v>
      </c>
      <c r="AJ62" s="102">
        <v>-15.4</v>
      </c>
      <c r="AK62" s="102">
        <v>44.72</v>
      </c>
      <c r="AL62" s="113">
        <v>4070.0000000000005</v>
      </c>
      <c r="AM62" s="114">
        <v>1.3</v>
      </c>
      <c r="AN62" s="102">
        <v>0.12</v>
      </c>
      <c r="AO62" s="115" t="str">
        <f t="shared" si="9"/>
        <v>n/a</v>
      </c>
      <c r="AP62" s="116">
        <f t="shared" si="10"/>
        <v>9.285486396</v>
      </c>
      <c r="AQ62" s="117" t="str">
        <f t="shared" si="11"/>
        <v>n/a</v>
      </c>
      <c r="AR62" s="103">
        <f t="array" ref="AR62">INDEX(Historical!$C$7:$C$1381,MATCH(B62,Historical!$B$7:$B$1403,0))*IF(AH62="n/a",1.03,IF(AH62&lt;0,1.01,IF(AH62&gt;10,1.1,(1+AH62/100))))</f>
        <v>2.8684</v>
      </c>
      <c r="AS62" s="112">
        <f t="shared" si="12"/>
        <v>3.15524</v>
      </c>
      <c r="AT62" s="112">
        <f t="shared" ref="AT62:AV62" si="70">IF($AK62="n/a",1.03*AS62,IF($AK62&lt;0,1.01*AS62,IF($AK62&gt;10,1.1*AS62,(1+$AK62/100)*AS62)))</f>
        <v>3.470764</v>
      </c>
      <c r="AU62" s="112">
        <f t="shared" si="70"/>
        <v>3.8178404</v>
      </c>
      <c r="AV62" s="112">
        <f t="shared" si="70"/>
        <v>4.19962444</v>
      </c>
      <c r="AW62" s="103">
        <f t="shared" si="14"/>
        <v>17.51186884</v>
      </c>
      <c r="AX62" s="118">
        <f t="shared" si="15"/>
        <v>47.47050377</v>
      </c>
      <c r="AY62" s="119">
        <v>1.67</v>
      </c>
      <c r="AZ62" s="114">
        <v>3.2</v>
      </c>
      <c r="BA62" s="114">
        <v>-43.07</v>
      </c>
      <c r="BB62" s="114">
        <v>-15.68</v>
      </c>
      <c r="BC62" s="114">
        <v>-16.06</v>
      </c>
      <c r="BD62" s="42"/>
      <c r="BE62" s="17">
        <v>1973.0</v>
      </c>
      <c r="BF62" s="17">
        <f t="shared" si="16"/>
        <v>5</v>
      </c>
      <c r="BG62" s="120">
        <v>-0.4</v>
      </c>
    </row>
    <row r="63" ht="11.25" customHeight="1">
      <c r="A63" s="55" t="s">
        <v>308</v>
      </c>
      <c r="B63" s="99" t="s">
        <v>309</v>
      </c>
      <c r="C63" s="100" t="s">
        <v>125</v>
      </c>
      <c r="D63" s="100" t="s">
        <v>126</v>
      </c>
      <c r="E63" s="101">
        <v>53.0</v>
      </c>
      <c r="F63" s="58">
        <v>17.0</v>
      </c>
      <c r="G63" s="58" t="s">
        <v>121</v>
      </c>
      <c r="H63" s="58" t="s">
        <v>121</v>
      </c>
      <c r="I63" s="102">
        <v>41.6</v>
      </c>
      <c r="J63" s="103">
        <f t="shared" si="2"/>
        <v>2.235576923</v>
      </c>
      <c r="K63" s="104">
        <v>0.2325</v>
      </c>
      <c r="L63" s="73">
        <v>4.0</v>
      </c>
      <c r="M63" s="23">
        <f t="shared" si="3"/>
        <v>0.93</v>
      </c>
      <c r="N63" s="105" t="s">
        <v>147</v>
      </c>
      <c r="O63" s="106">
        <v>0.21</v>
      </c>
      <c r="P63" s="107">
        <v>43839.0</v>
      </c>
      <c r="Q63" s="107">
        <v>43783.0</v>
      </c>
      <c r="R63" s="23">
        <f t="shared" si="4"/>
        <v>10.71428571</v>
      </c>
      <c r="S63" s="108">
        <f t="array" ref="S63">IF(INDEX(Historical!$D$7:$D$1379,MATCH(B63,Historical!$B$7:$B$1403,0))=0,"n/a",(INDEX(Historical!$C$7:$C$1381,MATCH(B63,Historical!$B$7:$B$1403,0))/INDEX(Historical!$D$7:$D$1379,MATCH(B63,Historical!$B$7:$B$1403,0))-1)*100)</f>
        <v>12</v>
      </c>
      <c r="T63" s="108">
        <f t="array" ref="T63">IF(INDEX(Historical!$F$7:$F$1372,MATCH(B63,Historical!$B$7:$B$1403,0))=0,"n/a",((INDEX(Historical!$C$7:$C$1381,MATCH(B63,Historical!$B$7:$B$1403,0))/INDEX(Historical!$F$7:$F$1372,MATCH(B63,Historical!$B$7:$B$1403,0)))^(1/3)-1)*100)</f>
        <v>13.14024048</v>
      </c>
      <c r="U63" s="108">
        <f t="array" ref="U63">IF(INDEX(Historical!$H$7:$H$1372,MATCH(B63,Historical!$B$7:$B$1403,0))=0,"n/a",((INDEX(Historical!$C$7:$C$1381,MATCH(B63,Historical!$B$7:$B$1403,0))/INDEX(Historical!$H$7:$H$1372,MATCH(B63,Historical!$B$7:$B$1403,0)))^(1/5)-1)*100)</f>
        <v>15.99622587</v>
      </c>
      <c r="V63" s="108">
        <f t="array" ref="V63">IF(INDEX(Historical!$O$7:$O$1372,MATCH(B63,Historical!$B$7:$B$1403,0))=0,"n/a",((INDEX(Historical!$C$7:$C$1381,MATCH(B63,Historical!$B$7:$B$1403,0))/INDEX(Historical!$O$7:$O$1372,MATCH(B63,Historical!$B$7:$B$1403,0)))^(1/10)-1)*100)</f>
        <v>16.02526487</v>
      </c>
      <c r="W63" s="109">
        <f t="shared" si="5"/>
        <v>0.9981879239</v>
      </c>
      <c r="X63" s="110">
        <f t="shared" si="6"/>
        <v>1.599622587</v>
      </c>
      <c r="Y63" s="147"/>
      <c r="Z63" s="103">
        <f t="shared" si="7"/>
        <v>51.66666667</v>
      </c>
      <c r="AA63" s="112">
        <f t="shared" si="8"/>
        <v>23.11111111</v>
      </c>
      <c r="AB63" s="73">
        <v>10.0</v>
      </c>
      <c r="AC63" s="102">
        <v>1.8</v>
      </c>
      <c r="AD63" s="102">
        <v>5.08</v>
      </c>
      <c r="AE63" s="102">
        <v>2.38</v>
      </c>
      <c r="AF63" s="102">
        <v>3.75</v>
      </c>
      <c r="AG63" s="102">
        <v>16.8</v>
      </c>
      <c r="AH63" s="102">
        <v>4.0</v>
      </c>
      <c r="AI63" s="102">
        <v>5.27</v>
      </c>
      <c r="AJ63" s="102">
        <v>10.0</v>
      </c>
      <c r="AK63" s="102">
        <v>4.55</v>
      </c>
      <c r="AL63" s="113">
        <v>22620.0</v>
      </c>
      <c r="AM63" s="114">
        <v>48.199999999999996</v>
      </c>
      <c r="AN63" s="102">
        <v>0.0</v>
      </c>
      <c r="AO63" s="115">
        <f t="shared" si="9"/>
        <v>-4.879308323</v>
      </c>
      <c r="AP63" s="116">
        <f t="shared" si="10"/>
        <v>18.23180279</v>
      </c>
      <c r="AQ63" s="117">
        <f t="shared" si="11"/>
        <v>96.26135259</v>
      </c>
      <c r="AR63" s="103">
        <f t="array" ref="AR63">INDEX(Historical!$C$7:$C$1381,MATCH(B63,Historical!$B$7:$B$1403,0))*IF(AH63="n/a",1.03,IF(AH63&lt;0,1.01,IF(AH63&gt;10,1.1,(1+AH63/100))))</f>
        <v>0.8736</v>
      </c>
      <c r="AS63" s="112">
        <f t="shared" si="12"/>
        <v>0.91963872</v>
      </c>
      <c r="AT63" s="112">
        <f t="shared" ref="AT63:AV63" si="71">IF($AK63="n/a",1.03*AS63,IF($AK63&lt;0,1.01*AS63,IF($AK63&gt;10,1.1*AS63,(1+$AK63/100)*AS63)))</f>
        <v>0.9614822818</v>
      </c>
      <c r="AU63" s="112">
        <f t="shared" si="71"/>
        <v>1.005229726</v>
      </c>
      <c r="AV63" s="112">
        <f t="shared" si="71"/>
        <v>1.050967678</v>
      </c>
      <c r="AW63" s="103">
        <f t="shared" si="14"/>
        <v>4.810918405</v>
      </c>
      <c r="AX63" s="118">
        <f t="shared" si="15"/>
        <v>11.56470771</v>
      </c>
      <c r="AY63" s="119">
        <v>-0.08</v>
      </c>
      <c r="AZ63" s="114">
        <v>12.43</v>
      </c>
      <c r="BA63" s="114">
        <v>-14.860000000000001</v>
      </c>
      <c r="BB63" s="114">
        <v>-9.49</v>
      </c>
      <c r="BC63" s="114">
        <v>-3.05</v>
      </c>
      <c r="BD63" s="42"/>
      <c r="BE63" s="17">
        <v>1967.0</v>
      </c>
      <c r="BF63" s="17">
        <f t="shared" si="16"/>
        <v>6</v>
      </c>
      <c r="BG63" s="120">
        <v>12.2</v>
      </c>
    </row>
    <row r="64" ht="11.25" customHeight="1">
      <c r="A64" s="55" t="s">
        <v>310</v>
      </c>
      <c r="B64" s="99" t="s">
        <v>311</v>
      </c>
      <c r="C64" s="100" t="s">
        <v>118</v>
      </c>
      <c r="D64" s="100" t="s">
        <v>202</v>
      </c>
      <c r="E64" s="101">
        <v>45.0</v>
      </c>
      <c r="F64" s="58">
        <v>52.0</v>
      </c>
      <c r="G64" s="58" t="s">
        <v>121</v>
      </c>
      <c r="H64" s="58" t="s">
        <v>121</v>
      </c>
      <c r="I64" s="102">
        <v>167.78</v>
      </c>
      <c r="J64" s="103">
        <f t="shared" si="2"/>
        <v>2.55095959</v>
      </c>
      <c r="K64" s="104">
        <v>1.07</v>
      </c>
      <c r="L64" s="73">
        <v>4.0</v>
      </c>
      <c r="M64" s="23">
        <f t="shared" si="3"/>
        <v>4.28</v>
      </c>
      <c r="N64" s="105" t="s">
        <v>184</v>
      </c>
      <c r="O64" s="106">
        <v>1.0</v>
      </c>
      <c r="P64" s="107">
        <v>43735.0</v>
      </c>
      <c r="Q64" s="107">
        <v>43747.0</v>
      </c>
      <c r="R64" s="23">
        <f t="shared" si="4"/>
        <v>7</v>
      </c>
      <c r="S64" s="108">
        <f t="array" ref="S64">IF(INDEX(Historical!$D$7:$D$1379,MATCH(B64,Historical!$B$7:$B$1403,0))=0,"n/a",(INDEX(Historical!$C$7:$C$1381,MATCH(B64,Historical!$B$7:$B$1403,0))/INDEX(Historical!$D$7:$D$1379,MATCH(B64,Historical!$B$7:$B$1403,0))-1)*100)</f>
        <v>21.85628743</v>
      </c>
      <c r="T64" s="108">
        <f t="array" ref="T64">IF(INDEX(Historical!$F$7:$F$1372,MATCH(B64,Historical!$B$7:$B$1403,0))=0,"n/a",((INDEX(Historical!$C$7:$C$1381,MATCH(B64,Historical!$B$7:$B$1403,0))/INDEX(Historical!$F$7:$F$1372,MATCH(B64,Historical!$B$7:$B$1403,0)))^(1/3)-1)*100)</f>
        <v>20.95454471</v>
      </c>
      <c r="U64" s="108">
        <f t="array" ref="U64">IF(INDEX(Historical!$H$7:$H$1372,MATCH(B64,Historical!$B$7:$B$1403,0))=0,"n/a",((INDEX(Historical!$C$7:$C$1381,MATCH(B64,Historical!$B$7:$B$1403,0))/INDEX(Historical!$H$7:$H$1372,MATCH(B64,Historical!$B$7:$B$1403,0)))^(1/5)-1)*100)</f>
        <v>18.45674523</v>
      </c>
      <c r="V64" s="108">
        <f t="array" ref="V64">IF(INDEX(Historical!$O$7:$O$1372,MATCH(B64,Historical!$B$7:$B$1403,0))=0,"n/a",((INDEX(Historical!$C$7:$C$1381,MATCH(B64,Historical!$B$7:$B$1403,0))/INDEX(Historical!$O$7:$O$1372,MATCH(B64,Historical!$B$7:$B$1403,0)))^(1/10)-1)*100)</f>
        <v>12.62045365</v>
      </c>
      <c r="W64" s="109">
        <f t="shared" si="5"/>
        <v>1.462447051</v>
      </c>
      <c r="X64" s="110">
        <f t="shared" si="6"/>
        <v>1.74120238</v>
      </c>
      <c r="Y64" s="111"/>
      <c r="Z64" s="103">
        <f t="shared" si="7"/>
        <v>55.22580645</v>
      </c>
      <c r="AA64" s="112">
        <f t="shared" si="8"/>
        <v>21.64903226</v>
      </c>
      <c r="AB64" s="73">
        <v>12.0</v>
      </c>
      <c r="AC64" s="102">
        <v>7.75</v>
      </c>
      <c r="AD64" s="102">
        <v>4.55</v>
      </c>
      <c r="AE64" s="102">
        <v>3.8</v>
      </c>
      <c r="AF64" s="102">
        <v>17.81</v>
      </c>
      <c r="AG64" s="102">
        <v>82.1</v>
      </c>
      <c r="AH64" s="102">
        <v>1.7999999999999998</v>
      </c>
      <c r="AI64" s="102">
        <v>6.92</v>
      </c>
      <c r="AJ64" s="102">
        <v>10.6</v>
      </c>
      <c r="AK64" s="102">
        <v>4.760000000000001</v>
      </c>
      <c r="AL64" s="113">
        <v>53620.0</v>
      </c>
      <c r="AM64" s="114">
        <v>0.2</v>
      </c>
      <c r="AN64" s="102">
        <v>2.56</v>
      </c>
      <c r="AO64" s="115">
        <f t="shared" si="9"/>
        <v>-0.6413274423</v>
      </c>
      <c r="AP64" s="116">
        <f t="shared" si="10"/>
        <v>21.00770482</v>
      </c>
      <c r="AQ64" s="117">
        <f t="shared" si="11"/>
        <v>313.9614929</v>
      </c>
      <c r="AR64" s="103">
        <f t="array" ref="AR64">INDEX(Historical!$C$7:$C$1381,MATCH(B64,Historical!$B$7:$B$1403,0))*IF(AH64="n/a",1.03,IF(AH64&lt;0,1.01,IF(AH64&gt;10,1.1,(1+AH64/100))))</f>
        <v>4.14326</v>
      </c>
      <c r="AS64" s="112">
        <f t="shared" si="12"/>
        <v>4.429973592</v>
      </c>
      <c r="AT64" s="112">
        <f t="shared" ref="AT64:AV64" si="72">IF($AK64="n/a",1.03*AS64,IF($AK64&lt;0,1.01*AS64,IF($AK64&gt;10,1.1*AS64,(1+$AK64/100)*AS64)))</f>
        <v>4.640840335</v>
      </c>
      <c r="AU64" s="112">
        <f t="shared" si="72"/>
        <v>4.861744335</v>
      </c>
      <c r="AV64" s="112">
        <f t="shared" si="72"/>
        <v>5.093163365</v>
      </c>
      <c r="AW64" s="103">
        <f t="shared" si="14"/>
        <v>23.16898163</v>
      </c>
      <c r="AX64" s="118">
        <f t="shared" si="15"/>
        <v>13.8091439</v>
      </c>
      <c r="AY64" s="119">
        <v>1.25</v>
      </c>
      <c r="AZ64" s="114">
        <v>22.54</v>
      </c>
      <c r="BA64" s="114">
        <v>-12.09</v>
      </c>
      <c r="BB64" s="114">
        <v>-7.08</v>
      </c>
      <c r="BC64" s="114">
        <v>3.2</v>
      </c>
      <c r="BD64" s="42"/>
      <c r="BE64" s="17">
        <v>1975.0</v>
      </c>
      <c r="BF64" s="17">
        <f t="shared" si="16"/>
        <v>4</v>
      </c>
      <c r="BG64" s="120">
        <v>16.7</v>
      </c>
    </row>
    <row r="65" ht="11.25" customHeight="1">
      <c r="A65" s="155" t="s">
        <v>312</v>
      </c>
      <c r="B65" s="99" t="s">
        <v>313</v>
      </c>
      <c r="C65" s="100" t="s">
        <v>131</v>
      </c>
      <c r="D65" s="100" t="s">
        <v>132</v>
      </c>
      <c r="E65" s="101">
        <v>30.0</v>
      </c>
      <c r="F65" s="58">
        <v>94.0</v>
      </c>
      <c r="G65" s="58" t="s">
        <v>121</v>
      </c>
      <c r="H65" s="58" t="s">
        <v>168</v>
      </c>
      <c r="I65" s="102">
        <v>151.74</v>
      </c>
      <c r="J65" s="103">
        <f t="shared" si="2"/>
        <v>1.133517859</v>
      </c>
      <c r="K65" s="144">
        <v>0.43</v>
      </c>
      <c r="L65" s="73">
        <v>4.0</v>
      </c>
      <c r="M65" s="23">
        <f t="shared" si="3"/>
        <v>1.72</v>
      </c>
      <c r="N65" s="105" t="s">
        <v>314</v>
      </c>
      <c r="O65" s="145">
        <v>0.4</v>
      </c>
      <c r="P65" s="107">
        <v>43889.0</v>
      </c>
      <c r="Q65" s="107">
        <v>43909.0</v>
      </c>
      <c r="R65" s="23">
        <f t="shared" si="4"/>
        <v>7.5</v>
      </c>
      <c r="S65" s="108">
        <f t="array" ref="S65">IF(INDEX(Historical!$D$7:$D$1379,MATCH(B65,Historical!$B$7:$B$1403,0))=0,"n/a",(INDEX(Historical!$C$7:$C$1381,MATCH(B65,Historical!$B$7:$B$1403,0))/INDEX(Historical!$D$7:$D$1379,MATCH(B65,Historical!$B$7:$B$1403,0))-1)*100)</f>
        <v>8.108108108</v>
      </c>
      <c r="T65" s="108">
        <f t="array" ref="T65">IF(INDEX(Historical!$F$7:$F$1372,MATCH(B65,Historical!$B$7:$B$1403,0))=0,"n/a",((INDEX(Historical!$C$7:$C$1381,MATCH(B65,Historical!$B$7:$B$1403,0))/INDEX(Historical!$F$7:$F$1372,MATCH(B65,Historical!$B$7:$B$1403,0)))^(1/3)-1)*100)</f>
        <v>12.62478804</v>
      </c>
      <c r="U65" s="108">
        <f t="array" ref="U65">IF(INDEX(Historical!$H$7:$H$1372,MATCH(B65,Historical!$B$7:$B$1403,0))=0,"n/a",((INDEX(Historical!$C$7:$C$1381,MATCH(B65,Historical!$B$7:$B$1403,0))/INDEX(Historical!$H$7:$H$1372,MATCH(B65,Historical!$B$7:$B$1403,0)))^(1/5)-1)*100)</f>
        <v>12.70092021</v>
      </c>
      <c r="V65" s="108">
        <f t="array" ref="V65">IF(INDEX(Historical!$O$7:$O$1372,MATCH(B65,Historical!$B$7:$B$1403,0))=0,"n/a",((INDEX(Historical!$C$7:$C$1381,MATCH(B65,Historical!$B$7:$B$1403,0))/INDEX(Historical!$O$7:$O$1372,MATCH(B65,Historical!$B$7:$B$1403,0)))^(1/10)-1)*100)</f>
        <v>16.75194023</v>
      </c>
      <c r="W65" s="109">
        <f t="shared" si="5"/>
        <v>0.7581760703</v>
      </c>
      <c r="X65" s="110">
        <f t="shared" si="6"/>
        <v>1.270092021</v>
      </c>
      <c r="Y65" s="133" t="s">
        <v>180</v>
      </c>
      <c r="Z65" s="103">
        <f t="shared" si="7"/>
        <v>47.12328767</v>
      </c>
      <c r="AA65" s="112">
        <f t="shared" si="8"/>
        <v>41.57260274</v>
      </c>
      <c r="AB65" s="73">
        <v>6.0</v>
      </c>
      <c r="AC65" s="102">
        <v>3.65</v>
      </c>
      <c r="AD65" s="102">
        <v>3.46</v>
      </c>
      <c r="AE65" s="102">
        <v>7.28</v>
      </c>
      <c r="AF65" s="102">
        <v>7.85</v>
      </c>
      <c r="AG65" s="102">
        <v>19.400000000000002</v>
      </c>
      <c r="AH65" s="102">
        <v>5.6000000000000005</v>
      </c>
      <c r="AI65" s="102">
        <v>13.54</v>
      </c>
      <c r="AJ65" s="102">
        <v>10.0</v>
      </c>
      <c r="AK65" s="102">
        <v>12.0</v>
      </c>
      <c r="AL65" s="113">
        <v>11880.0</v>
      </c>
      <c r="AM65" s="114">
        <v>0.8</v>
      </c>
      <c r="AN65" s="102">
        <v>0.0</v>
      </c>
      <c r="AO65" s="115">
        <f t="shared" si="9"/>
        <v>-27.73816467</v>
      </c>
      <c r="AP65" s="116">
        <f t="shared" si="10"/>
        <v>13.83443807</v>
      </c>
      <c r="AQ65" s="117">
        <f t="shared" si="11"/>
        <v>280.8440518</v>
      </c>
      <c r="AR65" s="103">
        <f t="array" ref="AR65">INDEX(Historical!$C$7:$C$1381,MATCH(B65,Historical!$B$7:$B$1403,0))*IF(AH65="n/a",1.03,IF(AH65&lt;0,1.01,IF(AH65&gt;10,1.1,(1+AH65/100))))</f>
        <v>1.6896</v>
      </c>
      <c r="AS65" s="112">
        <f t="shared" si="12"/>
        <v>1.85856</v>
      </c>
      <c r="AT65" s="112">
        <f t="shared" ref="AT65:AV65" si="73">IF($AK65="n/a",1.03*AS65,IF($AK65&lt;0,1.01*AS65,IF($AK65&gt;10,1.1*AS65,(1+$AK65/100)*AS65)))</f>
        <v>2.044416</v>
      </c>
      <c r="AU65" s="112">
        <f t="shared" si="73"/>
        <v>2.2488576</v>
      </c>
      <c r="AV65" s="112">
        <f t="shared" si="73"/>
        <v>2.47374336</v>
      </c>
      <c r="AW65" s="103">
        <f t="shared" si="14"/>
        <v>10.31517696</v>
      </c>
      <c r="AX65" s="118">
        <f t="shared" si="15"/>
        <v>6.797928667</v>
      </c>
      <c r="AY65" s="119">
        <v>0.93</v>
      </c>
      <c r="AZ65" s="114">
        <v>17.43</v>
      </c>
      <c r="BA65" s="114">
        <v>-13.26</v>
      </c>
      <c r="BB65" s="114">
        <v>-1.66</v>
      </c>
      <c r="BC65" s="114">
        <v>4.72</v>
      </c>
      <c r="BD65" s="42"/>
      <c r="BE65" s="17">
        <v>1991.0</v>
      </c>
      <c r="BF65" s="17">
        <f t="shared" si="16"/>
        <v>2</v>
      </c>
      <c r="BG65" s="120">
        <v>13.100000000000001</v>
      </c>
    </row>
    <row r="66" ht="11.25" customHeight="1">
      <c r="A66" s="55" t="s">
        <v>315</v>
      </c>
      <c r="B66" s="99" t="s">
        <v>316</v>
      </c>
      <c r="C66" s="100" t="s">
        <v>177</v>
      </c>
      <c r="D66" s="100" t="s">
        <v>317</v>
      </c>
      <c r="E66" s="101">
        <v>57.0</v>
      </c>
      <c r="F66" s="58">
        <v>11.0</v>
      </c>
      <c r="G66" s="58" t="s">
        <v>121</v>
      </c>
      <c r="H66" s="58" t="s">
        <v>121</v>
      </c>
      <c r="I66" s="102">
        <v>134.48</v>
      </c>
      <c r="J66" s="103">
        <f t="shared" si="2"/>
        <v>2.825698989</v>
      </c>
      <c r="K66" s="104">
        <v>0.95</v>
      </c>
      <c r="L66" s="73">
        <v>4.0</v>
      </c>
      <c r="M66" s="23">
        <f t="shared" si="3"/>
        <v>3.8</v>
      </c>
      <c r="N66" s="105" t="s">
        <v>247</v>
      </c>
      <c r="O66" s="106">
        <v>0.9</v>
      </c>
      <c r="P66" s="107">
        <v>43609.0</v>
      </c>
      <c r="Q66" s="107">
        <v>43627.0</v>
      </c>
      <c r="R66" s="23">
        <f t="shared" si="4"/>
        <v>5.555555556</v>
      </c>
      <c r="S66" s="108">
        <f t="array" ref="S66">IF(INDEX(Historical!$D$7:$D$1379,MATCH(B66,Historical!$B$7:$B$1403,0))=0,"n/a",(INDEX(Historical!$C$7:$C$1381,MATCH(B66,Historical!$B$7:$B$1403,0))/INDEX(Historical!$D$7:$D$1379,MATCH(B66,Historical!$B$7:$B$1403,0))-1)*100)</f>
        <v>5.93220339</v>
      </c>
      <c r="T66" s="108">
        <f t="array" ref="T66">IF(INDEX(Historical!$F$7:$F$1372,MATCH(B66,Historical!$B$7:$B$1403,0))=0,"n/a",((INDEX(Historical!$C$7:$C$1381,MATCH(B66,Historical!$B$7:$B$1403,0))/INDEX(Historical!$F$7:$F$1372,MATCH(B66,Historical!$B$7:$B$1403,0)))^(1/3)-1)*100)</f>
        <v>5.983983295</v>
      </c>
      <c r="U66" s="108">
        <f t="array" ref="U66">IF(INDEX(Historical!$H$7:$H$1372,MATCH(B66,Historical!$B$7:$B$1403,0))=0,"n/a",((INDEX(Historical!$C$7:$C$1381,MATCH(B66,Historical!$B$7:$B$1403,0))/INDEX(Historical!$H$7:$H$1372,MATCH(B66,Historical!$B$7:$B$1403,0)))^(1/5)-1)*100)</f>
        <v>6.322318188</v>
      </c>
      <c r="V66" s="108">
        <f t="array" ref="V66">IF(INDEX(Historical!$O$7:$O$1372,MATCH(B66,Historical!$B$7:$B$1403,0))=0,"n/a",((INDEX(Historical!$C$7:$C$1381,MATCH(B66,Historical!$B$7:$B$1403,0))/INDEX(Historical!$O$7:$O$1372,MATCH(B66,Historical!$B$7:$B$1403,0)))^(1/10)-1)*100)</f>
        <v>6.867929644</v>
      </c>
      <c r="W66" s="109">
        <f t="shared" si="5"/>
        <v>0.9205566328</v>
      </c>
      <c r="X66" s="110" t="str">
        <f t="shared" si="6"/>
        <v>n/a</v>
      </c>
      <c r="Y66" s="99"/>
      <c r="Z66" s="103">
        <f t="shared" si="7"/>
        <v>67.4955595</v>
      </c>
      <c r="AA66" s="112">
        <f t="shared" si="8"/>
        <v>23.88632327</v>
      </c>
      <c r="AB66" s="73">
        <v>12.0</v>
      </c>
      <c r="AC66" s="102">
        <v>5.63</v>
      </c>
      <c r="AD66" s="102">
        <v>4.21</v>
      </c>
      <c r="AE66" s="102">
        <v>4.27</v>
      </c>
      <c r="AF66" s="102">
        <v>5.95</v>
      </c>
      <c r="AG66" s="102">
        <v>25.5</v>
      </c>
      <c r="AH66" s="102">
        <v>0.5</v>
      </c>
      <c r="AI66" s="102">
        <v>7.17</v>
      </c>
      <c r="AJ66" s="102">
        <v>-0.2</v>
      </c>
      <c r="AK66" s="102">
        <v>5.680000000000001</v>
      </c>
      <c r="AL66" s="113">
        <v>350630.0</v>
      </c>
      <c r="AM66" s="114">
        <v>0.1</v>
      </c>
      <c r="AN66" s="102">
        <v>0.47</v>
      </c>
      <c r="AO66" s="115">
        <f t="shared" si="9"/>
        <v>-14.73830609</v>
      </c>
      <c r="AP66" s="116">
        <f t="shared" si="10"/>
        <v>9.148017176</v>
      </c>
      <c r="AQ66" s="117">
        <f t="shared" si="11"/>
        <v>151.3285795</v>
      </c>
      <c r="AR66" s="103">
        <f t="array" ref="AR66">INDEX(Historical!$C$7:$C$1381,MATCH(B66,Historical!$B$7:$B$1403,0))*IF(AH66="n/a",1.03,IF(AH66&lt;0,1.01,IF(AH66&gt;10,1.1,(1+AH66/100))))</f>
        <v>3.76875</v>
      </c>
      <c r="AS66" s="112">
        <f t="shared" si="12"/>
        <v>4.038969375</v>
      </c>
      <c r="AT66" s="112">
        <f t="shared" ref="AT66:AV66" si="74">IF($AK66="n/a",1.03*AS66,IF($AK66&lt;0,1.01*AS66,IF($AK66&gt;10,1.1*AS66,(1+$AK66/100)*AS66)))</f>
        <v>4.268382836</v>
      </c>
      <c r="AU66" s="112">
        <f t="shared" si="74"/>
        <v>4.510826981</v>
      </c>
      <c r="AV66" s="112">
        <f t="shared" si="74"/>
        <v>4.767041953</v>
      </c>
      <c r="AW66" s="103">
        <f t="shared" si="14"/>
        <v>21.35397114</v>
      </c>
      <c r="AX66" s="118">
        <f t="shared" si="15"/>
        <v>15.87891965</v>
      </c>
      <c r="AY66" s="119">
        <v>0.69</v>
      </c>
      <c r="AZ66" s="114">
        <v>6.65</v>
      </c>
      <c r="BA66" s="114">
        <v>-12.959999999999999</v>
      </c>
      <c r="BB66" s="114">
        <v>-8.83</v>
      </c>
      <c r="BC66" s="114">
        <v>-2.0500000000000003</v>
      </c>
      <c r="BD66" s="42"/>
      <c r="BE66" s="17">
        <v>1963.0</v>
      </c>
      <c r="BF66" s="17">
        <f t="shared" si="16"/>
        <v>6</v>
      </c>
      <c r="BG66" s="120">
        <v>9.8</v>
      </c>
    </row>
    <row r="67" ht="11.25" customHeight="1">
      <c r="A67" s="55" t="s">
        <v>318</v>
      </c>
      <c r="B67" s="99" t="s">
        <v>319</v>
      </c>
      <c r="C67" s="100" t="s">
        <v>320</v>
      </c>
      <c r="D67" s="100" t="s">
        <v>321</v>
      </c>
      <c r="E67" s="101">
        <v>26.0</v>
      </c>
      <c r="F67" s="58">
        <v>122.0</v>
      </c>
      <c r="G67" s="58" t="s">
        <v>168</v>
      </c>
      <c r="H67" s="58" t="s">
        <v>168</v>
      </c>
      <c r="I67" s="102">
        <v>37.19</v>
      </c>
      <c r="J67" s="103">
        <f t="shared" si="2"/>
        <v>3.656897015</v>
      </c>
      <c r="K67" s="144">
        <v>0.34</v>
      </c>
      <c r="L67" s="73">
        <v>4.0</v>
      </c>
      <c r="M67" s="23">
        <f t="shared" si="3"/>
        <v>1.36</v>
      </c>
      <c r="N67" s="105" t="s">
        <v>322</v>
      </c>
      <c r="O67" s="145">
        <v>0.33</v>
      </c>
      <c r="P67" s="107">
        <v>43655.0</v>
      </c>
      <c r="Q67" s="107">
        <v>43670.0</v>
      </c>
      <c r="R67" s="23">
        <f t="shared" si="4"/>
        <v>3.03030303</v>
      </c>
      <c r="S67" s="108">
        <f t="array" ref="S67">IF(INDEX(Historical!$D$7:$D$1379,MATCH(B67,Historical!$B$7:$B$1403,0))=0,"n/a",(INDEX(Historical!$C$7:$C$1381,MATCH(B67,Historical!$B$7:$B$1403,0))/INDEX(Historical!$D$7:$D$1379,MATCH(B67,Historical!$B$7:$B$1403,0))-1)*100)</f>
        <v>3.076923077</v>
      </c>
      <c r="T67" s="108">
        <f t="array" ref="T67">IF(INDEX(Historical!$F$7:$F$1372,MATCH(B67,Historical!$B$7:$B$1403,0))=0,"n/a",((INDEX(Historical!$C$7:$C$1381,MATCH(B67,Historical!$B$7:$B$1403,0))/INDEX(Historical!$F$7:$F$1372,MATCH(B67,Historical!$B$7:$B$1403,0)))^(1/3)-1)*100)</f>
        <v>3.176705368</v>
      </c>
      <c r="U67" s="108">
        <f t="array" ref="U67">IF(INDEX(Historical!$H$7:$H$1372,MATCH(B67,Historical!$B$7:$B$1403,0))=0,"n/a",((INDEX(Historical!$C$7:$C$1381,MATCH(B67,Historical!$B$7:$B$1403,0))/INDEX(Historical!$H$7:$H$1372,MATCH(B67,Historical!$B$7:$B$1403,0)))^(1/5)-1)*100)</f>
        <v>4.408584654</v>
      </c>
      <c r="V67" s="108">
        <f t="array" ref="V67">IF(INDEX(Historical!$O$7:$O$1372,MATCH(B67,Historical!$B$7:$B$1403,0))=0,"n/a",((INDEX(Historical!$C$7:$C$1381,MATCH(B67,Historical!$B$7:$B$1403,0))/INDEX(Historical!$O$7:$O$1372,MATCH(B67,Historical!$B$7:$B$1403,0)))^(1/10)-1)*100)</f>
        <v>9.514368664</v>
      </c>
      <c r="W67" s="109">
        <f t="shared" si="5"/>
        <v>0.4633607136</v>
      </c>
      <c r="X67" s="110">
        <f t="shared" si="6"/>
        <v>2.939056436</v>
      </c>
      <c r="Y67" s="133" t="s">
        <v>323</v>
      </c>
      <c r="Z67" s="103">
        <f t="shared" si="7"/>
        <v>53.125</v>
      </c>
      <c r="AA67" s="112">
        <f t="shared" si="8"/>
        <v>14.52734375</v>
      </c>
      <c r="AB67" s="73">
        <v>4.0</v>
      </c>
      <c r="AC67" s="102">
        <v>2.56</v>
      </c>
      <c r="AD67" s="102">
        <v>0.97</v>
      </c>
      <c r="AE67" s="102">
        <v>1.16</v>
      </c>
      <c r="AF67" s="102">
        <v>1.78</v>
      </c>
      <c r="AG67" s="102">
        <v>12.5</v>
      </c>
      <c r="AH67" s="102">
        <v>0.7000000000000001</v>
      </c>
      <c r="AI67" s="102">
        <v>12.64</v>
      </c>
      <c r="AJ67" s="102">
        <v>1.5</v>
      </c>
      <c r="AK67" s="102">
        <v>15.0</v>
      </c>
      <c r="AL67" s="113">
        <v>2130.0</v>
      </c>
      <c r="AM67" s="114">
        <v>0.5</v>
      </c>
      <c r="AN67" s="102">
        <v>0.67</v>
      </c>
      <c r="AO67" s="115">
        <f t="shared" si="9"/>
        <v>-6.461862081</v>
      </c>
      <c r="AP67" s="116">
        <f t="shared" si="10"/>
        <v>8.065481669</v>
      </c>
      <c r="AQ67" s="117">
        <f t="shared" si="11"/>
        <v>7.20421193</v>
      </c>
      <c r="AR67" s="103">
        <f t="array" ref="AR67">INDEX(Historical!$C$7:$C$1381,MATCH(B67,Historical!$B$7:$B$1403,0))*IF(AH67="n/a",1.03,IF(AH67&lt;0,1.01,IF(AH67&gt;10,1.1,(1+AH67/100))))</f>
        <v>1.34938</v>
      </c>
      <c r="AS67" s="112">
        <f t="shared" si="12"/>
        <v>1.484318</v>
      </c>
      <c r="AT67" s="112">
        <f t="shared" ref="AT67:AV67" si="75">IF($AK67="n/a",1.03*AS67,IF($AK67&lt;0,1.01*AS67,IF($AK67&gt;10,1.1*AS67,(1+$AK67/100)*AS67)))</f>
        <v>1.6327498</v>
      </c>
      <c r="AU67" s="112">
        <f t="shared" si="75"/>
        <v>1.79602478</v>
      </c>
      <c r="AV67" s="112">
        <f t="shared" si="75"/>
        <v>1.975627258</v>
      </c>
      <c r="AW67" s="103">
        <f t="shared" si="14"/>
        <v>8.238099838</v>
      </c>
      <c r="AX67" s="118">
        <f t="shared" si="15"/>
        <v>22.15138435</v>
      </c>
      <c r="AY67" s="119">
        <v>1.11</v>
      </c>
      <c r="AZ67" s="114">
        <v>0.24</v>
      </c>
      <c r="BA67" s="114">
        <v>-29.79</v>
      </c>
      <c r="BB67" s="114">
        <v>-19.040000000000003</v>
      </c>
      <c r="BC67" s="114">
        <v>-18.029999999999998</v>
      </c>
      <c r="BD67" s="42"/>
      <c r="BE67" s="17">
        <v>1994.0</v>
      </c>
      <c r="BF67" s="17">
        <f t="shared" si="16"/>
        <v>2</v>
      </c>
      <c r="BG67" s="120">
        <v>4.9</v>
      </c>
    </row>
    <row r="68" ht="11.25" customHeight="1">
      <c r="A68" s="55" t="s">
        <v>324</v>
      </c>
      <c r="B68" s="99" t="s">
        <v>325</v>
      </c>
      <c r="C68" s="100" t="s">
        <v>125</v>
      </c>
      <c r="D68" s="100" t="s">
        <v>221</v>
      </c>
      <c r="E68" s="101">
        <v>48.0</v>
      </c>
      <c r="F68" s="58">
        <v>40.0</v>
      </c>
      <c r="G68" s="58" t="s">
        <v>120</v>
      </c>
      <c r="H68" s="58" t="s">
        <v>121</v>
      </c>
      <c r="I68" s="102">
        <v>131.19</v>
      </c>
      <c r="J68" s="103">
        <f t="shared" si="2"/>
        <v>3.262443784</v>
      </c>
      <c r="K68" s="104">
        <v>1.07</v>
      </c>
      <c r="L68" s="73">
        <v>4.0</v>
      </c>
      <c r="M68" s="23">
        <f t="shared" si="3"/>
        <v>4.28</v>
      </c>
      <c r="N68" s="105" t="s">
        <v>326</v>
      </c>
      <c r="O68" s="106">
        <v>1.03</v>
      </c>
      <c r="P68" s="107">
        <v>43895.0</v>
      </c>
      <c r="Q68" s="107">
        <v>43922.0</v>
      </c>
      <c r="R68" s="23">
        <f t="shared" si="4"/>
        <v>3.883495146</v>
      </c>
      <c r="S68" s="108">
        <f t="array" ref="S68">IF(INDEX(Historical!$D$7:$D$1379,MATCH(B68,Historical!$B$7:$B$1403,0))=0,"n/a",(INDEX(Historical!$C$7:$C$1381,MATCH(B68,Historical!$B$7:$B$1403,0))/INDEX(Historical!$D$7:$D$1379,MATCH(B68,Historical!$B$7:$B$1403,0))-1)*100)</f>
        <v>3.022670025</v>
      </c>
      <c r="T68" s="108">
        <f t="array" ref="T68">IF(INDEX(Historical!$F$7:$F$1372,MATCH(B68,Historical!$B$7:$B$1403,0))=0,"n/a",((INDEX(Historical!$C$7:$C$1381,MATCH(B68,Historical!$B$7:$B$1403,0))/INDEX(Historical!$F$7:$F$1372,MATCH(B68,Historical!$B$7:$B$1403,0)))^(1/3)-1)*100)</f>
        <v>3.961844165</v>
      </c>
      <c r="U68" s="108">
        <f t="array" ref="U68">IF(INDEX(Historical!$H$7:$H$1372,MATCH(B68,Historical!$B$7:$B$1403,0))=0,"n/a",((INDEX(Historical!$C$7:$C$1381,MATCH(B68,Historical!$B$7:$B$1403,0))/INDEX(Historical!$H$7:$H$1372,MATCH(B68,Historical!$B$7:$B$1403,0)))^(1/5)-1)*100)</f>
        <v>4.665812223</v>
      </c>
      <c r="V68" s="108">
        <f t="array" ref="V68">IF(INDEX(Historical!$O$7:$O$1372,MATCH(B68,Historical!$B$7:$B$1403,0))=0,"n/a",((INDEX(Historical!$C$7:$C$1381,MATCH(B68,Historical!$B$7:$B$1403,0))/INDEX(Historical!$O$7:$O$1372,MATCH(B68,Historical!$B$7:$B$1403,0)))^(1/10)-1)*100)</f>
        <v>6.012339865</v>
      </c>
      <c r="W68" s="109">
        <f t="shared" si="5"/>
        <v>0.7760393337</v>
      </c>
      <c r="X68" s="110">
        <f t="shared" si="6"/>
        <v>0.476103288</v>
      </c>
      <c r="Y68" s="133"/>
      <c r="Z68" s="103">
        <f t="shared" si="7"/>
        <v>68.58974359</v>
      </c>
      <c r="AA68" s="112">
        <f t="shared" si="8"/>
        <v>21.02403846</v>
      </c>
      <c r="AB68" s="73">
        <v>12.0</v>
      </c>
      <c r="AC68" s="102">
        <v>6.24</v>
      </c>
      <c r="AD68" s="102">
        <v>3.64</v>
      </c>
      <c r="AE68" s="102">
        <v>2.44</v>
      </c>
      <c r="AF68" s="156" t="s">
        <v>128</v>
      </c>
      <c r="AG68" s="156" t="s">
        <v>128</v>
      </c>
      <c r="AH68" s="102">
        <v>42.9</v>
      </c>
      <c r="AI68" s="102">
        <v>5.6899999999999995</v>
      </c>
      <c r="AJ68" s="102">
        <v>9.8</v>
      </c>
      <c r="AK68" s="102">
        <v>5.7700000000000005</v>
      </c>
      <c r="AL68" s="113">
        <v>45100.0</v>
      </c>
      <c r="AM68" s="114">
        <v>0.38</v>
      </c>
      <c r="AN68" s="160" t="s">
        <v>128</v>
      </c>
      <c r="AO68" s="115">
        <f t="shared" si="9"/>
        <v>-13.09578246</v>
      </c>
      <c r="AP68" s="116">
        <f t="shared" si="10"/>
        <v>7.928256006</v>
      </c>
      <c r="AQ68" s="117" t="str">
        <f t="shared" si="11"/>
        <v>n/a</v>
      </c>
      <c r="AR68" s="103">
        <f t="array" ref="AR68">INDEX(Historical!$C$7:$C$1381,MATCH(B68,Historical!$B$7:$B$1403,0))*IF(AH68="n/a",1.03,IF(AH68&lt;0,1.01,IF(AH68&gt;10,1.1,(1+AH68/100))))</f>
        <v>4.499</v>
      </c>
      <c r="AS68" s="112">
        <f t="shared" si="12"/>
        <v>4.7549931</v>
      </c>
      <c r="AT68" s="112">
        <f t="shared" ref="AT68:AV68" si="76">IF($AK68="n/a",1.03*AS68,IF($AK68&lt;0,1.01*AS68,IF($AK68&gt;10,1.1*AS68,(1+$AK68/100)*AS68)))</f>
        <v>5.029356202</v>
      </c>
      <c r="AU68" s="112">
        <f t="shared" si="76"/>
        <v>5.319550055</v>
      </c>
      <c r="AV68" s="112">
        <f t="shared" si="76"/>
        <v>5.626488093</v>
      </c>
      <c r="AW68" s="103">
        <f t="shared" si="14"/>
        <v>25.22938745</v>
      </c>
      <c r="AX68" s="118">
        <f t="shared" si="15"/>
        <v>19.23118184</v>
      </c>
      <c r="AY68" s="119">
        <v>0.48</v>
      </c>
      <c r="AZ68" s="114">
        <v>14.46</v>
      </c>
      <c r="BA68" s="114">
        <v>-12.09</v>
      </c>
      <c r="BB68" s="114">
        <v>-6.890000000000001</v>
      </c>
      <c r="BC68" s="114">
        <v>-4.15</v>
      </c>
      <c r="BD68" s="42"/>
      <c r="BE68" s="17">
        <v>1973.0</v>
      </c>
      <c r="BF68" s="17">
        <f t="shared" si="16"/>
        <v>5</v>
      </c>
      <c r="BG68" s="120">
        <v>14.2</v>
      </c>
    </row>
    <row r="69" ht="11.25" customHeight="1">
      <c r="A69" s="55" t="s">
        <v>327</v>
      </c>
      <c r="B69" s="99" t="s">
        <v>328</v>
      </c>
      <c r="C69" s="100" t="s">
        <v>125</v>
      </c>
      <c r="D69" s="100" t="s">
        <v>187</v>
      </c>
      <c r="E69" s="101">
        <v>58.0</v>
      </c>
      <c r="F69" s="58">
        <v>10.0</v>
      </c>
      <c r="G69" s="58" t="s">
        <v>120</v>
      </c>
      <c r="H69" s="58" t="s">
        <v>120</v>
      </c>
      <c r="I69" s="102">
        <v>53.49</v>
      </c>
      <c r="J69" s="103">
        <f t="shared" si="2"/>
        <v>3.065993644</v>
      </c>
      <c r="K69" s="104">
        <v>0.41</v>
      </c>
      <c r="L69" s="73">
        <v>4.0</v>
      </c>
      <c r="M69" s="23">
        <f t="shared" si="3"/>
        <v>1.64</v>
      </c>
      <c r="N69" s="105" t="s">
        <v>143</v>
      </c>
      <c r="O69" s="106">
        <v>0.4</v>
      </c>
      <c r="P69" s="107">
        <v>43903.0</v>
      </c>
      <c r="Q69" s="107">
        <v>43922.0</v>
      </c>
      <c r="R69" s="23">
        <f t="shared" si="4"/>
        <v>2.5</v>
      </c>
      <c r="S69" s="108">
        <f t="array" ref="S69">IF(INDEX(Historical!$D$7:$D$1379,MATCH(B69,Historical!$B$7:$B$1403,0))=0,"n/a",(INDEX(Historical!$C$7:$C$1381,MATCH(B69,Historical!$B$7:$B$1403,0))/INDEX(Historical!$D$7:$D$1379,MATCH(B69,Historical!$B$7:$B$1403,0))-1)*100)</f>
        <v>2.564102564</v>
      </c>
      <c r="T69" s="108">
        <f t="array" ref="T69">IF(INDEX(Historical!$F$7:$F$1372,MATCH(B69,Historical!$B$7:$B$1403,0))=0,"n/a",((INDEX(Historical!$C$7:$C$1381,MATCH(B69,Historical!$B$7:$B$1403,0))/INDEX(Historical!$F$7:$F$1372,MATCH(B69,Historical!$B$7:$B$1403,0)))^(1/3)-1)*100)</f>
        <v>4.551591715</v>
      </c>
      <c r="U69" s="108">
        <f t="array" ref="U69">IF(INDEX(Historical!$H$7:$H$1372,MATCH(B69,Historical!$B$7:$B$1403,0))=0,"n/a",((INDEX(Historical!$C$7:$C$1381,MATCH(B69,Historical!$B$7:$B$1403,0))/INDEX(Historical!$H$7:$H$1372,MATCH(B69,Historical!$B$7:$B$1403,0)))^(1/5)-1)*100)</f>
        <v>5.572797651</v>
      </c>
      <c r="V69" s="108">
        <f t="array" ref="V69">IF(INDEX(Historical!$O$7:$O$1372,MATCH(B69,Historical!$B$7:$B$1403,0))=0,"n/a",((INDEX(Historical!$C$7:$C$1381,MATCH(B69,Historical!$B$7:$B$1403,0))/INDEX(Historical!$O$7:$O$1372,MATCH(B69,Historical!$B$7:$B$1403,0)))^(1/10)-1)*100)</f>
        <v>6.91302386</v>
      </c>
      <c r="W69" s="109">
        <f t="shared" si="5"/>
        <v>0.8061302499</v>
      </c>
      <c r="X69" s="110" t="str">
        <f t="shared" si="6"/>
        <v>n/a</v>
      </c>
      <c r="Y69" s="149"/>
      <c r="Z69" s="103">
        <f t="shared" si="7"/>
        <v>79.22705314</v>
      </c>
      <c r="AA69" s="112">
        <f t="shared" si="8"/>
        <v>25.84057971</v>
      </c>
      <c r="AB69" s="73">
        <v>12.0</v>
      </c>
      <c r="AC69" s="102">
        <v>2.07</v>
      </c>
      <c r="AD69" s="102">
        <v>3.03</v>
      </c>
      <c r="AE69" s="102">
        <v>6.14</v>
      </c>
      <c r="AF69" s="102">
        <v>12.24</v>
      </c>
      <c r="AG69" s="102">
        <v>37.6</v>
      </c>
      <c r="AH69" s="102">
        <v>36.3</v>
      </c>
      <c r="AI69" s="102">
        <v>8.37</v>
      </c>
      <c r="AJ69" s="102">
        <v>-4.7</v>
      </c>
      <c r="AK69" s="102">
        <v>8.540000000000001</v>
      </c>
      <c r="AL69" s="113">
        <v>228940.0</v>
      </c>
      <c r="AM69" s="114">
        <v>0.75</v>
      </c>
      <c r="AN69" s="102">
        <v>2.27</v>
      </c>
      <c r="AO69" s="115">
        <f t="shared" si="9"/>
        <v>-17.20178842</v>
      </c>
      <c r="AP69" s="116">
        <f t="shared" si="10"/>
        <v>8.638791295</v>
      </c>
      <c r="AQ69" s="117">
        <f t="shared" si="11"/>
        <v>274.9303317</v>
      </c>
      <c r="AR69" s="103">
        <f t="array" ref="AR69">INDEX(Historical!$C$7:$C$1381,MATCH(B69,Historical!$B$7:$B$1403,0))*IF(AH69="n/a",1.03,IF(AH69&lt;0,1.01,IF(AH69&gt;10,1.1,(1+AH69/100))))</f>
        <v>1.76</v>
      </c>
      <c r="AS69" s="112">
        <f t="shared" si="12"/>
        <v>1.907312</v>
      </c>
      <c r="AT69" s="112">
        <f t="shared" ref="AT69:AV69" si="77">IF($AK69="n/a",1.03*AS69,IF($AK69&lt;0,1.01*AS69,IF($AK69&gt;10,1.1*AS69,(1+$AK69/100)*AS69)))</f>
        <v>2.070196445</v>
      </c>
      <c r="AU69" s="112">
        <f t="shared" si="77"/>
        <v>2.246991221</v>
      </c>
      <c r="AV69" s="112">
        <f t="shared" si="77"/>
        <v>2.438884271</v>
      </c>
      <c r="AW69" s="103">
        <f t="shared" si="14"/>
        <v>10.42338394</v>
      </c>
      <c r="AX69" s="118">
        <f t="shared" si="15"/>
        <v>19.48660299</v>
      </c>
      <c r="AY69" s="119">
        <v>0.39</v>
      </c>
      <c r="AZ69" s="114">
        <v>19.91</v>
      </c>
      <c r="BA69" s="114">
        <v>-11.04</v>
      </c>
      <c r="BB69" s="114">
        <v>-6.13</v>
      </c>
      <c r="BC69" s="114">
        <v>-0.73</v>
      </c>
      <c r="BD69" s="42"/>
      <c r="BE69" s="17">
        <v>1963.0</v>
      </c>
      <c r="BF69" s="17">
        <f t="shared" si="16"/>
        <v>6</v>
      </c>
      <c r="BG69" s="120">
        <v>7.7</v>
      </c>
    </row>
    <row r="70" ht="11.25" customHeight="1">
      <c r="A70" s="121" t="s">
        <v>329</v>
      </c>
      <c r="B70" s="122" t="s">
        <v>330</v>
      </c>
      <c r="C70" s="100" t="s">
        <v>125</v>
      </c>
      <c r="D70" s="100" t="s">
        <v>126</v>
      </c>
      <c r="E70" s="123">
        <v>57.0</v>
      </c>
      <c r="F70" s="58">
        <v>13.0</v>
      </c>
      <c r="G70" s="124" t="s">
        <v>121</v>
      </c>
      <c r="H70" s="124" t="s">
        <v>121</v>
      </c>
      <c r="I70" s="125">
        <v>144.45</v>
      </c>
      <c r="J70" s="126">
        <f t="shared" si="2"/>
        <v>1.938386985</v>
      </c>
      <c r="K70" s="127">
        <v>0.7</v>
      </c>
      <c r="L70" s="128">
        <v>4.0</v>
      </c>
      <c r="M70" s="129">
        <f t="shared" si="3"/>
        <v>2.8</v>
      </c>
      <c r="N70" s="130" t="s">
        <v>179</v>
      </c>
      <c r="O70" s="131">
        <v>0.65</v>
      </c>
      <c r="P70" s="132">
        <v>43803.0</v>
      </c>
      <c r="Q70" s="132">
        <v>43829.0</v>
      </c>
      <c r="R70" s="129">
        <f t="shared" si="4"/>
        <v>7.692307692</v>
      </c>
      <c r="S70" s="108">
        <f t="array" ref="S70">IF(INDEX(Historical!$D$7:$D$1379,MATCH(B70,Historical!$B$7:$B$1403,0))=0,"n/a",(INDEX(Historical!$C$7:$C$1381,MATCH(B70,Historical!$B$7:$B$1403,0))/INDEX(Historical!$D$7:$D$1379,MATCH(B70,Historical!$B$7:$B$1403,0))-1)*100)</f>
        <v>8.163265306</v>
      </c>
      <c r="T70" s="108">
        <f t="array" ref="T70">IF(INDEX(Historical!$F$7:$F$1372,MATCH(B70,Historical!$B$7:$B$1403,0))=0,"n/a",((INDEX(Historical!$C$7:$C$1381,MATCH(B70,Historical!$B$7:$B$1403,0))/INDEX(Historical!$F$7:$F$1372,MATCH(B70,Historical!$B$7:$B$1403,0)))^(1/3)-1)*100)</f>
        <v>8.934138784</v>
      </c>
      <c r="U70" s="108">
        <f t="array" ref="U70">IF(INDEX(Historical!$H$7:$H$1372,MATCH(B70,Historical!$B$7:$B$1403,0))=0,"n/a",((INDEX(Historical!$C$7:$C$1381,MATCH(B70,Historical!$B$7:$B$1403,0))/INDEX(Historical!$H$7:$H$1372,MATCH(B70,Historical!$B$7:$B$1403,0)))^(1/5)-1)*100)</f>
        <v>8.284220445</v>
      </c>
      <c r="V70" s="108">
        <f t="array" ref="V70">IF(INDEX(Historical!$O$7:$O$1372,MATCH(B70,Historical!$B$7:$B$1403,0))=0,"n/a",((INDEX(Historical!$C$7:$C$1381,MATCH(B70,Historical!$B$7:$B$1403,0))/INDEX(Historical!$O$7:$O$1372,MATCH(B70,Historical!$B$7:$B$1403,0)))^(1/10)-1)*100)</f>
        <v>8.659171413</v>
      </c>
      <c r="W70" s="109">
        <f t="shared" si="5"/>
        <v>0.9566989784</v>
      </c>
      <c r="X70" s="110">
        <f t="shared" si="6"/>
        <v>1.022743265</v>
      </c>
      <c r="Y70" s="164"/>
      <c r="Z70" s="126">
        <f t="shared" si="7"/>
        <v>52.23880597</v>
      </c>
      <c r="AA70" s="134">
        <f t="shared" si="8"/>
        <v>26.94962687</v>
      </c>
      <c r="AB70" s="128">
        <v>6.0</v>
      </c>
      <c r="AC70" s="125">
        <v>5.36</v>
      </c>
      <c r="AD70" s="125">
        <v>8.98</v>
      </c>
      <c r="AE70" s="125">
        <v>2.94</v>
      </c>
      <c r="AF70" s="125">
        <v>5.13</v>
      </c>
      <c r="AG70" s="125">
        <v>19.900000000000002</v>
      </c>
      <c r="AH70" s="125">
        <v>19.400000000000002</v>
      </c>
      <c r="AI70" s="125">
        <v>3.5000000000000004</v>
      </c>
      <c r="AJ70" s="125">
        <v>8.1</v>
      </c>
      <c r="AK70" s="125">
        <v>3.0</v>
      </c>
      <c r="AL70" s="135">
        <v>3930.0</v>
      </c>
      <c r="AM70" s="136">
        <v>2.1999999999999997</v>
      </c>
      <c r="AN70" s="125">
        <v>0.0</v>
      </c>
      <c r="AO70" s="137">
        <f t="shared" si="9"/>
        <v>-16.72701944</v>
      </c>
      <c r="AP70" s="138">
        <f t="shared" si="10"/>
        <v>10.22260743</v>
      </c>
      <c r="AQ70" s="139">
        <f t="shared" si="11"/>
        <v>147.8813209</v>
      </c>
      <c r="AR70" s="103">
        <f t="array" ref="AR70">INDEX(Historical!$C$7:$C$1381,MATCH(B70,Historical!$B$7:$B$1403,0))*IF(AH70="n/a",1.03,IF(AH70&lt;0,1.01,IF(AH70&gt;10,1.1,(1+AH70/100))))</f>
        <v>2.915</v>
      </c>
      <c r="AS70" s="134">
        <f t="shared" si="12"/>
        <v>3.017025</v>
      </c>
      <c r="AT70" s="134">
        <f t="shared" ref="AT70:AV70" si="78">IF($AK70="n/a",1.03*AS70,IF($AK70&lt;0,1.01*AS70,IF($AK70&gt;10,1.1*AS70,(1+$AK70/100)*AS70)))</f>
        <v>3.10753575</v>
      </c>
      <c r="AU70" s="134">
        <f t="shared" si="78"/>
        <v>3.200761823</v>
      </c>
      <c r="AV70" s="134">
        <f t="shared" si="78"/>
        <v>3.296784677</v>
      </c>
      <c r="AW70" s="126">
        <f t="shared" si="14"/>
        <v>15.53710725</v>
      </c>
      <c r="AX70" s="140">
        <f t="shared" si="15"/>
        <v>10.75604517</v>
      </c>
      <c r="AY70" s="141">
        <v>0.3</v>
      </c>
      <c r="AZ70" s="136">
        <v>7.9799999999999995</v>
      </c>
      <c r="BA70" s="136">
        <v>-12.72</v>
      </c>
      <c r="BB70" s="136">
        <v>-8.19</v>
      </c>
      <c r="BC70" s="136">
        <v>-4.14</v>
      </c>
      <c r="BD70" s="142"/>
      <c r="BE70" s="17">
        <v>1964.0</v>
      </c>
      <c r="BF70" s="17">
        <f t="shared" si="16"/>
        <v>6</v>
      </c>
      <c r="BG70" s="143">
        <v>15.8</v>
      </c>
    </row>
    <row r="71" ht="11.25" customHeight="1">
      <c r="A71" s="55" t="s">
        <v>331</v>
      </c>
      <c r="B71" s="99" t="s">
        <v>332</v>
      </c>
      <c r="C71" s="100" t="s">
        <v>118</v>
      </c>
      <c r="D71" s="100" t="s">
        <v>202</v>
      </c>
      <c r="E71" s="101">
        <v>25.0</v>
      </c>
      <c r="F71" s="58">
        <v>138.0</v>
      </c>
      <c r="G71" s="58" t="s">
        <v>121</v>
      </c>
      <c r="H71" s="58" t="s">
        <v>121</v>
      </c>
      <c r="I71" s="102">
        <v>81.89</v>
      </c>
      <c r="J71" s="103">
        <f t="shared" si="2"/>
        <v>2.393454634</v>
      </c>
      <c r="K71" s="144">
        <v>0.49</v>
      </c>
      <c r="L71" s="73">
        <v>4.0</v>
      </c>
      <c r="M71" s="23">
        <f t="shared" si="3"/>
        <v>1.96</v>
      </c>
      <c r="N71" s="105" t="s">
        <v>333</v>
      </c>
      <c r="O71" s="145">
        <v>0.47</v>
      </c>
      <c r="P71" s="107">
        <v>43829.0</v>
      </c>
      <c r="Q71" s="107">
        <v>43845.0</v>
      </c>
      <c r="R71" s="23">
        <f t="shared" si="4"/>
        <v>4.255319149</v>
      </c>
      <c r="S71" s="108">
        <f t="array" ref="S71">IF(INDEX(Historical!$D$7:$D$1379,MATCH(B71,Historical!$B$7:$B$1403,0))=0,"n/a",(INDEX(Historical!$C$7:$C$1381,MATCH(B71,Historical!$B$7:$B$1403,0))/INDEX(Historical!$D$7:$D$1379,MATCH(B71,Historical!$B$7:$B$1403,0))-1)*100)</f>
        <v>20.51282051</v>
      </c>
      <c r="T71" s="108">
        <f t="array" ref="T71">IF(INDEX(Historical!$F$7:$F$1372,MATCH(B71,Historical!$B$7:$B$1403,0))=0,"n/a",((INDEX(Historical!$C$7:$C$1381,MATCH(B71,Historical!$B$7:$B$1403,0))/INDEX(Historical!$F$7:$F$1372,MATCH(B71,Historical!$B$7:$B$1403,0)))^(1/3)-1)*100)</f>
        <v>13.67089859</v>
      </c>
      <c r="U71" s="108">
        <f t="array" ref="U71">IF(INDEX(Historical!$H$7:$H$1372,MATCH(B71,Historical!$B$7:$B$1403,0))=0,"n/a",((INDEX(Historical!$C$7:$C$1381,MATCH(B71,Historical!$B$7:$B$1403,0))/INDEX(Historical!$H$7:$H$1372,MATCH(B71,Historical!$B$7:$B$1403,0)))^(1/5)-1)*100)</f>
        <v>15.36498246</v>
      </c>
      <c r="V71" s="108">
        <f t="array" ref="V71">IF(INDEX(Historical!$O$7:$O$1372,MATCH(B71,Historical!$B$7:$B$1403,0))=0,"n/a",((INDEX(Historical!$C$7:$C$1381,MATCH(B71,Historical!$B$7:$B$1403,0))/INDEX(Historical!$O$7:$O$1372,MATCH(B71,Historical!$B$7:$B$1403,0)))^(1/10)-1)*100)</f>
        <v>13.28604339</v>
      </c>
      <c r="W71" s="109">
        <f t="shared" si="5"/>
        <v>1.156475409</v>
      </c>
      <c r="X71" s="110">
        <f t="shared" si="6"/>
        <v>3.573251735</v>
      </c>
      <c r="Y71" s="147"/>
      <c r="Z71" s="103">
        <f t="shared" si="7"/>
        <v>41.88034188</v>
      </c>
      <c r="AA71" s="112">
        <f t="shared" si="8"/>
        <v>17.49786325</v>
      </c>
      <c r="AB71" s="73">
        <v>12.0</v>
      </c>
      <c r="AC71" s="102">
        <v>4.68</v>
      </c>
      <c r="AD71" s="102">
        <v>2.52</v>
      </c>
      <c r="AE71" s="102">
        <v>1.7</v>
      </c>
      <c r="AF71" s="102">
        <v>6.19</v>
      </c>
      <c r="AG71" s="102">
        <v>36.9</v>
      </c>
      <c r="AH71" s="102">
        <v>5.7</v>
      </c>
      <c r="AI71" s="102">
        <v>14.34</v>
      </c>
      <c r="AJ71" s="102">
        <v>4.3</v>
      </c>
      <c r="AK71" s="102">
        <v>6.950000000000001</v>
      </c>
      <c r="AL71" s="113">
        <v>5100.0</v>
      </c>
      <c r="AM71" s="114">
        <v>1.4000000000000001</v>
      </c>
      <c r="AN71" s="102">
        <v>0.89</v>
      </c>
      <c r="AO71" s="115">
        <f t="shared" si="9"/>
        <v>0.2605738471</v>
      </c>
      <c r="AP71" s="116">
        <f t="shared" si="10"/>
        <v>17.75843709</v>
      </c>
      <c r="AQ71" s="117">
        <f t="shared" si="11"/>
        <v>119.4050273</v>
      </c>
      <c r="AR71" s="103">
        <f t="array" ref="AR71">INDEX(Historical!$C$7:$C$1381,MATCH(B71,Historical!$B$7:$B$1403,0))*IF(AH71="n/a",1.03,IF(AH71&lt;0,1.01,IF(AH71&gt;10,1.1,(1+AH71/100))))</f>
        <v>1.98716</v>
      </c>
      <c r="AS71" s="112">
        <f t="shared" si="12"/>
        <v>2.185876</v>
      </c>
      <c r="AT71" s="112">
        <f t="shared" ref="AT71:AV71" si="79">IF($AK71="n/a",1.03*AS71,IF($AK71&lt;0,1.01*AS71,IF($AK71&gt;10,1.1*AS71,(1+$AK71/100)*AS71)))</f>
        <v>2.337794382</v>
      </c>
      <c r="AU71" s="112">
        <f t="shared" si="79"/>
        <v>2.500271092</v>
      </c>
      <c r="AV71" s="112">
        <f t="shared" si="79"/>
        <v>2.674039932</v>
      </c>
      <c r="AW71" s="103">
        <f t="shared" si="14"/>
        <v>11.68514141</v>
      </c>
      <c r="AX71" s="118">
        <f t="shared" si="15"/>
        <v>14.26931421</v>
      </c>
      <c r="AY71" s="119">
        <v>1.27</v>
      </c>
      <c r="AZ71" s="114">
        <v>8.36</v>
      </c>
      <c r="BA71" s="114">
        <v>-16.71</v>
      </c>
      <c r="BB71" s="114">
        <v>-12.75</v>
      </c>
      <c r="BC71" s="114">
        <v>-6.15</v>
      </c>
      <c r="BD71" s="42"/>
      <c r="BE71" s="17">
        <v>1996.0</v>
      </c>
      <c r="BF71" s="17">
        <f t="shared" si="16"/>
        <v>2</v>
      </c>
      <c r="BG71" s="120">
        <v>13.3</v>
      </c>
    </row>
    <row r="72" ht="11.25" customHeight="1">
      <c r="A72" s="55" t="s">
        <v>334</v>
      </c>
      <c r="B72" s="99" t="s">
        <v>335</v>
      </c>
      <c r="C72" s="100" t="s">
        <v>296</v>
      </c>
      <c r="D72" s="100" t="s">
        <v>336</v>
      </c>
      <c r="E72" s="101">
        <v>48.0</v>
      </c>
      <c r="F72" s="58">
        <v>35.0</v>
      </c>
      <c r="G72" s="58" t="s">
        <v>168</v>
      </c>
      <c r="H72" s="58" t="s">
        <v>168</v>
      </c>
      <c r="I72" s="102">
        <v>39.66</v>
      </c>
      <c r="J72" s="103">
        <f t="shared" si="2"/>
        <v>4.034291478</v>
      </c>
      <c r="K72" s="104">
        <v>0.4</v>
      </c>
      <c r="L72" s="73">
        <v>4.0</v>
      </c>
      <c r="M72" s="23">
        <f t="shared" si="3"/>
        <v>1.6</v>
      </c>
      <c r="N72" s="105" t="s">
        <v>337</v>
      </c>
      <c r="O72" s="106">
        <v>0.38</v>
      </c>
      <c r="P72" s="107">
        <v>43629.0</v>
      </c>
      <c r="Q72" s="107">
        <v>43661.0</v>
      </c>
      <c r="R72" s="23">
        <f t="shared" si="4"/>
        <v>5.263157895</v>
      </c>
      <c r="S72" s="108">
        <f t="array" ref="S72">IF(INDEX(Historical!$D$7:$D$1379,MATCH(B72,Historical!$B$7:$B$1403,0))=0,"n/a",(INDEX(Historical!$C$7:$C$1381,MATCH(B72,Historical!$B$7:$B$1403,0))/INDEX(Historical!$D$7:$D$1379,MATCH(B72,Historical!$B$7:$B$1403,0))-1)*100)</f>
        <v>5.405405405</v>
      </c>
      <c r="T72" s="108">
        <f t="array" ref="T72">IF(INDEX(Historical!$F$7:$F$1372,MATCH(B72,Historical!$B$7:$B$1403,0))=0,"n/a",((INDEX(Historical!$C$7:$C$1381,MATCH(B72,Historical!$B$7:$B$1403,0))/INDEX(Historical!$F$7:$F$1372,MATCH(B72,Historical!$B$7:$B$1403,0)))^(1/3)-1)*100)</f>
        <v>5.726427035</v>
      </c>
      <c r="U72" s="108">
        <f t="array" ref="U72">IF(INDEX(Historical!$H$7:$H$1372,MATCH(B72,Historical!$B$7:$B$1403,0))=0,"n/a",((INDEX(Historical!$C$7:$C$1381,MATCH(B72,Historical!$B$7:$B$1403,0))/INDEX(Historical!$H$7:$H$1372,MATCH(B72,Historical!$B$7:$B$1403,0)))^(1/5)-1)*100)</f>
        <v>5.212622444</v>
      </c>
      <c r="V72" s="108">
        <f t="array" ref="V72">IF(INDEX(Historical!$O$7:$O$1372,MATCH(B72,Historical!$B$7:$B$1403,0))=0,"n/a",((INDEX(Historical!$C$7:$C$1381,MATCH(B72,Historical!$B$7:$B$1403,0))/INDEX(Historical!$O$7:$O$1372,MATCH(B72,Historical!$B$7:$B$1403,0)))^(1/10)-1)*100)</f>
        <v>4.443236771</v>
      </c>
      <c r="W72" s="109">
        <f t="shared" si="5"/>
        <v>1.173158828</v>
      </c>
      <c r="X72" s="110">
        <f t="shared" si="6"/>
        <v>0.5373837572</v>
      </c>
      <c r="Y72" s="99"/>
      <c r="Z72" s="103">
        <f t="shared" si="7"/>
        <v>64.77732794</v>
      </c>
      <c r="AA72" s="112">
        <f t="shared" si="8"/>
        <v>16.05668016</v>
      </c>
      <c r="AB72" s="73">
        <v>12.0</v>
      </c>
      <c r="AC72" s="102">
        <v>2.47</v>
      </c>
      <c r="AD72" s="102">
        <v>3.09</v>
      </c>
      <c r="AE72" s="102">
        <v>1.11</v>
      </c>
      <c r="AF72" s="102">
        <v>4.08</v>
      </c>
      <c r="AG72" s="102">
        <v>26.700000000000003</v>
      </c>
      <c r="AH72" s="102">
        <v>9.6</v>
      </c>
      <c r="AI72" s="102">
        <v>10.82</v>
      </c>
      <c r="AJ72" s="102">
        <v>9.700000000000001</v>
      </c>
      <c r="AK72" s="102">
        <v>5.2</v>
      </c>
      <c r="AL72" s="113">
        <v>5280.0</v>
      </c>
      <c r="AM72" s="114">
        <v>1.0</v>
      </c>
      <c r="AN72" s="102">
        <v>1.61</v>
      </c>
      <c r="AO72" s="115">
        <f t="shared" si="9"/>
        <v>-6.80976624</v>
      </c>
      <c r="AP72" s="116">
        <f t="shared" si="10"/>
        <v>9.246913922</v>
      </c>
      <c r="AQ72" s="117">
        <f t="shared" si="11"/>
        <v>70.63444365</v>
      </c>
      <c r="AR72" s="103">
        <f t="array" ref="AR72">INDEX(Historical!$C$7:$C$1381,MATCH(B72,Historical!$B$7:$B$1403,0))*IF(AH72="n/a",1.03,IF(AH72&lt;0,1.01,IF(AH72&gt;10,1.1,(1+AH72/100))))</f>
        <v>1.70976</v>
      </c>
      <c r="AS72" s="112">
        <f t="shared" si="12"/>
        <v>1.880736</v>
      </c>
      <c r="AT72" s="112">
        <f t="shared" ref="AT72:AV72" si="80">IF($AK72="n/a",1.03*AS72,IF($AK72&lt;0,1.01*AS72,IF($AK72&gt;10,1.1*AS72,(1+$AK72/100)*AS72)))</f>
        <v>1.978534272</v>
      </c>
      <c r="AU72" s="112">
        <f t="shared" si="80"/>
        <v>2.081418054</v>
      </c>
      <c r="AV72" s="112">
        <f t="shared" si="80"/>
        <v>2.189651793</v>
      </c>
      <c r="AW72" s="103">
        <f t="shared" si="14"/>
        <v>9.840100119</v>
      </c>
      <c r="AX72" s="118">
        <f t="shared" si="15"/>
        <v>24.81114503</v>
      </c>
      <c r="AY72" s="119">
        <v>1.07</v>
      </c>
      <c r="AZ72" s="114">
        <v>12.19</v>
      </c>
      <c r="BA72" s="114">
        <v>-28.439999999999998</v>
      </c>
      <c r="BB72" s="114">
        <v>-18.11</v>
      </c>
      <c r="BC72" s="114">
        <v>-9.29</v>
      </c>
      <c r="BD72" s="42"/>
      <c r="BE72" s="17">
        <v>1972.0</v>
      </c>
      <c r="BF72" s="17">
        <f t="shared" si="16"/>
        <v>5</v>
      </c>
      <c r="BG72" s="120">
        <v>6.800000000000001</v>
      </c>
    </row>
    <row r="73" ht="11.25" customHeight="1">
      <c r="A73" s="55" t="s">
        <v>338</v>
      </c>
      <c r="B73" s="99" t="s">
        <v>339</v>
      </c>
      <c r="C73" s="100" t="s">
        <v>141</v>
      </c>
      <c r="D73" s="100" t="s">
        <v>142</v>
      </c>
      <c r="E73" s="101">
        <v>27.0</v>
      </c>
      <c r="F73" s="58">
        <v>115.0</v>
      </c>
      <c r="G73" s="58" t="s">
        <v>121</v>
      </c>
      <c r="H73" s="58" t="s">
        <v>121</v>
      </c>
      <c r="I73" s="102">
        <v>191.01</v>
      </c>
      <c r="J73" s="103">
        <f t="shared" si="2"/>
        <v>2.016648343</v>
      </c>
      <c r="K73" s="144">
        <v>0.963</v>
      </c>
      <c r="L73" s="73">
        <v>4.0</v>
      </c>
      <c r="M73" s="23">
        <f t="shared" si="3"/>
        <v>3.852</v>
      </c>
      <c r="N73" s="105" t="s">
        <v>154</v>
      </c>
      <c r="O73" s="145">
        <v>0.875</v>
      </c>
      <c r="P73" s="107">
        <v>43895.0</v>
      </c>
      <c r="Q73" s="107">
        <v>43910.0</v>
      </c>
      <c r="R73" s="23">
        <f t="shared" si="4"/>
        <v>10.05714286</v>
      </c>
      <c r="S73" s="108">
        <f t="array" ref="S73">IF(INDEX(Historical!$D$7:$D$1379,MATCH(B73,Historical!$B$7:$B$1403,0))=0,"n/a",(INDEX(Historical!$C$7:$C$1381,MATCH(B73,Historical!$B$7:$B$1403,0))/INDEX(Historical!$D$7:$D$1379,MATCH(B73,Historical!$B$7:$B$1403,0))-1)*100)</f>
        <v>6.060606061</v>
      </c>
      <c r="T73" s="108">
        <f t="array" ref="T73">IF(INDEX(Historical!$F$7:$F$1372,MATCH(B73,Historical!$B$7:$B$1403,0))=0,"n/a",((INDEX(Historical!$C$7:$C$1381,MATCH(B73,Historical!$B$7:$B$1403,0))/INDEX(Historical!$F$7:$F$1372,MATCH(B73,Historical!$B$7:$B$1403,0)))^(1/3)-1)*100)</f>
        <v>5.272659961</v>
      </c>
      <c r="U73" s="108">
        <f t="array" ref="U73">IF(INDEX(Historical!$H$7:$H$1372,MATCH(B73,Historical!$B$7:$B$1403,0))=0,"n/a",((INDEX(Historical!$C$7:$C$1381,MATCH(B73,Historical!$B$7:$B$1403,0))/INDEX(Historical!$H$7:$H$1372,MATCH(B73,Historical!$B$7:$B$1403,0)))^(1/5)-1)*100)</f>
        <v>6.125302038</v>
      </c>
      <c r="V73" s="108">
        <f t="array" ref="V73">IF(INDEX(Historical!$O$7:$O$1372,MATCH(B73,Historical!$B$7:$B$1403,0))=0,"n/a",((INDEX(Historical!$C$7:$C$1381,MATCH(B73,Historical!$B$7:$B$1403,0))/INDEX(Historical!$O$7:$O$1372,MATCH(B73,Historical!$B$7:$B$1403,0)))^(1/10)-1)*100)</f>
        <v>8.142101825</v>
      </c>
      <c r="W73" s="109">
        <f t="shared" si="5"/>
        <v>0.7522998569</v>
      </c>
      <c r="X73" s="110">
        <f t="shared" si="6"/>
        <v>0.3712304265</v>
      </c>
      <c r="Y73" s="165"/>
      <c r="Z73" s="103">
        <f t="shared" si="7"/>
        <v>42.14442013</v>
      </c>
      <c r="AA73" s="112">
        <f t="shared" si="8"/>
        <v>20.89824945</v>
      </c>
      <c r="AB73" s="73">
        <v>12.0</v>
      </c>
      <c r="AC73" s="102">
        <v>9.14</v>
      </c>
      <c r="AD73" s="102">
        <v>1.79</v>
      </c>
      <c r="AE73" s="102">
        <v>3.83</v>
      </c>
      <c r="AF73" s="102">
        <v>2.11</v>
      </c>
      <c r="AG73" s="102">
        <v>9.4</v>
      </c>
      <c r="AH73" s="102">
        <v>122.10000000000001</v>
      </c>
      <c r="AI73" s="102">
        <v>11.200000000000001</v>
      </c>
      <c r="AJ73" s="102">
        <v>16.5</v>
      </c>
      <c r="AK73" s="102">
        <v>11.700000000000001</v>
      </c>
      <c r="AL73" s="113">
        <v>103250.0</v>
      </c>
      <c r="AM73" s="114">
        <v>0.11</v>
      </c>
      <c r="AN73" s="102">
        <v>0.27</v>
      </c>
      <c r="AO73" s="115">
        <f t="shared" si="9"/>
        <v>-12.75629907</v>
      </c>
      <c r="AP73" s="116">
        <f t="shared" si="10"/>
        <v>8.141950381</v>
      </c>
      <c r="AQ73" s="117">
        <f t="shared" si="11"/>
        <v>39.99254956</v>
      </c>
      <c r="AR73" s="103">
        <f t="array" ref="AR73">INDEX(Historical!$C$7:$C$1381,MATCH(B73,Historical!$B$7:$B$1403,0))*IF(AH73="n/a",1.03,IF(AH73&lt;0,1.01,IF(AH73&gt;10,1.1,(1+AH73/100))))</f>
        <v>3.85</v>
      </c>
      <c r="AS73" s="112">
        <f t="shared" si="12"/>
        <v>4.235</v>
      </c>
      <c r="AT73" s="112">
        <f t="shared" ref="AT73:AV73" si="81">IF($AK73="n/a",1.03*AS73,IF($AK73&lt;0,1.01*AS73,IF($AK73&gt;10,1.1*AS73,(1+$AK73/100)*AS73)))</f>
        <v>4.6585</v>
      </c>
      <c r="AU73" s="112">
        <f t="shared" si="81"/>
        <v>5.12435</v>
      </c>
      <c r="AV73" s="112">
        <f t="shared" si="81"/>
        <v>5.636785</v>
      </c>
      <c r="AW73" s="103">
        <f t="shared" si="14"/>
        <v>23.504635</v>
      </c>
      <c r="AX73" s="118">
        <f t="shared" si="15"/>
        <v>12.30544736</v>
      </c>
      <c r="AY73" s="119">
        <v>0.79</v>
      </c>
      <c r="AZ73" s="114">
        <v>15.02</v>
      </c>
      <c r="BA73" s="114">
        <v>-16.17</v>
      </c>
      <c r="BB73" s="114">
        <v>-9.62</v>
      </c>
      <c r="BC73" s="114">
        <v>-4.35</v>
      </c>
      <c r="BD73" s="42"/>
      <c r="BE73" s="17">
        <v>1994.0</v>
      </c>
      <c r="BF73" s="17">
        <f t="shared" si="16"/>
        <v>2</v>
      </c>
      <c r="BG73" s="120">
        <v>5.3</v>
      </c>
    </row>
    <row r="74" ht="11.25" customHeight="1">
      <c r="A74" s="55" t="s">
        <v>340</v>
      </c>
      <c r="B74" s="99" t="s">
        <v>341</v>
      </c>
      <c r="C74" s="100" t="s">
        <v>296</v>
      </c>
      <c r="D74" s="100" t="s">
        <v>342</v>
      </c>
      <c r="E74" s="101">
        <v>57.0</v>
      </c>
      <c r="F74" s="58">
        <v>12.0</v>
      </c>
      <c r="G74" s="58" t="s">
        <v>121</v>
      </c>
      <c r="H74" s="58" t="s">
        <v>120</v>
      </c>
      <c r="I74" s="102">
        <v>106.57</v>
      </c>
      <c r="J74" s="103">
        <f t="shared" si="2"/>
        <v>2.064370836</v>
      </c>
      <c r="K74" s="104">
        <v>0.55</v>
      </c>
      <c r="L74" s="73">
        <v>4.0</v>
      </c>
      <c r="M74" s="23">
        <f t="shared" si="3"/>
        <v>2.2</v>
      </c>
      <c r="N74" s="105" t="s">
        <v>343</v>
      </c>
      <c r="O74" s="106">
        <v>0.48</v>
      </c>
      <c r="P74" s="107">
        <v>43669.0</v>
      </c>
      <c r="Q74" s="107">
        <v>43684.0</v>
      </c>
      <c r="R74" s="23">
        <f t="shared" si="4"/>
        <v>14.58333333</v>
      </c>
      <c r="S74" s="108">
        <f t="array" ref="S74">IF(INDEX(Historical!$D$7:$D$1379,MATCH(B74,Historical!$B$7:$B$1403,0))=0,"n/a",(INDEX(Historical!$C$7:$C$1381,MATCH(B74,Historical!$B$7:$B$1403,0))/INDEX(Historical!$D$7:$D$1379,MATCH(B74,Historical!$B$7:$B$1403,0))-1)*100)</f>
        <v>15.73033708</v>
      </c>
      <c r="T74" s="108">
        <f t="array" ref="T74">IF(INDEX(Historical!$F$7:$F$1372,MATCH(B74,Historical!$B$7:$B$1403,0))=0,"n/a",((INDEX(Historical!$C$7:$C$1381,MATCH(B74,Historical!$B$7:$B$1403,0))/INDEX(Historical!$F$7:$F$1372,MATCH(B74,Historical!$B$7:$B$1403,0)))^(1/3)-1)*100)</f>
        <v>17.8054977</v>
      </c>
      <c r="U74" s="108">
        <f t="array" ref="U74">IF(INDEX(Historical!$H$7:$H$1372,MATCH(B74,Historical!$B$7:$B$1403,0))=0,"n/a",((INDEX(Historical!$C$7:$C$1381,MATCH(B74,Historical!$B$7:$B$1403,0))/INDEX(Historical!$H$7:$H$1372,MATCH(B74,Historical!$B$7:$B$1403,0)))^(1/5)-1)*100)</f>
        <v>20.22939829</v>
      </c>
      <c r="V74" s="108">
        <f t="array" ref="V74">IF(INDEX(Historical!$O$7:$O$1372,MATCH(B74,Historical!$B$7:$B$1403,0))=0,"n/a",((INDEX(Historical!$C$7:$C$1381,MATCH(B74,Historical!$B$7:$B$1403,0))/INDEX(Historical!$O$7:$O$1372,MATCH(B74,Historical!$B$7:$B$1403,0)))^(1/10)-1)*100)</f>
        <v>19.3932894</v>
      </c>
      <c r="W74" s="109">
        <f t="shared" si="5"/>
        <v>1.043113309</v>
      </c>
      <c r="X74" s="110">
        <f t="shared" si="6"/>
        <v>3.428711574</v>
      </c>
      <c r="Y74" s="99"/>
      <c r="Z74" s="103">
        <f t="shared" si="7"/>
        <v>58.2010582</v>
      </c>
      <c r="AA74" s="112">
        <f t="shared" si="8"/>
        <v>28.19312169</v>
      </c>
      <c r="AB74" s="73">
        <v>1.0</v>
      </c>
      <c r="AC74" s="102">
        <v>3.78</v>
      </c>
      <c r="AD74" s="102">
        <v>1.83</v>
      </c>
      <c r="AE74" s="102">
        <v>1.15</v>
      </c>
      <c r="AF74" s="102">
        <v>33.3</v>
      </c>
      <c r="AG74" s="102">
        <v>98.1</v>
      </c>
      <c r="AH74" s="102">
        <v>-30.9</v>
      </c>
      <c r="AI74" s="102">
        <v>16.88</v>
      </c>
      <c r="AJ74" s="102">
        <v>5.8999999999999995</v>
      </c>
      <c r="AK74" s="102">
        <v>15.35</v>
      </c>
      <c r="AL74" s="113">
        <v>82500.0</v>
      </c>
      <c r="AM74" s="114">
        <v>0.16</v>
      </c>
      <c r="AN74" s="102">
        <v>7.26</v>
      </c>
      <c r="AO74" s="115">
        <f t="shared" si="9"/>
        <v>-5.89935257</v>
      </c>
      <c r="AP74" s="116">
        <f t="shared" si="10"/>
        <v>22.29376912</v>
      </c>
      <c r="AQ74" s="117">
        <f t="shared" si="11"/>
        <v>545.9552624</v>
      </c>
      <c r="AR74" s="103">
        <f t="array" ref="AR74">INDEX(Historical!$C$7:$C$1381,MATCH(B74,Historical!$B$7:$B$1403,0))*IF(AH74="n/a",1.03,IF(AH74&lt;0,1.01,IF(AH74&gt;10,1.1,(1+AH74/100))))</f>
        <v>2.0806</v>
      </c>
      <c r="AS74" s="112">
        <f t="shared" si="12"/>
        <v>2.28866</v>
      </c>
      <c r="AT74" s="112">
        <f t="shared" ref="AT74:AV74" si="82">IF($AK74="n/a",1.03*AS74,IF($AK74&lt;0,1.01*AS74,IF($AK74&gt;10,1.1*AS74,(1+$AK74/100)*AS74)))</f>
        <v>2.517526</v>
      </c>
      <c r="AU74" s="112">
        <f t="shared" si="82"/>
        <v>2.7692786</v>
      </c>
      <c r="AV74" s="112">
        <f t="shared" si="82"/>
        <v>3.04620646</v>
      </c>
      <c r="AW74" s="103">
        <f t="shared" si="14"/>
        <v>12.70227106</v>
      </c>
      <c r="AX74" s="118">
        <f t="shared" si="15"/>
        <v>11.91918088</v>
      </c>
      <c r="AY74" s="119">
        <v>1.29</v>
      </c>
      <c r="AZ74" s="114">
        <v>16.34</v>
      </c>
      <c r="BA74" s="114">
        <v>-15.909999999999998</v>
      </c>
      <c r="BB74" s="114">
        <v>-11.63</v>
      </c>
      <c r="BC74" s="114">
        <v>-3.39</v>
      </c>
      <c r="BD74" s="42"/>
      <c r="BE74" s="17">
        <v>1963.0</v>
      </c>
      <c r="BF74" s="17">
        <f t="shared" si="16"/>
        <v>6</v>
      </c>
      <c r="BG74" s="120">
        <v>7.3999999999999995</v>
      </c>
    </row>
    <row r="75" ht="11.25" customHeight="1">
      <c r="A75" s="55" t="s">
        <v>344</v>
      </c>
      <c r="B75" s="99" t="s">
        <v>345</v>
      </c>
      <c r="C75" s="100" t="s">
        <v>118</v>
      </c>
      <c r="D75" s="100" t="s">
        <v>119</v>
      </c>
      <c r="E75" s="101">
        <v>25.0</v>
      </c>
      <c r="F75" s="58">
        <v>137.0</v>
      </c>
      <c r="G75" s="58" t="s">
        <v>168</v>
      </c>
      <c r="H75" s="58" t="s">
        <v>168</v>
      </c>
      <c r="I75" s="102">
        <v>29.56</v>
      </c>
      <c r="J75" s="103">
        <f t="shared" si="2"/>
        <v>2.841677943</v>
      </c>
      <c r="K75" s="144">
        <v>0.21</v>
      </c>
      <c r="L75" s="73">
        <v>4.0</v>
      </c>
      <c r="M75" s="23">
        <f t="shared" si="3"/>
        <v>0.84</v>
      </c>
      <c r="N75" s="105" t="s">
        <v>164</v>
      </c>
      <c r="O75" s="145">
        <v>0.2</v>
      </c>
      <c r="P75" s="107">
        <v>43790.0</v>
      </c>
      <c r="Q75" s="107">
        <v>43807.0</v>
      </c>
      <c r="R75" s="23">
        <f t="shared" si="4"/>
        <v>5</v>
      </c>
      <c r="S75" s="108">
        <f t="array" ref="S75">IF(INDEX(Historical!$D$7:$D$1379,MATCH(B75,Historical!$B$7:$B$1403,0))=0,"n/a",(INDEX(Historical!$C$7:$C$1381,MATCH(B75,Historical!$B$7:$B$1403,0))/INDEX(Historical!$D$7:$D$1379,MATCH(B75,Historical!$B$7:$B$1403,0))-1)*100)</f>
        <v>5.194805195</v>
      </c>
      <c r="T75" s="108">
        <f t="array" ref="T75">IF(INDEX(Historical!$F$7:$F$1372,MATCH(B75,Historical!$B$7:$B$1403,0))=0,"n/a",((INDEX(Historical!$C$7:$C$1381,MATCH(B75,Historical!$B$7:$B$1403,0))/INDEX(Historical!$F$7:$F$1372,MATCH(B75,Historical!$B$7:$B$1403,0)))^(1/3)-1)*100)</f>
        <v>9.319535187</v>
      </c>
      <c r="U75" s="108">
        <f t="array" ref="U75">IF(INDEX(Historical!$H$7:$H$1372,MATCH(B75,Historical!$B$7:$B$1403,0))=0,"n/a",((INDEX(Historical!$C$7:$C$1381,MATCH(B75,Historical!$B$7:$B$1403,0))/INDEX(Historical!$H$7:$H$1372,MATCH(B75,Historical!$B$7:$B$1403,0)))^(1/5)-1)*100)</f>
        <v>11.98128259</v>
      </c>
      <c r="V75" s="108">
        <f t="array" ref="V75">IF(INDEX(Historical!$O$7:$O$1372,MATCH(B75,Historical!$B$7:$B$1403,0))=0,"n/a",((INDEX(Historical!$C$7:$C$1381,MATCH(B75,Historical!$B$7:$B$1403,0))/INDEX(Historical!$O$7:$O$1372,MATCH(B75,Historical!$B$7:$B$1403,0)))^(1/10)-1)*100)</f>
        <v>11.82113974</v>
      </c>
      <c r="W75" s="109">
        <f t="shared" si="5"/>
        <v>1.013547159</v>
      </c>
      <c r="X75" s="110" t="str">
        <f t="shared" si="6"/>
        <v>n/a</v>
      </c>
      <c r="Y75" s="99"/>
      <c r="Z75" s="103" t="str">
        <f t="shared" si="7"/>
        <v>n/a</v>
      </c>
      <c r="AA75" s="112" t="str">
        <f t="shared" si="8"/>
        <v>n/a</v>
      </c>
      <c r="AB75" s="73">
        <v>9.0</v>
      </c>
      <c r="AC75" s="102">
        <v>-1.66</v>
      </c>
      <c r="AD75" s="102" t="s">
        <v>128</v>
      </c>
      <c r="AE75" s="102">
        <v>0.61</v>
      </c>
      <c r="AF75" s="102">
        <v>1.29</v>
      </c>
      <c r="AG75" s="102">
        <v>-6.6000000000000005</v>
      </c>
      <c r="AH75" s="102">
        <v>-135.60000000000002</v>
      </c>
      <c r="AI75" s="102">
        <v>9.02</v>
      </c>
      <c r="AJ75" s="102">
        <v>-22.900000000000002</v>
      </c>
      <c r="AK75" s="102">
        <v>-10.0</v>
      </c>
      <c r="AL75" s="113">
        <v>924.93</v>
      </c>
      <c r="AM75" s="114">
        <v>2.4</v>
      </c>
      <c r="AN75" s="102">
        <v>1.35</v>
      </c>
      <c r="AO75" s="115" t="str">
        <f t="shared" si="9"/>
        <v>n/a</v>
      </c>
      <c r="AP75" s="116">
        <f t="shared" si="10"/>
        <v>14.82296054</v>
      </c>
      <c r="AQ75" s="117" t="str">
        <f t="shared" si="11"/>
        <v>n/a</v>
      </c>
      <c r="AR75" s="103">
        <f t="array" ref="AR75">INDEX(Historical!$C$7:$C$1381,MATCH(B75,Historical!$B$7:$B$1403,0))*IF(AH75="n/a",1.03,IF(AH75&lt;0,1.01,IF(AH75&gt;10,1.1,(1+AH75/100))))</f>
        <v>0.8181</v>
      </c>
      <c r="AS75" s="112">
        <f t="shared" si="12"/>
        <v>0.89189262</v>
      </c>
      <c r="AT75" s="112">
        <f t="shared" ref="AT75:AV75" si="83">IF($AK75="n/a",1.03*AS75,IF($AK75&lt;0,1.01*AS75,IF($AK75&gt;10,1.1*AS75,(1+$AK75/100)*AS75)))</f>
        <v>0.9008115462</v>
      </c>
      <c r="AU75" s="112">
        <f t="shared" si="83"/>
        <v>0.9098196617</v>
      </c>
      <c r="AV75" s="112">
        <f t="shared" si="83"/>
        <v>0.9189178583</v>
      </c>
      <c r="AW75" s="103">
        <f t="shared" si="14"/>
        <v>4.439541686</v>
      </c>
      <c r="AX75" s="118">
        <f t="shared" si="15"/>
        <v>15.01874725</v>
      </c>
      <c r="AY75" s="119">
        <v>1.16</v>
      </c>
      <c r="AZ75" s="114">
        <v>3.4799999999999995</v>
      </c>
      <c r="BA75" s="114">
        <v>-27.48</v>
      </c>
      <c r="BB75" s="114">
        <v>-19.16</v>
      </c>
      <c r="BC75" s="114">
        <v>-15.950000000000001</v>
      </c>
      <c r="BD75" s="42"/>
      <c r="BE75" s="17">
        <v>1996.0</v>
      </c>
      <c r="BF75" s="17">
        <f t="shared" si="16"/>
        <v>2</v>
      </c>
      <c r="BG75" s="120">
        <v>-2.3</v>
      </c>
    </row>
    <row r="76" ht="11.25" customHeight="1">
      <c r="A76" s="55" t="s">
        <v>346</v>
      </c>
      <c r="B76" s="99" t="s">
        <v>347</v>
      </c>
      <c r="C76" s="100" t="s">
        <v>296</v>
      </c>
      <c r="D76" s="100" t="s">
        <v>348</v>
      </c>
      <c r="E76" s="101">
        <v>44.0</v>
      </c>
      <c r="F76" s="58">
        <v>58.0</v>
      </c>
      <c r="G76" s="58" t="s">
        <v>121</v>
      </c>
      <c r="H76" s="58" t="s">
        <v>120</v>
      </c>
      <c r="I76" s="102">
        <v>194.17</v>
      </c>
      <c r="J76" s="103">
        <f t="shared" si="2"/>
        <v>2.575063089</v>
      </c>
      <c r="K76" s="104">
        <v>1.25</v>
      </c>
      <c r="L76" s="73">
        <v>4.0</v>
      </c>
      <c r="M76" s="23">
        <f t="shared" si="3"/>
        <v>5</v>
      </c>
      <c r="N76" s="105" t="s">
        <v>154</v>
      </c>
      <c r="O76" s="106">
        <v>1.16</v>
      </c>
      <c r="P76" s="107">
        <v>43798.0</v>
      </c>
      <c r="Q76" s="107">
        <v>43815.0</v>
      </c>
      <c r="R76" s="23">
        <f t="shared" si="4"/>
        <v>7.75862069</v>
      </c>
      <c r="S76" s="108">
        <f t="array" ref="S76">IF(INDEX(Historical!$D$7:$D$1379,MATCH(B76,Historical!$B$7:$B$1403,0))=0,"n/a",(INDEX(Historical!$C$7:$C$1381,MATCH(B76,Historical!$B$7:$B$1403,0))/INDEX(Historical!$D$7:$D$1379,MATCH(B76,Historical!$B$7:$B$1403,0))-1)*100)</f>
        <v>12.88782816</v>
      </c>
      <c r="T76" s="108">
        <f t="array" ref="T76">IF(INDEX(Historical!$F$7:$F$1372,MATCH(B76,Historical!$B$7:$B$1403,0))=0,"n/a",((INDEX(Historical!$C$7:$C$1381,MATCH(B76,Historical!$B$7:$B$1403,0))/INDEX(Historical!$F$7:$F$1372,MATCH(B76,Historical!$B$7:$B$1403,0)))^(1/3)-1)*100)</f>
        <v>9.425358874</v>
      </c>
      <c r="U76" s="108">
        <f t="array" ref="U76">IF(INDEX(Historical!$H$7:$H$1372,MATCH(B76,Historical!$B$7:$B$1403,0))=0,"n/a",((INDEX(Historical!$C$7:$C$1381,MATCH(B76,Historical!$B$7:$B$1403,0))/INDEX(Historical!$H$7:$H$1372,MATCH(B76,Historical!$B$7:$B$1403,0)))^(1/5)-1)*100)</f>
        <v>7.596330287</v>
      </c>
      <c r="V76" s="108">
        <f t="array" ref="V76">IF(INDEX(Historical!$O$7:$O$1372,MATCH(B76,Historical!$B$7:$B$1403,0))=0,"n/a",((INDEX(Historical!$C$7:$C$1381,MATCH(B76,Historical!$B$7:$B$1403,0))/INDEX(Historical!$O$7:$O$1372,MATCH(B76,Historical!$B$7:$B$1403,0)))^(1/10)-1)*100)</f>
        <v>8.720321494</v>
      </c>
      <c r="W76" s="109">
        <f t="shared" si="5"/>
        <v>0.8711066779</v>
      </c>
      <c r="X76" s="110">
        <f t="shared" si="6"/>
        <v>1.150959134</v>
      </c>
      <c r="Y76" s="166"/>
      <c r="Z76" s="103">
        <f t="shared" si="7"/>
        <v>62.97229219</v>
      </c>
      <c r="AA76" s="112">
        <f t="shared" si="8"/>
        <v>24.45465995</v>
      </c>
      <c r="AB76" s="73">
        <v>12.0</v>
      </c>
      <c r="AC76" s="102">
        <v>7.94</v>
      </c>
      <c r="AD76" s="102">
        <v>3.24</v>
      </c>
      <c r="AE76" s="102">
        <v>6.97</v>
      </c>
      <c r="AF76" s="102" t="s">
        <v>128</v>
      </c>
      <c r="AG76" s="160">
        <v>-83.6</v>
      </c>
      <c r="AH76" s="102">
        <v>5.7</v>
      </c>
      <c r="AI76" s="102">
        <v>8.18</v>
      </c>
      <c r="AJ76" s="102">
        <v>6.6000000000000005</v>
      </c>
      <c r="AK76" s="102">
        <v>7.539999999999999</v>
      </c>
      <c r="AL76" s="113">
        <v>146910.0</v>
      </c>
      <c r="AM76" s="114">
        <v>0.11</v>
      </c>
      <c r="AN76" s="102" t="s">
        <v>128</v>
      </c>
      <c r="AO76" s="115">
        <f t="shared" si="9"/>
        <v>-14.28326657</v>
      </c>
      <c r="AP76" s="116">
        <f t="shared" si="10"/>
        <v>10.17139338</v>
      </c>
      <c r="AQ76" s="117" t="str">
        <f t="shared" si="11"/>
        <v>n/a</v>
      </c>
      <c r="AR76" s="103">
        <f t="array" ref="AR76">INDEX(Historical!$C$7:$C$1381,MATCH(B76,Historical!$B$7:$B$1403,0))*IF(AH76="n/a",1.03,IF(AH76&lt;0,1.01,IF(AH76&gt;10,1.1,(1+AH76/100))))</f>
        <v>4.99961</v>
      </c>
      <c r="AS76" s="112">
        <f t="shared" si="12"/>
        <v>5.408578098</v>
      </c>
      <c r="AT76" s="112">
        <f t="shared" ref="AT76:AV76" si="84">IF($AK76="n/a",1.03*AS76,IF($AK76&lt;0,1.01*AS76,IF($AK76&gt;10,1.1*AS76,(1+$AK76/100)*AS76)))</f>
        <v>5.816384887</v>
      </c>
      <c r="AU76" s="112">
        <f t="shared" si="84"/>
        <v>6.254940307</v>
      </c>
      <c r="AV76" s="112">
        <f t="shared" si="84"/>
        <v>6.726562806</v>
      </c>
      <c r="AW76" s="103">
        <f t="shared" si="14"/>
        <v>29.2060761</v>
      </c>
      <c r="AX76" s="118">
        <f t="shared" si="15"/>
        <v>15.04149771</v>
      </c>
      <c r="AY76" s="119">
        <v>0.4</v>
      </c>
      <c r="AZ76" s="114">
        <v>8.92</v>
      </c>
      <c r="BA76" s="114">
        <v>-12.509999999999998</v>
      </c>
      <c r="BB76" s="114">
        <v>-6.660000000000001</v>
      </c>
      <c r="BC76" s="114">
        <v>-5.99</v>
      </c>
      <c r="BD76" s="42"/>
      <c r="BE76" s="17">
        <v>1976.0</v>
      </c>
      <c r="BF76" s="17">
        <f t="shared" si="16"/>
        <v>4</v>
      </c>
      <c r="BG76" s="120">
        <v>13.8</v>
      </c>
    </row>
    <row r="77" ht="11.25" customHeight="1">
      <c r="A77" s="155" t="s">
        <v>349</v>
      </c>
      <c r="B77" s="99" t="s">
        <v>350</v>
      </c>
      <c r="C77" s="100" t="s">
        <v>136</v>
      </c>
      <c r="D77" s="100" t="s">
        <v>137</v>
      </c>
      <c r="E77" s="101">
        <v>33.0</v>
      </c>
      <c r="F77" s="58">
        <v>86.0</v>
      </c>
      <c r="G77" s="58" t="s">
        <v>168</v>
      </c>
      <c r="H77" s="58" t="s">
        <v>168</v>
      </c>
      <c r="I77" s="102">
        <v>43.31</v>
      </c>
      <c r="J77" s="103">
        <f t="shared" si="2"/>
        <v>5.818517663</v>
      </c>
      <c r="K77" s="144">
        <v>0.63</v>
      </c>
      <c r="L77" s="73">
        <v>4.0</v>
      </c>
      <c r="M77" s="23">
        <f t="shared" si="3"/>
        <v>2.52</v>
      </c>
      <c r="N77" s="105" t="s">
        <v>351</v>
      </c>
      <c r="O77" s="145">
        <v>0.6275</v>
      </c>
      <c r="P77" s="107">
        <v>43810.0</v>
      </c>
      <c r="Q77" s="107">
        <v>43825.0</v>
      </c>
      <c r="R77" s="23">
        <f t="shared" si="4"/>
        <v>0.3984063745</v>
      </c>
      <c r="S77" s="108">
        <f t="array" ref="S77">IF(INDEX(Historical!$D$7:$D$1379,MATCH(B77,Historical!$B$7:$B$1403,0))=0,"n/a",(INDEX(Historical!$C$7:$C$1381,MATCH(B77,Historical!$B$7:$B$1403,0))/INDEX(Historical!$D$7:$D$1379,MATCH(B77,Historical!$B$7:$B$1403,0))-1)*100)</f>
        <v>0.3996003996</v>
      </c>
      <c r="T77" s="108">
        <f t="array" ref="T77">IF(INDEX(Historical!$F$7:$F$1372,MATCH(B77,Historical!$B$7:$B$1403,0))=0,"n/a",((INDEX(Historical!$C$7:$C$1381,MATCH(B77,Historical!$B$7:$B$1403,0))/INDEX(Historical!$F$7:$F$1372,MATCH(B77,Historical!$B$7:$B$1403,0)))^(1/3)-1)*100)</f>
        <v>0.4012079076</v>
      </c>
      <c r="U77" s="108">
        <f t="array" ref="U77">IF(INDEX(Historical!$H$7:$H$1372,MATCH(B77,Historical!$B$7:$B$1403,0))=0,"n/a",((INDEX(Historical!$C$7:$C$1381,MATCH(B77,Historical!$B$7:$B$1403,0))/INDEX(Historical!$H$7:$H$1372,MATCH(B77,Historical!$B$7:$B$1403,0)))^(1/5)-1)*100)</f>
        <v>0.4028327853</v>
      </c>
      <c r="V77" s="108">
        <f t="array" ref="V77">IF(INDEX(Historical!$O$7:$O$1372,MATCH(B77,Historical!$B$7:$B$1403,0))=0,"n/a",((INDEX(Historical!$C$7:$C$1381,MATCH(B77,Historical!$B$7:$B$1403,0))/INDEX(Historical!$O$7:$O$1372,MATCH(B77,Historical!$B$7:$B$1403,0)))^(1/10)-1)*100)</f>
        <v>0.7569505533</v>
      </c>
      <c r="W77" s="109">
        <f t="shared" si="5"/>
        <v>0.5321784673</v>
      </c>
      <c r="X77" s="110">
        <f t="shared" si="6"/>
        <v>0.03275063295</v>
      </c>
      <c r="Y77" s="99"/>
      <c r="Z77" s="103">
        <f t="shared" si="7"/>
        <v>43.59861592</v>
      </c>
      <c r="AA77" s="112">
        <f t="shared" si="8"/>
        <v>7.493079585</v>
      </c>
      <c r="AB77" s="73">
        <v>12.0</v>
      </c>
      <c r="AC77" s="102">
        <v>5.78</v>
      </c>
      <c r="AD77" s="102">
        <v>0.2</v>
      </c>
      <c r="AE77" s="102">
        <v>0.61</v>
      </c>
      <c r="AF77" s="102">
        <v>1.33</v>
      </c>
      <c r="AG77" s="102">
        <v>18.099999999999998</v>
      </c>
      <c r="AH77" s="102">
        <v>23.799999999999997</v>
      </c>
      <c r="AI77" s="102">
        <v>12.43</v>
      </c>
      <c r="AJ77" s="102">
        <v>12.3</v>
      </c>
      <c r="AK77" s="102">
        <v>37.9</v>
      </c>
      <c r="AL77" s="113">
        <v>2430.0</v>
      </c>
      <c r="AM77" s="114">
        <v>50.71</v>
      </c>
      <c r="AN77" s="102">
        <v>0.21</v>
      </c>
      <c r="AO77" s="115">
        <f t="shared" si="9"/>
        <v>-1.271729136</v>
      </c>
      <c r="AP77" s="116">
        <f t="shared" si="10"/>
        <v>6.221350449</v>
      </c>
      <c r="AQ77" s="117">
        <f t="shared" si="11"/>
        <v>-33.44744483</v>
      </c>
      <c r="AR77" s="103">
        <f t="array" ref="AR77">INDEX(Historical!$C$7:$C$1381,MATCH(B77,Historical!$B$7:$B$1403,0))*IF(AH77="n/a",1.03,IF(AH77&lt;0,1.01,IF(AH77&gt;10,1.1,(1+AH77/100))))</f>
        <v>2.76375</v>
      </c>
      <c r="AS77" s="112">
        <f t="shared" si="12"/>
        <v>3.040125</v>
      </c>
      <c r="AT77" s="112">
        <f t="shared" ref="AT77:AV77" si="85">IF($AK77="n/a",1.03*AS77,IF($AK77&lt;0,1.01*AS77,IF($AK77&gt;10,1.1*AS77,(1+$AK77/100)*AS77)))</f>
        <v>3.3441375</v>
      </c>
      <c r="AU77" s="112">
        <f t="shared" si="85"/>
        <v>3.67855125</v>
      </c>
      <c r="AV77" s="112">
        <f t="shared" si="85"/>
        <v>4.046406375</v>
      </c>
      <c r="AW77" s="103">
        <f t="shared" si="14"/>
        <v>16.87297013</v>
      </c>
      <c r="AX77" s="118">
        <f t="shared" si="15"/>
        <v>38.95860107</v>
      </c>
      <c r="AY77" s="119">
        <v>0.3</v>
      </c>
      <c r="AZ77" s="114">
        <v>-5.81</v>
      </c>
      <c r="BA77" s="114">
        <v>-33.589999999999996</v>
      </c>
      <c r="BB77" s="114">
        <v>-11.65</v>
      </c>
      <c r="BC77" s="114">
        <v>-19.35</v>
      </c>
      <c r="BD77" s="42"/>
      <c r="BE77" s="17">
        <v>1988.0</v>
      </c>
      <c r="BF77" s="17">
        <f t="shared" si="16"/>
        <v>3</v>
      </c>
      <c r="BG77" s="120">
        <v>5.5</v>
      </c>
    </row>
    <row r="78" ht="11.25" customHeight="1">
      <c r="A78" s="55" t="s">
        <v>352</v>
      </c>
      <c r="B78" s="99" t="s">
        <v>353</v>
      </c>
      <c r="C78" s="100" t="s">
        <v>320</v>
      </c>
      <c r="D78" s="100" t="s">
        <v>321</v>
      </c>
      <c r="E78" s="101">
        <v>27.0</v>
      </c>
      <c r="F78" s="58">
        <v>113.0</v>
      </c>
      <c r="G78" s="58" t="s">
        <v>168</v>
      </c>
      <c r="H78" s="58" t="s">
        <v>168</v>
      </c>
      <c r="I78" s="102">
        <v>26.35</v>
      </c>
      <c r="J78" s="103">
        <f t="shared" si="2"/>
        <v>9.032258065</v>
      </c>
      <c r="K78" s="144">
        <v>0.595</v>
      </c>
      <c r="L78" s="73">
        <v>4.0</v>
      </c>
      <c r="M78" s="23">
        <f t="shared" si="3"/>
        <v>2.38</v>
      </c>
      <c r="N78" s="105" t="s">
        <v>154</v>
      </c>
      <c r="O78" s="145">
        <v>0.575</v>
      </c>
      <c r="P78" s="107">
        <v>43888.0</v>
      </c>
      <c r="Q78" s="107">
        <v>43903.0</v>
      </c>
      <c r="R78" s="23">
        <f t="shared" si="4"/>
        <v>3.47826087</v>
      </c>
      <c r="S78" s="108">
        <f t="array" ref="S78">IF(INDEX(Historical!$D$7:$D$1379,MATCH(B78,Historical!$B$7:$B$1403,0))=0,"n/a",(INDEX(Historical!$C$7:$C$1381,MATCH(B78,Historical!$B$7:$B$1403,0))/INDEX(Historical!$D$7:$D$1379,MATCH(B78,Historical!$B$7:$B$1403,0))-1)*100)</f>
        <v>5.504587156</v>
      </c>
      <c r="T78" s="108">
        <f t="array" ref="T78">IF(INDEX(Historical!$F$7:$F$1372,MATCH(B78,Historical!$B$7:$B$1403,0))=0,"n/a",((INDEX(Historical!$C$7:$C$1381,MATCH(B78,Historical!$B$7:$B$1403,0))/INDEX(Historical!$F$7:$F$1372,MATCH(B78,Historical!$B$7:$B$1403,0)))^(1/3)-1)*100)</f>
        <v>5.120531628</v>
      </c>
      <c r="U78" s="108">
        <f t="array" ref="U78">IF(INDEX(Historical!$H$7:$H$1372,MATCH(B78,Historical!$B$7:$B$1403,0))=0,"n/a",((INDEX(Historical!$C$7:$C$1381,MATCH(B78,Historical!$B$7:$B$1403,0))/INDEX(Historical!$H$7:$H$1372,MATCH(B78,Historical!$B$7:$B$1403,0)))^(1/5)-1)*100)</f>
        <v>5.861086388</v>
      </c>
      <c r="V78" s="108">
        <f t="array" ref="V78">IF(INDEX(Historical!$O$7:$O$1372,MATCH(B78,Historical!$B$7:$B$1403,0))=0,"n/a",((INDEX(Historical!$C$7:$C$1381,MATCH(B78,Historical!$B$7:$B$1403,0))/INDEX(Historical!$O$7:$O$1372,MATCH(B78,Historical!$B$7:$B$1403,0)))^(1/10)-1)*100)</f>
        <v>9.836967182</v>
      </c>
      <c r="W78" s="109">
        <f t="shared" si="5"/>
        <v>0.5958225009</v>
      </c>
      <c r="X78" s="110" t="str">
        <f t="shared" si="6"/>
        <v>n/a</v>
      </c>
      <c r="Y78" s="133"/>
      <c r="Z78" s="103">
        <f t="shared" si="7"/>
        <v>528.8888889</v>
      </c>
      <c r="AA78" s="112">
        <f t="shared" si="8"/>
        <v>58.55555556</v>
      </c>
      <c r="AB78" s="73">
        <v>6.0</v>
      </c>
      <c r="AC78" s="102">
        <v>0.45</v>
      </c>
      <c r="AD78" s="102">
        <v>2.28</v>
      </c>
      <c r="AE78" s="102">
        <v>0.41</v>
      </c>
      <c r="AF78" s="102">
        <v>1.29</v>
      </c>
      <c r="AG78" s="102">
        <v>-2.4</v>
      </c>
      <c r="AH78" s="102">
        <v>196.8</v>
      </c>
      <c r="AI78" s="102">
        <v>11.89</v>
      </c>
      <c r="AJ78" s="102">
        <v>-14.799999999999999</v>
      </c>
      <c r="AK78" s="102">
        <v>25.7</v>
      </c>
      <c r="AL78" s="113">
        <v>1260.0</v>
      </c>
      <c r="AM78" s="114">
        <v>0.6</v>
      </c>
      <c r="AN78" s="102">
        <v>3.13</v>
      </c>
      <c r="AO78" s="115">
        <f t="shared" si="9"/>
        <v>-43.6622111</v>
      </c>
      <c r="AP78" s="116">
        <f t="shared" si="10"/>
        <v>14.89334445</v>
      </c>
      <c r="AQ78" s="117">
        <f t="shared" si="11"/>
        <v>83.22623134</v>
      </c>
      <c r="AR78" s="103">
        <f t="array" ref="AR78">INDEX(Historical!$C$7:$C$1381,MATCH(B78,Historical!$B$7:$B$1403,0))*IF(AH78="n/a",1.03,IF(AH78&lt;0,1.01,IF(AH78&gt;10,1.1,(1+AH78/100))))</f>
        <v>2.53</v>
      </c>
      <c r="AS78" s="112">
        <f t="shared" si="12"/>
        <v>2.783</v>
      </c>
      <c r="AT78" s="112">
        <f t="shared" ref="AT78:AV78" si="86">IF($AK78="n/a",1.03*AS78,IF($AK78&lt;0,1.01*AS78,IF($AK78&gt;10,1.1*AS78,(1+$AK78/100)*AS78)))</f>
        <v>3.0613</v>
      </c>
      <c r="AU78" s="112">
        <f t="shared" si="86"/>
        <v>3.36743</v>
      </c>
      <c r="AV78" s="112">
        <f t="shared" si="86"/>
        <v>3.704173</v>
      </c>
      <c r="AW78" s="103">
        <f t="shared" si="14"/>
        <v>15.445903</v>
      </c>
      <c r="AX78" s="118">
        <f t="shared" si="15"/>
        <v>58.6182277</v>
      </c>
      <c r="AY78" s="119">
        <v>1.12</v>
      </c>
      <c r="AZ78" s="114">
        <v>2.33</v>
      </c>
      <c r="BA78" s="114">
        <v>-56.769999999999996</v>
      </c>
      <c r="BB78" s="114">
        <v>-17.080000000000002</v>
      </c>
      <c r="BC78" s="114">
        <v>-36.07</v>
      </c>
      <c r="BD78" s="42"/>
      <c r="BE78" s="17">
        <v>1994.0</v>
      </c>
      <c r="BF78" s="17">
        <f t="shared" si="16"/>
        <v>2</v>
      </c>
      <c r="BG78" s="120">
        <v>-0.4</v>
      </c>
    </row>
    <row r="79" ht="11.25" customHeight="1">
      <c r="A79" s="151" t="s">
        <v>354</v>
      </c>
      <c r="B79" s="122" t="s">
        <v>355</v>
      </c>
      <c r="C79" s="100" t="s">
        <v>177</v>
      </c>
      <c r="D79" s="100" t="s">
        <v>178</v>
      </c>
      <c r="E79" s="123">
        <v>42.0</v>
      </c>
      <c r="F79" s="58">
        <v>62.0</v>
      </c>
      <c r="G79" s="124" t="s">
        <v>120</v>
      </c>
      <c r="H79" s="124" t="s">
        <v>120</v>
      </c>
      <c r="I79" s="125">
        <v>100.67</v>
      </c>
      <c r="J79" s="126">
        <f t="shared" si="2"/>
        <v>2.145624317</v>
      </c>
      <c r="K79" s="127">
        <v>0.54</v>
      </c>
      <c r="L79" s="128">
        <v>4.0</v>
      </c>
      <c r="M79" s="129">
        <f t="shared" si="3"/>
        <v>2.16</v>
      </c>
      <c r="N79" s="130" t="s">
        <v>356</v>
      </c>
      <c r="O79" s="131">
        <v>0.5</v>
      </c>
      <c r="P79" s="132">
        <v>43651.0</v>
      </c>
      <c r="Q79" s="132">
        <v>43671.0</v>
      </c>
      <c r="R79" s="129">
        <f t="shared" si="4"/>
        <v>8</v>
      </c>
      <c r="S79" s="108">
        <f t="array" ref="S79">IF(INDEX(Historical!$D$7:$D$1379,MATCH(B79,Historical!$B$7:$B$1403,0))=0,"n/a",(INDEX(Historical!$C$7:$C$1381,MATCH(B79,Historical!$B$7:$B$1403,0))/INDEX(Historical!$D$7:$D$1379,MATCH(B79,Historical!$B$7:$B$1403,0))-1)*100)</f>
        <v>8.333333333</v>
      </c>
      <c r="T79" s="108">
        <f t="array" ref="T79">IF(INDEX(Historical!$F$7:$F$1372,MATCH(B79,Historical!$B$7:$B$1403,0))=0,"n/a",((INDEX(Historical!$C$7:$C$1381,MATCH(B79,Historical!$B$7:$B$1403,0))/INDEX(Historical!$F$7:$F$1372,MATCH(B79,Historical!$B$7:$B$1403,0)))^(1/3)-1)*100)</f>
        <v>8.688294367</v>
      </c>
      <c r="U79" s="108">
        <f t="array" ref="U79">IF(INDEX(Historical!$H$7:$H$1372,MATCH(B79,Historical!$B$7:$B$1403,0))=0,"n/a",((INDEX(Historical!$C$7:$C$1381,MATCH(B79,Historical!$B$7:$B$1403,0))/INDEX(Historical!$H$7:$H$1372,MATCH(B79,Historical!$B$7:$B$1403,0)))^(1/5)-1)*100)</f>
        <v>12.19551454</v>
      </c>
      <c r="V79" s="108">
        <f t="array" ref="V79">IF(INDEX(Historical!$O$7:$O$1372,MATCH(B79,Historical!$B$7:$B$1403,0))=0,"n/a",((INDEX(Historical!$C$7:$C$1381,MATCH(B79,Historical!$B$7:$B$1403,0))/INDEX(Historical!$O$7:$O$1372,MATCH(B79,Historical!$B$7:$B$1403,0)))^(1/10)-1)*100)</f>
        <v>10.23496482</v>
      </c>
      <c r="W79" s="109">
        <f t="shared" si="5"/>
        <v>1.191554125</v>
      </c>
      <c r="X79" s="110">
        <f t="shared" si="6"/>
        <v>4.878205818</v>
      </c>
      <c r="Y79" s="167" t="s">
        <v>357</v>
      </c>
      <c r="Z79" s="126">
        <f t="shared" si="7"/>
        <v>55.24296675</v>
      </c>
      <c r="AA79" s="134">
        <f t="shared" si="8"/>
        <v>25.74680307</v>
      </c>
      <c r="AB79" s="128">
        <v>4.0</v>
      </c>
      <c r="AC79" s="125">
        <v>3.91</v>
      </c>
      <c r="AD79" s="125">
        <v>3.36</v>
      </c>
      <c r="AE79" s="125">
        <v>4.37</v>
      </c>
      <c r="AF79" s="125">
        <v>2.67</v>
      </c>
      <c r="AG79" s="125">
        <v>8.799999999999999</v>
      </c>
      <c r="AH79" s="125">
        <v>-13.100000000000001</v>
      </c>
      <c r="AI79" s="125">
        <v>7.180000000000001</v>
      </c>
      <c r="AJ79" s="125">
        <v>2.5</v>
      </c>
      <c r="AK79" s="125">
        <v>7.670000000000001</v>
      </c>
      <c r="AL79" s="135">
        <v>135670.0</v>
      </c>
      <c r="AM79" s="136">
        <v>0.1</v>
      </c>
      <c r="AN79" s="125">
        <v>0.51</v>
      </c>
      <c r="AO79" s="137">
        <f t="shared" si="9"/>
        <v>-11.40566421</v>
      </c>
      <c r="AP79" s="138">
        <f t="shared" si="10"/>
        <v>14.34113886</v>
      </c>
      <c r="AQ79" s="139">
        <f t="shared" si="11"/>
        <v>74.79380131</v>
      </c>
      <c r="AR79" s="103">
        <f t="array" ref="AR79">INDEX(Historical!$C$7:$C$1381,MATCH(B79,Historical!$B$7:$B$1403,0))*IF(AH79="n/a",1.03,IF(AH79&lt;0,1.01,IF(AH79&gt;10,1.1,(1+AH79/100))))</f>
        <v>2.1008</v>
      </c>
      <c r="AS79" s="134">
        <f t="shared" si="12"/>
        <v>2.25163744</v>
      </c>
      <c r="AT79" s="134">
        <f t="shared" ref="AT79:AV79" si="87">IF($AK79="n/a",1.03*AS79,IF($AK79&lt;0,1.01*AS79,IF($AK79&gt;10,1.1*AS79,(1+$AK79/100)*AS79)))</f>
        <v>2.424338032</v>
      </c>
      <c r="AU79" s="134">
        <f t="shared" si="87"/>
        <v>2.610284759</v>
      </c>
      <c r="AV79" s="134">
        <f t="shared" si="87"/>
        <v>2.8104936</v>
      </c>
      <c r="AW79" s="126">
        <f t="shared" si="14"/>
        <v>12.19755383</v>
      </c>
      <c r="AX79" s="140">
        <f t="shared" si="15"/>
        <v>12.11637412</v>
      </c>
      <c r="AY79" s="141">
        <v>0.55</v>
      </c>
      <c r="AZ79" s="136">
        <v>21.63</v>
      </c>
      <c r="BA79" s="136">
        <v>-17.580000000000002</v>
      </c>
      <c r="BB79" s="136">
        <v>-13.089999999999998</v>
      </c>
      <c r="BC79" s="136">
        <v>-5.74</v>
      </c>
      <c r="BD79" s="142"/>
      <c r="BE79" s="17">
        <v>1978.0</v>
      </c>
      <c r="BF79" s="17">
        <f t="shared" si="16"/>
        <v>4</v>
      </c>
      <c r="BG79" s="143">
        <v>4.9</v>
      </c>
    </row>
    <row r="80" ht="11.25" customHeight="1">
      <c r="A80" s="155" t="s">
        <v>358</v>
      </c>
      <c r="B80" s="99" t="s">
        <v>359</v>
      </c>
      <c r="C80" s="100" t="s">
        <v>158</v>
      </c>
      <c r="D80" s="100" t="s">
        <v>190</v>
      </c>
      <c r="E80" s="101">
        <v>28.0</v>
      </c>
      <c r="F80" s="58">
        <v>100.0</v>
      </c>
      <c r="G80" s="58" t="s">
        <v>121</v>
      </c>
      <c r="H80" s="58" t="s">
        <v>121</v>
      </c>
      <c r="I80" s="102">
        <v>27.73</v>
      </c>
      <c r="J80" s="103">
        <f t="shared" si="2"/>
        <v>2.993148215</v>
      </c>
      <c r="K80" s="144">
        <v>0.2075</v>
      </c>
      <c r="L80" s="73">
        <v>4.0</v>
      </c>
      <c r="M80" s="23">
        <f t="shared" si="3"/>
        <v>0.83</v>
      </c>
      <c r="N80" s="105" t="s">
        <v>133</v>
      </c>
      <c r="O80" s="145">
        <v>0.2025</v>
      </c>
      <c r="P80" s="107">
        <v>43809.0</v>
      </c>
      <c r="Q80" s="107">
        <v>43830.0</v>
      </c>
      <c r="R80" s="23">
        <f t="shared" si="4"/>
        <v>2.469135802</v>
      </c>
      <c r="S80" s="108">
        <f t="array" ref="S80">IF(INDEX(Historical!$D$7:$D$1379,MATCH(B80,Historical!$B$7:$B$1403,0))=0,"n/a",(INDEX(Historical!$C$7:$C$1381,MATCH(B80,Historical!$B$7:$B$1403,0))/INDEX(Historical!$D$7:$D$1379,MATCH(B80,Historical!$B$7:$B$1403,0))-1)*100)</f>
        <v>3.164556962</v>
      </c>
      <c r="T80" s="108">
        <f t="array" ref="T80">IF(INDEX(Historical!$F$7:$F$1372,MATCH(B80,Historical!$B$7:$B$1403,0))=0,"n/a",((INDEX(Historical!$C$7:$C$1381,MATCH(B80,Historical!$B$7:$B$1403,0))/INDEX(Historical!$F$7:$F$1372,MATCH(B80,Historical!$B$7:$B$1403,0)))^(1/3)-1)*100)</f>
        <v>2.809232047</v>
      </c>
      <c r="U80" s="108">
        <f t="array" ref="U80">IF(INDEX(Historical!$H$7:$H$1372,MATCH(B80,Historical!$B$7:$B$1403,0))=0,"n/a",((INDEX(Historical!$C$7:$C$1381,MATCH(B80,Historical!$B$7:$B$1403,0))/INDEX(Historical!$H$7:$H$1372,MATCH(B80,Historical!$B$7:$B$1403,0)))^(1/5)-1)*100)</f>
        <v>2.796860701</v>
      </c>
      <c r="V80" s="108">
        <f t="array" ref="V80">IF(INDEX(Historical!$O$7:$O$1372,MATCH(B80,Historical!$B$7:$B$1403,0))=0,"n/a",((INDEX(Historical!$C$7:$C$1381,MATCH(B80,Historical!$B$7:$B$1403,0))/INDEX(Historical!$O$7:$O$1372,MATCH(B80,Historical!$B$7:$B$1403,0)))^(1/10)-1)*100)</f>
        <v>2.772422099</v>
      </c>
      <c r="W80" s="109">
        <f t="shared" si="5"/>
        <v>1.008814892</v>
      </c>
      <c r="X80" s="110">
        <f t="shared" si="6"/>
        <v>0.3252163606</v>
      </c>
      <c r="Y80" s="111"/>
      <c r="Z80" s="103">
        <f t="shared" si="7"/>
        <v>49.4047619</v>
      </c>
      <c r="AA80" s="112">
        <f t="shared" si="8"/>
        <v>16.50595238</v>
      </c>
      <c r="AB80" s="73">
        <v>12.0</v>
      </c>
      <c r="AC80" s="102">
        <v>1.68</v>
      </c>
      <c r="AD80" s="102">
        <v>2.01</v>
      </c>
      <c r="AE80" s="102">
        <v>1.05</v>
      </c>
      <c r="AF80" s="102">
        <v>1.98</v>
      </c>
      <c r="AG80" s="102">
        <v>10.9</v>
      </c>
      <c r="AH80" s="156">
        <v>7.3999999999999995</v>
      </c>
      <c r="AI80" s="156">
        <v>5.63</v>
      </c>
      <c r="AJ80" s="102">
        <v>8.6</v>
      </c>
      <c r="AK80" s="102">
        <v>8.200000000000001</v>
      </c>
      <c r="AL80" s="113">
        <v>5620.0</v>
      </c>
      <c r="AM80" s="114">
        <v>0.5</v>
      </c>
      <c r="AN80" s="102">
        <v>0.85</v>
      </c>
      <c r="AO80" s="115">
        <f t="shared" si="9"/>
        <v>-10.71594346</v>
      </c>
      <c r="AP80" s="116">
        <f t="shared" si="10"/>
        <v>5.790008916</v>
      </c>
      <c r="AQ80" s="117">
        <f t="shared" si="11"/>
        <v>20.52069571</v>
      </c>
      <c r="AR80" s="103">
        <f t="array" ref="AR80">INDEX(Historical!$C$7:$C$1381,MATCH(B80,Historical!$B$7:$B$1403,0))*IF(AH80="n/a",1.03,IF(AH80&lt;0,1.01,IF(AH80&gt;10,1.1,(1+AH80/100))))</f>
        <v>0.87531</v>
      </c>
      <c r="AS80" s="112">
        <f t="shared" si="12"/>
        <v>0.924589953</v>
      </c>
      <c r="AT80" s="112">
        <f t="shared" ref="AT80:AV80" si="88">IF($AK80="n/a",1.03*AS80,IF($AK80&lt;0,1.01*AS80,IF($AK80&gt;10,1.1*AS80,(1+$AK80/100)*AS80)))</f>
        <v>1.000406329</v>
      </c>
      <c r="AU80" s="112">
        <f t="shared" si="88"/>
        <v>1.082439648</v>
      </c>
      <c r="AV80" s="112">
        <f t="shared" si="88"/>
        <v>1.171199699</v>
      </c>
      <c r="AW80" s="103">
        <f t="shared" si="14"/>
        <v>5.05394563</v>
      </c>
      <c r="AX80" s="118">
        <f t="shared" si="15"/>
        <v>18.22555222</v>
      </c>
      <c r="AY80" s="119">
        <v>0.75</v>
      </c>
      <c r="AZ80" s="114">
        <v>13.79</v>
      </c>
      <c r="BA80" s="114">
        <v>-13.94</v>
      </c>
      <c r="BB80" s="114">
        <v>-7.64</v>
      </c>
      <c r="BC80" s="114">
        <v>-0.49</v>
      </c>
      <c r="BD80" s="42"/>
      <c r="BE80" s="17">
        <v>1992.0</v>
      </c>
      <c r="BF80" s="17">
        <f t="shared" si="16"/>
        <v>2</v>
      </c>
      <c r="BG80" s="120">
        <v>3.9</v>
      </c>
    </row>
    <row r="81" ht="11.25" customHeight="1">
      <c r="A81" s="55" t="s">
        <v>360</v>
      </c>
      <c r="B81" s="99" t="s">
        <v>361</v>
      </c>
      <c r="C81" s="100" t="s">
        <v>158</v>
      </c>
      <c r="D81" s="100" t="s">
        <v>362</v>
      </c>
      <c r="E81" s="101">
        <v>44.0</v>
      </c>
      <c r="F81" s="58">
        <v>57.0</v>
      </c>
      <c r="G81" s="58" t="s">
        <v>121</v>
      </c>
      <c r="H81" s="58" t="s">
        <v>121</v>
      </c>
      <c r="I81" s="102">
        <v>71.34</v>
      </c>
      <c r="J81" s="103">
        <f t="shared" si="2"/>
        <v>1.976450799</v>
      </c>
      <c r="K81" s="104">
        <v>0.3525</v>
      </c>
      <c r="L81" s="73">
        <v>4.0</v>
      </c>
      <c r="M81" s="23">
        <f t="shared" si="3"/>
        <v>1.41</v>
      </c>
      <c r="N81" s="105" t="s">
        <v>154</v>
      </c>
      <c r="O81" s="106">
        <v>0.3375</v>
      </c>
      <c r="P81" s="107">
        <v>43707.0</v>
      </c>
      <c r="Q81" s="107">
        <v>43723.0</v>
      </c>
      <c r="R81" s="23">
        <f t="shared" si="4"/>
        <v>4.444444444</v>
      </c>
      <c r="S81" s="108">
        <f t="array" ref="S81">IF(INDEX(Historical!$D$7:$D$1379,MATCH(B81,Historical!$B$7:$B$1403,0))=0,"n/a",(INDEX(Historical!$C$7:$C$1381,MATCH(B81,Historical!$B$7:$B$1403,0))/INDEX(Historical!$D$7:$D$1379,MATCH(B81,Historical!$B$7:$B$1403,0))-1)*100)</f>
        <v>4.545454545</v>
      </c>
      <c r="T81" s="108">
        <f t="array" ref="T81">IF(INDEX(Historical!$F$7:$F$1372,MATCH(B81,Historical!$B$7:$B$1403,0))=0,"n/a",((INDEX(Historical!$C$7:$C$1381,MATCH(B81,Historical!$B$7:$B$1403,0))/INDEX(Historical!$F$7:$F$1372,MATCH(B81,Historical!$B$7:$B$1403,0)))^(1/3)-1)*100)</f>
        <v>4.623845775</v>
      </c>
      <c r="U81" s="108">
        <f t="array" ref="U81">IF(INDEX(Historical!$H$7:$H$1372,MATCH(B81,Historical!$B$7:$B$1403,0))=0,"n/a",((INDEX(Historical!$C$7:$C$1381,MATCH(B81,Historical!$B$7:$B$1403,0))/INDEX(Historical!$H$7:$H$1372,MATCH(B81,Historical!$B$7:$B$1403,0)))^(1/5)-1)*100)</f>
        <v>4.479549118</v>
      </c>
      <c r="V81" s="108">
        <f t="array" ref="V81">IF(INDEX(Historical!$O$7:$O$1372,MATCH(B81,Historical!$B$7:$B$1403,0))=0,"n/a",((INDEX(Historical!$C$7:$C$1381,MATCH(B81,Historical!$B$7:$B$1403,0))/INDEX(Historical!$O$7:$O$1372,MATCH(B81,Historical!$B$7:$B$1403,0)))^(1/10)-1)*100)</f>
        <v>3.551358337</v>
      </c>
      <c r="W81" s="109">
        <f t="shared" si="5"/>
        <v>1.261362187</v>
      </c>
      <c r="X81" s="110">
        <f t="shared" si="6"/>
        <v>1.866478799</v>
      </c>
      <c r="Y81" s="149"/>
      <c r="Z81" s="103">
        <f t="shared" si="7"/>
        <v>56.4</v>
      </c>
      <c r="AA81" s="112">
        <f t="shared" si="8"/>
        <v>28.536</v>
      </c>
      <c r="AB81" s="73">
        <v>12.0</v>
      </c>
      <c r="AC81" s="102">
        <v>2.5</v>
      </c>
      <c r="AD81" s="102">
        <v>7.14</v>
      </c>
      <c r="AE81" s="102">
        <v>4.39</v>
      </c>
      <c r="AF81" s="102">
        <v>2.91</v>
      </c>
      <c r="AG81" s="102">
        <v>10.4</v>
      </c>
      <c r="AH81" s="102">
        <v>11.0</v>
      </c>
      <c r="AI81" s="102" t="s">
        <v>128</v>
      </c>
      <c r="AJ81" s="102">
        <v>2.4</v>
      </c>
      <c r="AK81" s="102">
        <v>4.0</v>
      </c>
      <c r="AL81" s="113">
        <v>2490.0</v>
      </c>
      <c r="AM81" s="114">
        <v>0.19</v>
      </c>
      <c r="AN81" s="102">
        <v>0.67</v>
      </c>
      <c r="AO81" s="115">
        <f t="shared" si="9"/>
        <v>-22.08000008</v>
      </c>
      <c r="AP81" s="116">
        <f t="shared" si="10"/>
        <v>6.455999917</v>
      </c>
      <c r="AQ81" s="117">
        <f t="shared" si="11"/>
        <v>92.11080136</v>
      </c>
      <c r="AR81" s="103">
        <f t="array" ref="AR81">INDEX(Historical!$C$7:$C$1381,MATCH(B81,Historical!$B$7:$B$1403,0))*IF(AH81="n/a",1.03,IF(AH81&lt;0,1.01,IF(AH81&gt;10,1.1,(1+AH81/100))))</f>
        <v>1.518</v>
      </c>
      <c r="AS81" s="112">
        <f t="shared" si="12"/>
        <v>1.56354</v>
      </c>
      <c r="AT81" s="112">
        <f t="shared" ref="AT81:AV81" si="89">IF($AK81="n/a",1.03*AS81,IF($AK81&lt;0,1.01*AS81,IF($AK81&gt;10,1.1*AS81,(1+$AK81/100)*AS81)))</f>
        <v>1.6260816</v>
      </c>
      <c r="AU81" s="112">
        <f t="shared" si="89"/>
        <v>1.691124864</v>
      </c>
      <c r="AV81" s="112">
        <f t="shared" si="89"/>
        <v>1.758769859</v>
      </c>
      <c r="AW81" s="103">
        <f t="shared" si="14"/>
        <v>8.157516323</v>
      </c>
      <c r="AX81" s="118">
        <f t="shared" si="15"/>
        <v>11.43470188</v>
      </c>
      <c r="AY81" s="119">
        <v>0.39</v>
      </c>
      <c r="AZ81" s="114">
        <v>12.68</v>
      </c>
      <c r="BA81" s="114">
        <v>-14.32</v>
      </c>
      <c r="BB81" s="114">
        <v>-10.040000000000001</v>
      </c>
      <c r="BC81" s="114">
        <v>-5.65</v>
      </c>
      <c r="BD81" s="42"/>
      <c r="BE81" s="17">
        <v>1976.0</v>
      </c>
      <c r="BF81" s="17">
        <f t="shared" si="16"/>
        <v>4</v>
      </c>
      <c r="BG81" s="120">
        <v>4.3</v>
      </c>
    </row>
    <row r="82" ht="11.25" customHeight="1">
      <c r="A82" s="155" t="s">
        <v>363</v>
      </c>
      <c r="B82" s="99" t="s">
        <v>364</v>
      </c>
      <c r="C82" s="100" t="s">
        <v>118</v>
      </c>
      <c r="D82" s="100" t="s">
        <v>119</v>
      </c>
      <c r="E82" s="101">
        <v>28.0</v>
      </c>
      <c r="F82" s="58">
        <v>104.0</v>
      </c>
      <c r="G82" s="58" t="s">
        <v>168</v>
      </c>
      <c r="H82" s="58" t="s">
        <v>168</v>
      </c>
      <c r="I82" s="102">
        <v>69.45</v>
      </c>
      <c r="J82" s="103">
        <f t="shared" si="2"/>
        <v>2.419006479</v>
      </c>
      <c r="K82" s="144">
        <v>0.42</v>
      </c>
      <c r="L82" s="73">
        <v>4.0</v>
      </c>
      <c r="M82" s="23">
        <f t="shared" si="3"/>
        <v>1.68</v>
      </c>
      <c r="N82" s="105" t="s">
        <v>365</v>
      </c>
      <c r="O82" s="145">
        <v>0.375</v>
      </c>
      <c r="P82" s="107">
        <v>43935.0</v>
      </c>
      <c r="Q82" s="107">
        <v>43951.0</v>
      </c>
      <c r="R82" s="23">
        <f t="shared" si="4"/>
        <v>12</v>
      </c>
      <c r="S82" s="108">
        <f t="array" ref="S82">IF(INDEX(Historical!$D$7:$D$1379,MATCH(B82,Historical!$B$7:$B$1403,0))=0,"n/a",(INDEX(Historical!$C$7:$C$1381,MATCH(B82,Historical!$B$7:$B$1403,0))/INDEX(Historical!$D$7:$D$1379,MATCH(B82,Historical!$B$7:$B$1403,0))-1)*100)</f>
        <v>14.453125</v>
      </c>
      <c r="T82" s="108">
        <f t="array" ref="T82">IF(INDEX(Historical!$F$7:$F$1372,MATCH(B82,Historical!$B$7:$B$1403,0))=0,"n/a",((INDEX(Historical!$C$7:$C$1381,MATCH(B82,Historical!$B$7:$B$1403,0))/INDEX(Historical!$F$7:$F$1372,MATCH(B82,Historical!$B$7:$B$1403,0)))^(1/3)-1)*100)</f>
        <v>13.01181785</v>
      </c>
      <c r="U82" s="108">
        <f t="array" ref="U82">IF(INDEX(Historical!$H$7:$H$1372,MATCH(B82,Historical!$B$7:$B$1403,0))=0,"n/a",((INDEX(Historical!$C$7:$C$1381,MATCH(B82,Historical!$B$7:$B$1403,0))/INDEX(Historical!$H$7:$H$1372,MATCH(B82,Historical!$B$7:$B$1403,0)))^(1/5)-1)*100)</f>
        <v>8.484227753</v>
      </c>
      <c r="V82" s="108">
        <f t="array" ref="V82">IF(INDEX(Historical!$O$7:$O$1372,MATCH(B82,Historical!$B$7:$B$1403,0))=0,"n/a",((INDEX(Historical!$C$7:$C$1381,MATCH(B82,Historical!$B$7:$B$1403,0))/INDEX(Historical!$O$7:$O$1372,MATCH(B82,Historical!$B$7:$B$1403,0)))^(1/10)-1)*100)</f>
        <v>5.471207314</v>
      </c>
      <c r="W82" s="109">
        <f t="shared" si="5"/>
        <v>1.550704857</v>
      </c>
      <c r="X82" s="110">
        <f t="shared" si="6"/>
        <v>0.6017182803</v>
      </c>
      <c r="Y82" s="99"/>
      <c r="Z82" s="103">
        <f t="shared" si="7"/>
        <v>43.63636364</v>
      </c>
      <c r="AA82" s="112">
        <f t="shared" si="8"/>
        <v>18.03896104</v>
      </c>
      <c r="AB82" s="73">
        <v>12.0</v>
      </c>
      <c r="AC82" s="102">
        <v>3.85</v>
      </c>
      <c r="AD82" s="102">
        <v>1.8</v>
      </c>
      <c r="AE82" s="102">
        <v>3.08</v>
      </c>
      <c r="AF82" s="102">
        <v>2.73</v>
      </c>
      <c r="AG82" s="102">
        <v>16.0</v>
      </c>
      <c r="AH82" s="102">
        <v>52.7</v>
      </c>
      <c r="AI82" s="102">
        <v>5.52</v>
      </c>
      <c r="AJ82" s="102">
        <v>14.099999999999998</v>
      </c>
      <c r="AK82" s="102">
        <v>10.0</v>
      </c>
      <c r="AL82" s="113">
        <v>1710.0</v>
      </c>
      <c r="AM82" s="114">
        <v>0.3</v>
      </c>
      <c r="AN82" s="102">
        <v>0.49</v>
      </c>
      <c r="AO82" s="115">
        <f t="shared" si="9"/>
        <v>-7.135726807</v>
      </c>
      <c r="AP82" s="116">
        <f t="shared" si="10"/>
        <v>10.90323423</v>
      </c>
      <c r="AQ82" s="117">
        <f t="shared" si="11"/>
        <v>47.94347815</v>
      </c>
      <c r="AR82" s="103">
        <f t="array" ref="AR82">INDEX(Historical!$C$7:$C$1381,MATCH(B82,Historical!$B$7:$B$1403,0))*IF(AH82="n/a",1.03,IF(AH82&lt;0,1.01,IF(AH82&gt;10,1.1,(1+AH82/100))))</f>
        <v>1.6115</v>
      </c>
      <c r="AS82" s="112">
        <f t="shared" si="12"/>
        <v>1.7004548</v>
      </c>
      <c r="AT82" s="112">
        <f t="shared" ref="AT82:AV82" si="90">IF($AK82="n/a",1.03*AS82,IF($AK82&lt;0,1.01*AS82,IF($AK82&gt;10,1.1*AS82,(1+$AK82/100)*AS82)))</f>
        <v>1.87050028</v>
      </c>
      <c r="AU82" s="112">
        <f t="shared" si="90"/>
        <v>2.057550308</v>
      </c>
      <c r="AV82" s="112">
        <f t="shared" si="90"/>
        <v>2.263305339</v>
      </c>
      <c r="AW82" s="103">
        <f t="shared" si="14"/>
        <v>9.503310727</v>
      </c>
      <c r="AX82" s="118">
        <f t="shared" si="15"/>
        <v>13.68367275</v>
      </c>
      <c r="AY82" s="119">
        <v>0.68</v>
      </c>
      <c r="AZ82" s="114">
        <v>24.66</v>
      </c>
      <c r="BA82" s="114">
        <v>-17.27</v>
      </c>
      <c r="BB82" s="114">
        <v>-11.27</v>
      </c>
      <c r="BC82" s="114">
        <v>0.15</v>
      </c>
      <c r="BD82" s="42"/>
      <c r="BE82" s="17">
        <v>1993.0</v>
      </c>
      <c r="BF82" s="17">
        <f t="shared" si="16"/>
        <v>2</v>
      </c>
      <c r="BG82" s="120">
        <v>7.5</v>
      </c>
    </row>
    <row r="83" ht="11.25" customHeight="1">
      <c r="A83" s="55" t="s">
        <v>366</v>
      </c>
      <c r="B83" s="99" t="s">
        <v>367</v>
      </c>
      <c r="C83" s="100" t="s">
        <v>125</v>
      </c>
      <c r="D83" s="100" t="s">
        <v>126</v>
      </c>
      <c r="E83" s="101">
        <v>33.0</v>
      </c>
      <c r="F83" s="58">
        <v>83.0</v>
      </c>
      <c r="G83" s="58" t="s">
        <v>121</v>
      </c>
      <c r="H83" s="58" t="s">
        <v>121</v>
      </c>
      <c r="I83" s="102">
        <v>146.19</v>
      </c>
      <c r="J83" s="103">
        <f t="shared" si="2"/>
        <v>1.696422464</v>
      </c>
      <c r="K83" s="144">
        <v>0.62</v>
      </c>
      <c r="L83" s="73">
        <v>4.0</v>
      </c>
      <c r="M83" s="23">
        <f t="shared" si="3"/>
        <v>2.48</v>
      </c>
      <c r="N83" s="105" t="s">
        <v>218</v>
      </c>
      <c r="O83" s="145">
        <v>0.57</v>
      </c>
      <c r="P83" s="107">
        <v>43828.0</v>
      </c>
      <c r="Q83" s="107">
        <v>43758.0</v>
      </c>
      <c r="R83" s="23">
        <f t="shared" si="4"/>
        <v>8.771929825</v>
      </c>
      <c r="S83" s="108">
        <f t="array" ref="S83">IF(INDEX(Historical!$D$7:$D$1379,MATCH(B83,Historical!$B$7:$B$1403,0))=0,"n/a",(INDEX(Historical!$C$7:$C$1381,MATCH(B83,Historical!$B$7:$B$1403,0))/INDEX(Historical!$D$7:$D$1379,MATCH(B83,Historical!$B$7:$B$1403,0))-1)*100)</f>
        <v>9.615384615</v>
      </c>
      <c r="T83" s="108">
        <f t="array" ref="T83">IF(INDEX(Historical!$F$7:$F$1372,MATCH(B83,Historical!$B$7:$B$1403,0))=0,"n/a",((INDEX(Historical!$C$7:$C$1381,MATCH(B83,Historical!$B$7:$B$1403,0))/INDEX(Historical!$F$7:$F$1372,MATCH(B83,Historical!$B$7:$B$1403,0)))^(1/3)-1)*100)</f>
        <v>9.850524118</v>
      </c>
      <c r="U83" s="108">
        <f t="array" ref="U83">IF(INDEX(Historical!$H$7:$H$1372,MATCH(B83,Historical!$B$7:$B$1403,0))=0,"n/a",((INDEX(Historical!$C$7:$C$1381,MATCH(B83,Historical!$B$7:$B$1403,0))/INDEX(Historical!$H$7:$H$1372,MATCH(B83,Historical!$B$7:$B$1403,0)))^(1/5)-1)*100)</f>
        <v>9.027141632</v>
      </c>
      <c r="V83" s="108">
        <f t="array" ref="V83">IF(INDEX(Historical!$O$7:$O$1372,MATCH(B83,Historical!$B$7:$B$1403,0))=0,"n/a",((INDEX(Historical!$C$7:$C$1381,MATCH(B83,Historical!$B$7:$B$1403,0))/INDEX(Historical!$O$7:$O$1372,MATCH(B83,Historical!$B$7:$B$1403,0)))^(1/10)-1)*100)</f>
        <v>9.035108831</v>
      </c>
      <c r="W83" s="109">
        <f t="shared" si="5"/>
        <v>0.9991181955</v>
      </c>
      <c r="X83" s="110">
        <f t="shared" si="6"/>
        <v>0.9603342161</v>
      </c>
      <c r="Y83" s="99" t="s">
        <v>368</v>
      </c>
      <c r="Z83" s="103">
        <f t="shared" si="7"/>
        <v>47.41873805</v>
      </c>
      <c r="AA83" s="112">
        <f t="shared" si="8"/>
        <v>27.95219885</v>
      </c>
      <c r="AB83" s="73">
        <v>11.0</v>
      </c>
      <c r="AC83" s="168">
        <v>5.23</v>
      </c>
      <c r="AD83" s="168">
        <v>5.59</v>
      </c>
      <c r="AE83" s="168">
        <v>3.67</v>
      </c>
      <c r="AF83" s="168">
        <v>5.64</v>
      </c>
      <c r="AG83" s="102">
        <v>20.599999999999998</v>
      </c>
      <c r="AH83" s="168">
        <v>10.2</v>
      </c>
      <c r="AI83" s="168">
        <v>7.17</v>
      </c>
      <c r="AJ83" s="102">
        <v>9.4</v>
      </c>
      <c r="AK83" s="102">
        <v>5.0</v>
      </c>
      <c r="AL83" s="169">
        <v>19620.0</v>
      </c>
      <c r="AM83" s="114">
        <v>0.06999999999999999</v>
      </c>
      <c r="AN83" s="102">
        <v>1.26</v>
      </c>
      <c r="AO83" s="115">
        <f t="shared" si="9"/>
        <v>-17.22863476</v>
      </c>
      <c r="AP83" s="116">
        <f t="shared" si="10"/>
        <v>10.7235641</v>
      </c>
      <c r="AQ83" s="117">
        <f t="shared" si="11"/>
        <v>164.7014264</v>
      </c>
      <c r="AR83" s="103">
        <f t="array" ref="AR83">INDEX(Historical!$C$7:$C$1381,MATCH(B83,Historical!$B$7:$B$1403,0))*IF(AH83="n/a",1.03,IF(AH83&lt;0,1.01,IF(AH83&gt;10,1.1,(1+AH83/100))))</f>
        <v>2.508</v>
      </c>
      <c r="AS83" s="112">
        <f t="shared" si="12"/>
        <v>2.6878236</v>
      </c>
      <c r="AT83" s="112">
        <f t="shared" ref="AT83:AV83" si="91">IF($AK83="n/a",1.03*AS83,IF($AK83&lt;0,1.01*AS83,IF($AK83&gt;10,1.1*AS83,(1+$AK83/100)*AS83)))</f>
        <v>2.82221478</v>
      </c>
      <c r="AU83" s="112">
        <f t="shared" si="91"/>
        <v>2.963325519</v>
      </c>
      <c r="AV83" s="112">
        <f t="shared" si="91"/>
        <v>3.111491795</v>
      </c>
      <c r="AW83" s="103">
        <f t="shared" si="14"/>
        <v>14.09285569</v>
      </c>
      <c r="AX83" s="118">
        <f t="shared" si="15"/>
        <v>9.640095556</v>
      </c>
      <c r="AY83" s="119">
        <v>0.07</v>
      </c>
      <c r="AZ83" s="114">
        <v>9.610000000000001</v>
      </c>
      <c r="BA83" s="114">
        <v>-16.259999999999998</v>
      </c>
      <c r="BB83" s="114">
        <v>-11.95</v>
      </c>
      <c r="BC83" s="114">
        <v>-9.89</v>
      </c>
      <c r="BD83" s="42"/>
      <c r="BE83" s="17">
        <v>1987.0</v>
      </c>
      <c r="BF83" s="17">
        <f t="shared" si="16"/>
        <v>3</v>
      </c>
      <c r="BG83" s="120">
        <v>6.800000000000001</v>
      </c>
    </row>
    <row r="84" ht="11.25" customHeight="1">
      <c r="A84" s="55" t="s">
        <v>369</v>
      </c>
      <c r="B84" s="99" t="s">
        <v>370</v>
      </c>
      <c r="C84" s="100" t="s">
        <v>118</v>
      </c>
      <c r="D84" s="100" t="s">
        <v>233</v>
      </c>
      <c r="E84" s="101">
        <v>62.0</v>
      </c>
      <c r="F84" s="58">
        <v>8.0</v>
      </c>
      <c r="G84" s="58" t="s">
        <v>121</v>
      </c>
      <c r="H84" s="58" t="s">
        <v>121</v>
      </c>
      <c r="I84" s="102">
        <v>149.24</v>
      </c>
      <c r="J84" s="103">
        <f t="shared" si="2"/>
        <v>3.939962477</v>
      </c>
      <c r="K84" s="104">
        <v>1.47</v>
      </c>
      <c r="L84" s="73">
        <v>4.0</v>
      </c>
      <c r="M84" s="23">
        <f t="shared" si="3"/>
        <v>5.88</v>
      </c>
      <c r="N84" s="105" t="s">
        <v>247</v>
      </c>
      <c r="O84" s="106">
        <v>1.44</v>
      </c>
      <c r="P84" s="107">
        <v>43874.0</v>
      </c>
      <c r="Q84" s="107">
        <v>43902.0</v>
      </c>
      <c r="R84" s="23">
        <f t="shared" si="4"/>
        <v>2.083333333</v>
      </c>
      <c r="S84" s="108">
        <f t="array" ref="S84">IF(INDEX(Historical!$D$7:$D$1379,MATCH(B84,Historical!$B$7:$B$1403,0))=0,"n/a",(INDEX(Historical!$C$7:$C$1381,MATCH(B84,Historical!$B$7:$B$1403,0))/INDEX(Historical!$D$7:$D$1379,MATCH(B84,Historical!$B$7:$B$1403,0))-1)*100)</f>
        <v>5.882352941</v>
      </c>
      <c r="T84" s="108">
        <f t="array" ref="T84">IF(INDEX(Historical!$F$7:$F$1372,MATCH(B84,Historical!$B$7:$B$1403,0))=0,"n/a",((INDEX(Historical!$C$7:$C$1381,MATCH(B84,Historical!$B$7:$B$1403,0))/INDEX(Historical!$F$7:$F$1372,MATCH(B84,Historical!$B$7:$B$1403,0)))^(1/3)-1)*100)</f>
        <v>9.063602229</v>
      </c>
      <c r="U84" s="108">
        <f t="array" ref="U84">IF(INDEX(Historical!$H$7:$H$1372,MATCH(B84,Historical!$B$7:$B$1403,0))=0,"n/a",((INDEX(Historical!$C$7:$C$1381,MATCH(B84,Historical!$B$7:$B$1403,0))/INDEX(Historical!$H$7:$H$1372,MATCH(B84,Historical!$B$7:$B$1403,0)))^(1/5)-1)*100)</f>
        <v>10.98883057</v>
      </c>
      <c r="V84" s="108">
        <f t="array" ref="V84">IF(INDEX(Historical!$O$7:$O$1372,MATCH(B84,Historical!$B$7:$B$1403,0))=0,"n/a",((INDEX(Historical!$C$7:$C$1381,MATCH(B84,Historical!$B$7:$B$1403,0))/INDEX(Historical!$O$7:$O$1372,MATCH(B84,Historical!$B$7:$B$1403,0)))^(1/10)-1)*100)</f>
        <v>10.93771888</v>
      </c>
      <c r="W84" s="109">
        <f t="shared" si="5"/>
        <v>1.004672975</v>
      </c>
      <c r="X84" s="110">
        <f t="shared" si="6"/>
        <v>12.20981174</v>
      </c>
      <c r="Y84" s="99"/>
      <c r="Z84" s="103">
        <f t="shared" si="7"/>
        <v>75.19181586</v>
      </c>
      <c r="AA84" s="112">
        <f t="shared" si="8"/>
        <v>19.08439898</v>
      </c>
      <c r="AB84" s="73">
        <v>12.0</v>
      </c>
      <c r="AC84" s="102">
        <v>7.82</v>
      </c>
      <c r="AD84" s="102">
        <v>4.32</v>
      </c>
      <c r="AE84" s="102">
        <v>2.7</v>
      </c>
      <c r="AF84" s="102">
        <v>8.55</v>
      </c>
      <c r="AG84" s="102">
        <v>45.1</v>
      </c>
      <c r="AH84" s="102">
        <v>-14.899999999999999</v>
      </c>
      <c r="AI84" s="102">
        <v>6.419999999999999</v>
      </c>
      <c r="AJ84" s="102">
        <v>0.8999999999999999</v>
      </c>
      <c r="AK84" s="102">
        <v>4.42</v>
      </c>
      <c r="AL84" s="113">
        <v>86800.0</v>
      </c>
      <c r="AM84" s="114">
        <v>0.1</v>
      </c>
      <c r="AN84" s="102">
        <v>2.03</v>
      </c>
      <c r="AO84" s="115">
        <f t="shared" si="9"/>
        <v>-4.155605935</v>
      </c>
      <c r="AP84" s="116">
        <f t="shared" si="10"/>
        <v>14.92879304</v>
      </c>
      <c r="AQ84" s="117">
        <f t="shared" si="11"/>
        <v>169.2967065</v>
      </c>
      <c r="AR84" s="103">
        <f t="array" ref="AR84">INDEX(Historical!$C$7:$C$1381,MATCH(B84,Historical!$B$7:$B$1403,0))*IF(AH84="n/a",1.03,IF(AH84&lt;0,1.01,IF(AH84&gt;10,1.1,(1+AH84/100))))</f>
        <v>5.8176</v>
      </c>
      <c r="AS84" s="112">
        <f t="shared" si="12"/>
        <v>6.19108992</v>
      </c>
      <c r="AT84" s="112">
        <f t="shared" ref="AT84:AV84" si="92">IF($AK84="n/a",1.03*AS84,IF($AK84&lt;0,1.01*AS84,IF($AK84&gt;10,1.1*AS84,(1+$AK84/100)*AS84)))</f>
        <v>6.464736094</v>
      </c>
      <c r="AU84" s="112">
        <f t="shared" si="92"/>
        <v>6.75047743</v>
      </c>
      <c r="AV84" s="112">
        <f t="shared" si="92"/>
        <v>7.048848532</v>
      </c>
      <c r="AW84" s="103">
        <f t="shared" si="14"/>
        <v>32.27275198</v>
      </c>
      <c r="AX84" s="118">
        <f t="shared" si="15"/>
        <v>21.6247333</v>
      </c>
      <c r="AY84" s="119">
        <v>1.12</v>
      </c>
      <c r="AZ84" s="114">
        <v>2.2399999999999998</v>
      </c>
      <c r="BA84" s="114">
        <v>-32.09</v>
      </c>
      <c r="BB84" s="114">
        <v>-11.76</v>
      </c>
      <c r="BC84" s="114">
        <v>-10.93</v>
      </c>
      <c r="BD84" s="42"/>
      <c r="BE84" s="17">
        <v>1959.0</v>
      </c>
      <c r="BF84" s="17">
        <f t="shared" si="16"/>
        <v>7</v>
      </c>
      <c r="BG84" s="120">
        <v>11.1</v>
      </c>
    </row>
    <row r="85" ht="11.25" customHeight="1">
      <c r="A85" s="55" t="s">
        <v>371</v>
      </c>
      <c r="B85" s="99" t="s">
        <v>372</v>
      </c>
      <c r="C85" s="100" t="s">
        <v>125</v>
      </c>
      <c r="D85" s="100" t="s">
        <v>373</v>
      </c>
      <c r="E85" s="101">
        <v>50.0</v>
      </c>
      <c r="F85" s="58">
        <v>28.0</v>
      </c>
      <c r="G85" s="58" t="s">
        <v>120</v>
      </c>
      <c r="H85" s="58" t="s">
        <v>120</v>
      </c>
      <c r="I85" s="102">
        <v>40.37</v>
      </c>
      <c r="J85" s="103">
        <f t="shared" si="2"/>
        <v>8.323012138</v>
      </c>
      <c r="K85" s="104">
        <v>0.84</v>
      </c>
      <c r="L85" s="73">
        <v>4.0</v>
      </c>
      <c r="M85" s="23">
        <f t="shared" si="3"/>
        <v>3.36</v>
      </c>
      <c r="N85" s="105" t="s">
        <v>184</v>
      </c>
      <c r="O85" s="106">
        <v>0.8</v>
      </c>
      <c r="P85" s="107">
        <v>43721.0</v>
      </c>
      <c r="Q85" s="107">
        <v>43748.0</v>
      </c>
      <c r="R85" s="23">
        <f t="shared" si="4"/>
        <v>5</v>
      </c>
      <c r="S85" s="108">
        <f t="array" ref="S85">IF(INDEX(Historical!$D$7:$D$1379,MATCH(B85,Historical!$B$7:$B$1403,0))=0,"n/a",(INDEX(Historical!$C$7:$C$1381,MATCH(B85,Historical!$B$7:$B$1403,0))/INDEX(Historical!$D$7:$D$1379,MATCH(B85,Historical!$B$7:$B$1403,0))-1)*100)</f>
        <v>14.68531469</v>
      </c>
      <c r="T85" s="108">
        <f t="array" ref="T85">IF(INDEX(Historical!$F$7:$F$1372,MATCH(B85,Historical!$B$7:$B$1403,0))=0,"n/a",((INDEX(Historical!$C$7:$C$1381,MATCH(B85,Historical!$B$7:$B$1403,0))/INDEX(Historical!$F$7:$F$1372,MATCH(B85,Historical!$B$7:$B$1403,0)))^(1/3)-1)*100)</f>
        <v>12.47801361</v>
      </c>
      <c r="U85" s="108">
        <f t="array" ref="U85">IF(INDEX(Historical!$H$7:$H$1372,MATCH(B85,Historical!$B$7:$B$1403,0))=0,"n/a",((INDEX(Historical!$C$7:$C$1381,MATCH(B85,Historical!$B$7:$B$1403,0))/INDEX(Historical!$H$7:$H$1372,MATCH(B85,Historical!$B$7:$B$1403,0)))^(1/5)-1)*100)</f>
        <v>10.84690065</v>
      </c>
      <c r="V85" s="108">
        <f t="array" ref="V85">IF(INDEX(Historical!$O$7:$O$1372,MATCH(B85,Historical!$B$7:$B$1403,0))=0,"n/a",((INDEX(Historical!$C$7:$C$1381,MATCH(B85,Historical!$B$7:$B$1403,0))/INDEX(Historical!$O$7:$O$1372,MATCH(B85,Historical!$B$7:$B$1403,0)))^(1/10)-1)*100)</f>
        <v>9.696570228</v>
      </c>
      <c r="W85" s="109">
        <f t="shared" si="5"/>
        <v>1.118632712</v>
      </c>
      <c r="X85" s="110">
        <f t="shared" si="6"/>
        <v>1.004342653</v>
      </c>
      <c r="Y85" s="170"/>
      <c r="Z85" s="103" t="str">
        <f t="shared" si="7"/>
        <v>n/a</v>
      </c>
      <c r="AA85" s="112" t="str">
        <f t="shared" si="8"/>
        <v>n/a</v>
      </c>
      <c r="AB85" s="73">
        <v>12.0</v>
      </c>
      <c r="AC85" s="102">
        <v>-0.75</v>
      </c>
      <c r="AD85" s="102" t="s">
        <v>128</v>
      </c>
      <c r="AE85" s="102">
        <v>2.98</v>
      </c>
      <c r="AF85" s="102">
        <v>7.15</v>
      </c>
      <c r="AG85" s="156">
        <v>46.800000000000004</v>
      </c>
      <c r="AH85" s="102">
        <v>6.2</v>
      </c>
      <c r="AI85" s="102">
        <v>5.74</v>
      </c>
      <c r="AJ85" s="102">
        <v>10.8</v>
      </c>
      <c r="AK85" s="102">
        <v>4.87</v>
      </c>
      <c r="AL85" s="113">
        <v>74870.0</v>
      </c>
      <c r="AM85" s="114">
        <v>0.1</v>
      </c>
      <c r="AN85" s="102">
        <v>2.65</v>
      </c>
      <c r="AO85" s="115" t="str">
        <f t="shared" si="9"/>
        <v>n/a</v>
      </c>
      <c r="AP85" s="116">
        <f t="shared" si="10"/>
        <v>19.16991279</v>
      </c>
      <c r="AQ85" s="117" t="str">
        <f t="shared" si="11"/>
        <v>n/a</v>
      </c>
      <c r="AR85" s="103">
        <f t="array" ref="AR85">INDEX(Historical!$C$7:$C$1381,MATCH(B85,Historical!$B$7:$B$1403,0))*IF(AH85="n/a",1.03,IF(AH85&lt;0,1.01,IF(AH85&gt;10,1.1,(1+AH85/100))))</f>
        <v>3.48336</v>
      </c>
      <c r="AS85" s="112">
        <f t="shared" si="12"/>
        <v>3.683304864</v>
      </c>
      <c r="AT85" s="112">
        <f t="shared" ref="AT85:AV85" si="93">IF($AK85="n/a",1.03*AS85,IF($AK85&lt;0,1.01*AS85,IF($AK85&gt;10,1.1*AS85,(1+$AK85/100)*AS85)))</f>
        <v>3.862681811</v>
      </c>
      <c r="AU85" s="112">
        <f t="shared" si="93"/>
        <v>4.050794415</v>
      </c>
      <c r="AV85" s="112">
        <f t="shared" si="93"/>
        <v>4.248068103</v>
      </c>
      <c r="AW85" s="103">
        <f t="shared" si="14"/>
        <v>19.32820919</v>
      </c>
      <c r="AX85" s="118">
        <f t="shared" si="15"/>
        <v>47.87765468</v>
      </c>
      <c r="AY85" s="119">
        <v>0.46</v>
      </c>
      <c r="AZ85" s="114">
        <v>2.7199999999999998</v>
      </c>
      <c r="BA85" s="114">
        <v>-30.25</v>
      </c>
      <c r="BB85" s="114">
        <v>-16.6</v>
      </c>
      <c r="BC85" s="114">
        <v>-14.96</v>
      </c>
      <c r="BD85" s="42"/>
      <c r="BE85" s="17">
        <v>1970.0</v>
      </c>
      <c r="BF85" s="17">
        <f t="shared" si="16"/>
        <v>6</v>
      </c>
      <c r="BG85" s="120">
        <v>11.200000000000001</v>
      </c>
    </row>
    <row r="86" ht="11.25" customHeight="1">
      <c r="A86" s="55" t="s">
        <v>374</v>
      </c>
      <c r="B86" s="99" t="s">
        <v>375</v>
      </c>
      <c r="C86" s="100" t="s">
        <v>118</v>
      </c>
      <c r="D86" s="100" t="s">
        <v>119</v>
      </c>
      <c r="E86" s="101">
        <v>48.0</v>
      </c>
      <c r="F86" s="58">
        <v>34.0</v>
      </c>
      <c r="G86" s="58" t="s">
        <v>168</v>
      </c>
      <c r="H86" s="58" t="s">
        <v>168</v>
      </c>
      <c r="I86" s="102">
        <v>121.67</v>
      </c>
      <c r="J86" s="103">
        <f t="shared" si="2"/>
        <v>1.380784088</v>
      </c>
      <c r="K86" s="104">
        <v>0.42</v>
      </c>
      <c r="L86" s="73">
        <v>4.0</v>
      </c>
      <c r="M86" s="23">
        <f t="shared" si="3"/>
        <v>1.68</v>
      </c>
      <c r="N86" s="105" t="s">
        <v>376</v>
      </c>
      <c r="O86" s="106">
        <v>0.38</v>
      </c>
      <c r="P86" s="107">
        <v>43602.0</v>
      </c>
      <c r="Q86" s="107">
        <v>43626.0</v>
      </c>
      <c r="R86" s="23">
        <f t="shared" si="4"/>
        <v>10.52631579</v>
      </c>
      <c r="S86" s="108">
        <f t="array" ref="S86">IF(INDEX(Historical!$D$7:$D$1379,MATCH(B86,Historical!$B$7:$B$1403,0))=0,"n/a",(INDEX(Historical!$C$7:$C$1381,MATCH(B86,Historical!$B$7:$B$1403,0))/INDEX(Historical!$D$7:$D$1379,MATCH(B86,Historical!$B$7:$B$1403,0))-1)*100)</f>
        <v>10.06711409</v>
      </c>
      <c r="T86" s="108">
        <f t="array" ref="T86">IF(INDEX(Historical!$F$7:$F$1372,MATCH(B86,Historical!$B$7:$B$1403,0))=0,"n/a",((INDEX(Historical!$C$7:$C$1381,MATCH(B86,Historical!$B$7:$B$1403,0))/INDEX(Historical!$F$7:$F$1372,MATCH(B86,Historical!$B$7:$B$1403,0)))^(1/3)-1)*100)</f>
        <v>7.776526848</v>
      </c>
      <c r="U86" s="108">
        <f t="array" ref="U86">IF(INDEX(Historical!$H$7:$H$1372,MATCH(B86,Historical!$B$7:$B$1403,0))=0,"n/a",((INDEX(Historical!$C$7:$C$1381,MATCH(B86,Historical!$B$7:$B$1403,0))/INDEX(Historical!$H$7:$H$1372,MATCH(B86,Historical!$B$7:$B$1403,0)))^(1/5)-1)*100)</f>
        <v>5.922384105</v>
      </c>
      <c r="V86" s="108">
        <f t="array" ref="V86">IF(INDEX(Historical!$O$7:$O$1372,MATCH(B86,Historical!$B$7:$B$1403,0))=0,"n/a",((INDEX(Historical!$C$7:$C$1381,MATCH(B86,Historical!$B$7:$B$1403,0))/INDEX(Historical!$O$7:$O$1372,MATCH(B86,Historical!$B$7:$B$1403,0)))^(1/10)-1)*100)</f>
        <v>5.501166489</v>
      </c>
      <c r="W86" s="109">
        <f t="shared" si="5"/>
        <v>1.076568782</v>
      </c>
      <c r="X86" s="110">
        <f t="shared" si="6"/>
        <v>0.6729981937</v>
      </c>
      <c r="Y86" s="149"/>
      <c r="Z86" s="103">
        <f t="shared" si="7"/>
        <v>48.27586207</v>
      </c>
      <c r="AA86" s="112">
        <f t="shared" si="8"/>
        <v>34.96264368</v>
      </c>
      <c r="AB86" s="73">
        <v>12.0</v>
      </c>
      <c r="AC86" s="102">
        <v>3.48</v>
      </c>
      <c r="AD86" s="102">
        <v>1.94</v>
      </c>
      <c r="AE86" s="102">
        <v>3.37</v>
      </c>
      <c r="AF86" s="102">
        <v>6.53</v>
      </c>
      <c r="AG86" s="102">
        <v>19.8</v>
      </c>
      <c r="AH86" s="102">
        <v>11.0</v>
      </c>
      <c r="AI86" s="102">
        <v>9.569999999999999</v>
      </c>
      <c r="AJ86" s="102">
        <v>8.799999999999999</v>
      </c>
      <c r="AK86" s="102">
        <v>18.0</v>
      </c>
      <c r="AL86" s="113">
        <v>4730.0</v>
      </c>
      <c r="AM86" s="114">
        <v>0.3</v>
      </c>
      <c r="AN86" s="102">
        <v>0.48</v>
      </c>
      <c r="AO86" s="115">
        <f t="shared" si="9"/>
        <v>-27.65947549</v>
      </c>
      <c r="AP86" s="116">
        <f t="shared" si="10"/>
        <v>7.303168193</v>
      </c>
      <c r="AQ86" s="117">
        <f t="shared" si="11"/>
        <v>218.5425583</v>
      </c>
      <c r="AR86" s="103">
        <f t="array" ref="AR86">INDEX(Historical!$C$7:$C$1381,MATCH(B86,Historical!$B$7:$B$1403,0))*IF(AH86="n/a",1.03,IF(AH86&lt;0,1.01,IF(AH86&gt;10,1.1,(1+AH86/100))))</f>
        <v>1.804</v>
      </c>
      <c r="AS86" s="112">
        <f t="shared" si="12"/>
        <v>1.9766428</v>
      </c>
      <c r="AT86" s="112">
        <f t="shared" ref="AT86:AV86" si="94">IF($AK86="n/a",1.03*AS86,IF($AK86&lt;0,1.01*AS86,IF($AK86&gt;10,1.1*AS86,(1+$AK86/100)*AS86)))</f>
        <v>2.17430708</v>
      </c>
      <c r="AU86" s="112">
        <f t="shared" si="94"/>
        <v>2.391737788</v>
      </c>
      <c r="AV86" s="112">
        <f t="shared" si="94"/>
        <v>2.630911567</v>
      </c>
      <c r="AW86" s="103">
        <f t="shared" si="14"/>
        <v>10.97759923</v>
      </c>
      <c r="AX86" s="118">
        <f t="shared" si="15"/>
        <v>9.022437113</v>
      </c>
      <c r="AY86" s="119">
        <v>1.0</v>
      </c>
      <c r="AZ86" s="114">
        <v>26.729999999999997</v>
      </c>
      <c r="BA86" s="114">
        <v>-14.52</v>
      </c>
      <c r="BB86" s="114">
        <v>-8.59</v>
      </c>
      <c r="BC86" s="114">
        <v>5.3</v>
      </c>
      <c r="BD86" s="42"/>
      <c r="BE86" s="17">
        <v>1972.0</v>
      </c>
      <c r="BF86" s="17">
        <f t="shared" si="16"/>
        <v>5</v>
      </c>
      <c r="BG86" s="120">
        <v>8.0</v>
      </c>
    </row>
    <row r="87" ht="11.25" customHeight="1">
      <c r="A87" s="55" t="s">
        <v>377</v>
      </c>
      <c r="B87" s="99" t="s">
        <v>378</v>
      </c>
      <c r="C87" s="100" t="s">
        <v>158</v>
      </c>
      <c r="D87" s="100" t="s">
        <v>159</v>
      </c>
      <c r="E87" s="101">
        <v>47.0</v>
      </c>
      <c r="F87" s="58">
        <v>43.0</v>
      </c>
      <c r="G87" s="58" t="s">
        <v>121</v>
      </c>
      <c r="H87" s="58" t="s">
        <v>121</v>
      </c>
      <c r="I87" s="102">
        <v>59.47</v>
      </c>
      <c r="J87" s="103">
        <f t="shared" si="2"/>
        <v>1.723558097</v>
      </c>
      <c r="K87" s="104">
        <v>0.25625</v>
      </c>
      <c r="L87" s="73">
        <v>4.0</v>
      </c>
      <c r="M87" s="23">
        <f t="shared" si="3"/>
        <v>1.025</v>
      </c>
      <c r="N87" s="105" t="s">
        <v>138</v>
      </c>
      <c r="O87" s="106">
        <v>0.24</v>
      </c>
      <c r="P87" s="107">
        <v>43783.0</v>
      </c>
      <c r="Q87" s="107">
        <v>43801.0</v>
      </c>
      <c r="R87" s="23">
        <f t="shared" si="4"/>
        <v>6.770833333</v>
      </c>
      <c r="S87" s="108">
        <f t="array" ref="S87">IF(INDEX(Historical!$D$7:$D$1379,MATCH(B87,Historical!$B$7:$B$1403,0))=0,"n/a",(INDEX(Historical!$C$7:$C$1381,MATCH(B87,Historical!$B$7:$B$1403,0))/INDEX(Historical!$D$7:$D$1379,MATCH(B87,Historical!$B$7:$B$1403,0))-1)*100)</f>
        <v>7.127572016</v>
      </c>
      <c r="T87" s="108">
        <f t="array" ref="T87">IF(INDEX(Historical!$F$7:$F$1372,MATCH(B87,Historical!$B$7:$B$1403,0))=0,"n/a",((INDEX(Historical!$C$7:$C$1381,MATCH(B87,Historical!$B$7:$B$1403,0))/INDEX(Historical!$F$7:$F$1372,MATCH(B87,Historical!$B$7:$B$1403,0)))^(1/3)-1)*100)</f>
        <v>6.528404883</v>
      </c>
      <c r="U87" s="108">
        <f t="array" ref="U87">IF(INDEX(Historical!$H$7:$H$1372,MATCH(B87,Historical!$B$7:$B$1403,0))=0,"n/a",((INDEX(Historical!$C$7:$C$1381,MATCH(B87,Historical!$B$7:$B$1403,0))/INDEX(Historical!$H$7:$H$1372,MATCH(B87,Historical!$B$7:$B$1403,0)))^(1/5)-1)*100)</f>
        <v>5.065417607</v>
      </c>
      <c r="V87" s="108">
        <f t="array" ref="V87">IF(INDEX(Historical!$O$7:$O$1372,MATCH(B87,Historical!$B$7:$B$1403,0))=0,"n/a",((INDEX(Historical!$C$7:$C$1381,MATCH(B87,Historical!$B$7:$B$1403,0))/INDEX(Historical!$O$7:$O$1372,MATCH(B87,Historical!$B$7:$B$1403,0)))^(1/10)-1)*100)</f>
        <v>3.1989773</v>
      </c>
      <c r="W87" s="109">
        <f t="shared" si="5"/>
        <v>1.583449062</v>
      </c>
      <c r="X87" s="110">
        <f t="shared" si="6"/>
        <v>0.3644185328</v>
      </c>
      <c r="Y87" s="99"/>
      <c r="Z87" s="103">
        <f t="shared" si="7"/>
        <v>52.03045685</v>
      </c>
      <c r="AA87" s="112">
        <f t="shared" si="8"/>
        <v>30.18781726</v>
      </c>
      <c r="AB87" s="73">
        <v>12.0</v>
      </c>
      <c r="AC87" s="102">
        <v>1.97</v>
      </c>
      <c r="AD87" s="102">
        <v>11.2</v>
      </c>
      <c r="AE87" s="102">
        <v>7.56</v>
      </c>
      <c r="AF87" s="102">
        <v>3.58</v>
      </c>
      <c r="AG87" s="102">
        <v>12.5</v>
      </c>
      <c r="AH87" s="102">
        <v>45.800000000000004</v>
      </c>
      <c r="AI87" s="102">
        <v>2.54</v>
      </c>
      <c r="AJ87" s="102">
        <v>13.900000000000002</v>
      </c>
      <c r="AK87" s="102">
        <v>2.7</v>
      </c>
      <c r="AL87" s="120">
        <v>1020.0</v>
      </c>
      <c r="AM87" s="114">
        <v>0.1</v>
      </c>
      <c r="AN87" s="102">
        <v>1.07</v>
      </c>
      <c r="AO87" s="115">
        <f t="shared" si="9"/>
        <v>-23.39884156</v>
      </c>
      <c r="AP87" s="116">
        <f t="shared" si="10"/>
        <v>6.788975703</v>
      </c>
      <c r="AQ87" s="117">
        <f t="shared" si="11"/>
        <v>119.1624317</v>
      </c>
      <c r="AR87" s="103">
        <f t="array" ref="AR87">INDEX(Historical!$C$7:$C$1381,MATCH(B87,Historical!$B$7:$B$1403,0))*IF(AH87="n/a",1.03,IF(AH87&lt;0,1.01,IF(AH87&gt;10,1.1,(1+AH87/100))))</f>
        <v>1.07382</v>
      </c>
      <c r="AS87" s="112">
        <f t="shared" si="12"/>
        <v>1.101095028</v>
      </c>
      <c r="AT87" s="112">
        <f t="shared" ref="AT87:AV87" si="95">IF($AK87="n/a",1.03*AS87,IF($AK87&lt;0,1.01*AS87,IF($AK87&gt;10,1.1*AS87,(1+$AK87/100)*AS87)))</f>
        <v>1.130824594</v>
      </c>
      <c r="AU87" s="112">
        <f t="shared" si="95"/>
        <v>1.161356858</v>
      </c>
      <c r="AV87" s="112">
        <f t="shared" si="95"/>
        <v>1.192713493</v>
      </c>
      <c r="AW87" s="103">
        <f t="shared" si="14"/>
        <v>5.659809972</v>
      </c>
      <c r="AX87" s="118">
        <f t="shared" si="15"/>
        <v>9.517084198</v>
      </c>
      <c r="AY87" s="119">
        <v>0.24</v>
      </c>
      <c r="AZ87" s="114">
        <v>13.25</v>
      </c>
      <c r="BA87" s="114">
        <v>-14.95</v>
      </c>
      <c r="BB87" s="114">
        <v>-8.649999999999999</v>
      </c>
      <c r="BC87" s="114">
        <v>-4.79</v>
      </c>
      <c r="BD87" s="42"/>
      <c r="BE87" s="17">
        <v>1974.0</v>
      </c>
      <c r="BF87" s="17">
        <f t="shared" si="16"/>
        <v>4</v>
      </c>
      <c r="BG87" s="120">
        <v>4.0</v>
      </c>
    </row>
    <row r="88" ht="11.25" customHeight="1">
      <c r="A88" s="155" t="s">
        <v>379</v>
      </c>
      <c r="B88" s="99" t="s">
        <v>380</v>
      </c>
      <c r="C88" s="100" t="s">
        <v>245</v>
      </c>
      <c r="D88" s="100" t="s">
        <v>246</v>
      </c>
      <c r="E88" s="101">
        <v>34.0</v>
      </c>
      <c r="F88" s="58">
        <v>78.0</v>
      </c>
      <c r="G88" s="58" t="s">
        <v>168</v>
      </c>
      <c r="H88" s="58" t="s">
        <v>168</v>
      </c>
      <c r="I88" s="102">
        <v>41.22</v>
      </c>
      <c r="J88" s="103">
        <f t="shared" si="2"/>
        <v>1.843765163</v>
      </c>
      <c r="K88" s="104">
        <v>0.19</v>
      </c>
      <c r="L88" s="73">
        <v>4.0</v>
      </c>
      <c r="M88" s="23">
        <f t="shared" si="3"/>
        <v>0.76</v>
      </c>
      <c r="N88" s="105" t="s">
        <v>154</v>
      </c>
      <c r="O88" s="171">
        <v>0.165</v>
      </c>
      <c r="P88" s="107">
        <v>43615.0</v>
      </c>
      <c r="Q88" s="107">
        <v>43630.0</v>
      </c>
      <c r="R88" s="23">
        <f t="shared" si="4"/>
        <v>15.15151515</v>
      </c>
      <c r="S88" s="108">
        <f t="array" ref="S88">IF(INDEX(Historical!$D$7:$D$1379,MATCH(B88,Historical!$B$7:$B$1403,0))=0,"n/a",(INDEX(Historical!$C$7:$C$1381,MATCH(B88,Historical!$B$7:$B$1403,0))/INDEX(Historical!$D$7:$D$1379,MATCH(B88,Historical!$B$7:$B$1403,0))-1)*100)</f>
        <v>11.36363636</v>
      </c>
      <c r="T88" s="108">
        <f t="array" ref="T88">IF(INDEX(Historical!$F$7:$F$1372,MATCH(B88,Historical!$B$7:$B$1403,0))=0,"n/a",((INDEX(Historical!$C$7:$C$1381,MATCH(B88,Historical!$B$7:$B$1403,0))/INDEX(Historical!$F$7:$F$1372,MATCH(B88,Historical!$B$7:$B$1403,0)))^(1/3)-1)*100)</f>
        <v>29.83141661</v>
      </c>
      <c r="U88" s="108">
        <f t="array" ref="U88">IF(INDEX(Historical!$H$7:$H$1372,MATCH(B88,Historical!$B$7:$B$1403,0))=0,"n/a",((INDEX(Historical!$C$7:$C$1381,MATCH(B88,Historical!$B$7:$B$1403,0))/INDEX(Historical!$H$7:$H$1372,MATCH(B88,Historical!$B$7:$B$1403,0)))^(1/5)-1)*100)</f>
        <v>17.91393578</v>
      </c>
      <c r="V88" s="108">
        <f t="array" ref="V88">IF(INDEX(Historical!$O$7:$O$1372,MATCH(B88,Historical!$B$7:$B$1403,0))=0,"n/a",((INDEX(Historical!$C$7:$C$1381,MATCH(B88,Historical!$B$7:$B$1403,0))/INDEX(Historical!$O$7:$O$1372,MATCH(B88,Historical!$B$7:$B$1403,0)))^(1/10)-1)*100)</f>
        <v>13.47126226</v>
      </c>
      <c r="W88" s="109">
        <f t="shared" si="5"/>
        <v>1.329788957</v>
      </c>
      <c r="X88" s="110" t="str">
        <f t="shared" si="6"/>
        <v>n/a</v>
      </c>
      <c r="Y88" s="149" t="s">
        <v>381</v>
      </c>
      <c r="Z88" s="103">
        <f t="shared" si="7"/>
        <v>12.02531646</v>
      </c>
      <c r="AA88" s="112">
        <f t="shared" si="8"/>
        <v>6.522151899</v>
      </c>
      <c r="AB88" s="73">
        <v>12.0</v>
      </c>
      <c r="AC88" s="102">
        <v>6.32</v>
      </c>
      <c r="AD88" s="102" t="s">
        <v>128</v>
      </c>
      <c r="AE88" s="102">
        <v>1.87</v>
      </c>
      <c r="AF88" s="102">
        <v>1.02</v>
      </c>
      <c r="AG88" s="102">
        <v>16.5</v>
      </c>
      <c r="AH88" s="102">
        <v>35.6</v>
      </c>
      <c r="AI88" s="102" t="s">
        <v>128</v>
      </c>
      <c r="AJ88" s="102">
        <v>-1.7999999999999998</v>
      </c>
      <c r="AK88" s="102" t="s">
        <v>128</v>
      </c>
      <c r="AL88" s="113">
        <v>286.48</v>
      </c>
      <c r="AM88" s="114">
        <v>2.8000000000000003</v>
      </c>
      <c r="AN88" s="102">
        <v>0.03</v>
      </c>
      <c r="AO88" s="115">
        <f t="shared" si="9"/>
        <v>13.23554905</v>
      </c>
      <c r="AP88" s="116">
        <f t="shared" si="10"/>
        <v>19.75770094</v>
      </c>
      <c r="AQ88" s="117">
        <f t="shared" si="11"/>
        <v>-45.62437255</v>
      </c>
      <c r="AR88" s="103">
        <f t="array" ref="AR88">INDEX(Historical!$C$7:$C$1381,MATCH(B88,Historical!$B$7:$B$1403,0))*IF(AH88="n/a",1.03,IF(AH88&lt;0,1.01,IF(AH88&gt;10,1.1,(1+AH88/100))))</f>
        <v>0.8085</v>
      </c>
      <c r="AS88" s="112">
        <f t="shared" si="12"/>
        <v>0.832755</v>
      </c>
      <c r="AT88" s="112">
        <f t="shared" ref="AT88:AV88" si="96">IF($AK88="n/a",1.03*AS88,IF($AK88&lt;0,1.01*AS88,IF($AK88&gt;10,1.1*AS88,(1+$AK88/100)*AS88)))</f>
        <v>0.85773765</v>
      </c>
      <c r="AU88" s="112">
        <f t="shared" si="96"/>
        <v>0.8834697795</v>
      </c>
      <c r="AV88" s="112">
        <f t="shared" si="96"/>
        <v>0.9099738729</v>
      </c>
      <c r="AW88" s="103">
        <f t="shared" si="14"/>
        <v>4.292436302</v>
      </c>
      <c r="AX88" s="118">
        <f t="shared" si="15"/>
        <v>10.41347963</v>
      </c>
      <c r="AY88" s="119">
        <v>0.19</v>
      </c>
      <c r="AZ88" s="114">
        <v>14.34</v>
      </c>
      <c r="BA88" s="114">
        <v>-37.92</v>
      </c>
      <c r="BB88" s="114">
        <v>-13.25</v>
      </c>
      <c r="BC88" s="114">
        <v>-19.580000000000002</v>
      </c>
      <c r="BD88" s="42"/>
      <c r="BE88" s="17">
        <v>1987.0</v>
      </c>
      <c r="BF88" s="17">
        <f t="shared" si="16"/>
        <v>3</v>
      </c>
      <c r="BG88" s="120">
        <v>11.200000000000001</v>
      </c>
    </row>
    <row r="89" ht="11.25" customHeight="1">
      <c r="A89" s="55" t="s">
        <v>382</v>
      </c>
      <c r="B89" s="99" t="s">
        <v>383</v>
      </c>
      <c r="C89" s="100" t="s">
        <v>118</v>
      </c>
      <c r="D89" s="100" t="s">
        <v>202</v>
      </c>
      <c r="E89" s="101">
        <v>56.0</v>
      </c>
      <c r="F89" s="58">
        <v>16.0</v>
      </c>
      <c r="G89" s="58" t="s">
        <v>121</v>
      </c>
      <c r="H89" s="58" t="s">
        <v>121</v>
      </c>
      <c r="I89" s="102">
        <v>145.3</v>
      </c>
      <c r="J89" s="103">
        <f t="shared" si="2"/>
        <v>1.046111493</v>
      </c>
      <c r="K89" s="104">
        <v>0.38</v>
      </c>
      <c r="L89" s="73">
        <v>4.0</v>
      </c>
      <c r="M89" s="23">
        <f t="shared" si="3"/>
        <v>1.52</v>
      </c>
      <c r="N89" s="105" t="s">
        <v>384</v>
      </c>
      <c r="O89" s="106">
        <v>0.35</v>
      </c>
      <c r="P89" s="107">
        <v>43703.0</v>
      </c>
      <c r="Q89" s="107">
        <v>43718.0</v>
      </c>
      <c r="R89" s="23">
        <f t="shared" si="4"/>
        <v>8.571428571</v>
      </c>
      <c r="S89" s="108">
        <f t="array" ref="S89">IF(INDEX(Historical!$D$7:$D$1379,MATCH(B89,Historical!$B$7:$B$1403,0))=0,"n/a",(INDEX(Historical!$C$7:$C$1381,MATCH(B89,Historical!$B$7:$B$1403,0))/INDEX(Historical!$D$7:$D$1379,MATCH(B89,Historical!$B$7:$B$1403,0))-1)*100)</f>
        <v>14.4</v>
      </c>
      <c r="T89" s="108">
        <f t="array" ref="T89">IF(INDEX(Historical!$F$7:$F$1372,MATCH(B89,Historical!$B$7:$B$1403,0))=0,"n/a",((INDEX(Historical!$C$7:$C$1381,MATCH(B89,Historical!$B$7:$B$1403,0))/INDEX(Historical!$F$7:$F$1372,MATCH(B89,Historical!$B$7:$B$1403,0)))^(1/3)-1)*100)</f>
        <v>11.92109622</v>
      </c>
      <c r="U89" s="108">
        <f t="array" ref="U89">IF(INDEX(Historical!$H$7:$H$1372,MATCH(B89,Historical!$B$7:$B$1403,0))=0,"n/a",((INDEX(Historical!$C$7:$C$1381,MATCH(B89,Historical!$B$7:$B$1403,0))/INDEX(Historical!$H$7:$H$1372,MATCH(B89,Historical!$B$7:$B$1403,0)))^(1/5)-1)*100)</f>
        <v>13.47612291</v>
      </c>
      <c r="V89" s="108">
        <f t="array" ref="V89">IF(INDEX(Historical!$O$7:$O$1372,MATCH(B89,Historical!$B$7:$B$1403,0))=0,"n/a",((INDEX(Historical!$C$7:$C$1381,MATCH(B89,Historical!$B$7:$B$1403,0))/INDEX(Historical!$O$7:$O$1372,MATCH(B89,Historical!$B$7:$B$1403,0)))^(1/10)-1)*100)</f>
        <v>14.51447882</v>
      </c>
      <c r="W89" s="109">
        <f t="shared" si="5"/>
        <v>0.9284606828</v>
      </c>
      <c r="X89" s="110">
        <f t="shared" si="6"/>
        <v>1.514171114</v>
      </c>
      <c r="Y89" s="149"/>
      <c r="Z89" s="103">
        <f t="shared" si="7"/>
        <v>25.98290598</v>
      </c>
      <c r="AA89" s="112">
        <f t="shared" si="8"/>
        <v>24.83760684</v>
      </c>
      <c r="AB89" s="73">
        <v>10.0</v>
      </c>
      <c r="AC89" s="102">
        <v>5.85</v>
      </c>
      <c r="AD89" s="102">
        <v>1.91</v>
      </c>
      <c r="AE89" s="102">
        <v>3.87</v>
      </c>
      <c r="AF89" s="102">
        <v>5.28</v>
      </c>
      <c r="AG89" s="102">
        <v>21.4</v>
      </c>
      <c r="AH89" s="102">
        <v>-2.7</v>
      </c>
      <c r="AI89" s="102">
        <v>13.83</v>
      </c>
      <c r="AJ89" s="102">
        <v>8.9</v>
      </c>
      <c r="AK89" s="102">
        <v>13.0</v>
      </c>
      <c r="AL89" s="113">
        <v>8480.0</v>
      </c>
      <c r="AM89" s="114">
        <v>1.2</v>
      </c>
      <c r="AN89" s="102">
        <v>0.8</v>
      </c>
      <c r="AO89" s="115">
        <f t="shared" si="9"/>
        <v>-10.31537243</v>
      </c>
      <c r="AP89" s="116">
        <f t="shared" si="10"/>
        <v>14.52223441</v>
      </c>
      <c r="AQ89" s="117">
        <f t="shared" si="11"/>
        <v>141.4240751</v>
      </c>
      <c r="AR89" s="103">
        <f t="array" ref="AR89">INDEX(Historical!$C$7:$C$1381,MATCH(B89,Historical!$B$7:$B$1403,0))*IF(AH89="n/a",1.03,IF(AH89&lt;0,1.01,IF(AH89&gt;10,1.1,(1+AH89/100))))</f>
        <v>1.4443</v>
      </c>
      <c r="AS89" s="112">
        <f t="shared" si="12"/>
        <v>1.58873</v>
      </c>
      <c r="AT89" s="112">
        <f t="shared" ref="AT89:AV89" si="97">IF($AK89="n/a",1.03*AS89,IF($AK89&lt;0,1.01*AS89,IF($AK89&gt;10,1.1*AS89,(1+$AK89/100)*AS89)))</f>
        <v>1.747603</v>
      </c>
      <c r="AU89" s="112">
        <f t="shared" si="97"/>
        <v>1.9223633</v>
      </c>
      <c r="AV89" s="112">
        <f t="shared" si="97"/>
        <v>2.11459963</v>
      </c>
      <c r="AW89" s="103">
        <f t="shared" si="14"/>
        <v>8.81759593</v>
      </c>
      <c r="AX89" s="118">
        <f t="shared" si="15"/>
        <v>6.068545031</v>
      </c>
      <c r="AY89" s="119">
        <v>1.18</v>
      </c>
      <c r="AZ89" s="114">
        <v>16.33</v>
      </c>
      <c r="BA89" s="114">
        <v>-19.400000000000002</v>
      </c>
      <c r="BB89" s="114">
        <v>-13.61</v>
      </c>
      <c r="BC89" s="114">
        <v>-3.1</v>
      </c>
      <c r="BD89" s="42"/>
      <c r="BE89" s="17">
        <v>1964.0</v>
      </c>
      <c r="BF89" s="17">
        <f t="shared" si="16"/>
        <v>6</v>
      </c>
      <c r="BG89" s="120">
        <v>9.3</v>
      </c>
    </row>
    <row r="90" ht="11.25" customHeight="1">
      <c r="A90" s="155" t="s">
        <v>385</v>
      </c>
      <c r="B90" s="99" t="s">
        <v>386</v>
      </c>
      <c r="C90" s="100" t="s">
        <v>158</v>
      </c>
      <c r="D90" s="100" t="s">
        <v>362</v>
      </c>
      <c r="E90" s="101">
        <v>26.0</v>
      </c>
      <c r="F90" s="58">
        <v>130.0</v>
      </c>
      <c r="G90" s="58" t="s">
        <v>121</v>
      </c>
      <c r="H90" s="58" t="s">
        <v>121</v>
      </c>
      <c r="I90" s="102">
        <v>252.76</v>
      </c>
      <c r="J90" s="103">
        <f t="shared" si="2"/>
        <v>2.215540434</v>
      </c>
      <c r="K90" s="144">
        <v>1.4</v>
      </c>
      <c r="L90" s="73">
        <v>4.0</v>
      </c>
      <c r="M90" s="23">
        <f t="shared" si="3"/>
        <v>5.6</v>
      </c>
      <c r="N90" s="105" t="s">
        <v>154</v>
      </c>
      <c r="O90" s="145">
        <v>1.25</v>
      </c>
      <c r="P90" s="107">
        <v>43888.0</v>
      </c>
      <c r="Q90" s="107">
        <v>43906.0</v>
      </c>
      <c r="R90" s="23">
        <f t="shared" si="4"/>
        <v>12</v>
      </c>
      <c r="S90" s="108">
        <f t="array" ref="S90">IF(INDEX(Historical!$D$7:$D$1379,MATCH(B90,Historical!$B$7:$B$1403,0))=0,"n/a",(INDEX(Historical!$C$7:$C$1381,MATCH(B90,Historical!$B$7:$B$1403,0))/INDEX(Historical!$D$7:$D$1379,MATCH(B90,Historical!$B$7:$B$1403,0))-1)*100)</f>
        <v>12.61261261</v>
      </c>
      <c r="T90" s="108">
        <f t="array" ref="T90">IF(INDEX(Historical!$F$7:$F$1372,MATCH(B90,Historical!$B$7:$B$1403,0))=0,"n/a",((INDEX(Historical!$C$7:$C$1381,MATCH(B90,Historical!$B$7:$B$1403,0))/INDEX(Historical!$F$7:$F$1372,MATCH(B90,Historical!$B$7:$B$1403,0)))^(1/3)-1)*100)</f>
        <v>12.84013233</v>
      </c>
      <c r="U90" s="108">
        <f t="array" ref="U90">IF(INDEX(Historical!$H$7:$H$1372,MATCH(B90,Historical!$B$7:$B$1403,0))=0,"n/a",((INDEX(Historical!$C$7:$C$1381,MATCH(B90,Historical!$B$7:$B$1403,0))/INDEX(Historical!$H$7:$H$1372,MATCH(B90,Historical!$B$7:$B$1403,0)))^(1/5)-1)*100)</f>
        <v>11.51015033</v>
      </c>
      <c r="V90" s="108">
        <f t="array" ref="V90">IF(INDEX(Historical!$O$7:$O$1372,MATCH(B90,Historical!$B$7:$B$1403,0))=0,"n/a",((INDEX(Historical!$C$7:$C$1381,MATCH(B90,Historical!$B$7:$B$1403,0))/INDEX(Historical!$O$7:$O$1372,MATCH(B90,Historical!$B$7:$B$1403,0)))^(1/10)-1)*100)</f>
        <v>10.21756702</v>
      </c>
      <c r="W90" s="109">
        <f t="shared" si="5"/>
        <v>1.126505978</v>
      </c>
      <c r="X90" s="110">
        <f t="shared" si="6"/>
        <v>1.59863199</v>
      </c>
      <c r="Y90" s="99"/>
      <c r="Z90" s="103">
        <f t="shared" si="7"/>
        <v>70.52896725</v>
      </c>
      <c r="AA90" s="112">
        <f t="shared" si="8"/>
        <v>31.83375315</v>
      </c>
      <c r="AB90" s="73">
        <v>12.0</v>
      </c>
      <c r="AC90" s="102">
        <v>7.94</v>
      </c>
      <c r="AD90" s="102">
        <v>4.19</v>
      </c>
      <c r="AE90" s="102">
        <v>6.43</v>
      </c>
      <c r="AF90" s="102">
        <v>3.34</v>
      </c>
      <c r="AG90" s="102">
        <v>10.6</v>
      </c>
      <c r="AH90" s="102">
        <v>-38.9</v>
      </c>
      <c r="AI90" s="102">
        <v>8.58</v>
      </c>
      <c r="AJ90" s="102">
        <v>7.199999999999999</v>
      </c>
      <c r="AK90" s="102">
        <v>7.6</v>
      </c>
      <c r="AL90" s="113">
        <v>123570.0</v>
      </c>
      <c r="AM90" s="114">
        <v>0.2</v>
      </c>
      <c r="AN90" s="102">
        <v>1.15</v>
      </c>
      <c r="AO90" s="115">
        <f t="shared" si="9"/>
        <v>-18.10806239</v>
      </c>
      <c r="AP90" s="116">
        <f t="shared" si="10"/>
        <v>13.72569076</v>
      </c>
      <c r="AQ90" s="117">
        <f t="shared" si="11"/>
        <v>117.3831594</v>
      </c>
      <c r="AR90" s="103">
        <f t="array" ref="AR90">INDEX(Historical!$C$7:$C$1381,MATCH(B90,Historical!$B$7:$B$1403,0))*IF(AH90="n/a",1.03,IF(AH90&lt;0,1.01,IF(AH90&gt;10,1.1,(1+AH90/100))))</f>
        <v>5.05</v>
      </c>
      <c r="AS90" s="112">
        <f t="shared" si="12"/>
        <v>5.48329</v>
      </c>
      <c r="AT90" s="112">
        <f t="shared" ref="AT90:AV90" si="98">IF($AK90="n/a",1.03*AS90,IF($AK90&lt;0,1.01*AS90,IF($AK90&gt;10,1.1*AS90,(1+$AK90/100)*AS90)))</f>
        <v>5.90002004</v>
      </c>
      <c r="AU90" s="112">
        <f t="shared" si="98"/>
        <v>6.348421563</v>
      </c>
      <c r="AV90" s="112">
        <f t="shared" si="98"/>
        <v>6.830901602</v>
      </c>
      <c r="AW90" s="103">
        <f t="shared" si="14"/>
        <v>29.6126332</v>
      </c>
      <c r="AX90" s="118">
        <f t="shared" si="15"/>
        <v>11.71571182</v>
      </c>
      <c r="AY90" s="119">
        <v>0.21</v>
      </c>
      <c r="AZ90" s="114">
        <v>35.85</v>
      </c>
      <c r="BA90" s="114">
        <v>-10.79</v>
      </c>
      <c r="BB90" s="114">
        <v>-1.67</v>
      </c>
      <c r="BC90" s="114">
        <v>10.65</v>
      </c>
      <c r="BD90" s="42"/>
      <c r="BE90" s="17">
        <v>1995.0</v>
      </c>
      <c r="BF90" s="17">
        <f t="shared" si="16"/>
        <v>2</v>
      </c>
      <c r="BG90" s="120">
        <v>3.3000000000000003</v>
      </c>
    </row>
    <row r="91" ht="11.25" customHeight="1">
      <c r="A91" s="55" t="s">
        <v>387</v>
      </c>
      <c r="B91" s="99" t="s">
        <v>388</v>
      </c>
      <c r="C91" s="100" t="s">
        <v>158</v>
      </c>
      <c r="D91" s="100" t="s">
        <v>163</v>
      </c>
      <c r="E91" s="101">
        <v>49.0</v>
      </c>
      <c r="F91" s="58">
        <v>30.0</v>
      </c>
      <c r="G91" s="58" t="s">
        <v>121</v>
      </c>
      <c r="H91" s="58" t="s">
        <v>121</v>
      </c>
      <c r="I91" s="102">
        <v>36.61</v>
      </c>
      <c r="J91" s="103">
        <f t="shared" si="2"/>
        <v>4.752799781</v>
      </c>
      <c r="K91" s="104">
        <v>0.435</v>
      </c>
      <c r="L91" s="73">
        <v>4.0</v>
      </c>
      <c r="M91" s="23">
        <f t="shared" si="3"/>
        <v>1.74</v>
      </c>
      <c r="N91" s="105" t="s">
        <v>337</v>
      </c>
      <c r="O91" s="106">
        <v>0.425</v>
      </c>
      <c r="P91" s="107">
        <v>43643.0</v>
      </c>
      <c r="Q91" s="107">
        <v>43661.0</v>
      </c>
      <c r="R91" s="23">
        <f t="shared" si="4"/>
        <v>2.352941176</v>
      </c>
      <c r="S91" s="108">
        <f t="array" ref="S91">IF(INDEX(Historical!$D$7:$D$1379,MATCH(B91,Historical!$B$7:$B$1403,0))=0,"n/a",(INDEX(Historical!$C$7:$C$1381,MATCH(B91,Historical!$B$7:$B$1403,0))/INDEX(Historical!$D$7:$D$1379,MATCH(B91,Historical!$B$7:$B$1403,0))-1)*100)</f>
        <v>2.380952381</v>
      </c>
      <c r="T91" s="108">
        <f t="array" ref="T91">IF(INDEX(Historical!$F$7:$F$1372,MATCH(B91,Historical!$B$7:$B$1403,0))=0,"n/a",((INDEX(Historical!$C$7:$C$1381,MATCH(B91,Historical!$B$7:$B$1403,0))/INDEX(Historical!$F$7:$F$1372,MATCH(B91,Historical!$B$7:$B$1403,0)))^(1/3)-1)*100)</f>
        <v>2.439980726</v>
      </c>
      <c r="U91" s="108">
        <f t="array" ref="U91">IF(INDEX(Historical!$H$7:$H$1372,MATCH(B91,Historical!$B$7:$B$1403,0))=0,"n/a",((INDEX(Historical!$C$7:$C$1381,MATCH(B91,Historical!$B$7:$B$1403,0))/INDEX(Historical!$H$7:$H$1372,MATCH(B91,Historical!$B$7:$B$1403,0)))^(1/5)-1)*100)</f>
        <v>2.503093353</v>
      </c>
      <c r="V91" s="108">
        <f t="array" ref="V91">IF(INDEX(Historical!$O$7:$O$1372,MATCH(B91,Historical!$B$7:$B$1403,0))=0,"n/a",((INDEX(Historical!$C$7:$C$1381,MATCH(B91,Historical!$B$7:$B$1403,0))/INDEX(Historical!$O$7:$O$1372,MATCH(B91,Historical!$B$7:$B$1403,0)))^(1/10)-1)*100)</f>
        <v>2.682267755</v>
      </c>
      <c r="W91" s="109">
        <f t="shared" si="5"/>
        <v>0.9332004044</v>
      </c>
      <c r="X91" s="110" t="str">
        <f t="shared" si="6"/>
        <v>n/a</v>
      </c>
      <c r="Y91" s="99"/>
      <c r="Z91" s="103">
        <f t="shared" si="7"/>
        <v>52.40963855</v>
      </c>
      <c r="AA91" s="112">
        <f t="shared" si="8"/>
        <v>11.02710843</v>
      </c>
      <c r="AB91" s="73">
        <v>9.0</v>
      </c>
      <c r="AC91" s="102">
        <v>3.32</v>
      </c>
      <c r="AD91" s="102">
        <v>1.3</v>
      </c>
      <c r="AE91" s="102">
        <v>1.93</v>
      </c>
      <c r="AF91" s="102">
        <v>1.45</v>
      </c>
      <c r="AG91" s="102">
        <v>13.5</v>
      </c>
      <c r="AH91" s="102">
        <v>5.2</v>
      </c>
      <c r="AI91" s="102">
        <v>-8.0</v>
      </c>
      <c r="AJ91" s="102">
        <v>-0.1</v>
      </c>
      <c r="AK91" s="102">
        <v>8.5</v>
      </c>
      <c r="AL91" s="113">
        <v>3190.0</v>
      </c>
      <c r="AM91" s="114">
        <v>1.4000000000000001</v>
      </c>
      <c r="AN91" s="102">
        <v>1.04</v>
      </c>
      <c r="AO91" s="115">
        <f t="shared" si="9"/>
        <v>-3.771215299</v>
      </c>
      <c r="AP91" s="116">
        <f t="shared" si="10"/>
        <v>7.255893135</v>
      </c>
      <c r="AQ91" s="117">
        <f t="shared" si="11"/>
        <v>-15.70077836</v>
      </c>
      <c r="AR91" s="103">
        <f t="array" ref="AR91">INDEX(Historical!$C$7:$C$1381,MATCH(B91,Historical!$B$7:$B$1403,0))*IF(AH91="n/a",1.03,IF(AH91&lt;0,1.01,IF(AH91&gt;10,1.1,(1+AH91/100))))</f>
        <v>1.80944</v>
      </c>
      <c r="AS91" s="112">
        <f t="shared" si="12"/>
        <v>1.8275344</v>
      </c>
      <c r="AT91" s="112">
        <f t="shared" ref="AT91:AV91" si="99">IF($AK91="n/a",1.03*AS91,IF($AK91&lt;0,1.01*AS91,IF($AK91&gt;10,1.1*AS91,(1+$AK91/100)*AS91)))</f>
        <v>1.982874824</v>
      </c>
      <c r="AU91" s="112">
        <f t="shared" si="99"/>
        <v>2.151419184</v>
      </c>
      <c r="AV91" s="112">
        <f t="shared" si="99"/>
        <v>2.334289815</v>
      </c>
      <c r="AW91" s="103">
        <f t="shared" si="14"/>
        <v>10.10555822</v>
      </c>
      <c r="AX91" s="118">
        <f t="shared" si="15"/>
        <v>27.60327294</v>
      </c>
      <c r="AY91" s="119">
        <v>0.73</v>
      </c>
      <c r="AZ91" s="114">
        <v>0.0</v>
      </c>
      <c r="BA91" s="114">
        <v>-40.67</v>
      </c>
      <c r="BB91" s="114">
        <v>-17.11</v>
      </c>
      <c r="BC91" s="114">
        <v>-23.14</v>
      </c>
      <c r="BD91" s="42"/>
      <c r="BE91" s="17">
        <v>1971.0</v>
      </c>
      <c r="BF91" s="17">
        <f t="shared" si="16"/>
        <v>5</v>
      </c>
      <c r="BG91" s="120">
        <v>4.5</v>
      </c>
    </row>
    <row r="92" ht="11.25" customHeight="1">
      <c r="A92" s="55" t="s">
        <v>389</v>
      </c>
      <c r="B92" s="99" t="s">
        <v>390</v>
      </c>
      <c r="C92" s="100" t="s">
        <v>136</v>
      </c>
      <c r="D92" s="100" t="s">
        <v>391</v>
      </c>
      <c r="E92" s="101">
        <v>25.0</v>
      </c>
      <c r="F92" s="58">
        <v>136.0</v>
      </c>
      <c r="G92" s="58" t="s">
        <v>168</v>
      </c>
      <c r="H92" s="58" t="s">
        <v>168</v>
      </c>
      <c r="I92" s="102">
        <v>41.8</v>
      </c>
      <c r="J92" s="103">
        <f t="shared" si="2"/>
        <v>2.583732057</v>
      </c>
      <c r="K92" s="144">
        <v>0.27</v>
      </c>
      <c r="L92" s="73">
        <v>4.0</v>
      </c>
      <c r="M92" s="23">
        <f t="shared" si="3"/>
        <v>1.08</v>
      </c>
      <c r="N92" s="105" t="s">
        <v>392</v>
      </c>
      <c r="O92" s="145">
        <v>0.25</v>
      </c>
      <c r="P92" s="107">
        <v>43775.0</v>
      </c>
      <c r="Q92" s="107">
        <v>43790.0</v>
      </c>
      <c r="R92" s="23">
        <f t="shared" si="4"/>
        <v>8</v>
      </c>
      <c r="S92" s="108">
        <f t="array" ref="S92">IF(INDEX(Historical!$D$7:$D$1379,MATCH(B92,Historical!$B$7:$B$1403,0))=0,"n/a",(INDEX(Historical!$C$7:$C$1381,MATCH(B92,Historical!$B$7:$B$1403,0))/INDEX(Historical!$D$7:$D$1379,MATCH(B92,Historical!$B$7:$B$1403,0))-1)*100)</f>
        <v>5.154639175</v>
      </c>
      <c r="T92" s="108">
        <f t="array" ref="T92">IF(INDEX(Historical!$F$7:$F$1372,MATCH(B92,Historical!$B$7:$B$1403,0))=0,"n/a",((INDEX(Historical!$C$7:$C$1381,MATCH(B92,Historical!$B$7:$B$1403,0))/INDEX(Historical!$F$7:$F$1372,MATCH(B92,Historical!$B$7:$B$1403,0)))^(1/3)-1)*100)</f>
        <v>6.265856918</v>
      </c>
      <c r="U92" s="108">
        <f t="array" ref="U92">IF(INDEX(Historical!$H$7:$H$1372,MATCH(B92,Historical!$B$7:$B$1403,0))=0,"n/a",((INDEX(Historical!$C$7:$C$1381,MATCH(B92,Historical!$B$7:$B$1403,0))/INDEX(Historical!$H$7:$H$1372,MATCH(B92,Historical!$B$7:$B$1403,0)))^(1/5)-1)*100)</f>
        <v>5.377066146</v>
      </c>
      <c r="V92" s="108">
        <f t="array" ref="V92">IF(INDEX(Historical!$O$7:$O$1372,MATCH(B92,Historical!$B$7:$B$1403,0))=0,"n/a",((INDEX(Historical!$C$7:$C$1381,MATCH(B92,Historical!$B$7:$B$1403,0))/INDEX(Historical!$O$7:$O$1372,MATCH(B92,Historical!$B$7:$B$1403,0)))^(1/10)-1)*100)</f>
        <v>4.3705213</v>
      </c>
      <c r="W92" s="109">
        <f t="shared" si="5"/>
        <v>1.230303155</v>
      </c>
      <c r="X92" s="110" t="str">
        <f t="shared" si="6"/>
        <v>n/a</v>
      </c>
      <c r="Y92" s="159"/>
      <c r="Z92" s="103" t="str">
        <f t="shared" si="7"/>
        <v>n/a</v>
      </c>
      <c r="AA92" s="112" t="str">
        <f t="shared" si="8"/>
        <v>n/a</v>
      </c>
      <c r="AB92" s="73">
        <v>12.0</v>
      </c>
      <c r="AC92" s="102" t="s">
        <v>128</v>
      </c>
      <c r="AD92" s="102" t="s">
        <v>128</v>
      </c>
      <c r="AE92" s="102" t="s">
        <v>128</v>
      </c>
      <c r="AF92" s="102" t="s">
        <v>128</v>
      </c>
      <c r="AG92" s="102" t="s">
        <v>128</v>
      </c>
      <c r="AH92" s="102" t="s">
        <v>128</v>
      </c>
      <c r="AI92" s="102" t="s">
        <v>128</v>
      </c>
      <c r="AJ92" s="102" t="s">
        <v>128</v>
      </c>
      <c r="AK92" s="102" t="s">
        <v>128</v>
      </c>
      <c r="AL92" s="113" t="s">
        <v>128</v>
      </c>
      <c r="AM92" s="114" t="s">
        <v>128</v>
      </c>
      <c r="AN92" s="102" t="s">
        <v>128</v>
      </c>
      <c r="AO92" s="115" t="str">
        <f t="shared" si="9"/>
        <v>n/a</v>
      </c>
      <c r="AP92" s="116">
        <f t="shared" si="10"/>
        <v>7.960798204</v>
      </c>
      <c r="AQ92" s="117" t="str">
        <f t="shared" si="11"/>
        <v>n/a</v>
      </c>
      <c r="AR92" s="103">
        <f t="array" ref="AR92">INDEX(Historical!$C$7:$C$1381,MATCH(B92,Historical!$B$7:$B$1403,0))*IF(AH92="n/a",1.03,IF(AH92&lt;0,1.01,IF(AH92&gt;10,1.1,(1+AH92/100))))</f>
        <v>1.0506</v>
      </c>
      <c r="AS92" s="112">
        <f t="shared" si="12"/>
        <v>1.082118</v>
      </c>
      <c r="AT92" s="112">
        <f t="shared" ref="AT92:AV92" si="100">IF($AK92="n/a",1.03*AS92,IF($AK92&lt;0,1.01*AS92,IF($AK92&gt;10,1.1*AS92,(1+$AK92/100)*AS92)))</f>
        <v>1.11458154</v>
      </c>
      <c r="AU92" s="112">
        <f t="shared" si="100"/>
        <v>1.148018986</v>
      </c>
      <c r="AV92" s="112">
        <f t="shared" si="100"/>
        <v>1.182459556</v>
      </c>
      <c r="AW92" s="103">
        <f t="shared" si="14"/>
        <v>5.577778082</v>
      </c>
      <c r="AX92" s="118">
        <f t="shared" si="15"/>
        <v>13.3439667</v>
      </c>
      <c r="AY92" s="119" t="s">
        <v>128</v>
      </c>
      <c r="AZ92" s="114" t="s">
        <v>128</v>
      </c>
      <c r="BA92" s="114" t="s">
        <v>128</v>
      </c>
      <c r="BB92" s="114" t="s">
        <v>128</v>
      </c>
      <c r="BC92" s="114" t="s">
        <v>128</v>
      </c>
      <c r="BD92" s="42" t="s">
        <v>112</v>
      </c>
      <c r="BE92" s="17">
        <v>1996.0</v>
      </c>
      <c r="BF92" s="17">
        <f t="shared" si="16"/>
        <v>2</v>
      </c>
      <c r="BG92" s="120" t="s">
        <v>128</v>
      </c>
    </row>
    <row r="93" ht="11.25" customHeight="1">
      <c r="A93" s="155" t="s">
        <v>393</v>
      </c>
      <c r="B93" s="99" t="s">
        <v>394</v>
      </c>
      <c r="C93" s="100" t="s">
        <v>272</v>
      </c>
      <c r="D93" s="100" t="s">
        <v>273</v>
      </c>
      <c r="E93" s="101">
        <v>30.0</v>
      </c>
      <c r="F93" s="58">
        <v>91.0</v>
      </c>
      <c r="G93" s="58" t="s">
        <v>121</v>
      </c>
      <c r="H93" s="58" t="s">
        <v>121</v>
      </c>
      <c r="I93" s="102">
        <v>50.85</v>
      </c>
      <c r="J93" s="103">
        <f t="shared" si="2"/>
        <v>4.051130777</v>
      </c>
      <c r="K93" s="144">
        <v>0.515</v>
      </c>
      <c r="L93" s="73">
        <v>4.0</v>
      </c>
      <c r="M93" s="23">
        <f t="shared" si="3"/>
        <v>2.06</v>
      </c>
      <c r="N93" s="105" t="s">
        <v>147</v>
      </c>
      <c r="O93" s="145">
        <v>0.5</v>
      </c>
      <c r="P93" s="107">
        <v>43676.0</v>
      </c>
      <c r="Q93" s="107">
        <v>43692.0</v>
      </c>
      <c r="R93" s="23">
        <f t="shared" si="4"/>
        <v>3</v>
      </c>
      <c r="S93" s="108">
        <f t="array" ref="S93">IF(INDEX(Historical!$D$7:$D$1379,MATCH(B93,Historical!$B$7:$B$1403,0))=0,"n/a",(INDEX(Historical!$C$7:$C$1381,MATCH(B93,Historical!$B$7:$B$1403,0))/INDEX(Historical!$D$7:$D$1379,MATCH(B93,Historical!$B$7:$B$1403,0))-1)*100)</f>
        <v>4.102564103</v>
      </c>
      <c r="T93" s="108">
        <f t="array" ref="T93">IF(INDEX(Historical!$F$7:$F$1372,MATCH(B93,Historical!$B$7:$B$1403,0))=0,"n/a",((INDEX(Historical!$C$7:$C$1381,MATCH(B93,Historical!$B$7:$B$1403,0))/INDEX(Historical!$F$7:$F$1372,MATCH(B93,Historical!$B$7:$B$1403,0)))^(1/3)-1)*100)</f>
        <v>4.478119033</v>
      </c>
      <c r="U93" s="108">
        <f t="array" ref="U93">IF(INDEX(Historical!$H$7:$H$1372,MATCH(B93,Historical!$B$7:$B$1403,0))=0,"n/a",((INDEX(Historical!$C$7:$C$1381,MATCH(B93,Historical!$B$7:$B$1403,0))/INDEX(Historical!$H$7:$H$1372,MATCH(B93,Historical!$B$7:$B$1403,0)))^(1/5)-1)*100)</f>
        <v>4.232323444</v>
      </c>
      <c r="V93" s="108">
        <f t="array" ref="V93">IF(INDEX(Historical!$O$7:$O$1372,MATCH(B93,Historical!$B$7:$B$1403,0))=0,"n/a",((INDEX(Historical!$C$7:$C$1381,MATCH(B93,Historical!$B$7:$B$1403,0))/INDEX(Historical!$O$7:$O$1372,MATCH(B93,Historical!$B$7:$B$1403,0)))^(1/10)-1)*100)</f>
        <v>3.07194654</v>
      </c>
      <c r="W93" s="109">
        <f t="shared" si="5"/>
        <v>1.37773343</v>
      </c>
      <c r="X93" s="110">
        <f t="shared" si="6"/>
        <v>0.6613005382</v>
      </c>
      <c r="Y93" s="99"/>
      <c r="Z93" s="103">
        <f t="shared" si="7"/>
        <v>132.0512821</v>
      </c>
      <c r="AA93" s="112">
        <f t="shared" si="8"/>
        <v>32.59615385</v>
      </c>
      <c r="AB93" s="73">
        <v>12.0</v>
      </c>
      <c r="AC93" s="102">
        <v>1.56</v>
      </c>
      <c r="AD93" s="102">
        <v>3.25</v>
      </c>
      <c r="AE93" s="102">
        <v>13.01</v>
      </c>
      <c r="AF93" s="102">
        <v>2.18</v>
      </c>
      <c r="AG93" s="102">
        <v>6.800000000000001</v>
      </c>
      <c r="AH93" s="102">
        <v>-5.3</v>
      </c>
      <c r="AI93" s="102">
        <v>5.88</v>
      </c>
      <c r="AJ93" s="102">
        <v>6.4</v>
      </c>
      <c r="AK93" s="102">
        <v>10.0</v>
      </c>
      <c r="AL93" s="113">
        <v>8730.0</v>
      </c>
      <c r="AM93" s="114">
        <v>0.8</v>
      </c>
      <c r="AN93" s="102">
        <v>0.75</v>
      </c>
      <c r="AO93" s="115">
        <f t="shared" si="9"/>
        <v>-24.31269962</v>
      </c>
      <c r="AP93" s="116">
        <f t="shared" si="10"/>
        <v>8.283454221</v>
      </c>
      <c r="AQ93" s="117">
        <f t="shared" si="11"/>
        <v>77.71339646</v>
      </c>
      <c r="AR93" s="103">
        <f t="array" ref="AR93">INDEX(Historical!$C$7:$C$1381,MATCH(B93,Historical!$B$7:$B$1403,0))*IF(AH93="n/a",1.03,IF(AH93&lt;0,1.01,IF(AH93&gt;10,1.1,(1+AH93/100))))</f>
        <v>2.0503</v>
      </c>
      <c r="AS93" s="112">
        <f t="shared" si="12"/>
        <v>2.17085764</v>
      </c>
      <c r="AT93" s="112">
        <f t="shared" ref="AT93:AV93" si="101">IF($AK93="n/a",1.03*AS93,IF($AK93&lt;0,1.01*AS93,IF($AK93&gt;10,1.1*AS93,(1+$AK93/100)*AS93)))</f>
        <v>2.387943404</v>
      </c>
      <c r="AU93" s="112">
        <f t="shared" si="101"/>
        <v>2.626737744</v>
      </c>
      <c r="AV93" s="112">
        <f t="shared" si="101"/>
        <v>2.889411519</v>
      </c>
      <c r="AW93" s="103">
        <f t="shared" si="14"/>
        <v>12.12525031</v>
      </c>
      <c r="AX93" s="118">
        <f t="shared" si="15"/>
        <v>23.84513335</v>
      </c>
      <c r="AY93" s="119">
        <v>0.14</v>
      </c>
      <c r="AZ93" s="114">
        <v>1.05</v>
      </c>
      <c r="BA93" s="114">
        <v>-14.19</v>
      </c>
      <c r="BB93" s="114">
        <v>-7.57</v>
      </c>
      <c r="BC93" s="114">
        <v>-7.46</v>
      </c>
      <c r="BD93" s="72"/>
      <c r="BE93" s="17">
        <v>1990.0</v>
      </c>
      <c r="BF93" s="17">
        <f t="shared" si="16"/>
        <v>3</v>
      </c>
      <c r="BG93" s="120">
        <v>3.5000000000000004</v>
      </c>
    </row>
    <row r="94" ht="11.25" customHeight="1">
      <c r="A94" s="55" t="s">
        <v>395</v>
      </c>
      <c r="B94" s="99" t="s">
        <v>396</v>
      </c>
      <c r="C94" s="100" t="s">
        <v>141</v>
      </c>
      <c r="D94" s="100" t="s">
        <v>397</v>
      </c>
      <c r="E94" s="101">
        <v>47.0</v>
      </c>
      <c r="F94" s="58">
        <v>46.0</v>
      </c>
      <c r="G94" s="58" t="s">
        <v>121</v>
      </c>
      <c r="H94" s="58" t="s">
        <v>121</v>
      </c>
      <c r="I94" s="102">
        <v>41.35</v>
      </c>
      <c r="J94" s="103">
        <f t="shared" si="2"/>
        <v>3.893591294</v>
      </c>
      <c r="K94" s="104">
        <v>0.4025</v>
      </c>
      <c r="L94" s="73">
        <v>4.0</v>
      </c>
      <c r="M94" s="23">
        <f t="shared" si="3"/>
        <v>1.61</v>
      </c>
      <c r="N94" s="105" t="s">
        <v>343</v>
      </c>
      <c r="O94" s="106">
        <v>0.4</v>
      </c>
      <c r="P94" s="107">
        <v>43828.0</v>
      </c>
      <c r="Q94" s="107">
        <v>43871.0</v>
      </c>
      <c r="R94" s="23">
        <f t="shared" si="4"/>
        <v>0.625</v>
      </c>
      <c r="S94" s="108">
        <f t="array" ref="S94">IF(INDEX(Historical!$D$7:$D$1379,MATCH(B94,Historical!$B$7:$B$1403,0))=0,"n/a",(INDEX(Historical!$C$7:$C$1381,MATCH(B94,Historical!$B$7:$B$1403,0))/INDEX(Historical!$D$7:$D$1379,MATCH(B94,Historical!$B$7:$B$1403,0))-1)*100)</f>
        <v>5.263157895</v>
      </c>
      <c r="T94" s="108">
        <f t="array" ref="T94">IF(INDEX(Historical!$F$7:$F$1372,MATCH(B94,Historical!$B$7:$B$1403,0))=0,"n/a",((INDEX(Historical!$C$7:$C$1381,MATCH(B94,Historical!$B$7:$B$1403,0))/INDEX(Historical!$F$7:$F$1372,MATCH(B94,Historical!$B$7:$B$1403,0)))^(1/3)-1)*100)</f>
        <v>2.174590986</v>
      </c>
      <c r="U94" s="108">
        <f t="array" ref="U94">IF(INDEX(Historical!$H$7:$H$1372,MATCH(B94,Historical!$B$7:$B$1403,0))=0,"n/a",((INDEX(Historical!$C$7:$C$1381,MATCH(B94,Historical!$B$7:$B$1403,0))/INDEX(Historical!$H$7:$H$1372,MATCH(B94,Historical!$B$7:$B$1403,0)))^(1/5)-1)*100)</f>
        <v>1.57145026</v>
      </c>
      <c r="V94" s="108">
        <f t="array" ref="V94">IF(INDEX(Historical!$O$7:$O$1372,MATCH(B94,Historical!$B$7:$B$1403,0))=0,"n/a",((INDEX(Historical!$C$7:$C$1381,MATCH(B94,Historical!$B$7:$B$1403,0))/INDEX(Historical!$O$7:$O$1372,MATCH(B94,Historical!$B$7:$B$1403,0)))^(1/10)-1)*100)</f>
        <v>1.272163265</v>
      </c>
      <c r="W94" s="109">
        <f t="shared" si="5"/>
        <v>1.235258323</v>
      </c>
      <c r="X94" s="110">
        <f t="shared" si="6"/>
        <v>0.04213003379</v>
      </c>
      <c r="Y94" s="172"/>
      <c r="Z94" s="103">
        <f t="shared" si="7"/>
        <v>24.3570348</v>
      </c>
      <c r="AA94" s="112">
        <f t="shared" si="8"/>
        <v>6.255673222</v>
      </c>
      <c r="AB94" s="73">
        <v>12.0</v>
      </c>
      <c r="AC94" s="102">
        <v>6.61</v>
      </c>
      <c r="AD94" s="102">
        <v>1.04</v>
      </c>
      <c r="AE94" s="102">
        <v>0.52</v>
      </c>
      <c r="AF94" s="102">
        <v>1.21</v>
      </c>
      <c r="AG94" s="102">
        <v>19.900000000000002</v>
      </c>
      <c r="AH94" s="102">
        <v>109.60000000000001</v>
      </c>
      <c r="AI94" s="102">
        <v>-2.0</v>
      </c>
      <c r="AJ94" s="102">
        <v>37.3</v>
      </c>
      <c r="AK94" s="102">
        <v>6.02</v>
      </c>
      <c r="AL94" s="113">
        <v>12600.0</v>
      </c>
      <c r="AM94" s="114">
        <v>0.3</v>
      </c>
      <c r="AN94" s="102">
        <v>0.43</v>
      </c>
      <c r="AO94" s="115">
        <f t="shared" si="9"/>
        <v>-0.7906316682</v>
      </c>
      <c r="AP94" s="116">
        <f t="shared" si="10"/>
        <v>5.465041554</v>
      </c>
      <c r="AQ94" s="117">
        <f t="shared" si="11"/>
        <v>-41.99860309</v>
      </c>
      <c r="AR94" s="103">
        <f t="array" ref="AR94">INDEX(Historical!$C$7:$C$1381,MATCH(B94,Historical!$B$7:$B$1403,0))*IF(AH94="n/a",1.03,IF(AH94&lt;0,1.01,IF(AH94&gt;10,1.1,(1+AH94/100))))</f>
        <v>1.76</v>
      </c>
      <c r="AS94" s="112">
        <f t="shared" si="12"/>
        <v>1.7776</v>
      </c>
      <c r="AT94" s="112">
        <f t="shared" ref="AT94:AV94" si="102">IF($AK94="n/a",1.03*AS94,IF($AK94&lt;0,1.01*AS94,IF($AK94&gt;10,1.1*AS94,(1+$AK94/100)*AS94)))</f>
        <v>1.88461152</v>
      </c>
      <c r="AU94" s="112">
        <f t="shared" si="102"/>
        <v>1.998065134</v>
      </c>
      <c r="AV94" s="112">
        <f t="shared" si="102"/>
        <v>2.118348655</v>
      </c>
      <c r="AW94" s="103">
        <f t="shared" si="14"/>
        <v>9.538625308</v>
      </c>
      <c r="AX94" s="118">
        <f t="shared" si="15"/>
        <v>23.06801767</v>
      </c>
      <c r="AY94" s="119">
        <v>1.61</v>
      </c>
      <c r="AZ94" s="114">
        <v>-0.8200000000000001</v>
      </c>
      <c r="BA94" s="114">
        <v>-32.5</v>
      </c>
      <c r="BB94" s="114">
        <v>-19.55</v>
      </c>
      <c r="BC94" s="114">
        <v>-21.279999999999998</v>
      </c>
      <c r="BD94" s="42"/>
      <c r="BE94" s="17">
        <v>1974.0</v>
      </c>
      <c r="BF94" s="17">
        <f t="shared" si="16"/>
        <v>4</v>
      </c>
      <c r="BG94" s="120">
        <v>11.200000000000001</v>
      </c>
    </row>
    <row r="95" ht="11.25" customHeight="1">
      <c r="A95" s="55" t="s">
        <v>398</v>
      </c>
      <c r="B95" s="99" t="s">
        <v>399</v>
      </c>
      <c r="C95" s="100" t="s">
        <v>158</v>
      </c>
      <c r="D95" s="100" t="s">
        <v>163</v>
      </c>
      <c r="E95" s="101">
        <v>64.0</v>
      </c>
      <c r="F95" s="58">
        <v>3.0</v>
      </c>
      <c r="G95" s="58" t="s">
        <v>121</v>
      </c>
      <c r="H95" s="58" t="s">
        <v>121</v>
      </c>
      <c r="I95" s="102">
        <v>65.77</v>
      </c>
      <c r="J95" s="103">
        <f t="shared" si="2"/>
        <v>2.904059602</v>
      </c>
      <c r="K95" s="104">
        <v>0.4775</v>
      </c>
      <c r="L95" s="73">
        <v>4.0</v>
      </c>
      <c r="M95" s="23">
        <f t="shared" si="3"/>
        <v>1.91</v>
      </c>
      <c r="N95" s="105" t="s">
        <v>147</v>
      </c>
      <c r="O95" s="106">
        <v>0.475</v>
      </c>
      <c r="P95" s="107">
        <v>43768.0</v>
      </c>
      <c r="Q95" s="107">
        <v>43784.0</v>
      </c>
      <c r="R95" s="23">
        <f t="shared" si="4"/>
        <v>0.5263157895</v>
      </c>
      <c r="S95" s="108">
        <f t="array" ref="S95">IF(INDEX(Historical!$D$7:$D$1379,MATCH(B95,Historical!$B$7:$B$1403,0))=0,"n/a",(INDEX(Historical!$C$7:$C$1381,MATCH(B95,Historical!$B$7:$B$1403,0))/INDEX(Historical!$D$7:$D$1379,MATCH(B95,Historical!$B$7:$B$1403,0))-1)*100)</f>
        <v>0.5284015852</v>
      </c>
      <c r="T95" s="108">
        <f t="array" ref="T95">IF(INDEX(Historical!$F$7:$F$1372,MATCH(B95,Historical!$B$7:$B$1403,0))=0,"n/a",((INDEX(Historical!$C$7:$C$1381,MATCH(B95,Historical!$B$7:$B$1403,0))/INDEX(Historical!$F$7:$F$1372,MATCH(B95,Historical!$B$7:$B$1403,0)))^(1/3)-1)*100)</f>
        <v>0.5312184664</v>
      </c>
      <c r="U95" s="108">
        <f t="array" ref="U95">IF(INDEX(Historical!$H$7:$H$1372,MATCH(B95,Historical!$B$7:$B$1403,0))=0,"n/a",((INDEX(Historical!$C$7:$C$1381,MATCH(B95,Historical!$B$7:$B$1403,0))/INDEX(Historical!$H$7:$H$1372,MATCH(B95,Historical!$B$7:$B$1403,0)))^(1/5)-1)*100)</f>
        <v>0.61567822</v>
      </c>
      <c r="V95" s="108">
        <f t="array" ref="V95">IF(INDEX(Historical!$O$7:$O$1372,MATCH(B95,Historical!$B$7:$B$1403,0))=0,"n/a",((INDEX(Historical!$C$7:$C$1381,MATCH(B95,Historical!$B$7:$B$1403,0))/INDEX(Historical!$O$7:$O$1372,MATCH(B95,Historical!$B$7:$B$1403,0)))^(1/10)-1)*100)</f>
        <v>1.746731824</v>
      </c>
      <c r="W95" s="109">
        <f t="shared" si="5"/>
        <v>0.352474382</v>
      </c>
      <c r="X95" s="110">
        <f t="shared" si="6"/>
        <v>0.769597775</v>
      </c>
      <c r="Y95" s="99"/>
      <c r="Z95" s="103">
        <f t="shared" si="7"/>
        <v>85.65022422</v>
      </c>
      <c r="AA95" s="112">
        <f t="shared" si="8"/>
        <v>29.49327354</v>
      </c>
      <c r="AB95" s="73">
        <v>12.0</v>
      </c>
      <c r="AC95" s="102">
        <v>2.23</v>
      </c>
      <c r="AD95" s="102">
        <v>7.86</v>
      </c>
      <c r="AE95" s="102">
        <v>2.75</v>
      </c>
      <c r="AF95" s="102">
        <v>2.37</v>
      </c>
      <c r="AG95" s="102">
        <v>7.3999999999999995</v>
      </c>
      <c r="AH95" s="156">
        <v>-2.7</v>
      </c>
      <c r="AI95" s="156">
        <v>5.800000000000001</v>
      </c>
      <c r="AJ95" s="102">
        <v>0.8</v>
      </c>
      <c r="AK95" s="102">
        <v>3.75</v>
      </c>
      <c r="AL95" s="113">
        <v>1990.0</v>
      </c>
      <c r="AM95" s="114">
        <v>0.3</v>
      </c>
      <c r="AN95" s="102">
        <v>1.14</v>
      </c>
      <c r="AO95" s="115">
        <f t="shared" si="9"/>
        <v>-25.97353572</v>
      </c>
      <c r="AP95" s="116">
        <f t="shared" si="10"/>
        <v>3.519737822</v>
      </c>
      <c r="AQ95" s="117">
        <f t="shared" si="11"/>
        <v>76.25620026</v>
      </c>
      <c r="AR95" s="103">
        <f t="array" ref="AR95">INDEX(Historical!$C$7:$C$1381,MATCH(B95,Historical!$B$7:$B$1403,0))*IF(AH95="n/a",1.03,IF(AH95&lt;0,1.01,IF(AH95&gt;10,1.1,(1+AH95/100))))</f>
        <v>1.921525</v>
      </c>
      <c r="AS95" s="112">
        <f t="shared" si="12"/>
        <v>2.03297345</v>
      </c>
      <c r="AT95" s="112">
        <f t="shared" ref="AT95:AV95" si="103">IF($AK95="n/a",1.03*AS95,IF($AK95&lt;0,1.01*AS95,IF($AK95&gt;10,1.1*AS95,(1+$AK95/100)*AS95)))</f>
        <v>2.109209954</v>
      </c>
      <c r="AU95" s="112">
        <f t="shared" si="103"/>
        <v>2.188305328</v>
      </c>
      <c r="AV95" s="112">
        <f t="shared" si="103"/>
        <v>2.270366777</v>
      </c>
      <c r="AW95" s="103">
        <f t="shared" si="14"/>
        <v>10.52238051</v>
      </c>
      <c r="AX95" s="118">
        <f t="shared" si="15"/>
        <v>15.99875401</v>
      </c>
      <c r="AY95" s="119">
        <v>0.31</v>
      </c>
      <c r="AZ95" s="114">
        <v>5.489999999999999</v>
      </c>
      <c r="BA95" s="114">
        <v>-14.87</v>
      </c>
      <c r="BB95" s="114">
        <v>-10.93</v>
      </c>
      <c r="BC95" s="114">
        <v>-6.87</v>
      </c>
      <c r="BD95" s="42"/>
      <c r="BE95" s="17">
        <v>1957.0</v>
      </c>
      <c r="BF95" s="17">
        <f t="shared" si="16"/>
        <v>8</v>
      </c>
      <c r="BG95" s="120">
        <v>1.9</v>
      </c>
    </row>
    <row r="96" ht="11.25" customHeight="1">
      <c r="A96" s="55" t="s">
        <v>400</v>
      </c>
      <c r="B96" s="99" t="s">
        <v>401</v>
      </c>
      <c r="C96" s="100" t="s">
        <v>272</v>
      </c>
      <c r="D96" s="100" t="s">
        <v>273</v>
      </c>
      <c r="E96" s="101">
        <v>27.0</v>
      </c>
      <c r="F96" s="58">
        <v>112.0</v>
      </c>
      <c r="G96" s="58" t="s">
        <v>120</v>
      </c>
      <c r="H96" s="58" t="s">
        <v>120</v>
      </c>
      <c r="I96" s="102">
        <v>72.39</v>
      </c>
      <c r="J96" s="103">
        <f t="shared" si="2"/>
        <v>3.854123498</v>
      </c>
      <c r="K96" s="144">
        <v>0.2325</v>
      </c>
      <c r="L96" s="73">
        <v>12.0</v>
      </c>
      <c r="M96" s="23">
        <f t="shared" si="3"/>
        <v>2.79</v>
      </c>
      <c r="N96" s="105" t="s">
        <v>402</v>
      </c>
      <c r="O96" s="145">
        <v>0.2275</v>
      </c>
      <c r="P96" s="107">
        <v>43861.0</v>
      </c>
      <c r="Q96" s="107">
        <v>43874.0</v>
      </c>
      <c r="R96" s="23">
        <f t="shared" si="4"/>
        <v>2.197802198</v>
      </c>
      <c r="S96" s="108">
        <f t="array" ref="S96">IF(INDEX(Historical!$D$7:$D$1379,MATCH(B96,Historical!$B$7:$B$1403,0))=0,"n/a",(INDEX(Historical!$C$7:$C$1381,MATCH(B96,Historical!$B$7:$B$1403,0))/INDEX(Historical!$D$7:$D$1379,MATCH(B96,Historical!$B$7:$B$1403,0))-1)*100)</f>
        <v>3.041246911</v>
      </c>
      <c r="T96" s="108">
        <f t="array" ref="T96">IF(INDEX(Historical!$F$7:$F$1372,MATCH(B96,Historical!$B$7:$B$1403,0))=0,"n/a",((INDEX(Historical!$C$7:$C$1381,MATCH(B96,Historical!$B$7:$B$1403,0))/INDEX(Historical!$F$7:$F$1372,MATCH(B96,Historical!$B$7:$B$1403,0)))^(1/3)-1)*100)</f>
        <v>4.262069774</v>
      </c>
      <c r="U96" s="108">
        <f t="array" ref="U96">IF(INDEX(Historical!$H$7:$H$1372,MATCH(B96,Historical!$B$7:$B$1403,0))=0,"n/a",((INDEX(Historical!$C$7:$C$1381,MATCH(B96,Historical!$B$7:$B$1403,0))/INDEX(Historical!$H$7:$H$1372,MATCH(B96,Historical!$B$7:$B$1403,0)))^(1/5)-1)*100)</f>
        <v>4.341389847</v>
      </c>
      <c r="V96" s="108">
        <f t="array" ref="V96">IF(INDEX(Historical!$O$7:$O$1372,MATCH(B96,Historical!$B$7:$B$1403,0))=0,"n/a",((INDEX(Historical!$C$7:$C$1381,MATCH(B96,Historical!$B$7:$B$1403,0))/INDEX(Historical!$O$7:$O$1372,MATCH(B96,Historical!$B$7:$B$1403,0)))^(1/10)-1)*100)</f>
        <v>4.677468888</v>
      </c>
      <c r="W96" s="109">
        <f t="shared" si="5"/>
        <v>0.9281493796</v>
      </c>
      <c r="X96" s="110">
        <f t="shared" si="6"/>
        <v>0.3679143938</v>
      </c>
      <c r="Y96" s="133"/>
      <c r="Z96" s="103">
        <f t="shared" si="7"/>
        <v>202.173913</v>
      </c>
      <c r="AA96" s="112">
        <f t="shared" si="8"/>
        <v>52.45652174</v>
      </c>
      <c r="AB96" s="73">
        <v>12.0</v>
      </c>
      <c r="AC96" s="102">
        <v>1.38</v>
      </c>
      <c r="AD96" s="102">
        <v>9.63</v>
      </c>
      <c r="AE96" s="102">
        <v>16.09</v>
      </c>
      <c r="AF96" s="102">
        <v>2.49</v>
      </c>
      <c r="AG96" s="102">
        <v>4.6</v>
      </c>
      <c r="AH96" s="102">
        <v>13.900000000000002</v>
      </c>
      <c r="AI96" s="102">
        <v>8.89</v>
      </c>
      <c r="AJ96" s="102">
        <v>11.799999999999999</v>
      </c>
      <c r="AK96" s="102">
        <v>5.45</v>
      </c>
      <c r="AL96" s="113">
        <v>24000.0</v>
      </c>
      <c r="AM96" s="114">
        <v>0.1</v>
      </c>
      <c r="AN96" s="102">
        <v>0.76</v>
      </c>
      <c r="AO96" s="115">
        <f t="shared" si="9"/>
        <v>-44.26100839</v>
      </c>
      <c r="AP96" s="116">
        <f t="shared" si="10"/>
        <v>8.195513344</v>
      </c>
      <c r="AQ96" s="117">
        <f t="shared" si="11"/>
        <v>140.9395859</v>
      </c>
      <c r="AR96" s="103">
        <f t="array" ref="AR96">INDEX(Historical!$C$7:$C$1381,MATCH(B96,Historical!$B$7:$B$1403,0))*IF(AH96="n/a",1.03,IF(AH96&lt;0,1.01,IF(AH96&gt;10,1.1,(1+AH96/100))))</f>
        <v>2.98155</v>
      </c>
      <c r="AS96" s="112">
        <f t="shared" si="12"/>
        <v>3.246609795</v>
      </c>
      <c r="AT96" s="112">
        <f t="shared" ref="AT96:AV96" si="104">IF($AK96="n/a",1.03*AS96,IF($AK96&lt;0,1.01*AS96,IF($AK96&gt;10,1.1*AS96,(1+$AK96/100)*AS96)))</f>
        <v>3.423550029</v>
      </c>
      <c r="AU96" s="112">
        <f t="shared" si="104"/>
        <v>3.610133505</v>
      </c>
      <c r="AV96" s="112">
        <f t="shared" si="104"/>
        <v>3.806885781</v>
      </c>
      <c r="AW96" s="103">
        <f t="shared" si="14"/>
        <v>17.06872911</v>
      </c>
      <c r="AX96" s="118">
        <f t="shared" si="15"/>
        <v>23.57884944</v>
      </c>
      <c r="AY96" s="119">
        <v>0.15</v>
      </c>
      <c r="AZ96" s="114">
        <v>9.33</v>
      </c>
      <c r="BA96" s="114">
        <v>-14.760000000000002</v>
      </c>
      <c r="BB96" s="114">
        <v>-5.33</v>
      </c>
      <c r="BC96" s="114">
        <v>-2.93</v>
      </c>
      <c r="BD96" s="42"/>
      <c r="BE96" s="17">
        <v>1994.0</v>
      </c>
      <c r="BF96" s="17">
        <f t="shared" si="16"/>
        <v>2</v>
      </c>
      <c r="BG96" s="120">
        <v>2.4</v>
      </c>
    </row>
    <row r="97" ht="11.25" customHeight="1">
      <c r="A97" s="151" t="s">
        <v>403</v>
      </c>
      <c r="B97" s="122" t="s">
        <v>404</v>
      </c>
      <c r="C97" s="100" t="s">
        <v>136</v>
      </c>
      <c r="D97" s="100" t="s">
        <v>137</v>
      </c>
      <c r="E97" s="123">
        <v>38.0</v>
      </c>
      <c r="F97" s="58">
        <v>68.0</v>
      </c>
      <c r="G97" s="124" t="s">
        <v>121</v>
      </c>
      <c r="H97" s="124" t="s">
        <v>120</v>
      </c>
      <c r="I97" s="125">
        <v>19.72</v>
      </c>
      <c r="J97" s="126">
        <f t="shared" si="2"/>
        <v>4.056795132</v>
      </c>
      <c r="K97" s="127">
        <v>0.2</v>
      </c>
      <c r="L97" s="128">
        <v>4.0</v>
      </c>
      <c r="M97" s="129">
        <f t="shared" si="3"/>
        <v>0.8</v>
      </c>
      <c r="N97" s="130" t="s">
        <v>154</v>
      </c>
      <c r="O97" s="131">
        <v>0.195</v>
      </c>
      <c r="P97" s="173">
        <v>43528.0</v>
      </c>
      <c r="Q97" s="173">
        <v>43539.0</v>
      </c>
      <c r="R97" s="129">
        <f t="shared" si="4"/>
        <v>2.564102564</v>
      </c>
      <c r="S97" s="108">
        <f t="array" ref="S97">IF(INDEX(Historical!$D$7:$D$1379,MATCH(B97,Historical!$B$7:$B$1403,0))=0,"n/a",(INDEX(Historical!$C$7:$C$1381,MATCH(B97,Historical!$B$7:$B$1403,0))/INDEX(Historical!$D$7:$D$1379,MATCH(B97,Historical!$B$7:$B$1403,0))-1)*100)</f>
        <v>2.564102564</v>
      </c>
      <c r="T97" s="108">
        <f t="array" ref="T97">IF(INDEX(Historical!$F$7:$F$1372,MATCH(B97,Historical!$B$7:$B$1403,0))=0,"n/a",((INDEX(Historical!$C$7:$C$1381,MATCH(B97,Historical!$B$7:$B$1403,0))/INDEX(Historical!$F$7:$F$1372,MATCH(B97,Historical!$B$7:$B$1403,0)))^(1/3)-1)*100)</f>
        <v>2.174590986</v>
      </c>
      <c r="U97" s="108">
        <f t="array" ref="U97">IF(INDEX(Historical!$H$7:$H$1372,MATCH(B97,Historical!$B$7:$B$1403,0))=0,"n/a",((INDEX(Historical!$C$7:$C$1381,MATCH(B97,Historical!$B$7:$B$1403,0))/INDEX(Historical!$H$7:$H$1372,MATCH(B97,Historical!$B$7:$B$1403,0)))^(1/5)-1)*100)</f>
        <v>1.848215809</v>
      </c>
      <c r="V97" s="108">
        <f t="array" ref="V97">IF(INDEX(Historical!$O$7:$O$1372,MATCH(B97,Historical!$B$7:$B$1403,0))=0,"n/a",((INDEX(Historical!$C$7:$C$1381,MATCH(B97,Historical!$B$7:$B$1403,0))/INDEX(Historical!$O$7:$O$1372,MATCH(B97,Historical!$B$7:$B$1403,0)))^(1/10)-1)*100)</f>
        <v>1.63846733</v>
      </c>
      <c r="W97" s="109">
        <f t="shared" si="5"/>
        <v>1.128015052</v>
      </c>
      <c r="X97" s="110" t="str">
        <f t="shared" si="6"/>
        <v>n/a</v>
      </c>
      <c r="Y97" s="174"/>
      <c r="Z97" s="126">
        <f t="shared" si="7"/>
        <v>22.79202279</v>
      </c>
      <c r="AA97" s="134">
        <f t="shared" si="8"/>
        <v>5.618233618</v>
      </c>
      <c r="AB97" s="128">
        <v>12.0</v>
      </c>
      <c r="AC97" s="125">
        <v>3.51</v>
      </c>
      <c r="AD97" s="125">
        <v>0.56</v>
      </c>
      <c r="AE97" s="125">
        <v>0.9</v>
      </c>
      <c r="AF97" s="125">
        <v>1.02</v>
      </c>
      <c r="AG97" s="125">
        <v>13.3</v>
      </c>
      <c r="AH97" s="125">
        <v>-40.9</v>
      </c>
      <c r="AI97" s="125">
        <v>4.64</v>
      </c>
      <c r="AJ97" s="125">
        <v>-4.8</v>
      </c>
      <c r="AK97" s="125">
        <v>10.0</v>
      </c>
      <c r="AL97" s="113">
        <v>5980.0</v>
      </c>
      <c r="AM97" s="136">
        <v>0.2</v>
      </c>
      <c r="AN97" s="125">
        <v>0.17</v>
      </c>
      <c r="AO97" s="137">
        <f t="shared" si="9"/>
        <v>0.286777323</v>
      </c>
      <c r="AP97" s="138">
        <f t="shared" si="10"/>
        <v>5.905010941</v>
      </c>
      <c r="AQ97" s="139">
        <f t="shared" si="11"/>
        <v>-49.53285649</v>
      </c>
      <c r="AR97" s="103">
        <f t="array" ref="AR97">INDEX(Historical!$C$7:$C$1381,MATCH(B97,Historical!$B$7:$B$1403,0))*IF(AH97="n/a",1.03,IF(AH97&lt;0,1.01,IF(AH97&gt;10,1.1,(1+AH97/100))))</f>
        <v>0.808</v>
      </c>
      <c r="AS97" s="134">
        <f t="shared" si="12"/>
        <v>0.8454912</v>
      </c>
      <c r="AT97" s="134">
        <f t="shared" ref="AT97:AV97" si="105">IF($AK97="n/a",1.03*AS97,IF($AK97&lt;0,1.01*AS97,IF($AK97&gt;10,1.1*AS97,(1+$AK97/100)*AS97)))</f>
        <v>0.93004032</v>
      </c>
      <c r="AU97" s="134">
        <f t="shared" si="105"/>
        <v>1.023044352</v>
      </c>
      <c r="AV97" s="134">
        <f t="shared" si="105"/>
        <v>1.125348787</v>
      </c>
      <c r="AW97" s="126">
        <f t="shared" si="14"/>
        <v>4.731924659</v>
      </c>
      <c r="AX97" s="140">
        <f t="shared" si="15"/>
        <v>23.99556115</v>
      </c>
      <c r="AY97" s="141">
        <v>0.71</v>
      </c>
      <c r="AZ97" s="136">
        <v>0.91</v>
      </c>
      <c r="BA97" s="136">
        <v>-18.17</v>
      </c>
      <c r="BB97" s="136">
        <v>-12.889999999999999</v>
      </c>
      <c r="BC97" s="136">
        <v>-11.77</v>
      </c>
      <c r="BD97" s="142"/>
      <c r="BE97" s="17">
        <v>1982.0</v>
      </c>
      <c r="BF97" s="17">
        <f t="shared" si="16"/>
        <v>3</v>
      </c>
      <c r="BG97" s="143">
        <v>3.6999999999999997</v>
      </c>
    </row>
    <row r="98" ht="11.25" customHeight="1">
      <c r="A98" s="155" t="s">
        <v>405</v>
      </c>
      <c r="B98" s="99" t="s">
        <v>406</v>
      </c>
      <c r="C98" s="100" t="s">
        <v>136</v>
      </c>
      <c r="D98" s="100" t="s">
        <v>153</v>
      </c>
      <c r="E98" s="101">
        <v>27.0</v>
      </c>
      <c r="F98" s="58">
        <v>105.0</v>
      </c>
      <c r="G98" s="58" t="s">
        <v>121</v>
      </c>
      <c r="H98" s="58" t="s">
        <v>120</v>
      </c>
      <c r="I98" s="102">
        <v>13.99</v>
      </c>
      <c r="J98" s="103">
        <f t="shared" si="2"/>
        <v>5.07505361</v>
      </c>
      <c r="K98" s="144">
        <v>0.1775</v>
      </c>
      <c r="L98" s="73">
        <v>4.0</v>
      </c>
      <c r="M98" s="23">
        <f t="shared" si="3"/>
        <v>0.71</v>
      </c>
      <c r="N98" s="105" t="s">
        <v>147</v>
      </c>
      <c r="O98" s="145">
        <v>0.175</v>
      </c>
      <c r="P98" s="146">
        <v>43585.0</v>
      </c>
      <c r="Q98" s="146">
        <v>43600.0</v>
      </c>
      <c r="R98" s="23">
        <f t="shared" si="4"/>
        <v>1.428571429</v>
      </c>
      <c r="S98" s="108">
        <f t="array" ref="S98">IF(INDEX(Historical!$D$7:$D$1379,MATCH(B98,Historical!$B$7:$B$1403,0))=0,"n/a",(INDEX(Historical!$C$7:$C$1381,MATCH(B98,Historical!$B$7:$B$1403,0))/INDEX(Historical!$D$7:$D$1379,MATCH(B98,Historical!$B$7:$B$1403,0))-1)*100)</f>
        <v>1.433691756</v>
      </c>
      <c r="T98" s="108">
        <f t="array" ref="T98">IF(INDEX(Historical!$F$7:$F$1372,MATCH(B98,Historical!$B$7:$B$1403,0))=0,"n/a",((INDEX(Historical!$C$7:$C$1381,MATCH(B98,Historical!$B$7:$B$1403,0))/INDEX(Historical!$F$7:$F$1372,MATCH(B98,Historical!$B$7:$B$1403,0)))^(1/3)-1)*100)</f>
        <v>1.454749186</v>
      </c>
      <c r="U98" s="108">
        <f t="array" ref="U98">IF(INDEX(Historical!$H$7:$H$1372,MATCH(B98,Historical!$B$7:$B$1403,0))=0,"n/a",((INDEX(Historical!$C$7:$C$1381,MATCH(B98,Historical!$B$7:$B$1403,0))/INDEX(Historical!$H$7:$H$1372,MATCH(B98,Historical!$B$7:$B$1403,0)))^(1/5)-1)*100)</f>
        <v>1.476653686</v>
      </c>
      <c r="V98" s="108">
        <f t="array" ref="V98">IF(INDEX(Historical!$O$7:$O$1372,MATCH(B98,Historical!$B$7:$B$1403,0))=0,"n/a",((INDEX(Historical!$C$7:$C$1381,MATCH(B98,Historical!$B$7:$B$1403,0))/INDEX(Historical!$O$7:$O$1372,MATCH(B98,Historical!$B$7:$B$1403,0)))^(1/10)-1)*100)</f>
        <v>1.535524408</v>
      </c>
      <c r="W98" s="109">
        <f t="shared" si="5"/>
        <v>0.961660836</v>
      </c>
      <c r="X98" s="110">
        <f t="shared" si="6"/>
        <v>0.1306773174</v>
      </c>
      <c r="Y98" s="99"/>
      <c r="Z98" s="103">
        <f t="shared" si="7"/>
        <v>55.90551181</v>
      </c>
      <c r="AA98" s="112">
        <f t="shared" si="8"/>
        <v>11.01574803</v>
      </c>
      <c r="AB98" s="73">
        <v>12.0</v>
      </c>
      <c r="AC98" s="102">
        <v>1.27</v>
      </c>
      <c r="AD98" s="102">
        <v>0.8</v>
      </c>
      <c r="AE98" s="102">
        <v>3.31</v>
      </c>
      <c r="AF98" s="102">
        <v>0.8</v>
      </c>
      <c r="AG98" s="102">
        <v>7.3</v>
      </c>
      <c r="AH98" s="102">
        <v>33.1</v>
      </c>
      <c r="AI98" s="102">
        <v>2.4899999999999998</v>
      </c>
      <c r="AJ98" s="102">
        <v>11.3</v>
      </c>
      <c r="AK98" s="102">
        <v>13.73</v>
      </c>
      <c r="AL98" s="113">
        <v>6230.0</v>
      </c>
      <c r="AM98" s="114">
        <v>0.2</v>
      </c>
      <c r="AN98" s="102">
        <v>0.13</v>
      </c>
      <c r="AO98" s="115">
        <f t="shared" si="9"/>
        <v>-4.464040736</v>
      </c>
      <c r="AP98" s="116">
        <f t="shared" si="10"/>
        <v>6.551707296</v>
      </c>
      <c r="AQ98" s="117">
        <f t="shared" si="11"/>
        <v>-37.41637266</v>
      </c>
      <c r="AR98" s="103">
        <f t="array" ref="AR98">INDEX(Historical!$C$7:$C$1381,MATCH(B98,Historical!$B$7:$B$1403,0))*IF(AH98="n/a",1.03,IF(AH98&lt;0,1.01,IF(AH98&gt;10,1.1,(1+AH98/100))))</f>
        <v>0.77825</v>
      </c>
      <c r="AS98" s="112">
        <f t="shared" si="12"/>
        <v>0.797628425</v>
      </c>
      <c r="AT98" s="112">
        <f t="shared" ref="AT98:AV98" si="106">IF($AK98="n/a",1.03*AS98,IF($AK98&lt;0,1.01*AS98,IF($AK98&gt;10,1.1*AS98,(1+$AK98/100)*AS98)))</f>
        <v>0.8773912675</v>
      </c>
      <c r="AU98" s="112">
        <f t="shared" si="106"/>
        <v>0.9651303943</v>
      </c>
      <c r="AV98" s="112">
        <f t="shared" si="106"/>
        <v>1.061643434</v>
      </c>
      <c r="AW98" s="103">
        <f t="shared" si="14"/>
        <v>4.48004352</v>
      </c>
      <c r="AX98" s="118">
        <f t="shared" si="15"/>
        <v>32.02318456</v>
      </c>
      <c r="AY98" s="119">
        <v>1.23</v>
      </c>
      <c r="AZ98" s="114">
        <v>1.3</v>
      </c>
      <c r="BA98" s="114">
        <v>-22.41</v>
      </c>
      <c r="BB98" s="114">
        <v>-13.84</v>
      </c>
      <c r="BC98" s="114">
        <v>-12.83</v>
      </c>
      <c r="BD98" s="42"/>
      <c r="BE98" s="17">
        <v>1993.0</v>
      </c>
      <c r="BF98" s="17">
        <f t="shared" si="16"/>
        <v>2</v>
      </c>
      <c r="BG98" s="120">
        <v>1.0</v>
      </c>
    </row>
    <row r="99" ht="11.25" customHeight="1">
      <c r="A99" s="55" t="s">
        <v>407</v>
      </c>
      <c r="B99" s="99" t="s">
        <v>408</v>
      </c>
      <c r="C99" s="100" t="s">
        <v>125</v>
      </c>
      <c r="D99" s="100" t="s">
        <v>187</v>
      </c>
      <c r="E99" s="101">
        <v>47.0</v>
      </c>
      <c r="F99" s="58">
        <v>42.0</v>
      </c>
      <c r="G99" s="58" t="s">
        <v>120</v>
      </c>
      <c r="H99" s="58" t="s">
        <v>120</v>
      </c>
      <c r="I99" s="102">
        <v>132.03</v>
      </c>
      <c r="J99" s="103">
        <f t="shared" si="2"/>
        <v>2.89328183</v>
      </c>
      <c r="K99" s="104">
        <v>0.955</v>
      </c>
      <c r="L99" s="73">
        <v>4.0</v>
      </c>
      <c r="M99" s="23">
        <f t="shared" si="3"/>
        <v>3.82</v>
      </c>
      <c r="N99" s="105" t="s">
        <v>409</v>
      </c>
      <c r="O99" s="106">
        <v>0.9275</v>
      </c>
      <c r="P99" s="107">
        <v>43622.0</v>
      </c>
      <c r="Q99" s="107">
        <v>43644.0</v>
      </c>
      <c r="R99" s="23">
        <f t="shared" si="4"/>
        <v>2.964959569</v>
      </c>
      <c r="S99" s="108">
        <f t="array" ref="S99">IF(INDEX(Historical!$D$7:$D$1379,MATCH(B99,Historical!$B$7:$B$1403,0))=0,"n/a",(INDEX(Historical!$C$7:$C$1381,MATCH(B99,Historical!$B$7:$B$1403,0))/INDEX(Historical!$D$7:$D$1379,MATCH(B99,Historical!$B$7:$B$1403,0))-1)*100)</f>
        <v>8.658008658</v>
      </c>
      <c r="T99" s="108">
        <f t="array" ref="T99">IF(INDEX(Historical!$F$7:$F$1372,MATCH(B99,Historical!$B$7:$B$1403,0))=0,"n/a",((INDEX(Historical!$C$7:$C$1381,MATCH(B99,Historical!$B$7:$B$1403,0))/INDEX(Historical!$F$7:$F$1372,MATCH(B99,Historical!$B$7:$B$1403,0)))^(1/3)-1)*100)</f>
        <v>8.96591345</v>
      </c>
      <c r="U99" s="108">
        <f t="array" ref="U99">IF(INDEX(Historical!$H$7:$H$1372,MATCH(B99,Historical!$B$7:$B$1403,0))=0,"n/a",((INDEX(Historical!$C$7:$C$1381,MATCH(B99,Historical!$B$7:$B$1403,0))/INDEX(Historical!$H$7:$H$1372,MATCH(B99,Historical!$B$7:$B$1403,0)))^(1/5)-1)*100)</f>
        <v>9.017752251</v>
      </c>
      <c r="V99" s="108">
        <f t="array" ref="V99">IF(INDEX(Historical!$O$7:$O$1372,MATCH(B99,Historical!$B$7:$B$1403,0))=0,"n/a",((INDEX(Historical!$C$7:$C$1381,MATCH(B99,Historical!$B$7:$B$1403,0))/INDEX(Historical!$O$7:$O$1372,MATCH(B99,Historical!$B$7:$B$1403,0)))^(1/10)-1)*100)</f>
        <v>7.962440482</v>
      </c>
      <c r="W99" s="109">
        <f t="shared" si="5"/>
        <v>1.132536221</v>
      </c>
      <c r="X99" s="110">
        <f t="shared" si="6"/>
        <v>2.254438063</v>
      </c>
      <c r="Y99" s="154"/>
      <c r="Z99" s="103">
        <f t="shared" si="7"/>
        <v>73.60308285</v>
      </c>
      <c r="AA99" s="112">
        <f t="shared" si="8"/>
        <v>25.43930636</v>
      </c>
      <c r="AB99" s="73">
        <v>12.0</v>
      </c>
      <c r="AC99" s="102">
        <v>5.19</v>
      </c>
      <c r="AD99" s="102">
        <v>4.02</v>
      </c>
      <c r="AE99" s="102">
        <v>2.74</v>
      </c>
      <c r="AF99" s="102">
        <v>12.44</v>
      </c>
      <c r="AG99" s="102">
        <v>51.300000000000004</v>
      </c>
      <c r="AH99" s="102">
        <v>-40.699999999999996</v>
      </c>
      <c r="AI99" s="102">
        <v>7.66</v>
      </c>
      <c r="AJ99" s="102">
        <v>4.0</v>
      </c>
      <c r="AK99" s="102">
        <v>6.32</v>
      </c>
      <c r="AL99" s="113">
        <v>183920.0</v>
      </c>
      <c r="AM99" s="114">
        <v>0.22</v>
      </c>
      <c r="AN99" s="102">
        <v>2.17</v>
      </c>
      <c r="AO99" s="115">
        <f t="shared" si="9"/>
        <v>-13.52827228</v>
      </c>
      <c r="AP99" s="116">
        <f t="shared" si="10"/>
        <v>11.91103408</v>
      </c>
      <c r="AQ99" s="117">
        <f t="shared" si="11"/>
        <v>275.0347961</v>
      </c>
      <c r="AR99" s="103">
        <f t="array" ref="AR99">INDEX(Historical!$C$7:$C$1381,MATCH(B99,Historical!$B$7:$B$1403,0))*IF(AH99="n/a",1.03,IF(AH99&lt;0,1.01,IF(AH99&gt;10,1.1,(1+AH99/100))))</f>
        <v>3.80265</v>
      </c>
      <c r="AS99" s="112">
        <f t="shared" si="12"/>
        <v>4.09393299</v>
      </c>
      <c r="AT99" s="112">
        <f t="shared" ref="AT99:AV99" si="107">IF($AK99="n/a",1.03*AS99,IF($AK99&lt;0,1.01*AS99,IF($AK99&gt;10,1.1*AS99,(1+$AK99/100)*AS99)))</f>
        <v>4.352669555</v>
      </c>
      <c r="AU99" s="112">
        <f t="shared" si="107"/>
        <v>4.627758271</v>
      </c>
      <c r="AV99" s="112">
        <f t="shared" si="107"/>
        <v>4.920232594</v>
      </c>
      <c r="AW99" s="103">
        <f t="shared" si="14"/>
        <v>21.79724341</v>
      </c>
      <c r="AX99" s="118">
        <f t="shared" si="15"/>
        <v>16.50931107</v>
      </c>
      <c r="AY99" s="119">
        <v>0.51</v>
      </c>
      <c r="AZ99" s="114">
        <v>15.6</v>
      </c>
      <c r="BA99" s="114">
        <v>-10.31</v>
      </c>
      <c r="BB99" s="114">
        <v>-6.01</v>
      </c>
      <c r="BC99" s="114">
        <v>-2.41</v>
      </c>
      <c r="BD99" s="42"/>
      <c r="BE99" s="17">
        <v>1973.0</v>
      </c>
      <c r="BF99" s="17">
        <f t="shared" si="16"/>
        <v>5</v>
      </c>
      <c r="BG99" s="120">
        <v>9.5</v>
      </c>
    </row>
    <row r="100" ht="11.25" customHeight="1">
      <c r="A100" s="55" t="s">
        <v>410</v>
      </c>
      <c r="B100" s="99" t="s">
        <v>411</v>
      </c>
      <c r="C100" s="100" t="s">
        <v>125</v>
      </c>
      <c r="D100" s="100" t="s">
        <v>221</v>
      </c>
      <c r="E100" s="101">
        <v>63.0</v>
      </c>
      <c r="F100" s="58">
        <v>5.0</v>
      </c>
      <c r="G100" s="58" t="s">
        <v>121</v>
      </c>
      <c r="H100" s="58" t="s">
        <v>120</v>
      </c>
      <c r="I100" s="102">
        <v>113.23</v>
      </c>
      <c r="J100" s="103">
        <f t="shared" si="2"/>
        <v>2.634990727</v>
      </c>
      <c r="K100" s="104">
        <v>0.7459</v>
      </c>
      <c r="L100" s="73">
        <v>4.0</v>
      </c>
      <c r="M100" s="23">
        <f t="shared" si="3"/>
        <v>2.9836</v>
      </c>
      <c r="N100" s="105" t="s">
        <v>147</v>
      </c>
      <c r="O100" s="106">
        <v>0.7172</v>
      </c>
      <c r="P100" s="146">
        <v>43572.0</v>
      </c>
      <c r="Q100" s="146">
        <v>43600.0</v>
      </c>
      <c r="R100" s="23">
        <f t="shared" si="4"/>
        <v>4.001673173</v>
      </c>
      <c r="S100" s="108">
        <f t="array" ref="S100">IF(INDEX(Historical!$D$7:$D$1379,MATCH(B100,Historical!$B$7:$B$1403,0))=0,"n/a",(INDEX(Historical!$C$7:$C$1381,MATCH(B100,Historical!$B$7:$B$1403,0))/INDEX(Historical!$D$7:$D$1379,MATCH(B100,Historical!$B$7:$B$1403,0))-1)*100)</f>
        <v>4.001830213</v>
      </c>
      <c r="T100" s="108">
        <f t="array" ref="T100">IF(INDEX(Historical!$F$7:$F$1372,MATCH(B100,Historical!$B$7:$B$1403,0))=0,"n/a",((INDEX(Historical!$C$7:$C$1381,MATCH(B100,Historical!$B$7:$B$1403,0))/INDEX(Historical!$F$7:$F$1372,MATCH(B100,Historical!$B$7:$B$1403,0)))^(1/3)-1)*100)</f>
        <v>3.419227346</v>
      </c>
      <c r="U100" s="108">
        <f t="array" ref="U100">IF(INDEX(Historical!$H$7:$H$1372,MATCH(B100,Historical!$B$7:$B$1403,0))=0,"n/a",((INDEX(Historical!$C$7:$C$1381,MATCH(B100,Historical!$B$7:$B$1403,0))/INDEX(Historical!$H$7:$H$1372,MATCH(B100,Historical!$B$7:$B$1403,0)))^(1/5)-1)*100)</f>
        <v>3.134870263</v>
      </c>
      <c r="V100" s="108">
        <f t="array" ref="V100">IF(INDEX(Historical!$O$7:$O$1372,MATCH(B100,Historical!$B$7:$B$1403,0))=0,"n/a",((INDEX(Historical!$C$7:$C$1381,MATCH(B100,Historical!$B$7:$B$1403,0))/INDEX(Historical!$O$7:$O$1372,MATCH(B100,Historical!$B$7:$B$1403,0)))^(1/10)-1)*100)</f>
        <v>5.560498899</v>
      </c>
      <c r="W100" s="109">
        <f t="shared" si="5"/>
        <v>0.5637749994</v>
      </c>
      <c r="X100" s="110" t="str">
        <f t="shared" si="6"/>
        <v>n/a</v>
      </c>
      <c r="Y100" s="99"/>
      <c r="Z100" s="103">
        <f t="shared" si="7"/>
        <v>164.839779</v>
      </c>
      <c r="AA100" s="112">
        <f t="shared" si="8"/>
        <v>62.55801105</v>
      </c>
      <c r="AB100" s="73">
        <v>6.0</v>
      </c>
      <c r="AC100" s="102">
        <v>1.81</v>
      </c>
      <c r="AD100" s="102">
        <v>7.11</v>
      </c>
      <c r="AE100" s="102">
        <v>4.01</v>
      </c>
      <c r="AF100" s="102">
        <v>6.31</v>
      </c>
      <c r="AG100" s="102">
        <v>9.6</v>
      </c>
      <c r="AH100" s="102">
        <v>-60.6</v>
      </c>
      <c r="AI100" s="102">
        <v>6.370000000000001</v>
      </c>
      <c r="AJ100" s="102">
        <v>-15.8</v>
      </c>
      <c r="AK100" s="102">
        <v>8.799999999999999</v>
      </c>
      <c r="AL100" s="113">
        <v>279350.0</v>
      </c>
      <c r="AM100" s="114">
        <v>0.1</v>
      </c>
      <c r="AN100" s="102">
        <v>0.63</v>
      </c>
      <c r="AO100" s="115">
        <f t="shared" si="9"/>
        <v>-56.78815006</v>
      </c>
      <c r="AP100" s="116">
        <f t="shared" si="10"/>
        <v>5.76986099</v>
      </c>
      <c r="AQ100" s="117">
        <f t="shared" si="11"/>
        <v>318.8561406</v>
      </c>
      <c r="AR100" s="103">
        <f t="array" ref="AR100">INDEX(Historical!$C$7:$C$1381,MATCH(B100,Historical!$B$7:$B$1403,0))*IF(AH100="n/a",1.03,IF(AH100&lt;0,1.01,IF(AH100&gt;10,1.1,(1+AH100/100))))</f>
        <v>2.984449</v>
      </c>
      <c r="AS100" s="112">
        <f t="shared" si="12"/>
        <v>3.174558401</v>
      </c>
      <c r="AT100" s="112">
        <f t="shared" ref="AT100:AV100" si="108">IF($AK100="n/a",1.03*AS100,IF($AK100&lt;0,1.01*AS100,IF($AK100&gt;10,1.1*AS100,(1+$AK100/100)*AS100)))</f>
        <v>3.453919541</v>
      </c>
      <c r="AU100" s="112">
        <f t="shared" si="108"/>
        <v>3.75786446</v>
      </c>
      <c r="AV100" s="112">
        <f t="shared" si="108"/>
        <v>4.088556533</v>
      </c>
      <c r="AW100" s="103">
        <f t="shared" si="14"/>
        <v>17.45934793</v>
      </c>
      <c r="AX100" s="118">
        <f t="shared" si="15"/>
        <v>15.41936583</v>
      </c>
      <c r="AY100" s="119">
        <v>0.35</v>
      </c>
      <c r="AZ100" s="114">
        <v>15.840000000000002</v>
      </c>
      <c r="BA100" s="114">
        <v>-11.600000000000001</v>
      </c>
      <c r="BB100" s="114">
        <v>-9.16</v>
      </c>
      <c r="BC100" s="114">
        <v>-4.92</v>
      </c>
      <c r="BD100" s="42"/>
      <c r="BE100" s="17">
        <v>1957.0</v>
      </c>
      <c r="BF100" s="17">
        <f t="shared" si="16"/>
        <v>8</v>
      </c>
      <c r="BG100" s="120">
        <v>3.9</v>
      </c>
    </row>
    <row r="101" ht="11.25" customHeight="1">
      <c r="A101" s="55" t="s">
        <v>412</v>
      </c>
      <c r="B101" s="99" t="s">
        <v>413</v>
      </c>
      <c r="C101" s="100" t="s">
        <v>118</v>
      </c>
      <c r="D101" s="100" t="s">
        <v>202</v>
      </c>
      <c r="E101" s="101">
        <v>63.0</v>
      </c>
      <c r="F101" s="58">
        <v>6.0</v>
      </c>
      <c r="G101" s="58" t="s">
        <v>121</v>
      </c>
      <c r="H101" s="58" t="s">
        <v>121</v>
      </c>
      <c r="I101" s="102">
        <v>184.77</v>
      </c>
      <c r="J101" s="103">
        <f t="shared" si="2"/>
        <v>1.90507117</v>
      </c>
      <c r="K101" s="104">
        <v>0.88</v>
      </c>
      <c r="L101" s="73">
        <v>4.0</v>
      </c>
      <c r="M101" s="23">
        <f t="shared" si="3"/>
        <v>3.52</v>
      </c>
      <c r="N101" s="105" t="s">
        <v>376</v>
      </c>
      <c r="O101" s="106">
        <v>0.76</v>
      </c>
      <c r="P101" s="107">
        <v>43594.0</v>
      </c>
      <c r="Q101" s="107">
        <v>43623.0</v>
      </c>
      <c r="R101" s="23">
        <f t="shared" si="4"/>
        <v>15.78947368</v>
      </c>
      <c r="S101" s="108">
        <f t="array" ref="S101">IF(INDEX(Historical!$D$7:$D$1379,MATCH(B101,Historical!$B$7:$B$1403,0))=0,"n/a",(INDEX(Historical!$C$7:$C$1381,MATCH(B101,Historical!$B$7:$B$1403,0))/INDEX(Historical!$D$7:$D$1379,MATCH(B101,Historical!$B$7:$B$1403,0))-1)*100)</f>
        <v>15.6462585</v>
      </c>
      <c r="T101" s="108">
        <f t="array" ref="T101">IF(INDEX(Historical!$F$7:$F$1372,MATCH(B101,Historical!$B$7:$B$1403,0))=0,"n/a",((INDEX(Historical!$C$7:$C$1381,MATCH(B101,Historical!$B$7:$B$1403,0))/INDEX(Historical!$F$7:$F$1372,MATCH(B101,Historical!$B$7:$B$1403,0)))^(1/3)-1)*100)</f>
        <v>10.49928268</v>
      </c>
      <c r="U101" s="108">
        <f t="array" ref="U101">IF(INDEX(Historical!$H$7:$H$1372,MATCH(B101,Historical!$B$7:$B$1403,0))=0,"n/a",((INDEX(Historical!$C$7:$C$1381,MATCH(B101,Historical!$B$7:$B$1403,0))/INDEX(Historical!$H$7:$H$1372,MATCH(B101,Historical!$B$7:$B$1403,0)))^(1/5)-1)*100)</f>
        <v>10.43372319</v>
      </c>
      <c r="V101" s="108">
        <f t="array" ref="V101">IF(INDEX(Historical!$O$7:$O$1372,MATCH(B101,Historical!$B$7:$B$1403,0))=0,"n/a",((INDEX(Historical!$C$7:$C$1381,MATCH(B101,Historical!$B$7:$B$1403,0))/INDEX(Historical!$O$7:$O$1372,MATCH(B101,Historical!$B$7:$B$1403,0)))^(1/10)-1)*100)</f>
        <v>13.01807132</v>
      </c>
      <c r="W101" s="109">
        <f t="shared" si="5"/>
        <v>0.8014799526</v>
      </c>
      <c r="X101" s="110">
        <f t="shared" si="6"/>
        <v>0.9485202898</v>
      </c>
      <c r="Y101" s="133" t="s">
        <v>180</v>
      </c>
      <c r="Z101" s="103">
        <f t="shared" si="7"/>
        <v>33.52380952</v>
      </c>
      <c r="AA101" s="112">
        <f t="shared" si="8"/>
        <v>17.59714286</v>
      </c>
      <c r="AB101" s="73">
        <v>6.0</v>
      </c>
      <c r="AC101" s="102">
        <v>10.5</v>
      </c>
      <c r="AD101" s="102">
        <v>2.83</v>
      </c>
      <c r="AE101" s="102">
        <v>1.67</v>
      </c>
      <c r="AF101" s="102">
        <v>3.75</v>
      </c>
      <c r="AG101" s="102">
        <v>22.400000000000002</v>
      </c>
      <c r="AH101" s="102">
        <v>9.1</v>
      </c>
      <c r="AI101" s="102">
        <v>10.530000000000001</v>
      </c>
      <c r="AJ101" s="102">
        <v>11.0</v>
      </c>
      <c r="AK101" s="102">
        <v>6.23</v>
      </c>
      <c r="AL101" s="113">
        <v>23730.0</v>
      </c>
      <c r="AM101" s="114">
        <v>0.4</v>
      </c>
      <c r="AN101" s="102">
        <v>1.54</v>
      </c>
      <c r="AO101" s="115">
        <f t="shared" si="9"/>
        <v>-5.2583485</v>
      </c>
      <c r="AP101" s="116">
        <f t="shared" si="10"/>
        <v>12.33879436</v>
      </c>
      <c r="AQ101" s="117">
        <f t="shared" si="11"/>
        <v>71.25586538</v>
      </c>
      <c r="AR101" s="103">
        <f t="array" ref="AR101">INDEX(Historical!$C$7:$C$1381,MATCH(B101,Historical!$B$7:$B$1403,0))*IF(AH101="n/a",1.03,IF(AH101&lt;0,1.01,IF(AH101&gt;10,1.1,(1+AH101/100))))</f>
        <v>3.7094</v>
      </c>
      <c r="AS101" s="112">
        <f t="shared" si="12"/>
        <v>4.08034</v>
      </c>
      <c r="AT101" s="112">
        <f t="shared" ref="AT101:AV101" si="109">IF($AK101="n/a",1.03*AS101,IF($AK101&lt;0,1.01*AS101,IF($AK101&gt;10,1.1*AS101,(1+$AK101/100)*AS101)))</f>
        <v>4.334545182</v>
      </c>
      <c r="AU101" s="112">
        <f t="shared" si="109"/>
        <v>4.604587347</v>
      </c>
      <c r="AV101" s="112">
        <f t="shared" si="109"/>
        <v>4.891453139</v>
      </c>
      <c r="AW101" s="103">
        <f t="shared" si="14"/>
        <v>21.62032567</v>
      </c>
      <c r="AX101" s="118">
        <f t="shared" si="15"/>
        <v>11.70120997</v>
      </c>
      <c r="AY101" s="119">
        <v>1.58</v>
      </c>
      <c r="AZ101" s="114">
        <v>21.42</v>
      </c>
      <c r="BA101" s="114">
        <v>-14.430000000000001</v>
      </c>
      <c r="BB101" s="114">
        <v>-10.01</v>
      </c>
      <c r="BC101" s="114">
        <v>0.69</v>
      </c>
      <c r="BD101" s="42"/>
      <c r="BE101" s="17">
        <v>1957.0</v>
      </c>
      <c r="BF101" s="17">
        <f t="shared" si="16"/>
        <v>8</v>
      </c>
      <c r="BG101" s="120">
        <v>7.3999999999999995</v>
      </c>
    </row>
    <row r="102" ht="11.25" customHeight="1">
      <c r="A102" s="55" t="s">
        <v>414</v>
      </c>
      <c r="B102" s="99" t="s">
        <v>415</v>
      </c>
      <c r="C102" s="100" t="s">
        <v>296</v>
      </c>
      <c r="D102" s="100" t="s">
        <v>416</v>
      </c>
      <c r="E102" s="101">
        <v>25.0</v>
      </c>
      <c r="F102" s="58">
        <v>139.0</v>
      </c>
      <c r="G102" s="58" t="s">
        <v>121</v>
      </c>
      <c r="H102" s="58" t="s">
        <v>121</v>
      </c>
      <c r="I102" s="102">
        <v>82.53</v>
      </c>
      <c r="J102" s="103">
        <f t="shared" si="2"/>
        <v>3.00496789</v>
      </c>
      <c r="K102" s="144">
        <v>0.62</v>
      </c>
      <c r="L102" s="73">
        <v>4.0</v>
      </c>
      <c r="M102" s="23">
        <f t="shared" si="3"/>
        <v>2.48</v>
      </c>
      <c r="N102" s="105" t="s">
        <v>154</v>
      </c>
      <c r="O102" s="145">
        <v>0.61</v>
      </c>
      <c r="P102" s="107">
        <v>43889.0</v>
      </c>
      <c r="Q102" s="107">
        <v>43906.0</v>
      </c>
      <c r="R102" s="23">
        <f t="shared" si="4"/>
        <v>1.639344262</v>
      </c>
      <c r="S102" s="108">
        <f t="array" ref="S102">IF(INDEX(Historical!$D$7:$D$1379,MATCH(B102,Historical!$B$7:$B$1403,0))=0,"n/a",(INDEX(Historical!$C$7:$C$1381,MATCH(B102,Historical!$B$7:$B$1403,0))/INDEX(Historical!$D$7:$D$1379,MATCH(B102,Historical!$B$7:$B$1403,0))-1)*100)</f>
        <v>1.666666667</v>
      </c>
      <c r="T102" s="108">
        <f t="array" ref="T102">IF(INDEX(Historical!$F$7:$F$1372,MATCH(B102,Historical!$B$7:$B$1403,0))=0,"n/a",((INDEX(Historical!$C$7:$C$1381,MATCH(B102,Historical!$B$7:$B$1403,0))/INDEX(Historical!$F$7:$F$1372,MATCH(B102,Historical!$B$7:$B$1403,0)))^(1/3)-1)*100)</f>
        <v>3.511606409</v>
      </c>
      <c r="U102" s="108">
        <f t="array" ref="U102">IF(INDEX(Historical!$H$7:$H$1372,MATCH(B102,Historical!$B$7:$B$1403,0))=0,"n/a",((INDEX(Historical!$C$7:$C$1381,MATCH(B102,Historical!$B$7:$B$1403,0))/INDEX(Historical!$H$7:$H$1372,MATCH(B102,Historical!$B$7:$B$1403,0)))^(1/5)-1)*100)</f>
        <v>4.910201102</v>
      </c>
      <c r="V102" s="108">
        <f t="array" ref="V102">IF(INDEX(Historical!$O$7:$O$1372,MATCH(B102,Historical!$B$7:$B$1403,0))=0,"n/a",((INDEX(Historical!$C$7:$C$1381,MATCH(B102,Historical!$B$7:$B$1403,0))/INDEX(Historical!$O$7:$O$1372,MATCH(B102,Historical!$B$7:$B$1403,0)))^(1/10)-1)*100)</f>
        <v>12.08036133</v>
      </c>
      <c r="W102" s="109">
        <f t="shared" si="5"/>
        <v>0.4064614434</v>
      </c>
      <c r="X102" s="110" t="str">
        <f t="shared" si="6"/>
        <v>n/a</v>
      </c>
      <c r="Y102" s="149"/>
      <c r="Z102" s="103">
        <f t="shared" si="7"/>
        <v>47.69230769</v>
      </c>
      <c r="AA102" s="112">
        <f t="shared" si="8"/>
        <v>15.87115385</v>
      </c>
      <c r="AB102" s="73">
        <v>12.0</v>
      </c>
      <c r="AC102" s="102">
        <v>5.2</v>
      </c>
      <c r="AD102" s="102">
        <v>1.06</v>
      </c>
      <c r="AE102" s="102">
        <v>0.77</v>
      </c>
      <c r="AF102" s="102">
        <v>4.58</v>
      </c>
      <c r="AG102" s="102">
        <v>32.800000000000004</v>
      </c>
      <c r="AH102" s="102">
        <v>-0.8</v>
      </c>
      <c r="AI102" s="102">
        <v>9.67</v>
      </c>
      <c r="AJ102" s="102">
        <v>-4.8</v>
      </c>
      <c r="AK102" s="102">
        <v>15.0</v>
      </c>
      <c r="AL102" s="113">
        <v>5250.0</v>
      </c>
      <c r="AM102" s="114">
        <v>1.3</v>
      </c>
      <c r="AN102" s="102">
        <v>1.53</v>
      </c>
      <c r="AO102" s="115">
        <f t="shared" si="9"/>
        <v>-7.955984854</v>
      </c>
      <c r="AP102" s="116">
        <f t="shared" si="10"/>
        <v>7.915168992</v>
      </c>
      <c r="AQ102" s="117">
        <f t="shared" si="11"/>
        <v>79.74041111</v>
      </c>
      <c r="AR102" s="103">
        <f t="array" ref="AR102">INDEX(Historical!$C$7:$C$1381,MATCH(B102,Historical!$B$7:$B$1403,0))*IF(AH102="n/a",1.03,IF(AH102&lt;0,1.01,IF(AH102&gt;10,1.1,(1+AH102/100))))</f>
        <v>2.4644</v>
      </c>
      <c r="AS102" s="112">
        <f t="shared" si="12"/>
        <v>2.70270748</v>
      </c>
      <c r="AT102" s="112">
        <f t="shared" ref="AT102:AV102" si="110">IF($AK102="n/a",1.03*AS102,IF($AK102&lt;0,1.01*AS102,IF($AK102&gt;10,1.1*AS102,(1+$AK102/100)*AS102)))</f>
        <v>2.972978228</v>
      </c>
      <c r="AU102" s="112">
        <f t="shared" si="110"/>
        <v>3.270276051</v>
      </c>
      <c r="AV102" s="112">
        <f t="shared" si="110"/>
        <v>3.597303656</v>
      </c>
      <c r="AW102" s="103">
        <f t="shared" si="14"/>
        <v>15.00766541</v>
      </c>
      <c r="AX102" s="118">
        <f t="shared" si="15"/>
        <v>18.18449705</v>
      </c>
      <c r="AY102" s="119">
        <v>1.47</v>
      </c>
      <c r="AZ102" s="114">
        <v>7.109999999999999</v>
      </c>
      <c r="BA102" s="114">
        <v>-20.93</v>
      </c>
      <c r="BB102" s="114">
        <v>-12.809999999999999</v>
      </c>
      <c r="BC102" s="114">
        <v>-9.76</v>
      </c>
      <c r="BD102" s="42"/>
      <c r="BE102" s="17">
        <v>1996.0</v>
      </c>
      <c r="BF102" s="17">
        <f t="shared" si="16"/>
        <v>2</v>
      </c>
      <c r="BG102" s="120">
        <v>7.3</v>
      </c>
    </row>
    <row r="103" ht="11.25" customHeight="1">
      <c r="A103" s="155" t="s">
        <v>417</v>
      </c>
      <c r="B103" s="99" t="s">
        <v>418</v>
      </c>
      <c r="C103" s="100" t="s">
        <v>118</v>
      </c>
      <c r="D103" s="100" t="s">
        <v>202</v>
      </c>
      <c r="E103" s="101">
        <v>44.0</v>
      </c>
      <c r="F103" s="58">
        <v>60.0</v>
      </c>
      <c r="G103" s="58" t="s">
        <v>121</v>
      </c>
      <c r="H103" s="58" t="s">
        <v>121</v>
      </c>
      <c r="I103" s="102">
        <v>39.39</v>
      </c>
      <c r="J103" s="103">
        <f t="shared" si="2"/>
        <v>1.929423712</v>
      </c>
      <c r="K103" s="175">
        <v>0.19</v>
      </c>
      <c r="L103" s="73">
        <v>4.0</v>
      </c>
      <c r="M103" s="23">
        <f t="shared" si="3"/>
        <v>0.76</v>
      </c>
      <c r="N103" s="105" t="s">
        <v>343</v>
      </c>
      <c r="O103" s="106">
        <v>0.18</v>
      </c>
      <c r="P103" s="107">
        <v>43852.0</v>
      </c>
      <c r="Q103" s="107">
        <v>43867.0</v>
      </c>
      <c r="R103" s="23">
        <f t="shared" si="4"/>
        <v>5.555555556</v>
      </c>
      <c r="S103" s="108">
        <f t="array" ref="S103">IF(INDEX(Historical!$D$7:$D$1379,MATCH(B103,Historical!$B$7:$B$1403,0))=0,"n/a",(INDEX(Historical!$C$7:$C$1381,MATCH(B103,Historical!$B$7:$B$1403,0))/INDEX(Historical!$D$7:$D$1379,MATCH(B103,Historical!$B$7:$B$1403,0))-1)*100)</f>
        <v>-7.317073171</v>
      </c>
      <c r="T103" s="108">
        <f t="array" ref="T103">IF(INDEX(Historical!$F$7:$F$1372,MATCH(B103,Historical!$B$7:$B$1403,0))=0,"n/a",((INDEX(Historical!$C$7:$C$1381,MATCH(B103,Historical!$B$7:$B$1403,0))/INDEX(Historical!$F$7:$F$1372,MATCH(B103,Historical!$B$7:$B$1403,0)))^(1/3)-1)*100)</f>
        <v>-5.943287758</v>
      </c>
      <c r="U103" s="108">
        <f t="array" ref="U103">IF(INDEX(Historical!$H$7:$H$1372,MATCH(B103,Historical!$B$7:$B$1403,0))=0,"n/a",((INDEX(Historical!$C$7:$C$1381,MATCH(B103,Historical!$B$7:$B$1403,0))/INDEX(Historical!$H$7:$H$1372,MATCH(B103,Historical!$B$7:$B$1403,0)))^(1/5)-1)*100)</f>
        <v>0.5687659303</v>
      </c>
      <c r="V103" s="108">
        <f t="array" ref="V103">IF(INDEX(Historical!$O$7:$O$1372,MATCH(B103,Historical!$B$7:$B$1403,0))=0,"n/a",((INDEX(Historical!$C$7:$C$1381,MATCH(B103,Historical!$B$7:$B$1403,0))/INDEX(Historical!$O$7:$O$1372,MATCH(B103,Historical!$B$7:$B$1403,0)))^(1/10)-1)*100)</f>
        <v>4.625507922</v>
      </c>
      <c r="W103" s="109">
        <f t="shared" si="5"/>
        <v>0.1229629135</v>
      </c>
      <c r="X103" s="110" t="str">
        <f t="shared" si="6"/>
        <v>n/a</v>
      </c>
      <c r="Y103" s="176"/>
      <c r="Z103" s="103">
        <f t="shared" si="7"/>
        <v>35.68075117</v>
      </c>
      <c r="AA103" s="112">
        <f t="shared" si="8"/>
        <v>18.49295775</v>
      </c>
      <c r="AB103" s="73">
        <v>12.0</v>
      </c>
      <c r="AC103" s="102">
        <v>2.13</v>
      </c>
      <c r="AD103" s="102">
        <v>3.62</v>
      </c>
      <c r="AE103" s="102">
        <v>2.24</v>
      </c>
      <c r="AF103" s="102">
        <v>3.54</v>
      </c>
      <c r="AG103" s="102">
        <v>20.0</v>
      </c>
      <c r="AH103" s="156">
        <v>103.89999999999999</v>
      </c>
      <c r="AI103" s="156">
        <v>8.01</v>
      </c>
      <c r="AJ103" s="102">
        <v>-4.7</v>
      </c>
      <c r="AK103" s="102">
        <v>5.1</v>
      </c>
      <c r="AL103" s="113">
        <v>6620.0</v>
      </c>
      <c r="AM103" s="114">
        <v>0.2</v>
      </c>
      <c r="AN103" s="102">
        <v>0.0</v>
      </c>
      <c r="AO103" s="115">
        <f t="shared" si="9"/>
        <v>-15.9947681</v>
      </c>
      <c r="AP103" s="116">
        <f t="shared" si="10"/>
        <v>2.498189642</v>
      </c>
      <c r="AQ103" s="117">
        <f t="shared" si="11"/>
        <v>70.57428544</v>
      </c>
      <c r="AR103" s="103">
        <f t="array" ref="AR103">INDEX(Historical!$C$7:$C$1381,MATCH(B103,Historical!$B$7:$B$1403,0))*IF(AH103="n/a",1.03,IF(AH103&lt;0,1.01,IF(AH103&gt;10,1.1,(1+AH103/100))))</f>
        <v>0.836</v>
      </c>
      <c r="AS103" s="112">
        <f t="shared" si="12"/>
        <v>0.9029636</v>
      </c>
      <c r="AT103" s="112">
        <f t="shared" ref="AT103:AV103" si="111">IF($AK103="n/a",1.03*AS103,IF($AK103&lt;0,1.01*AS103,IF($AK103&gt;10,1.1*AS103,(1+$AK103/100)*AS103)))</f>
        <v>0.9490147436</v>
      </c>
      <c r="AU103" s="112">
        <f t="shared" si="111"/>
        <v>0.9974144955</v>
      </c>
      <c r="AV103" s="112">
        <f t="shared" si="111"/>
        <v>1.048282635</v>
      </c>
      <c r="AW103" s="103">
        <f t="shared" si="14"/>
        <v>4.733675474</v>
      </c>
      <c r="AX103" s="118">
        <f t="shared" si="15"/>
        <v>12.01745487</v>
      </c>
      <c r="AY103" s="119">
        <v>1.2</v>
      </c>
      <c r="AZ103" s="114">
        <v>14.17</v>
      </c>
      <c r="BA103" s="114">
        <v>-16.950000000000003</v>
      </c>
      <c r="BB103" s="114">
        <v>-12.3</v>
      </c>
      <c r="BC103" s="114">
        <v>-1.7399999999999998</v>
      </c>
      <c r="BD103" s="42"/>
      <c r="BE103" s="17">
        <v>1977.0</v>
      </c>
      <c r="BF103" s="17">
        <f t="shared" si="16"/>
        <v>4</v>
      </c>
      <c r="BG103" s="120">
        <v>9.0</v>
      </c>
    </row>
    <row r="104" ht="11.25" customHeight="1">
      <c r="A104" s="55" t="s">
        <v>419</v>
      </c>
      <c r="B104" s="99" t="s">
        <v>420</v>
      </c>
      <c r="C104" s="100" t="s">
        <v>141</v>
      </c>
      <c r="D104" s="100" t="s">
        <v>142</v>
      </c>
      <c r="E104" s="101">
        <v>48.0</v>
      </c>
      <c r="F104" s="58">
        <v>37.0</v>
      </c>
      <c r="G104" s="58" t="s">
        <v>121</v>
      </c>
      <c r="H104" s="58" t="s">
        <v>120</v>
      </c>
      <c r="I104" s="102">
        <v>104.45</v>
      </c>
      <c r="J104" s="103">
        <f t="shared" si="2"/>
        <v>1.953087602</v>
      </c>
      <c r="K104" s="104">
        <v>0.51</v>
      </c>
      <c r="L104" s="73">
        <v>4.0</v>
      </c>
      <c r="M104" s="23">
        <f t="shared" si="3"/>
        <v>2.04</v>
      </c>
      <c r="N104" s="105" t="s">
        <v>247</v>
      </c>
      <c r="O104" s="106">
        <v>0.48</v>
      </c>
      <c r="P104" s="107">
        <v>43686.0</v>
      </c>
      <c r="Q104" s="107">
        <v>43720.0</v>
      </c>
      <c r="R104" s="23">
        <f t="shared" si="4"/>
        <v>6.25</v>
      </c>
      <c r="S104" s="108">
        <f t="array" ref="S104">IF(INDEX(Historical!$D$7:$D$1379,MATCH(B104,Historical!$B$7:$B$1403,0))=0,"n/a",(INDEX(Historical!$C$7:$C$1381,MATCH(B104,Historical!$B$7:$B$1403,0))/INDEX(Historical!$D$7:$D$1379,MATCH(B104,Historical!$B$7:$B$1403,0))-1)*100)</f>
        <v>6.451612903</v>
      </c>
      <c r="T104" s="108">
        <f t="array" ref="T104">IF(INDEX(Historical!$F$7:$F$1372,MATCH(B104,Historical!$B$7:$B$1403,0))=0,"n/a",((INDEX(Historical!$C$7:$C$1381,MATCH(B104,Historical!$B$7:$B$1403,0))/INDEX(Historical!$F$7:$F$1372,MATCH(B104,Historical!$B$7:$B$1403,0)))^(1/3)-1)*100)</f>
        <v>8.271344702</v>
      </c>
      <c r="U104" s="108">
        <f t="array" ref="U104">IF(INDEX(Historical!$H$7:$H$1372,MATCH(B104,Historical!$B$7:$B$1403,0))=0,"n/a",((INDEX(Historical!$C$7:$C$1381,MATCH(B104,Historical!$B$7:$B$1403,0))/INDEX(Historical!$H$7:$H$1372,MATCH(B104,Historical!$B$7:$B$1403,0)))^(1/5)-1)*100)</f>
        <v>8.612242081</v>
      </c>
      <c r="V104" s="108">
        <f t="array" ref="V104">IF(INDEX(Historical!$O$7:$O$1372,MATCH(B104,Historical!$B$7:$B$1403,0))=0,"n/a",((INDEX(Historical!$C$7:$C$1381,MATCH(B104,Historical!$B$7:$B$1403,0))/INDEX(Historical!$O$7:$O$1372,MATCH(B104,Historical!$B$7:$B$1403,0)))^(1/10)-1)*100)</f>
        <v>6.397532999</v>
      </c>
      <c r="W104" s="109">
        <f t="shared" si="5"/>
        <v>1.346181736</v>
      </c>
      <c r="X104" s="110">
        <f t="shared" si="6"/>
        <v>1.266506188</v>
      </c>
      <c r="Y104" s="149"/>
      <c r="Z104" s="103">
        <f t="shared" si="7"/>
        <v>39.08045977</v>
      </c>
      <c r="AA104" s="112">
        <f t="shared" si="8"/>
        <v>20.00957854</v>
      </c>
      <c r="AB104" s="73">
        <v>12.0</v>
      </c>
      <c r="AC104" s="102">
        <v>5.22</v>
      </c>
      <c r="AD104" s="102">
        <v>2.38</v>
      </c>
      <c r="AE104" s="102">
        <v>1.64</v>
      </c>
      <c r="AF104" s="102">
        <v>4.68</v>
      </c>
      <c r="AG104" s="102">
        <v>24.2</v>
      </c>
      <c r="AH104" s="102">
        <v>-2.1999999999999997</v>
      </c>
      <c r="AI104" s="102">
        <v>9.5</v>
      </c>
      <c r="AJ104" s="102">
        <v>6.800000000000001</v>
      </c>
      <c r="AK104" s="102">
        <v>8.42</v>
      </c>
      <c r="AL104" s="113">
        <v>24790.0</v>
      </c>
      <c r="AM104" s="114">
        <v>0.1</v>
      </c>
      <c r="AN104" s="102">
        <v>0.96</v>
      </c>
      <c r="AO104" s="115">
        <f t="shared" si="9"/>
        <v>-9.444248862</v>
      </c>
      <c r="AP104" s="116">
        <f t="shared" si="10"/>
        <v>10.56532968</v>
      </c>
      <c r="AQ104" s="117">
        <f t="shared" si="11"/>
        <v>104.0096159</v>
      </c>
      <c r="AR104" s="103">
        <f t="array" ref="AR104">INDEX(Historical!$C$7:$C$1381,MATCH(B104,Historical!$B$7:$B$1403,0))*IF(AH104="n/a",1.03,IF(AH104&lt;0,1.01,IF(AH104&gt;10,1.1,(1+AH104/100))))</f>
        <v>1.9998</v>
      </c>
      <c r="AS104" s="112">
        <f t="shared" si="12"/>
        <v>2.189781</v>
      </c>
      <c r="AT104" s="112">
        <f t="shared" ref="AT104:AV104" si="112">IF($AK104="n/a",1.03*AS104,IF($AK104&lt;0,1.01*AS104,IF($AK104&gt;10,1.1*AS104,(1+$AK104/100)*AS104)))</f>
        <v>2.37416056</v>
      </c>
      <c r="AU104" s="112">
        <f t="shared" si="112"/>
        <v>2.574064879</v>
      </c>
      <c r="AV104" s="112">
        <f t="shared" si="112"/>
        <v>2.790801142</v>
      </c>
      <c r="AW104" s="103">
        <f t="shared" si="14"/>
        <v>11.92860758</v>
      </c>
      <c r="AX104" s="118">
        <f t="shared" si="15"/>
        <v>11.42039979</v>
      </c>
      <c r="AY104" s="119">
        <v>1.23</v>
      </c>
      <c r="AZ104" s="114">
        <v>0.86</v>
      </c>
      <c r="BA104" s="114">
        <v>-22.259999999999998</v>
      </c>
      <c r="BB104" s="114">
        <v>-16.650000000000002</v>
      </c>
      <c r="BC104" s="114">
        <v>-12.94</v>
      </c>
      <c r="BD104" s="42"/>
      <c r="BE104" s="17">
        <v>1972.0</v>
      </c>
      <c r="BF104" s="17">
        <f t="shared" si="16"/>
        <v>5</v>
      </c>
      <c r="BG104" s="120">
        <v>7.000000000000001</v>
      </c>
    </row>
    <row r="105" ht="11.25" customHeight="1">
      <c r="A105" s="155" t="s">
        <v>421</v>
      </c>
      <c r="B105" s="99" t="s">
        <v>422</v>
      </c>
      <c r="C105" s="100" t="s">
        <v>136</v>
      </c>
      <c r="D105" s="100" t="s">
        <v>153</v>
      </c>
      <c r="E105" s="101">
        <v>26.0</v>
      </c>
      <c r="F105" s="58">
        <v>123.0</v>
      </c>
      <c r="G105" s="58" t="s">
        <v>168</v>
      </c>
      <c r="H105" s="58" t="s">
        <v>168</v>
      </c>
      <c r="I105" s="150">
        <v>27.35</v>
      </c>
      <c r="J105" s="103">
        <f t="shared" si="2"/>
        <v>1.462522852</v>
      </c>
      <c r="K105" s="104">
        <v>0.2</v>
      </c>
      <c r="L105" s="73">
        <v>2.0</v>
      </c>
      <c r="M105" s="23">
        <f t="shared" si="3"/>
        <v>0.4</v>
      </c>
      <c r="N105" s="105" t="s">
        <v>285</v>
      </c>
      <c r="O105" s="161">
        <v>0.18</v>
      </c>
      <c r="P105" s="107">
        <v>43657.0</v>
      </c>
      <c r="Q105" s="107">
        <v>43677.0</v>
      </c>
      <c r="R105" s="23">
        <f t="shared" si="4"/>
        <v>11.11111111</v>
      </c>
      <c r="S105" s="108">
        <f t="array" ref="S105">IF(INDEX(Historical!$D$7:$D$1379,MATCH(B105,Historical!$B$7:$B$1403,0))=0,"n/a",(INDEX(Historical!$C$7:$C$1381,MATCH(B105,Historical!$B$7:$B$1403,0))/INDEX(Historical!$D$7:$D$1379,MATCH(B105,Historical!$B$7:$B$1403,0))-1)*100)</f>
        <v>12.86011286</v>
      </c>
      <c r="T105" s="108">
        <f t="array" ref="T105">IF(INDEX(Historical!$F$7:$F$1372,MATCH(B105,Historical!$B$7:$B$1403,0))=0,"n/a",((INDEX(Historical!$C$7:$C$1381,MATCH(B105,Historical!$B$7:$B$1403,0))/INDEX(Historical!$F$7:$F$1372,MATCH(B105,Historical!$B$7:$B$1403,0)))^(1/3)-1)*100)</f>
        <v>10.71552449</v>
      </c>
      <c r="U105" s="108">
        <f t="array" ref="U105">IF(INDEX(Historical!$H$7:$H$1372,MATCH(B105,Historical!$B$7:$B$1403,0))=0,"n/a",((INDEX(Historical!$C$7:$C$1381,MATCH(B105,Historical!$B$7:$B$1403,0))/INDEX(Historical!$H$7:$H$1372,MATCH(B105,Historical!$B$7:$B$1403,0)))^(1/5)-1)*100)</f>
        <v>7.610723676</v>
      </c>
      <c r="V105" s="108">
        <f t="array" ref="V105">IF(INDEX(Historical!$O$7:$O$1372,MATCH(B105,Historical!$B$7:$B$1403,0))=0,"n/a",((INDEX(Historical!$C$7:$C$1381,MATCH(B105,Historical!$B$7:$B$1403,0))/INDEX(Historical!$O$7:$O$1372,MATCH(B105,Historical!$B$7:$B$1403,0)))^(1/10)-1)*100)</f>
        <v>6.180867282</v>
      </c>
      <c r="W105" s="109">
        <f t="shared" si="5"/>
        <v>1.231335884</v>
      </c>
      <c r="X105" s="110" t="str">
        <f t="shared" si="6"/>
        <v>n/a</v>
      </c>
      <c r="Y105" s="176" t="s">
        <v>237</v>
      </c>
      <c r="Z105" s="103" t="str">
        <f t="shared" si="7"/>
        <v>n/a</v>
      </c>
      <c r="AA105" s="112" t="str">
        <f t="shared" si="8"/>
        <v>n/a</v>
      </c>
      <c r="AB105" s="73">
        <v>12.0</v>
      </c>
      <c r="AC105" s="102" t="s">
        <v>128</v>
      </c>
      <c r="AD105" s="102" t="s">
        <v>128</v>
      </c>
      <c r="AE105" s="102" t="s">
        <v>128</v>
      </c>
      <c r="AF105" s="102" t="s">
        <v>128</v>
      </c>
      <c r="AG105" s="102" t="s">
        <v>128</v>
      </c>
      <c r="AH105" s="102" t="s">
        <v>128</v>
      </c>
      <c r="AI105" s="102" t="s">
        <v>128</v>
      </c>
      <c r="AJ105" s="102" t="s">
        <v>128</v>
      </c>
      <c r="AK105" s="102" t="s">
        <v>128</v>
      </c>
      <c r="AL105" s="113" t="s">
        <v>128</v>
      </c>
      <c r="AM105" s="114" t="s">
        <v>128</v>
      </c>
      <c r="AN105" s="102" t="s">
        <v>128</v>
      </c>
      <c r="AO105" s="115" t="str">
        <f t="shared" si="9"/>
        <v>n/a</v>
      </c>
      <c r="AP105" s="116">
        <f t="shared" si="10"/>
        <v>9.073246527</v>
      </c>
      <c r="AQ105" s="117" t="str">
        <f t="shared" si="11"/>
        <v>n/a</v>
      </c>
      <c r="AR105" s="103">
        <f t="array" ref="AR105">INDEX(Historical!$C$7:$C$1381,MATCH(B105,Historical!$B$7:$B$1403,0))*IF(AH105="n/a",1.03,IF(AH105&lt;0,1.01,IF(AH105&gt;10,1.1,(1+AH105/100))))</f>
        <v>0.3914</v>
      </c>
      <c r="AS105" s="112">
        <f t="shared" si="12"/>
        <v>0.403142</v>
      </c>
      <c r="AT105" s="112">
        <f t="shared" ref="AT105:AV105" si="113">IF($AK105="n/a",1.03*AS105,IF($AK105&lt;0,1.01*AS105,IF($AK105&gt;10,1.1*AS105,(1+$AK105/100)*AS105)))</f>
        <v>0.41523626</v>
      </c>
      <c r="AU105" s="112">
        <f t="shared" si="113"/>
        <v>0.4276933478</v>
      </c>
      <c r="AV105" s="112">
        <f t="shared" si="113"/>
        <v>0.4405241482</v>
      </c>
      <c r="AW105" s="103">
        <f t="shared" si="14"/>
        <v>2.077995756</v>
      </c>
      <c r="AX105" s="118">
        <f t="shared" si="15"/>
        <v>7.597790698</v>
      </c>
      <c r="AY105" s="119" t="s">
        <v>128</v>
      </c>
      <c r="AZ105" s="114" t="s">
        <v>128</v>
      </c>
      <c r="BA105" s="114" t="s">
        <v>128</v>
      </c>
      <c r="BB105" s="114" t="s">
        <v>128</v>
      </c>
      <c r="BC105" s="114" t="s">
        <v>128</v>
      </c>
      <c r="BD105" s="42" t="s">
        <v>112</v>
      </c>
      <c r="BE105" s="17">
        <v>1994.0</v>
      </c>
      <c r="BF105" s="17">
        <f t="shared" si="16"/>
        <v>2</v>
      </c>
      <c r="BG105" s="120" t="s">
        <v>128</v>
      </c>
    </row>
    <row r="106" ht="11.25" customHeight="1">
      <c r="A106" s="121" t="s">
        <v>423</v>
      </c>
      <c r="B106" s="122" t="s">
        <v>424</v>
      </c>
      <c r="C106" s="100" t="s">
        <v>136</v>
      </c>
      <c r="D106" s="100" t="s">
        <v>137</v>
      </c>
      <c r="E106" s="123">
        <v>44.0</v>
      </c>
      <c r="F106" s="58">
        <v>55.0</v>
      </c>
      <c r="G106" s="124" t="s">
        <v>121</v>
      </c>
      <c r="H106" s="124" t="s">
        <v>121</v>
      </c>
      <c r="I106" s="125">
        <v>80.38</v>
      </c>
      <c r="J106" s="126">
        <f t="shared" si="2"/>
        <v>1.144563324</v>
      </c>
      <c r="K106" s="127">
        <v>0.23</v>
      </c>
      <c r="L106" s="128">
        <v>4.0</v>
      </c>
      <c r="M106" s="129">
        <f t="shared" si="3"/>
        <v>0.92</v>
      </c>
      <c r="N106" s="130" t="s">
        <v>425</v>
      </c>
      <c r="O106" s="131">
        <v>0.22</v>
      </c>
      <c r="P106" s="132">
        <v>43615.0</v>
      </c>
      <c r="Q106" s="132">
        <v>43636.0</v>
      </c>
      <c r="R106" s="129">
        <f t="shared" si="4"/>
        <v>4.545454545</v>
      </c>
      <c r="S106" s="108">
        <f t="array" ref="S106">IF(INDEX(Historical!$D$7:$D$1379,MATCH(B106,Historical!$B$7:$B$1403,0))=0,"n/a",(INDEX(Historical!$C$7:$C$1381,MATCH(B106,Historical!$B$7:$B$1403,0))/INDEX(Historical!$D$7:$D$1379,MATCH(B106,Historical!$B$7:$B$1403,0))-1)*100)</f>
        <v>4.597701149</v>
      </c>
      <c r="T106" s="108">
        <f t="array" ref="T106">IF(INDEX(Historical!$F$7:$F$1372,MATCH(B106,Historical!$B$7:$B$1403,0))=0,"n/a",((INDEX(Historical!$C$7:$C$1381,MATCH(B106,Historical!$B$7:$B$1403,0))/INDEX(Historical!$F$7:$F$1372,MATCH(B106,Historical!$B$7:$B$1403,0)))^(1/3)-1)*100)</f>
        <v>4.826584017</v>
      </c>
      <c r="U106" s="108">
        <f t="array" ref="U106">IF(INDEX(Historical!$H$7:$H$1372,MATCH(B106,Historical!$B$7:$B$1403,0))=0,"n/a",((INDEX(Historical!$C$7:$C$1381,MATCH(B106,Historical!$B$7:$B$1403,0))/INDEX(Historical!$H$7:$H$1372,MATCH(B106,Historical!$B$7:$B$1403,0)))^(1/5)-1)*100)</f>
        <v>5.088842546</v>
      </c>
      <c r="V106" s="108">
        <f t="array" ref="V106">IF(INDEX(Historical!$O$7:$O$1372,MATCH(B106,Historical!$B$7:$B$1403,0))=0,"n/a",((INDEX(Historical!$C$7:$C$1381,MATCH(B106,Historical!$B$7:$B$1403,0))/INDEX(Historical!$O$7:$O$1372,MATCH(B106,Historical!$B$7:$B$1403,0)))^(1/10)-1)*100)</f>
        <v>5.554451242</v>
      </c>
      <c r="W106" s="109">
        <f t="shared" si="5"/>
        <v>0.916173772</v>
      </c>
      <c r="X106" s="110" t="str">
        <f t="shared" si="6"/>
        <v>n/a</v>
      </c>
      <c r="Y106" s="164"/>
      <c r="Z106" s="126">
        <f t="shared" si="7"/>
        <v>21.69811321</v>
      </c>
      <c r="AA106" s="134">
        <f t="shared" si="8"/>
        <v>18.95754717</v>
      </c>
      <c r="AB106" s="128">
        <v>12.0</v>
      </c>
      <c r="AC106" s="125">
        <v>4.24</v>
      </c>
      <c r="AD106" s="125">
        <v>1.93</v>
      </c>
      <c r="AE106" s="125">
        <v>3.64</v>
      </c>
      <c r="AF106" s="125">
        <v>3.6</v>
      </c>
      <c r="AG106" s="125">
        <v>13.600000000000001</v>
      </c>
      <c r="AH106" s="125">
        <v>-14.899999999999999</v>
      </c>
      <c r="AI106" s="125">
        <v>2.3</v>
      </c>
      <c r="AJ106" s="125">
        <v>-13.8</v>
      </c>
      <c r="AK106" s="125">
        <v>9.8</v>
      </c>
      <c r="AL106" s="135">
        <v>3650.0</v>
      </c>
      <c r="AM106" s="136">
        <v>2.8000000000000003</v>
      </c>
      <c r="AN106" s="125">
        <v>0.15</v>
      </c>
      <c r="AO106" s="137">
        <f t="shared" si="9"/>
        <v>-12.7241413</v>
      </c>
      <c r="AP106" s="138">
        <f t="shared" si="10"/>
        <v>6.23340587</v>
      </c>
      <c r="AQ106" s="139">
        <f t="shared" si="11"/>
        <v>74.16106187</v>
      </c>
      <c r="AR106" s="103">
        <f t="array" ref="AR106">INDEX(Historical!$C$7:$C$1381,MATCH(B106,Historical!$B$7:$B$1403,0))*IF(AH106="n/a",1.03,IF(AH106&lt;0,1.01,IF(AH106&gt;10,1.1,(1+AH106/100))))</f>
        <v>0.9191</v>
      </c>
      <c r="AS106" s="134">
        <f t="shared" si="12"/>
        <v>0.9402393</v>
      </c>
      <c r="AT106" s="134">
        <f t="shared" ref="AT106:AV106" si="114">IF($AK106="n/a",1.03*AS106,IF($AK106&lt;0,1.01*AS106,IF($AK106&gt;10,1.1*AS106,(1+$AK106/100)*AS106)))</f>
        <v>1.032382751</v>
      </c>
      <c r="AU106" s="134">
        <f t="shared" si="114"/>
        <v>1.133556261</v>
      </c>
      <c r="AV106" s="134">
        <f t="shared" si="114"/>
        <v>1.244644775</v>
      </c>
      <c r="AW106" s="126">
        <f t="shared" si="14"/>
        <v>5.269923087</v>
      </c>
      <c r="AX106" s="140">
        <f t="shared" si="15"/>
        <v>6.556261616</v>
      </c>
      <c r="AY106" s="141">
        <v>0.66</v>
      </c>
      <c r="AZ106" s="136">
        <v>18.240000000000002</v>
      </c>
      <c r="BA106" s="136">
        <v>-19.0</v>
      </c>
      <c r="BB106" s="136">
        <v>-12.93</v>
      </c>
      <c r="BC106" s="136">
        <v>-11.44</v>
      </c>
      <c r="BD106" s="142"/>
      <c r="BE106" s="17">
        <v>1976.0</v>
      </c>
      <c r="BF106" s="17">
        <f t="shared" si="16"/>
        <v>4</v>
      </c>
      <c r="BG106" s="143">
        <v>3.8</v>
      </c>
    </row>
    <row r="107" ht="11.25" customHeight="1">
      <c r="A107" s="155" t="s">
        <v>426</v>
      </c>
      <c r="B107" s="99" t="s">
        <v>427</v>
      </c>
      <c r="C107" s="100" t="s">
        <v>118</v>
      </c>
      <c r="D107" s="100" t="s">
        <v>233</v>
      </c>
      <c r="E107" s="101">
        <v>27.0</v>
      </c>
      <c r="F107" s="58">
        <v>110.0</v>
      </c>
      <c r="G107" s="58" t="s">
        <v>168</v>
      </c>
      <c r="H107" s="58" t="s">
        <v>168</v>
      </c>
      <c r="I107" s="102">
        <v>351.7</v>
      </c>
      <c r="J107" s="103">
        <f t="shared" si="2"/>
        <v>0.582883139</v>
      </c>
      <c r="K107" s="144">
        <v>0.5125</v>
      </c>
      <c r="L107" s="73">
        <v>4.0</v>
      </c>
      <c r="M107" s="23">
        <f t="shared" si="3"/>
        <v>2.05</v>
      </c>
      <c r="N107" s="105" t="s">
        <v>269</v>
      </c>
      <c r="O107" s="145">
        <v>0.4625</v>
      </c>
      <c r="P107" s="107">
        <v>43837.0</v>
      </c>
      <c r="Q107" s="107">
        <v>43852.0</v>
      </c>
      <c r="R107" s="23">
        <f t="shared" si="4"/>
        <v>10.81081081</v>
      </c>
      <c r="S107" s="108">
        <f t="array" ref="S107">IF(INDEX(Historical!$D$7:$D$1379,MATCH(B107,Historical!$B$7:$B$1403,0))=0,"n/a",(INDEX(Historical!$C$7:$C$1381,MATCH(B107,Historical!$B$7:$B$1403,0))/INDEX(Historical!$D$7:$D$1379,MATCH(B107,Historical!$B$7:$B$1403,0))-1)*100)</f>
        <v>12.12121212</v>
      </c>
      <c r="T107" s="108">
        <f t="array" ref="T107">IF(INDEX(Historical!$F$7:$F$1372,MATCH(B107,Historical!$B$7:$B$1403,0))=0,"n/a",((INDEX(Historical!$C$7:$C$1381,MATCH(B107,Historical!$B$7:$B$1403,0))/INDEX(Historical!$F$7:$F$1372,MATCH(B107,Historical!$B$7:$B$1403,0)))^(1/3)-1)*100)</f>
        <v>15.52167947</v>
      </c>
      <c r="U107" s="108">
        <f t="array" ref="U107">IF(INDEX(Historical!$H$7:$H$1372,MATCH(B107,Historical!$B$7:$B$1403,0))=0,"n/a",((INDEX(Historical!$C$7:$C$1381,MATCH(B107,Historical!$B$7:$B$1403,0))/INDEX(Historical!$H$7:$H$1372,MATCH(B107,Historical!$B$7:$B$1403,0)))^(1/5)-1)*100)</f>
        <v>18.25413843</v>
      </c>
      <c r="V107" s="108">
        <f t="array" ref="V107">IF(INDEX(Historical!$O$7:$O$1372,MATCH(B107,Historical!$B$7:$B$1403,0))=0,"n/a",((INDEX(Historical!$C$7:$C$1381,MATCH(B107,Historical!$B$7:$B$1403,0))/INDEX(Historical!$O$7:$O$1372,MATCH(B107,Historical!$B$7:$B$1403,0)))^(1/10)-1)*100)</f>
        <v>18.81349709</v>
      </c>
      <c r="W107" s="109">
        <f t="shared" si="5"/>
        <v>0.9702682252</v>
      </c>
      <c r="X107" s="110">
        <f t="shared" si="6"/>
        <v>1.705994246</v>
      </c>
      <c r="Y107" s="147"/>
      <c r="Z107" s="103">
        <f t="shared" si="7"/>
        <v>12.15895611</v>
      </c>
      <c r="AA107" s="112">
        <f t="shared" si="8"/>
        <v>20.86002372</v>
      </c>
      <c r="AB107" s="73">
        <v>12.0</v>
      </c>
      <c r="AC107" s="102">
        <v>16.86</v>
      </c>
      <c r="AD107" s="102">
        <v>3.79</v>
      </c>
      <c r="AE107" s="102">
        <v>6.76</v>
      </c>
      <c r="AF107" s="102">
        <v>4.27</v>
      </c>
      <c r="AG107" s="102">
        <v>13.700000000000001</v>
      </c>
      <c r="AH107" s="102">
        <v>22.0</v>
      </c>
      <c r="AI107" s="102">
        <v>4.43</v>
      </c>
      <c r="AJ107" s="102">
        <v>10.7</v>
      </c>
      <c r="AK107" s="102">
        <v>5.5</v>
      </c>
      <c r="AL107" s="113">
        <v>36290.0</v>
      </c>
      <c r="AM107" s="114">
        <v>0.6</v>
      </c>
      <c r="AN107" s="102">
        <v>0.72</v>
      </c>
      <c r="AO107" s="115">
        <f t="shared" si="9"/>
        <v>-2.023002154</v>
      </c>
      <c r="AP107" s="116">
        <f t="shared" si="10"/>
        <v>18.83702157</v>
      </c>
      <c r="AQ107" s="117">
        <f t="shared" si="11"/>
        <v>98.96655364</v>
      </c>
      <c r="AR107" s="103">
        <f t="array" ref="AR107">INDEX(Historical!$C$7:$C$1381,MATCH(B107,Historical!$B$7:$B$1403,0))*IF(AH107="n/a",1.03,IF(AH107&lt;0,1.01,IF(AH107&gt;10,1.1,(1+AH107/100))))</f>
        <v>2.035</v>
      </c>
      <c r="AS107" s="112">
        <f t="shared" si="12"/>
        <v>2.1251505</v>
      </c>
      <c r="AT107" s="112">
        <f t="shared" ref="AT107:AV107" si="115">IF($AK107="n/a",1.03*AS107,IF($AK107&lt;0,1.01*AS107,IF($AK107&gt;10,1.1*AS107,(1+$AK107/100)*AS107)))</f>
        <v>2.242033778</v>
      </c>
      <c r="AU107" s="112">
        <f t="shared" si="115"/>
        <v>2.365345635</v>
      </c>
      <c r="AV107" s="112">
        <f t="shared" si="115"/>
        <v>2.495439645</v>
      </c>
      <c r="AW107" s="103">
        <f t="shared" si="14"/>
        <v>11.26296956</v>
      </c>
      <c r="AX107" s="118">
        <f t="shared" si="15"/>
        <v>3.20243661</v>
      </c>
      <c r="AY107" s="119">
        <v>1.07</v>
      </c>
      <c r="AZ107" s="114">
        <v>11.62</v>
      </c>
      <c r="BA107" s="114">
        <v>-10.96</v>
      </c>
      <c r="BB107" s="114">
        <v>-5.510000000000001</v>
      </c>
      <c r="BC107" s="114">
        <v>-2.18</v>
      </c>
      <c r="BD107" s="42"/>
      <c r="BE107" s="17">
        <v>1994.0</v>
      </c>
      <c r="BF107" s="17">
        <f t="shared" si="16"/>
        <v>2</v>
      </c>
      <c r="BG107" s="120">
        <v>7.000000000000001</v>
      </c>
    </row>
    <row r="108" ht="11.25" customHeight="1">
      <c r="A108" s="55" t="s">
        <v>428</v>
      </c>
      <c r="B108" s="99" t="s">
        <v>429</v>
      </c>
      <c r="C108" s="100" t="s">
        <v>296</v>
      </c>
      <c r="D108" s="100" t="s">
        <v>342</v>
      </c>
      <c r="E108" s="101">
        <v>25.0</v>
      </c>
      <c r="F108" s="58">
        <v>132.0</v>
      </c>
      <c r="G108" s="58" t="s">
        <v>168</v>
      </c>
      <c r="H108" s="58" t="s">
        <v>168</v>
      </c>
      <c r="I108" s="102">
        <v>108.78</v>
      </c>
      <c r="J108" s="103">
        <f t="shared" si="2"/>
        <v>0.9376723662</v>
      </c>
      <c r="K108" s="144">
        <v>0.255</v>
      </c>
      <c r="L108" s="73">
        <v>4.0</v>
      </c>
      <c r="M108" s="23">
        <f t="shared" si="3"/>
        <v>1.02</v>
      </c>
      <c r="N108" s="105" t="s">
        <v>409</v>
      </c>
      <c r="O108" s="145">
        <v>0.225</v>
      </c>
      <c r="P108" s="146">
        <v>43539.0</v>
      </c>
      <c r="Q108" s="146">
        <v>43553.0</v>
      </c>
      <c r="R108" s="23">
        <f t="shared" si="4"/>
        <v>13.33333333</v>
      </c>
      <c r="S108" s="108">
        <f t="array" ref="S108">IF(INDEX(Historical!$D$7:$D$1379,MATCH(B108,Historical!$B$7:$B$1403,0))=0,"n/a",(INDEX(Historical!$C$7:$C$1381,MATCH(B108,Historical!$B$7:$B$1403,0))/INDEX(Historical!$D$7:$D$1379,MATCH(B108,Historical!$B$7:$B$1403,0))-1)*100)</f>
        <v>13.33333333</v>
      </c>
      <c r="T108" s="108">
        <f t="array" ref="T108">IF(INDEX(Historical!$F$7:$F$1372,MATCH(B108,Historical!$B$7:$B$1403,0))=0,"n/a",((INDEX(Historical!$C$7:$C$1381,MATCH(B108,Historical!$B$7:$B$1403,0))/INDEX(Historical!$F$7:$F$1372,MATCH(B108,Historical!$B$7:$B$1403,0)))^(1/3)-1)*100)</f>
        <v>23.61432564</v>
      </c>
      <c r="U108" s="108">
        <f t="array" ref="U108">IF(INDEX(Historical!$H$7:$H$1372,MATCH(B108,Historical!$B$7:$B$1403,0))=0,"n/a",((INDEX(Historical!$C$7:$C$1381,MATCH(B108,Historical!$B$7:$B$1403,0))/INDEX(Historical!$H$7:$H$1372,MATCH(B108,Historical!$B$7:$B$1403,0)))^(1/5)-1)*100)</f>
        <v>20.58909506</v>
      </c>
      <c r="V108" s="108">
        <f t="array" ref="V108">IF(INDEX(Historical!$O$7:$O$1372,MATCH(B108,Historical!$B$7:$B$1403,0))=0,"n/a",((INDEX(Historical!$C$7:$C$1381,MATCH(B108,Historical!$B$7:$B$1403,0))/INDEX(Historical!$O$7:$O$1372,MATCH(B108,Historical!$B$7:$B$1403,0)))^(1/10)-1)*100)</f>
        <v>24.94553721</v>
      </c>
      <c r="W108" s="109">
        <f t="shared" si="5"/>
        <v>0.8253618628</v>
      </c>
      <c r="X108" s="110">
        <f t="shared" si="6"/>
        <v>1.211123239</v>
      </c>
      <c r="Y108" s="149"/>
      <c r="Z108" s="103">
        <f t="shared" si="7"/>
        <v>22.56637168</v>
      </c>
      <c r="AA108" s="112">
        <f t="shared" si="8"/>
        <v>24.06637168</v>
      </c>
      <c r="AB108" s="73">
        <v>1.0</v>
      </c>
      <c r="AC108" s="102">
        <v>4.52</v>
      </c>
      <c r="AD108" s="102">
        <v>2.63</v>
      </c>
      <c r="AE108" s="102">
        <v>2.51</v>
      </c>
      <c r="AF108" s="102">
        <v>11.85</v>
      </c>
      <c r="AG108" s="102">
        <v>50.1</v>
      </c>
      <c r="AH108" s="102">
        <v>27.6</v>
      </c>
      <c r="AI108" s="102">
        <v>9.59</v>
      </c>
      <c r="AJ108" s="102">
        <v>17.0</v>
      </c>
      <c r="AK108" s="102">
        <v>9.16</v>
      </c>
      <c r="AL108" s="113">
        <v>39530.0</v>
      </c>
      <c r="AM108" s="114">
        <v>0.2</v>
      </c>
      <c r="AN108" s="102">
        <v>0.1</v>
      </c>
      <c r="AO108" s="115">
        <f t="shared" si="9"/>
        <v>-2.539604255</v>
      </c>
      <c r="AP108" s="116">
        <f t="shared" si="10"/>
        <v>21.52676743</v>
      </c>
      <c r="AQ108" s="117">
        <f t="shared" si="11"/>
        <v>256.019041</v>
      </c>
      <c r="AR108" s="103">
        <f t="array" ref="AR108">INDEX(Historical!$C$7:$C$1381,MATCH(B108,Historical!$B$7:$B$1403,0))*IF(AH108="n/a",1.03,IF(AH108&lt;0,1.01,IF(AH108&gt;10,1.1,(1+AH108/100))))</f>
        <v>1.122</v>
      </c>
      <c r="AS108" s="112">
        <f t="shared" si="12"/>
        <v>1.2295998</v>
      </c>
      <c r="AT108" s="112">
        <f t="shared" ref="AT108:AV108" si="116">IF($AK108="n/a",1.03*AS108,IF($AK108&lt;0,1.01*AS108,IF($AK108&gt;10,1.1*AS108,(1+$AK108/100)*AS108)))</f>
        <v>1.342231142</v>
      </c>
      <c r="AU108" s="112">
        <f t="shared" si="116"/>
        <v>1.465179514</v>
      </c>
      <c r="AV108" s="112">
        <f t="shared" si="116"/>
        <v>1.599389958</v>
      </c>
      <c r="AW108" s="103">
        <f t="shared" si="14"/>
        <v>6.758400414</v>
      </c>
      <c r="AX108" s="118">
        <f t="shared" si="15"/>
        <v>6.212907165</v>
      </c>
      <c r="AY108" s="119">
        <v>0.77</v>
      </c>
      <c r="AZ108" s="114">
        <v>23.189999999999998</v>
      </c>
      <c r="BA108" s="114">
        <v>-12.389999999999999</v>
      </c>
      <c r="BB108" s="114">
        <v>-7.42</v>
      </c>
      <c r="BC108" s="114">
        <v>-0.13</v>
      </c>
      <c r="BD108" s="42"/>
      <c r="BE108" s="17">
        <v>1995.0</v>
      </c>
      <c r="BF108" s="17">
        <f t="shared" si="16"/>
        <v>2</v>
      </c>
      <c r="BG108" s="120">
        <v>19.5</v>
      </c>
    </row>
    <row r="109" ht="11.25" customHeight="1">
      <c r="A109" s="55" t="s">
        <v>430</v>
      </c>
      <c r="B109" s="99" t="s">
        <v>431</v>
      </c>
      <c r="C109" s="100" t="s">
        <v>141</v>
      </c>
      <c r="D109" s="100" t="s">
        <v>142</v>
      </c>
      <c r="E109" s="101">
        <v>46.0</v>
      </c>
      <c r="F109" s="58">
        <v>49.0</v>
      </c>
      <c r="G109" s="58" t="s">
        <v>121</v>
      </c>
      <c r="H109" s="58" t="s">
        <v>121</v>
      </c>
      <c r="I109" s="102">
        <v>64.11</v>
      </c>
      <c r="J109" s="103">
        <f t="shared" si="2"/>
        <v>2.246139448</v>
      </c>
      <c r="K109" s="104">
        <v>0.36</v>
      </c>
      <c r="L109" s="73">
        <v>4.0</v>
      </c>
      <c r="M109" s="23">
        <f t="shared" si="3"/>
        <v>1.44</v>
      </c>
      <c r="N109" s="105" t="s">
        <v>196</v>
      </c>
      <c r="O109" s="106">
        <v>0.35</v>
      </c>
      <c r="P109" s="107">
        <v>43749.0</v>
      </c>
      <c r="Q109" s="107">
        <v>43769.0</v>
      </c>
      <c r="R109" s="23">
        <f t="shared" si="4"/>
        <v>2.857142857</v>
      </c>
      <c r="S109" s="108">
        <f t="array" ref="S109">IF(INDEX(Historical!$D$7:$D$1379,MATCH(B109,Historical!$B$7:$B$1403,0))=0,"n/a",(INDEX(Historical!$C$7:$C$1381,MATCH(B109,Historical!$B$7:$B$1403,0))/INDEX(Historical!$D$7:$D$1379,MATCH(B109,Historical!$B$7:$B$1403,0))-1)*100)</f>
        <v>7.633587786</v>
      </c>
      <c r="T109" s="108">
        <f t="array" ref="T109">IF(INDEX(Historical!$F$7:$F$1372,MATCH(B109,Historical!$B$7:$B$1403,0))=0,"n/a",((INDEX(Historical!$C$7:$C$1381,MATCH(B109,Historical!$B$7:$B$1403,0))/INDEX(Historical!$F$7:$F$1372,MATCH(B109,Historical!$B$7:$B$1403,0)))^(1/3)-1)*100)</f>
        <v>7.817402167</v>
      </c>
      <c r="U109" s="108">
        <f t="array" ref="U109">IF(INDEX(Historical!$H$7:$H$1372,MATCH(B109,Historical!$B$7:$B$1403,0))=0,"n/a",((INDEX(Historical!$C$7:$C$1381,MATCH(B109,Historical!$B$7:$B$1403,0))/INDEX(Historical!$H$7:$H$1372,MATCH(B109,Historical!$B$7:$B$1403,0)))^(1/5)-1)*100)</f>
        <v>7.547076037</v>
      </c>
      <c r="V109" s="108">
        <f t="array" ref="V109">IF(INDEX(Historical!$O$7:$O$1372,MATCH(B109,Historical!$B$7:$B$1403,0))=0,"n/a",((INDEX(Historical!$C$7:$C$1381,MATCH(B109,Historical!$B$7:$B$1403,0))/INDEX(Historical!$O$7:$O$1372,MATCH(B109,Historical!$B$7:$B$1403,0)))^(1/10)-1)*100)</f>
        <v>5.765085114</v>
      </c>
      <c r="W109" s="109">
        <f t="shared" si="5"/>
        <v>1.30910054</v>
      </c>
      <c r="X109" s="110" t="str">
        <f t="shared" si="6"/>
        <v>n/a</v>
      </c>
      <c r="Y109" s="111"/>
      <c r="Z109" s="103">
        <f t="shared" si="7"/>
        <v>58.7755102</v>
      </c>
      <c r="AA109" s="112">
        <f t="shared" si="8"/>
        <v>26.16734694</v>
      </c>
      <c r="AB109" s="73">
        <v>5.0</v>
      </c>
      <c r="AC109" s="102">
        <v>2.45</v>
      </c>
      <c r="AD109" s="102">
        <v>1.69</v>
      </c>
      <c r="AE109" s="102">
        <v>1.49</v>
      </c>
      <c r="AF109" s="102">
        <v>5.88</v>
      </c>
      <c r="AG109" s="102">
        <v>23.5</v>
      </c>
      <c r="AH109" s="102">
        <v>-23.7</v>
      </c>
      <c r="AI109" s="102">
        <v>21.740000000000002</v>
      </c>
      <c r="AJ109" s="102">
        <v>-2.1999999999999997</v>
      </c>
      <c r="AK109" s="102">
        <v>15.53</v>
      </c>
      <c r="AL109" s="113">
        <v>8380.0</v>
      </c>
      <c r="AM109" s="114">
        <v>0.8999999999999999</v>
      </c>
      <c r="AN109" s="102">
        <v>1.8</v>
      </c>
      <c r="AO109" s="115">
        <f t="shared" si="9"/>
        <v>-16.37413145</v>
      </c>
      <c r="AP109" s="116">
        <f t="shared" si="10"/>
        <v>9.793215484</v>
      </c>
      <c r="AQ109" s="117">
        <f t="shared" si="11"/>
        <v>161.5033461</v>
      </c>
      <c r="AR109" s="103">
        <f t="array" ref="AR109">INDEX(Historical!$C$7:$C$1381,MATCH(B109,Historical!$B$7:$B$1403,0))*IF(AH109="n/a",1.03,IF(AH109&lt;0,1.01,IF(AH109&gt;10,1.1,(1+AH109/100))))</f>
        <v>1.4241</v>
      </c>
      <c r="AS109" s="112">
        <f t="shared" si="12"/>
        <v>1.56651</v>
      </c>
      <c r="AT109" s="112">
        <f t="shared" ref="AT109:AV109" si="117">IF($AK109="n/a",1.03*AS109,IF($AK109&lt;0,1.01*AS109,IF($AK109&gt;10,1.1*AS109,(1+$AK109/100)*AS109)))</f>
        <v>1.723161</v>
      </c>
      <c r="AU109" s="112">
        <f t="shared" si="117"/>
        <v>1.8954771</v>
      </c>
      <c r="AV109" s="112">
        <f t="shared" si="117"/>
        <v>2.08502481</v>
      </c>
      <c r="AW109" s="103">
        <f t="shared" si="14"/>
        <v>8.69427291</v>
      </c>
      <c r="AX109" s="118">
        <f t="shared" si="15"/>
        <v>13.56149261</v>
      </c>
      <c r="AY109" s="119">
        <v>1.25</v>
      </c>
      <c r="AZ109" s="114">
        <v>20.06</v>
      </c>
      <c r="BA109" s="114">
        <v>-17.25</v>
      </c>
      <c r="BB109" s="114">
        <v>-13.4</v>
      </c>
      <c r="BC109" s="114">
        <v>-6.18</v>
      </c>
      <c r="BD109" s="42"/>
      <c r="BE109" s="17">
        <v>1975.0</v>
      </c>
      <c r="BF109" s="17">
        <f t="shared" si="16"/>
        <v>4</v>
      </c>
      <c r="BG109" s="120">
        <v>6.0</v>
      </c>
    </row>
    <row r="110" ht="11.25" customHeight="1">
      <c r="A110" s="55" t="s">
        <v>432</v>
      </c>
      <c r="B110" s="99" t="s">
        <v>433</v>
      </c>
      <c r="C110" s="100" t="s">
        <v>136</v>
      </c>
      <c r="D110" s="100" t="s">
        <v>153</v>
      </c>
      <c r="E110" s="101">
        <v>25.0</v>
      </c>
      <c r="F110" s="58">
        <v>134.0</v>
      </c>
      <c r="G110" s="58" t="s">
        <v>121</v>
      </c>
      <c r="H110" s="58" t="s">
        <v>168</v>
      </c>
      <c r="I110" s="102">
        <v>32.22</v>
      </c>
      <c r="J110" s="103">
        <f t="shared" si="2"/>
        <v>3.848541279</v>
      </c>
      <c r="K110" s="144">
        <v>0.31</v>
      </c>
      <c r="L110" s="73">
        <v>4.0</v>
      </c>
      <c r="M110" s="23">
        <f t="shared" si="3"/>
        <v>1.24</v>
      </c>
      <c r="N110" s="105" t="s">
        <v>434</v>
      </c>
      <c r="O110" s="145">
        <v>0.3</v>
      </c>
      <c r="P110" s="107">
        <v>43607.0</v>
      </c>
      <c r="Q110" s="107">
        <v>43622.0</v>
      </c>
      <c r="R110" s="23">
        <f t="shared" si="4"/>
        <v>3.333333333</v>
      </c>
      <c r="S110" s="108">
        <f t="array" ref="S110">IF(INDEX(Historical!$D$7:$D$1379,MATCH(B110,Historical!$B$7:$B$1403,0))=0,"n/a",(INDEX(Historical!$C$7:$C$1381,MATCH(B110,Historical!$B$7:$B$1403,0))/INDEX(Historical!$D$7:$D$1379,MATCH(B110,Historical!$B$7:$B$1403,0))-1)*100)</f>
        <v>2.5</v>
      </c>
      <c r="T110" s="108">
        <f t="array" ref="T110">IF(INDEX(Historical!$F$7:$F$1372,MATCH(B110,Historical!$B$7:$B$1403,0))=0,"n/a",((INDEX(Historical!$C$7:$C$1381,MATCH(B110,Historical!$B$7:$B$1403,0))/INDEX(Historical!$F$7:$F$1372,MATCH(B110,Historical!$B$7:$B$1403,0)))^(1/3)-1)*100)</f>
        <v>10.37418908</v>
      </c>
      <c r="U110" s="108">
        <f t="array" ref="U110">IF(INDEX(Historical!$H$7:$H$1372,MATCH(B110,Historical!$B$7:$B$1403,0))=0,"n/a",((INDEX(Historical!$C$7:$C$1381,MATCH(B110,Historical!$B$7:$B$1403,0))/INDEX(Historical!$H$7:$H$1372,MATCH(B110,Historical!$B$7:$B$1403,0)))^(1/5)-1)*100)</f>
        <v>10.0783281</v>
      </c>
      <c r="V110" s="108">
        <f t="array" ref="V110">IF(INDEX(Historical!$O$7:$O$1372,MATCH(B110,Historical!$B$7:$B$1403,0))=0,"n/a",((INDEX(Historical!$C$7:$C$1381,MATCH(B110,Historical!$B$7:$B$1403,0))/INDEX(Historical!$O$7:$O$1372,MATCH(B110,Historical!$B$7:$B$1403,0)))^(1/10)-1)*100)</f>
        <v>12.55286681</v>
      </c>
      <c r="W110" s="109">
        <f t="shared" si="5"/>
        <v>0.8028706311</v>
      </c>
      <c r="X110" s="110">
        <f t="shared" si="6"/>
        <v>6.718885398</v>
      </c>
      <c r="Y110" s="163"/>
      <c r="Z110" s="103">
        <f t="shared" si="7"/>
        <v>73.37278107</v>
      </c>
      <c r="AA110" s="112">
        <f t="shared" si="8"/>
        <v>19.06508876</v>
      </c>
      <c r="AB110" s="73">
        <v>12.0</v>
      </c>
      <c r="AC110" s="102">
        <v>1.69</v>
      </c>
      <c r="AD110" s="102">
        <v>9.54</v>
      </c>
      <c r="AE110" s="102">
        <v>6.11</v>
      </c>
      <c r="AF110" s="102">
        <v>1.34</v>
      </c>
      <c r="AG110" s="102">
        <v>9.700000000000001</v>
      </c>
      <c r="AH110" s="102">
        <v>10.7</v>
      </c>
      <c r="AI110" s="102">
        <v>5.319999999999999</v>
      </c>
      <c r="AJ110" s="102">
        <v>1.5</v>
      </c>
      <c r="AK110" s="102">
        <v>2.0</v>
      </c>
      <c r="AL110" s="113">
        <v>1100.0</v>
      </c>
      <c r="AM110" s="114">
        <v>1.3</v>
      </c>
      <c r="AN110" s="102">
        <v>0.2</v>
      </c>
      <c r="AO110" s="115">
        <f t="shared" si="9"/>
        <v>-5.138219382</v>
      </c>
      <c r="AP110" s="116">
        <f t="shared" si="10"/>
        <v>13.92686938</v>
      </c>
      <c r="AQ110" s="117">
        <f t="shared" si="11"/>
        <v>6.556649378</v>
      </c>
      <c r="AR110" s="103">
        <f t="array" ref="AR110">INDEX(Historical!$C$7:$C$1381,MATCH(B110,Historical!$B$7:$B$1403,0))*IF(AH110="n/a",1.03,IF(AH110&lt;0,1.01,IF(AH110&gt;10,1.1,(1+AH110/100))))</f>
        <v>1.353</v>
      </c>
      <c r="AS110" s="112">
        <f t="shared" si="12"/>
        <v>1.4249796</v>
      </c>
      <c r="AT110" s="112">
        <f t="shared" ref="AT110:AV110" si="118">IF($AK110="n/a",1.03*AS110,IF($AK110&lt;0,1.01*AS110,IF($AK110&gt;10,1.1*AS110,(1+$AK110/100)*AS110)))</f>
        <v>1.453479192</v>
      </c>
      <c r="AU110" s="112">
        <f t="shared" si="118"/>
        <v>1.482548776</v>
      </c>
      <c r="AV110" s="112">
        <f t="shared" si="118"/>
        <v>1.512199751</v>
      </c>
      <c r="AW110" s="103">
        <f t="shared" si="14"/>
        <v>7.226207319</v>
      </c>
      <c r="AX110" s="118">
        <f t="shared" si="15"/>
        <v>22.42770738</v>
      </c>
      <c r="AY110" s="119">
        <v>0.67</v>
      </c>
      <c r="AZ110" s="114">
        <v>3.06</v>
      </c>
      <c r="BA110" s="114">
        <v>-14.96</v>
      </c>
      <c r="BB110" s="114">
        <v>-11.72</v>
      </c>
      <c r="BC110" s="114">
        <v>-6.5600000000000005</v>
      </c>
      <c r="BD110" s="42"/>
      <c r="BE110" s="17">
        <v>1995.0</v>
      </c>
      <c r="BF110" s="17">
        <f t="shared" si="16"/>
        <v>2</v>
      </c>
      <c r="BG110" s="120">
        <v>1.2</v>
      </c>
    </row>
    <row r="111" ht="11.25" customHeight="1">
      <c r="A111" s="55" t="s">
        <v>435</v>
      </c>
      <c r="B111" s="99" t="s">
        <v>436</v>
      </c>
      <c r="C111" s="100" t="s">
        <v>141</v>
      </c>
      <c r="D111" s="100" t="s">
        <v>142</v>
      </c>
      <c r="E111" s="101">
        <v>52.0</v>
      </c>
      <c r="F111" s="58">
        <v>25.0</v>
      </c>
      <c r="G111" s="58" t="s">
        <v>168</v>
      </c>
      <c r="H111" s="58" t="s">
        <v>168</v>
      </c>
      <c r="I111" s="102">
        <v>87.83</v>
      </c>
      <c r="J111" s="103">
        <f t="shared" si="2"/>
        <v>1.252419447</v>
      </c>
      <c r="K111" s="104">
        <v>0.275</v>
      </c>
      <c r="L111" s="73">
        <v>4.0</v>
      </c>
      <c r="M111" s="23">
        <f t="shared" si="3"/>
        <v>1.1</v>
      </c>
      <c r="N111" s="105" t="s">
        <v>154</v>
      </c>
      <c r="O111" s="106">
        <v>0.25</v>
      </c>
      <c r="P111" s="107">
        <v>43796.0</v>
      </c>
      <c r="Q111" s="107">
        <v>43812.0</v>
      </c>
      <c r="R111" s="23">
        <f t="shared" si="4"/>
        <v>10</v>
      </c>
      <c r="S111" s="108">
        <f t="array" ref="S111">IF(INDEX(Historical!$D$7:$D$1379,MATCH(B111,Historical!$B$7:$B$1403,0))=0,"n/a",(INDEX(Historical!$C$7:$C$1381,MATCH(B111,Historical!$B$7:$B$1403,0))/INDEX(Historical!$D$7:$D$1379,MATCH(B111,Historical!$B$7:$B$1403,0))-1)*100)</f>
        <v>10.81081081</v>
      </c>
      <c r="T111" s="108">
        <f t="array" ref="T111">IF(INDEX(Historical!$F$7:$F$1372,MATCH(B111,Historical!$B$7:$B$1403,0))=0,"n/a",((INDEX(Historical!$C$7:$C$1381,MATCH(B111,Historical!$B$7:$B$1403,0))/INDEX(Historical!$F$7:$F$1372,MATCH(B111,Historical!$B$7:$B$1403,0)))^(1/3)-1)*100)</f>
        <v>9.299473401</v>
      </c>
      <c r="U111" s="108">
        <f t="array" ref="U111">IF(INDEX(Historical!$H$7:$H$1372,MATCH(B111,Historical!$B$7:$B$1403,0))=0,"n/a",((INDEX(Historical!$C$7:$C$1381,MATCH(B111,Historical!$B$7:$B$1403,0))/INDEX(Historical!$H$7:$H$1372,MATCH(B111,Historical!$B$7:$B$1403,0)))^(1/5)-1)*100)</f>
        <v>8.236802737</v>
      </c>
      <c r="V111" s="108">
        <f t="array" ref="V111">IF(INDEX(Historical!$O$7:$O$1372,MATCH(B111,Historical!$B$7:$B$1403,0))=0,"n/a",((INDEX(Historical!$C$7:$C$1381,MATCH(B111,Historical!$B$7:$B$1403,0))/INDEX(Historical!$O$7:$O$1372,MATCH(B111,Historical!$B$7:$B$1403,0)))^(1/10)-1)*100)</f>
        <v>8.58032448</v>
      </c>
      <c r="W111" s="109">
        <f t="shared" si="5"/>
        <v>0.9599640149</v>
      </c>
      <c r="X111" s="110">
        <f t="shared" si="6"/>
        <v>1.248000415</v>
      </c>
      <c r="Y111" s="149"/>
      <c r="Z111" s="103">
        <f t="shared" si="7"/>
        <v>22.49488753</v>
      </c>
      <c r="AA111" s="112">
        <f t="shared" si="8"/>
        <v>17.96114519</v>
      </c>
      <c r="AB111" s="73">
        <v>12.0</v>
      </c>
      <c r="AC111" s="102">
        <v>4.89</v>
      </c>
      <c r="AD111" s="102">
        <v>4.08</v>
      </c>
      <c r="AE111" s="102">
        <v>1.07</v>
      </c>
      <c r="AF111" s="102">
        <v>2.37</v>
      </c>
      <c r="AG111" s="102">
        <v>12.8</v>
      </c>
      <c r="AH111" s="102" t="s">
        <v>437</v>
      </c>
      <c r="AI111" s="102">
        <v>9.81</v>
      </c>
      <c r="AJ111" s="102">
        <v>6.6000000000000005</v>
      </c>
      <c r="AK111" s="102">
        <v>4.3999999999999995</v>
      </c>
      <c r="AL111" s="113">
        <v>2009.9999999999998</v>
      </c>
      <c r="AM111" s="114">
        <v>1.7000000000000002</v>
      </c>
      <c r="AN111" s="102">
        <v>0.27</v>
      </c>
      <c r="AO111" s="115">
        <f t="shared" si="9"/>
        <v>-8.47192301</v>
      </c>
      <c r="AP111" s="116">
        <f t="shared" si="10"/>
        <v>9.489222184</v>
      </c>
      <c r="AQ111" s="117">
        <f t="shared" si="11"/>
        <v>37.54662096</v>
      </c>
      <c r="AR111" s="103">
        <f t="array" ref="AR111">INDEX(Historical!$C$7:$C$1381,MATCH(B111,Historical!$B$7:$B$1403,0))*IF(AH111="n/a",1.03,IF(AH111&lt;0,1.01,IF(AH111&gt;10,1.1,(1+AH111/100))))</f>
        <v>1.1275</v>
      </c>
      <c r="AS111" s="112">
        <f t="shared" si="12"/>
        <v>1.23810775</v>
      </c>
      <c r="AT111" s="112">
        <f t="shared" ref="AT111:AV111" si="119">IF($AK111="n/a",1.03*AS111,IF($AK111&lt;0,1.01*AS111,IF($AK111&gt;10,1.1*AS111,(1+$AK111/100)*AS111)))</f>
        <v>1.292584491</v>
      </c>
      <c r="AU111" s="112">
        <f t="shared" si="119"/>
        <v>1.349458209</v>
      </c>
      <c r="AV111" s="112">
        <f t="shared" si="119"/>
        <v>1.40883437</v>
      </c>
      <c r="AW111" s="103">
        <f t="shared" si="14"/>
        <v>6.416484819</v>
      </c>
      <c r="AX111" s="118">
        <f t="shared" si="15"/>
        <v>7.305573061</v>
      </c>
      <c r="AY111" s="119">
        <v>1.27</v>
      </c>
      <c r="AZ111" s="114">
        <v>5.84</v>
      </c>
      <c r="BA111" s="114">
        <v>-17.04</v>
      </c>
      <c r="BB111" s="114">
        <v>-13.01</v>
      </c>
      <c r="BC111" s="114">
        <v>-8.5</v>
      </c>
      <c r="BD111" s="42"/>
      <c r="BE111" s="17">
        <v>1969.0</v>
      </c>
      <c r="BF111" s="17">
        <f t="shared" si="16"/>
        <v>6</v>
      </c>
      <c r="BG111" s="120">
        <v>7.1</v>
      </c>
    </row>
    <row r="112" ht="11.25" customHeight="1">
      <c r="A112" s="155" t="s">
        <v>438</v>
      </c>
      <c r="B112" s="99" t="s">
        <v>439</v>
      </c>
      <c r="C112" s="100" t="s">
        <v>136</v>
      </c>
      <c r="D112" s="100" t="s">
        <v>183</v>
      </c>
      <c r="E112" s="101">
        <v>29.0</v>
      </c>
      <c r="F112" s="58">
        <v>95.0</v>
      </c>
      <c r="G112" s="58" t="s">
        <v>168</v>
      </c>
      <c r="H112" s="58" t="s">
        <v>168</v>
      </c>
      <c r="I112" s="102">
        <v>54.71</v>
      </c>
      <c r="J112" s="103">
        <f t="shared" si="2"/>
        <v>1.279473588</v>
      </c>
      <c r="K112" s="144">
        <v>0.35</v>
      </c>
      <c r="L112" s="73">
        <v>2.0</v>
      </c>
      <c r="M112" s="23">
        <f t="shared" si="3"/>
        <v>0.7</v>
      </c>
      <c r="N112" s="105" t="s">
        <v>440</v>
      </c>
      <c r="O112" s="145">
        <v>0.33</v>
      </c>
      <c r="P112" s="107">
        <v>43824.0</v>
      </c>
      <c r="Q112" s="107">
        <v>43837.0</v>
      </c>
      <c r="R112" s="23">
        <f t="shared" si="4"/>
        <v>6.060606061</v>
      </c>
      <c r="S112" s="108">
        <f t="array" ref="S112">IF(INDEX(Historical!$D$7:$D$1379,MATCH(B112,Historical!$B$7:$B$1403,0))=0,"n/a",(INDEX(Historical!$C$7:$C$1381,MATCH(B112,Historical!$B$7:$B$1403,0))/INDEX(Historical!$D$7:$D$1379,MATCH(B112,Historical!$B$7:$B$1403,0))-1)*100)</f>
        <v>10</v>
      </c>
      <c r="T112" s="108">
        <f t="array" ref="T112">IF(INDEX(Historical!$F$7:$F$1372,MATCH(B112,Historical!$B$7:$B$1403,0))=0,"n/a",((INDEX(Historical!$C$7:$C$1381,MATCH(B112,Historical!$B$7:$B$1403,0))/INDEX(Historical!$F$7:$F$1372,MATCH(B112,Historical!$B$7:$B$1403,0)))^(1/3)-1)*100)</f>
        <v>8.271344702</v>
      </c>
      <c r="U112" s="108">
        <f t="array" ref="U112">IF(INDEX(Historical!$H$7:$H$1372,MATCH(B112,Historical!$B$7:$B$1403,0))=0,"n/a",((INDEX(Historical!$C$7:$C$1381,MATCH(B112,Historical!$B$7:$B$1403,0))/INDEX(Historical!$H$7:$H$1372,MATCH(B112,Historical!$B$7:$B$1403,0)))^(1/5)-1)*100)</f>
        <v>8.44717712</v>
      </c>
      <c r="V112" s="108">
        <f t="array" ref="V112">IF(INDEX(Historical!$O$7:$O$1372,MATCH(B112,Historical!$B$7:$B$1403,0))=0,"n/a",((INDEX(Historical!$C$7:$C$1381,MATCH(B112,Historical!$B$7:$B$1403,0))/INDEX(Historical!$O$7:$O$1372,MATCH(B112,Historical!$B$7:$B$1403,0)))^(1/10)-1)*100)</f>
        <v>15.22385344</v>
      </c>
      <c r="W112" s="109">
        <f t="shared" si="5"/>
        <v>0.5548645848</v>
      </c>
      <c r="X112" s="110">
        <f t="shared" si="6"/>
        <v>0.612114284</v>
      </c>
      <c r="Y112" s="133"/>
      <c r="Z112" s="103">
        <f t="shared" si="7"/>
        <v>21.60493827</v>
      </c>
      <c r="AA112" s="112">
        <f t="shared" si="8"/>
        <v>16.88580247</v>
      </c>
      <c r="AB112" s="73">
        <v>12.0</v>
      </c>
      <c r="AC112" s="102">
        <v>3.24</v>
      </c>
      <c r="AD112" s="102">
        <v>1.41</v>
      </c>
      <c r="AE112" s="102">
        <v>5.05</v>
      </c>
      <c r="AF112" s="102">
        <v>4.85</v>
      </c>
      <c r="AG112" s="102">
        <v>29.5</v>
      </c>
      <c r="AH112" s="102">
        <v>29.599999999999998</v>
      </c>
      <c r="AI112" s="102">
        <v>10.100000000000001</v>
      </c>
      <c r="AJ112" s="102">
        <v>13.8</v>
      </c>
      <c r="AK112" s="102">
        <v>12.0</v>
      </c>
      <c r="AL112" s="113">
        <v>8330.0</v>
      </c>
      <c r="AM112" s="114">
        <v>7.6</v>
      </c>
      <c r="AN112" s="102">
        <v>0.0</v>
      </c>
      <c r="AO112" s="115">
        <f t="shared" si="9"/>
        <v>-7.159151761</v>
      </c>
      <c r="AP112" s="116">
        <f t="shared" si="10"/>
        <v>9.726650708</v>
      </c>
      <c r="AQ112" s="117">
        <f t="shared" si="11"/>
        <v>90.78334655</v>
      </c>
      <c r="AR112" s="103">
        <f t="array" ref="AR112">INDEX(Historical!$C$7:$C$1381,MATCH(B112,Historical!$B$7:$B$1403,0))*IF(AH112="n/a",1.03,IF(AH112&lt;0,1.01,IF(AH112&gt;10,1.1,(1+AH112/100))))</f>
        <v>0.726</v>
      </c>
      <c r="AS112" s="112">
        <f t="shared" si="12"/>
        <v>0.7986</v>
      </c>
      <c r="AT112" s="112">
        <f t="shared" ref="AT112:AV112" si="120">IF($AK112="n/a",1.03*AS112,IF($AK112&lt;0,1.01*AS112,IF($AK112&gt;10,1.1*AS112,(1+$AK112/100)*AS112)))</f>
        <v>0.87846</v>
      </c>
      <c r="AU112" s="112">
        <f t="shared" si="120"/>
        <v>0.966306</v>
      </c>
      <c r="AV112" s="112">
        <f t="shared" si="120"/>
        <v>1.0629366</v>
      </c>
      <c r="AW112" s="103">
        <f t="shared" si="14"/>
        <v>4.4323026</v>
      </c>
      <c r="AX112" s="118">
        <f t="shared" si="15"/>
        <v>8.10144873</v>
      </c>
      <c r="AY112" s="119">
        <v>1.33</v>
      </c>
      <c r="AZ112" s="114">
        <v>10.530000000000001</v>
      </c>
      <c r="BA112" s="114">
        <v>-21.4</v>
      </c>
      <c r="BB112" s="114">
        <v>-17.27</v>
      </c>
      <c r="BC112" s="114">
        <v>-8.870000000000001</v>
      </c>
      <c r="BD112" s="42"/>
      <c r="BE112" s="17">
        <v>1992.0</v>
      </c>
      <c r="BF112" s="17">
        <f t="shared" si="16"/>
        <v>2</v>
      </c>
      <c r="BG112" s="120">
        <v>24.5</v>
      </c>
    </row>
    <row r="113" ht="11.25" customHeight="1">
      <c r="A113" s="55" t="s">
        <v>441</v>
      </c>
      <c r="B113" s="99" t="s">
        <v>442</v>
      </c>
      <c r="C113" s="100" t="s">
        <v>141</v>
      </c>
      <c r="D113" s="100" t="s">
        <v>142</v>
      </c>
      <c r="E113" s="101">
        <v>42.0</v>
      </c>
      <c r="F113" s="58">
        <v>64.0</v>
      </c>
      <c r="G113" s="58" t="s">
        <v>121</v>
      </c>
      <c r="H113" s="58" t="s">
        <v>121</v>
      </c>
      <c r="I113" s="102">
        <v>516.75</v>
      </c>
      <c r="J113" s="103">
        <f t="shared" si="2"/>
        <v>1.037252056</v>
      </c>
      <c r="K113" s="104">
        <v>1.34</v>
      </c>
      <c r="L113" s="73">
        <v>4.0</v>
      </c>
      <c r="M113" s="23">
        <f t="shared" si="3"/>
        <v>5.36</v>
      </c>
      <c r="N113" s="105" t="s">
        <v>443</v>
      </c>
      <c r="O113" s="106">
        <v>1.13</v>
      </c>
      <c r="P113" s="107">
        <v>43889.0</v>
      </c>
      <c r="Q113" s="107">
        <v>43903.0</v>
      </c>
      <c r="R113" s="23">
        <f t="shared" si="4"/>
        <v>18.5840708</v>
      </c>
      <c r="S113" s="108">
        <f t="array" ref="S113">IF(INDEX(Historical!$D$7:$D$1379,MATCH(B113,Historical!$B$7:$B$1403,0))=0,"n/a",(INDEX(Historical!$C$7:$C$1381,MATCH(B113,Historical!$B$7:$B$1403,0))/INDEX(Historical!$D$7:$D$1379,MATCH(B113,Historical!$B$7:$B$1403,0))-1)*100)</f>
        <v>31.39534884</v>
      </c>
      <c r="T113" s="108">
        <f t="array" ref="T113">IF(INDEX(Historical!$F$7:$F$1372,MATCH(B113,Historical!$B$7:$B$1403,0))=0,"n/a",((INDEX(Historical!$C$7:$C$1381,MATCH(B113,Historical!$B$7:$B$1403,0))/INDEX(Historical!$F$7:$F$1372,MATCH(B113,Historical!$B$7:$B$1403,0)))^(1/3)-1)*100)</f>
        <v>10.39084367</v>
      </c>
      <c r="U113" s="108">
        <f t="array" ref="U113">IF(INDEX(Historical!$H$7:$H$1372,MATCH(B113,Historical!$B$7:$B$1403,0))=0,"n/a",((INDEX(Historical!$C$7:$C$1381,MATCH(B113,Historical!$B$7:$B$1403,0))/INDEX(Historical!$H$7:$H$1372,MATCH(B113,Historical!$B$7:$B$1403,0)))^(1/5)-1)*100)</f>
        <v>15.48967277</v>
      </c>
      <c r="V113" s="108">
        <f t="array" ref="V113">IF(INDEX(Historical!$O$7:$O$1372,MATCH(B113,Historical!$B$7:$B$1403,0))=0,"n/a",((INDEX(Historical!$C$7:$C$1381,MATCH(B113,Historical!$B$7:$B$1403,0))/INDEX(Historical!$O$7:$O$1372,MATCH(B113,Historical!$B$7:$B$1403,0)))^(1/10)-1)*100)</f>
        <v>12.27550291</v>
      </c>
      <c r="W113" s="109">
        <f t="shared" si="5"/>
        <v>1.261836104</v>
      </c>
      <c r="X113" s="110">
        <f t="shared" si="6"/>
        <v>1.665556211</v>
      </c>
      <c r="Y113" s="99"/>
      <c r="Z113" s="103">
        <f t="shared" si="7"/>
        <v>38.81245474</v>
      </c>
      <c r="AA113" s="112">
        <f t="shared" si="8"/>
        <v>37.41853729</v>
      </c>
      <c r="AB113" s="73">
        <v>12.0</v>
      </c>
      <c r="AC113" s="102">
        <v>13.81</v>
      </c>
      <c r="AD113" s="102">
        <v>3.28</v>
      </c>
      <c r="AE113" s="102">
        <v>2.71</v>
      </c>
      <c r="AF113" s="102">
        <v>11.8</v>
      </c>
      <c r="AG113" s="156">
        <v>31.3</v>
      </c>
      <c r="AH113" s="102">
        <v>-5.3</v>
      </c>
      <c r="AI113" s="102">
        <v>11.01</v>
      </c>
      <c r="AJ113" s="102">
        <v>9.3</v>
      </c>
      <c r="AK113" s="102">
        <v>11.42</v>
      </c>
      <c r="AL113" s="113">
        <v>48600.0</v>
      </c>
      <c r="AM113" s="114">
        <v>0.2</v>
      </c>
      <c r="AN113" s="102">
        <v>2.21</v>
      </c>
      <c r="AO113" s="115">
        <f t="shared" si="9"/>
        <v>-20.89161247</v>
      </c>
      <c r="AP113" s="116">
        <f t="shared" si="10"/>
        <v>16.52692482</v>
      </c>
      <c r="AQ113" s="117">
        <f t="shared" si="11"/>
        <v>342.9892098</v>
      </c>
      <c r="AR113" s="103">
        <f t="array" ref="AR113">INDEX(Historical!$C$7:$C$1381,MATCH(B113,Historical!$B$7:$B$1403,0))*IF(AH113="n/a",1.03,IF(AH113&lt;0,1.01,IF(AH113&gt;10,1.1,(1+AH113/100))))</f>
        <v>4.5652</v>
      </c>
      <c r="AS113" s="112">
        <f t="shared" si="12"/>
        <v>5.02172</v>
      </c>
      <c r="AT113" s="112">
        <f t="shared" ref="AT113:AV113" si="121">IF($AK113="n/a",1.03*AS113,IF($AK113&lt;0,1.01*AS113,IF($AK113&gt;10,1.1*AS113,(1+$AK113/100)*AS113)))</f>
        <v>5.523892</v>
      </c>
      <c r="AU113" s="112">
        <f t="shared" si="121"/>
        <v>6.0762812</v>
      </c>
      <c r="AV113" s="112">
        <f t="shared" si="121"/>
        <v>6.68390932</v>
      </c>
      <c r="AW113" s="103">
        <f t="shared" si="14"/>
        <v>27.87100252</v>
      </c>
      <c r="AX113" s="118">
        <f t="shared" si="15"/>
        <v>5.393517662</v>
      </c>
      <c r="AY113" s="119">
        <v>1.3</v>
      </c>
      <c r="AZ113" s="114">
        <v>25.929999999999996</v>
      </c>
      <c r="BA113" s="114">
        <v>-13.87</v>
      </c>
      <c r="BB113" s="114">
        <v>-10.41</v>
      </c>
      <c r="BC113" s="114">
        <v>-3.02</v>
      </c>
      <c r="BD113" s="42"/>
      <c r="BE113" s="17">
        <v>1979.0</v>
      </c>
      <c r="BF113" s="17">
        <f t="shared" si="16"/>
        <v>4</v>
      </c>
      <c r="BG113" s="120">
        <v>5.7</v>
      </c>
    </row>
    <row r="114" ht="11.25" customHeight="1">
      <c r="A114" s="55" t="s">
        <v>444</v>
      </c>
      <c r="B114" s="99" t="s">
        <v>445</v>
      </c>
      <c r="C114" s="100" t="s">
        <v>158</v>
      </c>
      <c r="D114" s="100" t="s">
        <v>159</v>
      </c>
      <c r="E114" s="101">
        <v>53.0</v>
      </c>
      <c r="F114" s="58">
        <v>20.0</v>
      </c>
      <c r="G114" s="58" t="s">
        <v>121</v>
      </c>
      <c r="H114" s="58" t="s">
        <v>121</v>
      </c>
      <c r="I114" s="102">
        <v>61.18</v>
      </c>
      <c r="J114" s="103">
        <f t="shared" si="2"/>
        <v>2.092186989</v>
      </c>
      <c r="K114" s="104">
        <v>0.32</v>
      </c>
      <c r="L114" s="73">
        <v>4.0</v>
      </c>
      <c r="M114" s="23">
        <f t="shared" si="3"/>
        <v>1.28</v>
      </c>
      <c r="N114" s="105" t="s">
        <v>138</v>
      </c>
      <c r="O114" s="106">
        <v>0.3</v>
      </c>
      <c r="P114" s="107">
        <v>43868.0</v>
      </c>
      <c r="Q114" s="107">
        <v>43892.0</v>
      </c>
      <c r="R114" s="23">
        <f t="shared" si="4"/>
        <v>6.666666667</v>
      </c>
      <c r="S114" s="108">
        <f t="array" ref="S114">IF(INDEX(Historical!$D$7:$D$1379,MATCH(B114,Historical!$B$7:$B$1403,0))=0,"n/a",(INDEX(Historical!$C$7:$C$1381,MATCH(B114,Historical!$B$7:$B$1403,0))/INDEX(Historical!$D$7:$D$1379,MATCH(B114,Historical!$B$7:$B$1403,0))-1)*100)</f>
        <v>7.142857143</v>
      </c>
      <c r="T114" s="108">
        <f t="array" ref="T114">IF(INDEX(Historical!$F$7:$F$1372,MATCH(B114,Historical!$B$7:$B$1403,0))=0,"n/a",((INDEX(Historical!$C$7:$C$1381,MATCH(B114,Historical!$B$7:$B$1403,0))/INDEX(Historical!$F$7:$F$1372,MATCH(B114,Historical!$B$7:$B$1403,0)))^(1/3)-1)*100)</f>
        <v>13.99839645</v>
      </c>
      <c r="U114" s="108">
        <f t="array" ref="U114">IF(INDEX(Historical!$H$7:$H$1372,MATCH(B114,Historical!$B$7:$B$1403,0))=0,"n/a",((INDEX(Historical!$C$7:$C$1381,MATCH(B114,Historical!$B$7:$B$1403,0))/INDEX(Historical!$H$7:$H$1372,MATCH(B114,Historical!$B$7:$B$1403,0)))^(1/5)-1)*100)</f>
        <v>9.856054331</v>
      </c>
      <c r="V114" s="108">
        <f t="array" ref="V114">IF(INDEX(Historical!$O$7:$O$1372,MATCH(B114,Historical!$B$7:$B$1403,0))=0,"n/a",((INDEX(Historical!$C$7:$C$1381,MATCH(B114,Historical!$B$7:$B$1403,0))/INDEX(Historical!$O$7:$O$1372,MATCH(B114,Historical!$B$7:$B$1403,0)))^(1/10)-1)*100)</f>
        <v>6.160689622</v>
      </c>
      <c r="W114" s="109">
        <f t="shared" si="5"/>
        <v>1.599829716</v>
      </c>
      <c r="X114" s="110">
        <f t="shared" si="6"/>
        <v>0.9758469634</v>
      </c>
      <c r="Y114" s="177"/>
      <c r="Z114" s="103">
        <f t="shared" si="7"/>
        <v>92.08633094</v>
      </c>
      <c r="AA114" s="112">
        <f t="shared" si="8"/>
        <v>44.01438849</v>
      </c>
      <c r="AB114" s="73">
        <v>12.0</v>
      </c>
      <c r="AC114" s="102">
        <v>1.39</v>
      </c>
      <c r="AD114" s="102">
        <v>3.14</v>
      </c>
      <c r="AE114" s="102">
        <v>4.41</v>
      </c>
      <c r="AF114" s="102">
        <v>1.94</v>
      </c>
      <c r="AG114" s="102">
        <v>4.2</v>
      </c>
      <c r="AH114" s="102">
        <v>-33.900000000000006</v>
      </c>
      <c r="AI114" s="102">
        <v>36.85</v>
      </c>
      <c r="AJ114" s="102">
        <v>10.100000000000001</v>
      </c>
      <c r="AK114" s="102">
        <v>14.000000000000002</v>
      </c>
      <c r="AL114" s="113">
        <v>1740.0</v>
      </c>
      <c r="AM114" s="114">
        <v>1.0</v>
      </c>
      <c r="AN114" s="102">
        <v>0.64</v>
      </c>
      <c r="AO114" s="115">
        <f t="shared" si="9"/>
        <v>-32.06614717</v>
      </c>
      <c r="AP114" s="116">
        <f t="shared" si="10"/>
        <v>11.94824132</v>
      </c>
      <c r="AQ114" s="117">
        <f t="shared" si="11"/>
        <v>94.80806927</v>
      </c>
      <c r="AR114" s="103">
        <f t="array" ref="AR114">INDEX(Historical!$C$7:$C$1381,MATCH(B114,Historical!$B$7:$B$1403,0))*IF(AH114="n/a",1.03,IF(AH114&lt;0,1.01,IF(AH114&gt;10,1.1,(1+AH114/100))))</f>
        <v>1.212</v>
      </c>
      <c r="AS114" s="112">
        <f t="shared" si="12"/>
        <v>1.3332</v>
      </c>
      <c r="AT114" s="112">
        <f t="shared" ref="AT114:AV114" si="122">IF($AK114="n/a",1.03*AS114,IF($AK114&lt;0,1.01*AS114,IF($AK114&gt;10,1.1*AS114,(1+$AK114/100)*AS114)))</f>
        <v>1.46652</v>
      </c>
      <c r="AU114" s="112">
        <f t="shared" si="122"/>
        <v>1.613172</v>
      </c>
      <c r="AV114" s="112">
        <f t="shared" si="122"/>
        <v>1.7744892</v>
      </c>
      <c r="AW114" s="103">
        <f t="shared" si="14"/>
        <v>7.3993812</v>
      </c>
      <c r="AX114" s="118">
        <f t="shared" si="15"/>
        <v>12.09444459</v>
      </c>
      <c r="AY114" s="119">
        <v>0.02</v>
      </c>
      <c r="AZ114" s="114">
        <v>3.53</v>
      </c>
      <c r="BA114" s="114">
        <v>-18.42</v>
      </c>
      <c r="BB114" s="114">
        <v>-14.42</v>
      </c>
      <c r="BC114" s="114">
        <v>-9.78</v>
      </c>
      <c r="BD114" s="42"/>
      <c r="BE114" s="17">
        <v>1968.0</v>
      </c>
      <c r="BF114" s="17">
        <f t="shared" si="16"/>
        <v>6</v>
      </c>
      <c r="BG114" s="120">
        <v>1.9</v>
      </c>
    </row>
    <row r="115" ht="11.25" customHeight="1">
      <c r="A115" s="55" t="s">
        <v>446</v>
      </c>
      <c r="B115" s="99" t="s">
        <v>447</v>
      </c>
      <c r="C115" s="100" t="s">
        <v>272</v>
      </c>
      <c r="D115" s="100" t="s">
        <v>273</v>
      </c>
      <c r="E115" s="101">
        <v>27.0</v>
      </c>
      <c r="F115" s="58">
        <v>116.0</v>
      </c>
      <c r="G115" s="58" t="s">
        <v>121</v>
      </c>
      <c r="H115" s="58" t="s">
        <v>121</v>
      </c>
      <c r="I115" s="102">
        <v>11.98</v>
      </c>
      <c r="J115" s="103">
        <f t="shared" si="2"/>
        <v>11.93656093</v>
      </c>
      <c r="K115" s="144">
        <v>0.3575</v>
      </c>
      <c r="L115" s="73">
        <v>4.0</v>
      </c>
      <c r="M115" s="23">
        <f t="shared" si="3"/>
        <v>1.43</v>
      </c>
      <c r="N115" s="105" t="s">
        <v>147</v>
      </c>
      <c r="O115" s="145">
        <v>0.355</v>
      </c>
      <c r="P115" s="107">
        <v>43950.0</v>
      </c>
      <c r="Q115" s="107">
        <v>43965.0</v>
      </c>
      <c r="R115" s="23">
        <f t="shared" si="4"/>
        <v>0.7042253521</v>
      </c>
      <c r="S115" s="108">
        <f t="array" ref="S115">IF(INDEX(Historical!$D$7:$D$1379,MATCH(B115,Historical!$B$7:$B$1403,0))=0,"n/a",(INDEX(Historical!$C$7:$C$1381,MATCH(B115,Historical!$B$7:$B$1403,0))/INDEX(Historical!$D$7:$D$1379,MATCH(B115,Historical!$B$7:$B$1403,0))-1)*100)</f>
        <v>1.615798923</v>
      </c>
      <c r="T115" s="108">
        <f t="array" ref="T115">IF(INDEX(Historical!$F$7:$F$1372,MATCH(B115,Historical!$B$7:$B$1403,0))=0,"n/a",((INDEX(Historical!$C$7:$C$1381,MATCH(B115,Historical!$B$7:$B$1403,0))/INDEX(Historical!$F$7:$F$1372,MATCH(B115,Historical!$B$7:$B$1403,0)))^(1/3)-1)*100)</f>
        <v>3.943012203</v>
      </c>
      <c r="U115" s="108">
        <f t="array" ref="U115">IF(INDEX(Historical!$H$7:$H$1372,MATCH(B115,Historical!$B$7:$B$1403,0))=0,"n/a",((INDEX(Historical!$C$7:$C$1381,MATCH(B115,Historical!$B$7:$B$1403,0))/INDEX(Historical!$H$7:$H$1372,MATCH(B115,Historical!$B$7:$B$1403,0)))^(1/5)-1)*100)</f>
        <v>8.408897132</v>
      </c>
      <c r="V115" s="108">
        <f t="array" ref="V115">IF(INDEX(Historical!$O$7:$O$1372,MATCH(B115,Historical!$B$7:$B$1403,0))=0,"n/a",((INDEX(Historical!$C$7:$C$1381,MATCH(B115,Historical!$B$7:$B$1403,0))/INDEX(Historical!$O$7:$O$1372,MATCH(B115,Historical!$B$7:$B$1403,0)))^(1/10)-1)*100)</f>
        <v>6.360537074</v>
      </c>
      <c r="W115" s="109">
        <f t="shared" si="5"/>
        <v>1.322041997</v>
      </c>
      <c r="X115" s="110">
        <f t="shared" si="6"/>
        <v>2.15612747</v>
      </c>
      <c r="Y115" s="159"/>
      <c r="Z115" s="103">
        <f t="shared" si="7"/>
        <v>153.7634409</v>
      </c>
      <c r="AA115" s="112">
        <f t="shared" si="8"/>
        <v>12.88172043</v>
      </c>
      <c r="AB115" s="73">
        <v>12.0</v>
      </c>
      <c r="AC115" s="102">
        <v>0.93</v>
      </c>
      <c r="AD115" s="102">
        <v>1.93</v>
      </c>
      <c r="AE115" s="102">
        <v>2.3</v>
      </c>
      <c r="AF115" s="102">
        <v>2.55</v>
      </c>
      <c r="AG115" s="102">
        <v>18.5</v>
      </c>
      <c r="AH115" s="102">
        <v>104.89999999999999</v>
      </c>
      <c r="AI115" s="102">
        <v>-4.95</v>
      </c>
      <c r="AJ115" s="102">
        <v>3.9</v>
      </c>
      <c r="AK115" s="102">
        <v>6.7</v>
      </c>
      <c r="AL115" s="113">
        <v>1100.0</v>
      </c>
      <c r="AM115" s="114">
        <v>2.4</v>
      </c>
      <c r="AN115" s="102">
        <v>3.62</v>
      </c>
      <c r="AO115" s="115">
        <f t="shared" si="9"/>
        <v>7.463737637</v>
      </c>
      <c r="AP115" s="116">
        <f t="shared" si="10"/>
        <v>20.34545807</v>
      </c>
      <c r="AQ115" s="117">
        <f t="shared" si="11"/>
        <v>20.82749337</v>
      </c>
      <c r="AR115" s="103">
        <f t="array" ref="AR115">INDEX(Historical!$C$7:$C$1381,MATCH(B115,Historical!$B$7:$B$1403,0))*IF(AH115="n/a",1.03,IF(AH115&lt;0,1.01,IF(AH115&gt;10,1.1,(1+AH115/100))))</f>
        <v>1.5565</v>
      </c>
      <c r="AS115" s="112">
        <f t="shared" si="12"/>
        <v>1.572065</v>
      </c>
      <c r="AT115" s="112">
        <f t="shared" ref="AT115:AV115" si="123">IF($AK115="n/a",1.03*AS115,IF($AK115&lt;0,1.01*AS115,IF($AK115&gt;10,1.1*AS115,(1+$AK115/100)*AS115)))</f>
        <v>1.677393355</v>
      </c>
      <c r="AU115" s="112">
        <f t="shared" si="123"/>
        <v>1.78977871</v>
      </c>
      <c r="AV115" s="112">
        <f t="shared" si="123"/>
        <v>1.909693883</v>
      </c>
      <c r="AW115" s="103">
        <f t="shared" si="14"/>
        <v>8.505430948</v>
      </c>
      <c r="AX115" s="118">
        <f t="shared" si="15"/>
        <v>70.99691943</v>
      </c>
      <c r="AY115" s="119">
        <v>0.67</v>
      </c>
      <c r="AZ115" s="114">
        <v>4.36</v>
      </c>
      <c r="BA115" s="114">
        <v>-45.550000000000004</v>
      </c>
      <c r="BB115" s="114">
        <v>-17.169999999999998</v>
      </c>
      <c r="BC115" s="114">
        <v>-23.23</v>
      </c>
      <c r="BD115" s="42"/>
      <c r="BE115" s="17">
        <v>1994.0</v>
      </c>
      <c r="BF115" s="17">
        <f t="shared" si="16"/>
        <v>2</v>
      </c>
      <c r="BG115" s="120">
        <v>3.6999999999999997</v>
      </c>
    </row>
    <row r="116" ht="11.25" customHeight="1">
      <c r="A116" s="121" t="s">
        <v>448</v>
      </c>
      <c r="B116" s="122" t="s">
        <v>449</v>
      </c>
      <c r="C116" s="100" t="s">
        <v>141</v>
      </c>
      <c r="D116" s="100" t="s">
        <v>167</v>
      </c>
      <c r="E116" s="123">
        <v>37.0</v>
      </c>
      <c r="F116" s="58">
        <v>72.0</v>
      </c>
      <c r="G116" s="124" t="s">
        <v>121</v>
      </c>
      <c r="H116" s="124" t="s">
        <v>121</v>
      </c>
      <c r="I116" s="125">
        <v>48.21</v>
      </c>
      <c r="J116" s="126">
        <f t="shared" si="2"/>
        <v>3.567724538</v>
      </c>
      <c r="K116" s="127">
        <v>0.43</v>
      </c>
      <c r="L116" s="128">
        <v>4.0</v>
      </c>
      <c r="M116" s="129">
        <f t="shared" si="3"/>
        <v>1.72</v>
      </c>
      <c r="N116" s="130" t="s">
        <v>300</v>
      </c>
      <c r="O116" s="131">
        <v>0.41</v>
      </c>
      <c r="P116" s="132">
        <v>43594.0</v>
      </c>
      <c r="Q116" s="132">
        <v>43626.0</v>
      </c>
      <c r="R116" s="129">
        <f t="shared" si="4"/>
        <v>4.87804878</v>
      </c>
      <c r="S116" s="108">
        <f t="array" ref="S116">IF(INDEX(Historical!$D$7:$D$1379,MATCH(B116,Historical!$B$7:$B$1403,0))=0,"n/a",(INDEX(Historical!$C$7:$C$1381,MATCH(B116,Historical!$B$7:$B$1403,0))/INDEX(Historical!$D$7:$D$1379,MATCH(B116,Historical!$B$7:$B$1403,0))-1)*100)</f>
        <v>4.938271605</v>
      </c>
      <c r="T116" s="108">
        <f t="array" ref="T116">IF(INDEX(Historical!$F$7:$F$1372,MATCH(B116,Historical!$B$7:$B$1403,0))=0,"n/a",((INDEX(Historical!$C$7:$C$1381,MATCH(B116,Historical!$B$7:$B$1403,0))/INDEX(Historical!$F$7:$F$1372,MATCH(B116,Historical!$B$7:$B$1403,0)))^(1/3)-1)*100)</f>
        <v>5.203944106</v>
      </c>
      <c r="U116" s="108">
        <f t="array" ref="U116">IF(INDEX(Historical!$H$7:$H$1372,MATCH(B116,Historical!$B$7:$B$1403,0))=0,"n/a",((INDEX(Historical!$C$7:$C$1381,MATCH(B116,Historical!$B$7:$B$1403,0))/INDEX(Historical!$H$7:$H$1372,MATCH(B116,Historical!$B$7:$B$1403,0)))^(1/5)-1)*100)</f>
        <v>6.005656522</v>
      </c>
      <c r="V116" s="108">
        <f t="array" ref="V116">IF(INDEX(Historical!$O$7:$O$1372,MATCH(B116,Historical!$B$7:$B$1403,0))=0,"n/a",((INDEX(Historical!$C$7:$C$1381,MATCH(B116,Historical!$B$7:$B$1403,0))/INDEX(Historical!$O$7:$O$1372,MATCH(B116,Historical!$B$7:$B$1403,0)))^(1/10)-1)*100)</f>
        <v>4.641153063</v>
      </c>
      <c r="W116" s="109">
        <f t="shared" si="5"/>
        <v>1.294000961</v>
      </c>
      <c r="X116" s="110">
        <f t="shared" si="6"/>
        <v>0.6599622552</v>
      </c>
      <c r="Y116" s="122"/>
      <c r="Z116" s="126">
        <f t="shared" si="7"/>
        <v>59.72222222</v>
      </c>
      <c r="AA116" s="134">
        <f t="shared" si="8"/>
        <v>16.73958333</v>
      </c>
      <c r="AB116" s="128">
        <v>12.0</v>
      </c>
      <c r="AC116" s="125">
        <v>2.88</v>
      </c>
      <c r="AD116" s="125">
        <v>3.66</v>
      </c>
      <c r="AE116" s="125">
        <v>0.9</v>
      </c>
      <c r="AF116" s="125">
        <v>2.64</v>
      </c>
      <c r="AG116" s="125">
        <v>16.900000000000002</v>
      </c>
      <c r="AH116" s="125">
        <v>39.800000000000004</v>
      </c>
      <c r="AI116" s="125">
        <v>3.1</v>
      </c>
      <c r="AJ116" s="125">
        <v>9.1</v>
      </c>
      <c r="AK116" s="125">
        <v>4.569999999999999</v>
      </c>
      <c r="AL116" s="135">
        <v>4810.0</v>
      </c>
      <c r="AM116" s="136">
        <v>0.3</v>
      </c>
      <c r="AN116" s="125">
        <v>0.84</v>
      </c>
      <c r="AO116" s="137">
        <f t="shared" si="9"/>
        <v>-7.166202273</v>
      </c>
      <c r="AP116" s="138">
        <f t="shared" si="10"/>
        <v>9.573381061</v>
      </c>
      <c r="AQ116" s="139">
        <f t="shared" si="11"/>
        <v>40.14674849</v>
      </c>
      <c r="AR116" s="103">
        <f t="array" ref="AR116">INDEX(Historical!$C$7:$C$1381,MATCH(B116,Historical!$B$7:$B$1403,0))*IF(AH116="n/a",1.03,IF(AH116&lt;0,1.01,IF(AH116&gt;10,1.1,(1+AH116/100))))</f>
        <v>1.87</v>
      </c>
      <c r="AS116" s="134">
        <f t="shared" si="12"/>
        <v>1.92797</v>
      </c>
      <c r="AT116" s="134">
        <f t="shared" ref="AT116:AV116" si="124">IF($AK116="n/a",1.03*AS116,IF($AK116&lt;0,1.01*AS116,IF($AK116&gt;10,1.1*AS116,(1+$AK116/100)*AS116)))</f>
        <v>2.016078229</v>
      </c>
      <c r="AU116" s="134">
        <f t="shared" si="124"/>
        <v>2.108213004</v>
      </c>
      <c r="AV116" s="134">
        <f t="shared" si="124"/>
        <v>2.204558338</v>
      </c>
      <c r="AW116" s="126">
        <f t="shared" si="14"/>
        <v>10.12681957</v>
      </c>
      <c r="AX116" s="140">
        <f t="shared" si="15"/>
        <v>21.00564109</v>
      </c>
      <c r="AY116" s="141">
        <v>0.9</v>
      </c>
      <c r="AZ116" s="136">
        <v>-3.35</v>
      </c>
      <c r="BA116" s="136">
        <v>-27.58</v>
      </c>
      <c r="BB116" s="136">
        <v>-17.72</v>
      </c>
      <c r="BC116" s="136">
        <v>-19.37</v>
      </c>
      <c r="BD116" s="142"/>
      <c r="BE116" s="17">
        <v>1983.0</v>
      </c>
      <c r="BF116" s="17">
        <f t="shared" si="16"/>
        <v>3</v>
      </c>
      <c r="BG116" s="143">
        <v>6.3</v>
      </c>
    </row>
    <row r="117" ht="11.25" customHeight="1">
      <c r="A117" s="155" t="s">
        <v>450</v>
      </c>
      <c r="B117" s="133" t="s">
        <v>451</v>
      </c>
      <c r="C117" s="100" t="s">
        <v>136</v>
      </c>
      <c r="D117" s="100" t="s">
        <v>183</v>
      </c>
      <c r="E117" s="101">
        <v>47.0</v>
      </c>
      <c r="F117" s="58">
        <v>47.0</v>
      </c>
      <c r="G117" s="58" t="s">
        <v>121</v>
      </c>
      <c r="H117" s="58" t="s">
        <v>121</v>
      </c>
      <c r="I117" s="102">
        <v>265.91</v>
      </c>
      <c r="J117" s="103">
        <f t="shared" si="2"/>
        <v>1.007859802</v>
      </c>
      <c r="K117" s="104">
        <v>0.67</v>
      </c>
      <c r="L117" s="73">
        <v>4.0</v>
      </c>
      <c r="M117" s="23">
        <f t="shared" si="3"/>
        <v>2.68</v>
      </c>
      <c r="N117" s="105" t="s">
        <v>247</v>
      </c>
      <c r="O117" s="106">
        <v>0.57</v>
      </c>
      <c r="P117" s="107">
        <v>43886.0</v>
      </c>
      <c r="Q117" s="107">
        <v>43900.0</v>
      </c>
      <c r="R117" s="23">
        <f t="shared" si="4"/>
        <v>17.54385965</v>
      </c>
      <c r="S117" s="108">
        <f t="array" ref="S117">IF(INDEX(Historical!$D$7:$D$1379,MATCH(B117,Historical!$B$7:$B$1403,0))=0,"n/a",(INDEX(Historical!$C$7:$C$1381,MATCH(B117,Historical!$B$7:$B$1403,0))/INDEX(Historical!$D$7:$D$1379,MATCH(B117,Historical!$B$7:$B$1403,0))-1)*100)</f>
        <v>14</v>
      </c>
      <c r="T117" s="108">
        <f t="array" ref="T117">IF(INDEX(Historical!$F$7:$F$1372,MATCH(B117,Historical!$B$7:$B$1403,0))=0,"n/a",((INDEX(Historical!$C$7:$C$1381,MATCH(B117,Historical!$B$7:$B$1403,0))/INDEX(Historical!$F$7:$F$1372,MATCH(B117,Historical!$B$7:$B$1403,0)))^(1/3)-1)*100)</f>
        <v>16.55317762</v>
      </c>
      <c r="U117" s="108">
        <f t="array" ref="U117">IF(INDEX(Historical!$H$7:$H$1372,MATCH(B117,Historical!$B$7:$B$1403,0))=0,"n/a",((INDEX(Historical!$C$7:$C$1381,MATCH(B117,Historical!$B$7:$B$1403,0))/INDEX(Historical!$H$7:$H$1372,MATCH(B117,Historical!$B$7:$B$1403,0)))^(1/5)-1)*100)</f>
        <v>13.69744888</v>
      </c>
      <c r="V117" s="108">
        <f t="array" ref="V117">IF(INDEX(Historical!$O$7:$O$1372,MATCH(B117,Historical!$B$7:$B$1403,0))=0,"n/a",((INDEX(Historical!$C$7:$C$1381,MATCH(B117,Historical!$B$7:$B$1403,0))/INDEX(Historical!$O$7:$O$1372,MATCH(B117,Historical!$B$7:$B$1403,0)))^(1/10)-1)*100)</f>
        <v>9.741080968</v>
      </c>
      <c r="W117" s="109">
        <f t="shared" si="5"/>
        <v>1.406152862</v>
      </c>
      <c r="X117" s="110">
        <f t="shared" si="6"/>
        <v>0.2345453576</v>
      </c>
      <c r="Y117" s="165"/>
      <c r="Z117" s="103">
        <f t="shared" si="7"/>
        <v>31.1627907</v>
      </c>
      <c r="AA117" s="112">
        <f t="shared" si="8"/>
        <v>30.91976744</v>
      </c>
      <c r="AB117" s="73">
        <v>12.0</v>
      </c>
      <c r="AC117" s="102">
        <v>8.6</v>
      </c>
      <c r="AD117" s="102">
        <v>3.22</v>
      </c>
      <c r="AE117" s="102">
        <v>10.01</v>
      </c>
      <c r="AF117" s="160">
        <v>135.67</v>
      </c>
      <c r="AG117" s="156">
        <v>510.29999999999995</v>
      </c>
      <c r="AH117" s="102">
        <v>11.200000000000001</v>
      </c>
      <c r="AI117" s="102">
        <v>10.24</v>
      </c>
      <c r="AJ117" s="102">
        <v>58.4</v>
      </c>
      <c r="AK117" s="102">
        <v>9.6</v>
      </c>
      <c r="AL117" s="113">
        <v>67080.0</v>
      </c>
      <c r="AM117" s="114">
        <v>0.1</v>
      </c>
      <c r="AN117" s="160">
        <v>0.0</v>
      </c>
      <c r="AO117" s="115">
        <f t="shared" si="9"/>
        <v>-16.21445876</v>
      </c>
      <c r="AP117" s="116">
        <f t="shared" si="10"/>
        <v>14.70530868</v>
      </c>
      <c r="AQ117" s="117">
        <f t="shared" si="11"/>
        <v>1265.427869</v>
      </c>
      <c r="AR117" s="103">
        <f t="array" ref="AR117">INDEX(Historical!$C$7:$C$1381,MATCH(B117,Historical!$B$7:$B$1403,0))*IF(AH117="n/a",1.03,IF(AH117&lt;0,1.01,IF(AH117&gt;10,1.1,(1+AH117/100))))</f>
        <v>2.508</v>
      </c>
      <c r="AS117" s="112">
        <f t="shared" si="12"/>
        <v>2.7588</v>
      </c>
      <c r="AT117" s="112">
        <f t="shared" ref="AT117:AV117" si="125">IF($AK117="n/a",1.03*AS117,IF($AK117&lt;0,1.01*AS117,IF($AK117&gt;10,1.1*AS117,(1+$AK117/100)*AS117)))</f>
        <v>3.0236448</v>
      </c>
      <c r="AU117" s="112">
        <f t="shared" si="125"/>
        <v>3.313914701</v>
      </c>
      <c r="AV117" s="112">
        <f t="shared" si="125"/>
        <v>3.632050512</v>
      </c>
      <c r="AW117" s="103">
        <f t="shared" si="14"/>
        <v>15.23641001</v>
      </c>
      <c r="AX117" s="118">
        <f t="shared" si="15"/>
        <v>5.729912381</v>
      </c>
      <c r="AY117" s="119">
        <v>0.98</v>
      </c>
      <c r="AZ117" s="114">
        <v>36.4</v>
      </c>
      <c r="BA117" s="114">
        <v>-15.03</v>
      </c>
      <c r="BB117" s="114">
        <v>-7.89</v>
      </c>
      <c r="BC117" s="114">
        <v>3.5700000000000003</v>
      </c>
      <c r="BD117" s="42"/>
      <c r="BE117" s="17">
        <v>1974.0</v>
      </c>
      <c r="BF117" s="17">
        <f t="shared" si="16"/>
        <v>4</v>
      </c>
      <c r="BG117" s="120">
        <v>20.5</v>
      </c>
    </row>
    <row r="118" ht="11.25" customHeight="1">
      <c r="A118" s="155" t="s">
        <v>452</v>
      </c>
      <c r="B118" s="99" t="s">
        <v>453</v>
      </c>
      <c r="C118" s="100" t="s">
        <v>136</v>
      </c>
      <c r="D118" s="100" t="s">
        <v>153</v>
      </c>
      <c r="E118" s="101">
        <v>32.0</v>
      </c>
      <c r="F118" s="58">
        <v>89.0</v>
      </c>
      <c r="G118" s="58" t="s">
        <v>168</v>
      </c>
      <c r="H118" s="58" t="s">
        <v>168</v>
      </c>
      <c r="I118" s="102">
        <v>42.05</v>
      </c>
      <c r="J118" s="103">
        <f t="shared" si="2"/>
        <v>2.75862069</v>
      </c>
      <c r="K118" s="144">
        <v>0.29</v>
      </c>
      <c r="L118" s="73">
        <v>4.0</v>
      </c>
      <c r="M118" s="23">
        <f t="shared" si="3"/>
        <v>1.16</v>
      </c>
      <c r="N118" s="105" t="s">
        <v>147</v>
      </c>
      <c r="O118" s="145">
        <v>0.27</v>
      </c>
      <c r="P118" s="107">
        <v>43773.0</v>
      </c>
      <c r="Q118" s="107">
        <v>43784.0</v>
      </c>
      <c r="R118" s="23">
        <f t="shared" si="4"/>
        <v>7.407407407</v>
      </c>
      <c r="S118" s="108">
        <f t="array" ref="S118">IF(INDEX(Historical!$D$7:$D$1379,MATCH(B118,Historical!$B$7:$B$1403,0))=0,"n/a",(INDEX(Historical!$C$7:$C$1381,MATCH(B118,Historical!$B$7:$B$1403,0))/INDEX(Historical!$D$7:$D$1379,MATCH(B118,Historical!$B$7:$B$1403,0))-1)*100)</f>
        <v>14.58333333</v>
      </c>
      <c r="T118" s="108">
        <f t="array" ref="T118">IF(INDEX(Historical!$F$7:$F$1372,MATCH(B118,Historical!$B$7:$B$1403,0))=0,"n/a",((INDEX(Historical!$C$7:$C$1381,MATCH(B118,Historical!$B$7:$B$1403,0))/INDEX(Historical!$F$7:$F$1372,MATCH(B118,Historical!$B$7:$B$1403,0)))^(1/3)-1)*100)</f>
        <v>15.1737205</v>
      </c>
      <c r="U118" s="108">
        <f t="array" ref="U118">IF(INDEX(Historical!$H$7:$H$1372,MATCH(B118,Historical!$B$7:$B$1403,0))=0,"n/a",((INDEX(Historical!$C$7:$C$1381,MATCH(B118,Historical!$B$7:$B$1403,0))/INDEX(Historical!$H$7:$H$1372,MATCH(B118,Historical!$B$7:$B$1403,0)))^(1/5)-1)*100)</f>
        <v>11.25137936</v>
      </c>
      <c r="V118" s="108">
        <f t="array" ref="V118">IF(INDEX(Historical!$O$7:$O$1372,MATCH(B118,Historical!$B$7:$B$1403,0))=0,"n/a",((INDEX(Historical!$C$7:$C$1381,MATCH(B118,Historical!$B$7:$B$1403,0))/INDEX(Historical!$O$7:$O$1372,MATCH(B118,Historical!$B$7:$B$1403,0)))^(1/10)-1)*100)</f>
        <v>7.44676291</v>
      </c>
      <c r="W118" s="109">
        <f t="shared" si="5"/>
        <v>1.510908766</v>
      </c>
      <c r="X118" s="110">
        <f t="shared" si="6"/>
        <v>1.071559939</v>
      </c>
      <c r="Y118" s="133"/>
      <c r="Z118" s="103">
        <f t="shared" si="7"/>
        <v>32.4929972</v>
      </c>
      <c r="AA118" s="112">
        <f t="shared" si="8"/>
        <v>11.77871148</v>
      </c>
      <c r="AB118" s="73">
        <v>12.0</v>
      </c>
      <c r="AC118" s="102">
        <v>3.57</v>
      </c>
      <c r="AD118" s="102">
        <v>1.18</v>
      </c>
      <c r="AE118" s="102">
        <v>3.83</v>
      </c>
      <c r="AF118" s="102">
        <v>1.3</v>
      </c>
      <c r="AG118" s="102">
        <v>11.4</v>
      </c>
      <c r="AH118" s="102">
        <v>14.399999999999999</v>
      </c>
      <c r="AI118" s="102">
        <v>3.0</v>
      </c>
      <c r="AJ118" s="102">
        <v>10.5</v>
      </c>
      <c r="AK118" s="102">
        <v>10.0</v>
      </c>
      <c r="AL118" s="113">
        <v>1080.0</v>
      </c>
      <c r="AM118" s="114">
        <v>1.0999999999999999</v>
      </c>
      <c r="AN118" s="102">
        <v>0.16</v>
      </c>
      <c r="AO118" s="115">
        <f t="shared" si="9"/>
        <v>2.231288564</v>
      </c>
      <c r="AP118" s="116">
        <f t="shared" si="10"/>
        <v>14.01000005</v>
      </c>
      <c r="AQ118" s="117">
        <f t="shared" si="11"/>
        <v>-17.50468046</v>
      </c>
      <c r="AR118" s="103">
        <f t="array" ref="AR118">INDEX(Historical!$C$7:$C$1381,MATCH(B118,Historical!$B$7:$B$1403,0))*IF(AH118="n/a",1.03,IF(AH118&lt;0,1.01,IF(AH118&gt;10,1.1,(1+AH118/100))))</f>
        <v>1.21</v>
      </c>
      <c r="AS118" s="112">
        <f t="shared" si="12"/>
        <v>1.2463</v>
      </c>
      <c r="AT118" s="112">
        <f t="shared" ref="AT118:AV118" si="126">IF($AK118="n/a",1.03*AS118,IF($AK118&lt;0,1.01*AS118,IF($AK118&gt;10,1.1*AS118,(1+$AK118/100)*AS118)))</f>
        <v>1.37093</v>
      </c>
      <c r="AU118" s="112">
        <f t="shared" si="126"/>
        <v>1.508023</v>
      </c>
      <c r="AV118" s="112">
        <f t="shared" si="126"/>
        <v>1.6588253</v>
      </c>
      <c r="AW118" s="103">
        <f t="shared" si="14"/>
        <v>6.9940783</v>
      </c>
      <c r="AX118" s="118">
        <f t="shared" si="15"/>
        <v>16.63276647</v>
      </c>
      <c r="AY118" s="119">
        <v>1.02</v>
      </c>
      <c r="AZ118" s="114">
        <v>0.42</v>
      </c>
      <c r="BA118" s="114">
        <v>-21.279999999999998</v>
      </c>
      <c r="BB118" s="114">
        <v>-15.25</v>
      </c>
      <c r="BC118" s="114">
        <v>-11.61</v>
      </c>
      <c r="BD118" s="42"/>
      <c r="BE118" s="17">
        <v>1988.0</v>
      </c>
      <c r="BF118" s="17">
        <f t="shared" si="16"/>
        <v>3</v>
      </c>
      <c r="BG118" s="120">
        <v>1.4000000000000001</v>
      </c>
    </row>
    <row r="119" ht="11.25" customHeight="1">
      <c r="A119" s="155" t="s">
        <v>454</v>
      </c>
      <c r="B119" s="99" t="s">
        <v>455</v>
      </c>
      <c r="C119" s="100" t="s">
        <v>118</v>
      </c>
      <c r="D119" s="100" t="s">
        <v>202</v>
      </c>
      <c r="E119" s="101">
        <v>52.0</v>
      </c>
      <c r="F119" s="58">
        <v>23.0</v>
      </c>
      <c r="G119" s="58" t="s">
        <v>120</v>
      </c>
      <c r="H119" s="58" t="s">
        <v>120</v>
      </c>
      <c r="I119" s="102">
        <v>143.7</v>
      </c>
      <c r="J119" s="103">
        <f t="shared" si="2"/>
        <v>1.920668058</v>
      </c>
      <c r="K119" s="104">
        <v>0.69</v>
      </c>
      <c r="L119" s="73">
        <v>4.0</v>
      </c>
      <c r="M119" s="23">
        <f t="shared" si="3"/>
        <v>2.76</v>
      </c>
      <c r="N119" s="105" t="s">
        <v>456</v>
      </c>
      <c r="O119" s="106">
        <v>0.66</v>
      </c>
      <c r="P119" s="107">
        <v>43707.0</v>
      </c>
      <c r="Q119" s="107">
        <v>43725.0</v>
      </c>
      <c r="R119" s="23">
        <f t="shared" si="4"/>
        <v>4.545454545</v>
      </c>
      <c r="S119" s="108">
        <f t="array" ref="S119">IF(INDEX(Historical!$D$7:$D$1379,MATCH(B119,Historical!$B$7:$B$1403,0))=0,"n/a",(INDEX(Historical!$C$7:$C$1381,MATCH(B119,Historical!$B$7:$B$1403,0))/INDEX(Historical!$D$7:$D$1379,MATCH(B119,Historical!$B$7:$B$1403,0))-1)*100)</f>
        <v>4.651162791</v>
      </c>
      <c r="T119" s="108">
        <f t="array" ref="T119">IF(INDEX(Historical!$F$7:$F$1372,MATCH(B119,Historical!$B$7:$B$1403,0))=0,"n/a",((INDEX(Historical!$C$7:$C$1381,MATCH(B119,Historical!$B$7:$B$1403,0))/INDEX(Historical!$F$7:$F$1372,MATCH(B119,Historical!$B$7:$B$1403,0)))^(1/3)-1)*100)</f>
        <v>6.108890875</v>
      </c>
      <c r="U119" s="108">
        <f t="array" ref="U119">IF(INDEX(Historical!$H$7:$H$1372,MATCH(B119,Historical!$B$7:$B$1403,0))=0,"n/a",((INDEX(Historical!$C$7:$C$1381,MATCH(B119,Historical!$B$7:$B$1403,0))/INDEX(Historical!$H$7:$H$1372,MATCH(B119,Historical!$B$7:$B$1403,0)))^(1/5)-1)*100)</f>
        <v>5.766155719</v>
      </c>
      <c r="V119" s="108">
        <f t="array" ref="V119">IF(INDEX(Historical!$O$7:$O$1372,MATCH(B119,Historical!$B$7:$B$1403,0))=0,"n/a",((INDEX(Historical!$C$7:$C$1381,MATCH(B119,Historical!$B$7:$B$1403,0))/INDEX(Historical!$O$7:$O$1372,MATCH(B119,Historical!$B$7:$B$1403,0)))^(1/10)-1)*100)</f>
        <v>7.582601316</v>
      </c>
      <c r="W119" s="109">
        <f t="shared" si="5"/>
        <v>0.7604455885</v>
      </c>
      <c r="X119" s="110">
        <f t="shared" si="6"/>
        <v>0.5709065069</v>
      </c>
      <c r="Y119" s="99"/>
      <c r="Z119" s="103">
        <f t="shared" si="7"/>
        <v>43.46456693</v>
      </c>
      <c r="AA119" s="112">
        <f t="shared" si="8"/>
        <v>22.62992126</v>
      </c>
      <c r="AB119" s="73">
        <v>12.0</v>
      </c>
      <c r="AC119" s="102">
        <v>6.35</v>
      </c>
      <c r="AD119" s="102">
        <v>2.68</v>
      </c>
      <c r="AE119" s="102">
        <v>1.55</v>
      </c>
      <c r="AF119" s="102">
        <v>2.84</v>
      </c>
      <c r="AG119" s="102">
        <v>9.1</v>
      </c>
      <c r="AH119" s="102">
        <v>-35.3</v>
      </c>
      <c r="AI119" s="102">
        <v>10.05</v>
      </c>
      <c r="AJ119" s="102">
        <v>10.100000000000001</v>
      </c>
      <c r="AK119" s="102">
        <v>8.44</v>
      </c>
      <c r="AL119" s="113">
        <v>22390.0</v>
      </c>
      <c r="AM119" s="114">
        <v>0.3</v>
      </c>
      <c r="AN119" s="102">
        <v>0.6</v>
      </c>
      <c r="AO119" s="115">
        <f t="shared" si="9"/>
        <v>-14.94309748</v>
      </c>
      <c r="AP119" s="116">
        <f t="shared" si="10"/>
        <v>7.686823778</v>
      </c>
      <c r="AQ119" s="117">
        <f t="shared" si="11"/>
        <v>69.00884445</v>
      </c>
      <c r="AR119" s="103">
        <f t="array" ref="AR119">INDEX(Historical!$C$7:$C$1381,MATCH(B119,Historical!$B$7:$B$1403,0))*IF(AH119="n/a",1.03,IF(AH119&lt;0,1.01,IF(AH119&gt;10,1.1,(1+AH119/100))))</f>
        <v>2.727</v>
      </c>
      <c r="AS119" s="112">
        <f t="shared" si="12"/>
        <v>2.9997</v>
      </c>
      <c r="AT119" s="112">
        <f t="shared" ref="AT119:AV119" si="127">IF($AK119="n/a",1.03*AS119,IF($AK119&lt;0,1.01*AS119,IF($AK119&gt;10,1.1*AS119,(1+$AK119/100)*AS119)))</f>
        <v>3.25287468</v>
      </c>
      <c r="AU119" s="112">
        <f t="shared" si="127"/>
        <v>3.527417303</v>
      </c>
      <c r="AV119" s="112">
        <f t="shared" si="127"/>
        <v>3.825131323</v>
      </c>
      <c r="AW119" s="103">
        <f t="shared" si="14"/>
        <v>16.33212331</v>
      </c>
      <c r="AX119" s="118">
        <f t="shared" si="15"/>
        <v>11.36543028</v>
      </c>
      <c r="AY119" s="119">
        <v>1.42</v>
      </c>
      <c r="AZ119" s="114">
        <v>13.71</v>
      </c>
      <c r="BA119" s="114">
        <v>-17.26</v>
      </c>
      <c r="BB119" s="114">
        <v>-12.29</v>
      </c>
      <c r="BC119" s="114">
        <v>-3.7699999999999996</v>
      </c>
      <c r="BD119" s="42"/>
      <c r="BE119" s="17">
        <v>1968.0</v>
      </c>
      <c r="BF119" s="17">
        <f t="shared" si="16"/>
        <v>6</v>
      </c>
      <c r="BG119" s="120">
        <v>3.2</v>
      </c>
    </row>
    <row r="120" ht="11.25" customHeight="1">
      <c r="A120" s="55" t="s">
        <v>457</v>
      </c>
      <c r="B120" s="99" t="s">
        <v>458</v>
      </c>
      <c r="C120" s="100" t="s">
        <v>177</v>
      </c>
      <c r="D120" s="100" t="s">
        <v>178</v>
      </c>
      <c r="E120" s="101">
        <v>27.0</v>
      </c>
      <c r="F120" s="58">
        <v>111.0</v>
      </c>
      <c r="G120" s="58" t="s">
        <v>168</v>
      </c>
      <c r="H120" s="58" t="s">
        <v>168</v>
      </c>
      <c r="I120" s="102">
        <v>190.59</v>
      </c>
      <c r="J120" s="103">
        <f t="shared" si="2"/>
        <v>1.20677895</v>
      </c>
      <c r="K120" s="144">
        <v>0.575</v>
      </c>
      <c r="L120" s="73">
        <v>4.0</v>
      </c>
      <c r="M120" s="23">
        <f t="shared" si="3"/>
        <v>2.3</v>
      </c>
      <c r="N120" s="105" t="s">
        <v>196</v>
      </c>
      <c r="O120" s="145">
        <v>0.52</v>
      </c>
      <c r="P120" s="107">
        <v>43828.0</v>
      </c>
      <c r="Q120" s="107">
        <v>43860.0</v>
      </c>
      <c r="R120" s="23">
        <f t="shared" si="4"/>
        <v>10.57692308</v>
      </c>
      <c r="S120" s="108">
        <f t="array" ref="S120">IF(INDEX(Historical!$D$7:$D$1379,MATCH(B120,Historical!$B$7:$B$1403,0))=0,"n/a",(INDEX(Historical!$C$7:$C$1381,MATCH(B120,Historical!$B$7:$B$1403,0))/INDEX(Historical!$D$7:$D$1379,MATCH(B120,Historical!$B$7:$B$1403,0))-1)*100)</f>
        <v>10.63829787</v>
      </c>
      <c r="T120" s="108">
        <f t="array" ref="T120">IF(INDEX(Historical!$F$7:$F$1372,MATCH(B120,Historical!$B$7:$B$1403,0))=0,"n/a",((INDEX(Historical!$C$7:$C$1381,MATCH(B120,Historical!$B$7:$B$1403,0))/INDEX(Historical!$F$7:$F$1372,MATCH(B120,Historical!$B$7:$B$1403,0)))^(1/3)-1)*100)</f>
        <v>11.02137003</v>
      </c>
      <c r="U120" s="108">
        <f t="array" ref="U120">IF(INDEX(Historical!$H$7:$H$1372,MATCH(B120,Historical!$B$7:$B$1403,0))=0,"n/a",((INDEX(Historical!$C$7:$C$1381,MATCH(B120,Historical!$B$7:$B$1403,0))/INDEX(Historical!$H$7:$H$1372,MATCH(B120,Historical!$B$7:$B$1403,0)))^(1/5)-1)*100)</f>
        <v>11.26042149</v>
      </c>
      <c r="V120" s="108">
        <f t="array" ref="V120">IF(INDEX(Historical!$O$7:$O$1372,MATCH(B120,Historical!$B$7:$B$1403,0))=0,"n/a",((INDEX(Historical!$C$7:$C$1381,MATCH(B120,Historical!$B$7:$B$1403,0))/INDEX(Historical!$O$7:$O$1372,MATCH(B120,Historical!$B$7:$B$1403,0)))^(1/10)-1)*100)</f>
        <v>15.32124784</v>
      </c>
      <c r="W120" s="109">
        <f t="shared" si="5"/>
        <v>0.7349545942</v>
      </c>
      <c r="X120" s="110">
        <f t="shared" si="6"/>
        <v>0.3475438732</v>
      </c>
      <c r="Y120" s="111"/>
      <c r="Z120" s="103">
        <f t="shared" si="7"/>
        <v>41.97080292</v>
      </c>
      <c r="AA120" s="112">
        <f t="shared" si="8"/>
        <v>34.77919708</v>
      </c>
      <c r="AB120" s="73">
        <v>12.0</v>
      </c>
      <c r="AC120" s="102">
        <v>5.48</v>
      </c>
      <c r="AD120" s="102">
        <v>3.4</v>
      </c>
      <c r="AE120" s="102">
        <v>4.8</v>
      </c>
      <c r="AF120" s="102">
        <v>5.57</v>
      </c>
      <c r="AG120" s="102">
        <v>17.1</v>
      </c>
      <c r="AH120" s="102">
        <v>4.6</v>
      </c>
      <c r="AI120" s="102">
        <v>9.15</v>
      </c>
      <c r="AJ120" s="102">
        <v>32.4</v>
      </c>
      <c r="AK120" s="102">
        <v>10.22</v>
      </c>
      <c r="AL120" s="113">
        <v>71440.0</v>
      </c>
      <c r="AM120" s="114">
        <v>0.1</v>
      </c>
      <c r="AN120" s="102">
        <v>0.87</v>
      </c>
      <c r="AO120" s="115">
        <f t="shared" si="9"/>
        <v>-22.31199664</v>
      </c>
      <c r="AP120" s="116">
        <f t="shared" si="10"/>
        <v>12.46720044</v>
      </c>
      <c r="AQ120" s="117">
        <f t="shared" si="11"/>
        <v>193.4243251</v>
      </c>
      <c r="AR120" s="103">
        <f t="array" ref="AR120">INDEX(Historical!$C$7:$C$1381,MATCH(B120,Historical!$B$7:$B$1403,0))*IF(AH120="n/a",1.03,IF(AH120&lt;0,1.01,IF(AH120&gt;10,1.1,(1+AH120/100))))</f>
        <v>2.17568</v>
      </c>
      <c r="AS120" s="112">
        <f t="shared" si="12"/>
        <v>2.37475472</v>
      </c>
      <c r="AT120" s="112">
        <f t="shared" ref="AT120:AV120" si="128">IF($AK120="n/a",1.03*AS120,IF($AK120&lt;0,1.01*AS120,IF($AK120&gt;10,1.1*AS120,(1+$AK120/100)*AS120)))</f>
        <v>2.612230192</v>
      </c>
      <c r="AU120" s="112">
        <f t="shared" si="128"/>
        <v>2.873453211</v>
      </c>
      <c r="AV120" s="112">
        <f t="shared" si="128"/>
        <v>3.160798532</v>
      </c>
      <c r="AW120" s="103">
        <f t="shared" si="14"/>
        <v>13.19691666</v>
      </c>
      <c r="AX120" s="118">
        <f t="shared" si="15"/>
        <v>6.924244008</v>
      </c>
      <c r="AY120" s="119">
        <v>0.77</v>
      </c>
      <c r="AZ120" s="114">
        <v>9.01</v>
      </c>
      <c r="BA120" s="114">
        <v>-15.78</v>
      </c>
      <c r="BB120" s="114">
        <v>-10.299999999999999</v>
      </c>
      <c r="BC120" s="114">
        <v>-8.540000000000001</v>
      </c>
      <c r="BD120" s="42"/>
      <c r="BE120" s="17">
        <v>1994.0</v>
      </c>
      <c r="BF120" s="17">
        <f t="shared" si="16"/>
        <v>2</v>
      </c>
      <c r="BG120" s="120">
        <v>7.6</v>
      </c>
    </row>
    <row r="121" ht="11.25" customHeight="1">
      <c r="A121" s="55" t="s">
        <v>459</v>
      </c>
      <c r="B121" s="99" t="s">
        <v>460</v>
      </c>
      <c r="C121" s="100" t="s">
        <v>125</v>
      </c>
      <c r="D121" s="100" t="s">
        <v>461</v>
      </c>
      <c r="E121" s="101">
        <v>50.0</v>
      </c>
      <c r="F121" s="58">
        <v>29.0</v>
      </c>
      <c r="G121" s="58" t="s">
        <v>121</v>
      </c>
      <c r="H121" s="58" t="s">
        <v>120</v>
      </c>
      <c r="I121" s="102">
        <v>66.65</v>
      </c>
      <c r="J121" s="103">
        <f t="shared" si="2"/>
        <v>2.700675169</v>
      </c>
      <c r="K121" s="104">
        <v>0.45</v>
      </c>
      <c r="L121" s="73">
        <v>4.0</v>
      </c>
      <c r="M121" s="23">
        <f t="shared" si="3"/>
        <v>1.8</v>
      </c>
      <c r="N121" s="105" t="s">
        <v>356</v>
      </c>
      <c r="O121" s="106">
        <v>0.39</v>
      </c>
      <c r="P121" s="107">
        <v>43831.0</v>
      </c>
      <c r="Q121" s="107">
        <v>43853.0</v>
      </c>
      <c r="R121" s="23">
        <f t="shared" si="4"/>
        <v>15.38461538</v>
      </c>
      <c r="S121" s="108">
        <f t="array" ref="S121">IF(INDEX(Historical!$D$7:$D$1379,MATCH(B121,Historical!$B$7:$B$1403,0))=0,"n/a",(INDEX(Historical!$C$7:$C$1381,MATCH(B121,Historical!$B$7:$B$1403,0))/INDEX(Historical!$D$7:$D$1379,MATCH(B121,Historical!$B$7:$B$1403,0))-1)*100)</f>
        <v>8.333333333</v>
      </c>
      <c r="T121" s="108">
        <f t="array" ref="T121">IF(INDEX(Historical!$F$7:$F$1372,MATCH(B121,Historical!$B$7:$B$1403,0))=0,"n/a",((INDEX(Historical!$C$7:$C$1381,MATCH(B121,Historical!$B$7:$B$1403,0))/INDEX(Historical!$F$7:$F$1372,MATCH(B121,Historical!$B$7:$B$1403,0)))^(1/3)-1)*100)</f>
        <v>7.952897731</v>
      </c>
      <c r="U121" s="108">
        <f t="array" ref="U121">IF(INDEX(Historical!$H$7:$H$1372,MATCH(B121,Historical!$B$7:$B$1403,0))=0,"n/a",((INDEX(Historical!$C$7:$C$1381,MATCH(B121,Historical!$B$7:$B$1403,0))/INDEX(Historical!$H$7:$H$1372,MATCH(B121,Historical!$B$7:$B$1403,0)))^(1/5)-1)*100)</f>
        <v>6.104382402</v>
      </c>
      <c r="V121" s="108">
        <f t="array" ref="V121">IF(INDEX(Historical!$O$7:$O$1372,MATCH(B121,Historical!$B$7:$B$1403,0))=0,"n/a",((INDEX(Historical!$C$7:$C$1381,MATCH(B121,Historical!$B$7:$B$1403,0))/INDEX(Historical!$O$7:$O$1372,MATCH(B121,Historical!$B$7:$B$1403,0)))^(1/10)-1)*100)</f>
        <v>4.974867836</v>
      </c>
      <c r="W121" s="109">
        <f t="shared" si="5"/>
        <v>1.227044135</v>
      </c>
      <c r="X121" s="110">
        <f t="shared" si="6"/>
        <v>0.3963884677</v>
      </c>
      <c r="Y121" s="111"/>
      <c r="Z121" s="103">
        <f t="shared" si="7"/>
        <v>51.42857143</v>
      </c>
      <c r="AA121" s="112">
        <f t="shared" si="8"/>
        <v>19.04285714</v>
      </c>
      <c r="AB121" s="73">
        <v>6.0</v>
      </c>
      <c r="AC121" s="102">
        <v>3.5</v>
      </c>
      <c r="AD121" s="102">
        <v>2.57</v>
      </c>
      <c r="AE121" s="102">
        <v>0.56</v>
      </c>
      <c r="AF121" s="102">
        <v>13.44</v>
      </c>
      <c r="AG121" s="102">
        <v>73.7</v>
      </c>
      <c r="AH121" s="102">
        <v>25.5</v>
      </c>
      <c r="AI121" s="102">
        <v>7.37</v>
      </c>
      <c r="AJ121" s="102">
        <v>15.4</v>
      </c>
      <c r="AK121" s="102">
        <v>7.3999999999999995</v>
      </c>
      <c r="AL121" s="113">
        <v>33990.0</v>
      </c>
      <c r="AM121" s="114">
        <v>0.1</v>
      </c>
      <c r="AN121" s="102">
        <v>3.52</v>
      </c>
      <c r="AO121" s="115">
        <f t="shared" si="9"/>
        <v>-10.23779957</v>
      </c>
      <c r="AP121" s="116">
        <f t="shared" si="10"/>
        <v>8.805057571</v>
      </c>
      <c r="AQ121" s="117">
        <f t="shared" si="11"/>
        <v>237.2674507</v>
      </c>
      <c r="AR121" s="103">
        <f t="array" ref="AR121">INDEX(Historical!$C$7:$C$1381,MATCH(B121,Historical!$B$7:$B$1403,0))*IF(AH121="n/a",1.03,IF(AH121&lt;0,1.01,IF(AH121&gt;10,1.1,(1+AH121/100))))</f>
        <v>1.716</v>
      </c>
      <c r="AS121" s="112">
        <f t="shared" si="12"/>
        <v>1.8424692</v>
      </c>
      <c r="AT121" s="112">
        <f t="shared" ref="AT121:AV121" si="129">IF($AK121="n/a",1.03*AS121,IF($AK121&lt;0,1.01*AS121,IF($AK121&gt;10,1.1*AS121,(1+$AK121/100)*AS121)))</f>
        <v>1.978811921</v>
      </c>
      <c r="AU121" s="112">
        <f t="shared" si="129"/>
        <v>2.125244003</v>
      </c>
      <c r="AV121" s="112">
        <f t="shared" si="129"/>
        <v>2.282512059</v>
      </c>
      <c r="AW121" s="103">
        <f t="shared" si="14"/>
        <v>9.945037183</v>
      </c>
      <c r="AX121" s="118">
        <f t="shared" si="15"/>
        <v>14.9212861</v>
      </c>
      <c r="AY121" s="119">
        <v>0.45</v>
      </c>
      <c r="AZ121" s="114">
        <v>2.16</v>
      </c>
      <c r="BA121" s="114">
        <v>-22.48</v>
      </c>
      <c r="BB121" s="114">
        <v>-17.77</v>
      </c>
      <c r="BC121" s="114">
        <v>-13.38</v>
      </c>
      <c r="BD121" s="42"/>
      <c r="BE121" s="17">
        <v>1971.0</v>
      </c>
      <c r="BF121" s="17">
        <f t="shared" si="16"/>
        <v>5</v>
      </c>
      <c r="BG121" s="120">
        <v>9.700000000000001</v>
      </c>
    </row>
    <row r="122" ht="11.25" customHeight="1">
      <c r="A122" s="55" t="s">
        <v>462</v>
      </c>
      <c r="B122" s="99" t="s">
        <v>463</v>
      </c>
      <c r="C122" s="100" t="s">
        <v>320</v>
      </c>
      <c r="D122" s="100" t="s">
        <v>464</v>
      </c>
      <c r="E122" s="101">
        <v>36.0</v>
      </c>
      <c r="F122" s="58">
        <v>77.0</v>
      </c>
      <c r="G122" s="58" t="s">
        <v>120</v>
      </c>
      <c r="H122" s="58" t="s">
        <v>120</v>
      </c>
      <c r="I122" s="102">
        <v>35.22</v>
      </c>
      <c r="J122" s="103">
        <f t="shared" si="2"/>
        <v>5.905735378</v>
      </c>
      <c r="K122" s="104">
        <v>0.52</v>
      </c>
      <c r="L122" s="73">
        <v>4.0</v>
      </c>
      <c r="M122" s="23">
        <f t="shared" si="3"/>
        <v>2.08</v>
      </c>
      <c r="N122" s="105" t="s">
        <v>465</v>
      </c>
      <c r="O122" s="106">
        <v>0.51</v>
      </c>
      <c r="P122" s="107">
        <v>43838.0</v>
      </c>
      <c r="Q122" s="107">
        <v>43863.0</v>
      </c>
      <c r="R122" s="23">
        <f t="shared" si="4"/>
        <v>1.960784314</v>
      </c>
      <c r="S122" s="108">
        <f t="array" ref="S122">IF(INDEX(Historical!$D$7:$D$1379,MATCH(B122,Historical!$B$7:$B$1403,0))=0,"n/a",(INDEX(Historical!$C$7:$C$1381,MATCH(B122,Historical!$B$7:$B$1403,0))/INDEX(Historical!$D$7:$D$1379,MATCH(B122,Historical!$B$7:$B$1403,0))-1)*100)</f>
        <v>2</v>
      </c>
      <c r="T122" s="108">
        <f t="array" ref="T122">IF(INDEX(Historical!$F$7:$F$1372,MATCH(B122,Historical!$B$7:$B$1403,0))=0,"n/a",((INDEX(Historical!$C$7:$C$1381,MATCH(B122,Historical!$B$7:$B$1403,0))/INDEX(Historical!$F$7:$F$1372,MATCH(B122,Historical!$B$7:$B$1403,0)))^(1/3)-1)*100)</f>
        <v>2.041377548</v>
      </c>
      <c r="U122" s="108">
        <f t="array" ref="U122">IF(INDEX(Historical!$H$7:$H$1372,MATCH(B122,Historical!$B$7:$B$1403,0))=0,"n/a",((INDEX(Historical!$C$7:$C$1381,MATCH(B122,Historical!$B$7:$B$1403,0))/INDEX(Historical!$H$7:$H$1372,MATCH(B122,Historical!$B$7:$B$1403,0)))^(1/5)-1)*100)</f>
        <v>2.085125937</v>
      </c>
      <c r="V122" s="108">
        <f t="array" ref="V122">IF(INDEX(Historical!$O$7:$O$1372,MATCH(B122,Historical!$B$7:$B$1403,0))=0,"n/a",((INDEX(Historical!$C$7:$C$1381,MATCH(B122,Historical!$B$7:$B$1403,0))/INDEX(Historical!$O$7:$O$1372,MATCH(B122,Historical!$B$7:$B$1403,0)))^(1/10)-1)*100)</f>
        <v>2.206527193</v>
      </c>
      <c r="W122" s="109">
        <f t="shared" si="5"/>
        <v>0.9449808475</v>
      </c>
      <c r="X122" s="110">
        <f t="shared" si="6"/>
        <v>0.2342838131</v>
      </c>
      <c r="Y122" s="111"/>
      <c r="Z122" s="103">
        <f t="shared" si="7"/>
        <v>110.0529101</v>
      </c>
      <c r="AA122" s="112">
        <f t="shared" si="8"/>
        <v>18.63492063</v>
      </c>
      <c r="AB122" s="73">
        <v>12.0</v>
      </c>
      <c r="AC122" s="102">
        <v>1.89</v>
      </c>
      <c r="AD122" s="102">
        <v>3.68</v>
      </c>
      <c r="AE122" s="102">
        <v>1.42</v>
      </c>
      <c r="AF122" s="102">
        <v>1.4</v>
      </c>
      <c r="AG122" s="102">
        <v>7.5</v>
      </c>
      <c r="AH122" s="102">
        <v>-30.9</v>
      </c>
      <c r="AI122" s="102">
        <v>6.11</v>
      </c>
      <c r="AJ122" s="102">
        <v>8.9</v>
      </c>
      <c r="AK122" s="102">
        <v>5.050000000000001</v>
      </c>
      <c r="AL122" s="113">
        <v>257680.0</v>
      </c>
      <c r="AM122" s="114">
        <v>0.08</v>
      </c>
      <c r="AN122" s="102">
        <v>0.89</v>
      </c>
      <c r="AO122" s="115">
        <f t="shared" si="9"/>
        <v>-10.64405932</v>
      </c>
      <c r="AP122" s="116">
        <f t="shared" si="10"/>
        <v>7.990861315</v>
      </c>
      <c r="AQ122" s="117">
        <f t="shared" si="11"/>
        <v>7.680368352</v>
      </c>
      <c r="AR122" s="103">
        <f t="array" ref="AR122">INDEX(Historical!$C$7:$C$1381,MATCH(B122,Historical!$B$7:$B$1403,0))*IF(AH122="n/a",1.03,IF(AH122&lt;0,1.01,IF(AH122&gt;10,1.1,(1+AH122/100))))</f>
        <v>2.0604</v>
      </c>
      <c r="AS122" s="112">
        <f t="shared" si="12"/>
        <v>2.18629044</v>
      </c>
      <c r="AT122" s="112">
        <f t="shared" ref="AT122:AV122" si="130">IF($AK122="n/a",1.03*AS122,IF($AK122&lt;0,1.01*AS122,IF($AK122&gt;10,1.1*AS122,(1+$AK122/100)*AS122)))</f>
        <v>2.296698107</v>
      </c>
      <c r="AU122" s="112">
        <f t="shared" si="130"/>
        <v>2.412681362</v>
      </c>
      <c r="AV122" s="112">
        <f t="shared" si="130"/>
        <v>2.53452177</v>
      </c>
      <c r="AW122" s="103">
        <f t="shared" si="14"/>
        <v>11.49059168</v>
      </c>
      <c r="AX122" s="118">
        <f t="shared" si="15"/>
        <v>32.62518932</v>
      </c>
      <c r="AY122" s="119">
        <v>0.58</v>
      </c>
      <c r="AZ122" s="114">
        <v>18.709999999999997</v>
      </c>
      <c r="BA122" s="114">
        <v>-11.28</v>
      </c>
      <c r="BB122" s="114">
        <v>-8.19</v>
      </c>
      <c r="BC122" s="114">
        <v>-2.71</v>
      </c>
      <c r="BD122" s="42"/>
      <c r="BE122" s="17">
        <v>1985.0</v>
      </c>
      <c r="BF122" s="17">
        <f t="shared" si="16"/>
        <v>3</v>
      </c>
      <c r="BG122" s="120">
        <v>2.5</v>
      </c>
    </row>
    <row r="123" ht="11.25" customHeight="1">
      <c r="A123" s="55" t="s">
        <v>466</v>
      </c>
      <c r="B123" s="99" t="s">
        <v>467</v>
      </c>
      <c r="C123" s="100" t="s">
        <v>320</v>
      </c>
      <c r="D123" s="100" t="s">
        <v>468</v>
      </c>
      <c r="E123" s="101">
        <v>45.0</v>
      </c>
      <c r="F123" s="58">
        <v>51.0</v>
      </c>
      <c r="G123" s="58" t="s">
        <v>121</v>
      </c>
      <c r="H123" s="58" t="s">
        <v>121</v>
      </c>
      <c r="I123" s="102">
        <v>20.14</v>
      </c>
      <c r="J123" s="103">
        <f t="shared" si="2"/>
        <v>3.277060576</v>
      </c>
      <c r="K123" s="104">
        <v>0.165</v>
      </c>
      <c r="L123" s="73">
        <v>4.0</v>
      </c>
      <c r="M123" s="23">
        <f t="shared" si="3"/>
        <v>0.66</v>
      </c>
      <c r="N123" s="105" t="s">
        <v>179</v>
      </c>
      <c r="O123" s="106">
        <v>0.16</v>
      </c>
      <c r="P123" s="146">
        <v>43538.0</v>
      </c>
      <c r="Q123" s="146">
        <v>43553.0</v>
      </c>
      <c r="R123" s="23">
        <f t="shared" si="4"/>
        <v>3.125</v>
      </c>
      <c r="S123" s="108">
        <f t="array" ref="S123">IF(INDEX(Historical!$D$7:$D$1379,MATCH(B123,Historical!$B$7:$B$1403,0))=0,"n/a",(INDEX(Historical!$C$7:$C$1381,MATCH(B123,Historical!$B$7:$B$1403,0))/INDEX(Historical!$D$7:$D$1379,MATCH(B123,Historical!$B$7:$B$1403,0))-1)*100)</f>
        <v>3.125</v>
      </c>
      <c r="T123" s="108">
        <f t="array" ref="T123">IF(INDEX(Historical!$F$7:$F$1372,MATCH(B123,Historical!$B$7:$B$1403,0))=0,"n/a",((INDEX(Historical!$C$7:$C$1381,MATCH(B123,Historical!$B$7:$B$1403,0))/INDEX(Historical!$F$7:$F$1372,MATCH(B123,Historical!$B$7:$B$1403,0)))^(1/3)-1)*100)</f>
        <v>3.690923619</v>
      </c>
      <c r="U123" s="108">
        <f t="array" ref="U123">IF(INDEX(Historical!$H$7:$H$1372,MATCH(B123,Historical!$B$7:$B$1403,0))=0,"n/a",((INDEX(Historical!$C$7:$C$1381,MATCH(B123,Historical!$B$7:$B$1403,0))/INDEX(Historical!$H$7:$H$1372,MATCH(B123,Historical!$B$7:$B$1403,0)))^(1/5)-1)*100)</f>
        <v>4.249943715</v>
      </c>
      <c r="V123" s="108">
        <f t="array" ref="V123">IF(INDEX(Historical!$O$7:$O$1372,MATCH(B123,Historical!$B$7:$B$1403,0))=0,"n/a",((INDEX(Historical!$C$7:$C$1381,MATCH(B123,Historical!$B$7:$B$1403,0))/INDEX(Historical!$O$7:$O$1372,MATCH(B123,Historical!$B$7:$B$1403,0)))^(1/10)-1)*100)</f>
        <v>4.37765799</v>
      </c>
      <c r="W123" s="109">
        <f t="shared" si="5"/>
        <v>0.9708258902</v>
      </c>
      <c r="X123" s="110" t="str">
        <f t="shared" si="6"/>
        <v>n/a</v>
      </c>
      <c r="Y123" s="99"/>
      <c r="Z123" s="103">
        <f t="shared" si="7"/>
        <v>69.47368421</v>
      </c>
      <c r="AA123" s="112">
        <f t="shared" si="8"/>
        <v>21.2</v>
      </c>
      <c r="AB123" s="73">
        <v>12.0</v>
      </c>
      <c r="AC123" s="102">
        <v>0.95</v>
      </c>
      <c r="AD123" s="102" t="s">
        <v>128</v>
      </c>
      <c r="AE123" s="102">
        <v>0.48</v>
      </c>
      <c r="AF123" s="102">
        <v>0.5</v>
      </c>
      <c r="AG123" s="102">
        <v>3.3000000000000003</v>
      </c>
      <c r="AH123" s="156">
        <v>167.2</v>
      </c>
      <c r="AI123" s="156">
        <v>-7.290000000000001</v>
      </c>
      <c r="AJ123" s="102">
        <v>-4.3</v>
      </c>
      <c r="AK123" s="102" t="s">
        <v>128</v>
      </c>
      <c r="AL123" s="113">
        <v>2460.0</v>
      </c>
      <c r="AM123" s="114">
        <v>0.4</v>
      </c>
      <c r="AN123" s="102">
        <v>0.52</v>
      </c>
      <c r="AO123" s="115">
        <f t="shared" si="9"/>
        <v>-13.67299571</v>
      </c>
      <c r="AP123" s="116">
        <f t="shared" si="10"/>
        <v>7.527004291</v>
      </c>
      <c r="AQ123" s="117">
        <f t="shared" si="11"/>
        <v>-31.36246573</v>
      </c>
      <c r="AR123" s="103">
        <f t="array" ref="AR123">INDEX(Historical!$C$7:$C$1381,MATCH(B123,Historical!$B$7:$B$1403,0))*IF(AH123="n/a",1.03,IF(AH123&lt;0,1.01,IF(AH123&gt;10,1.1,(1+AH123/100))))</f>
        <v>0.726</v>
      </c>
      <c r="AS123" s="112">
        <f t="shared" si="12"/>
        <v>0.73326</v>
      </c>
      <c r="AT123" s="112">
        <f t="shared" ref="AT123:AV123" si="131">IF($AK123="n/a",1.03*AS123,IF($AK123&lt;0,1.01*AS123,IF($AK123&gt;10,1.1*AS123,(1+$AK123/100)*AS123)))</f>
        <v>0.7552578</v>
      </c>
      <c r="AU123" s="112">
        <f t="shared" si="131"/>
        <v>0.777915534</v>
      </c>
      <c r="AV123" s="112">
        <f t="shared" si="131"/>
        <v>0.801253</v>
      </c>
      <c r="AW123" s="103">
        <f t="shared" si="14"/>
        <v>3.793686334</v>
      </c>
      <c r="AX123" s="118">
        <f t="shared" si="15"/>
        <v>18.83657564</v>
      </c>
      <c r="AY123" s="119">
        <v>1.05</v>
      </c>
      <c r="AZ123" s="114">
        <v>1.31</v>
      </c>
      <c r="BA123" s="114">
        <v>-40.97</v>
      </c>
      <c r="BB123" s="114">
        <v>-16.79</v>
      </c>
      <c r="BC123" s="114">
        <v>-24.060000000000002</v>
      </c>
      <c r="BD123" s="42"/>
      <c r="BE123" s="17">
        <v>1975.0</v>
      </c>
      <c r="BF123" s="17">
        <f t="shared" si="16"/>
        <v>4</v>
      </c>
      <c r="BG123" s="120">
        <v>1.5</v>
      </c>
    </row>
    <row r="124" ht="11.25" customHeight="1">
      <c r="A124" s="55" t="s">
        <v>469</v>
      </c>
      <c r="B124" s="99" t="s">
        <v>470</v>
      </c>
      <c r="C124" s="100" t="s">
        <v>296</v>
      </c>
      <c r="D124" s="100" t="s">
        <v>471</v>
      </c>
      <c r="E124" s="101">
        <v>52.0</v>
      </c>
      <c r="F124" s="58">
        <v>22.0</v>
      </c>
      <c r="G124" s="58" t="s">
        <v>120</v>
      </c>
      <c r="H124" s="58" t="s">
        <v>120</v>
      </c>
      <c r="I124" s="102">
        <v>103.0</v>
      </c>
      <c r="J124" s="103">
        <f t="shared" si="2"/>
        <v>2.563106796</v>
      </c>
      <c r="K124" s="104">
        <v>0.66</v>
      </c>
      <c r="L124" s="73">
        <v>4.0</v>
      </c>
      <c r="M124" s="23">
        <f t="shared" si="3"/>
        <v>2.64</v>
      </c>
      <c r="N124" s="105" t="s">
        <v>376</v>
      </c>
      <c r="O124" s="106">
        <v>0.64</v>
      </c>
      <c r="P124" s="107">
        <v>43697.0</v>
      </c>
      <c r="Q124" s="107">
        <v>43718.0</v>
      </c>
      <c r="R124" s="23">
        <f t="shared" si="4"/>
        <v>3.125</v>
      </c>
      <c r="S124" s="108">
        <f t="array" ref="S124">IF(INDEX(Historical!$D$7:$D$1379,MATCH(B124,Historical!$B$7:$B$1403,0))=0,"n/a",(INDEX(Historical!$C$7:$C$1381,MATCH(B124,Historical!$B$7:$B$1403,0))/INDEX(Historical!$D$7:$D$1379,MATCH(B124,Historical!$B$7:$B$1403,0))-1)*100)</f>
        <v>3.174603175</v>
      </c>
      <c r="T124" s="108">
        <f t="array" ref="T124">IF(INDEX(Historical!$F$7:$F$1372,MATCH(B124,Historical!$B$7:$B$1403,0))=0,"n/a",((INDEX(Historical!$C$7:$C$1381,MATCH(B124,Historical!$B$7:$B$1403,0))/INDEX(Historical!$F$7:$F$1372,MATCH(B124,Historical!$B$7:$B$1403,0)))^(1/3)-1)*100)</f>
        <v>3.871193321</v>
      </c>
      <c r="U124" s="108">
        <f t="array" ref="U124">IF(INDEX(Historical!$H$7:$H$1372,MATCH(B124,Historical!$B$7:$B$1403,0))=0,"n/a",((INDEX(Historical!$C$7:$C$1381,MATCH(B124,Historical!$B$7:$B$1403,0))/INDEX(Historical!$H$7:$H$1372,MATCH(B124,Historical!$B$7:$B$1403,0)))^(1/5)-1)*100)</f>
        <v>6.474093044</v>
      </c>
      <c r="V124" s="108">
        <f t="array" ref="V124">IF(INDEX(Historical!$O$7:$O$1372,MATCH(B124,Historical!$B$7:$B$1403,0))=0,"n/a",((INDEX(Historical!$C$7:$C$1381,MATCH(B124,Historical!$B$7:$B$1403,0))/INDEX(Historical!$O$7:$O$1372,MATCH(B124,Historical!$B$7:$B$1403,0)))^(1/10)-1)*100)</f>
        <v>14.69459211</v>
      </c>
      <c r="W124" s="109">
        <f t="shared" si="5"/>
        <v>0.4405765738</v>
      </c>
      <c r="X124" s="110">
        <f t="shared" si="6"/>
        <v>1.22152699</v>
      </c>
      <c r="Y124" s="99"/>
      <c r="Z124" s="103">
        <f t="shared" si="7"/>
        <v>42.30769231</v>
      </c>
      <c r="AA124" s="112">
        <f t="shared" si="8"/>
        <v>16.50641026</v>
      </c>
      <c r="AB124" s="73">
        <v>1.0</v>
      </c>
      <c r="AC124" s="102">
        <v>6.24</v>
      </c>
      <c r="AD124" s="102">
        <v>1.58</v>
      </c>
      <c r="AE124" s="102">
        <v>0.68</v>
      </c>
      <c r="AF124" s="102">
        <v>4.55</v>
      </c>
      <c r="AG124" s="102">
        <v>28.299999999999997</v>
      </c>
      <c r="AH124" s="102">
        <v>16.400000000000002</v>
      </c>
      <c r="AI124" s="102">
        <v>8.37</v>
      </c>
      <c r="AJ124" s="102">
        <v>5.3</v>
      </c>
      <c r="AK124" s="102">
        <v>10.440000000000001</v>
      </c>
      <c r="AL124" s="113">
        <v>52750.0</v>
      </c>
      <c r="AM124" s="114">
        <v>0.1</v>
      </c>
      <c r="AN124" s="102">
        <v>1.01</v>
      </c>
      <c r="AO124" s="115">
        <f t="shared" si="9"/>
        <v>-7.469210416</v>
      </c>
      <c r="AP124" s="116">
        <f t="shared" si="10"/>
        <v>9.037199841</v>
      </c>
      <c r="AQ124" s="117">
        <f t="shared" si="11"/>
        <v>82.70092947</v>
      </c>
      <c r="AR124" s="103">
        <f t="array" ref="AR124">INDEX(Historical!$C$7:$C$1381,MATCH(B124,Historical!$B$7:$B$1403,0))*IF(AH124="n/a",1.03,IF(AH124&lt;0,1.01,IF(AH124&gt;10,1.1,(1+AH124/100))))</f>
        <v>2.86</v>
      </c>
      <c r="AS124" s="112">
        <f t="shared" si="12"/>
        <v>3.099382</v>
      </c>
      <c r="AT124" s="112">
        <f t="shared" ref="AT124:AV124" si="132">IF($AK124="n/a",1.03*AS124,IF($AK124&lt;0,1.01*AS124,IF($AK124&gt;10,1.1*AS124,(1+$AK124/100)*AS124)))</f>
        <v>3.4093202</v>
      </c>
      <c r="AU124" s="112">
        <f t="shared" si="132"/>
        <v>3.75025222</v>
      </c>
      <c r="AV124" s="112">
        <f t="shared" si="132"/>
        <v>4.125277442</v>
      </c>
      <c r="AW124" s="103">
        <f t="shared" si="14"/>
        <v>17.24423186</v>
      </c>
      <c r="AX124" s="118">
        <f t="shared" si="15"/>
        <v>16.74197268</v>
      </c>
      <c r="AY124" s="119">
        <v>0.58</v>
      </c>
      <c r="AZ124" s="114">
        <v>47.08</v>
      </c>
      <c r="BA124" s="114">
        <v>-20.919999999999998</v>
      </c>
      <c r="BB124" s="114">
        <v>-13.900000000000002</v>
      </c>
      <c r="BC124" s="114">
        <v>-1.37</v>
      </c>
      <c r="BD124" s="42"/>
      <c r="BE124" s="17">
        <v>1968.0</v>
      </c>
      <c r="BF124" s="17">
        <f t="shared" si="16"/>
        <v>6</v>
      </c>
      <c r="BG124" s="120">
        <v>7.8</v>
      </c>
    </row>
    <row r="125" ht="11.25" customHeight="1">
      <c r="A125" s="155" t="s">
        <v>472</v>
      </c>
      <c r="B125" s="99" t="s">
        <v>473</v>
      </c>
      <c r="C125" s="100" t="s">
        <v>136</v>
      </c>
      <c r="D125" s="100" t="s">
        <v>153</v>
      </c>
      <c r="E125" s="101">
        <v>31.0</v>
      </c>
      <c r="F125" s="58">
        <v>90.0</v>
      </c>
      <c r="G125" s="58" t="s">
        <v>168</v>
      </c>
      <c r="H125" s="58" t="s">
        <v>168</v>
      </c>
      <c r="I125" s="102">
        <v>39.95</v>
      </c>
      <c r="J125" s="103">
        <f t="shared" si="2"/>
        <v>2.603254068</v>
      </c>
      <c r="K125" s="144">
        <v>0.52</v>
      </c>
      <c r="L125" s="73">
        <v>2.0</v>
      </c>
      <c r="M125" s="23">
        <f t="shared" si="3"/>
        <v>1.04</v>
      </c>
      <c r="N125" s="105" t="s">
        <v>285</v>
      </c>
      <c r="O125" s="145">
        <v>0.51</v>
      </c>
      <c r="P125" s="107">
        <v>43630.0</v>
      </c>
      <c r="Q125" s="107">
        <v>43648.0</v>
      </c>
      <c r="R125" s="23">
        <f t="shared" si="4"/>
        <v>1.960784314</v>
      </c>
      <c r="S125" s="108">
        <f t="array" ref="S125">IF(INDEX(Historical!$D$7:$D$1379,MATCH(B125,Historical!$B$7:$B$1403,0))=0,"n/a",(INDEX(Historical!$C$7:$C$1381,MATCH(B125,Historical!$B$7:$B$1403,0))/INDEX(Historical!$D$7:$D$1379,MATCH(B125,Historical!$B$7:$B$1403,0))-1)*100)</f>
        <v>0.9803921569</v>
      </c>
      <c r="T125" s="108">
        <f t="array" ref="T125">IF(INDEX(Historical!$F$7:$F$1372,MATCH(B125,Historical!$B$7:$B$1403,0))=0,"n/a",((INDEX(Historical!$C$7:$C$1381,MATCH(B125,Historical!$B$7:$B$1403,0))/INDEX(Historical!$F$7:$F$1372,MATCH(B125,Historical!$B$7:$B$1403,0)))^(1/3)-1)*100)</f>
        <v>1.329059111</v>
      </c>
      <c r="U125" s="108">
        <f t="array" ref="U125">IF(INDEX(Historical!$H$7:$H$1372,MATCH(B125,Historical!$B$7:$B$1403,0))=0,"n/a",((INDEX(Historical!$C$7:$C$1381,MATCH(B125,Historical!$B$7:$B$1403,0))/INDEX(Historical!$H$7:$H$1372,MATCH(B125,Historical!$B$7:$B$1403,0)))^(1/5)-1)*100)</f>
        <v>1.20759343</v>
      </c>
      <c r="V125" s="108">
        <f t="array" ref="V125">IF(INDEX(Historical!$O$7:$O$1372,MATCH(B125,Historical!$B$7:$B$1403,0))=0,"n/a",((INDEX(Historical!$C$7:$C$1381,MATCH(B125,Historical!$B$7:$B$1403,0))/INDEX(Historical!$O$7:$O$1372,MATCH(B125,Historical!$B$7:$B$1403,0)))^(1/10)-1)*100)</f>
        <v>1.358335861</v>
      </c>
      <c r="W125" s="109">
        <f t="shared" si="5"/>
        <v>0.8890241836</v>
      </c>
      <c r="X125" s="110">
        <f t="shared" si="6"/>
        <v>0.1219791344</v>
      </c>
      <c r="Y125" s="133"/>
      <c r="Z125" s="103">
        <f t="shared" si="7"/>
        <v>27.44063325</v>
      </c>
      <c r="AA125" s="112">
        <f t="shared" si="8"/>
        <v>10.5408971</v>
      </c>
      <c r="AB125" s="73">
        <v>12.0</v>
      </c>
      <c r="AC125" s="102">
        <v>3.79</v>
      </c>
      <c r="AD125" s="102" t="s">
        <v>128</v>
      </c>
      <c r="AE125" s="102">
        <v>3.67</v>
      </c>
      <c r="AF125" s="102">
        <v>0.94</v>
      </c>
      <c r="AG125" s="102">
        <v>9.2</v>
      </c>
      <c r="AH125" s="102">
        <v>31.2</v>
      </c>
      <c r="AI125" s="102">
        <v>2.94</v>
      </c>
      <c r="AJ125" s="102">
        <v>9.9</v>
      </c>
      <c r="AK125" s="102" t="s">
        <v>128</v>
      </c>
      <c r="AL125" s="120">
        <v>547.32</v>
      </c>
      <c r="AM125" s="114">
        <v>1.4000000000000001</v>
      </c>
      <c r="AN125" s="102">
        <v>0.0</v>
      </c>
      <c r="AO125" s="115">
        <f t="shared" si="9"/>
        <v>-6.7300496</v>
      </c>
      <c r="AP125" s="116">
        <f t="shared" si="10"/>
        <v>3.810847498</v>
      </c>
      <c r="AQ125" s="117">
        <f t="shared" si="11"/>
        <v>-33.6392242</v>
      </c>
      <c r="AR125" s="103">
        <f t="array" ref="AR125">INDEX(Historical!$C$7:$C$1381,MATCH(B125,Historical!$B$7:$B$1403,0))*IF(AH125="n/a",1.03,IF(AH125&lt;0,1.01,IF(AH125&gt;10,1.1,(1+AH125/100))))</f>
        <v>1.133</v>
      </c>
      <c r="AS125" s="112">
        <f t="shared" si="12"/>
        <v>1.1663102</v>
      </c>
      <c r="AT125" s="112">
        <f t="shared" ref="AT125:AV125" si="133">IF($AK125="n/a",1.03*AS125,IF($AK125&lt;0,1.01*AS125,IF($AK125&gt;10,1.1*AS125,(1+$AK125/100)*AS125)))</f>
        <v>1.201299506</v>
      </c>
      <c r="AU125" s="112">
        <f t="shared" si="133"/>
        <v>1.237338491</v>
      </c>
      <c r="AV125" s="112">
        <f t="shared" si="133"/>
        <v>1.274458646</v>
      </c>
      <c r="AW125" s="103">
        <f t="shared" si="14"/>
        <v>6.012406843</v>
      </c>
      <c r="AX125" s="118">
        <f t="shared" si="15"/>
        <v>15.04982939</v>
      </c>
      <c r="AY125" s="119">
        <v>0.9</v>
      </c>
      <c r="AZ125" s="114">
        <v>6.79</v>
      </c>
      <c r="BA125" s="114">
        <v>-14.87</v>
      </c>
      <c r="BB125" s="114">
        <v>-9.31</v>
      </c>
      <c r="BC125" s="114">
        <v>-5.64</v>
      </c>
      <c r="BD125" s="42"/>
      <c r="BE125" s="17">
        <v>1989.0</v>
      </c>
      <c r="BF125" s="17">
        <f t="shared" si="16"/>
        <v>3</v>
      </c>
      <c r="BG125" s="120">
        <v>1.4000000000000001</v>
      </c>
    </row>
    <row r="126" ht="11.25" customHeight="1">
      <c r="A126" s="55" t="s">
        <v>474</v>
      </c>
      <c r="B126" s="99" t="s">
        <v>475</v>
      </c>
      <c r="C126" s="100" t="s">
        <v>136</v>
      </c>
      <c r="D126" s="100" t="s">
        <v>153</v>
      </c>
      <c r="E126" s="101">
        <v>33.0</v>
      </c>
      <c r="F126" s="58">
        <v>85.0</v>
      </c>
      <c r="G126" s="58" t="s">
        <v>121</v>
      </c>
      <c r="H126" s="58" t="s">
        <v>121</v>
      </c>
      <c r="I126" s="102">
        <v>79.48</v>
      </c>
      <c r="J126" s="103">
        <f t="shared" si="2"/>
        <v>2.617010569</v>
      </c>
      <c r="K126" s="144">
        <v>0.52</v>
      </c>
      <c r="L126" s="73">
        <v>4.0</v>
      </c>
      <c r="M126" s="23">
        <f t="shared" si="3"/>
        <v>2.08</v>
      </c>
      <c r="N126" s="105" t="s">
        <v>147</v>
      </c>
      <c r="O126" s="145">
        <v>0.5</v>
      </c>
      <c r="P126" s="107">
        <v>43766.0</v>
      </c>
      <c r="Q126" s="107">
        <v>43784.0</v>
      </c>
      <c r="R126" s="23">
        <f t="shared" si="4"/>
        <v>4</v>
      </c>
      <c r="S126" s="108">
        <f t="array" ref="S126">IF(INDEX(Historical!$D$7:$D$1379,MATCH(B126,Historical!$B$7:$B$1403,0))=0,"n/a",(INDEX(Historical!$C$7:$C$1381,MATCH(B126,Historical!$B$7:$B$1403,0))/INDEX(Historical!$D$7:$D$1379,MATCH(B126,Historical!$B$7:$B$1403,0))-1)*100)</f>
        <v>4.12371134</v>
      </c>
      <c r="T126" s="108">
        <f t="array" ref="T126">IF(INDEX(Historical!$F$7:$F$1372,MATCH(B126,Historical!$B$7:$B$1403,0))=0,"n/a",((INDEX(Historical!$C$7:$C$1381,MATCH(B126,Historical!$B$7:$B$1403,0))/INDEX(Historical!$F$7:$F$1372,MATCH(B126,Historical!$B$7:$B$1403,0)))^(1/3)-1)*100)</f>
        <v>4.502344608</v>
      </c>
      <c r="U126" s="108">
        <f t="array" ref="U126">IF(INDEX(Historical!$H$7:$H$1372,MATCH(B126,Historical!$B$7:$B$1403,0))=0,"n/a",((INDEX(Historical!$C$7:$C$1381,MATCH(B126,Historical!$B$7:$B$1403,0))/INDEX(Historical!$H$7:$H$1372,MATCH(B126,Historical!$B$7:$B$1403,0)))^(1/5)-1)*100)</f>
        <v>4.512267663</v>
      </c>
      <c r="V126" s="108">
        <f t="array" ref="V126">IF(INDEX(Historical!$O$7:$O$1372,MATCH(B126,Historical!$B$7:$B$1403,0))=0,"n/a",((INDEX(Historical!$C$7:$C$1381,MATCH(B126,Historical!$B$7:$B$1403,0))/INDEX(Historical!$O$7:$O$1372,MATCH(B126,Historical!$B$7:$B$1403,0)))^(1/10)-1)*100)</f>
        <v>5.031420054</v>
      </c>
      <c r="W126" s="109">
        <f t="shared" si="5"/>
        <v>0.8968179192</v>
      </c>
      <c r="X126" s="110">
        <f t="shared" si="6"/>
        <v>0.4958535894</v>
      </c>
      <c r="Y126" s="178"/>
      <c r="Z126" s="103">
        <f t="shared" si="7"/>
        <v>38.66171004</v>
      </c>
      <c r="AA126" s="112">
        <f t="shared" si="8"/>
        <v>14.7732342</v>
      </c>
      <c r="AB126" s="73">
        <v>12.0</v>
      </c>
      <c r="AC126" s="102">
        <v>5.38</v>
      </c>
      <c r="AD126" s="102">
        <v>1.85</v>
      </c>
      <c r="AE126" s="102">
        <v>4.55</v>
      </c>
      <c r="AF126" s="102">
        <v>1.79</v>
      </c>
      <c r="AG126" s="102">
        <v>12.2</v>
      </c>
      <c r="AH126" s="102">
        <v>21.2</v>
      </c>
      <c r="AI126" s="102">
        <v>2.55</v>
      </c>
      <c r="AJ126" s="102">
        <v>9.1</v>
      </c>
      <c r="AK126" s="102">
        <v>8.0</v>
      </c>
      <c r="AL126" s="113">
        <v>1190.0</v>
      </c>
      <c r="AM126" s="114">
        <v>1.5</v>
      </c>
      <c r="AN126" s="102">
        <v>0.03</v>
      </c>
      <c r="AO126" s="115">
        <f t="shared" si="9"/>
        <v>-7.643955969</v>
      </c>
      <c r="AP126" s="116">
        <f t="shared" si="10"/>
        <v>7.129278232</v>
      </c>
      <c r="AQ126" s="117">
        <f t="shared" si="11"/>
        <v>8.410924458</v>
      </c>
      <c r="AR126" s="103">
        <f t="array" ref="AR126">INDEX(Historical!$C$7:$C$1381,MATCH(B126,Historical!$B$7:$B$1403,0))*IF(AH126="n/a",1.03,IF(AH126&lt;0,1.01,IF(AH126&gt;10,1.1,(1+AH126/100))))</f>
        <v>2.222</v>
      </c>
      <c r="AS126" s="112">
        <f t="shared" si="12"/>
        <v>2.278661</v>
      </c>
      <c r="AT126" s="112">
        <f t="shared" ref="AT126:AV126" si="134">IF($AK126="n/a",1.03*AS126,IF($AK126&lt;0,1.01*AS126,IF($AK126&gt;10,1.1*AS126,(1+$AK126/100)*AS126)))</f>
        <v>2.46095388</v>
      </c>
      <c r="AU126" s="112">
        <f t="shared" si="134"/>
        <v>2.65783019</v>
      </c>
      <c r="AV126" s="112">
        <f t="shared" si="134"/>
        <v>2.870456606</v>
      </c>
      <c r="AW126" s="103">
        <f t="shared" si="14"/>
        <v>12.48990168</v>
      </c>
      <c r="AX126" s="118">
        <f t="shared" si="15"/>
        <v>15.71452148</v>
      </c>
      <c r="AY126" s="119">
        <v>0.72</v>
      </c>
      <c r="AZ126" s="114">
        <v>9.28</v>
      </c>
      <c r="BA126" s="114">
        <v>-15.14</v>
      </c>
      <c r="BB126" s="114">
        <v>-10.94</v>
      </c>
      <c r="BC126" s="114">
        <v>-5.050000000000001</v>
      </c>
      <c r="BD126" s="42"/>
      <c r="BE126" s="17">
        <v>1987.0</v>
      </c>
      <c r="BF126" s="17">
        <f t="shared" si="16"/>
        <v>3</v>
      </c>
      <c r="BG126" s="120">
        <v>1.2</v>
      </c>
    </row>
    <row r="127" ht="11.25" customHeight="1">
      <c r="A127" s="55" t="s">
        <v>476</v>
      </c>
      <c r="B127" s="99" t="s">
        <v>477</v>
      </c>
      <c r="C127" s="100" t="s">
        <v>118</v>
      </c>
      <c r="D127" s="100" t="s">
        <v>202</v>
      </c>
      <c r="E127" s="101">
        <v>48.0</v>
      </c>
      <c r="F127" s="58">
        <v>32.0</v>
      </c>
      <c r="G127" s="58" t="s">
        <v>121</v>
      </c>
      <c r="H127" s="58" t="s">
        <v>121</v>
      </c>
      <c r="I127" s="102">
        <v>71.54</v>
      </c>
      <c r="J127" s="103">
        <f t="shared" si="2"/>
        <v>1.230081074</v>
      </c>
      <c r="K127" s="104">
        <v>0.22</v>
      </c>
      <c r="L127" s="73">
        <v>4.0</v>
      </c>
      <c r="M127" s="23">
        <f t="shared" si="3"/>
        <v>0.88</v>
      </c>
      <c r="N127" s="105" t="s">
        <v>154</v>
      </c>
      <c r="O127" s="106">
        <v>0.21</v>
      </c>
      <c r="P127" s="148">
        <v>43433.0</v>
      </c>
      <c r="Q127" s="148">
        <v>43448.0</v>
      </c>
      <c r="R127" s="23">
        <f t="shared" si="4"/>
        <v>4.761904762</v>
      </c>
      <c r="S127" s="108">
        <f t="array" ref="S127">IF(INDEX(Historical!$D$7:$D$1379,MATCH(B127,Historical!$B$7:$B$1403,0))=0,"n/a",(INDEX(Historical!$C$7:$C$1381,MATCH(B127,Historical!$B$7:$B$1403,0))/INDEX(Historical!$D$7:$D$1379,MATCH(B127,Historical!$B$7:$B$1403,0))-1)*100)</f>
        <v>3.529411765</v>
      </c>
      <c r="T127" s="108">
        <f t="array" ref="T127">IF(INDEX(Historical!$F$7:$F$1372,MATCH(B127,Historical!$B$7:$B$1403,0))=0,"n/a",((INDEX(Historical!$C$7:$C$1381,MATCH(B127,Historical!$B$7:$B$1403,0))/INDEX(Historical!$F$7:$F$1372,MATCH(B127,Historical!$B$7:$B$1403,0)))^(1/3)-1)*100)</f>
        <v>2.801444649</v>
      </c>
      <c r="U127" s="108">
        <f t="array" ref="U127">IF(INDEX(Historical!$H$7:$H$1372,MATCH(B127,Historical!$B$7:$B$1403,0))=0,"n/a",((INDEX(Historical!$C$7:$C$1381,MATCH(B127,Historical!$B$7:$B$1403,0))/INDEX(Historical!$H$7:$H$1372,MATCH(B127,Historical!$B$7:$B$1403,0)))^(1/5)-1)*100)</f>
        <v>2.441897433</v>
      </c>
      <c r="V127" s="108">
        <f t="array" ref="V127">IF(INDEX(Historical!$O$7:$O$1372,MATCH(B127,Historical!$B$7:$B$1403,0))=0,"n/a",((INDEX(Historical!$C$7:$C$1381,MATCH(B127,Historical!$B$7:$B$1403,0))/INDEX(Historical!$O$7:$O$1372,MATCH(B127,Historical!$B$7:$B$1403,0)))^(1/10)-1)*100)</f>
        <v>5.201196739</v>
      </c>
      <c r="W127" s="109">
        <f t="shared" si="5"/>
        <v>0.4694876114</v>
      </c>
      <c r="X127" s="110" t="str">
        <f t="shared" si="6"/>
        <v>n/a</v>
      </c>
      <c r="Y127" s="149" t="s">
        <v>478</v>
      </c>
      <c r="Z127" s="103">
        <f t="shared" si="7"/>
        <v>38.0952381</v>
      </c>
      <c r="AA127" s="112">
        <f t="shared" si="8"/>
        <v>30.96969697</v>
      </c>
      <c r="AB127" s="73">
        <v>12.0</v>
      </c>
      <c r="AC127" s="102">
        <v>2.31</v>
      </c>
      <c r="AD127" s="102">
        <v>2.06</v>
      </c>
      <c r="AE127" s="102">
        <v>1.17</v>
      </c>
      <c r="AF127" s="102">
        <v>3.84</v>
      </c>
      <c r="AG127" s="102">
        <v>11.5</v>
      </c>
      <c r="AH127" s="156">
        <v>620.4</v>
      </c>
      <c r="AI127" s="156">
        <v>20.62</v>
      </c>
      <c r="AJ127" s="102">
        <v>-3.2</v>
      </c>
      <c r="AK127" s="102">
        <v>15.0</v>
      </c>
      <c r="AL127" s="113">
        <v>1320.0</v>
      </c>
      <c r="AM127" s="114">
        <v>1.3</v>
      </c>
      <c r="AN127" s="102">
        <v>1.01</v>
      </c>
      <c r="AO127" s="115">
        <f t="shared" si="9"/>
        <v>-27.29771846</v>
      </c>
      <c r="AP127" s="116">
        <f t="shared" si="10"/>
        <v>3.671978507</v>
      </c>
      <c r="AQ127" s="117">
        <f t="shared" si="11"/>
        <v>129.9020433</v>
      </c>
      <c r="AR127" s="103">
        <f t="array" ref="AR127">INDEX(Historical!$C$7:$C$1381,MATCH(B127,Historical!$B$7:$B$1403,0))*IF(AH127="n/a",1.03,IF(AH127&lt;0,1.01,IF(AH127&gt;10,1.1,(1+AH127/100))))</f>
        <v>0.968</v>
      </c>
      <c r="AS127" s="112">
        <f t="shared" si="12"/>
        <v>1.0648</v>
      </c>
      <c r="AT127" s="112">
        <f t="shared" ref="AT127:AV127" si="135">IF($AK127="n/a",1.03*AS127,IF($AK127&lt;0,1.01*AS127,IF($AK127&gt;10,1.1*AS127,(1+$AK127/100)*AS127)))</f>
        <v>1.17128</v>
      </c>
      <c r="AU127" s="112">
        <f t="shared" si="135"/>
        <v>1.288408</v>
      </c>
      <c r="AV127" s="112">
        <f t="shared" si="135"/>
        <v>1.4172488</v>
      </c>
      <c r="AW127" s="103">
        <f t="shared" si="14"/>
        <v>5.9097368</v>
      </c>
      <c r="AX127" s="118">
        <f t="shared" si="15"/>
        <v>8.260744758</v>
      </c>
      <c r="AY127" s="119">
        <v>1.28</v>
      </c>
      <c r="AZ127" s="114">
        <v>26.040000000000003</v>
      </c>
      <c r="BA127" s="114">
        <v>-17.83</v>
      </c>
      <c r="BB127" s="114">
        <v>-11.15</v>
      </c>
      <c r="BC127" s="114">
        <v>0.38999999999999996</v>
      </c>
      <c r="BD127" s="42"/>
      <c r="BE127" s="17">
        <v>1973.0</v>
      </c>
      <c r="BF127" s="17">
        <f t="shared" si="16"/>
        <v>5</v>
      </c>
      <c r="BG127" s="120">
        <v>3.5999999999999996</v>
      </c>
    </row>
    <row r="128" ht="11.25" customHeight="1">
      <c r="A128" s="55" t="s">
        <v>479</v>
      </c>
      <c r="B128" s="99" t="s">
        <v>480</v>
      </c>
      <c r="C128" s="100" t="s">
        <v>125</v>
      </c>
      <c r="D128" s="100" t="s">
        <v>126</v>
      </c>
      <c r="E128" s="101">
        <v>52.0</v>
      </c>
      <c r="F128" s="58">
        <v>21.0</v>
      </c>
      <c r="G128" s="58" t="s">
        <v>168</v>
      </c>
      <c r="H128" s="58" t="s">
        <v>168</v>
      </c>
      <c r="I128" s="102">
        <v>32.08</v>
      </c>
      <c r="J128" s="103">
        <f t="shared" si="2"/>
        <v>1.122194514</v>
      </c>
      <c r="K128" s="104">
        <v>0.09</v>
      </c>
      <c r="L128" s="73">
        <v>4.0</v>
      </c>
      <c r="M128" s="23">
        <f t="shared" si="3"/>
        <v>0.36</v>
      </c>
      <c r="N128" s="105" t="s">
        <v>481</v>
      </c>
      <c r="O128" s="171">
        <v>0.08737864077669902</v>
      </c>
      <c r="P128" s="146">
        <v>43528.0</v>
      </c>
      <c r="Q128" s="146">
        <v>43550.0</v>
      </c>
      <c r="R128" s="23">
        <f t="shared" si="4"/>
        <v>3</v>
      </c>
      <c r="S128" s="108">
        <f t="array" ref="S128">IF(INDEX(Historical!$D$7:$D$1379,MATCH(B128,Historical!$B$7:$B$1403,0))=0,"n/a",(INDEX(Historical!$C$7:$C$1381,MATCH(B128,Historical!$B$7:$B$1403,0))/INDEX(Historical!$D$7:$D$1379,MATCH(B128,Historical!$B$7:$B$1403,0))-1)*100)</f>
        <v>3.000103532</v>
      </c>
      <c r="T128" s="108">
        <f t="array" ref="T128">IF(INDEX(Historical!$F$7:$F$1372,MATCH(B128,Historical!$B$7:$B$1403,0))=0,"n/a",((INDEX(Historical!$C$7:$C$1381,MATCH(B128,Historical!$B$7:$B$1403,0))/INDEX(Historical!$F$7:$F$1372,MATCH(B128,Historical!$B$7:$B$1403,0)))^(1/3)-1)*100)</f>
        <v>3.253106866</v>
      </c>
      <c r="U128" s="108">
        <f t="array" ref="U128">IF(INDEX(Historical!$H$7:$H$1372,MATCH(B128,Historical!$B$7:$B$1403,0))=0,"n/a",((INDEX(Historical!$C$7:$C$1381,MATCH(B128,Historical!$B$7:$B$1403,0))/INDEX(Historical!$H$7:$H$1372,MATCH(B128,Historical!$B$7:$B$1403,0)))^(1/5)-1)*100)</f>
        <v>6.080421062</v>
      </c>
      <c r="V128" s="108">
        <f t="array" ref="V128">IF(INDEX(Historical!$O$7:$O$1372,MATCH(B128,Historical!$B$7:$B$1403,0))=0,"n/a",((INDEX(Historical!$C$7:$C$1381,MATCH(B128,Historical!$B$7:$B$1403,0))/INDEX(Historical!$O$7:$O$1372,MATCH(B128,Historical!$B$7:$B$1403,0)))^(1/10)-1)*100)</f>
        <v>4.452503195</v>
      </c>
      <c r="W128" s="109">
        <f t="shared" si="5"/>
        <v>1.365618573</v>
      </c>
      <c r="X128" s="110">
        <f t="shared" si="6"/>
        <v>60.80421062</v>
      </c>
      <c r="Y128" s="163" t="s">
        <v>482</v>
      </c>
      <c r="Z128" s="103">
        <f t="shared" si="7"/>
        <v>37.89473684</v>
      </c>
      <c r="AA128" s="112">
        <f t="shared" si="8"/>
        <v>33.76842105</v>
      </c>
      <c r="AB128" s="73">
        <v>12.0</v>
      </c>
      <c r="AC128" s="102">
        <v>0.95</v>
      </c>
      <c r="AD128" s="102">
        <v>3.74</v>
      </c>
      <c r="AE128" s="102">
        <v>3.99</v>
      </c>
      <c r="AF128" s="102">
        <v>2.76</v>
      </c>
      <c r="AG128" s="102">
        <v>8.3</v>
      </c>
      <c r="AH128" s="102">
        <v>-4.8</v>
      </c>
      <c r="AI128" s="102" t="s">
        <v>128</v>
      </c>
      <c r="AJ128" s="102">
        <v>0.1</v>
      </c>
      <c r="AK128" s="102">
        <v>9.0</v>
      </c>
      <c r="AL128" s="113">
        <v>2080.0</v>
      </c>
      <c r="AM128" s="114">
        <v>33.35</v>
      </c>
      <c r="AN128" s="102">
        <v>0.01</v>
      </c>
      <c r="AO128" s="115">
        <f t="shared" si="9"/>
        <v>-26.56580548</v>
      </c>
      <c r="AP128" s="116">
        <f t="shared" si="10"/>
        <v>7.202615576</v>
      </c>
      <c r="AQ128" s="117">
        <f t="shared" si="11"/>
        <v>103.5254198</v>
      </c>
      <c r="AR128" s="103">
        <f t="array" ref="AR128">INDEX(Historical!$C$7:$C$1381,MATCH(B128,Historical!$B$7:$B$1403,0))*IF(AH128="n/a",1.03,IF(AH128&lt;0,1.01,IF(AH128&gt;10,1.1,(1+AH128/100))))</f>
        <v>0.36095279</v>
      </c>
      <c r="AS128" s="112">
        <f t="shared" si="12"/>
        <v>0.3717813737</v>
      </c>
      <c r="AT128" s="112">
        <f t="shared" ref="AT128:AV128" si="136">IF($AK128="n/a",1.03*AS128,IF($AK128&lt;0,1.01*AS128,IF($AK128&gt;10,1.1*AS128,(1+$AK128/100)*AS128)))</f>
        <v>0.4052416973</v>
      </c>
      <c r="AU128" s="112">
        <f t="shared" si="136"/>
        <v>0.4417134501</v>
      </c>
      <c r="AV128" s="112">
        <f t="shared" si="136"/>
        <v>0.4814676606</v>
      </c>
      <c r="AW128" s="103">
        <f t="shared" si="14"/>
        <v>2.061156972</v>
      </c>
      <c r="AX128" s="118">
        <f t="shared" si="15"/>
        <v>6.425052904</v>
      </c>
      <c r="AY128" s="119">
        <v>0.25</v>
      </c>
      <c r="AZ128" s="114">
        <v>-1.9</v>
      </c>
      <c r="BA128" s="114">
        <v>-21.41</v>
      </c>
      <c r="BB128" s="114">
        <v>-6.460000000000001</v>
      </c>
      <c r="BC128" s="114">
        <v>-10.94</v>
      </c>
      <c r="BD128" s="42"/>
      <c r="BE128" s="17">
        <v>1967.0</v>
      </c>
      <c r="BF128" s="17">
        <f t="shared" si="16"/>
        <v>6</v>
      </c>
      <c r="BG128" s="120">
        <v>6.6000000000000005</v>
      </c>
    </row>
    <row r="129" ht="11.25" customHeight="1">
      <c r="A129" s="55" t="s">
        <v>483</v>
      </c>
      <c r="B129" s="99" t="s">
        <v>484</v>
      </c>
      <c r="C129" s="100" t="s">
        <v>136</v>
      </c>
      <c r="D129" s="100" t="s">
        <v>183</v>
      </c>
      <c r="E129" s="101">
        <v>27.0</v>
      </c>
      <c r="F129" s="58">
        <v>114.0</v>
      </c>
      <c r="G129" s="58" t="s">
        <v>168</v>
      </c>
      <c r="H129" s="58" t="s">
        <v>168</v>
      </c>
      <c r="I129" s="150">
        <v>74.48</v>
      </c>
      <c r="J129" s="103">
        <f t="shared" si="2"/>
        <v>2.040816327</v>
      </c>
      <c r="K129" s="104">
        <v>0.38</v>
      </c>
      <c r="L129" s="73">
        <v>4.0</v>
      </c>
      <c r="M129" s="23">
        <f t="shared" si="3"/>
        <v>1.52</v>
      </c>
      <c r="N129" s="105" t="s">
        <v>154</v>
      </c>
      <c r="O129" s="106">
        <v>0.36</v>
      </c>
      <c r="P129" s="107">
        <v>43895.0</v>
      </c>
      <c r="Q129" s="107">
        <v>43908.0</v>
      </c>
      <c r="R129" s="23">
        <f t="shared" si="4"/>
        <v>5.555555556</v>
      </c>
      <c r="S129" s="108">
        <f t="array" ref="S129">IF(INDEX(Historical!$D$7:$D$1379,MATCH(B129,Historical!$B$7:$B$1403,0))=0,"n/a",(INDEX(Historical!$C$7:$C$1381,MATCH(B129,Historical!$B$7:$B$1403,0))/INDEX(Historical!$D$7:$D$1379,MATCH(B129,Historical!$B$7:$B$1403,0))-1)*100)</f>
        <v>3.971119134</v>
      </c>
      <c r="T129" s="108">
        <f t="array" ref="T129">IF(INDEX(Historical!$F$7:$F$1372,MATCH(B129,Historical!$B$7:$B$1403,0))=0,"n/a",((INDEX(Historical!$C$7:$C$1381,MATCH(B129,Historical!$B$7:$B$1403,0))/INDEX(Historical!$F$7:$F$1372,MATCH(B129,Historical!$B$7:$B$1403,0)))^(1/3)-1)*100)</f>
        <v>1.923546753</v>
      </c>
      <c r="U129" s="108">
        <f t="array" ref="U129">IF(INDEX(Historical!$H$7:$H$1372,MATCH(B129,Historical!$B$7:$B$1403,0))=0,"n/a",((INDEX(Historical!$C$7:$C$1381,MATCH(B129,Historical!$B$7:$B$1403,0))/INDEX(Historical!$H$7:$H$1372,MATCH(B129,Historical!$B$7:$B$1403,0)))^(1/5)-1)*100)</f>
        <v>1.755457718</v>
      </c>
      <c r="V129" s="108">
        <f t="array" ref="V129">IF(INDEX(Historical!$O$7:$O$1372,MATCH(B129,Historical!$B$7:$B$1403,0))=0,"n/a",((INDEX(Historical!$C$7:$C$1381,MATCH(B129,Historical!$B$7:$B$1403,0))/INDEX(Historical!$O$7:$O$1372,MATCH(B129,Historical!$B$7:$B$1403,0)))^(1/10)-1)*100)</f>
        <v>2.54498997</v>
      </c>
      <c r="W129" s="109">
        <f t="shared" si="5"/>
        <v>0.6897699944</v>
      </c>
      <c r="X129" s="110">
        <f t="shared" si="6"/>
        <v>0.1319893021</v>
      </c>
      <c r="Y129" s="133" t="s">
        <v>485</v>
      </c>
      <c r="Z129" s="103">
        <f t="shared" si="7"/>
        <v>361.9047619</v>
      </c>
      <c r="AA129" s="112">
        <f t="shared" si="8"/>
        <v>177.3333333</v>
      </c>
      <c r="AB129" s="73">
        <v>12.0</v>
      </c>
      <c r="AC129" s="102">
        <v>0.42</v>
      </c>
      <c r="AD129" s="102">
        <v>3.98</v>
      </c>
      <c r="AE129" s="102">
        <v>6.42</v>
      </c>
      <c r="AF129" s="102">
        <v>4.4</v>
      </c>
      <c r="AG129" s="102">
        <v>4.0</v>
      </c>
      <c r="AH129" s="102">
        <v>-48.9</v>
      </c>
      <c r="AI129" s="102">
        <v>56.26</v>
      </c>
      <c r="AJ129" s="102">
        <v>13.3</v>
      </c>
      <c r="AK129" s="102">
        <v>44.29</v>
      </c>
      <c r="AL129" s="113">
        <v>37530.0</v>
      </c>
      <c r="AM129" s="114">
        <v>55.00000000000001</v>
      </c>
      <c r="AN129" s="102">
        <v>0.41</v>
      </c>
      <c r="AO129" s="115">
        <f t="shared" si="9"/>
        <v>-173.5370593</v>
      </c>
      <c r="AP129" s="116">
        <f t="shared" si="10"/>
        <v>3.796274044</v>
      </c>
      <c r="AQ129" s="117">
        <f t="shared" si="11"/>
        <v>488.884696</v>
      </c>
      <c r="AR129" s="103">
        <f t="array" ref="AR129">INDEX(Historical!$C$7:$C$1381,MATCH(B129,Historical!$B$7:$B$1403,0))*IF(AH129="n/a",1.03,IF(AH129&lt;0,1.01,IF(AH129&gt;10,1.1,(1+AH129/100))))</f>
        <v>1.4544</v>
      </c>
      <c r="AS129" s="112">
        <f t="shared" si="12"/>
        <v>1.59984</v>
      </c>
      <c r="AT129" s="112">
        <f t="shared" ref="AT129:AV129" si="137">IF($AK129="n/a",1.03*AS129,IF($AK129&lt;0,1.01*AS129,IF($AK129&gt;10,1.1*AS129,(1+$AK129/100)*AS129)))</f>
        <v>1.759824</v>
      </c>
      <c r="AU129" s="112">
        <f t="shared" si="137"/>
        <v>1.9358064</v>
      </c>
      <c r="AV129" s="112">
        <f t="shared" si="137"/>
        <v>2.12938704</v>
      </c>
      <c r="AW129" s="103">
        <f t="shared" si="14"/>
        <v>8.87925744</v>
      </c>
      <c r="AX129" s="118">
        <f t="shared" si="15"/>
        <v>11.92166681</v>
      </c>
      <c r="AY129" s="119">
        <v>0.48</v>
      </c>
      <c r="AZ129" s="114">
        <v>38.62</v>
      </c>
      <c r="BA129" s="114">
        <v>-9.719999999999999</v>
      </c>
      <c r="BB129" s="114">
        <v>-3.71</v>
      </c>
      <c r="BC129" s="114">
        <v>6.72</v>
      </c>
      <c r="BD129" s="42"/>
      <c r="BE129" s="17">
        <v>1995.0</v>
      </c>
      <c r="BF129" s="17">
        <f t="shared" si="16"/>
        <v>2</v>
      </c>
      <c r="BG129" s="120">
        <v>2.1</v>
      </c>
    </row>
    <row r="130" ht="11.25" customHeight="1">
      <c r="A130" s="155" t="s">
        <v>486</v>
      </c>
      <c r="B130" s="99" t="s">
        <v>487</v>
      </c>
      <c r="C130" s="100" t="s">
        <v>136</v>
      </c>
      <c r="D130" s="100" t="s">
        <v>183</v>
      </c>
      <c r="E130" s="101">
        <v>34.0</v>
      </c>
      <c r="F130" s="58">
        <v>81.0</v>
      </c>
      <c r="G130" s="58" t="s">
        <v>168</v>
      </c>
      <c r="H130" s="58" t="s">
        <v>168</v>
      </c>
      <c r="I130" s="102">
        <v>118.01</v>
      </c>
      <c r="J130" s="103">
        <f t="shared" si="2"/>
        <v>3.050588933</v>
      </c>
      <c r="K130" s="144">
        <v>0.9</v>
      </c>
      <c r="L130" s="73">
        <v>4.0</v>
      </c>
      <c r="M130" s="23">
        <f t="shared" si="3"/>
        <v>3.6</v>
      </c>
      <c r="N130" s="105" t="s">
        <v>409</v>
      </c>
      <c r="O130" s="145">
        <v>0.76</v>
      </c>
      <c r="P130" s="107">
        <v>43903.0</v>
      </c>
      <c r="Q130" s="107">
        <v>43920.0</v>
      </c>
      <c r="R130" s="23">
        <f t="shared" si="4"/>
        <v>18.42105263</v>
      </c>
      <c r="S130" s="108">
        <f t="array" ref="S130">IF(INDEX(Historical!$D$7:$D$1379,MATCH(B130,Historical!$B$7:$B$1403,0))=0,"n/a",(INDEX(Historical!$C$7:$C$1381,MATCH(B130,Historical!$B$7:$B$1403,0))/INDEX(Historical!$D$7:$D$1379,MATCH(B130,Historical!$B$7:$B$1403,0))-1)*100)</f>
        <v>8.571428571</v>
      </c>
      <c r="T130" s="108">
        <f t="array" ref="T130">IF(INDEX(Historical!$F$7:$F$1372,MATCH(B130,Historical!$B$7:$B$1403,0))=0,"n/a",((INDEX(Historical!$C$7:$C$1381,MATCH(B130,Historical!$B$7:$B$1403,0))/INDEX(Historical!$F$7:$F$1372,MATCH(B130,Historical!$B$7:$B$1403,0)))^(1/3)-1)*100)</f>
        <v>12.06584689</v>
      </c>
      <c r="U130" s="108">
        <f t="array" ref="U130">IF(INDEX(Historical!$H$7:$H$1372,MATCH(B130,Historical!$B$7:$B$1403,0))=0,"n/a",((INDEX(Historical!$C$7:$C$1381,MATCH(B130,Historical!$B$7:$B$1403,0))/INDEX(Historical!$H$7:$H$1372,MATCH(B130,Historical!$B$7:$B$1403,0)))^(1/5)-1)*100)</f>
        <v>11.55067001</v>
      </c>
      <c r="V130" s="108">
        <f t="array" ref="V130">IF(INDEX(Historical!$O$7:$O$1372,MATCH(B130,Historical!$B$7:$B$1403,0))=0,"n/a",((INDEX(Historical!$C$7:$C$1381,MATCH(B130,Historical!$B$7:$B$1403,0))/INDEX(Historical!$O$7:$O$1372,MATCH(B130,Historical!$B$7:$B$1403,0)))^(1/10)-1)*100)</f>
        <v>11.7602484</v>
      </c>
      <c r="W130" s="109">
        <f t="shared" si="5"/>
        <v>0.9821790854</v>
      </c>
      <c r="X130" s="110">
        <f t="shared" si="6"/>
        <v>0.8309834542</v>
      </c>
      <c r="Y130" s="147"/>
      <c r="Z130" s="103">
        <f t="shared" si="7"/>
        <v>41.37931034</v>
      </c>
      <c r="AA130" s="112">
        <f t="shared" si="8"/>
        <v>13.56436782</v>
      </c>
      <c r="AB130" s="73">
        <v>12.0</v>
      </c>
      <c r="AC130" s="102">
        <v>8.7</v>
      </c>
      <c r="AD130" s="102">
        <v>1.56</v>
      </c>
      <c r="AE130" s="102">
        <v>5.01</v>
      </c>
      <c r="AF130" s="102">
        <v>3.89</v>
      </c>
      <c r="AG130" s="102">
        <v>30.9</v>
      </c>
      <c r="AH130" s="102">
        <v>17.9</v>
      </c>
      <c r="AI130" s="102">
        <v>6.21</v>
      </c>
      <c r="AJ130" s="102">
        <v>13.900000000000002</v>
      </c>
      <c r="AK130" s="102">
        <v>8.67</v>
      </c>
      <c r="AL130" s="113">
        <v>28160.0</v>
      </c>
      <c r="AM130" s="114">
        <v>0.8999999999999999</v>
      </c>
      <c r="AN130" s="102">
        <v>0.0</v>
      </c>
      <c r="AO130" s="115">
        <f t="shared" si="9"/>
        <v>1.036891131</v>
      </c>
      <c r="AP130" s="116">
        <f t="shared" si="10"/>
        <v>14.60125895</v>
      </c>
      <c r="AQ130" s="117">
        <f t="shared" si="11"/>
        <v>53.13812328</v>
      </c>
      <c r="AR130" s="103">
        <f t="array" ref="AR130">INDEX(Historical!$C$7:$C$1381,MATCH(B130,Historical!$B$7:$B$1403,0))*IF(AH130="n/a",1.03,IF(AH130&lt;0,1.01,IF(AH130&gt;10,1.1,(1+AH130/100))))</f>
        <v>3.344</v>
      </c>
      <c r="AS130" s="112">
        <f t="shared" si="12"/>
        <v>3.5516624</v>
      </c>
      <c r="AT130" s="112">
        <f t="shared" ref="AT130:AV130" si="138">IF($AK130="n/a",1.03*AS130,IF($AK130&lt;0,1.01*AS130,IF($AK130&gt;10,1.1*AS130,(1+$AK130/100)*AS130)))</f>
        <v>3.85959153</v>
      </c>
      <c r="AU130" s="112">
        <f t="shared" si="138"/>
        <v>4.194218116</v>
      </c>
      <c r="AV130" s="112">
        <f t="shared" si="138"/>
        <v>4.557856826</v>
      </c>
      <c r="AW130" s="103">
        <f t="shared" si="14"/>
        <v>19.50732887</v>
      </c>
      <c r="AX130" s="118">
        <f t="shared" si="15"/>
        <v>16.53023377</v>
      </c>
      <c r="AY130" s="119">
        <v>1.01</v>
      </c>
      <c r="AZ130" s="114">
        <v>24.13</v>
      </c>
      <c r="BA130" s="114">
        <v>-15.6</v>
      </c>
      <c r="BB130" s="114">
        <v>-9.39</v>
      </c>
      <c r="BC130" s="114">
        <v>1.23</v>
      </c>
      <c r="BD130" s="42"/>
      <c r="BE130" s="17">
        <v>1987.0</v>
      </c>
      <c r="BF130" s="17">
        <f t="shared" si="16"/>
        <v>3</v>
      </c>
      <c r="BG130" s="120">
        <v>23.0</v>
      </c>
    </row>
    <row r="131" ht="11.25" customHeight="1">
      <c r="A131" s="55" t="s">
        <v>488</v>
      </c>
      <c r="B131" s="99" t="s">
        <v>489</v>
      </c>
      <c r="C131" s="100" t="s">
        <v>136</v>
      </c>
      <c r="D131" s="100" t="s">
        <v>153</v>
      </c>
      <c r="E131" s="101">
        <v>30.0</v>
      </c>
      <c r="F131" s="58">
        <v>92.0</v>
      </c>
      <c r="G131" s="58" t="s">
        <v>168</v>
      </c>
      <c r="H131" s="58" t="s">
        <v>168</v>
      </c>
      <c r="I131" s="150">
        <v>35.36</v>
      </c>
      <c r="J131" s="103">
        <f t="shared" si="2"/>
        <v>3.50678733</v>
      </c>
      <c r="K131" s="104">
        <v>0.31</v>
      </c>
      <c r="L131" s="73">
        <v>4.0</v>
      </c>
      <c r="M131" s="23">
        <f t="shared" si="3"/>
        <v>1.24</v>
      </c>
      <c r="N131" s="105" t="s">
        <v>240</v>
      </c>
      <c r="O131" s="161">
        <v>0.25</v>
      </c>
      <c r="P131" s="107">
        <v>43828.0</v>
      </c>
      <c r="Q131" s="107">
        <v>43844.0</v>
      </c>
      <c r="R131" s="23">
        <f t="shared" si="4"/>
        <v>24</v>
      </c>
      <c r="S131" s="108">
        <f t="array" ref="S131">IF(INDEX(Historical!$D$7:$D$1379,MATCH(B131,Historical!$B$7:$B$1403,0))=0,"n/a",(INDEX(Historical!$C$7:$C$1381,MATCH(B131,Historical!$B$7:$B$1403,0))/INDEX(Historical!$D$7:$D$1379,MATCH(B131,Historical!$B$7:$B$1403,0))-1)*100)</f>
        <v>1.01010101</v>
      </c>
      <c r="T131" s="108">
        <f t="array" ref="T131">IF(INDEX(Historical!$F$7:$F$1372,MATCH(B131,Historical!$B$7:$B$1403,0))=0,"n/a",((INDEX(Historical!$C$7:$C$1381,MATCH(B131,Historical!$B$7:$B$1403,0))/INDEX(Historical!$F$7:$F$1372,MATCH(B131,Historical!$B$7:$B$1403,0)))^(1/3)-1)*100)</f>
        <v>1.020478645</v>
      </c>
      <c r="U131" s="108">
        <f t="array" ref="U131">IF(INDEX(Historical!$H$7:$H$1372,MATCH(B131,Historical!$B$7:$B$1403,0))=0,"n/a",((INDEX(Historical!$C$7:$C$1381,MATCH(B131,Historical!$B$7:$B$1403,0))/INDEX(Historical!$H$7:$H$1372,MATCH(B131,Historical!$B$7:$B$1403,0)))^(1/5)-1)*100)</f>
        <v>1.031145932</v>
      </c>
      <c r="V131" s="108">
        <f t="array" ref="V131">IF(INDEX(Historical!$O$7:$O$1372,MATCH(B131,Historical!$B$7:$B$1403,0))=0,"n/a",((INDEX(Historical!$C$7:$C$1381,MATCH(B131,Historical!$B$7:$B$1403,0))/INDEX(Historical!$O$7:$O$1372,MATCH(B131,Historical!$B$7:$B$1403,0)))^(1/10)-1)*100)</f>
        <v>1.05917512</v>
      </c>
      <c r="W131" s="109">
        <f t="shared" si="5"/>
        <v>0.9735367759</v>
      </c>
      <c r="X131" s="110" t="str">
        <f t="shared" si="6"/>
        <v>n/a</v>
      </c>
      <c r="Y131" s="162" t="s">
        <v>490</v>
      </c>
      <c r="Z131" s="103" t="str">
        <f t="shared" si="7"/>
        <v>n/a</v>
      </c>
      <c r="AA131" s="112" t="str">
        <f t="shared" si="8"/>
        <v>n/a</v>
      </c>
      <c r="AB131" s="73">
        <v>12.0</v>
      </c>
      <c r="AC131" s="102" t="s">
        <v>128</v>
      </c>
      <c r="AD131" s="102" t="s">
        <v>128</v>
      </c>
      <c r="AE131" s="102" t="s">
        <v>128</v>
      </c>
      <c r="AF131" s="102" t="s">
        <v>128</v>
      </c>
      <c r="AG131" s="102" t="s">
        <v>128</v>
      </c>
      <c r="AH131" s="102" t="s">
        <v>128</v>
      </c>
      <c r="AI131" s="102" t="s">
        <v>128</v>
      </c>
      <c r="AJ131" s="102" t="s">
        <v>128</v>
      </c>
      <c r="AK131" s="102" t="s">
        <v>128</v>
      </c>
      <c r="AL131" s="113" t="s">
        <v>128</v>
      </c>
      <c r="AM131" s="114" t="s">
        <v>128</v>
      </c>
      <c r="AN131" s="102" t="s">
        <v>128</v>
      </c>
      <c r="AO131" s="115" t="str">
        <f t="shared" si="9"/>
        <v>n/a</v>
      </c>
      <c r="AP131" s="116">
        <f t="shared" si="10"/>
        <v>4.537933262</v>
      </c>
      <c r="AQ131" s="117" t="str">
        <f t="shared" si="11"/>
        <v>n/a</v>
      </c>
      <c r="AR131" s="103">
        <f t="array" ref="AR131">INDEX(Historical!$C$7:$C$1381,MATCH(B131,Historical!$B$7:$B$1403,0))*IF(AH131="n/a",1.03,IF(AH131&lt;0,1.01,IF(AH131&gt;10,1.1,(1+AH131/100))))</f>
        <v>1.03</v>
      </c>
      <c r="AS131" s="112">
        <f t="shared" si="12"/>
        <v>1.0609</v>
      </c>
      <c r="AT131" s="112">
        <f t="shared" ref="AT131:AV131" si="139">IF($AK131="n/a",1.03*AS131,IF($AK131&lt;0,1.01*AS131,IF($AK131&gt;10,1.1*AS131,(1+$AK131/100)*AS131)))</f>
        <v>1.092727</v>
      </c>
      <c r="AU131" s="112">
        <f t="shared" si="139"/>
        <v>1.12550881</v>
      </c>
      <c r="AV131" s="112">
        <f t="shared" si="139"/>
        <v>1.159274074</v>
      </c>
      <c r="AW131" s="103">
        <f t="shared" si="14"/>
        <v>5.468409884</v>
      </c>
      <c r="AX131" s="118">
        <f t="shared" si="15"/>
        <v>15.46496008</v>
      </c>
      <c r="AY131" s="119" t="s">
        <v>128</v>
      </c>
      <c r="AZ131" s="114" t="s">
        <v>128</v>
      </c>
      <c r="BA131" s="114" t="s">
        <v>128</v>
      </c>
      <c r="BB131" s="114" t="s">
        <v>128</v>
      </c>
      <c r="BC131" s="114" t="s">
        <v>128</v>
      </c>
      <c r="BD131" s="42" t="s">
        <v>112</v>
      </c>
      <c r="BE131" s="17">
        <v>1992.0</v>
      </c>
      <c r="BF131" s="17">
        <f t="shared" si="16"/>
        <v>2</v>
      </c>
      <c r="BG131" s="120" t="s">
        <v>128</v>
      </c>
    </row>
    <row r="132" ht="11.25" customHeight="1">
      <c r="A132" s="155" t="s">
        <v>491</v>
      </c>
      <c r="B132" s="99" t="s">
        <v>492</v>
      </c>
      <c r="C132" s="100" t="s">
        <v>272</v>
      </c>
      <c r="D132" s="100" t="s">
        <v>273</v>
      </c>
      <c r="E132" s="101">
        <v>26.0</v>
      </c>
      <c r="F132" s="58">
        <v>128.0</v>
      </c>
      <c r="G132" s="58" t="s">
        <v>121</v>
      </c>
      <c r="H132" s="58" t="s">
        <v>168</v>
      </c>
      <c r="I132" s="102">
        <v>20.61</v>
      </c>
      <c r="J132" s="103">
        <f t="shared" si="2"/>
        <v>5.434255216</v>
      </c>
      <c r="K132" s="144">
        <v>0.28</v>
      </c>
      <c r="L132" s="73">
        <v>4.0</v>
      </c>
      <c r="M132" s="23">
        <f t="shared" si="3"/>
        <v>1.12</v>
      </c>
      <c r="N132" s="105" t="s">
        <v>322</v>
      </c>
      <c r="O132" s="145">
        <v>0.275</v>
      </c>
      <c r="P132" s="107">
        <v>43831.0</v>
      </c>
      <c r="Q132" s="107">
        <v>43846.0</v>
      </c>
      <c r="R132" s="23">
        <f t="shared" si="4"/>
        <v>1.818181818</v>
      </c>
      <c r="S132" s="108">
        <f t="array" ref="S132">IF(INDEX(Historical!$D$7:$D$1379,MATCH(B132,Historical!$B$7:$B$1403,0))=0,"n/a",(INDEX(Historical!$C$7:$C$1381,MATCH(B132,Historical!$B$7:$B$1403,0))/INDEX(Historical!$D$7:$D$1379,MATCH(B132,Historical!$B$7:$B$1403,0))-1)*100)</f>
        <v>1.851851852</v>
      </c>
      <c r="T132" s="108">
        <f t="array" ref="T132">IF(INDEX(Historical!$F$7:$F$1372,MATCH(B132,Historical!$B$7:$B$1403,0))=0,"n/a",((INDEX(Historical!$C$7:$C$1381,MATCH(B132,Historical!$B$7:$B$1403,0))/INDEX(Historical!$F$7:$F$1372,MATCH(B132,Historical!$B$7:$B$1403,0)))^(1/3)-1)*100)</f>
        <v>1.88723626</v>
      </c>
      <c r="U132" s="108">
        <f t="array" ref="U132">IF(INDEX(Historical!$H$7:$H$1372,MATCH(B132,Historical!$B$7:$B$1403,0))=0,"n/a",((INDEX(Historical!$C$7:$C$1381,MATCH(B132,Historical!$B$7:$B$1403,0))/INDEX(Historical!$H$7:$H$1372,MATCH(B132,Historical!$B$7:$B$1403,0)))^(1/5)-1)*100)</f>
        <v>1.72185287</v>
      </c>
      <c r="V132" s="108">
        <f t="array" ref="V132">IF(INDEX(Historical!$O$7:$O$1372,MATCH(B132,Historical!$B$7:$B$1403,0))=0,"n/a",((INDEX(Historical!$C$7:$C$1381,MATCH(B132,Historical!$B$7:$B$1403,0))/INDEX(Historical!$O$7:$O$1372,MATCH(B132,Historical!$B$7:$B$1403,0)))^(1/10)-1)*100)</f>
        <v>1.370629918</v>
      </c>
      <c r="W132" s="109">
        <f t="shared" si="5"/>
        <v>1.256249296</v>
      </c>
      <c r="X132" s="110" t="str">
        <f t="shared" si="6"/>
        <v>n/a</v>
      </c>
      <c r="Y132" s="179" t="s">
        <v>493</v>
      </c>
      <c r="Z132" s="103">
        <f t="shared" si="7"/>
        <v>196.4912281</v>
      </c>
      <c r="AA132" s="112">
        <f t="shared" si="8"/>
        <v>36.15789474</v>
      </c>
      <c r="AB132" s="73">
        <v>10.0</v>
      </c>
      <c r="AC132" s="102">
        <v>0.57</v>
      </c>
      <c r="AD132" s="102">
        <v>4.54</v>
      </c>
      <c r="AE132" s="102">
        <v>5.69</v>
      </c>
      <c r="AF132" s="102">
        <v>2.22</v>
      </c>
      <c r="AG132" s="102">
        <v>6.0</v>
      </c>
      <c r="AH132" s="102">
        <v>-13.100000000000001</v>
      </c>
      <c r="AI132" s="102">
        <v>7.95</v>
      </c>
      <c r="AJ132" s="102">
        <v>-13.200000000000001</v>
      </c>
      <c r="AK132" s="102">
        <v>8.0</v>
      </c>
      <c r="AL132" s="113">
        <v>782.97</v>
      </c>
      <c r="AM132" s="114">
        <v>1.0999999999999999</v>
      </c>
      <c r="AN132" s="102">
        <v>1.08</v>
      </c>
      <c r="AO132" s="115">
        <f t="shared" si="9"/>
        <v>-29.00178665</v>
      </c>
      <c r="AP132" s="116">
        <f t="shared" si="10"/>
        <v>7.156108085</v>
      </c>
      <c r="AQ132" s="117">
        <f t="shared" si="11"/>
        <v>88.88035756</v>
      </c>
      <c r="AR132" s="103">
        <f t="array" ref="AR132">INDEX(Historical!$C$7:$C$1381,MATCH(B132,Historical!$B$7:$B$1403,0))*IF(AH132="n/a",1.03,IF(AH132&lt;0,1.01,IF(AH132&gt;10,1.1,(1+AH132/100))))</f>
        <v>1.111</v>
      </c>
      <c r="AS132" s="112">
        <f t="shared" si="12"/>
        <v>1.1993245</v>
      </c>
      <c r="AT132" s="112">
        <f t="shared" ref="AT132:AV132" si="140">IF($AK132="n/a",1.03*AS132,IF($AK132&lt;0,1.01*AS132,IF($AK132&gt;10,1.1*AS132,(1+$AK132/100)*AS132)))</f>
        <v>1.29527046</v>
      </c>
      <c r="AU132" s="112">
        <f t="shared" si="140"/>
        <v>1.398892097</v>
      </c>
      <c r="AV132" s="112">
        <f t="shared" si="140"/>
        <v>1.510803465</v>
      </c>
      <c r="AW132" s="103">
        <f t="shared" si="14"/>
        <v>6.515290521</v>
      </c>
      <c r="AX132" s="118">
        <f t="shared" si="15"/>
        <v>31.61227812</v>
      </c>
      <c r="AY132" s="119">
        <v>0.54</v>
      </c>
      <c r="AZ132" s="114">
        <v>4.33</v>
      </c>
      <c r="BA132" s="114">
        <v>-17.16</v>
      </c>
      <c r="BB132" s="114">
        <v>-12.67</v>
      </c>
      <c r="BC132" s="114">
        <v>-9.85</v>
      </c>
      <c r="BD132" s="42"/>
      <c r="BE132" s="17">
        <v>1995.0</v>
      </c>
      <c r="BF132" s="17">
        <f t="shared" si="16"/>
        <v>2</v>
      </c>
      <c r="BG132" s="120">
        <v>2.1999999999999997</v>
      </c>
    </row>
    <row r="133" ht="11.25" customHeight="1">
      <c r="A133" s="55" t="s">
        <v>494</v>
      </c>
      <c r="B133" s="99" t="s">
        <v>495</v>
      </c>
      <c r="C133" s="100" t="s">
        <v>136</v>
      </c>
      <c r="D133" s="100" t="s">
        <v>153</v>
      </c>
      <c r="E133" s="101">
        <v>45.0</v>
      </c>
      <c r="F133" s="58">
        <v>53.0</v>
      </c>
      <c r="G133" s="58" t="s">
        <v>121</v>
      </c>
      <c r="H133" s="58" t="s">
        <v>121</v>
      </c>
      <c r="I133" s="102">
        <v>28.88</v>
      </c>
      <c r="J133" s="103">
        <f t="shared" si="2"/>
        <v>4.847645429</v>
      </c>
      <c r="K133" s="104">
        <v>0.35</v>
      </c>
      <c r="L133" s="73">
        <v>4.0</v>
      </c>
      <c r="M133" s="23">
        <f t="shared" si="3"/>
        <v>1.4</v>
      </c>
      <c r="N133" s="105" t="s">
        <v>143</v>
      </c>
      <c r="O133" s="106">
        <v>0.34</v>
      </c>
      <c r="P133" s="107">
        <v>43810.0</v>
      </c>
      <c r="Q133" s="107">
        <v>43831.0</v>
      </c>
      <c r="R133" s="23">
        <f t="shared" si="4"/>
        <v>2.941176471</v>
      </c>
      <c r="S133" s="108">
        <f t="array" ref="S133">IF(INDEX(Historical!$D$7:$D$1379,MATCH(B133,Historical!$B$7:$B$1403,0))=0,"n/a",(INDEX(Historical!$C$7:$C$1381,MATCH(B133,Historical!$B$7:$B$1403,0))/INDEX(Historical!$D$7:$D$1379,MATCH(B133,Historical!$B$7:$B$1403,0))-1)*100)</f>
        <v>0</v>
      </c>
      <c r="T133" s="108">
        <f t="array" ref="T133">IF(INDEX(Historical!$F$7:$F$1372,MATCH(B133,Historical!$B$7:$B$1403,0))=0,"n/a",((INDEX(Historical!$C$7:$C$1381,MATCH(B133,Historical!$B$7:$B$1403,0))/INDEX(Historical!$F$7:$F$1372,MATCH(B133,Historical!$B$7:$B$1403,0)))^(1/3)-1)*100)</f>
        <v>1.000066343</v>
      </c>
      <c r="U133" s="108">
        <f t="array" ref="U133">IF(INDEX(Historical!$H$7:$H$1372,MATCH(B133,Historical!$B$7:$B$1403,0))=0,"n/a",((INDEX(Historical!$C$7:$C$1381,MATCH(B133,Historical!$B$7:$B$1403,0))/INDEX(Historical!$H$7:$H$1372,MATCH(B133,Historical!$B$7:$B$1403,0)))^(1/5)-1)*100)</f>
        <v>1.219872925</v>
      </c>
      <c r="V133" s="108">
        <f t="array" ref="V133">IF(INDEX(Historical!$O$7:$O$1372,MATCH(B133,Historical!$B$7:$B$1403,0))=0,"n/a",((INDEX(Historical!$C$7:$C$1381,MATCH(B133,Historical!$B$7:$B$1403,0))/INDEX(Historical!$O$7:$O$1372,MATCH(B133,Historical!$B$7:$B$1403,0)))^(1/10)-1)*100)</f>
        <v>1.603365079</v>
      </c>
      <c r="W133" s="109">
        <f t="shared" si="5"/>
        <v>0.7608204401</v>
      </c>
      <c r="X133" s="110">
        <f t="shared" si="6"/>
        <v>0.1584250552</v>
      </c>
      <c r="Y133" s="180" t="s">
        <v>496</v>
      </c>
      <c r="Z133" s="103">
        <f t="shared" si="7"/>
        <v>54.90196078</v>
      </c>
      <c r="AA133" s="112">
        <f t="shared" si="8"/>
        <v>11.3254902</v>
      </c>
      <c r="AB133" s="73">
        <v>12.0</v>
      </c>
      <c r="AC133" s="102">
        <v>2.55</v>
      </c>
      <c r="AD133" s="102">
        <v>1.41</v>
      </c>
      <c r="AE133" s="102">
        <v>3.93</v>
      </c>
      <c r="AF133" s="102">
        <v>0.87</v>
      </c>
      <c r="AG133" s="102">
        <v>7.8</v>
      </c>
      <c r="AH133" s="102">
        <v>27.700000000000003</v>
      </c>
      <c r="AI133" s="102">
        <v>6.260000000000001</v>
      </c>
      <c r="AJ133" s="102">
        <v>7.7</v>
      </c>
      <c r="AK133" s="102">
        <v>8.0</v>
      </c>
      <c r="AL133" s="113">
        <v>3000.0</v>
      </c>
      <c r="AM133" s="114">
        <v>1.3</v>
      </c>
      <c r="AN133" s="102">
        <v>0.07</v>
      </c>
      <c r="AO133" s="115">
        <f t="shared" si="9"/>
        <v>-5.257971842</v>
      </c>
      <c r="AP133" s="116">
        <f t="shared" si="10"/>
        <v>6.067518354</v>
      </c>
      <c r="AQ133" s="117">
        <f t="shared" si="11"/>
        <v>-33.82455484</v>
      </c>
      <c r="AR133" s="103">
        <f t="array" ref="AR133">INDEX(Historical!$C$7:$C$1381,MATCH(B133,Historical!$B$7:$B$1403,0))*IF(AH133="n/a",1.03,IF(AH133&lt;0,1.01,IF(AH133&gt;10,1.1,(1+AH133/100))))</f>
        <v>1.496</v>
      </c>
      <c r="AS133" s="112">
        <f t="shared" si="12"/>
        <v>1.5896496</v>
      </c>
      <c r="AT133" s="112">
        <f t="shared" ref="AT133:AV133" si="141">IF($AK133="n/a",1.03*AS133,IF($AK133&lt;0,1.01*AS133,IF($AK133&gt;10,1.1*AS133,(1+$AK133/100)*AS133)))</f>
        <v>1.716821568</v>
      </c>
      <c r="AU133" s="112">
        <f t="shared" si="141"/>
        <v>1.854167293</v>
      </c>
      <c r="AV133" s="112">
        <f t="shared" si="141"/>
        <v>2.002500677</v>
      </c>
      <c r="AW133" s="103">
        <f t="shared" si="14"/>
        <v>8.659139138</v>
      </c>
      <c r="AX133" s="118">
        <f t="shared" si="15"/>
        <v>29.98316876</v>
      </c>
      <c r="AY133" s="119">
        <v>1.13</v>
      </c>
      <c r="AZ133" s="114">
        <v>-3.8</v>
      </c>
      <c r="BA133" s="114">
        <v>-29.04</v>
      </c>
      <c r="BB133" s="114">
        <v>-20.1</v>
      </c>
      <c r="BC133" s="114">
        <v>-22.32</v>
      </c>
      <c r="BD133" s="42"/>
      <c r="BE133" s="17">
        <v>1975.0</v>
      </c>
      <c r="BF133" s="17">
        <f t="shared" si="16"/>
        <v>4</v>
      </c>
      <c r="BG133" s="120">
        <v>1.3</v>
      </c>
    </row>
    <row r="134" ht="11.25" customHeight="1">
      <c r="A134" s="151" t="s">
        <v>497</v>
      </c>
      <c r="B134" s="122" t="s">
        <v>498</v>
      </c>
      <c r="C134" s="100" t="s">
        <v>158</v>
      </c>
      <c r="D134" s="100" t="s">
        <v>163</v>
      </c>
      <c r="E134" s="123">
        <v>32.0</v>
      </c>
      <c r="F134" s="58">
        <v>88.0</v>
      </c>
      <c r="G134" s="124" t="s">
        <v>121</v>
      </c>
      <c r="H134" s="124" t="s">
        <v>121</v>
      </c>
      <c r="I134" s="125">
        <v>36.04</v>
      </c>
      <c r="J134" s="126">
        <f t="shared" si="2"/>
        <v>3.607103219</v>
      </c>
      <c r="K134" s="152">
        <v>0.325</v>
      </c>
      <c r="L134" s="128">
        <v>4.0</v>
      </c>
      <c r="M134" s="129">
        <f t="shared" si="3"/>
        <v>1.3</v>
      </c>
      <c r="N134" s="130" t="s">
        <v>133</v>
      </c>
      <c r="O134" s="153">
        <v>0.3</v>
      </c>
      <c r="P134" s="132">
        <v>43685.0</v>
      </c>
      <c r="Q134" s="132">
        <v>43739.0</v>
      </c>
      <c r="R134" s="129">
        <f t="shared" si="4"/>
        <v>8.333333333</v>
      </c>
      <c r="S134" s="108">
        <f t="array" ref="S134">IF(INDEX(Historical!$D$7:$D$1379,MATCH(B134,Historical!$B$7:$B$1403,0))=0,"n/a",(INDEX(Historical!$C$7:$C$1381,MATCH(B134,Historical!$B$7:$B$1403,0))/INDEX(Historical!$D$7:$D$1379,MATCH(B134,Historical!$B$7:$B$1403,0))-1)*100)</f>
        <v>12.25490196</v>
      </c>
      <c r="T134" s="108">
        <f t="array" ref="T134">IF(INDEX(Historical!$F$7:$F$1372,MATCH(B134,Historical!$B$7:$B$1403,0))=0,"n/a",((INDEX(Historical!$C$7:$C$1381,MATCH(B134,Historical!$B$7:$B$1403,0))/INDEX(Historical!$F$7:$F$1372,MATCH(B134,Historical!$B$7:$B$1403,0)))^(1/3)-1)*100)</f>
        <v>7.178460035</v>
      </c>
      <c r="U134" s="108">
        <f t="array" ref="U134">IF(INDEX(Historical!$H$7:$H$1372,MATCH(B134,Historical!$B$7:$B$1403,0))=0,"n/a",((INDEX(Historical!$C$7:$C$1381,MATCH(B134,Historical!$B$7:$B$1403,0))/INDEX(Historical!$H$7:$H$1372,MATCH(B134,Historical!$B$7:$B$1403,0)))^(1/5)-1)*100)</f>
        <v>7.256167619</v>
      </c>
      <c r="V134" s="108">
        <f t="array" ref="V134">IF(INDEX(Historical!$O$7:$O$1372,MATCH(B134,Historical!$B$7:$B$1403,0))=0,"n/a",((INDEX(Historical!$C$7:$C$1381,MATCH(B134,Historical!$B$7:$B$1403,0))/INDEX(Historical!$O$7:$O$1372,MATCH(B134,Historical!$B$7:$B$1403,0)))^(1/10)-1)*100)</f>
        <v>8.144069673</v>
      </c>
      <c r="W134" s="109">
        <f t="shared" si="5"/>
        <v>0.8909756314</v>
      </c>
      <c r="X134" s="110" t="str">
        <f t="shared" si="6"/>
        <v>n/a</v>
      </c>
      <c r="Y134" s="181"/>
      <c r="Z134" s="126">
        <f t="shared" si="7"/>
        <v>61.61137441</v>
      </c>
      <c r="AA134" s="134">
        <f t="shared" si="8"/>
        <v>17.08056872</v>
      </c>
      <c r="AB134" s="128">
        <v>9.0</v>
      </c>
      <c r="AC134" s="125">
        <v>2.11</v>
      </c>
      <c r="AD134" s="125">
        <v>1.5</v>
      </c>
      <c r="AE134" s="125">
        <v>1.05</v>
      </c>
      <c r="AF134" s="125">
        <v>1.89</v>
      </c>
      <c r="AG134" s="125">
        <v>10.4</v>
      </c>
      <c r="AH134" s="125">
        <v>-54.7</v>
      </c>
      <c r="AI134" s="125">
        <v>8.66</v>
      </c>
      <c r="AJ134" s="125">
        <v>-6.0</v>
      </c>
      <c r="AK134" s="125">
        <v>11.4</v>
      </c>
      <c r="AL134" s="135">
        <v>7460.0</v>
      </c>
      <c r="AM134" s="136">
        <v>0.5</v>
      </c>
      <c r="AN134" s="125">
        <v>1.68</v>
      </c>
      <c r="AO134" s="137">
        <f t="shared" si="9"/>
        <v>-6.217297883</v>
      </c>
      <c r="AP134" s="138">
        <f t="shared" si="10"/>
        <v>10.86327084</v>
      </c>
      <c r="AQ134" s="139">
        <f t="shared" si="11"/>
        <v>19.78179213</v>
      </c>
      <c r="AR134" s="103">
        <f t="array" ref="AR134">INDEX(Historical!$C$7:$C$1381,MATCH(B134,Historical!$B$7:$B$1403,0))*IF(AH134="n/a",1.03,IF(AH134&lt;0,1.01,IF(AH134&gt;10,1.1,(1+AH134/100))))</f>
        <v>1.15645</v>
      </c>
      <c r="AS134" s="134">
        <f t="shared" si="12"/>
        <v>1.25659857</v>
      </c>
      <c r="AT134" s="134">
        <f t="shared" ref="AT134:AV134" si="142">IF($AK134="n/a",1.03*AS134,IF($AK134&lt;0,1.01*AS134,IF($AK134&gt;10,1.1*AS134,(1+$AK134/100)*AS134)))</f>
        <v>1.382258427</v>
      </c>
      <c r="AU134" s="134">
        <f t="shared" si="142"/>
        <v>1.52048427</v>
      </c>
      <c r="AV134" s="134">
        <f t="shared" si="142"/>
        <v>1.672532697</v>
      </c>
      <c r="AW134" s="126">
        <f t="shared" si="14"/>
        <v>6.988323963</v>
      </c>
      <c r="AX134" s="140">
        <f t="shared" si="15"/>
        <v>19.39046605</v>
      </c>
      <c r="AY134" s="141">
        <v>0.58</v>
      </c>
      <c r="AZ134" s="136">
        <v>-2.96</v>
      </c>
      <c r="BA134" s="136">
        <v>-36.199999999999996</v>
      </c>
      <c r="BB134" s="136">
        <v>-16.27</v>
      </c>
      <c r="BC134" s="136">
        <v>-24.43</v>
      </c>
      <c r="BD134" s="142"/>
      <c r="BE134" s="17">
        <v>1988.0</v>
      </c>
      <c r="BF134" s="17">
        <f t="shared" si="16"/>
        <v>3</v>
      </c>
      <c r="BG134" s="143">
        <v>3.1</v>
      </c>
    </row>
    <row r="135" ht="11.25" customHeight="1">
      <c r="A135" s="155" t="s">
        <v>499</v>
      </c>
      <c r="B135" s="99" t="s">
        <v>500</v>
      </c>
      <c r="C135" s="100" t="s">
        <v>272</v>
      </c>
      <c r="D135" s="100" t="s">
        <v>273</v>
      </c>
      <c r="E135" s="101">
        <v>34.0</v>
      </c>
      <c r="F135" s="58">
        <v>80.0</v>
      </c>
      <c r="G135" s="58" t="s">
        <v>121</v>
      </c>
      <c r="H135" s="58" t="s">
        <v>121</v>
      </c>
      <c r="I135" s="102">
        <v>107.72</v>
      </c>
      <c r="J135" s="103">
        <f t="shared" si="2"/>
        <v>2.543631638</v>
      </c>
      <c r="K135" s="144">
        <v>0.685</v>
      </c>
      <c r="L135" s="73">
        <v>4.0</v>
      </c>
      <c r="M135" s="23">
        <f t="shared" si="3"/>
        <v>2.74</v>
      </c>
      <c r="N135" s="105" t="s">
        <v>179</v>
      </c>
      <c r="O135" s="145">
        <v>0.68</v>
      </c>
      <c r="P135" s="107">
        <v>43815.0</v>
      </c>
      <c r="Q135" s="107">
        <v>43829.0</v>
      </c>
      <c r="R135" s="23">
        <f t="shared" si="4"/>
        <v>0.7352941176</v>
      </c>
      <c r="S135" s="108">
        <f t="array" ref="S135">IF(INDEX(Historical!$D$7:$D$1379,MATCH(B135,Historical!$B$7:$B$1403,0))=0,"n/a",(INDEX(Historical!$C$7:$C$1381,MATCH(B135,Historical!$B$7:$B$1403,0))/INDEX(Historical!$D$7:$D$1379,MATCH(B135,Historical!$B$7:$B$1403,0))-1)*100)</f>
        <v>1.492537313</v>
      </c>
      <c r="T135" s="108">
        <f t="array" ref="T135">IF(INDEX(Historical!$F$7:$F$1372,MATCH(B135,Historical!$B$7:$B$1403,0))=0,"n/a",((INDEX(Historical!$C$7:$C$1381,MATCH(B135,Historical!$B$7:$B$1403,0))/INDEX(Historical!$F$7:$F$1372,MATCH(B135,Historical!$B$7:$B$1403,0)))^(1/3)-1)*100)</f>
        <v>1.353216302</v>
      </c>
      <c r="U135" s="108">
        <f t="array" ref="U135">IF(INDEX(Historical!$H$7:$H$1372,MATCH(B135,Historical!$B$7:$B$1403,0))=0,"n/a",((INDEX(Historical!$C$7:$C$1381,MATCH(B135,Historical!$B$7:$B$1403,0))/INDEX(Historical!$H$7:$H$1372,MATCH(B135,Historical!$B$7:$B$1403,0)))^(1/5)-1)*100)</f>
        <v>1.539184863</v>
      </c>
      <c r="V135" s="108">
        <f t="array" ref="V135">IF(INDEX(Historical!$O$7:$O$1372,MATCH(B135,Historical!$B$7:$B$1403,0))=0,"n/a",((INDEX(Historical!$C$7:$C$1381,MATCH(B135,Historical!$B$7:$B$1403,0))/INDEX(Historical!$O$7:$O$1372,MATCH(B135,Historical!$B$7:$B$1403,0)))^(1/10)-1)*100)</f>
        <v>1.344269058</v>
      </c>
      <c r="W135" s="109">
        <f t="shared" si="5"/>
        <v>1.144997613</v>
      </c>
      <c r="X135" s="110">
        <f t="shared" si="6"/>
        <v>0.1374272199</v>
      </c>
      <c r="Y135" s="133"/>
      <c r="Z135" s="103">
        <f t="shared" si="7"/>
        <v>214.0625</v>
      </c>
      <c r="AA135" s="112">
        <f t="shared" si="8"/>
        <v>84.15625</v>
      </c>
      <c r="AB135" s="73">
        <v>12.0</v>
      </c>
      <c r="AC135" s="102">
        <v>1.28</v>
      </c>
      <c r="AD135" s="102" t="s">
        <v>128</v>
      </c>
      <c r="AE135" s="102">
        <v>19.24</v>
      </c>
      <c r="AF135" s="102">
        <v>8.01</v>
      </c>
      <c r="AG135" s="102">
        <v>9.2</v>
      </c>
      <c r="AH135" s="102">
        <v>-47.3</v>
      </c>
      <c r="AI135" s="102" t="s">
        <v>128</v>
      </c>
      <c r="AJ135" s="102">
        <v>11.200000000000001</v>
      </c>
      <c r="AK135" s="102" t="s">
        <v>128</v>
      </c>
      <c r="AL135" s="113">
        <v>1480.0</v>
      </c>
      <c r="AM135" s="114">
        <v>7.580000000000001</v>
      </c>
      <c r="AN135" s="102">
        <v>1.45</v>
      </c>
      <c r="AO135" s="115">
        <f t="shared" si="9"/>
        <v>-80.0734335</v>
      </c>
      <c r="AP135" s="116">
        <f t="shared" si="10"/>
        <v>4.082816501</v>
      </c>
      <c r="AQ135" s="117">
        <f t="shared" si="11"/>
        <v>447.3538618</v>
      </c>
      <c r="AR135" s="103">
        <f t="array" ref="AR135">INDEX(Historical!$C$7:$C$1381,MATCH(B135,Historical!$B$7:$B$1403,0))*IF(AH135="n/a",1.03,IF(AH135&lt;0,1.01,IF(AH135&gt;10,1.1,(1+AH135/100))))</f>
        <v>2.7472</v>
      </c>
      <c r="AS135" s="112">
        <f t="shared" si="12"/>
        <v>2.829616</v>
      </c>
      <c r="AT135" s="112">
        <f t="shared" ref="AT135:AV135" si="143">IF($AK135="n/a",1.03*AS135,IF($AK135&lt;0,1.01*AS135,IF($AK135&gt;10,1.1*AS135,(1+$AK135/100)*AS135)))</f>
        <v>2.91450448</v>
      </c>
      <c r="AU135" s="112">
        <f t="shared" si="143"/>
        <v>3.001939614</v>
      </c>
      <c r="AV135" s="112">
        <f t="shared" si="143"/>
        <v>3.091997803</v>
      </c>
      <c r="AW135" s="103">
        <f t="shared" si="14"/>
        <v>14.5852579</v>
      </c>
      <c r="AX135" s="118">
        <f t="shared" si="15"/>
        <v>13.53997205</v>
      </c>
      <c r="AY135" s="119">
        <v>0.87</v>
      </c>
      <c r="AZ135" s="114">
        <v>52.73</v>
      </c>
      <c r="BA135" s="114">
        <v>-18.65</v>
      </c>
      <c r="BB135" s="114">
        <v>-10.8</v>
      </c>
      <c r="BC135" s="114">
        <v>3.26</v>
      </c>
      <c r="BD135" s="42"/>
      <c r="BE135" s="17">
        <v>1986.0</v>
      </c>
      <c r="BF135" s="17">
        <f t="shared" si="16"/>
        <v>3</v>
      </c>
      <c r="BG135" s="120">
        <v>3.5999999999999996</v>
      </c>
    </row>
    <row r="136" ht="11.25" customHeight="1">
      <c r="A136" s="155" t="s">
        <v>501</v>
      </c>
      <c r="B136" s="99" t="s">
        <v>502</v>
      </c>
      <c r="C136" s="100" t="s">
        <v>136</v>
      </c>
      <c r="D136" s="100" t="s">
        <v>153</v>
      </c>
      <c r="E136" s="101">
        <v>28.0</v>
      </c>
      <c r="F136" s="58">
        <v>101.0</v>
      </c>
      <c r="G136" s="58" t="s">
        <v>121</v>
      </c>
      <c r="H136" s="58" t="s">
        <v>121</v>
      </c>
      <c r="I136" s="102">
        <v>58.15</v>
      </c>
      <c r="J136" s="103">
        <f t="shared" si="2"/>
        <v>2.132416165</v>
      </c>
      <c r="K136" s="144">
        <v>0.31</v>
      </c>
      <c r="L136" s="73">
        <v>4.0</v>
      </c>
      <c r="M136" s="23">
        <f t="shared" si="3"/>
        <v>1.24</v>
      </c>
      <c r="N136" s="105" t="s">
        <v>143</v>
      </c>
      <c r="O136" s="145">
        <v>0.3</v>
      </c>
      <c r="P136" s="107">
        <v>43808.0</v>
      </c>
      <c r="Q136" s="107">
        <v>43832.0</v>
      </c>
      <c r="R136" s="23">
        <f t="shared" si="4"/>
        <v>3.333333333</v>
      </c>
      <c r="S136" s="108">
        <f t="array" ref="S136">IF(INDEX(Historical!$D$7:$D$1379,MATCH(B136,Historical!$B$7:$B$1403,0))=0,"n/a",(INDEX(Historical!$C$7:$C$1381,MATCH(B136,Historical!$B$7:$B$1403,0))/INDEX(Historical!$D$7:$D$1379,MATCH(B136,Historical!$B$7:$B$1403,0))-1)*100)</f>
        <v>4.80349345</v>
      </c>
      <c r="T136" s="108">
        <f t="array" ref="T136">IF(INDEX(Historical!$F$7:$F$1372,MATCH(B136,Historical!$B$7:$B$1403,0))=0,"n/a",((INDEX(Historical!$C$7:$C$1381,MATCH(B136,Historical!$B$7:$B$1403,0))/INDEX(Historical!$F$7:$F$1372,MATCH(B136,Historical!$B$7:$B$1403,0)))^(1/3)-1)*100)</f>
        <v>6.983891246</v>
      </c>
      <c r="U136" s="108">
        <f t="array" ref="U136">IF(INDEX(Historical!$H$7:$H$1372,MATCH(B136,Historical!$B$7:$B$1403,0))=0,"n/a",((INDEX(Historical!$C$7:$C$1381,MATCH(B136,Historical!$B$7:$B$1403,0))/INDEX(Historical!$H$7:$H$1372,MATCH(B136,Historical!$B$7:$B$1403,0)))^(1/5)-1)*100)</f>
        <v>5.922384105</v>
      </c>
      <c r="V136" s="108">
        <f t="array" ref="V136">IF(INDEX(Historical!$O$7:$O$1372,MATCH(B136,Historical!$B$7:$B$1403,0))=0,"n/a",((INDEX(Historical!$C$7:$C$1381,MATCH(B136,Historical!$B$7:$B$1403,0))/INDEX(Historical!$O$7:$O$1372,MATCH(B136,Historical!$B$7:$B$1403,0)))^(1/10)-1)*100)</f>
        <v>5.537868967</v>
      </c>
      <c r="W136" s="109">
        <f t="shared" si="5"/>
        <v>1.069433773</v>
      </c>
      <c r="X136" s="110">
        <f t="shared" si="6"/>
        <v>1.741877678</v>
      </c>
      <c r="Y136" s="133"/>
      <c r="Z136" s="103">
        <f t="shared" si="7"/>
        <v>25</v>
      </c>
      <c r="AA136" s="112">
        <f t="shared" si="8"/>
        <v>11.72379032</v>
      </c>
      <c r="AB136" s="73">
        <v>12.0</v>
      </c>
      <c r="AC136" s="102">
        <v>4.96</v>
      </c>
      <c r="AD136" s="102">
        <v>1.14</v>
      </c>
      <c r="AE136" s="102">
        <v>3.32</v>
      </c>
      <c r="AF136" s="102">
        <v>1.11</v>
      </c>
      <c r="AG136" s="102">
        <v>8.200000000000001</v>
      </c>
      <c r="AH136" s="102">
        <v>3.0</v>
      </c>
      <c r="AI136" s="102">
        <v>2.63</v>
      </c>
      <c r="AJ136" s="102">
        <v>3.4000000000000004</v>
      </c>
      <c r="AK136" s="102">
        <v>10.299999999999999</v>
      </c>
      <c r="AL136" s="113">
        <v>2870.0</v>
      </c>
      <c r="AM136" s="114">
        <v>0.8</v>
      </c>
      <c r="AN136" s="102">
        <v>0.03</v>
      </c>
      <c r="AO136" s="115">
        <f t="shared" si="9"/>
        <v>-3.668990053</v>
      </c>
      <c r="AP136" s="116">
        <f t="shared" si="10"/>
        <v>8.05480027</v>
      </c>
      <c r="AQ136" s="117">
        <f t="shared" si="11"/>
        <v>-23.94911862</v>
      </c>
      <c r="AR136" s="103">
        <f t="array" ref="AR136">INDEX(Historical!$C$7:$C$1381,MATCH(B136,Historical!$B$7:$B$1403,0))*IF(AH136="n/a",1.03,IF(AH136&lt;0,1.01,IF(AH136&gt;10,1.1,(1+AH136/100))))</f>
        <v>1.236</v>
      </c>
      <c r="AS136" s="112">
        <f t="shared" si="12"/>
        <v>1.2685068</v>
      </c>
      <c r="AT136" s="112">
        <f t="shared" ref="AT136:AV136" si="144">IF($AK136="n/a",1.03*AS136,IF($AK136&lt;0,1.01*AS136,IF($AK136&gt;10,1.1*AS136,(1+$AK136/100)*AS136)))</f>
        <v>1.39535748</v>
      </c>
      <c r="AU136" s="112">
        <f t="shared" si="144"/>
        <v>1.534893228</v>
      </c>
      <c r="AV136" s="112">
        <f t="shared" si="144"/>
        <v>1.688382551</v>
      </c>
      <c r="AW136" s="103">
        <f t="shared" si="14"/>
        <v>7.123140059</v>
      </c>
      <c r="AX136" s="118">
        <f t="shared" si="15"/>
        <v>12.24959597</v>
      </c>
      <c r="AY136" s="119">
        <v>0.86</v>
      </c>
      <c r="AZ136" s="114">
        <v>-3.37</v>
      </c>
      <c r="BA136" s="114">
        <v>-19.2</v>
      </c>
      <c r="BB136" s="114">
        <v>-13.91</v>
      </c>
      <c r="BC136" s="114">
        <v>-11.35</v>
      </c>
      <c r="BD136" s="42"/>
      <c r="BE136" s="17">
        <v>1993.0</v>
      </c>
      <c r="BF136" s="17">
        <f t="shared" si="16"/>
        <v>2</v>
      </c>
      <c r="BG136" s="120">
        <v>0.8</v>
      </c>
    </row>
    <row r="137" ht="11.25" customHeight="1">
      <c r="A137" s="55" t="s">
        <v>503</v>
      </c>
      <c r="B137" s="99" t="s">
        <v>504</v>
      </c>
      <c r="C137" s="100" t="s">
        <v>118</v>
      </c>
      <c r="D137" s="100" t="s">
        <v>293</v>
      </c>
      <c r="E137" s="101">
        <v>26.0</v>
      </c>
      <c r="F137" s="58">
        <v>118.0</v>
      </c>
      <c r="G137" s="58" t="s">
        <v>120</v>
      </c>
      <c r="H137" s="58" t="s">
        <v>120</v>
      </c>
      <c r="I137" s="102">
        <v>130.59</v>
      </c>
      <c r="J137" s="103">
        <f t="shared" si="2"/>
        <v>2.251320928</v>
      </c>
      <c r="K137" s="144">
        <v>0.735</v>
      </c>
      <c r="L137" s="73">
        <v>4.0</v>
      </c>
      <c r="M137" s="23">
        <f t="shared" si="3"/>
        <v>2.94</v>
      </c>
      <c r="N137" s="105" t="s">
        <v>376</v>
      </c>
      <c r="O137" s="145">
        <v>0.7</v>
      </c>
      <c r="P137" s="148">
        <v>43419.0</v>
      </c>
      <c r="Q137" s="148">
        <v>43444.0</v>
      </c>
      <c r="R137" s="23">
        <f t="shared" si="4"/>
        <v>5</v>
      </c>
      <c r="S137" s="108">
        <f t="array" ref="S137">IF(INDEX(Historical!$D$7:$D$1379,MATCH(B137,Historical!$B$7:$B$1403,0))=0,"n/a",(INDEX(Historical!$C$7:$C$1381,MATCH(B137,Historical!$B$7:$B$1403,0))/INDEX(Historical!$D$7:$D$1379,MATCH(B137,Historical!$B$7:$B$1403,0))-1)*100)</f>
        <v>3.703703704</v>
      </c>
      <c r="T137" s="108">
        <f t="array" ref="T137">IF(INDEX(Historical!$F$7:$F$1372,MATCH(B137,Historical!$B$7:$B$1403,0))=0,"n/a",((INDEX(Historical!$C$7:$C$1381,MATCH(B137,Historical!$B$7:$B$1403,0))/INDEX(Historical!$F$7:$F$1372,MATCH(B137,Historical!$B$7:$B$1403,0)))^(1/3)-1)*100)</f>
        <v>3.915902323</v>
      </c>
      <c r="U137" s="108">
        <f t="array" ref="U137">IF(INDEX(Historical!$H$7:$H$1372,MATCH(B137,Historical!$B$7:$B$1403,0))=0,"n/a",((INDEX(Historical!$C$7:$C$1381,MATCH(B137,Historical!$B$7:$B$1403,0))/INDEX(Historical!$H$7:$H$1372,MATCH(B137,Historical!$B$7:$B$1403,0)))^(1/5)-1)*100)</f>
        <v>4.492968123</v>
      </c>
      <c r="V137" s="108">
        <f t="array" ref="V137">IF(INDEX(Historical!$O$7:$O$1372,MATCH(B137,Historical!$B$7:$B$1403,0))=0,"n/a",((INDEX(Historical!$C$7:$C$1381,MATCH(B137,Historical!$B$7:$B$1403,0))/INDEX(Historical!$O$7:$O$1372,MATCH(B137,Historical!$B$7:$B$1403,0)))^(1/10)-1)*100)</f>
        <v>6.679914994</v>
      </c>
      <c r="W137" s="109">
        <f t="shared" si="5"/>
        <v>0.6726085777</v>
      </c>
      <c r="X137" s="110" t="str">
        <f t="shared" si="6"/>
        <v>n/a</v>
      </c>
      <c r="Y137" s="149" t="s">
        <v>155</v>
      </c>
      <c r="Z137" s="103">
        <f t="shared" si="7"/>
        <v>45.86583463</v>
      </c>
      <c r="AA137" s="112">
        <f t="shared" si="8"/>
        <v>20.37285491</v>
      </c>
      <c r="AB137" s="73">
        <v>12.0</v>
      </c>
      <c r="AC137" s="102">
        <v>6.41</v>
      </c>
      <c r="AD137" s="102">
        <v>2.44</v>
      </c>
      <c r="AE137" s="102">
        <v>1.45</v>
      </c>
      <c r="AF137" s="102">
        <v>2.68</v>
      </c>
      <c r="AG137" s="102">
        <v>13.600000000000001</v>
      </c>
      <c r="AH137" s="102">
        <v>-13.700000000000001</v>
      </c>
      <c r="AI137" s="102">
        <v>13.459999999999999</v>
      </c>
      <c r="AJ137" s="102">
        <v>-0.7000000000000001</v>
      </c>
      <c r="AK137" s="102">
        <v>8.34</v>
      </c>
      <c r="AL137" s="113">
        <v>111790.0</v>
      </c>
      <c r="AM137" s="114">
        <v>0.1</v>
      </c>
      <c r="AN137" s="102">
        <v>1.04</v>
      </c>
      <c r="AO137" s="115">
        <f t="shared" si="9"/>
        <v>-13.62856586</v>
      </c>
      <c r="AP137" s="116">
        <f t="shared" si="10"/>
        <v>6.744289051</v>
      </c>
      <c r="AQ137" s="117">
        <f t="shared" si="11"/>
        <v>55.77655104</v>
      </c>
      <c r="AR137" s="103">
        <f t="array" ref="AR137">INDEX(Historical!$C$7:$C$1381,MATCH(B137,Historical!$B$7:$B$1403,0))*IF(AH137="n/a",1.03,IF(AH137&lt;0,1.01,IF(AH137&gt;10,1.1,(1+AH137/100))))</f>
        <v>2.9694</v>
      </c>
      <c r="AS137" s="112">
        <f t="shared" si="12"/>
        <v>3.26634</v>
      </c>
      <c r="AT137" s="112">
        <f t="shared" ref="AT137:AV137" si="145">IF($AK137="n/a",1.03*AS137,IF($AK137&lt;0,1.01*AS137,IF($AK137&gt;10,1.1*AS137,(1+$AK137/100)*AS137)))</f>
        <v>3.538752756</v>
      </c>
      <c r="AU137" s="112">
        <f t="shared" si="145"/>
        <v>3.833884736</v>
      </c>
      <c r="AV137" s="112">
        <f t="shared" si="145"/>
        <v>4.153630723</v>
      </c>
      <c r="AW137" s="103">
        <f t="shared" si="14"/>
        <v>17.76200821</v>
      </c>
      <c r="AX137" s="118">
        <f t="shared" si="15"/>
        <v>13.60135402</v>
      </c>
      <c r="AY137" s="119">
        <v>1.21</v>
      </c>
      <c r="AZ137" s="114">
        <v>7.5</v>
      </c>
      <c r="BA137" s="114">
        <v>-17.580000000000002</v>
      </c>
      <c r="BB137" s="114">
        <v>-13.639999999999999</v>
      </c>
      <c r="BC137" s="114">
        <v>-6.260000000000001</v>
      </c>
      <c r="BD137" s="42"/>
      <c r="BE137" s="17">
        <v>1995.0</v>
      </c>
      <c r="BF137" s="17">
        <f t="shared" si="16"/>
        <v>2</v>
      </c>
      <c r="BG137" s="120">
        <v>4.0</v>
      </c>
    </row>
    <row r="138" ht="11.25" customHeight="1">
      <c r="A138" s="55" t="s">
        <v>505</v>
      </c>
      <c r="B138" s="99" t="s">
        <v>506</v>
      </c>
      <c r="C138" s="100" t="s">
        <v>125</v>
      </c>
      <c r="D138" s="100" t="s">
        <v>373</v>
      </c>
      <c r="E138" s="101">
        <v>48.0</v>
      </c>
      <c r="F138" s="58">
        <v>36.0</v>
      </c>
      <c r="G138" s="58" t="s">
        <v>121</v>
      </c>
      <c r="H138" s="58" t="s">
        <v>121</v>
      </c>
      <c r="I138" s="102">
        <v>49.35</v>
      </c>
      <c r="J138" s="103">
        <f t="shared" si="2"/>
        <v>6.160081054</v>
      </c>
      <c r="K138" s="104">
        <v>0.76</v>
      </c>
      <c r="L138" s="73">
        <v>4.0</v>
      </c>
      <c r="M138" s="23">
        <f t="shared" si="3"/>
        <v>3.04</v>
      </c>
      <c r="N138" s="105" t="s">
        <v>122</v>
      </c>
      <c r="O138" s="106">
        <v>0.75</v>
      </c>
      <c r="P138" s="107">
        <v>43651.0</v>
      </c>
      <c r="Q138" s="107">
        <v>43682.0</v>
      </c>
      <c r="R138" s="23">
        <f t="shared" si="4"/>
        <v>1.333333333</v>
      </c>
      <c r="S138" s="108">
        <f t="array" ref="S138">IF(INDEX(Historical!$D$7:$D$1379,MATCH(B138,Historical!$B$7:$B$1403,0))=0,"n/a",(INDEX(Historical!$C$7:$C$1381,MATCH(B138,Historical!$B$7:$B$1403,0))/INDEX(Historical!$D$7:$D$1379,MATCH(B138,Historical!$B$7:$B$1403,0))-1)*100)</f>
        <v>16.15384615</v>
      </c>
      <c r="T138" s="108">
        <f t="array" ref="T138">IF(INDEX(Historical!$F$7:$F$1372,MATCH(B138,Historical!$B$7:$B$1403,0))=0,"n/a",((INDEX(Historical!$C$7:$C$1381,MATCH(B138,Historical!$B$7:$B$1403,0))/INDEX(Historical!$F$7:$F$1372,MATCH(B138,Historical!$B$7:$B$1403,0)))^(1/3)-1)*100)</f>
        <v>12.51843785</v>
      </c>
      <c r="U138" s="108">
        <f t="array" ref="U138">IF(INDEX(Historical!$H$7:$H$1372,MATCH(B138,Historical!$B$7:$B$1403,0))=0,"n/a",((INDEX(Historical!$C$7:$C$1381,MATCH(B138,Historical!$B$7:$B$1403,0))/INDEX(Historical!$H$7:$H$1372,MATCH(B138,Historical!$B$7:$B$1403,0)))^(1/5)-1)*100)</f>
        <v>8.162160885</v>
      </c>
      <c r="V138" s="108">
        <f t="array" ref="V138">IF(INDEX(Historical!$O$7:$O$1372,MATCH(B138,Historical!$B$7:$B$1403,0))=0,"n/a",((INDEX(Historical!$C$7:$C$1381,MATCH(B138,Historical!$B$7:$B$1403,0))/INDEX(Historical!$O$7:$O$1372,MATCH(B138,Historical!$B$7:$B$1403,0)))^(1/10)-1)*100)</f>
        <v>5.079721239</v>
      </c>
      <c r="W138" s="109">
        <f t="shared" si="5"/>
        <v>1.606812756</v>
      </c>
      <c r="X138" s="110" t="str">
        <f t="shared" si="6"/>
        <v>n/a</v>
      </c>
      <c r="Y138" s="133"/>
      <c r="Z138" s="103">
        <f t="shared" si="7"/>
        <v>87.60806916</v>
      </c>
      <c r="AA138" s="112">
        <f t="shared" si="8"/>
        <v>14.22190202</v>
      </c>
      <c r="AB138" s="73">
        <v>3.0</v>
      </c>
      <c r="AC138" s="102">
        <v>3.47</v>
      </c>
      <c r="AD138" s="102" t="s">
        <v>128</v>
      </c>
      <c r="AE138" s="102">
        <v>0.61</v>
      </c>
      <c r="AF138" s="102">
        <v>0.94</v>
      </c>
      <c r="AG138" s="102">
        <v>6.7</v>
      </c>
      <c r="AH138" s="102">
        <v>-4.8</v>
      </c>
      <c r="AI138" s="102" t="s">
        <v>128</v>
      </c>
      <c r="AJ138" s="102">
        <v>-4.8</v>
      </c>
      <c r="AK138" s="102" t="s">
        <v>128</v>
      </c>
      <c r="AL138" s="113">
        <v>1200.0</v>
      </c>
      <c r="AM138" s="114">
        <v>0.4</v>
      </c>
      <c r="AN138" s="102">
        <v>0.35</v>
      </c>
      <c r="AO138" s="115">
        <f t="shared" si="9"/>
        <v>0.1003399217</v>
      </c>
      <c r="AP138" s="116">
        <f t="shared" si="10"/>
        <v>14.32224194</v>
      </c>
      <c r="AQ138" s="117">
        <f t="shared" si="11"/>
        <v>-22.91826014</v>
      </c>
      <c r="AR138" s="103">
        <f t="array" ref="AR138">INDEX(Historical!$C$7:$C$1381,MATCH(B138,Historical!$B$7:$B$1403,0))*IF(AH138="n/a",1.03,IF(AH138&lt;0,1.01,IF(AH138&gt;10,1.1,(1+AH138/100))))</f>
        <v>3.0502</v>
      </c>
      <c r="AS138" s="112">
        <f t="shared" si="12"/>
        <v>3.141706</v>
      </c>
      <c r="AT138" s="112">
        <f t="shared" ref="AT138:AV138" si="146">IF($AK138="n/a",1.03*AS138,IF($AK138&lt;0,1.01*AS138,IF($AK138&gt;10,1.1*AS138,(1+$AK138/100)*AS138)))</f>
        <v>3.23595718</v>
      </c>
      <c r="AU138" s="112">
        <f t="shared" si="146"/>
        <v>3.333035895</v>
      </c>
      <c r="AV138" s="112">
        <f t="shared" si="146"/>
        <v>3.433026972</v>
      </c>
      <c r="AW138" s="103">
        <f t="shared" si="14"/>
        <v>16.19392605</v>
      </c>
      <c r="AX138" s="118">
        <f t="shared" si="15"/>
        <v>32.81443981</v>
      </c>
      <c r="AY138" s="119">
        <v>0.56</v>
      </c>
      <c r="AZ138" s="114">
        <v>0.88</v>
      </c>
      <c r="BA138" s="114">
        <v>-21.89</v>
      </c>
      <c r="BB138" s="114">
        <v>-8.42</v>
      </c>
      <c r="BC138" s="114">
        <v>-10.38</v>
      </c>
      <c r="BD138" s="42"/>
      <c r="BE138" s="17">
        <v>1972.0</v>
      </c>
      <c r="BF138" s="17">
        <f t="shared" si="16"/>
        <v>5</v>
      </c>
      <c r="BG138" s="120">
        <v>4.0</v>
      </c>
    </row>
    <row r="139" ht="11.25" customHeight="1">
      <c r="A139" s="55" t="s">
        <v>507</v>
      </c>
      <c r="B139" s="99" t="s">
        <v>508</v>
      </c>
      <c r="C139" s="100" t="s">
        <v>296</v>
      </c>
      <c r="D139" s="100" t="s">
        <v>509</v>
      </c>
      <c r="E139" s="101">
        <v>47.0</v>
      </c>
      <c r="F139" s="58">
        <v>45.0</v>
      </c>
      <c r="G139" s="58" t="s">
        <v>120</v>
      </c>
      <c r="H139" s="58" t="s">
        <v>120</v>
      </c>
      <c r="I139" s="102">
        <v>72.0</v>
      </c>
      <c r="J139" s="103">
        <f t="shared" si="2"/>
        <v>2.666666667</v>
      </c>
      <c r="K139" s="104">
        <v>0.48</v>
      </c>
      <c r="L139" s="73">
        <v>4.0</v>
      </c>
      <c r="M139" s="23">
        <f t="shared" si="3"/>
        <v>1.92</v>
      </c>
      <c r="N139" s="105" t="s">
        <v>510</v>
      </c>
      <c r="O139" s="161">
        <v>0.43</v>
      </c>
      <c r="P139" s="107">
        <v>43808.0</v>
      </c>
      <c r="Q139" s="107">
        <v>43819.0</v>
      </c>
      <c r="R139" s="23">
        <f t="shared" si="4"/>
        <v>11.62790698</v>
      </c>
      <c r="S139" s="108">
        <f t="array" ref="S139">IF(INDEX(Historical!$D$7:$D$1379,MATCH(B139,Historical!$B$7:$B$1403,0))=0,"n/a",(INDEX(Historical!$C$7:$C$1381,MATCH(B139,Historical!$B$7:$B$1403,0))/INDEX(Historical!$D$7:$D$1379,MATCH(B139,Historical!$B$7:$B$1403,0))-1)*100)</f>
        <v>6.812169312</v>
      </c>
      <c r="T139" s="108">
        <f t="array" ref="T139">IF(INDEX(Historical!$F$7:$F$1372,MATCH(B139,Historical!$B$7:$B$1403,0))=0,"n/a",((INDEX(Historical!$C$7:$C$1381,MATCH(B139,Historical!$B$7:$B$1403,0))/INDEX(Historical!$F$7:$F$1372,MATCH(B139,Historical!$B$7:$B$1403,0)))^(1/3)-1)*100)</f>
        <v>9.680739421</v>
      </c>
      <c r="U139" s="108">
        <f t="array" ref="U139">IF(INDEX(Historical!$H$7:$H$1372,MATCH(B139,Historical!$B$7:$B$1403,0))=0,"n/a",((INDEX(Historical!$C$7:$C$1381,MATCH(B139,Historical!$B$7:$B$1403,0))/INDEX(Historical!$H$7:$H$1372,MATCH(B139,Historical!$B$7:$B$1403,0)))^(1/5)-1)*100)</f>
        <v>12.75810303</v>
      </c>
      <c r="V139" s="108">
        <f t="array" ref="V139">IF(INDEX(Historical!$O$7:$O$1372,MATCH(B139,Historical!$B$7:$B$1403,0))=0,"n/a",((INDEX(Historical!$C$7:$C$1381,MATCH(B139,Historical!$B$7:$B$1403,0))/INDEX(Historical!$O$7:$O$1372,MATCH(B139,Historical!$B$7:$B$1403,0)))^(1/10)-1)*100)</f>
        <v>13.04189219</v>
      </c>
      <c r="W139" s="109">
        <f t="shared" si="5"/>
        <v>0.9782401846</v>
      </c>
      <c r="X139" s="110">
        <f t="shared" si="6"/>
        <v>9.112930733</v>
      </c>
      <c r="Y139" s="176" t="s">
        <v>511</v>
      </c>
      <c r="Z139" s="103">
        <f t="shared" si="7"/>
        <v>57.48502994</v>
      </c>
      <c r="AA139" s="112">
        <f t="shared" si="8"/>
        <v>21.55688623</v>
      </c>
      <c r="AB139" s="73">
        <v>12.0</v>
      </c>
      <c r="AC139" s="102">
        <v>3.34</v>
      </c>
      <c r="AD139" s="102">
        <v>2.15</v>
      </c>
      <c r="AE139" s="102">
        <v>2.33</v>
      </c>
      <c r="AF139" s="102">
        <v>6.24</v>
      </c>
      <c r="AG139" s="102">
        <v>29.299999999999997</v>
      </c>
      <c r="AH139" s="102">
        <v>407.2</v>
      </c>
      <c r="AI139" s="102">
        <v>12.57</v>
      </c>
      <c r="AJ139" s="102">
        <v>1.4000000000000001</v>
      </c>
      <c r="AK139" s="102">
        <v>10.0</v>
      </c>
      <c r="AL139" s="113">
        <v>28510.0</v>
      </c>
      <c r="AM139" s="114">
        <v>0.2</v>
      </c>
      <c r="AN139" s="102">
        <v>0.48</v>
      </c>
      <c r="AO139" s="115">
        <f t="shared" si="9"/>
        <v>-6.132116534</v>
      </c>
      <c r="AP139" s="116">
        <f t="shared" si="10"/>
        <v>15.42476969</v>
      </c>
      <c r="AQ139" s="117">
        <f t="shared" si="11"/>
        <v>144.5085502</v>
      </c>
      <c r="AR139" s="103">
        <f t="array" ref="AR139">INDEX(Historical!$C$7:$C$1381,MATCH(B139,Historical!$B$7:$B$1403,0))*IF(AH139="n/a",1.03,IF(AH139&lt;0,1.01,IF(AH139&gt;10,1.1,(1+AH139/100))))</f>
        <v>2.09</v>
      </c>
      <c r="AS139" s="112">
        <f t="shared" si="12"/>
        <v>2.299</v>
      </c>
      <c r="AT139" s="112">
        <f t="shared" ref="AT139:AV139" si="147">IF($AK139="n/a",1.03*AS139,IF($AK139&lt;0,1.01*AS139,IF($AK139&gt;10,1.1*AS139,(1+$AK139/100)*AS139)))</f>
        <v>2.5289</v>
      </c>
      <c r="AU139" s="112">
        <f t="shared" si="147"/>
        <v>2.78179</v>
      </c>
      <c r="AV139" s="112">
        <f t="shared" si="147"/>
        <v>3.059969</v>
      </c>
      <c r="AW139" s="103">
        <f t="shared" si="14"/>
        <v>12.759659</v>
      </c>
      <c r="AX139" s="118">
        <f t="shared" si="15"/>
        <v>17.72174861</v>
      </c>
      <c r="AY139" s="119">
        <v>1.16</v>
      </c>
      <c r="AZ139" s="114">
        <v>-1.6400000000000001</v>
      </c>
      <c r="BA139" s="114">
        <v>-28.18</v>
      </c>
      <c r="BB139" s="114">
        <v>-19.900000000000002</v>
      </c>
      <c r="BC139" s="114">
        <v>-17.46</v>
      </c>
      <c r="BD139" s="42"/>
      <c r="BE139" s="17">
        <v>1974.0</v>
      </c>
      <c r="BF139" s="17">
        <f t="shared" si="16"/>
        <v>4</v>
      </c>
      <c r="BG139" s="120">
        <v>12.1</v>
      </c>
    </row>
    <row r="140" ht="11.25" customHeight="1">
      <c r="A140" s="55" t="s">
        <v>512</v>
      </c>
      <c r="B140" s="99" t="s">
        <v>513</v>
      </c>
      <c r="C140" s="100" t="s">
        <v>136</v>
      </c>
      <c r="D140" s="100" t="s">
        <v>153</v>
      </c>
      <c r="E140" s="101">
        <v>28.0</v>
      </c>
      <c r="F140" s="58">
        <v>97.0</v>
      </c>
      <c r="G140" s="58" t="s">
        <v>121</v>
      </c>
      <c r="H140" s="58" t="s">
        <v>120</v>
      </c>
      <c r="I140" s="102">
        <v>57.82</v>
      </c>
      <c r="J140" s="103">
        <f t="shared" si="2"/>
        <v>2.836388793</v>
      </c>
      <c r="K140" s="144">
        <v>0.41</v>
      </c>
      <c r="L140" s="73">
        <v>4.0</v>
      </c>
      <c r="M140" s="23">
        <f t="shared" si="3"/>
        <v>1.64</v>
      </c>
      <c r="N140" s="105" t="s">
        <v>282</v>
      </c>
      <c r="O140" s="145">
        <v>0.4</v>
      </c>
      <c r="P140" s="107">
        <v>43588.0</v>
      </c>
      <c r="Q140" s="107">
        <v>43602.0</v>
      </c>
      <c r="R140" s="23">
        <f t="shared" si="4"/>
        <v>2.5</v>
      </c>
      <c r="S140" s="108">
        <f t="array" ref="S140">IF(INDEX(Historical!$D$7:$D$1379,MATCH(B140,Historical!$B$7:$B$1403,0))=0,"n/a",(INDEX(Historical!$C$7:$C$1381,MATCH(B140,Historical!$B$7:$B$1403,0))/INDEX(Historical!$D$7:$D$1379,MATCH(B140,Historical!$B$7:$B$1403,0))-1)*100)</f>
        <v>1.875</v>
      </c>
      <c r="T140" s="108">
        <f t="array" ref="T140">IF(INDEX(Historical!$F$7:$F$1372,MATCH(B140,Historical!$B$7:$B$1403,0))=0,"n/a",((INDEX(Historical!$C$7:$C$1381,MATCH(B140,Historical!$B$7:$B$1403,0))/INDEX(Historical!$F$7:$F$1372,MATCH(B140,Historical!$B$7:$B$1403,0)))^(1/3)-1)*100)</f>
        <v>1.473896071</v>
      </c>
      <c r="U140" s="108">
        <f t="array" ref="U140">IF(INDEX(Historical!$H$7:$H$1372,MATCH(B140,Historical!$B$7:$B$1403,0))=0,"n/a",((INDEX(Historical!$C$7:$C$1381,MATCH(B140,Historical!$B$7:$B$1403,0))/INDEX(Historical!$H$7:$H$1372,MATCH(B140,Historical!$B$7:$B$1403,0)))^(1/5)-1)*100)</f>
        <v>1.407202781</v>
      </c>
      <c r="V140" s="108">
        <f t="array" ref="V140">IF(INDEX(Historical!$O$7:$O$1372,MATCH(B140,Historical!$B$7:$B$1403,0))=0,"n/a",((INDEX(Historical!$C$7:$C$1381,MATCH(B140,Historical!$B$7:$B$1403,0))/INDEX(Historical!$O$7:$O$1372,MATCH(B140,Historical!$B$7:$B$1403,0)))^(1/10)-1)*100)</f>
        <v>1.460465184</v>
      </c>
      <c r="W140" s="109">
        <f t="shared" si="5"/>
        <v>0.9635305219</v>
      </c>
      <c r="X140" s="110">
        <f t="shared" si="6"/>
        <v>1.005144844</v>
      </c>
      <c r="Y140" s="149" t="s">
        <v>514</v>
      </c>
      <c r="Z140" s="103">
        <f t="shared" si="7"/>
        <v>55.03355705</v>
      </c>
      <c r="AA140" s="112">
        <f t="shared" si="8"/>
        <v>19.40268456</v>
      </c>
      <c r="AB140" s="73">
        <v>12.0</v>
      </c>
      <c r="AC140" s="102">
        <v>2.98</v>
      </c>
      <c r="AD140" s="102">
        <v>6.47</v>
      </c>
      <c r="AE140" s="102">
        <v>9.96</v>
      </c>
      <c r="AF140" s="102">
        <v>2.19</v>
      </c>
      <c r="AG140" s="102">
        <v>11.200000000000001</v>
      </c>
      <c r="AH140" s="102">
        <v>13.4</v>
      </c>
      <c r="AI140" s="102">
        <v>2.26</v>
      </c>
      <c r="AJ140" s="102">
        <v>1.4000000000000001</v>
      </c>
      <c r="AK140" s="102">
        <v>3.0</v>
      </c>
      <c r="AL140" s="113">
        <v>1580.0</v>
      </c>
      <c r="AM140" s="114">
        <v>0.2</v>
      </c>
      <c r="AN140" s="102">
        <v>0.0</v>
      </c>
      <c r="AO140" s="115">
        <f t="shared" si="9"/>
        <v>-15.15909299</v>
      </c>
      <c r="AP140" s="116">
        <f t="shared" si="10"/>
        <v>4.243591574</v>
      </c>
      <c r="AQ140" s="117">
        <f t="shared" si="11"/>
        <v>37.423723</v>
      </c>
      <c r="AR140" s="103">
        <f t="array" ref="AR140">INDEX(Historical!$C$7:$C$1381,MATCH(B140,Historical!$B$7:$B$1403,0))*IF(AH140="n/a",1.03,IF(AH140&lt;0,1.01,IF(AH140&gt;10,1.1,(1+AH140/100))))</f>
        <v>1.793</v>
      </c>
      <c r="AS140" s="112">
        <f t="shared" si="12"/>
        <v>1.8335218</v>
      </c>
      <c r="AT140" s="112">
        <f t="shared" ref="AT140:AV140" si="148">IF($AK140="n/a",1.03*AS140,IF($AK140&lt;0,1.01*AS140,IF($AK140&gt;10,1.1*AS140,(1+$AK140/100)*AS140)))</f>
        <v>1.888527454</v>
      </c>
      <c r="AU140" s="112">
        <f t="shared" si="148"/>
        <v>1.945183278</v>
      </c>
      <c r="AV140" s="112">
        <f t="shared" si="148"/>
        <v>2.003538776</v>
      </c>
      <c r="AW140" s="103">
        <f t="shared" si="14"/>
        <v>9.463771308</v>
      </c>
      <c r="AX140" s="118">
        <f t="shared" si="15"/>
        <v>16.36764322</v>
      </c>
      <c r="AY140" s="119">
        <v>0.88</v>
      </c>
      <c r="AZ140" s="114">
        <v>-1.26</v>
      </c>
      <c r="BA140" s="114">
        <v>-16.3</v>
      </c>
      <c r="BB140" s="114">
        <v>-12.7</v>
      </c>
      <c r="BC140" s="114">
        <v>-9.17</v>
      </c>
      <c r="BD140" s="42"/>
      <c r="BE140" s="17">
        <v>1993.0</v>
      </c>
      <c r="BF140" s="17">
        <f t="shared" si="16"/>
        <v>2</v>
      </c>
      <c r="BG140" s="120">
        <v>1.4000000000000001</v>
      </c>
    </row>
    <row r="141" ht="11.25" customHeight="1">
      <c r="A141" s="155" t="s">
        <v>515</v>
      </c>
      <c r="B141" s="99" t="s">
        <v>516</v>
      </c>
      <c r="C141" s="100" t="s">
        <v>125</v>
      </c>
      <c r="D141" s="100" t="s">
        <v>461</v>
      </c>
      <c r="E141" s="101">
        <v>44.0</v>
      </c>
      <c r="F141" s="58">
        <v>56.0</v>
      </c>
      <c r="G141" s="58" t="s">
        <v>121</v>
      </c>
      <c r="H141" s="58" t="s">
        <v>120</v>
      </c>
      <c r="I141" s="102">
        <v>45.76</v>
      </c>
      <c r="J141" s="103">
        <f t="shared" si="2"/>
        <v>3.999125874</v>
      </c>
      <c r="K141" s="104">
        <v>0.4575</v>
      </c>
      <c r="L141" s="73">
        <v>4.0</v>
      </c>
      <c r="M141" s="23">
        <f t="shared" si="3"/>
        <v>1.83</v>
      </c>
      <c r="N141" s="105" t="s">
        <v>247</v>
      </c>
      <c r="O141" s="106">
        <v>0.44</v>
      </c>
      <c r="P141" s="107">
        <v>43696.0</v>
      </c>
      <c r="Q141" s="107">
        <v>43720.0</v>
      </c>
      <c r="R141" s="23">
        <f t="shared" si="4"/>
        <v>3.977272727</v>
      </c>
      <c r="S141" s="108">
        <f t="array" ref="S141">IF(INDEX(Historical!$D$7:$D$1379,MATCH(B141,Historical!$B$7:$B$1403,0))=0,"n/a",(INDEX(Historical!$C$7:$C$1381,MATCH(B141,Historical!$B$7:$B$1403,0))/INDEX(Historical!$D$7:$D$1379,MATCH(B141,Historical!$B$7:$B$1403,0))-1)*100)</f>
        <v>6.845238095</v>
      </c>
      <c r="T141" s="108">
        <f t="array" ref="T141">IF(INDEX(Historical!$F$7:$F$1372,MATCH(B141,Historical!$B$7:$B$1403,0))=0,"n/a",((INDEX(Historical!$C$7:$C$1381,MATCH(B141,Historical!$B$7:$B$1403,0))/INDEX(Historical!$F$7:$F$1372,MATCH(B141,Historical!$B$7:$B$1403,0)))^(1/3)-1)*100)</f>
        <v>6.884740224</v>
      </c>
      <c r="U141" s="108">
        <f t="array" ref="U141">IF(INDEX(Historical!$H$7:$H$1372,MATCH(B141,Historical!$B$7:$B$1403,0))=0,"n/a",((INDEX(Historical!$C$7:$C$1381,MATCH(B141,Historical!$B$7:$B$1403,0))/INDEX(Historical!$H$7:$H$1372,MATCH(B141,Historical!$B$7:$B$1403,0)))^(1/5)-1)*100)</f>
        <v>6.583698961</v>
      </c>
      <c r="V141" s="108">
        <f t="array" ref="V141">IF(INDEX(Historical!$O$7:$O$1372,MATCH(B141,Historical!$B$7:$B$1403,0))=0,"n/a",((INDEX(Historical!$C$7:$C$1381,MATCH(B141,Historical!$B$7:$B$1403,0))/INDEX(Historical!$O$7:$O$1372,MATCH(B141,Historical!$B$7:$B$1403,0)))^(1/10)-1)*100)</f>
        <v>13.63430101</v>
      </c>
      <c r="W141" s="109">
        <f t="shared" si="5"/>
        <v>0.4828776301</v>
      </c>
      <c r="X141" s="110">
        <f t="shared" si="6"/>
        <v>0.4540482042</v>
      </c>
      <c r="Y141" s="99"/>
      <c r="Z141" s="103">
        <f t="shared" si="7"/>
        <v>44.96314496</v>
      </c>
      <c r="AA141" s="112">
        <f t="shared" si="8"/>
        <v>11.24324324</v>
      </c>
      <c r="AB141" s="73">
        <v>8.0</v>
      </c>
      <c r="AC141" s="102">
        <v>4.07</v>
      </c>
      <c r="AD141" s="102">
        <v>5.11</v>
      </c>
      <c r="AE141" s="102">
        <v>0.3</v>
      </c>
      <c r="AF141" s="102">
        <v>1.72</v>
      </c>
      <c r="AG141" s="102">
        <v>15.4</v>
      </c>
      <c r="AH141" s="102">
        <v>-12.4</v>
      </c>
      <c r="AI141" s="102">
        <v>3.3000000000000003</v>
      </c>
      <c r="AJ141" s="102">
        <v>14.499999999999998</v>
      </c>
      <c r="AK141" s="102">
        <v>2.1999999999999997</v>
      </c>
      <c r="AL141" s="113">
        <v>40870.0</v>
      </c>
      <c r="AM141" s="114">
        <v>0.2</v>
      </c>
      <c r="AN141" s="102">
        <v>0.76</v>
      </c>
      <c r="AO141" s="115">
        <f t="shared" si="9"/>
        <v>-0.6604184085</v>
      </c>
      <c r="AP141" s="116">
        <f t="shared" si="10"/>
        <v>10.58282483</v>
      </c>
      <c r="AQ141" s="117">
        <f t="shared" si="11"/>
        <v>-7.291667932</v>
      </c>
      <c r="AR141" s="103">
        <f t="array" ref="AR141">INDEX(Historical!$C$7:$C$1381,MATCH(B141,Historical!$B$7:$B$1403,0))*IF(AH141="n/a",1.03,IF(AH141&lt;0,1.01,IF(AH141&gt;10,1.1,(1+AH141/100))))</f>
        <v>1.81295</v>
      </c>
      <c r="AS141" s="112">
        <f t="shared" si="12"/>
        <v>1.87277735</v>
      </c>
      <c r="AT141" s="112">
        <f t="shared" ref="AT141:AV141" si="149">IF($AK141="n/a",1.03*AS141,IF($AK141&lt;0,1.01*AS141,IF($AK141&gt;10,1.1*AS141,(1+$AK141/100)*AS141)))</f>
        <v>1.913978452</v>
      </c>
      <c r="AU141" s="112">
        <f t="shared" si="149"/>
        <v>1.956085978</v>
      </c>
      <c r="AV141" s="112">
        <f t="shared" si="149"/>
        <v>1.999119869</v>
      </c>
      <c r="AW141" s="103">
        <f t="shared" si="14"/>
        <v>9.554911648</v>
      </c>
      <c r="AX141" s="118">
        <f t="shared" si="15"/>
        <v>20.88048874</v>
      </c>
      <c r="AY141" s="119">
        <v>0.85</v>
      </c>
      <c r="AZ141" s="114">
        <v>0.45999999999999996</v>
      </c>
      <c r="BA141" s="114">
        <v>-36.34</v>
      </c>
      <c r="BB141" s="114">
        <v>-15.740000000000002</v>
      </c>
      <c r="BC141" s="114">
        <v>-16.150000000000002</v>
      </c>
      <c r="BD141" s="42"/>
      <c r="BE141" s="17">
        <v>1976.0</v>
      </c>
      <c r="BF141" s="17">
        <f t="shared" si="16"/>
        <v>4</v>
      </c>
      <c r="BG141" s="120">
        <v>5.0</v>
      </c>
    </row>
    <row r="142" ht="11.25" customHeight="1">
      <c r="A142" s="55" t="s">
        <v>517</v>
      </c>
      <c r="B142" s="99" t="s">
        <v>518</v>
      </c>
      <c r="C142" s="100" t="s">
        <v>296</v>
      </c>
      <c r="D142" s="100" t="s">
        <v>297</v>
      </c>
      <c r="E142" s="101">
        <v>38.0</v>
      </c>
      <c r="F142" s="58">
        <v>69.0</v>
      </c>
      <c r="G142" s="58" t="s">
        <v>168</v>
      </c>
      <c r="H142" s="58" t="s">
        <v>168</v>
      </c>
      <c r="I142" s="102">
        <v>21.94</v>
      </c>
      <c r="J142" s="103">
        <f t="shared" si="2"/>
        <v>4.375569736</v>
      </c>
      <c r="K142" s="104">
        <v>0.24</v>
      </c>
      <c r="L142" s="73">
        <v>4.0</v>
      </c>
      <c r="M142" s="23">
        <f t="shared" si="3"/>
        <v>0.96</v>
      </c>
      <c r="N142" s="105" t="s">
        <v>409</v>
      </c>
      <c r="O142" s="106">
        <v>0.23</v>
      </c>
      <c r="P142" s="107">
        <v>43615.0</v>
      </c>
      <c r="Q142" s="107">
        <v>43644.0</v>
      </c>
      <c r="R142" s="23">
        <f t="shared" si="4"/>
        <v>4.347826087</v>
      </c>
      <c r="S142" s="108">
        <f t="array" ref="S142">IF(INDEX(Historical!$D$7:$D$1379,MATCH(B142,Historical!$B$7:$B$1403,0))=0,"n/a",(INDEX(Historical!$C$7:$C$1381,MATCH(B142,Historical!$B$7:$B$1403,0))/INDEX(Historical!$D$7:$D$1379,MATCH(B142,Historical!$B$7:$B$1403,0))-1)*100)</f>
        <v>4.444444444</v>
      </c>
      <c r="T142" s="108">
        <f t="array" ref="T142">IF(INDEX(Historical!$F$7:$F$1372,MATCH(B142,Historical!$B$7:$B$1403,0))=0,"n/a",((INDEX(Historical!$C$7:$C$1381,MATCH(B142,Historical!$B$7:$B$1403,0))/INDEX(Historical!$F$7:$F$1372,MATCH(B142,Historical!$B$7:$B$1403,0)))^(1/3)-1)*100)</f>
        <v>4.235723954</v>
      </c>
      <c r="U142" s="108">
        <f t="array" ref="U142">IF(INDEX(Historical!$H$7:$H$1372,MATCH(B142,Historical!$B$7:$B$1403,0))=0,"n/a",((INDEX(Historical!$C$7:$C$1381,MATCH(B142,Historical!$B$7:$B$1403,0))/INDEX(Historical!$H$7:$H$1372,MATCH(B142,Historical!$B$7:$B$1403,0)))^(1/5)-1)*100)</f>
        <v>4.619663312</v>
      </c>
      <c r="V142" s="108">
        <f t="array" ref="V142">IF(INDEX(Historical!$O$7:$O$1372,MATCH(B142,Historical!$B$7:$B$1403,0))=0,"n/a",((INDEX(Historical!$C$7:$C$1381,MATCH(B142,Historical!$B$7:$B$1403,0))/INDEX(Historical!$O$7:$O$1372,MATCH(B142,Historical!$B$7:$B$1403,0)))^(1/10)-1)*100)</f>
        <v>4.946989751</v>
      </c>
      <c r="W142" s="109">
        <f t="shared" si="5"/>
        <v>0.9338332085</v>
      </c>
      <c r="X142" s="110">
        <f t="shared" si="6"/>
        <v>9.239326623</v>
      </c>
      <c r="Y142" s="111"/>
      <c r="Z142" s="103">
        <f t="shared" si="7"/>
        <v>52.45901639</v>
      </c>
      <c r="AA142" s="112">
        <f t="shared" si="8"/>
        <v>11.98907104</v>
      </c>
      <c r="AB142" s="73">
        <v>12.0</v>
      </c>
      <c r="AC142" s="102">
        <v>1.83</v>
      </c>
      <c r="AD142" s="102" t="s">
        <v>128</v>
      </c>
      <c r="AE142" s="102">
        <v>0.71</v>
      </c>
      <c r="AF142" s="102">
        <v>1.05</v>
      </c>
      <c r="AG142" s="102">
        <v>10.5</v>
      </c>
      <c r="AH142" s="102">
        <v>14.399999999999999</v>
      </c>
      <c r="AI142" s="102" t="s">
        <v>128</v>
      </c>
      <c r="AJ142" s="102">
        <v>0.5</v>
      </c>
      <c r="AK142" s="102" t="s">
        <v>128</v>
      </c>
      <c r="AL142" s="120">
        <v>218.74</v>
      </c>
      <c r="AM142" s="114">
        <v>10.9</v>
      </c>
      <c r="AN142" s="102">
        <v>0.08</v>
      </c>
      <c r="AO142" s="115">
        <f t="shared" si="9"/>
        <v>-2.993837991</v>
      </c>
      <c r="AP142" s="116">
        <f t="shared" si="10"/>
        <v>8.995233047</v>
      </c>
      <c r="AQ142" s="117">
        <f t="shared" si="11"/>
        <v>-25.20093705</v>
      </c>
      <c r="AR142" s="103">
        <f t="array" ref="AR142">INDEX(Historical!$C$7:$C$1381,MATCH(B142,Historical!$B$7:$B$1403,0))*IF(AH142="n/a",1.03,IF(AH142&lt;0,1.01,IF(AH142&gt;10,1.1,(1+AH142/100))))</f>
        <v>1.034</v>
      </c>
      <c r="AS142" s="112">
        <f t="shared" si="12"/>
        <v>1.06502</v>
      </c>
      <c r="AT142" s="112">
        <f t="shared" ref="AT142:AV142" si="150">IF($AK142="n/a",1.03*AS142,IF($AK142&lt;0,1.01*AS142,IF($AK142&gt;10,1.1*AS142,(1+$AK142/100)*AS142)))</f>
        <v>1.0969706</v>
      </c>
      <c r="AU142" s="112">
        <f t="shared" si="150"/>
        <v>1.129879718</v>
      </c>
      <c r="AV142" s="112">
        <f t="shared" si="150"/>
        <v>1.16377611</v>
      </c>
      <c r="AW142" s="103">
        <f t="shared" si="14"/>
        <v>5.489646428</v>
      </c>
      <c r="AX142" s="118">
        <f t="shared" si="15"/>
        <v>25.02117788</v>
      </c>
      <c r="AY142" s="119">
        <v>0.82</v>
      </c>
      <c r="AZ142" s="114">
        <v>1.06</v>
      </c>
      <c r="BA142" s="114">
        <v>-36.3</v>
      </c>
      <c r="BB142" s="114">
        <v>-9.53</v>
      </c>
      <c r="BC142" s="114">
        <v>-11.86</v>
      </c>
      <c r="BD142" s="42"/>
      <c r="BE142" s="17">
        <v>1982.0</v>
      </c>
      <c r="BF142" s="17">
        <f t="shared" si="16"/>
        <v>3</v>
      </c>
      <c r="BG142" s="120">
        <v>7.7</v>
      </c>
    </row>
    <row r="143" ht="11.25" customHeight="1">
      <c r="A143" s="121" t="s">
        <v>519</v>
      </c>
      <c r="B143" s="122" t="s">
        <v>520</v>
      </c>
      <c r="C143" s="100" t="s">
        <v>125</v>
      </c>
      <c r="D143" s="100" t="s">
        <v>461</v>
      </c>
      <c r="E143" s="123">
        <v>47.0</v>
      </c>
      <c r="F143" s="58">
        <v>48.0</v>
      </c>
      <c r="G143" s="124" t="s">
        <v>121</v>
      </c>
      <c r="H143" s="124" t="s">
        <v>120</v>
      </c>
      <c r="I143" s="125">
        <v>107.68</v>
      </c>
      <c r="J143" s="126">
        <f t="shared" si="2"/>
        <v>2.005943536</v>
      </c>
      <c r="K143" s="127">
        <v>0.54</v>
      </c>
      <c r="L143" s="128">
        <v>4.0</v>
      </c>
      <c r="M143" s="129">
        <f t="shared" si="3"/>
        <v>2.16</v>
      </c>
      <c r="N143" s="130" t="s">
        <v>143</v>
      </c>
      <c r="O143" s="131">
        <v>0.53</v>
      </c>
      <c r="P143" s="132">
        <v>43909.0</v>
      </c>
      <c r="Q143" s="132">
        <v>43927.0</v>
      </c>
      <c r="R143" s="129">
        <f t="shared" si="4"/>
        <v>1.886792453</v>
      </c>
      <c r="S143" s="108">
        <f t="array" ref="S143">IF(INDEX(Historical!$D$7:$D$1379,MATCH(B143,Historical!$B$7:$B$1403,0))=0,"n/a",(INDEX(Historical!$C$7:$C$1381,MATCH(B143,Historical!$B$7:$B$1403,0))/INDEX(Historical!$D$7:$D$1379,MATCH(B143,Historical!$B$7:$B$1403,0))-1)*100)</f>
        <v>1.93236715</v>
      </c>
      <c r="T143" s="108">
        <f t="array" ref="T143">IF(INDEX(Historical!$F$7:$F$1372,MATCH(B143,Historical!$B$7:$B$1403,0))=0,"n/a",((INDEX(Historical!$C$7:$C$1381,MATCH(B143,Historical!$B$7:$B$1403,0))/INDEX(Historical!$F$7:$F$1372,MATCH(B143,Historical!$B$7:$B$1403,0)))^(1/3)-1)*100)</f>
        <v>1.970948651</v>
      </c>
      <c r="U143" s="108">
        <f t="array" ref="U143">IF(INDEX(Historical!$H$7:$H$1372,MATCH(B143,Historical!$B$7:$B$1403,0))=0,"n/a",((INDEX(Historical!$C$7:$C$1381,MATCH(B143,Historical!$B$7:$B$1403,0))/INDEX(Historical!$H$7:$H$1372,MATCH(B143,Historical!$B$7:$B$1403,0)))^(1/5)-1)*100)</f>
        <v>2.011660673</v>
      </c>
      <c r="V143" s="108">
        <f t="array" ref="V143">IF(INDEX(Historical!$O$7:$O$1372,MATCH(B143,Historical!$B$7:$B$1403,0))=0,"n/a",((INDEX(Historical!$C$7:$C$1381,MATCH(B143,Historical!$B$7:$B$1403,0))/INDEX(Historical!$O$7:$O$1372,MATCH(B143,Historical!$B$7:$B$1403,0)))^(1/10)-1)*100)</f>
        <v>7.177346254</v>
      </c>
      <c r="W143" s="109">
        <f t="shared" si="5"/>
        <v>0.2802791731</v>
      </c>
      <c r="X143" s="110" t="str">
        <f t="shared" si="6"/>
        <v>n/a</v>
      </c>
      <c r="Y143" s="122"/>
      <c r="Z143" s="126">
        <f t="shared" si="7"/>
        <v>41.61849711</v>
      </c>
      <c r="AA143" s="134">
        <f t="shared" si="8"/>
        <v>20.74759152</v>
      </c>
      <c r="AB143" s="128">
        <v>1.0</v>
      </c>
      <c r="AC143" s="125">
        <v>5.19</v>
      </c>
      <c r="AD143" s="125">
        <v>3.49</v>
      </c>
      <c r="AE143" s="125">
        <v>0.58</v>
      </c>
      <c r="AF143" s="125">
        <v>4.27</v>
      </c>
      <c r="AG143" s="125">
        <v>18.2</v>
      </c>
      <c r="AH143" s="125">
        <v>-24.8</v>
      </c>
      <c r="AI143" s="125">
        <v>6.77</v>
      </c>
      <c r="AJ143" s="125">
        <v>-13.0</v>
      </c>
      <c r="AK143" s="125">
        <v>5.949999999999999</v>
      </c>
      <c r="AL143" s="135">
        <v>303210.0</v>
      </c>
      <c r="AM143" s="136">
        <v>0.3</v>
      </c>
      <c r="AN143" s="125">
        <v>0.76</v>
      </c>
      <c r="AO143" s="137">
        <f t="shared" si="9"/>
        <v>-16.72998731</v>
      </c>
      <c r="AP143" s="138">
        <f t="shared" si="10"/>
        <v>4.017604209</v>
      </c>
      <c r="AQ143" s="139">
        <f t="shared" si="11"/>
        <v>98.42963018</v>
      </c>
      <c r="AR143" s="103">
        <f t="array" ref="AR143">INDEX(Historical!$C$7:$C$1381,MATCH(B143,Historical!$B$7:$B$1403,0))*IF(AH143="n/a",1.03,IF(AH143&lt;0,1.01,IF(AH143&gt;10,1.1,(1+AH143/100))))</f>
        <v>2.1311</v>
      </c>
      <c r="AS143" s="134">
        <f t="shared" si="12"/>
        <v>2.27537547</v>
      </c>
      <c r="AT143" s="134">
        <f t="shared" ref="AT143:AV143" si="151">IF($AK143="n/a",1.03*AS143,IF($AK143&lt;0,1.01*AS143,IF($AK143&gt;10,1.1*AS143,(1+$AK143/100)*AS143)))</f>
        <v>2.41076031</v>
      </c>
      <c r="AU143" s="134">
        <f t="shared" si="151"/>
        <v>2.554200549</v>
      </c>
      <c r="AV143" s="134">
        <f t="shared" si="151"/>
        <v>2.706175482</v>
      </c>
      <c r="AW143" s="126">
        <f t="shared" si="14"/>
        <v>12.07761181</v>
      </c>
      <c r="AX143" s="140">
        <f t="shared" si="15"/>
        <v>11.21620711</v>
      </c>
      <c r="AY143" s="141">
        <v>0.41</v>
      </c>
      <c r="AZ143" s="136">
        <v>11.55</v>
      </c>
      <c r="BA143" s="136">
        <v>-14.12</v>
      </c>
      <c r="BB143" s="136">
        <v>-7.93</v>
      </c>
      <c r="BC143" s="136">
        <v>-5.8999999999999995</v>
      </c>
      <c r="BD143" s="142"/>
      <c r="BE143" s="17">
        <v>1974.0</v>
      </c>
      <c r="BF143" s="17">
        <f t="shared" si="16"/>
        <v>4</v>
      </c>
      <c r="BG143" s="143">
        <v>5.5</v>
      </c>
    </row>
    <row r="144" ht="11.25" customHeight="1">
      <c r="A144" s="155" t="s">
        <v>521</v>
      </c>
      <c r="B144" s="99" t="s">
        <v>522</v>
      </c>
      <c r="C144" s="100" t="s">
        <v>177</v>
      </c>
      <c r="D144" s="100" t="s">
        <v>178</v>
      </c>
      <c r="E144" s="101">
        <v>27.0</v>
      </c>
      <c r="F144" s="58">
        <v>108.0</v>
      </c>
      <c r="G144" s="58" t="s">
        <v>121</v>
      </c>
      <c r="H144" s="58" t="s">
        <v>121</v>
      </c>
      <c r="I144" s="102">
        <v>150.56</v>
      </c>
      <c r="J144" s="103">
        <f t="shared" si="2"/>
        <v>0.4250797024</v>
      </c>
      <c r="K144" s="144">
        <v>0.16</v>
      </c>
      <c r="L144" s="73">
        <v>4.0</v>
      </c>
      <c r="M144" s="23">
        <f t="shared" si="3"/>
        <v>0.64</v>
      </c>
      <c r="N144" s="105" t="s">
        <v>465</v>
      </c>
      <c r="O144" s="145">
        <v>0.15</v>
      </c>
      <c r="P144" s="107">
        <v>43760.0</v>
      </c>
      <c r="Q144" s="107">
        <v>43775.0</v>
      </c>
      <c r="R144" s="23">
        <f t="shared" si="4"/>
        <v>6.666666667</v>
      </c>
      <c r="S144" s="108">
        <f t="array" ref="S144">IF(INDEX(Historical!$D$7:$D$1379,MATCH(B144,Historical!$B$7:$B$1403,0))=0,"n/a",(INDEX(Historical!$C$7:$C$1381,MATCH(B144,Historical!$B$7:$B$1403,0))/INDEX(Historical!$D$7:$D$1379,MATCH(B144,Historical!$B$7:$B$1403,0))-1)*100)</f>
        <v>7.01754386</v>
      </c>
      <c r="T144" s="108">
        <f t="array" ref="T144">IF(INDEX(Historical!$F$7:$F$1372,MATCH(B144,Historical!$B$7:$B$1403,0))=0,"n/a",((INDEX(Historical!$C$7:$C$1381,MATCH(B144,Historical!$B$7:$B$1403,0))/INDEX(Historical!$F$7:$F$1372,MATCH(B144,Historical!$B$7:$B$1403,0)))^(1/3)-1)*100)</f>
        <v>7.574974464</v>
      </c>
      <c r="U144" s="108">
        <f t="array" ref="U144">IF(INDEX(Historical!$H$7:$H$1372,MATCH(B144,Historical!$B$7:$B$1403,0))=0,"n/a",((INDEX(Historical!$C$7:$C$1381,MATCH(B144,Historical!$B$7:$B$1403,0))/INDEX(Historical!$H$7:$H$1372,MATCH(B144,Historical!$B$7:$B$1403,0)))^(1/5)-1)*100)</f>
        <v>8.27026398</v>
      </c>
      <c r="V144" s="108">
        <f t="array" ref="V144">IF(INDEX(Historical!$O$7:$O$1372,MATCH(B144,Historical!$B$7:$B$1403,0))=0,"n/a",((INDEX(Historical!$C$7:$C$1381,MATCH(B144,Historical!$B$7:$B$1403,0))/INDEX(Historical!$O$7:$O$1372,MATCH(B144,Historical!$B$7:$B$1403,0)))^(1/10)-1)*100)</f>
        <v>7.177346254</v>
      </c>
      <c r="W144" s="109">
        <f t="shared" si="5"/>
        <v>1.152273234</v>
      </c>
      <c r="X144" s="110">
        <f t="shared" si="6"/>
        <v>0.7191533895</v>
      </c>
      <c r="Y144" s="149"/>
      <c r="Z144" s="103">
        <f t="shared" si="7"/>
        <v>19.9376947</v>
      </c>
      <c r="AA144" s="112">
        <f t="shared" si="8"/>
        <v>46.90342679</v>
      </c>
      <c r="AB144" s="73">
        <v>12.0</v>
      </c>
      <c r="AC144" s="102">
        <v>3.21</v>
      </c>
      <c r="AD144" s="102">
        <v>5.28</v>
      </c>
      <c r="AE144" s="102">
        <v>6.11</v>
      </c>
      <c r="AF144" s="102">
        <v>7.49</v>
      </c>
      <c r="AG144" s="102">
        <v>16.1</v>
      </c>
      <c r="AH144" s="102">
        <v>-11.700000000000001</v>
      </c>
      <c r="AI144" s="102">
        <v>13.29</v>
      </c>
      <c r="AJ144" s="102">
        <v>11.5</v>
      </c>
      <c r="AK144" s="102">
        <v>8.9</v>
      </c>
      <c r="AL144" s="113">
        <v>11240.0</v>
      </c>
      <c r="AM144" s="114">
        <v>0.1</v>
      </c>
      <c r="AN144" s="102">
        <v>0.13</v>
      </c>
      <c r="AO144" s="115">
        <f t="shared" si="9"/>
        <v>-38.20808311</v>
      </c>
      <c r="AP144" s="116">
        <f t="shared" si="10"/>
        <v>8.695343682</v>
      </c>
      <c r="AQ144" s="117">
        <f t="shared" si="11"/>
        <v>295.1408563</v>
      </c>
      <c r="AR144" s="103">
        <f t="array" ref="AR144">INDEX(Historical!$C$7:$C$1381,MATCH(B144,Historical!$B$7:$B$1403,0))*IF(AH144="n/a",1.03,IF(AH144&lt;0,1.01,IF(AH144&gt;10,1.1,(1+AH144/100))))</f>
        <v>0.6161</v>
      </c>
      <c r="AS144" s="112">
        <f t="shared" si="12"/>
        <v>0.67771</v>
      </c>
      <c r="AT144" s="112">
        <f t="shared" ref="AT144:AV144" si="152">IF($AK144="n/a",1.03*AS144,IF($AK144&lt;0,1.01*AS144,IF($AK144&gt;10,1.1*AS144,(1+$AK144/100)*AS144)))</f>
        <v>0.73802619</v>
      </c>
      <c r="AU144" s="112">
        <f t="shared" si="152"/>
        <v>0.8037105209</v>
      </c>
      <c r="AV144" s="112">
        <f t="shared" si="152"/>
        <v>0.8752407573</v>
      </c>
      <c r="AW144" s="103">
        <f t="shared" si="14"/>
        <v>3.710787468</v>
      </c>
      <c r="AX144" s="118">
        <f t="shared" si="15"/>
        <v>2.464656926</v>
      </c>
      <c r="AY144" s="119">
        <v>1.2</v>
      </c>
      <c r="AZ144" s="114">
        <v>48.85</v>
      </c>
      <c r="BA144" s="114">
        <v>-14.77</v>
      </c>
      <c r="BB144" s="114">
        <v>-4.36</v>
      </c>
      <c r="BC144" s="114">
        <v>6.4799999999999995</v>
      </c>
      <c r="BD144" s="42"/>
      <c r="BE144" s="17">
        <v>1994.0</v>
      </c>
      <c r="BF144" s="17">
        <f t="shared" si="16"/>
        <v>2</v>
      </c>
      <c r="BG144" s="120">
        <v>11.0</v>
      </c>
    </row>
    <row r="145" ht="11.25" customHeight="1">
      <c r="A145" s="155" t="s">
        <v>523</v>
      </c>
      <c r="B145" s="99" t="s">
        <v>524</v>
      </c>
      <c r="C145" s="100" t="s">
        <v>158</v>
      </c>
      <c r="D145" s="100" t="s">
        <v>159</v>
      </c>
      <c r="E145" s="101">
        <v>27.0</v>
      </c>
      <c r="F145" s="58">
        <v>106.0</v>
      </c>
      <c r="G145" s="58" t="s">
        <v>121</v>
      </c>
      <c r="H145" s="58" t="s">
        <v>121</v>
      </c>
      <c r="I145" s="102">
        <v>43.01</v>
      </c>
      <c r="J145" s="103">
        <f t="shared" si="2"/>
        <v>2.179028133</v>
      </c>
      <c r="K145" s="144">
        <v>0.2343</v>
      </c>
      <c r="L145" s="73">
        <v>4.0</v>
      </c>
      <c r="M145" s="23">
        <f t="shared" si="3"/>
        <v>0.9372</v>
      </c>
      <c r="N145" s="105" t="s">
        <v>138</v>
      </c>
      <c r="O145" s="145">
        <v>0.219</v>
      </c>
      <c r="P145" s="107">
        <v>43692.0</v>
      </c>
      <c r="Q145" s="107">
        <v>43709.0</v>
      </c>
      <c r="R145" s="23">
        <f t="shared" si="4"/>
        <v>6.98630137</v>
      </c>
      <c r="S145" s="108">
        <f t="array" ref="S145">IF(INDEX(Historical!$D$7:$D$1379,MATCH(B145,Historical!$B$7:$B$1403,0))=0,"n/a",(INDEX(Historical!$C$7:$C$1381,MATCH(B145,Historical!$B$7:$B$1403,0))/INDEX(Historical!$D$7:$D$1379,MATCH(B145,Historical!$B$7:$B$1403,0))-1)*100)</f>
        <v>6.910377358</v>
      </c>
      <c r="T145" s="108">
        <f t="array" ref="T145">IF(INDEX(Historical!$F$7:$F$1372,MATCH(B145,Historical!$B$7:$B$1403,0))=0,"n/a",((INDEX(Historical!$C$7:$C$1381,MATCH(B145,Historical!$B$7:$B$1403,0))/INDEX(Historical!$F$7:$F$1372,MATCH(B145,Historical!$B$7:$B$1403,0)))^(1/3)-1)*100)</f>
        <v>7.070246816</v>
      </c>
      <c r="U145" s="108">
        <f t="array" ref="U145">IF(INDEX(Historical!$H$7:$H$1372,MATCH(B145,Historical!$B$7:$B$1403,0))=0,"n/a",((INDEX(Historical!$C$7:$C$1381,MATCH(B145,Historical!$B$7:$B$1403,0))/INDEX(Historical!$H$7:$H$1372,MATCH(B145,Historical!$B$7:$B$1403,0)))^(1/5)-1)*100)</f>
        <v>7.41508869</v>
      </c>
      <c r="V145" s="108">
        <f t="array" ref="V145">IF(INDEX(Historical!$O$7:$O$1372,MATCH(B145,Historical!$B$7:$B$1403,0))=0,"n/a",((INDEX(Historical!$C$7:$C$1381,MATCH(B145,Historical!$B$7:$B$1403,0))/INDEX(Historical!$O$7:$O$1372,MATCH(B145,Historical!$B$7:$B$1403,0)))^(1/10)-1)*100)</f>
        <v>7.496989997</v>
      </c>
      <c r="W145" s="109">
        <f t="shared" si="5"/>
        <v>0.9890754413</v>
      </c>
      <c r="X145" s="110" t="str">
        <f t="shared" si="6"/>
        <v>n/a</v>
      </c>
      <c r="Y145" s="149"/>
      <c r="Z145" s="103">
        <f t="shared" si="7"/>
        <v>133.8857143</v>
      </c>
      <c r="AA145" s="112">
        <f t="shared" si="8"/>
        <v>61.44285714</v>
      </c>
      <c r="AB145" s="73">
        <v>12.0</v>
      </c>
      <c r="AC145" s="102">
        <v>0.7</v>
      </c>
      <c r="AD145" s="102">
        <v>9.56</v>
      </c>
      <c r="AE145" s="102">
        <v>10.77</v>
      </c>
      <c r="AF145" s="102">
        <v>2.58</v>
      </c>
      <c r="AG145" s="102">
        <v>5.4</v>
      </c>
      <c r="AH145" s="102">
        <v>-21.2</v>
      </c>
      <c r="AI145" s="102">
        <v>5.88</v>
      </c>
      <c r="AJ145" s="102">
        <v>-1.3</v>
      </c>
      <c r="AK145" s="102">
        <v>6.4</v>
      </c>
      <c r="AL145" s="113">
        <v>9360.0</v>
      </c>
      <c r="AM145" s="114">
        <v>0.21</v>
      </c>
      <c r="AN145" s="102">
        <v>0.8</v>
      </c>
      <c r="AO145" s="115">
        <f t="shared" si="9"/>
        <v>-51.84874032</v>
      </c>
      <c r="AP145" s="116">
        <f t="shared" si="10"/>
        <v>9.594116823</v>
      </c>
      <c r="AQ145" s="117">
        <f t="shared" si="11"/>
        <v>165.4326208</v>
      </c>
      <c r="AR145" s="103">
        <f t="array" ref="AR145">INDEX(Historical!$C$7:$C$1381,MATCH(B145,Historical!$B$7:$B$1403,0))*IF(AH145="n/a",1.03,IF(AH145&lt;0,1.01,IF(AH145&gt;10,1.1,(1+AH145/100))))</f>
        <v>0.915666</v>
      </c>
      <c r="AS145" s="112">
        <f t="shared" si="12"/>
        <v>0.9695071608</v>
      </c>
      <c r="AT145" s="112">
        <f t="shared" ref="AT145:AV145" si="153">IF($AK145="n/a",1.03*AS145,IF($AK145&lt;0,1.01*AS145,IF($AK145&gt;10,1.1*AS145,(1+$AK145/100)*AS145)))</f>
        <v>1.031555619</v>
      </c>
      <c r="AU145" s="112">
        <f t="shared" si="153"/>
        <v>1.097575179</v>
      </c>
      <c r="AV145" s="112">
        <f t="shared" si="153"/>
        <v>1.16781999</v>
      </c>
      <c r="AW145" s="103">
        <f t="shared" si="14"/>
        <v>5.182123949</v>
      </c>
      <c r="AX145" s="118">
        <f t="shared" si="15"/>
        <v>12.04864903</v>
      </c>
      <c r="AY145" s="119">
        <v>0.36</v>
      </c>
      <c r="AZ145" s="114">
        <v>23.630000000000003</v>
      </c>
      <c r="BA145" s="114">
        <v>-21.11</v>
      </c>
      <c r="BB145" s="114">
        <v>-13.71</v>
      </c>
      <c r="BC145" s="114">
        <v>-3.81</v>
      </c>
      <c r="BD145" s="42"/>
      <c r="BE145" s="17">
        <v>1993.0</v>
      </c>
      <c r="BF145" s="17">
        <f t="shared" si="16"/>
        <v>2</v>
      </c>
      <c r="BG145" s="120">
        <v>1.9</v>
      </c>
    </row>
    <row r="146" ht="11.25" customHeight="1">
      <c r="A146" s="55" t="s">
        <v>525</v>
      </c>
      <c r="B146" s="99" t="s">
        <v>526</v>
      </c>
      <c r="C146" s="100" t="s">
        <v>245</v>
      </c>
      <c r="D146" s="100" t="s">
        <v>246</v>
      </c>
      <c r="E146" s="101">
        <v>37.0</v>
      </c>
      <c r="F146" s="58">
        <v>73.0</v>
      </c>
      <c r="G146" s="58" t="s">
        <v>121</v>
      </c>
      <c r="H146" s="58" t="s">
        <v>121</v>
      </c>
      <c r="I146" s="102">
        <v>51.44</v>
      </c>
      <c r="J146" s="103">
        <f t="shared" si="2"/>
        <v>6.765163297</v>
      </c>
      <c r="K146" s="104">
        <v>0.87</v>
      </c>
      <c r="L146" s="73">
        <v>4.0</v>
      </c>
      <c r="M146" s="23">
        <f t="shared" si="3"/>
        <v>3.48</v>
      </c>
      <c r="N146" s="105" t="s">
        <v>164</v>
      </c>
      <c r="O146" s="106">
        <v>0.82</v>
      </c>
      <c r="P146" s="107">
        <v>43595.0</v>
      </c>
      <c r="Q146" s="107">
        <v>43626.0</v>
      </c>
      <c r="R146" s="23">
        <f t="shared" si="4"/>
        <v>6.097560976</v>
      </c>
      <c r="S146" s="108">
        <f t="array" ref="S146">IF(INDEX(Historical!$D$7:$D$1379,MATCH(B146,Historical!$B$7:$B$1403,0))=0,"n/a",(INDEX(Historical!$C$7:$C$1381,MATCH(B146,Historical!$B$7:$B$1403,0))/INDEX(Historical!$D$7:$D$1379,MATCH(B146,Historical!$B$7:$B$1403,0))-1)*100)</f>
        <v>6.191950464</v>
      </c>
      <c r="T146" s="108">
        <f t="array" ref="T146">IF(INDEX(Historical!$F$7:$F$1372,MATCH(B146,Historical!$B$7:$B$1403,0))=0,"n/a",((INDEX(Historical!$C$7:$C$1381,MATCH(B146,Historical!$B$7:$B$1403,0))/INDEX(Historical!$F$7:$F$1372,MATCH(B146,Historical!$B$7:$B$1403,0)))^(1/3)-1)*100)</f>
        <v>4.799518025</v>
      </c>
      <c r="U146" s="108">
        <f t="array" ref="U146">IF(INDEX(Historical!$H$7:$H$1372,MATCH(B146,Historical!$B$7:$B$1403,0))=0,"n/a",((INDEX(Historical!$C$7:$C$1381,MATCH(B146,Historical!$B$7:$B$1403,0))/INDEX(Historical!$H$7:$H$1372,MATCH(B146,Historical!$B$7:$B$1403,0)))^(1/5)-1)*100)</f>
        <v>4.902556257</v>
      </c>
      <c r="V146" s="108">
        <f t="array" ref="V146">IF(INDEX(Historical!$O$7:$O$1372,MATCH(B146,Historical!$B$7:$B$1403,0))=0,"n/a",((INDEX(Historical!$C$7:$C$1381,MATCH(B146,Historical!$B$7:$B$1403,0))/INDEX(Historical!$O$7:$O$1372,MATCH(B146,Historical!$B$7:$B$1403,0)))^(1/10)-1)*100)</f>
        <v>7.52726592</v>
      </c>
      <c r="W146" s="109">
        <f t="shared" si="5"/>
        <v>0.651306372</v>
      </c>
      <c r="X146" s="110" t="str">
        <f t="shared" si="6"/>
        <v>n/a</v>
      </c>
      <c r="Y146" s="99"/>
      <c r="Z146" s="103">
        <f t="shared" si="7"/>
        <v>103.5714286</v>
      </c>
      <c r="AA146" s="112">
        <f t="shared" si="8"/>
        <v>15.30952381</v>
      </c>
      <c r="AB146" s="73">
        <v>12.0</v>
      </c>
      <c r="AC146" s="102">
        <v>3.36</v>
      </c>
      <c r="AD146" s="102">
        <v>2.71</v>
      </c>
      <c r="AE146" s="102">
        <v>0.85</v>
      </c>
      <c r="AF146" s="102">
        <v>1.16</v>
      </c>
      <c r="AG146" s="102">
        <v>9.3</v>
      </c>
      <c r="AH146" s="102">
        <v>48.8</v>
      </c>
      <c r="AI146" s="102">
        <v>12.590000000000002</v>
      </c>
      <c r="AJ146" s="102">
        <v>-8.200000000000001</v>
      </c>
      <c r="AK146" s="102">
        <v>5.65</v>
      </c>
      <c r="AL146" s="113">
        <v>220340.0</v>
      </c>
      <c r="AM146" s="114">
        <v>0.2</v>
      </c>
      <c r="AN146" s="102">
        <v>0.25</v>
      </c>
      <c r="AO146" s="115">
        <f t="shared" si="9"/>
        <v>-3.641804255</v>
      </c>
      <c r="AP146" s="116">
        <f t="shared" si="10"/>
        <v>11.66771955</v>
      </c>
      <c r="AQ146" s="117">
        <f t="shared" si="11"/>
        <v>-11.15794885</v>
      </c>
      <c r="AR146" s="103">
        <f t="array" ref="AR146">INDEX(Historical!$C$7:$C$1381,MATCH(B146,Historical!$B$7:$B$1403,0))*IF(AH146="n/a",1.03,IF(AH146&lt;0,1.01,IF(AH146&gt;10,1.1,(1+AH146/100))))</f>
        <v>3.773</v>
      </c>
      <c r="AS146" s="112">
        <f t="shared" si="12"/>
        <v>4.1503</v>
      </c>
      <c r="AT146" s="112">
        <f t="shared" ref="AT146:AV146" si="154">IF($AK146="n/a",1.03*AS146,IF($AK146&lt;0,1.01*AS146,IF($AK146&gt;10,1.1*AS146,(1+$AK146/100)*AS146)))</f>
        <v>4.38479195</v>
      </c>
      <c r="AU146" s="112">
        <f t="shared" si="154"/>
        <v>4.632532695</v>
      </c>
      <c r="AV146" s="112">
        <f t="shared" si="154"/>
        <v>4.894270792</v>
      </c>
      <c r="AW146" s="103">
        <f t="shared" si="14"/>
        <v>21.83489544</v>
      </c>
      <c r="AX146" s="118">
        <f t="shared" si="15"/>
        <v>42.44730839</v>
      </c>
      <c r="AY146" s="119">
        <v>0.99</v>
      </c>
      <c r="AZ146" s="114">
        <v>3.29</v>
      </c>
      <c r="BA146" s="114">
        <v>-38.39</v>
      </c>
      <c r="BB146" s="114">
        <v>-20.990000000000002</v>
      </c>
      <c r="BC146" s="114">
        <v>-26.57</v>
      </c>
      <c r="BD146" s="42"/>
      <c r="BE146" s="17">
        <v>1983.0</v>
      </c>
      <c r="BF146" s="17">
        <f t="shared" si="16"/>
        <v>3</v>
      </c>
      <c r="BG146" s="120">
        <v>5.0</v>
      </c>
    </row>
    <row r="147" ht="12.75" customHeight="1">
      <c r="A147" s="182"/>
      <c r="B147" s="183"/>
      <c r="C147" s="182"/>
      <c r="D147" s="182"/>
      <c r="E147" s="184"/>
      <c r="F147" s="98"/>
      <c r="G147" s="182"/>
      <c r="H147" s="182"/>
      <c r="I147" s="182"/>
      <c r="J147" s="185"/>
      <c r="K147" s="182"/>
      <c r="L147" s="186"/>
      <c r="M147" s="98"/>
      <c r="N147" s="98"/>
      <c r="O147" s="185"/>
      <c r="P147" s="182"/>
      <c r="Q147" s="182"/>
      <c r="R147" s="98"/>
      <c r="S147" s="187"/>
      <c r="T147" s="187"/>
      <c r="U147" s="187"/>
      <c r="V147" s="187"/>
      <c r="W147" s="187"/>
      <c r="X147" s="187"/>
      <c r="Y147" s="183"/>
      <c r="Z147" s="185"/>
      <c r="AA147" s="182"/>
      <c r="AB147" s="182"/>
      <c r="AC147" s="188"/>
      <c r="AD147" s="188"/>
      <c r="AE147" s="188"/>
      <c r="AF147" s="188"/>
      <c r="AG147" s="188"/>
      <c r="AH147" s="188"/>
      <c r="AI147" s="188"/>
      <c r="AJ147" s="188"/>
      <c r="AK147" s="188"/>
      <c r="AL147" s="188"/>
      <c r="AM147" s="188"/>
      <c r="AN147" s="188"/>
      <c r="AO147" s="185"/>
      <c r="AP147" s="182"/>
      <c r="AQ147" s="182"/>
      <c r="AR147" s="189"/>
      <c r="AS147" s="190"/>
      <c r="AT147" s="190"/>
      <c r="AU147" s="190"/>
      <c r="AV147" s="190"/>
      <c r="AW147" s="189"/>
      <c r="AX147" s="190"/>
      <c r="AY147" s="185"/>
      <c r="AZ147" s="182"/>
      <c r="BA147" s="182"/>
      <c r="BB147" s="182"/>
      <c r="BC147" s="182"/>
      <c r="BD147" s="184"/>
      <c r="BE147" s="98"/>
      <c r="BF147" s="98"/>
      <c r="BG147" s="182"/>
    </row>
    <row r="148" ht="12.75" customHeight="1">
      <c r="A148" s="55" t="s">
        <v>527</v>
      </c>
      <c r="B148" s="13">
        <f>COUNTA(B7:B146)</f>
        <v>140</v>
      </c>
      <c r="C148" s="15"/>
      <c r="D148" s="15"/>
      <c r="E148" s="191">
        <f>AVERAGE(E7:E146)</f>
        <v>39.35</v>
      </c>
      <c r="F148" s="17"/>
      <c r="G148" s="15"/>
      <c r="H148" s="15"/>
      <c r="I148" s="192">
        <f t="shared" ref="I148:K148" si="155">AVERAGE(I7:I146)</f>
        <v>94.86007143</v>
      </c>
      <c r="J148" s="193">
        <f t="shared" si="155"/>
        <v>2.789231241</v>
      </c>
      <c r="K148" s="194">
        <f t="shared" si="155"/>
        <v>0.5792739286</v>
      </c>
      <c r="L148" s="21"/>
      <c r="M148" s="192">
        <f>AVERAGE(M7:M146)</f>
        <v>2.151167143</v>
      </c>
      <c r="N148" s="17"/>
      <c r="O148" s="194">
        <f>AVERAGE(O7:O146)</f>
        <v>0.5421343712</v>
      </c>
      <c r="P148" s="15"/>
      <c r="Q148" s="15"/>
      <c r="R148" s="192">
        <f t="shared" ref="R148:X148" si="156">AVERAGE(R7:R146)</f>
        <v>6.718142676</v>
      </c>
      <c r="S148" s="195">
        <f t="shared" si="156"/>
        <v>7.750867104</v>
      </c>
      <c r="T148" s="195">
        <f t="shared" si="156"/>
        <v>7.512618771</v>
      </c>
      <c r="U148" s="195">
        <f t="shared" si="156"/>
        <v>7.456047688</v>
      </c>
      <c r="V148" s="195">
        <f t="shared" si="156"/>
        <v>8.009605832</v>
      </c>
      <c r="W148" s="196">
        <f t="shared" si="156"/>
        <v>0.9760814283</v>
      </c>
      <c r="X148" s="197">
        <f t="shared" si="156"/>
        <v>2.003914643</v>
      </c>
      <c r="Y148" s="15"/>
      <c r="Z148" s="193">
        <f t="shared" ref="Z148:AA148" si="157">AVERAGE(Z7:Z146)</f>
        <v>63.27377481</v>
      </c>
      <c r="AA148" s="192">
        <f t="shared" si="157"/>
        <v>24.87613948</v>
      </c>
      <c r="AB148" s="21"/>
      <c r="AC148" s="192">
        <f t="shared" ref="AC148:BC148" si="158">AVERAGE(AC7:AC146)</f>
        <v>4.178208955</v>
      </c>
      <c r="AD148" s="192">
        <f t="shared" si="158"/>
        <v>3.538347107</v>
      </c>
      <c r="AE148" s="192">
        <f t="shared" si="158"/>
        <v>3.55761194</v>
      </c>
      <c r="AF148" s="192">
        <f t="shared" si="158"/>
        <v>5.386793893</v>
      </c>
      <c r="AG148" s="192">
        <f t="shared" si="158"/>
        <v>17.12659091</v>
      </c>
      <c r="AH148" s="192">
        <f t="shared" si="158"/>
        <v>18.00681818</v>
      </c>
      <c r="AI148" s="192">
        <f t="shared" si="158"/>
        <v>8.55176</v>
      </c>
      <c r="AJ148" s="192">
        <f t="shared" si="158"/>
        <v>6.486466165</v>
      </c>
      <c r="AK148" s="192">
        <f t="shared" si="158"/>
        <v>8.691031746</v>
      </c>
      <c r="AL148" s="198">
        <f t="shared" si="158"/>
        <v>35304.01806</v>
      </c>
      <c r="AM148" s="192">
        <f t="shared" si="158"/>
        <v>3.002631579</v>
      </c>
      <c r="AN148" s="192">
        <f t="shared" si="158"/>
        <v>0.8156900763</v>
      </c>
      <c r="AO148" s="199">
        <f t="shared" si="158"/>
        <v>-14.57755662</v>
      </c>
      <c r="AP148" s="192">
        <f t="shared" si="158"/>
        <v>10.24527893</v>
      </c>
      <c r="AQ148" s="200">
        <f t="shared" si="158"/>
        <v>109.700462</v>
      </c>
      <c r="AR148" s="201">
        <f t="shared" si="158"/>
        <v>2.177303756</v>
      </c>
      <c r="AS148" s="192">
        <f t="shared" si="158"/>
        <v>2.329556963</v>
      </c>
      <c r="AT148" s="192">
        <f t="shared" si="158"/>
        <v>2.488202979</v>
      </c>
      <c r="AU148" s="192">
        <f t="shared" si="158"/>
        <v>2.65935601</v>
      </c>
      <c r="AV148" s="192">
        <f t="shared" si="158"/>
        <v>2.844086601</v>
      </c>
      <c r="AW148" s="192">
        <f t="shared" si="158"/>
        <v>12.49850631</v>
      </c>
      <c r="AX148" s="200">
        <f t="shared" si="158"/>
        <v>16.26488728</v>
      </c>
      <c r="AY148" s="201">
        <f t="shared" si="158"/>
        <v>0.8145522388</v>
      </c>
      <c r="AZ148" s="192">
        <f t="shared" si="158"/>
        <v>11.01877253</v>
      </c>
      <c r="BA148" s="192">
        <f t="shared" si="158"/>
        <v>-19.9660787</v>
      </c>
      <c r="BB148" s="192">
        <f t="shared" si="158"/>
        <v>-11.40680801</v>
      </c>
      <c r="BC148" s="200">
        <f t="shared" si="158"/>
        <v>-7.653140237</v>
      </c>
      <c r="BD148" s="192"/>
      <c r="BE148" s="21">
        <f t="shared" ref="BE148:BG148" si="159">AVERAGE(BE7:BE146)</f>
        <v>1981.171429</v>
      </c>
      <c r="BF148" s="192">
        <f t="shared" si="159"/>
        <v>3.714285714</v>
      </c>
      <c r="BG148" s="192">
        <f t="shared" si="159"/>
        <v>6.85962406</v>
      </c>
    </row>
    <row r="149" ht="12.75" customHeight="1">
      <c r="A149" s="15"/>
      <c r="B149" s="13"/>
      <c r="C149" s="15"/>
      <c r="D149" s="15"/>
      <c r="E149" s="17"/>
      <c r="F149" s="17"/>
      <c r="G149" s="15"/>
      <c r="H149" s="15"/>
      <c r="I149" s="15"/>
      <c r="J149" s="49"/>
      <c r="K149" s="15"/>
      <c r="L149" s="21"/>
      <c r="M149" s="17"/>
      <c r="N149" s="17"/>
      <c r="O149" s="202"/>
      <c r="P149" s="15"/>
      <c r="Q149" s="15"/>
      <c r="R149" s="17"/>
      <c r="S149" s="26"/>
      <c r="T149" s="26"/>
      <c r="U149" s="26"/>
      <c r="V149" s="26"/>
      <c r="W149" s="203"/>
      <c r="X149" s="203"/>
      <c r="Y149" s="15"/>
      <c r="Z149" s="49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204"/>
      <c r="AM149" s="15"/>
      <c r="AN149" s="13"/>
      <c r="AO149" s="15"/>
      <c r="AP149" s="15"/>
      <c r="AQ149" s="13"/>
      <c r="AR149" s="15"/>
      <c r="AS149" s="15"/>
      <c r="AT149" s="15"/>
      <c r="AU149" s="15"/>
      <c r="AV149" s="15"/>
      <c r="AW149" s="15"/>
      <c r="AX149" s="13"/>
      <c r="AY149" s="15"/>
      <c r="AZ149" s="15"/>
      <c r="BA149" s="15"/>
      <c r="BB149" s="15"/>
      <c r="BC149" s="13"/>
      <c r="BD149" s="15"/>
      <c r="BE149" s="205"/>
      <c r="BF149" s="15"/>
      <c r="BG149" s="15"/>
    </row>
    <row r="150" ht="12.75" customHeight="1">
      <c r="A150" s="15" t="s">
        <v>528</v>
      </c>
      <c r="B150" s="13"/>
      <c r="C150" s="15"/>
      <c r="D150" s="15"/>
      <c r="E150" s="17"/>
      <c r="F150" s="17"/>
      <c r="G150" s="15"/>
      <c r="H150" s="15"/>
      <c r="I150" s="13"/>
      <c r="J150" s="15"/>
      <c r="K150" s="15"/>
      <c r="L150" s="21"/>
      <c r="M150" s="17"/>
      <c r="N150" s="17"/>
      <c r="O150" s="202"/>
      <c r="P150" s="15"/>
      <c r="Q150" s="15"/>
      <c r="R150" s="17"/>
      <c r="S150" s="26"/>
      <c r="T150" s="26"/>
      <c r="U150" s="26"/>
      <c r="V150" s="26"/>
      <c r="W150" s="203"/>
      <c r="X150" s="203"/>
      <c r="Y150" s="15"/>
      <c r="Z150" s="49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204"/>
      <c r="AM150" s="15"/>
      <c r="AN150" s="13"/>
      <c r="AO150" s="15"/>
      <c r="AP150" s="15"/>
      <c r="AQ150" s="13"/>
      <c r="AR150" s="15"/>
      <c r="AS150" s="15"/>
      <c r="AT150" s="15"/>
      <c r="AU150" s="15"/>
      <c r="AV150" s="15"/>
      <c r="AW150" s="15"/>
      <c r="AX150" s="13"/>
      <c r="AY150" s="15"/>
      <c r="AZ150" s="15"/>
      <c r="BA150" s="15"/>
      <c r="BB150" s="15"/>
      <c r="BC150" s="13"/>
      <c r="BD150" s="15"/>
      <c r="BE150" s="205"/>
      <c r="BF150" s="15"/>
      <c r="BG150" s="15"/>
    </row>
    <row r="151" ht="12.75" customHeight="1">
      <c r="A151" s="15" t="s">
        <v>320</v>
      </c>
      <c r="B151" s="13">
        <f t="shared" ref="B151:B161" si="165">COUNTIF($C$7:$C$146,"="&amp;$A151)</f>
        <v>4</v>
      </c>
      <c r="C151" s="15"/>
      <c r="D151" s="15"/>
      <c r="E151" s="191">
        <f t="shared" ref="E151:E161" si="166">AVERAGEIFS($E$7:$E$146,$C$7:$C$146,"="&amp;$A151)</f>
        <v>33.5</v>
      </c>
      <c r="F151" s="17"/>
      <c r="G151" s="15"/>
      <c r="H151" s="15"/>
      <c r="I151" s="206">
        <f t="shared" ref="I151:K151" si="160">AVERAGEIFS(I$7:I$146,$C$7:$C$146,"="&amp;$A151)</f>
        <v>29.725</v>
      </c>
      <c r="J151" s="192">
        <f t="shared" si="160"/>
        <v>5.467987758</v>
      </c>
      <c r="K151" s="194">
        <f t="shared" si="160"/>
        <v>0.405</v>
      </c>
      <c r="L151" s="191"/>
      <c r="M151" s="192">
        <f t="shared" ref="M151:M161" si="168">AVERAGEIFS(M$7:M$146,$C$7:$C$146,"="&amp;$A151)</f>
        <v>1.62</v>
      </c>
      <c r="N151" s="191"/>
      <c r="O151" s="194">
        <f t="shared" ref="O151:O161" si="169">AVERAGEIFS(O$7:O$146,$C$7:$C$146,"="&amp;$A151)</f>
        <v>0.39375</v>
      </c>
      <c r="P151" s="191"/>
      <c r="Q151" s="191"/>
      <c r="R151" s="192">
        <f t="shared" ref="R151:X151" si="161">AVERAGEIFS(R$7:R$146,$C$7:$C$146,"="&amp;$A151)</f>
        <v>2.898587053</v>
      </c>
      <c r="S151" s="192">
        <f t="shared" si="161"/>
        <v>3.426627558</v>
      </c>
      <c r="T151" s="192">
        <f t="shared" si="161"/>
        <v>3.507384541</v>
      </c>
      <c r="U151" s="192">
        <f t="shared" si="161"/>
        <v>4.151185173</v>
      </c>
      <c r="V151" s="192">
        <f t="shared" si="161"/>
        <v>6.483880258</v>
      </c>
      <c r="W151" s="197">
        <f t="shared" si="161"/>
        <v>0.743747488</v>
      </c>
      <c r="X151" s="197">
        <f t="shared" si="161"/>
        <v>1.586670125</v>
      </c>
      <c r="Y151" s="13"/>
      <c r="Z151" s="192">
        <f t="shared" ref="Z151:AA151" si="162">AVERAGEIFS(Z$7:Z$146,$C$7:$C$146,"="&amp;$A151)</f>
        <v>190.3851208</v>
      </c>
      <c r="AA151" s="192">
        <f t="shared" si="162"/>
        <v>28.22945499</v>
      </c>
      <c r="AB151" s="192"/>
      <c r="AC151" s="192">
        <f t="shared" ref="AC151:BC151" si="163">AVERAGEIFS(AC$7:AC$146,$C$7:$C$146,"="&amp;$A151)</f>
        <v>1.4625</v>
      </c>
      <c r="AD151" s="192">
        <f t="shared" si="163"/>
        <v>2.31</v>
      </c>
      <c r="AE151" s="192">
        <f t="shared" si="163"/>
        <v>0.8675</v>
      </c>
      <c r="AF151" s="192">
        <f t="shared" si="163"/>
        <v>1.2425</v>
      </c>
      <c r="AG151" s="192">
        <f t="shared" si="163"/>
        <v>5.225</v>
      </c>
      <c r="AH151" s="192">
        <f t="shared" si="163"/>
        <v>83.45</v>
      </c>
      <c r="AI151" s="192">
        <f t="shared" si="163"/>
        <v>5.8375</v>
      </c>
      <c r="AJ151" s="192">
        <f t="shared" si="163"/>
        <v>-2.175</v>
      </c>
      <c r="AK151" s="192">
        <f t="shared" si="163"/>
        <v>15.25</v>
      </c>
      <c r="AL151" s="198">
        <f t="shared" si="163"/>
        <v>65882.5</v>
      </c>
      <c r="AM151" s="192">
        <f t="shared" si="163"/>
        <v>0.395</v>
      </c>
      <c r="AN151" s="207">
        <f t="shared" si="163"/>
        <v>1.3025</v>
      </c>
      <c r="AO151" s="192">
        <f t="shared" si="163"/>
        <v>-18.61028205</v>
      </c>
      <c r="AP151" s="192">
        <f t="shared" si="163"/>
        <v>9.619172932</v>
      </c>
      <c r="AQ151" s="207">
        <f t="shared" si="163"/>
        <v>16.68708647</v>
      </c>
      <c r="AR151" s="192">
        <f t="shared" si="163"/>
        <v>1.666445</v>
      </c>
      <c r="AS151" s="192">
        <f t="shared" si="163"/>
        <v>1.79671711</v>
      </c>
      <c r="AT151" s="192">
        <f t="shared" si="163"/>
        <v>1.936501427</v>
      </c>
      <c r="AU151" s="192">
        <f t="shared" si="163"/>
        <v>2.088512919</v>
      </c>
      <c r="AV151" s="192">
        <f t="shared" si="163"/>
        <v>2.253893757</v>
      </c>
      <c r="AW151" s="192">
        <f t="shared" si="163"/>
        <v>9.742070213</v>
      </c>
      <c r="AX151" s="207">
        <f t="shared" si="163"/>
        <v>33.05784425</v>
      </c>
      <c r="AY151" s="192">
        <f t="shared" si="163"/>
        <v>0.965</v>
      </c>
      <c r="AZ151" s="192">
        <f t="shared" si="163"/>
        <v>5.6475</v>
      </c>
      <c r="BA151" s="192">
        <f t="shared" si="163"/>
        <v>-34.7025</v>
      </c>
      <c r="BB151" s="192">
        <f t="shared" si="163"/>
        <v>-15.275</v>
      </c>
      <c r="BC151" s="207">
        <f t="shared" si="163"/>
        <v>-20.2175</v>
      </c>
      <c r="BD151" s="192"/>
      <c r="BE151" s="21">
        <f t="shared" ref="BE151:BG151" si="164">AVERAGEIFS(BE$7:BE$146,$C$7:$C$146,"="&amp;$A151)</f>
        <v>1987</v>
      </c>
      <c r="BF151" s="192">
        <f t="shared" si="164"/>
        <v>2.75</v>
      </c>
      <c r="BG151" s="192">
        <f t="shared" si="164"/>
        <v>2.125</v>
      </c>
    </row>
    <row r="152" ht="12.75" customHeight="1">
      <c r="A152" s="15" t="s">
        <v>296</v>
      </c>
      <c r="B152" s="13">
        <f t="shared" si="165"/>
        <v>9</v>
      </c>
      <c r="C152" s="15"/>
      <c r="D152" s="15"/>
      <c r="E152" s="191">
        <f t="shared" si="166"/>
        <v>44.44444444</v>
      </c>
      <c r="F152" s="17"/>
      <c r="G152" s="15"/>
      <c r="H152" s="15"/>
      <c r="I152" s="206">
        <f t="shared" ref="I152:K152" si="167">AVERAGEIFS(I$7:I$146,$C$7:$C$146,"="&amp;$A152)</f>
        <v>90.65444444</v>
      </c>
      <c r="J152" s="192">
        <f t="shared" si="167"/>
        <v>2.871544501</v>
      </c>
      <c r="K152" s="194">
        <f t="shared" si="167"/>
        <v>0.5827777778</v>
      </c>
      <c r="L152" s="191"/>
      <c r="M152" s="192">
        <f t="shared" si="168"/>
        <v>2.331111111</v>
      </c>
      <c r="N152" s="191"/>
      <c r="O152" s="194">
        <f t="shared" si="169"/>
        <v>0.5463888889</v>
      </c>
      <c r="P152" s="191"/>
      <c r="Q152" s="191"/>
      <c r="R152" s="192">
        <f t="shared" ref="R152:X152" si="170">AVERAGEIFS(R$7:R$146,$C$7:$C$146,"="&amp;$A152)</f>
        <v>7.253897773</v>
      </c>
      <c r="S152" s="192">
        <f t="shared" si="170"/>
        <v>7.726604851</v>
      </c>
      <c r="T152" s="192">
        <f t="shared" si="170"/>
        <v>9.223621782</v>
      </c>
      <c r="U152" s="192">
        <f t="shared" si="170"/>
        <v>9.766664127</v>
      </c>
      <c r="V152" s="192">
        <f t="shared" si="170"/>
        <v>12.0941645</v>
      </c>
      <c r="W152" s="197">
        <f t="shared" si="170"/>
        <v>0.8343499176</v>
      </c>
      <c r="X152" s="197">
        <f t="shared" si="170"/>
        <v>3.387486305</v>
      </c>
      <c r="Y152" s="13"/>
      <c r="Z152" s="192">
        <f t="shared" ref="Z152:AA152" si="171">AVERAGEIFS(Z$7:Z$146,$C$7:$C$146,"="&amp;$A152)</f>
        <v>53.66548869</v>
      </c>
      <c r="AA152" s="192">
        <f t="shared" si="171"/>
        <v>19.91886962</v>
      </c>
      <c r="AB152" s="192"/>
      <c r="AC152" s="192">
        <f t="shared" ref="AC152:BC152" si="172">AVERAGEIFS(AC$7:AC$146,$C$7:$C$146,"="&amp;$A152)</f>
        <v>4.395555556</v>
      </c>
      <c r="AD152" s="192">
        <f t="shared" si="172"/>
        <v>2.6075</v>
      </c>
      <c r="AE152" s="192">
        <f t="shared" si="172"/>
        <v>1.878888889</v>
      </c>
      <c r="AF152" s="192">
        <f t="shared" si="172"/>
        <v>8.6425</v>
      </c>
      <c r="AG152" s="192">
        <f t="shared" si="172"/>
        <v>23.81111111</v>
      </c>
      <c r="AH152" s="192">
        <f t="shared" si="172"/>
        <v>52.33333333</v>
      </c>
      <c r="AI152" s="192">
        <f t="shared" si="172"/>
        <v>10.19875</v>
      </c>
      <c r="AJ152" s="192">
        <f t="shared" si="172"/>
        <v>5.133333333</v>
      </c>
      <c r="AK152" s="192">
        <f t="shared" si="172"/>
        <v>9.57375</v>
      </c>
      <c r="AL152" s="198">
        <f t="shared" si="172"/>
        <v>41564.30444</v>
      </c>
      <c r="AM152" s="192">
        <f t="shared" si="172"/>
        <v>1.607777778</v>
      </c>
      <c r="AN152" s="207">
        <f t="shared" si="172"/>
        <v>1.62625</v>
      </c>
      <c r="AO152" s="192">
        <f t="shared" si="172"/>
        <v>-7.280660989</v>
      </c>
      <c r="AP152" s="192">
        <f t="shared" si="172"/>
        <v>12.63820863</v>
      </c>
      <c r="AQ152" s="207">
        <f t="shared" si="172"/>
        <v>154.1256198</v>
      </c>
      <c r="AR152" s="192">
        <f t="shared" si="172"/>
        <v>2.407624444</v>
      </c>
      <c r="AS152" s="192">
        <f t="shared" si="172"/>
        <v>2.607135328</v>
      </c>
      <c r="AT152" s="192">
        <f t="shared" si="172"/>
        <v>2.809945639</v>
      </c>
      <c r="AU152" s="192">
        <f t="shared" si="172"/>
        <v>3.030124427</v>
      </c>
      <c r="AV152" s="192">
        <f t="shared" si="172"/>
        <v>3.269244301</v>
      </c>
      <c r="AW152" s="192">
        <f t="shared" si="172"/>
        <v>14.12407414</v>
      </c>
      <c r="AX152" s="207">
        <f t="shared" si="172"/>
        <v>17.37904087</v>
      </c>
      <c r="AY152" s="192">
        <f t="shared" si="172"/>
        <v>0.9422222222</v>
      </c>
      <c r="AZ152" s="192">
        <f t="shared" si="172"/>
        <v>12.76333333</v>
      </c>
      <c r="BA152" s="192">
        <f t="shared" si="172"/>
        <v>-22.20555556</v>
      </c>
      <c r="BB152" s="192">
        <f t="shared" si="172"/>
        <v>-12.48555556</v>
      </c>
      <c r="BC152" s="207">
        <f t="shared" si="172"/>
        <v>-7.934444444</v>
      </c>
      <c r="BD152" s="192"/>
      <c r="BE152" s="21">
        <f t="shared" ref="BE152:BG152" si="173">AVERAGEIFS(BE$7:BE$146,$C$7:$C$146,"="&amp;$A152)</f>
        <v>1975.888889</v>
      </c>
      <c r="BF152" s="192">
        <f t="shared" si="173"/>
        <v>4.444444444</v>
      </c>
      <c r="BG152" s="192">
        <f t="shared" si="173"/>
        <v>9.788888889</v>
      </c>
    </row>
    <row r="153" ht="12.75" customHeight="1">
      <c r="A153" s="15" t="s">
        <v>125</v>
      </c>
      <c r="B153" s="13">
        <f t="shared" si="165"/>
        <v>17</v>
      </c>
      <c r="C153" s="15"/>
      <c r="D153" s="15"/>
      <c r="E153" s="191">
        <f t="shared" si="166"/>
        <v>48.76470588</v>
      </c>
      <c r="F153" s="17"/>
      <c r="G153" s="15"/>
      <c r="H153" s="15"/>
      <c r="I153" s="206">
        <f t="shared" ref="I153:K153" si="174">AVERAGEIFS(I$7:I$146,$C$7:$C$146,"="&amp;$A153)</f>
        <v>84.12470588</v>
      </c>
      <c r="J153" s="192">
        <f t="shared" si="174"/>
        <v>3.070782316</v>
      </c>
      <c r="K153" s="194">
        <f t="shared" si="174"/>
        <v>0.5820705882</v>
      </c>
      <c r="L153" s="191"/>
      <c r="M153" s="192">
        <f t="shared" si="168"/>
        <v>2.328282353</v>
      </c>
      <c r="N153" s="191"/>
      <c r="O153" s="194">
        <f t="shared" si="169"/>
        <v>0.5528281553</v>
      </c>
      <c r="P153" s="191"/>
      <c r="Q153" s="191"/>
      <c r="R153" s="192">
        <f t="shared" ref="R153:X153" si="175">AVERAGEIFS(R$7:R$146,$C$7:$C$146,"="&amp;$A153)</f>
        <v>5.39796629</v>
      </c>
      <c r="S153" s="192">
        <f t="shared" si="175"/>
        <v>7.066503891</v>
      </c>
      <c r="T153" s="192">
        <f t="shared" si="175"/>
        <v>7.183348935</v>
      </c>
      <c r="U153" s="192">
        <f t="shared" si="175"/>
        <v>7.119557324</v>
      </c>
      <c r="V153" s="192">
        <f t="shared" si="175"/>
        <v>8.096951858</v>
      </c>
      <c r="W153" s="197">
        <f t="shared" si="175"/>
        <v>0.9076498349</v>
      </c>
      <c r="X153" s="197">
        <f t="shared" si="175"/>
        <v>6.06246126</v>
      </c>
      <c r="Y153" s="13"/>
      <c r="Z153" s="192">
        <f t="shared" ref="Z153:AA153" si="176">AVERAGEIFS(Z$7:Z$146,$C$7:$C$146,"="&amp;$A153)</f>
        <v>64.3549705</v>
      </c>
      <c r="AA153" s="192">
        <f t="shared" si="176"/>
        <v>25.84561313</v>
      </c>
      <c r="AB153" s="192"/>
      <c r="AC153" s="192">
        <f t="shared" ref="AC153:BC153" si="177">AVERAGEIFS(AC$7:AC$146,$C$7:$C$146,"="&amp;$A153)</f>
        <v>3.377058824</v>
      </c>
      <c r="AD153" s="192">
        <f t="shared" si="177"/>
        <v>5.092142857</v>
      </c>
      <c r="AE153" s="192">
        <f t="shared" si="177"/>
        <v>2.897647059</v>
      </c>
      <c r="AF153" s="192">
        <f t="shared" si="177"/>
        <v>8.536666667</v>
      </c>
      <c r="AG153" s="192">
        <f t="shared" si="177"/>
        <v>-10.65625</v>
      </c>
      <c r="AH153" s="192">
        <f t="shared" si="177"/>
        <v>-0.4235294118</v>
      </c>
      <c r="AI153" s="192">
        <f t="shared" si="177"/>
        <v>6.236</v>
      </c>
      <c r="AJ153" s="192">
        <f t="shared" si="177"/>
        <v>3.105882353</v>
      </c>
      <c r="AK153" s="192">
        <f t="shared" si="177"/>
        <v>4.803125</v>
      </c>
      <c r="AL153" s="198">
        <f t="shared" si="177"/>
        <v>80482.35294</v>
      </c>
      <c r="AM153" s="192">
        <f t="shared" si="177"/>
        <v>5.145294118</v>
      </c>
      <c r="AN153" s="207">
        <f t="shared" si="177"/>
        <v>1.410666667</v>
      </c>
      <c r="AO153" s="192">
        <f t="shared" si="177"/>
        <v>-16.21649681</v>
      </c>
      <c r="AP153" s="192">
        <f t="shared" si="177"/>
        <v>10.19033964</v>
      </c>
      <c r="AQ153" s="207">
        <f t="shared" si="177"/>
        <v>186.0229421</v>
      </c>
      <c r="AR153" s="192">
        <f t="shared" si="177"/>
        <v>2.370692458</v>
      </c>
      <c r="AS153" s="192">
        <f t="shared" si="177"/>
        <v>2.50865802</v>
      </c>
      <c r="AT153" s="192">
        <f t="shared" si="177"/>
        <v>2.635992678</v>
      </c>
      <c r="AU153" s="192">
        <f t="shared" si="177"/>
        <v>2.770847629</v>
      </c>
      <c r="AV153" s="192">
        <f t="shared" si="177"/>
        <v>2.91371558</v>
      </c>
      <c r="AW153" s="192">
        <f t="shared" si="177"/>
        <v>13.19990636</v>
      </c>
      <c r="AX153" s="207">
        <f t="shared" si="177"/>
        <v>17.28542047</v>
      </c>
      <c r="AY153" s="192">
        <f t="shared" si="177"/>
        <v>0.4588235294</v>
      </c>
      <c r="AZ153" s="192">
        <f t="shared" si="177"/>
        <v>9.414705882</v>
      </c>
      <c r="BA153" s="192">
        <f t="shared" si="177"/>
        <v>-17.20470588</v>
      </c>
      <c r="BB153" s="192">
        <f t="shared" si="177"/>
        <v>-9.528823529</v>
      </c>
      <c r="BC153" s="207">
        <f t="shared" si="177"/>
        <v>-6.662941176</v>
      </c>
      <c r="BD153" s="192"/>
      <c r="BE153" s="21">
        <f t="shared" ref="BE153:BG153" si="178">AVERAGEIFS(BE$7:BE$146,$C$7:$C$146,"="&amp;$A153)</f>
        <v>1971.588235</v>
      </c>
      <c r="BF153" s="192">
        <f t="shared" si="178"/>
        <v>5.058823529</v>
      </c>
      <c r="BG153" s="192">
        <f t="shared" si="178"/>
        <v>9.641176471</v>
      </c>
    </row>
    <row r="154" ht="12.75" customHeight="1">
      <c r="A154" s="15" t="s">
        <v>245</v>
      </c>
      <c r="B154" s="13">
        <f t="shared" si="165"/>
        <v>4</v>
      </c>
      <c r="C154" s="15"/>
      <c r="D154" s="15"/>
      <c r="E154" s="191">
        <f t="shared" si="166"/>
        <v>37.75</v>
      </c>
      <c r="F154" s="17"/>
      <c r="G154" s="15"/>
      <c r="H154" s="15"/>
      <c r="I154" s="206">
        <f t="shared" ref="I154:K154" si="179">AVERAGEIFS(I$7:I$146,$C$7:$C$146,"="&amp;$A154)</f>
        <v>55.7225</v>
      </c>
      <c r="J154" s="192">
        <f t="shared" si="179"/>
        <v>5.458917079</v>
      </c>
      <c r="K154" s="194">
        <f t="shared" si="179"/>
        <v>0.765</v>
      </c>
      <c r="L154" s="191"/>
      <c r="M154" s="192">
        <f t="shared" si="168"/>
        <v>3.06</v>
      </c>
      <c r="N154" s="191"/>
      <c r="O154" s="194">
        <f t="shared" si="169"/>
        <v>0.71875</v>
      </c>
      <c r="P154" s="191"/>
      <c r="Q154" s="191"/>
      <c r="R154" s="192">
        <f t="shared" ref="R154:X154" si="180">AVERAGEIFS(R$7:R$146,$C$7:$C$146,"="&amp;$A154)</f>
        <v>7.770252225</v>
      </c>
      <c r="S154" s="192">
        <f t="shared" si="180"/>
        <v>6.128701672</v>
      </c>
      <c r="T154" s="192">
        <f t="shared" si="180"/>
        <v>9.732951308</v>
      </c>
      <c r="U154" s="192">
        <f t="shared" si="180"/>
        <v>6.722379053</v>
      </c>
      <c r="V154" s="192">
        <f t="shared" si="180"/>
        <v>14.34393845</v>
      </c>
      <c r="W154" s="197">
        <f t="shared" si="180"/>
        <v>0.6120586666</v>
      </c>
      <c r="X154" s="197" t="str">
        <f t="shared" si="180"/>
        <v>#DIV/0!</v>
      </c>
      <c r="Y154" s="13"/>
      <c r="Z154" s="192">
        <f t="shared" ref="Z154:AA154" si="181">AVERAGEIFS(Z$7:Z$146,$C$7:$C$146,"="&amp;$A154)</f>
        <v>138.5322483</v>
      </c>
      <c r="AA154" s="192">
        <f t="shared" si="181"/>
        <v>25.36637252</v>
      </c>
      <c r="AB154" s="192"/>
      <c r="AC154" s="192">
        <f t="shared" ref="AC154:BC154" si="182">AVERAGEIFS(AC$7:AC$146,$C$7:$C$146,"="&amp;$A154)</f>
        <v>2.82</v>
      </c>
      <c r="AD154" s="192">
        <f t="shared" si="182"/>
        <v>6.745</v>
      </c>
      <c r="AE154" s="192">
        <f t="shared" si="182"/>
        <v>1.3775</v>
      </c>
      <c r="AF154" s="192">
        <f t="shared" si="182"/>
        <v>1.08</v>
      </c>
      <c r="AG154" s="192">
        <f t="shared" si="182"/>
        <v>8.675</v>
      </c>
      <c r="AH154" s="192">
        <f t="shared" si="182"/>
        <v>5.825</v>
      </c>
      <c r="AI154" s="192">
        <f t="shared" si="182"/>
        <v>18.31</v>
      </c>
      <c r="AJ154" s="192">
        <f t="shared" si="182"/>
        <v>-8.1</v>
      </c>
      <c r="AK154" s="192">
        <f t="shared" si="182"/>
        <v>18.47333333</v>
      </c>
      <c r="AL154" s="198">
        <f t="shared" si="182"/>
        <v>100621.62</v>
      </c>
      <c r="AM154" s="192">
        <f t="shared" si="182"/>
        <v>1.0875</v>
      </c>
      <c r="AN154" s="207">
        <f t="shared" si="182"/>
        <v>0.1525</v>
      </c>
      <c r="AO154" s="192">
        <f t="shared" si="182"/>
        <v>-12.21980648</v>
      </c>
      <c r="AP154" s="192">
        <f t="shared" si="182"/>
        <v>12.18129613</v>
      </c>
      <c r="AQ154" s="207">
        <f t="shared" si="182"/>
        <v>2.768829593</v>
      </c>
      <c r="AR154" s="192">
        <f t="shared" si="182"/>
        <v>3.171475</v>
      </c>
      <c r="AS154" s="192">
        <f t="shared" si="182"/>
        <v>3.41399795</v>
      </c>
      <c r="AT154" s="192">
        <f t="shared" si="182"/>
        <v>3.627408522</v>
      </c>
      <c r="AU154" s="192">
        <f t="shared" si="182"/>
        <v>3.855724639</v>
      </c>
      <c r="AV154" s="192">
        <f t="shared" si="182"/>
        <v>4.100105525</v>
      </c>
      <c r="AW154" s="192">
        <f t="shared" si="182"/>
        <v>18.16871164</v>
      </c>
      <c r="AX154" s="207">
        <f t="shared" si="182"/>
        <v>32.85967263</v>
      </c>
      <c r="AY154" s="192">
        <f t="shared" si="182"/>
        <v>0.965</v>
      </c>
      <c r="AZ154" s="192">
        <f t="shared" si="182"/>
        <v>5.01</v>
      </c>
      <c r="BA154" s="192">
        <f t="shared" si="182"/>
        <v>-36.52</v>
      </c>
      <c r="BB154" s="192">
        <f t="shared" si="182"/>
        <v>-16.8925</v>
      </c>
      <c r="BC154" s="207">
        <f t="shared" si="182"/>
        <v>-20.815</v>
      </c>
      <c r="BD154" s="192"/>
      <c r="BE154" s="21">
        <f t="shared" ref="BE154:BG154" si="183">AVERAGEIFS(BE$7:BE$146,$C$7:$C$146,"="&amp;$A154)</f>
        <v>1982.75</v>
      </c>
      <c r="BF154" s="192">
        <f t="shared" si="183"/>
        <v>3.5</v>
      </c>
      <c r="BG154" s="192">
        <f t="shared" si="183"/>
        <v>5.4</v>
      </c>
    </row>
    <row r="155" ht="12.75" customHeight="1">
      <c r="A155" s="15" t="s">
        <v>136</v>
      </c>
      <c r="B155" s="13">
        <f t="shared" si="165"/>
        <v>35</v>
      </c>
      <c r="C155" s="15"/>
      <c r="D155" s="15"/>
      <c r="E155" s="191">
        <f t="shared" si="166"/>
        <v>33.77142857</v>
      </c>
      <c r="F155" s="17"/>
      <c r="G155" s="15"/>
      <c r="H155" s="15"/>
      <c r="I155" s="206">
        <f t="shared" ref="I155:K155" si="184">AVERAGEIFS(I$7:I$146,$C$7:$C$146,"="&amp;$A155)</f>
        <v>80.64971429</v>
      </c>
      <c r="J155" s="192">
        <f t="shared" si="184"/>
        <v>2.844683699</v>
      </c>
      <c r="K155" s="194">
        <f t="shared" si="184"/>
        <v>0.5832142857</v>
      </c>
      <c r="L155" s="191"/>
      <c r="M155" s="192">
        <f t="shared" si="168"/>
        <v>1.863142857</v>
      </c>
      <c r="N155" s="191"/>
      <c r="O155" s="194">
        <f t="shared" si="169"/>
        <v>0.5568095238</v>
      </c>
      <c r="P155" s="191"/>
      <c r="Q155" s="191"/>
      <c r="R155" s="192">
        <f t="shared" ref="R155:X155" si="185">AVERAGEIFS(R$7:R$146,$C$7:$C$146,"="&amp;$A155)</f>
        <v>6.152207217</v>
      </c>
      <c r="S155" s="192">
        <f t="shared" si="185"/>
        <v>7.065725107</v>
      </c>
      <c r="T155" s="192">
        <f t="shared" si="185"/>
        <v>6.859732734</v>
      </c>
      <c r="U155" s="192">
        <f t="shared" si="185"/>
        <v>6.118205725</v>
      </c>
      <c r="V155" s="192">
        <f t="shared" si="185"/>
        <v>5.895943051</v>
      </c>
      <c r="W155" s="197">
        <f t="shared" si="185"/>
        <v>1.040661427</v>
      </c>
      <c r="X155" s="197">
        <f t="shared" si="185"/>
        <v>0.9969063408</v>
      </c>
      <c r="Y155" s="13"/>
      <c r="Z155" s="192">
        <f t="shared" ref="Z155:AA155" si="186">AVERAGEIFS(Z$7:Z$146,$C$7:$C$146,"="&amp;$A155)</f>
        <v>49.15633123</v>
      </c>
      <c r="AA155" s="192">
        <f t="shared" si="186"/>
        <v>20.10512562</v>
      </c>
      <c r="AB155" s="192"/>
      <c r="AC155" s="192">
        <f t="shared" ref="AC155:BC155" si="187">AVERAGEIFS(AC$7:AC$146,$C$7:$C$146,"="&amp;$A155)</f>
        <v>4.361724138</v>
      </c>
      <c r="AD155" s="192">
        <f t="shared" si="187"/>
        <v>2.922692308</v>
      </c>
      <c r="AE155" s="192">
        <f t="shared" si="187"/>
        <v>4.289655172</v>
      </c>
      <c r="AF155" s="192">
        <f t="shared" si="187"/>
        <v>6.724482759</v>
      </c>
      <c r="AG155" s="192">
        <f t="shared" si="187"/>
        <v>31.22068966</v>
      </c>
      <c r="AH155" s="192">
        <f t="shared" si="187"/>
        <v>11.92068966</v>
      </c>
      <c r="AI155" s="192">
        <f t="shared" si="187"/>
        <v>6.438928571</v>
      </c>
      <c r="AJ155" s="192">
        <f t="shared" si="187"/>
        <v>8.013793103</v>
      </c>
      <c r="AK155" s="192">
        <f t="shared" si="187"/>
        <v>9.391111111</v>
      </c>
      <c r="AL155" s="198">
        <f t="shared" si="187"/>
        <v>11601.63069</v>
      </c>
      <c r="AM155" s="192">
        <f t="shared" si="187"/>
        <v>8.434827586</v>
      </c>
      <c r="AN155" s="207">
        <f t="shared" si="187"/>
        <v>0.1196551724</v>
      </c>
      <c r="AO155" s="192">
        <f t="shared" si="187"/>
        <v>-10.73427061</v>
      </c>
      <c r="AP155" s="192">
        <f t="shared" si="187"/>
        <v>8.962889424</v>
      </c>
      <c r="AQ155" s="207">
        <f t="shared" si="187"/>
        <v>69.01386116</v>
      </c>
      <c r="AR155" s="192">
        <f t="shared" si="187"/>
        <v>1.897750714</v>
      </c>
      <c r="AS155" s="192">
        <f t="shared" si="187"/>
        <v>1.979736473</v>
      </c>
      <c r="AT155" s="192">
        <f t="shared" si="187"/>
        <v>2.097726347</v>
      </c>
      <c r="AU155" s="192">
        <f t="shared" si="187"/>
        <v>2.224858326</v>
      </c>
      <c r="AV155" s="192">
        <f t="shared" si="187"/>
        <v>2.361933311</v>
      </c>
      <c r="AW155" s="192">
        <f t="shared" si="187"/>
        <v>10.56200517</v>
      </c>
      <c r="AX155" s="207">
        <f t="shared" si="187"/>
        <v>16.3147208</v>
      </c>
      <c r="AY155" s="192">
        <f t="shared" si="187"/>
        <v>0.8382758621</v>
      </c>
      <c r="AZ155" s="192">
        <f t="shared" si="187"/>
        <v>8.314827586</v>
      </c>
      <c r="BA155" s="192">
        <f t="shared" si="187"/>
        <v>-20.60793103</v>
      </c>
      <c r="BB155" s="192">
        <f t="shared" si="187"/>
        <v>-12.3537931</v>
      </c>
      <c r="BC155" s="207">
        <f t="shared" si="187"/>
        <v>-9.143793103</v>
      </c>
      <c r="BD155" s="192"/>
      <c r="BE155" s="21">
        <f t="shared" ref="BE155:BG155" si="188">AVERAGEIFS(BE$7:BE$146,$C$7:$C$146,"="&amp;$A155)</f>
        <v>1986.828571</v>
      </c>
      <c r="BF155" s="192">
        <f t="shared" si="188"/>
        <v>2.828571429</v>
      </c>
      <c r="BG155" s="192">
        <f t="shared" si="188"/>
        <v>5.3</v>
      </c>
    </row>
    <row r="156" ht="12.75" customHeight="1">
      <c r="A156" s="15" t="s">
        <v>177</v>
      </c>
      <c r="B156" s="13">
        <f t="shared" si="165"/>
        <v>5</v>
      </c>
      <c r="C156" s="15"/>
      <c r="D156" s="15"/>
      <c r="E156" s="191">
        <f t="shared" si="166"/>
        <v>40.2</v>
      </c>
      <c r="F156" s="17"/>
      <c r="G156" s="15"/>
      <c r="H156" s="15"/>
      <c r="I156" s="206">
        <f t="shared" ref="I156:K156" si="189">AVERAGEIFS(I$7:I$146,$C$7:$C$146,"="&amp;$A156)</f>
        <v>162.824</v>
      </c>
      <c r="J156" s="192">
        <f t="shared" si="189"/>
        <v>1.586383595</v>
      </c>
      <c r="K156" s="194">
        <f t="shared" si="189"/>
        <v>0.603</v>
      </c>
      <c r="L156" s="191"/>
      <c r="M156" s="192">
        <f t="shared" si="168"/>
        <v>2.412</v>
      </c>
      <c r="N156" s="191"/>
      <c r="O156" s="194">
        <f t="shared" si="169"/>
        <v>0.568</v>
      </c>
      <c r="P156" s="191"/>
      <c r="Q156" s="191"/>
      <c r="R156" s="192">
        <f t="shared" ref="R156:X156" si="190">AVERAGEIFS(R$7:R$146,$C$7:$C$146,"="&amp;$A156)</f>
        <v>6.679309579</v>
      </c>
      <c r="S156" s="192">
        <f t="shared" si="190"/>
        <v>6.914077016</v>
      </c>
      <c r="T156" s="192">
        <f t="shared" si="190"/>
        <v>7.570470786</v>
      </c>
      <c r="U156" s="192">
        <f t="shared" si="190"/>
        <v>8.962110147</v>
      </c>
      <c r="V156" s="192">
        <f t="shared" si="190"/>
        <v>9.702850336</v>
      </c>
      <c r="W156" s="197">
        <f t="shared" si="190"/>
        <v>0.9516059029</v>
      </c>
      <c r="X156" s="197">
        <f t="shared" si="190"/>
        <v>1.98163436</v>
      </c>
      <c r="Y156" s="13"/>
      <c r="Z156" s="192">
        <f t="shared" ref="Z156:AA156" si="191">AVERAGEIFS(Z$7:Z$146,$C$7:$C$146,"="&amp;$A156)</f>
        <v>63.26273811</v>
      </c>
      <c r="AA156" s="192">
        <f t="shared" si="191"/>
        <v>46.08148338</v>
      </c>
      <c r="AB156" s="192"/>
      <c r="AC156" s="192">
        <f t="shared" ref="AC156:BC156" si="192">AVERAGEIFS(AC$7:AC$146,$C$7:$C$146,"="&amp;$A156)</f>
        <v>4.126</v>
      </c>
      <c r="AD156" s="192">
        <f t="shared" si="192"/>
        <v>5.764</v>
      </c>
      <c r="AE156" s="192">
        <f t="shared" si="192"/>
        <v>4.654</v>
      </c>
      <c r="AF156" s="192">
        <f t="shared" si="192"/>
        <v>4.944</v>
      </c>
      <c r="AG156" s="192">
        <f t="shared" si="192"/>
        <v>14.22</v>
      </c>
      <c r="AH156" s="192">
        <f t="shared" si="192"/>
        <v>0.94</v>
      </c>
      <c r="AI156" s="192">
        <f t="shared" si="192"/>
        <v>9.572</v>
      </c>
      <c r="AJ156" s="192">
        <f t="shared" si="192"/>
        <v>7.46</v>
      </c>
      <c r="AK156" s="192">
        <f t="shared" si="192"/>
        <v>8.074</v>
      </c>
      <c r="AL156" s="198">
        <f t="shared" si="192"/>
        <v>126690</v>
      </c>
      <c r="AM156" s="192">
        <f t="shared" si="192"/>
        <v>0.12</v>
      </c>
      <c r="AN156" s="207">
        <f t="shared" si="192"/>
        <v>0.58</v>
      </c>
      <c r="AO156" s="192">
        <f t="shared" si="192"/>
        <v>-35.53298963</v>
      </c>
      <c r="AP156" s="192">
        <f t="shared" si="192"/>
        <v>10.54849374</v>
      </c>
      <c r="AQ156" s="207">
        <f t="shared" si="192"/>
        <v>196.1177972</v>
      </c>
      <c r="AR156" s="192">
        <f t="shared" si="192"/>
        <v>2.414266</v>
      </c>
      <c r="AS156" s="192">
        <f t="shared" si="192"/>
        <v>2.618814307</v>
      </c>
      <c r="AT156" s="192">
        <f t="shared" si="192"/>
        <v>2.81806125</v>
      </c>
      <c r="AU156" s="192">
        <f t="shared" si="192"/>
        <v>3.033068692</v>
      </c>
      <c r="AV156" s="192">
        <f t="shared" si="192"/>
        <v>3.265128241</v>
      </c>
      <c r="AW156" s="192">
        <f t="shared" si="192"/>
        <v>14.14933849</v>
      </c>
      <c r="AX156" s="207">
        <f t="shared" si="192"/>
        <v>9.182958137</v>
      </c>
      <c r="AY156" s="192">
        <f t="shared" si="192"/>
        <v>0.846</v>
      </c>
      <c r="AZ156" s="192">
        <f t="shared" si="192"/>
        <v>18.704</v>
      </c>
      <c r="BA156" s="192">
        <f t="shared" si="192"/>
        <v>-15.628</v>
      </c>
      <c r="BB156" s="192">
        <f t="shared" si="192"/>
        <v>-9.592</v>
      </c>
      <c r="BC156" s="207">
        <f t="shared" si="192"/>
        <v>-3.248</v>
      </c>
      <c r="BD156" s="192"/>
      <c r="BE156" s="21">
        <f t="shared" ref="BE156:BG156" si="193">AVERAGEIFS(BE$7:BE$146,$C$7:$C$146,"="&amp;$A156)</f>
        <v>1980.4</v>
      </c>
      <c r="BF156" s="192">
        <f t="shared" si="193"/>
        <v>3.8</v>
      </c>
      <c r="BG156" s="192">
        <f t="shared" si="193"/>
        <v>6.96</v>
      </c>
    </row>
    <row r="157" ht="12.75" customHeight="1">
      <c r="A157" s="15" t="s">
        <v>118</v>
      </c>
      <c r="B157" s="13">
        <f t="shared" si="165"/>
        <v>28</v>
      </c>
      <c r="C157" s="15"/>
      <c r="D157" s="15"/>
      <c r="E157" s="191">
        <f t="shared" si="166"/>
        <v>40.32142857</v>
      </c>
      <c r="F157" s="17"/>
      <c r="G157" s="15"/>
      <c r="H157" s="15"/>
      <c r="I157" s="206">
        <f t="shared" ref="I157:K157" si="194">AVERAGEIFS(I$7:I$146,$C$7:$C$146,"="&amp;$A157)</f>
        <v>115.3867857</v>
      </c>
      <c r="J157" s="192">
        <f t="shared" si="194"/>
        <v>2.019854047</v>
      </c>
      <c r="K157" s="194">
        <f t="shared" si="194"/>
        <v>0.6180357143</v>
      </c>
      <c r="L157" s="191"/>
      <c r="M157" s="192">
        <f t="shared" si="168"/>
        <v>2.163214286</v>
      </c>
      <c r="N157" s="191"/>
      <c r="O157" s="194">
        <f t="shared" si="169"/>
        <v>0.5605357143</v>
      </c>
      <c r="P157" s="191"/>
      <c r="Q157" s="191"/>
      <c r="R157" s="192">
        <f t="shared" ref="R157:X157" si="195">AVERAGEIFS(R$7:R$146,$C$7:$C$146,"="&amp;$A157)</f>
        <v>8.653986622</v>
      </c>
      <c r="S157" s="192">
        <f t="shared" si="195"/>
        <v>10.46504287</v>
      </c>
      <c r="T157" s="192">
        <f t="shared" si="195"/>
        <v>9.225825898</v>
      </c>
      <c r="U157" s="192">
        <f t="shared" si="195"/>
        <v>9.710851158</v>
      </c>
      <c r="V157" s="192">
        <f t="shared" si="195"/>
        <v>10.15804718</v>
      </c>
      <c r="W157" s="197">
        <f t="shared" si="195"/>
        <v>0.908782025</v>
      </c>
      <c r="X157" s="197">
        <f t="shared" si="195"/>
        <v>1.591814837</v>
      </c>
      <c r="Y157" s="13"/>
      <c r="Z157" s="192">
        <f t="shared" ref="Z157:AA157" si="196">AVERAGEIFS(Z$7:Z$146,$C$7:$C$146,"="&amp;$A157)</f>
        <v>39.48818098</v>
      </c>
      <c r="AA157" s="192">
        <f t="shared" si="196"/>
        <v>20.95710553</v>
      </c>
      <c r="AB157" s="192"/>
      <c r="AC157" s="192">
        <f t="shared" ref="AC157:BC157" si="197">AVERAGEIFS(AC$7:AC$146,$C$7:$C$146,"="&amp;$A157)</f>
        <v>5.609285714</v>
      </c>
      <c r="AD157" s="192">
        <f t="shared" si="197"/>
        <v>2.539259259</v>
      </c>
      <c r="AE157" s="192">
        <f t="shared" si="197"/>
        <v>2.324642857</v>
      </c>
      <c r="AF157" s="192">
        <f t="shared" si="197"/>
        <v>4.899285714</v>
      </c>
      <c r="AG157" s="192">
        <f t="shared" si="197"/>
        <v>23.94285714</v>
      </c>
      <c r="AH157" s="192">
        <f t="shared" si="197"/>
        <v>35.76071429</v>
      </c>
      <c r="AI157" s="192">
        <f t="shared" si="197"/>
        <v>10.15035714</v>
      </c>
      <c r="AJ157" s="192">
        <f t="shared" si="197"/>
        <v>8.425</v>
      </c>
      <c r="AK157" s="192">
        <f t="shared" si="197"/>
        <v>8.686071429</v>
      </c>
      <c r="AL157" s="198">
        <f t="shared" si="197"/>
        <v>24193.40679</v>
      </c>
      <c r="AM157" s="192">
        <f t="shared" si="197"/>
        <v>0.6528571429</v>
      </c>
      <c r="AN157" s="207">
        <f t="shared" si="197"/>
        <v>0.8521428571</v>
      </c>
      <c r="AO157" s="192">
        <f t="shared" si="197"/>
        <v>-9.340928297</v>
      </c>
      <c r="AP157" s="192">
        <f t="shared" si="197"/>
        <v>11.73070521</v>
      </c>
      <c r="AQ157" s="207">
        <f t="shared" si="197"/>
        <v>109.2636809</v>
      </c>
      <c r="AR157" s="192">
        <f t="shared" si="197"/>
        <v>2.213235643</v>
      </c>
      <c r="AS157" s="192">
        <f t="shared" si="197"/>
        <v>2.404297411</v>
      </c>
      <c r="AT157" s="192">
        <f t="shared" si="197"/>
        <v>2.580735282</v>
      </c>
      <c r="AU157" s="192">
        <f t="shared" si="197"/>
        <v>2.771468006</v>
      </c>
      <c r="AV157" s="192">
        <f t="shared" si="197"/>
        <v>2.97772948</v>
      </c>
      <c r="AW157" s="192">
        <f t="shared" si="197"/>
        <v>12.94746582</v>
      </c>
      <c r="AX157" s="207">
        <f t="shared" si="197"/>
        <v>12.12854954</v>
      </c>
      <c r="AY157" s="192">
        <f t="shared" si="197"/>
        <v>1.157857143</v>
      </c>
      <c r="AZ157" s="192">
        <f t="shared" si="197"/>
        <v>12.86964286</v>
      </c>
      <c r="BA157" s="192">
        <f t="shared" si="197"/>
        <v>-18.06714286</v>
      </c>
      <c r="BB157" s="192">
        <f t="shared" si="197"/>
        <v>-11.68142857</v>
      </c>
      <c r="BC157" s="207">
        <f t="shared" si="197"/>
        <v>-4.980357143</v>
      </c>
      <c r="BD157" s="192"/>
      <c r="BE157" s="21">
        <f t="shared" ref="BE157:BG157" si="198">AVERAGEIFS(BE$7:BE$146,$C$7:$C$146,"="&amp;$A157)</f>
        <v>1980.25</v>
      </c>
      <c r="BF157" s="192">
        <f t="shared" si="198"/>
        <v>3.964285714</v>
      </c>
      <c r="BG157" s="192">
        <f t="shared" si="198"/>
        <v>8.992857143</v>
      </c>
    </row>
    <row r="158" ht="12.75" customHeight="1">
      <c r="A158" s="15" t="s">
        <v>131</v>
      </c>
      <c r="B158" s="13">
        <f t="shared" si="165"/>
        <v>4</v>
      </c>
      <c r="C158" s="15"/>
      <c r="D158" s="15"/>
      <c r="E158" s="191">
        <f t="shared" si="166"/>
        <v>37.25</v>
      </c>
      <c r="F158" s="17"/>
      <c r="G158" s="15"/>
      <c r="H158" s="15"/>
      <c r="I158" s="206">
        <f t="shared" ref="I158:K158" si="199">AVERAGEIFS(I$7:I$146,$C$7:$C$146,"="&amp;$A158)</f>
        <v>104.6725</v>
      </c>
      <c r="J158" s="192">
        <f t="shared" si="199"/>
        <v>1.557653981</v>
      </c>
      <c r="K158" s="194">
        <f t="shared" si="199"/>
        <v>0.43</v>
      </c>
      <c r="L158" s="191"/>
      <c r="M158" s="192">
        <f t="shared" si="168"/>
        <v>1.72</v>
      </c>
      <c r="N158" s="191"/>
      <c r="O158" s="194">
        <f t="shared" si="169"/>
        <v>0.38</v>
      </c>
      <c r="P158" s="191"/>
      <c r="Q158" s="191"/>
      <c r="R158" s="192">
        <f t="shared" ref="R158:X158" si="200">AVERAGEIFS(R$7:R$146,$C$7:$C$146,"="&amp;$A158)</f>
        <v>13.17246835</v>
      </c>
      <c r="S158" s="192">
        <f t="shared" si="200"/>
        <v>14.62717563</v>
      </c>
      <c r="T158" s="192">
        <f t="shared" si="200"/>
        <v>13.6943731</v>
      </c>
      <c r="U158" s="192">
        <f t="shared" si="200"/>
        <v>13.28586234</v>
      </c>
      <c r="V158" s="192">
        <f t="shared" si="200"/>
        <v>13.48178594</v>
      </c>
      <c r="W158" s="197">
        <f t="shared" si="200"/>
        <v>1.018772853</v>
      </c>
      <c r="X158" s="197">
        <f t="shared" si="200"/>
        <v>2.470035776</v>
      </c>
      <c r="Y158" s="13"/>
      <c r="Z158" s="192">
        <f t="shared" ref="Z158:AA158" si="201">AVERAGEIFS(Z$7:Z$146,$C$7:$C$146,"="&amp;$A158)</f>
        <v>50.42135311</v>
      </c>
      <c r="AA158" s="192">
        <f t="shared" si="201"/>
        <v>33.99088737</v>
      </c>
      <c r="AB158" s="192"/>
      <c r="AC158" s="192">
        <f t="shared" ref="AC158:BC158" si="202">AVERAGEIFS(AC$7:AC$146,$C$7:$C$146,"="&amp;$A158)</f>
        <v>3.1675</v>
      </c>
      <c r="AD158" s="192">
        <f t="shared" si="202"/>
        <v>2.6</v>
      </c>
      <c r="AE158" s="192">
        <f t="shared" si="202"/>
        <v>5.325</v>
      </c>
      <c r="AF158" s="192">
        <f t="shared" si="202"/>
        <v>7.975</v>
      </c>
      <c r="AG158" s="192">
        <f t="shared" si="202"/>
        <v>24.7775</v>
      </c>
      <c r="AH158" s="192">
        <f t="shared" si="202"/>
        <v>-1.233333333</v>
      </c>
      <c r="AI158" s="192">
        <f t="shared" si="202"/>
        <v>11.08</v>
      </c>
      <c r="AJ158" s="192">
        <f t="shared" si="202"/>
        <v>9.166666667</v>
      </c>
      <c r="AK158" s="192">
        <f t="shared" si="202"/>
        <v>13.91666667</v>
      </c>
      <c r="AL158" s="198">
        <f t="shared" si="202"/>
        <v>20682.5</v>
      </c>
      <c r="AM158" s="192">
        <f t="shared" si="202"/>
        <v>0.4</v>
      </c>
      <c r="AN158" s="207">
        <f t="shared" si="202"/>
        <v>0.10385</v>
      </c>
      <c r="AO158" s="192">
        <f t="shared" si="202"/>
        <v>-19.14737106</v>
      </c>
      <c r="AP158" s="192">
        <f t="shared" si="202"/>
        <v>14.84351632</v>
      </c>
      <c r="AQ158" s="207">
        <f t="shared" si="202"/>
        <v>238.8545024</v>
      </c>
      <c r="AR158" s="192">
        <f t="shared" si="202"/>
        <v>1.65385</v>
      </c>
      <c r="AS158" s="192">
        <f t="shared" si="202"/>
        <v>1.80247678</v>
      </c>
      <c r="AT158" s="192">
        <f t="shared" si="202"/>
        <v>1.968243173</v>
      </c>
      <c r="AU158" s="192">
        <f t="shared" si="202"/>
        <v>2.150151767</v>
      </c>
      <c r="AV158" s="192">
        <f t="shared" si="202"/>
        <v>2.349803748</v>
      </c>
      <c r="AW158" s="192">
        <f t="shared" si="202"/>
        <v>9.924525468</v>
      </c>
      <c r="AX158" s="207">
        <f t="shared" si="202"/>
        <v>8.796451896</v>
      </c>
      <c r="AY158" s="192">
        <f t="shared" si="202"/>
        <v>0.735</v>
      </c>
      <c r="AZ158" s="192">
        <f t="shared" si="202"/>
        <v>32.15887977</v>
      </c>
      <c r="BA158" s="192">
        <f t="shared" si="202"/>
        <v>-12.21113636</v>
      </c>
      <c r="BB158" s="192">
        <f t="shared" si="202"/>
        <v>-3.238068391</v>
      </c>
      <c r="BC158" s="207">
        <f t="shared" si="202"/>
        <v>5.624802049</v>
      </c>
      <c r="BD158" s="192"/>
      <c r="BE158" s="21">
        <f t="shared" ref="BE158:BG158" si="203">AVERAGEIFS(BE$7:BE$146,$C$7:$C$146,"="&amp;$A158)</f>
        <v>1983</v>
      </c>
      <c r="BF158" s="192">
        <f t="shared" si="203"/>
        <v>3.25</v>
      </c>
      <c r="BG158" s="192">
        <f t="shared" si="203"/>
        <v>9.8575</v>
      </c>
    </row>
    <row r="159" ht="12.75" customHeight="1">
      <c r="A159" s="15" t="s">
        <v>141</v>
      </c>
      <c r="B159" s="13">
        <f t="shared" si="165"/>
        <v>12</v>
      </c>
      <c r="C159" s="15"/>
      <c r="D159" s="15"/>
      <c r="E159" s="191">
        <f t="shared" si="166"/>
        <v>38.83333333</v>
      </c>
      <c r="F159" s="17"/>
      <c r="G159" s="15"/>
      <c r="H159" s="15"/>
      <c r="I159" s="206">
        <f t="shared" ref="I159:K159" si="204">AVERAGEIFS(I$7:I$146,$C$7:$C$146,"="&amp;$A159)</f>
        <v>139.66</v>
      </c>
      <c r="J159" s="192">
        <f t="shared" si="204"/>
        <v>2.025126732</v>
      </c>
      <c r="K159" s="194">
        <f t="shared" si="204"/>
        <v>0.5815</v>
      </c>
      <c r="L159" s="191"/>
      <c r="M159" s="192">
        <f t="shared" si="168"/>
        <v>2.326</v>
      </c>
      <c r="N159" s="191"/>
      <c r="O159" s="194">
        <f t="shared" si="169"/>
        <v>0.52875</v>
      </c>
      <c r="P159" s="191"/>
      <c r="Q159" s="191"/>
      <c r="R159" s="192">
        <f t="shared" ref="R159:X159" si="205">AVERAGEIFS(R$7:R$146,$C$7:$C$146,"="&amp;$A159)</f>
        <v>7.47935097</v>
      </c>
      <c r="S159" s="192">
        <f t="shared" si="205"/>
        <v>9.319298322</v>
      </c>
      <c r="T159" s="192">
        <f t="shared" si="205"/>
        <v>7.055952839</v>
      </c>
      <c r="U159" s="192">
        <f t="shared" si="205"/>
        <v>7.615446022</v>
      </c>
      <c r="V159" s="192">
        <f t="shared" si="205"/>
        <v>8.2183281</v>
      </c>
      <c r="W159" s="197">
        <f t="shared" si="205"/>
        <v>0.9835888884</v>
      </c>
      <c r="X159" s="197">
        <f t="shared" si="205"/>
        <v>0.9574846516</v>
      </c>
      <c r="Y159" s="13"/>
      <c r="Z159" s="192">
        <f t="shared" ref="Z159:AA159" si="206">AVERAGEIFS(Z$7:Z$146,$C$7:$C$146,"="&amp;$A159)</f>
        <v>39.90660063</v>
      </c>
      <c r="AA159" s="192">
        <f t="shared" si="206"/>
        <v>22.12398102</v>
      </c>
      <c r="AB159" s="192"/>
      <c r="AC159" s="192">
        <f t="shared" ref="AC159:BC159" si="207">AVERAGEIFS(AC$7:AC$146,$C$7:$C$146,"="&amp;$A159)</f>
        <v>5.8275</v>
      </c>
      <c r="AD159" s="192">
        <f t="shared" si="207"/>
        <v>2.5075</v>
      </c>
      <c r="AE159" s="192">
        <f t="shared" si="207"/>
        <v>2.2125</v>
      </c>
      <c r="AF159" s="192">
        <f t="shared" si="207"/>
        <v>4.085</v>
      </c>
      <c r="AG159" s="192">
        <f t="shared" si="207"/>
        <v>17.75</v>
      </c>
      <c r="AH159" s="192">
        <f t="shared" si="207"/>
        <v>21.9</v>
      </c>
      <c r="AI159" s="192">
        <f t="shared" si="207"/>
        <v>10.53333333</v>
      </c>
      <c r="AJ159" s="192">
        <f t="shared" si="207"/>
        <v>11.15833333</v>
      </c>
      <c r="AK159" s="192">
        <f t="shared" si="207"/>
        <v>9.593333333</v>
      </c>
      <c r="AL159" s="198">
        <f t="shared" si="207"/>
        <v>26875</v>
      </c>
      <c r="AM159" s="192">
        <f t="shared" si="207"/>
        <v>0.4841666667</v>
      </c>
      <c r="AN159" s="207">
        <f t="shared" si="207"/>
        <v>0.895</v>
      </c>
      <c r="AO159" s="192">
        <f t="shared" si="207"/>
        <v>-12.48340827</v>
      </c>
      <c r="AP159" s="192">
        <f t="shared" si="207"/>
        <v>9.640572754</v>
      </c>
      <c r="AQ159" s="207">
        <f t="shared" si="207"/>
        <v>97.4972957</v>
      </c>
      <c r="AR159" s="192">
        <f t="shared" si="207"/>
        <v>2.249185</v>
      </c>
      <c r="AS159" s="192">
        <f t="shared" si="207"/>
        <v>2.448936829</v>
      </c>
      <c r="AT159" s="192">
        <f t="shared" si="207"/>
        <v>2.665882568</v>
      </c>
      <c r="AU159" s="192">
        <f t="shared" si="207"/>
        <v>2.902971248</v>
      </c>
      <c r="AV159" s="192">
        <f t="shared" si="207"/>
        <v>3.162126534</v>
      </c>
      <c r="AW159" s="192">
        <f t="shared" si="207"/>
        <v>13.42910218</v>
      </c>
      <c r="AX159" s="207">
        <f t="shared" si="207"/>
        <v>12.0059589</v>
      </c>
      <c r="AY159" s="192">
        <f t="shared" si="207"/>
        <v>1.145</v>
      </c>
      <c r="AZ159" s="192">
        <f t="shared" si="207"/>
        <v>11.31833333</v>
      </c>
      <c r="BA159" s="192">
        <f t="shared" si="207"/>
        <v>-19.87416667</v>
      </c>
      <c r="BB159" s="192">
        <f t="shared" si="207"/>
        <v>-12.0975</v>
      </c>
      <c r="BC159" s="207">
        <f t="shared" si="207"/>
        <v>-8.324166667</v>
      </c>
      <c r="BD159" s="192"/>
      <c r="BE159" s="21">
        <f t="shared" ref="BE159:BG159" si="208">AVERAGEIFS(BE$7:BE$146,$C$7:$C$146,"="&amp;$A159)</f>
        <v>1981.75</v>
      </c>
      <c r="BF159" s="192">
        <f t="shared" si="208"/>
        <v>3.583333333</v>
      </c>
      <c r="BG159" s="192">
        <f t="shared" si="208"/>
        <v>6.833333333</v>
      </c>
    </row>
    <row r="160" ht="12.75" customHeight="1">
      <c r="A160" s="15" t="s">
        <v>272</v>
      </c>
      <c r="B160" s="13">
        <f t="shared" si="165"/>
        <v>7</v>
      </c>
      <c r="C160" s="15"/>
      <c r="D160" s="15"/>
      <c r="E160" s="191">
        <f t="shared" si="166"/>
        <v>31.71428571</v>
      </c>
      <c r="F160" s="17"/>
      <c r="G160" s="15"/>
      <c r="H160" s="15"/>
      <c r="I160" s="206">
        <f t="shared" ref="I160:K160" si="209">AVERAGEIFS(I$7:I$146,$C$7:$C$146,"="&amp;$A160)</f>
        <v>94.75</v>
      </c>
      <c r="J160" s="192">
        <f t="shared" si="209"/>
        <v>4.908925075</v>
      </c>
      <c r="K160" s="194">
        <f t="shared" si="209"/>
        <v>0.7425</v>
      </c>
      <c r="L160" s="191"/>
      <c r="M160" s="192">
        <f t="shared" si="168"/>
        <v>3.235714286</v>
      </c>
      <c r="N160" s="191"/>
      <c r="O160" s="194">
        <f t="shared" si="169"/>
        <v>0.7153571429</v>
      </c>
      <c r="P160" s="191"/>
      <c r="Q160" s="191"/>
      <c r="R160" s="192">
        <f t="shared" ref="R160:X160" si="210">AVERAGEIFS(R$7:R$146,$C$7:$C$146,"="&amp;$A160)</f>
        <v>2.562163071</v>
      </c>
      <c r="S160" s="192">
        <f t="shared" si="210"/>
        <v>2.789568528</v>
      </c>
      <c r="T160" s="192">
        <f t="shared" si="210"/>
        <v>3.696857378</v>
      </c>
      <c r="U160" s="192">
        <f t="shared" si="210"/>
        <v>4.89595121</v>
      </c>
      <c r="V160" s="192">
        <f t="shared" si="210"/>
        <v>3.994756629</v>
      </c>
      <c r="W160" s="197">
        <f t="shared" si="210"/>
        <v>1.214291016</v>
      </c>
      <c r="X160" s="197">
        <f t="shared" si="210"/>
        <v>0.6690141109</v>
      </c>
      <c r="Y160" s="13"/>
      <c r="Z160" s="192">
        <f t="shared" ref="Z160:AA160" si="211">AVERAGEIFS(Z$7:Z$146,$C$7:$C$146,"="&amp;$A160)</f>
        <v>159.2316409</v>
      </c>
      <c r="AA160" s="192">
        <f t="shared" si="211"/>
        <v>40.86948452</v>
      </c>
      <c r="AB160" s="192"/>
      <c r="AC160" s="192">
        <f t="shared" ref="AC160:BC160" si="212">AVERAGEIFS(AC$7:AC$146,$C$7:$C$146,"="&amp;$A160)</f>
        <v>2.425714286</v>
      </c>
      <c r="AD160" s="192">
        <f t="shared" si="212"/>
        <v>4.75</v>
      </c>
      <c r="AE160" s="192">
        <f t="shared" si="212"/>
        <v>11.2</v>
      </c>
      <c r="AF160" s="192">
        <f t="shared" si="212"/>
        <v>3.45</v>
      </c>
      <c r="AG160" s="192">
        <f t="shared" si="212"/>
        <v>9.614285714</v>
      </c>
      <c r="AH160" s="192">
        <f t="shared" si="212"/>
        <v>16.98571429</v>
      </c>
      <c r="AI160" s="192">
        <f t="shared" si="212"/>
        <v>6.491666667</v>
      </c>
      <c r="AJ160" s="192">
        <f t="shared" si="212"/>
        <v>8.7</v>
      </c>
      <c r="AK160" s="192">
        <f t="shared" si="212"/>
        <v>7.458333333</v>
      </c>
      <c r="AL160" s="198">
        <f t="shared" si="212"/>
        <v>9058.995714</v>
      </c>
      <c r="AM160" s="192">
        <f t="shared" si="212"/>
        <v>1.825714286</v>
      </c>
      <c r="AN160" s="207">
        <f t="shared" si="212"/>
        <v>1.432857143</v>
      </c>
      <c r="AO160" s="192">
        <f t="shared" si="212"/>
        <v>-31.06460824</v>
      </c>
      <c r="AP160" s="192">
        <f t="shared" si="212"/>
        <v>9.804876285</v>
      </c>
      <c r="AQ160" s="207">
        <f t="shared" si="212"/>
        <v>145.4214438</v>
      </c>
      <c r="AR160" s="192">
        <f t="shared" si="212"/>
        <v>3.349792857</v>
      </c>
      <c r="AS160" s="192">
        <f t="shared" si="212"/>
        <v>3.617238991</v>
      </c>
      <c r="AT160" s="192">
        <f t="shared" si="212"/>
        <v>3.867294047</v>
      </c>
      <c r="AU160" s="192">
        <f t="shared" si="212"/>
        <v>4.135803147</v>
      </c>
      <c r="AV160" s="192">
        <f t="shared" si="212"/>
        <v>4.424188438</v>
      </c>
      <c r="AW160" s="192">
        <f t="shared" si="212"/>
        <v>19.39431748</v>
      </c>
      <c r="AX160" s="207">
        <f t="shared" si="212"/>
        <v>29.16582248</v>
      </c>
      <c r="AY160" s="192">
        <f t="shared" si="212"/>
        <v>0.4642857143</v>
      </c>
      <c r="AZ160" s="192">
        <f t="shared" si="212"/>
        <v>10.85571429</v>
      </c>
      <c r="BA160" s="192">
        <f t="shared" si="212"/>
        <v>-20.45714286</v>
      </c>
      <c r="BB160" s="192">
        <f t="shared" si="212"/>
        <v>-9.995714286</v>
      </c>
      <c r="BC160" s="207">
        <f t="shared" si="212"/>
        <v>-8.584285714</v>
      </c>
      <c r="BD160" s="192"/>
      <c r="BE160" s="21">
        <f t="shared" ref="BE160:BG160" si="213">AVERAGEIFS(BE$7:BE$146,$C$7:$C$146,"="&amp;$A160)</f>
        <v>1988.857143</v>
      </c>
      <c r="BF160" s="192">
        <f t="shared" si="213"/>
        <v>2.857142857</v>
      </c>
      <c r="BG160" s="192">
        <f t="shared" si="213"/>
        <v>3.442857143</v>
      </c>
    </row>
    <row r="161" ht="12.75" customHeight="1">
      <c r="A161" s="15" t="s">
        <v>158</v>
      </c>
      <c r="B161" s="13">
        <f t="shared" si="165"/>
        <v>15</v>
      </c>
      <c r="C161" s="15"/>
      <c r="D161" s="15"/>
      <c r="E161" s="191">
        <f t="shared" si="166"/>
        <v>43.06666667</v>
      </c>
      <c r="F161" s="17"/>
      <c r="G161" s="15"/>
      <c r="H161" s="15"/>
      <c r="I161" s="206">
        <f t="shared" ref="I161:K161" si="214">AVERAGEIFS(I$7:I$146,$C$7:$C$146,"="&amp;$A161)</f>
        <v>71.13733333</v>
      </c>
      <c r="J161" s="192">
        <f t="shared" si="214"/>
        <v>2.652745433</v>
      </c>
      <c r="K161" s="194">
        <f t="shared" si="214"/>
        <v>0.4433433333</v>
      </c>
      <c r="L161" s="191"/>
      <c r="M161" s="192">
        <f t="shared" si="168"/>
        <v>1.773373333</v>
      </c>
      <c r="N161" s="191"/>
      <c r="O161" s="194">
        <f t="shared" si="169"/>
        <v>0.4158266667</v>
      </c>
      <c r="P161" s="191"/>
      <c r="Q161" s="191"/>
      <c r="R161" s="192">
        <f t="shared" ref="R161:X161" si="215">AVERAGEIFS(R$7:R$146,$C$7:$C$146,"="&amp;$A161)</f>
        <v>5.960097213</v>
      </c>
      <c r="S161" s="192">
        <f t="shared" si="215"/>
        <v>6.164722773</v>
      </c>
      <c r="T161" s="192">
        <f t="shared" si="215"/>
        <v>6.138846915</v>
      </c>
      <c r="U161" s="192">
        <f t="shared" si="215"/>
        <v>5.451194941</v>
      </c>
      <c r="V161" s="192">
        <f t="shared" si="215"/>
        <v>4.781994855</v>
      </c>
      <c r="W161" s="197">
        <f t="shared" si="215"/>
        <v>1.15224717</v>
      </c>
      <c r="X161" s="197">
        <f t="shared" si="215"/>
        <v>1.412119786</v>
      </c>
      <c r="Y161" s="13"/>
      <c r="Z161" s="192">
        <f t="shared" ref="Z161:AA161" si="216">AVERAGEIFS(Z$7:Z$146,$C$7:$C$146,"="&amp;$A161)</f>
        <v>66.3896038</v>
      </c>
      <c r="AA161" s="192">
        <f t="shared" si="216"/>
        <v>27.34147173</v>
      </c>
      <c r="AB161" s="192"/>
      <c r="AC161" s="192">
        <f t="shared" ref="AC161:BC161" si="217">AVERAGEIFS(AC$7:AC$146,$C$7:$C$146,"="&amp;$A161)</f>
        <v>2.801333333</v>
      </c>
      <c r="AD161" s="192">
        <f t="shared" si="217"/>
        <v>5.054</v>
      </c>
      <c r="AE161" s="192">
        <f t="shared" si="217"/>
        <v>4.170666667</v>
      </c>
      <c r="AF161" s="192">
        <f t="shared" si="217"/>
        <v>2.480666667</v>
      </c>
      <c r="AG161" s="192">
        <f t="shared" si="217"/>
        <v>9.642857143</v>
      </c>
      <c r="AH161" s="192">
        <f t="shared" si="217"/>
        <v>-10.12</v>
      </c>
      <c r="AI161" s="192">
        <f t="shared" si="217"/>
        <v>8.046923077</v>
      </c>
      <c r="AJ161" s="192">
        <f t="shared" si="217"/>
        <v>5.126666667</v>
      </c>
      <c r="AK161" s="192">
        <f t="shared" si="217"/>
        <v>6.78</v>
      </c>
      <c r="AL161" s="198">
        <f t="shared" si="217"/>
        <v>13765.83667</v>
      </c>
      <c r="AM161" s="192">
        <f t="shared" si="217"/>
        <v>0.5466666667</v>
      </c>
      <c r="AN161" s="207">
        <f t="shared" si="217"/>
        <v>1.03</v>
      </c>
      <c r="AO161" s="192">
        <f t="shared" si="217"/>
        <v>-19.23753136</v>
      </c>
      <c r="AP161" s="192">
        <f t="shared" si="217"/>
        <v>8.103940375</v>
      </c>
      <c r="AQ161" s="207">
        <f t="shared" si="217"/>
        <v>70.25547598</v>
      </c>
      <c r="AR161" s="192">
        <f t="shared" si="217"/>
        <v>1.7322054</v>
      </c>
      <c r="AS161" s="192">
        <f t="shared" si="217"/>
        <v>1.837380845</v>
      </c>
      <c r="AT161" s="192">
        <f t="shared" si="217"/>
        <v>1.952363529</v>
      </c>
      <c r="AU161" s="192">
        <f t="shared" si="217"/>
        <v>2.075599238</v>
      </c>
      <c r="AV161" s="192">
        <f t="shared" si="217"/>
        <v>2.207731897</v>
      </c>
      <c r="AW161" s="192">
        <f t="shared" si="217"/>
        <v>9.805280909</v>
      </c>
      <c r="AX161" s="207">
        <f t="shared" si="217"/>
        <v>14.88021054</v>
      </c>
      <c r="AY161" s="192">
        <f t="shared" si="217"/>
        <v>0.284</v>
      </c>
      <c r="AZ161" s="192">
        <f t="shared" si="217"/>
        <v>8.234666667</v>
      </c>
      <c r="BA161" s="192">
        <f t="shared" si="217"/>
        <v>-19.07</v>
      </c>
      <c r="BB161" s="192">
        <f t="shared" si="217"/>
        <v>-10.93933333</v>
      </c>
      <c r="BC161" s="207">
        <f t="shared" si="217"/>
        <v>-7.891333333</v>
      </c>
      <c r="BD161" s="192"/>
      <c r="BE161" s="21">
        <f t="shared" ref="BE161:BG161" si="218">AVERAGEIFS(BE$7:BE$146,$C$7:$C$146,"="&amp;$A161)</f>
        <v>1977.466667</v>
      </c>
      <c r="BF161" s="192">
        <f t="shared" si="218"/>
        <v>4.266666667</v>
      </c>
      <c r="BG161" s="192">
        <f t="shared" si="218"/>
        <v>3.171428571</v>
      </c>
    </row>
    <row r="162" ht="12.75" customHeight="1">
      <c r="A162" s="15"/>
      <c r="B162" s="13"/>
      <c r="C162" s="15"/>
      <c r="D162" s="15"/>
      <c r="E162" s="17"/>
      <c r="F162" s="17"/>
      <c r="G162" s="15"/>
      <c r="H162" s="15"/>
      <c r="I162" s="13"/>
      <c r="J162" s="15"/>
      <c r="K162" s="202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49"/>
      <c r="AA162" s="15"/>
      <c r="AB162" s="15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08"/>
      <c r="AO162" s="15"/>
      <c r="AP162" s="15"/>
      <c r="AQ162" s="15"/>
      <c r="AR162" s="209"/>
      <c r="AS162" s="210"/>
      <c r="AT162" s="210"/>
      <c r="AU162" s="210"/>
      <c r="AV162" s="210"/>
      <c r="AW162" s="210"/>
      <c r="AX162" s="210"/>
      <c r="AY162" s="49"/>
      <c r="AZ162" s="15"/>
      <c r="BA162" s="15"/>
      <c r="BB162" s="15"/>
      <c r="BC162" s="13"/>
      <c r="BD162" s="17"/>
      <c r="BE162" s="17"/>
      <c r="BF162" s="17"/>
      <c r="BG162" s="15"/>
    </row>
    <row r="163" ht="12.75" customHeight="1">
      <c r="A163" s="15"/>
      <c r="B163" s="13"/>
      <c r="C163" s="15"/>
      <c r="D163" s="15"/>
      <c r="E163" s="17"/>
      <c r="F163" s="17"/>
      <c r="G163" s="15"/>
      <c r="H163" s="15"/>
      <c r="I163" s="211"/>
      <c r="J163" s="212"/>
      <c r="K163" s="202"/>
      <c r="L163" s="212"/>
      <c r="M163" s="212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15"/>
      <c r="Z163" s="49"/>
      <c r="AA163" s="15"/>
      <c r="AB163" s="15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49"/>
      <c r="AP163" s="15"/>
      <c r="AQ163" s="15"/>
      <c r="AR163" s="209"/>
      <c r="AS163" s="210"/>
      <c r="AT163" s="210"/>
      <c r="AU163" s="210"/>
      <c r="AV163" s="210"/>
      <c r="AW163" s="210"/>
      <c r="AX163" s="210"/>
      <c r="AY163" s="49"/>
      <c r="AZ163" s="15"/>
      <c r="BA163" s="15"/>
      <c r="BB163" s="15"/>
      <c r="BC163" s="15"/>
      <c r="BD163" s="42"/>
      <c r="BE163" s="17"/>
      <c r="BF163" s="17"/>
      <c r="BG163" s="15"/>
    </row>
    <row r="164" ht="12.75" customHeight="1">
      <c r="A164" s="15"/>
      <c r="B164" s="13"/>
      <c r="C164" s="15"/>
      <c r="D164" s="15"/>
      <c r="E164" s="17"/>
      <c r="F164" s="17"/>
      <c r="G164" s="15"/>
      <c r="H164" s="15"/>
      <c r="I164" s="211"/>
      <c r="J164" s="212"/>
      <c r="K164" s="20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15"/>
      <c r="Z164" s="49"/>
      <c r="AA164" s="15"/>
      <c r="AB164" s="15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49"/>
      <c r="AP164" s="15"/>
      <c r="AQ164" s="15"/>
      <c r="AR164" s="209"/>
      <c r="AS164" s="210"/>
      <c r="AT164" s="210"/>
      <c r="AU164" s="210"/>
      <c r="AV164" s="210"/>
      <c r="AW164" s="210"/>
      <c r="AX164" s="210"/>
      <c r="AY164" s="49"/>
      <c r="AZ164" s="15"/>
      <c r="BA164" s="15"/>
      <c r="BB164" s="15"/>
      <c r="BC164" s="15"/>
      <c r="BD164" s="42"/>
      <c r="BE164" s="17"/>
      <c r="BF164" s="17"/>
      <c r="BG164" s="15"/>
    </row>
    <row r="165" ht="12.75" customHeight="1">
      <c r="A165" s="15"/>
      <c r="B165" s="13"/>
      <c r="C165" s="15"/>
      <c r="D165" s="15"/>
      <c r="E165" s="17"/>
      <c r="F165" s="17"/>
      <c r="G165" s="15"/>
      <c r="H165" s="15"/>
      <c r="I165" s="15"/>
      <c r="J165" s="49"/>
      <c r="K165" s="213"/>
      <c r="L165" s="21"/>
      <c r="M165" s="17"/>
      <c r="N165" s="17"/>
      <c r="O165" s="15"/>
      <c r="P165" s="15"/>
      <c r="Q165" s="15"/>
      <c r="R165" s="17"/>
      <c r="S165" s="26"/>
      <c r="T165" s="26"/>
      <c r="U165" s="26"/>
      <c r="V165" s="26"/>
      <c r="W165" s="26"/>
      <c r="X165" s="26"/>
      <c r="Y165" s="15"/>
      <c r="Z165" s="49"/>
      <c r="AA165" s="15"/>
      <c r="AB165" s="15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49"/>
      <c r="AP165" s="15"/>
      <c r="AQ165" s="15"/>
      <c r="AR165" s="209"/>
      <c r="AS165" s="210"/>
      <c r="AT165" s="210"/>
      <c r="AU165" s="210"/>
      <c r="AV165" s="210"/>
      <c r="AW165" s="210"/>
      <c r="AX165" s="210"/>
      <c r="AY165" s="49"/>
      <c r="AZ165" s="15"/>
      <c r="BA165" s="15"/>
      <c r="BB165" s="15"/>
      <c r="BC165" s="15"/>
      <c r="BD165" s="42"/>
      <c r="BE165" s="17"/>
      <c r="BF165" s="17"/>
      <c r="BG165" s="15"/>
    </row>
    <row r="166" ht="12.75" customHeight="1">
      <c r="A166" s="15"/>
      <c r="B166" s="13"/>
      <c r="C166" s="15"/>
      <c r="D166" s="15"/>
      <c r="E166" s="17"/>
      <c r="F166" s="17"/>
      <c r="G166" s="15"/>
      <c r="H166" s="15"/>
      <c r="I166" s="15"/>
      <c r="J166" s="49"/>
      <c r="K166" s="214"/>
      <c r="L166" s="21"/>
      <c r="M166" s="17"/>
      <c r="N166" s="17"/>
      <c r="O166" s="15"/>
      <c r="P166" s="15"/>
      <c r="Q166" s="15"/>
      <c r="R166" s="17"/>
      <c r="S166" s="26"/>
      <c r="T166" s="26"/>
      <c r="U166" s="26"/>
      <c r="V166" s="26"/>
      <c r="W166" s="26"/>
      <c r="X166" s="26"/>
      <c r="Y166" s="15"/>
      <c r="Z166" s="49"/>
      <c r="AA166" s="15"/>
      <c r="AB166" s="15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49"/>
      <c r="AP166" s="15"/>
      <c r="AQ166" s="15"/>
      <c r="AR166" s="209"/>
      <c r="AS166" s="210"/>
      <c r="AT166" s="210"/>
      <c r="AU166" s="210"/>
      <c r="AV166" s="210"/>
      <c r="AW166" s="210"/>
      <c r="AX166" s="210"/>
      <c r="AY166" s="49"/>
      <c r="AZ166" s="15"/>
      <c r="BA166" s="15"/>
      <c r="BB166" s="15"/>
      <c r="BC166" s="15"/>
      <c r="BD166" s="42"/>
      <c r="BE166" s="17"/>
      <c r="BF166" s="17"/>
      <c r="BG166" s="15"/>
    </row>
    <row r="167" ht="12.75" customHeight="1">
      <c r="A167" s="15"/>
      <c r="B167" s="13"/>
      <c r="C167" s="15"/>
      <c r="D167" s="15"/>
      <c r="E167" s="17"/>
      <c r="F167" s="17"/>
      <c r="G167" s="15"/>
      <c r="H167" s="15"/>
      <c r="I167" s="15"/>
      <c r="J167" s="49"/>
      <c r="K167" s="214"/>
      <c r="L167" s="21"/>
      <c r="M167" s="17"/>
      <c r="N167" s="17"/>
      <c r="O167" s="15"/>
      <c r="P167" s="15"/>
      <c r="Q167" s="15"/>
      <c r="R167" s="17"/>
      <c r="S167" s="26"/>
      <c r="T167" s="26"/>
      <c r="U167" s="26"/>
      <c r="V167" s="26"/>
      <c r="W167" s="26"/>
      <c r="X167" s="26"/>
      <c r="Y167" s="15"/>
      <c r="Z167" s="49"/>
      <c r="AA167" s="15"/>
      <c r="AB167" s="15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49"/>
      <c r="AP167" s="15"/>
      <c r="AQ167" s="15"/>
      <c r="AR167" s="209"/>
      <c r="AS167" s="210"/>
      <c r="AT167" s="210"/>
      <c r="AU167" s="210"/>
      <c r="AV167" s="210"/>
      <c r="AW167" s="210"/>
      <c r="AX167" s="210"/>
      <c r="AY167" s="49"/>
      <c r="AZ167" s="15"/>
      <c r="BA167" s="15"/>
      <c r="BB167" s="15"/>
      <c r="BC167" s="15"/>
      <c r="BD167" s="42"/>
      <c r="BE167" s="17"/>
      <c r="BF167" s="17"/>
      <c r="BG167" s="15"/>
    </row>
    <row r="168" ht="12.75" customHeight="1">
      <c r="A168" s="15"/>
      <c r="B168" s="13"/>
      <c r="C168" s="15"/>
      <c r="D168" s="15"/>
      <c r="E168" s="17"/>
      <c r="F168" s="17"/>
      <c r="G168" s="15"/>
      <c r="H168" s="15"/>
      <c r="I168" s="15"/>
      <c r="J168" s="49"/>
      <c r="K168" s="214"/>
      <c r="L168" s="21"/>
      <c r="M168" s="17"/>
      <c r="N168" s="17"/>
      <c r="O168" s="15"/>
      <c r="P168" s="15"/>
      <c r="Q168" s="15"/>
      <c r="R168" s="17"/>
      <c r="S168" s="26"/>
      <c r="T168" s="26"/>
      <c r="U168" s="26"/>
      <c r="V168" s="26"/>
      <c r="W168" s="26"/>
      <c r="X168" s="26"/>
      <c r="Y168" s="15"/>
      <c r="Z168" s="49"/>
      <c r="AA168" s="15"/>
      <c r="AB168" s="15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49"/>
      <c r="AP168" s="15"/>
      <c r="AQ168" s="15"/>
      <c r="AR168" s="209"/>
      <c r="AS168" s="210"/>
      <c r="AT168" s="210"/>
      <c r="AU168" s="210"/>
      <c r="AV168" s="210"/>
      <c r="AW168" s="210"/>
      <c r="AX168" s="210"/>
      <c r="AY168" s="49"/>
      <c r="AZ168" s="15"/>
      <c r="BA168" s="15"/>
      <c r="BB168" s="15"/>
      <c r="BC168" s="15"/>
      <c r="BD168" s="42"/>
      <c r="BE168" s="17"/>
      <c r="BF168" s="17"/>
      <c r="BG168" s="15"/>
    </row>
    <row r="169" ht="12.75" customHeight="1">
      <c r="A169" s="15"/>
      <c r="B169" s="13"/>
      <c r="C169" s="15"/>
      <c r="D169" s="15"/>
      <c r="E169" s="17"/>
      <c r="F169" s="17"/>
      <c r="G169" s="15"/>
      <c r="H169" s="15"/>
      <c r="I169" s="15"/>
      <c r="J169" s="49"/>
      <c r="K169" s="214"/>
      <c r="L169" s="21"/>
      <c r="M169" s="17"/>
      <c r="N169" s="17"/>
      <c r="O169" s="15"/>
      <c r="P169" s="15"/>
      <c r="Q169" s="15"/>
      <c r="R169" s="17"/>
      <c r="S169" s="26"/>
      <c r="T169" s="26"/>
      <c r="U169" s="26"/>
      <c r="V169" s="26"/>
      <c r="W169" s="26"/>
      <c r="X169" s="26"/>
      <c r="Y169" s="15"/>
      <c r="Z169" s="49"/>
      <c r="AA169" s="15"/>
      <c r="AB169" s="15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49"/>
      <c r="AP169" s="15"/>
      <c r="AQ169" s="15"/>
      <c r="AR169" s="209"/>
      <c r="AS169" s="210"/>
      <c r="AT169" s="210"/>
      <c r="AU169" s="210"/>
      <c r="AV169" s="210"/>
      <c r="AW169" s="210"/>
      <c r="AX169" s="210"/>
      <c r="AY169" s="49"/>
      <c r="AZ169" s="15"/>
      <c r="BA169" s="15"/>
      <c r="BB169" s="15"/>
      <c r="BC169" s="15"/>
      <c r="BD169" s="42"/>
      <c r="BE169" s="17"/>
      <c r="BF169" s="17"/>
      <c r="BG169" s="15"/>
    </row>
    <row r="170" ht="12.75" customHeight="1">
      <c r="A170" s="15"/>
      <c r="B170" s="13"/>
      <c r="C170" s="15"/>
      <c r="D170" s="15"/>
      <c r="E170" s="17"/>
      <c r="F170" s="17"/>
      <c r="G170" s="15"/>
      <c r="H170" s="15"/>
      <c r="I170" s="15"/>
      <c r="J170" s="49"/>
      <c r="K170" s="15"/>
      <c r="L170" s="21"/>
      <c r="M170" s="17"/>
      <c r="N170" s="17"/>
      <c r="O170" s="15"/>
      <c r="P170" s="15"/>
      <c r="Q170" s="15"/>
      <c r="R170" s="17"/>
      <c r="S170" s="26"/>
      <c r="T170" s="26"/>
      <c r="U170" s="26"/>
      <c r="V170" s="26"/>
      <c r="W170" s="26"/>
      <c r="X170" s="26"/>
      <c r="Y170" s="15"/>
      <c r="Z170" s="49"/>
      <c r="AA170" s="15"/>
      <c r="AB170" s="15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49"/>
      <c r="AP170" s="15"/>
      <c r="AQ170" s="15"/>
      <c r="AR170" s="209"/>
      <c r="AS170" s="210"/>
      <c r="AT170" s="210"/>
      <c r="AU170" s="210"/>
      <c r="AV170" s="210"/>
      <c r="AW170" s="210"/>
      <c r="AX170" s="210"/>
      <c r="AY170" s="49"/>
      <c r="AZ170" s="15"/>
      <c r="BA170" s="15"/>
      <c r="BB170" s="15"/>
      <c r="BC170" s="15"/>
      <c r="BD170" s="42"/>
      <c r="BE170" s="17"/>
      <c r="BF170" s="17"/>
      <c r="BG170" s="15"/>
    </row>
    <row r="171" ht="12.75" customHeight="1">
      <c r="A171" s="15"/>
      <c r="B171" s="13"/>
      <c r="C171" s="15"/>
      <c r="D171" s="15"/>
      <c r="E171" s="17"/>
      <c r="F171" s="17"/>
      <c r="G171" s="15"/>
      <c r="H171" s="15"/>
      <c r="I171" s="15"/>
      <c r="J171" s="49"/>
      <c r="K171" s="15"/>
      <c r="L171" s="21"/>
      <c r="M171" s="17"/>
      <c r="N171" s="17"/>
      <c r="O171" s="15"/>
      <c r="P171" s="15"/>
      <c r="Q171" s="15"/>
      <c r="R171" s="17"/>
      <c r="S171" s="26"/>
      <c r="T171" s="26"/>
      <c r="U171" s="26"/>
      <c r="V171" s="26"/>
      <c r="W171" s="26"/>
      <c r="X171" s="26"/>
      <c r="Y171" s="15"/>
      <c r="Z171" s="49"/>
      <c r="AA171" s="15"/>
      <c r="AB171" s="15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49"/>
      <c r="AP171" s="15"/>
      <c r="AQ171" s="15"/>
      <c r="AR171" s="209"/>
      <c r="AS171" s="210"/>
      <c r="AT171" s="210"/>
      <c r="AU171" s="210"/>
      <c r="AV171" s="210"/>
      <c r="AW171" s="210"/>
      <c r="AX171" s="210"/>
      <c r="AY171" s="49"/>
      <c r="AZ171" s="15"/>
      <c r="BA171" s="15"/>
      <c r="BB171" s="15"/>
      <c r="BC171" s="15"/>
      <c r="BD171" s="42"/>
      <c r="BE171" s="17"/>
      <c r="BF171" s="17"/>
      <c r="BG171" s="15"/>
    </row>
    <row r="172" ht="12.75" customHeight="1">
      <c r="A172" s="15"/>
      <c r="B172" s="13"/>
      <c r="C172" s="15"/>
      <c r="D172" s="15"/>
      <c r="E172" s="17"/>
      <c r="F172" s="17"/>
      <c r="G172" s="15"/>
      <c r="H172" s="15"/>
      <c r="I172" s="15"/>
      <c r="J172" s="49"/>
      <c r="K172" s="15"/>
      <c r="L172" s="21"/>
      <c r="M172" s="17"/>
      <c r="N172" s="17"/>
      <c r="O172" s="15"/>
      <c r="P172" s="15"/>
      <c r="Q172" s="15"/>
      <c r="R172" s="17"/>
      <c r="S172" s="26"/>
      <c r="T172" s="26"/>
      <c r="U172" s="26"/>
      <c r="V172" s="26"/>
      <c r="W172" s="26"/>
      <c r="X172" s="26"/>
      <c r="Y172" s="15"/>
      <c r="Z172" s="49"/>
      <c r="AA172" s="15"/>
      <c r="AB172" s="15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49"/>
      <c r="AP172" s="15"/>
      <c r="AQ172" s="15"/>
      <c r="AR172" s="209"/>
      <c r="AS172" s="210"/>
      <c r="AT172" s="210"/>
      <c r="AU172" s="210"/>
      <c r="AV172" s="210"/>
      <c r="AW172" s="210"/>
      <c r="AX172" s="210"/>
      <c r="AY172" s="49"/>
      <c r="AZ172" s="15"/>
      <c r="BA172" s="15"/>
      <c r="BB172" s="15"/>
      <c r="BC172" s="15"/>
      <c r="BD172" s="42"/>
      <c r="BE172" s="17"/>
      <c r="BF172" s="17"/>
      <c r="BG172" s="15"/>
    </row>
    <row r="173" ht="12.75" customHeight="1">
      <c r="A173" s="15"/>
      <c r="B173" s="13"/>
      <c r="C173" s="15"/>
      <c r="D173" s="15"/>
      <c r="E173" s="17"/>
      <c r="F173" s="17"/>
      <c r="G173" s="15"/>
      <c r="H173" s="15"/>
      <c r="I173" s="15"/>
      <c r="J173" s="49"/>
      <c r="K173" s="15"/>
      <c r="L173" s="21"/>
      <c r="M173" s="17"/>
      <c r="N173" s="17"/>
      <c r="O173" s="15"/>
      <c r="P173" s="15"/>
      <c r="Q173" s="15"/>
      <c r="R173" s="17"/>
      <c r="S173" s="26"/>
      <c r="T173" s="26"/>
      <c r="U173" s="26"/>
      <c r="V173" s="26"/>
      <c r="W173" s="26"/>
      <c r="X173" s="26"/>
      <c r="Y173" s="15"/>
      <c r="Z173" s="49"/>
      <c r="AA173" s="15"/>
      <c r="AB173" s="15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49"/>
      <c r="AP173" s="15"/>
      <c r="AQ173" s="15"/>
      <c r="AR173" s="209"/>
      <c r="AS173" s="210"/>
      <c r="AT173" s="210"/>
      <c r="AU173" s="210"/>
      <c r="AV173" s="210"/>
      <c r="AW173" s="210"/>
      <c r="AX173" s="210"/>
      <c r="AY173" s="49"/>
      <c r="AZ173" s="15"/>
      <c r="BA173" s="15"/>
      <c r="BB173" s="15"/>
      <c r="BC173" s="15"/>
      <c r="BD173" s="42"/>
      <c r="BE173" s="17"/>
      <c r="BF173" s="17"/>
      <c r="BG173" s="15"/>
    </row>
    <row r="174" ht="12.75" customHeight="1">
      <c r="A174" s="15"/>
      <c r="B174" s="13"/>
      <c r="C174" s="15"/>
      <c r="D174" s="15"/>
      <c r="E174" s="17"/>
      <c r="F174" s="17"/>
      <c r="G174" s="15"/>
      <c r="H174" s="15"/>
      <c r="I174" s="15"/>
      <c r="J174" s="49"/>
      <c r="K174" s="15"/>
      <c r="L174" s="21"/>
      <c r="M174" s="17"/>
      <c r="N174" s="17"/>
      <c r="O174" s="15"/>
      <c r="P174" s="15"/>
      <c r="Q174" s="15"/>
      <c r="R174" s="17"/>
      <c r="S174" s="26"/>
      <c r="T174" s="26"/>
      <c r="U174" s="26"/>
      <c r="V174" s="26"/>
      <c r="W174" s="26"/>
      <c r="X174" s="26"/>
      <c r="Y174" s="15"/>
      <c r="Z174" s="49"/>
      <c r="AA174" s="15"/>
      <c r="AB174" s="15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49"/>
      <c r="AP174" s="15"/>
      <c r="AQ174" s="15"/>
      <c r="AR174" s="209"/>
      <c r="AS174" s="210"/>
      <c r="AT174" s="210"/>
      <c r="AU174" s="210"/>
      <c r="AV174" s="210"/>
      <c r="AW174" s="210"/>
      <c r="AX174" s="210"/>
      <c r="AY174" s="49"/>
      <c r="AZ174" s="15"/>
      <c r="BA174" s="15"/>
      <c r="BB174" s="15"/>
      <c r="BC174" s="15"/>
      <c r="BD174" s="42"/>
      <c r="BE174" s="17"/>
      <c r="BF174" s="17"/>
      <c r="BG174" s="15"/>
    </row>
    <row r="175" ht="12.75" customHeight="1">
      <c r="A175" s="15"/>
      <c r="B175" s="13"/>
      <c r="C175" s="15"/>
      <c r="D175" s="15"/>
      <c r="E175" s="17"/>
      <c r="F175" s="17"/>
      <c r="G175" s="15"/>
      <c r="H175" s="15"/>
      <c r="I175" s="15"/>
      <c r="J175" s="49"/>
      <c r="K175" s="15"/>
      <c r="L175" s="21"/>
      <c r="M175" s="17"/>
      <c r="N175" s="17"/>
      <c r="O175" s="15"/>
      <c r="P175" s="15"/>
      <c r="Q175" s="15"/>
      <c r="R175" s="17"/>
      <c r="S175" s="26"/>
      <c r="T175" s="26"/>
      <c r="U175" s="26"/>
      <c r="V175" s="26"/>
      <c r="W175" s="26"/>
      <c r="X175" s="26"/>
      <c r="Y175" s="15"/>
      <c r="Z175" s="49"/>
      <c r="AA175" s="15"/>
      <c r="AB175" s="15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49"/>
      <c r="AP175" s="15"/>
      <c r="AQ175" s="15"/>
      <c r="AR175" s="209"/>
      <c r="AS175" s="210"/>
      <c r="AT175" s="210"/>
      <c r="AU175" s="210"/>
      <c r="AV175" s="210"/>
      <c r="AW175" s="210"/>
      <c r="AX175" s="210"/>
      <c r="AY175" s="49"/>
      <c r="AZ175" s="15"/>
      <c r="BA175" s="15"/>
      <c r="BB175" s="15"/>
      <c r="BC175" s="15"/>
      <c r="BD175" s="42"/>
      <c r="BE175" s="17"/>
      <c r="BF175" s="17"/>
      <c r="BG175" s="15"/>
    </row>
    <row r="176" ht="12.75" customHeight="1">
      <c r="A176" s="15"/>
      <c r="B176" s="13"/>
      <c r="C176" s="15"/>
      <c r="D176" s="15"/>
      <c r="E176" s="17"/>
      <c r="F176" s="17"/>
      <c r="G176" s="15"/>
      <c r="H176" s="15"/>
      <c r="I176" s="15"/>
      <c r="J176" s="49"/>
      <c r="K176" s="15"/>
      <c r="L176" s="21"/>
      <c r="M176" s="17"/>
      <c r="N176" s="17"/>
      <c r="O176" s="15"/>
      <c r="P176" s="15"/>
      <c r="Q176" s="15"/>
      <c r="R176" s="17"/>
      <c r="S176" s="26"/>
      <c r="T176" s="26"/>
      <c r="U176" s="26"/>
      <c r="V176" s="26"/>
      <c r="W176" s="26"/>
      <c r="X176" s="26"/>
      <c r="Y176" s="15"/>
      <c r="Z176" s="49"/>
      <c r="AA176" s="15"/>
      <c r="AB176" s="15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49"/>
      <c r="AP176" s="15"/>
      <c r="AQ176" s="15"/>
      <c r="AR176" s="209"/>
      <c r="AS176" s="210"/>
      <c r="AT176" s="210"/>
      <c r="AU176" s="210"/>
      <c r="AV176" s="210"/>
      <c r="AW176" s="210"/>
      <c r="AX176" s="210"/>
      <c r="AY176" s="49"/>
      <c r="AZ176" s="15"/>
      <c r="BA176" s="15"/>
      <c r="BB176" s="15"/>
      <c r="BC176" s="15"/>
      <c r="BD176" s="42"/>
      <c r="BE176" s="17"/>
      <c r="BF176" s="17"/>
      <c r="BG176" s="15"/>
    </row>
    <row r="177" ht="12.75" customHeight="1">
      <c r="A177" s="15"/>
      <c r="B177" s="13"/>
      <c r="C177" s="15"/>
      <c r="D177" s="15"/>
      <c r="E177" s="17"/>
      <c r="F177" s="17"/>
      <c r="G177" s="15"/>
      <c r="H177" s="15"/>
      <c r="I177" s="15"/>
      <c r="J177" s="49"/>
      <c r="K177" s="15"/>
      <c r="L177" s="21"/>
      <c r="M177" s="17"/>
      <c r="N177" s="17"/>
      <c r="O177" s="15"/>
      <c r="P177" s="15"/>
      <c r="Q177" s="15"/>
      <c r="R177" s="17"/>
      <c r="S177" s="26"/>
      <c r="T177" s="26"/>
      <c r="U177" s="26"/>
      <c r="V177" s="26"/>
      <c r="W177" s="26"/>
      <c r="X177" s="26"/>
      <c r="Y177" s="15"/>
      <c r="Z177" s="49"/>
      <c r="AA177" s="15"/>
      <c r="AB177" s="15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49"/>
      <c r="AP177" s="15"/>
      <c r="AQ177" s="15"/>
      <c r="AR177" s="209"/>
      <c r="AS177" s="210"/>
      <c r="AT177" s="210"/>
      <c r="AU177" s="210"/>
      <c r="AV177" s="210"/>
      <c r="AW177" s="210"/>
      <c r="AX177" s="210"/>
      <c r="AY177" s="49"/>
      <c r="AZ177" s="15"/>
      <c r="BA177" s="15"/>
      <c r="BB177" s="15"/>
      <c r="BC177" s="15"/>
      <c r="BD177" s="42"/>
      <c r="BE177" s="17"/>
      <c r="BF177" s="17"/>
      <c r="BG177" s="15"/>
    </row>
    <row r="178" ht="12.75" customHeight="1">
      <c r="A178" s="15"/>
      <c r="B178" s="13"/>
      <c r="C178" s="15"/>
      <c r="D178" s="15"/>
      <c r="E178" s="17"/>
      <c r="F178" s="17"/>
      <c r="G178" s="15"/>
      <c r="H178" s="15"/>
      <c r="I178" s="15"/>
      <c r="J178" s="49"/>
      <c r="K178" s="15"/>
      <c r="L178" s="21"/>
      <c r="M178" s="17"/>
      <c r="N178" s="17"/>
      <c r="O178" s="15"/>
      <c r="P178" s="15"/>
      <c r="Q178" s="15"/>
      <c r="R178" s="17"/>
      <c r="S178" s="26"/>
      <c r="T178" s="26"/>
      <c r="U178" s="26"/>
      <c r="V178" s="26"/>
      <c r="W178" s="26"/>
      <c r="X178" s="26"/>
      <c r="Y178" s="15"/>
      <c r="Z178" s="49"/>
      <c r="AA178" s="15"/>
      <c r="AB178" s="15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49"/>
      <c r="AP178" s="15"/>
      <c r="AQ178" s="15"/>
      <c r="AR178" s="209"/>
      <c r="AS178" s="210"/>
      <c r="AT178" s="210"/>
      <c r="AU178" s="210"/>
      <c r="AV178" s="210"/>
      <c r="AW178" s="210"/>
      <c r="AX178" s="210"/>
      <c r="AY178" s="49"/>
      <c r="AZ178" s="15"/>
      <c r="BA178" s="15"/>
      <c r="BB178" s="15"/>
      <c r="BC178" s="15"/>
      <c r="BD178" s="42"/>
      <c r="BE178" s="17"/>
      <c r="BF178" s="17"/>
      <c r="BG178" s="15"/>
    </row>
    <row r="179" ht="12.75" customHeight="1">
      <c r="A179" s="15"/>
      <c r="B179" s="13"/>
      <c r="C179" s="15"/>
      <c r="D179" s="15"/>
      <c r="E179" s="17"/>
      <c r="F179" s="17"/>
      <c r="G179" s="15"/>
      <c r="H179" s="15"/>
      <c r="I179" s="15"/>
      <c r="J179" s="49"/>
      <c r="K179" s="15"/>
      <c r="L179" s="21"/>
      <c r="M179" s="17"/>
      <c r="N179" s="17"/>
      <c r="O179" s="15"/>
      <c r="P179" s="15"/>
      <c r="Q179" s="15"/>
      <c r="R179" s="17"/>
      <c r="S179" s="26"/>
      <c r="T179" s="26"/>
      <c r="U179" s="26"/>
      <c r="V179" s="26"/>
      <c r="W179" s="26"/>
      <c r="X179" s="26"/>
      <c r="Y179" s="15"/>
      <c r="Z179" s="49"/>
      <c r="AA179" s="15"/>
      <c r="AB179" s="15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49"/>
      <c r="AP179" s="15"/>
      <c r="AQ179" s="15"/>
      <c r="AR179" s="209"/>
      <c r="AS179" s="210"/>
      <c r="AT179" s="210"/>
      <c r="AU179" s="210"/>
      <c r="AV179" s="210"/>
      <c r="AW179" s="210"/>
      <c r="AX179" s="210"/>
      <c r="AY179" s="49"/>
      <c r="AZ179" s="15"/>
      <c r="BA179" s="15"/>
      <c r="BB179" s="15"/>
      <c r="BC179" s="15"/>
      <c r="BD179" s="42"/>
      <c r="BE179" s="17"/>
      <c r="BF179" s="17"/>
      <c r="BG179" s="15"/>
    </row>
    <row r="180" ht="12.75" customHeight="1">
      <c r="A180" s="15"/>
      <c r="B180" s="13"/>
      <c r="C180" s="15"/>
      <c r="D180" s="15"/>
      <c r="E180" s="17"/>
      <c r="F180" s="17"/>
      <c r="G180" s="15"/>
      <c r="H180" s="15"/>
      <c r="I180" s="15"/>
      <c r="J180" s="49"/>
      <c r="K180" s="15"/>
      <c r="L180" s="21"/>
      <c r="M180" s="17"/>
      <c r="N180" s="17"/>
      <c r="O180" s="15"/>
      <c r="P180" s="15"/>
      <c r="Q180" s="15"/>
      <c r="R180" s="17"/>
      <c r="S180" s="26"/>
      <c r="T180" s="26"/>
      <c r="U180" s="26"/>
      <c r="V180" s="26"/>
      <c r="W180" s="26"/>
      <c r="X180" s="26"/>
      <c r="Y180" s="15"/>
      <c r="Z180" s="49"/>
      <c r="AA180" s="15"/>
      <c r="AB180" s="15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49"/>
      <c r="AP180" s="15"/>
      <c r="AQ180" s="15"/>
      <c r="AR180" s="209"/>
      <c r="AS180" s="210"/>
      <c r="AT180" s="210"/>
      <c r="AU180" s="210"/>
      <c r="AV180" s="210"/>
      <c r="AW180" s="210"/>
      <c r="AX180" s="210"/>
      <c r="AY180" s="49"/>
      <c r="AZ180" s="15"/>
      <c r="BA180" s="15"/>
      <c r="BB180" s="15"/>
      <c r="BC180" s="15"/>
      <c r="BD180" s="42"/>
      <c r="BE180" s="17"/>
      <c r="BF180" s="17"/>
      <c r="BG180" s="15"/>
    </row>
    <row r="181" ht="12.75" customHeight="1">
      <c r="A181" s="15"/>
      <c r="B181" s="13"/>
      <c r="C181" s="15"/>
      <c r="D181" s="15"/>
      <c r="E181" s="17"/>
      <c r="F181" s="17"/>
      <c r="G181" s="15"/>
      <c r="H181" s="15"/>
      <c r="I181" s="15"/>
      <c r="J181" s="49"/>
      <c r="K181" s="15"/>
      <c r="L181" s="21"/>
      <c r="M181" s="17"/>
      <c r="N181" s="17"/>
      <c r="O181" s="15"/>
      <c r="P181" s="15"/>
      <c r="Q181" s="15"/>
      <c r="R181" s="17"/>
      <c r="S181" s="26"/>
      <c r="T181" s="26"/>
      <c r="U181" s="26"/>
      <c r="V181" s="26"/>
      <c r="W181" s="26"/>
      <c r="X181" s="26"/>
      <c r="Y181" s="15"/>
      <c r="Z181" s="49"/>
      <c r="AA181" s="15"/>
      <c r="AB181" s="15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49"/>
      <c r="AP181" s="15"/>
      <c r="AQ181" s="15"/>
      <c r="AR181" s="209"/>
      <c r="AS181" s="210"/>
      <c r="AT181" s="210"/>
      <c r="AU181" s="210"/>
      <c r="AV181" s="210"/>
      <c r="AW181" s="210"/>
      <c r="AX181" s="210"/>
      <c r="AY181" s="49"/>
      <c r="AZ181" s="15"/>
      <c r="BA181" s="15"/>
      <c r="BB181" s="15"/>
      <c r="BC181" s="15"/>
      <c r="BD181" s="42"/>
      <c r="BE181" s="17"/>
      <c r="BF181" s="17"/>
      <c r="BG181" s="15"/>
    </row>
    <row r="182" ht="12.75" customHeight="1">
      <c r="A182" s="15"/>
      <c r="B182" s="13"/>
      <c r="C182" s="15"/>
      <c r="D182" s="15"/>
      <c r="E182" s="17"/>
      <c r="F182" s="17"/>
      <c r="G182" s="15"/>
      <c r="H182" s="15"/>
      <c r="I182" s="15"/>
      <c r="J182" s="49"/>
      <c r="K182" s="15"/>
      <c r="L182" s="21"/>
      <c r="M182" s="17"/>
      <c r="N182" s="17"/>
      <c r="O182" s="15"/>
      <c r="P182" s="15"/>
      <c r="Q182" s="15"/>
      <c r="R182" s="17"/>
      <c r="S182" s="26"/>
      <c r="T182" s="26"/>
      <c r="U182" s="26"/>
      <c r="V182" s="26"/>
      <c r="W182" s="26"/>
      <c r="X182" s="26"/>
      <c r="Y182" s="15"/>
      <c r="Z182" s="49"/>
      <c r="AA182" s="15"/>
      <c r="AB182" s="15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49"/>
      <c r="AP182" s="15"/>
      <c r="AQ182" s="15"/>
      <c r="AR182" s="209"/>
      <c r="AS182" s="210"/>
      <c r="AT182" s="210"/>
      <c r="AU182" s="210"/>
      <c r="AV182" s="210"/>
      <c r="AW182" s="210"/>
      <c r="AX182" s="210"/>
      <c r="AY182" s="49"/>
      <c r="AZ182" s="15"/>
      <c r="BA182" s="15"/>
      <c r="BB182" s="15"/>
      <c r="BC182" s="15"/>
      <c r="BD182" s="42"/>
      <c r="BE182" s="17"/>
      <c r="BF182" s="17"/>
      <c r="BG182" s="15"/>
    </row>
    <row r="183" ht="12.75" customHeight="1">
      <c r="A183" s="15"/>
      <c r="B183" s="13"/>
      <c r="C183" s="15"/>
      <c r="D183" s="15"/>
      <c r="E183" s="17"/>
      <c r="F183" s="17"/>
      <c r="G183" s="15"/>
      <c r="H183" s="15"/>
      <c r="I183" s="15"/>
      <c r="J183" s="49"/>
      <c r="K183" s="15"/>
      <c r="L183" s="21"/>
      <c r="M183" s="17"/>
      <c r="N183" s="17"/>
      <c r="O183" s="15"/>
      <c r="P183" s="15"/>
      <c r="Q183" s="15"/>
      <c r="R183" s="17"/>
      <c r="S183" s="26"/>
      <c r="T183" s="26"/>
      <c r="U183" s="26"/>
      <c r="V183" s="26"/>
      <c r="W183" s="26"/>
      <c r="X183" s="26"/>
      <c r="Y183" s="15"/>
      <c r="Z183" s="49"/>
      <c r="AA183" s="15"/>
      <c r="AB183" s="15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49"/>
      <c r="AP183" s="15"/>
      <c r="AQ183" s="15"/>
      <c r="AR183" s="209"/>
      <c r="AS183" s="210"/>
      <c r="AT183" s="210"/>
      <c r="AU183" s="210"/>
      <c r="AV183" s="210"/>
      <c r="AW183" s="210"/>
      <c r="AX183" s="210"/>
      <c r="AY183" s="49"/>
      <c r="AZ183" s="15"/>
      <c r="BA183" s="15"/>
      <c r="BB183" s="15"/>
      <c r="BC183" s="15"/>
      <c r="BD183" s="42"/>
      <c r="BE183" s="17"/>
      <c r="BF183" s="17"/>
      <c r="BG183" s="15"/>
    </row>
    <row r="184" ht="12.75" customHeight="1">
      <c r="A184" s="15"/>
      <c r="B184" s="13"/>
      <c r="C184" s="15"/>
      <c r="D184" s="15"/>
      <c r="E184" s="17"/>
      <c r="F184" s="17"/>
      <c r="G184" s="15"/>
      <c r="H184" s="15"/>
      <c r="I184" s="15"/>
      <c r="J184" s="49"/>
      <c r="K184" s="15"/>
      <c r="L184" s="21"/>
      <c r="M184" s="17"/>
      <c r="N184" s="17"/>
      <c r="O184" s="15"/>
      <c r="P184" s="15"/>
      <c r="Q184" s="15"/>
      <c r="R184" s="17"/>
      <c r="S184" s="26"/>
      <c r="T184" s="26"/>
      <c r="U184" s="26"/>
      <c r="V184" s="26"/>
      <c r="W184" s="26"/>
      <c r="X184" s="26"/>
      <c r="Y184" s="15"/>
      <c r="Z184" s="49"/>
      <c r="AA184" s="15"/>
      <c r="AB184" s="15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49"/>
      <c r="AP184" s="15"/>
      <c r="AQ184" s="15"/>
      <c r="AR184" s="209"/>
      <c r="AS184" s="210"/>
      <c r="AT184" s="210"/>
      <c r="AU184" s="210"/>
      <c r="AV184" s="210"/>
      <c r="AW184" s="210"/>
      <c r="AX184" s="210"/>
      <c r="AY184" s="49"/>
      <c r="AZ184" s="15"/>
      <c r="BA184" s="15"/>
      <c r="BB184" s="15"/>
      <c r="BC184" s="15"/>
      <c r="BD184" s="42"/>
      <c r="BE184" s="17"/>
      <c r="BF184" s="17"/>
      <c r="BG184" s="15"/>
    </row>
    <row r="185" ht="12.75" customHeight="1">
      <c r="A185" s="15"/>
      <c r="B185" s="13"/>
      <c r="C185" s="15"/>
      <c r="D185" s="15"/>
      <c r="E185" s="17"/>
      <c r="F185" s="17"/>
      <c r="G185" s="15"/>
      <c r="H185" s="15"/>
      <c r="I185" s="15"/>
      <c r="J185" s="49"/>
      <c r="K185" s="15"/>
      <c r="L185" s="21"/>
      <c r="M185" s="17"/>
      <c r="N185" s="17"/>
      <c r="O185" s="15"/>
      <c r="P185" s="15"/>
      <c r="Q185" s="15"/>
      <c r="R185" s="17"/>
      <c r="S185" s="26"/>
      <c r="T185" s="26"/>
      <c r="U185" s="26"/>
      <c r="V185" s="26"/>
      <c r="W185" s="26"/>
      <c r="X185" s="26"/>
      <c r="Y185" s="15"/>
      <c r="Z185" s="49"/>
      <c r="AA185" s="15"/>
      <c r="AB185" s="15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49"/>
      <c r="AP185" s="15"/>
      <c r="AQ185" s="15"/>
      <c r="AR185" s="209"/>
      <c r="AS185" s="210"/>
      <c r="AT185" s="210"/>
      <c r="AU185" s="210"/>
      <c r="AV185" s="210"/>
      <c r="AW185" s="210"/>
      <c r="AX185" s="210"/>
      <c r="AY185" s="49"/>
      <c r="AZ185" s="15"/>
      <c r="BA185" s="15"/>
      <c r="BB185" s="15"/>
      <c r="BC185" s="15"/>
      <c r="BD185" s="42"/>
      <c r="BE185" s="17"/>
      <c r="BF185" s="17"/>
      <c r="BG185" s="15"/>
    </row>
    <row r="186" ht="12.75" customHeight="1">
      <c r="A186" s="15"/>
      <c r="B186" s="13"/>
      <c r="C186" s="15"/>
      <c r="D186" s="15"/>
      <c r="E186" s="17"/>
      <c r="F186" s="17"/>
      <c r="G186" s="15"/>
      <c r="H186" s="15"/>
      <c r="I186" s="15"/>
      <c r="J186" s="49"/>
      <c r="K186" s="15"/>
      <c r="L186" s="21"/>
      <c r="M186" s="17"/>
      <c r="N186" s="17"/>
      <c r="O186" s="15"/>
      <c r="P186" s="15"/>
      <c r="Q186" s="15"/>
      <c r="R186" s="17"/>
      <c r="S186" s="26"/>
      <c r="T186" s="26"/>
      <c r="U186" s="26"/>
      <c r="V186" s="26"/>
      <c r="W186" s="26"/>
      <c r="X186" s="26"/>
      <c r="Y186" s="15"/>
      <c r="Z186" s="49"/>
      <c r="AA186" s="15"/>
      <c r="AB186" s="15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49"/>
      <c r="AP186" s="15"/>
      <c r="AQ186" s="15"/>
      <c r="AR186" s="209"/>
      <c r="AS186" s="210"/>
      <c r="AT186" s="210"/>
      <c r="AU186" s="210"/>
      <c r="AV186" s="210"/>
      <c r="AW186" s="210"/>
      <c r="AX186" s="210"/>
      <c r="AY186" s="49"/>
      <c r="AZ186" s="15"/>
      <c r="BA186" s="15"/>
      <c r="BB186" s="15"/>
      <c r="BC186" s="15"/>
      <c r="BD186" s="42"/>
      <c r="BE186" s="17"/>
      <c r="BF186" s="17"/>
      <c r="BG186" s="15"/>
    </row>
    <row r="187" ht="12.75" customHeight="1">
      <c r="A187" s="15"/>
      <c r="B187" s="13"/>
      <c r="C187" s="15"/>
      <c r="D187" s="15"/>
      <c r="E187" s="17"/>
      <c r="F187" s="17"/>
      <c r="G187" s="15"/>
      <c r="H187" s="15"/>
      <c r="I187" s="15"/>
      <c r="J187" s="49"/>
      <c r="K187" s="15"/>
      <c r="L187" s="21"/>
      <c r="M187" s="17"/>
      <c r="N187" s="17"/>
      <c r="O187" s="15"/>
      <c r="P187" s="15"/>
      <c r="Q187" s="15"/>
      <c r="R187" s="17"/>
      <c r="S187" s="26"/>
      <c r="T187" s="26"/>
      <c r="U187" s="26"/>
      <c r="V187" s="26"/>
      <c r="W187" s="26"/>
      <c r="X187" s="26"/>
      <c r="Y187" s="15"/>
      <c r="Z187" s="49"/>
      <c r="AA187" s="15"/>
      <c r="AB187" s="15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49"/>
      <c r="AP187" s="15"/>
      <c r="AQ187" s="15"/>
      <c r="AR187" s="209"/>
      <c r="AS187" s="210"/>
      <c r="AT187" s="210"/>
      <c r="AU187" s="210"/>
      <c r="AV187" s="210"/>
      <c r="AW187" s="210"/>
      <c r="AX187" s="210"/>
      <c r="AY187" s="49"/>
      <c r="AZ187" s="15"/>
      <c r="BA187" s="15"/>
      <c r="BB187" s="15"/>
      <c r="BC187" s="15"/>
      <c r="BD187" s="42"/>
      <c r="BE187" s="17"/>
      <c r="BF187" s="17"/>
      <c r="BG187" s="15"/>
    </row>
    <row r="188" ht="12.75" customHeight="1">
      <c r="A188" s="15"/>
      <c r="B188" s="13"/>
      <c r="C188" s="15"/>
      <c r="D188" s="15"/>
      <c r="E188" s="17"/>
      <c r="F188" s="17"/>
      <c r="G188" s="15"/>
      <c r="H188" s="15"/>
      <c r="I188" s="15"/>
      <c r="J188" s="49"/>
      <c r="K188" s="15"/>
      <c r="L188" s="21"/>
      <c r="M188" s="17"/>
      <c r="N188" s="17"/>
      <c r="O188" s="15"/>
      <c r="P188" s="15"/>
      <c r="Q188" s="15"/>
      <c r="R188" s="17"/>
      <c r="S188" s="26"/>
      <c r="T188" s="26"/>
      <c r="U188" s="26"/>
      <c r="V188" s="26"/>
      <c r="W188" s="26"/>
      <c r="X188" s="26"/>
      <c r="Y188" s="15"/>
      <c r="Z188" s="49"/>
      <c r="AA188" s="15"/>
      <c r="AB188" s="15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49"/>
      <c r="AP188" s="15"/>
      <c r="AQ188" s="15"/>
      <c r="AR188" s="209"/>
      <c r="AS188" s="210"/>
      <c r="AT188" s="210"/>
      <c r="AU188" s="210"/>
      <c r="AV188" s="210"/>
      <c r="AW188" s="210"/>
      <c r="AX188" s="210"/>
      <c r="AY188" s="49"/>
      <c r="AZ188" s="15"/>
      <c r="BA188" s="15"/>
      <c r="BB188" s="15"/>
      <c r="BC188" s="15"/>
      <c r="BD188" s="42"/>
      <c r="BE188" s="17"/>
      <c r="BF188" s="17"/>
      <c r="BG188" s="15"/>
    </row>
    <row r="189" ht="12.75" customHeight="1">
      <c r="A189" s="15"/>
      <c r="B189" s="13"/>
      <c r="C189" s="15"/>
      <c r="D189" s="15"/>
      <c r="E189" s="17"/>
      <c r="F189" s="17"/>
      <c r="G189" s="15"/>
      <c r="H189" s="15"/>
      <c r="I189" s="15"/>
      <c r="J189" s="49"/>
      <c r="K189" s="15"/>
      <c r="L189" s="21"/>
      <c r="M189" s="17"/>
      <c r="N189" s="17"/>
      <c r="O189" s="15"/>
      <c r="P189" s="15"/>
      <c r="Q189" s="15"/>
      <c r="R189" s="17"/>
      <c r="S189" s="26"/>
      <c r="T189" s="26"/>
      <c r="U189" s="26"/>
      <c r="V189" s="26"/>
      <c r="W189" s="26"/>
      <c r="X189" s="26"/>
      <c r="Y189" s="15"/>
      <c r="Z189" s="49"/>
      <c r="AA189" s="15"/>
      <c r="AB189" s="15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49"/>
      <c r="AP189" s="15"/>
      <c r="AQ189" s="15"/>
      <c r="AR189" s="209"/>
      <c r="AS189" s="210"/>
      <c r="AT189" s="210"/>
      <c r="AU189" s="210"/>
      <c r="AV189" s="210"/>
      <c r="AW189" s="210"/>
      <c r="AX189" s="210"/>
      <c r="AY189" s="49"/>
      <c r="AZ189" s="15"/>
      <c r="BA189" s="15"/>
      <c r="BB189" s="15"/>
      <c r="BC189" s="15"/>
      <c r="BD189" s="42"/>
      <c r="BE189" s="17"/>
      <c r="BF189" s="17"/>
      <c r="BG189" s="15"/>
    </row>
    <row r="190" ht="12.75" customHeight="1">
      <c r="A190" s="15"/>
      <c r="B190" s="13"/>
      <c r="C190" s="15"/>
      <c r="D190" s="15"/>
      <c r="E190" s="17"/>
      <c r="F190" s="17"/>
      <c r="G190" s="15"/>
      <c r="H190" s="15"/>
      <c r="I190" s="15"/>
      <c r="J190" s="49"/>
      <c r="K190" s="15"/>
      <c r="L190" s="21"/>
      <c r="M190" s="17"/>
      <c r="N190" s="17"/>
      <c r="O190" s="15"/>
      <c r="P190" s="15"/>
      <c r="Q190" s="15"/>
      <c r="R190" s="17"/>
      <c r="S190" s="26"/>
      <c r="T190" s="26"/>
      <c r="U190" s="26"/>
      <c r="V190" s="26"/>
      <c r="W190" s="26"/>
      <c r="X190" s="26"/>
      <c r="Y190" s="15"/>
      <c r="Z190" s="49"/>
      <c r="AA190" s="15"/>
      <c r="AB190" s="15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49"/>
      <c r="AP190" s="15"/>
      <c r="AQ190" s="15"/>
      <c r="AR190" s="209"/>
      <c r="AS190" s="210"/>
      <c r="AT190" s="210"/>
      <c r="AU190" s="210"/>
      <c r="AV190" s="210"/>
      <c r="AW190" s="210"/>
      <c r="AX190" s="210"/>
      <c r="AY190" s="49"/>
      <c r="AZ190" s="15"/>
      <c r="BA190" s="15"/>
      <c r="BB190" s="15"/>
      <c r="BC190" s="15"/>
      <c r="BD190" s="42"/>
      <c r="BE190" s="17"/>
      <c r="BF190" s="17"/>
      <c r="BG190" s="15"/>
    </row>
    <row r="191" ht="12.75" customHeight="1">
      <c r="A191" s="15"/>
      <c r="B191" s="13"/>
      <c r="C191" s="15"/>
      <c r="D191" s="15"/>
      <c r="E191" s="17"/>
      <c r="F191" s="17"/>
      <c r="G191" s="15"/>
      <c r="H191" s="15"/>
      <c r="I191" s="15"/>
      <c r="J191" s="49"/>
      <c r="K191" s="15"/>
      <c r="L191" s="21"/>
      <c r="M191" s="17"/>
      <c r="N191" s="17"/>
      <c r="O191" s="15"/>
      <c r="P191" s="15"/>
      <c r="Q191" s="15"/>
      <c r="R191" s="17"/>
      <c r="S191" s="26"/>
      <c r="T191" s="26"/>
      <c r="U191" s="26"/>
      <c r="V191" s="26"/>
      <c r="W191" s="26"/>
      <c r="X191" s="26"/>
      <c r="Y191" s="15"/>
      <c r="Z191" s="49"/>
      <c r="AA191" s="15"/>
      <c r="AB191" s="15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49"/>
      <c r="AP191" s="15"/>
      <c r="AQ191" s="15"/>
      <c r="AR191" s="209"/>
      <c r="AS191" s="210"/>
      <c r="AT191" s="210"/>
      <c r="AU191" s="210"/>
      <c r="AV191" s="210"/>
      <c r="AW191" s="210"/>
      <c r="AX191" s="210"/>
      <c r="AY191" s="49"/>
      <c r="AZ191" s="15"/>
      <c r="BA191" s="15"/>
      <c r="BB191" s="15"/>
      <c r="BC191" s="15"/>
      <c r="BD191" s="42"/>
      <c r="BE191" s="17"/>
      <c r="BF191" s="17"/>
      <c r="BG191" s="15"/>
    </row>
    <row r="192" ht="12.75" customHeight="1">
      <c r="A192" s="15"/>
      <c r="B192" s="13"/>
      <c r="C192" s="15"/>
      <c r="D192" s="15"/>
      <c r="E192" s="17"/>
      <c r="F192" s="17"/>
      <c r="G192" s="15"/>
      <c r="H192" s="15"/>
      <c r="I192" s="15"/>
      <c r="J192" s="49"/>
      <c r="K192" s="15"/>
      <c r="L192" s="21"/>
      <c r="M192" s="17"/>
      <c r="N192" s="17"/>
      <c r="O192" s="15"/>
      <c r="P192" s="15"/>
      <c r="Q192" s="15"/>
      <c r="R192" s="17"/>
      <c r="S192" s="26"/>
      <c r="T192" s="26"/>
      <c r="U192" s="26"/>
      <c r="V192" s="26"/>
      <c r="W192" s="26"/>
      <c r="X192" s="26"/>
      <c r="Y192" s="15"/>
      <c r="Z192" s="49"/>
      <c r="AA192" s="15"/>
      <c r="AB192" s="15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49"/>
      <c r="AP192" s="15"/>
      <c r="AQ192" s="15"/>
      <c r="AR192" s="209"/>
      <c r="AS192" s="210"/>
      <c r="AT192" s="210"/>
      <c r="AU192" s="210"/>
      <c r="AV192" s="210"/>
      <c r="AW192" s="210"/>
      <c r="AX192" s="210"/>
      <c r="AY192" s="49"/>
      <c r="AZ192" s="15"/>
      <c r="BA192" s="15"/>
      <c r="BB192" s="15"/>
      <c r="BC192" s="15"/>
      <c r="BD192" s="42"/>
      <c r="BE192" s="17"/>
      <c r="BF192" s="17"/>
      <c r="BG192" s="15"/>
    </row>
    <row r="193" ht="12.75" customHeight="1">
      <c r="A193" s="15"/>
      <c r="B193" s="13"/>
      <c r="C193" s="15"/>
      <c r="D193" s="15"/>
      <c r="E193" s="17"/>
      <c r="F193" s="17"/>
      <c r="G193" s="15"/>
      <c r="H193" s="15"/>
      <c r="I193" s="15"/>
      <c r="J193" s="49"/>
      <c r="K193" s="15"/>
      <c r="L193" s="21"/>
      <c r="M193" s="17"/>
      <c r="N193" s="17"/>
      <c r="O193" s="15"/>
      <c r="P193" s="15"/>
      <c r="Q193" s="15"/>
      <c r="R193" s="17"/>
      <c r="S193" s="26"/>
      <c r="T193" s="26"/>
      <c r="U193" s="26"/>
      <c r="V193" s="26"/>
      <c r="W193" s="26"/>
      <c r="X193" s="26"/>
      <c r="Y193" s="15"/>
      <c r="Z193" s="49"/>
      <c r="AA193" s="15"/>
      <c r="AB193" s="15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49"/>
      <c r="AP193" s="15"/>
      <c r="AQ193" s="15"/>
      <c r="AR193" s="209"/>
      <c r="AS193" s="210"/>
      <c r="AT193" s="210"/>
      <c r="AU193" s="210"/>
      <c r="AV193" s="210"/>
      <c r="AW193" s="210"/>
      <c r="AX193" s="210"/>
      <c r="AY193" s="49"/>
      <c r="AZ193" s="15"/>
      <c r="BA193" s="15"/>
      <c r="BB193" s="15"/>
      <c r="BC193" s="15"/>
      <c r="BD193" s="42"/>
      <c r="BE193" s="17"/>
      <c r="BF193" s="17"/>
      <c r="BG193" s="15"/>
    </row>
    <row r="194" ht="12.75" customHeight="1">
      <c r="A194" s="15"/>
      <c r="B194" s="13"/>
      <c r="C194" s="15"/>
      <c r="D194" s="15"/>
      <c r="E194" s="17"/>
      <c r="F194" s="17"/>
      <c r="G194" s="15"/>
      <c r="H194" s="15"/>
      <c r="I194" s="15"/>
      <c r="J194" s="49"/>
      <c r="K194" s="15"/>
      <c r="L194" s="21"/>
      <c r="M194" s="17"/>
      <c r="N194" s="17"/>
      <c r="O194" s="15"/>
      <c r="P194" s="15"/>
      <c r="Q194" s="15"/>
      <c r="R194" s="17"/>
      <c r="S194" s="26"/>
      <c r="T194" s="26"/>
      <c r="U194" s="26"/>
      <c r="V194" s="26"/>
      <c r="W194" s="26"/>
      <c r="X194" s="26"/>
      <c r="Y194" s="15"/>
      <c r="Z194" s="49"/>
      <c r="AA194" s="15"/>
      <c r="AB194" s="15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49"/>
      <c r="AP194" s="15"/>
      <c r="AQ194" s="15"/>
      <c r="AR194" s="209"/>
      <c r="AS194" s="210"/>
      <c r="AT194" s="210"/>
      <c r="AU194" s="210"/>
      <c r="AV194" s="210"/>
      <c r="AW194" s="210"/>
      <c r="AX194" s="210"/>
      <c r="AY194" s="49"/>
      <c r="AZ194" s="15"/>
      <c r="BA194" s="15"/>
      <c r="BB194" s="15"/>
      <c r="BC194" s="15"/>
      <c r="BD194" s="42"/>
      <c r="BE194" s="17"/>
      <c r="BF194" s="17"/>
      <c r="BG194" s="15"/>
    </row>
    <row r="195" ht="12.75" customHeight="1">
      <c r="A195" s="15"/>
      <c r="B195" s="13"/>
      <c r="C195" s="15"/>
      <c r="D195" s="15"/>
      <c r="E195" s="17"/>
      <c r="F195" s="17"/>
      <c r="G195" s="15"/>
      <c r="H195" s="15"/>
      <c r="I195" s="15"/>
      <c r="J195" s="49"/>
      <c r="K195" s="15"/>
      <c r="L195" s="21"/>
      <c r="M195" s="17"/>
      <c r="N195" s="17"/>
      <c r="O195" s="15"/>
      <c r="P195" s="15"/>
      <c r="Q195" s="15"/>
      <c r="R195" s="17"/>
      <c r="S195" s="26"/>
      <c r="T195" s="26"/>
      <c r="U195" s="26"/>
      <c r="V195" s="26"/>
      <c r="W195" s="26"/>
      <c r="X195" s="26"/>
      <c r="Y195" s="15"/>
      <c r="Z195" s="49"/>
      <c r="AA195" s="15"/>
      <c r="AB195" s="15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49"/>
      <c r="AP195" s="15"/>
      <c r="AQ195" s="15"/>
      <c r="AR195" s="209"/>
      <c r="AS195" s="210"/>
      <c r="AT195" s="210"/>
      <c r="AU195" s="210"/>
      <c r="AV195" s="210"/>
      <c r="AW195" s="210"/>
      <c r="AX195" s="210"/>
      <c r="AY195" s="49"/>
      <c r="AZ195" s="15"/>
      <c r="BA195" s="15"/>
      <c r="BB195" s="15"/>
      <c r="BC195" s="15"/>
      <c r="BD195" s="42"/>
      <c r="BE195" s="17"/>
      <c r="BF195" s="17"/>
      <c r="BG195" s="15"/>
    </row>
    <row r="196" ht="12.75" customHeight="1">
      <c r="A196" s="15"/>
      <c r="B196" s="13"/>
      <c r="C196" s="15"/>
      <c r="D196" s="15"/>
      <c r="E196" s="17"/>
      <c r="F196" s="17"/>
      <c r="G196" s="15"/>
      <c r="H196" s="15"/>
      <c r="I196" s="15"/>
      <c r="J196" s="49"/>
      <c r="K196" s="15"/>
      <c r="L196" s="21"/>
      <c r="M196" s="17"/>
      <c r="N196" s="17"/>
      <c r="O196" s="15"/>
      <c r="P196" s="15"/>
      <c r="Q196" s="15"/>
      <c r="R196" s="17"/>
      <c r="S196" s="26"/>
      <c r="T196" s="26"/>
      <c r="U196" s="26"/>
      <c r="V196" s="26"/>
      <c r="W196" s="26"/>
      <c r="X196" s="26"/>
      <c r="Y196" s="15"/>
      <c r="Z196" s="49"/>
      <c r="AA196" s="15"/>
      <c r="AB196" s="15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49"/>
      <c r="AP196" s="15"/>
      <c r="AQ196" s="15"/>
      <c r="AR196" s="209"/>
      <c r="AS196" s="210"/>
      <c r="AT196" s="210"/>
      <c r="AU196" s="210"/>
      <c r="AV196" s="210"/>
      <c r="AW196" s="210"/>
      <c r="AX196" s="210"/>
      <c r="AY196" s="49"/>
      <c r="AZ196" s="15"/>
      <c r="BA196" s="15"/>
      <c r="BB196" s="15"/>
      <c r="BC196" s="15"/>
      <c r="BD196" s="42"/>
      <c r="BE196" s="17"/>
      <c r="BF196" s="17"/>
      <c r="BG196" s="15"/>
    </row>
    <row r="197" ht="12.75" customHeight="1">
      <c r="A197" s="15"/>
      <c r="B197" s="13"/>
      <c r="C197" s="15"/>
      <c r="D197" s="15"/>
      <c r="E197" s="17"/>
      <c r="F197" s="17"/>
      <c r="G197" s="15"/>
      <c r="H197" s="15"/>
      <c r="I197" s="15"/>
      <c r="J197" s="49"/>
      <c r="K197" s="15"/>
      <c r="L197" s="21"/>
      <c r="M197" s="17"/>
      <c r="N197" s="17"/>
      <c r="O197" s="15"/>
      <c r="P197" s="15"/>
      <c r="Q197" s="15"/>
      <c r="R197" s="17"/>
      <c r="S197" s="26"/>
      <c r="T197" s="26"/>
      <c r="U197" s="26"/>
      <c r="V197" s="26"/>
      <c r="W197" s="26"/>
      <c r="X197" s="26"/>
      <c r="Y197" s="15"/>
      <c r="Z197" s="49"/>
      <c r="AA197" s="15"/>
      <c r="AB197" s="15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49"/>
      <c r="AP197" s="15"/>
      <c r="AQ197" s="15"/>
      <c r="AR197" s="209"/>
      <c r="AS197" s="210"/>
      <c r="AT197" s="210"/>
      <c r="AU197" s="210"/>
      <c r="AV197" s="210"/>
      <c r="AW197" s="210"/>
      <c r="AX197" s="210"/>
      <c r="AY197" s="49"/>
      <c r="AZ197" s="15"/>
      <c r="BA197" s="15"/>
      <c r="BB197" s="15"/>
      <c r="BC197" s="15"/>
      <c r="BD197" s="42"/>
      <c r="BE197" s="17"/>
      <c r="BF197" s="17"/>
      <c r="BG197" s="15"/>
    </row>
    <row r="198" ht="12.75" customHeight="1">
      <c r="A198" s="15"/>
      <c r="B198" s="13"/>
      <c r="C198" s="15"/>
      <c r="D198" s="15"/>
      <c r="E198" s="17"/>
      <c r="F198" s="17"/>
      <c r="G198" s="15"/>
      <c r="H198" s="15"/>
      <c r="I198" s="15"/>
      <c r="J198" s="49"/>
      <c r="K198" s="15"/>
      <c r="L198" s="21"/>
      <c r="M198" s="17"/>
      <c r="N198" s="17"/>
      <c r="O198" s="15"/>
      <c r="P198" s="15"/>
      <c r="Q198" s="15"/>
      <c r="R198" s="17"/>
      <c r="S198" s="26"/>
      <c r="T198" s="26"/>
      <c r="U198" s="26"/>
      <c r="V198" s="26"/>
      <c r="W198" s="26"/>
      <c r="X198" s="26"/>
      <c r="Y198" s="15"/>
      <c r="Z198" s="49"/>
      <c r="AA198" s="15"/>
      <c r="AB198" s="15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49"/>
      <c r="AP198" s="15"/>
      <c r="AQ198" s="15"/>
      <c r="AR198" s="209"/>
      <c r="AS198" s="210"/>
      <c r="AT198" s="210"/>
      <c r="AU198" s="210"/>
      <c r="AV198" s="210"/>
      <c r="AW198" s="210"/>
      <c r="AX198" s="210"/>
      <c r="AY198" s="49"/>
      <c r="AZ198" s="15"/>
      <c r="BA198" s="15"/>
      <c r="BB198" s="15"/>
      <c r="BC198" s="15"/>
      <c r="BD198" s="42"/>
      <c r="BE198" s="17"/>
      <c r="BF198" s="17"/>
      <c r="BG198" s="15"/>
    </row>
    <row r="199" ht="12.75" customHeight="1">
      <c r="A199" s="15"/>
      <c r="B199" s="13"/>
      <c r="C199" s="15"/>
      <c r="D199" s="15"/>
      <c r="E199" s="17"/>
      <c r="F199" s="17"/>
      <c r="G199" s="15"/>
      <c r="H199" s="15"/>
      <c r="I199" s="15"/>
      <c r="J199" s="49"/>
      <c r="K199" s="15"/>
      <c r="L199" s="21"/>
      <c r="M199" s="17"/>
      <c r="N199" s="17"/>
      <c r="O199" s="15"/>
      <c r="P199" s="15"/>
      <c r="Q199" s="15"/>
      <c r="R199" s="17"/>
      <c r="S199" s="26"/>
      <c r="T199" s="26"/>
      <c r="U199" s="26"/>
      <c r="V199" s="26"/>
      <c r="W199" s="26"/>
      <c r="X199" s="26"/>
      <c r="Y199" s="15"/>
      <c r="Z199" s="49"/>
      <c r="AA199" s="15"/>
      <c r="AB199" s="15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49"/>
      <c r="AP199" s="15"/>
      <c r="AQ199" s="15"/>
      <c r="AR199" s="209"/>
      <c r="AS199" s="210"/>
      <c r="AT199" s="210"/>
      <c r="AU199" s="210"/>
      <c r="AV199" s="210"/>
      <c r="AW199" s="210"/>
      <c r="AX199" s="210"/>
      <c r="AY199" s="49"/>
      <c r="AZ199" s="15"/>
      <c r="BA199" s="15"/>
      <c r="BB199" s="15"/>
      <c r="BC199" s="15"/>
      <c r="BD199" s="42"/>
      <c r="BE199" s="17"/>
      <c r="BF199" s="17"/>
      <c r="BG199" s="15"/>
    </row>
    <row r="200" ht="12.75" customHeight="1">
      <c r="A200" s="15"/>
      <c r="B200" s="13"/>
      <c r="C200" s="15"/>
      <c r="D200" s="15"/>
      <c r="E200" s="17"/>
      <c r="F200" s="17"/>
      <c r="G200" s="15"/>
      <c r="H200" s="15"/>
      <c r="I200" s="15"/>
      <c r="J200" s="49"/>
      <c r="K200" s="15"/>
      <c r="L200" s="21"/>
      <c r="M200" s="17"/>
      <c r="N200" s="17"/>
      <c r="O200" s="15"/>
      <c r="P200" s="15"/>
      <c r="Q200" s="15"/>
      <c r="R200" s="17"/>
      <c r="S200" s="26"/>
      <c r="T200" s="26"/>
      <c r="U200" s="26"/>
      <c r="V200" s="26"/>
      <c r="W200" s="26"/>
      <c r="X200" s="26"/>
      <c r="Y200" s="15"/>
      <c r="Z200" s="49"/>
      <c r="AA200" s="15"/>
      <c r="AB200" s="15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49"/>
      <c r="AP200" s="15"/>
      <c r="AQ200" s="15"/>
      <c r="AR200" s="209"/>
      <c r="AS200" s="210"/>
      <c r="AT200" s="210"/>
      <c r="AU200" s="210"/>
      <c r="AV200" s="210"/>
      <c r="AW200" s="210"/>
      <c r="AX200" s="210"/>
      <c r="AY200" s="49"/>
      <c r="AZ200" s="15"/>
      <c r="BA200" s="15"/>
      <c r="BB200" s="15"/>
      <c r="BC200" s="15"/>
      <c r="BD200" s="42"/>
      <c r="BE200" s="17"/>
      <c r="BF200" s="17"/>
      <c r="BG200" s="15"/>
    </row>
    <row r="201" ht="12.75" customHeight="1">
      <c r="A201" s="15"/>
      <c r="B201" s="13"/>
      <c r="C201" s="15"/>
      <c r="D201" s="15"/>
      <c r="E201" s="17"/>
      <c r="F201" s="17"/>
      <c r="G201" s="15"/>
      <c r="H201" s="15"/>
      <c r="I201" s="15"/>
      <c r="J201" s="49"/>
      <c r="K201" s="15"/>
      <c r="L201" s="21"/>
      <c r="M201" s="17"/>
      <c r="N201" s="17"/>
      <c r="O201" s="15"/>
      <c r="P201" s="15"/>
      <c r="Q201" s="15"/>
      <c r="R201" s="17"/>
      <c r="S201" s="26"/>
      <c r="T201" s="26"/>
      <c r="U201" s="26"/>
      <c r="V201" s="26"/>
      <c r="W201" s="26"/>
      <c r="X201" s="26"/>
      <c r="Y201" s="15"/>
      <c r="Z201" s="49"/>
      <c r="AA201" s="15"/>
      <c r="AB201" s="15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49"/>
      <c r="AP201" s="15"/>
      <c r="AQ201" s="15"/>
      <c r="AR201" s="209"/>
      <c r="AS201" s="210"/>
      <c r="AT201" s="210"/>
      <c r="AU201" s="210"/>
      <c r="AV201" s="210"/>
      <c r="AW201" s="210"/>
      <c r="AX201" s="210"/>
      <c r="AY201" s="49"/>
      <c r="AZ201" s="15"/>
      <c r="BA201" s="15"/>
      <c r="BB201" s="15"/>
      <c r="BC201" s="15"/>
      <c r="BD201" s="42"/>
      <c r="BE201" s="17"/>
      <c r="BF201" s="17"/>
      <c r="BG201" s="15"/>
    </row>
    <row r="202" ht="12.75" customHeight="1">
      <c r="A202" s="15"/>
      <c r="B202" s="13"/>
      <c r="C202" s="15"/>
      <c r="D202" s="15"/>
      <c r="E202" s="17"/>
      <c r="F202" s="17"/>
      <c r="G202" s="15"/>
      <c r="H202" s="15"/>
      <c r="I202" s="15"/>
      <c r="J202" s="49"/>
      <c r="K202" s="15"/>
      <c r="L202" s="21"/>
      <c r="M202" s="17"/>
      <c r="N202" s="17"/>
      <c r="O202" s="15"/>
      <c r="P202" s="15"/>
      <c r="Q202" s="15"/>
      <c r="R202" s="17"/>
      <c r="S202" s="26"/>
      <c r="T202" s="26"/>
      <c r="U202" s="26"/>
      <c r="V202" s="26"/>
      <c r="W202" s="26"/>
      <c r="X202" s="26"/>
      <c r="Y202" s="15"/>
      <c r="Z202" s="49"/>
      <c r="AA202" s="15"/>
      <c r="AB202" s="15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49"/>
      <c r="AP202" s="15"/>
      <c r="AQ202" s="15"/>
      <c r="AR202" s="209"/>
      <c r="AS202" s="210"/>
      <c r="AT202" s="210"/>
      <c r="AU202" s="210"/>
      <c r="AV202" s="210"/>
      <c r="AW202" s="210"/>
      <c r="AX202" s="210"/>
      <c r="AY202" s="49"/>
      <c r="AZ202" s="15"/>
      <c r="BA202" s="15"/>
      <c r="BB202" s="15"/>
      <c r="BC202" s="15"/>
      <c r="BD202" s="42"/>
      <c r="BE202" s="17"/>
      <c r="BF202" s="17"/>
      <c r="BG202" s="15"/>
    </row>
    <row r="203" ht="12.75" customHeight="1">
      <c r="A203" s="15"/>
      <c r="B203" s="13"/>
      <c r="C203" s="15"/>
      <c r="D203" s="15"/>
      <c r="E203" s="17"/>
      <c r="F203" s="17"/>
      <c r="G203" s="15"/>
      <c r="H203" s="15"/>
      <c r="I203" s="15"/>
      <c r="J203" s="49"/>
      <c r="K203" s="15"/>
      <c r="L203" s="21"/>
      <c r="M203" s="17"/>
      <c r="N203" s="17"/>
      <c r="O203" s="15"/>
      <c r="P203" s="15"/>
      <c r="Q203" s="15"/>
      <c r="R203" s="17"/>
      <c r="S203" s="26"/>
      <c r="T203" s="26"/>
      <c r="U203" s="26"/>
      <c r="V203" s="26"/>
      <c r="W203" s="26"/>
      <c r="X203" s="26"/>
      <c r="Y203" s="15"/>
      <c r="Z203" s="49"/>
      <c r="AA203" s="15"/>
      <c r="AB203" s="15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49"/>
      <c r="AP203" s="15"/>
      <c r="AQ203" s="15"/>
      <c r="AR203" s="209"/>
      <c r="AS203" s="210"/>
      <c r="AT203" s="210"/>
      <c r="AU203" s="210"/>
      <c r="AV203" s="210"/>
      <c r="AW203" s="210"/>
      <c r="AX203" s="210"/>
      <c r="AY203" s="49"/>
      <c r="AZ203" s="15"/>
      <c r="BA203" s="15"/>
      <c r="BB203" s="15"/>
      <c r="BC203" s="15"/>
      <c r="BD203" s="42"/>
      <c r="BE203" s="17"/>
      <c r="BF203" s="17"/>
      <c r="BG203" s="15"/>
    </row>
    <row r="204" ht="12.75" customHeight="1">
      <c r="A204" s="15"/>
      <c r="B204" s="13"/>
      <c r="C204" s="15"/>
      <c r="D204" s="15"/>
      <c r="E204" s="17"/>
      <c r="F204" s="17"/>
      <c r="G204" s="15"/>
      <c r="H204" s="15"/>
      <c r="I204" s="15"/>
      <c r="J204" s="49"/>
      <c r="K204" s="15"/>
      <c r="L204" s="21"/>
      <c r="M204" s="17"/>
      <c r="N204" s="17"/>
      <c r="O204" s="15"/>
      <c r="P204" s="15"/>
      <c r="Q204" s="15"/>
      <c r="R204" s="17"/>
      <c r="S204" s="26"/>
      <c r="T204" s="26"/>
      <c r="U204" s="26"/>
      <c r="V204" s="26"/>
      <c r="W204" s="26"/>
      <c r="X204" s="26"/>
      <c r="Y204" s="15"/>
      <c r="Z204" s="49"/>
      <c r="AA204" s="15"/>
      <c r="AB204" s="15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49"/>
      <c r="AP204" s="15"/>
      <c r="AQ204" s="15"/>
      <c r="AR204" s="209"/>
      <c r="AS204" s="210"/>
      <c r="AT204" s="210"/>
      <c r="AU204" s="210"/>
      <c r="AV204" s="210"/>
      <c r="AW204" s="210"/>
      <c r="AX204" s="210"/>
      <c r="AY204" s="49"/>
      <c r="AZ204" s="15"/>
      <c r="BA204" s="15"/>
      <c r="BB204" s="15"/>
      <c r="BC204" s="15"/>
      <c r="BD204" s="42"/>
      <c r="BE204" s="17"/>
      <c r="BF204" s="17"/>
      <c r="BG204" s="15"/>
    </row>
    <row r="205" ht="12.75" customHeight="1">
      <c r="A205" s="15"/>
      <c r="B205" s="13"/>
      <c r="C205" s="15"/>
      <c r="D205" s="15"/>
      <c r="E205" s="17"/>
      <c r="F205" s="17"/>
      <c r="G205" s="15"/>
      <c r="H205" s="15"/>
      <c r="I205" s="15"/>
      <c r="J205" s="49"/>
      <c r="K205" s="15"/>
      <c r="L205" s="21"/>
      <c r="M205" s="17"/>
      <c r="N205" s="17"/>
      <c r="O205" s="15"/>
      <c r="P205" s="15"/>
      <c r="Q205" s="15"/>
      <c r="R205" s="17"/>
      <c r="S205" s="26"/>
      <c r="T205" s="26"/>
      <c r="U205" s="26"/>
      <c r="V205" s="26"/>
      <c r="W205" s="26"/>
      <c r="X205" s="26"/>
      <c r="Y205" s="15"/>
      <c r="Z205" s="49"/>
      <c r="AA205" s="15"/>
      <c r="AB205" s="15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49"/>
      <c r="AP205" s="15"/>
      <c r="AQ205" s="15"/>
      <c r="AR205" s="209"/>
      <c r="AS205" s="210"/>
      <c r="AT205" s="210"/>
      <c r="AU205" s="210"/>
      <c r="AV205" s="210"/>
      <c r="AW205" s="210"/>
      <c r="AX205" s="210"/>
      <c r="AY205" s="49"/>
      <c r="AZ205" s="15"/>
      <c r="BA205" s="15"/>
      <c r="BB205" s="15"/>
      <c r="BC205" s="15"/>
      <c r="BD205" s="42"/>
      <c r="BE205" s="17"/>
      <c r="BF205" s="17"/>
      <c r="BG205" s="15"/>
    </row>
    <row r="206" ht="12.75" customHeight="1">
      <c r="A206" s="15"/>
      <c r="B206" s="13"/>
      <c r="C206" s="15"/>
      <c r="D206" s="15"/>
      <c r="E206" s="17"/>
      <c r="F206" s="17"/>
      <c r="G206" s="15"/>
      <c r="H206" s="15"/>
      <c r="I206" s="15"/>
      <c r="J206" s="49"/>
      <c r="K206" s="15"/>
      <c r="L206" s="21"/>
      <c r="M206" s="17"/>
      <c r="N206" s="17"/>
      <c r="O206" s="15"/>
      <c r="P206" s="15"/>
      <c r="Q206" s="15"/>
      <c r="R206" s="17"/>
      <c r="S206" s="26"/>
      <c r="T206" s="26"/>
      <c r="U206" s="26"/>
      <c r="V206" s="26"/>
      <c r="W206" s="26"/>
      <c r="X206" s="26"/>
      <c r="Y206" s="15"/>
      <c r="Z206" s="49"/>
      <c r="AA206" s="15"/>
      <c r="AB206" s="15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49"/>
      <c r="AP206" s="15"/>
      <c r="AQ206" s="15"/>
      <c r="AR206" s="209"/>
      <c r="AS206" s="210"/>
      <c r="AT206" s="210"/>
      <c r="AU206" s="210"/>
      <c r="AV206" s="210"/>
      <c r="AW206" s="210"/>
      <c r="AX206" s="210"/>
      <c r="AY206" s="49"/>
      <c r="AZ206" s="15"/>
      <c r="BA206" s="15"/>
      <c r="BB206" s="15"/>
      <c r="BC206" s="15"/>
      <c r="BD206" s="42"/>
      <c r="BE206" s="17"/>
      <c r="BF206" s="17"/>
      <c r="BG206" s="15"/>
    </row>
    <row r="207" ht="12.75" customHeight="1">
      <c r="A207" s="15"/>
      <c r="B207" s="13"/>
      <c r="C207" s="15"/>
      <c r="D207" s="15"/>
      <c r="E207" s="17"/>
      <c r="F207" s="17"/>
      <c r="G207" s="15"/>
      <c r="H207" s="15"/>
      <c r="I207" s="15"/>
      <c r="J207" s="49"/>
      <c r="K207" s="15"/>
      <c r="L207" s="21"/>
      <c r="M207" s="17"/>
      <c r="N207" s="17"/>
      <c r="O207" s="15"/>
      <c r="P207" s="15"/>
      <c r="Q207" s="15"/>
      <c r="R207" s="17"/>
      <c r="S207" s="26"/>
      <c r="T207" s="26"/>
      <c r="U207" s="26"/>
      <c r="V207" s="26"/>
      <c r="W207" s="26"/>
      <c r="X207" s="26"/>
      <c r="Y207" s="15"/>
      <c r="Z207" s="49"/>
      <c r="AA207" s="15"/>
      <c r="AB207" s="15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49"/>
      <c r="AP207" s="15"/>
      <c r="AQ207" s="15"/>
      <c r="AR207" s="209"/>
      <c r="AS207" s="210"/>
      <c r="AT207" s="210"/>
      <c r="AU207" s="210"/>
      <c r="AV207" s="210"/>
      <c r="AW207" s="210"/>
      <c r="AX207" s="210"/>
      <c r="AY207" s="49"/>
      <c r="AZ207" s="15"/>
      <c r="BA207" s="15"/>
      <c r="BB207" s="15"/>
      <c r="BC207" s="15"/>
      <c r="BD207" s="42"/>
      <c r="BE207" s="17"/>
      <c r="BF207" s="17"/>
      <c r="BG207" s="15"/>
    </row>
    <row r="208" ht="12.75" customHeight="1">
      <c r="A208" s="15"/>
      <c r="B208" s="13"/>
      <c r="C208" s="15"/>
      <c r="D208" s="15"/>
      <c r="E208" s="17"/>
      <c r="F208" s="17"/>
      <c r="G208" s="15"/>
      <c r="H208" s="15"/>
      <c r="I208" s="15"/>
      <c r="J208" s="49"/>
      <c r="K208" s="15"/>
      <c r="L208" s="21"/>
      <c r="M208" s="17"/>
      <c r="N208" s="17"/>
      <c r="O208" s="15"/>
      <c r="P208" s="15"/>
      <c r="Q208" s="15"/>
      <c r="R208" s="17"/>
      <c r="S208" s="26"/>
      <c r="T208" s="26"/>
      <c r="U208" s="26"/>
      <c r="V208" s="26"/>
      <c r="W208" s="26"/>
      <c r="X208" s="26"/>
      <c r="Y208" s="15"/>
      <c r="Z208" s="49"/>
      <c r="AA208" s="15"/>
      <c r="AB208" s="15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49"/>
      <c r="AP208" s="15"/>
      <c r="AQ208" s="15"/>
      <c r="AR208" s="209"/>
      <c r="AS208" s="210"/>
      <c r="AT208" s="210"/>
      <c r="AU208" s="210"/>
      <c r="AV208" s="210"/>
      <c r="AW208" s="210"/>
      <c r="AX208" s="210"/>
      <c r="AY208" s="49"/>
      <c r="AZ208" s="15"/>
      <c r="BA208" s="15"/>
      <c r="BB208" s="15"/>
      <c r="BC208" s="15"/>
      <c r="BD208" s="42"/>
      <c r="BE208" s="17"/>
      <c r="BF208" s="17"/>
      <c r="BG208" s="15"/>
    </row>
    <row r="209" ht="12.75" customHeight="1">
      <c r="A209" s="15"/>
      <c r="B209" s="13"/>
      <c r="C209" s="15"/>
      <c r="D209" s="15"/>
      <c r="E209" s="17"/>
      <c r="F209" s="17"/>
      <c r="G209" s="15"/>
      <c r="H209" s="15"/>
      <c r="I209" s="15"/>
      <c r="J209" s="49"/>
      <c r="K209" s="15"/>
      <c r="L209" s="21"/>
      <c r="M209" s="17"/>
      <c r="N209" s="17"/>
      <c r="O209" s="15"/>
      <c r="P209" s="15"/>
      <c r="Q209" s="15"/>
      <c r="R209" s="17"/>
      <c r="S209" s="26"/>
      <c r="T209" s="26"/>
      <c r="U209" s="26"/>
      <c r="V209" s="26"/>
      <c r="W209" s="26"/>
      <c r="X209" s="26"/>
      <c r="Y209" s="15"/>
      <c r="Z209" s="49"/>
      <c r="AA209" s="15"/>
      <c r="AB209" s="15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49"/>
      <c r="AP209" s="15"/>
      <c r="AQ209" s="15"/>
      <c r="AR209" s="209"/>
      <c r="AS209" s="210"/>
      <c r="AT209" s="210"/>
      <c r="AU209" s="210"/>
      <c r="AV209" s="210"/>
      <c r="AW209" s="210"/>
      <c r="AX209" s="210"/>
      <c r="AY209" s="49"/>
      <c r="AZ209" s="15"/>
      <c r="BA209" s="15"/>
      <c r="BB209" s="15"/>
      <c r="BC209" s="15"/>
      <c r="BD209" s="42"/>
      <c r="BE209" s="17"/>
      <c r="BF209" s="17"/>
      <c r="BG209" s="15"/>
    </row>
    <row r="210" ht="12.75" customHeight="1">
      <c r="A210" s="15"/>
      <c r="B210" s="13"/>
      <c r="C210" s="15"/>
      <c r="D210" s="15"/>
      <c r="E210" s="17"/>
      <c r="F210" s="17"/>
      <c r="G210" s="15"/>
      <c r="H210" s="15"/>
      <c r="I210" s="15"/>
      <c r="J210" s="49"/>
      <c r="K210" s="15"/>
      <c r="L210" s="21"/>
      <c r="M210" s="17"/>
      <c r="N210" s="17"/>
      <c r="O210" s="15"/>
      <c r="P210" s="15"/>
      <c r="Q210" s="15"/>
      <c r="R210" s="17"/>
      <c r="S210" s="26"/>
      <c r="T210" s="26"/>
      <c r="U210" s="26"/>
      <c r="V210" s="26"/>
      <c r="W210" s="26"/>
      <c r="X210" s="26"/>
      <c r="Y210" s="15"/>
      <c r="Z210" s="49"/>
      <c r="AA210" s="15"/>
      <c r="AB210" s="15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49"/>
      <c r="AP210" s="15"/>
      <c r="AQ210" s="15"/>
      <c r="AR210" s="209"/>
      <c r="AS210" s="210"/>
      <c r="AT210" s="210"/>
      <c r="AU210" s="210"/>
      <c r="AV210" s="210"/>
      <c r="AW210" s="210"/>
      <c r="AX210" s="210"/>
      <c r="AY210" s="49"/>
      <c r="AZ210" s="15"/>
      <c r="BA210" s="15"/>
      <c r="BB210" s="15"/>
      <c r="BC210" s="15"/>
      <c r="BD210" s="42"/>
      <c r="BE210" s="17"/>
      <c r="BF210" s="17"/>
      <c r="BG210" s="15"/>
    </row>
    <row r="211" ht="12.75" customHeight="1">
      <c r="A211" s="15"/>
      <c r="B211" s="13"/>
      <c r="C211" s="15"/>
      <c r="D211" s="15"/>
      <c r="E211" s="17"/>
      <c r="F211" s="17"/>
      <c r="G211" s="15"/>
      <c r="H211" s="15"/>
      <c r="I211" s="15"/>
      <c r="J211" s="49"/>
      <c r="K211" s="15"/>
      <c r="L211" s="21"/>
      <c r="M211" s="17"/>
      <c r="N211" s="17"/>
      <c r="O211" s="15"/>
      <c r="P211" s="15"/>
      <c r="Q211" s="15"/>
      <c r="R211" s="17"/>
      <c r="S211" s="26"/>
      <c r="T211" s="26"/>
      <c r="U211" s="26"/>
      <c r="V211" s="26"/>
      <c r="W211" s="26"/>
      <c r="X211" s="26"/>
      <c r="Y211" s="15"/>
      <c r="Z211" s="49"/>
      <c r="AA211" s="15"/>
      <c r="AB211" s="15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49"/>
      <c r="AP211" s="15"/>
      <c r="AQ211" s="15"/>
      <c r="AR211" s="209"/>
      <c r="AS211" s="210"/>
      <c r="AT211" s="210"/>
      <c r="AU211" s="210"/>
      <c r="AV211" s="210"/>
      <c r="AW211" s="210"/>
      <c r="AX211" s="210"/>
      <c r="AY211" s="49"/>
      <c r="AZ211" s="15"/>
      <c r="BA211" s="15"/>
      <c r="BB211" s="15"/>
      <c r="BC211" s="15"/>
      <c r="BD211" s="42"/>
      <c r="BE211" s="17"/>
      <c r="BF211" s="17"/>
      <c r="BG211" s="15"/>
    </row>
    <row r="212" ht="12.75" customHeight="1">
      <c r="A212" s="15"/>
      <c r="B212" s="13"/>
      <c r="C212" s="15"/>
      <c r="D212" s="15"/>
      <c r="E212" s="17"/>
      <c r="F212" s="17"/>
      <c r="G212" s="15"/>
      <c r="H212" s="15"/>
      <c r="I212" s="15"/>
      <c r="J212" s="49"/>
      <c r="K212" s="15"/>
      <c r="L212" s="21"/>
      <c r="M212" s="17"/>
      <c r="N212" s="17"/>
      <c r="O212" s="15"/>
      <c r="P212" s="15"/>
      <c r="Q212" s="15"/>
      <c r="R212" s="17"/>
      <c r="S212" s="26"/>
      <c r="T212" s="26"/>
      <c r="U212" s="26"/>
      <c r="V212" s="26"/>
      <c r="W212" s="26"/>
      <c r="X212" s="26"/>
      <c r="Y212" s="15"/>
      <c r="Z212" s="49"/>
      <c r="AA212" s="15"/>
      <c r="AB212" s="15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49"/>
      <c r="AP212" s="15"/>
      <c r="AQ212" s="15"/>
      <c r="AR212" s="209"/>
      <c r="AS212" s="210"/>
      <c r="AT212" s="210"/>
      <c r="AU212" s="210"/>
      <c r="AV212" s="210"/>
      <c r="AW212" s="210"/>
      <c r="AX212" s="210"/>
      <c r="AY212" s="49"/>
      <c r="AZ212" s="15"/>
      <c r="BA212" s="15"/>
      <c r="BB212" s="15"/>
      <c r="BC212" s="15"/>
      <c r="BD212" s="42"/>
      <c r="BE212" s="17"/>
      <c r="BF212" s="17"/>
      <c r="BG212" s="15"/>
    </row>
    <row r="213" ht="12.75" customHeight="1">
      <c r="A213" s="15"/>
      <c r="B213" s="13"/>
      <c r="C213" s="15"/>
      <c r="D213" s="15"/>
      <c r="E213" s="17"/>
      <c r="F213" s="17"/>
      <c r="G213" s="15"/>
      <c r="H213" s="15"/>
      <c r="I213" s="15"/>
      <c r="J213" s="49"/>
      <c r="K213" s="15"/>
      <c r="L213" s="21"/>
      <c r="M213" s="17"/>
      <c r="N213" s="17"/>
      <c r="O213" s="15"/>
      <c r="P213" s="15"/>
      <c r="Q213" s="15"/>
      <c r="R213" s="17"/>
      <c r="S213" s="26"/>
      <c r="T213" s="26"/>
      <c r="U213" s="26"/>
      <c r="V213" s="26"/>
      <c r="W213" s="26"/>
      <c r="X213" s="26"/>
      <c r="Y213" s="15"/>
      <c r="Z213" s="49"/>
      <c r="AA213" s="15"/>
      <c r="AB213" s="15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49"/>
      <c r="AP213" s="15"/>
      <c r="AQ213" s="15"/>
      <c r="AR213" s="209"/>
      <c r="AS213" s="210"/>
      <c r="AT213" s="210"/>
      <c r="AU213" s="210"/>
      <c r="AV213" s="210"/>
      <c r="AW213" s="210"/>
      <c r="AX213" s="210"/>
      <c r="AY213" s="49"/>
      <c r="AZ213" s="15"/>
      <c r="BA213" s="15"/>
      <c r="BB213" s="15"/>
      <c r="BC213" s="15"/>
      <c r="BD213" s="42"/>
      <c r="BE213" s="17"/>
      <c r="BF213" s="17"/>
      <c r="BG213" s="15"/>
    </row>
    <row r="214" ht="12.75" customHeight="1">
      <c r="A214" s="15"/>
      <c r="B214" s="13"/>
      <c r="C214" s="15"/>
      <c r="D214" s="15"/>
      <c r="E214" s="17"/>
      <c r="F214" s="17"/>
      <c r="G214" s="15"/>
      <c r="H214" s="15"/>
      <c r="I214" s="15"/>
      <c r="J214" s="49"/>
      <c r="K214" s="15"/>
      <c r="L214" s="21"/>
      <c r="M214" s="17"/>
      <c r="N214" s="17"/>
      <c r="O214" s="15"/>
      <c r="P214" s="15"/>
      <c r="Q214" s="15"/>
      <c r="R214" s="17"/>
      <c r="S214" s="26"/>
      <c r="T214" s="26"/>
      <c r="U214" s="26"/>
      <c r="V214" s="26"/>
      <c r="W214" s="26"/>
      <c r="X214" s="26"/>
      <c r="Y214" s="15"/>
      <c r="Z214" s="49"/>
      <c r="AA214" s="15"/>
      <c r="AB214" s="15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49"/>
      <c r="AP214" s="15"/>
      <c r="AQ214" s="15"/>
      <c r="AR214" s="209"/>
      <c r="AS214" s="210"/>
      <c r="AT214" s="210"/>
      <c r="AU214" s="210"/>
      <c r="AV214" s="210"/>
      <c r="AW214" s="210"/>
      <c r="AX214" s="210"/>
      <c r="AY214" s="49"/>
      <c r="AZ214" s="15"/>
      <c r="BA214" s="15"/>
      <c r="BB214" s="15"/>
      <c r="BC214" s="15"/>
      <c r="BD214" s="42"/>
      <c r="BE214" s="17"/>
      <c r="BF214" s="17"/>
      <c r="BG214" s="15"/>
    </row>
    <row r="215" ht="12.75" customHeight="1">
      <c r="A215" s="15"/>
      <c r="B215" s="13"/>
      <c r="C215" s="15"/>
      <c r="D215" s="15"/>
      <c r="E215" s="17"/>
      <c r="F215" s="17"/>
      <c r="G215" s="15"/>
      <c r="H215" s="15"/>
      <c r="I215" s="15"/>
      <c r="J215" s="49"/>
      <c r="K215" s="15"/>
      <c r="L215" s="21"/>
      <c r="M215" s="17"/>
      <c r="N215" s="17"/>
      <c r="O215" s="15"/>
      <c r="P215" s="15"/>
      <c r="Q215" s="15"/>
      <c r="R215" s="17"/>
      <c r="S215" s="26"/>
      <c r="T215" s="26"/>
      <c r="U215" s="26"/>
      <c r="V215" s="26"/>
      <c r="W215" s="26"/>
      <c r="X215" s="26"/>
      <c r="Y215" s="15"/>
      <c r="Z215" s="49"/>
      <c r="AA215" s="15"/>
      <c r="AB215" s="15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49"/>
      <c r="AP215" s="15"/>
      <c r="AQ215" s="15"/>
      <c r="AR215" s="209"/>
      <c r="AS215" s="210"/>
      <c r="AT215" s="210"/>
      <c r="AU215" s="210"/>
      <c r="AV215" s="210"/>
      <c r="AW215" s="210"/>
      <c r="AX215" s="210"/>
      <c r="AY215" s="49"/>
      <c r="AZ215" s="15"/>
      <c r="BA215" s="15"/>
      <c r="BB215" s="15"/>
      <c r="BC215" s="15"/>
      <c r="BD215" s="42"/>
      <c r="BE215" s="17"/>
      <c r="BF215" s="17"/>
      <c r="BG215" s="15"/>
    </row>
    <row r="216" ht="12.75" customHeight="1">
      <c r="A216" s="15"/>
      <c r="B216" s="13"/>
      <c r="C216" s="15"/>
      <c r="D216" s="15"/>
      <c r="E216" s="17"/>
      <c r="F216" s="17"/>
      <c r="G216" s="15"/>
      <c r="H216" s="15"/>
      <c r="I216" s="15"/>
      <c r="J216" s="49"/>
      <c r="K216" s="15"/>
      <c r="L216" s="21"/>
      <c r="M216" s="17"/>
      <c r="N216" s="17"/>
      <c r="O216" s="15"/>
      <c r="P216" s="15"/>
      <c r="Q216" s="15"/>
      <c r="R216" s="17"/>
      <c r="S216" s="26"/>
      <c r="T216" s="26"/>
      <c r="U216" s="26"/>
      <c r="V216" s="26"/>
      <c r="W216" s="26"/>
      <c r="X216" s="26"/>
      <c r="Y216" s="15"/>
      <c r="Z216" s="49"/>
      <c r="AA216" s="15"/>
      <c r="AB216" s="15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49"/>
      <c r="AP216" s="15"/>
      <c r="AQ216" s="15"/>
      <c r="AR216" s="209"/>
      <c r="AS216" s="210"/>
      <c r="AT216" s="210"/>
      <c r="AU216" s="210"/>
      <c r="AV216" s="210"/>
      <c r="AW216" s="210"/>
      <c r="AX216" s="210"/>
      <c r="AY216" s="49"/>
      <c r="AZ216" s="15"/>
      <c r="BA216" s="15"/>
      <c r="BB216" s="15"/>
      <c r="BC216" s="15"/>
      <c r="BD216" s="42"/>
      <c r="BE216" s="17"/>
      <c r="BF216" s="17"/>
      <c r="BG216" s="15"/>
    </row>
    <row r="217" ht="12.75" customHeight="1">
      <c r="A217" s="15"/>
      <c r="B217" s="13"/>
      <c r="C217" s="15"/>
      <c r="D217" s="15"/>
      <c r="E217" s="17"/>
      <c r="F217" s="17"/>
      <c r="G217" s="15"/>
      <c r="H217" s="15"/>
      <c r="I217" s="15"/>
      <c r="J217" s="49"/>
      <c r="K217" s="15"/>
      <c r="L217" s="21"/>
      <c r="M217" s="17"/>
      <c r="N217" s="17"/>
      <c r="O217" s="15"/>
      <c r="P217" s="15"/>
      <c r="Q217" s="15"/>
      <c r="R217" s="17"/>
      <c r="S217" s="26"/>
      <c r="T217" s="26"/>
      <c r="U217" s="26"/>
      <c r="V217" s="26"/>
      <c r="W217" s="26"/>
      <c r="X217" s="26"/>
      <c r="Y217" s="15"/>
      <c r="Z217" s="49"/>
      <c r="AA217" s="15"/>
      <c r="AB217" s="15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49"/>
      <c r="AP217" s="15"/>
      <c r="AQ217" s="15"/>
      <c r="AR217" s="209"/>
      <c r="AS217" s="210"/>
      <c r="AT217" s="210"/>
      <c r="AU217" s="210"/>
      <c r="AV217" s="210"/>
      <c r="AW217" s="210"/>
      <c r="AX217" s="210"/>
      <c r="AY217" s="49"/>
      <c r="AZ217" s="15"/>
      <c r="BA217" s="15"/>
      <c r="BB217" s="15"/>
      <c r="BC217" s="15"/>
      <c r="BD217" s="42"/>
      <c r="BE217" s="17"/>
      <c r="BF217" s="17"/>
      <c r="BG217" s="15"/>
    </row>
    <row r="218" ht="12.75" customHeight="1">
      <c r="A218" s="15"/>
      <c r="B218" s="13"/>
      <c r="C218" s="15"/>
      <c r="D218" s="15"/>
      <c r="E218" s="17"/>
      <c r="F218" s="17"/>
      <c r="G218" s="15"/>
      <c r="H218" s="15"/>
      <c r="I218" s="15"/>
      <c r="J218" s="49"/>
      <c r="K218" s="15"/>
      <c r="L218" s="21"/>
      <c r="M218" s="17"/>
      <c r="N218" s="17"/>
      <c r="O218" s="15"/>
      <c r="P218" s="15"/>
      <c r="Q218" s="15"/>
      <c r="R218" s="17"/>
      <c r="S218" s="26"/>
      <c r="T218" s="26"/>
      <c r="U218" s="26"/>
      <c r="V218" s="26"/>
      <c r="W218" s="26"/>
      <c r="X218" s="26"/>
      <c r="Y218" s="15"/>
      <c r="Z218" s="49"/>
      <c r="AA218" s="15"/>
      <c r="AB218" s="15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49"/>
      <c r="AP218" s="15"/>
      <c r="AQ218" s="15"/>
      <c r="AR218" s="209"/>
      <c r="AS218" s="210"/>
      <c r="AT218" s="210"/>
      <c r="AU218" s="210"/>
      <c r="AV218" s="210"/>
      <c r="AW218" s="210"/>
      <c r="AX218" s="210"/>
      <c r="AY218" s="49"/>
      <c r="AZ218" s="15"/>
      <c r="BA218" s="15"/>
      <c r="BB218" s="15"/>
      <c r="BC218" s="15"/>
      <c r="BD218" s="42"/>
      <c r="BE218" s="17"/>
      <c r="BF218" s="17"/>
      <c r="BG218" s="15"/>
    </row>
    <row r="219" ht="12.75" customHeight="1">
      <c r="A219" s="15"/>
      <c r="B219" s="13"/>
      <c r="C219" s="15"/>
      <c r="D219" s="15"/>
      <c r="E219" s="17"/>
      <c r="F219" s="17"/>
      <c r="G219" s="15"/>
      <c r="H219" s="15"/>
      <c r="I219" s="15"/>
      <c r="J219" s="49"/>
      <c r="K219" s="15"/>
      <c r="L219" s="21"/>
      <c r="M219" s="17"/>
      <c r="N219" s="17"/>
      <c r="O219" s="15"/>
      <c r="P219" s="15"/>
      <c r="Q219" s="15"/>
      <c r="R219" s="17"/>
      <c r="S219" s="26"/>
      <c r="T219" s="26"/>
      <c r="U219" s="26"/>
      <c r="V219" s="26"/>
      <c r="W219" s="26"/>
      <c r="X219" s="26"/>
      <c r="Y219" s="15"/>
      <c r="Z219" s="49"/>
      <c r="AA219" s="15"/>
      <c r="AB219" s="15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49"/>
      <c r="AP219" s="15"/>
      <c r="AQ219" s="15"/>
      <c r="AR219" s="209"/>
      <c r="AS219" s="210"/>
      <c r="AT219" s="210"/>
      <c r="AU219" s="210"/>
      <c r="AV219" s="210"/>
      <c r="AW219" s="210"/>
      <c r="AX219" s="210"/>
      <c r="AY219" s="49"/>
      <c r="AZ219" s="15"/>
      <c r="BA219" s="15"/>
      <c r="BB219" s="15"/>
      <c r="BC219" s="15"/>
      <c r="BD219" s="42"/>
      <c r="BE219" s="17"/>
      <c r="BF219" s="17"/>
      <c r="BG219" s="15"/>
    </row>
    <row r="220" ht="12.75" customHeight="1">
      <c r="A220" s="15"/>
      <c r="B220" s="13"/>
      <c r="C220" s="15"/>
      <c r="D220" s="15"/>
      <c r="E220" s="17"/>
      <c r="F220" s="17"/>
      <c r="G220" s="15"/>
      <c r="H220" s="15"/>
      <c r="I220" s="15"/>
      <c r="J220" s="49"/>
      <c r="K220" s="15"/>
      <c r="L220" s="21"/>
      <c r="M220" s="17"/>
      <c r="N220" s="17"/>
      <c r="O220" s="15"/>
      <c r="P220" s="15"/>
      <c r="Q220" s="15"/>
      <c r="R220" s="17"/>
      <c r="S220" s="26"/>
      <c r="T220" s="26"/>
      <c r="U220" s="26"/>
      <c r="V220" s="26"/>
      <c r="W220" s="26"/>
      <c r="X220" s="26"/>
      <c r="Y220" s="15"/>
      <c r="Z220" s="49"/>
      <c r="AA220" s="15"/>
      <c r="AB220" s="15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49"/>
      <c r="AP220" s="15"/>
      <c r="AQ220" s="15"/>
      <c r="AR220" s="209"/>
      <c r="AS220" s="210"/>
      <c r="AT220" s="210"/>
      <c r="AU220" s="210"/>
      <c r="AV220" s="210"/>
      <c r="AW220" s="210"/>
      <c r="AX220" s="210"/>
      <c r="AY220" s="49"/>
      <c r="AZ220" s="15"/>
      <c r="BA220" s="15"/>
      <c r="BB220" s="15"/>
      <c r="BC220" s="15"/>
      <c r="BD220" s="42"/>
      <c r="BE220" s="17"/>
      <c r="BF220" s="17"/>
      <c r="BG220" s="15"/>
    </row>
    <row r="221" ht="12.75" customHeight="1">
      <c r="A221" s="15"/>
      <c r="B221" s="13"/>
      <c r="C221" s="15"/>
      <c r="D221" s="15"/>
      <c r="E221" s="17"/>
      <c r="F221" s="17"/>
      <c r="G221" s="15"/>
      <c r="H221" s="15"/>
      <c r="I221" s="15"/>
      <c r="J221" s="49"/>
      <c r="K221" s="15"/>
      <c r="L221" s="21"/>
      <c r="M221" s="17"/>
      <c r="N221" s="17"/>
      <c r="O221" s="15"/>
      <c r="P221" s="15"/>
      <c r="Q221" s="15"/>
      <c r="R221" s="17"/>
      <c r="S221" s="26"/>
      <c r="T221" s="26"/>
      <c r="U221" s="26"/>
      <c r="V221" s="26"/>
      <c r="W221" s="26"/>
      <c r="X221" s="26"/>
      <c r="Y221" s="15"/>
      <c r="Z221" s="49"/>
      <c r="AA221" s="15"/>
      <c r="AB221" s="15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49"/>
      <c r="AP221" s="15"/>
      <c r="AQ221" s="15"/>
      <c r="AR221" s="209"/>
      <c r="AS221" s="210"/>
      <c r="AT221" s="210"/>
      <c r="AU221" s="210"/>
      <c r="AV221" s="210"/>
      <c r="AW221" s="210"/>
      <c r="AX221" s="210"/>
      <c r="AY221" s="49"/>
      <c r="AZ221" s="15"/>
      <c r="BA221" s="15"/>
      <c r="BB221" s="15"/>
      <c r="BC221" s="15"/>
      <c r="BD221" s="42"/>
      <c r="BE221" s="17"/>
      <c r="BF221" s="17"/>
      <c r="BG221" s="15"/>
    </row>
    <row r="222" ht="12.75" customHeight="1">
      <c r="A222" s="15"/>
      <c r="B222" s="13"/>
      <c r="C222" s="15"/>
      <c r="D222" s="15"/>
      <c r="E222" s="17"/>
      <c r="F222" s="17"/>
      <c r="G222" s="15"/>
      <c r="H222" s="15"/>
      <c r="I222" s="15"/>
      <c r="J222" s="49"/>
      <c r="K222" s="15"/>
      <c r="L222" s="21"/>
      <c r="M222" s="17"/>
      <c r="N222" s="17"/>
      <c r="O222" s="15"/>
      <c r="P222" s="15"/>
      <c r="Q222" s="15"/>
      <c r="R222" s="17"/>
      <c r="S222" s="26"/>
      <c r="T222" s="26"/>
      <c r="U222" s="26"/>
      <c r="V222" s="26"/>
      <c r="W222" s="26"/>
      <c r="X222" s="26"/>
      <c r="Y222" s="15"/>
      <c r="Z222" s="49"/>
      <c r="AA222" s="15"/>
      <c r="AB222" s="15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49"/>
      <c r="AP222" s="15"/>
      <c r="AQ222" s="15"/>
      <c r="AR222" s="209"/>
      <c r="AS222" s="210"/>
      <c r="AT222" s="210"/>
      <c r="AU222" s="210"/>
      <c r="AV222" s="210"/>
      <c r="AW222" s="210"/>
      <c r="AX222" s="210"/>
      <c r="AY222" s="49"/>
      <c r="AZ222" s="15"/>
      <c r="BA222" s="15"/>
      <c r="BB222" s="15"/>
      <c r="BC222" s="15"/>
      <c r="BD222" s="42"/>
      <c r="BE222" s="17"/>
      <c r="BF222" s="17"/>
      <c r="BG222" s="15"/>
    </row>
    <row r="223" ht="12.75" customHeight="1">
      <c r="A223" s="15"/>
      <c r="B223" s="13"/>
      <c r="C223" s="15"/>
      <c r="D223" s="15"/>
      <c r="E223" s="17"/>
      <c r="F223" s="17"/>
      <c r="G223" s="15"/>
      <c r="H223" s="15"/>
      <c r="I223" s="15"/>
      <c r="J223" s="49"/>
      <c r="K223" s="15"/>
      <c r="L223" s="21"/>
      <c r="M223" s="17"/>
      <c r="N223" s="17"/>
      <c r="O223" s="15"/>
      <c r="P223" s="15"/>
      <c r="Q223" s="15"/>
      <c r="R223" s="17"/>
      <c r="S223" s="26"/>
      <c r="T223" s="26"/>
      <c r="U223" s="26"/>
      <c r="V223" s="26"/>
      <c r="W223" s="26"/>
      <c r="X223" s="26"/>
      <c r="Y223" s="15"/>
      <c r="Z223" s="49"/>
      <c r="AA223" s="15"/>
      <c r="AB223" s="15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49"/>
      <c r="AP223" s="15"/>
      <c r="AQ223" s="15"/>
      <c r="AR223" s="209"/>
      <c r="AS223" s="210"/>
      <c r="AT223" s="210"/>
      <c r="AU223" s="210"/>
      <c r="AV223" s="210"/>
      <c r="AW223" s="210"/>
      <c r="AX223" s="210"/>
      <c r="AY223" s="49"/>
      <c r="AZ223" s="15"/>
      <c r="BA223" s="15"/>
      <c r="BB223" s="15"/>
      <c r="BC223" s="15"/>
      <c r="BD223" s="42"/>
      <c r="BE223" s="17"/>
      <c r="BF223" s="17"/>
      <c r="BG223" s="15"/>
    </row>
    <row r="224" ht="12.75" customHeight="1">
      <c r="A224" s="15"/>
      <c r="B224" s="13"/>
      <c r="C224" s="15"/>
      <c r="D224" s="15"/>
      <c r="E224" s="17"/>
      <c r="F224" s="17"/>
      <c r="G224" s="15"/>
      <c r="H224" s="15"/>
      <c r="I224" s="15"/>
      <c r="J224" s="49"/>
      <c r="K224" s="15"/>
      <c r="L224" s="21"/>
      <c r="M224" s="17"/>
      <c r="N224" s="17"/>
      <c r="O224" s="15"/>
      <c r="P224" s="15"/>
      <c r="Q224" s="15"/>
      <c r="R224" s="17"/>
      <c r="S224" s="26"/>
      <c r="T224" s="26"/>
      <c r="U224" s="26"/>
      <c r="V224" s="26"/>
      <c r="W224" s="26"/>
      <c r="X224" s="26"/>
      <c r="Y224" s="15"/>
      <c r="Z224" s="49"/>
      <c r="AA224" s="15"/>
      <c r="AB224" s="15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49"/>
      <c r="AP224" s="15"/>
      <c r="AQ224" s="15"/>
      <c r="AR224" s="209"/>
      <c r="AS224" s="210"/>
      <c r="AT224" s="210"/>
      <c r="AU224" s="210"/>
      <c r="AV224" s="210"/>
      <c r="AW224" s="210"/>
      <c r="AX224" s="210"/>
      <c r="AY224" s="49"/>
      <c r="AZ224" s="15"/>
      <c r="BA224" s="15"/>
      <c r="BB224" s="15"/>
      <c r="BC224" s="15"/>
      <c r="BD224" s="42"/>
      <c r="BE224" s="17"/>
      <c r="BF224" s="17"/>
      <c r="BG224" s="15"/>
    </row>
    <row r="225" ht="12.75" customHeight="1">
      <c r="A225" s="15"/>
      <c r="B225" s="13"/>
      <c r="C225" s="15"/>
      <c r="D225" s="15"/>
      <c r="E225" s="17"/>
      <c r="F225" s="17"/>
      <c r="G225" s="15"/>
      <c r="H225" s="15"/>
      <c r="I225" s="15"/>
      <c r="J225" s="49"/>
      <c r="K225" s="15"/>
      <c r="L225" s="21"/>
      <c r="M225" s="17"/>
      <c r="N225" s="17"/>
      <c r="O225" s="15"/>
      <c r="P225" s="15"/>
      <c r="Q225" s="15"/>
      <c r="R225" s="17"/>
      <c r="S225" s="26"/>
      <c r="T225" s="26"/>
      <c r="U225" s="26"/>
      <c r="V225" s="26"/>
      <c r="W225" s="26"/>
      <c r="X225" s="26"/>
      <c r="Y225" s="15"/>
      <c r="Z225" s="49"/>
      <c r="AA225" s="15"/>
      <c r="AB225" s="15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49"/>
      <c r="AP225" s="15"/>
      <c r="AQ225" s="15"/>
      <c r="AR225" s="209"/>
      <c r="AS225" s="210"/>
      <c r="AT225" s="210"/>
      <c r="AU225" s="210"/>
      <c r="AV225" s="210"/>
      <c r="AW225" s="210"/>
      <c r="AX225" s="210"/>
      <c r="AY225" s="49"/>
      <c r="AZ225" s="15"/>
      <c r="BA225" s="15"/>
      <c r="BB225" s="15"/>
      <c r="BC225" s="15"/>
      <c r="BD225" s="42"/>
      <c r="BE225" s="17"/>
      <c r="BF225" s="17"/>
      <c r="BG225" s="15"/>
    </row>
    <row r="226" ht="12.75" customHeight="1">
      <c r="A226" s="15"/>
      <c r="B226" s="13"/>
      <c r="C226" s="15"/>
      <c r="D226" s="15"/>
      <c r="E226" s="17"/>
      <c r="F226" s="17"/>
      <c r="G226" s="15"/>
      <c r="H226" s="15"/>
      <c r="I226" s="15"/>
      <c r="J226" s="49"/>
      <c r="K226" s="15"/>
      <c r="L226" s="21"/>
      <c r="M226" s="17"/>
      <c r="N226" s="17"/>
      <c r="O226" s="15"/>
      <c r="P226" s="15"/>
      <c r="Q226" s="15"/>
      <c r="R226" s="17"/>
      <c r="S226" s="26"/>
      <c r="T226" s="26"/>
      <c r="U226" s="26"/>
      <c r="V226" s="26"/>
      <c r="W226" s="26"/>
      <c r="X226" s="26"/>
      <c r="Y226" s="15"/>
      <c r="Z226" s="49"/>
      <c r="AA226" s="15"/>
      <c r="AB226" s="15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49"/>
      <c r="AP226" s="15"/>
      <c r="AQ226" s="15"/>
      <c r="AR226" s="209"/>
      <c r="AS226" s="210"/>
      <c r="AT226" s="210"/>
      <c r="AU226" s="210"/>
      <c r="AV226" s="210"/>
      <c r="AW226" s="210"/>
      <c r="AX226" s="210"/>
      <c r="AY226" s="49"/>
      <c r="AZ226" s="15"/>
      <c r="BA226" s="15"/>
      <c r="BB226" s="15"/>
      <c r="BC226" s="15"/>
      <c r="BD226" s="42"/>
      <c r="BE226" s="17"/>
      <c r="BF226" s="17"/>
      <c r="BG226" s="15"/>
    </row>
    <row r="227" ht="12.75" customHeight="1">
      <c r="A227" s="15"/>
      <c r="B227" s="13"/>
      <c r="C227" s="15"/>
      <c r="D227" s="15"/>
      <c r="E227" s="17"/>
      <c r="F227" s="17"/>
      <c r="G227" s="15"/>
      <c r="H227" s="15"/>
      <c r="I227" s="15"/>
      <c r="J227" s="49"/>
      <c r="K227" s="15"/>
      <c r="L227" s="21"/>
      <c r="M227" s="17"/>
      <c r="N227" s="17"/>
      <c r="O227" s="15"/>
      <c r="P227" s="15"/>
      <c r="Q227" s="15"/>
      <c r="R227" s="17"/>
      <c r="S227" s="26"/>
      <c r="T227" s="26"/>
      <c r="U227" s="26"/>
      <c r="V227" s="26"/>
      <c r="W227" s="26"/>
      <c r="X227" s="26"/>
      <c r="Y227" s="15"/>
      <c r="Z227" s="49"/>
      <c r="AA227" s="15"/>
      <c r="AB227" s="15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49"/>
      <c r="AP227" s="15"/>
      <c r="AQ227" s="15"/>
      <c r="AR227" s="209"/>
      <c r="AS227" s="210"/>
      <c r="AT227" s="210"/>
      <c r="AU227" s="210"/>
      <c r="AV227" s="210"/>
      <c r="AW227" s="210"/>
      <c r="AX227" s="210"/>
      <c r="AY227" s="49"/>
      <c r="AZ227" s="15"/>
      <c r="BA227" s="15"/>
      <c r="BB227" s="15"/>
      <c r="BC227" s="15"/>
      <c r="BD227" s="42"/>
      <c r="BE227" s="17"/>
      <c r="BF227" s="17"/>
      <c r="BG227" s="15"/>
    </row>
    <row r="228" ht="12.75" customHeight="1">
      <c r="A228" s="15"/>
      <c r="B228" s="13"/>
      <c r="C228" s="15"/>
      <c r="D228" s="15"/>
      <c r="E228" s="17"/>
      <c r="F228" s="17"/>
      <c r="G228" s="15"/>
      <c r="H228" s="15"/>
      <c r="I228" s="15"/>
      <c r="J228" s="49"/>
      <c r="K228" s="15"/>
      <c r="L228" s="21"/>
      <c r="M228" s="17"/>
      <c r="N228" s="17"/>
      <c r="O228" s="15"/>
      <c r="P228" s="15"/>
      <c r="Q228" s="15"/>
      <c r="R228" s="17"/>
      <c r="S228" s="26"/>
      <c r="T228" s="26"/>
      <c r="U228" s="26"/>
      <c r="V228" s="26"/>
      <c r="W228" s="26"/>
      <c r="X228" s="26"/>
      <c r="Y228" s="15"/>
      <c r="Z228" s="49"/>
      <c r="AA228" s="15"/>
      <c r="AB228" s="15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49"/>
      <c r="AP228" s="15"/>
      <c r="AQ228" s="15"/>
      <c r="AR228" s="209"/>
      <c r="AS228" s="210"/>
      <c r="AT228" s="210"/>
      <c r="AU228" s="210"/>
      <c r="AV228" s="210"/>
      <c r="AW228" s="210"/>
      <c r="AX228" s="210"/>
      <c r="AY228" s="49"/>
      <c r="AZ228" s="15"/>
      <c r="BA228" s="15"/>
      <c r="BB228" s="15"/>
      <c r="BC228" s="15"/>
      <c r="BD228" s="42"/>
      <c r="BE228" s="17"/>
      <c r="BF228" s="17"/>
      <c r="BG228" s="15"/>
    </row>
    <row r="229" ht="12.75" customHeight="1">
      <c r="A229" s="15"/>
      <c r="B229" s="13"/>
      <c r="C229" s="15"/>
      <c r="D229" s="15"/>
      <c r="E229" s="17"/>
      <c r="F229" s="17"/>
      <c r="G229" s="15"/>
      <c r="H229" s="15"/>
      <c r="I229" s="15"/>
      <c r="J229" s="49"/>
      <c r="K229" s="15"/>
      <c r="L229" s="21"/>
      <c r="M229" s="17"/>
      <c r="N229" s="17"/>
      <c r="O229" s="15"/>
      <c r="P229" s="15"/>
      <c r="Q229" s="15"/>
      <c r="R229" s="17"/>
      <c r="S229" s="26"/>
      <c r="T229" s="26"/>
      <c r="U229" s="26"/>
      <c r="V229" s="26"/>
      <c r="W229" s="26"/>
      <c r="X229" s="26"/>
      <c r="Y229" s="15"/>
      <c r="Z229" s="49"/>
      <c r="AA229" s="15"/>
      <c r="AB229" s="15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49"/>
      <c r="AP229" s="15"/>
      <c r="AQ229" s="15"/>
      <c r="AR229" s="209"/>
      <c r="AS229" s="210"/>
      <c r="AT229" s="210"/>
      <c r="AU229" s="210"/>
      <c r="AV229" s="210"/>
      <c r="AW229" s="210"/>
      <c r="AX229" s="210"/>
      <c r="AY229" s="49"/>
      <c r="AZ229" s="15"/>
      <c r="BA229" s="15"/>
      <c r="BB229" s="15"/>
      <c r="BC229" s="15"/>
      <c r="BD229" s="42"/>
      <c r="BE229" s="17"/>
      <c r="BF229" s="17"/>
      <c r="BG229" s="15"/>
    </row>
    <row r="230" ht="12.75" customHeight="1">
      <c r="A230" s="15"/>
      <c r="B230" s="13"/>
      <c r="C230" s="15"/>
      <c r="D230" s="15"/>
      <c r="E230" s="17"/>
      <c r="F230" s="17"/>
      <c r="G230" s="15"/>
      <c r="H230" s="15"/>
      <c r="I230" s="15"/>
      <c r="J230" s="49"/>
      <c r="K230" s="15"/>
      <c r="L230" s="21"/>
      <c r="M230" s="17"/>
      <c r="N230" s="17"/>
      <c r="O230" s="15"/>
      <c r="P230" s="15"/>
      <c r="Q230" s="15"/>
      <c r="R230" s="17"/>
      <c r="S230" s="26"/>
      <c r="T230" s="26"/>
      <c r="U230" s="26"/>
      <c r="V230" s="26"/>
      <c r="W230" s="26"/>
      <c r="X230" s="26"/>
      <c r="Y230" s="15"/>
      <c r="Z230" s="49"/>
      <c r="AA230" s="15"/>
      <c r="AB230" s="15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49"/>
      <c r="AP230" s="15"/>
      <c r="AQ230" s="15"/>
      <c r="AR230" s="209"/>
      <c r="AS230" s="210"/>
      <c r="AT230" s="210"/>
      <c r="AU230" s="210"/>
      <c r="AV230" s="210"/>
      <c r="AW230" s="210"/>
      <c r="AX230" s="210"/>
      <c r="AY230" s="49"/>
      <c r="AZ230" s="15"/>
      <c r="BA230" s="15"/>
      <c r="BB230" s="15"/>
      <c r="BC230" s="15"/>
      <c r="BD230" s="42"/>
      <c r="BE230" s="17"/>
      <c r="BF230" s="17"/>
      <c r="BG230" s="15"/>
    </row>
    <row r="231" ht="12.75" customHeight="1">
      <c r="A231" s="15"/>
      <c r="B231" s="13"/>
      <c r="C231" s="15"/>
      <c r="D231" s="15"/>
      <c r="E231" s="17"/>
      <c r="F231" s="17"/>
      <c r="G231" s="15"/>
      <c r="H231" s="15"/>
      <c r="I231" s="15"/>
      <c r="J231" s="49"/>
      <c r="K231" s="15"/>
      <c r="L231" s="21"/>
      <c r="M231" s="17"/>
      <c r="N231" s="17"/>
      <c r="O231" s="15"/>
      <c r="P231" s="15"/>
      <c r="Q231" s="15"/>
      <c r="R231" s="17"/>
      <c r="S231" s="26"/>
      <c r="T231" s="26"/>
      <c r="U231" s="26"/>
      <c r="V231" s="26"/>
      <c r="W231" s="26"/>
      <c r="X231" s="26"/>
      <c r="Y231" s="15"/>
      <c r="Z231" s="49"/>
      <c r="AA231" s="15"/>
      <c r="AB231" s="15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49"/>
      <c r="AP231" s="15"/>
      <c r="AQ231" s="15"/>
      <c r="AR231" s="209"/>
      <c r="AS231" s="210"/>
      <c r="AT231" s="210"/>
      <c r="AU231" s="210"/>
      <c r="AV231" s="210"/>
      <c r="AW231" s="210"/>
      <c r="AX231" s="210"/>
      <c r="AY231" s="49"/>
      <c r="AZ231" s="15"/>
      <c r="BA231" s="15"/>
      <c r="BB231" s="15"/>
      <c r="BC231" s="15"/>
      <c r="BD231" s="42"/>
      <c r="BE231" s="17"/>
      <c r="BF231" s="17"/>
      <c r="BG231" s="15"/>
    </row>
    <row r="232" ht="12.75" customHeight="1">
      <c r="A232" s="15"/>
      <c r="B232" s="13"/>
      <c r="C232" s="15"/>
      <c r="D232" s="15"/>
      <c r="E232" s="17"/>
      <c r="F232" s="17"/>
      <c r="G232" s="15"/>
      <c r="H232" s="15"/>
      <c r="I232" s="15"/>
      <c r="J232" s="49"/>
      <c r="K232" s="15"/>
      <c r="L232" s="21"/>
      <c r="M232" s="17"/>
      <c r="N232" s="17"/>
      <c r="O232" s="15"/>
      <c r="P232" s="15"/>
      <c r="Q232" s="15"/>
      <c r="R232" s="17"/>
      <c r="S232" s="26"/>
      <c r="T232" s="26"/>
      <c r="U232" s="26"/>
      <c r="V232" s="26"/>
      <c r="W232" s="26"/>
      <c r="X232" s="26"/>
      <c r="Y232" s="15"/>
      <c r="Z232" s="49"/>
      <c r="AA232" s="15"/>
      <c r="AB232" s="15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49"/>
      <c r="AP232" s="15"/>
      <c r="AQ232" s="15"/>
      <c r="AR232" s="209"/>
      <c r="AS232" s="210"/>
      <c r="AT232" s="210"/>
      <c r="AU232" s="210"/>
      <c r="AV232" s="210"/>
      <c r="AW232" s="210"/>
      <c r="AX232" s="210"/>
      <c r="AY232" s="49"/>
      <c r="AZ232" s="15"/>
      <c r="BA232" s="15"/>
      <c r="BB232" s="15"/>
      <c r="BC232" s="15"/>
      <c r="BD232" s="42"/>
      <c r="BE232" s="17"/>
      <c r="BF232" s="17"/>
      <c r="BG232" s="15"/>
    </row>
    <row r="233" ht="12.75" customHeight="1">
      <c r="A233" s="15"/>
      <c r="B233" s="13"/>
      <c r="C233" s="15"/>
      <c r="D233" s="15"/>
      <c r="E233" s="17"/>
      <c r="F233" s="17"/>
      <c r="G233" s="15"/>
      <c r="H233" s="15"/>
      <c r="I233" s="15"/>
      <c r="J233" s="49"/>
      <c r="K233" s="15"/>
      <c r="L233" s="21"/>
      <c r="M233" s="17"/>
      <c r="N233" s="17"/>
      <c r="O233" s="15"/>
      <c r="P233" s="15"/>
      <c r="Q233" s="15"/>
      <c r="R233" s="17"/>
      <c r="S233" s="26"/>
      <c r="T233" s="26"/>
      <c r="U233" s="26"/>
      <c r="V233" s="26"/>
      <c r="W233" s="26"/>
      <c r="X233" s="26"/>
      <c r="Y233" s="15"/>
      <c r="Z233" s="49"/>
      <c r="AA233" s="15"/>
      <c r="AB233" s="15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49"/>
      <c r="AP233" s="15"/>
      <c r="AQ233" s="15"/>
      <c r="AR233" s="209"/>
      <c r="AS233" s="210"/>
      <c r="AT233" s="210"/>
      <c r="AU233" s="210"/>
      <c r="AV233" s="210"/>
      <c r="AW233" s="210"/>
      <c r="AX233" s="210"/>
      <c r="AY233" s="49"/>
      <c r="AZ233" s="15"/>
      <c r="BA233" s="15"/>
      <c r="BB233" s="15"/>
      <c r="BC233" s="15"/>
      <c r="BD233" s="42"/>
      <c r="BE233" s="17"/>
      <c r="BF233" s="17"/>
      <c r="BG233" s="15"/>
    </row>
    <row r="234" ht="12.75" customHeight="1">
      <c r="A234" s="15"/>
      <c r="B234" s="13"/>
      <c r="C234" s="15"/>
      <c r="D234" s="15"/>
      <c r="E234" s="17"/>
      <c r="F234" s="17"/>
      <c r="G234" s="15"/>
      <c r="H234" s="15"/>
      <c r="I234" s="15"/>
      <c r="J234" s="49"/>
      <c r="K234" s="15"/>
      <c r="L234" s="21"/>
      <c r="M234" s="17"/>
      <c r="N234" s="17"/>
      <c r="O234" s="15"/>
      <c r="P234" s="15"/>
      <c r="Q234" s="15"/>
      <c r="R234" s="17"/>
      <c r="S234" s="26"/>
      <c r="T234" s="26"/>
      <c r="U234" s="26"/>
      <c r="V234" s="26"/>
      <c r="W234" s="26"/>
      <c r="X234" s="26"/>
      <c r="Y234" s="15"/>
      <c r="Z234" s="49"/>
      <c r="AA234" s="15"/>
      <c r="AB234" s="15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49"/>
      <c r="AP234" s="15"/>
      <c r="AQ234" s="15"/>
      <c r="AR234" s="209"/>
      <c r="AS234" s="210"/>
      <c r="AT234" s="210"/>
      <c r="AU234" s="210"/>
      <c r="AV234" s="210"/>
      <c r="AW234" s="210"/>
      <c r="AX234" s="210"/>
      <c r="AY234" s="49"/>
      <c r="AZ234" s="15"/>
      <c r="BA234" s="15"/>
      <c r="BB234" s="15"/>
      <c r="BC234" s="15"/>
      <c r="BD234" s="42"/>
      <c r="BE234" s="17"/>
      <c r="BF234" s="17"/>
      <c r="BG234" s="15"/>
    </row>
    <row r="235" ht="12.75" customHeight="1">
      <c r="A235" s="15"/>
      <c r="B235" s="13"/>
      <c r="C235" s="15"/>
      <c r="D235" s="15"/>
      <c r="E235" s="17"/>
      <c r="F235" s="17"/>
      <c r="G235" s="15"/>
      <c r="H235" s="15"/>
      <c r="I235" s="15"/>
      <c r="J235" s="49"/>
      <c r="K235" s="15"/>
      <c r="L235" s="21"/>
      <c r="M235" s="17"/>
      <c r="N235" s="17"/>
      <c r="O235" s="15"/>
      <c r="P235" s="15"/>
      <c r="Q235" s="15"/>
      <c r="R235" s="17"/>
      <c r="S235" s="26"/>
      <c r="T235" s="26"/>
      <c r="U235" s="26"/>
      <c r="V235" s="26"/>
      <c r="W235" s="26"/>
      <c r="X235" s="26"/>
      <c r="Y235" s="15"/>
      <c r="Z235" s="49"/>
      <c r="AA235" s="15"/>
      <c r="AB235" s="15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49"/>
      <c r="AP235" s="15"/>
      <c r="AQ235" s="15"/>
      <c r="AR235" s="209"/>
      <c r="AS235" s="210"/>
      <c r="AT235" s="210"/>
      <c r="AU235" s="210"/>
      <c r="AV235" s="210"/>
      <c r="AW235" s="210"/>
      <c r="AX235" s="210"/>
      <c r="AY235" s="49"/>
      <c r="AZ235" s="15"/>
      <c r="BA235" s="15"/>
      <c r="BB235" s="15"/>
      <c r="BC235" s="15"/>
      <c r="BD235" s="42"/>
      <c r="BE235" s="17"/>
      <c r="BF235" s="17"/>
      <c r="BG235" s="15"/>
    </row>
    <row r="236" ht="12.75" customHeight="1">
      <c r="A236" s="15"/>
      <c r="B236" s="13"/>
      <c r="C236" s="15"/>
      <c r="D236" s="15"/>
      <c r="E236" s="17"/>
      <c r="F236" s="17"/>
      <c r="G236" s="15"/>
      <c r="H236" s="15"/>
      <c r="I236" s="15"/>
      <c r="J236" s="49"/>
      <c r="K236" s="15"/>
      <c r="L236" s="21"/>
      <c r="M236" s="17"/>
      <c r="N236" s="17"/>
      <c r="O236" s="15"/>
      <c r="P236" s="15"/>
      <c r="Q236" s="15"/>
      <c r="R236" s="17"/>
      <c r="S236" s="26"/>
      <c r="T236" s="26"/>
      <c r="U236" s="26"/>
      <c r="V236" s="26"/>
      <c r="W236" s="26"/>
      <c r="X236" s="26"/>
      <c r="Y236" s="15"/>
      <c r="Z236" s="49"/>
      <c r="AA236" s="15"/>
      <c r="AB236" s="15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49"/>
      <c r="AP236" s="15"/>
      <c r="AQ236" s="15"/>
      <c r="AR236" s="209"/>
      <c r="AS236" s="210"/>
      <c r="AT236" s="210"/>
      <c r="AU236" s="210"/>
      <c r="AV236" s="210"/>
      <c r="AW236" s="210"/>
      <c r="AX236" s="210"/>
      <c r="AY236" s="49"/>
      <c r="AZ236" s="15"/>
      <c r="BA236" s="15"/>
      <c r="BB236" s="15"/>
      <c r="BC236" s="15"/>
      <c r="BD236" s="42"/>
      <c r="BE236" s="17"/>
      <c r="BF236" s="17"/>
      <c r="BG236" s="15"/>
    </row>
    <row r="237" ht="12.75" customHeight="1">
      <c r="A237" s="15"/>
      <c r="B237" s="13"/>
      <c r="C237" s="15"/>
      <c r="D237" s="15"/>
      <c r="E237" s="17"/>
      <c r="F237" s="17"/>
      <c r="G237" s="15"/>
      <c r="H237" s="15"/>
      <c r="I237" s="15"/>
      <c r="J237" s="49"/>
      <c r="K237" s="15"/>
      <c r="L237" s="21"/>
      <c r="M237" s="17"/>
      <c r="N237" s="17"/>
      <c r="O237" s="15"/>
      <c r="P237" s="15"/>
      <c r="Q237" s="15"/>
      <c r="R237" s="17"/>
      <c r="S237" s="26"/>
      <c r="T237" s="26"/>
      <c r="U237" s="26"/>
      <c r="V237" s="26"/>
      <c r="W237" s="26"/>
      <c r="X237" s="26"/>
      <c r="Y237" s="15"/>
      <c r="Z237" s="49"/>
      <c r="AA237" s="15"/>
      <c r="AB237" s="15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49"/>
      <c r="AP237" s="15"/>
      <c r="AQ237" s="15"/>
      <c r="AR237" s="209"/>
      <c r="AS237" s="210"/>
      <c r="AT237" s="210"/>
      <c r="AU237" s="210"/>
      <c r="AV237" s="210"/>
      <c r="AW237" s="210"/>
      <c r="AX237" s="210"/>
      <c r="AY237" s="49"/>
      <c r="AZ237" s="15"/>
      <c r="BA237" s="15"/>
      <c r="BB237" s="15"/>
      <c r="BC237" s="15"/>
      <c r="BD237" s="42"/>
      <c r="BE237" s="17"/>
      <c r="BF237" s="17"/>
      <c r="BG237" s="15"/>
    </row>
    <row r="238" ht="12.75" customHeight="1">
      <c r="A238" s="15"/>
      <c r="B238" s="13"/>
      <c r="C238" s="15"/>
      <c r="D238" s="15"/>
      <c r="E238" s="17"/>
      <c r="F238" s="17"/>
      <c r="G238" s="15"/>
      <c r="H238" s="15"/>
      <c r="I238" s="15"/>
      <c r="J238" s="49"/>
      <c r="K238" s="15"/>
      <c r="L238" s="21"/>
      <c r="M238" s="17"/>
      <c r="N238" s="17"/>
      <c r="O238" s="15"/>
      <c r="P238" s="15"/>
      <c r="Q238" s="15"/>
      <c r="R238" s="17"/>
      <c r="S238" s="26"/>
      <c r="T238" s="26"/>
      <c r="U238" s="26"/>
      <c r="V238" s="26"/>
      <c r="W238" s="26"/>
      <c r="X238" s="26"/>
      <c r="Y238" s="15"/>
      <c r="Z238" s="49"/>
      <c r="AA238" s="15"/>
      <c r="AB238" s="15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49"/>
      <c r="AP238" s="15"/>
      <c r="AQ238" s="15"/>
      <c r="AR238" s="209"/>
      <c r="AS238" s="210"/>
      <c r="AT238" s="210"/>
      <c r="AU238" s="210"/>
      <c r="AV238" s="210"/>
      <c r="AW238" s="210"/>
      <c r="AX238" s="210"/>
      <c r="AY238" s="49"/>
      <c r="AZ238" s="15"/>
      <c r="BA238" s="15"/>
      <c r="BB238" s="15"/>
      <c r="BC238" s="15"/>
      <c r="BD238" s="42"/>
      <c r="BE238" s="17"/>
      <c r="BF238" s="17"/>
      <c r="BG238" s="15"/>
    </row>
    <row r="239" ht="12.75" customHeight="1">
      <c r="A239" s="15"/>
      <c r="B239" s="13"/>
      <c r="C239" s="15"/>
      <c r="D239" s="15"/>
      <c r="E239" s="17"/>
      <c r="F239" s="17"/>
      <c r="G239" s="15"/>
      <c r="H239" s="15"/>
      <c r="I239" s="15"/>
      <c r="J239" s="49"/>
      <c r="K239" s="15"/>
      <c r="L239" s="21"/>
      <c r="M239" s="17"/>
      <c r="N239" s="17"/>
      <c r="O239" s="15"/>
      <c r="P239" s="15"/>
      <c r="Q239" s="15"/>
      <c r="R239" s="17"/>
      <c r="S239" s="26"/>
      <c r="T239" s="26"/>
      <c r="U239" s="26"/>
      <c r="V239" s="26"/>
      <c r="W239" s="26"/>
      <c r="X239" s="26"/>
      <c r="Y239" s="15"/>
      <c r="Z239" s="49"/>
      <c r="AA239" s="15"/>
      <c r="AB239" s="15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49"/>
      <c r="AP239" s="15"/>
      <c r="AQ239" s="15"/>
      <c r="AR239" s="209"/>
      <c r="AS239" s="210"/>
      <c r="AT239" s="210"/>
      <c r="AU239" s="210"/>
      <c r="AV239" s="210"/>
      <c r="AW239" s="210"/>
      <c r="AX239" s="210"/>
      <c r="AY239" s="49"/>
      <c r="AZ239" s="15"/>
      <c r="BA239" s="15"/>
      <c r="BB239" s="15"/>
      <c r="BC239" s="15"/>
      <c r="BD239" s="42"/>
      <c r="BE239" s="17"/>
      <c r="BF239" s="17"/>
      <c r="BG239" s="15"/>
    </row>
    <row r="240" ht="12.75" customHeight="1">
      <c r="A240" s="15"/>
      <c r="B240" s="13"/>
      <c r="C240" s="15"/>
      <c r="D240" s="15"/>
      <c r="E240" s="17"/>
      <c r="F240" s="17"/>
      <c r="G240" s="15"/>
      <c r="H240" s="15"/>
      <c r="I240" s="15"/>
      <c r="J240" s="49"/>
      <c r="K240" s="15"/>
      <c r="L240" s="21"/>
      <c r="M240" s="17"/>
      <c r="N240" s="17"/>
      <c r="O240" s="15"/>
      <c r="P240" s="15"/>
      <c r="Q240" s="15"/>
      <c r="R240" s="17"/>
      <c r="S240" s="26"/>
      <c r="T240" s="26"/>
      <c r="U240" s="26"/>
      <c r="V240" s="26"/>
      <c r="W240" s="26"/>
      <c r="X240" s="26"/>
      <c r="Y240" s="15"/>
      <c r="Z240" s="49"/>
      <c r="AA240" s="15"/>
      <c r="AB240" s="15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49"/>
      <c r="AP240" s="15"/>
      <c r="AQ240" s="15"/>
      <c r="AR240" s="209"/>
      <c r="AS240" s="210"/>
      <c r="AT240" s="210"/>
      <c r="AU240" s="210"/>
      <c r="AV240" s="210"/>
      <c r="AW240" s="210"/>
      <c r="AX240" s="210"/>
      <c r="AY240" s="49"/>
      <c r="AZ240" s="15"/>
      <c r="BA240" s="15"/>
      <c r="BB240" s="15"/>
      <c r="BC240" s="15"/>
      <c r="BD240" s="42"/>
      <c r="BE240" s="17"/>
      <c r="BF240" s="17"/>
      <c r="BG240" s="15"/>
    </row>
    <row r="241" ht="12.75" customHeight="1">
      <c r="A241" s="15"/>
      <c r="B241" s="13"/>
      <c r="C241" s="15"/>
      <c r="D241" s="15"/>
      <c r="E241" s="17"/>
      <c r="F241" s="17"/>
      <c r="G241" s="15"/>
      <c r="H241" s="15"/>
      <c r="I241" s="15"/>
      <c r="J241" s="49"/>
      <c r="K241" s="15"/>
      <c r="L241" s="21"/>
      <c r="M241" s="17"/>
      <c r="N241" s="17"/>
      <c r="O241" s="15"/>
      <c r="P241" s="15"/>
      <c r="Q241" s="15"/>
      <c r="R241" s="17"/>
      <c r="S241" s="26"/>
      <c r="T241" s="26"/>
      <c r="U241" s="26"/>
      <c r="V241" s="26"/>
      <c r="W241" s="26"/>
      <c r="X241" s="26"/>
      <c r="Y241" s="15"/>
      <c r="Z241" s="49"/>
      <c r="AA241" s="15"/>
      <c r="AB241" s="15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49"/>
      <c r="AP241" s="15"/>
      <c r="AQ241" s="15"/>
      <c r="AR241" s="209"/>
      <c r="AS241" s="210"/>
      <c r="AT241" s="210"/>
      <c r="AU241" s="210"/>
      <c r="AV241" s="210"/>
      <c r="AW241" s="210"/>
      <c r="AX241" s="210"/>
      <c r="AY241" s="49"/>
      <c r="AZ241" s="15"/>
      <c r="BA241" s="15"/>
      <c r="BB241" s="15"/>
      <c r="BC241" s="15"/>
      <c r="BD241" s="42"/>
      <c r="BE241" s="17"/>
      <c r="BF241" s="17"/>
      <c r="BG241" s="15"/>
    </row>
    <row r="242" ht="12.75" customHeight="1">
      <c r="A242" s="15"/>
      <c r="B242" s="13"/>
      <c r="C242" s="15"/>
      <c r="D242" s="15"/>
      <c r="E242" s="17"/>
      <c r="F242" s="17"/>
      <c r="G242" s="15"/>
      <c r="H242" s="15"/>
      <c r="I242" s="15"/>
      <c r="J242" s="49"/>
      <c r="K242" s="15"/>
      <c r="L242" s="21"/>
      <c r="M242" s="17"/>
      <c r="N242" s="17"/>
      <c r="O242" s="15"/>
      <c r="P242" s="15"/>
      <c r="Q242" s="15"/>
      <c r="R242" s="17"/>
      <c r="S242" s="26"/>
      <c r="T242" s="26"/>
      <c r="U242" s="26"/>
      <c r="V242" s="26"/>
      <c r="W242" s="26"/>
      <c r="X242" s="26"/>
      <c r="Y242" s="15"/>
      <c r="Z242" s="49"/>
      <c r="AA242" s="15"/>
      <c r="AB242" s="15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49"/>
      <c r="AP242" s="15"/>
      <c r="AQ242" s="15"/>
      <c r="AR242" s="209"/>
      <c r="AS242" s="210"/>
      <c r="AT242" s="210"/>
      <c r="AU242" s="210"/>
      <c r="AV242" s="210"/>
      <c r="AW242" s="210"/>
      <c r="AX242" s="210"/>
      <c r="AY242" s="49"/>
      <c r="AZ242" s="15"/>
      <c r="BA242" s="15"/>
      <c r="BB242" s="15"/>
      <c r="BC242" s="15"/>
      <c r="BD242" s="42"/>
      <c r="BE242" s="17"/>
      <c r="BF242" s="17"/>
      <c r="BG242" s="15"/>
    </row>
    <row r="243" ht="12.75" customHeight="1">
      <c r="A243" s="15"/>
      <c r="B243" s="13"/>
      <c r="C243" s="15"/>
      <c r="D243" s="15"/>
      <c r="E243" s="17"/>
      <c r="F243" s="17"/>
      <c r="G243" s="15"/>
      <c r="H243" s="15"/>
      <c r="I243" s="15"/>
      <c r="J243" s="49"/>
      <c r="K243" s="15"/>
      <c r="L243" s="21"/>
      <c r="M243" s="17"/>
      <c r="N243" s="17"/>
      <c r="O243" s="15"/>
      <c r="P243" s="15"/>
      <c r="Q243" s="15"/>
      <c r="R243" s="17"/>
      <c r="S243" s="26"/>
      <c r="T243" s="26"/>
      <c r="U243" s="26"/>
      <c r="V243" s="26"/>
      <c r="W243" s="26"/>
      <c r="X243" s="26"/>
      <c r="Y243" s="15"/>
      <c r="Z243" s="49"/>
      <c r="AA243" s="15"/>
      <c r="AB243" s="15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49"/>
      <c r="AP243" s="15"/>
      <c r="AQ243" s="15"/>
      <c r="AR243" s="209"/>
      <c r="AS243" s="210"/>
      <c r="AT243" s="210"/>
      <c r="AU243" s="210"/>
      <c r="AV243" s="210"/>
      <c r="AW243" s="210"/>
      <c r="AX243" s="210"/>
      <c r="AY243" s="49"/>
      <c r="AZ243" s="15"/>
      <c r="BA243" s="15"/>
      <c r="BB243" s="15"/>
      <c r="BC243" s="15"/>
      <c r="BD243" s="42"/>
      <c r="BE243" s="17"/>
      <c r="BF243" s="17"/>
      <c r="BG243" s="15"/>
    </row>
    <row r="244" ht="12.75" customHeight="1">
      <c r="A244" s="15"/>
      <c r="B244" s="13"/>
      <c r="C244" s="15"/>
      <c r="D244" s="15"/>
      <c r="E244" s="17"/>
      <c r="F244" s="17"/>
      <c r="G244" s="15"/>
      <c r="H244" s="15"/>
      <c r="I244" s="15"/>
      <c r="J244" s="49"/>
      <c r="K244" s="15"/>
      <c r="L244" s="21"/>
      <c r="M244" s="17"/>
      <c r="N244" s="17"/>
      <c r="O244" s="15"/>
      <c r="P244" s="15"/>
      <c r="Q244" s="15"/>
      <c r="R244" s="17"/>
      <c r="S244" s="26"/>
      <c r="T244" s="26"/>
      <c r="U244" s="26"/>
      <c r="V244" s="26"/>
      <c r="W244" s="26"/>
      <c r="X244" s="26"/>
      <c r="Y244" s="15"/>
      <c r="Z244" s="49"/>
      <c r="AA244" s="15"/>
      <c r="AB244" s="15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49"/>
      <c r="AP244" s="15"/>
      <c r="AQ244" s="15"/>
      <c r="AR244" s="209"/>
      <c r="AS244" s="210"/>
      <c r="AT244" s="210"/>
      <c r="AU244" s="210"/>
      <c r="AV244" s="210"/>
      <c r="AW244" s="210"/>
      <c r="AX244" s="210"/>
      <c r="AY244" s="49"/>
      <c r="AZ244" s="15"/>
      <c r="BA244" s="15"/>
      <c r="BB244" s="15"/>
      <c r="BC244" s="15"/>
      <c r="BD244" s="42"/>
      <c r="BE244" s="17"/>
      <c r="BF244" s="17"/>
      <c r="BG244" s="15"/>
    </row>
    <row r="245" ht="12.75" customHeight="1">
      <c r="A245" s="15"/>
      <c r="B245" s="13"/>
      <c r="C245" s="15"/>
      <c r="D245" s="15"/>
      <c r="E245" s="17"/>
      <c r="F245" s="17"/>
      <c r="G245" s="15"/>
      <c r="H245" s="15"/>
      <c r="I245" s="15"/>
      <c r="J245" s="49"/>
      <c r="K245" s="15"/>
      <c r="L245" s="21"/>
      <c r="M245" s="17"/>
      <c r="N245" s="17"/>
      <c r="O245" s="15"/>
      <c r="P245" s="15"/>
      <c r="Q245" s="15"/>
      <c r="R245" s="17"/>
      <c r="S245" s="26"/>
      <c r="T245" s="26"/>
      <c r="U245" s="26"/>
      <c r="V245" s="26"/>
      <c r="W245" s="26"/>
      <c r="X245" s="26"/>
      <c r="Y245" s="15"/>
      <c r="Z245" s="49"/>
      <c r="AA245" s="15"/>
      <c r="AB245" s="15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49"/>
      <c r="AP245" s="15"/>
      <c r="AQ245" s="15"/>
      <c r="AR245" s="209"/>
      <c r="AS245" s="210"/>
      <c r="AT245" s="210"/>
      <c r="AU245" s="210"/>
      <c r="AV245" s="210"/>
      <c r="AW245" s="210"/>
      <c r="AX245" s="210"/>
      <c r="AY245" s="49"/>
      <c r="AZ245" s="15"/>
      <c r="BA245" s="15"/>
      <c r="BB245" s="15"/>
      <c r="BC245" s="15"/>
      <c r="BD245" s="42"/>
      <c r="BE245" s="17"/>
      <c r="BF245" s="17"/>
      <c r="BG245" s="15"/>
    </row>
    <row r="246" ht="12.75" customHeight="1">
      <c r="A246" s="15"/>
      <c r="B246" s="13"/>
      <c r="C246" s="15"/>
      <c r="D246" s="15"/>
      <c r="E246" s="17"/>
      <c r="F246" s="17"/>
      <c r="G246" s="15"/>
      <c r="H246" s="15"/>
      <c r="I246" s="15"/>
      <c r="J246" s="49"/>
      <c r="K246" s="15"/>
      <c r="L246" s="21"/>
      <c r="M246" s="17"/>
      <c r="N246" s="17"/>
      <c r="O246" s="15"/>
      <c r="P246" s="15"/>
      <c r="Q246" s="15"/>
      <c r="R246" s="17"/>
      <c r="S246" s="26"/>
      <c r="T246" s="26"/>
      <c r="U246" s="26"/>
      <c r="V246" s="26"/>
      <c r="W246" s="26"/>
      <c r="X246" s="26"/>
      <c r="Y246" s="15"/>
      <c r="Z246" s="49"/>
      <c r="AA246" s="15"/>
      <c r="AB246" s="15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49"/>
      <c r="AP246" s="15"/>
      <c r="AQ246" s="15"/>
      <c r="AR246" s="209"/>
      <c r="AS246" s="210"/>
      <c r="AT246" s="210"/>
      <c r="AU246" s="210"/>
      <c r="AV246" s="210"/>
      <c r="AW246" s="210"/>
      <c r="AX246" s="210"/>
      <c r="AY246" s="49"/>
      <c r="AZ246" s="15"/>
      <c r="BA246" s="15"/>
      <c r="BB246" s="15"/>
      <c r="BC246" s="15"/>
      <c r="BD246" s="42"/>
      <c r="BE246" s="17"/>
      <c r="BF246" s="17"/>
      <c r="BG246" s="15"/>
    </row>
    <row r="247" ht="12.75" customHeight="1">
      <c r="A247" s="15"/>
      <c r="B247" s="13"/>
      <c r="C247" s="15"/>
      <c r="D247" s="15"/>
      <c r="E247" s="17"/>
      <c r="F247" s="17"/>
      <c r="G247" s="15"/>
      <c r="H247" s="15"/>
      <c r="I247" s="15"/>
      <c r="J247" s="49"/>
      <c r="K247" s="15"/>
      <c r="L247" s="21"/>
      <c r="M247" s="17"/>
      <c r="N247" s="17"/>
      <c r="O247" s="15"/>
      <c r="P247" s="15"/>
      <c r="Q247" s="15"/>
      <c r="R247" s="17"/>
      <c r="S247" s="26"/>
      <c r="T247" s="26"/>
      <c r="U247" s="26"/>
      <c r="V247" s="26"/>
      <c r="W247" s="26"/>
      <c r="X247" s="26"/>
      <c r="Y247" s="15"/>
      <c r="Z247" s="49"/>
      <c r="AA247" s="15"/>
      <c r="AB247" s="15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49"/>
      <c r="AP247" s="15"/>
      <c r="AQ247" s="15"/>
      <c r="AR247" s="209"/>
      <c r="AS247" s="210"/>
      <c r="AT247" s="210"/>
      <c r="AU247" s="210"/>
      <c r="AV247" s="210"/>
      <c r="AW247" s="210"/>
      <c r="AX247" s="210"/>
      <c r="AY247" s="49"/>
      <c r="AZ247" s="15"/>
      <c r="BA247" s="15"/>
      <c r="BB247" s="15"/>
      <c r="BC247" s="15"/>
      <c r="BD247" s="42"/>
      <c r="BE247" s="17"/>
      <c r="BF247" s="17"/>
      <c r="BG247" s="15"/>
    </row>
    <row r="248" ht="12.75" customHeight="1">
      <c r="A248" s="15"/>
      <c r="B248" s="13"/>
      <c r="C248" s="15"/>
      <c r="D248" s="15"/>
      <c r="E248" s="17"/>
      <c r="F248" s="17"/>
      <c r="G248" s="15"/>
      <c r="H248" s="15"/>
      <c r="I248" s="15"/>
      <c r="J248" s="49"/>
      <c r="K248" s="15"/>
      <c r="L248" s="21"/>
      <c r="M248" s="17"/>
      <c r="N248" s="17"/>
      <c r="O248" s="15"/>
      <c r="P248" s="15"/>
      <c r="Q248" s="15"/>
      <c r="R248" s="17"/>
      <c r="S248" s="26"/>
      <c r="T248" s="26"/>
      <c r="U248" s="26"/>
      <c r="V248" s="26"/>
      <c r="W248" s="26"/>
      <c r="X248" s="26"/>
      <c r="Y248" s="15"/>
      <c r="Z248" s="49"/>
      <c r="AA248" s="15"/>
      <c r="AB248" s="15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49"/>
      <c r="AP248" s="15"/>
      <c r="AQ248" s="15"/>
      <c r="AR248" s="209"/>
      <c r="AS248" s="210"/>
      <c r="AT248" s="210"/>
      <c r="AU248" s="210"/>
      <c r="AV248" s="210"/>
      <c r="AW248" s="210"/>
      <c r="AX248" s="210"/>
      <c r="AY248" s="49"/>
      <c r="AZ248" s="15"/>
      <c r="BA248" s="15"/>
      <c r="BB248" s="15"/>
      <c r="BC248" s="15"/>
      <c r="BD248" s="42"/>
      <c r="BE248" s="17"/>
      <c r="BF248" s="17"/>
      <c r="BG248" s="15"/>
    </row>
    <row r="249" ht="12.75" customHeight="1">
      <c r="A249" s="15"/>
      <c r="B249" s="13"/>
      <c r="C249" s="15"/>
      <c r="D249" s="15"/>
      <c r="E249" s="17"/>
      <c r="F249" s="17"/>
      <c r="G249" s="15"/>
      <c r="H249" s="15"/>
      <c r="I249" s="15"/>
      <c r="J249" s="49"/>
      <c r="K249" s="15"/>
      <c r="L249" s="21"/>
      <c r="M249" s="17"/>
      <c r="N249" s="17"/>
      <c r="O249" s="15"/>
      <c r="P249" s="15"/>
      <c r="Q249" s="15"/>
      <c r="R249" s="17"/>
      <c r="S249" s="26"/>
      <c r="T249" s="26"/>
      <c r="U249" s="26"/>
      <c r="V249" s="26"/>
      <c r="W249" s="26"/>
      <c r="X249" s="26"/>
      <c r="Y249" s="15"/>
      <c r="Z249" s="49"/>
      <c r="AA249" s="15"/>
      <c r="AB249" s="15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49"/>
      <c r="AP249" s="15"/>
      <c r="AQ249" s="15"/>
      <c r="AR249" s="209"/>
      <c r="AS249" s="210"/>
      <c r="AT249" s="210"/>
      <c r="AU249" s="210"/>
      <c r="AV249" s="210"/>
      <c r="AW249" s="210"/>
      <c r="AX249" s="210"/>
      <c r="AY249" s="49"/>
      <c r="AZ249" s="15"/>
      <c r="BA249" s="15"/>
      <c r="BB249" s="15"/>
      <c r="BC249" s="15"/>
      <c r="BD249" s="42"/>
      <c r="BE249" s="17"/>
      <c r="BF249" s="17"/>
      <c r="BG249" s="15"/>
    </row>
    <row r="250" ht="12.75" customHeight="1">
      <c r="A250" s="15"/>
      <c r="B250" s="13"/>
      <c r="C250" s="15"/>
      <c r="D250" s="15"/>
      <c r="E250" s="17"/>
      <c r="F250" s="17"/>
      <c r="G250" s="15"/>
      <c r="H250" s="15"/>
      <c r="I250" s="15"/>
      <c r="J250" s="49"/>
      <c r="K250" s="15"/>
      <c r="L250" s="21"/>
      <c r="M250" s="17"/>
      <c r="N250" s="17"/>
      <c r="O250" s="15"/>
      <c r="P250" s="15"/>
      <c r="Q250" s="15"/>
      <c r="R250" s="17"/>
      <c r="S250" s="26"/>
      <c r="T250" s="26"/>
      <c r="U250" s="26"/>
      <c r="V250" s="26"/>
      <c r="W250" s="26"/>
      <c r="X250" s="26"/>
      <c r="Y250" s="15"/>
      <c r="Z250" s="49"/>
      <c r="AA250" s="15"/>
      <c r="AB250" s="15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49"/>
      <c r="AP250" s="15"/>
      <c r="AQ250" s="15"/>
      <c r="AR250" s="209"/>
      <c r="AS250" s="210"/>
      <c r="AT250" s="210"/>
      <c r="AU250" s="210"/>
      <c r="AV250" s="210"/>
      <c r="AW250" s="210"/>
      <c r="AX250" s="210"/>
      <c r="AY250" s="49"/>
      <c r="AZ250" s="15"/>
      <c r="BA250" s="15"/>
      <c r="BB250" s="15"/>
      <c r="BC250" s="15"/>
      <c r="BD250" s="42"/>
      <c r="BE250" s="17"/>
      <c r="BF250" s="17"/>
      <c r="BG250" s="15"/>
    </row>
    <row r="251" ht="12.75" customHeight="1">
      <c r="A251" s="15"/>
      <c r="B251" s="13"/>
      <c r="C251" s="15"/>
      <c r="D251" s="15"/>
      <c r="E251" s="17"/>
      <c r="F251" s="17"/>
      <c r="G251" s="15"/>
      <c r="H251" s="15"/>
      <c r="I251" s="15"/>
      <c r="J251" s="49"/>
      <c r="K251" s="15"/>
      <c r="L251" s="21"/>
      <c r="M251" s="17"/>
      <c r="N251" s="17"/>
      <c r="O251" s="15"/>
      <c r="P251" s="15"/>
      <c r="Q251" s="15"/>
      <c r="R251" s="17"/>
      <c r="S251" s="26"/>
      <c r="T251" s="26"/>
      <c r="U251" s="26"/>
      <c r="V251" s="26"/>
      <c r="W251" s="26"/>
      <c r="X251" s="26"/>
      <c r="Y251" s="15"/>
      <c r="Z251" s="49"/>
      <c r="AA251" s="15"/>
      <c r="AB251" s="15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49"/>
      <c r="AP251" s="15"/>
      <c r="AQ251" s="15"/>
      <c r="AR251" s="209"/>
      <c r="AS251" s="210"/>
      <c r="AT251" s="210"/>
      <c r="AU251" s="210"/>
      <c r="AV251" s="210"/>
      <c r="AW251" s="210"/>
      <c r="AX251" s="210"/>
      <c r="AY251" s="49"/>
      <c r="AZ251" s="15"/>
      <c r="BA251" s="15"/>
      <c r="BB251" s="15"/>
      <c r="BC251" s="15"/>
      <c r="BD251" s="42"/>
      <c r="BE251" s="17"/>
      <c r="BF251" s="17"/>
      <c r="BG251" s="15"/>
    </row>
    <row r="252" ht="12.75" customHeight="1">
      <c r="A252" s="15"/>
      <c r="B252" s="13"/>
      <c r="C252" s="15"/>
      <c r="D252" s="15"/>
      <c r="E252" s="17"/>
      <c r="F252" s="17"/>
      <c r="G252" s="15"/>
      <c r="H252" s="15"/>
      <c r="I252" s="15"/>
      <c r="J252" s="49"/>
      <c r="K252" s="15"/>
      <c r="L252" s="21"/>
      <c r="M252" s="17"/>
      <c r="N252" s="17"/>
      <c r="O252" s="15"/>
      <c r="P252" s="15"/>
      <c r="Q252" s="15"/>
      <c r="R252" s="17"/>
      <c r="S252" s="26"/>
      <c r="T252" s="26"/>
      <c r="U252" s="26"/>
      <c r="V252" s="26"/>
      <c r="W252" s="26"/>
      <c r="X252" s="26"/>
      <c r="Y252" s="15"/>
      <c r="Z252" s="49"/>
      <c r="AA252" s="15"/>
      <c r="AB252" s="15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49"/>
      <c r="AP252" s="15"/>
      <c r="AQ252" s="15"/>
      <c r="AR252" s="209"/>
      <c r="AS252" s="210"/>
      <c r="AT252" s="210"/>
      <c r="AU252" s="210"/>
      <c r="AV252" s="210"/>
      <c r="AW252" s="210"/>
      <c r="AX252" s="210"/>
      <c r="AY252" s="49"/>
      <c r="AZ252" s="15"/>
      <c r="BA252" s="15"/>
      <c r="BB252" s="15"/>
      <c r="BC252" s="15"/>
      <c r="BD252" s="42"/>
      <c r="BE252" s="17"/>
      <c r="BF252" s="17"/>
      <c r="BG252" s="15"/>
    </row>
    <row r="253" ht="12.75" customHeight="1">
      <c r="A253" s="15"/>
      <c r="B253" s="13"/>
      <c r="C253" s="15"/>
      <c r="D253" s="15"/>
      <c r="E253" s="17"/>
      <c r="F253" s="17"/>
      <c r="G253" s="15"/>
      <c r="H253" s="15"/>
      <c r="I253" s="15"/>
      <c r="J253" s="49"/>
      <c r="K253" s="15"/>
      <c r="L253" s="21"/>
      <c r="M253" s="17"/>
      <c r="N253" s="17"/>
      <c r="O253" s="15"/>
      <c r="P253" s="15"/>
      <c r="Q253" s="15"/>
      <c r="R253" s="17"/>
      <c r="S253" s="26"/>
      <c r="T253" s="26"/>
      <c r="U253" s="26"/>
      <c r="V253" s="26"/>
      <c r="W253" s="26"/>
      <c r="X253" s="26"/>
      <c r="Y253" s="15"/>
      <c r="Z253" s="49"/>
      <c r="AA253" s="15"/>
      <c r="AB253" s="15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49"/>
      <c r="AP253" s="15"/>
      <c r="AQ253" s="15"/>
      <c r="AR253" s="209"/>
      <c r="AS253" s="210"/>
      <c r="AT253" s="210"/>
      <c r="AU253" s="210"/>
      <c r="AV253" s="210"/>
      <c r="AW253" s="210"/>
      <c r="AX253" s="210"/>
      <c r="AY253" s="49"/>
      <c r="AZ253" s="15"/>
      <c r="BA253" s="15"/>
      <c r="BB253" s="15"/>
      <c r="BC253" s="15"/>
      <c r="BD253" s="42"/>
      <c r="BE253" s="17"/>
      <c r="BF253" s="17"/>
      <c r="BG253" s="15"/>
    </row>
    <row r="254" ht="12.75" customHeight="1">
      <c r="A254" s="15"/>
      <c r="B254" s="13"/>
      <c r="C254" s="15"/>
      <c r="D254" s="15"/>
      <c r="E254" s="17"/>
      <c r="F254" s="17"/>
      <c r="G254" s="15"/>
      <c r="H254" s="15"/>
      <c r="I254" s="15"/>
      <c r="J254" s="49"/>
      <c r="K254" s="15"/>
      <c r="L254" s="21"/>
      <c r="M254" s="17"/>
      <c r="N254" s="17"/>
      <c r="O254" s="15"/>
      <c r="P254" s="15"/>
      <c r="Q254" s="15"/>
      <c r="R254" s="17"/>
      <c r="S254" s="26"/>
      <c r="T254" s="26"/>
      <c r="U254" s="26"/>
      <c r="V254" s="26"/>
      <c r="W254" s="26"/>
      <c r="X254" s="26"/>
      <c r="Y254" s="15"/>
      <c r="Z254" s="49"/>
      <c r="AA254" s="15"/>
      <c r="AB254" s="15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49"/>
      <c r="AP254" s="15"/>
      <c r="AQ254" s="15"/>
      <c r="AR254" s="209"/>
      <c r="AS254" s="210"/>
      <c r="AT254" s="210"/>
      <c r="AU254" s="210"/>
      <c r="AV254" s="210"/>
      <c r="AW254" s="210"/>
      <c r="AX254" s="210"/>
      <c r="AY254" s="49"/>
      <c r="AZ254" s="15"/>
      <c r="BA254" s="15"/>
      <c r="BB254" s="15"/>
      <c r="BC254" s="15"/>
      <c r="BD254" s="42"/>
      <c r="BE254" s="17"/>
      <c r="BF254" s="17"/>
      <c r="BG254" s="15"/>
    </row>
    <row r="255" ht="12.75" customHeight="1">
      <c r="A255" s="15"/>
      <c r="B255" s="13"/>
      <c r="C255" s="15"/>
      <c r="D255" s="15"/>
      <c r="E255" s="17"/>
      <c r="F255" s="17"/>
      <c r="G255" s="15"/>
      <c r="H255" s="15"/>
      <c r="I255" s="15"/>
      <c r="J255" s="49"/>
      <c r="K255" s="15"/>
      <c r="L255" s="21"/>
      <c r="M255" s="17"/>
      <c r="N255" s="17"/>
      <c r="O255" s="15"/>
      <c r="P255" s="15"/>
      <c r="Q255" s="15"/>
      <c r="R255" s="17"/>
      <c r="S255" s="26"/>
      <c r="T255" s="26"/>
      <c r="U255" s="26"/>
      <c r="V255" s="26"/>
      <c r="W255" s="26"/>
      <c r="X255" s="26"/>
      <c r="Y255" s="15"/>
      <c r="Z255" s="49"/>
      <c r="AA255" s="15"/>
      <c r="AB255" s="15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49"/>
      <c r="AP255" s="15"/>
      <c r="AQ255" s="15"/>
      <c r="AR255" s="209"/>
      <c r="AS255" s="210"/>
      <c r="AT255" s="210"/>
      <c r="AU255" s="210"/>
      <c r="AV255" s="210"/>
      <c r="AW255" s="210"/>
      <c r="AX255" s="210"/>
      <c r="AY255" s="49"/>
      <c r="AZ255" s="15"/>
      <c r="BA255" s="15"/>
      <c r="BB255" s="15"/>
      <c r="BC255" s="15"/>
      <c r="BD255" s="42"/>
      <c r="BE255" s="17"/>
      <c r="BF255" s="17"/>
      <c r="BG255" s="15"/>
    </row>
    <row r="256" ht="12.75" customHeight="1">
      <c r="A256" s="15"/>
      <c r="B256" s="13"/>
      <c r="C256" s="15"/>
      <c r="D256" s="15"/>
      <c r="E256" s="17"/>
      <c r="F256" s="17"/>
      <c r="G256" s="15"/>
      <c r="H256" s="15"/>
      <c r="I256" s="15"/>
      <c r="J256" s="49"/>
      <c r="K256" s="15"/>
      <c r="L256" s="21"/>
      <c r="M256" s="17"/>
      <c r="N256" s="17"/>
      <c r="O256" s="15"/>
      <c r="P256" s="15"/>
      <c r="Q256" s="15"/>
      <c r="R256" s="17"/>
      <c r="S256" s="26"/>
      <c r="T256" s="26"/>
      <c r="U256" s="26"/>
      <c r="V256" s="26"/>
      <c r="W256" s="26"/>
      <c r="X256" s="26"/>
      <c r="Y256" s="15"/>
      <c r="Z256" s="49"/>
      <c r="AA256" s="15"/>
      <c r="AB256" s="15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49"/>
      <c r="AP256" s="15"/>
      <c r="AQ256" s="15"/>
      <c r="AR256" s="209"/>
      <c r="AS256" s="210"/>
      <c r="AT256" s="210"/>
      <c r="AU256" s="210"/>
      <c r="AV256" s="210"/>
      <c r="AW256" s="210"/>
      <c r="AX256" s="210"/>
      <c r="AY256" s="49"/>
      <c r="AZ256" s="15"/>
      <c r="BA256" s="15"/>
      <c r="BB256" s="15"/>
      <c r="BC256" s="15"/>
      <c r="BD256" s="42"/>
      <c r="BE256" s="17"/>
      <c r="BF256" s="17"/>
      <c r="BG256" s="15"/>
    </row>
    <row r="257" ht="12.75" customHeight="1">
      <c r="A257" s="15"/>
      <c r="B257" s="13"/>
      <c r="C257" s="15"/>
      <c r="D257" s="15"/>
      <c r="E257" s="17"/>
      <c r="F257" s="17"/>
      <c r="G257" s="15"/>
      <c r="H257" s="15"/>
      <c r="I257" s="15"/>
      <c r="J257" s="49"/>
      <c r="K257" s="15"/>
      <c r="L257" s="21"/>
      <c r="M257" s="17"/>
      <c r="N257" s="17"/>
      <c r="O257" s="15"/>
      <c r="P257" s="15"/>
      <c r="Q257" s="15"/>
      <c r="R257" s="17"/>
      <c r="S257" s="26"/>
      <c r="T257" s="26"/>
      <c r="U257" s="26"/>
      <c r="V257" s="26"/>
      <c r="W257" s="26"/>
      <c r="X257" s="26"/>
      <c r="Y257" s="15"/>
      <c r="Z257" s="49"/>
      <c r="AA257" s="15"/>
      <c r="AB257" s="15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49"/>
      <c r="AP257" s="15"/>
      <c r="AQ257" s="15"/>
      <c r="AR257" s="209"/>
      <c r="AS257" s="210"/>
      <c r="AT257" s="210"/>
      <c r="AU257" s="210"/>
      <c r="AV257" s="210"/>
      <c r="AW257" s="210"/>
      <c r="AX257" s="210"/>
      <c r="AY257" s="49"/>
      <c r="AZ257" s="15"/>
      <c r="BA257" s="15"/>
      <c r="BB257" s="15"/>
      <c r="BC257" s="15"/>
      <c r="BD257" s="42"/>
      <c r="BE257" s="17"/>
      <c r="BF257" s="17"/>
      <c r="BG257" s="15"/>
    </row>
    <row r="258" ht="12.75" customHeight="1">
      <c r="A258" s="15"/>
      <c r="B258" s="13"/>
      <c r="C258" s="15"/>
      <c r="D258" s="15"/>
      <c r="E258" s="17"/>
      <c r="F258" s="17"/>
      <c r="G258" s="15"/>
      <c r="H258" s="15"/>
      <c r="I258" s="15"/>
      <c r="J258" s="49"/>
      <c r="K258" s="15"/>
      <c r="L258" s="21"/>
      <c r="M258" s="17"/>
      <c r="N258" s="17"/>
      <c r="O258" s="15"/>
      <c r="P258" s="15"/>
      <c r="Q258" s="15"/>
      <c r="R258" s="17"/>
      <c r="S258" s="26"/>
      <c r="T258" s="26"/>
      <c r="U258" s="26"/>
      <c r="V258" s="26"/>
      <c r="W258" s="26"/>
      <c r="X258" s="26"/>
      <c r="Y258" s="15"/>
      <c r="Z258" s="49"/>
      <c r="AA258" s="15"/>
      <c r="AB258" s="15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49"/>
      <c r="AP258" s="15"/>
      <c r="AQ258" s="15"/>
      <c r="AR258" s="209"/>
      <c r="AS258" s="210"/>
      <c r="AT258" s="210"/>
      <c r="AU258" s="210"/>
      <c r="AV258" s="210"/>
      <c r="AW258" s="210"/>
      <c r="AX258" s="210"/>
      <c r="AY258" s="49"/>
      <c r="AZ258" s="15"/>
      <c r="BA258" s="15"/>
      <c r="BB258" s="15"/>
      <c r="BC258" s="15"/>
      <c r="BD258" s="42"/>
      <c r="BE258" s="17"/>
      <c r="BF258" s="17"/>
      <c r="BG258" s="15"/>
    </row>
    <row r="259" ht="12.75" customHeight="1">
      <c r="A259" s="15"/>
      <c r="B259" s="13"/>
      <c r="C259" s="15"/>
      <c r="D259" s="15"/>
      <c r="E259" s="17"/>
      <c r="F259" s="17"/>
      <c r="G259" s="15"/>
      <c r="H259" s="15"/>
      <c r="I259" s="15"/>
      <c r="J259" s="49"/>
      <c r="K259" s="15"/>
      <c r="L259" s="21"/>
      <c r="M259" s="17"/>
      <c r="N259" s="17"/>
      <c r="O259" s="15"/>
      <c r="P259" s="15"/>
      <c r="Q259" s="15"/>
      <c r="R259" s="17"/>
      <c r="S259" s="26"/>
      <c r="T259" s="26"/>
      <c r="U259" s="26"/>
      <c r="V259" s="26"/>
      <c r="W259" s="26"/>
      <c r="X259" s="26"/>
      <c r="Y259" s="15"/>
      <c r="Z259" s="49"/>
      <c r="AA259" s="15"/>
      <c r="AB259" s="15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49"/>
      <c r="AP259" s="15"/>
      <c r="AQ259" s="15"/>
      <c r="AR259" s="209"/>
      <c r="AS259" s="210"/>
      <c r="AT259" s="210"/>
      <c r="AU259" s="210"/>
      <c r="AV259" s="210"/>
      <c r="AW259" s="210"/>
      <c r="AX259" s="210"/>
      <c r="AY259" s="49"/>
      <c r="AZ259" s="15"/>
      <c r="BA259" s="15"/>
      <c r="BB259" s="15"/>
      <c r="BC259" s="15"/>
      <c r="BD259" s="42"/>
      <c r="BE259" s="17"/>
      <c r="BF259" s="17"/>
      <c r="BG259" s="15"/>
    </row>
    <row r="260" ht="12.75" customHeight="1">
      <c r="A260" s="15"/>
      <c r="B260" s="13"/>
      <c r="C260" s="15"/>
      <c r="D260" s="15"/>
      <c r="E260" s="17"/>
      <c r="F260" s="17"/>
      <c r="G260" s="15"/>
      <c r="H260" s="15"/>
      <c r="I260" s="15"/>
      <c r="J260" s="49"/>
      <c r="K260" s="15"/>
      <c r="L260" s="21"/>
      <c r="M260" s="17"/>
      <c r="N260" s="17"/>
      <c r="O260" s="15"/>
      <c r="P260" s="15"/>
      <c r="Q260" s="15"/>
      <c r="R260" s="17"/>
      <c r="S260" s="26"/>
      <c r="T260" s="26"/>
      <c r="U260" s="26"/>
      <c r="V260" s="26"/>
      <c r="W260" s="26"/>
      <c r="X260" s="26"/>
      <c r="Y260" s="15"/>
      <c r="Z260" s="49"/>
      <c r="AA260" s="15"/>
      <c r="AB260" s="15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49"/>
      <c r="AP260" s="15"/>
      <c r="AQ260" s="15"/>
      <c r="AR260" s="209"/>
      <c r="AS260" s="210"/>
      <c r="AT260" s="210"/>
      <c r="AU260" s="210"/>
      <c r="AV260" s="210"/>
      <c r="AW260" s="210"/>
      <c r="AX260" s="210"/>
      <c r="AY260" s="49"/>
      <c r="AZ260" s="15"/>
      <c r="BA260" s="15"/>
      <c r="BB260" s="15"/>
      <c r="BC260" s="15"/>
      <c r="BD260" s="42"/>
      <c r="BE260" s="17"/>
      <c r="BF260" s="17"/>
      <c r="BG260" s="15"/>
    </row>
    <row r="261" ht="12.75" customHeight="1">
      <c r="A261" s="15"/>
      <c r="B261" s="13"/>
      <c r="C261" s="15"/>
      <c r="D261" s="15"/>
      <c r="E261" s="17"/>
      <c r="F261" s="17"/>
      <c r="G261" s="15"/>
      <c r="H261" s="15"/>
      <c r="I261" s="15"/>
      <c r="J261" s="49"/>
      <c r="K261" s="15"/>
      <c r="L261" s="21"/>
      <c r="M261" s="17"/>
      <c r="N261" s="17"/>
      <c r="O261" s="15"/>
      <c r="P261" s="15"/>
      <c r="Q261" s="15"/>
      <c r="R261" s="17"/>
      <c r="S261" s="26"/>
      <c r="T261" s="26"/>
      <c r="U261" s="26"/>
      <c r="V261" s="26"/>
      <c r="W261" s="26"/>
      <c r="X261" s="26"/>
      <c r="Y261" s="15"/>
      <c r="Z261" s="49"/>
      <c r="AA261" s="15"/>
      <c r="AB261" s="15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49"/>
      <c r="AP261" s="15"/>
      <c r="AQ261" s="15"/>
      <c r="AR261" s="209"/>
      <c r="AS261" s="210"/>
      <c r="AT261" s="210"/>
      <c r="AU261" s="210"/>
      <c r="AV261" s="210"/>
      <c r="AW261" s="210"/>
      <c r="AX261" s="210"/>
      <c r="AY261" s="49"/>
      <c r="AZ261" s="15"/>
      <c r="BA261" s="15"/>
      <c r="BB261" s="15"/>
      <c r="BC261" s="15"/>
      <c r="BD261" s="42"/>
      <c r="BE261" s="17"/>
      <c r="BF261" s="17"/>
      <c r="BG261" s="15"/>
    </row>
    <row r="262" ht="12.75" customHeight="1">
      <c r="A262" s="15"/>
      <c r="B262" s="13"/>
      <c r="C262" s="15"/>
      <c r="D262" s="15"/>
      <c r="E262" s="17"/>
      <c r="F262" s="17"/>
      <c r="G262" s="15"/>
      <c r="H262" s="15"/>
      <c r="I262" s="15"/>
      <c r="J262" s="49"/>
      <c r="K262" s="15"/>
      <c r="L262" s="21"/>
      <c r="M262" s="17"/>
      <c r="N262" s="17"/>
      <c r="O262" s="15"/>
      <c r="P262" s="15"/>
      <c r="Q262" s="15"/>
      <c r="R262" s="17"/>
      <c r="S262" s="26"/>
      <c r="T262" s="26"/>
      <c r="U262" s="26"/>
      <c r="V262" s="26"/>
      <c r="W262" s="26"/>
      <c r="X262" s="26"/>
      <c r="Y262" s="15"/>
      <c r="Z262" s="49"/>
      <c r="AA262" s="15"/>
      <c r="AB262" s="15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49"/>
      <c r="AP262" s="15"/>
      <c r="AQ262" s="15"/>
      <c r="AR262" s="209"/>
      <c r="AS262" s="210"/>
      <c r="AT262" s="210"/>
      <c r="AU262" s="210"/>
      <c r="AV262" s="210"/>
      <c r="AW262" s="210"/>
      <c r="AX262" s="210"/>
      <c r="AY262" s="49"/>
      <c r="AZ262" s="15"/>
      <c r="BA262" s="15"/>
      <c r="BB262" s="15"/>
      <c r="BC262" s="15"/>
      <c r="BD262" s="42"/>
      <c r="BE262" s="17"/>
      <c r="BF262" s="17"/>
      <c r="BG262" s="15"/>
    </row>
    <row r="263" ht="12.75" customHeight="1">
      <c r="A263" s="15"/>
      <c r="B263" s="13"/>
      <c r="C263" s="15"/>
      <c r="D263" s="15"/>
      <c r="E263" s="17"/>
      <c r="F263" s="17"/>
      <c r="G263" s="15"/>
      <c r="H263" s="15"/>
      <c r="I263" s="15"/>
      <c r="J263" s="49"/>
      <c r="K263" s="15"/>
      <c r="L263" s="21"/>
      <c r="M263" s="17"/>
      <c r="N263" s="17"/>
      <c r="O263" s="15"/>
      <c r="P263" s="15"/>
      <c r="Q263" s="15"/>
      <c r="R263" s="17"/>
      <c r="S263" s="26"/>
      <c r="T263" s="26"/>
      <c r="U263" s="26"/>
      <c r="V263" s="26"/>
      <c r="W263" s="26"/>
      <c r="X263" s="26"/>
      <c r="Y263" s="15"/>
      <c r="Z263" s="49"/>
      <c r="AA263" s="15"/>
      <c r="AB263" s="15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49"/>
      <c r="AP263" s="15"/>
      <c r="AQ263" s="15"/>
      <c r="AR263" s="209"/>
      <c r="AS263" s="210"/>
      <c r="AT263" s="210"/>
      <c r="AU263" s="210"/>
      <c r="AV263" s="210"/>
      <c r="AW263" s="210"/>
      <c r="AX263" s="210"/>
      <c r="AY263" s="49"/>
      <c r="AZ263" s="15"/>
      <c r="BA263" s="15"/>
      <c r="BB263" s="15"/>
      <c r="BC263" s="15"/>
      <c r="BD263" s="42"/>
      <c r="BE263" s="17"/>
      <c r="BF263" s="17"/>
      <c r="BG263" s="15"/>
    </row>
    <row r="264" ht="12.75" customHeight="1">
      <c r="A264" s="15"/>
      <c r="B264" s="13"/>
      <c r="C264" s="15"/>
      <c r="D264" s="15"/>
      <c r="E264" s="17"/>
      <c r="F264" s="17"/>
      <c r="G264" s="15"/>
      <c r="H264" s="15"/>
      <c r="I264" s="15"/>
      <c r="J264" s="49"/>
      <c r="K264" s="15"/>
      <c r="L264" s="21"/>
      <c r="M264" s="17"/>
      <c r="N264" s="17"/>
      <c r="O264" s="15"/>
      <c r="P264" s="15"/>
      <c r="Q264" s="15"/>
      <c r="R264" s="17"/>
      <c r="S264" s="26"/>
      <c r="T264" s="26"/>
      <c r="U264" s="26"/>
      <c r="V264" s="26"/>
      <c r="W264" s="26"/>
      <c r="X264" s="26"/>
      <c r="Y264" s="15"/>
      <c r="Z264" s="49"/>
      <c r="AA264" s="15"/>
      <c r="AB264" s="15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49"/>
      <c r="AP264" s="15"/>
      <c r="AQ264" s="15"/>
      <c r="AR264" s="209"/>
      <c r="AS264" s="210"/>
      <c r="AT264" s="210"/>
      <c r="AU264" s="210"/>
      <c r="AV264" s="210"/>
      <c r="AW264" s="210"/>
      <c r="AX264" s="210"/>
      <c r="AY264" s="49"/>
      <c r="AZ264" s="15"/>
      <c r="BA264" s="15"/>
      <c r="BB264" s="15"/>
      <c r="BC264" s="15"/>
      <c r="BD264" s="42"/>
      <c r="BE264" s="17"/>
      <c r="BF264" s="17"/>
      <c r="BG264" s="15"/>
    </row>
    <row r="265" ht="12.75" customHeight="1">
      <c r="A265" s="15"/>
      <c r="B265" s="13"/>
      <c r="C265" s="15"/>
      <c r="D265" s="15"/>
      <c r="E265" s="17"/>
      <c r="F265" s="17"/>
      <c r="G265" s="15"/>
      <c r="H265" s="15"/>
      <c r="I265" s="15"/>
      <c r="J265" s="49"/>
      <c r="K265" s="15"/>
      <c r="L265" s="21"/>
      <c r="M265" s="17"/>
      <c r="N265" s="17"/>
      <c r="O265" s="15"/>
      <c r="P265" s="15"/>
      <c r="Q265" s="15"/>
      <c r="R265" s="17"/>
      <c r="S265" s="26"/>
      <c r="T265" s="26"/>
      <c r="U265" s="26"/>
      <c r="V265" s="26"/>
      <c r="W265" s="26"/>
      <c r="X265" s="26"/>
      <c r="Y265" s="15"/>
      <c r="Z265" s="49"/>
      <c r="AA265" s="15"/>
      <c r="AB265" s="15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49"/>
      <c r="AP265" s="15"/>
      <c r="AQ265" s="15"/>
      <c r="AR265" s="209"/>
      <c r="AS265" s="210"/>
      <c r="AT265" s="210"/>
      <c r="AU265" s="210"/>
      <c r="AV265" s="210"/>
      <c r="AW265" s="210"/>
      <c r="AX265" s="210"/>
      <c r="AY265" s="49"/>
      <c r="AZ265" s="15"/>
      <c r="BA265" s="15"/>
      <c r="BB265" s="15"/>
      <c r="BC265" s="15"/>
      <c r="BD265" s="42"/>
      <c r="BE265" s="17"/>
      <c r="BF265" s="17"/>
      <c r="BG265" s="15"/>
    </row>
    <row r="266" ht="12.75" customHeight="1">
      <c r="A266" s="15"/>
      <c r="B266" s="13"/>
      <c r="C266" s="15"/>
      <c r="D266" s="15"/>
      <c r="E266" s="17"/>
      <c r="F266" s="17"/>
      <c r="G266" s="15"/>
      <c r="H266" s="15"/>
      <c r="I266" s="15"/>
      <c r="J266" s="49"/>
      <c r="K266" s="15"/>
      <c r="L266" s="21"/>
      <c r="M266" s="17"/>
      <c r="N266" s="17"/>
      <c r="O266" s="15"/>
      <c r="P266" s="15"/>
      <c r="Q266" s="15"/>
      <c r="R266" s="17"/>
      <c r="S266" s="26"/>
      <c r="T266" s="26"/>
      <c r="U266" s="26"/>
      <c r="V266" s="26"/>
      <c r="W266" s="26"/>
      <c r="X266" s="26"/>
      <c r="Y266" s="15"/>
      <c r="Z266" s="49"/>
      <c r="AA266" s="15"/>
      <c r="AB266" s="15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49"/>
      <c r="AP266" s="15"/>
      <c r="AQ266" s="15"/>
      <c r="AR266" s="209"/>
      <c r="AS266" s="210"/>
      <c r="AT266" s="210"/>
      <c r="AU266" s="210"/>
      <c r="AV266" s="210"/>
      <c r="AW266" s="210"/>
      <c r="AX266" s="210"/>
      <c r="AY266" s="49"/>
      <c r="AZ266" s="15"/>
      <c r="BA266" s="15"/>
      <c r="BB266" s="15"/>
      <c r="BC266" s="15"/>
      <c r="BD266" s="42"/>
      <c r="BE266" s="17"/>
      <c r="BF266" s="17"/>
      <c r="BG266" s="15"/>
    </row>
    <row r="267" ht="12.75" customHeight="1">
      <c r="A267" s="15"/>
      <c r="B267" s="13"/>
      <c r="C267" s="15"/>
      <c r="D267" s="15"/>
      <c r="E267" s="17"/>
      <c r="F267" s="17"/>
      <c r="G267" s="15"/>
      <c r="H267" s="15"/>
      <c r="I267" s="15"/>
      <c r="J267" s="49"/>
      <c r="K267" s="15"/>
      <c r="L267" s="21"/>
      <c r="M267" s="17"/>
      <c r="N267" s="17"/>
      <c r="O267" s="15"/>
      <c r="P267" s="15"/>
      <c r="Q267" s="15"/>
      <c r="R267" s="17"/>
      <c r="S267" s="26"/>
      <c r="T267" s="26"/>
      <c r="U267" s="26"/>
      <c r="V267" s="26"/>
      <c r="W267" s="26"/>
      <c r="X267" s="26"/>
      <c r="Y267" s="15"/>
      <c r="Z267" s="49"/>
      <c r="AA267" s="15"/>
      <c r="AB267" s="15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49"/>
      <c r="AP267" s="15"/>
      <c r="AQ267" s="15"/>
      <c r="AR267" s="209"/>
      <c r="AS267" s="210"/>
      <c r="AT267" s="210"/>
      <c r="AU267" s="210"/>
      <c r="AV267" s="210"/>
      <c r="AW267" s="210"/>
      <c r="AX267" s="210"/>
      <c r="AY267" s="49"/>
      <c r="AZ267" s="15"/>
      <c r="BA267" s="15"/>
      <c r="BB267" s="15"/>
      <c r="BC267" s="15"/>
      <c r="BD267" s="42"/>
      <c r="BE267" s="17"/>
      <c r="BF267" s="17"/>
      <c r="BG267" s="15"/>
    </row>
    <row r="268" ht="12.75" customHeight="1">
      <c r="A268" s="15"/>
      <c r="B268" s="13"/>
      <c r="C268" s="15"/>
      <c r="D268" s="15"/>
      <c r="E268" s="17"/>
      <c r="F268" s="17"/>
      <c r="G268" s="15"/>
      <c r="H268" s="15"/>
      <c r="I268" s="15"/>
      <c r="J268" s="49"/>
      <c r="K268" s="15"/>
      <c r="L268" s="21"/>
      <c r="M268" s="17"/>
      <c r="N268" s="17"/>
      <c r="O268" s="15"/>
      <c r="P268" s="15"/>
      <c r="Q268" s="15"/>
      <c r="R268" s="17"/>
      <c r="S268" s="26"/>
      <c r="T268" s="26"/>
      <c r="U268" s="26"/>
      <c r="V268" s="26"/>
      <c r="W268" s="26"/>
      <c r="X268" s="26"/>
      <c r="Y268" s="15"/>
      <c r="Z268" s="49"/>
      <c r="AA268" s="15"/>
      <c r="AB268" s="15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49"/>
      <c r="AP268" s="15"/>
      <c r="AQ268" s="15"/>
      <c r="AR268" s="209"/>
      <c r="AS268" s="210"/>
      <c r="AT268" s="210"/>
      <c r="AU268" s="210"/>
      <c r="AV268" s="210"/>
      <c r="AW268" s="210"/>
      <c r="AX268" s="210"/>
      <c r="AY268" s="49"/>
      <c r="AZ268" s="15"/>
      <c r="BA268" s="15"/>
      <c r="BB268" s="15"/>
      <c r="BC268" s="15"/>
      <c r="BD268" s="42"/>
      <c r="BE268" s="17"/>
      <c r="BF268" s="17"/>
      <c r="BG268" s="15"/>
    </row>
    <row r="269" ht="12.75" customHeight="1">
      <c r="A269" s="15"/>
      <c r="B269" s="13"/>
      <c r="C269" s="15"/>
      <c r="D269" s="15"/>
      <c r="E269" s="17"/>
      <c r="F269" s="17"/>
      <c r="G269" s="15"/>
      <c r="H269" s="15"/>
      <c r="I269" s="15"/>
      <c r="J269" s="49"/>
      <c r="K269" s="15"/>
      <c r="L269" s="21"/>
      <c r="M269" s="17"/>
      <c r="N269" s="17"/>
      <c r="O269" s="15"/>
      <c r="P269" s="15"/>
      <c r="Q269" s="15"/>
      <c r="R269" s="17"/>
      <c r="S269" s="26"/>
      <c r="T269" s="26"/>
      <c r="U269" s="26"/>
      <c r="V269" s="26"/>
      <c r="W269" s="26"/>
      <c r="X269" s="26"/>
      <c r="Y269" s="15"/>
      <c r="Z269" s="49"/>
      <c r="AA269" s="15"/>
      <c r="AB269" s="15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49"/>
      <c r="AP269" s="15"/>
      <c r="AQ269" s="15"/>
      <c r="AR269" s="209"/>
      <c r="AS269" s="210"/>
      <c r="AT269" s="210"/>
      <c r="AU269" s="210"/>
      <c r="AV269" s="210"/>
      <c r="AW269" s="210"/>
      <c r="AX269" s="210"/>
      <c r="AY269" s="49"/>
      <c r="AZ269" s="15"/>
      <c r="BA269" s="15"/>
      <c r="BB269" s="15"/>
      <c r="BC269" s="15"/>
      <c r="BD269" s="42"/>
      <c r="BE269" s="17"/>
      <c r="BF269" s="17"/>
      <c r="BG269" s="15"/>
    </row>
    <row r="270" ht="12.75" customHeight="1">
      <c r="A270" s="15"/>
      <c r="B270" s="13"/>
      <c r="C270" s="15"/>
      <c r="D270" s="15"/>
      <c r="E270" s="17"/>
      <c r="F270" s="17"/>
      <c r="G270" s="15"/>
      <c r="H270" s="15"/>
      <c r="I270" s="15"/>
      <c r="J270" s="49"/>
      <c r="K270" s="15"/>
      <c r="L270" s="21"/>
      <c r="M270" s="17"/>
      <c r="N270" s="17"/>
      <c r="O270" s="15"/>
      <c r="P270" s="15"/>
      <c r="Q270" s="15"/>
      <c r="R270" s="17"/>
      <c r="S270" s="26"/>
      <c r="T270" s="26"/>
      <c r="U270" s="26"/>
      <c r="V270" s="26"/>
      <c r="W270" s="26"/>
      <c r="X270" s="26"/>
      <c r="Y270" s="15"/>
      <c r="Z270" s="49"/>
      <c r="AA270" s="15"/>
      <c r="AB270" s="15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49"/>
      <c r="AP270" s="15"/>
      <c r="AQ270" s="15"/>
      <c r="AR270" s="209"/>
      <c r="AS270" s="210"/>
      <c r="AT270" s="210"/>
      <c r="AU270" s="210"/>
      <c r="AV270" s="210"/>
      <c r="AW270" s="210"/>
      <c r="AX270" s="210"/>
      <c r="AY270" s="49"/>
      <c r="AZ270" s="15"/>
      <c r="BA270" s="15"/>
      <c r="BB270" s="15"/>
      <c r="BC270" s="15"/>
      <c r="BD270" s="42"/>
      <c r="BE270" s="17"/>
      <c r="BF270" s="17"/>
      <c r="BG270" s="15"/>
    </row>
    <row r="271" ht="12.75" customHeight="1">
      <c r="A271" s="15"/>
      <c r="B271" s="13"/>
      <c r="C271" s="15"/>
      <c r="D271" s="15"/>
      <c r="E271" s="17"/>
      <c r="F271" s="17"/>
      <c r="G271" s="15"/>
      <c r="H271" s="15"/>
      <c r="I271" s="15"/>
      <c r="J271" s="49"/>
      <c r="K271" s="15"/>
      <c r="L271" s="21"/>
      <c r="M271" s="17"/>
      <c r="N271" s="17"/>
      <c r="O271" s="15"/>
      <c r="P271" s="15"/>
      <c r="Q271" s="15"/>
      <c r="R271" s="17"/>
      <c r="S271" s="26"/>
      <c r="T271" s="26"/>
      <c r="U271" s="26"/>
      <c r="V271" s="26"/>
      <c r="W271" s="26"/>
      <c r="X271" s="26"/>
      <c r="Y271" s="15"/>
      <c r="Z271" s="49"/>
      <c r="AA271" s="15"/>
      <c r="AB271" s="15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49"/>
      <c r="AP271" s="15"/>
      <c r="AQ271" s="15"/>
      <c r="AR271" s="209"/>
      <c r="AS271" s="210"/>
      <c r="AT271" s="210"/>
      <c r="AU271" s="210"/>
      <c r="AV271" s="210"/>
      <c r="AW271" s="210"/>
      <c r="AX271" s="210"/>
      <c r="AY271" s="49"/>
      <c r="AZ271" s="15"/>
      <c r="BA271" s="15"/>
      <c r="BB271" s="15"/>
      <c r="BC271" s="15"/>
      <c r="BD271" s="42"/>
      <c r="BE271" s="17"/>
      <c r="BF271" s="17"/>
      <c r="BG271" s="15"/>
    </row>
    <row r="272" ht="12.75" customHeight="1">
      <c r="A272" s="15"/>
      <c r="B272" s="13"/>
      <c r="C272" s="15"/>
      <c r="D272" s="15"/>
      <c r="E272" s="17"/>
      <c r="F272" s="17"/>
      <c r="G272" s="15"/>
      <c r="H272" s="15"/>
      <c r="I272" s="15"/>
      <c r="J272" s="49"/>
      <c r="K272" s="15"/>
      <c r="L272" s="21"/>
      <c r="M272" s="17"/>
      <c r="N272" s="17"/>
      <c r="O272" s="15"/>
      <c r="P272" s="15"/>
      <c r="Q272" s="15"/>
      <c r="R272" s="17"/>
      <c r="S272" s="26"/>
      <c r="T272" s="26"/>
      <c r="U272" s="26"/>
      <c r="V272" s="26"/>
      <c r="W272" s="26"/>
      <c r="X272" s="26"/>
      <c r="Y272" s="15"/>
      <c r="Z272" s="49"/>
      <c r="AA272" s="15"/>
      <c r="AB272" s="15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49"/>
      <c r="AP272" s="15"/>
      <c r="AQ272" s="15"/>
      <c r="AR272" s="209"/>
      <c r="AS272" s="210"/>
      <c r="AT272" s="210"/>
      <c r="AU272" s="210"/>
      <c r="AV272" s="210"/>
      <c r="AW272" s="210"/>
      <c r="AX272" s="210"/>
      <c r="AY272" s="49"/>
      <c r="AZ272" s="15"/>
      <c r="BA272" s="15"/>
      <c r="BB272" s="15"/>
      <c r="BC272" s="15"/>
      <c r="BD272" s="42"/>
      <c r="BE272" s="17"/>
      <c r="BF272" s="17"/>
      <c r="BG272" s="15"/>
    </row>
    <row r="273" ht="12.75" customHeight="1">
      <c r="A273" s="15"/>
      <c r="B273" s="13"/>
      <c r="C273" s="15"/>
      <c r="D273" s="15"/>
      <c r="E273" s="17"/>
      <c r="F273" s="17"/>
      <c r="G273" s="15"/>
      <c r="H273" s="15"/>
      <c r="I273" s="15"/>
      <c r="J273" s="49"/>
      <c r="K273" s="15"/>
      <c r="L273" s="21"/>
      <c r="M273" s="17"/>
      <c r="N273" s="17"/>
      <c r="O273" s="15"/>
      <c r="P273" s="15"/>
      <c r="Q273" s="15"/>
      <c r="R273" s="17"/>
      <c r="S273" s="26"/>
      <c r="T273" s="26"/>
      <c r="U273" s="26"/>
      <c r="V273" s="26"/>
      <c r="W273" s="26"/>
      <c r="X273" s="26"/>
      <c r="Y273" s="15"/>
      <c r="Z273" s="49"/>
      <c r="AA273" s="15"/>
      <c r="AB273" s="15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49"/>
      <c r="AP273" s="15"/>
      <c r="AQ273" s="15"/>
      <c r="AR273" s="209"/>
      <c r="AS273" s="210"/>
      <c r="AT273" s="210"/>
      <c r="AU273" s="210"/>
      <c r="AV273" s="210"/>
      <c r="AW273" s="210"/>
      <c r="AX273" s="210"/>
      <c r="AY273" s="49"/>
      <c r="AZ273" s="15"/>
      <c r="BA273" s="15"/>
      <c r="BB273" s="15"/>
      <c r="BC273" s="15"/>
      <c r="BD273" s="42"/>
      <c r="BE273" s="17"/>
      <c r="BF273" s="17"/>
      <c r="BG273" s="15"/>
    </row>
    <row r="274" ht="12.75" customHeight="1">
      <c r="A274" s="15"/>
      <c r="B274" s="13"/>
      <c r="C274" s="15"/>
      <c r="D274" s="15"/>
      <c r="E274" s="17"/>
      <c r="F274" s="17"/>
      <c r="G274" s="15"/>
      <c r="H274" s="15"/>
      <c r="I274" s="15"/>
      <c r="J274" s="49"/>
      <c r="K274" s="15"/>
      <c r="L274" s="21"/>
      <c r="M274" s="17"/>
      <c r="N274" s="17"/>
      <c r="O274" s="15"/>
      <c r="P274" s="15"/>
      <c r="Q274" s="15"/>
      <c r="R274" s="17"/>
      <c r="S274" s="26"/>
      <c r="T274" s="26"/>
      <c r="U274" s="26"/>
      <c r="V274" s="26"/>
      <c r="W274" s="26"/>
      <c r="X274" s="26"/>
      <c r="Y274" s="15"/>
      <c r="Z274" s="49"/>
      <c r="AA274" s="15"/>
      <c r="AB274" s="15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49"/>
      <c r="AP274" s="15"/>
      <c r="AQ274" s="15"/>
      <c r="AR274" s="209"/>
      <c r="AS274" s="210"/>
      <c r="AT274" s="210"/>
      <c r="AU274" s="210"/>
      <c r="AV274" s="210"/>
      <c r="AW274" s="210"/>
      <c r="AX274" s="210"/>
      <c r="AY274" s="49"/>
      <c r="AZ274" s="15"/>
      <c r="BA274" s="15"/>
      <c r="BB274" s="15"/>
      <c r="BC274" s="15"/>
      <c r="BD274" s="42"/>
      <c r="BE274" s="17"/>
      <c r="BF274" s="17"/>
      <c r="BG274" s="15"/>
    </row>
    <row r="275" ht="12.75" customHeight="1">
      <c r="A275" s="15"/>
      <c r="B275" s="13"/>
      <c r="C275" s="15"/>
      <c r="D275" s="15"/>
      <c r="E275" s="17"/>
      <c r="F275" s="17"/>
      <c r="G275" s="15"/>
      <c r="H275" s="15"/>
      <c r="I275" s="15"/>
      <c r="J275" s="49"/>
      <c r="K275" s="15"/>
      <c r="L275" s="21"/>
      <c r="M275" s="17"/>
      <c r="N275" s="17"/>
      <c r="O275" s="15"/>
      <c r="P275" s="15"/>
      <c r="Q275" s="15"/>
      <c r="R275" s="17"/>
      <c r="S275" s="26"/>
      <c r="T275" s="26"/>
      <c r="U275" s="26"/>
      <c r="V275" s="26"/>
      <c r="W275" s="26"/>
      <c r="X275" s="26"/>
      <c r="Y275" s="15"/>
      <c r="Z275" s="49"/>
      <c r="AA275" s="15"/>
      <c r="AB275" s="15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49"/>
      <c r="AP275" s="15"/>
      <c r="AQ275" s="15"/>
      <c r="AR275" s="209"/>
      <c r="AS275" s="210"/>
      <c r="AT275" s="210"/>
      <c r="AU275" s="210"/>
      <c r="AV275" s="210"/>
      <c r="AW275" s="210"/>
      <c r="AX275" s="210"/>
      <c r="AY275" s="49"/>
      <c r="AZ275" s="15"/>
      <c r="BA275" s="15"/>
      <c r="BB275" s="15"/>
      <c r="BC275" s="15"/>
      <c r="BD275" s="42"/>
      <c r="BE275" s="17"/>
      <c r="BF275" s="17"/>
      <c r="BG275" s="15"/>
    </row>
    <row r="276" ht="12.75" customHeight="1">
      <c r="A276" s="15"/>
      <c r="B276" s="13"/>
      <c r="C276" s="15"/>
      <c r="D276" s="15"/>
      <c r="E276" s="17"/>
      <c r="F276" s="17"/>
      <c r="G276" s="15"/>
      <c r="H276" s="15"/>
      <c r="I276" s="15"/>
      <c r="J276" s="49"/>
      <c r="K276" s="15"/>
      <c r="L276" s="21"/>
      <c r="M276" s="17"/>
      <c r="N276" s="17"/>
      <c r="O276" s="15"/>
      <c r="P276" s="15"/>
      <c r="Q276" s="15"/>
      <c r="R276" s="17"/>
      <c r="S276" s="26"/>
      <c r="T276" s="26"/>
      <c r="U276" s="26"/>
      <c r="V276" s="26"/>
      <c r="W276" s="26"/>
      <c r="X276" s="26"/>
      <c r="Y276" s="15"/>
      <c r="Z276" s="49"/>
      <c r="AA276" s="15"/>
      <c r="AB276" s="15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49"/>
      <c r="AP276" s="15"/>
      <c r="AQ276" s="15"/>
      <c r="AR276" s="209"/>
      <c r="AS276" s="210"/>
      <c r="AT276" s="210"/>
      <c r="AU276" s="210"/>
      <c r="AV276" s="210"/>
      <c r="AW276" s="210"/>
      <c r="AX276" s="210"/>
      <c r="AY276" s="49"/>
      <c r="AZ276" s="15"/>
      <c r="BA276" s="15"/>
      <c r="BB276" s="15"/>
      <c r="BC276" s="15"/>
      <c r="BD276" s="42"/>
      <c r="BE276" s="17"/>
      <c r="BF276" s="17"/>
      <c r="BG276" s="15"/>
    </row>
    <row r="277" ht="12.75" customHeight="1">
      <c r="A277" s="15"/>
      <c r="B277" s="13"/>
      <c r="C277" s="15"/>
      <c r="D277" s="15"/>
      <c r="E277" s="17"/>
      <c r="F277" s="17"/>
      <c r="G277" s="15"/>
      <c r="H277" s="15"/>
      <c r="I277" s="15"/>
      <c r="J277" s="49"/>
      <c r="K277" s="15"/>
      <c r="L277" s="21"/>
      <c r="M277" s="17"/>
      <c r="N277" s="17"/>
      <c r="O277" s="15"/>
      <c r="P277" s="15"/>
      <c r="Q277" s="15"/>
      <c r="R277" s="17"/>
      <c r="S277" s="26"/>
      <c r="T277" s="26"/>
      <c r="U277" s="26"/>
      <c r="V277" s="26"/>
      <c r="W277" s="26"/>
      <c r="X277" s="26"/>
      <c r="Y277" s="15"/>
      <c r="Z277" s="49"/>
      <c r="AA277" s="15"/>
      <c r="AB277" s="15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49"/>
      <c r="AP277" s="15"/>
      <c r="AQ277" s="15"/>
      <c r="AR277" s="209"/>
      <c r="AS277" s="210"/>
      <c r="AT277" s="210"/>
      <c r="AU277" s="210"/>
      <c r="AV277" s="210"/>
      <c r="AW277" s="210"/>
      <c r="AX277" s="210"/>
      <c r="AY277" s="49"/>
      <c r="AZ277" s="15"/>
      <c r="BA277" s="15"/>
      <c r="BB277" s="15"/>
      <c r="BC277" s="15"/>
      <c r="BD277" s="42"/>
      <c r="BE277" s="17"/>
      <c r="BF277" s="17"/>
      <c r="BG277" s="15"/>
    </row>
    <row r="278" ht="12.75" customHeight="1">
      <c r="A278" s="15"/>
      <c r="B278" s="13"/>
      <c r="C278" s="15"/>
      <c r="D278" s="15"/>
      <c r="E278" s="17"/>
      <c r="F278" s="17"/>
      <c r="G278" s="15"/>
      <c r="H278" s="15"/>
      <c r="I278" s="15"/>
      <c r="J278" s="49"/>
      <c r="K278" s="15"/>
      <c r="L278" s="21"/>
      <c r="M278" s="17"/>
      <c r="N278" s="17"/>
      <c r="O278" s="15"/>
      <c r="P278" s="15"/>
      <c r="Q278" s="15"/>
      <c r="R278" s="17"/>
      <c r="S278" s="26"/>
      <c r="T278" s="26"/>
      <c r="U278" s="26"/>
      <c r="V278" s="26"/>
      <c r="W278" s="26"/>
      <c r="X278" s="26"/>
      <c r="Y278" s="15"/>
      <c r="Z278" s="49"/>
      <c r="AA278" s="15"/>
      <c r="AB278" s="15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49"/>
      <c r="AP278" s="15"/>
      <c r="AQ278" s="15"/>
      <c r="AR278" s="209"/>
      <c r="AS278" s="210"/>
      <c r="AT278" s="210"/>
      <c r="AU278" s="210"/>
      <c r="AV278" s="210"/>
      <c r="AW278" s="210"/>
      <c r="AX278" s="210"/>
      <c r="AY278" s="49"/>
      <c r="AZ278" s="15"/>
      <c r="BA278" s="15"/>
      <c r="BB278" s="15"/>
      <c r="BC278" s="15"/>
      <c r="BD278" s="42"/>
      <c r="BE278" s="17"/>
      <c r="BF278" s="17"/>
      <c r="BG278" s="15"/>
    </row>
    <row r="279" ht="12.75" customHeight="1">
      <c r="A279" s="15"/>
      <c r="B279" s="13"/>
      <c r="C279" s="15"/>
      <c r="D279" s="15"/>
      <c r="E279" s="17"/>
      <c r="F279" s="17"/>
      <c r="G279" s="15"/>
      <c r="H279" s="15"/>
      <c r="I279" s="15"/>
      <c r="J279" s="49"/>
      <c r="K279" s="15"/>
      <c r="L279" s="21"/>
      <c r="M279" s="17"/>
      <c r="N279" s="17"/>
      <c r="O279" s="15"/>
      <c r="P279" s="15"/>
      <c r="Q279" s="15"/>
      <c r="R279" s="17"/>
      <c r="S279" s="26"/>
      <c r="T279" s="26"/>
      <c r="U279" s="26"/>
      <c r="V279" s="26"/>
      <c r="W279" s="26"/>
      <c r="X279" s="26"/>
      <c r="Y279" s="15"/>
      <c r="Z279" s="49"/>
      <c r="AA279" s="15"/>
      <c r="AB279" s="15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49"/>
      <c r="AP279" s="15"/>
      <c r="AQ279" s="15"/>
      <c r="AR279" s="209"/>
      <c r="AS279" s="210"/>
      <c r="AT279" s="210"/>
      <c r="AU279" s="210"/>
      <c r="AV279" s="210"/>
      <c r="AW279" s="210"/>
      <c r="AX279" s="210"/>
      <c r="AY279" s="49"/>
      <c r="AZ279" s="15"/>
      <c r="BA279" s="15"/>
      <c r="BB279" s="15"/>
      <c r="BC279" s="15"/>
      <c r="BD279" s="42"/>
      <c r="BE279" s="17"/>
      <c r="BF279" s="17"/>
      <c r="BG279" s="15"/>
    </row>
    <row r="280" ht="12.75" customHeight="1">
      <c r="A280" s="15"/>
      <c r="B280" s="13"/>
      <c r="C280" s="15"/>
      <c r="D280" s="15"/>
      <c r="E280" s="17"/>
      <c r="F280" s="17"/>
      <c r="G280" s="15"/>
      <c r="H280" s="15"/>
      <c r="I280" s="15"/>
      <c r="J280" s="49"/>
      <c r="K280" s="15"/>
      <c r="L280" s="21"/>
      <c r="M280" s="17"/>
      <c r="N280" s="17"/>
      <c r="O280" s="15"/>
      <c r="P280" s="15"/>
      <c r="Q280" s="15"/>
      <c r="R280" s="17"/>
      <c r="S280" s="26"/>
      <c r="T280" s="26"/>
      <c r="U280" s="26"/>
      <c r="V280" s="26"/>
      <c r="W280" s="26"/>
      <c r="X280" s="26"/>
      <c r="Y280" s="15"/>
      <c r="Z280" s="49"/>
      <c r="AA280" s="15"/>
      <c r="AB280" s="15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49"/>
      <c r="AP280" s="15"/>
      <c r="AQ280" s="15"/>
      <c r="AR280" s="209"/>
      <c r="AS280" s="210"/>
      <c r="AT280" s="210"/>
      <c r="AU280" s="210"/>
      <c r="AV280" s="210"/>
      <c r="AW280" s="210"/>
      <c r="AX280" s="210"/>
      <c r="AY280" s="49"/>
      <c r="AZ280" s="15"/>
      <c r="BA280" s="15"/>
      <c r="BB280" s="15"/>
      <c r="BC280" s="15"/>
      <c r="BD280" s="42"/>
      <c r="BE280" s="17"/>
      <c r="BF280" s="17"/>
      <c r="BG280" s="15"/>
    </row>
    <row r="281" ht="12.75" customHeight="1">
      <c r="A281" s="15"/>
      <c r="B281" s="13"/>
      <c r="C281" s="15"/>
      <c r="D281" s="15"/>
      <c r="E281" s="17"/>
      <c r="F281" s="17"/>
      <c r="G281" s="15"/>
      <c r="H281" s="15"/>
      <c r="I281" s="15"/>
      <c r="J281" s="49"/>
      <c r="K281" s="15"/>
      <c r="L281" s="21"/>
      <c r="M281" s="17"/>
      <c r="N281" s="17"/>
      <c r="O281" s="15"/>
      <c r="P281" s="15"/>
      <c r="Q281" s="15"/>
      <c r="R281" s="17"/>
      <c r="S281" s="26"/>
      <c r="T281" s="26"/>
      <c r="U281" s="26"/>
      <c r="V281" s="26"/>
      <c r="W281" s="26"/>
      <c r="X281" s="26"/>
      <c r="Y281" s="15"/>
      <c r="Z281" s="49"/>
      <c r="AA281" s="15"/>
      <c r="AB281" s="15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49"/>
      <c r="AP281" s="15"/>
      <c r="AQ281" s="15"/>
      <c r="AR281" s="209"/>
      <c r="AS281" s="210"/>
      <c r="AT281" s="210"/>
      <c r="AU281" s="210"/>
      <c r="AV281" s="210"/>
      <c r="AW281" s="210"/>
      <c r="AX281" s="210"/>
      <c r="AY281" s="49"/>
      <c r="AZ281" s="15"/>
      <c r="BA281" s="15"/>
      <c r="BB281" s="15"/>
      <c r="BC281" s="15"/>
      <c r="BD281" s="42"/>
      <c r="BE281" s="17"/>
      <c r="BF281" s="17"/>
      <c r="BG281" s="15"/>
    </row>
    <row r="282" ht="12.75" customHeight="1">
      <c r="A282" s="15"/>
      <c r="B282" s="13"/>
      <c r="C282" s="15"/>
      <c r="D282" s="15"/>
      <c r="E282" s="17"/>
      <c r="F282" s="17"/>
      <c r="G282" s="15"/>
      <c r="H282" s="15"/>
      <c r="I282" s="15"/>
      <c r="J282" s="49"/>
      <c r="K282" s="15"/>
      <c r="L282" s="21"/>
      <c r="M282" s="17"/>
      <c r="N282" s="17"/>
      <c r="O282" s="15"/>
      <c r="P282" s="15"/>
      <c r="Q282" s="15"/>
      <c r="R282" s="17"/>
      <c r="S282" s="26"/>
      <c r="T282" s="26"/>
      <c r="U282" s="26"/>
      <c r="V282" s="26"/>
      <c r="W282" s="26"/>
      <c r="X282" s="26"/>
      <c r="Y282" s="15"/>
      <c r="Z282" s="49"/>
      <c r="AA282" s="15"/>
      <c r="AB282" s="15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49"/>
      <c r="AP282" s="15"/>
      <c r="AQ282" s="15"/>
      <c r="AR282" s="209"/>
      <c r="AS282" s="210"/>
      <c r="AT282" s="210"/>
      <c r="AU282" s="210"/>
      <c r="AV282" s="210"/>
      <c r="AW282" s="210"/>
      <c r="AX282" s="210"/>
      <c r="AY282" s="49"/>
      <c r="AZ282" s="15"/>
      <c r="BA282" s="15"/>
      <c r="BB282" s="15"/>
      <c r="BC282" s="15"/>
      <c r="BD282" s="42"/>
      <c r="BE282" s="17"/>
      <c r="BF282" s="17"/>
      <c r="BG282" s="15"/>
    </row>
    <row r="283" ht="12.75" customHeight="1">
      <c r="A283" s="15"/>
      <c r="B283" s="13"/>
      <c r="C283" s="15"/>
      <c r="D283" s="15"/>
      <c r="E283" s="17"/>
      <c r="F283" s="17"/>
      <c r="G283" s="15"/>
      <c r="H283" s="15"/>
      <c r="I283" s="15"/>
      <c r="J283" s="49"/>
      <c r="K283" s="15"/>
      <c r="L283" s="21"/>
      <c r="M283" s="17"/>
      <c r="N283" s="17"/>
      <c r="O283" s="15"/>
      <c r="P283" s="15"/>
      <c r="Q283" s="15"/>
      <c r="R283" s="17"/>
      <c r="S283" s="26"/>
      <c r="T283" s="26"/>
      <c r="U283" s="26"/>
      <c r="V283" s="26"/>
      <c r="W283" s="26"/>
      <c r="X283" s="26"/>
      <c r="Y283" s="15"/>
      <c r="Z283" s="49"/>
      <c r="AA283" s="15"/>
      <c r="AB283" s="15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49"/>
      <c r="AP283" s="15"/>
      <c r="AQ283" s="15"/>
      <c r="AR283" s="209"/>
      <c r="AS283" s="210"/>
      <c r="AT283" s="210"/>
      <c r="AU283" s="210"/>
      <c r="AV283" s="210"/>
      <c r="AW283" s="210"/>
      <c r="AX283" s="210"/>
      <c r="AY283" s="49"/>
      <c r="AZ283" s="15"/>
      <c r="BA283" s="15"/>
      <c r="BB283" s="15"/>
      <c r="BC283" s="15"/>
      <c r="BD283" s="42"/>
      <c r="BE283" s="17"/>
      <c r="BF283" s="17"/>
      <c r="BG283" s="15"/>
    </row>
    <row r="284" ht="12.75" customHeight="1">
      <c r="A284" s="15"/>
      <c r="B284" s="13"/>
      <c r="C284" s="15"/>
      <c r="D284" s="15"/>
      <c r="E284" s="17"/>
      <c r="F284" s="17"/>
      <c r="G284" s="15"/>
      <c r="H284" s="15"/>
      <c r="I284" s="15"/>
      <c r="J284" s="49"/>
      <c r="K284" s="15"/>
      <c r="L284" s="21"/>
      <c r="M284" s="17"/>
      <c r="N284" s="17"/>
      <c r="O284" s="15"/>
      <c r="P284" s="15"/>
      <c r="Q284" s="15"/>
      <c r="R284" s="17"/>
      <c r="S284" s="26"/>
      <c r="T284" s="26"/>
      <c r="U284" s="26"/>
      <c r="V284" s="26"/>
      <c r="W284" s="26"/>
      <c r="X284" s="26"/>
      <c r="Y284" s="15"/>
      <c r="Z284" s="49"/>
      <c r="AA284" s="15"/>
      <c r="AB284" s="15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49"/>
      <c r="AP284" s="15"/>
      <c r="AQ284" s="15"/>
      <c r="AR284" s="209"/>
      <c r="AS284" s="210"/>
      <c r="AT284" s="210"/>
      <c r="AU284" s="210"/>
      <c r="AV284" s="210"/>
      <c r="AW284" s="210"/>
      <c r="AX284" s="210"/>
      <c r="AY284" s="49"/>
      <c r="AZ284" s="15"/>
      <c r="BA284" s="15"/>
      <c r="BB284" s="15"/>
      <c r="BC284" s="15"/>
      <c r="BD284" s="42"/>
      <c r="BE284" s="17"/>
      <c r="BF284" s="17"/>
      <c r="BG284" s="15"/>
    </row>
    <row r="285" ht="12.75" customHeight="1">
      <c r="A285" s="15"/>
      <c r="B285" s="13"/>
      <c r="C285" s="15"/>
      <c r="D285" s="15"/>
      <c r="E285" s="17"/>
      <c r="F285" s="17"/>
      <c r="G285" s="15"/>
      <c r="H285" s="15"/>
      <c r="I285" s="15"/>
      <c r="J285" s="49"/>
      <c r="K285" s="15"/>
      <c r="L285" s="21"/>
      <c r="M285" s="17"/>
      <c r="N285" s="17"/>
      <c r="O285" s="15"/>
      <c r="P285" s="15"/>
      <c r="Q285" s="15"/>
      <c r="R285" s="17"/>
      <c r="S285" s="26"/>
      <c r="T285" s="26"/>
      <c r="U285" s="26"/>
      <c r="V285" s="26"/>
      <c r="W285" s="26"/>
      <c r="X285" s="26"/>
      <c r="Y285" s="15"/>
      <c r="Z285" s="49"/>
      <c r="AA285" s="15"/>
      <c r="AB285" s="15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49"/>
      <c r="AP285" s="15"/>
      <c r="AQ285" s="15"/>
      <c r="AR285" s="209"/>
      <c r="AS285" s="210"/>
      <c r="AT285" s="210"/>
      <c r="AU285" s="210"/>
      <c r="AV285" s="210"/>
      <c r="AW285" s="210"/>
      <c r="AX285" s="210"/>
      <c r="AY285" s="49"/>
      <c r="AZ285" s="15"/>
      <c r="BA285" s="15"/>
      <c r="BB285" s="15"/>
      <c r="BC285" s="15"/>
      <c r="BD285" s="42"/>
      <c r="BE285" s="17"/>
      <c r="BF285" s="17"/>
      <c r="BG285" s="15"/>
    </row>
    <row r="286" ht="12.75" customHeight="1">
      <c r="A286" s="15"/>
      <c r="B286" s="13"/>
      <c r="C286" s="15"/>
      <c r="D286" s="15"/>
      <c r="E286" s="17"/>
      <c r="F286" s="17"/>
      <c r="G286" s="15"/>
      <c r="H286" s="15"/>
      <c r="I286" s="15"/>
      <c r="J286" s="49"/>
      <c r="K286" s="15"/>
      <c r="L286" s="21"/>
      <c r="M286" s="17"/>
      <c r="N286" s="17"/>
      <c r="O286" s="15"/>
      <c r="P286" s="15"/>
      <c r="Q286" s="15"/>
      <c r="R286" s="17"/>
      <c r="S286" s="26"/>
      <c r="T286" s="26"/>
      <c r="U286" s="26"/>
      <c r="V286" s="26"/>
      <c r="W286" s="26"/>
      <c r="X286" s="26"/>
      <c r="Y286" s="15"/>
      <c r="Z286" s="49"/>
      <c r="AA286" s="15"/>
      <c r="AB286" s="15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49"/>
      <c r="AP286" s="15"/>
      <c r="AQ286" s="15"/>
      <c r="AR286" s="209"/>
      <c r="AS286" s="210"/>
      <c r="AT286" s="210"/>
      <c r="AU286" s="210"/>
      <c r="AV286" s="210"/>
      <c r="AW286" s="210"/>
      <c r="AX286" s="210"/>
      <c r="AY286" s="49"/>
      <c r="AZ286" s="15"/>
      <c r="BA286" s="15"/>
      <c r="BB286" s="15"/>
      <c r="BC286" s="15"/>
      <c r="BD286" s="42"/>
      <c r="BE286" s="17"/>
      <c r="BF286" s="17"/>
      <c r="BG286" s="15"/>
    </row>
    <row r="287" ht="12.75" customHeight="1">
      <c r="A287" s="15"/>
      <c r="B287" s="13"/>
      <c r="C287" s="15"/>
      <c r="D287" s="15"/>
      <c r="E287" s="17"/>
      <c r="F287" s="17"/>
      <c r="G287" s="15"/>
      <c r="H287" s="15"/>
      <c r="I287" s="15"/>
      <c r="J287" s="49"/>
      <c r="K287" s="15"/>
      <c r="L287" s="21"/>
      <c r="M287" s="17"/>
      <c r="N287" s="17"/>
      <c r="O287" s="15"/>
      <c r="P287" s="15"/>
      <c r="Q287" s="15"/>
      <c r="R287" s="17"/>
      <c r="S287" s="26"/>
      <c r="T287" s="26"/>
      <c r="U287" s="26"/>
      <c r="V287" s="26"/>
      <c r="W287" s="26"/>
      <c r="X287" s="26"/>
      <c r="Y287" s="15"/>
      <c r="Z287" s="49"/>
      <c r="AA287" s="15"/>
      <c r="AB287" s="15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49"/>
      <c r="AP287" s="15"/>
      <c r="AQ287" s="15"/>
      <c r="AR287" s="209"/>
      <c r="AS287" s="210"/>
      <c r="AT287" s="210"/>
      <c r="AU287" s="210"/>
      <c r="AV287" s="210"/>
      <c r="AW287" s="210"/>
      <c r="AX287" s="210"/>
      <c r="AY287" s="49"/>
      <c r="AZ287" s="15"/>
      <c r="BA287" s="15"/>
      <c r="BB287" s="15"/>
      <c r="BC287" s="15"/>
      <c r="BD287" s="42"/>
      <c r="BE287" s="17"/>
      <c r="BF287" s="17"/>
      <c r="BG287" s="15"/>
    </row>
    <row r="288" ht="12.75" customHeight="1">
      <c r="A288" s="15"/>
      <c r="B288" s="13"/>
      <c r="C288" s="15"/>
      <c r="D288" s="15"/>
      <c r="E288" s="17"/>
      <c r="F288" s="17"/>
      <c r="G288" s="15"/>
      <c r="H288" s="15"/>
      <c r="I288" s="15"/>
      <c r="J288" s="49"/>
      <c r="K288" s="15"/>
      <c r="L288" s="21"/>
      <c r="M288" s="17"/>
      <c r="N288" s="17"/>
      <c r="O288" s="15"/>
      <c r="P288" s="15"/>
      <c r="Q288" s="15"/>
      <c r="R288" s="17"/>
      <c r="S288" s="26"/>
      <c r="T288" s="26"/>
      <c r="U288" s="26"/>
      <c r="V288" s="26"/>
      <c r="W288" s="26"/>
      <c r="X288" s="26"/>
      <c r="Y288" s="15"/>
      <c r="Z288" s="49"/>
      <c r="AA288" s="15"/>
      <c r="AB288" s="15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49"/>
      <c r="AP288" s="15"/>
      <c r="AQ288" s="15"/>
      <c r="AR288" s="209"/>
      <c r="AS288" s="210"/>
      <c r="AT288" s="210"/>
      <c r="AU288" s="210"/>
      <c r="AV288" s="210"/>
      <c r="AW288" s="210"/>
      <c r="AX288" s="210"/>
      <c r="AY288" s="49"/>
      <c r="AZ288" s="15"/>
      <c r="BA288" s="15"/>
      <c r="BB288" s="15"/>
      <c r="BC288" s="15"/>
      <c r="BD288" s="42"/>
      <c r="BE288" s="17"/>
      <c r="BF288" s="17"/>
      <c r="BG288" s="15"/>
    </row>
    <row r="289" ht="12.75" customHeight="1">
      <c r="A289" s="15"/>
      <c r="B289" s="13"/>
      <c r="C289" s="15"/>
      <c r="D289" s="15"/>
      <c r="E289" s="17"/>
      <c r="F289" s="17"/>
      <c r="G289" s="15"/>
      <c r="H289" s="15"/>
      <c r="I289" s="15"/>
      <c r="J289" s="49"/>
      <c r="K289" s="15"/>
      <c r="L289" s="21"/>
      <c r="M289" s="17"/>
      <c r="N289" s="17"/>
      <c r="O289" s="15"/>
      <c r="P289" s="15"/>
      <c r="Q289" s="15"/>
      <c r="R289" s="17"/>
      <c r="S289" s="26"/>
      <c r="T289" s="26"/>
      <c r="U289" s="26"/>
      <c r="V289" s="26"/>
      <c r="W289" s="26"/>
      <c r="X289" s="26"/>
      <c r="Y289" s="15"/>
      <c r="Z289" s="49"/>
      <c r="AA289" s="15"/>
      <c r="AB289" s="15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49"/>
      <c r="AP289" s="15"/>
      <c r="AQ289" s="15"/>
      <c r="AR289" s="209"/>
      <c r="AS289" s="210"/>
      <c r="AT289" s="210"/>
      <c r="AU289" s="210"/>
      <c r="AV289" s="210"/>
      <c r="AW289" s="210"/>
      <c r="AX289" s="210"/>
      <c r="AY289" s="49"/>
      <c r="AZ289" s="15"/>
      <c r="BA289" s="15"/>
      <c r="BB289" s="15"/>
      <c r="BC289" s="15"/>
      <c r="BD289" s="42"/>
      <c r="BE289" s="17"/>
      <c r="BF289" s="17"/>
      <c r="BG289" s="15"/>
    </row>
    <row r="290" ht="12.75" customHeight="1">
      <c r="A290" s="15"/>
      <c r="B290" s="13"/>
      <c r="C290" s="15"/>
      <c r="D290" s="15"/>
      <c r="E290" s="17"/>
      <c r="F290" s="17"/>
      <c r="G290" s="15"/>
      <c r="H290" s="15"/>
      <c r="I290" s="15"/>
      <c r="J290" s="49"/>
      <c r="K290" s="15"/>
      <c r="L290" s="21"/>
      <c r="M290" s="17"/>
      <c r="N290" s="17"/>
      <c r="O290" s="15"/>
      <c r="P290" s="15"/>
      <c r="Q290" s="15"/>
      <c r="R290" s="17"/>
      <c r="S290" s="26"/>
      <c r="T290" s="26"/>
      <c r="U290" s="26"/>
      <c r="V290" s="26"/>
      <c r="W290" s="26"/>
      <c r="X290" s="26"/>
      <c r="Y290" s="15"/>
      <c r="Z290" s="49"/>
      <c r="AA290" s="15"/>
      <c r="AB290" s="15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49"/>
      <c r="AP290" s="15"/>
      <c r="AQ290" s="15"/>
      <c r="AR290" s="209"/>
      <c r="AS290" s="210"/>
      <c r="AT290" s="210"/>
      <c r="AU290" s="210"/>
      <c r="AV290" s="210"/>
      <c r="AW290" s="210"/>
      <c r="AX290" s="210"/>
      <c r="AY290" s="49"/>
      <c r="AZ290" s="15"/>
      <c r="BA290" s="15"/>
      <c r="BB290" s="15"/>
      <c r="BC290" s="15"/>
      <c r="BD290" s="42"/>
      <c r="BE290" s="17"/>
      <c r="BF290" s="17"/>
      <c r="BG290" s="15"/>
    </row>
    <row r="291" ht="12.75" customHeight="1">
      <c r="A291" s="15"/>
      <c r="B291" s="13"/>
      <c r="C291" s="15"/>
      <c r="D291" s="15"/>
      <c r="E291" s="17"/>
      <c r="F291" s="17"/>
      <c r="G291" s="15"/>
      <c r="H291" s="15"/>
      <c r="I291" s="15"/>
      <c r="J291" s="49"/>
      <c r="K291" s="15"/>
      <c r="L291" s="21"/>
      <c r="M291" s="17"/>
      <c r="N291" s="17"/>
      <c r="O291" s="15"/>
      <c r="P291" s="15"/>
      <c r="Q291" s="15"/>
      <c r="R291" s="17"/>
      <c r="S291" s="26"/>
      <c r="T291" s="26"/>
      <c r="U291" s="26"/>
      <c r="V291" s="26"/>
      <c r="W291" s="26"/>
      <c r="X291" s="26"/>
      <c r="Y291" s="15"/>
      <c r="Z291" s="49"/>
      <c r="AA291" s="15"/>
      <c r="AB291" s="15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49"/>
      <c r="AP291" s="15"/>
      <c r="AQ291" s="15"/>
      <c r="AR291" s="209"/>
      <c r="AS291" s="210"/>
      <c r="AT291" s="210"/>
      <c r="AU291" s="210"/>
      <c r="AV291" s="210"/>
      <c r="AW291" s="210"/>
      <c r="AX291" s="210"/>
      <c r="AY291" s="49"/>
      <c r="AZ291" s="15"/>
      <c r="BA291" s="15"/>
      <c r="BB291" s="15"/>
      <c r="BC291" s="15"/>
      <c r="BD291" s="42"/>
      <c r="BE291" s="17"/>
      <c r="BF291" s="17"/>
      <c r="BG291" s="15"/>
    </row>
    <row r="292" ht="12.75" customHeight="1">
      <c r="A292" s="15"/>
      <c r="B292" s="13"/>
      <c r="C292" s="15"/>
      <c r="D292" s="15"/>
      <c r="E292" s="17"/>
      <c r="F292" s="17"/>
      <c r="G292" s="15"/>
      <c r="H292" s="15"/>
      <c r="I292" s="15"/>
      <c r="J292" s="49"/>
      <c r="K292" s="15"/>
      <c r="L292" s="21"/>
      <c r="M292" s="17"/>
      <c r="N292" s="17"/>
      <c r="O292" s="15"/>
      <c r="P292" s="15"/>
      <c r="Q292" s="15"/>
      <c r="R292" s="17"/>
      <c r="S292" s="26"/>
      <c r="T292" s="26"/>
      <c r="U292" s="26"/>
      <c r="V292" s="26"/>
      <c r="W292" s="26"/>
      <c r="X292" s="26"/>
      <c r="Y292" s="15"/>
      <c r="Z292" s="49"/>
      <c r="AA292" s="15"/>
      <c r="AB292" s="15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49"/>
      <c r="AP292" s="15"/>
      <c r="AQ292" s="15"/>
      <c r="AR292" s="209"/>
      <c r="AS292" s="210"/>
      <c r="AT292" s="210"/>
      <c r="AU292" s="210"/>
      <c r="AV292" s="210"/>
      <c r="AW292" s="210"/>
      <c r="AX292" s="210"/>
      <c r="AY292" s="49"/>
      <c r="AZ292" s="15"/>
      <c r="BA292" s="15"/>
      <c r="BB292" s="15"/>
      <c r="BC292" s="15"/>
      <c r="BD292" s="42"/>
      <c r="BE292" s="17"/>
      <c r="BF292" s="17"/>
      <c r="BG292" s="15"/>
    </row>
    <row r="293" ht="12.75" customHeight="1">
      <c r="A293" s="15"/>
      <c r="B293" s="13"/>
      <c r="C293" s="15"/>
      <c r="D293" s="15"/>
      <c r="E293" s="17"/>
      <c r="F293" s="17"/>
      <c r="G293" s="15"/>
      <c r="H293" s="15"/>
      <c r="I293" s="15"/>
      <c r="J293" s="49"/>
      <c r="K293" s="15"/>
      <c r="L293" s="21"/>
      <c r="M293" s="17"/>
      <c r="N293" s="17"/>
      <c r="O293" s="15"/>
      <c r="P293" s="15"/>
      <c r="Q293" s="15"/>
      <c r="R293" s="17"/>
      <c r="S293" s="26"/>
      <c r="T293" s="26"/>
      <c r="U293" s="26"/>
      <c r="V293" s="26"/>
      <c r="W293" s="26"/>
      <c r="X293" s="26"/>
      <c r="Y293" s="15"/>
      <c r="Z293" s="49"/>
      <c r="AA293" s="15"/>
      <c r="AB293" s="15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49"/>
      <c r="AP293" s="15"/>
      <c r="AQ293" s="15"/>
      <c r="AR293" s="209"/>
      <c r="AS293" s="210"/>
      <c r="AT293" s="210"/>
      <c r="AU293" s="210"/>
      <c r="AV293" s="210"/>
      <c r="AW293" s="210"/>
      <c r="AX293" s="210"/>
      <c r="AY293" s="49"/>
      <c r="AZ293" s="15"/>
      <c r="BA293" s="15"/>
      <c r="BB293" s="15"/>
      <c r="BC293" s="15"/>
      <c r="BD293" s="42"/>
      <c r="BE293" s="17"/>
      <c r="BF293" s="17"/>
      <c r="BG293" s="15"/>
    </row>
    <row r="294" ht="12.75" customHeight="1">
      <c r="A294" s="15"/>
      <c r="B294" s="13"/>
      <c r="C294" s="15"/>
      <c r="D294" s="15"/>
      <c r="E294" s="17"/>
      <c r="F294" s="17"/>
      <c r="G294" s="15"/>
      <c r="H294" s="15"/>
      <c r="I294" s="15"/>
      <c r="J294" s="49"/>
      <c r="K294" s="15"/>
      <c r="L294" s="21"/>
      <c r="M294" s="17"/>
      <c r="N294" s="17"/>
      <c r="O294" s="15"/>
      <c r="P294" s="15"/>
      <c r="Q294" s="15"/>
      <c r="R294" s="17"/>
      <c r="S294" s="26"/>
      <c r="T294" s="26"/>
      <c r="U294" s="26"/>
      <c r="V294" s="26"/>
      <c r="W294" s="26"/>
      <c r="X294" s="26"/>
      <c r="Y294" s="15"/>
      <c r="Z294" s="49"/>
      <c r="AA294" s="15"/>
      <c r="AB294" s="15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49"/>
      <c r="AP294" s="15"/>
      <c r="AQ294" s="15"/>
      <c r="AR294" s="209"/>
      <c r="AS294" s="210"/>
      <c r="AT294" s="210"/>
      <c r="AU294" s="210"/>
      <c r="AV294" s="210"/>
      <c r="AW294" s="210"/>
      <c r="AX294" s="210"/>
      <c r="AY294" s="49"/>
      <c r="AZ294" s="15"/>
      <c r="BA294" s="15"/>
      <c r="BB294" s="15"/>
      <c r="BC294" s="15"/>
      <c r="BD294" s="42"/>
      <c r="BE294" s="17"/>
      <c r="BF294" s="17"/>
      <c r="BG294" s="15"/>
    </row>
    <row r="295" ht="12.75" customHeight="1">
      <c r="A295" s="15"/>
      <c r="B295" s="13"/>
      <c r="C295" s="15"/>
      <c r="D295" s="15"/>
      <c r="E295" s="17"/>
      <c r="F295" s="17"/>
      <c r="G295" s="15"/>
      <c r="H295" s="15"/>
      <c r="I295" s="15"/>
      <c r="J295" s="49"/>
      <c r="K295" s="15"/>
      <c r="L295" s="21"/>
      <c r="M295" s="17"/>
      <c r="N295" s="17"/>
      <c r="O295" s="15"/>
      <c r="P295" s="15"/>
      <c r="Q295" s="15"/>
      <c r="R295" s="17"/>
      <c r="S295" s="26"/>
      <c r="T295" s="26"/>
      <c r="U295" s="26"/>
      <c r="V295" s="26"/>
      <c r="W295" s="26"/>
      <c r="X295" s="26"/>
      <c r="Y295" s="15"/>
      <c r="Z295" s="49"/>
      <c r="AA295" s="15"/>
      <c r="AB295" s="15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49"/>
      <c r="AP295" s="15"/>
      <c r="AQ295" s="15"/>
      <c r="AR295" s="209"/>
      <c r="AS295" s="210"/>
      <c r="AT295" s="210"/>
      <c r="AU295" s="210"/>
      <c r="AV295" s="210"/>
      <c r="AW295" s="210"/>
      <c r="AX295" s="210"/>
      <c r="AY295" s="49"/>
      <c r="AZ295" s="15"/>
      <c r="BA295" s="15"/>
      <c r="BB295" s="15"/>
      <c r="BC295" s="15"/>
      <c r="BD295" s="42"/>
      <c r="BE295" s="17"/>
      <c r="BF295" s="17"/>
      <c r="BG295" s="15"/>
    </row>
    <row r="296" ht="12.75" customHeight="1">
      <c r="A296" s="15"/>
      <c r="B296" s="13"/>
      <c r="C296" s="15"/>
      <c r="D296" s="15"/>
      <c r="E296" s="17"/>
      <c r="F296" s="17"/>
      <c r="G296" s="15"/>
      <c r="H296" s="15"/>
      <c r="I296" s="15"/>
      <c r="J296" s="49"/>
      <c r="K296" s="15"/>
      <c r="L296" s="21"/>
      <c r="M296" s="17"/>
      <c r="N296" s="17"/>
      <c r="O296" s="15"/>
      <c r="P296" s="15"/>
      <c r="Q296" s="15"/>
      <c r="R296" s="17"/>
      <c r="S296" s="26"/>
      <c r="T296" s="26"/>
      <c r="U296" s="26"/>
      <c r="V296" s="26"/>
      <c r="W296" s="26"/>
      <c r="X296" s="26"/>
      <c r="Y296" s="15"/>
      <c r="Z296" s="49"/>
      <c r="AA296" s="15"/>
      <c r="AB296" s="15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49"/>
      <c r="AP296" s="15"/>
      <c r="AQ296" s="15"/>
      <c r="AR296" s="209"/>
      <c r="AS296" s="210"/>
      <c r="AT296" s="210"/>
      <c r="AU296" s="210"/>
      <c r="AV296" s="210"/>
      <c r="AW296" s="210"/>
      <c r="AX296" s="210"/>
      <c r="AY296" s="49"/>
      <c r="AZ296" s="15"/>
      <c r="BA296" s="15"/>
      <c r="BB296" s="15"/>
      <c r="BC296" s="15"/>
      <c r="BD296" s="42"/>
      <c r="BE296" s="17"/>
      <c r="BF296" s="17"/>
      <c r="BG296" s="15"/>
    </row>
    <row r="297" ht="12.75" customHeight="1">
      <c r="A297" s="15"/>
      <c r="B297" s="13"/>
      <c r="C297" s="15"/>
      <c r="D297" s="15"/>
      <c r="E297" s="17"/>
      <c r="F297" s="17"/>
      <c r="G297" s="15"/>
      <c r="H297" s="15"/>
      <c r="I297" s="15"/>
      <c r="J297" s="49"/>
      <c r="K297" s="15"/>
      <c r="L297" s="21"/>
      <c r="M297" s="17"/>
      <c r="N297" s="17"/>
      <c r="O297" s="15"/>
      <c r="P297" s="15"/>
      <c r="Q297" s="15"/>
      <c r="R297" s="17"/>
      <c r="S297" s="26"/>
      <c r="T297" s="26"/>
      <c r="U297" s="26"/>
      <c r="V297" s="26"/>
      <c r="W297" s="26"/>
      <c r="X297" s="26"/>
      <c r="Y297" s="15"/>
      <c r="Z297" s="49"/>
      <c r="AA297" s="15"/>
      <c r="AB297" s="15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49"/>
      <c r="AP297" s="15"/>
      <c r="AQ297" s="15"/>
      <c r="AR297" s="209"/>
      <c r="AS297" s="210"/>
      <c r="AT297" s="210"/>
      <c r="AU297" s="210"/>
      <c r="AV297" s="210"/>
      <c r="AW297" s="210"/>
      <c r="AX297" s="210"/>
      <c r="AY297" s="49"/>
      <c r="AZ297" s="15"/>
      <c r="BA297" s="15"/>
      <c r="BB297" s="15"/>
      <c r="BC297" s="15"/>
      <c r="BD297" s="42"/>
      <c r="BE297" s="17"/>
      <c r="BF297" s="17"/>
      <c r="BG297" s="15"/>
    </row>
    <row r="298" ht="12.75" customHeight="1">
      <c r="A298" s="15"/>
      <c r="B298" s="13"/>
      <c r="C298" s="15"/>
      <c r="D298" s="15"/>
      <c r="E298" s="17"/>
      <c r="F298" s="17"/>
      <c r="G298" s="15"/>
      <c r="H298" s="15"/>
      <c r="I298" s="15"/>
      <c r="J298" s="49"/>
      <c r="K298" s="15"/>
      <c r="L298" s="21"/>
      <c r="M298" s="17"/>
      <c r="N298" s="17"/>
      <c r="O298" s="15"/>
      <c r="P298" s="15"/>
      <c r="Q298" s="15"/>
      <c r="R298" s="17"/>
      <c r="S298" s="26"/>
      <c r="T298" s="26"/>
      <c r="U298" s="26"/>
      <c r="V298" s="26"/>
      <c r="W298" s="26"/>
      <c r="X298" s="26"/>
      <c r="Y298" s="15"/>
      <c r="Z298" s="49"/>
      <c r="AA298" s="15"/>
      <c r="AB298" s="15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49"/>
      <c r="AP298" s="15"/>
      <c r="AQ298" s="15"/>
      <c r="AR298" s="209"/>
      <c r="AS298" s="210"/>
      <c r="AT298" s="210"/>
      <c r="AU298" s="210"/>
      <c r="AV298" s="210"/>
      <c r="AW298" s="210"/>
      <c r="AX298" s="210"/>
      <c r="AY298" s="49"/>
      <c r="AZ298" s="15"/>
      <c r="BA298" s="15"/>
      <c r="BB298" s="15"/>
      <c r="BC298" s="15"/>
      <c r="BD298" s="42"/>
      <c r="BE298" s="17"/>
      <c r="BF298" s="17"/>
      <c r="BG298" s="15"/>
    </row>
    <row r="299" ht="12.75" customHeight="1">
      <c r="A299" s="15"/>
      <c r="B299" s="13"/>
      <c r="C299" s="15"/>
      <c r="D299" s="15"/>
      <c r="E299" s="17"/>
      <c r="F299" s="17"/>
      <c r="G299" s="15"/>
      <c r="H299" s="15"/>
      <c r="I299" s="15"/>
      <c r="J299" s="49"/>
      <c r="K299" s="15"/>
      <c r="L299" s="21"/>
      <c r="M299" s="17"/>
      <c r="N299" s="17"/>
      <c r="O299" s="15"/>
      <c r="P299" s="15"/>
      <c r="Q299" s="15"/>
      <c r="R299" s="17"/>
      <c r="S299" s="26"/>
      <c r="T299" s="26"/>
      <c r="U299" s="26"/>
      <c r="V299" s="26"/>
      <c r="W299" s="26"/>
      <c r="X299" s="26"/>
      <c r="Y299" s="15"/>
      <c r="Z299" s="49"/>
      <c r="AA299" s="15"/>
      <c r="AB299" s="15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49"/>
      <c r="AP299" s="15"/>
      <c r="AQ299" s="15"/>
      <c r="AR299" s="209"/>
      <c r="AS299" s="210"/>
      <c r="AT299" s="210"/>
      <c r="AU299" s="210"/>
      <c r="AV299" s="210"/>
      <c r="AW299" s="210"/>
      <c r="AX299" s="210"/>
      <c r="AY299" s="49"/>
      <c r="AZ299" s="15"/>
      <c r="BA299" s="15"/>
      <c r="BB299" s="15"/>
      <c r="BC299" s="15"/>
      <c r="BD299" s="42"/>
      <c r="BE299" s="17"/>
      <c r="BF299" s="17"/>
      <c r="BG299" s="15"/>
    </row>
    <row r="300" ht="12.75" customHeight="1">
      <c r="A300" s="15"/>
      <c r="B300" s="13"/>
      <c r="C300" s="15"/>
      <c r="D300" s="15"/>
      <c r="E300" s="17"/>
      <c r="F300" s="17"/>
      <c r="G300" s="15"/>
      <c r="H300" s="15"/>
      <c r="I300" s="15"/>
      <c r="J300" s="49"/>
      <c r="K300" s="15"/>
      <c r="L300" s="21"/>
      <c r="M300" s="17"/>
      <c r="N300" s="17"/>
      <c r="O300" s="15"/>
      <c r="P300" s="15"/>
      <c r="Q300" s="15"/>
      <c r="R300" s="17"/>
      <c r="S300" s="26"/>
      <c r="T300" s="26"/>
      <c r="U300" s="26"/>
      <c r="V300" s="26"/>
      <c r="W300" s="26"/>
      <c r="X300" s="26"/>
      <c r="Y300" s="15"/>
      <c r="Z300" s="49"/>
      <c r="AA300" s="15"/>
      <c r="AB300" s="15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49"/>
      <c r="AP300" s="15"/>
      <c r="AQ300" s="15"/>
      <c r="AR300" s="209"/>
      <c r="AS300" s="210"/>
      <c r="AT300" s="210"/>
      <c r="AU300" s="210"/>
      <c r="AV300" s="210"/>
      <c r="AW300" s="210"/>
      <c r="AX300" s="210"/>
      <c r="AY300" s="49"/>
      <c r="AZ300" s="15"/>
      <c r="BA300" s="15"/>
      <c r="BB300" s="15"/>
      <c r="BC300" s="15"/>
      <c r="BD300" s="42"/>
      <c r="BE300" s="17"/>
      <c r="BF300" s="17"/>
      <c r="BG300" s="15"/>
    </row>
    <row r="301" ht="12.75" customHeight="1">
      <c r="A301" s="15"/>
      <c r="B301" s="13"/>
      <c r="C301" s="15"/>
      <c r="D301" s="15"/>
      <c r="E301" s="17"/>
      <c r="F301" s="17"/>
      <c r="G301" s="15"/>
      <c r="H301" s="15"/>
      <c r="I301" s="15"/>
      <c r="J301" s="49"/>
      <c r="K301" s="15"/>
      <c r="L301" s="21"/>
      <c r="M301" s="17"/>
      <c r="N301" s="17"/>
      <c r="O301" s="15"/>
      <c r="P301" s="15"/>
      <c r="Q301" s="15"/>
      <c r="R301" s="17"/>
      <c r="S301" s="26"/>
      <c r="T301" s="26"/>
      <c r="U301" s="26"/>
      <c r="V301" s="26"/>
      <c r="W301" s="26"/>
      <c r="X301" s="26"/>
      <c r="Y301" s="15"/>
      <c r="Z301" s="49"/>
      <c r="AA301" s="15"/>
      <c r="AB301" s="15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49"/>
      <c r="AP301" s="15"/>
      <c r="AQ301" s="15"/>
      <c r="AR301" s="209"/>
      <c r="AS301" s="210"/>
      <c r="AT301" s="210"/>
      <c r="AU301" s="210"/>
      <c r="AV301" s="210"/>
      <c r="AW301" s="210"/>
      <c r="AX301" s="210"/>
      <c r="AY301" s="49"/>
      <c r="AZ301" s="15"/>
      <c r="BA301" s="15"/>
      <c r="BB301" s="15"/>
      <c r="BC301" s="15"/>
      <c r="BD301" s="42"/>
      <c r="BE301" s="17"/>
      <c r="BF301" s="17"/>
      <c r="BG301" s="15"/>
    </row>
    <row r="302" ht="12.75" customHeight="1">
      <c r="A302" s="15"/>
      <c r="B302" s="13"/>
      <c r="C302" s="15"/>
      <c r="D302" s="15"/>
      <c r="E302" s="17"/>
      <c r="F302" s="17"/>
      <c r="G302" s="15"/>
      <c r="H302" s="15"/>
      <c r="I302" s="15"/>
      <c r="J302" s="49"/>
      <c r="K302" s="15"/>
      <c r="L302" s="21"/>
      <c r="M302" s="17"/>
      <c r="N302" s="17"/>
      <c r="O302" s="15"/>
      <c r="P302" s="15"/>
      <c r="Q302" s="15"/>
      <c r="R302" s="17"/>
      <c r="S302" s="26"/>
      <c r="T302" s="26"/>
      <c r="U302" s="26"/>
      <c r="V302" s="26"/>
      <c r="W302" s="26"/>
      <c r="X302" s="26"/>
      <c r="Y302" s="15"/>
      <c r="Z302" s="49"/>
      <c r="AA302" s="15"/>
      <c r="AB302" s="15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49"/>
      <c r="AP302" s="15"/>
      <c r="AQ302" s="15"/>
      <c r="AR302" s="209"/>
      <c r="AS302" s="210"/>
      <c r="AT302" s="210"/>
      <c r="AU302" s="210"/>
      <c r="AV302" s="210"/>
      <c r="AW302" s="210"/>
      <c r="AX302" s="210"/>
      <c r="AY302" s="49"/>
      <c r="AZ302" s="15"/>
      <c r="BA302" s="15"/>
      <c r="BB302" s="15"/>
      <c r="BC302" s="15"/>
      <c r="BD302" s="42"/>
      <c r="BE302" s="17"/>
      <c r="BF302" s="17"/>
      <c r="BG302" s="15"/>
    </row>
    <row r="303" ht="12.75" customHeight="1">
      <c r="A303" s="15"/>
      <c r="B303" s="13"/>
      <c r="C303" s="15"/>
      <c r="D303" s="15"/>
      <c r="E303" s="17"/>
      <c r="F303" s="17"/>
      <c r="G303" s="15"/>
      <c r="H303" s="15"/>
      <c r="I303" s="15"/>
      <c r="J303" s="49"/>
      <c r="K303" s="15"/>
      <c r="L303" s="21"/>
      <c r="M303" s="17"/>
      <c r="N303" s="17"/>
      <c r="O303" s="15"/>
      <c r="P303" s="15"/>
      <c r="Q303" s="15"/>
      <c r="R303" s="17"/>
      <c r="S303" s="26"/>
      <c r="T303" s="26"/>
      <c r="U303" s="26"/>
      <c r="V303" s="26"/>
      <c r="W303" s="26"/>
      <c r="X303" s="26"/>
      <c r="Y303" s="15"/>
      <c r="Z303" s="49"/>
      <c r="AA303" s="15"/>
      <c r="AB303" s="15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49"/>
      <c r="AP303" s="15"/>
      <c r="AQ303" s="15"/>
      <c r="AR303" s="209"/>
      <c r="AS303" s="210"/>
      <c r="AT303" s="210"/>
      <c r="AU303" s="210"/>
      <c r="AV303" s="210"/>
      <c r="AW303" s="210"/>
      <c r="AX303" s="210"/>
      <c r="AY303" s="49"/>
      <c r="AZ303" s="15"/>
      <c r="BA303" s="15"/>
      <c r="BB303" s="15"/>
      <c r="BC303" s="15"/>
      <c r="BD303" s="42"/>
      <c r="BE303" s="17"/>
      <c r="BF303" s="17"/>
      <c r="BG303" s="15"/>
    </row>
    <row r="304" ht="12.75" customHeight="1">
      <c r="A304" s="15"/>
      <c r="B304" s="13"/>
      <c r="C304" s="15"/>
      <c r="D304" s="15"/>
      <c r="E304" s="17"/>
      <c r="F304" s="17"/>
      <c r="G304" s="15"/>
      <c r="H304" s="15"/>
      <c r="I304" s="15"/>
      <c r="J304" s="49"/>
      <c r="K304" s="15"/>
      <c r="L304" s="21"/>
      <c r="M304" s="17"/>
      <c r="N304" s="17"/>
      <c r="O304" s="15"/>
      <c r="P304" s="15"/>
      <c r="Q304" s="15"/>
      <c r="R304" s="17"/>
      <c r="S304" s="26"/>
      <c r="T304" s="26"/>
      <c r="U304" s="26"/>
      <c r="V304" s="26"/>
      <c r="W304" s="26"/>
      <c r="X304" s="26"/>
      <c r="Y304" s="15"/>
      <c r="Z304" s="49"/>
      <c r="AA304" s="15"/>
      <c r="AB304" s="15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49"/>
      <c r="AP304" s="15"/>
      <c r="AQ304" s="15"/>
      <c r="AR304" s="209"/>
      <c r="AS304" s="210"/>
      <c r="AT304" s="210"/>
      <c r="AU304" s="210"/>
      <c r="AV304" s="210"/>
      <c r="AW304" s="210"/>
      <c r="AX304" s="210"/>
      <c r="AY304" s="49"/>
      <c r="AZ304" s="15"/>
      <c r="BA304" s="15"/>
      <c r="BB304" s="15"/>
      <c r="BC304" s="15"/>
      <c r="BD304" s="42"/>
      <c r="BE304" s="17"/>
      <c r="BF304" s="17"/>
      <c r="BG304" s="15"/>
    </row>
    <row r="305" ht="12.75" customHeight="1">
      <c r="A305" s="15"/>
      <c r="B305" s="13"/>
      <c r="C305" s="15"/>
      <c r="D305" s="15"/>
      <c r="E305" s="17"/>
      <c r="F305" s="17"/>
      <c r="G305" s="15"/>
      <c r="H305" s="15"/>
      <c r="I305" s="15"/>
      <c r="J305" s="49"/>
      <c r="K305" s="15"/>
      <c r="L305" s="21"/>
      <c r="M305" s="17"/>
      <c r="N305" s="17"/>
      <c r="O305" s="15"/>
      <c r="P305" s="15"/>
      <c r="Q305" s="15"/>
      <c r="R305" s="17"/>
      <c r="S305" s="26"/>
      <c r="T305" s="26"/>
      <c r="U305" s="26"/>
      <c r="V305" s="26"/>
      <c r="W305" s="26"/>
      <c r="X305" s="26"/>
      <c r="Y305" s="15"/>
      <c r="Z305" s="49"/>
      <c r="AA305" s="15"/>
      <c r="AB305" s="15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49"/>
      <c r="AP305" s="15"/>
      <c r="AQ305" s="15"/>
      <c r="AR305" s="209"/>
      <c r="AS305" s="210"/>
      <c r="AT305" s="210"/>
      <c r="AU305" s="210"/>
      <c r="AV305" s="210"/>
      <c r="AW305" s="210"/>
      <c r="AX305" s="210"/>
      <c r="AY305" s="49"/>
      <c r="AZ305" s="15"/>
      <c r="BA305" s="15"/>
      <c r="BB305" s="15"/>
      <c r="BC305" s="15"/>
      <c r="BD305" s="42"/>
      <c r="BE305" s="17"/>
      <c r="BF305" s="17"/>
      <c r="BG305" s="15"/>
    </row>
    <row r="306" ht="12.75" customHeight="1">
      <c r="A306" s="15"/>
      <c r="B306" s="13"/>
      <c r="C306" s="15"/>
      <c r="D306" s="15"/>
      <c r="E306" s="17"/>
      <c r="F306" s="17"/>
      <c r="G306" s="15"/>
      <c r="H306" s="15"/>
      <c r="I306" s="15"/>
      <c r="J306" s="49"/>
      <c r="K306" s="15"/>
      <c r="L306" s="21"/>
      <c r="M306" s="17"/>
      <c r="N306" s="17"/>
      <c r="O306" s="15"/>
      <c r="P306" s="15"/>
      <c r="Q306" s="15"/>
      <c r="R306" s="17"/>
      <c r="S306" s="26"/>
      <c r="T306" s="26"/>
      <c r="U306" s="26"/>
      <c r="V306" s="26"/>
      <c r="W306" s="26"/>
      <c r="X306" s="26"/>
      <c r="Y306" s="15"/>
      <c r="Z306" s="49"/>
      <c r="AA306" s="15"/>
      <c r="AB306" s="15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49"/>
      <c r="AP306" s="15"/>
      <c r="AQ306" s="15"/>
      <c r="AR306" s="209"/>
      <c r="AS306" s="210"/>
      <c r="AT306" s="210"/>
      <c r="AU306" s="210"/>
      <c r="AV306" s="210"/>
      <c r="AW306" s="210"/>
      <c r="AX306" s="210"/>
      <c r="AY306" s="49"/>
      <c r="AZ306" s="15"/>
      <c r="BA306" s="15"/>
      <c r="BB306" s="15"/>
      <c r="BC306" s="15"/>
      <c r="BD306" s="42"/>
      <c r="BE306" s="17"/>
      <c r="BF306" s="17"/>
      <c r="BG306" s="15"/>
    </row>
    <row r="307" ht="12.75" customHeight="1">
      <c r="A307" s="15"/>
      <c r="B307" s="13"/>
      <c r="C307" s="15"/>
      <c r="D307" s="15"/>
      <c r="E307" s="17"/>
      <c r="F307" s="17"/>
      <c r="G307" s="15"/>
      <c r="H307" s="15"/>
      <c r="I307" s="15"/>
      <c r="J307" s="49"/>
      <c r="K307" s="15"/>
      <c r="L307" s="21"/>
      <c r="M307" s="17"/>
      <c r="N307" s="17"/>
      <c r="O307" s="15"/>
      <c r="P307" s="15"/>
      <c r="Q307" s="15"/>
      <c r="R307" s="17"/>
      <c r="S307" s="26"/>
      <c r="T307" s="26"/>
      <c r="U307" s="26"/>
      <c r="V307" s="26"/>
      <c r="W307" s="26"/>
      <c r="X307" s="26"/>
      <c r="Y307" s="15"/>
      <c r="Z307" s="49"/>
      <c r="AA307" s="15"/>
      <c r="AB307" s="15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49"/>
      <c r="AP307" s="15"/>
      <c r="AQ307" s="15"/>
      <c r="AR307" s="209"/>
      <c r="AS307" s="210"/>
      <c r="AT307" s="210"/>
      <c r="AU307" s="210"/>
      <c r="AV307" s="210"/>
      <c r="AW307" s="210"/>
      <c r="AX307" s="210"/>
      <c r="AY307" s="49"/>
      <c r="AZ307" s="15"/>
      <c r="BA307" s="15"/>
      <c r="BB307" s="15"/>
      <c r="BC307" s="15"/>
      <c r="BD307" s="42"/>
      <c r="BE307" s="17"/>
      <c r="BF307" s="17"/>
      <c r="BG307" s="15"/>
    </row>
    <row r="308" ht="12.75" customHeight="1">
      <c r="A308" s="15"/>
      <c r="B308" s="13"/>
      <c r="C308" s="15"/>
      <c r="D308" s="15"/>
      <c r="E308" s="17"/>
      <c r="F308" s="17"/>
      <c r="G308" s="15"/>
      <c r="H308" s="15"/>
      <c r="I308" s="15"/>
      <c r="J308" s="49"/>
      <c r="K308" s="15"/>
      <c r="L308" s="21"/>
      <c r="M308" s="17"/>
      <c r="N308" s="17"/>
      <c r="O308" s="15"/>
      <c r="P308" s="15"/>
      <c r="Q308" s="15"/>
      <c r="R308" s="17"/>
      <c r="S308" s="26"/>
      <c r="T308" s="26"/>
      <c r="U308" s="26"/>
      <c r="V308" s="26"/>
      <c r="W308" s="26"/>
      <c r="X308" s="26"/>
      <c r="Y308" s="15"/>
      <c r="Z308" s="49"/>
      <c r="AA308" s="15"/>
      <c r="AB308" s="15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49"/>
      <c r="AP308" s="15"/>
      <c r="AQ308" s="15"/>
      <c r="AR308" s="209"/>
      <c r="AS308" s="210"/>
      <c r="AT308" s="210"/>
      <c r="AU308" s="210"/>
      <c r="AV308" s="210"/>
      <c r="AW308" s="210"/>
      <c r="AX308" s="210"/>
      <c r="AY308" s="49"/>
      <c r="AZ308" s="15"/>
      <c r="BA308" s="15"/>
      <c r="BB308" s="15"/>
      <c r="BC308" s="15"/>
      <c r="BD308" s="42"/>
      <c r="BE308" s="17"/>
      <c r="BF308" s="17"/>
      <c r="BG308" s="15"/>
    </row>
    <row r="309" ht="12.75" customHeight="1">
      <c r="A309" s="15"/>
      <c r="B309" s="13"/>
      <c r="C309" s="15"/>
      <c r="D309" s="15"/>
      <c r="E309" s="17"/>
      <c r="F309" s="17"/>
      <c r="G309" s="15"/>
      <c r="H309" s="15"/>
      <c r="I309" s="15"/>
      <c r="J309" s="49"/>
      <c r="K309" s="15"/>
      <c r="L309" s="21"/>
      <c r="M309" s="17"/>
      <c r="N309" s="17"/>
      <c r="O309" s="15"/>
      <c r="P309" s="15"/>
      <c r="Q309" s="15"/>
      <c r="R309" s="17"/>
      <c r="S309" s="26"/>
      <c r="T309" s="26"/>
      <c r="U309" s="26"/>
      <c r="V309" s="26"/>
      <c r="W309" s="26"/>
      <c r="X309" s="26"/>
      <c r="Y309" s="15"/>
      <c r="Z309" s="49"/>
      <c r="AA309" s="15"/>
      <c r="AB309" s="15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49"/>
      <c r="AP309" s="15"/>
      <c r="AQ309" s="15"/>
      <c r="AR309" s="209"/>
      <c r="AS309" s="210"/>
      <c r="AT309" s="210"/>
      <c r="AU309" s="210"/>
      <c r="AV309" s="210"/>
      <c r="AW309" s="210"/>
      <c r="AX309" s="210"/>
      <c r="AY309" s="49"/>
      <c r="AZ309" s="15"/>
      <c r="BA309" s="15"/>
      <c r="BB309" s="15"/>
      <c r="BC309" s="15"/>
      <c r="BD309" s="42"/>
      <c r="BE309" s="17"/>
      <c r="BF309" s="17"/>
      <c r="BG309" s="15"/>
    </row>
    <row r="310" ht="12.75" customHeight="1">
      <c r="A310" s="15"/>
      <c r="B310" s="13"/>
      <c r="C310" s="15"/>
      <c r="D310" s="15"/>
      <c r="E310" s="17"/>
      <c r="F310" s="17"/>
      <c r="G310" s="15"/>
      <c r="H310" s="15"/>
      <c r="I310" s="15"/>
      <c r="J310" s="49"/>
      <c r="K310" s="15"/>
      <c r="L310" s="21"/>
      <c r="M310" s="17"/>
      <c r="N310" s="17"/>
      <c r="O310" s="15"/>
      <c r="P310" s="15"/>
      <c r="Q310" s="15"/>
      <c r="R310" s="17"/>
      <c r="S310" s="26"/>
      <c r="T310" s="26"/>
      <c r="U310" s="26"/>
      <c r="V310" s="26"/>
      <c r="W310" s="26"/>
      <c r="X310" s="26"/>
      <c r="Y310" s="15"/>
      <c r="Z310" s="49"/>
      <c r="AA310" s="15"/>
      <c r="AB310" s="15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49"/>
      <c r="AP310" s="15"/>
      <c r="AQ310" s="15"/>
      <c r="AR310" s="209"/>
      <c r="AS310" s="210"/>
      <c r="AT310" s="210"/>
      <c r="AU310" s="210"/>
      <c r="AV310" s="210"/>
      <c r="AW310" s="210"/>
      <c r="AX310" s="210"/>
      <c r="AY310" s="49"/>
      <c r="AZ310" s="15"/>
      <c r="BA310" s="15"/>
      <c r="BB310" s="15"/>
      <c r="BC310" s="15"/>
      <c r="BD310" s="42"/>
      <c r="BE310" s="17"/>
      <c r="BF310" s="17"/>
      <c r="BG310" s="15"/>
    </row>
    <row r="311" ht="12.75" customHeight="1">
      <c r="A311" s="15"/>
      <c r="B311" s="13"/>
      <c r="C311" s="15"/>
      <c r="D311" s="15"/>
      <c r="E311" s="17"/>
      <c r="F311" s="17"/>
      <c r="G311" s="15"/>
      <c r="H311" s="15"/>
      <c r="I311" s="15"/>
      <c r="J311" s="49"/>
      <c r="K311" s="15"/>
      <c r="L311" s="21"/>
      <c r="M311" s="17"/>
      <c r="N311" s="17"/>
      <c r="O311" s="15"/>
      <c r="P311" s="15"/>
      <c r="Q311" s="15"/>
      <c r="R311" s="17"/>
      <c r="S311" s="26"/>
      <c r="T311" s="26"/>
      <c r="U311" s="26"/>
      <c r="V311" s="26"/>
      <c r="W311" s="26"/>
      <c r="X311" s="26"/>
      <c r="Y311" s="15"/>
      <c r="Z311" s="49"/>
      <c r="AA311" s="15"/>
      <c r="AB311" s="15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49"/>
      <c r="AP311" s="15"/>
      <c r="AQ311" s="15"/>
      <c r="AR311" s="209"/>
      <c r="AS311" s="210"/>
      <c r="AT311" s="210"/>
      <c r="AU311" s="210"/>
      <c r="AV311" s="210"/>
      <c r="AW311" s="210"/>
      <c r="AX311" s="210"/>
      <c r="AY311" s="49"/>
      <c r="AZ311" s="15"/>
      <c r="BA311" s="15"/>
      <c r="BB311" s="15"/>
      <c r="BC311" s="15"/>
      <c r="BD311" s="42"/>
      <c r="BE311" s="17"/>
      <c r="BF311" s="17"/>
      <c r="BG311" s="15"/>
    </row>
    <row r="312" ht="12.75" customHeight="1">
      <c r="A312" s="15"/>
      <c r="B312" s="13"/>
      <c r="C312" s="15"/>
      <c r="D312" s="15"/>
      <c r="E312" s="17"/>
      <c r="F312" s="17"/>
      <c r="G312" s="15"/>
      <c r="H312" s="15"/>
      <c r="I312" s="15"/>
      <c r="J312" s="49"/>
      <c r="K312" s="15"/>
      <c r="L312" s="21"/>
      <c r="M312" s="17"/>
      <c r="N312" s="17"/>
      <c r="O312" s="15"/>
      <c r="P312" s="15"/>
      <c r="Q312" s="15"/>
      <c r="R312" s="17"/>
      <c r="S312" s="26"/>
      <c r="T312" s="26"/>
      <c r="U312" s="26"/>
      <c r="V312" s="26"/>
      <c r="W312" s="26"/>
      <c r="X312" s="26"/>
      <c r="Y312" s="15"/>
      <c r="Z312" s="49"/>
      <c r="AA312" s="15"/>
      <c r="AB312" s="15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49"/>
      <c r="AP312" s="15"/>
      <c r="AQ312" s="15"/>
      <c r="AR312" s="209"/>
      <c r="AS312" s="210"/>
      <c r="AT312" s="210"/>
      <c r="AU312" s="210"/>
      <c r="AV312" s="210"/>
      <c r="AW312" s="210"/>
      <c r="AX312" s="210"/>
      <c r="AY312" s="49"/>
      <c r="AZ312" s="15"/>
      <c r="BA312" s="15"/>
      <c r="BB312" s="15"/>
      <c r="BC312" s="15"/>
      <c r="BD312" s="42"/>
      <c r="BE312" s="17"/>
      <c r="BF312" s="17"/>
      <c r="BG312" s="15"/>
    </row>
    <row r="313" ht="12.75" customHeight="1">
      <c r="A313" s="15"/>
      <c r="B313" s="13"/>
      <c r="C313" s="15"/>
      <c r="D313" s="15"/>
      <c r="E313" s="17"/>
      <c r="F313" s="17"/>
      <c r="G313" s="15"/>
      <c r="H313" s="15"/>
      <c r="I313" s="15"/>
      <c r="J313" s="49"/>
      <c r="K313" s="15"/>
      <c r="L313" s="21"/>
      <c r="M313" s="17"/>
      <c r="N313" s="17"/>
      <c r="O313" s="15"/>
      <c r="P313" s="15"/>
      <c r="Q313" s="15"/>
      <c r="R313" s="17"/>
      <c r="S313" s="26"/>
      <c r="T313" s="26"/>
      <c r="U313" s="26"/>
      <c r="V313" s="26"/>
      <c r="W313" s="26"/>
      <c r="X313" s="26"/>
      <c r="Y313" s="15"/>
      <c r="Z313" s="49"/>
      <c r="AA313" s="15"/>
      <c r="AB313" s="15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49"/>
      <c r="AP313" s="15"/>
      <c r="AQ313" s="15"/>
      <c r="AR313" s="209"/>
      <c r="AS313" s="210"/>
      <c r="AT313" s="210"/>
      <c r="AU313" s="210"/>
      <c r="AV313" s="210"/>
      <c r="AW313" s="210"/>
      <c r="AX313" s="210"/>
      <c r="AY313" s="49"/>
      <c r="AZ313" s="15"/>
      <c r="BA313" s="15"/>
      <c r="BB313" s="15"/>
      <c r="BC313" s="15"/>
      <c r="BD313" s="42"/>
      <c r="BE313" s="17"/>
      <c r="BF313" s="17"/>
      <c r="BG313" s="15"/>
    </row>
    <row r="314" ht="12.75" customHeight="1">
      <c r="A314" s="15"/>
      <c r="B314" s="13"/>
      <c r="C314" s="15"/>
      <c r="D314" s="15"/>
      <c r="E314" s="17"/>
      <c r="F314" s="17"/>
      <c r="G314" s="15"/>
      <c r="H314" s="15"/>
      <c r="I314" s="15"/>
      <c r="J314" s="49"/>
      <c r="K314" s="15"/>
      <c r="L314" s="21"/>
      <c r="M314" s="17"/>
      <c r="N314" s="17"/>
      <c r="O314" s="15"/>
      <c r="P314" s="15"/>
      <c r="Q314" s="15"/>
      <c r="R314" s="17"/>
      <c r="S314" s="26"/>
      <c r="T314" s="26"/>
      <c r="U314" s="26"/>
      <c r="V314" s="26"/>
      <c r="W314" s="26"/>
      <c r="X314" s="26"/>
      <c r="Y314" s="15"/>
      <c r="Z314" s="49"/>
      <c r="AA314" s="15"/>
      <c r="AB314" s="15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49"/>
      <c r="AP314" s="15"/>
      <c r="AQ314" s="15"/>
      <c r="AR314" s="209"/>
      <c r="AS314" s="210"/>
      <c r="AT314" s="210"/>
      <c r="AU314" s="210"/>
      <c r="AV314" s="210"/>
      <c r="AW314" s="210"/>
      <c r="AX314" s="210"/>
      <c r="AY314" s="49"/>
      <c r="AZ314" s="15"/>
      <c r="BA314" s="15"/>
      <c r="BB314" s="15"/>
      <c r="BC314" s="15"/>
      <c r="BD314" s="42"/>
      <c r="BE314" s="17"/>
      <c r="BF314" s="17"/>
      <c r="BG314" s="15"/>
    </row>
    <row r="315" ht="12.75" customHeight="1">
      <c r="A315" s="15"/>
      <c r="B315" s="13"/>
      <c r="C315" s="15"/>
      <c r="D315" s="15"/>
      <c r="E315" s="17"/>
      <c r="F315" s="17"/>
      <c r="G315" s="15"/>
      <c r="H315" s="15"/>
      <c r="I315" s="15"/>
      <c r="J315" s="49"/>
      <c r="K315" s="15"/>
      <c r="L315" s="21"/>
      <c r="M315" s="17"/>
      <c r="N315" s="17"/>
      <c r="O315" s="15"/>
      <c r="P315" s="15"/>
      <c r="Q315" s="15"/>
      <c r="R315" s="17"/>
      <c r="S315" s="26"/>
      <c r="T315" s="26"/>
      <c r="U315" s="26"/>
      <c r="V315" s="26"/>
      <c r="W315" s="26"/>
      <c r="X315" s="26"/>
      <c r="Y315" s="15"/>
      <c r="Z315" s="49"/>
      <c r="AA315" s="15"/>
      <c r="AB315" s="15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49"/>
      <c r="AP315" s="15"/>
      <c r="AQ315" s="15"/>
      <c r="AR315" s="209"/>
      <c r="AS315" s="210"/>
      <c r="AT315" s="210"/>
      <c r="AU315" s="210"/>
      <c r="AV315" s="210"/>
      <c r="AW315" s="210"/>
      <c r="AX315" s="210"/>
      <c r="AY315" s="49"/>
      <c r="AZ315" s="15"/>
      <c r="BA315" s="15"/>
      <c r="BB315" s="15"/>
      <c r="BC315" s="15"/>
      <c r="BD315" s="42"/>
      <c r="BE315" s="17"/>
      <c r="BF315" s="17"/>
      <c r="BG315" s="15"/>
    </row>
    <row r="316" ht="12.75" customHeight="1">
      <c r="A316" s="15"/>
      <c r="B316" s="13"/>
      <c r="C316" s="15"/>
      <c r="D316" s="15"/>
      <c r="E316" s="17"/>
      <c r="F316" s="17"/>
      <c r="G316" s="15"/>
      <c r="H316" s="15"/>
      <c r="I316" s="15"/>
      <c r="J316" s="49"/>
      <c r="K316" s="15"/>
      <c r="L316" s="21"/>
      <c r="M316" s="17"/>
      <c r="N316" s="17"/>
      <c r="O316" s="15"/>
      <c r="P316" s="15"/>
      <c r="Q316" s="15"/>
      <c r="R316" s="17"/>
      <c r="S316" s="26"/>
      <c r="T316" s="26"/>
      <c r="U316" s="26"/>
      <c r="V316" s="26"/>
      <c r="W316" s="26"/>
      <c r="X316" s="26"/>
      <c r="Y316" s="15"/>
      <c r="Z316" s="49"/>
      <c r="AA316" s="15"/>
      <c r="AB316" s="15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49"/>
      <c r="AP316" s="15"/>
      <c r="AQ316" s="15"/>
      <c r="AR316" s="209"/>
      <c r="AS316" s="210"/>
      <c r="AT316" s="210"/>
      <c r="AU316" s="210"/>
      <c r="AV316" s="210"/>
      <c r="AW316" s="210"/>
      <c r="AX316" s="210"/>
      <c r="AY316" s="49"/>
      <c r="AZ316" s="15"/>
      <c r="BA316" s="15"/>
      <c r="BB316" s="15"/>
      <c r="BC316" s="15"/>
      <c r="BD316" s="42"/>
      <c r="BE316" s="17"/>
      <c r="BF316" s="17"/>
      <c r="BG316" s="15"/>
    </row>
    <row r="317" ht="12.75" customHeight="1">
      <c r="A317" s="15"/>
      <c r="B317" s="13"/>
      <c r="C317" s="15"/>
      <c r="D317" s="15"/>
      <c r="E317" s="17"/>
      <c r="F317" s="17"/>
      <c r="G317" s="15"/>
      <c r="H317" s="15"/>
      <c r="I317" s="15"/>
      <c r="J317" s="49"/>
      <c r="K317" s="15"/>
      <c r="L317" s="21"/>
      <c r="M317" s="17"/>
      <c r="N317" s="17"/>
      <c r="O317" s="15"/>
      <c r="P317" s="15"/>
      <c r="Q317" s="15"/>
      <c r="R317" s="17"/>
      <c r="S317" s="26"/>
      <c r="T317" s="26"/>
      <c r="U317" s="26"/>
      <c r="V317" s="26"/>
      <c r="W317" s="26"/>
      <c r="X317" s="26"/>
      <c r="Y317" s="15"/>
      <c r="Z317" s="49"/>
      <c r="AA317" s="15"/>
      <c r="AB317" s="15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49"/>
      <c r="AP317" s="15"/>
      <c r="AQ317" s="15"/>
      <c r="AR317" s="209"/>
      <c r="AS317" s="210"/>
      <c r="AT317" s="210"/>
      <c r="AU317" s="210"/>
      <c r="AV317" s="210"/>
      <c r="AW317" s="210"/>
      <c r="AX317" s="210"/>
      <c r="AY317" s="49"/>
      <c r="AZ317" s="15"/>
      <c r="BA317" s="15"/>
      <c r="BB317" s="15"/>
      <c r="BC317" s="15"/>
      <c r="BD317" s="42"/>
      <c r="BE317" s="17"/>
      <c r="BF317" s="17"/>
      <c r="BG317" s="15"/>
    </row>
    <row r="318" ht="12.75" customHeight="1">
      <c r="A318" s="15"/>
      <c r="B318" s="13"/>
      <c r="C318" s="15"/>
      <c r="D318" s="15"/>
      <c r="E318" s="17"/>
      <c r="F318" s="17"/>
      <c r="G318" s="15"/>
      <c r="H318" s="15"/>
      <c r="I318" s="15"/>
      <c r="J318" s="49"/>
      <c r="K318" s="15"/>
      <c r="L318" s="21"/>
      <c r="M318" s="17"/>
      <c r="N318" s="17"/>
      <c r="O318" s="15"/>
      <c r="P318" s="15"/>
      <c r="Q318" s="15"/>
      <c r="R318" s="17"/>
      <c r="S318" s="26"/>
      <c r="T318" s="26"/>
      <c r="U318" s="26"/>
      <c r="V318" s="26"/>
      <c r="W318" s="26"/>
      <c r="X318" s="26"/>
      <c r="Y318" s="15"/>
      <c r="Z318" s="49"/>
      <c r="AA318" s="15"/>
      <c r="AB318" s="15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49"/>
      <c r="AP318" s="15"/>
      <c r="AQ318" s="15"/>
      <c r="AR318" s="209"/>
      <c r="AS318" s="210"/>
      <c r="AT318" s="210"/>
      <c r="AU318" s="210"/>
      <c r="AV318" s="210"/>
      <c r="AW318" s="210"/>
      <c r="AX318" s="210"/>
      <c r="AY318" s="49"/>
      <c r="AZ318" s="15"/>
      <c r="BA318" s="15"/>
      <c r="BB318" s="15"/>
      <c r="BC318" s="15"/>
      <c r="BD318" s="42"/>
      <c r="BE318" s="17"/>
      <c r="BF318" s="17"/>
      <c r="BG318" s="15"/>
    </row>
    <row r="319" ht="12.75" customHeight="1">
      <c r="A319" s="15"/>
      <c r="B319" s="13"/>
      <c r="C319" s="15"/>
      <c r="D319" s="15"/>
      <c r="E319" s="17"/>
      <c r="F319" s="17"/>
      <c r="G319" s="15"/>
      <c r="H319" s="15"/>
      <c r="I319" s="15"/>
      <c r="J319" s="49"/>
      <c r="K319" s="15"/>
      <c r="L319" s="21"/>
      <c r="M319" s="17"/>
      <c r="N319" s="17"/>
      <c r="O319" s="15"/>
      <c r="P319" s="15"/>
      <c r="Q319" s="15"/>
      <c r="R319" s="17"/>
      <c r="S319" s="26"/>
      <c r="T319" s="26"/>
      <c r="U319" s="26"/>
      <c r="V319" s="26"/>
      <c r="W319" s="26"/>
      <c r="X319" s="26"/>
      <c r="Y319" s="15"/>
      <c r="Z319" s="49"/>
      <c r="AA319" s="15"/>
      <c r="AB319" s="15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49"/>
      <c r="AP319" s="15"/>
      <c r="AQ319" s="15"/>
      <c r="AR319" s="209"/>
      <c r="AS319" s="210"/>
      <c r="AT319" s="210"/>
      <c r="AU319" s="210"/>
      <c r="AV319" s="210"/>
      <c r="AW319" s="210"/>
      <c r="AX319" s="210"/>
      <c r="AY319" s="49"/>
      <c r="AZ319" s="15"/>
      <c r="BA319" s="15"/>
      <c r="BB319" s="15"/>
      <c r="BC319" s="15"/>
      <c r="BD319" s="42"/>
      <c r="BE319" s="17"/>
      <c r="BF319" s="17"/>
      <c r="BG319" s="15"/>
    </row>
    <row r="320" ht="12.75" customHeight="1">
      <c r="A320" s="15"/>
      <c r="B320" s="13"/>
      <c r="C320" s="15"/>
      <c r="D320" s="15"/>
      <c r="E320" s="17"/>
      <c r="F320" s="17"/>
      <c r="G320" s="15"/>
      <c r="H320" s="15"/>
      <c r="I320" s="15"/>
      <c r="J320" s="49"/>
      <c r="K320" s="15"/>
      <c r="L320" s="21"/>
      <c r="M320" s="17"/>
      <c r="N320" s="17"/>
      <c r="O320" s="15"/>
      <c r="P320" s="15"/>
      <c r="Q320" s="15"/>
      <c r="R320" s="17"/>
      <c r="S320" s="26"/>
      <c r="T320" s="26"/>
      <c r="U320" s="26"/>
      <c r="V320" s="26"/>
      <c r="W320" s="26"/>
      <c r="X320" s="26"/>
      <c r="Y320" s="15"/>
      <c r="Z320" s="49"/>
      <c r="AA320" s="15"/>
      <c r="AB320" s="15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49"/>
      <c r="AP320" s="15"/>
      <c r="AQ320" s="15"/>
      <c r="AR320" s="209"/>
      <c r="AS320" s="210"/>
      <c r="AT320" s="210"/>
      <c r="AU320" s="210"/>
      <c r="AV320" s="210"/>
      <c r="AW320" s="210"/>
      <c r="AX320" s="210"/>
      <c r="AY320" s="49"/>
      <c r="AZ320" s="15"/>
      <c r="BA320" s="15"/>
      <c r="BB320" s="15"/>
      <c r="BC320" s="15"/>
      <c r="BD320" s="42"/>
      <c r="BE320" s="17"/>
      <c r="BF320" s="17"/>
      <c r="BG320" s="15"/>
    </row>
    <row r="321" ht="12.75" customHeight="1">
      <c r="A321" s="15"/>
      <c r="B321" s="13"/>
      <c r="C321" s="15"/>
      <c r="D321" s="15"/>
      <c r="E321" s="17"/>
      <c r="F321" s="17"/>
      <c r="G321" s="15"/>
      <c r="H321" s="15"/>
      <c r="I321" s="15"/>
      <c r="J321" s="49"/>
      <c r="K321" s="15"/>
      <c r="L321" s="21"/>
      <c r="M321" s="17"/>
      <c r="N321" s="17"/>
      <c r="O321" s="15"/>
      <c r="P321" s="15"/>
      <c r="Q321" s="15"/>
      <c r="R321" s="17"/>
      <c r="S321" s="26"/>
      <c r="T321" s="26"/>
      <c r="U321" s="26"/>
      <c r="V321" s="26"/>
      <c r="W321" s="26"/>
      <c r="X321" s="26"/>
      <c r="Y321" s="15"/>
      <c r="Z321" s="49"/>
      <c r="AA321" s="15"/>
      <c r="AB321" s="15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49"/>
      <c r="AP321" s="15"/>
      <c r="AQ321" s="15"/>
      <c r="AR321" s="209"/>
      <c r="AS321" s="210"/>
      <c r="AT321" s="210"/>
      <c r="AU321" s="210"/>
      <c r="AV321" s="210"/>
      <c r="AW321" s="210"/>
      <c r="AX321" s="210"/>
      <c r="AY321" s="49"/>
      <c r="AZ321" s="15"/>
      <c r="BA321" s="15"/>
      <c r="BB321" s="15"/>
      <c r="BC321" s="15"/>
      <c r="BD321" s="42"/>
      <c r="BE321" s="17"/>
      <c r="BF321" s="17"/>
      <c r="BG321" s="15"/>
    </row>
    <row r="322" ht="12.75" customHeight="1">
      <c r="A322" s="15"/>
      <c r="B322" s="13"/>
      <c r="C322" s="15"/>
      <c r="D322" s="15"/>
      <c r="E322" s="17"/>
      <c r="F322" s="17"/>
      <c r="G322" s="15"/>
      <c r="H322" s="15"/>
      <c r="I322" s="15"/>
      <c r="J322" s="49"/>
      <c r="K322" s="15"/>
      <c r="L322" s="21"/>
      <c r="M322" s="17"/>
      <c r="N322" s="17"/>
      <c r="O322" s="15"/>
      <c r="P322" s="15"/>
      <c r="Q322" s="15"/>
      <c r="R322" s="17"/>
      <c r="S322" s="26"/>
      <c r="T322" s="26"/>
      <c r="U322" s="26"/>
      <c r="V322" s="26"/>
      <c r="W322" s="26"/>
      <c r="X322" s="26"/>
      <c r="Y322" s="15"/>
      <c r="Z322" s="49"/>
      <c r="AA322" s="15"/>
      <c r="AB322" s="15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49"/>
      <c r="AP322" s="15"/>
      <c r="AQ322" s="15"/>
      <c r="AR322" s="209"/>
      <c r="AS322" s="210"/>
      <c r="AT322" s="210"/>
      <c r="AU322" s="210"/>
      <c r="AV322" s="210"/>
      <c r="AW322" s="210"/>
      <c r="AX322" s="210"/>
      <c r="AY322" s="49"/>
      <c r="AZ322" s="15"/>
      <c r="BA322" s="15"/>
      <c r="BB322" s="15"/>
      <c r="BC322" s="15"/>
      <c r="BD322" s="42"/>
      <c r="BE322" s="17"/>
      <c r="BF322" s="17"/>
      <c r="BG322" s="15"/>
    </row>
    <row r="323" ht="12.75" customHeight="1">
      <c r="A323" s="15"/>
      <c r="B323" s="13"/>
      <c r="C323" s="15"/>
      <c r="D323" s="15"/>
      <c r="E323" s="17"/>
      <c r="F323" s="17"/>
      <c r="G323" s="15"/>
      <c r="H323" s="15"/>
      <c r="I323" s="15"/>
      <c r="J323" s="49"/>
      <c r="K323" s="15"/>
      <c r="L323" s="21"/>
      <c r="M323" s="17"/>
      <c r="N323" s="17"/>
      <c r="O323" s="15"/>
      <c r="P323" s="15"/>
      <c r="Q323" s="15"/>
      <c r="R323" s="17"/>
      <c r="S323" s="26"/>
      <c r="T323" s="26"/>
      <c r="U323" s="26"/>
      <c r="V323" s="26"/>
      <c r="W323" s="26"/>
      <c r="X323" s="26"/>
      <c r="Y323" s="15"/>
      <c r="Z323" s="49"/>
      <c r="AA323" s="15"/>
      <c r="AB323" s="15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49"/>
      <c r="AP323" s="15"/>
      <c r="AQ323" s="15"/>
      <c r="AR323" s="209"/>
      <c r="AS323" s="210"/>
      <c r="AT323" s="210"/>
      <c r="AU323" s="210"/>
      <c r="AV323" s="210"/>
      <c r="AW323" s="210"/>
      <c r="AX323" s="210"/>
      <c r="AY323" s="49"/>
      <c r="AZ323" s="15"/>
      <c r="BA323" s="15"/>
      <c r="BB323" s="15"/>
      <c r="BC323" s="15"/>
      <c r="BD323" s="42"/>
      <c r="BE323" s="17"/>
      <c r="BF323" s="17"/>
      <c r="BG323" s="15"/>
    </row>
    <row r="324" ht="12.75" customHeight="1">
      <c r="A324" s="15"/>
      <c r="B324" s="13"/>
      <c r="C324" s="15"/>
      <c r="D324" s="15"/>
      <c r="E324" s="17"/>
      <c r="F324" s="17"/>
      <c r="G324" s="15"/>
      <c r="H324" s="15"/>
      <c r="I324" s="15"/>
      <c r="J324" s="49"/>
      <c r="K324" s="15"/>
      <c r="L324" s="21"/>
      <c r="M324" s="17"/>
      <c r="N324" s="17"/>
      <c r="O324" s="15"/>
      <c r="P324" s="15"/>
      <c r="Q324" s="15"/>
      <c r="R324" s="17"/>
      <c r="S324" s="26"/>
      <c r="T324" s="26"/>
      <c r="U324" s="26"/>
      <c r="V324" s="26"/>
      <c r="W324" s="26"/>
      <c r="X324" s="26"/>
      <c r="Y324" s="15"/>
      <c r="Z324" s="49"/>
      <c r="AA324" s="15"/>
      <c r="AB324" s="15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49"/>
      <c r="AP324" s="15"/>
      <c r="AQ324" s="15"/>
      <c r="AR324" s="209"/>
      <c r="AS324" s="210"/>
      <c r="AT324" s="210"/>
      <c r="AU324" s="210"/>
      <c r="AV324" s="210"/>
      <c r="AW324" s="210"/>
      <c r="AX324" s="210"/>
      <c r="AY324" s="49"/>
      <c r="AZ324" s="15"/>
      <c r="BA324" s="15"/>
      <c r="BB324" s="15"/>
      <c r="BC324" s="15"/>
      <c r="BD324" s="42"/>
      <c r="BE324" s="17"/>
      <c r="BF324" s="17"/>
      <c r="BG324" s="15"/>
    </row>
    <row r="325" ht="12.75" customHeight="1">
      <c r="A325" s="15"/>
      <c r="B325" s="13"/>
      <c r="C325" s="15"/>
      <c r="D325" s="15"/>
      <c r="E325" s="17"/>
      <c r="F325" s="17"/>
      <c r="G325" s="15"/>
      <c r="H325" s="15"/>
      <c r="I325" s="15"/>
      <c r="J325" s="49"/>
      <c r="K325" s="15"/>
      <c r="L325" s="21"/>
      <c r="M325" s="17"/>
      <c r="N325" s="17"/>
      <c r="O325" s="15"/>
      <c r="P325" s="15"/>
      <c r="Q325" s="15"/>
      <c r="R325" s="17"/>
      <c r="S325" s="26"/>
      <c r="T325" s="26"/>
      <c r="U325" s="26"/>
      <c r="V325" s="26"/>
      <c r="W325" s="26"/>
      <c r="X325" s="26"/>
      <c r="Y325" s="15"/>
      <c r="Z325" s="49"/>
      <c r="AA325" s="15"/>
      <c r="AB325" s="15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49"/>
      <c r="AP325" s="15"/>
      <c r="AQ325" s="15"/>
      <c r="AR325" s="209"/>
      <c r="AS325" s="210"/>
      <c r="AT325" s="210"/>
      <c r="AU325" s="210"/>
      <c r="AV325" s="210"/>
      <c r="AW325" s="210"/>
      <c r="AX325" s="210"/>
      <c r="AY325" s="49"/>
      <c r="AZ325" s="15"/>
      <c r="BA325" s="15"/>
      <c r="BB325" s="15"/>
      <c r="BC325" s="15"/>
      <c r="BD325" s="42"/>
      <c r="BE325" s="17"/>
      <c r="BF325" s="17"/>
      <c r="BG325" s="15"/>
    </row>
    <row r="326" ht="12.75" customHeight="1">
      <c r="A326" s="15"/>
      <c r="B326" s="13"/>
      <c r="C326" s="15"/>
      <c r="D326" s="15"/>
      <c r="E326" s="17"/>
      <c r="F326" s="17"/>
      <c r="G326" s="15"/>
      <c r="H326" s="15"/>
      <c r="I326" s="15"/>
      <c r="J326" s="49"/>
      <c r="K326" s="15"/>
      <c r="L326" s="21"/>
      <c r="M326" s="17"/>
      <c r="N326" s="17"/>
      <c r="O326" s="15"/>
      <c r="P326" s="15"/>
      <c r="Q326" s="15"/>
      <c r="R326" s="17"/>
      <c r="S326" s="26"/>
      <c r="T326" s="26"/>
      <c r="U326" s="26"/>
      <c r="V326" s="26"/>
      <c r="W326" s="26"/>
      <c r="X326" s="26"/>
      <c r="Y326" s="15"/>
      <c r="Z326" s="49"/>
      <c r="AA326" s="15"/>
      <c r="AB326" s="15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49"/>
      <c r="AP326" s="15"/>
      <c r="AQ326" s="15"/>
      <c r="AR326" s="209"/>
      <c r="AS326" s="210"/>
      <c r="AT326" s="210"/>
      <c r="AU326" s="210"/>
      <c r="AV326" s="210"/>
      <c r="AW326" s="210"/>
      <c r="AX326" s="210"/>
      <c r="AY326" s="49"/>
      <c r="AZ326" s="15"/>
      <c r="BA326" s="15"/>
      <c r="BB326" s="15"/>
      <c r="BC326" s="15"/>
      <c r="BD326" s="42"/>
      <c r="BE326" s="17"/>
      <c r="BF326" s="17"/>
      <c r="BG326" s="15"/>
    </row>
    <row r="327" ht="12.75" customHeight="1">
      <c r="A327" s="15"/>
      <c r="B327" s="13"/>
      <c r="C327" s="15"/>
      <c r="D327" s="15"/>
      <c r="E327" s="17"/>
      <c r="F327" s="17"/>
      <c r="G327" s="15"/>
      <c r="H327" s="15"/>
      <c r="I327" s="15"/>
      <c r="J327" s="49"/>
      <c r="K327" s="15"/>
      <c r="L327" s="21"/>
      <c r="M327" s="17"/>
      <c r="N327" s="17"/>
      <c r="O327" s="15"/>
      <c r="P327" s="15"/>
      <c r="Q327" s="15"/>
      <c r="R327" s="17"/>
      <c r="S327" s="26"/>
      <c r="T327" s="26"/>
      <c r="U327" s="26"/>
      <c r="V327" s="26"/>
      <c r="W327" s="26"/>
      <c r="X327" s="26"/>
      <c r="Y327" s="15"/>
      <c r="Z327" s="49"/>
      <c r="AA327" s="15"/>
      <c r="AB327" s="15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49"/>
      <c r="AP327" s="15"/>
      <c r="AQ327" s="15"/>
      <c r="AR327" s="209"/>
      <c r="AS327" s="210"/>
      <c r="AT327" s="210"/>
      <c r="AU327" s="210"/>
      <c r="AV327" s="210"/>
      <c r="AW327" s="210"/>
      <c r="AX327" s="210"/>
      <c r="AY327" s="49"/>
      <c r="AZ327" s="15"/>
      <c r="BA327" s="15"/>
      <c r="BB327" s="15"/>
      <c r="BC327" s="15"/>
      <c r="BD327" s="42"/>
      <c r="BE327" s="17"/>
      <c r="BF327" s="17"/>
      <c r="BG327" s="15"/>
    </row>
    <row r="328" ht="12.75" customHeight="1">
      <c r="A328" s="15"/>
      <c r="B328" s="13"/>
      <c r="C328" s="15"/>
      <c r="D328" s="15"/>
      <c r="E328" s="17"/>
      <c r="F328" s="17"/>
      <c r="G328" s="15"/>
      <c r="H328" s="15"/>
      <c r="I328" s="15"/>
      <c r="J328" s="49"/>
      <c r="K328" s="15"/>
      <c r="L328" s="21"/>
      <c r="M328" s="17"/>
      <c r="N328" s="17"/>
      <c r="O328" s="15"/>
      <c r="P328" s="15"/>
      <c r="Q328" s="15"/>
      <c r="R328" s="17"/>
      <c r="S328" s="26"/>
      <c r="T328" s="26"/>
      <c r="U328" s="26"/>
      <c r="V328" s="26"/>
      <c r="W328" s="26"/>
      <c r="X328" s="26"/>
      <c r="Y328" s="15"/>
      <c r="Z328" s="49"/>
      <c r="AA328" s="15"/>
      <c r="AB328" s="15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49"/>
      <c r="AP328" s="15"/>
      <c r="AQ328" s="15"/>
      <c r="AR328" s="209"/>
      <c r="AS328" s="210"/>
      <c r="AT328" s="210"/>
      <c r="AU328" s="210"/>
      <c r="AV328" s="210"/>
      <c r="AW328" s="210"/>
      <c r="AX328" s="210"/>
      <c r="AY328" s="49"/>
      <c r="AZ328" s="15"/>
      <c r="BA328" s="15"/>
      <c r="BB328" s="15"/>
      <c r="BC328" s="15"/>
      <c r="BD328" s="42"/>
      <c r="BE328" s="17"/>
      <c r="BF328" s="17"/>
      <c r="BG328" s="15"/>
    </row>
    <row r="329" ht="12.75" customHeight="1">
      <c r="A329" s="15"/>
      <c r="B329" s="13"/>
      <c r="C329" s="15"/>
      <c r="D329" s="15"/>
      <c r="E329" s="17"/>
      <c r="F329" s="17"/>
      <c r="G329" s="15"/>
      <c r="H329" s="15"/>
      <c r="I329" s="15"/>
      <c r="J329" s="49"/>
      <c r="K329" s="15"/>
      <c r="L329" s="21"/>
      <c r="M329" s="17"/>
      <c r="N329" s="17"/>
      <c r="O329" s="15"/>
      <c r="P329" s="15"/>
      <c r="Q329" s="15"/>
      <c r="R329" s="17"/>
      <c r="S329" s="26"/>
      <c r="T329" s="26"/>
      <c r="U329" s="26"/>
      <c r="V329" s="26"/>
      <c r="W329" s="26"/>
      <c r="X329" s="26"/>
      <c r="Y329" s="15"/>
      <c r="Z329" s="49"/>
      <c r="AA329" s="15"/>
      <c r="AB329" s="15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49"/>
      <c r="AP329" s="15"/>
      <c r="AQ329" s="15"/>
      <c r="AR329" s="209"/>
      <c r="AS329" s="210"/>
      <c r="AT329" s="210"/>
      <c r="AU329" s="210"/>
      <c r="AV329" s="210"/>
      <c r="AW329" s="210"/>
      <c r="AX329" s="210"/>
      <c r="AY329" s="49"/>
      <c r="AZ329" s="15"/>
      <c r="BA329" s="15"/>
      <c r="BB329" s="15"/>
      <c r="BC329" s="15"/>
      <c r="BD329" s="42"/>
      <c r="BE329" s="17"/>
      <c r="BF329" s="17"/>
      <c r="BG329" s="15"/>
    </row>
    <row r="330" ht="12.75" customHeight="1">
      <c r="A330" s="15"/>
      <c r="B330" s="13"/>
      <c r="C330" s="15"/>
      <c r="D330" s="15"/>
      <c r="E330" s="17"/>
      <c r="F330" s="17"/>
      <c r="G330" s="15"/>
      <c r="H330" s="15"/>
      <c r="I330" s="15"/>
      <c r="J330" s="49"/>
      <c r="K330" s="15"/>
      <c r="L330" s="21"/>
      <c r="M330" s="17"/>
      <c r="N330" s="17"/>
      <c r="O330" s="15"/>
      <c r="P330" s="15"/>
      <c r="Q330" s="15"/>
      <c r="R330" s="17"/>
      <c r="S330" s="26"/>
      <c r="T330" s="26"/>
      <c r="U330" s="26"/>
      <c r="V330" s="26"/>
      <c r="W330" s="26"/>
      <c r="X330" s="26"/>
      <c r="Y330" s="15"/>
      <c r="Z330" s="49"/>
      <c r="AA330" s="15"/>
      <c r="AB330" s="15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49"/>
      <c r="AP330" s="15"/>
      <c r="AQ330" s="15"/>
      <c r="AR330" s="209"/>
      <c r="AS330" s="210"/>
      <c r="AT330" s="210"/>
      <c r="AU330" s="210"/>
      <c r="AV330" s="210"/>
      <c r="AW330" s="210"/>
      <c r="AX330" s="210"/>
      <c r="AY330" s="49"/>
      <c r="AZ330" s="15"/>
      <c r="BA330" s="15"/>
      <c r="BB330" s="15"/>
      <c r="BC330" s="15"/>
      <c r="BD330" s="42"/>
      <c r="BE330" s="17"/>
      <c r="BF330" s="17"/>
      <c r="BG330" s="15"/>
    </row>
    <row r="331" ht="12.75" customHeight="1">
      <c r="A331" s="15"/>
      <c r="B331" s="13"/>
      <c r="C331" s="15"/>
      <c r="D331" s="15"/>
      <c r="E331" s="17"/>
      <c r="F331" s="17"/>
      <c r="G331" s="15"/>
      <c r="H331" s="15"/>
      <c r="I331" s="15"/>
      <c r="J331" s="49"/>
      <c r="K331" s="15"/>
      <c r="L331" s="21"/>
      <c r="M331" s="17"/>
      <c r="N331" s="17"/>
      <c r="O331" s="15"/>
      <c r="P331" s="15"/>
      <c r="Q331" s="15"/>
      <c r="R331" s="17"/>
      <c r="S331" s="26"/>
      <c r="T331" s="26"/>
      <c r="U331" s="26"/>
      <c r="V331" s="26"/>
      <c r="W331" s="26"/>
      <c r="X331" s="26"/>
      <c r="Y331" s="15"/>
      <c r="Z331" s="49"/>
      <c r="AA331" s="15"/>
      <c r="AB331" s="15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49"/>
      <c r="AP331" s="15"/>
      <c r="AQ331" s="15"/>
      <c r="AR331" s="209"/>
      <c r="AS331" s="210"/>
      <c r="AT331" s="210"/>
      <c r="AU331" s="210"/>
      <c r="AV331" s="210"/>
      <c r="AW331" s="210"/>
      <c r="AX331" s="210"/>
      <c r="AY331" s="49"/>
      <c r="AZ331" s="15"/>
      <c r="BA331" s="15"/>
      <c r="BB331" s="15"/>
      <c r="BC331" s="15"/>
      <c r="BD331" s="42"/>
      <c r="BE331" s="17"/>
      <c r="BF331" s="17"/>
      <c r="BG331" s="15"/>
    </row>
    <row r="332" ht="12.75" customHeight="1">
      <c r="A332" s="15"/>
      <c r="B332" s="13"/>
      <c r="C332" s="15"/>
      <c r="D332" s="15"/>
      <c r="E332" s="17"/>
      <c r="F332" s="17"/>
      <c r="G332" s="15"/>
      <c r="H332" s="15"/>
      <c r="I332" s="15"/>
      <c r="J332" s="49"/>
      <c r="K332" s="15"/>
      <c r="L332" s="21"/>
      <c r="M332" s="17"/>
      <c r="N332" s="17"/>
      <c r="O332" s="15"/>
      <c r="P332" s="15"/>
      <c r="Q332" s="15"/>
      <c r="R332" s="17"/>
      <c r="S332" s="26"/>
      <c r="T332" s="26"/>
      <c r="U332" s="26"/>
      <c r="V332" s="26"/>
      <c r="W332" s="26"/>
      <c r="X332" s="26"/>
      <c r="Y332" s="15"/>
      <c r="Z332" s="49"/>
      <c r="AA332" s="15"/>
      <c r="AB332" s="15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49"/>
      <c r="AP332" s="15"/>
      <c r="AQ332" s="15"/>
      <c r="AR332" s="209"/>
      <c r="AS332" s="210"/>
      <c r="AT332" s="210"/>
      <c r="AU332" s="210"/>
      <c r="AV332" s="210"/>
      <c r="AW332" s="210"/>
      <c r="AX332" s="210"/>
      <c r="AY332" s="49"/>
      <c r="AZ332" s="15"/>
      <c r="BA332" s="15"/>
      <c r="BB332" s="15"/>
      <c r="BC332" s="15"/>
      <c r="BD332" s="42"/>
      <c r="BE332" s="17"/>
      <c r="BF332" s="17"/>
      <c r="BG332" s="15"/>
    </row>
    <row r="333" ht="12.75" customHeight="1">
      <c r="A333" s="15"/>
      <c r="B333" s="13"/>
      <c r="C333" s="15"/>
      <c r="D333" s="15"/>
      <c r="E333" s="17"/>
      <c r="F333" s="17"/>
      <c r="G333" s="15"/>
      <c r="H333" s="15"/>
      <c r="I333" s="15"/>
      <c r="J333" s="49"/>
      <c r="K333" s="15"/>
      <c r="L333" s="21"/>
      <c r="M333" s="17"/>
      <c r="N333" s="17"/>
      <c r="O333" s="15"/>
      <c r="P333" s="15"/>
      <c r="Q333" s="15"/>
      <c r="R333" s="17"/>
      <c r="S333" s="26"/>
      <c r="T333" s="26"/>
      <c r="U333" s="26"/>
      <c r="V333" s="26"/>
      <c r="W333" s="26"/>
      <c r="X333" s="26"/>
      <c r="Y333" s="15"/>
      <c r="Z333" s="49"/>
      <c r="AA333" s="15"/>
      <c r="AB333" s="15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49"/>
      <c r="AP333" s="15"/>
      <c r="AQ333" s="15"/>
      <c r="AR333" s="209"/>
      <c r="AS333" s="210"/>
      <c r="AT333" s="210"/>
      <c r="AU333" s="210"/>
      <c r="AV333" s="210"/>
      <c r="AW333" s="210"/>
      <c r="AX333" s="210"/>
      <c r="AY333" s="49"/>
      <c r="AZ333" s="15"/>
      <c r="BA333" s="15"/>
      <c r="BB333" s="15"/>
      <c r="BC333" s="15"/>
      <c r="BD333" s="42"/>
      <c r="BE333" s="17"/>
      <c r="BF333" s="17"/>
      <c r="BG333" s="15"/>
    </row>
    <row r="334" ht="12.75" customHeight="1">
      <c r="A334" s="15"/>
      <c r="B334" s="13"/>
      <c r="C334" s="15"/>
      <c r="D334" s="15"/>
      <c r="E334" s="17"/>
      <c r="F334" s="17"/>
      <c r="G334" s="15"/>
      <c r="H334" s="15"/>
      <c r="I334" s="15"/>
      <c r="J334" s="49"/>
      <c r="K334" s="15"/>
      <c r="L334" s="21"/>
      <c r="M334" s="17"/>
      <c r="N334" s="17"/>
      <c r="O334" s="15"/>
      <c r="P334" s="15"/>
      <c r="Q334" s="15"/>
      <c r="R334" s="17"/>
      <c r="S334" s="26"/>
      <c r="T334" s="26"/>
      <c r="U334" s="26"/>
      <c r="V334" s="26"/>
      <c r="W334" s="26"/>
      <c r="X334" s="26"/>
      <c r="Y334" s="15"/>
      <c r="Z334" s="49"/>
      <c r="AA334" s="15"/>
      <c r="AB334" s="15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49"/>
      <c r="AP334" s="15"/>
      <c r="AQ334" s="15"/>
      <c r="AR334" s="209"/>
      <c r="AS334" s="210"/>
      <c r="AT334" s="210"/>
      <c r="AU334" s="210"/>
      <c r="AV334" s="210"/>
      <c r="AW334" s="210"/>
      <c r="AX334" s="210"/>
      <c r="AY334" s="49"/>
      <c r="AZ334" s="15"/>
      <c r="BA334" s="15"/>
      <c r="BB334" s="15"/>
      <c r="BC334" s="15"/>
      <c r="BD334" s="42"/>
      <c r="BE334" s="17"/>
      <c r="BF334" s="17"/>
      <c r="BG334" s="15"/>
    </row>
    <row r="335" ht="12.75" customHeight="1">
      <c r="A335" s="15"/>
      <c r="B335" s="13"/>
      <c r="C335" s="15"/>
      <c r="D335" s="15"/>
      <c r="E335" s="17"/>
      <c r="F335" s="17"/>
      <c r="G335" s="15"/>
      <c r="H335" s="15"/>
      <c r="I335" s="15"/>
      <c r="J335" s="49"/>
      <c r="K335" s="15"/>
      <c r="L335" s="21"/>
      <c r="M335" s="17"/>
      <c r="N335" s="17"/>
      <c r="O335" s="15"/>
      <c r="P335" s="15"/>
      <c r="Q335" s="15"/>
      <c r="R335" s="17"/>
      <c r="S335" s="26"/>
      <c r="T335" s="26"/>
      <c r="U335" s="26"/>
      <c r="V335" s="26"/>
      <c r="W335" s="26"/>
      <c r="X335" s="26"/>
      <c r="Y335" s="15"/>
      <c r="Z335" s="49"/>
      <c r="AA335" s="15"/>
      <c r="AB335" s="15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49"/>
      <c r="AP335" s="15"/>
      <c r="AQ335" s="15"/>
      <c r="AR335" s="209"/>
      <c r="AS335" s="210"/>
      <c r="AT335" s="210"/>
      <c r="AU335" s="210"/>
      <c r="AV335" s="210"/>
      <c r="AW335" s="210"/>
      <c r="AX335" s="210"/>
      <c r="AY335" s="49"/>
      <c r="AZ335" s="15"/>
      <c r="BA335" s="15"/>
      <c r="BB335" s="15"/>
      <c r="BC335" s="15"/>
      <c r="BD335" s="42"/>
      <c r="BE335" s="17"/>
      <c r="BF335" s="17"/>
      <c r="BG335" s="15"/>
    </row>
    <row r="336" ht="12.75" customHeight="1">
      <c r="A336" s="15"/>
      <c r="B336" s="13"/>
      <c r="C336" s="15"/>
      <c r="D336" s="15"/>
      <c r="E336" s="17"/>
      <c r="F336" s="17"/>
      <c r="G336" s="15"/>
      <c r="H336" s="15"/>
      <c r="I336" s="15"/>
      <c r="J336" s="49"/>
      <c r="K336" s="15"/>
      <c r="L336" s="21"/>
      <c r="M336" s="17"/>
      <c r="N336" s="17"/>
      <c r="O336" s="15"/>
      <c r="P336" s="15"/>
      <c r="Q336" s="15"/>
      <c r="R336" s="17"/>
      <c r="S336" s="26"/>
      <c r="T336" s="26"/>
      <c r="U336" s="26"/>
      <c r="V336" s="26"/>
      <c r="W336" s="26"/>
      <c r="X336" s="26"/>
      <c r="Y336" s="15"/>
      <c r="Z336" s="49"/>
      <c r="AA336" s="15"/>
      <c r="AB336" s="15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49"/>
      <c r="AP336" s="15"/>
      <c r="AQ336" s="15"/>
      <c r="AR336" s="209"/>
      <c r="AS336" s="210"/>
      <c r="AT336" s="210"/>
      <c r="AU336" s="210"/>
      <c r="AV336" s="210"/>
      <c r="AW336" s="210"/>
      <c r="AX336" s="210"/>
      <c r="AY336" s="49"/>
      <c r="AZ336" s="15"/>
      <c r="BA336" s="15"/>
      <c r="BB336" s="15"/>
      <c r="BC336" s="15"/>
      <c r="BD336" s="42"/>
      <c r="BE336" s="17"/>
      <c r="BF336" s="17"/>
      <c r="BG336" s="15"/>
    </row>
    <row r="337" ht="12.75" customHeight="1">
      <c r="A337" s="15"/>
      <c r="B337" s="13"/>
      <c r="C337" s="15"/>
      <c r="D337" s="15"/>
      <c r="E337" s="17"/>
      <c r="F337" s="17"/>
      <c r="G337" s="15"/>
      <c r="H337" s="15"/>
      <c r="I337" s="15"/>
      <c r="J337" s="49"/>
      <c r="K337" s="15"/>
      <c r="L337" s="21"/>
      <c r="M337" s="17"/>
      <c r="N337" s="17"/>
      <c r="O337" s="15"/>
      <c r="P337" s="15"/>
      <c r="Q337" s="15"/>
      <c r="R337" s="17"/>
      <c r="S337" s="26"/>
      <c r="T337" s="26"/>
      <c r="U337" s="26"/>
      <c r="V337" s="26"/>
      <c r="W337" s="26"/>
      <c r="X337" s="26"/>
      <c r="Y337" s="15"/>
      <c r="Z337" s="49"/>
      <c r="AA337" s="15"/>
      <c r="AB337" s="15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49"/>
      <c r="AP337" s="15"/>
      <c r="AQ337" s="15"/>
      <c r="AR337" s="209"/>
      <c r="AS337" s="210"/>
      <c r="AT337" s="210"/>
      <c r="AU337" s="210"/>
      <c r="AV337" s="210"/>
      <c r="AW337" s="210"/>
      <c r="AX337" s="210"/>
      <c r="AY337" s="49"/>
      <c r="AZ337" s="15"/>
      <c r="BA337" s="15"/>
      <c r="BB337" s="15"/>
      <c r="BC337" s="15"/>
      <c r="BD337" s="42"/>
      <c r="BE337" s="17"/>
      <c r="BF337" s="17"/>
      <c r="BG337" s="15"/>
    </row>
    <row r="338" ht="12.75" customHeight="1">
      <c r="A338" s="15"/>
      <c r="B338" s="13"/>
      <c r="C338" s="15"/>
      <c r="D338" s="15"/>
      <c r="E338" s="17"/>
      <c r="F338" s="17"/>
      <c r="G338" s="15"/>
      <c r="H338" s="15"/>
      <c r="I338" s="15"/>
      <c r="J338" s="49"/>
      <c r="K338" s="15"/>
      <c r="L338" s="21"/>
      <c r="M338" s="17"/>
      <c r="N338" s="17"/>
      <c r="O338" s="15"/>
      <c r="P338" s="15"/>
      <c r="Q338" s="15"/>
      <c r="R338" s="17"/>
      <c r="S338" s="26"/>
      <c r="T338" s="26"/>
      <c r="U338" s="26"/>
      <c r="V338" s="26"/>
      <c r="W338" s="26"/>
      <c r="X338" s="26"/>
      <c r="Y338" s="15"/>
      <c r="Z338" s="49"/>
      <c r="AA338" s="15"/>
      <c r="AB338" s="15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49"/>
      <c r="AP338" s="15"/>
      <c r="AQ338" s="15"/>
      <c r="AR338" s="209"/>
      <c r="AS338" s="210"/>
      <c r="AT338" s="210"/>
      <c r="AU338" s="210"/>
      <c r="AV338" s="210"/>
      <c r="AW338" s="210"/>
      <c r="AX338" s="210"/>
      <c r="AY338" s="49"/>
      <c r="AZ338" s="15"/>
      <c r="BA338" s="15"/>
      <c r="BB338" s="15"/>
      <c r="BC338" s="15"/>
      <c r="BD338" s="42"/>
      <c r="BE338" s="17"/>
      <c r="BF338" s="17"/>
      <c r="BG338" s="15"/>
    </row>
    <row r="339" ht="12.75" customHeight="1">
      <c r="A339" s="15"/>
      <c r="B339" s="13"/>
      <c r="C339" s="15"/>
      <c r="D339" s="15"/>
      <c r="E339" s="17"/>
      <c r="F339" s="17"/>
      <c r="G339" s="15"/>
      <c r="H339" s="15"/>
      <c r="I339" s="15"/>
      <c r="J339" s="49"/>
      <c r="K339" s="15"/>
      <c r="L339" s="21"/>
      <c r="M339" s="17"/>
      <c r="N339" s="17"/>
      <c r="O339" s="15"/>
      <c r="P339" s="15"/>
      <c r="Q339" s="15"/>
      <c r="R339" s="17"/>
      <c r="S339" s="26"/>
      <c r="T339" s="26"/>
      <c r="U339" s="26"/>
      <c r="V339" s="26"/>
      <c r="W339" s="26"/>
      <c r="X339" s="26"/>
      <c r="Y339" s="15"/>
      <c r="Z339" s="49"/>
      <c r="AA339" s="15"/>
      <c r="AB339" s="15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49"/>
      <c r="AP339" s="15"/>
      <c r="AQ339" s="15"/>
      <c r="AR339" s="209"/>
      <c r="AS339" s="210"/>
      <c r="AT339" s="210"/>
      <c r="AU339" s="210"/>
      <c r="AV339" s="210"/>
      <c r="AW339" s="210"/>
      <c r="AX339" s="210"/>
      <c r="AY339" s="49"/>
      <c r="AZ339" s="15"/>
      <c r="BA339" s="15"/>
      <c r="BB339" s="15"/>
      <c r="BC339" s="15"/>
      <c r="BD339" s="42"/>
      <c r="BE339" s="17"/>
      <c r="BF339" s="17"/>
      <c r="BG339" s="15"/>
    </row>
    <row r="340" ht="12.75" customHeight="1">
      <c r="A340" s="15"/>
      <c r="B340" s="13"/>
      <c r="C340" s="15"/>
      <c r="D340" s="15"/>
      <c r="E340" s="17"/>
      <c r="F340" s="17"/>
      <c r="G340" s="15"/>
      <c r="H340" s="15"/>
      <c r="I340" s="15"/>
      <c r="J340" s="49"/>
      <c r="K340" s="15"/>
      <c r="L340" s="21"/>
      <c r="M340" s="17"/>
      <c r="N340" s="17"/>
      <c r="O340" s="15"/>
      <c r="P340" s="15"/>
      <c r="Q340" s="15"/>
      <c r="R340" s="17"/>
      <c r="S340" s="26"/>
      <c r="T340" s="26"/>
      <c r="U340" s="26"/>
      <c r="V340" s="26"/>
      <c r="W340" s="26"/>
      <c r="X340" s="26"/>
      <c r="Y340" s="15"/>
      <c r="Z340" s="49"/>
      <c r="AA340" s="15"/>
      <c r="AB340" s="15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49"/>
      <c r="AP340" s="15"/>
      <c r="AQ340" s="15"/>
      <c r="AR340" s="209"/>
      <c r="AS340" s="210"/>
      <c r="AT340" s="210"/>
      <c r="AU340" s="210"/>
      <c r="AV340" s="210"/>
      <c r="AW340" s="210"/>
      <c r="AX340" s="210"/>
      <c r="AY340" s="49"/>
      <c r="AZ340" s="15"/>
      <c r="BA340" s="15"/>
      <c r="BB340" s="15"/>
      <c r="BC340" s="15"/>
      <c r="BD340" s="42"/>
      <c r="BE340" s="17"/>
      <c r="BF340" s="17"/>
      <c r="BG340" s="15"/>
    </row>
    <row r="341" ht="12.75" customHeight="1">
      <c r="A341" s="15"/>
      <c r="B341" s="13"/>
      <c r="C341" s="15"/>
      <c r="D341" s="15"/>
      <c r="E341" s="17"/>
      <c r="F341" s="17"/>
      <c r="G341" s="15"/>
      <c r="H341" s="15"/>
      <c r="I341" s="15"/>
      <c r="J341" s="49"/>
      <c r="K341" s="15"/>
      <c r="L341" s="21"/>
      <c r="M341" s="17"/>
      <c r="N341" s="17"/>
      <c r="O341" s="15"/>
      <c r="P341" s="15"/>
      <c r="Q341" s="15"/>
      <c r="R341" s="17"/>
      <c r="S341" s="26"/>
      <c r="T341" s="26"/>
      <c r="U341" s="26"/>
      <c r="V341" s="26"/>
      <c r="W341" s="26"/>
      <c r="X341" s="26"/>
      <c r="Y341" s="15"/>
      <c r="Z341" s="49"/>
      <c r="AA341" s="15"/>
      <c r="AB341" s="15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49"/>
      <c r="AP341" s="15"/>
      <c r="AQ341" s="15"/>
      <c r="AR341" s="209"/>
      <c r="AS341" s="210"/>
      <c r="AT341" s="210"/>
      <c r="AU341" s="210"/>
      <c r="AV341" s="210"/>
      <c r="AW341" s="210"/>
      <c r="AX341" s="210"/>
      <c r="AY341" s="49"/>
      <c r="AZ341" s="15"/>
      <c r="BA341" s="15"/>
      <c r="BB341" s="15"/>
      <c r="BC341" s="15"/>
      <c r="BD341" s="42"/>
      <c r="BE341" s="17"/>
      <c r="BF341" s="17"/>
      <c r="BG341" s="15"/>
    </row>
    <row r="342" ht="12.75" customHeight="1">
      <c r="A342" s="15"/>
      <c r="B342" s="13"/>
      <c r="C342" s="15"/>
      <c r="D342" s="15"/>
      <c r="E342" s="17"/>
      <c r="F342" s="17"/>
      <c r="G342" s="15"/>
      <c r="H342" s="15"/>
      <c r="I342" s="15"/>
      <c r="J342" s="49"/>
      <c r="K342" s="15"/>
      <c r="L342" s="21"/>
      <c r="M342" s="17"/>
      <c r="N342" s="17"/>
      <c r="O342" s="15"/>
      <c r="P342" s="15"/>
      <c r="Q342" s="15"/>
      <c r="R342" s="17"/>
      <c r="S342" s="26"/>
      <c r="T342" s="26"/>
      <c r="U342" s="26"/>
      <c r="V342" s="26"/>
      <c r="W342" s="26"/>
      <c r="X342" s="26"/>
      <c r="Y342" s="15"/>
      <c r="Z342" s="49"/>
      <c r="AA342" s="15"/>
      <c r="AB342" s="15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49"/>
      <c r="AP342" s="15"/>
      <c r="AQ342" s="15"/>
      <c r="AR342" s="209"/>
      <c r="AS342" s="210"/>
      <c r="AT342" s="210"/>
      <c r="AU342" s="210"/>
      <c r="AV342" s="210"/>
      <c r="AW342" s="210"/>
      <c r="AX342" s="210"/>
      <c r="AY342" s="49"/>
      <c r="AZ342" s="15"/>
      <c r="BA342" s="15"/>
      <c r="BB342" s="15"/>
      <c r="BC342" s="15"/>
      <c r="BD342" s="42"/>
      <c r="BE342" s="17"/>
      <c r="BF342" s="17"/>
      <c r="BG342" s="15"/>
    </row>
    <row r="343" ht="12.75" customHeight="1">
      <c r="A343" s="15"/>
      <c r="B343" s="13"/>
      <c r="C343" s="15"/>
      <c r="D343" s="15"/>
      <c r="E343" s="17"/>
      <c r="F343" s="17"/>
      <c r="G343" s="15"/>
      <c r="H343" s="15"/>
      <c r="I343" s="15"/>
      <c r="J343" s="49"/>
      <c r="K343" s="15"/>
      <c r="L343" s="21"/>
      <c r="M343" s="17"/>
      <c r="N343" s="17"/>
      <c r="O343" s="15"/>
      <c r="P343" s="15"/>
      <c r="Q343" s="15"/>
      <c r="R343" s="17"/>
      <c r="S343" s="26"/>
      <c r="T343" s="26"/>
      <c r="U343" s="26"/>
      <c r="V343" s="26"/>
      <c r="W343" s="26"/>
      <c r="X343" s="26"/>
      <c r="Y343" s="15"/>
      <c r="Z343" s="49"/>
      <c r="AA343" s="15"/>
      <c r="AB343" s="15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49"/>
      <c r="AP343" s="15"/>
      <c r="AQ343" s="15"/>
      <c r="AR343" s="209"/>
      <c r="AS343" s="210"/>
      <c r="AT343" s="210"/>
      <c r="AU343" s="210"/>
      <c r="AV343" s="210"/>
      <c r="AW343" s="210"/>
      <c r="AX343" s="210"/>
      <c r="AY343" s="49"/>
      <c r="AZ343" s="15"/>
      <c r="BA343" s="15"/>
      <c r="BB343" s="15"/>
      <c r="BC343" s="15"/>
      <c r="BD343" s="42"/>
      <c r="BE343" s="17"/>
      <c r="BF343" s="17"/>
      <c r="BG343" s="15"/>
    </row>
    <row r="344" ht="12.75" customHeight="1">
      <c r="A344" s="15"/>
      <c r="B344" s="13"/>
      <c r="C344" s="15"/>
      <c r="D344" s="15"/>
      <c r="E344" s="17"/>
      <c r="F344" s="17"/>
      <c r="G344" s="15"/>
      <c r="H344" s="15"/>
      <c r="I344" s="15"/>
      <c r="J344" s="49"/>
      <c r="K344" s="15"/>
      <c r="L344" s="21"/>
      <c r="M344" s="17"/>
      <c r="N344" s="17"/>
      <c r="O344" s="15"/>
      <c r="P344" s="15"/>
      <c r="Q344" s="15"/>
      <c r="R344" s="17"/>
      <c r="S344" s="26"/>
      <c r="T344" s="26"/>
      <c r="U344" s="26"/>
      <c r="V344" s="26"/>
      <c r="W344" s="26"/>
      <c r="X344" s="26"/>
      <c r="Y344" s="15"/>
      <c r="Z344" s="49"/>
      <c r="AA344" s="15"/>
      <c r="AB344" s="15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49"/>
      <c r="AP344" s="15"/>
      <c r="AQ344" s="15"/>
      <c r="AR344" s="209"/>
      <c r="AS344" s="210"/>
      <c r="AT344" s="210"/>
      <c r="AU344" s="210"/>
      <c r="AV344" s="210"/>
      <c r="AW344" s="210"/>
      <c r="AX344" s="210"/>
      <c r="AY344" s="49"/>
      <c r="AZ344" s="15"/>
      <c r="BA344" s="15"/>
      <c r="BB344" s="15"/>
      <c r="BC344" s="15"/>
      <c r="BD344" s="42"/>
      <c r="BE344" s="17"/>
      <c r="BF344" s="17"/>
      <c r="BG344" s="15"/>
    </row>
    <row r="345" ht="12.75" customHeight="1">
      <c r="A345" s="15"/>
      <c r="B345" s="13"/>
      <c r="C345" s="15"/>
      <c r="D345" s="15"/>
      <c r="E345" s="17"/>
      <c r="F345" s="17"/>
      <c r="G345" s="15"/>
      <c r="H345" s="15"/>
      <c r="I345" s="15"/>
      <c r="J345" s="49"/>
      <c r="K345" s="15"/>
      <c r="L345" s="21"/>
      <c r="M345" s="17"/>
      <c r="N345" s="17"/>
      <c r="O345" s="15"/>
      <c r="P345" s="15"/>
      <c r="Q345" s="15"/>
      <c r="R345" s="17"/>
      <c r="S345" s="26"/>
      <c r="T345" s="26"/>
      <c r="U345" s="26"/>
      <c r="V345" s="26"/>
      <c r="W345" s="26"/>
      <c r="X345" s="26"/>
      <c r="Y345" s="15"/>
      <c r="Z345" s="49"/>
      <c r="AA345" s="15"/>
      <c r="AB345" s="15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49"/>
      <c r="AP345" s="15"/>
      <c r="AQ345" s="15"/>
      <c r="AR345" s="209"/>
      <c r="AS345" s="210"/>
      <c r="AT345" s="210"/>
      <c r="AU345" s="210"/>
      <c r="AV345" s="210"/>
      <c r="AW345" s="210"/>
      <c r="AX345" s="210"/>
      <c r="AY345" s="49"/>
      <c r="AZ345" s="15"/>
      <c r="BA345" s="15"/>
      <c r="BB345" s="15"/>
      <c r="BC345" s="15"/>
      <c r="BD345" s="42"/>
      <c r="BE345" s="17"/>
      <c r="BF345" s="17"/>
      <c r="BG345" s="15"/>
    </row>
    <row r="346" ht="12.75" customHeight="1">
      <c r="A346" s="15"/>
      <c r="B346" s="13"/>
      <c r="C346" s="15"/>
      <c r="D346" s="15"/>
      <c r="E346" s="17"/>
      <c r="F346" s="17"/>
      <c r="G346" s="15"/>
      <c r="H346" s="15"/>
      <c r="I346" s="15"/>
      <c r="J346" s="49"/>
      <c r="K346" s="15"/>
      <c r="L346" s="21"/>
      <c r="M346" s="17"/>
      <c r="N346" s="17"/>
      <c r="O346" s="15"/>
      <c r="P346" s="15"/>
      <c r="Q346" s="15"/>
      <c r="R346" s="17"/>
      <c r="S346" s="26"/>
      <c r="T346" s="26"/>
      <c r="U346" s="26"/>
      <c r="V346" s="26"/>
      <c r="W346" s="26"/>
      <c r="X346" s="26"/>
      <c r="Y346" s="15"/>
      <c r="Z346" s="49"/>
      <c r="AA346" s="15"/>
      <c r="AB346" s="15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49"/>
      <c r="AP346" s="15"/>
      <c r="AQ346" s="15"/>
      <c r="AR346" s="209"/>
      <c r="AS346" s="210"/>
      <c r="AT346" s="210"/>
      <c r="AU346" s="210"/>
      <c r="AV346" s="210"/>
      <c r="AW346" s="210"/>
      <c r="AX346" s="210"/>
      <c r="AY346" s="49"/>
      <c r="AZ346" s="15"/>
      <c r="BA346" s="15"/>
      <c r="BB346" s="15"/>
      <c r="BC346" s="15"/>
      <c r="BD346" s="42"/>
      <c r="BE346" s="17"/>
      <c r="BF346" s="17"/>
      <c r="BG346" s="15"/>
    </row>
    <row r="347" ht="12.75" customHeight="1">
      <c r="A347" s="15"/>
      <c r="B347" s="13"/>
      <c r="C347" s="15"/>
      <c r="D347" s="15"/>
      <c r="E347" s="17"/>
      <c r="F347" s="17"/>
      <c r="G347" s="15"/>
      <c r="H347" s="15"/>
      <c r="I347" s="15"/>
      <c r="J347" s="49"/>
      <c r="K347" s="15"/>
      <c r="L347" s="21"/>
      <c r="M347" s="17"/>
      <c r="N347" s="17"/>
      <c r="O347" s="15"/>
      <c r="P347" s="15"/>
      <c r="Q347" s="15"/>
      <c r="R347" s="17"/>
      <c r="S347" s="26"/>
      <c r="T347" s="26"/>
      <c r="U347" s="26"/>
      <c r="V347" s="26"/>
      <c r="W347" s="26"/>
      <c r="X347" s="26"/>
      <c r="Y347" s="15"/>
      <c r="Z347" s="49"/>
      <c r="AA347" s="15"/>
      <c r="AB347" s="15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49"/>
      <c r="AP347" s="15"/>
      <c r="AQ347" s="15"/>
      <c r="AR347" s="209"/>
      <c r="AS347" s="210"/>
      <c r="AT347" s="210"/>
      <c r="AU347" s="210"/>
      <c r="AV347" s="210"/>
      <c r="AW347" s="210"/>
      <c r="AX347" s="210"/>
      <c r="AY347" s="49"/>
      <c r="AZ347" s="15"/>
      <c r="BA347" s="15"/>
      <c r="BB347" s="15"/>
      <c r="BC347" s="15"/>
      <c r="BD347" s="42"/>
      <c r="BE347" s="17"/>
      <c r="BF347" s="17"/>
      <c r="BG347" s="15"/>
    </row>
    <row r="348" ht="12.75" customHeight="1">
      <c r="A348" s="15"/>
      <c r="B348" s="13"/>
      <c r="C348" s="15"/>
      <c r="D348" s="15"/>
      <c r="E348" s="17"/>
      <c r="F348" s="17"/>
      <c r="G348" s="15"/>
      <c r="H348" s="15"/>
      <c r="I348" s="15"/>
      <c r="J348" s="49"/>
      <c r="K348" s="15"/>
      <c r="L348" s="21"/>
      <c r="M348" s="17"/>
      <c r="N348" s="17"/>
      <c r="O348" s="15"/>
      <c r="P348" s="15"/>
      <c r="Q348" s="15"/>
      <c r="R348" s="17"/>
      <c r="S348" s="26"/>
      <c r="T348" s="26"/>
      <c r="U348" s="26"/>
      <c r="V348" s="26"/>
      <c r="W348" s="26"/>
      <c r="X348" s="26"/>
      <c r="Y348" s="15"/>
      <c r="Z348" s="49"/>
      <c r="AA348" s="15"/>
      <c r="AB348" s="15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49"/>
      <c r="AP348" s="15"/>
      <c r="AQ348" s="15"/>
      <c r="AR348" s="209"/>
      <c r="AS348" s="210"/>
      <c r="AT348" s="210"/>
      <c r="AU348" s="210"/>
      <c r="AV348" s="210"/>
      <c r="AW348" s="210"/>
      <c r="AX348" s="210"/>
      <c r="AY348" s="49"/>
      <c r="AZ348" s="15"/>
      <c r="BA348" s="15"/>
      <c r="BB348" s="15"/>
      <c r="BC348" s="15"/>
      <c r="BD348" s="42"/>
      <c r="BE348" s="17"/>
      <c r="BF348" s="17"/>
      <c r="BG348" s="15"/>
    </row>
    <row r="349" ht="12.75" customHeight="1">
      <c r="A349" s="15"/>
      <c r="B349" s="13"/>
      <c r="C349" s="15"/>
      <c r="D349" s="15"/>
      <c r="E349" s="17"/>
      <c r="F349" s="17"/>
      <c r="G349" s="15"/>
      <c r="H349" s="15"/>
      <c r="I349" s="15"/>
      <c r="J349" s="49"/>
      <c r="K349" s="15"/>
      <c r="L349" s="21"/>
      <c r="M349" s="17"/>
      <c r="N349" s="17"/>
      <c r="O349" s="15"/>
      <c r="P349" s="15"/>
      <c r="Q349" s="15"/>
      <c r="R349" s="17"/>
      <c r="S349" s="26"/>
      <c r="T349" s="26"/>
      <c r="U349" s="26"/>
      <c r="V349" s="26"/>
      <c r="W349" s="26"/>
      <c r="X349" s="26"/>
      <c r="Y349" s="15"/>
      <c r="Z349" s="49"/>
      <c r="AA349" s="15"/>
      <c r="AB349" s="15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49"/>
      <c r="AP349" s="15"/>
      <c r="AQ349" s="15"/>
      <c r="AR349" s="209"/>
      <c r="AS349" s="210"/>
      <c r="AT349" s="210"/>
      <c r="AU349" s="210"/>
      <c r="AV349" s="210"/>
      <c r="AW349" s="210"/>
      <c r="AX349" s="210"/>
      <c r="AY349" s="49"/>
      <c r="AZ349" s="15"/>
      <c r="BA349" s="15"/>
      <c r="BB349" s="15"/>
      <c r="BC349" s="15"/>
      <c r="BD349" s="42"/>
      <c r="BE349" s="17"/>
      <c r="BF349" s="17"/>
      <c r="BG349" s="15"/>
    </row>
    <row r="350" ht="12.75" customHeight="1">
      <c r="A350" s="15"/>
      <c r="B350" s="13"/>
      <c r="C350" s="15"/>
      <c r="D350" s="15"/>
      <c r="E350" s="17"/>
      <c r="F350" s="17"/>
      <c r="G350" s="15"/>
      <c r="H350" s="15"/>
      <c r="I350" s="15"/>
      <c r="J350" s="49"/>
      <c r="K350" s="15"/>
      <c r="L350" s="21"/>
      <c r="M350" s="17"/>
      <c r="N350" s="17"/>
      <c r="O350" s="15"/>
      <c r="P350" s="15"/>
      <c r="Q350" s="15"/>
      <c r="R350" s="17"/>
      <c r="S350" s="26"/>
      <c r="T350" s="26"/>
      <c r="U350" s="26"/>
      <c r="V350" s="26"/>
      <c r="W350" s="26"/>
      <c r="X350" s="26"/>
      <c r="Y350" s="15"/>
      <c r="Z350" s="49"/>
      <c r="AA350" s="15"/>
      <c r="AB350" s="15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49"/>
      <c r="AP350" s="15"/>
      <c r="AQ350" s="15"/>
      <c r="AR350" s="209"/>
      <c r="AS350" s="210"/>
      <c r="AT350" s="210"/>
      <c r="AU350" s="210"/>
      <c r="AV350" s="210"/>
      <c r="AW350" s="210"/>
      <c r="AX350" s="210"/>
      <c r="AY350" s="49"/>
      <c r="AZ350" s="15"/>
      <c r="BA350" s="15"/>
      <c r="BB350" s="15"/>
      <c r="BC350" s="15"/>
      <c r="BD350" s="42"/>
      <c r="BE350" s="17"/>
      <c r="BF350" s="17"/>
      <c r="BG350" s="15"/>
    </row>
    <row r="351" ht="12.75" customHeight="1">
      <c r="A351" s="15"/>
      <c r="B351" s="13"/>
      <c r="C351" s="15"/>
      <c r="D351" s="15"/>
      <c r="E351" s="17"/>
      <c r="F351" s="17"/>
      <c r="G351" s="15"/>
      <c r="H351" s="15"/>
      <c r="I351" s="15"/>
      <c r="J351" s="49"/>
      <c r="K351" s="15"/>
      <c r="L351" s="21"/>
      <c r="M351" s="17"/>
      <c r="N351" s="17"/>
      <c r="O351" s="15"/>
      <c r="P351" s="15"/>
      <c r="Q351" s="15"/>
      <c r="R351" s="17"/>
      <c r="S351" s="26"/>
      <c r="T351" s="26"/>
      <c r="U351" s="26"/>
      <c r="V351" s="26"/>
      <c r="W351" s="26"/>
      <c r="X351" s="26"/>
      <c r="Y351" s="15"/>
      <c r="Z351" s="49"/>
      <c r="AA351" s="15"/>
      <c r="AB351" s="15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49"/>
      <c r="AP351" s="15"/>
      <c r="AQ351" s="15"/>
      <c r="AR351" s="209"/>
      <c r="AS351" s="210"/>
      <c r="AT351" s="210"/>
      <c r="AU351" s="210"/>
      <c r="AV351" s="210"/>
      <c r="AW351" s="210"/>
      <c r="AX351" s="210"/>
      <c r="AY351" s="49"/>
      <c r="AZ351" s="15"/>
      <c r="BA351" s="15"/>
      <c r="BB351" s="15"/>
      <c r="BC351" s="15"/>
      <c r="BD351" s="42"/>
      <c r="BE351" s="17"/>
      <c r="BF351" s="17"/>
      <c r="BG351" s="15"/>
    </row>
    <row r="352" ht="12.75" customHeight="1">
      <c r="A352" s="15"/>
      <c r="B352" s="13"/>
      <c r="C352" s="15"/>
      <c r="D352" s="15"/>
      <c r="E352" s="17"/>
      <c r="F352" s="17"/>
      <c r="G352" s="15"/>
      <c r="H352" s="15"/>
      <c r="I352" s="15"/>
      <c r="J352" s="49"/>
      <c r="K352" s="15"/>
      <c r="L352" s="21"/>
      <c r="M352" s="17"/>
      <c r="N352" s="17"/>
      <c r="O352" s="15"/>
      <c r="P352" s="15"/>
      <c r="Q352" s="15"/>
      <c r="R352" s="17"/>
      <c r="S352" s="26"/>
      <c r="T352" s="26"/>
      <c r="U352" s="26"/>
      <c r="V352" s="26"/>
      <c r="W352" s="26"/>
      <c r="X352" s="26"/>
      <c r="Y352" s="15"/>
      <c r="Z352" s="49"/>
      <c r="AA352" s="15"/>
      <c r="AB352" s="15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49"/>
      <c r="AP352" s="15"/>
      <c r="AQ352" s="15"/>
      <c r="AR352" s="209"/>
      <c r="AS352" s="210"/>
      <c r="AT352" s="210"/>
      <c r="AU352" s="210"/>
      <c r="AV352" s="210"/>
      <c r="AW352" s="210"/>
      <c r="AX352" s="210"/>
      <c r="AY352" s="49"/>
      <c r="AZ352" s="15"/>
      <c r="BA352" s="15"/>
      <c r="BB352" s="15"/>
      <c r="BC352" s="15"/>
      <c r="BD352" s="42"/>
      <c r="BE352" s="17"/>
      <c r="BF352" s="17"/>
      <c r="BG352" s="15"/>
    </row>
    <row r="353" ht="12.75" customHeight="1">
      <c r="A353" s="15"/>
      <c r="B353" s="13"/>
      <c r="C353" s="15"/>
      <c r="D353" s="15"/>
      <c r="E353" s="17"/>
      <c r="F353" s="17"/>
      <c r="G353" s="15"/>
      <c r="H353" s="15"/>
      <c r="I353" s="15"/>
      <c r="J353" s="49"/>
      <c r="K353" s="15"/>
      <c r="L353" s="21"/>
      <c r="M353" s="17"/>
      <c r="N353" s="17"/>
      <c r="O353" s="15"/>
      <c r="P353" s="15"/>
      <c r="Q353" s="15"/>
      <c r="R353" s="17"/>
      <c r="S353" s="26"/>
      <c r="T353" s="26"/>
      <c r="U353" s="26"/>
      <c r="V353" s="26"/>
      <c r="W353" s="26"/>
      <c r="X353" s="26"/>
      <c r="Y353" s="15"/>
      <c r="Z353" s="49"/>
      <c r="AA353" s="15"/>
      <c r="AB353" s="15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49"/>
      <c r="AP353" s="15"/>
      <c r="AQ353" s="15"/>
      <c r="AR353" s="209"/>
      <c r="AS353" s="210"/>
      <c r="AT353" s="210"/>
      <c r="AU353" s="210"/>
      <c r="AV353" s="210"/>
      <c r="AW353" s="210"/>
      <c r="AX353" s="210"/>
      <c r="AY353" s="49"/>
      <c r="AZ353" s="15"/>
      <c r="BA353" s="15"/>
      <c r="BB353" s="15"/>
      <c r="BC353" s="15"/>
      <c r="BD353" s="42"/>
      <c r="BE353" s="17"/>
      <c r="BF353" s="17"/>
      <c r="BG353" s="15"/>
    </row>
    <row r="354" ht="12.75" customHeight="1">
      <c r="A354" s="15"/>
      <c r="B354" s="13"/>
      <c r="C354" s="15"/>
      <c r="D354" s="15"/>
      <c r="E354" s="17"/>
      <c r="F354" s="17"/>
      <c r="G354" s="15"/>
      <c r="H354" s="15"/>
      <c r="I354" s="15"/>
      <c r="J354" s="49"/>
      <c r="K354" s="15"/>
      <c r="L354" s="21"/>
      <c r="M354" s="17"/>
      <c r="N354" s="17"/>
      <c r="O354" s="15"/>
      <c r="P354" s="15"/>
      <c r="Q354" s="15"/>
      <c r="R354" s="17"/>
      <c r="S354" s="26"/>
      <c r="T354" s="26"/>
      <c r="U354" s="26"/>
      <c r="V354" s="26"/>
      <c r="W354" s="26"/>
      <c r="X354" s="26"/>
      <c r="Y354" s="15"/>
      <c r="Z354" s="49"/>
      <c r="AA354" s="15"/>
      <c r="AB354" s="15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49"/>
      <c r="AP354" s="15"/>
      <c r="AQ354" s="15"/>
      <c r="AR354" s="209"/>
      <c r="AS354" s="210"/>
      <c r="AT354" s="210"/>
      <c r="AU354" s="210"/>
      <c r="AV354" s="210"/>
      <c r="AW354" s="210"/>
      <c r="AX354" s="210"/>
      <c r="AY354" s="49"/>
      <c r="AZ354" s="15"/>
      <c r="BA354" s="15"/>
      <c r="BB354" s="15"/>
      <c r="BC354" s="15"/>
      <c r="BD354" s="42"/>
      <c r="BE354" s="17"/>
      <c r="BF354" s="17"/>
      <c r="BG354" s="15"/>
    </row>
    <row r="355" ht="12.75" customHeight="1">
      <c r="A355" s="15"/>
      <c r="B355" s="13"/>
      <c r="C355" s="15"/>
      <c r="D355" s="15"/>
      <c r="E355" s="17"/>
      <c r="F355" s="17"/>
      <c r="G355" s="15"/>
      <c r="H355" s="15"/>
      <c r="I355" s="15"/>
      <c r="J355" s="49"/>
      <c r="K355" s="15"/>
      <c r="L355" s="21"/>
      <c r="M355" s="17"/>
      <c r="N355" s="17"/>
      <c r="O355" s="15"/>
      <c r="P355" s="15"/>
      <c r="Q355" s="15"/>
      <c r="R355" s="17"/>
      <c r="S355" s="26"/>
      <c r="T355" s="26"/>
      <c r="U355" s="26"/>
      <c r="V355" s="26"/>
      <c r="W355" s="26"/>
      <c r="X355" s="26"/>
      <c r="Y355" s="15"/>
      <c r="Z355" s="49"/>
      <c r="AA355" s="15"/>
      <c r="AB355" s="15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49"/>
      <c r="AP355" s="15"/>
      <c r="AQ355" s="15"/>
      <c r="AR355" s="209"/>
      <c r="AS355" s="210"/>
      <c r="AT355" s="210"/>
      <c r="AU355" s="210"/>
      <c r="AV355" s="210"/>
      <c r="AW355" s="210"/>
      <c r="AX355" s="210"/>
      <c r="AY355" s="49"/>
      <c r="AZ355" s="15"/>
      <c r="BA355" s="15"/>
      <c r="BB355" s="15"/>
      <c r="BC355" s="15"/>
      <c r="BD355" s="42"/>
      <c r="BE355" s="17"/>
      <c r="BF355" s="17"/>
      <c r="BG355" s="15"/>
    </row>
    <row r="356" ht="12.75" customHeight="1">
      <c r="A356" s="15"/>
      <c r="B356" s="13"/>
      <c r="C356" s="15"/>
      <c r="D356" s="15"/>
      <c r="E356" s="17"/>
      <c r="F356" s="17"/>
      <c r="G356" s="15"/>
      <c r="H356" s="15"/>
      <c r="I356" s="15"/>
      <c r="J356" s="49"/>
      <c r="K356" s="15"/>
      <c r="L356" s="21"/>
      <c r="M356" s="17"/>
      <c r="N356" s="17"/>
      <c r="O356" s="15"/>
      <c r="P356" s="15"/>
      <c r="Q356" s="15"/>
      <c r="R356" s="17"/>
      <c r="S356" s="26"/>
      <c r="T356" s="26"/>
      <c r="U356" s="26"/>
      <c r="V356" s="26"/>
      <c r="W356" s="26"/>
      <c r="X356" s="26"/>
      <c r="Y356" s="15"/>
      <c r="Z356" s="49"/>
      <c r="AA356" s="15"/>
      <c r="AB356" s="15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49"/>
      <c r="AP356" s="15"/>
      <c r="AQ356" s="15"/>
      <c r="AR356" s="209"/>
      <c r="AS356" s="210"/>
      <c r="AT356" s="210"/>
      <c r="AU356" s="210"/>
      <c r="AV356" s="210"/>
      <c r="AW356" s="210"/>
      <c r="AX356" s="210"/>
      <c r="AY356" s="49"/>
      <c r="AZ356" s="15"/>
      <c r="BA356" s="15"/>
      <c r="BB356" s="15"/>
      <c r="BC356" s="15"/>
      <c r="BD356" s="42"/>
      <c r="BE356" s="17"/>
      <c r="BF356" s="17"/>
      <c r="BG356" s="15"/>
    </row>
    <row r="357" ht="12.75" customHeight="1">
      <c r="A357" s="15"/>
      <c r="B357" s="13"/>
      <c r="C357" s="15"/>
      <c r="D357" s="15"/>
      <c r="E357" s="17"/>
      <c r="F357" s="17"/>
      <c r="G357" s="15"/>
      <c r="H357" s="15"/>
      <c r="I357" s="15"/>
      <c r="J357" s="49"/>
      <c r="K357" s="15"/>
      <c r="L357" s="21"/>
      <c r="M357" s="17"/>
      <c r="N357" s="17"/>
      <c r="O357" s="15"/>
      <c r="P357" s="15"/>
      <c r="Q357" s="15"/>
      <c r="R357" s="17"/>
      <c r="S357" s="26"/>
      <c r="T357" s="26"/>
      <c r="U357" s="26"/>
      <c r="V357" s="26"/>
      <c r="W357" s="26"/>
      <c r="X357" s="26"/>
      <c r="Y357" s="15"/>
      <c r="Z357" s="49"/>
      <c r="AA357" s="15"/>
      <c r="AB357" s="15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49"/>
      <c r="AP357" s="15"/>
      <c r="AQ357" s="15"/>
      <c r="AR357" s="209"/>
      <c r="AS357" s="210"/>
      <c r="AT357" s="210"/>
      <c r="AU357" s="210"/>
      <c r="AV357" s="210"/>
      <c r="AW357" s="210"/>
      <c r="AX357" s="210"/>
      <c r="AY357" s="49"/>
      <c r="AZ357" s="15"/>
      <c r="BA357" s="15"/>
      <c r="BB357" s="15"/>
      <c r="BC357" s="15"/>
      <c r="BD357" s="42"/>
      <c r="BE357" s="17"/>
      <c r="BF357" s="17"/>
      <c r="BG357" s="15"/>
    </row>
    <row r="358" ht="12.75" customHeight="1">
      <c r="A358" s="15"/>
      <c r="B358" s="13"/>
      <c r="C358" s="15"/>
      <c r="D358" s="15"/>
      <c r="E358" s="17"/>
      <c r="F358" s="17"/>
      <c r="G358" s="15"/>
      <c r="H358" s="15"/>
      <c r="I358" s="15"/>
      <c r="J358" s="49"/>
      <c r="K358" s="15"/>
      <c r="L358" s="21"/>
      <c r="M358" s="17"/>
      <c r="N358" s="17"/>
      <c r="O358" s="15"/>
      <c r="P358" s="15"/>
      <c r="Q358" s="15"/>
      <c r="R358" s="17"/>
      <c r="S358" s="26"/>
      <c r="T358" s="26"/>
      <c r="U358" s="26"/>
      <c r="V358" s="26"/>
      <c r="W358" s="26"/>
      <c r="X358" s="26"/>
      <c r="Y358" s="15"/>
      <c r="Z358" s="49"/>
      <c r="AA358" s="15"/>
      <c r="AB358" s="15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49"/>
      <c r="AP358" s="15"/>
      <c r="AQ358" s="15"/>
      <c r="AR358" s="209"/>
      <c r="AS358" s="210"/>
      <c r="AT358" s="210"/>
      <c r="AU358" s="210"/>
      <c r="AV358" s="210"/>
      <c r="AW358" s="210"/>
      <c r="AX358" s="210"/>
      <c r="AY358" s="49"/>
      <c r="AZ358" s="15"/>
      <c r="BA358" s="15"/>
      <c r="BB358" s="15"/>
      <c r="BC358" s="15"/>
      <c r="BD358" s="42"/>
      <c r="BE358" s="17"/>
      <c r="BF358" s="17"/>
      <c r="BG358" s="15"/>
    </row>
    <row r="359" ht="12.75" customHeight="1">
      <c r="A359" s="15"/>
      <c r="B359" s="13"/>
      <c r="C359" s="15"/>
      <c r="D359" s="15"/>
      <c r="E359" s="17"/>
      <c r="F359" s="17"/>
      <c r="G359" s="15"/>
      <c r="H359" s="15"/>
      <c r="I359" s="15"/>
      <c r="J359" s="49"/>
      <c r="K359" s="15"/>
      <c r="L359" s="21"/>
      <c r="M359" s="17"/>
      <c r="N359" s="17"/>
      <c r="O359" s="15"/>
      <c r="P359" s="15"/>
      <c r="Q359" s="15"/>
      <c r="R359" s="17"/>
      <c r="S359" s="26"/>
      <c r="T359" s="26"/>
      <c r="U359" s="26"/>
      <c r="V359" s="26"/>
      <c r="W359" s="26"/>
      <c r="X359" s="26"/>
      <c r="Y359" s="15"/>
      <c r="Z359" s="49"/>
      <c r="AA359" s="15"/>
      <c r="AB359" s="15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49"/>
      <c r="AP359" s="15"/>
      <c r="AQ359" s="15"/>
      <c r="AR359" s="209"/>
      <c r="AS359" s="210"/>
      <c r="AT359" s="210"/>
      <c r="AU359" s="210"/>
      <c r="AV359" s="210"/>
      <c r="AW359" s="210"/>
      <c r="AX359" s="210"/>
      <c r="AY359" s="49"/>
      <c r="AZ359" s="15"/>
      <c r="BA359" s="15"/>
      <c r="BB359" s="15"/>
      <c r="BC359" s="15"/>
      <c r="BD359" s="42"/>
      <c r="BE359" s="17"/>
      <c r="BF359" s="17"/>
      <c r="BG359" s="15"/>
    </row>
    <row r="360" ht="12.75" customHeight="1">
      <c r="A360" s="15"/>
      <c r="B360" s="13"/>
      <c r="C360" s="15"/>
      <c r="D360" s="15"/>
      <c r="E360" s="17"/>
      <c r="F360" s="17"/>
      <c r="G360" s="15"/>
      <c r="H360" s="15"/>
      <c r="I360" s="15"/>
      <c r="J360" s="49"/>
      <c r="K360" s="15"/>
      <c r="L360" s="21"/>
      <c r="M360" s="17"/>
      <c r="N360" s="17"/>
      <c r="O360" s="15"/>
      <c r="P360" s="15"/>
      <c r="Q360" s="15"/>
      <c r="R360" s="17"/>
      <c r="S360" s="26"/>
      <c r="T360" s="26"/>
      <c r="U360" s="26"/>
      <c r="V360" s="26"/>
      <c r="W360" s="26"/>
      <c r="X360" s="26"/>
      <c r="Y360" s="15"/>
      <c r="Z360" s="49"/>
      <c r="AA360" s="15"/>
      <c r="AB360" s="15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49"/>
      <c r="AP360" s="15"/>
      <c r="AQ360" s="15"/>
      <c r="AR360" s="209"/>
      <c r="AS360" s="210"/>
      <c r="AT360" s="210"/>
      <c r="AU360" s="210"/>
      <c r="AV360" s="210"/>
      <c r="AW360" s="210"/>
      <c r="AX360" s="210"/>
      <c r="AY360" s="49"/>
      <c r="AZ360" s="15"/>
      <c r="BA360" s="15"/>
      <c r="BB360" s="15"/>
      <c r="BC360" s="15"/>
      <c r="BD360" s="42"/>
      <c r="BE360" s="17"/>
      <c r="BF360" s="17"/>
      <c r="BG360" s="15"/>
    </row>
    <row r="361" ht="12.75" customHeight="1">
      <c r="A361" s="15"/>
      <c r="B361" s="13"/>
      <c r="C361" s="15"/>
      <c r="D361" s="15"/>
      <c r="E361" s="17"/>
      <c r="F361" s="17"/>
      <c r="G361" s="15"/>
      <c r="H361" s="15"/>
      <c r="I361" s="15"/>
      <c r="J361" s="49"/>
      <c r="K361" s="15"/>
      <c r="L361" s="21"/>
      <c r="M361" s="17"/>
      <c r="N361" s="17"/>
      <c r="O361" s="15"/>
      <c r="P361" s="15"/>
      <c r="Q361" s="15"/>
      <c r="R361" s="17"/>
      <c r="S361" s="26"/>
      <c r="T361" s="26"/>
      <c r="U361" s="26"/>
      <c r="V361" s="26"/>
      <c r="W361" s="26"/>
      <c r="X361" s="26"/>
      <c r="Y361" s="15"/>
      <c r="Z361" s="49"/>
      <c r="AA361" s="15"/>
      <c r="AB361" s="15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49"/>
      <c r="AP361" s="15"/>
      <c r="AQ361" s="15"/>
      <c r="AR361" s="209"/>
      <c r="AS361" s="210"/>
      <c r="AT361" s="210"/>
      <c r="AU361" s="210"/>
      <c r="AV361" s="210"/>
      <c r="AW361" s="210"/>
      <c r="AX361" s="210"/>
      <c r="AY361" s="49"/>
      <c r="AZ361" s="15"/>
      <c r="BA361" s="15"/>
      <c r="BB361" s="15"/>
      <c r="BC361" s="15"/>
      <c r="BD361" s="42"/>
      <c r="BE361" s="17"/>
      <c r="BF361" s="17"/>
      <c r="BG361" s="15"/>
    </row>
    <row r="362" ht="12.75" customHeight="1">
      <c r="A362" s="15"/>
      <c r="B362" s="13"/>
      <c r="C362" s="15"/>
      <c r="D362" s="15"/>
      <c r="E362" s="17"/>
      <c r="F362" s="17"/>
      <c r="G362" s="15"/>
      <c r="H362" s="15"/>
      <c r="I362" s="15"/>
      <c r="J362" s="49"/>
      <c r="K362" s="15"/>
      <c r="L362" s="21"/>
      <c r="M362" s="17"/>
      <c r="N362" s="17"/>
      <c r="O362" s="15"/>
      <c r="P362" s="15"/>
      <c r="Q362" s="15"/>
      <c r="R362" s="17"/>
      <c r="S362" s="26"/>
      <c r="T362" s="26"/>
      <c r="U362" s="26"/>
      <c r="V362" s="26"/>
      <c r="W362" s="26"/>
      <c r="X362" s="26"/>
      <c r="Y362" s="15"/>
      <c r="Z362" s="49"/>
      <c r="AA362" s="15"/>
      <c r="AB362" s="15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49"/>
      <c r="AP362" s="15"/>
      <c r="AQ362" s="15"/>
      <c r="AR362" s="209"/>
      <c r="AS362" s="210"/>
      <c r="AT362" s="210"/>
      <c r="AU362" s="210"/>
      <c r="AV362" s="210"/>
      <c r="AW362" s="210"/>
      <c r="AX362" s="210"/>
      <c r="AY362" s="49"/>
      <c r="AZ362" s="15"/>
      <c r="BA362" s="15"/>
      <c r="BB362" s="15"/>
      <c r="BC362" s="15"/>
      <c r="BD362" s="42"/>
      <c r="BE362" s="17"/>
      <c r="BF362" s="17"/>
      <c r="BG362" s="15"/>
    </row>
    <row r="363" ht="12.75" customHeight="1">
      <c r="A363" s="15"/>
      <c r="B363" s="13"/>
      <c r="C363" s="15"/>
      <c r="D363" s="15"/>
      <c r="E363" s="17"/>
      <c r="F363" s="17"/>
      <c r="G363" s="15"/>
      <c r="H363" s="15"/>
      <c r="I363" s="15"/>
      <c r="J363" s="49"/>
      <c r="K363" s="15"/>
      <c r="L363" s="21"/>
      <c r="M363" s="17"/>
      <c r="N363" s="17"/>
      <c r="O363" s="15"/>
      <c r="P363" s="15"/>
      <c r="Q363" s="15"/>
      <c r="R363" s="17"/>
      <c r="S363" s="26"/>
      <c r="T363" s="26"/>
      <c r="U363" s="26"/>
      <c r="V363" s="26"/>
      <c r="W363" s="26"/>
      <c r="X363" s="26"/>
      <c r="Y363" s="15"/>
      <c r="Z363" s="49"/>
      <c r="AA363" s="15"/>
      <c r="AB363" s="15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49"/>
      <c r="AP363" s="15"/>
      <c r="AQ363" s="15"/>
      <c r="AR363" s="209"/>
      <c r="AS363" s="210"/>
      <c r="AT363" s="210"/>
      <c r="AU363" s="210"/>
      <c r="AV363" s="210"/>
      <c r="AW363" s="210"/>
      <c r="AX363" s="210"/>
      <c r="AY363" s="49"/>
      <c r="AZ363" s="15"/>
      <c r="BA363" s="15"/>
      <c r="BB363" s="15"/>
      <c r="BC363" s="15"/>
      <c r="BD363" s="42"/>
      <c r="BE363" s="17"/>
      <c r="BF363" s="17"/>
      <c r="BG363" s="15"/>
    </row>
    <row r="364" ht="12.75" customHeight="1">
      <c r="A364" s="15"/>
      <c r="B364" s="13"/>
      <c r="C364" s="15"/>
      <c r="D364" s="15"/>
      <c r="E364" s="17"/>
      <c r="F364" s="17"/>
      <c r="G364" s="15"/>
      <c r="H364" s="15"/>
      <c r="I364" s="15"/>
      <c r="J364" s="49"/>
      <c r="K364" s="15"/>
      <c r="L364" s="21"/>
      <c r="M364" s="17"/>
      <c r="N364" s="17"/>
      <c r="O364" s="15"/>
      <c r="P364" s="15"/>
      <c r="Q364" s="15"/>
      <c r="R364" s="17"/>
      <c r="S364" s="26"/>
      <c r="T364" s="26"/>
      <c r="U364" s="26"/>
      <c r="V364" s="26"/>
      <c r="W364" s="26"/>
      <c r="X364" s="26"/>
      <c r="Y364" s="15"/>
      <c r="Z364" s="49"/>
      <c r="AA364" s="15"/>
      <c r="AB364" s="15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49"/>
      <c r="AP364" s="15"/>
      <c r="AQ364" s="15"/>
      <c r="AR364" s="209"/>
      <c r="AS364" s="210"/>
      <c r="AT364" s="210"/>
      <c r="AU364" s="210"/>
      <c r="AV364" s="210"/>
      <c r="AW364" s="210"/>
      <c r="AX364" s="210"/>
      <c r="AY364" s="49"/>
      <c r="AZ364" s="15"/>
      <c r="BA364" s="15"/>
      <c r="BB364" s="15"/>
      <c r="BC364" s="15"/>
      <c r="BD364" s="42"/>
      <c r="BE364" s="17"/>
      <c r="BF364" s="17"/>
      <c r="BG364" s="15"/>
    </row>
    <row r="365" ht="12.75" customHeight="1">
      <c r="A365" s="15"/>
      <c r="B365" s="13"/>
      <c r="C365" s="15"/>
      <c r="D365" s="15"/>
      <c r="E365" s="17"/>
      <c r="F365" s="17"/>
      <c r="G365" s="15"/>
      <c r="H365" s="15"/>
      <c r="I365" s="15"/>
      <c r="J365" s="49"/>
      <c r="K365" s="15"/>
      <c r="L365" s="21"/>
      <c r="M365" s="17"/>
      <c r="N365" s="17"/>
      <c r="O365" s="15"/>
      <c r="P365" s="15"/>
      <c r="Q365" s="15"/>
      <c r="R365" s="17"/>
      <c r="S365" s="26"/>
      <c r="T365" s="26"/>
      <c r="U365" s="26"/>
      <c r="V365" s="26"/>
      <c r="W365" s="26"/>
      <c r="X365" s="26"/>
      <c r="Y365" s="15"/>
      <c r="Z365" s="49"/>
      <c r="AA365" s="15"/>
      <c r="AB365" s="15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49"/>
      <c r="AP365" s="15"/>
      <c r="AQ365" s="15"/>
      <c r="AR365" s="209"/>
      <c r="AS365" s="210"/>
      <c r="AT365" s="210"/>
      <c r="AU365" s="210"/>
      <c r="AV365" s="210"/>
      <c r="AW365" s="210"/>
      <c r="AX365" s="210"/>
      <c r="AY365" s="49"/>
      <c r="AZ365" s="15"/>
      <c r="BA365" s="15"/>
      <c r="BB365" s="15"/>
      <c r="BC365" s="15"/>
      <c r="BD365" s="42"/>
      <c r="BE365" s="17"/>
      <c r="BF365" s="17"/>
      <c r="BG365" s="15"/>
    </row>
    <row r="366" ht="12.75" customHeight="1">
      <c r="A366" s="15"/>
      <c r="B366" s="13"/>
      <c r="C366" s="15"/>
      <c r="D366" s="15"/>
      <c r="E366" s="17"/>
      <c r="F366" s="17"/>
      <c r="G366" s="15"/>
      <c r="H366" s="15"/>
      <c r="I366" s="15"/>
      <c r="J366" s="49"/>
      <c r="K366" s="15"/>
      <c r="L366" s="21"/>
      <c r="M366" s="17"/>
      <c r="N366" s="17"/>
      <c r="O366" s="15"/>
      <c r="P366" s="15"/>
      <c r="Q366" s="15"/>
      <c r="R366" s="17"/>
      <c r="S366" s="26"/>
      <c r="T366" s="26"/>
      <c r="U366" s="26"/>
      <c r="V366" s="26"/>
      <c r="W366" s="26"/>
      <c r="X366" s="26"/>
      <c r="Y366" s="15"/>
      <c r="Z366" s="49"/>
      <c r="AA366" s="15"/>
      <c r="AB366" s="15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49"/>
      <c r="AP366" s="15"/>
      <c r="AQ366" s="15"/>
      <c r="AR366" s="209"/>
      <c r="AS366" s="210"/>
      <c r="AT366" s="210"/>
      <c r="AU366" s="210"/>
      <c r="AV366" s="210"/>
      <c r="AW366" s="210"/>
      <c r="AX366" s="210"/>
      <c r="AY366" s="49"/>
      <c r="AZ366" s="15"/>
      <c r="BA366" s="15"/>
      <c r="BB366" s="15"/>
      <c r="BC366" s="15"/>
      <c r="BD366" s="42"/>
      <c r="BE366" s="17"/>
      <c r="BF366" s="17"/>
      <c r="BG366" s="15"/>
    </row>
    <row r="367" ht="12.75" customHeight="1">
      <c r="A367" s="15"/>
      <c r="B367" s="13"/>
      <c r="C367" s="15"/>
      <c r="D367" s="15"/>
      <c r="E367" s="17"/>
      <c r="F367" s="17"/>
      <c r="G367" s="15"/>
      <c r="H367" s="15"/>
      <c r="I367" s="15"/>
      <c r="J367" s="49"/>
      <c r="K367" s="15"/>
      <c r="L367" s="21"/>
      <c r="M367" s="17"/>
      <c r="N367" s="17"/>
      <c r="O367" s="15"/>
      <c r="P367" s="15"/>
      <c r="Q367" s="15"/>
      <c r="R367" s="17"/>
      <c r="S367" s="26"/>
      <c r="T367" s="26"/>
      <c r="U367" s="26"/>
      <c r="V367" s="26"/>
      <c r="W367" s="26"/>
      <c r="X367" s="26"/>
      <c r="Y367" s="15"/>
      <c r="Z367" s="49"/>
      <c r="AA367" s="15"/>
      <c r="AB367" s="15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49"/>
      <c r="AP367" s="15"/>
      <c r="AQ367" s="15"/>
      <c r="AR367" s="209"/>
      <c r="AS367" s="210"/>
      <c r="AT367" s="210"/>
      <c r="AU367" s="210"/>
      <c r="AV367" s="210"/>
      <c r="AW367" s="210"/>
      <c r="AX367" s="210"/>
      <c r="AY367" s="49"/>
      <c r="AZ367" s="15"/>
      <c r="BA367" s="15"/>
      <c r="BB367" s="15"/>
      <c r="BC367" s="15"/>
      <c r="BD367" s="42"/>
      <c r="BE367" s="17"/>
      <c r="BF367" s="17"/>
      <c r="BG367" s="15"/>
    </row>
    <row r="368" ht="12.75" customHeight="1">
      <c r="A368" s="15"/>
      <c r="B368" s="13"/>
      <c r="C368" s="15"/>
      <c r="D368" s="15"/>
      <c r="E368" s="17"/>
      <c r="F368" s="17"/>
      <c r="G368" s="15"/>
      <c r="H368" s="15"/>
      <c r="I368" s="15"/>
      <c r="J368" s="49"/>
      <c r="K368" s="15"/>
      <c r="L368" s="21"/>
      <c r="M368" s="17"/>
      <c r="N368" s="17"/>
      <c r="O368" s="15"/>
      <c r="P368" s="15"/>
      <c r="Q368" s="15"/>
      <c r="R368" s="17"/>
      <c r="S368" s="26"/>
      <c r="T368" s="26"/>
      <c r="U368" s="26"/>
      <c r="V368" s="26"/>
      <c r="W368" s="26"/>
      <c r="X368" s="26"/>
      <c r="Y368" s="15"/>
      <c r="Z368" s="49"/>
      <c r="AA368" s="15"/>
      <c r="AB368" s="15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49"/>
      <c r="AP368" s="15"/>
      <c r="AQ368" s="15"/>
      <c r="AR368" s="209"/>
      <c r="AS368" s="210"/>
      <c r="AT368" s="210"/>
      <c r="AU368" s="210"/>
      <c r="AV368" s="210"/>
      <c r="AW368" s="210"/>
      <c r="AX368" s="210"/>
      <c r="AY368" s="49"/>
      <c r="AZ368" s="15"/>
      <c r="BA368" s="15"/>
      <c r="BB368" s="15"/>
      <c r="BC368" s="15"/>
      <c r="BD368" s="42"/>
      <c r="BE368" s="17"/>
      <c r="BF368" s="17"/>
      <c r="BG368" s="15"/>
    </row>
    <row r="369" ht="12.75" customHeight="1">
      <c r="A369" s="15"/>
      <c r="B369" s="13"/>
      <c r="C369" s="15"/>
      <c r="D369" s="15"/>
      <c r="E369" s="17"/>
      <c r="F369" s="17"/>
      <c r="G369" s="15"/>
      <c r="H369" s="15"/>
      <c r="I369" s="15"/>
      <c r="J369" s="49"/>
      <c r="K369" s="15"/>
      <c r="L369" s="21"/>
      <c r="M369" s="17"/>
      <c r="N369" s="17"/>
      <c r="O369" s="15"/>
      <c r="P369" s="15"/>
      <c r="Q369" s="15"/>
      <c r="R369" s="17"/>
      <c r="S369" s="26"/>
      <c r="T369" s="26"/>
      <c r="U369" s="26"/>
      <c r="V369" s="26"/>
      <c r="W369" s="26"/>
      <c r="X369" s="26"/>
      <c r="Y369" s="15"/>
      <c r="Z369" s="49"/>
      <c r="AA369" s="15"/>
      <c r="AB369" s="15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49"/>
      <c r="AP369" s="15"/>
      <c r="AQ369" s="15"/>
      <c r="AR369" s="209"/>
      <c r="AS369" s="210"/>
      <c r="AT369" s="210"/>
      <c r="AU369" s="210"/>
      <c r="AV369" s="210"/>
      <c r="AW369" s="210"/>
      <c r="AX369" s="210"/>
      <c r="AY369" s="49"/>
      <c r="AZ369" s="15"/>
      <c r="BA369" s="15"/>
      <c r="BB369" s="15"/>
      <c r="BC369" s="15"/>
      <c r="BD369" s="42"/>
      <c r="BE369" s="17"/>
      <c r="BF369" s="17"/>
      <c r="BG369" s="15"/>
    </row>
    <row r="370" ht="12.75" customHeight="1">
      <c r="A370" s="15"/>
      <c r="B370" s="13"/>
      <c r="C370" s="15"/>
      <c r="D370" s="15"/>
      <c r="E370" s="17"/>
      <c r="F370" s="17"/>
      <c r="G370" s="15"/>
      <c r="H370" s="15"/>
      <c r="I370" s="15"/>
      <c r="J370" s="49"/>
      <c r="K370" s="15"/>
      <c r="L370" s="21"/>
      <c r="M370" s="17"/>
      <c r="N370" s="17"/>
      <c r="O370" s="15"/>
      <c r="P370" s="15"/>
      <c r="Q370" s="15"/>
      <c r="R370" s="17"/>
      <c r="S370" s="26"/>
      <c r="T370" s="26"/>
      <c r="U370" s="26"/>
      <c r="V370" s="26"/>
      <c r="W370" s="26"/>
      <c r="X370" s="26"/>
      <c r="Y370" s="15"/>
      <c r="Z370" s="49"/>
      <c r="AA370" s="15"/>
      <c r="AB370" s="15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49"/>
      <c r="AP370" s="15"/>
      <c r="AQ370" s="15"/>
      <c r="AR370" s="209"/>
      <c r="AS370" s="210"/>
      <c r="AT370" s="210"/>
      <c r="AU370" s="210"/>
      <c r="AV370" s="210"/>
      <c r="AW370" s="210"/>
      <c r="AX370" s="210"/>
      <c r="AY370" s="49"/>
      <c r="AZ370" s="15"/>
      <c r="BA370" s="15"/>
      <c r="BB370" s="15"/>
      <c r="BC370" s="15"/>
      <c r="BD370" s="42"/>
      <c r="BE370" s="17"/>
      <c r="BF370" s="17"/>
      <c r="BG370" s="15"/>
    </row>
    <row r="371" ht="12.75" customHeight="1">
      <c r="A371" s="15"/>
      <c r="B371" s="13"/>
      <c r="C371" s="15"/>
      <c r="D371" s="15"/>
      <c r="E371" s="17"/>
      <c r="F371" s="17"/>
      <c r="G371" s="15"/>
      <c r="H371" s="15"/>
      <c r="I371" s="15"/>
      <c r="J371" s="49"/>
      <c r="K371" s="15"/>
      <c r="L371" s="21"/>
      <c r="M371" s="17"/>
      <c r="N371" s="17"/>
      <c r="O371" s="15"/>
      <c r="P371" s="15"/>
      <c r="Q371" s="15"/>
      <c r="R371" s="17"/>
      <c r="S371" s="26"/>
      <c r="T371" s="26"/>
      <c r="U371" s="26"/>
      <c r="V371" s="26"/>
      <c r="W371" s="26"/>
      <c r="X371" s="26"/>
      <c r="Y371" s="15"/>
      <c r="Z371" s="49"/>
      <c r="AA371" s="15"/>
      <c r="AB371" s="15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49"/>
      <c r="AP371" s="15"/>
      <c r="AQ371" s="15"/>
      <c r="AR371" s="209"/>
      <c r="AS371" s="210"/>
      <c r="AT371" s="210"/>
      <c r="AU371" s="210"/>
      <c r="AV371" s="210"/>
      <c r="AW371" s="210"/>
      <c r="AX371" s="210"/>
      <c r="AY371" s="49"/>
      <c r="AZ371" s="15"/>
      <c r="BA371" s="15"/>
      <c r="BB371" s="15"/>
      <c r="BC371" s="15"/>
      <c r="BD371" s="42"/>
      <c r="BE371" s="17"/>
      <c r="BF371" s="17"/>
      <c r="BG371" s="15"/>
    </row>
    <row r="372" ht="12.75" customHeight="1">
      <c r="A372" s="15"/>
      <c r="B372" s="13"/>
      <c r="C372" s="15"/>
      <c r="D372" s="15"/>
      <c r="E372" s="17"/>
      <c r="F372" s="17"/>
      <c r="G372" s="15"/>
      <c r="H372" s="15"/>
      <c r="I372" s="15"/>
      <c r="J372" s="49"/>
      <c r="K372" s="15"/>
      <c r="L372" s="21"/>
      <c r="M372" s="17"/>
      <c r="N372" s="17"/>
      <c r="O372" s="15"/>
      <c r="P372" s="15"/>
      <c r="Q372" s="15"/>
      <c r="R372" s="17"/>
      <c r="S372" s="26"/>
      <c r="T372" s="26"/>
      <c r="U372" s="26"/>
      <c r="V372" s="26"/>
      <c r="W372" s="26"/>
      <c r="X372" s="26"/>
      <c r="Y372" s="15"/>
      <c r="Z372" s="49"/>
      <c r="AA372" s="15"/>
      <c r="AB372" s="15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49"/>
      <c r="AP372" s="15"/>
      <c r="AQ372" s="15"/>
      <c r="AR372" s="209"/>
      <c r="AS372" s="210"/>
      <c r="AT372" s="210"/>
      <c r="AU372" s="210"/>
      <c r="AV372" s="210"/>
      <c r="AW372" s="210"/>
      <c r="AX372" s="210"/>
      <c r="AY372" s="49"/>
      <c r="AZ372" s="15"/>
      <c r="BA372" s="15"/>
      <c r="BB372" s="15"/>
      <c r="BC372" s="15"/>
      <c r="BD372" s="42"/>
      <c r="BE372" s="17"/>
      <c r="BF372" s="17"/>
      <c r="BG372" s="15"/>
    </row>
    <row r="373" ht="12.75" customHeight="1">
      <c r="A373" s="15"/>
      <c r="B373" s="13"/>
      <c r="C373" s="15"/>
      <c r="D373" s="15"/>
      <c r="E373" s="17"/>
      <c r="F373" s="17"/>
      <c r="G373" s="15"/>
      <c r="H373" s="15"/>
      <c r="I373" s="15"/>
      <c r="J373" s="49"/>
      <c r="K373" s="15"/>
      <c r="L373" s="21"/>
      <c r="M373" s="17"/>
      <c r="N373" s="17"/>
      <c r="O373" s="15"/>
      <c r="P373" s="15"/>
      <c r="Q373" s="15"/>
      <c r="R373" s="17"/>
      <c r="S373" s="26"/>
      <c r="T373" s="26"/>
      <c r="U373" s="26"/>
      <c r="V373" s="26"/>
      <c r="W373" s="26"/>
      <c r="X373" s="26"/>
      <c r="Y373" s="15"/>
      <c r="Z373" s="49"/>
      <c r="AA373" s="15"/>
      <c r="AB373" s="15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49"/>
      <c r="AP373" s="15"/>
      <c r="AQ373" s="15"/>
      <c r="AR373" s="209"/>
      <c r="AS373" s="210"/>
      <c r="AT373" s="210"/>
      <c r="AU373" s="210"/>
      <c r="AV373" s="210"/>
      <c r="AW373" s="210"/>
      <c r="AX373" s="210"/>
      <c r="AY373" s="49"/>
      <c r="AZ373" s="15"/>
      <c r="BA373" s="15"/>
      <c r="BB373" s="15"/>
      <c r="BC373" s="15"/>
      <c r="BD373" s="42"/>
      <c r="BE373" s="17"/>
      <c r="BF373" s="17"/>
      <c r="BG373" s="15"/>
    </row>
    <row r="374" ht="12.75" customHeight="1">
      <c r="A374" s="15"/>
      <c r="B374" s="13"/>
      <c r="C374" s="15"/>
      <c r="D374" s="15"/>
      <c r="E374" s="17"/>
      <c r="F374" s="17"/>
      <c r="G374" s="15"/>
      <c r="H374" s="15"/>
      <c r="I374" s="15"/>
      <c r="J374" s="49"/>
      <c r="K374" s="15"/>
      <c r="L374" s="21"/>
      <c r="M374" s="17"/>
      <c r="N374" s="17"/>
      <c r="O374" s="15"/>
      <c r="P374" s="15"/>
      <c r="Q374" s="15"/>
      <c r="R374" s="17"/>
      <c r="S374" s="26"/>
      <c r="T374" s="26"/>
      <c r="U374" s="26"/>
      <c r="V374" s="26"/>
      <c r="W374" s="26"/>
      <c r="X374" s="26"/>
      <c r="Y374" s="15"/>
      <c r="Z374" s="49"/>
      <c r="AA374" s="15"/>
      <c r="AB374" s="15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49"/>
      <c r="AP374" s="15"/>
      <c r="AQ374" s="15"/>
      <c r="AR374" s="209"/>
      <c r="AS374" s="210"/>
      <c r="AT374" s="210"/>
      <c r="AU374" s="210"/>
      <c r="AV374" s="210"/>
      <c r="AW374" s="210"/>
      <c r="AX374" s="210"/>
      <c r="AY374" s="49"/>
      <c r="AZ374" s="15"/>
      <c r="BA374" s="15"/>
      <c r="BB374" s="15"/>
      <c r="BC374" s="15"/>
      <c r="BD374" s="42"/>
      <c r="BE374" s="17"/>
      <c r="BF374" s="17"/>
      <c r="BG374" s="15"/>
    </row>
    <row r="375" ht="12.75" customHeight="1">
      <c r="A375" s="15"/>
      <c r="B375" s="13"/>
      <c r="C375" s="15"/>
      <c r="D375" s="15"/>
      <c r="E375" s="17"/>
      <c r="F375" s="17"/>
      <c r="G375" s="15"/>
      <c r="H375" s="15"/>
      <c r="I375" s="15"/>
      <c r="J375" s="49"/>
      <c r="K375" s="15"/>
      <c r="L375" s="21"/>
      <c r="M375" s="17"/>
      <c r="N375" s="17"/>
      <c r="O375" s="15"/>
      <c r="P375" s="15"/>
      <c r="Q375" s="15"/>
      <c r="R375" s="17"/>
      <c r="S375" s="26"/>
      <c r="T375" s="26"/>
      <c r="U375" s="26"/>
      <c r="V375" s="26"/>
      <c r="W375" s="26"/>
      <c r="X375" s="26"/>
      <c r="Y375" s="15"/>
      <c r="Z375" s="49"/>
      <c r="AA375" s="15"/>
      <c r="AB375" s="15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49"/>
      <c r="AP375" s="15"/>
      <c r="AQ375" s="15"/>
      <c r="AR375" s="209"/>
      <c r="AS375" s="210"/>
      <c r="AT375" s="210"/>
      <c r="AU375" s="210"/>
      <c r="AV375" s="210"/>
      <c r="AW375" s="210"/>
      <c r="AX375" s="210"/>
      <c r="AY375" s="49"/>
      <c r="AZ375" s="15"/>
      <c r="BA375" s="15"/>
      <c r="BB375" s="15"/>
      <c r="BC375" s="15"/>
      <c r="BD375" s="42"/>
      <c r="BE375" s="17"/>
      <c r="BF375" s="17"/>
      <c r="BG375" s="15"/>
    </row>
    <row r="376" ht="12.75" customHeight="1">
      <c r="A376" s="15"/>
      <c r="B376" s="13"/>
      <c r="C376" s="15"/>
      <c r="D376" s="15"/>
      <c r="E376" s="17"/>
      <c r="F376" s="17"/>
      <c r="G376" s="15"/>
      <c r="H376" s="15"/>
      <c r="I376" s="15"/>
      <c r="J376" s="49"/>
      <c r="K376" s="15"/>
      <c r="L376" s="21"/>
      <c r="M376" s="17"/>
      <c r="N376" s="17"/>
      <c r="O376" s="15"/>
      <c r="P376" s="15"/>
      <c r="Q376" s="15"/>
      <c r="R376" s="17"/>
      <c r="S376" s="26"/>
      <c r="T376" s="26"/>
      <c r="U376" s="26"/>
      <c r="V376" s="26"/>
      <c r="W376" s="26"/>
      <c r="X376" s="26"/>
      <c r="Y376" s="15"/>
      <c r="Z376" s="49"/>
      <c r="AA376" s="15"/>
      <c r="AB376" s="15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49"/>
      <c r="AP376" s="15"/>
      <c r="AQ376" s="15"/>
      <c r="AR376" s="209"/>
      <c r="AS376" s="210"/>
      <c r="AT376" s="210"/>
      <c r="AU376" s="210"/>
      <c r="AV376" s="210"/>
      <c r="AW376" s="210"/>
      <c r="AX376" s="210"/>
      <c r="AY376" s="49"/>
      <c r="AZ376" s="15"/>
      <c r="BA376" s="15"/>
      <c r="BB376" s="15"/>
      <c r="BC376" s="15"/>
      <c r="BD376" s="42"/>
      <c r="BE376" s="17"/>
      <c r="BF376" s="17"/>
      <c r="BG376" s="15"/>
    </row>
    <row r="377" ht="12.75" customHeight="1">
      <c r="A377" s="15"/>
      <c r="B377" s="13"/>
      <c r="C377" s="15"/>
      <c r="D377" s="15"/>
      <c r="E377" s="17"/>
      <c r="F377" s="17"/>
      <c r="G377" s="15"/>
      <c r="H377" s="15"/>
      <c r="I377" s="15"/>
      <c r="J377" s="49"/>
      <c r="K377" s="15"/>
      <c r="L377" s="21"/>
      <c r="M377" s="17"/>
      <c r="N377" s="17"/>
      <c r="O377" s="15"/>
      <c r="P377" s="15"/>
      <c r="Q377" s="15"/>
      <c r="R377" s="17"/>
      <c r="S377" s="26"/>
      <c r="T377" s="26"/>
      <c r="U377" s="26"/>
      <c r="V377" s="26"/>
      <c r="W377" s="26"/>
      <c r="X377" s="26"/>
      <c r="Y377" s="15"/>
      <c r="Z377" s="49"/>
      <c r="AA377" s="15"/>
      <c r="AB377" s="15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49"/>
      <c r="AP377" s="15"/>
      <c r="AQ377" s="15"/>
      <c r="AR377" s="209"/>
      <c r="AS377" s="210"/>
      <c r="AT377" s="210"/>
      <c r="AU377" s="210"/>
      <c r="AV377" s="210"/>
      <c r="AW377" s="210"/>
      <c r="AX377" s="210"/>
      <c r="AY377" s="49"/>
      <c r="AZ377" s="15"/>
      <c r="BA377" s="15"/>
      <c r="BB377" s="15"/>
      <c r="BC377" s="15"/>
      <c r="BD377" s="42"/>
      <c r="BE377" s="17"/>
      <c r="BF377" s="17"/>
      <c r="BG377" s="15"/>
    </row>
    <row r="378" ht="12.75" customHeight="1">
      <c r="A378" s="15"/>
      <c r="B378" s="13"/>
      <c r="C378" s="15"/>
      <c r="D378" s="15"/>
      <c r="E378" s="17"/>
      <c r="F378" s="17"/>
      <c r="G378" s="15"/>
      <c r="H378" s="15"/>
      <c r="I378" s="15"/>
      <c r="J378" s="49"/>
      <c r="K378" s="15"/>
      <c r="L378" s="21"/>
      <c r="M378" s="17"/>
      <c r="N378" s="17"/>
      <c r="O378" s="15"/>
      <c r="P378" s="15"/>
      <c r="Q378" s="15"/>
      <c r="R378" s="17"/>
      <c r="S378" s="26"/>
      <c r="T378" s="26"/>
      <c r="U378" s="26"/>
      <c r="V378" s="26"/>
      <c r="W378" s="26"/>
      <c r="X378" s="26"/>
      <c r="Y378" s="15"/>
      <c r="Z378" s="49"/>
      <c r="AA378" s="15"/>
      <c r="AB378" s="15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49"/>
      <c r="AP378" s="15"/>
      <c r="AQ378" s="15"/>
      <c r="AR378" s="209"/>
      <c r="AS378" s="210"/>
      <c r="AT378" s="210"/>
      <c r="AU378" s="210"/>
      <c r="AV378" s="210"/>
      <c r="AW378" s="210"/>
      <c r="AX378" s="210"/>
      <c r="AY378" s="49"/>
      <c r="AZ378" s="15"/>
      <c r="BA378" s="15"/>
      <c r="BB378" s="15"/>
      <c r="BC378" s="15"/>
      <c r="BD378" s="42"/>
      <c r="BE378" s="17"/>
      <c r="BF378" s="17"/>
      <c r="BG378" s="15"/>
    </row>
    <row r="379" ht="12.75" customHeight="1">
      <c r="A379" s="15"/>
      <c r="B379" s="13"/>
      <c r="C379" s="15"/>
      <c r="D379" s="15"/>
      <c r="E379" s="17"/>
      <c r="F379" s="17"/>
      <c r="G379" s="15"/>
      <c r="H379" s="15"/>
      <c r="I379" s="15"/>
      <c r="J379" s="49"/>
      <c r="K379" s="15"/>
      <c r="L379" s="21"/>
      <c r="M379" s="17"/>
      <c r="N379" s="17"/>
      <c r="O379" s="15"/>
      <c r="P379" s="15"/>
      <c r="Q379" s="15"/>
      <c r="R379" s="17"/>
      <c r="S379" s="26"/>
      <c r="T379" s="26"/>
      <c r="U379" s="26"/>
      <c r="V379" s="26"/>
      <c r="W379" s="26"/>
      <c r="X379" s="26"/>
      <c r="Y379" s="15"/>
      <c r="Z379" s="49"/>
      <c r="AA379" s="15"/>
      <c r="AB379" s="15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49"/>
      <c r="AP379" s="15"/>
      <c r="AQ379" s="15"/>
      <c r="AR379" s="209"/>
      <c r="AS379" s="210"/>
      <c r="AT379" s="210"/>
      <c r="AU379" s="210"/>
      <c r="AV379" s="210"/>
      <c r="AW379" s="210"/>
      <c r="AX379" s="210"/>
      <c r="AY379" s="49"/>
      <c r="AZ379" s="15"/>
      <c r="BA379" s="15"/>
      <c r="BB379" s="15"/>
      <c r="BC379" s="15"/>
      <c r="BD379" s="42"/>
      <c r="BE379" s="17"/>
      <c r="BF379" s="17"/>
      <c r="BG379" s="15"/>
    </row>
    <row r="380" ht="12.75" customHeight="1">
      <c r="A380" s="15"/>
      <c r="B380" s="13"/>
      <c r="C380" s="15"/>
      <c r="D380" s="15"/>
      <c r="E380" s="17"/>
      <c r="F380" s="17"/>
      <c r="G380" s="15"/>
      <c r="H380" s="15"/>
      <c r="I380" s="15"/>
      <c r="J380" s="49"/>
      <c r="K380" s="15"/>
      <c r="L380" s="21"/>
      <c r="M380" s="17"/>
      <c r="N380" s="17"/>
      <c r="O380" s="15"/>
      <c r="P380" s="15"/>
      <c r="Q380" s="15"/>
      <c r="R380" s="17"/>
      <c r="S380" s="26"/>
      <c r="T380" s="26"/>
      <c r="U380" s="26"/>
      <c r="V380" s="26"/>
      <c r="W380" s="26"/>
      <c r="X380" s="26"/>
      <c r="Y380" s="15"/>
      <c r="Z380" s="49"/>
      <c r="AA380" s="15"/>
      <c r="AB380" s="15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49"/>
      <c r="AP380" s="15"/>
      <c r="AQ380" s="15"/>
      <c r="AR380" s="209"/>
      <c r="AS380" s="210"/>
      <c r="AT380" s="210"/>
      <c r="AU380" s="210"/>
      <c r="AV380" s="210"/>
      <c r="AW380" s="210"/>
      <c r="AX380" s="210"/>
      <c r="AY380" s="49"/>
      <c r="AZ380" s="15"/>
      <c r="BA380" s="15"/>
      <c r="BB380" s="15"/>
      <c r="BC380" s="15"/>
      <c r="BD380" s="42"/>
      <c r="BE380" s="17"/>
      <c r="BF380" s="17"/>
      <c r="BG380" s="15"/>
    </row>
    <row r="381" ht="12.75" customHeight="1">
      <c r="A381" s="15"/>
      <c r="B381" s="13"/>
      <c r="C381" s="15"/>
      <c r="D381" s="15"/>
      <c r="E381" s="17"/>
      <c r="F381" s="17"/>
      <c r="G381" s="15"/>
      <c r="H381" s="15"/>
      <c r="I381" s="15"/>
      <c r="J381" s="49"/>
      <c r="K381" s="15"/>
      <c r="L381" s="21"/>
      <c r="M381" s="17"/>
      <c r="N381" s="17"/>
      <c r="O381" s="15"/>
      <c r="P381" s="15"/>
      <c r="Q381" s="15"/>
      <c r="R381" s="17"/>
      <c r="S381" s="26"/>
      <c r="T381" s="26"/>
      <c r="U381" s="26"/>
      <c r="V381" s="26"/>
      <c r="W381" s="26"/>
      <c r="X381" s="26"/>
      <c r="Y381" s="15"/>
      <c r="Z381" s="49"/>
      <c r="AA381" s="15"/>
      <c r="AB381" s="15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49"/>
      <c r="AP381" s="15"/>
      <c r="AQ381" s="15"/>
      <c r="AR381" s="209"/>
      <c r="AS381" s="210"/>
      <c r="AT381" s="210"/>
      <c r="AU381" s="210"/>
      <c r="AV381" s="210"/>
      <c r="AW381" s="210"/>
      <c r="AX381" s="210"/>
      <c r="AY381" s="49"/>
      <c r="AZ381" s="15"/>
      <c r="BA381" s="15"/>
      <c r="BB381" s="15"/>
      <c r="BC381" s="15"/>
      <c r="BD381" s="42"/>
      <c r="BE381" s="17"/>
      <c r="BF381" s="17"/>
      <c r="BG381" s="15"/>
    </row>
    <row r="382" ht="12.75" customHeight="1">
      <c r="A382" s="15"/>
      <c r="B382" s="13"/>
      <c r="C382" s="15"/>
      <c r="D382" s="15"/>
      <c r="E382" s="17"/>
      <c r="F382" s="17"/>
      <c r="G382" s="15"/>
      <c r="H382" s="15"/>
      <c r="I382" s="15"/>
      <c r="J382" s="49"/>
      <c r="K382" s="15"/>
      <c r="L382" s="21"/>
      <c r="M382" s="17"/>
      <c r="N382" s="17"/>
      <c r="O382" s="15"/>
      <c r="P382" s="15"/>
      <c r="Q382" s="15"/>
      <c r="R382" s="17"/>
      <c r="S382" s="26"/>
      <c r="T382" s="26"/>
      <c r="U382" s="26"/>
      <c r="V382" s="26"/>
      <c r="W382" s="26"/>
      <c r="X382" s="26"/>
      <c r="Y382" s="15"/>
      <c r="Z382" s="49"/>
      <c r="AA382" s="15"/>
      <c r="AB382" s="15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49"/>
      <c r="AP382" s="15"/>
      <c r="AQ382" s="15"/>
      <c r="AR382" s="209"/>
      <c r="AS382" s="210"/>
      <c r="AT382" s="210"/>
      <c r="AU382" s="210"/>
      <c r="AV382" s="210"/>
      <c r="AW382" s="210"/>
      <c r="AX382" s="210"/>
      <c r="AY382" s="49"/>
      <c r="AZ382" s="15"/>
      <c r="BA382" s="15"/>
      <c r="BB382" s="15"/>
      <c r="BC382" s="15"/>
      <c r="BD382" s="42"/>
      <c r="BE382" s="17"/>
      <c r="BF382" s="17"/>
      <c r="BG382" s="15"/>
    </row>
    <row r="383" ht="12.75" customHeight="1">
      <c r="A383" s="15"/>
      <c r="B383" s="13"/>
      <c r="C383" s="15"/>
      <c r="D383" s="15"/>
      <c r="E383" s="17"/>
      <c r="F383" s="17"/>
      <c r="G383" s="15"/>
      <c r="H383" s="15"/>
      <c r="I383" s="15"/>
      <c r="J383" s="49"/>
      <c r="K383" s="15"/>
      <c r="L383" s="21"/>
      <c r="M383" s="17"/>
      <c r="N383" s="17"/>
      <c r="O383" s="15"/>
      <c r="P383" s="15"/>
      <c r="Q383" s="15"/>
      <c r="R383" s="17"/>
      <c r="S383" s="26"/>
      <c r="T383" s="26"/>
      <c r="U383" s="26"/>
      <c r="V383" s="26"/>
      <c r="W383" s="26"/>
      <c r="X383" s="26"/>
      <c r="Y383" s="15"/>
      <c r="Z383" s="49"/>
      <c r="AA383" s="15"/>
      <c r="AB383" s="15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49"/>
      <c r="AP383" s="15"/>
      <c r="AQ383" s="15"/>
      <c r="AR383" s="209"/>
      <c r="AS383" s="210"/>
      <c r="AT383" s="210"/>
      <c r="AU383" s="210"/>
      <c r="AV383" s="210"/>
      <c r="AW383" s="210"/>
      <c r="AX383" s="210"/>
      <c r="AY383" s="49"/>
      <c r="AZ383" s="15"/>
      <c r="BA383" s="15"/>
      <c r="BB383" s="15"/>
      <c r="BC383" s="15"/>
      <c r="BD383" s="42"/>
      <c r="BE383" s="17"/>
      <c r="BF383" s="17"/>
      <c r="BG383" s="15"/>
    </row>
    <row r="384" ht="12.75" customHeight="1">
      <c r="A384" s="15"/>
      <c r="B384" s="13"/>
      <c r="C384" s="15"/>
      <c r="D384" s="15"/>
      <c r="E384" s="17"/>
      <c r="F384" s="17"/>
      <c r="G384" s="15"/>
      <c r="H384" s="15"/>
      <c r="I384" s="15"/>
      <c r="J384" s="49"/>
      <c r="K384" s="15"/>
      <c r="L384" s="21"/>
      <c r="M384" s="17"/>
      <c r="N384" s="17"/>
      <c r="O384" s="15"/>
      <c r="P384" s="15"/>
      <c r="Q384" s="15"/>
      <c r="R384" s="17"/>
      <c r="S384" s="26"/>
      <c r="T384" s="26"/>
      <c r="U384" s="26"/>
      <c r="V384" s="26"/>
      <c r="W384" s="26"/>
      <c r="X384" s="26"/>
      <c r="Y384" s="15"/>
      <c r="Z384" s="49"/>
      <c r="AA384" s="15"/>
      <c r="AB384" s="15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49"/>
      <c r="AP384" s="15"/>
      <c r="AQ384" s="15"/>
      <c r="AR384" s="209"/>
      <c r="AS384" s="210"/>
      <c r="AT384" s="210"/>
      <c r="AU384" s="210"/>
      <c r="AV384" s="210"/>
      <c r="AW384" s="210"/>
      <c r="AX384" s="210"/>
      <c r="AY384" s="49"/>
      <c r="AZ384" s="15"/>
      <c r="BA384" s="15"/>
      <c r="BB384" s="15"/>
      <c r="BC384" s="15"/>
      <c r="BD384" s="42"/>
      <c r="BE384" s="17"/>
      <c r="BF384" s="17"/>
      <c r="BG384" s="15"/>
    </row>
    <row r="385" ht="12.75" customHeight="1">
      <c r="A385" s="15"/>
      <c r="B385" s="13"/>
      <c r="C385" s="15"/>
      <c r="D385" s="15"/>
      <c r="E385" s="17"/>
      <c r="F385" s="17"/>
      <c r="G385" s="15"/>
      <c r="H385" s="15"/>
      <c r="I385" s="15"/>
      <c r="J385" s="49"/>
      <c r="K385" s="15"/>
      <c r="L385" s="21"/>
      <c r="M385" s="17"/>
      <c r="N385" s="17"/>
      <c r="O385" s="15"/>
      <c r="P385" s="15"/>
      <c r="Q385" s="15"/>
      <c r="R385" s="17"/>
      <c r="S385" s="26"/>
      <c r="T385" s="26"/>
      <c r="U385" s="26"/>
      <c r="V385" s="26"/>
      <c r="W385" s="26"/>
      <c r="X385" s="26"/>
      <c r="Y385" s="15"/>
      <c r="Z385" s="49"/>
      <c r="AA385" s="15"/>
      <c r="AB385" s="15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49"/>
      <c r="AP385" s="15"/>
      <c r="AQ385" s="15"/>
      <c r="AR385" s="209"/>
      <c r="AS385" s="210"/>
      <c r="AT385" s="210"/>
      <c r="AU385" s="210"/>
      <c r="AV385" s="210"/>
      <c r="AW385" s="210"/>
      <c r="AX385" s="210"/>
      <c r="AY385" s="49"/>
      <c r="AZ385" s="15"/>
      <c r="BA385" s="15"/>
      <c r="BB385" s="15"/>
      <c r="BC385" s="15"/>
      <c r="BD385" s="42"/>
      <c r="BE385" s="17"/>
      <c r="BF385" s="17"/>
      <c r="BG385" s="15"/>
    </row>
    <row r="386" ht="12.75" customHeight="1">
      <c r="A386" s="15"/>
      <c r="B386" s="13"/>
      <c r="C386" s="15"/>
      <c r="D386" s="15"/>
      <c r="E386" s="17"/>
      <c r="F386" s="17"/>
      <c r="G386" s="15"/>
      <c r="H386" s="15"/>
      <c r="I386" s="15"/>
      <c r="J386" s="49"/>
      <c r="K386" s="15"/>
      <c r="L386" s="21"/>
      <c r="M386" s="17"/>
      <c r="N386" s="17"/>
      <c r="O386" s="15"/>
      <c r="P386" s="15"/>
      <c r="Q386" s="15"/>
      <c r="R386" s="17"/>
      <c r="S386" s="26"/>
      <c r="T386" s="26"/>
      <c r="U386" s="26"/>
      <c r="V386" s="26"/>
      <c r="W386" s="26"/>
      <c r="X386" s="26"/>
      <c r="Y386" s="15"/>
      <c r="Z386" s="49"/>
      <c r="AA386" s="15"/>
      <c r="AB386" s="15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49"/>
      <c r="AP386" s="15"/>
      <c r="AQ386" s="15"/>
      <c r="AR386" s="209"/>
      <c r="AS386" s="210"/>
      <c r="AT386" s="210"/>
      <c r="AU386" s="210"/>
      <c r="AV386" s="210"/>
      <c r="AW386" s="210"/>
      <c r="AX386" s="210"/>
      <c r="AY386" s="49"/>
      <c r="AZ386" s="15"/>
      <c r="BA386" s="15"/>
      <c r="BB386" s="15"/>
      <c r="BC386" s="15"/>
      <c r="BD386" s="42"/>
      <c r="BE386" s="17"/>
      <c r="BF386" s="17"/>
      <c r="BG386" s="15"/>
    </row>
    <row r="387" ht="12.75" customHeight="1">
      <c r="A387" s="15"/>
      <c r="B387" s="13"/>
      <c r="C387" s="15"/>
      <c r="D387" s="15"/>
      <c r="E387" s="17"/>
      <c r="F387" s="17"/>
      <c r="G387" s="15"/>
      <c r="H387" s="15"/>
      <c r="I387" s="15"/>
      <c r="J387" s="49"/>
      <c r="K387" s="15"/>
      <c r="L387" s="21"/>
      <c r="M387" s="17"/>
      <c r="N387" s="17"/>
      <c r="O387" s="15"/>
      <c r="P387" s="15"/>
      <c r="Q387" s="15"/>
      <c r="R387" s="17"/>
      <c r="S387" s="26"/>
      <c r="T387" s="26"/>
      <c r="U387" s="26"/>
      <c r="V387" s="26"/>
      <c r="W387" s="26"/>
      <c r="X387" s="26"/>
      <c r="Y387" s="15"/>
      <c r="Z387" s="49"/>
      <c r="AA387" s="15"/>
      <c r="AB387" s="15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49"/>
      <c r="AP387" s="15"/>
      <c r="AQ387" s="15"/>
      <c r="AR387" s="209"/>
      <c r="AS387" s="210"/>
      <c r="AT387" s="210"/>
      <c r="AU387" s="210"/>
      <c r="AV387" s="210"/>
      <c r="AW387" s="210"/>
      <c r="AX387" s="210"/>
      <c r="AY387" s="49"/>
      <c r="AZ387" s="15"/>
      <c r="BA387" s="15"/>
      <c r="BB387" s="15"/>
      <c r="BC387" s="15"/>
      <c r="BD387" s="42"/>
      <c r="BE387" s="17"/>
      <c r="BF387" s="17"/>
      <c r="BG387" s="15"/>
    </row>
    <row r="388" ht="12.75" customHeight="1">
      <c r="A388" s="15"/>
      <c r="B388" s="13"/>
      <c r="C388" s="15"/>
      <c r="D388" s="15"/>
      <c r="E388" s="17"/>
      <c r="F388" s="17"/>
      <c r="G388" s="15"/>
      <c r="H388" s="15"/>
      <c r="I388" s="15"/>
      <c r="J388" s="49"/>
      <c r="K388" s="15"/>
      <c r="L388" s="21"/>
      <c r="M388" s="17"/>
      <c r="N388" s="17"/>
      <c r="O388" s="15"/>
      <c r="P388" s="15"/>
      <c r="Q388" s="15"/>
      <c r="R388" s="17"/>
      <c r="S388" s="26"/>
      <c r="T388" s="26"/>
      <c r="U388" s="26"/>
      <c r="V388" s="26"/>
      <c r="W388" s="26"/>
      <c r="X388" s="26"/>
      <c r="Y388" s="15"/>
      <c r="Z388" s="49"/>
      <c r="AA388" s="15"/>
      <c r="AB388" s="15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49"/>
      <c r="AP388" s="15"/>
      <c r="AQ388" s="15"/>
      <c r="AR388" s="209"/>
      <c r="AS388" s="210"/>
      <c r="AT388" s="210"/>
      <c r="AU388" s="210"/>
      <c r="AV388" s="210"/>
      <c r="AW388" s="210"/>
      <c r="AX388" s="210"/>
      <c r="AY388" s="49"/>
      <c r="AZ388" s="15"/>
      <c r="BA388" s="15"/>
      <c r="BB388" s="15"/>
      <c r="BC388" s="15"/>
      <c r="BD388" s="42"/>
      <c r="BE388" s="17"/>
      <c r="BF388" s="17"/>
      <c r="BG388" s="15"/>
    </row>
    <row r="389" ht="12.75" customHeight="1">
      <c r="A389" s="15"/>
      <c r="B389" s="13"/>
      <c r="C389" s="15"/>
      <c r="D389" s="15"/>
      <c r="E389" s="17"/>
      <c r="F389" s="17"/>
      <c r="G389" s="15"/>
      <c r="H389" s="15"/>
      <c r="I389" s="15"/>
      <c r="J389" s="49"/>
      <c r="K389" s="15"/>
      <c r="L389" s="21"/>
      <c r="M389" s="17"/>
      <c r="N389" s="17"/>
      <c r="O389" s="15"/>
      <c r="P389" s="15"/>
      <c r="Q389" s="15"/>
      <c r="R389" s="17"/>
      <c r="S389" s="26"/>
      <c r="T389" s="26"/>
      <c r="U389" s="26"/>
      <c r="V389" s="26"/>
      <c r="W389" s="26"/>
      <c r="X389" s="26"/>
      <c r="Y389" s="15"/>
      <c r="Z389" s="49"/>
      <c r="AA389" s="15"/>
      <c r="AB389" s="15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49"/>
      <c r="AP389" s="15"/>
      <c r="AQ389" s="15"/>
      <c r="AR389" s="209"/>
      <c r="AS389" s="210"/>
      <c r="AT389" s="210"/>
      <c r="AU389" s="210"/>
      <c r="AV389" s="210"/>
      <c r="AW389" s="210"/>
      <c r="AX389" s="210"/>
      <c r="AY389" s="49"/>
      <c r="AZ389" s="15"/>
      <c r="BA389" s="15"/>
      <c r="BB389" s="15"/>
      <c r="BC389" s="15"/>
      <c r="BD389" s="42"/>
      <c r="BE389" s="17"/>
      <c r="BF389" s="17"/>
      <c r="BG389" s="15"/>
    </row>
    <row r="390" ht="12.75" customHeight="1">
      <c r="A390" s="15"/>
      <c r="B390" s="13"/>
      <c r="C390" s="15"/>
      <c r="D390" s="15"/>
      <c r="E390" s="17"/>
      <c r="F390" s="17"/>
      <c r="G390" s="15"/>
      <c r="H390" s="15"/>
      <c r="I390" s="15"/>
      <c r="J390" s="49"/>
      <c r="K390" s="15"/>
      <c r="L390" s="21"/>
      <c r="M390" s="17"/>
      <c r="N390" s="17"/>
      <c r="O390" s="15"/>
      <c r="P390" s="15"/>
      <c r="Q390" s="15"/>
      <c r="R390" s="17"/>
      <c r="S390" s="26"/>
      <c r="T390" s="26"/>
      <c r="U390" s="26"/>
      <c r="V390" s="26"/>
      <c r="W390" s="26"/>
      <c r="X390" s="26"/>
      <c r="Y390" s="15"/>
      <c r="Z390" s="49"/>
      <c r="AA390" s="15"/>
      <c r="AB390" s="15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49"/>
      <c r="AP390" s="15"/>
      <c r="AQ390" s="15"/>
      <c r="AR390" s="209"/>
      <c r="AS390" s="210"/>
      <c r="AT390" s="210"/>
      <c r="AU390" s="210"/>
      <c r="AV390" s="210"/>
      <c r="AW390" s="210"/>
      <c r="AX390" s="210"/>
      <c r="AY390" s="49"/>
      <c r="AZ390" s="15"/>
      <c r="BA390" s="15"/>
      <c r="BB390" s="15"/>
      <c r="BC390" s="15"/>
      <c r="BD390" s="42"/>
      <c r="BE390" s="17"/>
      <c r="BF390" s="17"/>
      <c r="BG390" s="15"/>
    </row>
    <row r="391" ht="12.75" customHeight="1">
      <c r="A391" s="15"/>
      <c r="B391" s="13"/>
      <c r="C391" s="15"/>
      <c r="D391" s="15"/>
      <c r="E391" s="17"/>
      <c r="F391" s="17"/>
      <c r="G391" s="15"/>
      <c r="H391" s="15"/>
      <c r="I391" s="15"/>
      <c r="J391" s="49"/>
      <c r="K391" s="15"/>
      <c r="L391" s="21"/>
      <c r="M391" s="17"/>
      <c r="N391" s="17"/>
      <c r="O391" s="15"/>
      <c r="P391" s="15"/>
      <c r="Q391" s="15"/>
      <c r="R391" s="17"/>
      <c r="S391" s="26"/>
      <c r="T391" s="26"/>
      <c r="U391" s="26"/>
      <c r="V391" s="26"/>
      <c r="W391" s="26"/>
      <c r="X391" s="26"/>
      <c r="Y391" s="15"/>
      <c r="Z391" s="49"/>
      <c r="AA391" s="15"/>
      <c r="AB391" s="15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49"/>
      <c r="AP391" s="15"/>
      <c r="AQ391" s="15"/>
      <c r="AR391" s="209"/>
      <c r="AS391" s="210"/>
      <c r="AT391" s="210"/>
      <c r="AU391" s="210"/>
      <c r="AV391" s="210"/>
      <c r="AW391" s="210"/>
      <c r="AX391" s="210"/>
      <c r="AY391" s="49"/>
      <c r="AZ391" s="15"/>
      <c r="BA391" s="15"/>
      <c r="BB391" s="15"/>
      <c r="BC391" s="15"/>
      <c r="BD391" s="42"/>
      <c r="BE391" s="17"/>
      <c r="BF391" s="17"/>
      <c r="BG391" s="15"/>
    </row>
    <row r="392" ht="12.75" customHeight="1">
      <c r="A392" s="15"/>
      <c r="B392" s="13"/>
      <c r="C392" s="15"/>
      <c r="D392" s="15"/>
      <c r="E392" s="17"/>
      <c r="F392" s="17"/>
      <c r="G392" s="15"/>
      <c r="H392" s="15"/>
      <c r="I392" s="15"/>
      <c r="J392" s="49"/>
      <c r="K392" s="15"/>
      <c r="L392" s="21"/>
      <c r="M392" s="17"/>
      <c r="N392" s="17"/>
      <c r="O392" s="15"/>
      <c r="P392" s="15"/>
      <c r="Q392" s="15"/>
      <c r="R392" s="17"/>
      <c r="S392" s="26"/>
      <c r="T392" s="26"/>
      <c r="U392" s="26"/>
      <c r="V392" s="26"/>
      <c r="W392" s="26"/>
      <c r="X392" s="26"/>
      <c r="Y392" s="15"/>
      <c r="Z392" s="49"/>
      <c r="AA392" s="15"/>
      <c r="AB392" s="15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49"/>
      <c r="AP392" s="15"/>
      <c r="AQ392" s="15"/>
      <c r="AR392" s="209"/>
      <c r="AS392" s="210"/>
      <c r="AT392" s="210"/>
      <c r="AU392" s="210"/>
      <c r="AV392" s="210"/>
      <c r="AW392" s="210"/>
      <c r="AX392" s="210"/>
      <c r="AY392" s="49"/>
      <c r="AZ392" s="15"/>
      <c r="BA392" s="15"/>
      <c r="BB392" s="15"/>
      <c r="BC392" s="15"/>
      <c r="BD392" s="42"/>
      <c r="BE392" s="17"/>
      <c r="BF392" s="17"/>
      <c r="BG392" s="15"/>
    </row>
    <row r="393" ht="12.75" customHeight="1">
      <c r="A393" s="15"/>
      <c r="B393" s="13"/>
      <c r="C393" s="15"/>
      <c r="D393" s="15"/>
      <c r="E393" s="17"/>
      <c r="F393" s="17"/>
      <c r="G393" s="15"/>
      <c r="H393" s="15"/>
      <c r="I393" s="15"/>
      <c r="J393" s="49"/>
      <c r="K393" s="15"/>
      <c r="L393" s="21"/>
      <c r="M393" s="17"/>
      <c r="N393" s="17"/>
      <c r="O393" s="15"/>
      <c r="P393" s="15"/>
      <c r="Q393" s="15"/>
      <c r="R393" s="17"/>
      <c r="S393" s="26"/>
      <c r="T393" s="26"/>
      <c r="U393" s="26"/>
      <c r="V393" s="26"/>
      <c r="W393" s="26"/>
      <c r="X393" s="26"/>
      <c r="Y393" s="15"/>
      <c r="Z393" s="49"/>
      <c r="AA393" s="15"/>
      <c r="AB393" s="15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49"/>
      <c r="AP393" s="15"/>
      <c r="AQ393" s="15"/>
      <c r="AR393" s="209"/>
      <c r="AS393" s="210"/>
      <c r="AT393" s="210"/>
      <c r="AU393" s="210"/>
      <c r="AV393" s="210"/>
      <c r="AW393" s="210"/>
      <c r="AX393" s="210"/>
      <c r="AY393" s="49"/>
      <c r="AZ393" s="15"/>
      <c r="BA393" s="15"/>
      <c r="BB393" s="15"/>
      <c r="BC393" s="15"/>
      <c r="BD393" s="42"/>
      <c r="BE393" s="17"/>
      <c r="BF393" s="17"/>
      <c r="BG393" s="15"/>
    </row>
    <row r="394" ht="12.75" customHeight="1">
      <c r="A394" s="15"/>
      <c r="B394" s="13"/>
      <c r="C394" s="15"/>
      <c r="D394" s="15"/>
      <c r="E394" s="17"/>
      <c r="F394" s="17"/>
      <c r="G394" s="15"/>
      <c r="H394" s="15"/>
      <c r="I394" s="15"/>
      <c r="J394" s="49"/>
      <c r="K394" s="15"/>
      <c r="L394" s="21"/>
      <c r="M394" s="17"/>
      <c r="N394" s="17"/>
      <c r="O394" s="15"/>
      <c r="P394" s="15"/>
      <c r="Q394" s="15"/>
      <c r="R394" s="17"/>
      <c r="S394" s="26"/>
      <c r="T394" s="26"/>
      <c r="U394" s="26"/>
      <c r="V394" s="26"/>
      <c r="W394" s="26"/>
      <c r="X394" s="26"/>
      <c r="Y394" s="15"/>
      <c r="Z394" s="49"/>
      <c r="AA394" s="15"/>
      <c r="AB394" s="15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49"/>
      <c r="AP394" s="15"/>
      <c r="AQ394" s="15"/>
      <c r="AR394" s="209"/>
      <c r="AS394" s="210"/>
      <c r="AT394" s="210"/>
      <c r="AU394" s="210"/>
      <c r="AV394" s="210"/>
      <c r="AW394" s="210"/>
      <c r="AX394" s="210"/>
      <c r="AY394" s="49"/>
      <c r="AZ394" s="15"/>
      <c r="BA394" s="15"/>
      <c r="BB394" s="15"/>
      <c r="BC394" s="15"/>
      <c r="BD394" s="42"/>
      <c r="BE394" s="17"/>
      <c r="BF394" s="17"/>
      <c r="BG394" s="15"/>
    </row>
    <row r="395" ht="12.75" customHeight="1">
      <c r="A395" s="15"/>
      <c r="B395" s="13"/>
      <c r="C395" s="15"/>
      <c r="D395" s="15"/>
      <c r="E395" s="17"/>
      <c r="F395" s="17"/>
      <c r="G395" s="15"/>
      <c r="H395" s="15"/>
      <c r="I395" s="15"/>
      <c r="J395" s="49"/>
      <c r="K395" s="15"/>
      <c r="L395" s="21"/>
      <c r="M395" s="17"/>
      <c r="N395" s="17"/>
      <c r="O395" s="15"/>
      <c r="P395" s="15"/>
      <c r="Q395" s="15"/>
      <c r="R395" s="17"/>
      <c r="S395" s="26"/>
      <c r="T395" s="26"/>
      <c r="U395" s="26"/>
      <c r="V395" s="26"/>
      <c r="W395" s="26"/>
      <c r="X395" s="26"/>
      <c r="Y395" s="15"/>
      <c r="Z395" s="49"/>
      <c r="AA395" s="15"/>
      <c r="AB395" s="15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49"/>
      <c r="AP395" s="15"/>
      <c r="AQ395" s="15"/>
      <c r="AR395" s="209"/>
      <c r="AS395" s="210"/>
      <c r="AT395" s="210"/>
      <c r="AU395" s="210"/>
      <c r="AV395" s="210"/>
      <c r="AW395" s="210"/>
      <c r="AX395" s="210"/>
      <c r="AY395" s="49"/>
      <c r="AZ395" s="15"/>
      <c r="BA395" s="15"/>
      <c r="BB395" s="15"/>
      <c r="BC395" s="15"/>
      <c r="BD395" s="42"/>
      <c r="BE395" s="17"/>
      <c r="BF395" s="17"/>
      <c r="BG395" s="15"/>
    </row>
    <row r="396" ht="12.75" customHeight="1">
      <c r="A396" s="15"/>
      <c r="B396" s="13"/>
      <c r="C396" s="15"/>
      <c r="D396" s="15"/>
      <c r="E396" s="17"/>
      <c r="F396" s="17"/>
      <c r="G396" s="15"/>
      <c r="H396" s="15"/>
      <c r="I396" s="15"/>
      <c r="J396" s="49"/>
      <c r="K396" s="15"/>
      <c r="L396" s="21"/>
      <c r="M396" s="17"/>
      <c r="N396" s="17"/>
      <c r="O396" s="15"/>
      <c r="P396" s="15"/>
      <c r="Q396" s="15"/>
      <c r="R396" s="17"/>
      <c r="S396" s="26"/>
      <c r="T396" s="26"/>
      <c r="U396" s="26"/>
      <c r="V396" s="26"/>
      <c r="W396" s="26"/>
      <c r="X396" s="26"/>
      <c r="Y396" s="15"/>
      <c r="Z396" s="49"/>
      <c r="AA396" s="15"/>
      <c r="AB396" s="15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49"/>
      <c r="AP396" s="15"/>
      <c r="AQ396" s="15"/>
      <c r="AR396" s="209"/>
      <c r="AS396" s="210"/>
      <c r="AT396" s="210"/>
      <c r="AU396" s="210"/>
      <c r="AV396" s="210"/>
      <c r="AW396" s="210"/>
      <c r="AX396" s="210"/>
      <c r="AY396" s="49"/>
      <c r="AZ396" s="15"/>
      <c r="BA396" s="15"/>
      <c r="BB396" s="15"/>
      <c r="BC396" s="15"/>
      <c r="BD396" s="42"/>
      <c r="BE396" s="17"/>
      <c r="BF396" s="17"/>
      <c r="BG396" s="15"/>
    </row>
    <row r="397" ht="12.75" customHeight="1">
      <c r="A397" s="15"/>
      <c r="B397" s="13"/>
      <c r="C397" s="15"/>
      <c r="D397" s="15"/>
      <c r="E397" s="17"/>
      <c r="F397" s="17"/>
      <c r="G397" s="15"/>
      <c r="H397" s="15"/>
      <c r="I397" s="15"/>
      <c r="J397" s="49"/>
      <c r="K397" s="15"/>
      <c r="L397" s="21"/>
      <c r="M397" s="17"/>
      <c r="N397" s="17"/>
      <c r="O397" s="15"/>
      <c r="P397" s="15"/>
      <c r="Q397" s="15"/>
      <c r="R397" s="17"/>
      <c r="S397" s="26"/>
      <c r="T397" s="26"/>
      <c r="U397" s="26"/>
      <c r="V397" s="26"/>
      <c r="W397" s="26"/>
      <c r="X397" s="26"/>
      <c r="Y397" s="15"/>
      <c r="Z397" s="49"/>
      <c r="AA397" s="15"/>
      <c r="AB397" s="15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49"/>
      <c r="AP397" s="15"/>
      <c r="AQ397" s="15"/>
      <c r="AR397" s="209"/>
      <c r="AS397" s="210"/>
      <c r="AT397" s="210"/>
      <c r="AU397" s="210"/>
      <c r="AV397" s="210"/>
      <c r="AW397" s="210"/>
      <c r="AX397" s="210"/>
      <c r="AY397" s="49"/>
      <c r="AZ397" s="15"/>
      <c r="BA397" s="15"/>
      <c r="BB397" s="15"/>
      <c r="BC397" s="15"/>
      <c r="BD397" s="42"/>
      <c r="BE397" s="17"/>
      <c r="BF397" s="17"/>
      <c r="BG397" s="15"/>
    </row>
    <row r="398" ht="12.75" customHeight="1">
      <c r="A398" s="15"/>
      <c r="B398" s="13"/>
      <c r="C398" s="15"/>
      <c r="D398" s="15"/>
      <c r="E398" s="17"/>
      <c r="F398" s="17"/>
      <c r="G398" s="15"/>
      <c r="H398" s="15"/>
      <c r="I398" s="15"/>
      <c r="J398" s="49"/>
      <c r="K398" s="15"/>
      <c r="L398" s="21"/>
      <c r="M398" s="17"/>
      <c r="N398" s="17"/>
      <c r="O398" s="15"/>
      <c r="P398" s="15"/>
      <c r="Q398" s="15"/>
      <c r="R398" s="17"/>
      <c r="S398" s="26"/>
      <c r="T398" s="26"/>
      <c r="U398" s="26"/>
      <c r="V398" s="26"/>
      <c r="W398" s="26"/>
      <c r="X398" s="26"/>
      <c r="Y398" s="15"/>
      <c r="Z398" s="49"/>
      <c r="AA398" s="15"/>
      <c r="AB398" s="15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49"/>
      <c r="AP398" s="15"/>
      <c r="AQ398" s="15"/>
      <c r="AR398" s="209"/>
      <c r="AS398" s="210"/>
      <c r="AT398" s="210"/>
      <c r="AU398" s="210"/>
      <c r="AV398" s="210"/>
      <c r="AW398" s="210"/>
      <c r="AX398" s="210"/>
      <c r="AY398" s="49"/>
      <c r="AZ398" s="15"/>
      <c r="BA398" s="15"/>
      <c r="BB398" s="15"/>
      <c r="BC398" s="15"/>
      <c r="BD398" s="42"/>
      <c r="BE398" s="17"/>
      <c r="BF398" s="17"/>
      <c r="BG398" s="15"/>
    </row>
    <row r="399" ht="12.75" customHeight="1">
      <c r="A399" s="15"/>
      <c r="B399" s="13"/>
      <c r="C399" s="15"/>
      <c r="D399" s="15"/>
      <c r="E399" s="17"/>
      <c r="F399" s="17"/>
      <c r="G399" s="15"/>
      <c r="H399" s="15"/>
      <c r="I399" s="15"/>
      <c r="J399" s="49"/>
      <c r="K399" s="15"/>
      <c r="L399" s="21"/>
      <c r="M399" s="17"/>
      <c r="N399" s="17"/>
      <c r="O399" s="15"/>
      <c r="P399" s="15"/>
      <c r="Q399" s="15"/>
      <c r="R399" s="17"/>
      <c r="S399" s="26"/>
      <c r="T399" s="26"/>
      <c r="U399" s="26"/>
      <c r="V399" s="26"/>
      <c r="W399" s="26"/>
      <c r="X399" s="26"/>
      <c r="Y399" s="15"/>
      <c r="Z399" s="49"/>
      <c r="AA399" s="15"/>
      <c r="AB399" s="15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49"/>
      <c r="AP399" s="15"/>
      <c r="AQ399" s="15"/>
      <c r="AR399" s="209"/>
      <c r="AS399" s="210"/>
      <c r="AT399" s="210"/>
      <c r="AU399" s="210"/>
      <c r="AV399" s="210"/>
      <c r="AW399" s="210"/>
      <c r="AX399" s="210"/>
      <c r="AY399" s="49"/>
      <c r="AZ399" s="15"/>
      <c r="BA399" s="15"/>
      <c r="BB399" s="15"/>
      <c r="BC399" s="15"/>
      <c r="BD399" s="42"/>
      <c r="BE399" s="17"/>
      <c r="BF399" s="17"/>
      <c r="BG399" s="15"/>
    </row>
    <row r="400" ht="12.75" customHeight="1">
      <c r="A400" s="15"/>
      <c r="B400" s="13"/>
      <c r="C400" s="15"/>
      <c r="D400" s="15"/>
      <c r="E400" s="17"/>
      <c r="F400" s="17"/>
      <c r="G400" s="15"/>
      <c r="H400" s="15"/>
      <c r="I400" s="15"/>
      <c r="J400" s="49"/>
      <c r="K400" s="15"/>
      <c r="L400" s="21"/>
      <c r="M400" s="17"/>
      <c r="N400" s="17"/>
      <c r="O400" s="15"/>
      <c r="P400" s="15"/>
      <c r="Q400" s="15"/>
      <c r="R400" s="17"/>
      <c r="S400" s="26"/>
      <c r="T400" s="26"/>
      <c r="U400" s="26"/>
      <c r="V400" s="26"/>
      <c r="W400" s="26"/>
      <c r="X400" s="26"/>
      <c r="Y400" s="15"/>
      <c r="Z400" s="49"/>
      <c r="AA400" s="15"/>
      <c r="AB400" s="15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49"/>
      <c r="AP400" s="15"/>
      <c r="AQ400" s="15"/>
      <c r="AR400" s="209"/>
      <c r="AS400" s="210"/>
      <c r="AT400" s="210"/>
      <c r="AU400" s="210"/>
      <c r="AV400" s="210"/>
      <c r="AW400" s="210"/>
      <c r="AX400" s="210"/>
      <c r="AY400" s="49"/>
      <c r="AZ400" s="15"/>
      <c r="BA400" s="15"/>
      <c r="BB400" s="15"/>
      <c r="BC400" s="15"/>
      <c r="BD400" s="42"/>
      <c r="BE400" s="17"/>
      <c r="BF400" s="17"/>
      <c r="BG400" s="15"/>
    </row>
    <row r="401" ht="12.75" customHeight="1">
      <c r="A401" s="15"/>
      <c r="B401" s="13"/>
      <c r="C401" s="15"/>
      <c r="D401" s="15"/>
      <c r="E401" s="17"/>
      <c r="F401" s="17"/>
      <c r="G401" s="15"/>
      <c r="H401" s="15"/>
      <c r="I401" s="15"/>
      <c r="J401" s="49"/>
      <c r="K401" s="15"/>
      <c r="L401" s="21"/>
      <c r="M401" s="17"/>
      <c r="N401" s="17"/>
      <c r="O401" s="15"/>
      <c r="P401" s="15"/>
      <c r="Q401" s="15"/>
      <c r="R401" s="17"/>
      <c r="S401" s="26"/>
      <c r="T401" s="26"/>
      <c r="U401" s="26"/>
      <c r="V401" s="26"/>
      <c r="W401" s="26"/>
      <c r="X401" s="26"/>
      <c r="Y401" s="15"/>
      <c r="Z401" s="49"/>
      <c r="AA401" s="15"/>
      <c r="AB401" s="15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49"/>
      <c r="AP401" s="15"/>
      <c r="AQ401" s="15"/>
      <c r="AR401" s="209"/>
      <c r="AS401" s="210"/>
      <c r="AT401" s="210"/>
      <c r="AU401" s="210"/>
      <c r="AV401" s="210"/>
      <c r="AW401" s="210"/>
      <c r="AX401" s="210"/>
      <c r="AY401" s="49"/>
      <c r="AZ401" s="15"/>
      <c r="BA401" s="15"/>
      <c r="BB401" s="15"/>
      <c r="BC401" s="15"/>
      <c r="BD401" s="42"/>
      <c r="BE401" s="17"/>
      <c r="BF401" s="17"/>
      <c r="BG401" s="15"/>
    </row>
    <row r="402" ht="12.75" customHeight="1">
      <c r="A402" s="15"/>
      <c r="B402" s="13"/>
      <c r="C402" s="15"/>
      <c r="D402" s="15"/>
      <c r="E402" s="17"/>
      <c r="F402" s="17"/>
      <c r="G402" s="15"/>
      <c r="H402" s="15"/>
      <c r="I402" s="15"/>
      <c r="J402" s="49"/>
      <c r="K402" s="15"/>
      <c r="L402" s="21"/>
      <c r="M402" s="17"/>
      <c r="N402" s="17"/>
      <c r="O402" s="15"/>
      <c r="P402" s="15"/>
      <c r="Q402" s="15"/>
      <c r="R402" s="17"/>
      <c r="S402" s="26"/>
      <c r="T402" s="26"/>
      <c r="U402" s="26"/>
      <c r="V402" s="26"/>
      <c r="W402" s="26"/>
      <c r="X402" s="26"/>
      <c r="Y402" s="15"/>
      <c r="Z402" s="49"/>
      <c r="AA402" s="15"/>
      <c r="AB402" s="15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49"/>
      <c r="AP402" s="15"/>
      <c r="AQ402" s="15"/>
      <c r="AR402" s="209"/>
      <c r="AS402" s="210"/>
      <c r="AT402" s="210"/>
      <c r="AU402" s="210"/>
      <c r="AV402" s="210"/>
      <c r="AW402" s="210"/>
      <c r="AX402" s="210"/>
      <c r="AY402" s="49"/>
      <c r="AZ402" s="15"/>
      <c r="BA402" s="15"/>
      <c r="BB402" s="15"/>
      <c r="BC402" s="15"/>
      <c r="BD402" s="42"/>
      <c r="BE402" s="17"/>
      <c r="BF402" s="17"/>
      <c r="BG402" s="15"/>
    </row>
    <row r="403" ht="12.75" customHeight="1">
      <c r="A403" s="15"/>
      <c r="B403" s="13"/>
      <c r="C403" s="15"/>
      <c r="D403" s="15"/>
      <c r="E403" s="17"/>
      <c r="F403" s="17"/>
      <c r="G403" s="15"/>
      <c r="H403" s="15"/>
      <c r="I403" s="15"/>
      <c r="J403" s="49"/>
      <c r="K403" s="15"/>
      <c r="L403" s="21"/>
      <c r="M403" s="17"/>
      <c r="N403" s="17"/>
      <c r="O403" s="15"/>
      <c r="P403" s="15"/>
      <c r="Q403" s="15"/>
      <c r="R403" s="17"/>
      <c r="S403" s="26"/>
      <c r="T403" s="26"/>
      <c r="U403" s="26"/>
      <c r="V403" s="26"/>
      <c r="W403" s="26"/>
      <c r="X403" s="26"/>
      <c r="Y403" s="15"/>
      <c r="Z403" s="49"/>
      <c r="AA403" s="15"/>
      <c r="AB403" s="15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49"/>
      <c r="AP403" s="15"/>
      <c r="AQ403" s="15"/>
      <c r="AR403" s="209"/>
      <c r="AS403" s="210"/>
      <c r="AT403" s="210"/>
      <c r="AU403" s="210"/>
      <c r="AV403" s="210"/>
      <c r="AW403" s="210"/>
      <c r="AX403" s="210"/>
      <c r="AY403" s="49"/>
      <c r="AZ403" s="15"/>
      <c r="BA403" s="15"/>
      <c r="BB403" s="15"/>
      <c r="BC403" s="15"/>
      <c r="BD403" s="42"/>
      <c r="BE403" s="17"/>
      <c r="BF403" s="17"/>
      <c r="BG403" s="15"/>
    </row>
    <row r="404" ht="12.75" customHeight="1">
      <c r="A404" s="15"/>
      <c r="B404" s="13"/>
      <c r="C404" s="15"/>
      <c r="D404" s="15"/>
      <c r="E404" s="17"/>
      <c r="F404" s="17"/>
      <c r="G404" s="15"/>
      <c r="H404" s="15"/>
      <c r="I404" s="15"/>
      <c r="J404" s="49"/>
      <c r="K404" s="15"/>
      <c r="L404" s="21"/>
      <c r="M404" s="17"/>
      <c r="N404" s="17"/>
      <c r="O404" s="15"/>
      <c r="P404" s="15"/>
      <c r="Q404" s="15"/>
      <c r="R404" s="17"/>
      <c r="S404" s="26"/>
      <c r="T404" s="26"/>
      <c r="U404" s="26"/>
      <c r="V404" s="26"/>
      <c r="W404" s="26"/>
      <c r="X404" s="26"/>
      <c r="Y404" s="15"/>
      <c r="Z404" s="49"/>
      <c r="AA404" s="15"/>
      <c r="AB404" s="15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49"/>
      <c r="AP404" s="15"/>
      <c r="AQ404" s="15"/>
      <c r="AR404" s="209"/>
      <c r="AS404" s="210"/>
      <c r="AT404" s="210"/>
      <c r="AU404" s="210"/>
      <c r="AV404" s="210"/>
      <c r="AW404" s="210"/>
      <c r="AX404" s="210"/>
      <c r="AY404" s="49"/>
      <c r="AZ404" s="15"/>
      <c r="BA404" s="15"/>
      <c r="BB404" s="15"/>
      <c r="BC404" s="15"/>
      <c r="BD404" s="42"/>
      <c r="BE404" s="17"/>
      <c r="BF404" s="17"/>
      <c r="BG404" s="15"/>
    </row>
    <row r="405" ht="12.75" customHeight="1">
      <c r="A405" s="15"/>
      <c r="B405" s="13"/>
      <c r="C405" s="15"/>
      <c r="D405" s="15"/>
      <c r="E405" s="17"/>
      <c r="F405" s="17"/>
      <c r="G405" s="15"/>
      <c r="H405" s="15"/>
      <c r="I405" s="15"/>
      <c r="J405" s="49"/>
      <c r="K405" s="15"/>
      <c r="L405" s="21"/>
      <c r="M405" s="17"/>
      <c r="N405" s="17"/>
      <c r="O405" s="15"/>
      <c r="P405" s="15"/>
      <c r="Q405" s="15"/>
      <c r="R405" s="17"/>
      <c r="S405" s="26"/>
      <c r="T405" s="26"/>
      <c r="U405" s="26"/>
      <c r="V405" s="26"/>
      <c r="W405" s="26"/>
      <c r="X405" s="26"/>
      <c r="Y405" s="15"/>
      <c r="Z405" s="49"/>
      <c r="AA405" s="15"/>
      <c r="AB405" s="15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49"/>
      <c r="AP405" s="15"/>
      <c r="AQ405" s="15"/>
      <c r="AR405" s="209"/>
      <c r="AS405" s="210"/>
      <c r="AT405" s="210"/>
      <c r="AU405" s="210"/>
      <c r="AV405" s="210"/>
      <c r="AW405" s="210"/>
      <c r="AX405" s="210"/>
      <c r="AY405" s="49"/>
      <c r="AZ405" s="15"/>
      <c r="BA405" s="15"/>
      <c r="BB405" s="15"/>
      <c r="BC405" s="15"/>
      <c r="BD405" s="42"/>
      <c r="BE405" s="17"/>
      <c r="BF405" s="17"/>
      <c r="BG405" s="15"/>
    </row>
    <row r="406" ht="12.75" customHeight="1">
      <c r="A406" s="15"/>
      <c r="B406" s="13"/>
      <c r="C406" s="15"/>
      <c r="D406" s="15"/>
      <c r="E406" s="17"/>
      <c r="F406" s="17"/>
      <c r="G406" s="15"/>
      <c r="H406" s="15"/>
      <c r="I406" s="15"/>
      <c r="J406" s="49"/>
      <c r="K406" s="15"/>
      <c r="L406" s="21"/>
      <c r="M406" s="17"/>
      <c r="N406" s="17"/>
      <c r="O406" s="15"/>
      <c r="P406" s="15"/>
      <c r="Q406" s="15"/>
      <c r="R406" s="17"/>
      <c r="S406" s="26"/>
      <c r="T406" s="26"/>
      <c r="U406" s="26"/>
      <c r="V406" s="26"/>
      <c r="W406" s="26"/>
      <c r="X406" s="26"/>
      <c r="Y406" s="15"/>
      <c r="Z406" s="49"/>
      <c r="AA406" s="15"/>
      <c r="AB406" s="15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49"/>
      <c r="AP406" s="15"/>
      <c r="AQ406" s="15"/>
      <c r="AR406" s="209"/>
      <c r="AS406" s="210"/>
      <c r="AT406" s="210"/>
      <c r="AU406" s="210"/>
      <c r="AV406" s="210"/>
      <c r="AW406" s="210"/>
      <c r="AX406" s="210"/>
      <c r="AY406" s="49"/>
      <c r="AZ406" s="15"/>
      <c r="BA406" s="15"/>
      <c r="BB406" s="15"/>
      <c r="BC406" s="15"/>
      <c r="BD406" s="42"/>
      <c r="BE406" s="17"/>
      <c r="BF406" s="17"/>
      <c r="BG406" s="15"/>
    </row>
    <row r="407" ht="12.75" customHeight="1">
      <c r="A407" s="15"/>
      <c r="B407" s="13"/>
      <c r="C407" s="15"/>
      <c r="D407" s="15"/>
      <c r="E407" s="17"/>
      <c r="F407" s="17"/>
      <c r="G407" s="15"/>
      <c r="H407" s="15"/>
      <c r="I407" s="15"/>
      <c r="J407" s="49"/>
      <c r="K407" s="15"/>
      <c r="L407" s="21"/>
      <c r="M407" s="17"/>
      <c r="N407" s="17"/>
      <c r="O407" s="15"/>
      <c r="P407" s="15"/>
      <c r="Q407" s="15"/>
      <c r="R407" s="17"/>
      <c r="S407" s="26"/>
      <c r="T407" s="26"/>
      <c r="U407" s="26"/>
      <c r="V407" s="26"/>
      <c r="W407" s="26"/>
      <c r="X407" s="26"/>
      <c r="Y407" s="15"/>
      <c r="Z407" s="49"/>
      <c r="AA407" s="15"/>
      <c r="AB407" s="15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49"/>
      <c r="AP407" s="15"/>
      <c r="AQ407" s="15"/>
      <c r="AR407" s="209"/>
      <c r="AS407" s="210"/>
      <c r="AT407" s="210"/>
      <c r="AU407" s="210"/>
      <c r="AV407" s="210"/>
      <c r="AW407" s="210"/>
      <c r="AX407" s="210"/>
      <c r="AY407" s="49"/>
      <c r="AZ407" s="15"/>
      <c r="BA407" s="15"/>
      <c r="BB407" s="15"/>
      <c r="BC407" s="15"/>
      <c r="BD407" s="42"/>
      <c r="BE407" s="17"/>
      <c r="BF407" s="17"/>
      <c r="BG407" s="15"/>
    </row>
    <row r="408" ht="12.75" customHeight="1">
      <c r="A408" s="15"/>
      <c r="B408" s="13"/>
      <c r="C408" s="15"/>
      <c r="D408" s="15"/>
      <c r="E408" s="17"/>
      <c r="F408" s="17"/>
      <c r="G408" s="15"/>
      <c r="H408" s="15"/>
      <c r="I408" s="15"/>
      <c r="J408" s="49"/>
      <c r="K408" s="15"/>
      <c r="L408" s="21"/>
      <c r="M408" s="17"/>
      <c r="N408" s="17"/>
      <c r="O408" s="15"/>
      <c r="P408" s="15"/>
      <c r="Q408" s="15"/>
      <c r="R408" s="17"/>
      <c r="S408" s="26"/>
      <c r="T408" s="26"/>
      <c r="U408" s="26"/>
      <c r="V408" s="26"/>
      <c r="W408" s="26"/>
      <c r="X408" s="26"/>
      <c r="Y408" s="15"/>
      <c r="Z408" s="49"/>
      <c r="AA408" s="15"/>
      <c r="AB408" s="15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49"/>
      <c r="AP408" s="15"/>
      <c r="AQ408" s="15"/>
      <c r="AR408" s="209"/>
      <c r="AS408" s="210"/>
      <c r="AT408" s="210"/>
      <c r="AU408" s="210"/>
      <c r="AV408" s="210"/>
      <c r="AW408" s="210"/>
      <c r="AX408" s="210"/>
      <c r="AY408" s="49"/>
      <c r="AZ408" s="15"/>
      <c r="BA408" s="15"/>
      <c r="BB408" s="15"/>
      <c r="BC408" s="15"/>
      <c r="BD408" s="42"/>
      <c r="BE408" s="17"/>
      <c r="BF408" s="17"/>
      <c r="BG408" s="15"/>
    </row>
    <row r="409" ht="12.75" customHeight="1">
      <c r="A409" s="15"/>
      <c r="B409" s="13"/>
      <c r="C409" s="15"/>
      <c r="D409" s="15"/>
      <c r="E409" s="17"/>
      <c r="F409" s="17"/>
      <c r="G409" s="15"/>
      <c r="H409" s="15"/>
      <c r="I409" s="15"/>
      <c r="J409" s="49"/>
      <c r="K409" s="15"/>
      <c r="L409" s="21"/>
      <c r="M409" s="17"/>
      <c r="N409" s="17"/>
      <c r="O409" s="15"/>
      <c r="P409" s="15"/>
      <c r="Q409" s="15"/>
      <c r="R409" s="17"/>
      <c r="S409" s="26"/>
      <c r="T409" s="26"/>
      <c r="U409" s="26"/>
      <c r="V409" s="26"/>
      <c r="W409" s="26"/>
      <c r="X409" s="26"/>
      <c r="Y409" s="15"/>
      <c r="Z409" s="49"/>
      <c r="AA409" s="15"/>
      <c r="AB409" s="15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49"/>
      <c r="AP409" s="15"/>
      <c r="AQ409" s="15"/>
      <c r="AR409" s="209"/>
      <c r="AS409" s="210"/>
      <c r="AT409" s="210"/>
      <c r="AU409" s="210"/>
      <c r="AV409" s="210"/>
      <c r="AW409" s="210"/>
      <c r="AX409" s="210"/>
      <c r="AY409" s="49"/>
      <c r="AZ409" s="15"/>
      <c r="BA409" s="15"/>
      <c r="BB409" s="15"/>
      <c r="BC409" s="15"/>
      <c r="BD409" s="42"/>
      <c r="BE409" s="17"/>
      <c r="BF409" s="17"/>
      <c r="BG409" s="15"/>
    </row>
    <row r="410" ht="12.75" customHeight="1">
      <c r="A410" s="15"/>
      <c r="B410" s="13"/>
      <c r="C410" s="15"/>
      <c r="D410" s="15"/>
      <c r="E410" s="17"/>
      <c r="F410" s="17"/>
      <c r="G410" s="15"/>
      <c r="H410" s="15"/>
      <c r="I410" s="15"/>
      <c r="J410" s="49"/>
      <c r="K410" s="15"/>
      <c r="L410" s="21"/>
      <c r="M410" s="17"/>
      <c r="N410" s="17"/>
      <c r="O410" s="15"/>
      <c r="P410" s="15"/>
      <c r="Q410" s="15"/>
      <c r="R410" s="17"/>
      <c r="S410" s="26"/>
      <c r="T410" s="26"/>
      <c r="U410" s="26"/>
      <c r="V410" s="26"/>
      <c r="W410" s="26"/>
      <c r="X410" s="26"/>
      <c r="Y410" s="15"/>
      <c r="Z410" s="49"/>
      <c r="AA410" s="15"/>
      <c r="AB410" s="15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49"/>
      <c r="AP410" s="15"/>
      <c r="AQ410" s="15"/>
      <c r="AR410" s="209"/>
      <c r="AS410" s="210"/>
      <c r="AT410" s="210"/>
      <c r="AU410" s="210"/>
      <c r="AV410" s="210"/>
      <c r="AW410" s="210"/>
      <c r="AX410" s="210"/>
      <c r="AY410" s="49"/>
      <c r="AZ410" s="15"/>
      <c r="BA410" s="15"/>
      <c r="BB410" s="15"/>
      <c r="BC410" s="15"/>
      <c r="BD410" s="42"/>
      <c r="BE410" s="17"/>
      <c r="BF410" s="17"/>
      <c r="BG410" s="15"/>
    </row>
    <row r="411" ht="12.75" customHeight="1">
      <c r="A411" s="15"/>
      <c r="B411" s="13"/>
      <c r="C411" s="15"/>
      <c r="D411" s="15"/>
      <c r="E411" s="17"/>
      <c r="F411" s="17"/>
      <c r="G411" s="15"/>
      <c r="H411" s="15"/>
      <c r="I411" s="15"/>
      <c r="J411" s="49"/>
      <c r="K411" s="15"/>
      <c r="L411" s="21"/>
      <c r="M411" s="17"/>
      <c r="N411" s="17"/>
      <c r="O411" s="15"/>
      <c r="P411" s="15"/>
      <c r="Q411" s="15"/>
      <c r="R411" s="17"/>
      <c r="S411" s="26"/>
      <c r="T411" s="26"/>
      <c r="U411" s="26"/>
      <c r="V411" s="26"/>
      <c r="W411" s="26"/>
      <c r="X411" s="26"/>
      <c r="Y411" s="15"/>
      <c r="Z411" s="49"/>
      <c r="AA411" s="15"/>
      <c r="AB411" s="15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49"/>
      <c r="AP411" s="15"/>
      <c r="AQ411" s="15"/>
      <c r="AR411" s="209"/>
      <c r="AS411" s="210"/>
      <c r="AT411" s="210"/>
      <c r="AU411" s="210"/>
      <c r="AV411" s="210"/>
      <c r="AW411" s="210"/>
      <c r="AX411" s="210"/>
      <c r="AY411" s="49"/>
      <c r="AZ411" s="15"/>
      <c r="BA411" s="15"/>
      <c r="BB411" s="15"/>
      <c r="BC411" s="15"/>
      <c r="BD411" s="42"/>
      <c r="BE411" s="17"/>
      <c r="BF411" s="17"/>
      <c r="BG411" s="15"/>
    </row>
    <row r="412" ht="12.75" customHeight="1">
      <c r="A412" s="15"/>
      <c r="B412" s="13"/>
      <c r="C412" s="15"/>
      <c r="D412" s="15"/>
      <c r="E412" s="17"/>
      <c r="F412" s="17"/>
      <c r="G412" s="15"/>
      <c r="H412" s="15"/>
      <c r="I412" s="15"/>
      <c r="J412" s="49"/>
      <c r="K412" s="15"/>
      <c r="L412" s="21"/>
      <c r="M412" s="17"/>
      <c r="N412" s="17"/>
      <c r="O412" s="15"/>
      <c r="P412" s="15"/>
      <c r="Q412" s="15"/>
      <c r="R412" s="17"/>
      <c r="S412" s="26"/>
      <c r="T412" s="26"/>
      <c r="U412" s="26"/>
      <c r="V412" s="26"/>
      <c r="W412" s="26"/>
      <c r="X412" s="26"/>
      <c r="Y412" s="15"/>
      <c r="Z412" s="49"/>
      <c r="AA412" s="15"/>
      <c r="AB412" s="15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49"/>
      <c r="AP412" s="15"/>
      <c r="AQ412" s="15"/>
      <c r="AR412" s="209"/>
      <c r="AS412" s="210"/>
      <c r="AT412" s="210"/>
      <c r="AU412" s="210"/>
      <c r="AV412" s="210"/>
      <c r="AW412" s="210"/>
      <c r="AX412" s="210"/>
      <c r="AY412" s="49"/>
      <c r="AZ412" s="15"/>
      <c r="BA412" s="15"/>
      <c r="BB412" s="15"/>
      <c r="BC412" s="15"/>
      <c r="BD412" s="42"/>
      <c r="BE412" s="17"/>
      <c r="BF412" s="17"/>
      <c r="BG412" s="15"/>
    </row>
    <row r="413" ht="12.75" customHeight="1">
      <c r="A413" s="15"/>
      <c r="B413" s="13"/>
      <c r="C413" s="15"/>
      <c r="D413" s="15"/>
      <c r="E413" s="17"/>
      <c r="F413" s="17"/>
      <c r="G413" s="15"/>
      <c r="H413" s="15"/>
      <c r="I413" s="15"/>
      <c r="J413" s="49"/>
      <c r="K413" s="15"/>
      <c r="L413" s="21"/>
      <c r="M413" s="17"/>
      <c r="N413" s="17"/>
      <c r="O413" s="15"/>
      <c r="P413" s="15"/>
      <c r="Q413" s="15"/>
      <c r="R413" s="17"/>
      <c r="S413" s="26"/>
      <c r="T413" s="26"/>
      <c r="U413" s="26"/>
      <c r="V413" s="26"/>
      <c r="W413" s="26"/>
      <c r="X413" s="26"/>
      <c r="Y413" s="15"/>
      <c r="Z413" s="49"/>
      <c r="AA413" s="15"/>
      <c r="AB413" s="15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49"/>
      <c r="AP413" s="15"/>
      <c r="AQ413" s="15"/>
      <c r="AR413" s="209"/>
      <c r="AS413" s="210"/>
      <c r="AT413" s="210"/>
      <c r="AU413" s="210"/>
      <c r="AV413" s="210"/>
      <c r="AW413" s="210"/>
      <c r="AX413" s="210"/>
      <c r="AY413" s="49"/>
      <c r="AZ413" s="15"/>
      <c r="BA413" s="15"/>
      <c r="BB413" s="15"/>
      <c r="BC413" s="15"/>
      <c r="BD413" s="42"/>
      <c r="BE413" s="17"/>
      <c r="BF413" s="17"/>
      <c r="BG413" s="15"/>
    </row>
    <row r="414" ht="12.75" customHeight="1">
      <c r="A414" s="15"/>
      <c r="B414" s="13"/>
      <c r="C414" s="15"/>
      <c r="D414" s="15"/>
      <c r="E414" s="17"/>
      <c r="F414" s="17"/>
      <c r="G414" s="15"/>
      <c r="H414" s="15"/>
      <c r="I414" s="15"/>
      <c r="J414" s="49"/>
      <c r="K414" s="15"/>
      <c r="L414" s="21"/>
      <c r="M414" s="17"/>
      <c r="N414" s="17"/>
      <c r="O414" s="15"/>
      <c r="P414" s="15"/>
      <c r="Q414" s="15"/>
      <c r="R414" s="17"/>
      <c r="S414" s="26"/>
      <c r="T414" s="26"/>
      <c r="U414" s="26"/>
      <c r="V414" s="26"/>
      <c r="W414" s="26"/>
      <c r="X414" s="26"/>
      <c r="Y414" s="15"/>
      <c r="Z414" s="49"/>
      <c r="AA414" s="15"/>
      <c r="AB414" s="15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49"/>
      <c r="AP414" s="15"/>
      <c r="AQ414" s="15"/>
      <c r="AR414" s="209"/>
      <c r="AS414" s="210"/>
      <c r="AT414" s="210"/>
      <c r="AU414" s="210"/>
      <c r="AV414" s="210"/>
      <c r="AW414" s="210"/>
      <c r="AX414" s="210"/>
      <c r="AY414" s="49"/>
      <c r="AZ414" s="15"/>
      <c r="BA414" s="15"/>
      <c r="BB414" s="15"/>
      <c r="BC414" s="15"/>
      <c r="BD414" s="42"/>
      <c r="BE414" s="17"/>
      <c r="BF414" s="17"/>
      <c r="BG414" s="15"/>
    </row>
    <row r="415" ht="12.75" customHeight="1">
      <c r="A415" s="15"/>
      <c r="B415" s="13"/>
      <c r="C415" s="15"/>
      <c r="D415" s="15"/>
      <c r="E415" s="17"/>
      <c r="F415" s="17"/>
      <c r="G415" s="15"/>
      <c r="H415" s="15"/>
      <c r="I415" s="15"/>
      <c r="J415" s="49"/>
      <c r="K415" s="15"/>
      <c r="L415" s="21"/>
      <c r="M415" s="17"/>
      <c r="N415" s="17"/>
      <c r="O415" s="15"/>
      <c r="P415" s="15"/>
      <c r="Q415" s="15"/>
      <c r="R415" s="17"/>
      <c r="S415" s="26"/>
      <c r="T415" s="26"/>
      <c r="U415" s="26"/>
      <c r="V415" s="26"/>
      <c r="W415" s="26"/>
      <c r="X415" s="26"/>
      <c r="Y415" s="15"/>
      <c r="Z415" s="49"/>
      <c r="AA415" s="15"/>
      <c r="AB415" s="15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49"/>
      <c r="AP415" s="15"/>
      <c r="AQ415" s="15"/>
      <c r="AR415" s="209"/>
      <c r="AS415" s="210"/>
      <c r="AT415" s="210"/>
      <c r="AU415" s="210"/>
      <c r="AV415" s="210"/>
      <c r="AW415" s="210"/>
      <c r="AX415" s="210"/>
      <c r="AY415" s="49"/>
      <c r="AZ415" s="15"/>
      <c r="BA415" s="15"/>
      <c r="BB415" s="15"/>
      <c r="BC415" s="15"/>
      <c r="BD415" s="42"/>
      <c r="BE415" s="17"/>
      <c r="BF415" s="17"/>
      <c r="BG415" s="15"/>
    </row>
    <row r="416" ht="12.75" customHeight="1">
      <c r="A416" s="15"/>
      <c r="B416" s="13"/>
      <c r="C416" s="15"/>
      <c r="D416" s="15"/>
      <c r="E416" s="17"/>
      <c r="F416" s="17"/>
      <c r="G416" s="15"/>
      <c r="H416" s="15"/>
      <c r="I416" s="15"/>
      <c r="J416" s="49"/>
      <c r="K416" s="15"/>
      <c r="L416" s="21"/>
      <c r="M416" s="17"/>
      <c r="N416" s="17"/>
      <c r="O416" s="15"/>
      <c r="P416" s="15"/>
      <c r="Q416" s="15"/>
      <c r="R416" s="17"/>
      <c r="S416" s="26"/>
      <c r="T416" s="26"/>
      <c r="U416" s="26"/>
      <c r="V416" s="26"/>
      <c r="W416" s="26"/>
      <c r="X416" s="26"/>
      <c r="Y416" s="15"/>
      <c r="Z416" s="49"/>
      <c r="AA416" s="15"/>
      <c r="AB416" s="15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49"/>
      <c r="AP416" s="15"/>
      <c r="AQ416" s="15"/>
      <c r="AR416" s="209"/>
      <c r="AS416" s="210"/>
      <c r="AT416" s="210"/>
      <c r="AU416" s="210"/>
      <c r="AV416" s="210"/>
      <c r="AW416" s="210"/>
      <c r="AX416" s="210"/>
      <c r="AY416" s="49"/>
      <c r="AZ416" s="15"/>
      <c r="BA416" s="15"/>
      <c r="BB416" s="15"/>
      <c r="BC416" s="15"/>
      <c r="BD416" s="42"/>
      <c r="BE416" s="17"/>
      <c r="BF416" s="17"/>
      <c r="BG416" s="15"/>
    </row>
    <row r="417" ht="12.75" customHeight="1">
      <c r="A417" s="15"/>
      <c r="B417" s="13"/>
      <c r="C417" s="15"/>
      <c r="D417" s="15"/>
      <c r="E417" s="17"/>
      <c r="F417" s="17"/>
      <c r="G417" s="15"/>
      <c r="H417" s="15"/>
      <c r="I417" s="15"/>
      <c r="J417" s="49"/>
      <c r="K417" s="15"/>
      <c r="L417" s="21"/>
      <c r="M417" s="17"/>
      <c r="N417" s="17"/>
      <c r="O417" s="15"/>
      <c r="P417" s="15"/>
      <c r="Q417" s="15"/>
      <c r="R417" s="17"/>
      <c r="S417" s="26"/>
      <c r="T417" s="26"/>
      <c r="U417" s="26"/>
      <c r="V417" s="26"/>
      <c r="W417" s="26"/>
      <c r="X417" s="26"/>
      <c r="Y417" s="15"/>
      <c r="Z417" s="49"/>
      <c r="AA417" s="15"/>
      <c r="AB417" s="15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49"/>
      <c r="AP417" s="15"/>
      <c r="AQ417" s="15"/>
      <c r="AR417" s="209"/>
      <c r="AS417" s="210"/>
      <c r="AT417" s="210"/>
      <c r="AU417" s="210"/>
      <c r="AV417" s="210"/>
      <c r="AW417" s="210"/>
      <c r="AX417" s="210"/>
      <c r="AY417" s="49"/>
      <c r="AZ417" s="15"/>
      <c r="BA417" s="15"/>
      <c r="BB417" s="15"/>
      <c r="BC417" s="15"/>
      <c r="BD417" s="42"/>
      <c r="BE417" s="17"/>
      <c r="BF417" s="17"/>
      <c r="BG417" s="15"/>
    </row>
    <row r="418" ht="12.75" customHeight="1">
      <c r="A418" s="15"/>
      <c r="B418" s="13"/>
      <c r="C418" s="15"/>
      <c r="D418" s="15"/>
      <c r="E418" s="17"/>
      <c r="F418" s="17"/>
      <c r="G418" s="15"/>
      <c r="H418" s="15"/>
      <c r="I418" s="15"/>
      <c r="J418" s="49"/>
      <c r="K418" s="15"/>
      <c r="L418" s="21"/>
      <c r="M418" s="17"/>
      <c r="N418" s="17"/>
      <c r="O418" s="15"/>
      <c r="P418" s="15"/>
      <c r="Q418" s="15"/>
      <c r="R418" s="17"/>
      <c r="S418" s="26"/>
      <c r="T418" s="26"/>
      <c r="U418" s="26"/>
      <c r="V418" s="26"/>
      <c r="W418" s="26"/>
      <c r="X418" s="26"/>
      <c r="Y418" s="15"/>
      <c r="Z418" s="49"/>
      <c r="AA418" s="15"/>
      <c r="AB418" s="15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49"/>
      <c r="AP418" s="15"/>
      <c r="AQ418" s="15"/>
      <c r="AR418" s="209"/>
      <c r="AS418" s="210"/>
      <c r="AT418" s="210"/>
      <c r="AU418" s="210"/>
      <c r="AV418" s="210"/>
      <c r="AW418" s="210"/>
      <c r="AX418" s="210"/>
      <c r="AY418" s="49"/>
      <c r="AZ418" s="15"/>
      <c r="BA418" s="15"/>
      <c r="BB418" s="15"/>
      <c r="BC418" s="15"/>
      <c r="BD418" s="42"/>
      <c r="BE418" s="17"/>
      <c r="BF418" s="17"/>
      <c r="BG418" s="15"/>
    </row>
    <row r="419" ht="12.75" customHeight="1">
      <c r="A419" s="15"/>
      <c r="B419" s="13"/>
      <c r="C419" s="15"/>
      <c r="D419" s="15"/>
      <c r="E419" s="17"/>
      <c r="F419" s="17"/>
      <c r="G419" s="15"/>
      <c r="H419" s="15"/>
      <c r="I419" s="15"/>
      <c r="J419" s="49"/>
      <c r="K419" s="15"/>
      <c r="L419" s="21"/>
      <c r="M419" s="17"/>
      <c r="N419" s="17"/>
      <c r="O419" s="15"/>
      <c r="P419" s="15"/>
      <c r="Q419" s="15"/>
      <c r="R419" s="17"/>
      <c r="S419" s="26"/>
      <c r="T419" s="26"/>
      <c r="U419" s="26"/>
      <c r="V419" s="26"/>
      <c r="W419" s="26"/>
      <c r="X419" s="26"/>
      <c r="Y419" s="15"/>
      <c r="Z419" s="49"/>
      <c r="AA419" s="15"/>
      <c r="AB419" s="15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49"/>
      <c r="AP419" s="15"/>
      <c r="AQ419" s="15"/>
      <c r="AR419" s="209"/>
      <c r="AS419" s="210"/>
      <c r="AT419" s="210"/>
      <c r="AU419" s="210"/>
      <c r="AV419" s="210"/>
      <c r="AW419" s="210"/>
      <c r="AX419" s="210"/>
      <c r="AY419" s="49"/>
      <c r="AZ419" s="15"/>
      <c r="BA419" s="15"/>
      <c r="BB419" s="15"/>
      <c r="BC419" s="15"/>
      <c r="BD419" s="42"/>
      <c r="BE419" s="17"/>
      <c r="BF419" s="17"/>
      <c r="BG419" s="15"/>
    </row>
    <row r="420" ht="12.75" customHeight="1">
      <c r="A420" s="15"/>
      <c r="B420" s="13"/>
      <c r="C420" s="15"/>
      <c r="D420" s="15"/>
      <c r="E420" s="17"/>
      <c r="F420" s="17"/>
      <c r="G420" s="15"/>
      <c r="H420" s="15"/>
      <c r="I420" s="15"/>
      <c r="J420" s="49"/>
      <c r="K420" s="15"/>
      <c r="L420" s="21"/>
      <c r="M420" s="17"/>
      <c r="N420" s="17"/>
      <c r="O420" s="15"/>
      <c r="P420" s="15"/>
      <c r="Q420" s="15"/>
      <c r="R420" s="17"/>
      <c r="S420" s="26"/>
      <c r="T420" s="26"/>
      <c r="U420" s="26"/>
      <c r="V420" s="26"/>
      <c r="W420" s="26"/>
      <c r="X420" s="26"/>
      <c r="Y420" s="15"/>
      <c r="Z420" s="49"/>
      <c r="AA420" s="15"/>
      <c r="AB420" s="15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49"/>
      <c r="AP420" s="15"/>
      <c r="AQ420" s="15"/>
      <c r="AR420" s="209"/>
      <c r="AS420" s="210"/>
      <c r="AT420" s="210"/>
      <c r="AU420" s="210"/>
      <c r="AV420" s="210"/>
      <c r="AW420" s="210"/>
      <c r="AX420" s="210"/>
      <c r="AY420" s="49"/>
      <c r="AZ420" s="15"/>
      <c r="BA420" s="15"/>
      <c r="BB420" s="15"/>
      <c r="BC420" s="15"/>
      <c r="BD420" s="42"/>
      <c r="BE420" s="17"/>
      <c r="BF420" s="17"/>
      <c r="BG420" s="15"/>
    </row>
    <row r="421" ht="12.75" customHeight="1">
      <c r="A421" s="15"/>
      <c r="B421" s="13"/>
      <c r="C421" s="15"/>
      <c r="D421" s="15"/>
      <c r="E421" s="17"/>
      <c r="F421" s="17"/>
      <c r="G421" s="15"/>
      <c r="H421" s="15"/>
      <c r="I421" s="15"/>
      <c r="J421" s="49"/>
      <c r="K421" s="15"/>
      <c r="L421" s="21"/>
      <c r="M421" s="17"/>
      <c r="N421" s="17"/>
      <c r="O421" s="15"/>
      <c r="P421" s="15"/>
      <c r="Q421" s="15"/>
      <c r="R421" s="17"/>
      <c r="S421" s="26"/>
      <c r="T421" s="26"/>
      <c r="U421" s="26"/>
      <c r="V421" s="26"/>
      <c r="W421" s="26"/>
      <c r="X421" s="26"/>
      <c r="Y421" s="15"/>
      <c r="Z421" s="49"/>
      <c r="AA421" s="15"/>
      <c r="AB421" s="15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49"/>
      <c r="AP421" s="15"/>
      <c r="AQ421" s="15"/>
      <c r="AR421" s="209"/>
      <c r="AS421" s="210"/>
      <c r="AT421" s="210"/>
      <c r="AU421" s="210"/>
      <c r="AV421" s="210"/>
      <c r="AW421" s="210"/>
      <c r="AX421" s="210"/>
      <c r="AY421" s="49"/>
      <c r="AZ421" s="15"/>
      <c r="BA421" s="15"/>
      <c r="BB421" s="15"/>
      <c r="BC421" s="15"/>
      <c r="BD421" s="42"/>
      <c r="BE421" s="17"/>
      <c r="BF421" s="17"/>
      <c r="BG421" s="15"/>
    </row>
    <row r="422" ht="12.75" customHeight="1">
      <c r="A422" s="15"/>
      <c r="B422" s="13"/>
      <c r="C422" s="15"/>
      <c r="D422" s="15"/>
      <c r="E422" s="17"/>
      <c r="F422" s="17"/>
      <c r="G422" s="15"/>
      <c r="H422" s="15"/>
      <c r="I422" s="15"/>
      <c r="J422" s="49"/>
      <c r="K422" s="15"/>
      <c r="L422" s="21"/>
      <c r="M422" s="17"/>
      <c r="N422" s="17"/>
      <c r="O422" s="15"/>
      <c r="P422" s="15"/>
      <c r="Q422" s="15"/>
      <c r="R422" s="17"/>
      <c r="S422" s="26"/>
      <c r="T422" s="26"/>
      <c r="U422" s="26"/>
      <c r="V422" s="26"/>
      <c r="W422" s="26"/>
      <c r="X422" s="26"/>
      <c r="Y422" s="15"/>
      <c r="Z422" s="49"/>
      <c r="AA422" s="15"/>
      <c r="AB422" s="15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49"/>
      <c r="AP422" s="15"/>
      <c r="AQ422" s="15"/>
      <c r="AR422" s="209"/>
      <c r="AS422" s="210"/>
      <c r="AT422" s="210"/>
      <c r="AU422" s="210"/>
      <c r="AV422" s="210"/>
      <c r="AW422" s="210"/>
      <c r="AX422" s="210"/>
      <c r="AY422" s="49"/>
      <c r="AZ422" s="15"/>
      <c r="BA422" s="15"/>
      <c r="BB422" s="15"/>
      <c r="BC422" s="15"/>
      <c r="BD422" s="42"/>
      <c r="BE422" s="17"/>
      <c r="BF422" s="17"/>
      <c r="BG422" s="15"/>
    </row>
    <row r="423" ht="12.75" customHeight="1">
      <c r="A423" s="15"/>
      <c r="B423" s="13"/>
      <c r="C423" s="15"/>
      <c r="D423" s="15"/>
      <c r="E423" s="17"/>
      <c r="F423" s="17"/>
      <c r="G423" s="15"/>
      <c r="H423" s="15"/>
      <c r="I423" s="15"/>
      <c r="J423" s="49"/>
      <c r="K423" s="15"/>
      <c r="L423" s="21"/>
      <c r="M423" s="17"/>
      <c r="N423" s="17"/>
      <c r="O423" s="15"/>
      <c r="P423" s="15"/>
      <c r="Q423" s="15"/>
      <c r="R423" s="17"/>
      <c r="S423" s="26"/>
      <c r="T423" s="26"/>
      <c r="U423" s="26"/>
      <c r="V423" s="26"/>
      <c r="W423" s="26"/>
      <c r="X423" s="26"/>
      <c r="Y423" s="15"/>
      <c r="Z423" s="49"/>
      <c r="AA423" s="15"/>
      <c r="AB423" s="15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49"/>
      <c r="AP423" s="15"/>
      <c r="AQ423" s="15"/>
      <c r="AR423" s="209"/>
      <c r="AS423" s="210"/>
      <c r="AT423" s="210"/>
      <c r="AU423" s="210"/>
      <c r="AV423" s="210"/>
      <c r="AW423" s="210"/>
      <c r="AX423" s="210"/>
      <c r="AY423" s="49"/>
      <c r="AZ423" s="15"/>
      <c r="BA423" s="15"/>
      <c r="BB423" s="15"/>
      <c r="BC423" s="15"/>
      <c r="BD423" s="42"/>
      <c r="BE423" s="17"/>
      <c r="BF423" s="17"/>
      <c r="BG423" s="15"/>
    </row>
    <row r="424" ht="12.75" customHeight="1">
      <c r="A424" s="15"/>
      <c r="B424" s="13"/>
      <c r="C424" s="15"/>
      <c r="D424" s="15"/>
      <c r="E424" s="17"/>
      <c r="F424" s="17"/>
      <c r="G424" s="15"/>
      <c r="H424" s="15"/>
      <c r="I424" s="15"/>
      <c r="J424" s="49"/>
      <c r="K424" s="15"/>
      <c r="L424" s="21"/>
      <c r="M424" s="17"/>
      <c r="N424" s="17"/>
      <c r="O424" s="15"/>
      <c r="P424" s="15"/>
      <c r="Q424" s="15"/>
      <c r="R424" s="17"/>
      <c r="S424" s="26"/>
      <c r="T424" s="26"/>
      <c r="U424" s="26"/>
      <c r="V424" s="26"/>
      <c r="W424" s="26"/>
      <c r="X424" s="26"/>
      <c r="Y424" s="15"/>
      <c r="Z424" s="49"/>
      <c r="AA424" s="15"/>
      <c r="AB424" s="15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49"/>
      <c r="AP424" s="15"/>
      <c r="AQ424" s="15"/>
      <c r="AR424" s="209"/>
      <c r="AS424" s="210"/>
      <c r="AT424" s="210"/>
      <c r="AU424" s="210"/>
      <c r="AV424" s="210"/>
      <c r="AW424" s="210"/>
      <c r="AX424" s="210"/>
      <c r="AY424" s="49"/>
      <c r="AZ424" s="15"/>
      <c r="BA424" s="15"/>
      <c r="BB424" s="15"/>
      <c r="BC424" s="15"/>
      <c r="BD424" s="42"/>
      <c r="BE424" s="17"/>
      <c r="BF424" s="17"/>
      <c r="BG424" s="15"/>
    </row>
    <row r="425" ht="12.75" customHeight="1">
      <c r="A425" s="15"/>
      <c r="B425" s="13"/>
      <c r="C425" s="15"/>
      <c r="D425" s="15"/>
      <c r="E425" s="17"/>
      <c r="F425" s="17"/>
      <c r="G425" s="15"/>
      <c r="H425" s="15"/>
      <c r="I425" s="15"/>
      <c r="J425" s="49"/>
      <c r="K425" s="15"/>
      <c r="L425" s="21"/>
      <c r="M425" s="17"/>
      <c r="N425" s="17"/>
      <c r="O425" s="15"/>
      <c r="P425" s="15"/>
      <c r="Q425" s="15"/>
      <c r="R425" s="17"/>
      <c r="S425" s="26"/>
      <c r="T425" s="26"/>
      <c r="U425" s="26"/>
      <c r="V425" s="26"/>
      <c r="W425" s="26"/>
      <c r="X425" s="26"/>
      <c r="Y425" s="15"/>
      <c r="Z425" s="49"/>
      <c r="AA425" s="15"/>
      <c r="AB425" s="15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49"/>
      <c r="AP425" s="15"/>
      <c r="AQ425" s="15"/>
      <c r="AR425" s="209"/>
      <c r="AS425" s="210"/>
      <c r="AT425" s="210"/>
      <c r="AU425" s="210"/>
      <c r="AV425" s="210"/>
      <c r="AW425" s="210"/>
      <c r="AX425" s="210"/>
      <c r="AY425" s="49"/>
      <c r="AZ425" s="15"/>
      <c r="BA425" s="15"/>
      <c r="BB425" s="15"/>
      <c r="BC425" s="15"/>
      <c r="BD425" s="42"/>
      <c r="BE425" s="17"/>
      <c r="BF425" s="17"/>
      <c r="BG425" s="15"/>
    </row>
    <row r="426" ht="12.75" customHeight="1">
      <c r="A426" s="15"/>
      <c r="B426" s="13"/>
      <c r="C426" s="15"/>
      <c r="D426" s="15"/>
      <c r="E426" s="17"/>
      <c r="F426" s="17"/>
      <c r="G426" s="15"/>
      <c r="H426" s="15"/>
      <c r="I426" s="15"/>
      <c r="J426" s="49"/>
      <c r="K426" s="15"/>
      <c r="L426" s="21"/>
      <c r="M426" s="17"/>
      <c r="N426" s="17"/>
      <c r="O426" s="15"/>
      <c r="P426" s="15"/>
      <c r="Q426" s="15"/>
      <c r="R426" s="17"/>
      <c r="S426" s="26"/>
      <c r="T426" s="26"/>
      <c r="U426" s="26"/>
      <c r="V426" s="26"/>
      <c r="W426" s="26"/>
      <c r="X426" s="26"/>
      <c r="Y426" s="15"/>
      <c r="Z426" s="49"/>
      <c r="AA426" s="15"/>
      <c r="AB426" s="15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49"/>
      <c r="AP426" s="15"/>
      <c r="AQ426" s="15"/>
      <c r="AR426" s="209"/>
      <c r="AS426" s="210"/>
      <c r="AT426" s="210"/>
      <c r="AU426" s="210"/>
      <c r="AV426" s="210"/>
      <c r="AW426" s="210"/>
      <c r="AX426" s="210"/>
      <c r="AY426" s="49"/>
      <c r="AZ426" s="15"/>
      <c r="BA426" s="15"/>
      <c r="BB426" s="15"/>
      <c r="BC426" s="15"/>
      <c r="BD426" s="42"/>
      <c r="BE426" s="17"/>
      <c r="BF426" s="17"/>
      <c r="BG426" s="15"/>
    </row>
    <row r="427" ht="12.75" customHeight="1">
      <c r="A427" s="15"/>
      <c r="B427" s="13"/>
      <c r="C427" s="15"/>
      <c r="D427" s="15"/>
      <c r="E427" s="17"/>
      <c r="F427" s="17"/>
      <c r="G427" s="15"/>
      <c r="H427" s="15"/>
      <c r="I427" s="15"/>
      <c r="J427" s="49"/>
      <c r="K427" s="15"/>
      <c r="L427" s="21"/>
      <c r="M427" s="17"/>
      <c r="N427" s="17"/>
      <c r="O427" s="15"/>
      <c r="P427" s="15"/>
      <c r="Q427" s="15"/>
      <c r="R427" s="17"/>
      <c r="S427" s="26"/>
      <c r="T427" s="26"/>
      <c r="U427" s="26"/>
      <c r="V427" s="26"/>
      <c r="W427" s="26"/>
      <c r="X427" s="26"/>
      <c r="Y427" s="15"/>
      <c r="Z427" s="49"/>
      <c r="AA427" s="15"/>
      <c r="AB427" s="15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49"/>
      <c r="AP427" s="15"/>
      <c r="AQ427" s="15"/>
      <c r="AR427" s="209"/>
      <c r="AS427" s="210"/>
      <c r="AT427" s="210"/>
      <c r="AU427" s="210"/>
      <c r="AV427" s="210"/>
      <c r="AW427" s="210"/>
      <c r="AX427" s="210"/>
      <c r="AY427" s="49"/>
      <c r="AZ427" s="15"/>
      <c r="BA427" s="15"/>
      <c r="BB427" s="15"/>
      <c r="BC427" s="15"/>
      <c r="BD427" s="42"/>
      <c r="BE427" s="17"/>
      <c r="BF427" s="17"/>
      <c r="BG427" s="15"/>
    </row>
    <row r="428" ht="12.75" customHeight="1">
      <c r="A428" s="15"/>
      <c r="B428" s="13"/>
      <c r="C428" s="15"/>
      <c r="D428" s="15"/>
      <c r="E428" s="17"/>
      <c r="F428" s="17"/>
      <c r="G428" s="15"/>
      <c r="H428" s="15"/>
      <c r="I428" s="15"/>
      <c r="J428" s="49"/>
      <c r="K428" s="15"/>
      <c r="L428" s="21"/>
      <c r="M428" s="17"/>
      <c r="N428" s="17"/>
      <c r="O428" s="15"/>
      <c r="P428" s="15"/>
      <c r="Q428" s="15"/>
      <c r="R428" s="17"/>
      <c r="S428" s="26"/>
      <c r="T428" s="26"/>
      <c r="U428" s="26"/>
      <c r="V428" s="26"/>
      <c r="W428" s="26"/>
      <c r="X428" s="26"/>
      <c r="Y428" s="15"/>
      <c r="Z428" s="49"/>
      <c r="AA428" s="15"/>
      <c r="AB428" s="15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49"/>
      <c r="AP428" s="15"/>
      <c r="AQ428" s="15"/>
      <c r="AR428" s="209"/>
      <c r="AS428" s="210"/>
      <c r="AT428" s="210"/>
      <c r="AU428" s="210"/>
      <c r="AV428" s="210"/>
      <c r="AW428" s="210"/>
      <c r="AX428" s="210"/>
      <c r="AY428" s="49"/>
      <c r="AZ428" s="15"/>
      <c r="BA428" s="15"/>
      <c r="BB428" s="15"/>
      <c r="BC428" s="15"/>
      <c r="BD428" s="42"/>
      <c r="BE428" s="17"/>
      <c r="BF428" s="17"/>
      <c r="BG428" s="15"/>
    </row>
    <row r="429" ht="12.75" customHeight="1">
      <c r="A429" s="15"/>
      <c r="B429" s="13"/>
      <c r="C429" s="15"/>
      <c r="D429" s="15"/>
      <c r="E429" s="17"/>
      <c r="F429" s="17"/>
      <c r="G429" s="15"/>
      <c r="H429" s="15"/>
      <c r="I429" s="15"/>
      <c r="J429" s="49"/>
      <c r="K429" s="15"/>
      <c r="L429" s="21"/>
      <c r="M429" s="17"/>
      <c r="N429" s="17"/>
      <c r="O429" s="15"/>
      <c r="P429" s="15"/>
      <c r="Q429" s="15"/>
      <c r="R429" s="17"/>
      <c r="S429" s="26"/>
      <c r="T429" s="26"/>
      <c r="U429" s="26"/>
      <c r="V429" s="26"/>
      <c r="W429" s="26"/>
      <c r="X429" s="26"/>
      <c r="Y429" s="15"/>
      <c r="Z429" s="49"/>
      <c r="AA429" s="15"/>
      <c r="AB429" s="15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49"/>
      <c r="AP429" s="15"/>
      <c r="AQ429" s="15"/>
      <c r="AR429" s="209"/>
      <c r="AS429" s="210"/>
      <c r="AT429" s="210"/>
      <c r="AU429" s="210"/>
      <c r="AV429" s="210"/>
      <c r="AW429" s="210"/>
      <c r="AX429" s="210"/>
      <c r="AY429" s="49"/>
      <c r="AZ429" s="15"/>
      <c r="BA429" s="15"/>
      <c r="BB429" s="15"/>
      <c r="BC429" s="15"/>
      <c r="BD429" s="42"/>
      <c r="BE429" s="17"/>
      <c r="BF429" s="17"/>
      <c r="BG429" s="15"/>
    </row>
    <row r="430" ht="12.75" customHeight="1">
      <c r="A430" s="15"/>
      <c r="B430" s="13"/>
      <c r="C430" s="15"/>
      <c r="D430" s="15"/>
      <c r="E430" s="17"/>
      <c r="F430" s="17"/>
      <c r="G430" s="15"/>
      <c r="H430" s="15"/>
      <c r="I430" s="15"/>
      <c r="J430" s="49"/>
      <c r="K430" s="15"/>
      <c r="L430" s="21"/>
      <c r="M430" s="17"/>
      <c r="N430" s="17"/>
      <c r="O430" s="15"/>
      <c r="P430" s="15"/>
      <c r="Q430" s="15"/>
      <c r="R430" s="17"/>
      <c r="S430" s="26"/>
      <c r="T430" s="26"/>
      <c r="U430" s="26"/>
      <c r="V430" s="26"/>
      <c r="W430" s="26"/>
      <c r="X430" s="26"/>
      <c r="Y430" s="15"/>
      <c r="Z430" s="49"/>
      <c r="AA430" s="15"/>
      <c r="AB430" s="15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49"/>
      <c r="AP430" s="15"/>
      <c r="AQ430" s="15"/>
      <c r="AR430" s="209"/>
      <c r="AS430" s="210"/>
      <c r="AT430" s="210"/>
      <c r="AU430" s="210"/>
      <c r="AV430" s="210"/>
      <c r="AW430" s="210"/>
      <c r="AX430" s="210"/>
      <c r="AY430" s="49"/>
      <c r="AZ430" s="15"/>
      <c r="BA430" s="15"/>
      <c r="BB430" s="15"/>
      <c r="BC430" s="15"/>
      <c r="BD430" s="42"/>
      <c r="BE430" s="17"/>
      <c r="BF430" s="17"/>
      <c r="BG430" s="15"/>
    </row>
    <row r="431" ht="12.75" customHeight="1">
      <c r="A431" s="15"/>
      <c r="B431" s="13"/>
      <c r="C431" s="15"/>
      <c r="D431" s="15"/>
      <c r="E431" s="17"/>
      <c r="F431" s="17"/>
      <c r="G431" s="15"/>
      <c r="H431" s="15"/>
      <c r="I431" s="15"/>
      <c r="J431" s="49"/>
      <c r="K431" s="15"/>
      <c r="L431" s="21"/>
      <c r="M431" s="17"/>
      <c r="N431" s="17"/>
      <c r="O431" s="15"/>
      <c r="P431" s="15"/>
      <c r="Q431" s="15"/>
      <c r="R431" s="17"/>
      <c r="S431" s="26"/>
      <c r="T431" s="26"/>
      <c r="U431" s="26"/>
      <c r="V431" s="26"/>
      <c r="W431" s="26"/>
      <c r="X431" s="26"/>
      <c r="Y431" s="15"/>
      <c r="Z431" s="49"/>
      <c r="AA431" s="15"/>
      <c r="AB431" s="15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49"/>
      <c r="AP431" s="15"/>
      <c r="AQ431" s="15"/>
      <c r="AR431" s="209"/>
      <c r="AS431" s="210"/>
      <c r="AT431" s="210"/>
      <c r="AU431" s="210"/>
      <c r="AV431" s="210"/>
      <c r="AW431" s="210"/>
      <c r="AX431" s="210"/>
      <c r="AY431" s="49"/>
      <c r="AZ431" s="15"/>
      <c r="BA431" s="15"/>
      <c r="BB431" s="15"/>
      <c r="BC431" s="15"/>
      <c r="BD431" s="42"/>
      <c r="BE431" s="17"/>
      <c r="BF431" s="17"/>
      <c r="BG431" s="15"/>
    </row>
    <row r="432" ht="12.75" customHeight="1">
      <c r="A432" s="15"/>
      <c r="B432" s="13"/>
      <c r="C432" s="15"/>
      <c r="D432" s="15"/>
      <c r="E432" s="17"/>
      <c r="F432" s="17"/>
      <c r="G432" s="15"/>
      <c r="H432" s="15"/>
      <c r="I432" s="15"/>
      <c r="J432" s="49"/>
      <c r="K432" s="15"/>
      <c r="L432" s="21"/>
      <c r="M432" s="17"/>
      <c r="N432" s="17"/>
      <c r="O432" s="15"/>
      <c r="P432" s="15"/>
      <c r="Q432" s="15"/>
      <c r="R432" s="17"/>
      <c r="S432" s="26"/>
      <c r="T432" s="26"/>
      <c r="U432" s="26"/>
      <c r="V432" s="26"/>
      <c r="W432" s="26"/>
      <c r="X432" s="26"/>
      <c r="Y432" s="15"/>
      <c r="Z432" s="49"/>
      <c r="AA432" s="15"/>
      <c r="AB432" s="15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49"/>
      <c r="AP432" s="15"/>
      <c r="AQ432" s="15"/>
      <c r="AR432" s="209"/>
      <c r="AS432" s="210"/>
      <c r="AT432" s="210"/>
      <c r="AU432" s="210"/>
      <c r="AV432" s="210"/>
      <c r="AW432" s="210"/>
      <c r="AX432" s="210"/>
      <c r="AY432" s="49"/>
      <c r="AZ432" s="15"/>
      <c r="BA432" s="15"/>
      <c r="BB432" s="15"/>
      <c r="BC432" s="15"/>
      <c r="BD432" s="42"/>
      <c r="BE432" s="17"/>
      <c r="BF432" s="17"/>
      <c r="BG432" s="15"/>
    </row>
    <row r="433" ht="12.75" customHeight="1">
      <c r="A433" s="15"/>
      <c r="B433" s="13"/>
      <c r="C433" s="15"/>
      <c r="D433" s="15"/>
      <c r="E433" s="17"/>
      <c r="F433" s="17"/>
      <c r="G433" s="15"/>
      <c r="H433" s="15"/>
      <c r="I433" s="15"/>
      <c r="J433" s="49"/>
      <c r="K433" s="15"/>
      <c r="L433" s="21"/>
      <c r="M433" s="17"/>
      <c r="N433" s="17"/>
      <c r="O433" s="15"/>
      <c r="P433" s="15"/>
      <c r="Q433" s="15"/>
      <c r="R433" s="17"/>
      <c r="S433" s="26"/>
      <c r="T433" s="26"/>
      <c r="U433" s="26"/>
      <c r="V433" s="26"/>
      <c r="W433" s="26"/>
      <c r="X433" s="26"/>
      <c r="Y433" s="15"/>
      <c r="Z433" s="49"/>
      <c r="AA433" s="15"/>
      <c r="AB433" s="15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49"/>
      <c r="AP433" s="15"/>
      <c r="AQ433" s="15"/>
      <c r="AR433" s="209"/>
      <c r="AS433" s="210"/>
      <c r="AT433" s="210"/>
      <c r="AU433" s="210"/>
      <c r="AV433" s="210"/>
      <c r="AW433" s="210"/>
      <c r="AX433" s="210"/>
      <c r="AY433" s="49"/>
      <c r="AZ433" s="15"/>
      <c r="BA433" s="15"/>
      <c r="BB433" s="15"/>
      <c r="BC433" s="15"/>
      <c r="BD433" s="42"/>
      <c r="BE433" s="17"/>
      <c r="BF433" s="17"/>
      <c r="BG433" s="15"/>
    </row>
    <row r="434" ht="12.75" customHeight="1">
      <c r="A434" s="15"/>
      <c r="B434" s="13"/>
      <c r="C434" s="15"/>
      <c r="D434" s="15"/>
      <c r="E434" s="17"/>
      <c r="F434" s="17"/>
      <c r="G434" s="15"/>
      <c r="H434" s="15"/>
      <c r="I434" s="15"/>
      <c r="J434" s="49"/>
      <c r="K434" s="15"/>
      <c r="L434" s="21"/>
      <c r="M434" s="17"/>
      <c r="N434" s="17"/>
      <c r="O434" s="15"/>
      <c r="P434" s="15"/>
      <c r="Q434" s="15"/>
      <c r="R434" s="17"/>
      <c r="S434" s="26"/>
      <c r="T434" s="26"/>
      <c r="U434" s="26"/>
      <c r="V434" s="26"/>
      <c r="W434" s="26"/>
      <c r="X434" s="26"/>
      <c r="Y434" s="15"/>
      <c r="Z434" s="49"/>
      <c r="AA434" s="15"/>
      <c r="AB434" s="15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49"/>
      <c r="AP434" s="15"/>
      <c r="AQ434" s="15"/>
      <c r="AR434" s="209"/>
      <c r="AS434" s="210"/>
      <c r="AT434" s="210"/>
      <c r="AU434" s="210"/>
      <c r="AV434" s="210"/>
      <c r="AW434" s="210"/>
      <c r="AX434" s="210"/>
      <c r="AY434" s="49"/>
      <c r="AZ434" s="15"/>
      <c r="BA434" s="15"/>
      <c r="BB434" s="15"/>
      <c r="BC434" s="15"/>
      <c r="BD434" s="42"/>
      <c r="BE434" s="17"/>
      <c r="BF434" s="17"/>
      <c r="BG434" s="15"/>
    </row>
    <row r="435" ht="12.75" customHeight="1">
      <c r="A435" s="15"/>
      <c r="B435" s="13"/>
      <c r="C435" s="15"/>
      <c r="D435" s="15"/>
      <c r="E435" s="17"/>
      <c r="F435" s="17"/>
      <c r="G435" s="15"/>
      <c r="H435" s="15"/>
      <c r="I435" s="15"/>
      <c r="J435" s="49"/>
      <c r="K435" s="15"/>
      <c r="L435" s="21"/>
      <c r="M435" s="17"/>
      <c r="N435" s="17"/>
      <c r="O435" s="15"/>
      <c r="P435" s="15"/>
      <c r="Q435" s="15"/>
      <c r="R435" s="17"/>
      <c r="S435" s="26"/>
      <c r="T435" s="26"/>
      <c r="U435" s="26"/>
      <c r="V435" s="26"/>
      <c r="W435" s="26"/>
      <c r="X435" s="26"/>
      <c r="Y435" s="15"/>
      <c r="Z435" s="49"/>
      <c r="AA435" s="15"/>
      <c r="AB435" s="15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49"/>
      <c r="AP435" s="15"/>
      <c r="AQ435" s="15"/>
      <c r="AR435" s="209"/>
      <c r="AS435" s="210"/>
      <c r="AT435" s="210"/>
      <c r="AU435" s="210"/>
      <c r="AV435" s="210"/>
      <c r="AW435" s="210"/>
      <c r="AX435" s="210"/>
      <c r="AY435" s="49"/>
      <c r="AZ435" s="15"/>
      <c r="BA435" s="15"/>
      <c r="BB435" s="15"/>
      <c r="BC435" s="15"/>
      <c r="BD435" s="42"/>
      <c r="BE435" s="17"/>
      <c r="BF435" s="17"/>
      <c r="BG435" s="15"/>
    </row>
    <row r="436" ht="12.75" customHeight="1">
      <c r="A436" s="15"/>
      <c r="B436" s="13"/>
      <c r="C436" s="15"/>
      <c r="D436" s="15"/>
      <c r="E436" s="17"/>
      <c r="F436" s="17"/>
      <c r="G436" s="15"/>
      <c r="H436" s="15"/>
      <c r="I436" s="15"/>
      <c r="J436" s="49"/>
      <c r="K436" s="15"/>
      <c r="L436" s="21"/>
      <c r="M436" s="17"/>
      <c r="N436" s="17"/>
      <c r="O436" s="15"/>
      <c r="P436" s="15"/>
      <c r="Q436" s="15"/>
      <c r="R436" s="17"/>
      <c r="S436" s="26"/>
      <c r="T436" s="26"/>
      <c r="U436" s="26"/>
      <c r="V436" s="26"/>
      <c r="W436" s="26"/>
      <c r="X436" s="26"/>
      <c r="Y436" s="15"/>
      <c r="Z436" s="49"/>
      <c r="AA436" s="15"/>
      <c r="AB436" s="15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49"/>
      <c r="AP436" s="15"/>
      <c r="AQ436" s="15"/>
      <c r="AR436" s="209"/>
      <c r="AS436" s="210"/>
      <c r="AT436" s="210"/>
      <c r="AU436" s="210"/>
      <c r="AV436" s="210"/>
      <c r="AW436" s="210"/>
      <c r="AX436" s="210"/>
      <c r="AY436" s="49"/>
      <c r="AZ436" s="15"/>
      <c r="BA436" s="15"/>
      <c r="BB436" s="15"/>
      <c r="BC436" s="15"/>
      <c r="BD436" s="42"/>
      <c r="BE436" s="17"/>
      <c r="BF436" s="17"/>
      <c r="BG436" s="15"/>
    </row>
    <row r="437" ht="12.75" customHeight="1">
      <c r="A437" s="15"/>
      <c r="B437" s="13"/>
      <c r="C437" s="15"/>
      <c r="D437" s="15"/>
      <c r="E437" s="17"/>
      <c r="F437" s="17"/>
      <c r="G437" s="15"/>
      <c r="H437" s="15"/>
      <c r="I437" s="15"/>
      <c r="J437" s="49"/>
      <c r="K437" s="15"/>
      <c r="L437" s="21"/>
      <c r="M437" s="17"/>
      <c r="N437" s="17"/>
      <c r="O437" s="15"/>
      <c r="P437" s="15"/>
      <c r="Q437" s="15"/>
      <c r="R437" s="17"/>
      <c r="S437" s="26"/>
      <c r="T437" s="26"/>
      <c r="U437" s="26"/>
      <c r="V437" s="26"/>
      <c r="W437" s="26"/>
      <c r="X437" s="26"/>
      <c r="Y437" s="15"/>
      <c r="Z437" s="49"/>
      <c r="AA437" s="15"/>
      <c r="AB437" s="15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49"/>
      <c r="AP437" s="15"/>
      <c r="AQ437" s="15"/>
      <c r="AR437" s="209"/>
      <c r="AS437" s="210"/>
      <c r="AT437" s="210"/>
      <c r="AU437" s="210"/>
      <c r="AV437" s="210"/>
      <c r="AW437" s="210"/>
      <c r="AX437" s="210"/>
      <c r="AY437" s="49"/>
      <c r="AZ437" s="15"/>
      <c r="BA437" s="15"/>
      <c r="BB437" s="15"/>
      <c r="BC437" s="15"/>
      <c r="BD437" s="42"/>
      <c r="BE437" s="17"/>
      <c r="BF437" s="17"/>
      <c r="BG437" s="15"/>
    </row>
    <row r="438" ht="12.75" customHeight="1">
      <c r="A438" s="15"/>
      <c r="B438" s="13"/>
      <c r="C438" s="15"/>
      <c r="D438" s="15"/>
      <c r="E438" s="17"/>
      <c r="F438" s="17"/>
      <c r="G438" s="15"/>
      <c r="H438" s="15"/>
      <c r="I438" s="15"/>
      <c r="J438" s="49"/>
      <c r="K438" s="15"/>
      <c r="L438" s="21"/>
      <c r="M438" s="17"/>
      <c r="N438" s="17"/>
      <c r="O438" s="15"/>
      <c r="P438" s="15"/>
      <c r="Q438" s="15"/>
      <c r="R438" s="17"/>
      <c r="S438" s="26"/>
      <c r="T438" s="26"/>
      <c r="U438" s="26"/>
      <c r="V438" s="26"/>
      <c r="W438" s="26"/>
      <c r="X438" s="26"/>
      <c r="Y438" s="15"/>
      <c r="Z438" s="49"/>
      <c r="AA438" s="15"/>
      <c r="AB438" s="15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49"/>
      <c r="AP438" s="15"/>
      <c r="AQ438" s="15"/>
      <c r="AR438" s="209"/>
      <c r="AS438" s="210"/>
      <c r="AT438" s="210"/>
      <c r="AU438" s="210"/>
      <c r="AV438" s="210"/>
      <c r="AW438" s="210"/>
      <c r="AX438" s="210"/>
      <c r="AY438" s="49"/>
      <c r="AZ438" s="15"/>
      <c r="BA438" s="15"/>
      <c r="BB438" s="15"/>
      <c r="BC438" s="15"/>
      <c r="BD438" s="42"/>
      <c r="BE438" s="17"/>
      <c r="BF438" s="17"/>
      <c r="BG438" s="15"/>
    </row>
    <row r="439" ht="12.75" customHeight="1">
      <c r="A439" s="15"/>
      <c r="B439" s="13"/>
      <c r="C439" s="15"/>
      <c r="D439" s="15"/>
      <c r="E439" s="17"/>
      <c r="F439" s="17"/>
      <c r="G439" s="15"/>
      <c r="H439" s="15"/>
      <c r="I439" s="15"/>
      <c r="J439" s="49"/>
      <c r="K439" s="15"/>
      <c r="L439" s="21"/>
      <c r="M439" s="17"/>
      <c r="N439" s="17"/>
      <c r="O439" s="15"/>
      <c r="P439" s="15"/>
      <c r="Q439" s="15"/>
      <c r="R439" s="17"/>
      <c r="S439" s="26"/>
      <c r="T439" s="26"/>
      <c r="U439" s="26"/>
      <c r="V439" s="26"/>
      <c r="W439" s="26"/>
      <c r="X439" s="26"/>
      <c r="Y439" s="15"/>
      <c r="Z439" s="49"/>
      <c r="AA439" s="15"/>
      <c r="AB439" s="15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49"/>
      <c r="AP439" s="15"/>
      <c r="AQ439" s="15"/>
      <c r="AR439" s="209"/>
      <c r="AS439" s="210"/>
      <c r="AT439" s="210"/>
      <c r="AU439" s="210"/>
      <c r="AV439" s="210"/>
      <c r="AW439" s="210"/>
      <c r="AX439" s="210"/>
      <c r="AY439" s="49"/>
      <c r="AZ439" s="15"/>
      <c r="BA439" s="15"/>
      <c r="BB439" s="15"/>
      <c r="BC439" s="15"/>
      <c r="BD439" s="42"/>
      <c r="BE439" s="17"/>
      <c r="BF439" s="17"/>
      <c r="BG439" s="15"/>
    </row>
    <row r="440" ht="12.75" customHeight="1">
      <c r="A440" s="15"/>
      <c r="B440" s="13"/>
      <c r="C440" s="15"/>
      <c r="D440" s="15"/>
      <c r="E440" s="17"/>
      <c r="F440" s="17"/>
      <c r="G440" s="15"/>
      <c r="H440" s="15"/>
      <c r="I440" s="15"/>
      <c r="J440" s="49"/>
      <c r="K440" s="15"/>
      <c r="L440" s="21"/>
      <c r="M440" s="17"/>
      <c r="N440" s="17"/>
      <c r="O440" s="15"/>
      <c r="P440" s="15"/>
      <c r="Q440" s="15"/>
      <c r="R440" s="17"/>
      <c r="S440" s="26"/>
      <c r="T440" s="26"/>
      <c r="U440" s="26"/>
      <c r="V440" s="26"/>
      <c r="W440" s="26"/>
      <c r="X440" s="26"/>
      <c r="Y440" s="15"/>
      <c r="Z440" s="49"/>
      <c r="AA440" s="15"/>
      <c r="AB440" s="15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49"/>
      <c r="AP440" s="15"/>
      <c r="AQ440" s="15"/>
      <c r="AR440" s="209"/>
      <c r="AS440" s="210"/>
      <c r="AT440" s="210"/>
      <c r="AU440" s="210"/>
      <c r="AV440" s="210"/>
      <c r="AW440" s="210"/>
      <c r="AX440" s="210"/>
      <c r="AY440" s="49"/>
      <c r="AZ440" s="15"/>
      <c r="BA440" s="15"/>
      <c r="BB440" s="15"/>
      <c r="BC440" s="15"/>
      <c r="BD440" s="42"/>
      <c r="BE440" s="17"/>
      <c r="BF440" s="17"/>
      <c r="BG440" s="15"/>
    </row>
    <row r="441" ht="12.75" customHeight="1">
      <c r="A441" s="15"/>
      <c r="B441" s="13"/>
      <c r="C441" s="15"/>
      <c r="D441" s="15"/>
      <c r="E441" s="17"/>
      <c r="F441" s="17"/>
      <c r="G441" s="15"/>
      <c r="H441" s="15"/>
      <c r="I441" s="15"/>
      <c r="J441" s="49"/>
      <c r="K441" s="15"/>
      <c r="L441" s="21"/>
      <c r="M441" s="17"/>
      <c r="N441" s="17"/>
      <c r="O441" s="15"/>
      <c r="P441" s="15"/>
      <c r="Q441" s="15"/>
      <c r="R441" s="17"/>
      <c r="S441" s="26"/>
      <c r="T441" s="26"/>
      <c r="U441" s="26"/>
      <c r="V441" s="26"/>
      <c r="W441" s="26"/>
      <c r="X441" s="26"/>
      <c r="Y441" s="15"/>
      <c r="Z441" s="49"/>
      <c r="AA441" s="15"/>
      <c r="AB441" s="15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49"/>
      <c r="AP441" s="15"/>
      <c r="AQ441" s="15"/>
      <c r="AR441" s="209"/>
      <c r="AS441" s="210"/>
      <c r="AT441" s="210"/>
      <c r="AU441" s="210"/>
      <c r="AV441" s="210"/>
      <c r="AW441" s="210"/>
      <c r="AX441" s="210"/>
      <c r="AY441" s="49"/>
      <c r="AZ441" s="15"/>
      <c r="BA441" s="15"/>
      <c r="BB441" s="15"/>
      <c r="BC441" s="15"/>
      <c r="BD441" s="42"/>
      <c r="BE441" s="17"/>
      <c r="BF441" s="17"/>
      <c r="BG441" s="15"/>
    </row>
    <row r="442" ht="12.75" customHeight="1">
      <c r="A442" s="15"/>
      <c r="B442" s="13"/>
      <c r="C442" s="15"/>
      <c r="D442" s="15"/>
      <c r="E442" s="17"/>
      <c r="F442" s="17"/>
      <c r="G442" s="15"/>
      <c r="H442" s="15"/>
      <c r="I442" s="15"/>
      <c r="J442" s="49"/>
      <c r="K442" s="15"/>
      <c r="L442" s="21"/>
      <c r="M442" s="17"/>
      <c r="N442" s="17"/>
      <c r="O442" s="15"/>
      <c r="P442" s="15"/>
      <c r="Q442" s="15"/>
      <c r="R442" s="17"/>
      <c r="S442" s="26"/>
      <c r="T442" s="26"/>
      <c r="U442" s="26"/>
      <c r="V442" s="26"/>
      <c r="W442" s="26"/>
      <c r="X442" s="26"/>
      <c r="Y442" s="15"/>
      <c r="Z442" s="49"/>
      <c r="AA442" s="15"/>
      <c r="AB442" s="15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49"/>
      <c r="AP442" s="15"/>
      <c r="AQ442" s="15"/>
      <c r="AR442" s="209"/>
      <c r="AS442" s="210"/>
      <c r="AT442" s="210"/>
      <c r="AU442" s="210"/>
      <c r="AV442" s="210"/>
      <c r="AW442" s="210"/>
      <c r="AX442" s="210"/>
      <c r="AY442" s="49"/>
      <c r="AZ442" s="15"/>
      <c r="BA442" s="15"/>
      <c r="BB442" s="15"/>
      <c r="BC442" s="15"/>
      <c r="BD442" s="42"/>
      <c r="BE442" s="17"/>
      <c r="BF442" s="17"/>
      <c r="BG442" s="15"/>
    </row>
    <row r="443" ht="12.75" customHeight="1">
      <c r="A443" s="15"/>
      <c r="B443" s="13"/>
      <c r="C443" s="15"/>
      <c r="D443" s="15"/>
      <c r="E443" s="17"/>
      <c r="F443" s="17"/>
      <c r="G443" s="15"/>
      <c r="H443" s="15"/>
      <c r="I443" s="15"/>
      <c r="J443" s="49"/>
      <c r="K443" s="15"/>
      <c r="L443" s="21"/>
      <c r="M443" s="17"/>
      <c r="N443" s="17"/>
      <c r="O443" s="15"/>
      <c r="P443" s="15"/>
      <c r="Q443" s="15"/>
      <c r="R443" s="17"/>
      <c r="S443" s="26"/>
      <c r="T443" s="26"/>
      <c r="U443" s="26"/>
      <c r="V443" s="26"/>
      <c r="W443" s="26"/>
      <c r="X443" s="26"/>
      <c r="Y443" s="15"/>
      <c r="Z443" s="49"/>
      <c r="AA443" s="15"/>
      <c r="AB443" s="15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49"/>
      <c r="AP443" s="15"/>
      <c r="AQ443" s="15"/>
      <c r="AR443" s="209"/>
      <c r="AS443" s="210"/>
      <c r="AT443" s="210"/>
      <c r="AU443" s="210"/>
      <c r="AV443" s="210"/>
      <c r="AW443" s="210"/>
      <c r="AX443" s="210"/>
      <c r="AY443" s="49"/>
      <c r="AZ443" s="15"/>
      <c r="BA443" s="15"/>
      <c r="BB443" s="15"/>
      <c r="BC443" s="15"/>
      <c r="BD443" s="42"/>
      <c r="BE443" s="17"/>
      <c r="BF443" s="17"/>
      <c r="BG443" s="15"/>
    </row>
    <row r="444" ht="12.75" customHeight="1">
      <c r="A444" s="15"/>
      <c r="B444" s="13"/>
      <c r="C444" s="15"/>
      <c r="D444" s="15"/>
      <c r="E444" s="17"/>
      <c r="F444" s="17"/>
      <c r="G444" s="15"/>
      <c r="H444" s="15"/>
      <c r="I444" s="15"/>
      <c r="J444" s="49"/>
      <c r="K444" s="15"/>
      <c r="L444" s="21"/>
      <c r="M444" s="17"/>
      <c r="N444" s="17"/>
      <c r="O444" s="15"/>
      <c r="P444" s="15"/>
      <c r="Q444" s="15"/>
      <c r="R444" s="17"/>
      <c r="S444" s="26"/>
      <c r="T444" s="26"/>
      <c r="U444" s="26"/>
      <c r="V444" s="26"/>
      <c r="W444" s="26"/>
      <c r="X444" s="26"/>
      <c r="Y444" s="15"/>
      <c r="Z444" s="49"/>
      <c r="AA444" s="15"/>
      <c r="AB444" s="15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49"/>
      <c r="AP444" s="15"/>
      <c r="AQ444" s="15"/>
      <c r="AR444" s="209"/>
      <c r="AS444" s="210"/>
      <c r="AT444" s="210"/>
      <c r="AU444" s="210"/>
      <c r="AV444" s="210"/>
      <c r="AW444" s="210"/>
      <c r="AX444" s="210"/>
      <c r="AY444" s="49"/>
      <c r="AZ444" s="15"/>
      <c r="BA444" s="15"/>
      <c r="BB444" s="15"/>
      <c r="BC444" s="15"/>
      <c r="BD444" s="42"/>
      <c r="BE444" s="17"/>
      <c r="BF444" s="17"/>
      <c r="BG444" s="15"/>
    </row>
    <row r="445" ht="12.75" customHeight="1">
      <c r="A445" s="15"/>
      <c r="B445" s="13"/>
      <c r="C445" s="15"/>
      <c r="D445" s="15"/>
      <c r="E445" s="17"/>
      <c r="F445" s="17"/>
      <c r="G445" s="15"/>
      <c r="H445" s="15"/>
      <c r="I445" s="15"/>
      <c r="J445" s="49"/>
      <c r="K445" s="15"/>
      <c r="L445" s="21"/>
      <c r="M445" s="17"/>
      <c r="N445" s="17"/>
      <c r="O445" s="15"/>
      <c r="P445" s="15"/>
      <c r="Q445" s="15"/>
      <c r="R445" s="17"/>
      <c r="S445" s="26"/>
      <c r="T445" s="26"/>
      <c r="U445" s="26"/>
      <c r="V445" s="26"/>
      <c r="W445" s="26"/>
      <c r="X445" s="26"/>
      <c r="Y445" s="15"/>
      <c r="Z445" s="49"/>
      <c r="AA445" s="15"/>
      <c r="AB445" s="15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49"/>
      <c r="AP445" s="15"/>
      <c r="AQ445" s="15"/>
      <c r="AR445" s="209"/>
      <c r="AS445" s="210"/>
      <c r="AT445" s="210"/>
      <c r="AU445" s="210"/>
      <c r="AV445" s="210"/>
      <c r="AW445" s="210"/>
      <c r="AX445" s="210"/>
      <c r="AY445" s="49"/>
      <c r="AZ445" s="15"/>
      <c r="BA445" s="15"/>
      <c r="BB445" s="15"/>
      <c r="BC445" s="15"/>
      <c r="BD445" s="42"/>
      <c r="BE445" s="17"/>
      <c r="BF445" s="17"/>
      <c r="BG445" s="15"/>
    </row>
    <row r="446" ht="12.75" customHeight="1">
      <c r="A446" s="15"/>
      <c r="B446" s="13"/>
      <c r="C446" s="15"/>
      <c r="D446" s="15"/>
      <c r="E446" s="17"/>
      <c r="F446" s="17"/>
      <c r="G446" s="15"/>
      <c r="H446" s="15"/>
      <c r="I446" s="15"/>
      <c r="J446" s="49"/>
      <c r="K446" s="15"/>
      <c r="L446" s="21"/>
      <c r="M446" s="17"/>
      <c r="N446" s="17"/>
      <c r="O446" s="15"/>
      <c r="P446" s="15"/>
      <c r="Q446" s="15"/>
      <c r="R446" s="17"/>
      <c r="S446" s="26"/>
      <c r="T446" s="26"/>
      <c r="U446" s="26"/>
      <c r="V446" s="26"/>
      <c r="W446" s="26"/>
      <c r="X446" s="26"/>
      <c r="Y446" s="15"/>
      <c r="Z446" s="49"/>
      <c r="AA446" s="15"/>
      <c r="AB446" s="15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49"/>
      <c r="AP446" s="15"/>
      <c r="AQ446" s="15"/>
      <c r="AR446" s="209"/>
      <c r="AS446" s="210"/>
      <c r="AT446" s="210"/>
      <c r="AU446" s="210"/>
      <c r="AV446" s="210"/>
      <c r="AW446" s="210"/>
      <c r="AX446" s="210"/>
      <c r="AY446" s="49"/>
      <c r="AZ446" s="15"/>
      <c r="BA446" s="15"/>
      <c r="BB446" s="15"/>
      <c r="BC446" s="15"/>
      <c r="BD446" s="42"/>
      <c r="BE446" s="17"/>
      <c r="BF446" s="17"/>
      <c r="BG446" s="15"/>
    </row>
    <row r="447" ht="12.75" customHeight="1">
      <c r="A447" s="15"/>
      <c r="B447" s="13"/>
      <c r="C447" s="15"/>
      <c r="D447" s="15"/>
      <c r="E447" s="17"/>
      <c r="F447" s="17"/>
      <c r="G447" s="15"/>
      <c r="H447" s="15"/>
      <c r="I447" s="15"/>
      <c r="J447" s="49"/>
      <c r="K447" s="15"/>
      <c r="L447" s="21"/>
      <c r="M447" s="17"/>
      <c r="N447" s="17"/>
      <c r="O447" s="15"/>
      <c r="P447" s="15"/>
      <c r="Q447" s="15"/>
      <c r="R447" s="17"/>
      <c r="S447" s="26"/>
      <c r="T447" s="26"/>
      <c r="U447" s="26"/>
      <c r="V447" s="26"/>
      <c r="W447" s="26"/>
      <c r="X447" s="26"/>
      <c r="Y447" s="15"/>
      <c r="Z447" s="49"/>
      <c r="AA447" s="15"/>
      <c r="AB447" s="15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49"/>
      <c r="AP447" s="15"/>
      <c r="AQ447" s="15"/>
      <c r="AR447" s="209"/>
      <c r="AS447" s="210"/>
      <c r="AT447" s="210"/>
      <c r="AU447" s="210"/>
      <c r="AV447" s="210"/>
      <c r="AW447" s="210"/>
      <c r="AX447" s="210"/>
      <c r="AY447" s="49"/>
      <c r="AZ447" s="15"/>
      <c r="BA447" s="15"/>
      <c r="BB447" s="15"/>
      <c r="BC447" s="15"/>
      <c r="BD447" s="42"/>
      <c r="BE447" s="17"/>
      <c r="BF447" s="17"/>
      <c r="BG447" s="15"/>
    </row>
    <row r="448" ht="12.75" customHeight="1">
      <c r="A448" s="15"/>
      <c r="B448" s="13"/>
      <c r="C448" s="15"/>
      <c r="D448" s="15"/>
      <c r="E448" s="17"/>
      <c r="F448" s="17"/>
      <c r="G448" s="15"/>
      <c r="H448" s="15"/>
      <c r="I448" s="15"/>
      <c r="J448" s="49"/>
      <c r="K448" s="15"/>
      <c r="L448" s="21"/>
      <c r="M448" s="17"/>
      <c r="N448" s="17"/>
      <c r="O448" s="15"/>
      <c r="P448" s="15"/>
      <c r="Q448" s="15"/>
      <c r="R448" s="17"/>
      <c r="S448" s="26"/>
      <c r="T448" s="26"/>
      <c r="U448" s="26"/>
      <c r="V448" s="26"/>
      <c r="W448" s="26"/>
      <c r="X448" s="26"/>
      <c r="Y448" s="15"/>
      <c r="Z448" s="49"/>
      <c r="AA448" s="15"/>
      <c r="AB448" s="15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49"/>
      <c r="AP448" s="15"/>
      <c r="AQ448" s="15"/>
      <c r="AR448" s="209"/>
      <c r="AS448" s="210"/>
      <c r="AT448" s="210"/>
      <c r="AU448" s="210"/>
      <c r="AV448" s="210"/>
      <c r="AW448" s="210"/>
      <c r="AX448" s="210"/>
      <c r="AY448" s="49"/>
      <c r="AZ448" s="15"/>
      <c r="BA448" s="15"/>
      <c r="BB448" s="15"/>
      <c r="BC448" s="15"/>
      <c r="BD448" s="42"/>
      <c r="BE448" s="17"/>
      <c r="BF448" s="17"/>
      <c r="BG448" s="15"/>
    </row>
    <row r="449" ht="12.75" customHeight="1">
      <c r="A449" s="15"/>
      <c r="B449" s="13"/>
      <c r="C449" s="15"/>
      <c r="D449" s="15"/>
      <c r="E449" s="17"/>
      <c r="F449" s="17"/>
      <c r="G449" s="15"/>
      <c r="H449" s="15"/>
      <c r="I449" s="15"/>
      <c r="J449" s="49"/>
      <c r="K449" s="15"/>
      <c r="L449" s="21"/>
      <c r="M449" s="17"/>
      <c r="N449" s="17"/>
      <c r="O449" s="15"/>
      <c r="P449" s="15"/>
      <c r="Q449" s="15"/>
      <c r="R449" s="17"/>
      <c r="S449" s="26"/>
      <c r="T449" s="26"/>
      <c r="U449" s="26"/>
      <c r="V449" s="26"/>
      <c r="W449" s="26"/>
      <c r="X449" s="26"/>
      <c r="Y449" s="15"/>
      <c r="Z449" s="49"/>
      <c r="AA449" s="15"/>
      <c r="AB449" s="15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49"/>
      <c r="AP449" s="15"/>
      <c r="AQ449" s="15"/>
      <c r="AR449" s="209"/>
      <c r="AS449" s="210"/>
      <c r="AT449" s="210"/>
      <c r="AU449" s="210"/>
      <c r="AV449" s="210"/>
      <c r="AW449" s="210"/>
      <c r="AX449" s="210"/>
      <c r="AY449" s="49"/>
      <c r="AZ449" s="15"/>
      <c r="BA449" s="15"/>
      <c r="BB449" s="15"/>
      <c r="BC449" s="15"/>
      <c r="BD449" s="42"/>
      <c r="BE449" s="17"/>
      <c r="BF449" s="17"/>
      <c r="BG449" s="15"/>
    </row>
    <row r="450" ht="12.75" customHeight="1">
      <c r="A450" s="15"/>
      <c r="B450" s="13"/>
      <c r="C450" s="15"/>
      <c r="D450" s="15"/>
      <c r="E450" s="17"/>
      <c r="F450" s="17"/>
      <c r="G450" s="15"/>
      <c r="H450" s="15"/>
      <c r="I450" s="15"/>
      <c r="J450" s="49"/>
      <c r="K450" s="15"/>
      <c r="L450" s="21"/>
      <c r="M450" s="17"/>
      <c r="N450" s="17"/>
      <c r="O450" s="15"/>
      <c r="P450" s="15"/>
      <c r="Q450" s="15"/>
      <c r="R450" s="17"/>
      <c r="S450" s="26"/>
      <c r="T450" s="26"/>
      <c r="U450" s="26"/>
      <c r="V450" s="26"/>
      <c r="W450" s="26"/>
      <c r="X450" s="26"/>
      <c r="Y450" s="15"/>
      <c r="Z450" s="49"/>
      <c r="AA450" s="15"/>
      <c r="AB450" s="15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49"/>
      <c r="AP450" s="15"/>
      <c r="AQ450" s="15"/>
      <c r="AR450" s="209"/>
      <c r="AS450" s="210"/>
      <c r="AT450" s="210"/>
      <c r="AU450" s="210"/>
      <c r="AV450" s="210"/>
      <c r="AW450" s="210"/>
      <c r="AX450" s="210"/>
      <c r="AY450" s="49"/>
      <c r="AZ450" s="15"/>
      <c r="BA450" s="15"/>
      <c r="BB450" s="15"/>
      <c r="BC450" s="15"/>
      <c r="BD450" s="42"/>
      <c r="BE450" s="17"/>
      <c r="BF450" s="17"/>
      <c r="BG450" s="15"/>
    </row>
    <row r="451" ht="12.75" customHeight="1">
      <c r="A451" s="15"/>
      <c r="B451" s="13"/>
      <c r="C451" s="15"/>
      <c r="D451" s="15"/>
      <c r="E451" s="17"/>
      <c r="F451" s="17"/>
      <c r="G451" s="15"/>
      <c r="H451" s="15"/>
      <c r="I451" s="15"/>
      <c r="J451" s="49"/>
      <c r="K451" s="15"/>
      <c r="L451" s="21"/>
      <c r="M451" s="17"/>
      <c r="N451" s="17"/>
      <c r="O451" s="15"/>
      <c r="P451" s="15"/>
      <c r="Q451" s="15"/>
      <c r="R451" s="17"/>
      <c r="S451" s="26"/>
      <c r="T451" s="26"/>
      <c r="U451" s="26"/>
      <c r="V451" s="26"/>
      <c r="W451" s="26"/>
      <c r="X451" s="26"/>
      <c r="Y451" s="15"/>
      <c r="Z451" s="49"/>
      <c r="AA451" s="15"/>
      <c r="AB451" s="15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49"/>
      <c r="AP451" s="15"/>
      <c r="AQ451" s="15"/>
      <c r="AR451" s="209"/>
      <c r="AS451" s="210"/>
      <c r="AT451" s="210"/>
      <c r="AU451" s="210"/>
      <c r="AV451" s="210"/>
      <c r="AW451" s="210"/>
      <c r="AX451" s="210"/>
      <c r="AY451" s="49"/>
      <c r="AZ451" s="15"/>
      <c r="BA451" s="15"/>
      <c r="BB451" s="15"/>
      <c r="BC451" s="15"/>
      <c r="BD451" s="42"/>
      <c r="BE451" s="17"/>
      <c r="BF451" s="17"/>
      <c r="BG451" s="15"/>
    </row>
    <row r="452" ht="12.75" customHeight="1">
      <c r="A452" s="15"/>
      <c r="B452" s="13"/>
      <c r="C452" s="15"/>
      <c r="D452" s="15"/>
      <c r="E452" s="17"/>
      <c r="F452" s="17"/>
      <c r="G452" s="15"/>
      <c r="H452" s="15"/>
      <c r="I452" s="15"/>
      <c r="J452" s="49"/>
      <c r="K452" s="15"/>
      <c r="L452" s="21"/>
      <c r="M452" s="17"/>
      <c r="N452" s="17"/>
      <c r="O452" s="15"/>
      <c r="P452" s="15"/>
      <c r="Q452" s="15"/>
      <c r="R452" s="17"/>
      <c r="S452" s="26"/>
      <c r="T452" s="26"/>
      <c r="U452" s="26"/>
      <c r="V452" s="26"/>
      <c r="W452" s="26"/>
      <c r="X452" s="26"/>
      <c r="Y452" s="15"/>
      <c r="Z452" s="49"/>
      <c r="AA452" s="15"/>
      <c r="AB452" s="15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49"/>
      <c r="AP452" s="15"/>
      <c r="AQ452" s="15"/>
      <c r="AR452" s="209"/>
      <c r="AS452" s="210"/>
      <c r="AT452" s="210"/>
      <c r="AU452" s="210"/>
      <c r="AV452" s="210"/>
      <c r="AW452" s="210"/>
      <c r="AX452" s="210"/>
      <c r="AY452" s="49"/>
      <c r="AZ452" s="15"/>
      <c r="BA452" s="15"/>
      <c r="BB452" s="15"/>
      <c r="BC452" s="15"/>
      <c r="BD452" s="42"/>
      <c r="BE452" s="17"/>
      <c r="BF452" s="17"/>
      <c r="BG452" s="15"/>
    </row>
    <row r="453" ht="12.75" customHeight="1">
      <c r="A453" s="15"/>
      <c r="B453" s="13"/>
      <c r="C453" s="15"/>
      <c r="D453" s="15"/>
      <c r="E453" s="17"/>
      <c r="F453" s="17"/>
      <c r="G453" s="15"/>
      <c r="H453" s="15"/>
      <c r="I453" s="15"/>
      <c r="J453" s="49"/>
      <c r="K453" s="15"/>
      <c r="L453" s="21"/>
      <c r="M453" s="17"/>
      <c r="N453" s="17"/>
      <c r="O453" s="15"/>
      <c r="P453" s="15"/>
      <c r="Q453" s="15"/>
      <c r="R453" s="17"/>
      <c r="S453" s="26"/>
      <c r="T453" s="26"/>
      <c r="U453" s="26"/>
      <c r="V453" s="26"/>
      <c r="W453" s="26"/>
      <c r="X453" s="26"/>
      <c r="Y453" s="15"/>
      <c r="Z453" s="49"/>
      <c r="AA453" s="15"/>
      <c r="AB453" s="15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49"/>
      <c r="AP453" s="15"/>
      <c r="AQ453" s="15"/>
      <c r="AR453" s="209"/>
      <c r="AS453" s="210"/>
      <c r="AT453" s="210"/>
      <c r="AU453" s="210"/>
      <c r="AV453" s="210"/>
      <c r="AW453" s="210"/>
      <c r="AX453" s="210"/>
      <c r="AY453" s="49"/>
      <c r="AZ453" s="15"/>
      <c r="BA453" s="15"/>
      <c r="BB453" s="15"/>
      <c r="BC453" s="15"/>
      <c r="BD453" s="42"/>
      <c r="BE453" s="17"/>
      <c r="BF453" s="17"/>
      <c r="BG453" s="15"/>
    </row>
    <row r="454" ht="12.75" customHeight="1">
      <c r="A454" s="15"/>
      <c r="B454" s="13"/>
      <c r="C454" s="15"/>
      <c r="D454" s="15"/>
      <c r="E454" s="17"/>
      <c r="F454" s="17"/>
      <c r="G454" s="15"/>
      <c r="H454" s="15"/>
      <c r="I454" s="15"/>
      <c r="J454" s="49"/>
      <c r="K454" s="15"/>
      <c r="L454" s="21"/>
      <c r="M454" s="17"/>
      <c r="N454" s="17"/>
      <c r="O454" s="15"/>
      <c r="P454" s="15"/>
      <c r="Q454" s="15"/>
      <c r="R454" s="17"/>
      <c r="S454" s="26"/>
      <c r="T454" s="26"/>
      <c r="U454" s="26"/>
      <c r="V454" s="26"/>
      <c r="W454" s="26"/>
      <c r="X454" s="26"/>
      <c r="Y454" s="15"/>
      <c r="Z454" s="49"/>
      <c r="AA454" s="15"/>
      <c r="AB454" s="15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49"/>
      <c r="AP454" s="15"/>
      <c r="AQ454" s="15"/>
      <c r="AR454" s="209"/>
      <c r="AS454" s="210"/>
      <c r="AT454" s="210"/>
      <c r="AU454" s="210"/>
      <c r="AV454" s="210"/>
      <c r="AW454" s="210"/>
      <c r="AX454" s="210"/>
      <c r="AY454" s="49"/>
      <c r="AZ454" s="15"/>
      <c r="BA454" s="15"/>
      <c r="BB454" s="15"/>
      <c r="BC454" s="15"/>
      <c r="BD454" s="42"/>
      <c r="BE454" s="17"/>
      <c r="BF454" s="17"/>
      <c r="BG454" s="15"/>
    </row>
    <row r="455" ht="12.75" customHeight="1">
      <c r="A455" s="15"/>
      <c r="B455" s="13"/>
      <c r="C455" s="15"/>
      <c r="D455" s="15"/>
      <c r="E455" s="17"/>
      <c r="F455" s="17"/>
      <c r="G455" s="15"/>
      <c r="H455" s="15"/>
      <c r="I455" s="15"/>
      <c r="J455" s="49"/>
      <c r="K455" s="15"/>
      <c r="L455" s="21"/>
      <c r="M455" s="17"/>
      <c r="N455" s="17"/>
      <c r="O455" s="15"/>
      <c r="P455" s="15"/>
      <c r="Q455" s="15"/>
      <c r="R455" s="17"/>
      <c r="S455" s="26"/>
      <c r="T455" s="26"/>
      <c r="U455" s="26"/>
      <c r="V455" s="26"/>
      <c r="W455" s="26"/>
      <c r="X455" s="26"/>
      <c r="Y455" s="15"/>
      <c r="Z455" s="49"/>
      <c r="AA455" s="15"/>
      <c r="AB455" s="15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49"/>
      <c r="AP455" s="15"/>
      <c r="AQ455" s="15"/>
      <c r="AR455" s="209"/>
      <c r="AS455" s="210"/>
      <c r="AT455" s="210"/>
      <c r="AU455" s="210"/>
      <c r="AV455" s="210"/>
      <c r="AW455" s="210"/>
      <c r="AX455" s="210"/>
      <c r="AY455" s="49"/>
      <c r="AZ455" s="15"/>
      <c r="BA455" s="15"/>
      <c r="BB455" s="15"/>
      <c r="BC455" s="15"/>
      <c r="BD455" s="42"/>
      <c r="BE455" s="17"/>
      <c r="BF455" s="17"/>
      <c r="BG455" s="15"/>
    </row>
    <row r="456" ht="12.75" customHeight="1">
      <c r="A456" s="15"/>
      <c r="B456" s="13"/>
      <c r="C456" s="15"/>
      <c r="D456" s="15"/>
      <c r="E456" s="17"/>
      <c r="F456" s="17"/>
      <c r="G456" s="15"/>
      <c r="H456" s="15"/>
      <c r="I456" s="15"/>
      <c r="J456" s="49"/>
      <c r="K456" s="15"/>
      <c r="L456" s="21"/>
      <c r="M456" s="17"/>
      <c r="N456" s="17"/>
      <c r="O456" s="15"/>
      <c r="P456" s="15"/>
      <c r="Q456" s="15"/>
      <c r="R456" s="17"/>
      <c r="S456" s="26"/>
      <c r="T456" s="26"/>
      <c r="U456" s="26"/>
      <c r="V456" s="26"/>
      <c r="W456" s="26"/>
      <c r="X456" s="26"/>
      <c r="Y456" s="15"/>
      <c r="Z456" s="49"/>
      <c r="AA456" s="15"/>
      <c r="AB456" s="15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49"/>
      <c r="AP456" s="15"/>
      <c r="AQ456" s="15"/>
      <c r="AR456" s="209"/>
      <c r="AS456" s="210"/>
      <c r="AT456" s="210"/>
      <c r="AU456" s="210"/>
      <c r="AV456" s="210"/>
      <c r="AW456" s="210"/>
      <c r="AX456" s="210"/>
      <c r="AY456" s="49"/>
      <c r="AZ456" s="15"/>
      <c r="BA456" s="15"/>
      <c r="BB456" s="15"/>
      <c r="BC456" s="15"/>
      <c r="BD456" s="42"/>
      <c r="BE456" s="17"/>
      <c r="BF456" s="17"/>
      <c r="BG456" s="15"/>
    </row>
    <row r="457" ht="12.75" customHeight="1">
      <c r="A457" s="15"/>
      <c r="B457" s="13"/>
      <c r="C457" s="15"/>
      <c r="D457" s="15"/>
      <c r="E457" s="17"/>
      <c r="F457" s="17"/>
      <c r="G457" s="15"/>
      <c r="H457" s="15"/>
      <c r="I457" s="15"/>
      <c r="J457" s="49"/>
      <c r="K457" s="15"/>
      <c r="L457" s="21"/>
      <c r="M457" s="17"/>
      <c r="N457" s="17"/>
      <c r="O457" s="15"/>
      <c r="P457" s="15"/>
      <c r="Q457" s="15"/>
      <c r="R457" s="17"/>
      <c r="S457" s="26"/>
      <c r="T457" s="26"/>
      <c r="U457" s="26"/>
      <c r="V457" s="26"/>
      <c r="W457" s="26"/>
      <c r="X457" s="26"/>
      <c r="Y457" s="15"/>
      <c r="Z457" s="49"/>
      <c r="AA457" s="15"/>
      <c r="AB457" s="15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49"/>
      <c r="AP457" s="15"/>
      <c r="AQ457" s="15"/>
      <c r="AR457" s="209"/>
      <c r="AS457" s="210"/>
      <c r="AT457" s="210"/>
      <c r="AU457" s="210"/>
      <c r="AV457" s="210"/>
      <c r="AW457" s="210"/>
      <c r="AX457" s="210"/>
      <c r="AY457" s="49"/>
      <c r="AZ457" s="15"/>
      <c r="BA457" s="15"/>
      <c r="BB457" s="15"/>
      <c r="BC457" s="15"/>
      <c r="BD457" s="42"/>
      <c r="BE457" s="17"/>
      <c r="BF457" s="17"/>
      <c r="BG457" s="15"/>
    </row>
    <row r="458" ht="12.75" customHeight="1">
      <c r="A458" s="15"/>
      <c r="B458" s="13"/>
      <c r="C458" s="15"/>
      <c r="D458" s="15"/>
      <c r="E458" s="17"/>
      <c r="F458" s="17"/>
      <c r="G458" s="15"/>
      <c r="H458" s="15"/>
      <c r="I458" s="15"/>
      <c r="J458" s="49"/>
      <c r="K458" s="15"/>
      <c r="L458" s="21"/>
      <c r="M458" s="17"/>
      <c r="N458" s="17"/>
      <c r="O458" s="15"/>
      <c r="P458" s="15"/>
      <c r="Q458" s="15"/>
      <c r="R458" s="17"/>
      <c r="S458" s="26"/>
      <c r="T458" s="26"/>
      <c r="U458" s="26"/>
      <c r="V458" s="26"/>
      <c r="W458" s="26"/>
      <c r="X458" s="26"/>
      <c r="Y458" s="15"/>
      <c r="Z458" s="49"/>
      <c r="AA458" s="15"/>
      <c r="AB458" s="15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49"/>
      <c r="AP458" s="15"/>
      <c r="AQ458" s="15"/>
      <c r="AR458" s="209"/>
      <c r="AS458" s="210"/>
      <c r="AT458" s="210"/>
      <c r="AU458" s="210"/>
      <c r="AV458" s="210"/>
      <c r="AW458" s="210"/>
      <c r="AX458" s="210"/>
      <c r="AY458" s="49"/>
      <c r="AZ458" s="15"/>
      <c r="BA458" s="15"/>
      <c r="BB458" s="15"/>
      <c r="BC458" s="15"/>
      <c r="BD458" s="42"/>
      <c r="BE458" s="17"/>
      <c r="BF458" s="17"/>
      <c r="BG458" s="15"/>
    </row>
    <row r="459" ht="12.75" customHeight="1">
      <c r="A459" s="15"/>
      <c r="B459" s="13"/>
      <c r="C459" s="15"/>
      <c r="D459" s="15"/>
      <c r="E459" s="17"/>
      <c r="F459" s="17"/>
      <c r="G459" s="15"/>
      <c r="H459" s="15"/>
      <c r="I459" s="15"/>
      <c r="J459" s="49"/>
      <c r="K459" s="15"/>
      <c r="L459" s="21"/>
      <c r="M459" s="17"/>
      <c r="N459" s="17"/>
      <c r="O459" s="15"/>
      <c r="P459" s="15"/>
      <c r="Q459" s="15"/>
      <c r="R459" s="17"/>
      <c r="S459" s="26"/>
      <c r="T459" s="26"/>
      <c r="U459" s="26"/>
      <c r="V459" s="26"/>
      <c r="W459" s="26"/>
      <c r="X459" s="26"/>
      <c r="Y459" s="15"/>
      <c r="Z459" s="49"/>
      <c r="AA459" s="15"/>
      <c r="AB459" s="15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49"/>
      <c r="AP459" s="15"/>
      <c r="AQ459" s="15"/>
      <c r="AR459" s="209"/>
      <c r="AS459" s="210"/>
      <c r="AT459" s="210"/>
      <c r="AU459" s="210"/>
      <c r="AV459" s="210"/>
      <c r="AW459" s="210"/>
      <c r="AX459" s="210"/>
      <c r="AY459" s="49"/>
      <c r="AZ459" s="15"/>
      <c r="BA459" s="15"/>
      <c r="BB459" s="15"/>
      <c r="BC459" s="15"/>
      <c r="BD459" s="42"/>
      <c r="BE459" s="17"/>
      <c r="BF459" s="17"/>
      <c r="BG459" s="15"/>
    </row>
    <row r="460" ht="12.75" customHeight="1">
      <c r="A460" s="15"/>
      <c r="B460" s="13"/>
      <c r="C460" s="15"/>
      <c r="D460" s="15"/>
      <c r="E460" s="17"/>
      <c r="F460" s="17"/>
      <c r="G460" s="15"/>
      <c r="H460" s="15"/>
      <c r="I460" s="15"/>
      <c r="J460" s="49"/>
      <c r="K460" s="15"/>
      <c r="L460" s="21"/>
      <c r="M460" s="17"/>
      <c r="N460" s="17"/>
      <c r="O460" s="15"/>
      <c r="P460" s="15"/>
      <c r="Q460" s="15"/>
      <c r="R460" s="17"/>
      <c r="S460" s="26"/>
      <c r="T460" s="26"/>
      <c r="U460" s="26"/>
      <c r="V460" s="26"/>
      <c r="W460" s="26"/>
      <c r="X460" s="26"/>
      <c r="Y460" s="15"/>
      <c r="Z460" s="49"/>
      <c r="AA460" s="15"/>
      <c r="AB460" s="15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49"/>
      <c r="AP460" s="15"/>
      <c r="AQ460" s="15"/>
      <c r="AR460" s="209"/>
      <c r="AS460" s="210"/>
      <c r="AT460" s="210"/>
      <c r="AU460" s="210"/>
      <c r="AV460" s="210"/>
      <c r="AW460" s="210"/>
      <c r="AX460" s="210"/>
      <c r="AY460" s="49"/>
      <c r="AZ460" s="15"/>
      <c r="BA460" s="15"/>
      <c r="BB460" s="15"/>
      <c r="BC460" s="15"/>
      <c r="BD460" s="42"/>
      <c r="BE460" s="17"/>
      <c r="BF460" s="17"/>
      <c r="BG460" s="15"/>
    </row>
    <row r="461" ht="12.75" customHeight="1">
      <c r="A461" s="15"/>
      <c r="B461" s="13"/>
      <c r="C461" s="15"/>
      <c r="D461" s="15"/>
      <c r="E461" s="17"/>
      <c r="F461" s="17"/>
      <c r="G461" s="15"/>
      <c r="H461" s="15"/>
      <c r="I461" s="15"/>
      <c r="J461" s="49"/>
      <c r="K461" s="15"/>
      <c r="L461" s="21"/>
      <c r="M461" s="17"/>
      <c r="N461" s="17"/>
      <c r="O461" s="15"/>
      <c r="P461" s="15"/>
      <c r="Q461" s="15"/>
      <c r="R461" s="17"/>
      <c r="S461" s="26"/>
      <c r="T461" s="26"/>
      <c r="U461" s="26"/>
      <c r="V461" s="26"/>
      <c r="W461" s="26"/>
      <c r="X461" s="26"/>
      <c r="Y461" s="15"/>
      <c r="Z461" s="49"/>
      <c r="AA461" s="15"/>
      <c r="AB461" s="15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49"/>
      <c r="AP461" s="15"/>
      <c r="AQ461" s="15"/>
      <c r="AR461" s="209"/>
      <c r="AS461" s="210"/>
      <c r="AT461" s="210"/>
      <c r="AU461" s="210"/>
      <c r="AV461" s="210"/>
      <c r="AW461" s="210"/>
      <c r="AX461" s="210"/>
      <c r="AY461" s="49"/>
      <c r="AZ461" s="15"/>
      <c r="BA461" s="15"/>
      <c r="BB461" s="15"/>
      <c r="BC461" s="15"/>
      <c r="BD461" s="42"/>
      <c r="BE461" s="17"/>
      <c r="BF461" s="17"/>
      <c r="BG461" s="15"/>
    </row>
    <row r="462" ht="12.75" customHeight="1">
      <c r="A462" s="15"/>
      <c r="B462" s="13"/>
      <c r="C462" s="15"/>
      <c r="D462" s="15"/>
      <c r="E462" s="17"/>
      <c r="F462" s="17"/>
      <c r="G462" s="15"/>
      <c r="H462" s="15"/>
      <c r="I462" s="15"/>
      <c r="J462" s="49"/>
      <c r="K462" s="15"/>
      <c r="L462" s="21"/>
      <c r="M462" s="17"/>
      <c r="N462" s="17"/>
      <c r="O462" s="15"/>
      <c r="P462" s="15"/>
      <c r="Q462" s="15"/>
      <c r="R462" s="17"/>
      <c r="S462" s="26"/>
      <c r="T462" s="26"/>
      <c r="U462" s="26"/>
      <c r="V462" s="26"/>
      <c r="W462" s="26"/>
      <c r="X462" s="26"/>
      <c r="Y462" s="15"/>
      <c r="Z462" s="49"/>
      <c r="AA462" s="15"/>
      <c r="AB462" s="15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49"/>
      <c r="AP462" s="15"/>
      <c r="AQ462" s="15"/>
      <c r="AR462" s="209"/>
      <c r="AS462" s="210"/>
      <c r="AT462" s="210"/>
      <c r="AU462" s="210"/>
      <c r="AV462" s="210"/>
      <c r="AW462" s="210"/>
      <c r="AX462" s="210"/>
      <c r="AY462" s="49"/>
      <c r="AZ462" s="15"/>
      <c r="BA462" s="15"/>
      <c r="BB462" s="15"/>
      <c r="BC462" s="15"/>
      <c r="BD462" s="42"/>
      <c r="BE462" s="17"/>
      <c r="BF462" s="17"/>
      <c r="BG462" s="15"/>
    </row>
    <row r="463" ht="12.75" customHeight="1">
      <c r="A463" s="15"/>
      <c r="B463" s="13"/>
      <c r="C463" s="15"/>
      <c r="D463" s="15"/>
      <c r="E463" s="17"/>
      <c r="F463" s="17"/>
      <c r="G463" s="15"/>
      <c r="H463" s="15"/>
      <c r="I463" s="15"/>
      <c r="J463" s="49"/>
      <c r="K463" s="15"/>
      <c r="L463" s="21"/>
      <c r="M463" s="17"/>
      <c r="N463" s="17"/>
      <c r="O463" s="15"/>
      <c r="P463" s="15"/>
      <c r="Q463" s="15"/>
      <c r="R463" s="17"/>
      <c r="S463" s="26"/>
      <c r="T463" s="26"/>
      <c r="U463" s="26"/>
      <c r="V463" s="26"/>
      <c r="W463" s="26"/>
      <c r="X463" s="26"/>
      <c r="Y463" s="15"/>
      <c r="Z463" s="49"/>
      <c r="AA463" s="15"/>
      <c r="AB463" s="15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49"/>
      <c r="AP463" s="15"/>
      <c r="AQ463" s="15"/>
      <c r="AR463" s="209"/>
      <c r="AS463" s="210"/>
      <c r="AT463" s="210"/>
      <c r="AU463" s="210"/>
      <c r="AV463" s="210"/>
      <c r="AW463" s="210"/>
      <c r="AX463" s="210"/>
      <c r="AY463" s="49"/>
      <c r="AZ463" s="15"/>
      <c r="BA463" s="15"/>
      <c r="BB463" s="15"/>
      <c r="BC463" s="15"/>
      <c r="BD463" s="42"/>
      <c r="BE463" s="17"/>
      <c r="BF463" s="17"/>
      <c r="BG463" s="15"/>
    </row>
    <row r="464" ht="12.75" customHeight="1">
      <c r="A464" s="15"/>
      <c r="B464" s="13"/>
      <c r="C464" s="15"/>
      <c r="D464" s="15"/>
      <c r="E464" s="17"/>
      <c r="F464" s="17"/>
      <c r="G464" s="15"/>
      <c r="H464" s="15"/>
      <c r="I464" s="15"/>
      <c r="J464" s="49"/>
      <c r="K464" s="15"/>
      <c r="L464" s="21"/>
      <c r="M464" s="17"/>
      <c r="N464" s="17"/>
      <c r="O464" s="15"/>
      <c r="P464" s="15"/>
      <c r="Q464" s="15"/>
      <c r="R464" s="17"/>
      <c r="S464" s="26"/>
      <c r="T464" s="26"/>
      <c r="U464" s="26"/>
      <c r="V464" s="26"/>
      <c r="W464" s="26"/>
      <c r="X464" s="26"/>
      <c r="Y464" s="15"/>
      <c r="Z464" s="49"/>
      <c r="AA464" s="15"/>
      <c r="AB464" s="15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49"/>
      <c r="AP464" s="15"/>
      <c r="AQ464" s="15"/>
      <c r="AR464" s="209"/>
      <c r="AS464" s="210"/>
      <c r="AT464" s="210"/>
      <c r="AU464" s="210"/>
      <c r="AV464" s="210"/>
      <c r="AW464" s="210"/>
      <c r="AX464" s="210"/>
      <c r="AY464" s="49"/>
      <c r="AZ464" s="15"/>
      <c r="BA464" s="15"/>
      <c r="BB464" s="15"/>
      <c r="BC464" s="15"/>
      <c r="BD464" s="42"/>
      <c r="BE464" s="17"/>
      <c r="BF464" s="17"/>
      <c r="BG464" s="15"/>
    </row>
    <row r="465" ht="12.75" customHeight="1">
      <c r="A465" s="15"/>
      <c r="B465" s="13"/>
      <c r="C465" s="15"/>
      <c r="D465" s="15"/>
      <c r="E465" s="17"/>
      <c r="F465" s="17"/>
      <c r="G465" s="15"/>
      <c r="H465" s="15"/>
      <c r="I465" s="15"/>
      <c r="J465" s="49"/>
      <c r="K465" s="15"/>
      <c r="L465" s="21"/>
      <c r="M465" s="17"/>
      <c r="N465" s="17"/>
      <c r="O465" s="15"/>
      <c r="P465" s="15"/>
      <c r="Q465" s="15"/>
      <c r="R465" s="17"/>
      <c r="S465" s="26"/>
      <c r="T465" s="26"/>
      <c r="U465" s="26"/>
      <c r="V465" s="26"/>
      <c r="W465" s="26"/>
      <c r="X465" s="26"/>
      <c r="Y465" s="15"/>
      <c r="Z465" s="49"/>
      <c r="AA465" s="15"/>
      <c r="AB465" s="15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49"/>
      <c r="AP465" s="15"/>
      <c r="AQ465" s="15"/>
      <c r="AR465" s="209"/>
      <c r="AS465" s="210"/>
      <c r="AT465" s="210"/>
      <c r="AU465" s="210"/>
      <c r="AV465" s="210"/>
      <c r="AW465" s="210"/>
      <c r="AX465" s="210"/>
      <c r="AY465" s="49"/>
      <c r="AZ465" s="15"/>
      <c r="BA465" s="15"/>
      <c r="BB465" s="15"/>
      <c r="BC465" s="15"/>
      <c r="BD465" s="42"/>
      <c r="BE465" s="17"/>
      <c r="BF465" s="17"/>
      <c r="BG465" s="15"/>
    </row>
    <row r="466" ht="12.75" customHeight="1">
      <c r="A466" s="15"/>
      <c r="B466" s="13"/>
      <c r="C466" s="15"/>
      <c r="D466" s="15"/>
      <c r="E466" s="17"/>
      <c r="F466" s="17"/>
      <c r="G466" s="15"/>
      <c r="H466" s="15"/>
      <c r="I466" s="15"/>
      <c r="J466" s="49"/>
      <c r="K466" s="15"/>
      <c r="L466" s="21"/>
      <c r="M466" s="17"/>
      <c r="N466" s="17"/>
      <c r="O466" s="15"/>
      <c r="P466" s="15"/>
      <c r="Q466" s="15"/>
      <c r="R466" s="17"/>
      <c r="S466" s="26"/>
      <c r="T466" s="26"/>
      <c r="U466" s="26"/>
      <c r="V466" s="26"/>
      <c r="W466" s="26"/>
      <c r="X466" s="26"/>
      <c r="Y466" s="15"/>
      <c r="Z466" s="49"/>
      <c r="AA466" s="15"/>
      <c r="AB466" s="15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49"/>
      <c r="AP466" s="15"/>
      <c r="AQ466" s="15"/>
      <c r="AR466" s="209"/>
      <c r="AS466" s="210"/>
      <c r="AT466" s="210"/>
      <c r="AU466" s="210"/>
      <c r="AV466" s="210"/>
      <c r="AW466" s="210"/>
      <c r="AX466" s="210"/>
      <c r="AY466" s="49"/>
      <c r="AZ466" s="15"/>
      <c r="BA466" s="15"/>
      <c r="BB466" s="15"/>
      <c r="BC466" s="15"/>
      <c r="BD466" s="42"/>
      <c r="BE466" s="17"/>
      <c r="BF466" s="17"/>
      <c r="BG466" s="15"/>
    </row>
    <row r="467" ht="12.75" customHeight="1">
      <c r="A467" s="15"/>
      <c r="B467" s="13"/>
      <c r="C467" s="15"/>
      <c r="D467" s="15"/>
      <c r="E467" s="17"/>
      <c r="F467" s="17"/>
      <c r="G467" s="15"/>
      <c r="H467" s="15"/>
      <c r="I467" s="15"/>
      <c r="J467" s="49"/>
      <c r="K467" s="15"/>
      <c r="L467" s="21"/>
      <c r="M467" s="17"/>
      <c r="N467" s="17"/>
      <c r="O467" s="15"/>
      <c r="P467" s="15"/>
      <c r="Q467" s="15"/>
      <c r="R467" s="17"/>
      <c r="S467" s="26"/>
      <c r="T467" s="26"/>
      <c r="U467" s="26"/>
      <c r="V467" s="26"/>
      <c r="W467" s="26"/>
      <c r="X467" s="26"/>
      <c r="Y467" s="15"/>
      <c r="Z467" s="49"/>
      <c r="AA467" s="15"/>
      <c r="AB467" s="15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49"/>
      <c r="AP467" s="15"/>
      <c r="AQ467" s="15"/>
      <c r="AR467" s="209"/>
      <c r="AS467" s="210"/>
      <c r="AT467" s="210"/>
      <c r="AU467" s="210"/>
      <c r="AV467" s="210"/>
      <c r="AW467" s="210"/>
      <c r="AX467" s="210"/>
      <c r="AY467" s="49"/>
      <c r="AZ467" s="15"/>
      <c r="BA467" s="15"/>
      <c r="BB467" s="15"/>
      <c r="BC467" s="15"/>
      <c r="BD467" s="42"/>
      <c r="BE467" s="17"/>
      <c r="BF467" s="17"/>
      <c r="BG467" s="15"/>
    </row>
    <row r="468" ht="12.75" customHeight="1">
      <c r="A468" s="15"/>
      <c r="B468" s="13"/>
      <c r="C468" s="15"/>
      <c r="D468" s="15"/>
      <c r="E468" s="17"/>
      <c r="F468" s="17"/>
      <c r="G468" s="15"/>
      <c r="H468" s="15"/>
      <c r="I468" s="15"/>
      <c r="J468" s="49"/>
      <c r="K468" s="15"/>
      <c r="L468" s="21"/>
      <c r="M468" s="17"/>
      <c r="N468" s="17"/>
      <c r="O468" s="15"/>
      <c r="P468" s="15"/>
      <c r="Q468" s="15"/>
      <c r="R468" s="17"/>
      <c r="S468" s="26"/>
      <c r="T468" s="26"/>
      <c r="U468" s="26"/>
      <c r="V468" s="26"/>
      <c r="W468" s="26"/>
      <c r="X468" s="26"/>
      <c r="Y468" s="15"/>
      <c r="Z468" s="49"/>
      <c r="AA468" s="15"/>
      <c r="AB468" s="15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49"/>
      <c r="AP468" s="15"/>
      <c r="AQ468" s="15"/>
      <c r="AR468" s="209"/>
      <c r="AS468" s="210"/>
      <c r="AT468" s="210"/>
      <c r="AU468" s="210"/>
      <c r="AV468" s="210"/>
      <c r="AW468" s="210"/>
      <c r="AX468" s="210"/>
      <c r="AY468" s="49"/>
      <c r="AZ468" s="15"/>
      <c r="BA468" s="15"/>
      <c r="BB468" s="15"/>
      <c r="BC468" s="15"/>
      <c r="BD468" s="42"/>
      <c r="BE468" s="17"/>
      <c r="BF468" s="17"/>
      <c r="BG468" s="15"/>
    </row>
    <row r="469" ht="12.75" customHeight="1">
      <c r="A469" s="15"/>
      <c r="B469" s="13"/>
      <c r="C469" s="15"/>
      <c r="D469" s="15"/>
      <c r="E469" s="17"/>
      <c r="F469" s="17"/>
      <c r="G469" s="15"/>
      <c r="H469" s="15"/>
      <c r="I469" s="15"/>
      <c r="J469" s="49"/>
      <c r="K469" s="15"/>
      <c r="L469" s="21"/>
      <c r="M469" s="17"/>
      <c r="N469" s="17"/>
      <c r="O469" s="15"/>
      <c r="P469" s="15"/>
      <c r="Q469" s="15"/>
      <c r="R469" s="17"/>
      <c r="S469" s="26"/>
      <c r="T469" s="26"/>
      <c r="U469" s="26"/>
      <c r="V469" s="26"/>
      <c r="W469" s="26"/>
      <c r="X469" s="26"/>
      <c r="Y469" s="15"/>
      <c r="Z469" s="49"/>
      <c r="AA469" s="15"/>
      <c r="AB469" s="15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49"/>
      <c r="AP469" s="15"/>
      <c r="AQ469" s="15"/>
      <c r="AR469" s="209"/>
      <c r="AS469" s="210"/>
      <c r="AT469" s="210"/>
      <c r="AU469" s="210"/>
      <c r="AV469" s="210"/>
      <c r="AW469" s="210"/>
      <c r="AX469" s="210"/>
      <c r="AY469" s="49"/>
      <c r="AZ469" s="15"/>
      <c r="BA469" s="15"/>
      <c r="BB469" s="15"/>
      <c r="BC469" s="15"/>
      <c r="BD469" s="42"/>
      <c r="BE469" s="17"/>
      <c r="BF469" s="17"/>
      <c r="BG469" s="15"/>
    </row>
    <row r="470" ht="12.75" customHeight="1">
      <c r="A470" s="15"/>
      <c r="B470" s="13"/>
      <c r="C470" s="15"/>
      <c r="D470" s="15"/>
      <c r="E470" s="17"/>
      <c r="F470" s="17"/>
      <c r="G470" s="15"/>
      <c r="H470" s="15"/>
      <c r="I470" s="15"/>
      <c r="J470" s="49"/>
      <c r="K470" s="15"/>
      <c r="L470" s="21"/>
      <c r="M470" s="17"/>
      <c r="N470" s="17"/>
      <c r="O470" s="15"/>
      <c r="P470" s="15"/>
      <c r="Q470" s="15"/>
      <c r="R470" s="17"/>
      <c r="S470" s="26"/>
      <c r="T470" s="26"/>
      <c r="U470" s="26"/>
      <c r="V470" s="26"/>
      <c r="W470" s="26"/>
      <c r="X470" s="26"/>
      <c r="Y470" s="15"/>
      <c r="Z470" s="49"/>
      <c r="AA470" s="15"/>
      <c r="AB470" s="15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49"/>
      <c r="AP470" s="15"/>
      <c r="AQ470" s="15"/>
      <c r="AR470" s="209"/>
      <c r="AS470" s="210"/>
      <c r="AT470" s="210"/>
      <c r="AU470" s="210"/>
      <c r="AV470" s="210"/>
      <c r="AW470" s="210"/>
      <c r="AX470" s="210"/>
      <c r="AY470" s="49"/>
      <c r="AZ470" s="15"/>
      <c r="BA470" s="15"/>
      <c r="BB470" s="15"/>
      <c r="BC470" s="15"/>
      <c r="BD470" s="42"/>
      <c r="BE470" s="17"/>
      <c r="BF470" s="17"/>
      <c r="BG470" s="15"/>
    </row>
    <row r="471" ht="12.75" customHeight="1">
      <c r="A471" s="15"/>
      <c r="B471" s="13"/>
      <c r="C471" s="15"/>
      <c r="D471" s="15"/>
      <c r="E471" s="17"/>
      <c r="F471" s="17"/>
      <c r="G471" s="15"/>
      <c r="H471" s="15"/>
      <c r="I471" s="15"/>
      <c r="J471" s="49"/>
      <c r="K471" s="15"/>
      <c r="L471" s="21"/>
      <c r="M471" s="17"/>
      <c r="N471" s="17"/>
      <c r="O471" s="15"/>
      <c r="P471" s="15"/>
      <c r="Q471" s="15"/>
      <c r="R471" s="17"/>
      <c r="S471" s="26"/>
      <c r="T471" s="26"/>
      <c r="U471" s="26"/>
      <c r="V471" s="26"/>
      <c r="W471" s="26"/>
      <c r="X471" s="26"/>
      <c r="Y471" s="15"/>
      <c r="Z471" s="49"/>
      <c r="AA471" s="15"/>
      <c r="AB471" s="15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49"/>
      <c r="AP471" s="15"/>
      <c r="AQ471" s="15"/>
      <c r="AR471" s="209"/>
      <c r="AS471" s="210"/>
      <c r="AT471" s="210"/>
      <c r="AU471" s="210"/>
      <c r="AV471" s="210"/>
      <c r="AW471" s="210"/>
      <c r="AX471" s="210"/>
      <c r="AY471" s="49"/>
      <c r="AZ471" s="15"/>
      <c r="BA471" s="15"/>
      <c r="BB471" s="15"/>
      <c r="BC471" s="15"/>
      <c r="BD471" s="42"/>
      <c r="BE471" s="17"/>
      <c r="BF471" s="17"/>
      <c r="BG471" s="15"/>
    </row>
    <row r="472" ht="12.75" customHeight="1">
      <c r="A472" s="15"/>
      <c r="B472" s="13"/>
      <c r="C472" s="15"/>
      <c r="D472" s="15"/>
      <c r="E472" s="17"/>
      <c r="F472" s="17"/>
      <c r="G472" s="15"/>
      <c r="H472" s="15"/>
      <c r="I472" s="15"/>
      <c r="J472" s="49"/>
      <c r="K472" s="15"/>
      <c r="L472" s="21"/>
      <c r="M472" s="17"/>
      <c r="N472" s="17"/>
      <c r="O472" s="15"/>
      <c r="P472" s="15"/>
      <c r="Q472" s="15"/>
      <c r="R472" s="17"/>
      <c r="S472" s="26"/>
      <c r="T472" s="26"/>
      <c r="U472" s="26"/>
      <c r="V472" s="26"/>
      <c r="W472" s="26"/>
      <c r="X472" s="26"/>
      <c r="Y472" s="15"/>
      <c r="Z472" s="49"/>
      <c r="AA472" s="15"/>
      <c r="AB472" s="15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49"/>
      <c r="AP472" s="15"/>
      <c r="AQ472" s="15"/>
      <c r="AR472" s="209"/>
      <c r="AS472" s="210"/>
      <c r="AT472" s="210"/>
      <c r="AU472" s="210"/>
      <c r="AV472" s="210"/>
      <c r="AW472" s="210"/>
      <c r="AX472" s="210"/>
      <c r="AY472" s="49"/>
      <c r="AZ472" s="15"/>
      <c r="BA472" s="15"/>
      <c r="BB472" s="15"/>
      <c r="BC472" s="15"/>
      <c r="BD472" s="42"/>
      <c r="BE472" s="17"/>
      <c r="BF472" s="17"/>
      <c r="BG472" s="15"/>
    </row>
    <row r="473" ht="12.75" customHeight="1">
      <c r="A473" s="15"/>
      <c r="B473" s="13"/>
      <c r="C473" s="15"/>
      <c r="D473" s="15"/>
      <c r="E473" s="17"/>
      <c r="F473" s="17"/>
      <c r="G473" s="15"/>
      <c r="H473" s="15"/>
      <c r="I473" s="15"/>
      <c r="J473" s="49"/>
      <c r="K473" s="15"/>
      <c r="L473" s="21"/>
      <c r="M473" s="17"/>
      <c r="N473" s="17"/>
      <c r="O473" s="15"/>
      <c r="P473" s="15"/>
      <c r="Q473" s="15"/>
      <c r="R473" s="17"/>
      <c r="S473" s="26"/>
      <c r="T473" s="26"/>
      <c r="U473" s="26"/>
      <c r="V473" s="26"/>
      <c r="W473" s="26"/>
      <c r="X473" s="26"/>
      <c r="Y473" s="15"/>
      <c r="Z473" s="49"/>
      <c r="AA473" s="15"/>
      <c r="AB473" s="15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49"/>
      <c r="AP473" s="15"/>
      <c r="AQ473" s="15"/>
      <c r="AR473" s="209"/>
      <c r="AS473" s="210"/>
      <c r="AT473" s="210"/>
      <c r="AU473" s="210"/>
      <c r="AV473" s="210"/>
      <c r="AW473" s="210"/>
      <c r="AX473" s="210"/>
      <c r="AY473" s="49"/>
      <c r="AZ473" s="15"/>
      <c r="BA473" s="15"/>
      <c r="BB473" s="15"/>
      <c r="BC473" s="15"/>
      <c r="BD473" s="42"/>
      <c r="BE473" s="17"/>
      <c r="BF473" s="17"/>
      <c r="BG473" s="15"/>
    </row>
    <row r="474" ht="12.75" customHeight="1">
      <c r="A474" s="15"/>
      <c r="B474" s="13"/>
      <c r="C474" s="15"/>
      <c r="D474" s="15"/>
      <c r="E474" s="17"/>
      <c r="F474" s="17"/>
      <c r="G474" s="15"/>
      <c r="H474" s="15"/>
      <c r="I474" s="15"/>
      <c r="J474" s="49"/>
      <c r="K474" s="15"/>
      <c r="L474" s="21"/>
      <c r="M474" s="17"/>
      <c r="N474" s="17"/>
      <c r="O474" s="15"/>
      <c r="P474" s="15"/>
      <c r="Q474" s="15"/>
      <c r="R474" s="17"/>
      <c r="S474" s="26"/>
      <c r="T474" s="26"/>
      <c r="U474" s="26"/>
      <c r="V474" s="26"/>
      <c r="W474" s="26"/>
      <c r="X474" s="26"/>
      <c r="Y474" s="15"/>
      <c r="Z474" s="49"/>
      <c r="AA474" s="15"/>
      <c r="AB474" s="15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49"/>
      <c r="AP474" s="15"/>
      <c r="AQ474" s="15"/>
      <c r="AR474" s="209"/>
      <c r="AS474" s="210"/>
      <c r="AT474" s="210"/>
      <c r="AU474" s="210"/>
      <c r="AV474" s="210"/>
      <c r="AW474" s="210"/>
      <c r="AX474" s="210"/>
      <c r="AY474" s="49"/>
      <c r="AZ474" s="15"/>
      <c r="BA474" s="15"/>
      <c r="BB474" s="15"/>
      <c r="BC474" s="15"/>
      <c r="BD474" s="42"/>
      <c r="BE474" s="17"/>
      <c r="BF474" s="17"/>
      <c r="BG474" s="15"/>
    </row>
    <row r="475" ht="12.75" customHeight="1">
      <c r="A475" s="15"/>
      <c r="B475" s="13"/>
      <c r="C475" s="15"/>
      <c r="D475" s="15"/>
      <c r="E475" s="17"/>
      <c r="F475" s="17"/>
      <c r="G475" s="15"/>
      <c r="H475" s="15"/>
      <c r="I475" s="15"/>
      <c r="J475" s="49"/>
      <c r="K475" s="15"/>
      <c r="L475" s="21"/>
      <c r="M475" s="17"/>
      <c r="N475" s="17"/>
      <c r="O475" s="15"/>
      <c r="P475" s="15"/>
      <c r="Q475" s="15"/>
      <c r="R475" s="17"/>
      <c r="S475" s="26"/>
      <c r="T475" s="26"/>
      <c r="U475" s="26"/>
      <c r="V475" s="26"/>
      <c r="W475" s="26"/>
      <c r="X475" s="26"/>
      <c r="Y475" s="15"/>
      <c r="Z475" s="49"/>
      <c r="AA475" s="15"/>
      <c r="AB475" s="15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49"/>
      <c r="AP475" s="15"/>
      <c r="AQ475" s="15"/>
      <c r="AR475" s="209"/>
      <c r="AS475" s="210"/>
      <c r="AT475" s="210"/>
      <c r="AU475" s="210"/>
      <c r="AV475" s="210"/>
      <c r="AW475" s="210"/>
      <c r="AX475" s="210"/>
      <c r="AY475" s="49"/>
      <c r="AZ475" s="15"/>
      <c r="BA475" s="15"/>
      <c r="BB475" s="15"/>
      <c r="BC475" s="15"/>
      <c r="BD475" s="42"/>
      <c r="BE475" s="17"/>
      <c r="BF475" s="17"/>
      <c r="BG475" s="15"/>
    </row>
    <row r="476" ht="12.75" customHeight="1">
      <c r="A476" s="15"/>
      <c r="B476" s="13"/>
      <c r="C476" s="15"/>
      <c r="D476" s="15"/>
      <c r="E476" s="17"/>
      <c r="F476" s="17"/>
      <c r="G476" s="15"/>
      <c r="H476" s="15"/>
      <c r="I476" s="15"/>
      <c r="J476" s="49"/>
      <c r="K476" s="15"/>
      <c r="L476" s="21"/>
      <c r="M476" s="17"/>
      <c r="N476" s="17"/>
      <c r="O476" s="15"/>
      <c r="P476" s="15"/>
      <c r="Q476" s="15"/>
      <c r="R476" s="17"/>
      <c r="S476" s="26"/>
      <c r="T476" s="26"/>
      <c r="U476" s="26"/>
      <c r="V476" s="26"/>
      <c r="W476" s="26"/>
      <c r="X476" s="26"/>
      <c r="Y476" s="15"/>
      <c r="Z476" s="49"/>
      <c r="AA476" s="15"/>
      <c r="AB476" s="15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49"/>
      <c r="AP476" s="15"/>
      <c r="AQ476" s="15"/>
      <c r="AR476" s="209"/>
      <c r="AS476" s="210"/>
      <c r="AT476" s="210"/>
      <c r="AU476" s="210"/>
      <c r="AV476" s="210"/>
      <c r="AW476" s="210"/>
      <c r="AX476" s="210"/>
      <c r="AY476" s="49"/>
      <c r="AZ476" s="15"/>
      <c r="BA476" s="15"/>
      <c r="BB476" s="15"/>
      <c r="BC476" s="15"/>
      <c r="BD476" s="42"/>
      <c r="BE476" s="17"/>
      <c r="BF476" s="17"/>
      <c r="BG476" s="15"/>
    </row>
    <row r="477" ht="12.75" customHeight="1">
      <c r="A477" s="15"/>
      <c r="B477" s="13"/>
      <c r="C477" s="15"/>
      <c r="D477" s="15"/>
      <c r="E477" s="17"/>
      <c r="F477" s="17"/>
      <c r="G477" s="15"/>
      <c r="H477" s="15"/>
      <c r="I477" s="15"/>
      <c r="J477" s="49"/>
      <c r="K477" s="15"/>
      <c r="L477" s="21"/>
      <c r="M477" s="17"/>
      <c r="N477" s="17"/>
      <c r="O477" s="15"/>
      <c r="P477" s="15"/>
      <c r="Q477" s="15"/>
      <c r="R477" s="17"/>
      <c r="S477" s="26"/>
      <c r="T477" s="26"/>
      <c r="U477" s="26"/>
      <c r="V477" s="26"/>
      <c r="W477" s="26"/>
      <c r="X477" s="26"/>
      <c r="Y477" s="15"/>
      <c r="Z477" s="49"/>
      <c r="AA477" s="15"/>
      <c r="AB477" s="15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49"/>
      <c r="AP477" s="15"/>
      <c r="AQ477" s="15"/>
      <c r="AR477" s="209"/>
      <c r="AS477" s="210"/>
      <c r="AT477" s="210"/>
      <c r="AU477" s="210"/>
      <c r="AV477" s="210"/>
      <c r="AW477" s="210"/>
      <c r="AX477" s="210"/>
      <c r="AY477" s="49"/>
      <c r="AZ477" s="15"/>
      <c r="BA477" s="15"/>
      <c r="BB477" s="15"/>
      <c r="BC477" s="15"/>
      <c r="BD477" s="42"/>
      <c r="BE477" s="17"/>
      <c r="BF477" s="17"/>
      <c r="BG477" s="15"/>
    </row>
    <row r="478" ht="12.75" customHeight="1">
      <c r="A478" s="15"/>
      <c r="B478" s="13"/>
      <c r="C478" s="15"/>
      <c r="D478" s="15"/>
      <c r="E478" s="17"/>
      <c r="F478" s="17"/>
      <c r="G478" s="15"/>
      <c r="H478" s="15"/>
      <c r="I478" s="15"/>
      <c r="J478" s="49"/>
      <c r="K478" s="15"/>
      <c r="L478" s="21"/>
      <c r="M478" s="17"/>
      <c r="N478" s="17"/>
      <c r="O478" s="15"/>
      <c r="P478" s="15"/>
      <c r="Q478" s="15"/>
      <c r="R478" s="17"/>
      <c r="S478" s="26"/>
      <c r="T478" s="26"/>
      <c r="U478" s="26"/>
      <c r="V478" s="26"/>
      <c r="W478" s="26"/>
      <c r="X478" s="26"/>
      <c r="Y478" s="15"/>
      <c r="Z478" s="49"/>
      <c r="AA478" s="15"/>
      <c r="AB478" s="15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49"/>
      <c r="AP478" s="15"/>
      <c r="AQ478" s="15"/>
      <c r="AR478" s="209"/>
      <c r="AS478" s="210"/>
      <c r="AT478" s="210"/>
      <c r="AU478" s="210"/>
      <c r="AV478" s="210"/>
      <c r="AW478" s="210"/>
      <c r="AX478" s="210"/>
      <c r="AY478" s="49"/>
      <c r="AZ478" s="15"/>
      <c r="BA478" s="15"/>
      <c r="BB478" s="15"/>
      <c r="BC478" s="15"/>
      <c r="BD478" s="42"/>
      <c r="BE478" s="17"/>
      <c r="BF478" s="17"/>
      <c r="BG478" s="15"/>
    </row>
    <row r="479" ht="12.75" customHeight="1">
      <c r="A479" s="15"/>
      <c r="B479" s="13"/>
      <c r="C479" s="15"/>
      <c r="D479" s="15"/>
      <c r="E479" s="17"/>
      <c r="F479" s="17"/>
      <c r="G479" s="15"/>
      <c r="H479" s="15"/>
      <c r="I479" s="15"/>
      <c r="J479" s="49"/>
      <c r="K479" s="15"/>
      <c r="L479" s="21"/>
      <c r="M479" s="17"/>
      <c r="N479" s="17"/>
      <c r="O479" s="15"/>
      <c r="P479" s="15"/>
      <c r="Q479" s="15"/>
      <c r="R479" s="17"/>
      <c r="S479" s="26"/>
      <c r="T479" s="26"/>
      <c r="U479" s="26"/>
      <c r="V479" s="26"/>
      <c r="W479" s="26"/>
      <c r="X479" s="26"/>
      <c r="Y479" s="15"/>
      <c r="Z479" s="49"/>
      <c r="AA479" s="15"/>
      <c r="AB479" s="15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49"/>
      <c r="AP479" s="15"/>
      <c r="AQ479" s="15"/>
      <c r="AR479" s="209"/>
      <c r="AS479" s="210"/>
      <c r="AT479" s="210"/>
      <c r="AU479" s="210"/>
      <c r="AV479" s="210"/>
      <c r="AW479" s="210"/>
      <c r="AX479" s="210"/>
      <c r="AY479" s="49"/>
      <c r="AZ479" s="15"/>
      <c r="BA479" s="15"/>
      <c r="BB479" s="15"/>
      <c r="BC479" s="15"/>
      <c r="BD479" s="42"/>
      <c r="BE479" s="17"/>
      <c r="BF479" s="17"/>
      <c r="BG479" s="15"/>
    </row>
    <row r="480" ht="12.75" customHeight="1">
      <c r="A480" s="15"/>
      <c r="B480" s="13"/>
      <c r="C480" s="15"/>
      <c r="D480" s="15"/>
      <c r="E480" s="17"/>
      <c r="F480" s="17"/>
      <c r="G480" s="15"/>
      <c r="H480" s="15"/>
      <c r="I480" s="15"/>
      <c r="J480" s="49"/>
      <c r="K480" s="15"/>
      <c r="L480" s="21"/>
      <c r="M480" s="17"/>
      <c r="N480" s="17"/>
      <c r="O480" s="15"/>
      <c r="P480" s="15"/>
      <c r="Q480" s="15"/>
      <c r="R480" s="17"/>
      <c r="S480" s="26"/>
      <c r="T480" s="26"/>
      <c r="U480" s="26"/>
      <c r="V480" s="26"/>
      <c r="W480" s="26"/>
      <c r="X480" s="26"/>
      <c r="Y480" s="15"/>
      <c r="Z480" s="49"/>
      <c r="AA480" s="15"/>
      <c r="AB480" s="15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49"/>
      <c r="AP480" s="15"/>
      <c r="AQ480" s="15"/>
      <c r="AR480" s="209"/>
      <c r="AS480" s="210"/>
      <c r="AT480" s="210"/>
      <c r="AU480" s="210"/>
      <c r="AV480" s="210"/>
      <c r="AW480" s="210"/>
      <c r="AX480" s="210"/>
      <c r="AY480" s="49"/>
      <c r="AZ480" s="15"/>
      <c r="BA480" s="15"/>
      <c r="BB480" s="15"/>
      <c r="BC480" s="15"/>
      <c r="BD480" s="42"/>
      <c r="BE480" s="17"/>
      <c r="BF480" s="17"/>
      <c r="BG480" s="15"/>
    </row>
    <row r="481" ht="12.75" customHeight="1">
      <c r="A481" s="15"/>
      <c r="B481" s="13"/>
      <c r="C481" s="15"/>
      <c r="D481" s="15"/>
      <c r="E481" s="17"/>
      <c r="F481" s="17"/>
      <c r="G481" s="15"/>
      <c r="H481" s="15"/>
      <c r="I481" s="15"/>
      <c r="J481" s="49"/>
      <c r="K481" s="15"/>
      <c r="L481" s="21"/>
      <c r="M481" s="17"/>
      <c r="N481" s="17"/>
      <c r="O481" s="15"/>
      <c r="P481" s="15"/>
      <c r="Q481" s="15"/>
      <c r="R481" s="17"/>
      <c r="S481" s="26"/>
      <c r="T481" s="26"/>
      <c r="U481" s="26"/>
      <c r="V481" s="26"/>
      <c r="W481" s="26"/>
      <c r="X481" s="26"/>
      <c r="Y481" s="15"/>
      <c r="Z481" s="49"/>
      <c r="AA481" s="15"/>
      <c r="AB481" s="15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49"/>
      <c r="AP481" s="15"/>
      <c r="AQ481" s="15"/>
      <c r="AR481" s="209"/>
      <c r="AS481" s="210"/>
      <c r="AT481" s="210"/>
      <c r="AU481" s="210"/>
      <c r="AV481" s="210"/>
      <c r="AW481" s="210"/>
      <c r="AX481" s="210"/>
      <c r="AY481" s="49"/>
      <c r="AZ481" s="15"/>
      <c r="BA481" s="15"/>
      <c r="BB481" s="15"/>
      <c r="BC481" s="15"/>
      <c r="BD481" s="42"/>
      <c r="BE481" s="17"/>
      <c r="BF481" s="17"/>
      <c r="BG481" s="15"/>
    </row>
    <row r="482" ht="12.75" customHeight="1">
      <c r="A482" s="15"/>
      <c r="B482" s="13"/>
      <c r="C482" s="15"/>
      <c r="D482" s="15"/>
      <c r="E482" s="17"/>
      <c r="F482" s="17"/>
      <c r="G482" s="15"/>
      <c r="H482" s="15"/>
      <c r="I482" s="15"/>
      <c r="J482" s="49"/>
      <c r="K482" s="15"/>
      <c r="L482" s="21"/>
      <c r="M482" s="17"/>
      <c r="N482" s="17"/>
      <c r="O482" s="15"/>
      <c r="P482" s="15"/>
      <c r="Q482" s="15"/>
      <c r="R482" s="17"/>
      <c r="S482" s="26"/>
      <c r="T482" s="26"/>
      <c r="U482" s="26"/>
      <c r="V482" s="26"/>
      <c r="W482" s="26"/>
      <c r="X482" s="26"/>
      <c r="Y482" s="15"/>
      <c r="Z482" s="49"/>
      <c r="AA482" s="15"/>
      <c r="AB482" s="15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49"/>
      <c r="AP482" s="15"/>
      <c r="AQ482" s="15"/>
      <c r="AR482" s="209"/>
      <c r="AS482" s="210"/>
      <c r="AT482" s="210"/>
      <c r="AU482" s="210"/>
      <c r="AV482" s="210"/>
      <c r="AW482" s="210"/>
      <c r="AX482" s="210"/>
      <c r="AY482" s="49"/>
      <c r="AZ482" s="15"/>
      <c r="BA482" s="15"/>
      <c r="BB482" s="15"/>
      <c r="BC482" s="15"/>
      <c r="BD482" s="42"/>
      <c r="BE482" s="17"/>
      <c r="BF482" s="17"/>
      <c r="BG482" s="15"/>
    </row>
    <row r="483" ht="12.75" customHeight="1">
      <c r="A483" s="15"/>
      <c r="B483" s="13"/>
      <c r="C483" s="15"/>
      <c r="D483" s="15"/>
      <c r="E483" s="17"/>
      <c r="F483" s="17"/>
      <c r="G483" s="15"/>
      <c r="H483" s="15"/>
      <c r="I483" s="15"/>
      <c r="J483" s="49"/>
      <c r="K483" s="15"/>
      <c r="L483" s="21"/>
      <c r="M483" s="17"/>
      <c r="N483" s="17"/>
      <c r="O483" s="15"/>
      <c r="P483" s="15"/>
      <c r="Q483" s="15"/>
      <c r="R483" s="17"/>
      <c r="S483" s="26"/>
      <c r="T483" s="26"/>
      <c r="U483" s="26"/>
      <c r="V483" s="26"/>
      <c r="W483" s="26"/>
      <c r="X483" s="26"/>
      <c r="Y483" s="15"/>
      <c r="Z483" s="49"/>
      <c r="AA483" s="15"/>
      <c r="AB483" s="15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49"/>
      <c r="AP483" s="15"/>
      <c r="AQ483" s="15"/>
      <c r="AR483" s="209"/>
      <c r="AS483" s="210"/>
      <c r="AT483" s="210"/>
      <c r="AU483" s="210"/>
      <c r="AV483" s="210"/>
      <c r="AW483" s="210"/>
      <c r="AX483" s="210"/>
      <c r="AY483" s="49"/>
      <c r="AZ483" s="15"/>
      <c r="BA483" s="15"/>
      <c r="BB483" s="15"/>
      <c r="BC483" s="15"/>
      <c r="BD483" s="42"/>
      <c r="BE483" s="17"/>
      <c r="BF483" s="17"/>
      <c r="BG483" s="15"/>
    </row>
    <row r="484" ht="12.75" customHeight="1">
      <c r="A484" s="15"/>
      <c r="B484" s="13"/>
      <c r="C484" s="15"/>
      <c r="D484" s="15"/>
      <c r="E484" s="17"/>
      <c r="F484" s="17"/>
      <c r="G484" s="15"/>
      <c r="H484" s="15"/>
      <c r="I484" s="15"/>
      <c r="J484" s="49"/>
      <c r="K484" s="15"/>
      <c r="L484" s="21"/>
      <c r="M484" s="17"/>
      <c r="N484" s="17"/>
      <c r="O484" s="15"/>
      <c r="P484" s="15"/>
      <c r="Q484" s="15"/>
      <c r="R484" s="17"/>
      <c r="S484" s="26"/>
      <c r="T484" s="26"/>
      <c r="U484" s="26"/>
      <c r="V484" s="26"/>
      <c r="W484" s="26"/>
      <c r="X484" s="26"/>
      <c r="Y484" s="15"/>
      <c r="Z484" s="49"/>
      <c r="AA484" s="15"/>
      <c r="AB484" s="15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49"/>
      <c r="AP484" s="15"/>
      <c r="AQ484" s="15"/>
      <c r="AR484" s="209"/>
      <c r="AS484" s="210"/>
      <c r="AT484" s="210"/>
      <c r="AU484" s="210"/>
      <c r="AV484" s="210"/>
      <c r="AW484" s="210"/>
      <c r="AX484" s="210"/>
      <c r="AY484" s="49"/>
      <c r="AZ484" s="15"/>
      <c r="BA484" s="15"/>
      <c r="BB484" s="15"/>
      <c r="BC484" s="15"/>
      <c r="BD484" s="42"/>
      <c r="BE484" s="17"/>
      <c r="BF484" s="17"/>
      <c r="BG484" s="15"/>
    </row>
    <row r="485" ht="12.75" customHeight="1">
      <c r="A485" s="15"/>
      <c r="B485" s="13"/>
      <c r="C485" s="15"/>
      <c r="D485" s="15"/>
      <c r="E485" s="17"/>
      <c r="F485" s="17"/>
      <c r="G485" s="15"/>
      <c r="H485" s="15"/>
      <c r="I485" s="15"/>
      <c r="J485" s="49"/>
      <c r="K485" s="15"/>
      <c r="L485" s="21"/>
      <c r="M485" s="17"/>
      <c r="N485" s="17"/>
      <c r="O485" s="15"/>
      <c r="P485" s="15"/>
      <c r="Q485" s="15"/>
      <c r="R485" s="17"/>
      <c r="S485" s="26"/>
      <c r="T485" s="26"/>
      <c r="U485" s="26"/>
      <c r="V485" s="26"/>
      <c r="W485" s="26"/>
      <c r="X485" s="26"/>
      <c r="Y485" s="15"/>
      <c r="Z485" s="49"/>
      <c r="AA485" s="15"/>
      <c r="AB485" s="15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49"/>
      <c r="AP485" s="15"/>
      <c r="AQ485" s="15"/>
      <c r="AR485" s="209"/>
      <c r="AS485" s="210"/>
      <c r="AT485" s="210"/>
      <c r="AU485" s="210"/>
      <c r="AV485" s="210"/>
      <c r="AW485" s="210"/>
      <c r="AX485" s="210"/>
      <c r="AY485" s="49"/>
      <c r="AZ485" s="15"/>
      <c r="BA485" s="15"/>
      <c r="BB485" s="15"/>
      <c r="BC485" s="15"/>
      <c r="BD485" s="42"/>
      <c r="BE485" s="17"/>
      <c r="BF485" s="17"/>
      <c r="BG485" s="15"/>
    </row>
    <row r="486" ht="12.75" customHeight="1">
      <c r="A486" s="15"/>
      <c r="B486" s="13"/>
      <c r="C486" s="15"/>
      <c r="D486" s="15"/>
      <c r="E486" s="17"/>
      <c r="F486" s="17"/>
      <c r="G486" s="15"/>
      <c r="H486" s="15"/>
      <c r="I486" s="15"/>
      <c r="J486" s="49"/>
      <c r="K486" s="15"/>
      <c r="L486" s="21"/>
      <c r="M486" s="17"/>
      <c r="N486" s="17"/>
      <c r="O486" s="15"/>
      <c r="P486" s="15"/>
      <c r="Q486" s="15"/>
      <c r="R486" s="17"/>
      <c r="S486" s="26"/>
      <c r="T486" s="26"/>
      <c r="U486" s="26"/>
      <c r="V486" s="26"/>
      <c r="W486" s="26"/>
      <c r="X486" s="26"/>
      <c r="Y486" s="15"/>
      <c r="Z486" s="49"/>
      <c r="AA486" s="15"/>
      <c r="AB486" s="15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49"/>
      <c r="AP486" s="15"/>
      <c r="AQ486" s="15"/>
      <c r="AR486" s="209"/>
      <c r="AS486" s="210"/>
      <c r="AT486" s="210"/>
      <c r="AU486" s="210"/>
      <c r="AV486" s="210"/>
      <c r="AW486" s="210"/>
      <c r="AX486" s="210"/>
      <c r="AY486" s="49"/>
      <c r="AZ486" s="15"/>
      <c r="BA486" s="15"/>
      <c r="BB486" s="15"/>
      <c r="BC486" s="15"/>
      <c r="BD486" s="42"/>
      <c r="BE486" s="17"/>
      <c r="BF486" s="17"/>
      <c r="BG486" s="15"/>
    </row>
    <row r="487" ht="12.75" customHeight="1">
      <c r="A487" s="15"/>
      <c r="B487" s="13"/>
      <c r="C487" s="15"/>
      <c r="D487" s="15"/>
      <c r="E487" s="17"/>
      <c r="F487" s="17"/>
      <c r="G487" s="15"/>
      <c r="H487" s="15"/>
      <c r="I487" s="15"/>
      <c r="J487" s="49"/>
      <c r="K487" s="15"/>
      <c r="L487" s="21"/>
      <c r="M487" s="17"/>
      <c r="N487" s="17"/>
      <c r="O487" s="15"/>
      <c r="P487" s="15"/>
      <c r="Q487" s="15"/>
      <c r="R487" s="17"/>
      <c r="S487" s="26"/>
      <c r="T487" s="26"/>
      <c r="U487" s="26"/>
      <c r="V487" s="26"/>
      <c r="W487" s="26"/>
      <c r="X487" s="26"/>
      <c r="Y487" s="15"/>
      <c r="Z487" s="49"/>
      <c r="AA487" s="15"/>
      <c r="AB487" s="15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49"/>
      <c r="AP487" s="15"/>
      <c r="AQ487" s="15"/>
      <c r="AR487" s="209"/>
      <c r="AS487" s="210"/>
      <c r="AT487" s="210"/>
      <c r="AU487" s="210"/>
      <c r="AV487" s="210"/>
      <c r="AW487" s="210"/>
      <c r="AX487" s="210"/>
      <c r="AY487" s="49"/>
      <c r="AZ487" s="15"/>
      <c r="BA487" s="15"/>
      <c r="BB487" s="15"/>
      <c r="BC487" s="15"/>
      <c r="BD487" s="42"/>
      <c r="BE487" s="17"/>
      <c r="BF487" s="17"/>
      <c r="BG487" s="15"/>
    </row>
    <row r="488" ht="12.75" customHeight="1">
      <c r="A488" s="15"/>
      <c r="B488" s="13"/>
      <c r="C488" s="15"/>
      <c r="D488" s="15"/>
      <c r="E488" s="17"/>
      <c r="F488" s="17"/>
      <c r="G488" s="15"/>
      <c r="H488" s="15"/>
      <c r="I488" s="15"/>
      <c r="J488" s="49"/>
      <c r="K488" s="15"/>
      <c r="L488" s="21"/>
      <c r="M488" s="17"/>
      <c r="N488" s="17"/>
      <c r="O488" s="15"/>
      <c r="P488" s="15"/>
      <c r="Q488" s="15"/>
      <c r="R488" s="17"/>
      <c r="S488" s="26"/>
      <c r="T488" s="26"/>
      <c r="U488" s="26"/>
      <c r="V488" s="26"/>
      <c r="W488" s="26"/>
      <c r="X488" s="26"/>
      <c r="Y488" s="15"/>
      <c r="Z488" s="49"/>
      <c r="AA488" s="15"/>
      <c r="AB488" s="15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49"/>
      <c r="AP488" s="15"/>
      <c r="AQ488" s="15"/>
      <c r="AR488" s="209"/>
      <c r="AS488" s="210"/>
      <c r="AT488" s="210"/>
      <c r="AU488" s="210"/>
      <c r="AV488" s="210"/>
      <c r="AW488" s="210"/>
      <c r="AX488" s="210"/>
      <c r="AY488" s="49"/>
      <c r="AZ488" s="15"/>
      <c r="BA488" s="15"/>
      <c r="BB488" s="15"/>
      <c r="BC488" s="15"/>
      <c r="BD488" s="42"/>
      <c r="BE488" s="17"/>
      <c r="BF488" s="17"/>
      <c r="BG488" s="15"/>
    </row>
    <row r="489" ht="12.75" customHeight="1">
      <c r="A489" s="15"/>
      <c r="B489" s="13"/>
      <c r="C489" s="15"/>
      <c r="D489" s="15"/>
      <c r="E489" s="17"/>
      <c r="F489" s="17"/>
      <c r="G489" s="15"/>
      <c r="H489" s="15"/>
      <c r="I489" s="15"/>
      <c r="J489" s="49"/>
      <c r="K489" s="15"/>
      <c r="L489" s="21"/>
      <c r="M489" s="17"/>
      <c r="N489" s="17"/>
      <c r="O489" s="15"/>
      <c r="P489" s="15"/>
      <c r="Q489" s="15"/>
      <c r="R489" s="17"/>
      <c r="S489" s="26"/>
      <c r="T489" s="26"/>
      <c r="U489" s="26"/>
      <c r="V489" s="26"/>
      <c r="W489" s="26"/>
      <c r="X489" s="26"/>
      <c r="Y489" s="15"/>
      <c r="Z489" s="49"/>
      <c r="AA489" s="15"/>
      <c r="AB489" s="15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49"/>
      <c r="AP489" s="15"/>
      <c r="AQ489" s="15"/>
      <c r="AR489" s="209"/>
      <c r="AS489" s="210"/>
      <c r="AT489" s="210"/>
      <c r="AU489" s="210"/>
      <c r="AV489" s="210"/>
      <c r="AW489" s="210"/>
      <c r="AX489" s="210"/>
      <c r="AY489" s="49"/>
      <c r="AZ489" s="15"/>
      <c r="BA489" s="15"/>
      <c r="BB489" s="15"/>
      <c r="BC489" s="15"/>
      <c r="BD489" s="42"/>
      <c r="BE489" s="17"/>
      <c r="BF489" s="17"/>
      <c r="BG489" s="15"/>
    </row>
    <row r="490" ht="12.75" customHeight="1">
      <c r="A490" s="15"/>
      <c r="B490" s="13"/>
      <c r="C490" s="15"/>
      <c r="D490" s="15"/>
      <c r="E490" s="17"/>
      <c r="F490" s="17"/>
      <c r="G490" s="15"/>
      <c r="H490" s="15"/>
      <c r="I490" s="15"/>
      <c r="J490" s="49"/>
      <c r="K490" s="15"/>
      <c r="L490" s="21"/>
      <c r="M490" s="17"/>
      <c r="N490" s="17"/>
      <c r="O490" s="15"/>
      <c r="P490" s="15"/>
      <c r="Q490" s="15"/>
      <c r="R490" s="17"/>
      <c r="S490" s="26"/>
      <c r="T490" s="26"/>
      <c r="U490" s="26"/>
      <c r="V490" s="26"/>
      <c r="W490" s="26"/>
      <c r="X490" s="26"/>
      <c r="Y490" s="15"/>
      <c r="Z490" s="49"/>
      <c r="AA490" s="15"/>
      <c r="AB490" s="15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49"/>
      <c r="AP490" s="15"/>
      <c r="AQ490" s="15"/>
      <c r="AR490" s="209"/>
      <c r="AS490" s="210"/>
      <c r="AT490" s="210"/>
      <c r="AU490" s="210"/>
      <c r="AV490" s="210"/>
      <c r="AW490" s="210"/>
      <c r="AX490" s="210"/>
      <c r="AY490" s="49"/>
      <c r="AZ490" s="15"/>
      <c r="BA490" s="15"/>
      <c r="BB490" s="15"/>
      <c r="BC490" s="15"/>
      <c r="BD490" s="42"/>
      <c r="BE490" s="17"/>
      <c r="BF490" s="17"/>
      <c r="BG490" s="15"/>
    </row>
    <row r="491" ht="12.75" customHeight="1">
      <c r="A491" s="15"/>
      <c r="B491" s="13"/>
      <c r="C491" s="15"/>
      <c r="D491" s="15"/>
      <c r="E491" s="17"/>
      <c r="F491" s="17"/>
      <c r="G491" s="15"/>
      <c r="H491" s="15"/>
      <c r="I491" s="15"/>
      <c r="J491" s="49"/>
      <c r="K491" s="15"/>
      <c r="L491" s="21"/>
      <c r="M491" s="17"/>
      <c r="N491" s="17"/>
      <c r="O491" s="15"/>
      <c r="P491" s="15"/>
      <c r="Q491" s="15"/>
      <c r="R491" s="17"/>
      <c r="S491" s="26"/>
      <c r="T491" s="26"/>
      <c r="U491" s="26"/>
      <c r="V491" s="26"/>
      <c r="W491" s="26"/>
      <c r="X491" s="26"/>
      <c r="Y491" s="15"/>
      <c r="Z491" s="49"/>
      <c r="AA491" s="15"/>
      <c r="AB491" s="15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49"/>
      <c r="AP491" s="15"/>
      <c r="AQ491" s="15"/>
      <c r="AR491" s="209"/>
      <c r="AS491" s="210"/>
      <c r="AT491" s="210"/>
      <c r="AU491" s="210"/>
      <c r="AV491" s="210"/>
      <c r="AW491" s="210"/>
      <c r="AX491" s="210"/>
      <c r="AY491" s="49"/>
      <c r="AZ491" s="15"/>
      <c r="BA491" s="15"/>
      <c r="BB491" s="15"/>
      <c r="BC491" s="15"/>
      <c r="BD491" s="42"/>
      <c r="BE491" s="17"/>
      <c r="BF491" s="17"/>
      <c r="BG491" s="15"/>
    </row>
    <row r="492" ht="12.75" customHeight="1">
      <c r="A492" s="15"/>
      <c r="B492" s="13"/>
      <c r="C492" s="15"/>
      <c r="D492" s="15"/>
      <c r="E492" s="17"/>
      <c r="F492" s="17"/>
      <c r="G492" s="15"/>
      <c r="H492" s="15"/>
      <c r="I492" s="15"/>
      <c r="J492" s="49"/>
      <c r="K492" s="15"/>
      <c r="L492" s="21"/>
      <c r="M492" s="17"/>
      <c r="N492" s="17"/>
      <c r="O492" s="15"/>
      <c r="P492" s="15"/>
      <c r="Q492" s="15"/>
      <c r="R492" s="17"/>
      <c r="S492" s="26"/>
      <c r="T492" s="26"/>
      <c r="U492" s="26"/>
      <c r="V492" s="26"/>
      <c r="W492" s="26"/>
      <c r="X492" s="26"/>
      <c r="Y492" s="15"/>
      <c r="Z492" s="49"/>
      <c r="AA492" s="15"/>
      <c r="AB492" s="15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49"/>
      <c r="AP492" s="15"/>
      <c r="AQ492" s="15"/>
      <c r="AR492" s="209"/>
      <c r="AS492" s="210"/>
      <c r="AT492" s="210"/>
      <c r="AU492" s="210"/>
      <c r="AV492" s="210"/>
      <c r="AW492" s="210"/>
      <c r="AX492" s="210"/>
      <c r="AY492" s="49"/>
      <c r="AZ492" s="15"/>
      <c r="BA492" s="15"/>
      <c r="BB492" s="15"/>
      <c r="BC492" s="15"/>
      <c r="BD492" s="42"/>
      <c r="BE492" s="17"/>
      <c r="BF492" s="17"/>
      <c r="BG492" s="15"/>
    </row>
    <row r="493" ht="12.75" customHeight="1">
      <c r="A493" s="15"/>
      <c r="B493" s="13"/>
      <c r="C493" s="15"/>
      <c r="D493" s="15"/>
      <c r="E493" s="17"/>
      <c r="F493" s="17"/>
      <c r="G493" s="15"/>
      <c r="H493" s="15"/>
      <c r="I493" s="15"/>
      <c r="J493" s="49"/>
      <c r="K493" s="15"/>
      <c r="L493" s="21"/>
      <c r="M493" s="17"/>
      <c r="N493" s="17"/>
      <c r="O493" s="15"/>
      <c r="P493" s="15"/>
      <c r="Q493" s="15"/>
      <c r="R493" s="17"/>
      <c r="S493" s="26"/>
      <c r="T493" s="26"/>
      <c r="U493" s="26"/>
      <c r="V493" s="26"/>
      <c r="W493" s="26"/>
      <c r="X493" s="26"/>
      <c r="Y493" s="15"/>
      <c r="Z493" s="49"/>
      <c r="AA493" s="15"/>
      <c r="AB493" s="15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49"/>
      <c r="AP493" s="15"/>
      <c r="AQ493" s="15"/>
      <c r="AR493" s="209"/>
      <c r="AS493" s="210"/>
      <c r="AT493" s="210"/>
      <c r="AU493" s="210"/>
      <c r="AV493" s="210"/>
      <c r="AW493" s="210"/>
      <c r="AX493" s="210"/>
      <c r="AY493" s="49"/>
      <c r="AZ493" s="15"/>
      <c r="BA493" s="15"/>
      <c r="BB493" s="15"/>
      <c r="BC493" s="15"/>
      <c r="BD493" s="42"/>
      <c r="BE493" s="17"/>
      <c r="BF493" s="17"/>
      <c r="BG493" s="15"/>
    </row>
    <row r="494" ht="12.75" customHeight="1">
      <c r="A494" s="15"/>
      <c r="B494" s="13"/>
      <c r="C494" s="15"/>
      <c r="D494" s="15"/>
      <c r="E494" s="17"/>
      <c r="F494" s="17"/>
      <c r="G494" s="15"/>
      <c r="H494" s="15"/>
      <c r="I494" s="15"/>
      <c r="J494" s="49"/>
      <c r="K494" s="15"/>
      <c r="L494" s="21"/>
      <c r="M494" s="17"/>
      <c r="N494" s="17"/>
      <c r="O494" s="15"/>
      <c r="P494" s="15"/>
      <c r="Q494" s="15"/>
      <c r="R494" s="17"/>
      <c r="S494" s="26"/>
      <c r="T494" s="26"/>
      <c r="U494" s="26"/>
      <c r="V494" s="26"/>
      <c r="W494" s="26"/>
      <c r="X494" s="26"/>
      <c r="Y494" s="15"/>
      <c r="Z494" s="49"/>
      <c r="AA494" s="15"/>
      <c r="AB494" s="15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49"/>
      <c r="AP494" s="15"/>
      <c r="AQ494" s="15"/>
      <c r="AR494" s="209"/>
      <c r="AS494" s="210"/>
      <c r="AT494" s="210"/>
      <c r="AU494" s="210"/>
      <c r="AV494" s="210"/>
      <c r="AW494" s="210"/>
      <c r="AX494" s="210"/>
      <c r="AY494" s="49"/>
      <c r="AZ494" s="15"/>
      <c r="BA494" s="15"/>
      <c r="BB494" s="15"/>
      <c r="BC494" s="15"/>
      <c r="BD494" s="42"/>
      <c r="BE494" s="17"/>
      <c r="BF494" s="17"/>
      <c r="BG494" s="15"/>
    </row>
    <row r="495" ht="12.75" customHeight="1">
      <c r="A495" s="15"/>
      <c r="B495" s="13"/>
      <c r="C495" s="15"/>
      <c r="D495" s="15"/>
      <c r="E495" s="17"/>
      <c r="F495" s="17"/>
      <c r="G495" s="15"/>
      <c r="H495" s="15"/>
      <c r="I495" s="15"/>
      <c r="J495" s="49"/>
      <c r="K495" s="15"/>
      <c r="L495" s="21"/>
      <c r="M495" s="17"/>
      <c r="N495" s="17"/>
      <c r="O495" s="15"/>
      <c r="P495" s="15"/>
      <c r="Q495" s="15"/>
      <c r="R495" s="17"/>
      <c r="S495" s="26"/>
      <c r="T495" s="26"/>
      <c r="U495" s="26"/>
      <c r="V495" s="26"/>
      <c r="W495" s="26"/>
      <c r="X495" s="26"/>
      <c r="Y495" s="15"/>
      <c r="Z495" s="49"/>
      <c r="AA495" s="15"/>
      <c r="AB495" s="15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49"/>
      <c r="AP495" s="15"/>
      <c r="AQ495" s="15"/>
      <c r="AR495" s="209"/>
      <c r="AS495" s="210"/>
      <c r="AT495" s="210"/>
      <c r="AU495" s="210"/>
      <c r="AV495" s="210"/>
      <c r="AW495" s="210"/>
      <c r="AX495" s="210"/>
      <c r="AY495" s="49"/>
      <c r="AZ495" s="15"/>
      <c r="BA495" s="15"/>
      <c r="BB495" s="15"/>
      <c r="BC495" s="15"/>
      <c r="BD495" s="42"/>
      <c r="BE495" s="17"/>
      <c r="BF495" s="17"/>
      <c r="BG495" s="15"/>
    </row>
    <row r="496" ht="12.75" customHeight="1">
      <c r="A496" s="15"/>
      <c r="B496" s="13"/>
      <c r="C496" s="15"/>
      <c r="D496" s="15"/>
      <c r="E496" s="17"/>
      <c r="F496" s="17"/>
      <c r="G496" s="15"/>
      <c r="H496" s="15"/>
      <c r="I496" s="15"/>
      <c r="J496" s="49"/>
      <c r="K496" s="15"/>
      <c r="L496" s="21"/>
      <c r="M496" s="17"/>
      <c r="N496" s="17"/>
      <c r="O496" s="15"/>
      <c r="P496" s="15"/>
      <c r="Q496" s="15"/>
      <c r="R496" s="17"/>
      <c r="S496" s="26"/>
      <c r="T496" s="26"/>
      <c r="U496" s="26"/>
      <c r="V496" s="26"/>
      <c r="W496" s="26"/>
      <c r="X496" s="26"/>
      <c r="Y496" s="15"/>
      <c r="Z496" s="49"/>
      <c r="AA496" s="15"/>
      <c r="AB496" s="15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49"/>
      <c r="AP496" s="15"/>
      <c r="AQ496" s="15"/>
      <c r="AR496" s="209"/>
      <c r="AS496" s="210"/>
      <c r="AT496" s="210"/>
      <c r="AU496" s="210"/>
      <c r="AV496" s="210"/>
      <c r="AW496" s="210"/>
      <c r="AX496" s="210"/>
      <c r="AY496" s="49"/>
      <c r="AZ496" s="15"/>
      <c r="BA496" s="15"/>
      <c r="BB496" s="15"/>
      <c r="BC496" s="15"/>
      <c r="BD496" s="42"/>
      <c r="BE496" s="17"/>
      <c r="BF496" s="17"/>
      <c r="BG496" s="15"/>
    </row>
    <row r="497" ht="12.75" customHeight="1">
      <c r="A497" s="15"/>
      <c r="B497" s="13"/>
      <c r="C497" s="15"/>
      <c r="D497" s="15"/>
      <c r="E497" s="17"/>
      <c r="F497" s="17"/>
      <c r="G497" s="15"/>
      <c r="H497" s="15"/>
      <c r="I497" s="15"/>
      <c r="J497" s="49"/>
      <c r="K497" s="15"/>
      <c r="L497" s="21"/>
      <c r="M497" s="17"/>
      <c r="N497" s="17"/>
      <c r="O497" s="15"/>
      <c r="P497" s="15"/>
      <c r="Q497" s="15"/>
      <c r="R497" s="17"/>
      <c r="S497" s="26"/>
      <c r="T497" s="26"/>
      <c r="U497" s="26"/>
      <c r="V497" s="26"/>
      <c r="W497" s="26"/>
      <c r="X497" s="26"/>
      <c r="Y497" s="15"/>
      <c r="Z497" s="49"/>
      <c r="AA497" s="15"/>
      <c r="AB497" s="15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49"/>
      <c r="AP497" s="15"/>
      <c r="AQ497" s="15"/>
      <c r="AR497" s="209"/>
      <c r="AS497" s="210"/>
      <c r="AT497" s="210"/>
      <c r="AU497" s="210"/>
      <c r="AV497" s="210"/>
      <c r="AW497" s="210"/>
      <c r="AX497" s="210"/>
      <c r="AY497" s="49"/>
      <c r="AZ497" s="15"/>
      <c r="BA497" s="15"/>
      <c r="BB497" s="15"/>
      <c r="BC497" s="15"/>
      <c r="BD497" s="42"/>
      <c r="BE497" s="17"/>
      <c r="BF497" s="17"/>
      <c r="BG497" s="15"/>
    </row>
    <row r="498" ht="12.75" customHeight="1">
      <c r="A498" s="15"/>
      <c r="B498" s="13"/>
      <c r="C498" s="15"/>
      <c r="D498" s="15"/>
      <c r="E498" s="17"/>
      <c r="F498" s="17"/>
      <c r="G498" s="15"/>
      <c r="H498" s="15"/>
      <c r="I498" s="15"/>
      <c r="J498" s="49"/>
      <c r="K498" s="15"/>
      <c r="L498" s="21"/>
      <c r="M498" s="17"/>
      <c r="N498" s="17"/>
      <c r="O498" s="15"/>
      <c r="P498" s="15"/>
      <c r="Q498" s="15"/>
      <c r="R498" s="17"/>
      <c r="S498" s="26"/>
      <c r="T498" s="26"/>
      <c r="U498" s="26"/>
      <c r="V498" s="26"/>
      <c r="W498" s="26"/>
      <c r="X498" s="26"/>
      <c r="Y498" s="15"/>
      <c r="Z498" s="49"/>
      <c r="AA498" s="15"/>
      <c r="AB498" s="15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49"/>
      <c r="AP498" s="15"/>
      <c r="AQ498" s="15"/>
      <c r="AR498" s="209"/>
      <c r="AS498" s="210"/>
      <c r="AT498" s="210"/>
      <c r="AU498" s="210"/>
      <c r="AV498" s="210"/>
      <c r="AW498" s="210"/>
      <c r="AX498" s="210"/>
      <c r="AY498" s="49"/>
      <c r="AZ498" s="15"/>
      <c r="BA498" s="15"/>
      <c r="BB498" s="15"/>
      <c r="BC498" s="15"/>
      <c r="BD498" s="42"/>
      <c r="BE498" s="17"/>
      <c r="BF498" s="17"/>
      <c r="BG498" s="15"/>
    </row>
    <row r="499" ht="12.75" customHeight="1">
      <c r="A499" s="15"/>
      <c r="B499" s="13"/>
      <c r="C499" s="15"/>
      <c r="D499" s="15"/>
      <c r="E499" s="17"/>
      <c r="F499" s="17"/>
      <c r="G499" s="15"/>
      <c r="H499" s="15"/>
      <c r="I499" s="15"/>
      <c r="J499" s="49"/>
      <c r="K499" s="15"/>
      <c r="L499" s="21"/>
      <c r="M499" s="17"/>
      <c r="N499" s="17"/>
      <c r="O499" s="15"/>
      <c r="P499" s="15"/>
      <c r="Q499" s="15"/>
      <c r="R499" s="17"/>
      <c r="S499" s="26"/>
      <c r="T499" s="26"/>
      <c r="U499" s="26"/>
      <c r="V499" s="26"/>
      <c r="W499" s="26"/>
      <c r="X499" s="26"/>
      <c r="Y499" s="15"/>
      <c r="Z499" s="49"/>
      <c r="AA499" s="15"/>
      <c r="AB499" s="15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49"/>
      <c r="AP499" s="15"/>
      <c r="AQ499" s="15"/>
      <c r="AR499" s="209"/>
      <c r="AS499" s="210"/>
      <c r="AT499" s="210"/>
      <c r="AU499" s="210"/>
      <c r="AV499" s="210"/>
      <c r="AW499" s="210"/>
      <c r="AX499" s="210"/>
      <c r="AY499" s="49"/>
      <c r="AZ499" s="15"/>
      <c r="BA499" s="15"/>
      <c r="BB499" s="15"/>
      <c r="BC499" s="15"/>
      <c r="BD499" s="42"/>
      <c r="BE499" s="17"/>
      <c r="BF499" s="17"/>
      <c r="BG499" s="15"/>
    </row>
    <row r="500" ht="12.75" customHeight="1">
      <c r="A500" s="15"/>
      <c r="B500" s="13"/>
      <c r="C500" s="15"/>
      <c r="D500" s="15"/>
      <c r="E500" s="17"/>
      <c r="F500" s="17"/>
      <c r="G500" s="15"/>
      <c r="H500" s="15"/>
      <c r="I500" s="15"/>
      <c r="J500" s="49"/>
      <c r="K500" s="15"/>
      <c r="L500" s="21"/>
      <c r="M500" s="17"/>
      <c r="N500" s="17"/>
      <c r="O500" s="15"/>
      <c r="P500" s="15"/>
      <c r="Q500" s="15"/>
      <c r="R500" s="17"/>
      <c r="S500" s="26"/>
      <c r="T500" s="26"/>
      <c r="U500" s="26"/>
      <c r="V500" s="26"/>
      <c r="W500" s="26"/>
      <c r="X500" s="26"/>
      <c r="Y500" s="15"/>
      <c r="Z500" s="49"/>
      <c r="AA500" s="15"/>
      <c r="AB500" s="15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49"/>
      <c r="AP500" s="15"/>
      <c r="AQ500" s="15"/>
      <c r="AR500" s="209"/>
      <c r="AS500" s="210"/>
      <c r="AT500" s="210"/>
      <c r="AU500" s="210"/>
      <c r="AV500" s="210"/>
      <c r="AW500" s="210"/>
      <c r="AX500" s="210"/>
      <c r="AY500" s="49"/>
      <c r="AZ500" s="15"/>
      <c r="BA500" s="15"/>
      <c r="BB500" s="15"/>
      <c r="BC500" s="15"/>
      <c r="BD500" s="42"/>
      <c r="BE500" s="17"/>
      <c r="BF500" s="17"/>
      <c r="BG500" s="15"/>
    </row>
    <row r="501" ht="12.75" customHeight="1">
      <c r="A501" s="15"/>
      <c r="B501" s="13"/>
      <c r="C501" s="15"/>
      <c r="D501" s="15"/>
      <c r="E501" s="17"/>
      <c r="F501" s="17"/>
      <c r="G501" s="15"/>
      <c r="H501" s="15"/>
      <c r="I501" s="15"/>
      <c r="J501" s="49"/>
      <c r="K501" s="15"/>
      <c r="L501" s="21"/>
      <c r="M501" s="17"/>
      <c r="N501" s="17"/>
      <c r="O501" s="15"/>
      <c r="P501" s="15"/>
      <c r="Q501" s="15"/>
      <c r="R501" s="17"/>
      <c r="S501" s="26"/>
      <c r="T501" s="26"/>
      <c r="U501" s="26"/>
      <c r="V501" s="26"/>
      <c r="W501" s="26"/>
      <c r="X501" s="26"/>
      <c r="Y501" s="15"/>
      <c r="Z501" s="49"/>
      <c r="AA501" s="15"/>
      <c r="AB501" s="15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49"/>
      <c r="AP501" s="15"/>
      <c r="AQ501" s="15"/>
      <c r="AR501" s="209"/>
      <c r="AS501" s="210"/>
      <c r="AT501" s="210"/>
      <c r="AU501" s="210"/>
      <c r="AV501" s="210"/>
      <c r="AW501" s="210"/>
      <c r="AX501" s="210"/>
      <c r="AY501" s="49"/>
      <c r="AZ501" s="15"/>
      <c r="BA501" s="15"/>
      <c r="BB501" s="15"/>
      <c r="BC501" s="15"/>
      <c r="BD501" s="42"/>
      <c r="BE501" s="17"/>
      <c r="BF501" s="17"/>
      <c r="BG501" s="15"/>
    </row>
    <row r="502" ht="12.75" customHeight="1">
      <c r="A502" s="15"/>
      <c r="B502" s="13"/>
      <c r="C502" s="15"/>
      <c r="D502" s="15"/>
      <c r="E502" s="17"/>
      <c r="F502" s="17"/>
      <c r="G502" s="15"/>
      <c r="H502" s="15"/>
      <c r="I502" s="15"/>
      <c r="J502" s="49"/>
      <c r="K502" s="15"/>
      <c r="L502" s="21"/>
      <c r="M502" s="17"/>
      <c r="N502" s="17"/>
      <c r="O502" s="15"/>
      <c r="P502" s="15"/>
      <c r="Q502" s="15"/>
      <c r="R502" s="17"/>
      <c r="S502" s="26"/>
      <c r="T502" s="26"/>
      <c r="U502" s="26"/>
      <c r="V502" s="26"/>
      <c r="W502" s="26"/>
      <c r="X502" s="26"/>
      <c r="Y502" s="15"/>
      <c r="Z502" s="49"/>
      <c r="AA502" s="15"/>
      <c r="AB502" s="15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49"/>
      <c r="AP502" s="15"/>
      <c r="AQ502" s="15"/>
      <c r="AR502" s="209"/>
      <c r="AS502" s="210"/>
      <c r="AT502" s="210"/>
      <c r="AU502" s="210"/>
      <c r="AV502" s="210"/>
      <c r="AW502" s="210"/>
      <c r="AX502" s="210"/>
      <c r="AY502" s="49"/>
      <c r="AZ502" s="15"/>
      <c r="BA502" s="15"/>
      <c r="BB502" s="15"/>
      <c r="BC502" s="15"/>
      <c r="BD502" s="42"/>
      <c r="BE502" s="17"/>
      <c r="BF502" s="17"/>
      <c r="BG502" s="15"/>
    </row>
    <row r="503" ht="12.75" customHeight="1">
      <c r="A503" s="15"/>
      <c r="B503" s="13"/>
      <c r="C503" s="15"/>
      <c r="D503" s="15"/>
      <c r="E503" s="17"/>
      <c r="F503" s="17"/>
      <c r="G503" s="15"/>
      <c r="H503" s="15"/>
      <c r="I503" s="15"/>
      <c r="J503" s="49"/>
      <c r="K503" s="15"/>
      <c r="L503" s="21"/>
      <c r="M503" s="17"/>
      <c r="N503" s="17"/>
      <c r="O503" s="15"/>
      <c r="P503" s="15"/>
      <c r="Q503" s="15"/>
      <c r="R503" s="17"/>
      <c r="S503" s="26"/>
      <c r="T503" s="26"/>
      <c r="U503" s="26"/>
      <c r="V503" s="26"/>
      <c r="W503" s="26"/>
      <c r="X503" s="26"/>
      <c r="Y503" s="15"/>
      <c r="Z503" s="49"/>
      <c r="AA503" s="15"/>
      <c r="AB503" s="15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49"/>
      <c r="AP503" s="15"/>
      <c r="AQ503" s="15"/>
      <c r="AR503" s="209"/>
      <c r="AS503" s="210"/>
      <c r="AT503" s="210"/>
      <c r="AU503" s="210"/>
      <c r="AV503" s="210"/>
      <c r="AW503" s="210"/>
      <c r="AX503" s="210"/>
      <c r="AY503" s="49"/>
      <c r="AZ503" s="15"/>
      <c r="BA503" s="15"/>
      <c r="BB503" s="15"/>
      <c r="BC503" s="15"/>
      <c r="BD503" s="42"/>
      <c r="BE503" s="17"/>
      <c r="BF503" s="17"/>
      <c r="BG503" s="15"/>
    </row>
    <row r="504" ht="12.75" customHeight="1">
      <c r="A504" s="15"/>
      <c r="B504" s="13"/>
      <c r="C504" s="15"/>
      <c r="D504" s="15"/>
      <c r="E504" s="17"/>
      <c r="F504" s="17"/>
      <c r="G504" s="15"/>
      <c r="H504" s="15"/>
      <c r="I504" s="15"/>
      <c r="J504" s="49"/>
      <c r="K504" s="15"/>
      <c r="L504" s="21"/>
      <c r="M504" s="17"/>
      <c r="N504" s="17"/>
      <c r="O504" s="15"/>
      <c r="P504" s="15"/>
      <c r="Q504" s="15"/>
      <c r="R504" s="17"/>
      <c r="S504" s="26"/>
      <c r="T504" s="26"/>
      <c r="U504" s="26"/>
      <c r="V504" s="26"/>
      <c r="W504" s="26"/>
      <c r="X504" s="26"/>
      <c r="Y504" s="15"/>
      <c r="Z504" s="49"/>
      <c r="AA504" s="15"/>
      <c r="AB504" s="15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49"/>
      <c r="AP504" s="15"/>
      <c r="AQ504" s="15"/>
      <c r="AR504" s="209"/>
      <c r="AS504" s="210"/>
      <c r="AT504" s="210"/>
      <c r="AU504" s="210"/>
      <c r="AV504" s="210"/>
      <c r="AW504" s="210"/>
      <c r="AX504" s="210"/>
      <c r="AY504" s="49"/>
      <c r="AZ504" s="15"/>
      <c r="BA504" s="15"/>
      <c r="BB504" s="15"/>
      <c r="BC504" s="15"/>
      <c r="BD504" s="42"/>
      <c r="BE504" s="17"/>
      <c r="BF504" s="17"/>
      <c r="BG504" s="15"/>
    </row>
    <row r="505" ht="12.75" customHeight="1">
      <c r="A505" s="15"/>
      <c r="B505" s="13"/>
      <c r="C505" s="15"/>
      <c r="D505" s="15"/>
      <c r="E505" s="17"/>
      <c r="F505" s="17"/>
      <c r="G505" s="15"/>
      <c r="H505" s="15"/>
      <c r="I505" s="15"/>
      <c r="J505" s="49"/>
      <c r="K505" s="15"/>
      <c r="L505" s="21"/>
      <c r="M505" s="17"/>
      <c r="N505" s="17"/>
      <c r="O505" s="15"/>
      <c r="P505" s="15"/>
      <c r="Q505" s="15"/>
      <c r="R505" s="17"/>
      <c r="S505" s="26"/>
      <c r="T505" s="26"/>
      <c r="U505" s="26"/>
      <c r="V505" s="26"/>
      <c r="W505" s="26"/>
      <c r="X505" s="26"/>
      <c r="Y505" s="15"/>
      <c r="Z505" s="49"/>
      <c r="AA505" s="15"/>
      <c r="AB505" s="15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49"/>
      <c r="AP505" s="15"/>
      <c r="AQ505" s="15"/>
      <c r="AR505" s="209"/>
      <c r="AS505" s="210"/>
      <c r="AT505" s="210"/>
      <c r="AU505" s="210"/>
      <c r="AV505" s="210"/>
      <c r="AW505" s="210"/>
      <c r="AX505" s="210"/>
      <c r="AY505" s="49"/>
      <c r="AZ505" s="15"/>
      <c r="BA505" s="15"/>
      <c r="BB505" s="15"/>
      <c r="BC505" s="15"/>
      <c r="BD505" s="42"/>
      <c r="BE505" s="17"/>
      <c r="BF505" s="17"/>
      <c r="BG505" s="15"/>
    </row>
    <row r="506" ht="12.75" customHeight="1">
      <c r="A506" s="15"/>
      <c r="B506" s="13"/>
      <c r="C506" s="15"/>
      <c r="D506" s="15"/>
      <c r="E506" s="17"/>
      <c r="F506" s="17"/>
      <c r="G506" s="15"/>
      <c r="H506" s="15"/>
      <c r="I506" s="15"/>
      <c r="J506" s="49"/>
      <c r="K506" s="15"/>
      <c r="L506" s="21"/>
      <c r="M506" s="17"/>
      <c r="N506" s="17"/>
      <c r="O506" s="15"/>
      <c r="P506" s="15"/>
      <c r="Q506" s="15"/>
      <c r="R506" s="17"/>
      <c r="S506" s="26"/>
      <c r="T506" s="26"/>
      <c r="U506" s="26"/>
      <c r="V506" s="26"/>
      <c r="W506" s="26"/>
      <c r="X506" s="26"/>
      <c r="Y506" s="15"/>
      <c r="Z506" s="49"/>
      <c r="AA506" s="15"/>
      <c r="AB506" s="15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49"/>
      <c r="AP506" s="15"/>
      <c r="AQ506" s="15"/>
      <c r="AR506" s="209"/>
      <c r="AS506" s="210"/>
      <c r="AT506" s="210"/>
      <c r="AU506" s="210"/>
      <c r="AV506" s="210"/>
      <c r="AW506" s="210"/>
      <c r="AX506" s="210"/>
      <c r="AY506" s="49"/>
      <c r="AZ506" s="15"/>
      <c r="BA506" s="15"/>
      <c r="BB506" s="15"/>
      <c r="BC506" s="15"/>
      <c r="BD506" s="42"/>
      <c r="BE506" s="17"/>
      <c r="BF506" s="17"/>
      <c r="BG506" s="15"/>
    </row>
    <row r="507" ht="12.75" customHeight="1">
      <c r="A507" s="15"/>
      <c r="B507" s="13"/>
      <c r="C507" s="15"/>
      <c r="D507" s="15"/>
      <c r="E507" s="17"/>
      <c r="F507" s="17"/>
      <c r="G507" s="15"/>
      <c r="H507" s="15"/>
      <c r="I507" s="15"/>
      <c r="J507" s="49"/>
      <c r="K507" s="15"/>
      <c r="L507" s="21"/>
      <c r="M507" s="17"/>
      <c r="N507" s="17"/>
      <c r="O507" s="15"/>
      <c r="P507" s="15"/>
      <c r="Q507" s="15"/>
      <c r="R507" s="17"/>
      <c r="S507" s="26"/>
      <c r="T507" s="26"/>
      <c r="U507" s="26"/>
      <c r="V507" s="26"/>
      <c r="W507" s="26"/>
      <c r="X507" s="26"/>
      <c r="Y507" s="15"/>
      <c r="Z507" s="49"/>
      <c r="AA507" s="15"/>
      <c r="AB507" s="15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49"/>
      <c r="AP507" s="15"/>
      <c r="AQ507" s="15"/>
      <c r="AR507" s="209"/>
      <c r="AS507" s="210"/>
      <c r="AT507" s="210"/>
      <c r="AU507" s="210"/>
      <c r="AV507" s="210"/>
      <c r="AW507" s="210"/>
      <c r="AX507" s="210"/>
      <c r="AY507" s="49"/>
      <c r="AZ507" s="15"/>
      <c r="BA507" s="15"/>
      <c r="BB507" s="15"/>
      <c r="BC507" s="15"/>
      <c r="BD507" s="42"/>
      <c r="BE507" s="17"/>
      <c r="BF507" s="17"/>
      <c r="BG507" s="15"/>
    </row>
    <row r="508" ht="12.75" customHeight="1">
      <c r="A508" s="15"/>
      <c r="B508" s="13"/>
      <c r="C508" s="15"/>
      <c r="D508" s="15"/>
      <c r="E508" s="17"/>
      <c r="F508" s="17"/>
      <c r="G508" s="15"/>
      <c r="H508" s="15"/>
      <c r="I508" s="15"/>
      <c r="J508" s="49"/>
      <c r="K508" s="15"/>
      <c r="L508" s="21"/>
      <c r="M508" s="17"/>
      <c r="N508" s="17"/>
      <c r="O508" s="15"/>
      <c r="P508" s="15"/>
      <c r="Q508" s="15"/>
      <c r="R508" s="17"/>
      <c r="S508" s="26"/>
      <c r="T508" s="26"/>
      <c r="U508" s="26"/>
      <c r="V508" s="26"/>
      <c r="W508" s="26"/>
      <c r="X508" s="26"/>
      <c r="Y508" s="15"/>
      <c r="Z508" s="49"/>
      <c r="AA508" s="15"/>
      <c r="AB508" s="15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49"/>
      <c r="AP508" s="15"/>
      <c r="AQ508" s="15"/>
      <c r="AR508" s="209"/>
      <c r="AS508" s="210"/>
      <c r="AT508" s="210"/>
      <c r="AU508" s="210"/>
      <c r="AV508" s="210"/>
      <c r="AW508" s="210"/>
      <c r="AX508" s="210"/>
      <c r="AY508" s="49"/>
      <c r="AZ508" s="15"/>
      <c r="BA508" s="15"/>
      <c r="BB508" s="15"/>
      <c r="BC508" s="15"/>
      <c r="BD508" s="42"/>
      <c r="BE508" s="17"/>
      <c r="BF508" s="17"/>
      <c r="BG508" s="15"/>
    </row>
    <row r="509" ht="12.75" customHeight="1">
      <c r="A509" s="15"/>
      <c r="B509" s="13"/>
      <c r="C509" s="15"/>
      <c r="D509" s="15"/>
      <c r="E509" s="17"/>
      <c r="F509" s="17"/>
      <c r="G509" s="15"/>
      <c r="H509" s="15"/>
      <c r="I509" s="15"/>
      <c r="J509" s="49"/>
      <c r="K509" s="15"/>
      <c r="L509" s="21"/>
      <c r="M509" s="17"/>
      <c r="N509" s="17"/>
      <c r="O509" s="15"/>
      <c r="P509" s="15"/>
      <c r="Q509" s="15"/>
      <c r="R509" s="17"/>
      <c r="S509" s="26"/>
      <c r="T509" s="26"/>
      <c r="U509" s="26"/>
      <c r="V509" s="26"/>
      <c r="W509" s="26"/>
      <c r="X509" s="26"/>
      <c r="Y509" s="15"/>
      <c r="Z509" s="49"/>
      <c r="AA509" s="15"/>
      <c r="AB509" s="15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49"/>
      <c r="AP509" s="15"/>
      <c r="AQ509" s="15"/>
      <c r="AR509" s="209"/>
      <c r="AS509" s="210"/>
      <c r="AT509" s="210"/>
      <c r="AU509" s="210"/>
      <c r="AV509" s="210"/>
      <c r="AW509" s="210"/>
      <c r="AX509" s="210"/>
      <c r="AY509" s="49"/>
      <c r="AZ509" s="15"/>
      <c r="BA509" s="15"/>
      <c r="BB509" s="15"/>
      <c r="BC509" s="15"/>
      <c r="BD509" s="42"/>
      <c r="BE509" s="17"/>
      <c r="BF509" s="17"/>
      <c r="BG509" s="15"/>
    </row>
    <row r="510" ht="12.75" customHeight="1">
      <c r="A510" s="15"/>
      <c r="B510" s="13"/>
      <c r="C510" s="15"/>
      <c r="D510" s="15"/>
      <c r="E510" s="17"/>
      <c r="F510" s="17"/>
      <c r="G510" s="15"/>
      <c r="H510" s="15"/>
      <c r="I510" s="15"/>
      <c r="J510" s="49"/>
      <c r="K510" s="15"/>
      <c r="L510" s="21"/>
      <c r="M510" s="17"/>
      <c r="N510" s="17"/>
      <c r="O510" s="15"/>
      <c r="P510" s="15"/>
      <c r="Q510" s="15"/>
      <c r="R510" s="17"/>
      <c r="S510" s="26"/>
      <c r="T510" s="26"/>
      <c r="U510" s="26"/>
      <c r="V510" s="26"/>
      <c r="W510" s="26"/>
      <c r="X510" s="26"/>
      <c r="Y510" s="15"/>
      <c r="Z510" s="49"/>
      <c r="AA510" s="15"/>
      <c r="AB510" s="15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49"/>
      <c r="AP510" s="15"/>
      <c r="AQ510" s="15"/>
      <c r="AR510" s="209"/>
      <c r="AS510" s="210"/>
      <c r="AT510" s="210"/>
      <c r="AU510" s="210"/>
      <c r="AV510" s="210"/>
      <c r="AW510" s="210"/>
      <c r="AX510" s="210"/>
      <c r="AY510" s="49"/>
      <c r="AZ510" s="15"/>
      <c r="BA510" s="15"/>
      <c r="BB510" s="15"/>
      <c r="BC510" s="15"/>
      <c r="BD510" s="42"/>
      <c r="BE510" s="17"/>
      <c r="BF510" s="17"/>
      <c r="BG510" s="15"/>
    </row>
    <row r="511" ht="12.75" customHeight="1">
      <c r="A511" s="15"/>
      <c r="B511" s="13"/>
      <c r="C511" s="15"/>
      <c r="D511" s="15"/>
      <c r="E511" s="17"/>
      <c r="F511" s="17"/>
      <c r="G511" s="15"/>
      <c r="H511" s="15"/>
      <c r="I511" s="15"/>
      <c r="J511" s="49"/>
      <c r="K511" s="15"/>
      <c r="L511" s="21"/>
      <c r="M511" s="17"/>
      <c r="N511" s="17"/>
      <c r="O511" s="15"/>
      <c r="P511" s="15"/>
      <c r="Q511" s="15"/>
      <c r="R511" s="17"/>
      <c r="S511" s="26"/>
      <c r="T511" s="26"/>
      <c r="U511" s="26"/>
      <c r="V511" s="26"/>
      <c r="W511" s="26"/>
      <c r="X511" s="26"/>
      <c r="Y511" s="15"/>
      <c r="Z511" s="49"/>
      <c r="AA511" s="15"/>
      <c r="AB511" s="15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49"/>
      <c r="AP511" s="15"/>
      <c r="AQ511" s="15"/>
      <c r="AR511" s="209"/>
      <c r="AS511" s="210"/>
      <c r="AT511" s="210"/>
      <c r="AU511" s="210"/>
      <c r="AV511" s="210"/>
      <c r="AW511" s="210"/>
      <c r="AX511" s="210"/>
      <c r="AY511" s="49"/>
      <c r="AZ511" s="15"/>
      <c r="BA511" s="15"/>
      <c r="BB511" s="15"/>
      <c r="BC511" s="15"/>
      <c r="BD511" s="42"/>
      <c r="BE511" s="17"/>
      <c r="BF511" s="17"/>
      <c r="BG511" s="15"/>
    </row>
    <row r="512" ht="12.75" customHeight="1">
      <c r="A512" s="15"/>
      <c r="B512" s="13"/>
      <c r="C512" s="15"/>
      <c r="D512" s="15"/>
      <c r="E512" s="17"/>
      <c r="F512" s="17"/>
      <c r="G512" s="15"/>
      <c r="H512" s="15"/>
      <c r="I512" s="15"/>
      <c r="J512" s="49"/>
      <c r="K512" s="15"/>
      <c r="L512" s="21"/>
      <c r="M512" s="17"/>
      <c r="N512" s="17"/>
      <c r="O512" s="15"/>
      <c r="P512" s="15"/>
      <c r="Q512" s="15"/>
      <c r="R512" s="17"/>
      <c r="S512" s="26"/>
      <c r="T512" s="26"/>
      <c r="U512" s="26"/>
      <c r="V512" s="26"/>
      <c r="W512" s="26"/>
      <c r="X512" s="26"/>
      <c r="Y512" s="15"/>
      <c r="Z512" s="49"/>
      <c r="AA512" s="15"/>
      <c r="AB512" s="15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49"/>
      <c r="AP512" s="15"/>
      <c r="AQ512" s="15"/>
      <c r="AR512" s="209"/>
      <c r="AS512" s="210"/>
      <c r="AT512" s="210"/>
      <c r="AU512" s="210"/>
      <c r="AV512" s="210"/>
      <c r="AW512" s="210"/>
      <c r="AX512" s="210"/>
      <c r="AY512" s="49"/>
      <c r="AZ512" s="15"/>
      <c r="BA512" s="15"/>
      <c r="BB512" s="15"/>
      <c r="BC512" s="15"/>
      <c r="BD512" s="42"/>
      <c r="BE512" s="17"/>
      <c r="BF512" s="17"/>
      <c r="BG512" s="15"/>
    </row>
    <row r="513" ht="12.75" customHeight="1">
      <c r="A513" s="15"/>
      <c r="B513" s="13"/>
      <c r="C513" s="15"/>
      <c r="D513" s="15"/>
      <c r="E513" s="17"/>
      <c r="F513" s="17"/>
      <c r="G513" s="15"/>
      <c r="H513" s="15"/>
      <c r="I513" s="15"/>
      <c r="J513" s="49"/>
      <c r="K513" s="15"/>
      <c r="L513" s="21"/>
      <c r="M513" s="17"/>
      <c r="N513" s="17"/>
      <c r="O513" s="15"/>
      <c r="P513" s="15"/>
      <c r="Q513" s="15"/>
      <c r="R513" s="17"/>
      <c r="S513" s="26"/>
      <c r="T513" s="26"/>
      <c r="U513" s="26"/>
      <c r="V513" s="26"/>
      <c r="W513" s="26"/>
      <c r="X513" s="26"/>
      <c r="Y513" s="15"/>
      <c r="Z513" s="49"/>
      <c r="AA513" s="15"/>
      <c r="AB513" s="15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49"/>
      <c r="AP513" s="15"/>
      <c r="AQ513" s="15"/>
      <c r="AR513" s="209"/>
      <c r="AS513" s="210"/>
      <c r="AT513" s="210"/>
      <c r="AU513" s="210"/>
      <c r="AV513" s="210"/>
      <c r="AW513" s="210"/>
      <c r="AX513" s="210"/>
      <c r="AY513" s="49"/>
      <c r="AZ513" s="15"/>
      <c r="BA513" s="15"/>
      <c r="BB513" s="15"/>
      <c r="BC513" s="15"/>
      <c r="BD513" s="42"/>
      <c r="BE513" s="17"/>
      <c r="BF513" s="17"/>
      <c r="BG513" s="15"/>
    </row>
    <row r="514" ht="12.75" customHeight="1">
      <c r="A514" s="15"/>
      <c r="B514" s="13"/>
      <c r="C514" s="15"/>
      <c r="D514" s="15"/>
      <c r="E514" s="17"/>
      <c r="F514" s="17"/>
      <c r="G514" s="15"/>
      <c r="H514" s="15"/>
      <c r="I514" s="15"/>
      <c r="J514" s="49"/>
      <c r="K514" s="15"/>
      <c r="L514" s="21"/>
      <c r="M514" s="17"/>
      <c r="N514" s="17"/>
      <c r="O514" s="15"/>
      <c r="P514" s="15"/>
      <c r="Q514" s="15"/>
      <c r="R514" s="17"/>
      <c r="S514" s="26"/>
      <c r="T514" s="26"/>
      <c r="U514" s="26"/>
      <c r="V514" s="26"/>
      <c r="W514" s="26"/>
      <c r="X514" s="26"/>
      <c r="Y514" s="15"/>
      <c r="Z514" s="49"/>
      <c r="AA514" s="15"/>
      <c r="AB514" s="15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49"/>
      <c r="AP514" s="15"/>
      <c r="AQ514" s="15"/>
      <c r="AR514" s="209"/>
      <c r="AS514" s="210"/>
      <c r="AT514" s="210"/>
      <c r="AU514" s="210"/>
      <c r="AV514" s="210"/>
      <c r="AW514" s="210"/>
      <c r="AX514" s="210"/>
      <c r="AY514" s="49"/>
      <c r="AZ514" s="15"/>
      <c r="BA514" s="15"/>
      <c r="BB514" s="15"/>
      <c r="BC514" s="15"/>
      <c r="BD514" s="42"/>
      <c r="BE514" s="17"/>
      <c r="BF514" s="17"/>
      <c r="BG514" s="15"/>
    </row>
    <row r="515" ht="12.75" customHeight="1">
      <c r="A515" s="15"/>
      <c r="B515" s="13"/>
      <c r="C515" s="15"/>
      <c r="D515" s="15"/>
      <c r="E515" s="17"/>
      <c r="F515" s="17"/>
      <c r="G515" s="15"/>
      <c r="H515" s="15"/>
      <c r="I515" s="15"/>
      <c r="J515" s="49"/>
      <c r="K515" s="15"/>
      <c r="L515" s="21"/>
      <c r="M515" s="17"/>
      <c r="N515" s="17"/>
      <c r="O515" s="15"/>
      <c r="P515" s="15"/>
      <c r="Q515" s="15"/>
      <c r="R515" s="17"/>
      <c r="S515" s="26"/>
      <c r="T515" s="26"/>
      <c r="U515" s="26"/>
      <c r="V515" s="26"/>
      <c r="W515" s="26"/>
      <c r="X515" s="26"/>
      <c r="Y515" s="15"/>
      <c r="Z515" s="49"/>
      <c r="AA515" s="15"/>
      <c r="AB515" s="15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49"/>
      <c r="AP515" s="15"/>
      <c r="AQ515" s="15"/>
      <c r="AR515" s="209"/>
      <c r="AS515" s="210"/>
      <c r="AT515" s="210"/>
      <c r="AU515" s="210"/>
      <c r="AV515" s="210"/>
      <c r="AW515" s="210"/>
      <c r="AX515" s="210"/>
      <c r="AY515" s="49"/>
      <c r="AZ515" s="15"/>
      <c r="BA515" s="15"/>
      <c r="BB515" s="15"/>
      <c r="BC515" s="15"/>
      <c r="BD515" s="42"/>
      <c r="BE515" s="17"/>
      <c r="BF515" s="17"/>
      <c r="BG515" s="15"/>
    </row>
    <row r="516" ht="12.75" customHeight="1">
      <c r="A516" s="15"/>
      <c r="B516" s="13"/>
      <c r="C516" s="15"/>
      <c r="D516" s="15"/>
      <c r="E516" s="17"/>
      <c r="F516" s="17"/>
      <c r="G516" s="15"/>
      <c r="H516" s="15"/>
      <c r="I516" s="15"/>
      <c r="J516" s="49"/>
      <c r="K516" s="15"/>
      <c r="L516" s="21"/>
      <c r="M516" s="17"/>
      <c r="N516" s="17"/>
      <c r="O516" s="15"/>
      <c r="P516" s="15"/>
      <c r="Q516" s="15"/>
      <c r="R516" s="17"/>
      <c r="S516" s="26"/>
      <c r="T516" s="26"/>
      <c r="U516" s="26"/>
      <c r="V516" s="26"/>
      <c r="W516" s="26"/>
      <c r="X516" s="26"/>
      <c r="Y516" s="15"/>
      <c r="Z516" s="49"/>
      <c r="AA516" s="15"/>
      <c r="AB516" s="15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49"/>
      <c r="AP516" s="15"/>
      <c r="AQ516" s="15"/>
      <c r="AR516" s="209"/>
      <c r="AS516" s="210"/>
      <c r="AT516" s="210"/>
      <c r="AU516" s="210"/>
      <c r="AV516" s="210"/>
      <c r="AW516" s="210"/>
      <c r="AX516" s="210"/>
      <c r="AY516" s="49"/>
      <c r="AZ516" s="15"/>
      <c r="BA516" s="15"/>
      <c r="BB516" s="15"/>
      <c r="BC516" s="15"/>
      <c r="BD516" s="42"/>
      <c r="BE516" s="17"/>
      <c r="BF516" s="17"/>
      <c r="BG516" s="15"/>
    </row>
    <row r="517" ht="12.75" customHeight="1">
      <c r="A517" s="15"/>
      <c r="B517" s="13"/>
      <c r="C517" s="15"/>
      <c r="D517" s="15"/>
      <c r="E517" s="17"/>
      <c r="F517" s="17"/>
      <c r="G517" s="15"/>
      <c r="H517" s="15"/>
      <c r="I517" s="15"/>
      <c r="J517" s="49"/>
      <c r="K517" s="15"/>
      <c r="L517" s="21"/>
      <c r="M517" s="17"/>
      <c r="N517" s="17"/>
      <c r="O517" s="15"/>
      <c r="P517" s="15"/>
      <c r="Q517" s="15"/>
      <c r="R517" s="17"/>
      <c r="S517" s="26"/>
      <c r="T517" s="26"/>
      <c r="U517" s="26"/>
      <c r="V517" s="26"/>
      <c r="W517" s="26"/>
      <c r="X517" s="26"/>
      <c r="Y517" s="15"/>
      <c r="Z517" s="49"/>
      <c r="AA517" s="15"/>
      <c r="AB517" s="15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49"/>
      <c r="AP517" s="15"/>
      <c r="AQ517" s="15"/>
      <c r="AR517" s="209"/>
      <c r="AS517" s="210"/>
      <c r="AT517" s="210"/>
      <c r="AU517" s="210"/>
      <c r="AV517" s="210"/>
      <c r="AW517" s="210"/>
      <c r="AX517" s="210"/>
      <c r="AY517" s="49"/>
      <c r="AZ517" s="15"/>
      <c r="BA517" s="15"/>
      <c r="BB517" s="15"/>
      <c r="BC517" s="15"/>
      <c r="BD517" s="42"/>
      <c r="BE517" s="17"/>
      <c r="BF517" s="17"/>
      <c r="BG517" s="15"/>
    </row>
    <row r="518" ht="12.75" customHeight="1">
      <c r="A518" s="15"/>
      <c r="B518" s="13"/>
      <c r="C518" s="15"/>
      <c r="D518" s="15"/>
      <c r="E518" s="17"/>
      <c r="F518" s="17"/>
      <c r="G518" s="15"/>
      <c r="H518" s="15"/>
      <c r="I518" s="15"/>
      <c r="J518" s="49"/>
      <c r="K518" s="15"/>
      <c r="L518" s="21"/>
      <c r="M518" s="17"/>
      <c r="N518" s="17"/>
      <c r="O518" s="15"/>
      <c r="P518" s="15"/>
      <c r="Q518" s="15"/>
      <c r="R518" s="17"/>
      <c r="S518" s="26"/>
      <c r="T518" s="26"/>
      <c r="U518" s="26"/>
      <c r="V518" s="26"/>
      <c r="W518" s="26"/>
      <c r="X518" s="26"/>
      <c r="Y518" s="15"/>
      <c r="Z518" s="49"/>
      <c r="AA518" s="15"/>
      <c r="AB518" s="15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49"/>
      <c r="AP518" s="15"/>
      <c r="AQ518" s="15"/>
      <c r="AR518" s="209"/>
      <c r="AS518" s="210"/>
      <c r="AT518" s="210"/>
      <c r="AU518" s="210"/>
      <c r="AV518" s="210"/>
      <c r="AW518" s="210"/>
      <c r="AX518" s="210"/>
      <c r="AY518" s="49"/>
      <c r="AZ518" s="15"/>
      <c r="BA518" s="15"/>
      <c r="BB518" s="15"/>
      <c r="BC518" s="15"/>
      <c r="BD518" s="42"/>
      <c r="BE518" s="17"/>
      <c r="BF518" s="17"/>
      <c r="BG518" s="15"/>
    </row>
    <row r="519" ht="12.75" customHeight="1">
      <c r="A519" s="15"/>
      <c r="B519" s="13"/>
      <c r="C519" s="15"/>
      <c r="D519" s="15"/>
      <c r="E519" s="17"/>
      <c r="F519" s="17"/>
      <c r="G519" s="15"/>
      <c r="H519" s="15"/>
      <c r="I519" s="15"/>
      <c r="J519" s="49"/>
      <c r="K519" s="15"/>
      <c r="L519" s="21"/>
      <c r="M519" s="17"/>
      <c r="N519" s="17"/>
      <c r="O519" s="15"/>
      <c r="P519" s="15"/>
      <c r="Q519" s="15"/>
      <c r="R519" s="17"/>
      <c r="S519" s="26"/>
      <c r="T519" s="26"/>
      <c r="U519" s="26"/>
      <c r="V519" s="26"/>
      <c r="W519" s="26"/>
      <c r="X519" s="26"/>
      <c r="Y519" s="15"/>
      <c r="Z519" s="49"/>
      <c r="AA519" s="15"/>
      <c r="AB519" s="15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49"/>
      <c r="AP519" s="15"/>
      <c r="AQ519" s="15"/>
      <c r="AR519" s="209"/>
      <c r="AS519" s="210"/>
      <c r="AT519" s="210"/>
      <c r="AU519" s="210"/>
      <c r="AV519" s="210"/>
      <c r="AW519" s="210"/>
      <c r="AX519" s="210"/>
      <c r="AY519" s="49"/>
      <c r="AZ519" s="15"/>
      <c r="BA519" s="15"/>
      <c r="BB519" s="15"/>
      <c r="BC519" s="15"/>
      <c r="BD519" s="42"/>
      <c r="BE519" s="17"/>
      <c r="BF519" s="17"/>
      <c r="BG519" s="15"/>
    </row>
    <row r="520" ht="12.75" customHeight="1">
      <c r="A520" s="15"/>
      <c r="B520" s="13"/>
      <c r="C520" s="15"/>
      <c r="D520" s="15"/>
      <c r="E520" s="17"/>
      <c r="F520" s="17"/>
      <c r="G520" s="15"/>
      <c r="H520" s="15"/>
      <c r="I520" s="15"/>
      <c r="J520" s="49"/>
      <c r="K520" s="15"/>
      <c r="L520" s="21"/>
      <c r="M520" s="17"/>
      <c r="N520" s="17"/>
      <c r="O520" s="15"/>
      <c r="P520" s="15"/>
      <c r="Q520" s="15"/>
      <c r="R520" s="17"/>
      <c r="S520" s="26"/>
      <c r="T520" s="26"/>
      <c r="U520" s="26"/>
      <c r="V520" s="26"/>
      <c r="W520" s="26"/>
      <c r="X520" s="26"/>
      <c r="Y520" s="15"/>
      <c r="Z520" s="49"/>
      <c r="AA520" s="15"/>
      <c r="AB520" s="15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49"/>
      <c r="AP520" s="15"/>
      <c r="AQ520" s="15"/>
      <c r="AR520" s="209"/>
      <c r="AS520" s="210"/>
      <c r="AT520" s="210"/>
      <c r="AU520" s="210"/>
      <c r="AV520" s="210"/>
      <c r="AW520" s="210"/>
      <c r="AX520" s="210"/>
      <c r="AY520" s="49"/>
      <c r="AZ520" s="15"/>
      <c r="BA520" s="15"/>
      <c r="BB520" s="15"/>
      <c r="BC520" s="15"/>
      <c r="BD520" s="42"/>
      <c r="BE520" s="17"/>
      <c r="BF520" s="17"/>
      <c r="BG520" s="15"/>
    </row>
    <row r="521" ht="12.75" customHeight="1">
      <c r="A521" s="15"/>
      <c r="B521" s="13"/>
      <c r="C521" s="15"/>
      <c r="D521" s="15"/>
      <c r="E521" s="17"/>
      <c r="F521" s="17"/>
      <c r="G521" s="15"/>
      <c r="H521" s="15"/>
      <c r="I521" s="15"/>
      <c r="J521" s="49"/>
      <c r="K521" s="15"/>
      <c r="L521" s="21"/>
      <c r="M521" s="17"/>
      <c r="N521" s="17"/>
      <c r="O521" s="15"/>
      <c r="P521" s="15"/>
      <c r="Q521" s="15"/>
      <c r="R521" s="17"/>
      <c r="S521" s="26"/>
      <c r="T521" s="26"/>
      <c r="U521" s="26"/>
      <c r="V521" s="26"/>
      <c r="W521" s="26"/>
      <c r="X521" s="26"/>
      <c r="Y521" s="15"/>
      <c r="Z521" s="49"/>
      <c r="AA521" s="15"/>
      <c r="AB521" s="15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49"/>
      <c r="AP521" s="15"/>
      <c r="AQ521" s="15"/>
      <c r="AR521" s="209"/>
      <c r="AS521" s="210"/>
      <c r="AT521" s="210"/>
      <c r="AU521" s="210"/>
      <c r="AV521" s="210"/>
      <c r="AW521" s="210"/>
      <c r="AX521" s="210"/>
      <c r="AY521" s="49"/>
      <c r="AZ521" s="15"/>
      <c r="BA521" s="15"/>
      <c r="BB521" s="15"/>
      <c r="BC521" s="15"/>
      <c r="BD521" s="42"/>
      <c r="BE521" s="17"/>
      <c r="BF521" s="17"/>
      <c r="BG521" s="15"/>
    </row>
    <row r="522" ht="12.75" customHeight="1">
      <c r="A522" s="15"/>
      <c r="B522" s="13"/>
      <c r="C522" s="15"/>
      <c r="D522" s="15"/>
      <c r="E522" s="17"/>
      <c r="F522" s="17"/>
      <c r="G522" s="15"/>
      <c r="H522" s="15"/>
      <c r="I522" s="15"/>
      <c r="J522" s="49"/>
      <c r="K522" s="15"/>
      <c r="L522" s="21"/>
      <c r="M522" s="17"/>
      <c r="N522" s="17"/>
      <c r="O522" s="15"/>
      <c r="P522" s="15"/>
      <c r="Q522" s="15"/>
      <c r="R522" s="17"/>
      <c r="S522" s="26"/>
      <c r="T522" s="26"/>
      <c r="U522" s="26"/>
      <c r="V522" s="26"/>
      <c r="W522" s="26"/>
      <c r="X522" s="26"/>
      <c r="Y522" s="15"/>
      <c r="Z522" s="49"/>
      <c r="AA522" s="15"/>
      <c r="AB522" s="15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49"/>
      <c r="AP522" s="15"/>
      <c r="AQ522" s="15"/>
      <c r="AR522" s="209"/>
      <c r="AS522" s="210"/>
      <c r="AT522" s="210"/>
      <c r="AU522" s="210"/>
      <c r="AV522" s="210"/>
      <c r="AW522" s="210"/>
      <c r="AX522" s="210"/>
      <c r="AY522" s="49"/>
      <c r="AZ522" s="15"/>
      <c r="BA522" s="15"/>
      <c r="BB522" s="15"/>
      <c r="BC522" s="15"/>
      <c r="BD522" s="42"/>
      <c r="BE522" s="17"/>
      <c r="BF522" s="17"/>
      <c r="BG522" s="15"/>
    </row>
    <row r="523" ht="12.75" customHeight="1">
      <c r="A523" s="15"/>
      <c r="B523" s="13"/>
      <c r="C523" s="15"/>
      <c r="D523" s="15"/>
      <c r="E523" s="17"/>
      <c r="F523" s="17"/>
      <c r="G523" s="15"/>
      <c r="H523" s="15"/>
      <c r="I523" s="15"/>
      <c r="J523" s="49"/>
      <c r="K523" s="15"/>
      <c r="L523" s="21"/>
      <c r="M523" s="17"/>
      <c r="N523" s="17"/>
      <c r="O523" s="15"/>
      <c r="P523" s="15"/>
      <c r="Q523" s="15"/>
      <c r="R523" s="17"/>
      <c r="S523" s="26"/>
      <c r="T523" s="26"/>
      <c r="U523" s="26"/>
      <c r="V523" s="26"/>
      <c r="W523" s="26"/>
      <c r="X523" s="26"/>
      <c r="Y523" s="15"/>
      <c r="Z523" s="49"/>
      <c r="AA523" s="15"/>
      <c r="AB523" s="15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49"/>
      <c r="AP523" s="15"/>
      <c r="AQ523" s="15"/>
      <c r="AR523" s="209"/>
      <c r="AS523" s="210"/>
      <c r="AT523" s="210"/>
      <c r="AU523" s="210"/>
      <c r="AV523" s="210"/>
      <c r="AW523" s="210"/>
      <c r="AX523" s="210"/>
      <c r="AY523" s="49"/>
      <c r="AZ523" s="15"/>
      <c r="BA523" s="15"/>
      <c r="BB523" s="15"/>
      <c r="BC523" s="15"/>
      <c r="BD523" s="42"/>
      <c r="BE523" s="17"/>
      <c r="BF523" s="17"/>
      <c r="BG523" s="15"/>
    </row>
    <row r="524" ht="12.75" customHeight="1">
      <c r="A524" s="15"/>
      <c r="B524" s="13"/>
      <c r="C524" s="15"/>
      <c r="D524" s="15"/>
      <c r="E524" s="17"/>
      <c r="F524" s="17"/>
      <c r="G524" s="15"/>
      <c r="H524" s="15"/>
      <c r="I524" s="15"/>
      <c r="J524" s="49"/>
      <c r="K524" s="15"/>
      <c r="L524" s="21"/>
      <c r="M524" s="17"/>
      <c r="N524" s="17"/>
      <c r="O524" s="15"/>
      <c r="P524" s="15"/>
      <c r="Q524" s="15"/>
      <c r="R524" s="17"/>
      <c r="S524" s="26"/>
      <c r="T524" s="26"/>
      <c r="U524" s="26"/>
      <c r="V524" s="26"/>
      <c r="W524" s="26"/>
      <c r="X524" s="26"/>
      <c r="Y524" s="15"/>
      <c r="Z524" s="49"/>
      <c r="AA524" s="15"/>
      <c r="AB524" s="15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49"/>
      <c r="AP524" s="15"/>
      <c r="AQ524" s="15"/>
      <c r="AR524" s="209"/>
      <c r="AS524" s="210"/>
      <c r="AT524" s="210"/>
      <c r="AU524" s="210"/>
      <c r="AV524" s="210"/>
      <c r="AW524" s="210"/>
      <c r="AX524" s="210"/>
      <c r="AY524" s="49"/>
      <c r="AZ524" s="15"/>
      <c r="BA524" s="15"/>
      <c r="BB524" s="15"/>
      <c r="BC524" s="15"/>
      <c r="BD524" s="42"/>
      <c r="BE524" s="17"/>
      <c r="BF524" s="17"/>
      <c r="BG524" s="15"/>
    </row>
    <row r="525" ht="12.75" customHeight="1">
      <c r="A525" s="15"/>
      <c r="B525" s="13"/>
      <c r="C525" s="15"/>
      <c r="D525" s="15"/>
      <c r="E525" s="17"/>
      <c r="F525" s="17"/>
      <c r="G525" s="15"/>
      <c r="H525" s="15"/>
      <c r="I525" s="15"/>
      <c r="J525" s="49"/>
      <c r="K525" s="15"/>
      <c r="L525" s="21"/>
      <c r="M525" s="17"/>
      <c r="N525" s="17"/>
      <c r="O525" s="15"/>
      <c r="P525" s="15"/>
      <c r="Q525" s="15"/>
      <c r="R525" s="17"/>
      <c r="S525" s="26"/>
      <c r="T525" s="26"/>
      <c r="U525" s="26"/>
      <c r="V525" s="26"/>
      <c r="W525" s="26"/>
      <c r="X525" s="26"/>
      <c r="Y525" s="15"/>
      <c r="Z525" s="49"/>
      <c r="AA525" s="15"/>
      <c r="AB525" s="15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49"/>
      <c r="AP525" s="15"/>
      <c r="AQ525" s="15"/>
      <c r="AR525" s="209"/>
      <c r="AS525" s="210"/>
      <c r="AT525" s="210"/>
      <c r="AU525" s="210"/>
      <c r="AV525" s="210"/>
      <c r="AW525" s="210"/>
      <c r="AX525" s="210"/>
      <c r="AY525" s="49"/>
      <c r="AZ525" s="15"/>
      <c r="BA525" s="15"/>
      <c r="BB525" s="15"/>
      <c r="BC525" s="15"/>
      <c r="BD525" s="42"/>
      <c r="BE525" s="17"/>
      <c r="BF525" s="17"/>
      <c r="BG525" s="15"/>
    </row>
    <row r="526" ht="12.75" customHeight="1">
      <c r="A526" s="15"/>
      <c r="B526" s="13"/>
      <c r="C526" s="15"/>
      <c r="D526" s="15"/>
      <c r="E526" s="17"/>
      <c r="F526" s="17"/>
      <c r="G526" s="15"/>
      <c r="H526" s="15"/>
      <c r="I526" s="15"/>
      <c r="J526" s="49"/>
      <c r="K526" s="15"/>
      <c r="L526" s="21"/>
      <c r="M526" s="17"/>
      <c r="N526" s="17"/>
      <c r="O526" s="15"/>
      <c r="P526" s="15"/>
      <c r="Q526" s="15"/>
      <c r="R526" s="17"/>
      <c r="S526" s="26"/>
      <c r="T526" s="26"/>
      <c r="U526" s="26"/>
      <c r="V526" s="26"/>
      <c r="W526" s="26"/>
      <c r="X526" s="26"/>
      <c r="Y526" s="15"/>
      <c r="Z526" s="49"/>
      <c r="AA526" s="15"/>
      <c r="AB526" s="15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49"/>
      <c r="AP526" s="15"/>
      <c r="AQ526" s="15"/>
      <c r="AR526" s="209"/>
      <c r="AS526" s="210"/>
      <c r="AT526" s="210"/>
      <c r="AU526" s="210"/>
      <c r="AV526" s="210"/>
      <c r="AW526" s="210"/>
      <c r="AX526" s="210"/>
      <c r="AY526" s="49"/>
      <c r="AZ526" s="15"/>
      <c r="BA526" s="15"/>
      <c r="BB526" s="15"/>
      <c r="BC526" s="15"/>
      <c r="BD526" s="42"/>
      <c r="BE526" s="17"/>
      <c r="BF526" s="17"/>
      <c r="BG526" s="15"/>
    </row>
    <row r="527" ht="12.75" customHeight="1">
      <c r="A527" s="15"/>
      <c r="B527" s="13"/>
      <c r="C527" s="15"/>
      <c r="D527" s="15"/>
      <c r="E527" s="17"/>
      <c r="F527" s="17"/>
      <c r="G527" s="15"/>
      <c r="H527" s="15"/>
      <c r="I527" s="15"/>
      <c r="J527" s="49"/>
      <c r="K527" s="15"/>
      <c r="L527" s="21"/>
      <c r="M527" s="17"/>
      <c r="N527" s="17"/>
      <c r="O527" s="15"/>
      <c r="P527" s="15"/>
      <c r="Q527" s="15"/>
      <c r="R527" s="17"/>
      <c r="S527" s="26"/>
      <c r="T527" s="26"/>
      <c r="U527" s="26"/>
      <c r="V527" s="26"/>
      <c r="W527" s="26"/>
      <c r="X527" s="26"/>
      <c r="Y527" s="15"/>
      <c r="Z527" s="49"/>
      <c r="AA527" s="15"/>
      <c r="AB527" s="15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49"/>
      <c r="AP527" s="15"/>
      <c r="AQ527" s="15"/>
      <c r="AR527" s="209"/>
      <c r="AS527" s="210"/>
      <c r="AT527" s="210"/>
      <c r="AU527" s="210"/>
      <c r="AV527" s="210"/>
      <c r="AW527" s="210"/>
      <c r="AX527" s="210"/>
      <c r="AY527" s="49"/>
      <c r="AZ527" s="15"/>
      <c r="BA527" s="15"/>
      <c r="BB527" s="15"/>
      <c r="BC527" s="15"/>
      <c r="BD527" s="42"/>
      <c r="BE527" s="17"/>
      <c r="BF527" s="17"/>
      <c r="BG527" s="15"/>
    </row>
    <row r="528" ht="12.75" customHeight="1">
      <c r="A528" s="15"/>
      <c r="B528" s="13"/>
      <c r="C528" s="15"/>
      <c r="D528" s="15"/>
      <c r="E528" s="17"/>
      <c r="F528" s="17"/>
      <c r="G528" s="15"/>
      <c r="H528" s="15"/>
      <c r="I528" s="15"/>
      <c r="J528" s="49"/>
      <c r="K528" s="15"/>
      <c r="L528" s="21"/>
      <c r="M528" s="17"/>
      <c r="N528" s="17"/>
      <c r="O528" s="15"/>
      <c r="P528" s="15"/>
      <c r="Q528" s="15"/>
      <c r="R528" s="17"/>
      <c r="S528" s="26"/>
      <c r="T528" s="26"/>
      <c r="U528" s="26"/>
      <c r="V528" s="26"/>
      <c r="W528" s="26"/>
      <c r="X528" s="26"/>
      <c r="Y528" s="15"/>
      <c r="Z528" s="49"/>
      <c r="AA528" s="15"/>
      <c r="AB528" s="15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49"/>
      <c r="AP528" s="15"/>
      <c r="AQ528" s="15"/>
      <c r="AR528" s="209"/>
      <c r="AS528" s="210"/>
      <c r="AT528" s="210"/>
      <c r="AU528" s="210"/>
      <c r="AV528" s="210"/>
      <c r="AW528" s="210"/>
      <c r="AX528" s="210"/>
      <c r="AY528" s="49"/>
      <c r="AZ528" s="15"/>
      <c r="BA528" s="15"/>
      <c r="BB528" s="15"/>
      <c r="BC528" s="15"/>
      <c r="BD528" s="42"/>
      <c r="BE528" s="17"/>
      <c r="BF528" s="17"/>
      <c r="BG528" s="15"/>
    </row>
    <row r="529" ht="12.75" customHeight="1">
      <c r="A529" s="15"/>
      <c r="B529" s="13"/>
      <c r="C529" s="15"/>
      <c r="D529" s="15"/>
      <c r="E529" s="17"/>
      <c r="F529" s="17"/>
      <c r="G529" s="15"/>
      <c r="H529" s="15"/>
      <c r="I529" s="15"/>
      <c r="J529" s="49"/>
      <c r="K529" s="15"/>
      <c r="L529" s="21"/>
      <c r="M529" s="17"/>
      <c r="N529" s="17"/>
      <c r="O529" s="15"/>
      <c r="P529" s="15"/>
      <c r="Q529" s="15"/>
      <c r="R529" s="17"/>
      <c r="S529" s="26"/>
      <c r="T529" s="26"/>
      <c r="U529" s="26"/>
      <c r="V529" s="26"/>
      <c r="W529" s="26"/>
      <c r="X529" s="26"/>
      <c r="Y529" s="15"/>
      <c r="Z529" s="49"/>
      <c r="AA529" s="15"/>
      <c r="AB529" s="15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49"/>
      <c r="AP529" s="15"/>
      <c r="AQ529" s="15"/>
      <c r="AR529" s="209"/>
      <c r="AS529" s="210"/>
      <c r="AT529" s="210"/>
      <c r="AU529" s="210"/>
      <c r="AV529" s="210"/>
      <c r="AW529" s="210"/>
      <c r="AX529" s="210"/>
      <c r="AY529" s="49"/>
      <c r="AZ529" s="15"/>
      <c r="BA529" s="15"/>
      <c r="BB529" s="15"/>
      <c r="BC529" s="15"/>
      <c r="BD529" s="42"/>
      <c r="BE529" s="17"/>
      <c r="BF529" s="17"/>
      <c r="BG529" s="15"/>
    </row>
    <row r="530" ht="12.75" customHeight="1">
      <c r="A530" s="15"/>
      <c r="B530" s="13"/>
      <c r="C530" s="15"/>
      <c r="D530" s="15"/>
      <c r="E530" s="17"/>
      <c r="F530" s="17"/>
      <c r="G530" s="15"/>
      <c r="H530" s="15"/>
      <c r="I530" s="15"/>
      <c r="J530" s="49"/>
      <c r="K530" s="15"/>
      <c r="L530" s="21"/>
      <c r="M530" s="17"/>
      <c r="N530" s="17"/>
      <c r="O530" s="15"/>
      <c r="P530" s="15"/>
      <c r="Q530" s="15"/>
      <c r="R530" s="17"/>
      <c r="S530" s="26"/>
      <c r="T530" s="26"/>
      <c r="U530" s="26"/>
      <c r="V530" s="26"/>
      <c r="W530" s="26"/>
      <c r="X530" s="26"/>
      <c r="Y530" s="15"/>
      <c r="Z530" s="49"/>
      <c r="AA530" s="15"/>
      <c r="AB530" s="15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49"/>
      <c r="AP530" s="15"/>
      <c r="AQ530" s="15"/>
      <c r="AR530" s="209"/>
      <c r="AS530" s="210"/>
      <c r="AT530" s="210"/>
      <c r="AU530" s="210"/>
      <c r="AV530" s="210"/>
      <c r="AW530" s="210"/>
      <c r="AX530" s="210"/>
      <c r="AY530" s="49"/>
      <c r="AZ530" s="15"/>
      <c r="BA530" s="15"/>
      <c r="BB530" s="15"/>
      <c r="BC530" s="15"/>
      <c r="BD530" s="42"/>
      <c r="BE530" s="17"/>
      <c r="BF530" s="17"/>
      <c r="BG530" s="15"/>
    </row>
    <row r="531" ht="12.75" customHeight="1">
      <c r="A531" s="15"/>
      <c r="B531" s="13"/>
      <c r="C531" s="15"/>
      <c r="D531" s="15"/>
      <c r="E531" s="17"/>
      <c r="F531" s="17"/>
      <c r="G531" s="15"/>
      <c r="H531" s="15"/>
      <c r="I531" s="15"/>
      <c r="J531" s="49"/>
      <c r="K531" s="15"/>
      <c r="L531" s="21"/>
      <c r="M531" s="17"/>
      <c r="N531" s="17"/>
      <c r="O531" s="15"/>
      <c r="P531" s="15"/>
      <c r="Q531" s="15"/>
      <c r="R531" s="17"/>
      <c r="S531" s="26"/>
      <c r="T531" s="26"/>
      <c r="U531" s="26"/>
      <c r="V531" s="26"/>
      <c r="W531" s="26"/>
      <c r="X531" s="26"/>
      <c r="Y531" s="15"/>
      <c r="Z531" s="49"/>
      <c r="AA531" s="15"/>
      <c r="AB531" s="15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49"/>
      <c r="AP531" s="15"/>
      <c r="AQ531" s="15"/>
      <c r="AR531" s="209"/>
      <c r="AS531" s="210"/>
      <c r="AT531" s="210"/>
      <c r="AU531" s="210"/>
      <c r="AV531" s="210"/>
      <c r="AW531" s="210"/>
      <c r="AX531" s="210"/>
      <c r="AY531" s="49"/>
      <c r="AZ531" s="15"/>
      <c r="BA531" s="15"/>
      <c r="BB531" s="15"/>
      <c r="BC531" s="15"/>
      <c r="BD531" s="42"/>
      <c r="BE531" s="17"/>
      <c r="BF531" s="17"/>
      <c r="BG531" s="15"/>
    </row>
    <row r="532" ht="12.75" customHeight="1">
      <c r="A532" s="15"/>
      <c r="B532" s="13"/>
      <c r="C532" s="15"/>
      <c r="D532" s="15"/>
      <c r="E532" s="17"/>
      <c r="F532" s="17"/>
      <c r="G532" s="15"/>
      <c r="H532" s="15"/>
      <c r="I532" s="15"/>
      <c r="J532" s="49"/>
      <c r="K532" s="15"/>
      <c r="L532" s="21"/>
      <c r="M532" s="17"/>
      <c r="N532" s="17"/>
      <c r="O532" s="15"/>
      <c r="P532" s="15"/>
      <c r="Q532" s="15"/>
      <c r="R532" s="17"/>
      <c r="S532" s="26"/>
      <c r="T532" s="26"/>
      <c r="U532" s="26"/>
      <c r="V532" s="26"/>
      <c r="W532" s="26"/>
      <c r="X532" s="26"/>
      <c r="Y532" s="15"/>
      <c r="Z532" s="49"/>
      <c r="AA532" s="15"/>
      <c r="AB532" s="15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49"/>
      <c r="AP532" s="15"/>
      <c r="AQ532" s="15"/>
      <c r="AR532" s="209"/>
      <c r="AS532" s="210"/>
      <c r="AT532" s="210"/>
      <c r="AU532" s="210"/>
      <c r="AV532" s="210"/>
      <c r="AW532" s="210"/>
      <c r="AX532" s="210"/>
      <c r="AY532" s="49"/>
      <c r="AZ532" s="15"/>
      <c r="BA532" s="15"/>
      <c r="BB532" s="15"/>
      <c r="BC532" s="15"/>
      <c r="BD532" s="42"/>
      <c r="BE532" s="17"/>
      <c r="BF532" s="17"/>
      <c r="BG532" s="15"/>
    </row>
    <row r="533" ht="12.75" customHeight="1">
      <c r="A533" s="15"/>
      <c r="B533" s="13"/>
      <c r="C533" s="15"/>
      <c r="D533" s="15"/>
      <c r="E533" s="17"/>
      <c r="F533" s="17"/>
      <c r="G533" s="15"/>
      <c r="H533" s="15"/>
      <c r="I533" s="15"/>
      <c r="J533" s="49"/>
      <c r="K533" s="15"/>
      <c r="L533" s="21"/>
      <c r="M533" s="17"/>
      <c r="N533" s="17"/>
      <c r="O533" s="15"/>
      <c r="P533" s="15"/>
      <c r="Q533" s="15"/>
      <c r="R533" s="17"/>
      <c r="S533" s="26"/>
      <c r="T533" s="26"/>
      <c r="U533" s="26"/>
      <c r="V533" s="26"/>
      <c r="W533" s="26"/>
      <c r="X533" s="26"/>
      <c r="Y533" s="15"/>
      <c r="Z533" s="49"/>
      <c r="AA533" s="15"/>
      <c r="AB533" s="15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49"/>
      <c r="AP533" s="15"/>
      <c r="AQ533" s="15"/>
      <c r="AR533" s="209"/>
      <c r="AS533" s="210"/>
      <c r="AT533" s="210"/>
      <c r="AU533" s="210"/>
      <c r="AV533" s="210"/>
      <c r="AW533" s="210"/>
      <c r="AX533" s="210"/>
      <c r="AY533" s="49"/>
      <c r="AZ533" s="15"/>
      <c r="BA533" s="15"/>
      <c r="BB533" s="15"/>
      <c r="BC533" s="15"/>
      <c r="BD533" s="42"/>
      <c r="BE533" s="17"/>
      <c r="BF533" s="17"/>
      <c r="BG533" s="15"/>
    </row>
    <row r="534" ht="12.75" customHeight="1">
      <c r="A534" s="15"/>
      <c r="B534" s="13"/>
      <c r="C534" s="15"/>
      <c r="D534" s="15"/>
      <c r="E534" s="17"/>
      <c r="F534" s="17"/>
      <c r="G534" s="15"/>
      <c r="H534" s="15"/>
      <c r="I534" s="15"/>
      <c r="J534" s="49"/>
      <c r="K534" s="15"/>
      <c r="L534" s="21"/>
      <c r="M534" s="17"/>
      <c r="N534" s="17"/>
      <c r="O534" s="15"/>
      <c r="P534" s="15"/>
      <c r="Q534" s="15"/>
      <c r="R534" s="17"/>
      <c r="S534" s="26"/>
      <c r="T534" s="26"/>
      <c r="U534" s="26"/>
      <c r="V534" s="26"/>
      <c r="W534" s="26"/>
      <c r="X534" s="26"/>
      <c r="Y534" s="15"/>
      <c r="Z534" s="49"/>
      <c r="AA534" s="15"/>
      <c r="AB534" s="15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49"/>
      <c r="AP534" s="15"/>
      <c r="AQ534" s="15"/>
      <c r="AR534" s="209"/>
      <c r="AS534" s="210"/>
      <c r="AT534" s="210"/>
      <c r="AU534" s="210"/>
      <c r="AV534" s="210"/>
      <c r="AW534" s="210"/>
      <c r="AX534" s="210"/>
      <c r="AY534" s="49"/>
      <c r="AZ534" s="15"/>
      <c r="BA534" s="15"/>
      <c r="BB534" s="15"/>
      <c r="BC534" s="15"/>
      <c r="BD534" s="42"/>
      <c r="BE534" s="17"/>
      <c r="BF534" s="17"/>
      <c r="BG534" s="15"/>
    </row>
    <row r="535" ht="12.75" customHeight="1">
      <c r="A535" s="15"/>
      <c r="B535" s="13"/>
      <c r="C535" s="15"/>
      <c r="D535" s="15"/>
      <c r="E535" s="17"/>
      <c r="F535" s="17"/>
      <c r="G535" s="15"/>
      <c r="H535" s="15"/>
      <c r="I535" s="15"/>
      <c r="J535" s="49"/>
      <c r="K535" s="15"/>
      <c r="L535" s="21"/>
      <c r="M535" s="17"/>
      <c r="N535" s="17"/>
      <c r="O535" s="15"/>
      <c r="P535" s="15"/>
      <c r="Q535" s="15"/>
      <c r="R535" s="17"/>
      <c r="S535" s="26"/>
      <c r="T535" s="26"/>
      <c r="U535" s="26"/>
      <c r="V535" s="26"/>
      <c r="W535" s="26"/>
      <c r="X535" s="26"/>
      <c r="Y535" s="15"/>
      <c r="Z535" s="49"/>
      <c r="AA535" s="15"/>
      <c r="AB535" s="15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49"/>
      <c r="AP535" s="15"/>
      <c r="AQ535" s="15"/>
      <c r="AR535" s="209"/>
      <c r="AS535" s="210"/>
      <c r="AT535" s="210"/>
      <c r="AU535" s="210"/>
      <c r="AV535" s="210"/>
      <c r="AW535" s="210"/>
      <c r="AX535" s="210"/>
      <c r="AY535" s="49"/>
      <c r="AZ535" s="15"/>
      <c r="BA535" s="15"/>
      <c r="BB535" s="15"/>
      <c r="BC535" s="15"/>
      <c r="BD535" s="42"/>
      <c r="BE535" s="17"/>
      <c r="BF535" s="17"/>
      <c r="BG535" s="15"/>
    </row>
    <row r="536" ht="12.75" customHeight="1">
      <c r="A536" s="15"/>
      <c r="B536" s="13"/>
      <c r="C536" s="15"/>
      <c r="D536" s="15"/>
      <c r="E536" s="17"/>
      <c r="F536" s="17"/>
      <c r="G536" s="15"/>
      <c r="H536" s="15"/>
      <c r="I536" s="15"/>
      <c r="J536" s="49"/>
      <c r="K536" s="15"/>
      <c r="L536" s="21"/>
      <c r="M536" s="17"/>
      <c r="N536" s="17"/>
      <c r="O536" s="15"/>
      <c r="P536" s="15"/>
      <c r="Q536" s="15"/>
      <c r="R536" s="17"/>
      <c r="S536" s="26"/>
      <c r="T536" s="26"/>
      <c r="U536" s="26"/>
      <c r="V536" s="26"/>
      <c r="W536" s="26"/>
      <c r="X536" s="26"/>
      <c r="Y536" s="15"/>
      <c r="Z536" s="49"/>
      <c r="AA536" s="15"/>
      <c r="AB536" s="15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49"/>
      <c r="AP536" s="15"/>
      <c r="AQ536" s="15"/>
      <c r="AR536" s="209"/>
      <c r="AS536" s="210"/>
      <c r="AT536" s="210"/>
      <c r="AU536" s="210"/>
      <c r="AV536" s="210"/>
      <c r="AW536" s="210"/>
      <c r="AX536" s="210"/>
      <c r="AY536" s="49"/>
      <c r="AZ536" s="15"/>
      <c r="BA536" s="15"/>
      <c r="BB536" s="15"/>
      <c r="BC536" s="15"/>
      <c r="BD536" s="42"/>
      <c r="BE536" s="17"/>
      <c r="BF536" s="17"/>
      <c r="BG536" s="15"/>
    </row>
    <row r="537" ht="12.75" customHeight="1">
      <c r="A537" s="15"/>
      <c r="B537" s="13"/>
      <c r="C537" s="15"/>
      <c r="D537" s="15"/>
      <c r="E537" s="17"/>
      <c r="F537" s="17"/>
      <c r="G537" s="15"/>
      <c r="H537" s="15"/>
      <c r="I537" s="15"/>
      <c r="J537" s="49"/>
      <c r="K537" s="15"/>
      <c r="L537" s="21"/>
      <c r="M537" s="17"/>
      <c r="N537" s="17"/>
      <c r="O537" s="15"/>
      <c r="P537" s="15"/>
      <c r="Q537" s="15"/>
      <c r="R537" s="17"/>
      <c r="S537" s="26"/>
      <c r="T537" s="26"/>
      <c r="U537" s="26"/>
      <c r="V537" s="26"/>
      <c r="W537" s="26"/>
      <c r="X537" s="26"/>
      <c r="Y537" s="15"/>
      <c r="Z537" s="49"/>
      <c r="AA537" s="15"/>
      <c r="AB537" s="15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49"/>
      <c r="AP537" s="15"/>
      <c r="AQ537" s="15"/>
      <c r="AR537" s="209"/>
      <c r="AS537" s="210"/>
      <c r="AT537" s="210"/>
      <c r="AU537" s="210"/>
      <c r="AV537" s="210"/>
      <c r="AW537" s="210"/>
      <c r="AX537" s="210"/>
      <c r="AY537" s="49"/>
      <c r="AZ537" s="15"/>
      <c r="BA537" s="15"/>
      <c r="BB537" s="15"/>
      <c r="BC537" s="15"/>
      <c r="BD537" s="42"/>
      <c r="BE537" s="17"/>
      <c r="BF537" s="17"/>
      <c r="BG537" s="15"/>
    </row>
    <row r="538" ht="12.75" customHeight="1">
      <c r="A538" s="15"/>
      <c r="B538" s="13"/>
      <c r="C538" s="15"/>
      <c r="D538" s="15"/>
      <c r="E538" s="17"/>
      <c r="F538" s="17"/>
      <c r="G538" s="15"/>
      <c r="H538" s="15"/>
      <c r="I538" s="15"/>
      <c r="J538" s="49"/>
      <c r="K538" s="15"/>
      <c r="L538" s="21"/>
      <c r="M538" s="17"/>
      <c r="N538" s="17"/>
      <c r="O538" s="15"/>
      <c r="P538" s="15"/>
      <c r="Q538" s="15"/>
      <c r="R538" s="17"/>
      <c r="S538" s="26"/>
      <c r="T538" s="26"/>
      <c r="U538" s="26"/>
      <c r="V538" s="26"/>
      <c r="W538" s="26"/>
      <c r="X538" s="26"/>
      <c r="Y538" s="15"/>
      <c r="Z538" s="49"/>
      <c r="AA538" s="15"/>
      <c r="AB538" s="15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49"/>
      <c r="AP538" s="15"/>
      <c r="AQ538" s="15"/>
      <c r="AR538" s="209"/>
      <c r="AS538" s="210"/>
      <c r="AT538" s="210"/>
      <c r="AU538" s="210"/>
      <c r="AV538" s="210"/>
      <c r="AW538" s="210"/>
      <c r="AX538" s="210"/>
      <c r="AY538" s="49"/>
      <c r="AZ538" s="15"/>
      <c r="BA538" s="15"/>
      <c r="BB538" s="15"/>
      <c r="BC538" s="15"/>
      <c r="BD538" s="42"/>
      <c r="BE538" s="17"/>
      <c r="BF538" s="17"/>
      <c r="BG538" s="15"/>
    </row>
    <row r="539" ht="12.75" customHeight="1">
      <c r="A539" s="15"/>
      <c r="B539" s="13"/>
      <c r="C539" s="15"/>
      <c r="D539" s="15"/>
      <c r="E539" s="17"/>
      <c r="F539" s="17"/>
      <c r="G539" s="15"/>
      <c r="H539" s="15"/>
      <c r="I539" s="15"/>
      <c r="J539" s="49"/>
      <c r="K539" s="15"/>
      <c r="L539" s="21"/>
      <c r="M539" s="17"/>
      <c r="N539" s="17"/>
      <c r="O539" s="15"/>
      <c r="P539" s="15"/>
      <c r="Q539" s="15"/>
      <c r="R539" s="17"/>
      <c r="S539" s="26"/>
      <c r="T539" s="26"/>
      <c r="U539" s="26"/>
      <c r="V539" s="26"/>
      <c r="W539" s="26"/>
      <c r="X539" s="26"/>
      <c r="Y539" s="15"/>
      <c r="Z539" s="49"/>
      <c r="AA539" s="15"/>
      <c r="AB539" s="15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49"/>
      <c r="AP539" s="15"/>
      <c r="AQ539" s="15"/>
      <c r="AR539" s="209"/>
      <c r="AS539" s="210"/>
      <c r="AT539" s="210"/>
      <c r="AU539" s="210"/>
      <c r="AV539" s="210"/>
      <c r="AW539" s="210"/>
      <c r="AX539" s="210"/>
      <c r="AY539" s="49"/>
      <c r="AZ539" s="15"/>
      <c r="BA539" s="15"/>
      <c r="BB539" s="15"/>
      <c r="BC539" s="15"/>
      <c r="BD539" s="42"/>
      <c r="BE539" s="17"/>
      <c r="BF539" s="17"/>
      <c r="BG539" s="15"/>
    </row>
    <row r="540" ht="12.75" customHeight="1">
      <c r="A540" s="15"/>
      <c r="B540" s="13"/>
      <c r="C540" s="15"/>
      <c r="D540" s="15"/>
      <c r="E540" s="17"/>
      <c r="F540" s="17"/>
      <c r="G540" s="15"/>
      <c r="H540" s="15"/>
      <c r="I540" s="15"/>
      <c r="J540" s="49"/>
      <c r="K540" s="15"/>
      <c r="L540" s="21"/>
      <c r="M540" s="17"/>
      <c r="N540" s="17"/>
      <c r="O540" s="15"/>
      <c r="P540" s="15"/>
      <c r="Q540" s="15"/>
      <c r="R540" s="17"/>
      <c r="S540" s="26"/>
      <c r="T540" s="26"/>
      <c r="U540" s="26"/>
      <c r="V540" s="26"/>
      <c r="W540" s="26"/>
      <c r="X540" s="26"/>
      <c r="Y540" s="15"/>
      <c r="Z540" s="49"/>
      <c r="AA540" s="15"/>
      <c r="AB540" s="15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49"/>
      <c r="AP540" s="15"/>
      <c r="AQ540" s="15"/>
      <c r="AR540" s="209"/>
      <c r="AS540" s="210"/>
      <c r="AT540" s="210"/>
      <c r="AU540" s="210"/>
      <c r="AV540" s="210"/>
      <c r="AW540" s="210"/>
      <c r="AX540" s="210"/>
      <c r="AY540" s="49"/>
      <c r="AZ540" s="15"/>
      <c r="BA540" s="15"/>
      <c r="BB540" s="15"/>
      <c r="BC540" s="15"/>
      <c r="BD540" s="42"/>
      <c r="BE540" s="17"/>
      <c r="BF540" s="17"/>
      <c r="BG540" s="15"/>
    </row>
    <row r="541" ht="12.75" customHeight="1">
      <c r="A541" s="15"/>
      <c r="B541" s="13"/>
      <c r="C541" s="15"/>
      <c r="D541" s="15"/>
      <c r="E541" s="17"/>
      <c r="F541" s="17"/>
      <c r="G541" s="15"/>
      <c r="H541" s="15"/>
      <c r="I541" s="15"/>
      <c r="J541" s="49"/>
      <c r="K541" s="15"/>
      <c r="L541" s="21"/>
      <c r="M541" s="17"/>
      <c r="N541" s="17"/>
      <c r="O541" s="15"/>
      <c r="P541" s="15"/>
      <c r="Q541" s="15"/>
      <c r="R541" s="17"/>
      <c r="S541" s="26"/>
      <c r="T541" s="26"/>
      <c r="U541" s="26"/>
      <c r="V541" s="26"/>
      <c r="W541" s="26"/>
      <c r="X541" s="26"/>
      <c r="Y541" s="15"/>
      <c r="Z541" s="49"/>
      <c r="AA541" s="15"/>
      <c r="AB541" s="15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49"/>
      <c r="AP541" s="15"/>
      <c r="AQ541" s="15"/>
      <c r="AR541" s="209"/>
      <c r="AS541" s="210"/>
      <c r="AT541" s="210"/>
      <c r="AU541" s="210"/>
      <c r="AV541" s="210"/>
      <c r="AW541" s="210"/>
      <c r="AX541" s="210"/>
      <c r="AY541" s="49"/>
      <c r="AZ541" s="15"/>
      <c r="BA541" s="15"/>
      <c r="BB541" s="15"/>
      <c r="BC541" s="15"/>
      <c r="BD541" s="42"/>
      <c r="BE541" s="17"/>
      <c r="BF541" s="17"/>
      <c r="BG541" s="15"/>
    </row>
    <row r="542" ht="12.75" customHeight="1">
      <c r="A542" s="15"/>
      <c r="B542" s="13"/>
      <c r="C542" s="15"/>
      <c r="D542" s="15"/>
      <c r="E542" s="17"/>
      <c r="F542" s="17"/>
      <c r="G542" s="15"/>
      <c r="H542" s="15"/>
      <c r="I542" s="15"/>
      <c r="J542" s="49"/>
      <c r="K542" s="15"/>
      <c r="L542" s="21"/>
      <c r="M542" s="17"/>
      <c r="N542" s="17"/>
      <c r="O542" s="15"/>
      <c r="P542" s="15"/>
      <c r="Q542" s="15"/>
      <c r="R542" s="17"/>
      <c r="S542" s="26"/>
      <c r="T542" s="26"/>
      <c r="U542" s="26"/>
      <c r="V542" s="26"/>
      <c r="W542" s="26"/>
      <c r="X542" s="26"/>
      <c r="Y542" s="15"/>
      <c r="Z542" s="49"/>
      <c r="AA542" s="15"/>
      <c r="AB542" s="15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49"/>
      <c r="AP542" s="15"/>
      <c r="AQ542" s="15"/>
      <c r="AR542" s="209"/>
      <c r="AS542" s="210"/>
      <c r="AT542" s="210"/>
      <c r="AU542" s="210"/>
      <c r="AV542" s="210"/>
      <c r="AW542" s="210"/>
      <c r="AX542" s="210"/>
      <c r="AY542" s="49"/>
      <c r="AZ542" s="15"/>
      <c r="BA542" s="15"/>
      <c r="BB542" s="15"/>
      <c r="BC542" s="15"/>
      <c r="BD542" s="42"/>
      <c r="BE542" s="17"/>
      <c r="BF542" s="17"/>
      <c r="BG542" s="15"/>
    </row>
    <row r="543" ht="12.75" customHeight="1">
      <c r="A543" s="15"/>
      <c r="B543" s="13"/>
      <c r="C543" s="15"/>
      <c r="D543" s="15"/>
      <c r="E543" s="17"/>
      <c r="F543" s="17"/>
      <c r="G543" s="15"/>
      <c r="H543" s="15"/>
      <c r="I543" s="15"/>
      <c r="J543" s="49"/>
      <c r="K543" s="15"/>
      <c r="L543" s="21"/>
      <c r="M543" s="17"/>
      <c r="N543" s="17"/>
      <c r="O543" s="15"/>
      <c r="P543" s="15"/>
      <c r="Q543" s="15"/>
      <c r="R543" s="17"/>
      <c r="S543" s="26"/>
      <c r="T543" s="26"/>
      <c r="U543" s="26"/>
      <c r="V543" s="26"/>
      <c r="W543" s="26"/>
      <c r="X543" s="26"/>
      <c r="Y543" s="15"/>
      <c r="Z543" s="49"/>
      <c r="AA543" s="15"/>
      <c r="AB543" s="15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49"/>
      <c r="AP543" s="15"/>
      <c r="AQ543" s="15"/>
      <c r="AR543" s="209"/>
      <c r="AS543" s="210"/>
      <c r="AT543" s="210"/>
      <c r="AU543" s="210"/>
      <c r="AV543" s="210"/>
      <c r="AW543" s="210"/>
      <c r="AX543" s="210"/>
      <c r="AY543" s="49"/>
      <c r="AZ543" s="15"/>
      <c r="BA543" s="15"/>
      <c r="BB543" s="15"/>
      <c r="BC543" s="15"/>
      <c r="BD543" s="42"/>
      <c r="BE543" s="17"/>
      <c r="BF543" s="17"/>
      <c r="BG543" s="15"/>
    </row>
    <row r="544" ht="12.75" customHeight="1">
      <c r="A544" s="15"/>
      <c r="B544" s="13"/>
      <c r="C544" s="15"/>
      <c r="D544" s="15"/>
      <c r="E544" s="17"/>
      <c r="F544" s="17"/>
      <c r="G544" s="15"/>
      <c r="H544" s="15"/>
      <c r="I544" s="15"/>
      <c r="J544" s="49"/>
      <c r="K544" s="15"/>
      <c r="L544" s="21"/>
      <c r="M544" s="17"/>
      <c r="N544" s="17"/>
      <c r="O544" s="15"/>
      <c r="P544" s="15"/>
      <c r="Q544" s="15"/>
      <c r="R544" s="17"/>
      <c r="S544" s="26"/>
      <c r="T544" s="26"/>
      <c r="U544" s="26"/>
      <c r="V544" s="26"/>
      <c r="W544" s="26"/>
      <c r="X544" s="26"/>
      <c r="Y544" s="15"/>
      <c r="Z544" s="49"/>
      <c r="AA544" s="15"/>
      <c r="AB544" s="15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49"/>
      <c r="AP544" s="15"/>
      <c r="AQ544" s="15"/>
      <c r="AR544" s="209"/>
      <c r="AS544" s="210"/>
      <c r="AT544" s="210"/>
      <c r="AU544" s="210"/>
      <c r="AV544" s="210"/>
      <c r="AW544" s="210"/>
      <c r="AX544" s="210"/>
      <c r="AY544" s="49"/>
      <c r="AZ544" s="15"/>
      <c r="BA544" s="15"/>
      <c r="BB544" s="15"/>
      <c r="BC544" s="15"/>
      <c r="BD544" s="42"/>
      <c r="BE544" s="17"/>
      <c r="BF544" s="17"/>
      <c r="BG544" s="15"/>
    </row>
    <row r="545" ht="12.75" customHeight="1">
      <c r="A545" s="15"/>
      <c r="B545" s="13"/>
      <c r="C545" s="15"/>
      <c r="D545" s="15"/>
      <c r="E545" s="17"/>
      <c r="F545" s="17"/>
      <c r="G545" s="15"/>
      <c r="H545" s="15"/>
      <c r="I545" s="15"/>
      <c r="J545" s="49"/>
      <c r="K545" s="15"/>
      <c r="L545" s="21"/>
      <c r="M545" s="17"/>
      <c r="N545" s="17"/>
      <c r="O545" s="15"/>
      <c r="P545" s="15"/>
      <c r="Q545" s="15"/>
      <c r="R545" s="17"/>
      <c r="S545" s="26"/>
      <c r="T545" s="26"/>
      <c r="U545" s="26"/>
      <c r="V545" s="26"/>
      <c r="W545" s="26"/>
      <c r="X545" s="26"/>
      <c r="Y545" s="15"/>
      <c r="Z545" s="49"/>
      <c r="AA545" s="15"/>
      <c r="AB545" s="15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49"/>
      <c r="AP545" s="15"/>
      <c r="AQ545" s="15"/>
      <c r="AR545" s="209"/>
      <c r="AS545" s="210"/>
      <c r="AT545" s="210"/>
      <c r="AU545" s="210"/>
      <c r="AV545" s="210"/>
      <c r="AW545" s="210"/>
      <c r="AX545" s="210"/>
      <c r="AY545" s="49"/>
      <c r="AZ545" s="15"/>
      <c r="BA545" s="15"/>
      <c r="BB545" s="15"/>
      <c r="BC545" s="15"/>
      <c r="BD545" s="42"/>
      <c r="BE545" s="17"/>
      <c r="BF545" s="17"/>
      <c r="BG545" s="15"/>
    </row>
    <row r="546" ht="12.75" customHeight="1">
      <c r="A546" s="15"/>
      <c r="B546" s="13"/>
      <c r="C546" s="15"/>
      <c r="D546" s="15"/>
      <c r="E546" s="17"/>
      <c r="F546" s="17"/>
      <c r="G546" s="15"/>
      <c r="H546" s="15"/>
      <c r="I546" s="15"/>
      <c r="J546" s="49"/>
      <c r="K546" s="15"/>
      <c r="L546" s="21"/>
      <c r="M546" s="17"/>
      <c r="N546" s="17"/>
      <c r="O546" s="15"/>
      <c r="P546" s="15"/>
      <c r="Q546" s="15"/>
      <c r="R546" s="17"/>
      <c r="S546" s="26"/>
      <c r="T546" s="26"/>
      <c r="U546" s="26"/>
      <c r="V546" s="26"/>
      <c r="W546" s="26"/>
      <c r="X546" s="26"/>
      <c r="Y546" s="15"/>
      <c r="Z546" s="49"/>
      <c r="AA546" s="15"/>
      <c r="AB546" s="15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49"/>
      <c r="AP546" s="15"/>
      <c r="AQ546" s="15"/>
      <c r="AR546" s="209"/>
      <c r="AS546" s="210"/>
      <c r="AT546" s="210"/>
      <c r="AU546" s="210"/>
      <c r="AV546" s="210"/>
      <c r="AW546" s="210"/>
      <c r="AX546" s="210"/>
      <c r="AY546" s="49"/>
      <c r="AZ546" s="15"/>
      <c r="BA546" s="15"/>
      <c r="BB546" s="15"/>
      <c r="BC546" s="15"/>
      <c r="BD546" s="42"/>
      <c r="BE546" s="17"/>
      <c r="BF546" s="17"/>
      <c r="BG546" s="15"/>
    </row>
    <row r="547" ht="12.75" customHeight="1">
      <c r="A547" s="15"/>
      <c r="B547" s="13"/>
      <c r="C547" s="15"/>
      <c r="D547" s="15"/>
      <c r="E547" s="17"/>
      <c r="F547" s="17"/>
      <c r="G547" s="15"/>
      <c r="H547" s="15"/>
      <c r="I547" s="15"/>
      <c r="J547" s="49"/>
      <c r="K547" s="15"/>
      <c r="L547" s="21"/>
      <c r="M547" s="17"/>
      <c r="N547" s="17"/>
      <c r="O547" s="15"/>
      <c r="P547" s="15"/>
      <c r="Q547" s="15"/>
      <c r="R547" s="17"/>
      <c r="S547" s="26"/>
      <c r="T547" s="26"/>
      <c r="U547" s="26"/>
      <c r="V547" s="26"/>
      <c r="W547" s="26"/>
      <c r="X547" s="26"/>
      <c r="Y547" s="15"/>
      <c r="Z547" s="49"/>
      <c r="AA547" s="15"/>
      <c r="AB547" s="15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49"/>
      <c r="AP547" s="15"/>
      <c r="AQ547" s="15"/>
      <c r="AR547" s="209"/>
      <c r="AS547" s="210"/>
      <c r="AT547" s="210"/>
      <c r="AU547" s="210"/>
      <c r="AV547" s="210"/>
      <c r="AW547" s="210"/>
      <c r="AX547" s="210"/>
      <c r="AY547" s="49"/>
      <c r="AZ547" s="15"/>
      <c r="BA547" s="15"/>
      <c r="BB547" s="15"/>
      <c r="BC547" s="15"/>
      <c r="BD547" s="42"/>
      <c r="BE547" s="17"/>
      <c r="BF547" s="17"/>
      <c r="BG547" s="15"/>
    </row>
    <row r="548" ht="12.75" customHeight="1">
      <c r="A548" s="15"/>
      <c r="B548" s="13"/>
      <c r="C548" s="15"/>
      <c r="D548" s="15"/>
      <c r="E548" s="17"/>
      <c r="F548" s="17"/>
      <c r="G548" s="15"/>
      <c r="H548" s="15"/>
      <c r="I548" s="15"/>
      <c r="J548" s="49"/>
      <c r="K548" s="15"/>
      <c r="L548" s="21"/>
      <c r="M548" s="17"/>
      <c r="N548" s="17"/>
      <c r="O548" s="15"/>
      <c r="P548" s="15"/>
      <c r="Q548" s="15"/>
      <c r="R548" s="17"/>
      <c r="S548" s="26"/>
      <c r="T548" s="26"/>
      <c r="U548" s="26"/>
      <c r="V548" s="26"/>
      <c r="W548" s="26"/>
      <c r="X548" s="26"/>
      <c r="Y548" s="15"/>
      <c r="Z548" s="49"/>
      <c r="AA548" s="15"/>
      <c r="AB548" s="15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49"/>
      <c r="AP548" s="15"/>
      <c r="AQ548" s="15"/>
      <c r="AR548" s="209"/>
      <c r="AS548" s="210"/>
      <c r="AT548" s="210"/>
      <c r="AU548" s="210"/>
      <c r="AV548" s="210"/>
      <c r="AW548" s="210"/>
      <c r="AX548" s="210"/>
      <c r="AY548" s="49"/>
      <c r="AZ548" s="15"/>
      <c r="BA548" s="15"/>
      <c r="BB548" s="15"/>
      <c r="BC548" s="15"/>
      <c r="BD548" s="42"/>
      <c r="BE548" s="17"/>
      <c r="BF548" s="17"/>
      <c r="BG548" s="15"/>
    </row>
    <row r="549" ht="12.75" customHeight="1">
      <c r="A549" s="15"/>
      <c r="B549" s="13"/>
      <c r="C549" s="15"/>
      <c r="D549" s="15"/>
      <c r="E549" s="17"/>
      <c r="F549" s="17"/>
      <c r="G549" s="15"/>
      <c r="H549" s="15"/>
      <c r="I549" s="15"/>
      <c r="J549" s="49"/>
      <c r="K549" s="15"/>
      <c r="L549" s="21"/>
      <c r="M549" s="17"/>
      <c r="N549" s="17"/>
      <c r="O549" s="15"/>
      <c r="P549" s="15"/>
      <c r="Q549" s="15"/>
      <c r="R549" s="17"/>
      <c r="S549" s="26"/>
      <c r="T549" s="26"/>
      <c r="U549" s="26"/>
      <c r="V549" s="26"/>
      <c r="W549" s="26"/>
      <c r="X549" s="26"/>
      <c r="Y549" s="15"/>
      <c r="Z549" s="49"/>
      <c r="AA549" s="15"/>
      <c r="AB549" s="15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49"/>
      <c r="AP549" s="15"/>
      <c r="AQ549" s="15"/>
      <c r="AR549" s="209"/>
      <c r="AS549" s="210"/>
      <c r="AT549" s="210"/>
      <c r="AU549" s="210"/>
      <c r="AV549" s="210"/>
      <c r="AW549" s="210"/>
      <c r="AX549" s="210"/>
      <c r="AY549" s="49"/>
      <c r="AZ549" s="15"/>
      <c r="BA549" s="15"/>
      <c r="BB549" s="15"/>
      <c r="BC549" s="15"/>
      <c r="BD549" s="42"/>
      <c r="BE549" s="17"/>
      <c r="BF549" s="17"/>
      <c r="BG549" s="15"/>
    </row>
    <row r="550" ht="12.75" customHeight="1">
      <c r="A550" s="15"/>
      <c r="B550" s="13"/>
      <c r="C550" s="15"/>
      <c r="D550" s="15"/>
      <c r="E550" s="17"/>
      <c r="F550" s="17"/>
      <c r="G550" s="15"/>
      <c r="H550" s="15"/>
      <c r="I550" s="15"/>
      <c r="J550" s="49"/>
      <c r="K550" s="15"/>
      <c r="L550" s="21"/>
      <c r="M550" s="17"/>
      <c r="N550" s="17"/>
      <c r="O550" s="15"/>
      <c r="P550" s="15"/>
      <c r="Q550" s="15"/>
      <c r="R550" s="17"/>
      <c r="S550" s="26"/>
      <c r="T550" s="26"/>
      <c r="U550" s="26"/>
      <c r="V550" s="26"/>
      <c r="W550" s="26"/>
      <c r="X550" s="26"/>
      <c r="Y550" s="15"/>
      <c r="Z550" s="49"/>
      <c r="AA550" s="15"/>
      <c r="AB550" s="15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49"/>
      <c r="AP550" s="15"/>
      <c r="AQ550" s="15"/>
      <c r="AR550" s="209"/>
      <c r="AS550" s="210"/>
      <c r="AT550" s="210"/>
      <c r="AU550" s="210"/>
      <c r="AV550" s="210"/>
      <c r="AW550" s="210"/>
      <c r="AX550" s="210"/>
      <c r="AY550" s="49"/>
      <c r="AZ550" s="15"/>
      <c r="BA550" s="15"/>
      <c r="BB550" s="15"/>
      <c r="BC550" s="15"/>
      <c r="BD550" s="42"/>
      <c r="BE550" s="17"/>
      <c r="BF550" s="17"/>
      <c r="BG550" s="15"/>
    </row>
    <row r="551" ht="12.75" customHeight="1">
      <c r="A551" s="15"/>
      <c r="B551" s="13"/>
      <c r="C551" s="15"/>
      <c r="D551" s="15"/>
      <c r="E551" s="17"/>
      <c r="F551" s="17"/>
      <c r="G551" s="15"/>
      <c r="H551" s="15"/>
      <c r="I551" s="15"/>
      <c r="J551" s="49"/>
      <c r="K551" s="15"/>
      <c r="L551" s="21"/>
      <c r="M551" s="17"/>
      <c r="N551" s="17"/>
      <c r="O551" s="15"/>
      <c r="P551" s="15"/>
      <c r="Q551" s="15"/>
      <c r="R551" s="17"/>
      <c r="S551" s="26"/>
      <c r="T551" s="26"/>
      <c r="U551" s="26"/>
      <c r="V551" s="26"/>
      <c r="W551" s="26"/>
      <c r="X551" s="26"/>
      <c r="Y551" s="15"/>
      <c r="Z551" s="49"/>
      <c r="AA551" s="15"/>
      <c r="AB551" s="15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49"/>
      <c r="AP551" s="15"/>
      <c r="AQ551" s="15"/>
      <c r="AR551" s="209"/>
      <c r="AS551" s="210"/>
      <c r="AT551" s="210"/>
      <c r="AU551" s="210"/>
      <c r="AV551" s="210"/>
      <c r="AW551" s="210"/>
      <c r="AX551" s="210"/>
      <c r="AY551" s="49"/>
      <c r="AZ551" s="15"/>
      <c r="BA551" s="15"/>
      <c r="BB551" s="15"/>
      <c r="BC551" s="15"/>
      <c r="BD551" s="42"/>
      <c r="BE551" s="17"/>
      <c r="BF551" s="17"/>
      <c r="BG551" s="15"/>
    </row>
    <row r="552" ht="12.75" customHeight="1">
      <c r="A552" s="15"/>
      <c r="B552" s="13"/>
      <c r="C552" s="15"/>
      <c r="D552" s="15"/>
      <c r="E552" s="17"/>
      <c r="F552" s="17"/>
      <c r="G552" s="15"/>
      <c r="H552" s="15"/>
      <c r="I552" s="15"/>
      <c r="J552" s="49"/>
      <c r="K552" s="15"/>
      <c r="L552" s="21"/>
      <c r="M552" s="17"/>
      <c r="N552" s="17"/>
      <c r="O552" s="15"/>
      <c r="P552" s="15"/>
      <c r="Q552" s="15"/>
      <c r="R552" s="17"/>
      <c r="S552" s="26"/>
      <c r="T552" s="26"/>
      <c r="U552" s="26"/>
      <c r="V552" s="26"/>
      <c r="W552" s="26"/>
      <c r="X552" s="26"/>
      <c r="Y552" s="15"/>
      <c r="Z552" s="49"/>
      <c r="AA552" s="15"/>
      <c r="AB552" s="15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49"/>
      <c r="AP552" s="15"/>
      <c r="AQ552" s="15"/>
      <c r="AR552" s="209"/>
      <c r="AS552" s="210"/>
      <c r="AT552" s="210"/>
      <c r="AU552" s="210"/>
      <c r="AV552" s="210"/>
      <c r="AW552" s="210"/>
      <c r="AX552" s="210"/>
      <c r="AY552" s="49"/>
      <c r="AZ552" s="15"/>
      <c r="BA552" s="15"/>
      <c r="BB552" s="15"/>
      <c r="BC552" s="15"/>
      <c r="BD552" s="42"/>
      <c r="BE552" s="17"/>
      <c r="BF552" s="17"/>
      <c r="BG552" s="15"/>
    </row>
    <row r="553" ht="12.75" customHeight="1">
      <c r="A553" s="15"/>
      <c r="B553" s="13"/>
      <c r="C553" s="15"/>
      <c r="D553" s="15"/>
      <c r="E553" s="17"/>
      <c r="F553" s="17"/>
      <c r="G553" s="15"/>
      <c r="H553" s="15"/>
      <c r="I553" s="15"/>
      <c r="J553" s="49"/>
      <c r="K553" s="15"/>
      <c r="L553" s="21"/>
      <c r="M553" s="17"/>
      <c r="N553" s="17"/>
      <c r="O553" s="15"/>
      <c r="P553" s="15"/>
      <c r="Q553" s="15"/>
      <c r="R553" s="17"/>
      <c r="S553" s="26"/>
      <c r="T553" s="26"/>
      <c r="U553" s="26"/>
      <c r="V553" s="26"/>
      <c r="W553" s="26"/>
      <c r="X553" s="26"/>
      <c r="Y553" s="15"/>
      <c r="Z553" s="49"/>
      <c r="AA553" s="15"/>
      <c r="AB553" s="15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49"/>
      <c r="AP553" s="15"/>
      <c r="AQ553" s="15"/>
      <c r="AR553" s="209"/>
      <c r="AS553" s="210"/>
      <c r="AT553" s="210"/>
      <c r="AU553" s="210"/>
      <c r="AV553" s="210"/>
      <c r="AW553" s="210"/>
      <c r="AX553" s="210"/>
      <c r="AY553" s="49"/>
      <c r="AZ553" s="15"/>
      <c r="BA553" s="15"/>
      <c r="BB553" s="15"/>
      <c r="BC553" s="15"/>
      <c r="BD553" s="42"/>
      <c r="BE553" s="17"/>
      <c r="BF553" s="17"/>
      <c r="BG553" s="15"/>
    </row>
    <row r="554" ht="12.75" customHeight="1">
      <c r="A554" s="15"/>
      <c r="B554" s="13"/>
      <c r="C554" s="15"/>
      <c r="D554" s="15"/>
      <c r="E554" s="17"/>
      <c r="F554" s="17"/>
      <c r="G554" s="15"/>
      <c r="H554" s="15"/>
      <c r="I554" s="15"/>
      <c r="J554" s="49"/>
      <c r="K554" s="15"/>
      <c r="L554" s="21"/>
      <c r="M554" s="17"/>
      <c r="N554" s="17"/>
      <c r="O554" s="15"/>
      <c r="P554" s="15"/>
      <c r="Q554" s="15"/>
      <c r="R554" s="17"/>
      <c r="S554" s="26"/>
      <c r="T554" s="26"/>
      <c r="U554" s="26"/>
      <c r="V554" s="26"/>
      <c r="W554" s="26"/>
      <c r="X554" s="26"/>
      <c r="Y554" s="15"/>
      <c r="Z554" s="49"/>
      <c r="AA554" s="15"/>
      <c r="AB554" s="15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49"/>
      <c r="AP554" s="15"/>
      <c r="AQ554" s="15"/>
      <c r="AR554" s="209"/>
      <c r="AS554" s="210"/>
      <c r="AT554" s="210"/>
      <c r="AU554" s="210"/>
      <c r="AV554" s="210"/>
      <c r="AW554" s="210"/>
      <c r="AX554" s="210"/>
      <c r="AY554" s="49"/>
      <c r="AZ554" s="15"/>
      <c r="BA554" s="15"/>
      <c r="BB554" s="15"/>
      <c r="BC554" s="15"/>
      <c r="BD554" s="42"/>
      <c r="BE554" s="17"/>
      <c r="BF554" s="17"/>
      <c r="BG554" s="15"/>
    </row>
    <row r="555" ht="12.75" customHeight="1">
      <c r="A555" s="15"/>
      <c r="B555" s="13"/>
      <c r="C555" s="15"/>
      <c r="D555" s="15"/>
      <c r="E555" s="17"/>
      <c r="F555" s="17"/>
      <c r="G555" s="15"/>
      <c r="H555" s="15"/>
      <c r="I555" s="15"/>
      <c r="J555" s="49"/>
      <c r="K555" s="15"/>
      <c r="L555" s="21"/>
      <c r="M555" s="17"/>
      <c r="N555" s="17"/>
      <c r="O555" s="15"/>
      <c r="P555" s="15"/>
      <c r="Q555" s="15"/>
      <c r="R555" s="17"/>
      <c r="S555" s="26"/>
      <c r="T555" s="26"/>
      <c r="U555" s="26"/>
      <c r="V555" s="26"/>
      <c r="W555" s="26"/>
      <c r="X555" s="26"/>
      <c r="Y555" s="15"/>
      <c r="Z555" s="49"/>
      <c r="AA555" s="15"/>
      <c r="AB555" s="15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49"/>
      <c r="AP555" s="15"/>
      <c r="AQ555" s="15"/>
      <c r="AR555" s="209"/>
      <c r="AS555" s="210"/>
      <c r="AT555" s="210"/>
      <c r="AU555" s="210"/>
      <c r="AV555" s="210"/>
      <c r="AW555" s="210"/>
      <c r="AX555" s="210"/>
      <c r="AY555" s="49"/>
      <c r="AZ555" s="15"/>
      <c r="BA555" s="15"/>
      <c r="BB555" s="15"/>
      <c r="BC555" s="15"/>
      <c r="BD555" s="42"/>
      <c r="BE555" s="17"/>
      <c r="BF555" s="17"/>
      <c r="BG555" s="15"/>
    </row>
    <row r="556" ht="12.75" customHeight="1">
      <c r="A556" s="15"/>
      <c r="B556" s="13"/>
      <c r="C556" s="15"/>
      <c r="D556" s="15"/>
      <c r="E556" s="17"/>
      <c r="F556" s="17"/>
      <c r="G556" s="15"/>
      <c r="H556" s="15"/>
      <c r="I556" s="15"/>
      <c r="J556" s="49"/>
      <c r="K556" s="15"/>
      <c r="L556" s="21"/>
      <c r="M556" s="17"/>
      <c r="N556" s="17"/>
      <c r="O556" s="15"/>
      <c r="P556" s="15"/>
      <c r="Q556" s="15"/>
      <c r="R556" s="17"/>
      <c r="S556" s="26"/>
      <c r="T556" s="26"/>
      <c r="U556" s="26"/>
      <c r="V556" s="26"/>
      <c r="W556" s="26"/>
      <c r="X556" s="26"/>
      <c r="Y556" s="15"/>
      <c r="Z556" s="49"/>
      <c r="AA556" s="15"/>
      <c r="AB556" s="15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49"/>
      <c r="AP556" s="15"/>
      <c r="AQ556" s="15"/>
      <c r="AR556" s="209"/>
      <c r="AS556" s="210"/>
      <c r="AT556" s="210"/>
      <c r="AU556" s="210"/>
      <c r="AV556" s="210"/>
      <c r="AW556" s="210"/>
      <c r="AX556" s="210"/>
      <c r="AY556" s="49"/>
      <c r="AZ556" s="15"/>
      <c r="BA556" s="15"/>
      <c r="BB556" s="15"/>
      <c r="BC556" s="15"/>
      <c r="BD556" s="42"/>
      <c r="BE556" s="17"/>
      <c r="BF556" s="17"/>
      <c r="BG556" s="15"/>
    </row>
    <row r="557" ht="12.75" customHeight="1">
      <c r="A557" s="15"/>
      <c r="B557" s="13"/>
      <c r="C557" s="15"/>
      <c r="D557" s="15"/>
      <c r="E557" s="17"/>
      <c r="F557" s="17"/>
      <c r="G557" s="15"/>
      <c r="H557" s="15"/>
      <c r="I557" s="15"/>
      <c r="J557" s="49"/>
      <c r="K557" s="15"/>
      <c r="L557" s="21"/>
      <c r="M557" s="17"/>
      <c r="N557" s="17"/>
      <c r="O557" s="15"/>
      <c r="P557" s="15"/>
      <c r="Q557" s="15"/>
      <c r="R557" s="17"/>
      <c r="S557" s="26"/>
      <c r="T557" s="26"/>
      <c r="U557" s="26"/>
      <c r="V557" s="26"/>
      <c r="W557" s="26"/>
      <c r="X557" s="26"/>
      <c r="Y557" s="15"/>
      <c r="Z557" s="49"/>
      <c r="AA557" s="15"/>
      <c r="AB557" s="15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49"/>
      <c r="AP557" s="15"/>
      <c r="AQ557" s="15"/>
      <c r="AR557" s="209"/>
      <c r="AS557" s="210"/>
      <c r="AT557" s="210"/>
      <c r="AU557" s="210"/>
      <c r="AV557" s="210"/>
      <c r="AW557" s="210"/>
      <c r="AX557" s="210"/>
      <c r="AY557" s="49"/>
      <c r="AZ557" s="15"/>
      <c r="BA557" s="15"/>
      <c r="BB557" s="15"/>
      <c r="BC557" s="15"/>
      <c r="BD557" s="42"/>
      <c r="BE557" s="17"/>
      <c r="BF557" s="17"/>
      <c r="BG557" s="15"/>
    </row>
    <row r="558" ht="12.75" customHeight="1">
      <c r="A558" s="15"/>
      <c r="B558" s="13"/>
      <c r="C558" s="15"/>
      <c r="D558" s="15"/>
      <c r="E558" s="17"/>
      <c r="F558" s="17"/>
      <c r="G558" s="15"/>
      <c r="H558" s="15"/>
      <c r="I558" s="15"/>
      <c r="J558" s="49"/>
      <c r="K558" s="15"/>
      <c r="L558" s="21"/>
      <c r="M558" s="17"/>
      <c r="N558" s="17"/>
      <c r="O558" s="15"/>
      <c r="P558" s="15"/>
      <c r="Q558" s="15"/>
      <c r="R558" s="17"/>
      <c r="S558" s="26"/>
      <c r="T558" s="26"/>
      <c r="U558" s="26"/>
      <c r="V558" s="26"/>
      <c r="W558" s="26"/>
      <c r="X558" s="26"/>
      <c r="Y558" s="15"/>
      <c r="Z558" s="49"/>
      <c r="AA558" s="15"/>
      <c r="AB558" s="15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49"/>
      <c r="AP558" s="15"/>
      <c r="AQ558" s="15"/>
      <c r="AR558" s="209"/>
      <c r="AS558" s="210"/>
      <c r="AT558" s="210"/>
      <c r="AU558" s="210"/>
      <c r="AV558" s="210"/>
      <c r="AW558" s="210"/>
      <c r="AX558" s="210"/>
      <c r="AY558" s="49"/>
      <c r="AZ558" s="15"/>
      <c r="BA558" s="15"/>
      <c r="BB558" s="15"/>
      <c r="BC558" s="15"/>
      <c r="BD558" s="42"/>
      <c r="BE558" s="17"/>
      <c r="BF558" s="17"/>
      <c r="BG558" s="15"/>
    </row>
    <row r="559" ht="12.75" customHeight="1">
      <c r="A559" s="15"/>
      <c r="B559" s="13"/>
      <c r="C559" s="15"/>
      <c r="D559" s="15"/>
      <c r="E559" s="17"/>
      <c r="F559" s="17"/>
      <c r="G559" s="15"/>
      <c r="H559" s="15"/>
      <c r="I559" s="15"/>
      <c r="J559" s="49"/>
      <c r="K559" s="15"/>
      <c r="L559" s="21"/>
      <c r="M559" s="17"/>
      <c r="N559" s="17"/>
      <c r="O559" s="15"/>
      <c r="P559" s="15"/>
      <c r="Q559" s="15"/>
      <c r="R559" s="17"/>
      <c r="S559" s="26"/>
      <c r="T559" s="26"/>
      <c r="U559" s="26"/>
      <c r="V559" s="26"/>
      <c r="W559" s="26"/>
      <c r="X559" s="26"/>
      <c r="Y559" s="15"/>
      <c r="Z559" s="49"/>
      <c r="AA559" s="15"/>
      <c r="AB559" s="15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49"/>
      <c r="AP559" s="15"/>
      <c r="AQ559" s="15"/>
      <c r="AR559" s="209"/>
      <c r="AS559" s="210"/>
      <c r="AT559" s="210"/>
      <c r="AU559" s="210"/>
      <c r="AV559" s="210"/>
      <c r="AW559" s="210"/>
      <c r="AX559" s="210"/>
      <c r="AY559" s="49"/>
      <c r="AZ559" s="15"/>
      <c r="BA559" s="15"/>
      <c r="BB559" s="15"/>
      <c r="BC559" s="15"/>
      <c r="BD559" s="42"/>
      <c r="BE559" s="17"/>
      <c r="BF559" s="17"/>
      <c r="BG559" s="15"/>
    </row>
    <row r="560" ht="12.75" customHeight="1">
      <c r="A560" s="15"/>
      <c r="B560" s="13"/>
      <c r="C560" s="15"/>
      <c r="D560" s="15"/>
      <c r="E560" s="17"/>
      <c r="F560" s="17"/>
      <c r="G560" s="15"/>
      <c r="H560" s="15"/>
      <c r="I560" s="15"/>
      <c r="J560" s="49"/>
      <c r="K560" s="15"/>
      <c r="L560" s="21"/>
      <c r="M560" s="17"/>
      <c r="N560" s="17"/>
      <c r="O560" s="15"/>
      <c r="P560" s="15"/>
      <c r="Q560" s="15"/>
      <c r="R560" s="17"/>
      <c r="S560" s="26"/>
      <c r="T560" s="26"/>
      <c r="U560" s="26"/>
      <c r="V560" s="26"/>
      <c r="W560" s="26"/>
      <c r="X560" s="26"/>
      <c r="Y560" s="15"/>
      <c r="Z560" s="49"/>
      <c r="AA560" s="15"/>
      <c r="AB560" s="15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49"/>
      <c r="AP560" s="15"/>
      <c r="AQ560" s="15"/>
      <c r="AR560" s="209"/>
      <c r="AS560" s="210"/>
      <c r="AT560" s="210"/>
      <c r="AU560" s="210"/>
      <c r="AV560" s="210"/>
      <c r="AW560" s="210"/>
      <c r="AX560" s="210"/>
      <c r="AY560" s="49"/>
      <c r="AZ560" s="15"/>
      <c r="BA560" s="15"/>
      <c r="BB560" s="15"/>
      <c r="BC560" s="15"/>
      <c r="BD560" s="42"/>
      <c r="BE560" s="17"/>
      <c r="BF560" s="17"/>
      <c r="BG560" s="15"/>
    </row>
    <row r="561" ht="12.75" customHeight="1">
      <c r="A561" s="15"/>
      <c r="B561" s="13"/>
      <c r="C561" s="15"/>
      <c r="D561" s="15"/>
      <c r="E561" s="17"/>
      <c r="F561" s="17"/>
      <c r="G561" s="15"/>
      <c r="H561" s="15"/>
      <c r="I561" s="15"/>
      <c r="J561" s="49"/>
      <c r="K561" s="15"/>
      <c r="L561" s="21"/>
      <c r="M561" s="17"/>
      <c r="N561" s="17"/>
      <c r="O561" s="15"/>
      <c r="P561" s="15"/>
      <c r="Q561" s="15"/>
      <c r="R561" s="17"/>
      <c r="S561" s="26"/>
      <c r="T561" s="26"/>
      <c r="U561" s="26"/>
      <c r="V561" s="26"/>
      <c r="W561" s="26"/>
      <c r="X561" s="26"/>
      <c r="Y561" s="15"/>
      <c r="Z561" s="49"/>
      <c r="AA561" s="15"/>
      <c r="AB561" s="15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49"/>
      <c r="AP561" s="15"/>
      <c r="AQ561" s="15"/>
      <c r="AR561" s="209"/>
      <c r="AS561" s="210"/>
      <c r="AT561" s="210"/>
      <c r="AU561" s="210"/>
      <c r="AV561" s="210"/>
      <c r="AW561" s="210"/>
      <c r="AX561" s="210"/>
      <c r="AY561" s="49"/>
      <c r="AZ561" s="15"/>
      <c r="BA561" s="15"/>
      <c r="BB561" s="15"/>
      <c r="BC561" s="15"/>
      <c r="BD561" s="42"/>
      <c r="BE561" s="17"/>
      <c r="BF561" s="17"/>
      <c r="BG561" s="15"/>
    </row>
    <row r="562" ht="12.75" customHeight="1">
      <c r="A562" s="15"/>
      <c r="B562" s="13"/>
      <c r="C562" s="15"/>
      <c r="D562" s="15"/>
      <c r="E562" s="17"/>
      <c r="F562" s="17"/>
      <c r="G562" s="15"/>
      <c r="H562" s="15"/>
      <c r="I562" s="15"/>
      <c r="J562" s="49"/>
      <c r="K562" s="15"/>
      <c r="L562" s="21"/>
      <c r="M562" s="17"/>
      <c r="N562" s="17"/>
      <c r="O562" s="15"/>
      <c r="P562" s="15"/>
      <c r="Q562" s="15"/>
      <c r="R562" s="17"/>
      <c r="S562" s="26"/>
      <c r="T562" s="26"/>
      <c r="U562" s="26"/>
      <c r="V562" s="26"/>
      <c r="W562" s="26"/>
      <c r="X562" s="26"/>
      <c r="Y562" s="15"/>
      <c r="Z562" s="49"/>
      <c r="AA562" s="15"/>
      <c r="AB562" s="15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49"/>
      <c r="AP562" s="15"/>
      <c r="AQ562" s="15"/>
      <c r="AR562" s="209"/>
      <c r="AS562" s="210"/>
      <c r="AT562" s="210"/>
      <c r="AU562" s="210"/>
      <c r="AV562" s="210"/>
      <c r="AW562" s="210"/>
      <c r="AX562" s="210"/>
      <c r="AY562" s="49"/>
      <c r="AZ562" s="15"/>
      <c r="BA562" s="15"/>
      <c r="BB562" s="15"/>
      <c r="BC562" s="15"/>
      <c r="BD562" s="42"/>
      <c r="BE562" s="17"/>
      <c r="BF562" s="17"/>
      <c r="BG562" s="15"/>
    </row>
    <row r="563" ht="12.75" customHeight="1">
      <c r="A563" s="15"/>
      <c r="B563" s="13"/>
      <c r="C563" s="15"/>
      <c r="D563" s="15"/>
      <c r="E563" s="17"/>
      <c r="F563" s="17"/>
      <c r="G563" s="15"/>
      <c r="H563" s="15"/>
      <c r="I563" s="15"/>
      <c r="J563" s="49"/>
      <c r="K563" s="15"/>
      <c r="L563" s="21"/>
      <c r="M563" s="17"/>
      <c r="N563" s="17"/>
      <c r="O563" s="15"/>
      <c r="P563" s="15"/>
      <c r="Q563" s="15"/>
      <c r="R563" s="17"/>
      <c r="S563" s="26"/>
      <c r="T563" s="26"/>
      <c r="U563" s="26"/>
      <c r="V563" s="26"/>
      <c r="W563" s="26"/>
      <c r="X563" s="26"/>
      <c r="Y563" s="15"/>
      <c r="Z563" s="49"/>
      <c r="AA563" s="15"/>
      <c r="AB563" s="15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49"/>
      <c r="AP563" s="15"/>
      <c r="AQ563" s="15"/>
      <c r="AR563" s="209"/>
      <c r="AS563" s="210"/>
      <c r="AT563" s="210"/>
      <c r="AU563" s="210"/>
      <c r="AV563" s="210"/>
      <c r="AW563" s="210"/>
      <c r="AX563" s="210"/>
      <c r="AY563" s="49"/>
      <c r="AZ563" s="15"/>
      <c r="BA563" s="15"/>
      <c r="BB563" s="15"/>
      <c r="BC563" s="15"/>
      <c r="BD563" s="42"/>
      <c r="BE563" s="17"/>
      <c r="BF563" s="17"/>
      <c r="BG563" s="15"/>
    </row>
    <row r="564" ht="12.75" customHeight="1">
      <c r="A564" s="15"/>
      <c r="B564" s="13"/>
      <c r="C564" s="15"/>
      <c r="D564" s="15"/>
      <c r="E564" s="17"/>
      <c r="F564" s="17"/>
      <c r="G564" s="15"/>
      <c r="H564" s="15"/>
      <c r="I564" s="15"/>
      <c r="J564" s="49"/>
      <c r="K564" s="15"/>
      <c r="L564" s="21"/>
      <c r="M564" s="17"/>
      <c r="N564" s="17"/>
      <c r="O564" s="15"/>
      <c r="P564" s="15"/>
      <c r="Q564" s="15"/>
      <c r="R564" s="17"/>
      <c r="S564" s="26"/>
      <c r="T564" s="26"/>
      <c r="U564" s="26"/>
      <c r="V564" s="26"/>
      <c r="W564" s="26"/>
      <c r="X564" s="26"/>
      <c r="Y564" s="15"/>
      <c r="Z564" s="49"/>
      <c r="AA564" s="15"/>
      <c r="AB564" s="15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49"/>
      <c r="AP564" s="15"/>
      <c r="AQ564" s="15"/>
      <c r="AR564" s="209"/>
      <c r="AS564" s="210"/>
      <c r="AT564" s="210"/>
      <c r="AU564" s="210"/>
      <c r="AV564" s="210"/>
      <c r="AW564" s="210"/>
      <c r="AX564" s="210"/>
      <c r="AY564" s="49"/>
      <c r="AZ564" s="15"/>
      <c r="BA564" s="15"/>
      <c r="BB564" s="15"/>
      <c r="BC564" s="15"/>
      <c r="BD564" s="42"/>
      <c r="BE564" s="17"/>
      <c r="BF564" s="17"/>
      <c r="BG564" s="15"/>
    </row>
    <row r="565" ht="12.75" customHeight="1">
      <c r="A565" s="15"/>
      <c r="B565" s="13"/>
      <c r="C565" s="15"/>
      <c r="D565" s="15"/>
      <c r="E565" s="17"/>
      <c r="F565" s="17"/>
      <c r="G565" s="15"/>
      <c r="H565" s="15"/>
      <c r="I565" s="15"/>
      <c r="J565" s="49"/>
      <c r="K565" s="15"/>
      <c r="L565" s="21"/>
      <c r="M565" s="17"/>
      <c r="N565" s="17"/>
      <c r="O565" s="15"/>
      <c r="P565" s="15"/>
      <c r="Q565" s="15"/>
      <c r="R565" s="17"/>
      <c r="S565" s="26"/>
      <c r="T565" s="26"/>
      <c r="U565" s="26"/>
      <c r="V565" s="26"/>
      <c r="W565" s="26"/>
      <c r="X565" s="26"/>
      <c r="Y565" s="15"/>
      <c r="Z565" s="49"/>
      <c r="AA565" s="15"/>
      <c r="AB565" s="15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49"/>
      <c r="AP565" s="15"/>
      <c r="AQ565" s="15"/>
      <c r="AR565" s="209"/>
      <c r="AS565" s="210"/>
      <c r="AT565" s="210"/>
      <c r="AU565" s="210"/>
      <c r="AV565" s="210"/>
      <c r="AW565" s="210"/>
      <c r="AX565" s="210"/>
      <c r="AY565" s="49"/>
      <c r="AZ565" s="15"/>
      <c r="BA565" s="15"/>
      <c r="BB565" s="15"/>
      <c r="BC565" s="15"/>
      <c r="BD565" s="42"/>
      <c r="BE565" s="17"/>
      <c r="BF565" s="17"/>
      <c r="BG565" s="15"/>
    </row>
    <row r="566" ht="12.75" customHeight="1">
      <c r="A566" s="15"/>
      <c r="B566" s="13"/>
      <c r="C566" s="15"/>
      <c r="D566" s="15"/>
      <c r="E566" s="17"/>
      <c r="F566" s="17"/>
      <c r="G566" s="15"/>
      <c r="H566" s="15"/>
      <c r="I566" s="15"/>
      <c r="J566" s="49"/>
      <c r="K566" s="15"/>
      <c r="L566" s="21"/>
      <c r="M566" s="17"/>
      <c r="N566" s="17"/>
      <c r="O566" s="15"/>
      <c r="P566" s="15"/>
      <c r="Q566" s="15"/>
      <c r="R566" s="17"/>
      <c r="S566" s="26"/>
      <c r="T566" s="26"/>
      <c r="U566" s="26"/>
      <c r="V566" s="26"/>
      <c r="W566" s="26"/>
      <c r="X566" s="26"/>
      <c r="Y566" s="15"/>
      <c r="Z566" s="49"/>
      <c r="AA566" s="15"/>
      <c r="AB566" s="15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49"/>
      <c r="AP566" s="15"/>
      <c r="AQ566" s="15"/>
      <c r="AR566" s="209"/>
      <c r="AS566" s="210"/>
      <c r="AT566" s="210"/>
      <c r="AU566" s="210"/>
      <c r="AV566" s="210"/>
      <c r="AW566" s="210"/>
      <c r="AX566" s="210"/>
      <c r="AY566" s="49"/>
      <c r="AZ566" s="15"/>
      <c r="BA566" s="15"/>
      <c r="BB566" s="15"/>
      <c r="BC566" s="15"/>
      <c r="BD566" s="42"/>
      <c r="BE566" s="17"/>
      <c r="BF566" s="17"/>
      <c r="BG566" s="15"/>
    </row>
    <row r="567" ht="12.75" customHeight="1">
      <c r="A567" s="15"/>
      <c r="B567" s="13"/>
      <c r="C567" s="15"/>
      <c r="D567" s="15"/>
      <c r="E567" s="17"/>
      <c r="F567" s="17"/>
      <c r="G567" s="15"/>
      <c r="H567" s="15"/>
      <c r="I567" s="15"/>
      <c r="J567" s="49"/>
      <c r="K567" s="15"/>
      <c r="L567" s="21"/>
      <c r="M567" s="17"/>
      <c r="N567" s="17"/>
      <c r="O567" s="15"/>
      <c r="P567" s="15"/>
      <c r="Q567" s="15"/>
      <c r="R567" s="17"/>
      <c r="S567" s="26"/>
      <c r="T567" s="26"/>
      <c r="U567" s="26"/>
      <c r="V567" s="26"/>
      <c r="W567" s="26"/>
      <c r="X567" s="26"/>
      <c r="Y567" s="15"/>
      <c r="Z567" s="49"/>
      <c r="AA567" s="15"/>
      <c r="AB567" s="15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49"/>
      <c r="AP567" s="15"/>
      <c r="AQ567" s="15"/>
      <c r="AR567" s="209"/>
      <c r="AS567" s="210"/>
      <c r="AT567" s="210"/>
      <c r="AU567" s="210"/>
      <c r="AV567" s="210"/>
      <c r="AW567" s="210"/>
      <c r="AX567" s="210"/>
      <c r="AY567" s="49"/>
      <c r="AZ567" s="15"/>
      <c r="BA567" s="15"/>
      <c r="BB567" s="15"/>
      <c r="BC567" s="15"/>
      <c r="BD567" s="42"/>
      <c r="BE567" s="17"/>
      <c r="BF567" s="17"/>
      <c r="BG567" s="15"/>
    </row>
    <row r="568" ht="12.75" customHeight="1">
      <c r="A568" s="15"/>
      <c r="B568" s="13"/>
      <c r="C568" s="15"/>
      <c r="D568" s="15"/>
      <c r="E568" s="17"/>
      <c r="F568" s="17"/>
      <c r="G568" s="15"/>
      <c r="H568" s="15"/>
      <c r="I568" s="15"/>
      <c r="J568" s="49"/>
      <c r="K568" s="15"/>
      <c r="L568" s="21"/>
      <c r="M568" s="17"/>
      <c r="N568" s="17"/>
      <c r="O568" s="15"/>
      <c r="P568" s="15"/>
      <c r="Q568" s="15"/>
      <c r="R568" s="17"/>
      <c r="S568" s="26"/>
      <c r="T568" s="26"/>
      <c r="U568" s="26"/>
      <c r="V568" s="26"/>
      <c r="W568" s="26"/>
      <c r="X568" s="26"/>
      <c r="Y568" s="15"/>
      <c r="Z568" s="49"/>
      <c r="AA568" s="15"/>
      <c r="AB568" s="15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49"/>
      <c r="AP568" s="15"/>
      <c r="AQ568" s="15"/>
      <c r="AR568" s="209"/>
      <c r="AS568" s="210"/>
      <c r="AT568" s="210"/>
      <c r="AU568" s="210"/>
      <c r="AV568" s="210"/>
      <c r="AW568" s="210"/>
      <c r="AX568" s="210"/>
      <c r="AY568" s="49"/>
      <c r="AZ568" s="15"/>
      <c r="BA568" s="15"/>
      <c r="BB568" s="15"/>
      <c r="BC568" s="15"/>
      <c r="BD568" s="42"/>
      <c r="BE568" s="17"/>
      <c r="BF568" s="17"/>
      <c r="BG568" s="15"/>
    </row>
    <row r="569" ht="12.75" customHeight="1">
      <c r="A569" s="15"/>
      <c r="B569" s="13"/>
      <c r="C569" s="15"/>
      <c r="D569" s="15"/>
      <c r="E569" s="17"/>
      <c r="F569" s="17"/>
      <c r="G569" s="15"/>
      <c r="H569" s="15"/>
      <c r="I569" s="15"/>
      <c r="J569" s="49"/>
      <c r="K569" s="15"/>
      <c r="L569" s="21"/>
      <c r="M569" s="17"/>
      <c r="N569" s="17"/>
      <c r="O569" s="15"/>
      <c r="P569" s="15"/>
      <c r="Q569" s="15"/>
      <c r="R569" s="17"/>
      <c r="S569" s="26"/>
      <c r="T569" s="26"/>
      <c r="U569" s="26"/>
      <c r="V569" s="26"/>
      <c r="W569" s="26"/>
      <c r="X569" s="26"/>
      <c r="Y569" s="15"/>
      <c r="Z569" s="49"/>
      <c r="AA569" s="15"/>
      <c r="AB569" s="15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49"/>
      <c r="AP569" s="15"/>
      <c r="AQ569" s="15"/>
      <c r="AR569" s="209"/>
      <c r="AS569" s="210"/>
      <c r="AT569" s="210"/>
      <c r="AU569" s="210"/>
      <c r="AV569" s="210"/>
      <c r="AW569" s="210"/>
      <c r="AX569" s="210"/>
      <c r="AY569" s="49"/>
      <c r="AZ569" s="15"/>
      <c r="BA569" s="15"/>
      <c r="BB569" s="15"/>
      <c r="BC569" s="15"/>
      <c r="BD569" s="42"/>
      <c r="BE569" s="17"/>
      <c r="BF569" s="17"/>
      <c r="BG569" s="15"/>
    </row>
    <row r="570" ht="12.75" customHeight="1">
      <c r="A570" s="15"/>
      <c r="B570" s="13"/>
      <c r="C570" s="15"/>
      <c r="D570" s="15"/>
      <c r="E570" s="17"/>
      <c r="F570" s="17"/>
      <c r="G570" s="15"/>
      <c r="H570" s="15"/>
      <c r="I570" s="15"/>
      <c r="J570" s="49"/>
      <c r="K570" s="15"/>
      <c r="L570" s="21"/>
      <c r="M570" s="17"/>
      <c r="N570" s="17"/>
      <c r="O570" s="15"/>
      <c r="P570" s="15"/>
      <c r="Q570" s="15"/>
      <c r="R570" s="17"/>
      <c r="S570" s="26"/>
      <c r="T570" s="26"/>
      <c r="U570" s="26"/>
      <c r="V570" s="26"/>
      <c r="W570" s="26"/>
      <c r="X570" s="26"/>
      <c r="Y570" s="15"/>
      <c r="Z570" s="49"/>
      <c r="AA570" s="15"/>
      <c r="AB570" s="15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49"/>
      <c r="AP570" s="15"/>
      <c r="AQ570" s="15"/>
      <c r="AR570" s="209"/>
      <c r="AS570" s="210"/>
      <c r="AT570" s="210"/>
      <c r="AU570" s="210"/>
      <c r="AV570" s="210"/>
      <c r="AW570" s="210"/>
      <c r="AX570" s="210"/>
      <c r="AY570" s="49"/>
      <c r="AZ570" s="15"/>
      <c r="BA570" s="15"/>
      <c r="BB570" s="15"/>
      <c r="BC570" s="15"/>
      <c r="BD570" s="42"/>
      <c r="BE570" s="17"/>
      <c r="BF570" s="17"/>
      <c r="BG570" s="15"/>
    </row>
    <row r="571" ht="12.75" customHeight="1">
      <c r="A571" s="15"/>
      <c r="B571" s="13"/>
      <c r="C571" s="15"/>
      <c r="D571" s="15"/>
      <c r="E571" s="17"/>
      <c r="F571" s="17"/>
      <c r="G571" s="15"/>
      <c r="H571" s="15"/>
      <c r="I571" s="15"/>
      <c r="J571" s="49"/>
      <c r="K571" s="15"/>
      <c r="L571" s="21"/>
      <c r="M571" s="17"/>
      <c r="N571" s="17"/>
      <c r="O571" s="15"/>
      <c r="P571" s="15"/>
      <c r="Q571" s="15"/>
      <c r="R571" s="17"/>
      <c r="S571" s="26"/>
      <c r="T571" s="26"/>
      <c r="U571" s="26"/>
      <c r="V571" s="26"/>
      <c r="W571" s="26"/>
      <c r="X571" s="26"/>
      <c r="Y571" s="15"/>
      <c r="Z571" s="49"/>
      <c r="AA571" s="15"/>
      <c r="AB571" s="15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49"/>
      <c r="AP571" s="15"/>
      <c r="AQ571" s="15"/>
      <c r="AR571" s="209"/>
      <c r="AS571" s="210"/>
      <c r="AT571" s="210"/>
      <c r="AU571" s="210"/>
      <c r="AV571" s="210"/>
      <c r="AW571" s="210"/>
      <c r="AX571" s="210"/>
      <c r="AY571" s="49"/>
      <c r="AZ571" s="15"/>
      <c r="BA571" s="15"/>
      <c r="BB571" s="15"/>
      <c r="BC571" s="15"/>
      <c r="BD571" s="42"/>
      <c r="BE571" s="17"/>
      <c r="BF571" s="17"/>
      <c r="BG571" s="15"/>
    </row>
    <row r="572" ht="12.75" customHeight="1">
      <c r="A572" s="15"/>
      <c r="B572" s="13"/>
      <c r="C572" s="15"/>
      <c r="D572" s="15"/>
      <c r="E572" s="17"/>
      <c r="F572" s="17"/>
      <c r="G572" s="15"/>
      <c r="H572" s="15"/>
      <c r="I572" s="15"/>
      <c r="J572" s="49"/>
      <c r="K572" s="15"/>
      <c r="L572" s="21"/>
      <c r="M572" s="17"/>
      <c r="N572" s="17"/>
      <c r="O572" s="15"/>
      <c r="P572" s="15"/>
      <c r="Q572" s="15"/>
      <c r="R572" s="17"/>
      <c r="S572" s="26"/>
      <c r="T572" s="26"/>
      <c r="U572" s="26"/>
      <c r="V572" s="26"/>
      <c r="W572" s="26"/>
      <c r="X572" s="26"/>
      <c r="Y572" s="15"/>
      <c r="Z572" s="49"/>
      <c r="AA572" s="15"/>
      <c r="AB572" s="15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49"/>
      <c r="AP572" s="15"/>
      <c r="AQ572" s="15"/>
      <c r="AR572" s="209"/>
      <c r="AS572" s="210"/>
      <c r="AT572" s="210"/>
      <c r="AU572" s="210"/>
      <c r="AV572" s="210"/>
      <c r="AW572" s="210"/>
      <c r="AX572" s="210"/>
      <c r="AY572" s="49"/>
      <c r="AZ572" s="15"/>
      <c r="BA572" s="15"/>
      <c r="BB572" s="15"/>
      <c r="BC572" s="15"/>
      <c r="BD572" s="42"/>
      <c r="BE572" s="17"/>
      <c r="BF572" s="17"/>
      <c r="BG572" s="15"/>
    </row>
    <row r="573" ht="12.75" customHeight="1">
      <c r="A573" s="15"/>
      <c r="B573" s="13"/>
      <c r="C573" s="15"/>
      <c r="D573" s="15"/>
      <c r="E573" s="17"/>
      <c r="F573" s="17"/>
      <c r="G573" s="15"/>
      <c r="H573" s="15"/>
      <c r="I573" s="15"/>
      <c r="J573" s="49"/>
      <c r="K573" s="15"/>
      <c r="L573" s="21"/>
      <c r="M573" s="17"/>
      <c r="N573" s="17"/>
      <c r="O573" s="15"/>
      <c r="P573" s="15"/>
      <c r="Q573" s="15"/>
      <c r="R573" s="17"/>
      <c r="S573" s="26"/>
      <c r="T573" s="26"/>
      <c r="U573" s="26"/>
      <c r="V573" s="26"/>
      <c r="W573" s="26"/>
      <c r="X573" s="26"/>
      <c r="Y573" s="15"/>
      <c r="Z573" s="49"/>
      <c r="AA573" s="15"/>
      <c r="AB573" s="15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49"/>
      <c r="AP573" s="15"/>
      <c r="AQ573" s="15"/>
      <c r="AR573" s="209"/>
      <c r="AS573" s="210"/>
      <c r="AT573" s="210"/>
      <c r="AU573" s="210"/>
      <c r="AV573" s="210"/>
      <c r="AW573" s="210"/>
      <c r="AX573" s="210"/>
      <c r="AY573" s="49"/>
      <c r="AZ573" s="15"/>
      <c r="BA573" s="15"/>
      <c r="BB573" s="15"/>
      <c r="BC573" s="15"/>
      <c r="BD573" s="42"/>
      <c r="BE573" s="17"/>
      <c r="BF573" s="17"/>
      <c r="BG573" s="15"/>
    </row>
    <row r="574" ht="12.75" customHeight="1">
      <c r="A574" s="15"/>
      <c r="B574" s="13"/>
      <c r="C574" s="15"/>
      <c r="D574" s="15"/>
      <c r="E574" s="17"/>
      <c r="F574" s="17"/>
      <c r="G574" s="15"/>
      <c r="H574" s="15"/>
      <c r="I574" s="15"/>
      <c r="J574" s="49"/>
      <c r="K574" s="15"/>
      <c r="L574" s="21"/>
      <c r="M574" s="17"/>
      <c r="N574" s="17"/>
      <c r="O574" s="15"/>
      <c r="P574" s="15"/>
      <c r="Q574" s="15"/>
      <c r="R574" s="17"/>
      <c r="S574" s="26"/>
      <c r="T574" s="26"/>
      <c r="U574" s="26"/>
      <c r="V574" s="26"/>
      <c r="W574" s="26"/>
      <c r="X574" s="26"/>
      <c r="Y574" s="15"/>
      <c r="Z574" s="49"/>
      <c r="AA574" s="15"/>
      <c r="AB574" s="15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49"/>
      <c r="AP574" s="15"/>
      <c r="AQ574" s="15"/>
      <c r="AR574" s="209"/>
      <c r="AS574" s="210"/>
      <c r="AT574" s="210"/>
      <c r="AU574" s="210"/>
      <c r="AV574" s="210"/>
      <c r="AW574" s="210"/>
      <c r="AX574" s="210"/>
      <c r="AY574" s="49"/>
      <c r="AZ574" s="15"/>
      <c r="BA574" s="15"/>
      <c r="BB574" s="15"/>
      <c r="BC574" s="15"/>
      <c r="BD574" s="42"/>
      <c r="BE574" s="17"/>
      <c r="BF574" s="17"/>
      <c r="BG574" s="15"/>
    </row>
    <row r="575" ht="12.75" customHeight="1">
      <c r="A575" s="15"/>
      <c r="B575" s="13"/>
      <c r="C575" s="15"/>
      <c r="D575" s="15"/>
      <c r="E575" s="17"/>
      <c r="F575" s="17"/>
      <c r="G575" s="15"/>
      <c r="H575" s="15"/>
      <c r="I575" s="15"/>
      <c r="J575" s="49"/>
      <c r="K575" s="15"/>
      <c r="L575" s="21"/>
      <c r="M575" s="17"/>
      <c r="N575" s="17"/>
      <c r="O575" s="15"/>
      <c r="P575" s="15"/>
      <c r="Q575" s="15"/>
      <c r="R575" s="17"/>
      <c r="S575" s="26"/>
      <c r="T575" s="26"/>
      <c r="U575" s="26"/>
      <c r="V575" s="26"/>
      <c r="W575" s="26"/>
      <c r="X575" s="26"/>
      <c r="Y575" s="15"/>
      <c r="Z575" s="49"/>
      <c r="AA575" s="15"/>
      <c r="AB575" s="15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49"/>
      <c r="AP575" s="15"/>
      <c r="AQ575" s="15"/>
      <c r="AR575" s="209"/>
      <c r="AS575" s="210"/>
      <c r="AT575" s="210"/>
      <c r="AU575" s="210"/>
      <c r="AV575" s="210"/>
      <c r="AW575" s="210"/>
      <c r="AX575" s="210"/>
      <c r="AY575" s="49"/>
      <c r="AZ575" s="15"/>
      <c r="BA575" s="15"/>
      <c r="BB575" s="15"/>
      <c r="BC575" s="15"/>
      <c r="BD575" s="42"/>
      <c r="BE575" s="17"/>
      <c r="BF575" s="17"/>
      <c r="BG575" s="15"/>
    </row>
    <row r="576" ht="12.75" customHeight="1">
      <c r="A576" s="15"/>
      <c r="B576" s="13"/>
      <c r="C576" s="15"/>
      <c r="D576" s="15"/>
      <c r="E576" s="17"/>
      <c r="F576" s="17"/>
      <c r="G576" s="15"/>
      <c r="H576" s="15"/>
      <c r="I576" s="15"/>
      <c r="J576" s="49"/>
      <c r="K576" s="15"/>
      <c r="L576" s="21"/>
      <c r="M576" s="17"/>
      <c r="N576" s="17"/>
      <c r="O576" s="15"/>
      <c r="P576" s="15"/>
      <c r="Q576" s="15"/>
      <c r="R576" s="17"/>
      <c r="S576" s="26"/>
      <c r="T576" s="26"/>
      <c r="U576" s="26"/>
      <c r="V576" s="26"/>
      <c r="W576" s="26"/>
      <c r="X576" s="26"/>
      <c r="Y576" s="15"/>
      <c r="Z576" s="49"/>
      <c r="AA576" s="15"/>
      <c r="AB576" s="15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49"/>
      <c r="AP576" s="15"/>
      <c r="AQ576" s="15"/>
      <c r="AR576" s="209"/>
      <c r="AS576" s="210"/>
      <c r="AT576" s="210"/>
      <c r="AU576" s="210"/>
      <c r="AV576" s="210"/>
      <c r="AW576" s="210"/>
      <c r="AX576" s="210"/>
      <c r="AY576" s="49"/>
      <c r="AZ576" s="15"/>
      <c r="BA576" s="15"/>
      <c r="BB576" s="15"/>
      <c r="BC576" s="15"/>
      <c r="BD576" s="42"/>
      <c r="BE576" s="17"/>
      <c r="BF576" s="17"/>
      <c r="BG576" s="15"/>
    </row>
    <row r="577" ht="12.75" customHeight="1">
      <c r="A577" s="15"/>
      <c r="B577" s="13"/>
      <c r="C577" s="15"/>
      <c r="D577" s="15"/>
      <c r="E577" s="17"/>
      <c r="F577" s="17"/>
      <c r="G577" s="15"/>
      <c r="H577" s="15"/>
      <c r="I577" s="15"/>
      <c r="J577" s="49"/>
      <c r="K577" s="15"/>
      <c r="L577" s="21"/>
      <c r="M577" s="17"/>
      <c r="N577" s="17"/>
      <c r="O577" s="15"/>
      <c r="P577" s="15"/>
      <c r="Q577" s="15"/>
      <c r="R577" s="17"/>
      <c r="S577" s="26"/>
      <c r="T577" s="26"/>
      <c r="U577" s="26"/>
      <c r="V577" s="26"/>
      <c r="W577" s="26"/>
      <c r="X577" s="26"/>
      <c r="Y577" s="15"/>
      <c r="Z577" s="49"/>
      <c r="AA577" s="15"/>
      <c r="AB577" s="15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49"/>
      <c r="AP577" s="15"/>
      <c r="AQ577" s="15"/>
      <c r="AR577" s="209"/>
      <c r="AS577" s="210"/>
      <c r="AT577" s="210"/>
      <c r="AU577" s="210"/>
      <c r="AV577" s="210"/>
      <c r="AW577" s="210"/>
      <c r="AX577" s="210"/>
      <c r="AY577" s="49"/>
      <c r="AZ577" s="15"/>
      <c r="BA577" s="15"/>
      <c r="BB577" s="15"/>
      <c r="BC577" s="15"/>
      <c r="BD577" s="42"/>
      <c r="BE577" s="17"/>
      <c r="BF577" s="17"/>
      <c r="BG577" s="15"/>
    </row>
    <row r="578" ht="12.75" customHeight="1">
      <c r="A578" s="15"/>
      <c r="B578" s="13"/>
      <c r="C578" s="15"/>
      <c r="D578" s="15"/>
      <c r="E578" s="17"/>
      <c r="F578" s="17"/>
      <c r="G578" s="15"/>
      <c r="H578" s="15"/>
      <c r="I578" s="15"/>
      <c r="J578" s="49"/>
      <c r="K578" s="15"/>
      <c r="L578" s="21"/>
      <c r="M578" s="17"/>
      <c r="N578" s="17"/>
      <c r="O578" s="15"/>
      <c r="P578" s="15"/>
      <c r="Q578" s="15"/>
      <c r="R578" s="17"/>
      <c r="S578" s="26"/>
      <c r="T578" s="26"/>
      <c r="U578" s="26"/>
      <c r="V578" s="26"/>
      <c r="W578" s="26"/>
      <c r="X578" s="26"/>
      <c r="Y578" s="15"/>
      <c r="Z578" s="49"/>
      <c r="AA578" s="15"/>
      <c r="AB578" s="15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49"/>
      <c r="AP578" s="15"/>
      <c r="AQ578" s="15"/>
      <c r="AR578" s="209"/>
      <c r="AS578" s="210"/>
      <c r="AT578" s="210"/>
      <c r="AU578" s="210"/>
      <c r="AV578" s="210"/>
      <c r="AW578" s="210"/>
      <c r="AX578" s="210"/>
      <c r="AY578" s="49"/>
      <c r="AZ578" s="15"/>
      <c r="BA578" s="15"/>
      <c r="BB578" s="15"/>
      <c r="BC578" s="15"/>
      <c r="BD578" s="42"/>
      <c r="BE578" s="17"/>
      <c r="BF578" s="17"/>
      <c r="BG578" s="15"/>
    </row>
    <row r="579" ht="12.75" customHeight="1">
      <c r="A579" s="15"/>
      <c r="B579" s="13"/>
      <c r="C579" s="15"/>
      <c r="D579" s="15"/>
      <c r="E579" s="17"/>
      <c r="F579" s="17"/>
      <c r="G579" s="15"/>
      <c r="H579" s="15"/>
      <c r="I579" s="15"/>
      <c r="J579" s="49"/>
      <c r="K579" s="15"/>
      <c r="L579" s="21"/>
      <c r="M579" s="17"/>
      <c r="N579" s="17"/>
      <c r="O579" s="15"/>
      <c r="P579" s="15"/>
      <c r="Q579" s="15"/>
      <c r="R579" s="17"/>
      <c r="S579" s="26"/>
      <c r="T579" s="26"/>
      <c r="U579" s="26"/>
      <c r="V579" s="26"/>
      <c r="W579" s="26"/>
      <c r="X579" s="26"/>
      <c r="Y579" s="15"/>
      <c r="Z579" s="49"/>
      <c r="AA579" s="15"/>
      <c r="AB579" s="15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49"/>
      <c r="AP579" s="15"/>
      <c r="AQ579" s="15"/>
      <c r="AR579" s="209"/>
      <c r="AS579" s="210"/>
      <c r="AT579" s="210"/>
      <c r="AU579" s="210"/>
      <c r="AV579" s="210"/>
      <c r="AW579" s="210"/>
      <c r="AX579" s="210"/>
      <c r="AY579" s="49"/>
      <c r="AZ579" s="15"/>
      <c r="BA579" s="15"/>
      <c r="BB579" s="15"/>
      <c r="BC579" s="15"/>
      <c r="BD579" s="42"/>
      <c r="BE579" s="17"/>
      <c r="BF579" s="17"/>
      <c r="BG579" s="15"/>
    </row>
    <row r="580" ht="12.75" customHeight="1">
      <c r="A580" s="15"/>
      <c r="B580" s="13"/>
      <c r="C580" s="15"/>
      <c r="D580" s="15"/>
      <c r="E580" s="17"/>
      <c r="F580" s="17"/>
      <c r="G580" s="15"/>
      <c r="H580" s="15"/>
      <c r="I580" s="15"/>
      <c r="J580" s="49"/>
      <c r="K580" s="15"/>
      <c r="L580" s="21"/>
      <c r="M580" s="17"/>
      <c r="N580" s="17"/>
      <c r="O580" s="15"/>
      <c r="P580" s="15"/>
      <c r="Q580" s="15"/>
      <c r="R580" s="17"/>
      <c r="S580" s="26"/>
      <c r="T580" s="26"/>
      <c r="U580" s="26"/>
      <c r="V580" s="26"/>
      <c r="W580" s="26"/>
      <c r="X580" s="26"/>
      <c r="Y580" s="15"/>
      <c r="Z580" s="49"/>
      <c r="AA580" s="15"/>
      <c r="AB580" s="15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49"/>
      <c r="AP580" s="15"/>
      <c r="AQ580" s="15"/>
      <c r="AR580" s="209"/>
      <c r="AS580" s="210"/>
      <c r="AT580" s="210"/>
      <c r="AU580" s="210"/>
      <c r="AV580" s="210"/>
      <c r="AW580" s="210"/>
      <c r="AX580" s="210"/>
      <c r="AY580" s="49"/>
      <c r="AZ580" s="15"/>
      <c r="BA580" s="15"/>
      <c r="BB580" s="15"/>
      <c r="BC580" s="15"/>
      <c r="BD580" s="42"/>
      <c r="BE580" s="17"/>
      <c r="BF580" s="17"/>
      <c r="BG580" s="15"/>
    </row>
    <row r="581" ht="12.75" customHeight="1">
      <c r="A581" s="15"/>
      <c r="B581" s="13"/>
      <c r="C581" s="15"/>
      <c r="D581" s="15"/>
      <c r="E581" s="17"/>
      <c r="F581" s="17"/>
      <c r="G581" s="15"/>
      <c r="H581" s="15"/>
      <c r="I581" s="15"/>
      <c r="J581" s="49"/>
      <c r="K581" s="15"/>
      <c r="L581" s="21"/>
      <c r="M581" s="17"/>
      <c r="N581" s="17"/>
      <c r="O581" s="15"/>
      <c r="P581" s="15"/>
      <c r="Q581" s="15"/>
      <c r="R581" s="17"/>
      <c r="S581" s="26"/>
      <c r="T581" s="26"/>
      <c r="U581" s="26"/>
      <c r="V581" s="26"/>
      <c r="W581" s="26"/>
      <c r="X581" s="26"/>
      <c r="Y581" s="15"/>
      <c r="Z581" s="49"/>
      <c r="AA581" s="15"/>
      <c r="AB581" s="15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49"/>
      <c r="AP581" s="15"/>
      <c r="AQ581" s="15"/>
      <c r="AR581" s="209"/>
      <c r="AS581" s="210"/>
      <c r="AT581" s="210"/>
      <c r="AU581" s="210"/>
      <c r="AV581" s="210"/>
      <c r="AW581" s="210"/>
      <c r="AX581" s="210"/>
      <c r="AY581" s="49"/>
      <c r="AZ581" s="15"/>
      <c r="BA581" s="15"/>
      <c r="BB581" s="15"/>
      <c r="BC581" s="15"/>
      <c r="BD581" s="42"/>
      <c r="BE581" s="17"/>
      <c r="BF581" s="17"/>
      <c r="BG581" s="15"/>
    </row>
    <row r="582" ht="12.75" customHeight="1">
      <c r="A582" s="15"/>
      <c r="B582" s="13"/>
      <c r="C582" s="15"/>
      <c r="D582" s="15"/>
      <c r="E582" s="17"/>
      <c r="F582" s="17"/>
      <c r="G582" s="15"/>
      <c r="H582" s="15"/>
      <c r="I582" s="15"/>
      <c r="J582" s="49"/>
      <c r="K582" s="15"/>
      <c r="L582" s="21"/>
      <c r="M582" s="17"/>
      <c r="N582" s="17"/>
      <c r="O582" s="15"/>
      <c r="P582" s="15"/>
      <c r="Q582" s="15"/>
      <c r="R582" s="17"/>
      <c r="S582" s="26"/>
      <c r="T582" s="26"/>
      <c r="U582" s="26"/>
      <c r="V582" s="26"/>
      <c r="W582" s="26"/>
      <c r="X582" s="26"/>
      <c r="Y582" s="15"/>
      <c r="Z582" s="49"/>
      <c r="AA582" s="15"/>
      <c r="AB582" s="15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49"/>
      <c r="AP582" s="15"/>
      <c r="AQ582" s="15"/>
      <c r="AR582" s="209"/>
      <c r="AS582" s="210"/>
      <c r="AT582" s="210"/>
      <c r="AU582" s="210"/>
      <c r="AV582" s="210"/>
      <c r="AW582" s="210"/>
      <c r="AX582" s="210"/>
      <c r="AY582" s="49"/>
      <c r="AZ582" s="15"/>
      <c r="BA582" s="15"/>
      <c r="BB582" s="15"/>
      <c r="BC582" s="15"/>
      <c r="BD582" s="42"/>
      <c r="BE582" s="17"/>
      <c r="BF582" s="17"/>
      <c r="BG582" s="15"/>
    </row>
    <row r="583" ht="12.75" customHeight="1">
      <c r="A583" s="15"/>
      <c r="B583" s="13"/>
      <c r="C583" s="15"/>
      <c r="D583" s="15"/>
      <c r="E583" s="17"/>
      <c r="F583" s="17"/>
      <c r="G583" s="15"/>
      <c r="H583" s="15"/>
      <c r="I583" s="15"/>
      <c r="J583" s="49"/>
      <c r="K583" s="15"/>
      <c r="L583" s="21"/>
      <c r="M583" s="17"/>
      <c r="N583" s="17"/>
      <c r="O583" s="15"/>
      <c r="P583" s="15"/>
      <c r="Q583" s="15"/>
      <c r="R583" s="17"/>
      <c r="S583" s="26"/>
      <c r="T583" s="26"/>
      <c r="U583" s="26"/>
      <c r="V583" s="26"/>
      <c r="W583" s="26"/>
      <c r="X583" s="26"/>
      <c r="Y583" s="15"/>
      <c r="Z583" s="49"/>
      <c r="AA583" s="15"/>
      <c r="AB583" s="15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49"/>
      <c r="AP583" s="15"/>
      <c r="AQ583" s="15"/>
      <c r="AR583" s="209"/>
      <c r="AS583" s="210"/>
      <c r="AT583" s="210"/>
      <c r="AU583" s="210"/>
      <c r="AV583" s="210"/>
      <c r="AW583" s="210"/>
      <c r="AX583" s="210"/>
      <c r="AY583" s="49"/>
      <c r="AZ583" s="15"/>
      <c r="BA583" s="15"/>
      <c r="BB583" s="15"/>
      <c r="BC583" s="15"/>
      <c r="BD583" s="42"/>
      <c r="BE583" s="17"/>
      <c r="BF583" s="17"/>
      <c r="BG583" s="15"/>
    </row>
    <row r="584" ht="12.75" customHeight="1">
      <c r="A584" s="15"/>
      <c r="B584" s="13"/>
      <c r="C584" s="15"/>
      <c r="D584" s="15"/>
      <c r="E584" s="17"/>
      <c r="F584" s="17"/>
      <c r="G584" s="15"/>
      <c r="H584" s="15"/>
      <c r="I584" s="15"/>
      <c r="J584" s="49"/>
      <c r="K584" s="15"/>
      <c r="L584" s="21"/>
      <c r="M584" s="17"/>
      <c r="N584" s="17"/>
      <c r="O584" s="15"/>
      <c r="P584" s="15"/>
      <c r="Q584" s="15"/>
      <c r="R584" s="17"/>
      <c r="S584" s="26"/>
      <c r="T584" s="26"/>
      <c r="U584" s="26"/>
      <c r="V584" s="26"/>
      <c r="W584" s="26"/>
      <c r="X584" s="26"/>
      <c r="Y584" s="15"/>
      <c r="Z584" s="49"/>
      <c r="AA584" s="15"/>
      <c r="AB584" s="15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49"/>
      <c r="AP584" s="15"/>
      <c r="AQ584" s="15"/>
      <c r="AR584" s="209"/>
      <c r="AS584" s="210"/>
      <c r="AT584" s="210"/>
      <c r="AU584" s="210"/>
      <c r="AV584" s="210"/>
      <c r="AW584" s="210"/>
      <c r="AX584" s="210"/>
      <c r="AY584" s="49"/>
      <c r="AZ584" s="15"/>
      <c r="BA584" s="15"/>
      <c r="BB584" s="15"/>
      <c r="BC584" s="15"/>
      <c r="BD584" s="42"/>
      <c r="BE584" s="17"/>
      <c r="BF584" s="17"/>
      <c r="BG584" s="15"/>
    </row>
    <row r="585" ht="12.75" customHeight="1">
      <c r="A585" s="15"/>
      <c r="B585" s="13"/>
      <c r="C585" s="15"/>
      <c r="D585" s="15"/>
      <c r="E585" s="17"/>
      <c r="F585" s="17"/>
      <c r="G585" s="15"/>
      <c r="H585" s="15"/>
      <c r="I585" s="15"/>
      <c r="J585" s="49"/>
      <c r="K585" s="15"/>
      <c r="L585" s="21"/>
      <c r="M585" s="17"/>
      <c r="N585" s="17"/>
      <c r="O585" s="15"/>
      <c r="P585" s="15"/>
      <c r="Q585" s="15"/>
      <c r="R585" s="17"/>
      <c r="S585" s="26"/>
      <c r="T585" s="26"/>
      <c r="U585" s="26"/>
      <c r="V585" s="26"/>
      <c r="W585" s="26"/>
      <c r="X585" s="26"/>
      <c r="Y585" s="15"/>
      <c r="Z585" s="49"/>
      <c r="AA585" s="15"/>
      <c r="AB585" s="15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49"/>
      <c r="AP585" s="15"/>
      <c r="AQ585" s="15"/>
      <c r="AR585" s="209"/>
      <c r="AS585" s="210"/>
      <c r="AT585" s="210"/>
      <c r="AU585" s="210"/>
      <c r="AV585" s="210"/>
      <c r="AW585" s="210"/>
      <c r="AX585" s="210"/>
      <c r="AY585" s="49"/>
      <c r="AZ585" s="15"/>
      <c r="BA585" s="15"/>
      <c r="BB585" s="15"/>
      <c r="BC585" s="15"/>
      <c r="BD585" s="42"/>
      <c r="BE585" s="17"/>
      <c r="BF585" s="17"/>
      <c r="BG585" s="15"/>
    </row>
    <row r="586" ht="12.75" customHeight="1">
      <c r="A586" s="15"/>
      <c r="B586" s="13"/>
      <c r="C586" s="15"/>
      <c r="D586" s="15"/>
      <c r="E586" s="17"/>
      <c r="F586" s="17"/>
      <c r="G586" s="15"/>
      <c r="H586" s="15"/>
      <c r="I586" s="15"/>
      <c r="J586" s="49"/>
      <c r="K586" s="15"/>
      <c r="L586" s="21"/>
      <c r="M586" s="17"/>
      <c r="N586" s="17"/>
      <c r="O586" s="15"/>
      <c r="P586" s="15"/>
      <c r="Q586" s="15"/>
      <c r="R586" s="17"/>
      <c r="S586" s="26"/>
      <c r="T586" s="26"/>
      <c r="U586" s="26"/>
      <c r="V586" s="26"/>
      <c r="W586" s="26"/>
      <c r="X586" s="26"/>
      <c r="Y586" s="15"/>
      <c r="Z586" s="49"/>
      <c r="AA586" s="15"/>
      <c r="AB586" s="15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49"/>
      <c r="AP586" s="15"/>
      <c r="AQ586" s="15"/>
      <c r="AR586" s="209"/>
      <c r="AS586" s="210"/>
      <c r="AT586" s="210"/>
      <c r="AU586" s="210"/>
      <c r="AV586" s="210"/>
      <c r="AW586" s="210"/>
      <c r="AX586" s="210"/>
      <c r="AY586" s="49"/>
      <c r="AZ586" s="15"/>
      <c r="BA586" s="15"/>
      <c r="BB586" s="15"/>
      <c r="BC586" s="15"/>
      <c r="BD586" s="42"/>
      <c r="BE586" s="17"/>
      <c r="BF586" s="17"/>
      <c r="BG586" s="15"/>
    </row>
    <row r="587" ht="12.75" customHeight="1">
      <c r="A587" s="15"/>
      <c r="B587" s="13"/>
      <c r="C587" s="15"/>
      <c r="D587" s="15"/>
      <c r="E587" s="17"/>
      <c r="F587" s="17"/>
      <c r="G587" s="15"/>
      <c r="H587" s="15"/>
      <c r="I587" s="15"/>
      <c r="J587" s="49"/>
      <c r="K587" s="15"/>
      <c r="L587" s="21"/>
      <c r="M587" s="17"/>
      <c r="N587" s="17"/>
      <c r="O587" s="15"/>
      <c r="P587" s="15"/>
      <c r="Q587" s="15"/>
      <c r="R587" s="17"/>
      <c r="S587" s="26"/>
      <c r="T587" s="26"/>
      <c r="U587" s="26"/>
      <c r="V587" s="26"/>
      <c r="W587" s="26"/>
      <c r="X587" s="26"/>
      <c r="Y587" s="15"/>
      <c r="Z587" s="49"/>
      <c r="AA587" s="15"/>
      <c r="AB587" s="15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49"/>
      <c r="AP587" s="15"/>
      <c r="AQ587" s="15"/>
      <c r="AR587" s="209"/>
      <c r="AS587" s="210"/>
      <c r="AT587" s="210"/>
      <c r="AU587" s="210"/>
      <c r="AV587" s="210"/>
      <c r="AW587" s="210"/>
      <c r="AX587" s="210"/>
      <c r="AY587" s="49"/>
      <c r="AZ587" s="15"/>
      <c r="BA587" s="15"/>
      <c r="BB587" s="15"/>
      <c r="BC587" s="15"/>
      <c r="BD587" s="42"/>
      <c r="BE587" s="17"/>
      <c r="BF587" s="17"/>
      <c r="BG587" s="15"/>
    </row>
    <row r="588" ht="12.75" customHeight="1">
      <c r="A588" s="15"/>
      <c r="B588" s="13"/>
      <c r="C588" s="15"/>
      <c r="D588" s="15"/>
      <c r="E588" s="17"/>
      <c r="F588" s="17"/>
      <c r="G588" s="15"/>
      <c r="H588" s="15"/>
      <c r="I588" s="15"/>
      <c r="J588" s="49"/>
      <c r="K588" s="15"/>
      <c r="L588" s="21"/>
      <c r="M588" s="17"/>
      <c r="N588" s="17"/>
      <c r="O588" s="15"/>
      <c r="P588" s="15"/>
      <c r="Q588" s="15"/>
      <c r="R588" s="17"/>
      <c r="S588" s="26"/>
      <c r="T588" s="26"/>
      <c r="U588" s="26"/>
      <c r="V588" s="26"/>
      <c r="W588" s="26"/>
      <c r="X588" s="26"/>
      <c r="Y588" s="15"/>
      <c r="Z588" s="49"/>
      <c r="AA588" s="15"/>
      <c r="AB588" s="15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49"/>
      <c r="AP588" s="15"/>
      <c r="AQ588" s="15"/>
      <c r="AR588" s="209"/>
      <c r="AS588" s="210"/>
      <c r="AT588" s="210"/>
      <c r="AU588" s="210"/>
      <c r="AV588" s="210"/>
      <c r="AW588" s="210"/>
      <c r="AX588" s="210"/>
      <c r="AY588" s="49"/>
      <c r="AZ588" s="15"/>
      <c r="BA588" s="15"/>
      <c r="BB588" s="15"/>
      <c r="BC588" s="15"/>
      <c r="BD588" s="42"/>
      <c r="BE588" s="17"/>
      <c r="BF588" s="17"/>
      <c r="BG588" s="15"/>
    </row>
    <row r="589" ht="12.75" customHeight="1">
      <c r="A589" s="15"/>
      <c r="B589" s="13"/>
      <c r="C589" s="15"/>
      <c r="D589" s="15"/>
      <c r="E589" s="17"/>
      <c r="F589" s="17"/>
      <c r="G589" s="15"/>
      <c r="H589" s="15"/>
      <c r="I589" s="15"/>
      <c r="J589" s="49"/>
      <c r="K589" s="15"/>
      <c r="L589" s="21"/>
      <c r="M589" s="17"/>
      <c r="N589" s="17"/>
      <c r="O589" s="15"/>
      <c r="P589" s="15"/>
      <c r="Q589" s="15"/>
      <c r="R589" s="17"/>
      <c r="S589" s="26"/>
      <c r="T589" s="26"/>
      <c r="U589" s="26"/>
      <c r="V589" s="26"/>
      <c r="W589" s="26"/>
      <c r="X589" s="26"/>
      <c r="Y589" s="15"/>
      <c r="Z589" s="49"/>
      <c r="AA589" s="15"/>
      <c r="AB589" s="15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49"/>
      <c r="AP589" s="15"/>
      <c r="AQ589" s="15"/>
      <c r="AR589" s="209"/>
      <c r="AS589" s="210"/>
      <c r="AT589" s="210"/>
      <c r="AU589" s="210"/>
      <c r="AV589" s="210"/>
      <c r="AW589" s="210"/>
      <c r="AX589" s="210"/>
      <c r="AY589" s="49"/>
      <c r="AZ589" s="15"/>
      <c r="BA589" s="15"/>
      <c r="BB589" s="15"/>
      <c r="BC589" s="15"/>
      <c r="BD589" s="42"/>
      <c r="BE589" s="17"/>
      <c r="BF589" s="17"/>
      <c r="BG589" s="15"/>
    </row>
    <row r="590" ht="12.75" customHeight="1">
      <c r="A590" s="15"/>
      <c r="B590" s="13"/>
      <c r="C590" s="15"/>
      <c r="D590" s="15"/>
      <c r="E590" s="17"/>
      <c r="F590" s="17"/>
      <c r="G590" s="15"/>
      <c r="H590" s="15"/>
      <c r="I590" s="15"/>
      <c r="J590" s="49"/>
      <c r="K590" s="15"/>
      <c r="L590" s="21"/>
      <c r="M590" s="17"/>
      <c r="N590" s="17"/>
      <c r="O590" s="15"/>
      <c r="P590" s="15"/>
      <c r="Q590" s="15"/>
      <c r="R590" s="17"/>
      <c r="S590" s="26"/>
      <c r="T590" s="26"/>
      <c r="U590" s="26"/>
      <c r="V590" s="26"/>
      <c r="W590" s="26"/>
      <c r="X590" s="26"/>
      <c r="Y590" s="15"/>
      <c r="Z590" s="49"/>
      <c r="AA590" s="15"/>
      <c r="AB590" s="15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49"/>
      <c r="AP590" s="15"/>
      <c r="AQ590" s="15"/>
      <c r="AR590" s="209"/>
      <c r="AS590" s="210"/>
      <c r="AT590" s="210"/>
      <c r="AU590" s="210"/>
      <c r="AV590" s="210"/>
      <c r="AW590" s="210"/>
      <c r="AX590" s="210"/>
      <c r="AY590" s="49"/>
      <c r="AZ590" s="15"/>
      <c r="BA590" s="15"/>
      <c r="BB590" s="15"/>
      <c r="BC590" s="15"/>
      <c r="BD590" s="42"/>
      <c r="BE590" s="17"/>
      <c r="BF590" s="17"/>
      <c r="BG590" s="15"/>
    </row>
    <row r="591" ht="12.75" customHeight="1">
      <c r="A591" s="15"/>
      <c r="B591" s="13"/>
      <c r="C591" s="15"/>
      <c r="D591" s="15"/>
      <c r="E591" s="17"/>
      <c r="F591" s="17"/>
      <c r="G591" s="15"/>
      <c r="H591" s="15"/>
      <c r="I591" s="15"/>
      <c r="J591" s="49"/>
      <c r="K591" s="15"/>
      <c r="L591" s="21"/>
      <c r="M591" s="17"/>
      <c r="N591" s="17"/>
      <c r="O591" s="15"/>
      <c r="P591" s="15"/>
      <c r="Q591" s="15"/>
      <c r="R591" s="17"/>
      <c r="S591" s="26"/>
      <c r="T591" s="26"/>
      <c r="U591" s="26"/>
      <c r="V591" s="26"/>
      <c r="W591" s="26"/>
      <c r="X591" s="26"/>
      <c r="Y591" s="15"/>
      <c r="Z591" s="49"/>
      <c r="AA591" s="15"/>
      <c r="AB591" s="15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49"/>
      <c r="AP591" s="15"/>
      <c r="AQ591" s="15"/>
      <c r="AR591" s="209"/>
      <c r="AS591" s="210"/>
      <c r="AT591" s="210"/>
      <c r="AU591" s="210"/>
      <c r="AV591" s="210"/>
      <c r="AW591" s="210"/>
      <c r="AX591" s="210"/>
      <c r="AY591" s="49"/>
      <c r="AZ591" s="15"/>
      <c r="BA591" s="15"/>
      <c r="BB591" s="15"/>
      <c r="BC591" s="15"/>
      <c r="BD591" s="42"/>
      <c r="BE591" s="17"/>
      <c r="BF591" s="17"/>
      <c r="BG591" s="15"/>
    </row>
    <row r="592" ht="12.75" customHeight="1">
      <c r="A592" s="15"/>
      <c r="B592" s="13"/>
      <c r="C592" s="15"/>
      <c r="D592" s="15"/>
      <c r="E592" s="17"/>
      <c r="F592" s="17"/>
      <c r="G592" s="15"/>
      <c r="H592" s="15"/>
      <c r="I592" s="15"/>
      <c r="J592" s="49"/>
      <c r="K592" s="15"/>
      <c r="L592" s="21"/>
      <c r="M592" s="17"/>
      <c r="N592" s="17"/>
      <c r="O592" s="15"/>
      <c r="P592" s="15"/>
      <c r="Q592" s="15"/>
      <c r="R592" s="17"/>
      <c r="S592" s="26"/>
      <c r="T592" s="26"/>
      <c r="U592" s="26"/>
      <c r="V592" s="26"/>
      <c r="W592" s="26"/>
      <c r="X592" s="26"/>
      <c r="Y592" s="15"/>
      <c r="Z592" s="49"/>
      <c r="AA592" s="15"/>
      <c r="AB592" s="15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49"/>
      <c r="AP592" s="15"/>
      <c r="AQ592" s="15"/>
      <c r="AR592" s="209"/>
      <c r="AS592" s="210"/>
      <c r="AT592" s="210"/>
      <c r="AU592" s="210"/>
      <c r="AV592" s="210"/>
      <c r="AW592" s="210"/>
      <c r="AX592" s="210"/>
      <c r="AY592" s="49"/>
      <c r="AZ592" s="15"/>
      <c r="BA592" s="15"/>
      <c r="BB592" s="15"/>
      <c r="BC592" s="15"/>
      <c r="BD592" s="42"/>
      <c r="BE592" s="17"/>
      <c r="BF592" s="17"/>
      <c r="BG592" s="15"/>
    </row>
    <row r="593" ht="12.75" customHeight="1">
      <c r="A593" s="15"/>
      <c r="B593" s="13"/>
      <c r="C593" s="15"/>
      <c r="D593" s="15"/>
      <c r="E593" s="17"/>
      <c r="F593" s="17"/>
      <c r="G593" s="15"/>
      <c r="H593" s="15"/>
      <c r="I593" s="15"/>
      <c r="J593" s="49"/>
      <c r="K593" s="15"/>
      <c r="L593" s="21"/>
      <c r="M593" s="17"/>
      <c r="N593" s="17"/>
      <c r="O593" s="15"/>
      <c r="P593" s="15"/>
      <c r="Q593" s="15"/>
      <c r="R593" s="17"/>
      <c r="S593" s="26"/>
      <c r="T593" s="26"/>
      <c r="U593" s="26"/>
      <c r="V593" s="26"/>
      <c r="W593" s="26"/>
      <c r="X593" s="26"/>
      <c r="Y593" s="15"/>
      <c r="Z593" s="49"/>
      <c r="AA593" s="15"/>
      <c r="AB593" s="15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49"/>
      <c r="AP593" s="15"/>
      <c r="AQ593" s="15"/>
      <c r="AR593" s="209"/>
      <c r="AS593" s="210"/>
      <c r="AT593" s="210"/>
      <c r="AU593" s="210"/>
      <c r="AV593" s="210"/>
      <c r="AW593" s="210"/>
      <c r="AX593" s="210"/>
      <c r="AY593" s="49"/>
      <c r="AZ593" s="15"/>
      <c r="BA593" s="15"/>
      <c r="BB593" s="15"/>
      <c r="BC593" s="15"/>
      <c r="BD593" s="42"/>
      <c r="BE593" s="17"/>
      <c r="BF593" s="17"/>
      <c r="BG593" s="15"/>
    </row>
    <row r="594" ht="12.75" customHeight="1">
      <c r="A594" s="15"/>
      <c r="B594" s="13"/>
      <c r="C594" s="15"/>
      <c r="D594" s="15"/>
      <c r="E594" s="17"/>
      <c r="F594" s="17"/>
      <c r="G594" s="15"/>
      <c r="H594" s="15"/>
      <c r="I594" s="15"/>
      <c r="J594" s="49"/>
      <c r="K594" s="15"/>
      <c r="L594" s="21"/>
      <c r="M594" s="17"/>
      <c r="N594" s="17"/>
      <c r="O594" s="15"/>
      <c r="P594" s="15"/>
      <c r="Q594" s="15"/>
      <c r="R594" s="17"/>
      <c r="S594" s="26"/>
      <c r="T594" s="26"/>
      <c r="U594" s="26"/>
      <c r="V594" s="26"/>
      <c r="W594" s="26"/>
      <c r="X594" s="26"/>
      <c r="Y594" s="15"/>
      <c r="Z594" s="49"/>
      <c r="AA594" s="15"/>
      <c r="AB594" s="15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49"/>
      <c r="AP594" s="15"/>
      <c r="AQ594" s="15"/>
      <c r="AR594" s="209"/>
      <c r="AS594" s="210"/>
      <c r="AT594" s="210"/>
      <c r="AU594" s="210"/>
      <c r="AV594" s="210"/>
      <c r="AW594" s="210"/>
      <c r="AX594" s="210"/>
      <c r="AY594" s="49"/>
      <c r="AZ594" s="15"/>
      <c r="BA594" s="15"/>
      <c r="BB594" s="15"/>
      <c r="BC594" s="15"/>
      <c r="BD594" s="42"/>
      <c r="BE594" s="17"/>
      <c r="BF594" s="17"/>
      <c r="BG594" s="15"/>
    </row>
    <row r="595" ht="12.75" customHeight="1">
      <c r="A595" s="15"/>
      <c r="B595" s="13"/>
      <c r="C595" s="15"/>
      <c r="D595" s="15"/>
      <c r="E595" s="17"/>
      <c r="F595" s="17"/>
      <c r="G595" s="15"/>
      <c r="H595" s="15"/>
      <c r="I595" s="15"/>
      <c r="J595" s="49"/>
      <c r="K595" s="15"/>
      <c r="L595" s="21"/>
      <c r="M595" s="17"/>
      <c r="N595" s="17"/>
      <c r="O595" s="15"/>
      <c r="P595" s="15"/>
      <c r="Q595" s="15"/>
      <c r="R595" s="17"/>
      <c r="S595" s="26"/>
      <c r="T595" s="26"/>
      <c r="U595" s="26"/>
      <c r="V595" s="26"/>
      <c r="W595" s="26"/>
      <c r="X595" s="26"/>
      <c r="Y595" s="15"/>
      <c r="Z595" s="49"/>
      <c r="AA595" s="15"/>
      <c r="AB595" s="15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49"/>
      <c r="AP595" s="15"/>
      <c r="AQ595" s="15"/>
      <c r="AR595" s="209"/>
      <c r="AS595" s="210"/>
      <c r="AT595" s="210"/>
      <c r="AU595" s="210"/>
      <c r="AV595" s="210"/>
      <c r="AW595" s="210"/>
      <c r="AX595" s="210"/>
      <c r="AY595" s="49"/>
      <c r="AZ595" s="15"/>
      <c r="BA595" s="15"/>
      <c r="BB595" s="15"/>
      <c r="BC595" s="15"/>
      <c r="BD595" s="42"/>
      <c r="BE595" s="17"/>
      <c r="BF595" s="17"/>
      <c r="BG595" s="15"/>
    </row>
    <row r="596" ht="12.75" customHeight="1">
      <c r="A596" s="15"/>
      <c r="B596" s="13"/>
      <c r="C596" s="15"/>
      <c r="D596" s="15"/>
      <c r="E596" s="17"/>
      <c r="F596" s="17"/>
      <c r="G596" s="15"/>
      <c r="H596" s="15"/>
      <c r="I596" s="15"/>
      <c r="J596" s="49"/>
      <c r="K596" s="15"/>
      <c r="L596" s="21"/>
      <c r="M596" s="17"/>
      <c r="N596" s="17"/>
      <c r="O596" s="15"/>
      <c r="P596" s="15"/>
      <c r="Q596" s="15"/>
      <c r="R596" s="17"/>
      <c r="S596" s="26"/>
      <c r="T596" s="26"/>
      <c r="U596" s="26"/>
      <c r="V596" s="26"/>
      <c r="W596" s="26"/>
      <c r="X596" s="26"/>
      <c r="Y596" s="15"/>
      <c r="Z596" s="49"/>
      <c r="AA596" s="15"/>
      <c r="AB596" s="15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49"/>
      <c r="AP596" s="15"/>
      <c r="AQ596" s="15"/>
      <c r="AR596" s="209"/>
      <c r="AS596" s="210"/>
      <c r="AT596" s="210"/>
      <c r="AU596" s="210"/>
      <c r="AV596" s="210"/>
      <c r="AW596" s="210"/>
      <c r="AX596" s="210"/>
      <c r="AY596" s="49"/>
      <c r="AZ596" s="15"/>
      <c r="BA596" s="15"/>
      <c r="BB596" s="15"/>
      <c r="BC596" s="15"/>
      <c r="BD596" s="42"/>
      <c r="BE596" s="17"/>
      <c r="BF596" s="17"/>
      <c r="BG596" s="15"/>
    </row>
    <row r="597" ht="12.75" customHeight="1">
      <c r="A597" s="15"/>
      <c r="B597" s="13"/>
      <c r="C597" s="15"/>
      <c r="D597" s="15"/>
      <c r="E597" s="17"/>
      <c r="F597" s="17"/>
      <c r="G597" s="15"/>
      <c r="H597" s="15"/>
      <c r="I597" s="15"/>
      <c r="J597" s="49"/>
      <c r="K597" s="15"/>
      <c r="L597" s="21"/>
      <c r="M597" s="17"/>
      <c r="N597" s="17"/>
      <c r="O597" s="15"/>
      <c r="P597" s="15"/>
      <c r="Q597" s="15"/>
      <c r="R597" s="17"/>
      <c r="S597" s="26"/>
      <c r="T597" s="26"/>
      <c r="U597" s="26"/>
      <c r="V597" s="26"/>
      <c r="W597" s="26"/>
      <c r="X597" s="26"/>
      <c r="Y597" s="15"/>
      <c r="Z597" s="49"/>
      <c r="AA597" s="15"/>
      <c r="AB597" s="15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49"/>
      <c r="AP597" s="15"/>
      <c r="AQ597" s="15"/>
      <c r="AR597" s="209"/>
      <c r="AS597" s="210"/>
      <c r="AT597" s="210"/>
      <c r="AU597" s="210"/>
      <c r="AV597" s="210"/>
      <c r="AW597" s="210"/>
      <c r="AX597" s="210"/>
      <c r="AY597" s="49"/>
      <c r="AZ597" s="15"/>
      <c r="BA597" s="15"/>
      <c r="BB597" s="15"/>
      <c r="BC597" s="15"/>
      <c r="BD597" s="42"/>
      <c r="BE597" s="17"/>
      <c r="BF597" s="17"/>
      <c r="BG597" s="15"/>
    </row>
    <row r="598" ht="12.75" customHeight="1">
      <c r="A598" s="15"/>
      <c r="B598" s="13"/>
      <c r="C598" s="15"/>
      <c r="D598" s="15"/>
      <c r="E598" s="17"/>
      <c r="F598" s="17"/>
      <c r="G598" s="15"/>
      <c r="H598" s="15"/>
      <c r="I598" s="15"/>
      <c r="J598" s="49"/>
      <c r="K598" s="15"/>
      <c r="L598" s="21"/>
      <c r="M598" s="17"/>
      <c r="N598" s="17"/>
      <c r="O598" s="15"/>
      <c r="P598" s="15"/>
      <c r="Q598" s="15"/>
      <c r="R598" s="17"/>
      <c r="S598" s="26"/>
      <c r="T598" s="26"/>
      <c r="U598" s="26"/>
      <c r="V598" s="26"/>
      <c r="W598" s="26"/>
      <c r="X598" s="26"/>
      <c r="Y598" s="15"/>
      <c r="Z598" s="49"/>
      <c r="AA598" s="15"/>
      <c r="AB598" s="15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49"/>
      <c r="AP598" s="15"/>
      <c r="AQ598" s="15"/>
      <c r="AR598" s="209"/>
      <c r="AS598" s="210"/>
      <c r="AT598" s="210"/>
      <c r="AU598" s="210"/>
      <c r="AV598" s="210"/>
      <c r="AW598" s="210"/>
      <c r="AX598" s="210"/>
      <c r="AY598" s="49"/>
      <c r="AZ598" s="15"/>
      <c r="BA598" s="15"/>
      <c r="BB598" s="15"/>
      <c r="BC598" s="15"/>
      <c r="BD598" s="42"/>
      <c r="BE598" s="17"/>
      <c r="BF598" s="17"/>
      <c r="BG598" s="15"/>
    </row>
    <row r="599" ht="12.75" customHeight="1">
      <c r="A599" s="15"/>
      <c r="B599" s="13"/>
      <c r="C599" s="15"/>
      <c r="D599" s="15"/>
      <c r="E599" s="17"/>
      <c r="F599" s="17"/>
      <c r="G599" s="15"/>
      <c r="H599" s="15"/>
      <c r="I599" s="15"/>
      <c r="J599" s="49"/>
      <c r="K599" s="15"/>
      <c r="L599" s="21"/>
      <c r="M599" s="17"/>
      <c r="N599" s="17"/>
      <c r="O599" s="15"/>
      <c r="P599" s="15"/>
      <c r="Q599" s="15"/>
      <c r="R599" s="17"/>
      <c r="S599" s="26"/>
      <c r="T599" s="26"/>
      <c r="U599" s="26"/>
      <c r="V599" s="26"/>
      <c r="W599" s="26"/>
      <c r="X599" s="26"/>
      <c r="Y599" s="15"/>
      <c r="Z599" s="49"/>
      <c r="AA599" s="15"/>
      <c r="AB599" s="15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49"/>
      <c r="AP599" s="15"/>
      <c r="AQ599" s="15"/>
      <c r="AR599" s="209"/>
      <c r="AS599" s="210"/>
      <c r="AT599" s="210"/>
      <c r="AU599" s="210"/>
      <c r="AV599" s="210"/>
      <c r="AW599" s="210"/>
      <c r="AX599" s="210"/>
      <c r="AY599" s="49"/>
      <c r="AZ599" s="15"/>
      <c r="BA599" s="15"/>
      <c r="BB599" s="15"/>
      <c r="BC599" s="15"/>
      <c r="BD599" s="42"/>
      <c r="BE599" s="17"/>
      <c r="BF599" s="17"/>
      <c r="BG599" s="15"/>
    </row>
    <row r="600" ht="12.75" customHeight="1">
      <c r="A600" s="15"/>
      <c r="B600" s="13"/>
      <c r="C600" s="15"/>
      <c r="D600" s="15"/>
      <c r="E600" s="17"/>
      <c r="F600" s="17"/>
      <c r="G600" s="15"/>
      <c r="H600" s="15"/>
      <c r="I600" s="15"/>
      <c r="J600" s="49"/>
      <c r="K600" s="15"/>
      <c r="L600" s="21"/>
      <c r="M600" s="17"/>
      <c r="N600" s="17"/>
      <c r="O600" s="15"/>
      <c r="P600" s="15"/>
      <c r="Q600" s="15"/>
      <c r="R600" s="17"/>
      <c r="S600" s="26"/>
      <c r="T600" s="26"/>
      <c r="U600" s="26"/>
      <c r="V600" s="26"/>
      <c r="W600" s="26"/>
      <c r="X600" s="26"/>
      <c r="Y600" s="15"/>
      <c r="Z600" s="49"/>
      <c r="AA600" s="15"/>
      <c r="AB600" s="15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49"/>
      <c r="AP600" s="15"/>
      <c r="AQ600" s="15"/>
      <c r="AR600" s="209"/>
      <c r="AS600" s="210"/>
      <c r="AT600" s="210"/>
      <c r="AU600" s="210"/>
      <c r="AV600" s="210"/>
      <c r="AW600" s="210"/>
      <c r="AX600" s="210"/>
      <c r="AY600" s="49"/>
      <c r="AZ600" s="15"/>
      <c r="BA600" s="15"/>
      <c r="BB600" s="15"/>
      <c r="BC600" s="15"/>
      <c r="BD600" s="42"/>
      <c r="BE600" s="17"/>
      <c r="BF600" s="17"/>
      <c r="BG600" s="15"/>
    </row>
    <row r="601" ht="12.75" customHeight="1">
      <c r="A601" s="15"/>
      <c r="B601" s="13"/>
      <c r="C601" s="15"/>
      <c r="D601" s="15"/>
      <c r="E601" s="17"/>
      <c r="F601" s="17"/>
      <c r="G601" s="15"/>
      <c r="H601" s="15"/>
      <c r="I601" s="15"/>
      <c r="J601" s="49"/>
      <c r="K601" s="15"/>
      <c r="L601" s="21"/>
      <c r="M601" s="17"/>
      <c r="N601" s="17"/>
      <c r="O601" s="15"/>
      <c r="P601" s="15"/>
      <c r="Q601" s="15"/>
      <c r="R601" s="17"/>
      <c r="S601" s="26"/>
      <c r="T601" s="26"/>
      <c r="U601" s="26"/>
      <c r="V601" s="26"/>
      <c r="W601" s="26"/>
      <c r="X601" s="26"/>
      <c r="Y601" s="15"/>
      <c r="Z601" s="49"/>
      <c r="AA601" s="15"/>
      <c r="AB601" s="15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49"/>
      <c r="AP601" s="15"/>
      <c r="AQ601" s="15"/>
      <c r="AR601" s="209"/>
      <c r="AS601" s="210"/>
      <c r="AT601" s="210"/>
      <c r="AU601" s="210"/>
      <c r="AV601" s="210"/>
      <c r="AW601" s="210"/>
      <c r="AX601" s="210"/>
      <c r="AY601" s="49"/>
      <c r="AZ601" s="15"/>
      <c r="BA601" s="15"/>
      <c r="BB601" s="15"/>
      <c r="BC601" s="15"/>
      <c r="BD601" s="42"/>
      <c r="BE601" s="17"/>
      <c r="BF601" s="17"/>
      <c r="BG601" s="15"/>
    </row>
    <row r="602" ht="12.75" customHeight="1">
      <c r="A602" s="15"/>
      <c r="B602" s="13"/>
      <c r="C602" s="15"/>
      <c r="D602" s="15"/>
      <c r="E602" s="17"/>
      <c r="F602" s="17"/>
      <c r="G602" s="15"/>
      <c r="H602" s="15"/>
      <c r="I602" s="15"/>
      <c r="J602" s="49"/>
      <c r="K602" s="15"/>
      <c r="L602" s="21"/>
      <c r="M602" s="17"/>
      <c r="N602" s="17"/>
      <c r="O602" s="15"/>
      <c r="P602" s="15"/>
      <c r="Q602" s="15"/>
      <c r="R602" s="17"/>
      <c r="S602" s="26"/>
      <c r="T602" s="26"/>
      <c r="U602" s="26"/>
      <c r="V602" s="26"/>
      <c r="W602" s="26"/>
      <c r="X602" s="26"/>
      <c r="Y602" s="15"/>
      <c r="Z602" s="49"/>
      <c r="AA602" s="15"/>
      <c r="AB602" s="15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49"/>
      <c r="AP602" s="15"/>
      <c r="AQ602" s="15"/>
      <c r="AR602" s="209"/>
      <c r="AS602" s="210"/>
      <c r="AT602" s="210"/>
      <c r="AU602" s="210"/>
      <c r="AV602" s="210"/>
      <c r="AW602" s="210"/>
      <c r="AX602" s="210"/>
      <c r="AY602" s="49"/>
      <c r="AZ602" s="15"/>
      <c r="BA602" s="15"/>
      <c r="BB602" s="15"/>
      <c r="BC602" s="15"/>
      <c r="BD602" s="42"/>
      <c r="BE602" s="17"/>
      <c r="BF602" s="17"/>
      <c r="BG602" s="15"/>
    </row>
    <row r="603" ht="12.75" customHeight="1">
      <c r="A603" s="15"/>
      <c r="B603" s="13"/>
      <c r="C603" s="15"/>
      <c r="D603" s="15"/>
      <c r="E603" s="17"/>
      <c r="F603" s="17"/>
      <c r="G603" s="15"/>
      <c r="H603" s="15"/>
      <c r="I603" s="15"/>
      <c r="J603" s="49"/>
      <c r="K603" s="15"/>
      <c r="L603" s="21"/>
      <c r="M603" s="17"/>
      <c r="N603" s="17"/>
      <c r="O603" s="15"/>
      <c r="P603" s="15"/>
      <c r="Q603" s="15"/>
      <c r="R603" s="17"/>
      <c r="S603" s="26"/>
      <c r="T603" s="26"/>
      <c r="U603" s="26"/>
      <c r="V603" s="26"/>
      <c r="W603" s="26"/>
      <c r="X603" s="26"/>
      <c r="Y603" s="15"/>
      <c r="Z603" s="49"/>
      <c r="AA603" s="15"/>
      <c r="AB603" s="15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49"/>
      <c r="AP603" s="15"/>
      <c r="AQ603" s="15"/>
      <c r="AR603" s="209"/>
      <c r="AS603" s="210"/>
      <c r="AT603" s="210"/>
      <c r="AU603" s="210"/>
      <c r="AV603" s="210"/>
      <c r="AW603" s="210"/>
      <c r="AX603" s="210"/>
      <c r="AY603" s="49"/>
      <c r="AZ603" s="15"/>
      <c r="BA603" s="15"/>
      <c r="BB603" s="15"/>
      <c r="BC603" s="15"/>
      <c r="BD603" s="42"/>
      <c r="BE603" s="17"/>
      <c r="BF603" s="17"/>
      <c r="BG603" s="15"/>
    </row>
    <row r="604" ht="12.75" customHeight="1">
      <c r="A604" s="15"/>
      <c r="B604" s="13"/>
      <c r="C604" s="15"/>
      <c r="D604" s="15"/>
      <c r="E604" s="17"/>
      <c r="F604" s="17"/>
      <c r="G604" s="15"/>
      <c r="H604" s="15"/>
      <c r="I604" s="15"/>
      <c r="J604" s="49"/>
      <c r="K604" s="15"/>
      <c r="L604" s="21"/>
      <c r="M604" s="17"/>
      <c r="N604" s="17"/>
      <c r="O604" s="15"/>
      <c r="P604" s="15"/>
      <c r="Q604" s="15"/>
      <c r="R604" s="17"/>
      <c r="S604" s="26"/>
      <c r="T604" s="26"/>
      <c r="U604" s="26"/>
      <c r="V604" s="26"/>
      <c r="W604" s="26"/>
      <c r="X604" s="26"/>
      <c r="Y604" s="15"/>
      <c r="Z604" s="49"/>
      <c r="AA604" s="15"/>
      <c r="AB604" s="15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49"/>
      <c r="AP604" s="15"/>
      <c r="AQ604" s="15"/>
      <c r="AR604" s="209"/>
      <c r="AS604" s="210"/>
      <c r="AT604" s="210"/>
      <c r="AU604" s="210"/>
      <c r="AV604" s="210"/>
      <c r="AW604" s="210"/>
      <c r="AX604" s="210"/>
      <c r="AY604" s="49"/>
      <c r="AZ604" s="15"/>
      <c r="BA604" s="15"/>
      <c r="BB604" s="15"/>
      <c r="BC604" s="15"/>
      <c r="BD604" s="42"/>
      <c r="BE604" s="17"/>
      <c r="BF604" s="17"/>
      <c r="BG604" s="15"/>
    </row>
    <row r="605" ht="12.75" customHeight="1">
      <c r="A605" s="15"/>
      <c r="B605" s="13"/>
      <c r="C605" s="15"/>
      <c r="D605" s="15"/>
      <c r="E605" s="17"/>
      <c r="F605" s="17"/>
      <c r="G605" s="15"/>
      <c r="H605" s="15"/>
      <c r="I605" s="15"/>
      <c r="J605" s="49"/>
      <c r="K605" s="15"/>
      <c r="L605" s="21"/>
      <c r="M605" s="17"/>
      <c r="N605" s="17"/>
      <c r="O605" s="15"/>
      <c r="P605" s="15"/>
      <c r="Q605" s="15"/>
      <c r="R605" s="17"/>
      <c r="S605" s="26"/>
      <c r="T605" s="26"/>
      <c r="U605" s="26"/>
      <c r="V605" s="26"/>
      <c r="W605" s="26"/>
      <c r="X605" s="26"/>
      <c r="Y605" s="15"/>
      <c r="Z605" s="49"/>
      <c r="AA605" s="15"/>
      <c r="AB605" s="15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49"/>
      <c r="AP605" s="15"/>
      <c r="AQ605" s="15"/>
      <c r="AR605" s="209"/>
      <c r="AS605" s="210"/>
      <c r="AT605" s="210"/>
      <c r="AU605" s="210"/>
      <c r="AV605" s="210"/>
      <c r="AW605" s="210"/>
      <c r="AX605" s="210"/>
      <c r="AY605" s="49"/>
      <c r="AZ605" s="15"/>
      <c r="BA605" s="15"/>
      <c r="BB605" s="15"/>
      <c r="BC605" s="15"/>
      <c r="BD605" s="42"/>
      <c r="BE605" s="17"/>
      <c r="BF605" s="17"/>
      <c r="BG605" s="15"/>
    </row>
    <row r="606" ht="12.75" customHeight="1">
      <c r="A606" s="15"/>
      <c r="B606" s="13"/>
      <c r="C606" s="15"/>
      <c r="D606" s="15"/>
      <c r="E606" s="17"/>
      <c r="F606" s="17"/>
      <c r="G606" s="15"/>
      <c r="H606" s="15"/>
      <c r="I606" s="15"/>
      <c r="J606" s="49"/>
      <c r="K606" s="15"/>
      <c r="L606" s="21"/>
      <c r="M606" s="17"/>
      <c r="N606" s="17"/>
      <c r="O606" s="15"/>
      <c r="P606" s="15"/>
      <c r="Q606" s="15"/>
      <c r="R606" s="17"/>
      <c r="S606" s="26"/>
      <c r="T606" s="26"/>
      <c r="U606" s="26"/>
      <c r="V606" s="26"/>
      <c r="W606" s="26"/>
      <c r="X606" s="26"/>
      <c r="Y606" s="15"/>
      <c r="Z606" s="49"/>
      <c r="AA606" s="15"/>
      <c r="AB606" s="15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49"/>
      <c r="AP606" s="15"/>
      <c r="AQ606" s="15"/>
      <c r="AR606" s="209"/>
      <c r="AS606" s="210"/>
      <c r="AT606" s="210"/>
      <c r="AU606" s="210"/>
      <c r="AV606" s="210"/>
      <c r="AW606" s="210"/>
      <c r="AX606" s="210"/>
      <c r="AY606" s="49"/>
      <c r="AZ606" s="15"/>
      <c r="BA606" s="15"/>
      <c r="BB606" s="15"/>
      <c r="BC606" s="15"/>
      <c r="BD606" s="42"/>
      <c r="BE606" s="17"/>
      <c r="BF606" s="17"/>
      <c r="BG606" s="15"/>
    </row>
    <row r="607" ht="12.75" customHeight="1">
      <c r="A607" s="15"/>
      <c r="B607" s="13"/>
      <c r="C607" s="15"/>
      <c r="D607" s="15"/>
      <c r="E607" s="17"/>
      <c r="F607" s="17"/>
      <c r="G607" s="15"/>
      <c r="H607" s="15"/>
      <c r="I607" s="15"/>
      <c r="J607" s="49"/>
      <c r="K607" s="15"/>
      <c r="L607" s="21"/>
      <c r="M607" s="17"/>
      <c r="N607" s="17"/>
      <c r="O607" s="15"/>
      <c r="P607" s="15"/>
      <c r="Q607" s="15"/>
      <c r="R607" s="17"/>
      <c r="S607" s="26"/>
      <c r="T607" s="26"/>
      <c r="U607" s="26"/>
      <c r="V607" s="26"/>
      <c r="W607" s="26"/>
      <c r="X607" s="26"/>
      <c r="Y607" s="15"/>
      <c r="Z607" s="49"/>
      <c r="AA607" s="15"/>
      <c r="AB607" s="15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49"/>
      <c r="AP607" s="15"/>
      <c r="AQ607" s="15"/>
      <c r="AR607" s="209"/>
      <c r="AS607" s="210"/>
      <c r="AT607" s="210"/>
      <c r="AU607" s="210"/>
      <c r="AV607" s="210"/>
      <c r="AW607" s="210"/>
      <c r="AX607" s="210"/>
      <c r="AY607" s="49"/>
      <c r="AZ607" s="15"/>
      <c r="BA607" s="15"/>
      <c r="BB607" s="15"/>
      <c r="BC607" s="15"/>
      <c r="BD607" s="42"/>
      <c r="BE607" s="17"/>
      <c r="BF607" s="17"/>
      <c r="BG607" s="15"/>
    </row>
    <row r="608" ht="12.75" customHeight="1">
      <c r="A608" s="15"/>
      <c r="B608" s="13"/>
      <c r="C608" s="15"/>
      <c r="D608" s="15"/>
      <c r="E608" s="17"/>
      <c r="F608" s="17"/>
      <c r="G608" s="15"/>
      <c r="H608" s="15"/>
      <c r="I608" s="15"/>
      <c r="J608" s="49"/>
      <c r="K608" s="15"/>
      <c r="L608" s="21"/>
      <c r="M608" s="17"/>
      <c r="N608" s="17"/>
      <c r="O608" s="15"/>
      <c r="P608" s="15"/>
      <c r="Q608" s="15"/>
      <c r="R608" s="17"/>
      <c r="S608" s="26"/>
      <c r="T608" s="26"/>
      <c r="U608" s="26"/>
      <c r="V608" s="26"/>
      <c r="W608" s="26"/>
      <c r="X608" s="26"/>
      <c r="Y608" s="15"/>
      <c r="Z608" s="49"/>
      <c r="AA608" s="15"/>
      <c r="AB608" s="15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49"/>
      <c r="AP608" s="15"/>
      <c r="AQ608" s="15"/>
      <c r="AR608" s="209"/>
      <c r="AS608" s="210"/>
      <c r="AT608" s="210"/>
      <c r="AU608" s="210"/>
      <c r="AV608" s="210"/>
      <c r="AW608" s="210"/>
      <c r="AX608" s="210"/>
      <c r="AY608" s="49"/>
      <c r="AZ608" s="15"/>
      <c r="BA608" s="15"/>
      <c r="BB608" s="15"/>
      <c r="BC608" s="15"/>
      <c r="BD608" s="42"/>
      <c r="BE608" s="17"/>
      <c r="BF608" s="17"/>
      <c r="BG608" s="15"/>
    </row>
    <row r="609" ht="12.75" customHeight="1">
      <c r="A609" s="15"/>
      <c r="B609" s="13"/>
      <c r="C609" s="15"/>
      <c r="D609" s="15"/>
      <c r="E609" s="17"/>
      <c r="F609" s="17"/>
      <c r="G609" s="15"/>
      <c r="H609" s="15"/>
      <c r="I609" s="15"/>
      <c r="J609" s="49"/>
      <c r="K609" s="15"/>
      <c r="L609" s="21"/>
      <c r="M609" s="17"/>
      <c r="N609" s="17"/>
      <c r="O609" s="15"/>
      <c r="P609" s="15"/>
      <c r="Q609" s="15"/>
      <c r="R609" s="17"/>
      <c r="S609" s="26"/>
      <c r="T609" s="26"/>
      <c r="U609" s="26"/>
      <c r="V609" s="26"/>
      <c r="W609" s="26"/>
      <c r="X609" s="26"/>
      <c r="Y609" s="15"/>
      <c r="Z609" s="49"/>
      <c r="AA609" s="15"/>
      <c r="AB609" s="15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49"/>
      <c r="AP609" s="15"/>
      <c r="AQ609" s="15"/>
      <c r="AR609" s="209"/>
      <c r="AS609" s="210"/>
      <c r="AT609" s="210"/>
      <c r="AU609" s="210"/>
      <c r="AV609" s="210"/>
      <c r="AW609" s="210"/>
      <c r="AX609" s="210"/>
      <c r="AY609" s="49"/>
      <c r="AZ609" s="15"/>
      <c r="BA609" s="15"/>
      <c r="BB609" s="15"/>
      <c r="BC609" s="15"/>
      <c r="BD609" s="42"/>
      <c r="BE609" s="17"/>
      <c r="BF609" s="17"/>
      <c r="BG609" s="15"/>
    </row>
    <row r="610" ht="12.75" customHeight="1">
      <c r="A610" s="15"/>
      <c r="B610" s="13"/>
      <c r="C610" s="15"/>
      <c r="D610" s="15"/>
      <c r="E610" s="17"/>
      <c r="F610" s="17"/>
      <c r="G610" s="15"/>
      <c r="H610" s="15"/>
      <c r="I610" s="15"/>
      <c r="J610" s="49"/>
      <c r="K610" s="15"/>
      <c r="L610" s="21"/>
      <c r="M610" s="17"/>
      <c r="N610" s="17"/>
      <c r="O610" s="15"/>
      <c r="P610" s="15"/>
      <c r="Q610" s="15"/>
      <c r="R610" s="17"/>
      <c r="S610" s="26"/>
      <c r="T610" s="26"/>
      <c r="U610" s="26"/>
      <c r="V610" s="26"/>
      <c r="W610" s="26"/>
      <c r="X610" s="26"/>
      <c r="Y610" s="15"/>
      <c r="Z610" s="49"/>
      <c r="AA610" s="15"/>
      <c r="AB610" s="15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49"/>
      <c r="AP610" s="15"/>
      <c r="AQ610" s="15"/>
      <c r="AR610" s="209"/>
      <c r="AS610" s="210"/>
      <c r="AT610" s="210"/>
      <c r="AU610" s="210"/>
      <c r="AV610" s="210"/>
      <c r="AW610" s="210"/>
      <c r="AX610" s="210"/>
      <c r="AY610" s="49"/>
      <c r="AZ610" s="15"/>
      <c r="BA610" s="15"/>
      <c r="BB610" s="15"/>
      <c r="BC610" s="15"/>
      <c r="BD610" s="42"/>
      <c r="BE610" s="17"/>
      <c r="BF610" s="17"/>
      <c r="BG610" s="15"/>
    </row>
    <row r="611" ht="12.75" customHeight="1">
      <c r="A611" s="15"/>
      <c r="B611" s="13"/>
      <c r="C611" s="15"/>
      <c r="D611" s="15"/>
      <c r="E611" s="17"/>
      <c r="F611" s="17"/>
      <c r="G611" s="15"/>
      <c r="H611" s="15"/>
      <c r="I611" s="15"/>
      <c r="J611" s="49"/>
      <c r="K611" s="15"/>
      <c r="L611" s="21"/>
      <c r="M611" s="17"/>
      <c r="N611" s="17"/>
      <c r="O611" s="15"/>
      <c r="P611" s="15"/>
      <c r="Q611" s="15"/>
      <c r="R611" s="17"/>
      <c r="S611" s="26"/>
      <c r="T611" s="26"/>
      <c r="U611" s="26"/>
      <c r="V611" s="26"/>
      <c r="W611" s="26"/>
      <c r="X611" s="26"/>
      <c r="Y611" s="15"/>
      <c r="Z611" s="49"/>
      <c r="AA611" s="15"/>
      <c r="AB611" s="15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49"/>
      <c r="AP611" s="15"/>
      <c r="AQ611" s="15"/>
      <c r="AR611" s="209"/>
      <c r="AS611" s="210"/>
      <c r="AT611" s="210"/>
      <c r="AU611" s="210"/>
      <c r="AV611" s="210"/>
      <c r="AW611" s="210"/>
      <c r="AX611" s="210"/>
      <c r="AY611" s="49"/>
      <c r="AZ611" s="15"/>
      <c r="BA611" s="15"/>
      <c r="BB611" s="15"/>
      <c r="BC611" s="15"/>
      <c r="BD611" s="42"/>
      <c r="BE611" s="17"/>
      <c r="BF611" s="17"/>
      <c r="BG611" s="15"/>
    </row>
    <row r="612" ht="12.75" customHeight="1">
      <c r="A612" s="15"/>
      <c r="B612" s="13"/>
      <c r="C612" s="15"/>
      <c r="D612" s="15"/>
      <c r="E612" s="17"/>
      <c r="F612" s="17"/>
      <c r="G612" s="15"/>
      <c r="H612" s="15"/>
      <c r="I612" s="15"/>
      <c r="J612" s="49"/>
      <c r="K612" s="15"/>
      <c r="L612" s="21"/>
      <c r="M612" s="17"/>
      <c r="N612" s="17"/>
      <c r="O612" s="15"/>
      <c r="P612" s="15"/>
      <c r="Q612" s="15"/>
      <c r="R612" s="17"/>
      <c r="S612" s="26"/>
      <c r="T612" s="26"/>
      <c r="U612" s="26"/>
      <c r="V612" s="26"/>
      <c r="W612" s="26"/>
      <c r="X612" s="26"/>
      <c r="Y612" s="15"/>
      <c r="Z612" s="49"/>
      <c r="AA612" s="15"/>
      <c r="AB612" s="15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49"/>
      <c r="AP612" s="15"/>
      <c r="AQ612" s="15"/>
      <c r="AR612" s="209"/>
      <c r="AS612" s="210"/>
      <c r="AT612" s="210"/>
      <c r="AU612" s="210"/>
      <c r="AV612" s="210"/>
      <c r="AW612" s="210"/>
      <c r="AX612" s="210"/>
      <c r="AY612" s="49"/>
      <c r="AZ612" s="15"/>
      <c r="BA612" s="15"/>
      <c r="BB612" s="15"/>
      <c r="BC612" s="15"/>
      <c r="BD612" s="42"/>
      <c r="BE612" s="17"/>
      <c r="BF612" s="17"/>
      <c r="BG612" s="15"/>
    </row>
    <row r="613" ht="12.75" customHeight="1">
      <c r="A613" s="15"/>
      <c r="B613" s="13"/>
      <c r="C613" s="15"/>
      <c r="D613" s="15"/>
      <c r="E613" s="17"/>
      <c r="F613" s="17"/>
      <c r="G613" s="15"/>
      <c r="H613" s="15"/>
      <c r="I613" s="15"/>
      <c r="J613" s="49"/>
      <c r="K613" s="15"/>
      <c r="L613" s="21"/>
      <c r="M613" s="17"/>
      <c r="N613" s="17"/>
      <c r="O613" s="15"/>
      <c r="P613" s="15"/>
      <c r="Q613" s="15"/>
      <c r="R613" s="17"/>
      <c r="S613" s="26"/>
      <c r="T613" s="26"/>
      <c r="U613" s="26"/>
      <c r="V613" s="26"/>
      <c r="W613" s="26"/>
      <c r="X613" s="26"/>
      <c r="Y613" s="15"/>
      <c r="Z613" s="49"/>
      <c r="AA613" s="15"/>
      <c r="AB613" s="15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49"/>
      <c r="AP613" s="15"/>
      <c r="AQ613" s="15"/>
      <c r="AR613" s="209"/>
      <c r="AS613" s="210"/>
      <c r="AT613" s="210"/>
      <c r="AU613" s="210"/>
      <c r="AV613" s="210"/>
      <c r="AW613" s="210"/>
      <c r="AX613" s="210"/>
      <c r="AY613" s="49"/>
      <c r="AZ613" s="15"/>
      <c r="BA613" s="15"/>
      <c r="BB613" s="15"/>
      <c r="BC613" s="15"/>
      <c r="BD613" s="42"/>
      <c r="BE613" s="17"/>
      <c r="BF613" s="17"/>
      <c r="BG613" s="15"/>
    </row>
    <row r="614" ht="12.75" customHeight="1">
      <c r="A614" s="15"/>
      <c r="B614" s="13"/>
      <c r="C614" s="15"/>
      <c r="D614" s="15"/>
      <c r="E614" s="17"/>
      <c r="F614" s="17"/>
      <c r="G614" s="15"/>
      <c r="H614" s="15"/>
      <c r="I614" s="15"/>
      <c r="J614" s="49"/>
      <c r="K614" s="15"/>
      <c r="L614" s="21"/>
      <c r="M614" s="17"/>
      <c r="N614" s="17"/>
      <c r="O614" s="15"/>
      <c r="P614" s="15"/>
      <c r="Q614" s="15"/>
      <c r="R614" s="17"/>
      <c r="S614" s="26"/>
      <c r="T614" s="26"/>
      <c r="U614" s="26"/>
      <c r="V614" s="26"/>
      <c r="W614" s="26"/>
      <c r="X614" s="26"/>
      <c r="Y614" s="15"/>
      <c r="Z614" s="49"/>
      <c r="AA614" s="15"/>
      <c r="AB614" s="15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49"/>
      <c r="AP614" s="15"/>
      <c r="AQ614" s="15"/>
      <c r="AR614" s="209"/>
      <c r="AS614" s="210"/>
      <c r="AT614" s="210"/>
      <c r="AU614" s="210"/>
      <c r="AV614" s="210"/>
      <c r="AW614" s="210"/>
      <c r="AX614" s="210"/>
      <c r="AY614" s="49"/>
      <c r="AZ614" s="15"/>
      <c r="BA614" s="15"/>
      <c r="BB614" s="15"/>
      <c r="BC614" s="15"/>
      <c r="BD614" s="42"/>
      <c r="BE614" s="17"/>
      <c r="BF614" s="17"/>
      <c r="BG614" s="15"/>
    </row>
    <row r="615" ht="12.75" customHeight="1">
      <c r="A615" s="15"/>
      <c r="B615" s="13"/>
      <c r="C615" s="15"/>
      <c r="D615" s="15"/>
      <c r="E615" s="17"/>
      <c r="F615" s="17"/>
      <c r="G615" s="15"/>
      <c r="H615" s="15"/>
      <c r="I615" s="15"/>
      <c r="J615" s="49"/>
      <c r="K615" s="15"/>
      <c r="L615" s="21"/>
      <c r="M615" s="17"/>
      <c r="N615" s="17"/>
      <c r="O615" s="15"/>
      <c r="P615" s="15"/>
      <c r="Q615" s="15"/>
      <c r="R615" s="17"/>
      <c r="S615" s="26"/>
      <c r="T615" s="26"/>
      <c r="U615" s="26"/>
      <c r="V615" s="26"/>
      <c r="W615" s="26"/>
      <c r="X615" s="26"/>
      <c r="Y615" s="15"/>
      <c r="Z615" s="49"/>
      <c r="AA615" s="15"/>
      <c r="AB615" s="15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49"/>
      <c r="AP615" s="15"/>
      <c r="AQ615" s="15"/>
      <c r="AR615" s="209"/>
      <c r="AS615" s="210"/>
      <c r="AT615" s="210"/>
      <c r="AU615" s="210"/>
      <c r="AV615" s="210"/>
      <c r="AW615" s="210"/>
      <c r="AX615" s="210"/>
      <c r="AY615" s="49"/>
      <c r="AZ615" s="15"/>
      <c r="BA615" s="15"/>
      <c r="BB615" s="15"/>
      <c r="BC615" s="15"/>
      <c r="BD615" s="42"/>
      <c r="BE615" s="17"/>
      <c r="BF615" s="17"/>
      <c r="BG615" s="15"/>
    </row>
    <row r="616" ht="12.75" customHeight="1">
      <c r="A616" s="15"/>
      <c r="B616" s="13"/>
      <c r="C616" s="15"/>
      <c r="D616" s="15"/>
      <c r="E616" s="17"/>
      <c r="F616" s="17"/>
      <c r="G616" s="15"/>
      <c r="H616" s="15"/>
      <c r="I616" s="15"/>
      <c r="J616" s="49"/>
      <c r="K616" s="15"/>
      <c r="L616" s="21"/>
      <c r="M616" s="17"/>
      <c r="N616" s="17"/>
      <c r="O616" s="15"/>
      <c r="P616" s="15"/>
      <c r="Q616" s="15"/>
      <c r="R616" s="17"/>
      <c r="S616" s="26"/>
      <c r="T616" s="26"/>
      <c r="U616" s="26"/>
      <c r="V616" s="26"/>
      <c r="W616" s="26"/>
      <c r="X616" s="26"/>
      <c r="Y616" s="15"/>
      <c r="Z616" s="49"/>
      <c r="AA616" s="15"/>
      <c r="AB616" s="15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49"/>
      <c r="AP616" s="15"/>
      <c r="AQ616" s="15"/>
      <c r="AR616" s="209"/>
      <c r="AS616" s="210"/>
      <c r="AT616" s="210"/>
      <c r="AU616" s="210"/>
      <c r="AV616" s="210"/>
      <c r="AW616" s="210"/>
      <c r="AX616" s="210"/>
      <c r="AY616" s="49"/>
      <c r="AZ616" s="15"/>
      <c r="BA616" s="15"/>
      <c r="BB616" s="15"/>
      <c r="BC616" s="15"/>
      <c r="BD616" s="42"/>
      <c r="BE616" s="17"/>
      <c r="BF616" s="17"/>
      <c r="BG616" s="15"/>
    </row>
    <row r="617" ht="12.75" customHeight="1">
      <c r="A617" s="15"/>
      <c r="B617" s="13"/>
      <c r="C617" s="15"/>
      <c r="D617" s="15"/>
      <c r="E617" s="17"/>
      <c r="F617" s="17"/>
      <c r="G617" s="15"/>
      <c r="H617" s="15"/>
      <c r="I617" s="15"/>
      <c r="J617" s="49"/>
      <c r="K617" s="15"/>
      <c r="L617" s="21"/>
      <c r="M617" s="17"/>
      <c r="N617" s="17"/>
      <c r="O617" s="15"/>
      <c r="P617" s="15"/>
      <c r="Q617" s="15"/>
      <c r="R617" s="17"/>
      <c r="S617" s="26"/>
      <c r="T617" s="26"/>
      <c r="U617" s="26"/>
      <c r="V617" s="26"/>
      <c r="W617" s="26"/>
      <c r="X617" s="26"/>
      <c r="Y617" s="15"/>
      <c r="Z617" s="49"/>
      <c r="AA617" s="15"/>
      <c r="AB617" s="15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49"/>
      <c r="AP617" s="15"/>
      <c r="AQ617" s="15"/>
      <c r="AR617" s="209"/>
      <c r="AS617" s="210"/>
      <c r="AT617" s="210"/>
      <c r="AU617" s="210"/>
      <c r="AV617" s="210"/>
      <c r="AW617" s="210"/>
      <c r="AX617" s="210"/>
      <c r="AY617" s="49"/>
      <c r="AZ617" s="15"/>
      <c r="BA617" s="15"/>
      <c r="BB617" s="15"/>
      <c r="BC617" s="15"/>
      <c r="BD617" s="42"/>
      <c r="BE617" s="17"/>
      <c r="BF617" s="17"/>
      <c r="BG617" s="15"/>
    </row>
    <row r="618" ht="12.75" customHeight="1">
      <c r="A618" s="15"/>
      <c r="B618" s="13"/>
      <c r="C618" s="15"/>
      <c r="D618" s="15"/>
      <c r="E618" s="17"/>
      <c r="F618" s="17"/>
      <c r="G618" s="15"/>
      <c r="H618" s="15"/>
      <c r="I618" s="15"/>
      <c r="J618" s="49"/>
      <c r="K618" s="15"/>
      <c r="L618" s="21"/>
      <c r="M618" s="17"/>
      <c r="N618" s="17"/>
      <c r="O618" s="15"/>
      <c r="P618" s="15"/>
      <c r="Q618" s="15"/>
      <c r="R618" s="17"/>
      <c r="S618" s="26"/>
      <c r="T618" s="26"/>
      <c r="U618" s="26"/>
      <c r="V618" s="26"/>
      <c r="W618" s="26"/>
      <c r="X618" s="26"/>
      <c r="Y618" s="15"/>
      <c r="Z618" s="49"/>
      <c r="AA618" s="15"/>
      <c r="AB618" s="15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49"/>
      <c r="AP618" s="15"/>
      <c r="AQ618" s="15"/>
      <c r="AR618" s="209"/>
      <c r="AS618" s="210"/>
      <c r="AT618" s="210"/>
      <c r="AU618" s="210"/>
      <c r="AV618" s="210"/>
      <c r="AW618" s="210"/>
      <c r="AX618" s="210"/>
      <c r="AY618" s="49"/>
      <c r="AZ618" s="15"/>
      <c r="BA618" s="15"/>
      <c r="BB618" s="15"/>
      <c r="BC618" s="15"/>
      <c r="BD618" s="42"/>
      <c r="BE618" s="17"/>
      <c r="BF618" s="17"/>
      <c r="BG618" s="15"/>
    </row>
    <row r="619" ht="12.75" customHeight="1">
      <c r="A619" s="15"/>
      <c r="B619" s="13"/>
      <c r="C619" s="15"/>
      <c r="D619" s="15"/>
      <c r="E619" s="17"/>
      <c r="F619" s="17"/>
      <c r="G619" s="15"/>
      <c r="H619" s="15"/>
      <c r="I619" s="15"/>
      <c r="J619" s="49"/>
      <c r="K619" s="15"/>
      <c r="L619" s="21"/>
      <c r="M619" s="17"/>
      <c r="N619" s="17"/>
      <c r="O619" s="15"/>
      <c r="P619" s="15"/>
      <c r="Q619" s="15"/>
      <c r="R619" s="17"/>
      <c r="S619" s="26"/>
      <c r="T619" s="26"/>
      <c r="U619" s="26"/>
      <c r="V619" s="26"/>
      <c r="W619" s="26"/>
      <c r="X619" s="26"/>
      <c r="Y619" s="15"/>
      <c r="Z619" s="49"/>
      <c r="AA619" s="15"/>
      <c r="AB619" s="15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49"/>
      <c r="AP619" s="15"/>
      <c r="AQ619" s="15"/>
      <c r="AR619" s="209"/>
      <c r="AS619" s="210"/>
      <c r="AT619" s="210"/>
      <c r="AU619" s="210"/>
      <c r="AV619" s="210"/>
      <c r="AW619" s="210"/>
      <c r="AX619" s="210"/>
      <c r="AY619" s="49"/>
      <c r="AZ619" s="15"/>
      <c r="BA619" s="15"/>
      <c r="BB619" s="15"/>
      <c r="BC619" s="15"/>
      <c r="BD619" s="42"/>
      <c r="BE619" s="17"/>
      <c r="BF619" s="17"/>
      <c r="BG619" s="15"/>
    </row>
    <row r="620" ht="12.75" customHeight="1">
      <c r="A620" s="15"/>
      <c r="B620" s="13"/>
      <c r="C620" s="15"/>
      <c r="D620" s="15"/>
      <c r="E620" s="17"/>
      <c r="F620" s="17"/>
      <c r="G620" s="15"/>
      <c r="H620" s="15"/>
      <c r="I620" s="15"/>
      <c r="J620" s="49"/>
      <c r="K620" s="15"/>
      <c r="L620" s="21"/>
      <c r="M620" s="17"/>
      <c r="N620" s="17"/>
      <c r="O620" s="15"/>
      <c r="P620" s="15"/>
      <c r="Q620" s="15"/>
      <c r="R620" s="17"/>
      <c r="S620" s="26"/>
      <c r="T620" s="26"/>
      <c r="U620" s="26"/>
      <c r="V620" s="26"/>
      <c r="W620" s="26"/>
      <c r="X620" s="26"/>
      <c r="Y620" s="15"/>
      <c r="Z620" s="49"/>
      <c r="AA620" s="15"/>
      <c r="AB620" s="15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49"/>
      <c r="AP620" s="15"/>
      <c r="AQ620" s="15"/>
      <c r="AR620" s="209"/>
      <c r="AS620" s="210"/>
      <c r="AT620" s="210"/>
      <c r="AU620" s="210"/>
      <c r="AV620" s="210"/>
      <c r="AW620" s="210"/>
      <c r="AX620" s="210"/>
      <c r="AY620" s="49"/>
      <c r="AZ620" s="15"/>
      <c r="BA620" s="15"/>
      <c r="BB620" s="15"/>
      <c r="BC620" s="15"/>
      <c r="BD620" s="42"/>
      <c r="BE620" s="17"/>
      <c r="BF620" s="17"/>
      <c r="BG620" s="15"/>
    </row>
    <row r="621" ht="12.75" customHeight="1">
      <c r="A621" s="15"/>
      <c r="B621" s="13"/>
      <c r="C621" s="15"/>
      <c r="D621" s="15"/>
      <c r="E621" s="17"/>
      <c r="F621" s="17"/>
      <c r="G621" s="15"/>
      <c r="H621" s="15"/>
      <c r="I621" s="15"/>
      <c r="J621" s="49"/>
      <c r="K621" s="15"/>
      <c r="L621" s="21"/>
      <c r="M621" s="17"/>
      <c r="N621" s="17"/>
      <c r="O621" s="15"/>
      <c r="P621" s="15"/>
      <c r="Q621" s="15"/>
      <c r="R621" s="17"/>
      <c r="S621" s="26"/>
      <c r="T621" s="26"/>
      <c r="U621" s="26"/>
      <c r="V621" s="26"/>
      <c r="W621" s="26"/>
      <c r="X621" s="26"/>
      <c r="Y621" s="15"/>
      <c r="Z621" s="49"/>
      <c r="AA621" s="15"/>
      <c r="AB621" s="15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49"/>
      <c r="AP621" s="15"/>
      <c r="AQ621" s="15"/>
      <c r="AR621" s="209"/>
      <c r="AS621" s="210"/>
      <c r="AT621" s="210"/>
      <c r="AU621" s="210"/>
      <c r="AV621" s="210"/>
      <c r="AW621" s="210"/>
      <c r="AX621" s="210"/>
      <c r="AY621" s="49"/>
      <c r="AZ621" s="15"/>
      <c r="BA621" s="15"/>
      <c r="BB621" s="15"/>
      <c r="BC621" s="15"/>
      <c r="BD621" s="42"/>
      <c r="BE621" s="17"/>
      <c r="BF621" s="17"/>
      <c r="BG621" s="15"/>
    </row>
    <row r="622" ht="12.75" customHeight="1">
      <c r="A622" s="15"/>
      <c r="B622" s="13"/>
      <c r="C622" s="15"/>
      <c r="D622" s="15"/>
      <c r="E622" s="17"/>
      <c r="F622" s="17"/>
      <c r="G622" s="15"/>
      <c r="H622" s="15"/>
      <c r="I622" s="15"/>
      <c r="J622" s="49"/>
      <c r="K622" s="15"/>
      <c r="L622" s="21"/>
      <c r="M622" s="17"/>
      <c r="N622" s="17"/>
      <c r="O622" s="15"/>
      <c r="P622" s="15"/>
      <c r="Q622" s="15"/>
      <c r="R622" s="17"/>
      <c r="S622" s="26"/>
      <c r="T622" s="26"/>
      <c r="U622" s="26"/>
      <c r="V622" s="26"/>
      <c r="W622" s="26"/>
      <c r="X622" s="26"/>
      <c r="Y622" s="15"/>
      <c r="Z622" s="49"/>
      <c r="AA622" s="15"/>
      <c r="AB622" s="15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49"/>
      <c r="AP622" s="15"/>
      <c r="AQ622" s="15"/>
      <c r="AR622" s="209"/>
      <c r="AS622" s="210"/>
      <c r="AT622" s="210"/>
      <c r="AU622" s="210"/>
      <c r="AV622" s="210"/>
      <c r="AW622" s="210"/>
      <c r="AX622" s="210"/>
      <c r="AY622" s="49"/>
      <c r="AZ622" s="15"/>
      <c r="BA622" s="15"/>
      <c r="BB622" s="15"/>
      <c r="BC622" s="15"/>
      <c r="BD622" s="42"/>
      <c r="BE622" s="17"/>
      <c r="BF622" s="17"/>
      <c r="BG622" s="15"/>
    </row>
    <row r="623" ht="12.75" customHeight="1">
      <c r="A623" s="15"/>
      <c r="B623" s="13"/>
      <c r="C623" s="15"/>
      <c r="D623" s="15"/>
      <c r="E623" s="17"/>
      <c r="F623" s="17"/>
      <c r="G623" s="15"/>
      <c r="H623" s="15"/>
      <c r="I623" s="15"/>
      <c r="J623" s="49"/>
      <c r="K623" s="15"/>
      <c r="L623" s="21"/>
      <c r="M623" s="17"/>
      <c r="N623" s="17"/>
      <c r="O623" s="15"/>
      <c r="P623" s="15"/>
      <c r="Q623" s="15"/>
      <c r="R623" s="17"/>
      <c r="S623" s="26"/>
      <c r="T623" s="26"/>
      <c r="U623" s="26"/>
      <c r="V623" s="26"/>
      <c r="W623" s="26"/>
      <c r="X623" s="26"/>
      <c r="Y623" s="15"/>
      <c r="Z623" s="49"/>
      <c r="AA623" s="15"/>
      <c r="AB623" s="15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49"/>
      <c r="AP623" s="15"/>
      <c r="AQ623" s="15"/>
      <c r="AR623" s="209"/>
      <c r="AS623" s="210"/>
      <c r="AT623" s="210"/>
      <c r="AU623" s="210"/>
      <c r="AV623" s="210"/>
      <c r="AW623" s="210"/>
      <c r="AX623" s="210"/>
      <c r="AY623" s="49"/>
      <c r="AZ623" s="15"/>
      <c r="BA623" s="15"/>
      <c r="BB623" s="15"/>
      <c r="BC623" s="15"/>
      <c r="BD623" s="42"/>
      <c r="BE623" s="17"/>
      <c r="BF623" s="17"/>
      <c r="BG623" s="15"/>
    </row>
    <row r="624" ht="12.75" customHeight="1">
      <c r="A624" s="15"/>
      <c r="B624" s="13"/>
      <c r="C624" s="15"/>
      <c r="D624" s="15"/>
      <c r="E624" s="17"/>
      <c r="F624" s="17"/>
      <c r="G624" s="15"/>
      <c r="H624" s="15"/>
      <c r="I624" s="15"/>
      <c r="J624" s="49"/>
      <c r="K624" s="15"/>
      <c r="L624" s="21"/>
      <c r="M624" s="17"/>
      <c r="N624" s="17"/>
      <c r="O624" s="15"/>
      <c r="P624" s="15"/>
      <c r="Q624" s="15"/>
      <c r="R624" s="17"/>
      <c r="S624" s="26"/>
      <c r="T624" s="26"/>
      <c r="U624" s="26"/>
      <c r="V624" s="26"/>
      <c r="W624" s="26"/>
      <c r="X624" s="26"/>
      <c r="Y624" s="15"/>
      <c r="Z624" s="49"/>
      <c r="AA624" s="15"/>
      <c r="AB624" s="15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49"/>
      <c r="AP624" s="15"/>
      <c r="AQ624" s="15"/>
      <c r="AR624" s="209"/>
      <c r="AS624" s="210"/>
      <c r="AT624" s="210"/>
      <c r="AU624" s="210"/>
      <c r="AV624" s="210"/>
      <c r="AW624" s="210"/>
      <c r="AX624" s="210"/>
      <c r="AY624" s="49"/>
      <c r="AZ624" s="15"/>
      <c r="BA624" s="15"/>
      <c r="BB624" s="15"/>
      <c r="BC624" s="15"/>
      <c r="BD624" s="42"/>
      <c r="BE624" s="17"/>
      <c r="BF624" s="17"/>
      <c r="BG624" s="15"/>
    </row>
    <row r="625" ht="12.75" customHeight="1">
      <c r="A625" s="15"/>
      <c r="B625" s="13"/>
      <c r="C625" s="15"/>
      <c r="D625" s="15"/>
      <c r="E625" s="17"/>
      <c r="F625" s="17"/>
      <c r="G625" s="15"/>
      <c r="H625" s="15"/>
      <c r="I625" s="15"/>
      <c r="J625" s="49"/>
      <c r="K625" s="15"/>
      <c r="L625" s="21"/>
      <c r="M625" s="17"/>
      <c r="N625" s="17"/>
      <c r="O625" s="15"/>
      <c r="P625" s="15"/>
      <c r="Q625" s="15"/>
      <c r="R625" s="17"/>
      <c r="S625" s="26"/>
      <c r="T625" s="26"/>
      <c r="U625" s="26"/>
      <c r="V625" s="26"/>
      <c r="W625" s="26"/>
      <c r="X625" s="26"/>
      <c r="Y625" s="15"/>
      <c r="Z625" s="49"/>
      <c r="AA625" s="15"/>
      <c r="AB625" s="15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49"/>
      <c r="AP625" s="15"/>
      <c r="AQ625" s="15"/>
      <c r="AR625" s="209"/>
      <c r="AS625" s="210"/>
      <c r="AT625" s="210"/>
      <c r="AU625" s="210"/>
      <c r="AV625" s="210"/>
      <c r="AW625" s="210"/>
      <c r="AX625" s="210"/>
      <c r="AY625" s="49"/>
      <c r="AZ625" s="15"/>
      <c r="BA625" s="15"/>
      <c r="BB625" s="15"/>
      <c r="BC625" s="15"/>
      <c r="BD625" s="42"/>
      <c r="BE625" s="17"/>
      <c r="BF625" s="17"/>
      <c r="BG625" s="15"/>
    </row>
    <row r="626" ht="12.75" customHeight="1">
      <c r="A626" s="15"/>
      <c r="B626" s="13"/>
      <c r="C626" s="15"/>
      <c r="D626" s="15"/>
      <c r="E626" s="17"/>
      <c r="F626" s="17"/>
      <c r="G626" s="15"/>
      <c r="H626" s="15"/>
      <c r="I626" s="15"/>
      <c r="J626" s="49"/>
      <c r="K626" s="15"/>
      <c r="L626" s="21"/>
      <c r="M626" s="17"/>
      <c r="N626" s="17"/>
      <c r="O626" s="15"/>
      <c r="P626" s="15"/>
      <c r="Q626" s="15"/>
      <c r="R626" s="17"/>
      <c r="S626" s="26"/>
      <c r="T626" s="26"/>
      <c r="U626" s="26"/>
      <c r="V626" s="26"/>
      <c r="W626" s="26"/>
      <c r="X626" s="26"/>
      <c r="Y626" s="15"/>
      <c r="Z626" s="49"/>
      <c r="AA626" s="15"/>
      <c r="AB626" s="15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49"/>
      <c r="AP626" s="15"/>
      <c r="AQ626" s="15"/>
      <c r="AR626" s="209"/>
      <c r="AS626" s="210"/>
      <c r="AT626" s="210"/>
      <c r="AU626" s="210"/>
      <c r="AV626" s="210"/>
      <c r="AW626" s="210"/>
      <c r="AX626" s="210"/>
      <c r="AY626" s="49"/>
      <c r="AZ626" s="15"/>
      <c r="BA626" s="15"/>
      <c r="BB626" s="15"/>
      <c r="BC626" s="15"/>
      <c r="BD626" s="42"/>
      <c r="BE626" s="17"/>
      <c r="BF626" s="17"/>
      <c r="BG626" s="15"/>
    </row>
    <row r="627" ht="12.75" customHeight="1">
      <c r="A627" s="15"/>
      <c r="B627" s="13"/>
      <c r="C627" s="15"/>
      <c r="D627" s="15"/>
      <c r="E627" s="17"/>
      <c r="F627" s="17"/>
      <c r="G627" s="15"/>
      <c r="H627" s="15"/>
      <c r="I627" s="15"/>
      <c r="J627" s="49"/>
      <c r="K627" s="15"/>
      <c r="L627" s="21"/>
      <c r="M627" s="17"/>
      <c r="N627" s="17"/>
      <c r="O627" s="15"/>
      <c r="P627" s="15"/>
      <c r="Q627" s="15"/>
      <c r="R627" s="17"/>
      <c r="S627" s="26"/>
      <c r="T627" s="26"/>
      <c r="U627" s="26"/>
      <c r="V627" s="26"/>
      <c r="W627" s="26"/>
      <c r="X627" s="26"/>
      <c r="Y627" s="15"/>
      <c r="Z627" s="49"/>
      <c r="AA627" s="15"/>
      <c r="AB627" s="15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49"/>
      <c r="AP627" s="15"/>
      <c r="AQ627" s="15"/>
      <c r="AR627" s="209"/>
      <c r="AS627" s="210"/>
      <c r="AT627" s="210"/>
      <c r="AU627" s="210"/>
      <c r="AV627" s="210"/>
      <c r="AW627" s="210"/>
      <c r="AX627" s="210"/>
      <c r="AY627" s="49"/>
      <c r="AZ627" s="15"/>
      <c r="BA627" s="15"/>
      <c r="BB627" s="15"/>
      <c r="BC627" s="15"/>
      <c r="BD627" s="42"/>
      <c r="BE627" s="17"/>
      <c r="BF627" s="17"/>
      <c r="BG627" s="15"/>
    </row>
    <row r="628" ht="12.75" customHeight="1">
      <c r="A628" s="15"/>
      <c r="B628" s="13"/>
      <c r="C628" s="15"/>
      <c r="D628" s="15"/>
      <c r="E628" s="17"/>
      <c r="F628" s="17"/>
      <c r="G628" s="15"/>
      <c r="H628" s="15"/>
      <c r="I628" s="15"/>
      <c r="J628" s="49"/>
      <c r="K628" s="15"/>
      <c r="L628" s="21"/>
      <c r="M628" s="17"/>
      <c r="N628" s="17"/>
      <c r="O628" s="15"/>
      <c r="P628" s="15"/>
      <c r="Q628" s="15"/>
      <c r="R628" s="17"/>
      <c r="S628" s="26"/>
      <c r="T628" s="26"/>
      <c r="U628" s="26"/>
      <c r="V628" s="26"/>
      <c r="W628" s="26"/>
      <c r="X628" s="26"/>
      <c r="Y628" s="15"/>
      <c r="Z628" s="49"/>
      <c r="AA628" s="15"/>
      <c r="AB628" s="15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49"/>
      <c r="AP628" s="15"/>
      <c r="AQ628" s="15"/>
      <c r="AR628" s="209"/>
      <c r="AS628" s="210"/>
      <c r="AT628" s="210"/>
      <c r="AU628" s="210"/>
      <c r="AV628" s="210"/>
      <c r="AW628" s="210"/>
      <c r="AX628" s="210"/>
      <c r="AY628" s="49"/>
      <c r="AZ628" s="15"/>
      <c r="BA628" s="15"/>
      <c r="BB628" s="15"/>
      <c r="BC628" s="15"/>
      <c r="BD628" s="42"/>
      <c r="BE628" s="17"/>
      <c r="BF628" s="17"/>
      <c r="BG628" s="15"/>
    </row>
    <row r="629" ht="12.75" customHeight="1">
      <c r="A629" s="15"/>
      <c r="B629" s="13"/>
      <c r="C629" s="15"/>
      <c r="D629" s="15"/>
      <c r="E629" s="17"/>
      <c r="F629" s="17"/>
      <c r="G629" s="15"/>
      <c r="H629" s="15"/>
      <c r="I629" s="15"/>
      <c r="J629" s="49"/>
      <c r="K629" s="15"/>
      <c r="L629" s="21"/>
      <c r="M629" s="17"/>
      <c r="N629" s="17"/>
      <c r="O629" s="15"/>
      <c r="P629" s="15"/>
      <c r="Q629" s="15"/>
      <c r="R629" s="17"/>
      <c r="S629" s="26"/>
      <c r="T629" s="26"/>
      <c r="U629" s="26"/>
      <c r="V629" s="26"/>
      <c r="W629" s="26"/>
      <c r="X629" s="26"/>
      <c r="Y629" s="15"/>
      <c r="Z629" s="49"/>
      <c r="AA629" s="15"/>
      <c r="AB629" s="15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49"/>
      <c r="AP629" s="15"/>
      <c r="AQ629" s="15"/>
      <c r="AR629" s="209"/>
      <c r="AS629" s="210"/>
      <c r="AT629" s="210"/>
      <c r="AU629" s="210"/>
      <c r="AV629" s="210"/>
      <c r="AW629" s="210"/>
      <c r="AX629" s="210"/>
      <c r="AY629" s="49"/>
      <c r="AZ629" s="15"/>
      <c r="BA629" s="15"/>
      <c r="BB629" s="15"/>
      <c r="BC629" s="15"/>
      <c r="BD629" s="42"/>
      <c r="BE629" s="17"/>
      <c r="BF629" s="17"/>
      <c r="BG629" s="15"/>
    </row>
    <row r="630" ht="12.75" customHeight="1">
      <c r="A630" s="15"/>
      <c r="B630" s="13"/>
      <c r="C630" s="15"/>
      <c r="D630" s="15"/>
      <c r="E630" s="17"/>
      <c r="F630" s="17"/>
      <c r="G630" s="15"/>
      <c r="H630" s="15"/>
      <c r="I630" s="15"/>
      <c r="J630" s="49"/>
      <c r="K630" s="15"/>
      <c r="L630" s="21"/>
      <c r="M630" s="17"/>
      <c r="N630" s="17"/>
      <c r="O630" s="15"/>
      <c r="P630" s="15"/>
      <c r="Q630" s="15"/>
      <c r="R630" s="17"/>
      <c r="S630" s="26"/>
      <c r="T630" s="26"/>
      <c r="U630" s="26"/>
      <c r="V630" s="26"/>
      <c r="W630" s="26"/>
      <c r="X630" s="26"/>
      <c r="Y630" s="15"/>
      <c r="Z630" s="49"/>
      <c r="AA630" s="15"/>
      <c r="AB630" s="15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49"/>
      <c r="AP630" s="15"/>
      <c r="AQ630" s="15"/>
      <c r="AR630" s="209"/>
      <c r="AS630" s="210"/>
      <c r="AT630" s="210"/>
      <c r="AU630" s="210"/>
      <c r="AV630" s="210"/>
      <c r="AW630" s="210"/>
      <c r="AX630" s="210"/>
      <c r="AY630" s="49"/>
      <c r="AZ630" s="15"/>
      <c r="BA630" s="15"/>
      <c r="BB630" s="15"/>
      <c r="BC630" s="15"/>
      <c r="BD630" s="42"/>
      <c r="BE630" s="17"/>
      <c r="BF630" s="17"/>
      <c r="BG630" s="15"/>
    </row>
    <row r="631" ht="12.75" customHeight="1">
      <c r="A631" s="15"/>
      <c r="B631" s="13"/>
      <c r="C631" s="15"/>
      <c r="D631" s="15"/>
      <c r="E631" s="17"/>
      <c r="F631" s="17"/>
      <c r="G631" s="15"/>
      <c r="H631" s="15"/>
      <c r="I631" s="15"/>
      <c r="J631" s="49"/>
      <c r="K631" s="15"/>
      <c r="L631" s="21"/>
      <c r="M631" s="17"/>
      <c r="N631" s="17"/>
      <c r="O631" s="15"/>
      <c r="P631" s="15"/>
      <c r="Q631" s="15"/>
      <c r="R631" s="17"/>
      <c r="S631" s="26"/>
      <c r="T631" s="26"/>
      <c r="U631" s="26"/>
      <c r="V631" s="26"/>
      <c r="W631" s="26"/>
      <c r="X631" s="26"/>
      <c r="Y631" s="15"/>
      <c r="Z631" s="49"/>
      <c r="AA631" s="15"/>
      <c r="AB631" s="15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49"/>
      <c r="AP631" s="15"/>
      <c r="AQ631" s="15"/>
      <c r="AR631" s="209"/>
      <c r="AS631" s="210"/>
      <c r="AT631" s="210"/>
      <c r="AU631" s="210"/>
      <c r="AV631" s="210"/>
      <c r="AW631" s="210"/>
      <c r="AX631" s="210"/>
      <c r="AY631" s="49"/>
      <c r="AZ631" s="15"/>
      <c r="BA631" s="15"/>
      <c r="BB631" s="15"/>
      <c r="BC631" s="15"/>
      <c r="BD631" s="42"/>
      <c r="BE631" s="17"/>
      <c r="BF631" s="17"/>
      <c r="BG631" s="15"/>
    </row>
    <row r="632" ht="12.75" customHeight="1">
      <c r="A632" s="15"/>
      <c r="B632" s="13"/>
      <c r="C632" s="15"/>
      <c r="D632" s="15"/>
      <c r="E632" s="17"/>
      <c r="F632" s="17"/>
      <c r="G632" s="15"/>
      <c r="H632" s="15"/>
      <c r="I632" s="15"/>
      <c r="J632" s="49"/>
      <c r="K632" s="15"/>
      <c r="L632" s="21"/>
      <c r="M632" s="17"/>
      <c r="N632" s="17"/>
      <c r="O632" s="15"/>
      <c r="P632" s="15"/>
      <c r="Q632" s="15"/>
      <c r="R632" s="17"/>
      <c r="S632" s="26"/>
      <c r="T632" s="26"/>
      <c r="U632" s="26"/>
      <c r="V632" s="26"/>
      <c r="W632" s="26"/>
      <c r="X632" s="26"/>
      <c r="Y632" s="15"/>
      <c r="Z632" s="49"/>
      <c r="AA632" s="15"/>
      <c r="AB632" s="15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49"/>
      <c r="AP632" s="15"/>
      <c r="AQ632" s="15"/>
      <c r="AR632" s="209"/>
      <c r="AS632" s="210"/>
      <c r="AT632" s="210"/>
      <c r="AU632" s="210"/>
      <c r="AV632" s="210"/>
      <c r="AW632" s="210"/>
      <c r="AX632" s="210"/>
      <c r="AY632" s="49"/>
      <c r="AZ632" s="15"/>
      <c r="BA632" s="15"/>
      <c r="BB632" s="15"/>
      <c r="BC632" s="15"/>
      <c r="BD632" s="42"/>
      <c r="BE632" s="17"/>
      <c r="BF632" s="17"/>
      <c r="BG632" s="15"/>
    </row>
    <row r="633" ht="12.75" customHeight="1">
      <c r="A633" s="15"/>
      <c r="B633" s="13"/>
      <c r="C633" s="15"/>
      <c r="D633" s="15"/>
      <c r="E633" s="17"/>
      <c r="F633" s="17"/>
      <c r="G633" s="15"/>
      <c r="H633" s="15"/>
      <c r="I633" s="15"/>
      <c r="J633" s="49"/>
      <c r="K633" s="15"/>
      <c r="L633" s="21"/>
      <c r="M633" s="17"/>
      <c r="N633" s="17"/>
      <c r="O633" s="15"/>
      <c r="P633" s="15"/>
      <c r="Q633" s="15"/>
      <c r="R633" s="17"/>
      <c r="S633" s="26"/>
      <c r="T633" s="26"/>
      <c r="U633" s="26"/>
      <c r="V633" s="26"/>
      <c r="W633" s="26"/>
      <c r="X633" s="26"/>
      <c r="Y633" s="15"/>
      <c r="Z633" s="49"/>
      <c r="AA633" s="15"/>
      <c r="AB633" s="15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49"/>
      <c r="AP633" s="15"/>
      <c r="AQ633" s="15"/>
      <c r="AR633" s="209"/>
      <c r="AS633" s="210"/>
      <c r="AT633" s="210"/>
      <c r="AU633" s="210"/>
      <c r="AV633" s="210"/>
      <c r="AW633" s="210"/>
      <c r="AX633" s="210"/>
      <c r="AY633" s="49"/>
      <c r="AZ633" s="15"/>
      <c r="BA633" s="15"/>
      <c r="BB633" s="15"/>
      <c r="BC633" s="15"/>
      <c r="BD633" s="42"/>
      <c r="BE633" s="17"/>
      <c r="BF633" s="17"/>
      <c r="BG633" s="15"/>
    </row>
    <row r="634" ht="12.75" customHeight="1">
      <c r="A634" s="15"/>
      <c r="B634" s="13"/>
      <c r="C634" s="15"/>
      <c r="D634" s="15"/>
      <c r="E634" s="17"/>
      <c r="F634" s="17"/>
      <c r="G634" s="15"/>
      <c r="H634" s="15"/>
      <c r="I634" s="15"/>
      <c r="J634" s="49"/>
      <c r="K634" s="15"/>
      <c r="L634" s="21"/>
      <c r="M634" s="17"/>
      <c r="N634" s="17"/>
      <c r="O634" s="15"/>
      <c r="P634" s="15"/>
      <c r="Q634" s="15"/>
      <c r="R634" s="17"/>
      <c r="S634" s="26"/>
      <c r="T634" s="26"/>
      <c r="U634" s="26"/>
      <c r="V634" s="26"/>
      <c r="W634" s="26"/>
      <c r="X634" s="26"/>
      <c r="Y634" s="15"/>
      <c r="Z634" s="49"/>
      <c r="AA634" s="15"/>
      <c r="AB634" s="15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49"/>
      <c r="AP634" s="15"/>
      <c r="AQ634" s="15"/>
      <c r="AR634" s="209"/>
      <c r="AS634" s="210"/>
      <c r="AT634" s="210"/>
      <c r="AU634" s="210"/>
      <c r="AV634" s="210"/>
      <c r="AW634" s="210"/>
      <c r="AX634" s="210"/>
      <c r="AY634" s="49"/>
      <c r="AZ634" s="15"/>
      <c r="BA634" s="15"/>
      <c r="BB634" s="15"/>
      <c r="BC634" s="15"/>
      <c r="BD634" s="42"/>
      <c r="BE634" s="17"/>
      <c r="BF634" s="17"/>
      <c r="BG634" s="15"/>
    </row>
    <row r="635" ht="12.75" customHeight="1">
      <c r="A635" s="15"/>
      <c r="B635" s="13"/>
      <c r="C635" s="15"/>
      <c r="D635" s="15"/>
      <c r="E635" s="17"/>
      <c r="F635" s="17"/>
      <c r="G635" s="15"/>
      <c r="H635" s="15"/>
      <c r="I635" s="15"/>
      <c r="J635" s="49"/>
      <c r="K635" s="15"/>
      <c r="L635" s="21"/>
      <c r="M635" s="17"/>
      <c r="N635" s="17"/>
      <c r="O635" s="15"/>
      <c r="P635" s="15"/>
      <c r="Q635" s="15"/>
      <c r="R635" s="17"/>
      <c r="S635" s="26"/>
      <c r="T635" s="26"/>
      <c r="U635" s="26"/>
      <c r="V635" s="26"/>
      <c r="W635" s="26"/>
      <c r="X635" s="26"/>
      <c r="Y635" s="15"/>
      <c r="Z635" s="49"/>
      <c r="AA635" s="15"/>
      <c r="AB635" s="15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49"/>
      <c r="AP635" s="15"/>
      <c r="AQ635" s="15"/>
      <c r="AR635" s="209"/>
      <c r="AS635" s="210"/>
      <c r="AT635" s="210"/>
      <c r="AU635" s="210"/>
      <c r="AV635" s="210"/>
      <c r="AW635" s="210"/>
      <c r="AX635" s="210"/>
      <c r="AY635" s="49"/>
      <c r="AZ635" s="15"/>
      <c r="BA635" s="15"/>
      <c r="BB635" s="15"/>
      <c r="BC635" s="15"/>
      <c r="BD635" s="42"/>
      <c r="BE635" s="17"/>
      <c r="BF635" s="17"/>
      <c r="BG635" s="15"/>
    </row>
    <row r="636" ht="12.75" customHeight="1">
      <c r="A636" s="15"/>
      <c r="B636" s="13"/>
      <c r="C636" s="15"/>
      <c r="D636" s="15"/>
      <c r="E636" s="17"/>
      <c r="F636" s="17"/>
      <c r="G636" s="15"/>
      <c r="H636" s="15"/>
      <c r="I636" s="15"/>
      <c r="J636" s="49"/>
      <c r="K636" s="15"/>
      <c r="L636" s="21"/>
      <c r="M636" s="17"/>
      <c r="N636" s="17"/>
      <c r="O636" s="15"/>
      <c r="P636" s="15"/>
      <c r="Q636" s="15"/>
      <c r="R636" s="17"/>
      <c r="S636" s="26"/>
      <c r="T636" s="26"/>
      <c r="U636" s="26"/>
      <c r="V636" s="26"/>
      <c r="W636" s="26"/>
      <c r="X636" s="26"/>
      <c r="Y636" s="15"/>
      <c r="Z636" s="49"/>
      <c r="AA636" s="15"/>
      <c r="AB636" s="15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49"/>
      <c r="AP636" s="15"/>
      <c r="AQ636" s="15"/>
      <c r="AR636" s="209"/>
      <c r="AS636" s="210"/>
      <c r="AT636" s="210"/>
      <c r="AU636" s="210"/>
      <c r="AV636" s="210"/>
      <c r="AW636" s="210"/>
      <c r="AX636" s="210"/>
      <c r="AY636" s="49"/>
      <c r="AZ636" s="15"/>
      <c r="BA636" s="15"/>
      <c r="BB636" s="15"/>
      <c r="BC636" s="15"/>
      <c r="BD636" s="42"/>
      <c r="BE636" s="17"/>
      <c r="BF636" s="17"/>
      <c r="BG636" s="15"/>
    </row>
    <row r="637" ht="12.75" customHeight="1">
      <c r="A637" s="15"/>
      <c r="B637" s="13"/>
      <c r="C637" s="15"/>
      <c r="D637" s="15"/>
      <c r="E637" s="17"/>
      <c r="F637" s="17"/>
      <c r="G637" s="15"/>
      <c r="H637" s="15"/>
      <c r="I637" s="15"/>
      <c r="J637" s="49"/>
      <c r="K637" s="15"/>
      <c r="L637" s="21"/>
      <c r="M637" s="17"/>
      <c r="N637" s="17"/>
      <c r="O637" s="15"/>
      <c r="P637" s="15"/>
      <c r="Q637" s="15"/>
      <c r="R637" s="17"/>
      <c r="S637" s="26"/>
      <c r="T637" s="26"/>
      <c r="U637" s="26"/>
      <c r="V637" s="26"/>
      <c r="W637" s="26"/>
      <c r="X637" s="26"/>
      <c r="Y637" s="15"/>
      <c r="Z637" s="49"/>
      <c r="AA637" s="15"/>
      <c r="AB637" s="15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49"/>
      <c r="AP637" s="15"/>
      <c r="AQ637" s="15"/>
      <c r="AR637" s="209"/>
      <c r="AS637" s="210"/>
      <c r="AT637" s="210"/>
      <c r="AU637" s="210"/>
      <c r="AV637" s="210"/>
      <c r="AW637" s="210"/>
      <c r="AX637" s="210"/>
      <c r="AY637" s="49"/>
      <c r="AZ637" s="15"/>
      <c r="BA637" s="15"/>
      <c r="BB637" s="15"/>
      <c r="BC637" s="15"/>
      <c r="BD637" s="42"/>
      <c r="BE637" s="17"/>
      <c r="BF637" s="17"/>
      <c r="BG637" s="15"/>
    </row>
    <row r="638" ht="12.75" customHeight="1">
      <c r="A638" s="15"/>
      <c r="B638" s="13"/>
      <c r="C638" s="15"/>
      <c r="D638" s="15"/>
      <c r="E638" s="17"/>
      <c r="F638" s="17"/>
      <c r="G638" s="15"/>
      <c r="H638" s="15"/>
      <c r="I638" s="15"/>
      <c r="J638" s="49"/>
      <c r="K638" s="15"/>
      <c r="L638" s="21"/>
      <c r="M638" s="17"/>
      <c r="N638" s="17"/>
      <c r="O638" s="15"/>
      <c r="P638" s="15"/>
      <c r="Q638" s="15"/>
      <c r="R638" s="17"/>
      <c r="S638" s="26"/>
      <c r="T638" s="26"/>
      <c r="U638" s="26"/>
      <c r="V638" s="26"/>
      <c r="W638" s="26"/>
      <c r="X638" s="26"/>
      <c r="Y638" s="15"/>
      <c r="Z638" s="49"/>
      <c r="AA638" s="15"/>
      <c r="AB638" s="15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49"/>
      <c r="AP638" s="15"/>
      <c r="AQ638" s="15"/>
      <c r="AR638" s="209"/>
      <c r="AS638" s="210"/>
      <c r="AT638" s="210"/>
      <c r="AU638" s="210"/>
      <c r="AV638" s="210"/>
      <c r="AW638" s="210"/>
      <c r="AX638" s="210"/>
      <c r="AY638" s="49"/>
      <c r="AZ638" s="15"/>
      <c r="BA638" s="15"/>
      <c r="BB638" s="15"/>
      <c r="BC638" s="15"/>
      <c r="BD638" s="42"/>
      <c r="BE638" s="17"/>
      <c r="BF638" s="17"/>
      <c r="BG638" s="15"/>
    </row>
    <row r="639" ht="12.75" customHeight="1">
      <c r="A639" s="15"/>
      <c r="B639" s="13"/>
      <c r="C639" s="15"/>
      <c r="D639" s="15"/>
      <c r="E639" s="17"/>
      <c r="F639" s="17"/>
      <c r="G639" s="15"/>
      <c r="H639" s="15"/>
      <c r="I639" s="15"/>
      <c r="J639" s="49"/>
      <c r="K639" s="15"/>
      <c r="L639" s="21"/>
      <c r="M639" s="17"/>
      <c r="N639" s="17"/>
      <c r="O639" s="15"/>
      <c r="P639" s="15"/>
      <c r="Q639" s="15"/>
      <c r="R639" s="17"/>
      <c r="S639" s="26"/>
      <c r="T639" s="26"/>
      <c r="U639" s="26"/>
      <c r="V639" s="26"/>
      <c r="W639" s="26"/>
      <c r="X639" s="26"/>
      <c r="Y639" s="15"/>
      <c r="Z639" s="49"/>
      <c r="AA639" s="15"/>
      <c r="AB639" s="15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49"/>
      <c r="AP639" s="15"/>
      <c r="AQ639" s="15"/>
      <c r="AR639" s="209"/>
      <c r="AS639" s="210"/>
      <c r="AT639" s="210"/>
      <c r="AU639" s="210"/>
      <c r="AV639" s="210"/>
      <c r="AW639" s="210"/>
      <c r="AX639" s="210"/>
      <c r="AY639" s="49"/>
      <c r="AZ639" s="15"/>
      <c r="BA639" s="15"/>
      <c r="BB639" s="15"/>
      <c r="BC639" s="15"/>
      <c r="BD639" s="42"/>
      <c r="BE639" s="17"/>
      <c r="BF639" s="17"/>
      <c r="BG639" s="15"/>
    </row>
    <row r="640" ht="12.75" customHeight="1">
      <c r="A640" s="15"/>
      <c r="B640" s="13"/>
      <c r="C640" s="15"/>
      <c r="D640" s="15"/>
      <c r="E640" s="17"/>
      <c r="F640" s="17"/>
      <c r="G640" s="15"/>
      <c r="H640" s="15"/>
      <c r="I640" s="15"/>
      <c r="J640" s="49"/>
      <c r="K640" s="15"/>
      <c r="L640" s="21"/>
      <c r="M640" s="17"/>
      <c r="N640" s="17"/>
      <c r="O640" s="15"/>
      <c r="P640" s="15"/>
      <c r="Q640" s="15"/>
      <c r="R640" s="17"/>
      <c r="S640" s="26"/>
      <c r="T640" s="26"/>
      <c r="U640" s="26"/>
      <c r="V640" s="26"/>
      <c r="W640" s="26"/>
      <c r="X640" s="26"/>
      <c r="Y640" s="15"/>
      <c r="Z640" s="49"/>
      <c r="AA640" s="15"/>
      <c r="AB640" s="15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49"/>
      <c r="AP640" s="15"/>
      <c r="AQ640" s="15"/>
      <c r="AR640" s="209"/>
      <c r="AS640" s="210"/>
      <c r="AT640" s="210"/>
      <c r="AU640" s="210"/>
      <c r="AV640" s="210"/>
      <c r="AW640" s="210"/>
      <c r="AX640" s="210"/>
      <c r="AY640" s="49"/>
      <c r="AZ640" s="15"/>
      <c r="BA640" s="15"/>
      <c r="BB640" s="15"/>
      <c r="BC640" s="15"/>
      <c r="BD640" s="42"/>
      <c r="BE640" s="17"/>
      <c r="BF640" s="17"/>
      <c r="BG640" s="15"/>
    </row>
    <row r="641" ht="12.75" customHeight="1">
      <c r="A641" s="15"/>
      <c r="B641" s="13"/>
      <c r="C641" s="15"/>
      <c r="D641" s="15"/>
      <c r="E641" s="17"/>
      <c r="F641" s="17"/>
      <c r="G641" s="15"/>
      <c r="H641" s="15"/>
      <c r="I641" s="15"/>
      <c r="J641" s="49"/>
      <c r="K641" s="15"/>
      <c r="L641" s="21"/>
      <c r="M641" s="17"/>
      <c r="N641" s="17"/>
      <c r="O641" s="15"/>
      <c r="P641" s="15"/>
      <c r="Q641" s="15"/>
      <c r="R641" s="17"/>
      <c r="S641" s="26"/>
      <c r="T641" s="26"/>
      <c r="U641" s="26"/>
      <c r="V641" s="26"/>
      <c r="W641" s="26"/>
      <c r="X641" s="26"/>
      <c r="Y641" s="15"/>
      <c r="Z641" s="49"/>
      <c r="AA641" s="15"/>
      <c r="AB641" s="15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49"/>
      <c r="AP641" s="15"/>
      <c r="AQ641" s="15"/>
      <c r="AR641" s="209"/>
      <c r="AS641" s="210"/>
      <c r="AT641" s="210"/>
      <c r="AU641" s="210"/>
      <c r="AV641" s="210"/>
      <c r="AW641" s="210"/>
      <c r="AX641" s="210"/>
      <c r="AY641" s="49"/>
      <c r="AZ641" s="15"/>
      <c r="BA641" s="15"/>
      <c r="BB641" s="15"/>
      <c r="BC641" s="15"/>
      <c r="BD641" s="42"/>
      <c r="BE641" s="17"/>
      <c r="BF641" s="17"/>
      <c r="BG641" s="15"/>
    </row>
    <row r="642" ht="12.75" customHeight="1">
      <c r="A642" s="15"/>
      <c r="B642" s="13"/>
      <c r="C642" s="15"/>
      <c r="D642" s="15"/>
      <c r="E642" s="17"/>
      <c r="F642" s="17"/>
      <c r="G642" s="15"/>
      <c r="H642" s="15"/>
      <c r="I642" s="15"/>
      <c r="J642" s="49"/>
      <c r="K642" s="15"/>
      <c r="L642" s="21"/>
      <c r="M642" s="17"/>
      <c r="N642" s="17"/>
      <c r="O642" s="15"/>
      <c r="P642" s="15"/>
      <c r="Q642" s="15"/>
      <c r="R642" s="17"/>
      <c r="S642" s="26"/>
      <c r="T642" s="26"/>
      <c r="U642" s="26"/>
      <c r="V642" s="26"/>
      <c r="W642" s="26"/>
      <c r="X642" s="26"/>
      <c r="Y642" s="15"/>
      <c r="Z642" s="49"/>
      <c r="AA642" s="15"/>
      <c r="AB642" s="15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49"/>
      <c r="AP642" s="15"/>
      <c r="AQ642" s="15"/>
      <c r="AR642" s="209"/>
      <c r="AS642" s="210"/>
      <c r="AT642" s="210"/>
      <c r="AU642" s="210"/>
      <c r="AV642" s="210"/>
      <c r="AW642" s="210"/>
      <c r="AX642" s="210"/>
      <c r="AY642" s="49"/>
      <c r="AZ642" s="15"/>
      <c r="BA642" s="15"/>
      <c r="BB642" s="15"/>
      <c r="BC642" s="15"/>
      <c r="BD642" s="42"/>
      <c r="BE642" s="17"/>
      <c r="BF642" s="17"/>
      <c r="BG642" s="15"/>
    </row>
    <row r="643" ht="12.75" customHeight="1">
      <c r="A643" s="15"/>
      <c r="B643" s="13"/>
      <c r="C643" s="15"/>
      <c r="D643" s="15"/>
      <c r="E643" s="17"/>
      <c r="F643" s="17"/>
      <c r="G643" s="15"/>
      <c r="H643" s="15"/>
      <c r="I643" s="15"/>
      <c r="J643" s="49"/>
      <c r="K643" s="15"/>
      <c r="L643" s="21"/>
      <c r="M643" s="17"/>
      <c r="N643" s="17"/>
      <c r="O643" s="15"/>
      <c r="P643" s="15"/>
      <c r="Q643" s="15"/>
      <c r="R643" s="17"/>
      <c r="S643" s="26"/>
      <c r="T643" s="26"/>
      <c r="U643" s="26"/>
      <c r="V643" s="26"/>
      <c r="W643" s="26"/>
      <c r="X643" s="26"/>
      <c r="Y643" s="15"/>
      <c r="Z643" s="49"/>
      <c r="AA643" s="15"/>
      <c r="AB643" s="15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49"/>
      <c r="AP643" s="15"/>
      <c r="AQ643" s="15"/>
      <c r="AR643" s="209"/>
      <c r="AS643" s="210"/>
      <c r="AT643" s="210"/>
      <c r="AU643" s="210"/>
      <c r="AV643" s="210"/>
      <c r="AW643" s="210"/>
      <c r="AX643" s="210"/>
      <c r="AY643" s="49"/>
      <c r="AZ643" s="15"/>
      <c r="BA643" s="15"/>
      <c r="BB643" s="15"/>
      <c r="BC643" s="15"/>
      <c r="BD643" s="42"/>
      <c r="BE643" s="17"/>
      <c r="BF643" s="17"/>
      <c r="BG643" s="15"/>
    </row>
    <row r="644" ht="12.75" customHeight="1">
      <c r="A644" s="15"/>
      <c r="B644" s="13"/>
      <c r="C644" s="15"/>
      <c r="D644" s="15"/>
      <c r="E644" s="17"/>
      <c r="F644" s="17"/>
      <c r="G644" s="15"/>
      <c r="H644" s="15"/>
      <c r="I644" s="15"/>
      <c r="J644" s="49"/>
      <c r="K644" s="15"/>
      <c r="L644" s="21"/>
      <c r="M644" s="17"/>
      <c r="N644" s="17"/>
      <c r="O644" s="15"/>
      <c r="P644" s="15"/>
      <c r="Q644" s="15"/>
      <c r="R644" s="17"/>
      <c r="S644" s="26"/>
      <c r="T644" s="26"/>
      <c r="U644" s="26"/>
      <c r="V644" s="26"/>
      <c r="W644" s="26"/>
      <c r="X644" s="26"/>
      <c r="Y644" s="15"/>
      <c r="Z644" s="49"/>
      <c r="AA644" s="15"/>
      <c r="AB644" s="15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49"/>
      <c r="AP644" s="15"/>
      <c r="AQ644" s="15"/>
      <c r="AR644" s="209"/>
      <c r="AS644" s="210"/>
      <c r="AT644" s="210"/>
      <c r="AU644" s="210"/>
      <c r="AV644" s="210"/>
      <c r="AW644" s="210"/>
      <c r="AX644" s="210"/>
      <c r="AY644" s="49"/>
      <c r="AZ644" s="15"/>
      <c r="BA644" s="15"/>
      <c r="BB644" s="15"/>
      <c r="BC644" s="15"/>
      <c r="BD644" s="42"/>
      <c r="BE644" s="17"/>
      <c r="BF644" s="17"/>
      <c r="BG644" s="15"/>
    </row>
    <row r="645" ht="12.75" customHeight="1">
      <c r="A645" s="15"/>
      <c r="B645" s="13"/>
      <c r="C645" s="15"/>
      <c r="D645" s="15"/>
      <c r="E645" s="17"/>
      <c r="F645" s="17"/>
      <c r="G645" s="15"/>
      <c r="H645" s="15"/>
      <c r="I645" s="15"/>
      <c r="J645" s="49"/>
      <c r="K645" s="15"/>
      <c r="L645" s="21"/>
      <c r="M645" s="17"/>
      <c r="N645" s="17"/>
      <c r="O645" s="15"/>
      <c r="P645" s="15"/>
      <c r="Q645" s="15"/>
      <c r="R645" s="17"/>
      <c r="S645" s="26"/>
      <c r="T645" s="26"/>
      <c r="U645" s="26"/>
      <c r="V645" s="26"/>
      <c r="W645" s="26"/>
      <c r="X645" s="26"/>
      <c r="Y645" s="15"/>
      <c r="Z645" s="49"/>
      <c r="AA645" s="15"/>
      <c r="AB645" s="15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49"/>
      <c r="AP645" s="15"/>
      <c r="AQ645" s="15"/>
      <c r="AR645" s="209"/>
      <c r="AS645" s="210"/>
      <c r="AT645" s="210"/>
      <c r="AU645" s="210"/>
      <c r="AV645" s="210"/>
      <c r="AW645" s="210"/>
      <c r="AX645" s="210"/>
      <c r="AY645" s="49"/>
      <c r="AZ645" s="15"/>
      <c r="BA645" s="15"/>
      <c r="BB645" s="15"/>
      <c r="BC645" s="15"/>
      <c r="BD645" s="42"/>
      <c r="BE645" s="17"/>
      <c r="BF645" s="17"/>
      <c r="BG645" s="15"/>
    </row>
    <row r="646" ht="12.75" customHeight="1">
      <c r="A646" s="15"/>
      <c r="B646" s="13"/>
      <c r="C646" s="15"/>
      <c r="D646" s="15"/>
      <c r="E646" s="17"/>
      <c r="F646" s="17"/>
      <c r="G646" s="15"/>
      <c r="H646" s="15"/>
      <c r="I646" s="15"/>
      <c r="J646" s="49"/>
      <c r="K646" s="15"/>
      <c r="L646" s="21"/>
      <c r="M646" s="17"/>
      <c r="N646" s="17"/>
      <c r="O646" s="15"/>
      <c r="P646" s="15"/>
      <c r="Q646" s="15"/>
      <c r="R646" s="17"/>
      <c r="S646" s="26"/>
      <c r="T646" s="26"/>
      <c r="U646" s="26"/>
      <c r="V646" s="26"/>
      <c r="W646" s="26"/>
      <c r="X646" s="26"/>
      <c r="Y646" s="15"/>
      <c r="Z646" s="49"/>
      <c r="AA646" s="15"/>
      <c r="AB646" s="15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49"/>
      <c r="AP646" s="15"/>
      <c r="AQ646" s="15"/>
      <c r="AR646" s="209"/>
      <c r="AS646" s="210"/>
      <c r="AT646" s="210"/>
      <c r="AU646" s="210"/>
      <c r="AV646" s="210"/>
      <c r="AW646" s="210"/>
      <c r="AX646" s="210"/>
      <c r="AY646" s="49"/>
      <c r="AZ646" s="15"/>
      <c r="BA646" s="15"/>
      <c r="BB646" s="15"/>
      <c r="BC646" s="15"/>
      <c r="BD646" s="42"/>
      <c r="BE646" s="17"/>
      <c r="BF646" s="17"/>
      <c r="BG646" s="15"/>
    </row>
    <row r="647" ht="12.75" customHeight="1">
      <c r="A647" s="15"/>
      <c r="B647" s="13"/>
      <c r="C647" s="15"/>
      <c r="D647" s="15"/>
      <c r="E647" s="17"/>
      <c r="F647" s="17"/>
      <c r="G647" s="15"/>
      <c r="H647" s="15"/>
      <c r="I647" s="15"/>
      <c r="J647" s="49"/>
      <c r="K647" s="15"/>
      <c r="L647" s="21"/>
      <c r="M647" s="17"/>
      <c r="N647" s="17"/>
      <c r="O647" s="15"/>
      <c r="P647" s="15"/>
      <c r="Q647" s="15"/>
      <c r="R647" s="17"/>
      <c r="S647" s="26"/>
      <c r="T647" s="26"/>
      <c r="U647" s="26"/>
      <c r="V647" s="26"/>
      <c r="W647" s="26"/>
      <c r="X647" s="26"/>
      <c r="Y647" s="15"/>
      <c r="Z647" s="49"/>
      <c r="AA647" s="15"/>
      <c r="AB647" s="15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49"/>
      <c r="AP647" s="15"/>
      <c r="AQ647" s="15"/>
      <c r="AR647" s="209"/>
      <c r="AS647" s="210"/>
      <c r="AT647" s="210"/>
      <c r="AU647" s="210"/>
      <c r="AV647" s="210"/>
      <c r="AW647" s="210"/>
      <c r="AX647" s="210"/>
      <c r="AY647" s="49"/>
      <c r="AZ647" s="15"/>
      <c r="BA647" s="15"/>
      <c r="BB647" s="15"/>
      <c r="BC647" s="15"/>
      <c r="BD647" s="42"/>
      <c r="BE647" s="17"/>
      <c r="BF647" s="17"/>
      <c r="BG647" s="15"/>
    </row>
    <row r="648" ht="12.75" customHeight="1">
      <c r="A648" s="15"/>
      <c r="B648" s="13"/>
      <c r="C648" s="15"/>
      <c r="D648" s="15"/>
      <c r="E648" s="17"/>
      <c r="F648" s="17"/>
      <c r="G648" s="15"/>
      <c r="H648" s="15"/>
      <c r="I648" s="15"/>
      <c r="J648" s="49"/>
      <c r="K648" s="15"/>
      <c r="L648" s="21"/>
      <c r="M648" s="17"/>
      <c r="N648" s="17"/>
      <c r="O648" s="15"/>
      <c r="P648" s="15"/>
      <c r="Q648" s="15"/>
      <c r="R648" s="17"/>
      <c r="S648" s="26"/>
      <c r="T648" s="26"/>
      <c r="U648" s="26"/>
      <c r="V648" s="26"/>
      <c r="W648" s="26"/>
      <c r="X648" s="26"/>
      <c r="Y648" s="15"/>
      <c r="Z648" s="49"/>
      <c r="AA648" s="15"/>
      <c r="AB648" s="15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49"/>
      <c r="AP648" s="15"/>
      <c r="AQ648" s="15"/>
      <c r="AR648" s="209"/>
      <c r="AS648" s="210"/>
      <c r="AT648" s="210"/>
      <c r="AU648" s="210"/>
      <c r="AV648" s="210"/>
      <c r="AW648" s="210"/>
      <c r="AX648" s="210"/>
      <c r="AY648" s="49"/>
      <c r="AZ648" s="15"/>
      <c r="BA648" s="15"/>
      <c r="BB648" s="15"/>
      <c r="BC648" s="15"/>
      <c r="BD648" s="42"/>
      <c r="BE648" s="17"/>
      <c r="BF648" s="17"/>
      <c r="BG648" s="15"/>
    </row>
    <row r="649" ht="12.75" customHeight="1">
      <c r="A649" s="15"/>
      <c r="B649" s="13"/>
      <c r="C649" s="15"/>
      <c r="D649" s="15"/>
      <c r="E649" s="17"/>
      <c r="F649" s="17"/>
      <c r="G649" s="15"/>
      <c r="H649" s="15"/>
      <c r="I649" s="15"/>
      <c r="J649" s="49"/>
      <c r="K649" s="15"/>
      <c r="L649" s="21"/>
      <c r="M649" s="17"/>
      <c r="N649" s="17"/>
      <c r="O649" s="15"/>
      <c r="P649" s="15"/>
      <c r="Q649" s="15"/>
      <c r="R649" s="17"/>
      <c r="S649" s="26"/>
      <c r="T649" s="26"/>
      <c r="U649" s="26"/>
      <c r="V649" s="26"/>
      <c r="W649" s="26"/>
      <c r="X649" s="26"/>
      <c r="Y649" s="15"/>
      <c r="Z649" s="49"/>
      <c r="AA649" s="15"/>
      <c r="AB649" s="15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49"/>
      <c r="AP649" s="15"/>
      <c r="AQ649" s="15"/>
      <c r="AR649" s="209"/>
      <c r="AS649" s="210"/>
      <c r="AT649" s="210"/>
      <c r="AU649" s="210"/>
      <c r="AV649" s="210"/>
      <c r="AW649" s="210"/>
      <c r="AX649" s="210"/>
      <c r="AY649" s="49"/>
      <c r="AZ649" s="15"/>
      <c r="BA649" s="15"/>
      <c r="BB649" s="15"/>
      <c r="BC649" s="15"/>
      <c r="BD649" s="42"/>
      <c r="BE649" s="17"/>
      <c r="BF649" s="17"/>
      <c r="BG649" s="15"/>
    </row>
    <row r="650" ht="12.75" customHeight="1">
      <c r="A650" s="15"/>
      <c r="B650" s="13"/>
      <c r="C650" s="15"/>
      <c r="D650" s="15"/>
      <c r="E650" s="17"/>
      <c r="F650" s="17"/>
      <c r="G650" s="15"/>
      <c r="H650" s="15"/>
      <c r="I650" s="15"/>
      <c r="J650" s="49"/>
      <c r="K650" s="15"/>
      <c r="L650" s="21"/>
      <c r="M650" s="17"/>
      <c r="N650" s="17"/>
      <c r="O650" s="15"/>
      <c r="P650" s="15"/>
      <c r="Q650" s="15"/>
      <c r="R650" s="17"/>
      <c r="S650" s="26"/>
      <c r="T650" s="26"/>
      <c r="U650" s="26"/>
      <c r="V650" s="26"/>
      <c r="W650" s="26"/>
      <c r="X650" s="26"/>
      <c r="Y650" s="15"/>
      <c r="Z650" s="49"/>
      <c r="AA650" s="15"/>
      <c r="AB650" s="15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49"/>
      <c r="AP650" s="15"/>
      <c r="AQ650" s="15"/>
      <c r="AR650" s="209"/>
      <c r="AS650" s="210"/>
      <c r="AT650" s="210"/>
      <c r="AU650" s="210"/>
      <c r="AV650" s="210"/>
      <c r="AW650" s="210"/>
      <c r="AX650" s="210"/>
      <c r="AY650" s="49"/>
      <c r="AZ650" s="15"/>
      <c r="BA650" s="15"/>
      <c r="BB650" s="15"/>
      <c r="BC650" s="15"/>
      <c r="BD650" s="42"/>
      <c r="BE650" s="17"/>
      <c r="BF650" s="17"/>
      <c r="BG650" s="15"/>
    </row>
    <row r="651" ht="12.75" customHeight="1">
      <c r="A651" s="15"/>
      <c r="B651" s="13"/>
      <c r="C651" s="15"/>
      <c r="D651" s="15"/>
      <c r="E651" s="17"/>
      <c r="F651" s="17"/>
      <c r="G651" s="15"/>
      <c r="H651" s="15"/>
      <c r="I651" s="15"/>
      <c r="J651" s="49"/>
      <c r="K651" s="15"/>
      <c r="L651" s="21"/>
      <c r="M651" s="17"/>
      <c r="N651" s="17"/>
      <c r="O651" s="15"/>
      <c r="P651" s="15"/>
      <c r="Q651" s="15"/>
      <c r="R651" s="17"/>
      <c r="S651" s="26"/>
      <c r="T651" s="26"/>
      <c r="U651" s="26"/>
      <c r="V651" s="26"/>
      <c r="W651" s="26"/>
      <c r="X651" s="26"/>
      <c r="Y651" s="15"/>
      <c r="Z651" s="49"/>
      <c r="AA651" s="15"/>
      <c r="AB651" s="15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49"/>
      <c r="AP651" s="15"/>
      <c r="AQ651" s="15"/>
      <c r="AR651" s="209"/>
      <c r="AS651" s="210"/>
      <c r="AT651" s="210"/>
      <c r="AU651" s="210"/>
      <c r="AV651" s="210"/>
      <c r="AW651" s="210"/>
      <c r="AX651" s="210"/>
      <c r="AY651" s="49"/>
      <c r="AZ651" s="15"/>
      <c r="BA651" s="15"/>
      <c r="BB651" s="15"/>
      <c r="BC651" s="15"/>
      <c r="BD651" s="42"/>
      <c r="BE651" s="17"/>
      <c r="BF651" s="17"/>
      <c r="BG651" s="15"/>
    </row>
    <row r="652" ht="12.75" customHeight="1">
      <c r="A652" s="15"/>
      <c r="B652" s="13"/>
      <c r="C652" s="15"/>
      <c r="D652" s="15"/>
      <c r="E652" s="17"/>
      <c r="F652" s="17"/>
      <c r="G652" s="15"/>
      <c r="H652" s="15"/>
      <c r="I652" s="15"/>
      <c r="J652" s="49"/>
      <c r="K652" s="15"/>
      <c r="L652" s="21"/>
      <c r="M652" s="17"/>
      <c r="N652" s="17"/>
      <c r="O652" s="15"/>
      <c r="P652" s="15"/>
      <c r="Q652" s="15"/>
      <c r="R652" s="17"/>
      <c r="S652" s="26"/>
      <c r="T652" s="26"/>
      <c r="U652" s="26"/>
      <c r="V652" s="26"/>
      <c r="W652" s="26"/>
      <c r="X652" s="26"/>
      <c r="Y652" s="15"/>
      <c r="Z652" s="49"/>
      <c r="AA652" s="15"/>
      <c r="AB652" s="15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49"/>
      <c r="AP652" s="15"/>
      <c r="AQ652" s="15"/>
      <c r="AR652" s="209"/>
      <c r="AS652" s="210"/>
      <c r="AT652" s="210"/>
      <c r="AU652" s="210"/>
      <c r="AV652" s="210"/>
      <c r="AW652" s="210"/>
      <c r="AX652" s="210"/>
      <c r="AY652" s="49"/>
      <c r="AZ652" s="15"/>
      <c r="BA652" s="15"/>
      <c r="BB652" s="15"/>
      <c r="BC652" s="15"/>
      <c r="BD652" s="42"/>
      <c r="BE652" s="17"/>
      <c r="BF652" s="17"/>
      <c r="BG652" s="15"/>
    </row>
    <row r="653" ht="12.75" customHeight="1">
      <c r="A653" s="15"/>
      <c r="B653" s="13"/>
      <c r="C653" s="15"/>
      <c r="D653" s="15"/>
      <c r="E653" s="17"/>
      <c r="F653" s="17"/>
      <c r="G653" s="15"/>
      <c r="H653" s="15"/>
      <c r="I653" s="15"/>
      <c r="J653" s="49"/>
      <c r="K653" s="15"/>
      <c r="L653" s="21"/>
      <c r="M653" s="17"/>
      <c r="N653" s="17"/>
      <c r="O653" s="15"/>
      <c r="P653" s="15"/>
      <c r="Q653" s="15"/>
      <c r="R653" s="17"/>
      <c r="S653" s="26"/>
      <c r="T653" s="26"/>
      <c r="U653" s="26"/>
      <c r="V653" s="26"/>
      <c r="W653" s="26"/>
      <c r="X653" s="26"/>
      <c r="Y653" s="15"/>
      <c r="Z653" s="49"/>
      <c r="AA653" s="15"/>
      <c r="AB653" s="15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49"/>
      <c r="AP653" s="15"/>
      <c r="AQ653" s="15"/>
      <c r="AR653" s="209"/>
      <c r="AS653" s="210"/>
      <c r="AT653" s="210"/>
      <c r="AU653" s="210"/>
      <c r="AV653" s="210"/>
      <c r="AW653" s="210"/>
      <c r="AX653" s="210"/>
      <c r="AY653" s="49"/>
      <c r="AZ653" s="15"/>
      <c r="BA653" s="15"/>
      <c r="BB653" s="15"/>
      <c r="BC653" s="15"/>
      <c r="BD653" s="42"/>
      <c r="BE653" s="17"/>
      <c r="BF653" s="17"/>
      <c r="BG653" s="15"/>
    </row>
    <row r="654" ht="12.75" customHeight="1">
      <c r="A654" s="15"/>
      <c r="B654" s="13"/>
      <c r="C654" s="15"/>
      <c r="D654" s="15"/>
      <c r="E654" s="17"/>
      <c r="F654" s="17"/>
      <c r="G654" s="15"/>
      <c r="H654" s="15"/>
      <c r="I654" s="15"/>
      <c r="J654" s="49"/>
      <c r="K654" s="15"/>
      <c r="L654" s="21"/>
      <c r="M654" s="17"/>
      <c r="N654" s="17"/>
      <c r="O654" s="15"/>
      <c r="P654" s="15"/>
      <c r="Q654" s="15"/>
      <c r="R654" s="17"/>
      <c r="S654" s="26"/>
      <c r="T654" s="26"/>
      <c r="U654" s="26"/>
      <c r="V654" s="26"/>
      <c r="W654" s="26"/>
      <c r="X654" s="26"/>
      <c r="Y654" s="15"/>
      <c r="Z654" s="49"/>
      <c r="AA654" s="15"/>
      <c r="AB654" s="15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49"/>
      <c r="AP654" s="15"/>
      <c r="AQ654" s="15"/>
      <c r="AR654" s="209"/>
      <c r="AS654" s="210"/>
      <c r="AT654" s="210"/>
      <c r="AU654" s="210"/>
      <c r="AV654" s="210"/>
      <c r="AW654" s="210"/>
      <c r="AX654" s="210"/>
      <c r="AY654" s="49"/>
      <c r="AZ654" s="15"/>
      <c r="BA654" s="15"/>
      <c r="BB654" s="15"/>
      <c r="BC654" s="15"/>
      <c r="BD654" s="42"/>
      <c r="BE654" s="17"/>
      <c r="BF654" s="17"/>
      <c r="BG654" s="15"/>
    </row>
    <row r="655" ht="12.75" customHeight="1">
      <c r="A655" s="15"/>
      <c r="B655" s="13"/>
      <c r="C655" s="15"/>
      <c r="D655" s="15"/>
      <c r="E655" s="17"/>
      <c r="F655" s="17"/>
      <c r="G655" s="15"/>
      <c r="H655" s="15"/>
      <c r="I655" s="15"/>
      <c r="J655" s="49"/>
      <c r="K655" s="15"/>
      <c r="L655" s="21"/>
      <c r="M655" s="17"/>
      <c r="N655" s="17"/>
      <c r="O655" s="15"/>
      <c r="P655" s="15"/>
      <c r="Q655" s="15"/>
      <c r="R655" s="17"/>
      <c r="S655" s="26"/>
      <c r="T655" s="26"/>
      <c r="U655" s="26"/>
      <c r="V655" s="26"/>
      <c r="W655" s="26"/>
      <c r="X655" s="26"/>
      <c r="Y655" s="15"/>
      <c r="Z655" s="49"/>
      <c r="AA655" s="15"/>
      <c r="AB655" s="15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49"/>
      <c r="AP655" s="15"/>
      <c r="AQ655" s="15"/>
      <c r="AR655" s="209"/>
      <c r="AS655" s="210"/>
      <c r="AT655" s="210"/>
      <c r="AU655" s="210"/>
      <c r="AV655" s="210"/>
      <c r="AW655" s="210"/>
      <c r="AX655" s="210"/>
      <c r="AY655" s="49"/>
      <c r="AZ655" s="15"/>
      <c r="BA655" s="15"/>
      <c r="BB655" s="15"/>
      <c r="BC655" s="15"/>
      <c r="BD655" s="42"/>
      <c r="BE655" s="17"/>
      <c r="BF655" s="17"/>
      <c r="BG655" s="15"/>
    </row>
    <row r="656" ht="12.75" customHeight="1">
      <c r="A656" s="15"/>
      <c r="B656" s="13"/>
      <c r="C656" s="15"/>
      <c r="D656" s="15"/>
      <c r="E656" s="17"/>
      <c r="F656" s="17"/>
      <c r="G656" s="15"/>
      <c r="H656" s="15"/>
      <c r="I656" s="15"/>
      <c r="J656" s="49"/>
      <c r="K656" s="15"/>
      <c r="L656" s="21"/>
      <c r="M656" s="17"/>
      <c r="N656" s="17"/>
      <c r="O656" s="15"/>
      <c r="P656" s="15"/>
      <c r="Q656" s="15"/>
      <c r="R656" s="17"/>
      <c r="S656" s="26"/>
      <c r="T656" s="26"/>
      <c r="U656" s="26"/>
      <c r="V656" s="26"/>
      <c r="W656" s="26"/>
      <c r="X656" s="26"/>
      <c r="Y656" s="15"/>
      <c r="Z656" s="49"/>
      <c r="AA656" s="15"/>
      <c r="AB656" s="15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49"/>
      <c r="AP656" s="15"/>
      <c r="AQ656" s="15"/>
      <c r="AR656" s="209"/>
      <c r="AS656" s="210"/>
      <c r="AT656" s="210"/>
      <c r="AU656" s="210"/>
      <c r="AV656" s="210"/>
      <c r="AW656" s="210"/>
      <c r="AX656" s="210"/>
      <c r="AY656" s="49"/>
      <c r="AZ656" s="15"/>
      <c r="BA656" s="15"/>
      <c r="BB656" s="15"/>
      <c r="BC656" s="15"/>
      <c r="BD656" s="42"/>
      <c r="BE656" s="17"/>
      <c r="BF656" s="17"/>
      <c r="BG656" s="15"/>
    </row>
    <row r="657" ht="12.75" customHeight="1">
      <c r="A657" s="15"/>
      <c r="B657" s="13"/>
      <c r="C657" s="15"/>
      <c r="D657" s="15"/>
      <c r="E657" s="17"/>
      <c r="F657" s="17"/>
      <c r="G657" s="15"/>
      <c r="H657" s="15"/>
      <c r="I657" s="15"/>
      <c r="J657" s="49"/>
      <c r="K657" s="15"/>
      <c r="L657" s="21"/>
      <c r="M657" s="17"/>
      <c r="N657" s="17"/>
      <c r="O657" s="15"/>
      <c r="P657" s="15"/>
      <c r="Q657" s="15"/>
      <c r="R657" s="17"/>
      <c r="S657" s="26"/>
      <c r="T657" s="26"/>
      <c r="U657" s="26"/>
      <c r="V657" s="26"/>
      <c r="W657" s="26"/>
      <c r="X657" s="26"/>
      <c r="Y657" s="15"/>
      <c r="Z657" s="49"/>
      <c r="AA657" s="15"/>
      <c r="AB657" s="15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49"/>
      <c r="AP657" s="15"/>
      <c r="AQ657" s="15"/>
      <c r="AR657" s="209"/>
      <c r="AS657" s="210"/>
      <c r="AT657" s="210"/>
      <c r="AU657" s="210"/>
      <c r="AV657" s="210"/>
      <c r="AW657" s="210"/>
      <c r="AX657" s="210"/>
      <c r="AY657" s="49"/>
      <c r="AZ657" s="15"/>
      <c r="BA657" s="15"/>
      <c r="BB657" s="15"/>
      <c r="BC657" s="15"/>
      <c r="BD657" s="42"/>
      <c r="BE657" s="17"/>
      <c r="BF657" s="17"/>
      <c r="BG657" s="15"/>
    </row>
    <row r="658" ht="12.75" customHeight="1">
      <c r="A658" s="15"/>
      <c r="B658" s="13"/>
      <c r="C658" s="15"/>
      <c r="D658" s="15"/>
      <c r="E658" s="17"/>
      <c r="F658" s="17"/>
      <c r="G658" s="15"/>
      <c r="H658" s="15"/>
      <c r="I658" s="15"/>
      <c r="J658" s="49"/>
      <c r="K658" s="15"/>
      <c r="L658" s="21"/>
      <c r="M658" s="17"/>
      <c r="N658" s="17"/>
      <c r="O658" s="15"/>
      <c r="P658" s="15"/>
      <c r="Q658" s="15"/>
      <c r="R658" s="17"/>
      <c r="S658" s="26"/>
      <c r="T658" s="26"/>
      <c r="U658" s="26"/>
      <c r="V658" s="26"/>
      <c r="W658" s="26"/>
      <c r="X658" s="26"/>
      <c r="Y658" s="15"/>
      <c r="Z658" s="49"/>
      <c r="AA658" s="15"/>
      <c r="AB658" s="15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49"/>
      <c r="AP658" s="15"/>
      <c r="AQ658" s="15"/>
      <c r="AR658" s="209"/>
      <c r="AS658" s="210"/>
      <c r="AT658" s="210"/>
      <c r="AU658" s="210"/>
      <c r="AV658" s="210"/>
      <c r="AW658" s="210"/>
      <c r="AX658" s="210"/>
      <c r="AY658" s="49"/>
      <c r="AZ658" s="15"/>
      <c r="BA658" s="15"/>
      <c r="BB658" s="15"/>
      <c r="BC658" s="15"/>
      <c r="BD658" s="42"/>
      <c r="BE658" s="17"/>
      <c r="BF658" s="17"/>
      <c r="BG658" s="15"/>
    </row>
    <row r="659" ht="12.75" customHeight="1">
      <c r="A659" s="15"/>
      <c r="B659" s="13"/>
      <c r="C659" s="15"/>
      <c r="D659" s="15"/>
      <c r="E659" s="17"/>
      <c r="F659" s="17"/>
      <c r="G659" s="15"/>
      <c r="H659" s="15"/>
      <c r="I659" s="15"/>
      <c r="J659" s="49"/>
      <c r="K659" s="15"/>
      <c r="L659" s="21"/>
      <c r="M659" s="17"/>
      <c r="N659" s="17"/>
      <c r="O659" s="15"/>
      <c r="P659" s="15"/>
      <c r="Q659" s="15"/>
      <c r="R659" s="17"/>
      <c r="S659" s="26"/>
      <c r="T659" s="26"/>
      <c r="U659" s="26"/>
      <c r="V659" s="26"/>
      <c r="W659" s="26"/>
      <c r="X659" s="26"/>
      <c r="Y659" s="15"/>
      <c r="Z659" s="49"/>
      <c r="AA659" s="15"/>
      <c r="AB659" s="15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49"/>
      <c r="AP659" s="15"/>
      <c r="AQ659" s="15"/>
      <c r="AR659" s="209"/>
      <c r="AS659" s="210"/>
      <c r="AT659" s="210"/>
      <c r="AU659" s="210"/>
      <c r="AV659" s="210"/>
      <c r="AW659" s="210"/>
      <c r="AX659" s="210"/>
      <c r="AY659" s="49"/>
      <c r="AZ659" s="15"/>
      <c r="BA659" s="15"/>
      <c r="BB659" s="15"/>
      <c r="BC659" s="15"/>
      <c r="BD659" s="42"/>
      <c r="BE659" s="17"/>
      <c r="BF659" s="17"/>
      <c r="BG659" s="15"/>
    </row>
    <row r="660" ht="12.75" customHeight="1">
      <c r="A660" s="15"/>
      <c r="B660" s="13"/>
      <c r="C660" s="15"/>
      <c r="D660" s="15"/>
      <c r="E660" s="17"/>
      <c r="F660" s="17"/>
      <c r="G660" s="15"/>
      <c r="H660" s="15"/>
      <c r="I660" s="15"/>
      <c r="J660" s="49"/>
      <c r="K660" s="15"/>
      <c r="L660" s="21"/>
      <c r="M660" s="17"/>
      <c r="N660" s="17"/>
      <c r="O660" s="15"/>
      <c r="P660" s="15"/>
      <c r="Q660" s="15"/>
      <c r="R660" s="17"/>
      <c r="S660" s="26"/>
      <c r="T660" s="26"/>
      <c r="U660" s="26"/>
      <c r="V660" s="26"/>
      <c r="W660" s="26"/>
      <c r="X660" s="26"/>
      <c r="Y660" s="15"/>
      <c r="Z660" s="49"/>
      <c r="AA660" s="15"/>
      <c r="AB660" s="15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49"/>
      <c r="AP660" s="15"/>
      <c r="AQ660" s="15"/>
      <c r="AR660" s="209"/>
      <c r="AS660" s="210"/>
      <c r="AT660" s="210"/>
      <c r="AU660" s="210"/>
      <c r="AV660" s="210"/>
      <c r="AW660" s="210"/>
      <c r="AX660" s="210"/>
      <c r="AY660" s="49"/>
      <c r="AZ660" s="15"/>
      <c r="BA660" s="15"/>
      <c r="BB660" s="15"/>
      <c r="BC660" s="15"/>
      <c r="BD660" s="42"/>
      <c r="BE660" s="17"/>
      <c r="BF660" s="17"/>
      <c r="BG660" s="15"/>
    </row>
    <row r="661" ht="12.75" customHeight="1">
      <c r="A661" s="15"/>
      <c r="B661" s="13"/>
      <c r="C661" s="15"/>
      <c r="D661" s="15"/>
      <c r="E661" s="17"/>
      <c r="F661" s="17"/>
      <c r="G661" s="15"/>
      <c r="H661" s="15"/>
      <c r="I661" s="15"/>
      <c r="J661" s="49"/>
      <c r="K661" s="15"/>
      <c r="L661" s="21"/>
      <c r="M661" s="17"/>
      <c r="N661" s="17"/>
      <c r="O661" s="15"/>
      <c r="P661" s="15"/>
      <c r="Q661" s="15"/>
      <c r="R661" s="17"/>
      <c r="S661" s="26"/>
      <c r="T661" s="26"/>
      <c r="U661" s="26"/>
      <c r="V661" s="26"/>
      <c r="W661" s="26"/>
      <c r="X661" s="26"/>
      <c r="Y661" s="15"/>
      <c r="Z661" s="49"/>
      <c r="AA661" s="15"/>
      <c r="AB661" s="15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49"/>
      <c r="AP661" s="15"/>
      <c r="AQ661" s="15"/>
      <c r="AR661" s="209"/>
      <c r="AS661" s="210"/>
      <c r="AT661" s="210"/>
      <c r="AU661" s="210"/>
      <c r="AV661" s="210"/>
      <c r="AW661" s="210"/>
      <c r="AX661" s="210"/>
      <c r="AY661" s="49"/>
      <c r="AZ661" s="15"/>
      <c r="BA661" s="15"/>
      <c r="BB661" s="15"/>
      <c r="BC661" s="15"/>
      <c r="BD661" s="42"/>
      <c r="BE661" s="17"/>
      <c r="BF661" s="17"/>
      <c r="BG661" s="15"/>
    </row>
    <row r="662" ht="12.75" customHeight="1">
      <c r="A662" s="15"/>
      <c r="B662" s="13"/>
      <c r="C662" s="15"/>
      <c r="D662" s="15"/>
      <c r="E662" s="17"/>
      <c r="F662" s="17"/>
      <c r="G662" s="15"/>
      <c r="H662" s="15"/>
      <c r="I662" s="15"/>
      <c r="J662" s="49"/>
      <c r="K662" s="15"/>
      <c r="L662" s="21"/>
      <c r="M662" s="17"/>
      <c r="N662" s="17"/>
      <c r="O662" s="15"/>
      <c r="P662" s="15"/>
      <c r="Q662" s="15"/>
      <c r="R662" s="17"/>
      <c r="S662" s="26"/>
      <c r="T662" s="26"/>
      <c r="U662" s="26"/>
      <c r="V662" s="26"/>
      <c r="W662" s="26"/>
      <c r="X662" s="26"/>
      <c r="Y662" s="15"/>
      <c r="Z662" s="49"/>
      <c r="AA662" s="15"/>
      <c r="AB662" s="15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49"/>
      <c r="AP662" s="15"/>
      <c r="AQ662" s="15"/>
      <c r="AR662" s="209"/>
      <c r="AS662" s="210"/>
      <c r="AT662" s="210"/>
      <c r="AU662" s="210"/>
      <c r="AV662" s="210"/>
      <c r="AW662" s="210"/>
      <c r="AX662" s="210"/>
      <c r="AY662" s="49"/>
      <c r="AZ662" s="15"/>
      <c r="BA662" s="15"/>
      <c r="BB662" s="15"/>
      <c r="BC662" s="15"/>
      <c r="BD662" s="42"/>
      <c r="BE662" s="17"/>
      <c r="BF662" s="17"/>
      <c r="BG662" s="15"/>
    </row>
    <row r="663" ht="12.75" customHeight="1">
      <c r="A663" s="15"/>
      <c r="B663" s="13"/>
      <c r="C663" s="15"/>
      <c r="D663" s="15"/>
      <c r="E663" s="17"/>
      <c r="F663" s="17"/>
      <c r="G663" s="15"/>
      <c r="H663" s="15"/>
      <c r="I663" s="15"/>
      <c r="J663" s="49"/>
      <c r="K663" s="15"/>
      <c r="L663" s="21"/>
      <c r="M663" s="17"/>
      <c r="N663" s="17"/>
      <c r="O663" s="15"/>
      <c r="P663" s="15"/>
      <c r="Q663" s="15"/>
      <c r="R663" s="17"/>
      <c r="S663" s="26"/>
      <c r="T663" s="26"/>
      <c r="U663" s="26"/>
      <c r="V663" s="26"/>
      <c r="W663" s="26"/>
      <c r="X663" s="26"/>
      <c r="Y663" s="15"/>
      <c r="Z663" s="49"/>
      <c r="AA663" s="15"/>
      <c r="AB663" s="15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49"/>
      <c r="AP663" s="15"/>
      <c r="AQ663" s="15"/>
      <c r="AR663" s="209"/>
      <c r="AS663" s="210"/>
      <c r="AT663" s="210"/>
      <c r="AU663" s="210"/>
      <c r="AV663" s="210"/>
      <c r="AW663" s="210"/>
      <c r="AX663" s="210"/>
      <c r="AY663" s="49"/>
      <c r="AZ663" s="15"/>
      <c r="BA663" s="15"/>
      <c r="BB663" s="15"/>
      <c r="BC663" s="15"/>
      <c r="BD663" s="42"/>
      <c r="BE663" s="17"/>
      <c r="BF663" s="17"/>
      <c r="BG663" s="15"/>
    </row>
    <row r="664" ht="12.75" customHeight="1">
      <c r="A664" s="15"/>
      <c r="B664" s="13"/>
      <c r="C664" s="15"/>
      <c r="D664" s="15"/>
      <c r="E664" s="17"/>
      <c r="F664" s="17"/>
      <c r="G664" s="15"/>
      <c r="H664" s="15"/>
      <c r="I664" s="15"/>
      <c r="J664" s="49"/>
      <c r="K664" s="15"/>
      <c r="L664" s="21"/>
      <c r="M664" s="17"/>
      <c r="N664" s="17"/>
      <c r="O664" s="15"/>
      <c r="P664" s="15"/>
      <c r="Q664" s="15"/>
      <c r="R664" s="17"/>
      <c r="S664" s="26"/>
      <c r="T664" s="26"/>
      <c r="U664" s="26"/>
      <c r="V664" s="26"/>
      <c r="W664" s="26"/>
      <c r="X664" s="26"/>
      <c r="Y664" s="15"/>
      <c r="Z664" s="49"/>
      <c r="AA664" s="15"/>
      <c r="AB664" s="15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49"/>
      <c r="AP664" s="15"/>
      <c r="AQ664" s="15"/>
      <c r="AR664" s="209"/>
      <c r="AS664" s="210"/>
      <c r="AT664" s="210"/>
      <c r="AU664" s="210"/>
      <c r="AV664" s="210"/>
      <c r="AW664" s="210"/>
      <c r="AX664" s="210"/>
      <c r="AY664" s="49"/>
      <c r="AZ664" s="15"/>
      <c r="BA664" s="15"/>
      <c r="BB664" s="15"/>
      <c r="BC664" s="15"/>
      <c r="BD664" s="42"/>
      <c r="BE664" s="17"/>
      <c r="BF664" s="17"/>
      <c r="BG664" s="15"/>
    </row>
    <row r="665" ht="12.75" customHeight="1">
      <c r="A665" s="15"/>
      <c r="B665" s="13"/>
      <c r="C665" s="15"/>
      <c r="D665" s="15"/>
      <c r="E665" s="17"/>
      <c r="F665" s="17"/>
      <c r="G665" s="15"/>
      <c r="H665" s="15"/>
      <c r="I665" s="15"/>
      <c r="J665" s="49"/>
      <c r="K665" s="15"/>
      <c r="L665" s="21"/>
      <c r="M665" s="17"/>
      <c r="N665" s="17"/>
      <c r="O665" s="15"/>
      <c r="P665" s="15"/>
      <c r="Q665" s="15"/>
      <c r="R665" s="17"/>
      <c r="S665" s="26"/>
      <c r="T665" s="26"/>
      <c r="U665" s="26"/>
      <c r="V665" s="26"/>
      <c r="W665" s="26"/>
      <c r="X665" s="26"/>
      <c r="Y665" s="15"/>
      <c r="Z665" s="49"/>
      <c r="AA665" s="15"/>
      <c r="AB665" s="15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49"/>
      <c r="AP665" s="15"/>
      <c r="AQ665" s="15"/>
      <c r="AR665" s="209"/>
      <c r="AS665" s="210"/>
      <c r="AT665" s="210"/>
      <c r="AU665" s="210"/>
      <c r="AV665" s="210"/>
      <c r="AW665" s="210"/>
      <c r="AX665" s="210"/>
      <c r="AY665" s="49"/>
      <c r="AZ665" s="15"/>
      <c r="BA665" s="15"/>
      <c r="BB665" s="15"/>
      <c r="BC665" s="15"/>
      <c r="BD665" s="42"/>
      <c r="BE665" s="17"/>
      <c r="BF665" s="17"/>
      <c r="BG665" s="15"/>
    </row>
    <row r="666" ht="12.75" customHeight="1">
      <c r="A666" s="15"/>
      <c r="B666" s="13"/>
      <c r="C666" s="15"/>
      <c r="D666" s="15"/>
      <c r="E666" s="17"/>
      <c r="F666" s="17"/>
      <c r="G666" s="15"/>
      <c r="H666" s="15"/>
      <c r="I666" s="15"/>
      <c r="J666" s="49"/>
      <c r="K666" s="15"/>
      <c r="L666" s="21"/>
      <c r="M666" s="17"/>
      <c r="N666" s="17"/>
      <c r="O666" s="15"/>
      <c r="P666" s="15"/>
      <c r="Q666" s="15"/>
      <c r="R666" s="17"/>
      <c r="S666" s="26"/>
      <c r="T666" s="26"/>
      <c r="U666" s="26"/>
      <c r="V666" s="26"/>
      <c r="W666" s="26"/>
      <c r="X666" s="26"/>
      <c r="Y666" s="15"/>
      <c r="Z666" s="49"/>
      <c r="AA666" s="15"/>
      <c r="AB666" s="15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49"/>
      <c r="AP666" s="15"/>
      <c r="AQ666" s="15"/>
      <c r="AR666" s="209"/>
      <c r="AS666" s="210"/>
      <c r="AT666" s="210"/>
      <c r="AU666" s="210"/>
      <c r="AV666" s="210"/>
      <c r="AW666" s="210"/>
      <c r="AX666" s="210"/>
      <c r="AY666" s="49"/>
      <c r="AZ666" s="15"/>
      <c r="BA666" s="15"/>
      <c r="BB666" s="15"/>
      <c r="BC666" s="15"/>
      <c r="BD666" s="42"/>
      <c r="BE666" s="17"/>
      <c r="BF666" s="17"/>
      <c r="BG666" s="15"/>
    </row>
    <row r="667" ht="12.75" customHeight="1">
      <c r="A667" s="15"/>
      <c r="B667" s="13"/>
      <c r="C667" s="15"/>
      <c r="D667" s="15"/>
      <c r="E667" s="17"/>
      <c r="F667" s="17"/>
      <c r="G667" s="15"/>
      <c r="H667" s="15"/>
      <c r="I667" s="15"/>
      <c r="J667" s="49"/>
      <c r="K667" s="15"/>
      <c r="L667" s="21"/>
      <c r="M667" s="17"/>
      <c r="N667" s="17"/>
      <c r="O667" s="15"/>
      <c r="P667" s="15"/>
      <c r="Q667" s="15"/>
      <c r="R667" s="17"/>
      <c r="S667" s="26"/>
      <c r="T667" s="26"/>
      <c r="U667" s="26"/>
      <c r="V667" s="26"/>
      <c r="W667" s="26"/>
      <c r="X667" s="26"/>
      <c r="Y667" s="15"/>
      <c r="Z667" s="49"/>
      <c r="AA667" s="15"/>
      <c r="AB667" s="15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49"/>
      <c r="AP667" s="15"/>
      <c r="AQ667" s="15"/>
      <c r="AR667" s="209"/>
      <c r="AS667" s="210"/>
      <c r="AT667" s="210"/>
      <c r="AU667" s="210"/>
      <c r="AV667" s="210"/>
      <c r="AW667" s="210"/>
      <c r="AX667" s="210"/>
      <c r="AY667" s="49"/>
      <c r="AZ667" s="15"/>
      <c r="BA667" s="15"/>
      <c r="BB667" s="15"/>
      <c r="BC667" s="15"/>
      <c r="BD667" s="42"/>
      <c r="BE667" s="17"/>
      <c r="BF667" s="17"/>
      <c r="BG667" s="15"/>
    </row>
    <row r="668" ht="12.75" customHeight="1">
      <c r="A668" s="15"/>
      <c r="B668" s="13"/>
      <c r="C668" s="15"/>
      <c r="D668" s="15"/>
      <c r="E668" s="17"/>
      <c r="F668" s="17"/>
      <c r="G668" s="15"/>
      <c r="H668" s="15"/>
      <c r="I668" s="15"/>
      <c r="J668" s="49"/>
      <c r="K668" s="15"/>
      <c r="L668" s="21"/>
      <c r="M668" s="17"/>
      <c r="N668" s="17"/>
      <c r="O668" s="15"/>
      <c r="P668" s="15"/>
      <c r="Q668" s="15"/>
      <c r="R668" s="17"/>
      <c r="S668" s="26"/>
      <c r="T668" s="26"/>
      <c r="U668" s="26"/>
      <c r="V668" s="26"/>
      <c r="W668" s="26"/>
      <c r="X668" s="26"/>
      <c r="Y668" s="15"/>
      <c r="Z668" s="49"/>
      <c r="AA668" s="15"/>
      <c r="AB668" s="15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49"/>
      <c r="AP668" s="15"/>
      <c r="AQ668" s="15"/>
      <c r="AR668" s="209"/>
      <c r="AS668" s="210"/>
      <c r="AT668" s="210"/>
      <c r="AU668" s="210"/>
      <c r="AV668" s="210"/>
      <c r="AW668" s="210"/>
      <c r="AX668" s="210"/>
      <c r="AY668" s="49"/>
      <c r="AZ668" s="15"/>
      <c r="BA668" s="15"/>
      <c r="BB668" s="15"/>
      <c r="BC668" s="15"/>
      <c r="BD668" s="42"/>
      <c r="BE668" s="17"/>
      <c r="BF668" s="17"/>
      <c r="BG668" s="15"/>
    </row>
    <row r="669" ht="12.75" customHeight="1">
      <c r="A669" s="15"/>
      <c r="B669" s="13"/>
      <c r="C669" s="15"/>
      <c r="D669" s="15"/>
      <c r="E669" s="17"/>
      <c r="F669" s="17"/>
      <c r="G669" s="15"/>
      <c r="H669" s="15"/>
      <c r="I669" s="15"/>
      <c r="J669" s="49"/>
      <c r="K669" s="15"/>
      <c r="L669" s="21"/>
      <c r="M669" s="17"/>
      <c r="N669" s="17"/>
      <c r="O669" s="15"/>
      <c r="P669" s="15"/>
      <c r="Q669" s="15"/>
      <c r="R669" s="17"/>
      <c r="S669" s="26"/>
      <c r="T669" s="26"/>
      <c r="U669" s="26"/>
      <c r="V669" s="26"/>
      <c r="W669" s="26"/>
      <c r="X669" s="26"/>
      <c r="Y669" s="15"/>
      <c r="Z669" s="49"/>
      <c r="AA669" s="15"/>
      <c r="AB669" s="15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49"/>
      <c r="AP669" s="15"/>
      <c r="AQ669" s="15"/>
      <c r="AR669" s="209"/>
      <c r="AS669" s="210"/>
      <c r="AT669" s="210"/>
      <c r="AU669" s="210"/>
      <c r="AV669" s="210"/>
      <c r="AW669" s="210"/>
      <c r="AX669" s="210"/>
      <c r="AY669" s="49"/>
      <c r="AZ669" s="15"/>
      <c r="BA669" s="15"/>
      <c r="BB669" s="15"/>
      <c r="BC669" s="15"/>
      <c r="BD669" s="42"/>
      <c r="BE669" s="17"/>
      <c r="BF669" s="17"/>
      <c r="BG669" s="15"/>
    </row>
    <row r="670" ht="12.75" customHeight="1">
      <c r="A670" s="15"/>
      <c r="B670" s="13"/>
      <c r="C670" s="15"/>
      <c r="D670" s="15"/>
      <c r="E670" s="17"/>
      <c r="F670" s="17"/>
      <c r="G670" s="15"/>
      <c r="H670" s="15"/>
      <c r="I670" s="15"/>
      <c r="J670" s="49"/>
      <c r="K670" s="15"/>
      <c r="L670" s="21"/>
      <c r="M670" s="17"/>
      <c r="N670" s="17"/>
      <c r="O670" s="15"/>
      <c r="P670" s="15"/>
      <c r="Q670" s="15"/>
      <c r="R670" s="17"/>
      <c r="S670" s="26"/>
      <c r="T670" s="26"/>
      <c r="U670" s="26"/>
      <c r="V670" s="26"/>
      <c r="W670" s="26"/>
      <c r="X670" s="26"/>
      <c r="Y670" s="15"/>
      <c r="Z670" s="49"/>
      <c r="AA670" s="15"/>
      <c r="AB670" s="15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49"/>
      <c r="AP670" s="15"/>
      <c r="AQ670" s="15"/>
      <c r="AR670" s="209"/>
      <c r="AS670" s="210"/>
      <c r="AT670" s="210"/>
      <c r="AU670" s="210"/>
      <c r="AV670" s="210"/>
      <c r="AW670" s="210"/>
      <c r="AX670" s="210"/>
      <c r="AY670" s="49"/>
      <c r="AZ670" s="15"/>
      <c r="BA670" s="15"/>
      <c r="BB670" s="15"/>
      <c r="BC670" s="15"/>
      <c r="BD670" s="42"/>
      <c r="BE670" s="17"/>
      <c r="BF670" s="17"/>
      <c r="BG670" s="15"/>
    </row>
    <row r="671" ht="12.75" customHeight="1">
      <c r="A671" s="15"/>
      <c r="B671" s="13"/>
      <c r="C671" s="15"/>
      <c r="D671" s="15"/>
      <c r="E671" s="17"/>
      <c r="F671" s="17"/>
      <c r="G671" s="15"/>
      <c r="H671" s="15"/>
      <c r="I671" s="15"/>
      <c r="J671" s="49"/>
      <c r="K671" s="15"/>
      <c r="L671" s="21"/>
      <c r="M671" s="17"/>
      <c r="N671" s="17"/>
      <c r="O671" s="15"/>
      <c r="P671" s="15"/>
      <c r="Q671" s="15"/>
      <c r="R671" s="17"/>
      <c r="S671" s="26"/>
      <c r="T671" s="26"/>
      <c r="U671" s="26"/>
      <c r="V671" s="26"/>
      <c r="W671" s="26"/>
      <c r="X671" s="26"/>
      <c r="Y671" s="15"/>
      <c r="Z671" s="49"/>
      <c r="AA671" s="15"/>
      <c r="AB671" s="15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49"/>
      <c r="AP671" s="15"/>
      <c r="AQ671" s="15"/>
      <c r="AR671" s="209"/>
      <c r="AS671" s="210"/>
      <c r="AT671" s="210"/>
      <c r="AU671" s="210"/>
      <c r="AV671" s="210"/>
      <c r="AW671" s="210"/>
      <c r="AX671" s="210"/>
      <c r="AY671" s="49"/>
      <c r="AZ671" s="15"/>
      <c r="BA671" s="15"/>
      <c r="BB671" s="15"/>
      <c r="BC671" s="15"/>
      <c r="BD671" s="42"/>
      <c r="BE671" s="17"/>
      <c r="BF671" s="17"/>
      <c r="BG671" s="15"/>
    </row>
    <row r="672" ht="12.75" customHeight="1">
      <c r="A672" s="15"/>
      <c r="B672" s="13"/>
      <c r="C672" s="15"/>
      <c r="D672" s="15"/>
      <c r="E672" s="17"/>
      <c r="F672" s="17"/>
      <c r="G672" s="15"/>
      <c r="H672" s="15"/>
      <c r="I672" s="15"/>
      <c r="J672" s="49"/>
      <c r="K672" s="15"/>
      <c r="L672" s="21"/>
      <c r="M672" s="17"/>
      <c r="N672" s="17"/>
      <c r="O672" s="15"/>
      <c r="P672" s="15"/>
      <c r="Q672" s="15"/>
      <c r="R672" s="17"/>
      <c r="S672" s="26"/>
      <c r="T672" s="26"/>
      <c r="U672" s="26"/>
      <c r="V672" s="26"/>
      <c r="W672" s="26"/>
      <c r="X672" s="26"/>
      <c r="Y672" s="15"/>
      <c r="Z672" s="49"/>
      <c r="AA672" s="15"/>
      <c r="AB672" s="15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49"/>
      <c r="AP672" s="15"/>
      <c r="AQ672" s="15"/>
      <c r="AR672" s="209"/>
      <c r="AS672" s="210"/>
      <c r="AT672" s="210"/>
      <c r="AU672" s="210"/>
      <c r="AV672" s="210"/>
      <c r="AW672" s="210"/>
      <c r="AX672" s="210"/>
      <c r="AY672" s="49"/>
      <c r="AZ672" s="15"/>
      <c r="BA672" s="15"/>
      <c r="BB672" s="15"/>
      <c r="BC672" s="15"/>
      <c r="BD672" s="42"/>
      <c r="BE672" s="17"/>
      <c r="BF672" s="17"/>
      <c r="BG672" s="15"/>
    </row>
    <row r="673" ht="12.75" customHeight="1">
      <c r="A673" s="15"/>
      <c r="B673" s="13"/>
      <c r="C673" s="15"/>
      <c r="D673" s="15"/>
      <c r="E673" s="17"/>
      <c r="F673" s="17"/>
      <c r="G673" s="15"/>
      <c r="H673" s="15"/>
      <c r="I673" s="15"/>
      <c r="J673" s="49"/>
      <c r="K673" s="15"/>
      <c r="L673" s="21"/>
      <c r="M673" s="17"/>
      <c r="N673" s="17"/>
      <c r="O673" s="15"/>
      <c r="P673" s="15"/>
      <c r="Q673" s="15"/>
      <c r="R673" s="17"/>
      <c r="S673" s="26"/>
      <c r="T673" s="26"/>
      <c r="U673" s="26"/>
      <c r="V673" s="26"/>
      <c r="W673" s="26"/>
      <c r="X673" s="26"/>
      <c r="Y673" s="15"/>
      <c r="Z673" s="49"/>
      <c r="AA673" s="15"/>
      <c r="AB673" s="15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49"/>
      <c r="AP673" s="15"/>
      <c r="AQ673" s="15"/>
      <c r="AR673" s="209"/>
      <c r="AS673" s="210"/>
      <c r="AT673" s="210"/>
      <c r="AU673" s="210"/>
      <c r="AV673" s="210"/>
      <c r="AW673" s="210"/>
      <c r="AX673" s="210"/>
      <c r="AY673" s="49"/>
      <c r="AZ673" s="15"/>
      <c r="BA673" s="15"/>
      <c r="BB673" s="15"/>
      <c r="BC673" s="15"/>
      <c r="BD673" s="42"/>
      <c r="BE673" s="17"/>
      <c r="BF673" s="17"/>
      <c r="BG673" s="15"/>
    </row>
    <row r="674" ht="12.75" customHeight="1">
      <c r="A674" s="15"/>
      <c r="B674" s="13"/>
      <c r="C674" s="15"/>
      <c r="D674" s="15"/>
      <c r="E674" s="17"/>
      <c r="F674" s="17"/>
      <c r="G674" s="15"/>
      <c r="H674" s="15"/>
      <c r="I674" s="15"/>
      <c r="J674" s="49"/>
      <c r="K674" s="15"/>
      <c r="L674" s="21"/>
      <c r="M674" s="17"/>
      <c r="N674" s="17"/>
      <c r="O674" s="15"/>
      <c r="P674" s="15"/>
      <c r="Q674" s="15"/>
      <c r="R674" s="17"/>
      <c r="S674" s="26"/>
      <c r="T674" s="26"/>
      <c r="U674" s="26"/>
      <c r="V674" s="26"/>
      <c r="W674" s="26"/>
      <c r="X674" s="26"/>
      <c r="Y674" s="15"/>
      <c r="Z674" s="49"/>
      <c r="AA674" s="15"/>
      <c r="AB674" s="15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49"/>
      <c r="AP674" s="15"/>
      <c r="AQ674" s="15"/>
      <c r="AR674" s="209"/>
      <c r="AS674" s="210"/>
      <c r="AT674" s="210"/>
      <c r="AU674" s="210"/>
      <c r="AV674" s="210"/>
      <c r="AW674" s="210"/>
      <c r="AX674" s="210"/>
      <c r="AY674" s="49"/>
      <c r="AZ674" s="15"/>
      <c r="BA674" s="15"/>
      <c r="BB674" s="15"/>
      <c r="BC674" s="15"/>
      <c r="BD674" s="42"/>
      <c r="BE674" s="17"/>
      <c r="BF674" s="17"/>
      <c r="BG674" s="15"/>
    </row>
    <row r="675" ht="12.75" customHeight="1">
      <c r="A675" s="15"/>
      <c r="B675" s="13"/>
      <c r="C675" s="15"/>
      <c r="D675" s="15"/>
      <c r="E675" s="17"/>
      <c r="F675" s="17"/>
      <c r="G675" s="15"/>
      <c r="H675" s="15"/>
      <c r="I675" s="15"/>
      <c r="J675" s="49"/>
      <c r="K675" s="15"/>
      <c r="L675" s="21"/>
      <c r="M675" s="17"/>
      <c r="N675" s="17"/>
      <c r="O675" s="15"/>
      <c r="P675" s="15"/>
      <c r="Q675" s="15"/>
      <c r="R675" s="17"/>
      <c r="S675" s="26"/>
      <c r="T675" s="26"/>
      <c r="U675" s="26"/>
      <c r="V675" s="26"/>
      <c r="W675" s="26"/>
      <c r="X675" s="26"/>
      <c r="Y675" s="15"/>
      <c r="Z675" s="49"/>
      <c r="AA675" s="15"/>
      <c r="AB675" s="15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49"/>
      <c r="AP675" s="15"/>
      <c r="AQ675" s="15"/>
      <c r="AR675" s="209"/>
      <c r="AS675" s="210"/>
      <c r="AT675" s="210"/>
      <c r="AU675" s="210"/>
      <c r="AV675" s="210"/>
      <c r="AW675" s="210"/>
      <c r="AX675" s="210"/>
      <c r="AY675" s="49"/>
      <c r="AZ675" s="15"/>
      <c r="BA675" s="15"/>
      <c r="BB675" s="15"/>
      <c r="BC675" s="15"/>
      <c r="BD675" s="42"/>
      <c r="BE675" s="17"/>
      <c r="BF675" s="17"/>
      <c r="BG675" s="15"/>
    </row>
    <row r="676" ht="12.75" customHeight="1">
      <c r="A676" s="15"/>
      <c r="B676" s="13"/>
      <c r="C676" s="15"/>
      <c r="D676" s="15"/>
      <c r="E676" s="17"/>
      <c r="F676" s="17"/>
      <c r="G676" s="15"/>
      <c r="H676" s="15"/>
      <c r="I676" s="15"/>
      <c r="J676" s="49"/>
      <c r="K676" s="15"/>
      <c r="L676" s="21"/>
      <c r="M676" s="17"/>
      <c r="N676" s="17"/>
      <c r="O676" s="15"/>
      <c r="P676" s="15"/>
      <c r="Q676" s="15"/>
      <c r="R676" s="17"/>
      <c r="S676" s="26"/>
      <c r="T676" s="26"/>
      <c r="U676" s="26"/>
      <c r="V676" s="26"/>
      <c r="W676" s="26"/>
      <c r="X676" s="26"/>
      <c r="Y676" s="15"/>
      <c r="Z676" s="49"/>
      <c r="AA676" s="15"/>
      <c r="AB676" s="15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49"/>
      <c r="AP676" s="15"/>
      <c r="AQ676" s="15"/>
      <c r="AR676" s="209"/>
      <c r="AS676" s="210"/>
      <c r="AT676" s="210"/>
      <c r="AU676" s="210"/>
      <c r="AV676" s="210"/>
      <c r="AW676" s="210"/>
      <c r="AX676" s="210"/>
      <c r="AY676" s="49"/>
      <c r="AZ676" s="15"/>
      <c r="BA676" s="15"/>
      <c r="BB676" s="15"/>
      <c r="BC676" s="15"/>
      <c r="BD676" s="42"/>
      <c r="BE676" s="17"/>
      <c r="BF676" s="17"/>
      <c r="BG676" s="15"/>
    </row>
    <row r="677" ht="12.75" customHeight="1">
      <c r="A677" s="15"/>
      <c r="B677" s="13"/>
      <c r="C677" s="15"/>
      <c r="D677" s="15"/>
      <c r="E677" s="17"/>
      <c r="F677" s="17"/>
      <c r="G677" s="15"/>
      <c r="H677" s="15"/>
      <c r="I677" s="15"/>
      <c r="J677" s="49"/>
      <c r="K677" s="15"/>
      <c r="L677" s="21"/>
      <c r="M677" s="17"/>
      <c r="N677" s="17"/>
      <c r="O677" s="15"/>
      <c r="P677" s="15"/>
      <c r="Q677" s="15"/>
      <c r="R677" s="17"/>
      <c r="S677" s="26"/>
      <c r="T677" s="26"/>
      <c r="U677" s="26"/>
      <c r="V677" s="26"/>
      <c r="W677" s="26"/>
      <c r="X677" s="26"/>
      <c r="Y677" s="15"/>
      <c r="Z677" s="49"/>
      <c r="AA677" s="15"/>
      <c r="AB677" s="15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49"/>
      <c r="AP677" s="15"/>
      <c r="AQ677" s="15"/>
      <c r="AR677" s="209"/>
      <c r="AS677" s="210"/>
      <c r="AT677" s="210"/>
      <c r="AU677" s="210"/>
      <c r="AV677" s="210"/>
      <c r="AW677" s="210"/>
      <c r="AX677" s="210"/>
      <c r="AY677" s="49"/>
      <c r="AZ677" s="15"/>
      <c r="BA677" s="15"/>
      <c r="BB677" s="15"/>
      <c r="BC677" s="15"/>
      <c r="BD677" s="42"/>
      <c r="BE677" s="17"/>
      <c r="BF677" s="17"/>
      <c r="BG677" s="15"/>
    </row>
    <row r="678" ht="12.75" customHeight="1">
      <c r="A678" s="15"/>
      <c r="B678" s="13"/>
      <c r="C678" s="15"/>
      <c r="D678" s="15"/>
      <c r="E678" s="17"/>
      <c r="F678" s="17"/>
      <c r="G678" s="15"/>
      <c r="H678" s="15"/>
      <c r="I678" s="15"/>
      <c r="J678" s="49"/>
      <c r="K678" s="15"/>
      <c r="L678" s="21"/>
      <c r="M678" s="17"/>
      <c r="N678" s="17"/>
      <c r="O678" s="15"/>
      <c r="P678" s="15"/>
      <c r="Q678" s="15"/>
      <c r="R678" s="17"/>
      <c r="S678" s="26"/>
      <c r="T678" s="26"/>
      <c r="U678" s="26"/>
      <c r="V678" s="26"/>
      <c r="W678" s="26"/>
      <c r="X678" s="26"/>
      <c r="Y678" s="15"/>
      <c r="Z678" s="49"/>
      <c r="AA678" s="15"/>
      <c r="AB678" s="15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49"/>
      <c r="AP678" s="15"/>
      <c r="AQ678" s="15"/>
      <c r="AR678" s="209"/>
      <c r="AS678" s="210"/>
      <c r="AT678" s="210"/>
      <c r="AU678" s="210"/>
      <c r="AV678" s="210"/>
      <c r="AW678" s="210"/>
      <c r="AX678" s="210"/>
      <c r="AY678" s="49"/>
      <c r="AZ678" s="15"/>
      <c r="BA678" s="15"/>
      <c r="BB678" s="15"/>
      <c r="BC678" s="15"/>
      <c r="BD678" s="42"/>
      <c r="BE678" s="17"/>
      <c r="BF678" s="17"/>
      <c r="BG678" s="15"/>
    </row>
    <row r="679" ht="12.75" customHeight="1">
      <c r="A679" s="15"/>
      <c r="B679" s="13"/>
      <c r="C679" s="15"/>
      <c r="D679" s="15"/>
      <c r="E679" s="17"/>
      <c r="F679" s="17"/>
      <c r="G679" s="15"/>
      <c r="H679" s="15"/>
      <c r="I679" s="15"/>
      <c r="J679" s="49"/>
      <c r="K679" s="15"/>
      <c r="L679" s="21"/>
      <c r="M679" s="17"/>
      <c r="N679" s="17"/>
      <c r="O679" s="15"/>
      <c r="P679" s="15"/>
      <c r="Q679" s="15"/>
      <c r="R679" s="17"/>
      <c r="S679" s="26"/>
      <c r="T679" s="26"/>
      <c r="U679" s="26"/>
      <c r="V679" s="26"/>
      <c r="W679" s="26"/>
      <c r="X679" s="26"/>
      <c r="Y679" s="15"/>
      <c r="Z679" s="49"/>
      <c r="AA679" s="15"/>
      <c r="AB679" s="15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49"/>
      <c r="AP679" s="15"/>
      <c r="AQ679" s="15"/>
      <c r="AR679" s="209"/>
      <c r="AS679" s="210"/>
      <c r="AT679" s="210"/>
      <c r="AU679" s="210"/>
      <c r="AV679" s="210"/>
      <c r="AW679" s="210"/>
      <c r="AX679" s="210"/>
      <c r="AY679" s="49"/>
      <c r="AZ679" s="15"/>
      <c r="BA679" s="15"/>
      <c r="BB679" s="15"/>
      <c r="BC679" s="15"/>
      <c r="BD679" s="42"/>
      <c r="BE679" s="17"/>
      <c r="BF679" s="17"/>
      <c r="BG679" s="15"/>
    </row>
    <row r="680" ht="12.75" customHeight="1">
      <c r="A680" s="15"/>
      <c r="B680" s="13"/>
      <c r="C680" s="15"/>
      <c r="D680" s="15"/>
      <c r="E680" s="17"/>
      <c r="F680" s="17"/>
      <c r="G680" s="15"/>
      <c r="H680" s="15"/>
      <c r="I680" s="15"/>
      <c r="J680" s="49"/>
      <c r="K680" s="15"/>
      <c r="L680" s="21"/>
      <c r="M680" s="17"/>
      <c r="N680" s="17"/>
      <c r="O680" s="15"/>
      <c r="P680" s="15"/>
      <c r="Q680" s="15"/>
      <c r="R680" s="17"/>
      <c r="S680" s="26"/>
      <c r="T680" s="26"/>
      <c r="U680" s="26"/>
      <c r="V680" s="26"/>
      <c r="W680" s="26"/>
      <c r="X680" s="26"/>
      <c r="Y680" s="15"/>
      <c r="Z680" s="49"/>
      <c r="AA680" s="15"/>
      <c r="AB680" s="15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49"/>
      <c r="AP680" s="15"/>
      <c r="AQ680" s="15"/>
      <c r="AR680" s="209"/>
      <c r="AS680" s="210"/>
      <c r="AT680" s="210"/>
      <c r="AU680" s="210"/>
      <c r="AV680" s="210"/>
      <c r="AW680" s="210"/>
      <c r="AX680" s="210"/>
      <c r="AY680" s="49"/>
      <c r="AZ680" s="15"/>
      <c r="BA680" s="15"/>
      <c r="BB680" s="15"/>
      <c r="BC680" s="15"/>
      <c r="BD680" s="42"/>
      <c r="BE680" s="17"/>
      <c r="BF680" s="17"/>
      <c r="BG680" s="15"/>
    </row>
    <row r="681" ht="12.75" customHeight="1">
      <c r="A681" s="15"/>
      <c r="B681" s="13"/>
      <c r="C681" s="15"/>
      <c r="D681" s="15"/>
      <c r="E681" s="17"/>
      <c r="F681" s="17"/>
      <c r="G681" s="15"/>
      <c r="H681" s="15"/>
      <c r="I681" s="15"/>
      <c r="J681" s="49"/>
      <c r="K681" s="15"/>
      <c r="L681" s="21"/>
      <c r="M681" s="17"/>
      <c r="N681" s="17"/>
      <c r="O681" s="15"/>
      <c r="P681" s="15"/>
      <c r="Q681" s="15"/>
      <c r="R681" s="17"/>
      <c r="S681" s="26"/>
      <c r="T681" s="26"/>
      <c r="U681" s="26"/>
      <c r="V681" s="26"/>
      <c r="W681" s="26"/>
      <c r="X681" s="26"/>
      <c r="Y681" s="15"/>
      <c r="Z681" s="49"/>
      <c r="AA681" s="15"/>
      <c r="AB681" s="15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49"/>
      <c r="AP681" s="15"/>
      <c r="AQ681" s="15"/>
      <c r="AR681" s="209"/>
      <c r="AS681" s="210"/>
      <c r="AT681" s="210"/>
      <c r="AU681" s="210"/>
      <c r="AV681" s="210"/>
      <c r="AW681" s="210"/>
      <c r="AX681" s="210"/>
      <c r="AY681" s="49"/>
      <c r="AZ681" s="15"/>
      <c r="BA681" s="15"/>
      <c r="BB681" s="15"/>
      <c r="BC681" s="15"/>
      <c r="BD681" s="42"/>
      <c r="BE681" s="17"/>
      <c r="BF681" s="17"/>
      <c r="BG681" s="15"/>
    </row>
    <row r="682" ht="12.75" customHeight="1">
      <c r="A682" s="15"/>
      <c r="B682" s="13"/>
      <c r="C682" s="15"/>
      <c r="D682" s="15"/>
      <c r="E682" s="17"/>
      <c r="F682" s="17"/>
      <c r="G682" s="15"/>
      <c r="H682" s="15"/>
      <c r="I682" s="15"/>
      <c r="J682" s="49"/>
      <c r="K682" s="15"/>
      <c r="L682" s="21"/>
      <c r="M682" s="17"/>
      <c r="N682" s="17"/>
      <c r="O682" s="15"/>
      <c r="P682" s="15"/>
      <c r="Q682" s="15"/>
      <c r="R682" s="17"/>
      <c r="S682" s="26"/>
      <c r="T682" s="26"/>
      <c r="U682" s="26"/>
      <c r="V682" s="26"/>
      <c r="W682" s="26"/>
      <c r="X682" s="26"/>
      <c r="Y682" s="15"/>
      <c r="Z682" s="49"/>
      <c r="AA682" s="15"/>
      <c r="AB682" s="15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49"/>
      <c r="AP682" s="15"/>
      <c r="AQ682" s="15"/>
      <c r="AR682" s="209"/>
      <c r="AS682" s="210"/>
      <c r="AT682" s="210"/>
      <c r="AU682" s="210"/>
      <c r="AV682" s="210"/>
      <c r="AW682" s="210"/>
      <c r="AX682" s="210"/>
      <c r="AY682" s="49"/>
      <c r="AZ682" s="15"/>
      <c r="BA682" s="15"/>
      <c r="BB682" s="15"/>
      <c r="BC682" s="15"/>
      <c r="BD682" s="42"/>
      <c r="BE682" s="17"/>
      <c r="BF682" s="17"/>
      <c r="BG682" s="15"/>
    </row>
    <row r="683" ht="12.75" customHeight="1">
      <c r="A683" s="15"/>
      <c r="B683" s="13"/>
      <c r="C683" s="15"/>
      <c r="D683" s="15"/>
      <c r="E683" s="17"/>
      <c r="F683" s="17"/>
      <c r="G683" s="15"/>
      <c r="H683" s="15"/>
      <c r="I683" s="15"/>
      <c r="J683" s="49"/>
      <c r="K683" s="15"/>
      <c r="L683" s="21"/>
      <c r="M683" s="17"/>
      <c r="N683" s="17"/>
      <c r="O683" s="15"/>
      <c r="P683" s="15"/>
      <c r="Q683" s="15"/>
      <c r="R683" s="17"/>
      <c r="S683" s="26"/>
      <c r="T683" s="26"/>
      <c r="U683" s="26"/>
      <c r="V683" s="26"/>
      <c r="W683" s="26"/>
      <c r="X683" s="26"/>
      <c r="Y683" s="15"/>
      <c r="Z683" s="49"/>
      <c r="AA683" s="15"/>
      <c r="AB683" s="15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49"/>
      <c r="AP683" s="15"/>
      <c r="AQ683" s="15"/>
      <c r="AR683" s="209"/>
      <c r="AS683" s="210"/>
      <c r="AT683" s="210"/>
      <c r="AU683" s="210"/>
      <c r="AV683" s="210"/>
      <c r="AW683" s="210"/>
      <c r="AX683" s="210"/>
      <c r="AY683" s="49"/>
      <c r="AZ683" s="15"/>
      <c r="BA683" s="15"/>
      <c r="BB683" s="15"/>
      <c r="BC683" s="15"/>
      <c r="BD683" s="42"/>
      <c r="BE683" s="17"/>
      <c r="BF683" s="17"/>
      <c r="BG683" s="15"/>
    </row>
    <row r="684" ht="12.75" customHeight="1">
      <c r="A684" s="15"/>
      <c r="B684" s="13"/>
      <c r="C684" s="15"/>
      <c r="D684" s="15"/>
      <c r="E684" s="17"/>
      <c r="F684" s="17"/>
      <c r="G684" s="15"/>
      <c r="H684" s="15"/>
      <c r="I684" s="15"/>
      <c r="J684" s="49"/>
      <c r="K684" s="15"/>
      <c r="L684" s="21"/>
      <c r="M684" s="17"/>
      <c r="N684" s="17"/>
      <c r="O684" s="15"/>
      <c r="P684" s="15"/>
      <c r="Q684" s="15"/>
      <c r="R684" s="17"/>
      <c r="S684" s="26"/>
      <c r="T684" s="26"/>
      <c r="U684" s="26"/>
      <c r="V684" s="26"/>
      <c r="W684" s="26"/>
      <c r="X684" s="26"/>
      <c r="Y684" s="15"/>
      <c r="Z684" s="49"/>
      <c r="AA684" s="15"/>
      <c r="AB684" s="15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49"/>
      <c r="AP684" s="15"/>
      <c r="AQ684" s="15"/>
      <c r="AR684" s="209"/>
      <c r="AS684" s="210"/>
      <c r="AT684" s="210"/>
      <c r="AU684" s="210"/>
      <c r="AV684" s="210"/>
      <c r="AW684" s="210"/>
      <c r="AX684" s="210"/>
      <c r="AY684" s="49"/>
      <c r="AZ684" s="15"/>
      <c r="BA684" s="15"/>
      <c r="BB684" s="15"/>
      <c r="BC684" s="15"/>
      <c r="BD684" s="42"/>
      <c r="BE684" s="17"/>
      <c r="BF684" s="17"/>
      <c r="BG684" s="15"/>
    </row>
    <row r="685" ht="12.75" customHeight="1">
      <c r="A685" s="15"/>
      <c r="B685" s="13"/>
      <c r="C685" s="15"/>
      <c r="D685" s="15"/>
      <c r="E685" s="17"/>
      <c r="F685" s="17"/>
      <c r="G685" s="15"/>
      <c r="H685" s="15"/>
      <c r="I685" s="15"/>
      <c r="J685" s="49"/>
      <c r="K685" s="15"/>
      <c r="L685" s="21"/>
      <c r="M685" s="17"/>
      <c r="N685" s="17"/>
      <c r="O685" s="15"/>
      <c r="P685" s="15"/>
      <c r="Q685" s="15"/>
      <c r="R685" s="17"/>
      <c r="S685" s="26"/>
      <c r="T685" s="26"/>
      <c r="U685" s="26"/>
      <c r="V685" s="26"/>
      <c r="W685" s="26"/>
      <c r="X685" s="26"/>
      <c r="Y685" s="15"/>
      <c r="Z685" s="49"/>
      <c r="AA685" s="15"/>
      <c r="AB685" s="15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49"/>
      <c r="AP685" s="15"/>
      <c r="AQ685" s="15"/>
      <c r="AR685" s="209"/>
      <c r="AS685" s="210"/>
      <c r="AT685" s="210"/>
      <c r="AU685" s="210"/>
      <c r="AV685" s="210"/>
      <c r="AW685" s="210"/>
      <c r="AX685" s="210"/>
      <c r="AY685" s="49"/>
      <c r="AZ685" s="15"/>
      <c r="BA685" s="15"/>
      <c r="BB685" s="15"/>
      <c r="BC685" s="15"/>
      <c r="BD685" s="42"/>
      <c r="BE685" s="17"/>
      <c r="BF685" s="17"/>
      <c r="BG685" s="15"/>
    </row>
    <row r="686" ht="12.75" customHeight="1">
      <c r="A686" s="15"/>
      <c r="B686" s="13"/>
      <c r="C686" s="15"/>
      <c r="D686" s="15"/>
      <c r="E686" s="17"/>
      <c r="F686" s="17"/>
      <c r="G686" s="15"/>
      <c r="H686" s="15"/>
      <c r="I686" s="15"/>
      <c r="J686" s="49"/>
      <c r="K686" s="15"/>
      <c r="L686" s="21"/>
      <c r="M686" s="17"/>
      <c r="N686" s="17"/>
      <c r="O686" s="15"/>
      <c r="P686" s="15"/>
      <c r="Q686" s="15"/>
      <c r="R686" s="17"/>
      <c r="S686" s="26"/>
      <c r="T686" s="26"/>
      <c r="U686" s="26"/>
      <c r="V686" s="26"/>
      <c r="W686" s="26"/>
      <c r="X686" s="26"/>
      <c r="Y686" s="15"/>
      <c r="Z686" s="49"/>
      <c r="AA686" s="15"/>
      <c r="AB686" s="15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49"/>
      <c r="AP686" s="15"/>
      <c r="AQ686" s="15"/>
      <c r="AR686" s="209"/>
      <c r="AS686" s="210"/>
      <c r="AT686" s="210"/>
      <c r="AU686" s="210"/>
      <c r="AV686" s="210"/>
      <c r="AW686" s="210"/>
      <c r="AX686" s="210"/>
      <c r="AY686" s="49"/>
      <c r="AZ686" s="15"/>
      <c r="BA686" s="15"/>
      <c r="BB686" s="15"/>
      <c r="BC686" s="15"/>
      <c r="BD686" s="42"/>
      <c r="BE686" s="17"/>
      <c r="BF686" s="17"/>
      <c r="BG686" s="15"/>
    </row>
    <row r="687" ht="12.75" customHeight="1">
      <c r="A687" s="15"/>
      <c r="B687" s="13"/>
      <c r="C687" s="15"/>
      <c r="D687" s="15"/>
      <c r="E687" s="17"/>
      <c r="F687" s="17"/>
      <c r="G687" s="15"/>
      <c r="H687" s="15"/>
      <c r="I687" s="15"/>
      <c r="J687" s="49"/>
      <c r="K687" s="15"/>
      <c r="L687" s="21"/>
      <c r="M687" s="17"/>
      <c r="N687" s="17"/>
      <c r="O687" s="15"/>
      <c r="P687" s="15"/>
      <c r="Q687" s="15"/>
      <c r="R687" s="17"/>
      <c r="S687" s="26"/>
      <c r="T687" s="26"/>
      <c r="U687" s="26"/>
      <c r="V687" s="26"/>
      <c r="W687" s="26"/>
      <c r="X687" s="26"/>
      <c r="Y687" s="15"/>
      <c r="Z687" s="49"/>
      <c r="AA687" s="15"/>
      <c r="AB687" s="15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49"/>
      <c r="AP687" s="15"/>
      <c r="AQ687" s="15"/>
      <c r="AR687" s="209"/>
      <c r="AS687" s="210"/>
      <c r="AT687" s="210"/>
      <c r="AU687" s="210"/>
      <c r="AV687" s="210"/>
      <c r="AW687" s="210"/>
      <c r="AX687" s="210"/>
      <c r="AY687" s="49"/>
      <c r="AZ687" s="15"/>
      <c r="BA687" s="15"/>
      <c r="BB687" s="15"/>
      <c r="BC687" s="15"/>
      <c r="BD687" s="42"/>
      <c r="BE687" s="17"/>
      <c r="BF687" s="17"/>
      <c r="BG687" s="15"/>
    </row>
    <row r="688" ht="12.75" customHeight="1">
      <c r="A688" s="15"/>
      <c r="B688" s="13"/>
      <c r="C688" s="15"/>
      <c r="D688" s="15"/>
      <c r="E688" s="17"/>
      <c r="F688" s="17"/>
      <c r="G688" s="15"/>
      <c r="H688" s="15"/>
      <c r="I688" s="15"/>
      <c r="J688" s="49"/>
      <c r="K688" s="15"/>
      <c r="L688" s="21"/>
      <c r="M688" s="17"/>
      <c r="N688" s="17"/>
      <c r="O688" s="15"/>
      <c r="P688" s="15"/>
      <c r="Q688" s="15"/>
      <c r="R688" s="17"/>
      <c r="S688" s="26"/>
      <c r="T688" s="26"/>
      <c r="U688" s="26"/>
      <c r="V688" s="26"/>
      <c r="W688" s="26"/>
      <c r="X688" s="26"/>
      <c r="Y688" s="15"/>
      <c r="Z688" s="49"/>
      <c r="AA688" s="15"/>
      <c r="AB688" s="15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49"/>
      <c r="AP688" s="15"/>
      <c r="AQ688" s="15"/>
      <c r="AR688" s="209"/>
      <c r="AS688" s="210"/>
      <c r="AT688" s="210"/>
      <c r="AU688" s="210"/>
      <c r="AV688" s="210"/>
      <c r="AW688" s="210"/>
      <c r="AX688" s="210"/>
      <c r="AY688" s="49"/>
      <c r="AZ688" s="15"/>
      <c r="BA688" s="15"/>
      <c r="BB688" s="15"/>
      <c r="BC688" s="15"/>
      <c r="BD688" s="42"/>
      <c r="BE688" s="17"/>
      <c r="BF688" s="17"/>
      <c r="BG688" s="15"/>
    </row>
    <row r="689" ht="12.75" customHeight="1">
      <c r="A689" s="15"/>
      <c r="B689" s="13"/>
      <c r="C689" s="15"/>
      <c r="D689" s="15"/>
      <c r="E689" s="17"/>
      <c r="F689" s="17"/>
      <c r="G689" s="15"/>
      <c r="H689" s="15"/>
      <c r="I689" s="15"/>
      <c r="J689" s="49"/>
      <c r="K689" s="15"/>
      <c r="L689" s="21"/>
      <c r="M689" s="17"/>
      <c r="N689" s="17"/>
      <c r="O689" s="15"/>
      <c r="P689" s="15"/>
      <c r="Q689" s="15"/>
      <c r="R689" s="17"/>
      <c r="S689" s="26"/>
      <c r="T689" s="26"/>
      <c r="U689" s="26"/>
      <c r="V689" s="26"/>
      <c r="W689" s="26"/>
      <c r="X689" s="26"/>
      <c r="Y689" s="15"/>
      <c r="Z689" s="49"/>
      <c r="AA689" s="15"/>
      <c r="AB689" s="15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49"/>
      <c r="AP689" s="15"/>
      <c r="AQ689" s="15"/>
      <c r="AR689" s="209"/>
      <c r="AS689" s="210"/>
      <c r="AT689" s="210"/>
      <c r="AU689" s="210"/>
      <c r="AV689" s="210"/>
      <c r="AW689" s="210"/>
      <c r="AX689" s="210"/>
      <c r="AY689" s="49"/>
      <c r="AZ689" s="15"/>
      <c r="BA689" s="15"/>
      <c r="BB689" s="15"/>
      <c r="BC689" s="15"/>
      <c r="BD689" s="42"/>
      <c r="BE689" s="17"/>
      <c r="BF689" s="17"/>
      <c r="BG689" s="15"/>
    </row>
    <row r="690" ht="12.75" customHeight="1">
      <c r="A690" s="15"/>
      <c r="B690" s="13"/>
      <c r="C690" s="15"/>
      <c r="D690" s="15"/>
      <c r="E690" s="17"/>
      <c r="F690" s="17"/>
      <c r="G690" s="15"/>
      <c r="H690" s="15"/>
      <c r="I690" s="15"/>
      <c r="J690" s="49"/>
      <c r="K690" s="15"/>
      <c r="L690" s="21"/>
      <c r="M690" s="17"/>
      <c r="N690" s="17"/>
      <c r="O690" s="15"/>
      <c r="P690" s="15"/>
      <c r="Q690" s="15"/>
      <c r="R690" s="17"/>
      <c r="S690" s="26"/>
      <c r="T690" s="26"/>
      <c r="U690" s="26"/>
      <c r="V690" s="26"/>
      <c r="W690" s="26"/>
      <c r="X690" s="26"/>
      <c r="Y690" s="15"/>
      <c r="Z690" s="49"/>
      <c r="AA690" s="15"/>
      <c r="AB690" s="15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49"/>
      <c r="AP690" s="15"/>
      <c r="AQ690" s="15"/>
      <c r="AR690" s="209"/>
      <c r="AS690" s="210"/>
      <c r="AT690" s="210"/>
      <c r="AU690" s="210"/>
      <c r="AV690" s="210"/>
      <c r="AW690" s="210"/>
      <c r="AX690" s="210"/>
      <c r="AY690" s="49"/>
      <c r="AZ690" s="15"/>
      <c r="BA690" s="15"/>
      <c r="BB690" s="15"/>
      <c r="BC690" s="15"/>
      <c r="BD690" s="42"/>
      <c r="BE690" s="17"/>
      <c r="BF690" s="17"/>
      <c r="BG690" s="15"/>
    </row>
    <row r="691" ht="12.75" customHeight="1">
      <c r="A691" s="15"/>
      <c r="B691" s="13"/>
      <c r="C691" s="15"/>
      <c r="D691" s="15"/>
      <c r="E691" s="17"/>
      <c r="F691" s="17"/>
      <c r="G691" s="15"/>
      <c r="H691" s="15"/>
      <c r="I691" s="15"/>
      <c r="J691" s="49"/>
      <c r="K691" s="15"/>
      <c r="L691" s="21"/>
      <c r="M691" s="17"/>
      <c r="N691" s="17"/>
      <c r="O691" s="15"/>
      <c r="P691" s="15"/>
      <c r="Q691" s="15"/>
      <c r="R691" s="17"/>
      <c r="S691" s="26"/>
      <c r="T691" s="26"/>
      <c r="U691" s="26"/>
      <c r="V691" s="26"/>
      <c r="W691" s="26"/>
      <c r="X691" s="26"/>
      <c r="Y691" s="15"/>
      <c r="Z691" s="49"/>
      <c r="AA691" s="15"/>
      <c r="AB691" s="15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49"/>
      <c r="AP691" s="15"/>
      <c r="AQ691" s="15"/>
      <c r="AR691" s="209"/>
      <c r="AS691" s="210"/>
      <c r="AT691" s="210"/>
      <c r="AU691" s="210"/>
      <c r="AV691" s="210"/>
      <c r="AW691" s="210"/>
      <c r="AX691" s="210"/>
      <c r="AY691" s="49"/>
      <c r="AZ691" s="15"/>
      <c r="BA691" s="15"/>
      <c r="BB691" s="15"/>
      <c r="BC691" s="15"/>
      <c r="BD691" s="42"/>
      <c r="BE691" s="17"/>
      <c r="BF691" s="17"/>
      <c r="BG691" s="15"/>
    </row>
    <row r="692" ht="12.75" customHeight="1">
      <c r="A692" s="15"/>
      <c r="B692" s="13"/>
      <c r="C692" s="15"/>
      <c r="D692" s="15"/>
      <c r="E692" s="17"/>
      <c r="F692" s="17"/>
      <c r="G692" s="15"/>
      <c r="H692" s="15"/>
      <c r="I692" s="15"/>
      <c r="J692" s="49"/>
      <c r="K692" s="15"/>
      <c r="L692" s="21"/>
      <c r="M692" s="17"/>
      <c r="N692" s="17"/>
      <c r="O692" s="15"/>
      <c r="P692" s="15"/>
      <c r="Q692" s="15"/>
      <c r="R692" s="17"/>
      <c r="S692" s="26"/>
      <c r="T692" s="26"/>
      <c r="U692" s="26"/>
      <c r="V692" s="26"/>
      <c r="W692" s="26"/>
      <c r="X692" s="26"/>
      <c r="Y692" s="15"/>
      <c r="Z692" s="49"/>
      <c r="AA692" s="15"/>
      <c r="AB692" s="15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49"/>
      <c r="AP692" s="15"/>
      <c r="AQ692" s="15"/>
      <c r="AR692" s="209"/>
      <c r="AS692" s="210"/>
      <c r="AT692" s="210"/>
      <c r="AU692" s="210"/>
      <c r="AV692" s="210"/>
      <c r="AW692" s="210"/>
      <c r="AX692" s="210"/>
      <c r="AY692" s="49"/>
      <c r="AZ692" s="15"/>
      <c r="BA692" s="15"/>
      <c r="BB692" s="15"/>
      <c r="BC692" s="15"/>
      <c r="BD692" s="42"/>
      <c r="BE692" s="17"/>
      <c r="BF692" s="17"/>
      <c r="BG692" s="15"/>
    </row>
    <row r="693" ht="12.75" customHeight="1">
      <c r="A693" s="15"/>
      <c r="B693" s="13"/>
      <c r="C693" s="15"/>
      <c r="D693" s="15"/>
      <c r="E693" s="17"/>
      <c r="F693" s="17"/>
      <c r="G693" s="15"/>
      <c r="H693" s="15"/>
      <c r="I693" s="15"/>
      <c r="J693" s="49"/>
      <c r="K693" s="15"/>
      <c r="L693" s="21"/>
      <c r="M693" s="17"/>
      <c r="N693" s="17"/>
      <c r="O693" s="15"/>
      <c r="P693" s="15"/>
      <c r="Q693" s="15"/>
      <c r="R693" s="17"/>
      <c r="S693" s="26"/>
      <c r="T693" s="26"/>
      <c r="U693" s="26"/>
      <c r="V693" s="26"/>
      <c r="W693" s="26"/>
      <c r="X693" s="26"/>
      <c r="Y693" s="15"/>
      <c r="Z693" s="49"/>
      <c r="AA693" s="15"/>
      <c r="AB693" s="15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49"/>
      <c r="AP693" s="15"/>
      <c r="AQ693" s="15"/>
      <c r="AR693" s="209"/>
      <c r="AS693" s="210"/>
      <c r="AT693" s="210"/>
      <c r="AU693" s="210"/>
      <c r="AV693" s="210"/>
      <c r="AW693" s="210"/>
      <c r="AX693" s="210"/>
      <c r="AY693" s="49"/>
      <c r="AZ693" s="15"/>
      <c r="BA693" s="15"/>
      <c r="BB693" s="15"/>
      <c r="BC693" s="15"/>
      <c r="BD693" s="42"/>
      <c r="BE693" s="17"/>
      <c r="BF693" s="17"/>
      <c r="BG693" s="15"/>
    </row>
    <row r="694" ht="12.75" customHeight="1">
      <c r="A694" s="15"/>
      <c r="B694" s="13"/>
      <c r="C694" s="15"/>
      <c r="D694" s="15"/>
      <c r="E694" s="17"/>
      <c r="F694" s="17"/>
      <c r="G694" s="15"/>
      <c r="H694" s="15"/>
      <c r="I694" s="15"/>
      <c r="J694" s="49"/>
      <c r="K694" s="15"/>
      <c r="L694" s="21"/>
      <c r="M694" s="17"/>
      <c r="N694" s="17"/>
      <c r="O694" s="15"/>
      <c r="P694" s="15"/>
      <c r="Q694" s="15"/>
      <c r="R694" s="17"/>
      <c r="S694" s="26"/>
      <c r="T694" s="26"/>
      <c r="U694" s="26"/>
      <c r="V694" s="26"/>
      <c r="W694" s="26"/>
      <c r="X694" s="26"/>
      <c r="Y694" s="15"/>
      <c r="Z694" s="49"/>
      <c r="AA694" s="15"/>
      <c r="AB694" s="15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49"/>
      <c r="AP694" s="15"/>
      <c r="AQ694" s="15"/>
      <c r="AR694" s="209"/>
      <c r="AS694" s="210"/>
      <c r="AT694" s="210"/>
      <c r="AU694" s="210"/>
      <c r="AV694" s="210"/>
      <c r="AW694" s="210"/>
      <c r="AX694" s="210"/>
      <c r="AY694" s="49"/>
      <c r="AZ694" s="15"/>
      <c r="BA694" s="15"/>
      <c r="BB694" s="15"/>
      <c r="BC694" s="15"/>
      <c r="BD694" s="42"/>
      <c r="BE694" s="17"/>
      <c r="BF694" s="17"/>
      <c r="BG694" s="15"/>
    </row>
    <row r="695" ht="12.75" customHeight="1">
      <c r="A695" s="15"/>
      <c r="B695" s="13"/>
      <c r="C695" s="15"/>
      <c r="D695" s="15"/>
      <c r="E695" s="17"/>
      <c r="F695" s="17"/>
      <c r="G695" s="15"/>
      <c r="H695" s="15"/>
      <c r="I695" s="15"/>
      <c r="J695" s="49"/>
      <c r="K695" s="15"/>
      <c r="L695" s="21"/>
      <c r="M695" s="17"/>
      <c r="N695" s="17"/>
      <c r="O695" s="15"/>
      <c r="P695" s="15"/>
      <c r="Q695" s="15"/>
      <c r="R695" s="17"/>
      <c r="S695" s="26"/>
      <c r="T695" s="26"/>
      <c r="U695" s="26"/>
      <c r="V695" s="26"/>
      <c r="W695" s="26"/>
      <c r="X695" s="26"/>
      <c r="Y695" s="15"/>
      <c r="Z695" s="49"/>
      <c r="AA695" s="15"/>
      <c r="AB695" s="15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49"/>
      <c r="AP695" s="15"/>
      <c r="AQ695" s="15"/>
      <c r="AR695" s="209"/>
      <c r="AS695" s="210"/>
      <c r="AT695" s="210"/>
      <c r="AU695" s="210"/>
      <c r="AV695" s="210"/>
      <c r="AW695" s="210"/>
      <c r="AX695" s="210"/>
      <c r="AY695" s="49"/>
      <c r="AZ695" s="15"/>
      <c r="BA695" s="15"/>
      <c r="BB695" s="15"/>
      <c r="BC695" s="15"/>
      <c r="BD695" s="42"/>
      <c r="BE695" s="17"/>
      <c r="BF695" s="17"/>
      <c r="BG695" s="15"/>
    </row>
    <row r="696" ht="12.75" customHeight="1">
      <c r="A696" s="15"/>
      <c r="B696" s="13"/>
      <c r="C696" s="15"/>
      <c r="D696" s="15"/>
      <c r="E696" s="17"/>
      <c r="F696" s="17"/>
      <c r="G696" s="15"/>
      <c r="H696" s="15"/>
      <c r="I696" s="15"/>
      <c r="J696" s="49"/>
      <c r="K696" s="15"/>
      <c r="L696" s="21"/>
      <c r="M696" s="17"/>
      <c r="N696" s="17"/>
      <c r="O696" s="15"/>
      <c r="P696" s="15"/>
      <c r="Q696" s="15"/>
      <c r="R696" s="17"/>
      <c r="S696" s="26"/>
      <c r="T696" s="26"/>
      <c r="U696" s="26"/>
      <c r="V696" s="26"/>
      <c r="W696" s="26"/>
      <c r="X696" s="26"/>
      <c r="Y696" s="15"/>
      <c r="Z696" s="49"/>
      <c r="AA696" s="15"/>
      <c r="AB696" s="15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49"/>
      <c r="AP696" s="15"/>
      <c r="AQ696" s="15"/>
      <c r="AR696" s="209"/>
      <c r="AS696" s="210"/>
      <c r="AT696" s="210"/>
      <c r="AU696" s="210"/>
      <c r="AV696" s="210"/>
      <c r="AW696" s="210"/>
      <c r="AX696" s="210"/>
      <c r="AY696" s="49"/>
      <c r="AZ696" s="15"/>
      <c r="BA696" s="15"/>
      <c r="BB696" s="15"/>
      <c r="BC696" s="15"/>
      <c r="BD696" s="42"/>
      <c r="BE696" s="17"/>
      <c r="BF696" s="17"/>
      <c r="BG696" s="15"/>
    </row>
    <row r="697" ht="12.75" customHeight="1">
      <c r="A697" s="15"/>
      <c r="B697" s="13"/>
      <c r="C697" s="15"/>
      <c r="D697" s="15"/>
      <c r="E697" s="17"/>
      <c r="F697" s="17"/>
      <c r="G697" s="15"/>
      <c r="H697" s="15"/>
      <c r="I697" s="15"/>
      <c r="J697" s="49"/>
      <c r="K697" s="15"/>
      <c r="L697" s="21"/>
      <c r="M697" s="17"/>
      <c r="N697" s="17"/>
      <c r="O697" s="15"/>
      <c r="P697" s="15"/>
      <c r="Q697" s="15"/>
      <c r="R697" s="17"/>
      <c r="S697" s="26"/>
      <c r="T697" s="26"/>
      <c r="U697" s="26"/>
      <c r="V697" s="26"/>
      <c r="W697" s="26"/>
      <c r="X697" s="26"/>
      <c r="Y697" s="15"/>
      <c r="Z697" s="49"/>
      <c r="AA697" s="15"/>
      <c r="AB697" s="15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49"/>
      <c r="AP697" s="15"/>
      <c r="AQ697" s="15"/>
      <c r="AR697" s="209"/>
      <c r="AS697" s="210"/>
      <c r="AT697" s="210"/>
      <c r="AU697" s="210"/>
      <c r="AV697" s="210"/>
      <c r="AW697" s="210"/>
      <c r="AX697" s="210"/>
      <c r="AY697" s="49"/>
      <c r="AZ697" s="15"/>
      <c r="BA697" s="15"/>
      <c r="BB697" s="15"/>
      <c r="BC697" s="15"/>
      <c r="BD697" s="42"/>
      <c r="BE697" s="17"/>
      <c r="BF697" s="17"/>
      <c r="BG697" s="15"/>
    </row>
    <row r="698" ht="12.75" customHeight="1">
      <c r="A698" s="15"/>
      <c r="B698" s="13"/>
      <c r="C698" s="15"/>
      <c r="D698" s="15"/>
      <c r="E698" s="17"/>
      <c r="F698" s="17"/>
      <c r="G698" s="15"/>
      <c r="H698" s="15"/>
      <c r="I698" s="15"/>
      <c r="J698" s="49"/>
      <c r="K698" s="15"/>
      <c r="L698" s="21"/>
      <c r="M698" s="17"/>
      <c r="N698" s="17"/>
      <c r="O698" s="15"/>
      <c r="P698" s="15"/>
      <c r="Q698" s="15"/>
      <c r="R698" s="17"/>
      <c r="S698" s="26"/>
      <c r="T698" s="26"/>
      <c r="U698" s="26"/>
      <c r="V698" s="26"/>
      <c r="W698" s="26"/>
      <c r="X698" s="26"/>
      <c r="Y698" s="15"/>
      <c r="Z698" s="49"/>
      <c r="AA698" s="15"/>
      <c r="AB698" s="15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49"/>
      <c r="AP698" s="15"/>
      <c r="AQ698" s="15"/>
      <c r="AR698" s="209"/>
      <c r="AS698" s="210"/>
      <c r="AT698" s="210"/>
      <c r="AU698" s="210"/>
      <c r="AV698" s="210"/>
      <c r="AW698" s="210"/>
      <c r="AX698" s="210"/>
      <c r="AY698" s="49"/>
      <c r="AZ698" s="15"/>
      <c r="BA698" s="15"/>
      <c r="BB698" s="15"/>
      <c r="BC698" s="15"/>
      <c r="BD698" s="42"/>
      <c r="BE698" s="17"/>
      <c r="BF698" s="17"/>
      <c r="BG698" s="15"/>
    </row>
    <row r="699" ht="12.75" customHeight="1">
      <c r="A699" s="15"/>
      <c r="B699" s="13"/>
      <c r="C699" s="15"/>
      <c r="D699" s="15"/>
      <c r="E699" s="17"/>
      <c r="F699" s="17"/>
      <c r="G699" s="15"/>
      <c r="H699" s="15"/>
      <c r="I699" s="15"/>
      <c r="J699" s="49"/>
      <c r="K699" s="15"/>
      <c r="L699" s="21"/>
      <c r="M699" s="17"/>
      <c r="N699" s="17"/>
      <c r="O699" s="15"/>
      <c r="P699" s="15"/>
      <c r="Q699" s="15"/>
      <c r="R699" s="17"/>
      <c r="S699" s="26"/>
      <c r="T699" s="26"/>
      <c r="U699" s="26"/>
      <c r="V699" s="26"/>
      <c r="W699" s="26"/>
      <c r="X699" s="26"/>
      <c r="Y699" s="15"/>
      <c r="Z699" s="49"/>
      <c r="AA699" s="15"/>
      <c r="AB699" s="15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49"/>
      <c r="AP699" s="15"/>
      <c r="AQ699" s="15"/>
      <c r="AR699" s="209"/>
      <c r="AS699" s="210"/>
      <c r="AT699" s="210"/>
      <c r="AU699" s="210"/>
      <c r="AV699" s="210"/>
      <c r="AW699" s="210"/>
      <c r="AX699" s="210"/>
      <c r="AY699" s="49"/>
      <c r="AZ699" s="15"/>
      <c r="BA699" s="15"/>
      <c r="BB699" s="15"/>
      <c r="BC699" s="15"/>
      <c r="BD699" s="42"/>
      <c r="BE699" s="17"/>
      <c r="BF699" s="17"/>
      <c r="BG699" s="15"/>
    </row>
    <row r="700" ht="12.75" customHeight="1">
      <c r="A700" s="15"/>
      <c r="B700" s="13"/>
      <c r="C700" s="15"/>
      <c r="D700" s="15"/>
      <c r="E700" s="17"/>
      <c r="F700" s="17"/>
      <c r="G700" s="15"/>
      <c r="H700" s="15"/>
      <c r="I700" s="15"/>
      <c r="J700" s="49"/>
      <c r="K700" s="15"/>
      <c r="L700" s="21"/>
      <c r="M700" s="17"/>
      <c r="N700" s="17"/>
      <c r="O700" s="15"/>
      <c r="P700" s="15"/>
      <c r="Q700" s="15"/>
      <c r="R700" s="17"/>
      <c r="S700" s="26"/>
      <c r="T700" s="26"/>
      <c r="U700" s="26"/>
      <c r="V700" s="26"/>
      <c r="W700" s="26"/>
      <c r="X700" s="26"/>
      <c r="Y700" s="15"/>
      <c r="Z700" s="49"/>
      <c r="AA700" s="15"/>
      <c r="AB700" s="15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49"/>
      <c r="AP700" s="15"/>
      <c r="AQ700" s="15"/>
      <c r="AR700" s="209"/>
      <c r="AS700" s="210"/>
      <c r="AT700" s="210"/>
      <c r="AU700" s="210"/>
      <c r="AV700" s="210"/>
      <c r="AW700" s="210"/>
      <c r="AX700" s="210"/>
      <c r="AY700" s="49"/>
      <c r="AZ700" s="15"/>
      <c r="BA700" s="15"/>
      <c r="BB700" s="15"/>
      <c r="BC700" s="15"/>
      <c r="BD700" s="42"/>
      <c r="BE700" s="17"/>
      <c r="BF700" s="17"/>
      <c r="BG700" s="15"/>
    </row>
    <row r="701" ht="12.75" customHeight="1">
      <c r="A701" s="15"/>
      <c r="B701" s="13"/>
      <c r="C701" s="15"/>
      <c r="D701" s="15"/>
      <c r="E701" s="17"/>
      <c r="F701" s="17"/>
      <c r="G701" s="15"/>
      <c r="H701" s="15"/>
      <c r="I701" s="15"/>
      <c r="J701" s="49"/>
      <c r="K701" s="15"/>
      <c r="L701" s="21"/>
      <c r="M701" s="17"/>
      <c r="N701" s="17"/>
      <c r="O701" s="15"/>
      <c r="P701" s="15"/>
      <c r="Q701" s="15"/>
      <c r="R701" s="17"/>
      <c r="S701" s="26"/>
      <c r="T701" s="26"/>
      <c r="U701" s="26"/>
      <c r="V701" s="26"/>
      <c r="W701" s="26"/>
      <c r="X701" s="26"/>
      <c r="Y701" s="15"/>
      <c r="Z701" s="49"/>
      <c r="AA701" s="15"/>
      <c r="AB701" s="15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49"/>
      <c r="AP701" s="15"/>
      <c r="AQ701" s="15"/>
      <c r="AR701" s="209"/>
      <c r="AS701" s="210"/>
      <c r="AT701" s="210"/>
      <c r="AU701" s="210"/>
      <c r="AV701" s="210"/>
      <c r="AW701" s="210"/>
      <c r="AX701" s="210"/>
      <c r="AY701" s="49"/>
      <c r="AZ701" s="15"/>
      <c r="BA701" s="15"/>
      <c r="BB701" s="15"/>
      <c r="BC701" s="15"/>
      <c r="BD701" s="42"/>
      <c r="BE701" s="17"/>
      <c r="BF701" s="17"/>
      <c r="BG701" s="15"/>
    </row>
    <row r="702" ht="12.75" customHeight="1">
      <c r="A702" s="15"/>
      <c r="B702" s="13"/>
      <c r="C702" s="15"/>
      <c r="D702" s="15"/>
      <c r="E702" s="17"/>
      <c r="F702" s="17"/>
      <c r="G702" s="15"/>
      <c r="H702" s="15"/>
      <c r="I702" s="15"/>
      <c r="J702" s="49"/>
      <c r="K702" s="15"/>
      <c r="L702" s="21"/>
      <c r="M702" s="17"/>
      <c r="N702" s="17"/>
      <c r="O702" s="15"/>
      <c r="P702" s="15"/>
      <c r="Q702" s="15"/>
      <c r="R702" s="17"/>
      <c r="S702" s="26"/>
      <c r="T702" s="26"/>
      <c r="U702" s="26"/>
      <c r="V702" s="26"/>
      <c r="W702" s="26"/>
      <c r="X702" s="26"/>
      <c r="Y702" s="15"/>
      <c r="Z702" s="49"/>
      <c r="AA702" s="15"/>
      <c r="AB702" s="15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49"/>
      <c r="AP702" s="15"/>
      <c r="AQ702" s="15"/>
      <c r="AR702" s="209"/>
      <c r="AS702" s="210"/>
      <c r="AT702" s="210"/>
      <c r="AU702" s="210"/>
      <c r="AV702" s="210"/>
      <c r="AW702" s="210"/>
      <c r="AX702" s="210"/>
      <c r="AY702" s="49"/>
      <c r="AZ702" s="15"/>
      <c r="BA702" s="15"/>
      <c r="BB702" s="15"/>
      <c r="BC702" s="15"/>
      <c r="BD702" s="42"/>
      <c r="BE702" s="17"/>
      <c r="BF702" s="17"/>
      <c r="BG702" s="15"/>
    </row>
    <row r="703" ht="12.75" customHeight="1">
      <c r="A703" s="15"/>
      <c r="B703" s="13"/>
      <c r="C703" s="15"/>
      <c r="D703" s="15"/>
      <c r="E703" s="17"/>
      <c r="F703" s="17"/>
      <c r="G703" s="15"/>
      <c r="H703" s="15"/>
      <c r="I703" s="15"/>
      <c r="J703" s="49"/>
      <c r="K703" s="15"/>
      <c r="L703" s="21"/>
      <c r="M703" s="17"/>
      <c r="N703" s="17"/>
      <c r="O703" s="15"/>
      <c r="P703" s="15"/>
      <c r="Q703" s="15"/>
      <c r="R703" s="17"/>
      <c r="S703" s="26"/>
      <c r="T703" s="26"/>
      <c r="U703" s="26"/>
      <c r="V703" s="26"/>
      <c r="W703" s="26"/>
      <c r="X703" s="26"/>
      <c r="Y703" s="15"/>
      <c r="Z703" s="49"/>
      <c r="AA703" s="15"/>
      <c r="AB703" s="15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49"/>
      <c r="AP703" s="15"/>
      <c r="AQ703" s="15"/>
      <c r="AR703" s="209"/>
      <c r="AS703" s="210"/>
      <c r="AT703" s="210"/>
      <c r="AU703" s="210"/>
      <c r="AV703" s="210"/>
      <c r="AW703" s="210"/>
      <c r="AX703" s="210"/>
      <c r="AY703" s="49"/>
      <c r="AZ703" s="15"/>
      <c r="BA703" s="15"/>
      <c r="BB703" s="15"/>
      <c r="BC703" s="15"/>
      <c r="BD703" s="42"/>
      <c r="BE703" s="17"/>
      <c r="BF703" s="17"/>
      <c r="BG703" s="15"/>
    </row>
    <row r="704" ht="12.75" customHeight="1">
      <c r="A704" s="15"/>
      <c r="B704" s="13"/>
      <c r="C704" s="15"/>
      <c r="D704" s="15"/>
      <c r="E704" s="17"/>
      <c r="F704" s="17"/>
      <c r="G704" s="15"/>
      <c r="H704" s="15"/>
      <c r="I704" s="15"/>
      <c r="J704" s="49"/>
      <c r="K704" s="15"/>
      <c r="L704" s="21"/>
      <c r="M704" s="17"/>
      <c r="N704" s="17"/>
      <c r="O704" s="15"/>
      <c r="P704" s="15"/>
      <c r="Q704" s="15"/>
      <c r="R704" s="17"/>
      <c r="S704" s="26"/>
      <c r="T704" s="26"/>
      <c r="U704" s="26"/>
      <c r="V704" s="26"/>
      <c r="W704" s="26"/>
      <c r="X704" s="26"/>
      <c r="Y704" s="15"/>
      <c r="Z704" s="49"/>
      <c r="AA704" s="15"/>
      <c r="AB704" s="15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49"/>
      <c r="AP704" s="15"/>
      <c r="AQ704" s="15"/>
      <c r="AR704" s="209"/>
      <c r="AS704" s="210"/>
      <c r="AT704" s="210"/>
      <c r="AU704" s="210"/>
      <c r="AV704" s="210"/>
      <c r="AW704" s="210"/>
      <c r="AX704" s="210"/>
      <c r="AY704" s="49"/>
      <c r="AZ704" s="15"/>
      <c r="BA704" s="15"/>
      <c r="BB704" s="15"/>
      <c r="BC704" s="15"/>
      <c r="BD704" s="42"/>
      <c r="BE704" s="17"/>
      <c r="BF704" s="17"/>
      <c r="BG704" s="15"/>
    </row>
    <row r="705" ht="12.75" customHeight="1">
      <c r="A705" s="15"/>
      <c r="B705" s="13"/>
      <c r="C705" s="15"/>
      <c r="D705" s="15"/>
      <c r="E705" s="17"/>
      <c r="F705" s="17"/>
      <c r="G705" s="15"/>
      <c r="H705" s="15"/>
      <c r="I705" s="15"/>
      <c r="J705" s="49"/>
      <c r="K705" s="15"/>
      <c r="L705" s="21"/>
      <c r="M705" s="17"/>
      <c r="N705" s="17"/>
      <c r="O705" s="15"/>
      <c r="P705" s="15"/>
      <c r="Q705" s="15"/>
      <c r="R705" s="17"/>
      <c r="S705" s="26"/>
      <c r="T705" s="26"/>
      <c r="U705" s="26"/>
      <c r="V705" s="26"/>
      <c r="W705" s="26"/>
      <c r="X705" s="26"/>
      <c r="Y705" s="15"/>
      <c r="Z705" s="49"/>
      <c r="AA705" s="15"/>
      <c r="AB705" s="15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49"/>
      <c r="AP705" s="15"/>
      <c r="AQ705" s="15"/>
      <c r="AR705" s="209"/>
      <c r="AS705" s="210"/>
      <c r="AT705" s="210"/>
      <c r="AU705" s="210"/>
      <c r="AV705" s="210"/>
      <c r="AW705" s="210"/>
      <c r="AX705" s="210"/>
      <c r="AY705" s="49"/>
      <c r="AZ705" s="15"/>
      <c r="BA705" s="15"/>
      <c r="BB705" s="15"/>
      <c r="BC705" s="15"/>
      <c r="BD705" s="42"/>
      <c r="BE705" s="17"/>
      <c r="BF705" s="17"/>
      <c r="BG705" s="15"/>
    </row>
    <row r="706" ht="12.75" customHeight="1">
      <c r="A706" s="15"/>
      <c r="B706" s="13"/>
      <c r="C706" s="15"/>
      <c r="D706" s="15"/>
      <c r="E706" s="17"/>
      <c r="F706" s="17"/>
      <c r="G706" s="15"/>
      <c r="H706" s="15"/>
      <c r="I706" s="15"/>
      <c r="J706" s="49"/>
      <c r="K706" s="15"/>
      <c r="L706" s="21"/>
      <c r="M706" s="17"/>
      <c r="N706" s="17"/>
      <c r="O706" s="15"/>
      <c r="P706" s="15"/>
      <c r="Q706" s="15"/>
      <c r="R706" s="17"/>
      <c r="S706" s="26"/>
      <c r="T706" s="26"/>
      <c r="U706" s="26"/>
      <c r="V706" s="26"/>
      <c r="W706" s="26"/>
      <c r="X706" s="26"/>
      <c r="Y706" s="15"/>
      <c r="Z706" s="49"/>
      <c r="AA706" s="15"/>
      <c r="AB706" s="15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49"/>
      <c r="AP706" s="15"/>
      <c r="AQ706" s="15"/>
      <c r="AR706" s="209"/>
      <c r="AS706" s="210"/>
      <c r="AT706" s="210"/>
      <c r="AU706" s="210"/>
      <c r="AV706" s="210"/>
      <c r="AW706" s="210"/>
      <c r="AX706" s="210"/>
      <c r="AY706" s="49"/>
      <c r="AZ706" s="15"/>
      <c r="BA706" s="15"/>
      <c r="BB706" s="15"/>
      <c r="BC706" s="15"/>
      <c r="BD706" s="42"/>
      <c r="BE706" s="17"/>
      <c r="BF706" s="17"/>
      <c r="BG706" s="15"/>
    </row>
    <row r="707" ht="12.75" customHeight="1">
      <c r="A707" s="15"/>
      <c r="B707" s="13"/>
      <c r="C707" s="15"/>
      <c r="D707" s="15"/>
      <c r="E707" s="17"/>
      <c r="F707" s="17"/>
      <c r="G707" s="15"/>
      <c r="H707" s="15"/>
      <c r="I707" s="15"/>
      <c r="J707" s="49"/>
      <c r="K707" s="15"/>
      <c r="L707" s="21"/>
      <c r="M707" s="17"/>
      <c r="N707" s="17"/>
      <c r="O707" s="15"/>
      <c r="P707" s="15"/>
      <c r="Q707" s="15"/>
      <c r="R707" s="17"/>
      <c r="S707" s="26"/>
      <c r="T707" s="26"/>
      <c r="U707" s="26"/>
      <c r="V707" s="26"/>
      <c r="W707" s="26"/>
      <c r="X707" s="26"/>
      <c r="Y707" s="15"/>
      <c r="Z707" s="49"/>
      <c r="AA707" s="15"/>
      <c r="AB707" s="15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49"/>
      <c r="AP707" s="15"/>
      <c r="AQ707" s="15"/>
      <c r="AR707" s="209"/>
      <c r="AS707" s="210"/>
      <c r="AT707" s="210"/>
      <c r="AU707" s="210"/>
      <c r="AV707" s="210"/>
      <c r="AW707" s="210"/>
      <c r="AX707" s="210"/>
      <c r="AY707" s="49"/>
      <c r="AZ707" s="15"/>
      <c r="BA707" s="15"/>
      <c r="BB707" s="15"/>
      <c r="BC707" s="15"/>
      <c r="BD707" s="42"/>
      <c r="BE707" s="17"/>
      <c r="BF707" s="17"/>
      <c r="BG707" s="15"/>
    </row>
    <row r="708" ht="12.75" customHeight="1">
      <c r="A708" s="15"/>
      <c r="B708" s="13"/>
      <c r="C708" s="15"/>
      <c r="D708" s="15"/>
      <c r="E708" s="17"/>
      <c r="F708" s="17"/>
      <c r="G708" s="15"/>
      <c r="H708" s="15"/>
      <c r="I708" s="15"/>
      <c r="J708" s="49"/>
      <c r="K708" s="15"/>
      <c r="L708" s="21"/>
      <c r="M708" s="17"/>
      <c r="N708" s="17"/>
      <c r="O708" s="15"/>
      <c r="P708" s="15"/>
      <c r="Q708" s="15"/>
      <c r="R708" s="17"/>
      <c r="S708" s="26"/>
      <c r="T708" s="26"/>
      <c r="U708" s="26"/>
      <c r="V708" s="26"/>
      <c r="W708" s="26"/>
      <c r="X708" s="26"/>
      <c r="Y708" s="15"/>
      <c r="Z708" s="49"/>
      <c r="AA708" s="15"/>
      <c r="AB708" s="15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49"/>
      <c r="AP708" s="15"/>
      <c r="AQ708" s="15"/>
      <c r="AR708" s="209"/>
      <c r="AS708" s="210"/>
      <c r="AT708" s="210"/>
      <c r="AU708" s="210"/>
      <c r="AV708" s="210"/>
      <c r="AW708" s="210"/>
      <c r="AX708" s="210"/>
      <c r="AY708" s="49"/>
      <c r="AZ708" s="15"/>
      <c r="BA708" s="15"/>
      <c r="BB708" s="15"/>
      <c r="BC708" s="15"/>
      <c r="BD708" s="42"/>
      <c r="BE708" s="17"/>
      <c r="BF708" s="17"/>
      <c r="BG708" s="15"/>
    </row>
    <row r="709" ht="12.75" customHeight="1">
      <c r="A709" s="15"/>
      <c r="B709" s="13"/>
      <c r="C709" s="15"/>
      <c r="D709" s="15"/>
      <c r="E709" s="17"/>
      <c r="F709" s="17"/>
      <c r="G709" s="15"/>
      <c r="H709" s="15"/>
      <c r="I709" s="15"/>
      <c r="J709" s="49"/>
      <c r="K709" s="15"/>
      <c r="L709" s="21"/>
      <c r="M709" s="17"/>
      <c r="N709" s="17"/>
      <c r="O709" s="15"/>
      <c r="P709" s="15"/>
      <c r="Q709" s="15"/>
      <c r="R709" s="17"/>
      <c r="S709" s="26"/>
      <c r="T709" s="26"/>
      <c r="U709" s="26"/>
      <c r="V709" s="26"/>
      <c r="W709" s="26"/>
      <c r="X709" s="26"/>
      <c r="Y709" s="15"/>
      <c r="Z709" s="49"/>
      <c r="AA709" s="15"/>
      <c r="AB709" s="15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49"/>
      <c r="AP709" s="15"/>
      <c r="AQ709" s="15"/>
      <c r="AR709" s="209"/>
      <c r="AS709" s="210"/>
      <c r="AT709" s="210"/>
      <c r="AU709" s="210"/>
      <c r="AV709" s="210"/>
      <c r="AW709" s="210"/>
      <c r="AX709" s="210"/>
      <c r="AY709" s="49"/>
      <c r="AZ709" s="15"/>
      <c r="BA709" s="15"/>
      <c r="BB709" s="15"/>
      <c r="BC709" s="15"/>
      <c r="BD709" s="42"/>
      <c r="BE709" s="17"/>
      <c r="BF709" s="17"/>
      <c r="BG709" s="15"/>
    </row>
    <row r="710" ht="12.75" customHeight="1">
      <c r="A710" s="15"/>
      <c r="B710" s="13"/>
      <c r="C710" s="15"/>
      <c r="D710" s="15"/>
      <c r="E710" s="17"/>
      <c r="F710" s="17"/>
      <c r="G710" s="15"/>
      <c r="H710" s="15"/>
      <c r="I710" s="15"/>
      <c r="J710" s="49"/>
      <c r="K710" s="15"/>
      <c r="L710" s="21"/>
      <c r="M710" s="17"/>
      <c r="N710" s="17"/>
      <c r="O710" s="15"/>
      <c r="P710" s="15"/>
      <c r="Q710" s="15"/>
      <c r="R710" s="17"/>
      <c r="S710" s="26"/>
      <c r="T710" s="26"/>
      <c r="U710" s="26"/>
      <c r="V710" s="26"/>
      <c r="W710" s="26"/>
      <c r="X710" s="26"/>
      <c r="Y710" s="15"/>
      <c r="Z710" s="49"/>
      <c r="AA710" s="15"/>
      <c r="AB710" s="15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49"/>
      <c r="AP710" s="15"/>
      <c r="AQ710" s="15"/>
      <c r="AR710" s="209"/>
      <c r="AS710" s="210"/>
      <c r="AT710" s="210"/>
      <c r="AU710" s="210"/>
      <c r="AV710" s="210"/>
      <c r="AW710" s="210"/>
      <c r="AX710" s="210"/>
      <c r="AY710" s="49"/>
      <c r="AZ710" s="15"/>
      <c r="BA710" s="15"/>
      <c r="BB710" s="15"/>
      <c r="BC710" s="15"/>
      <c r="BD710" s="42"/>
      <c r="BE710" s="17"/>
      <c r="BF710" s="17"/>
      <c r="BG710" s="15"/>
    </row>
    <row r="711" ht="12.75" customHeight="1">
      <c r="A711" s="15"/>
      <c r="B711" s="13"/>
      <c r="C711" s="15"/>
      <c r="D711" s="15"/>
      <c r="E711" s="17"/>
      <c r="F711" s="17"/>
      <c r="G711" s="15"/>
      <c r="H711" s="15"/>
      <c r="I711" s="15"/>
      <c r="J711" s="49"/>
      <c r="K711" s="15"/>
      <c r="L711" s="21"/>
      <c r="M711" s="17"/>
      <c r="N711" s="17"/>
      <c r="O711" s="15"/>
      <c r="P711" s="15"/>
      <c r="Q711" s="15"/>
      <c r="R711" s="17"/>
      <c r="S711" s="26"/>
      <c r="T711" s="26"/>
      <c r="U711" s="26"/>
      <c r="V711" s="26"/>
      <c r="W711" s="26"/>
      <c r="X711" s="26"/>
      <c r="Y711" s="15"/>
      <c r="Z711" s="49"/>
      <c r="AA711" s="15"/>
      <c r="AB711" s="15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49"/>
      <c r="AP711" s="15"/>
      <c r="AQ711" s="15"/>
      <c r="AR711" s="209"/>
      <c r="AS711" s="210"/>
      <c r="AT711" s="210"/>
      <c r="AU711" s="210"/>
      <c r="AV711" s="210"/>
      <c r="AW711" s="210"/>
      <c r="AX711" s="210"/>
      <c r="AY711" s="49"/>
      <c r="AZ711" s="15"/>
      <c r="BA711" s="15"/>
      <c r="BB711" s="15"/>
      <c r="BC711" s="15"/>
      <c r="BD711" s="42"/>
      <c r="BE711" s="17"/>
      <c r="BF711" s="17"/>
      <c r="BG711" s="15"/>
    </row>
    <row r="712" ht="12.75" customHeight="1">
      <c r="A712" s="15"/>
      <c r="B712" s="13"/>
      <c r="C712" s="15"/>
      <c r="D712" s="15"/>
      <c r="E712" s="17"/>
      <c r="F712" s="17"/>
      <c r="G712" s="15"/>
      <c r="H712" s="15"/>
      <c r="I712" s="15"/>
      <c r="J712" s="49"/>
      <c r="K712" s="15"/>
      <c r="L712" s="21"/>
      <c r="M712" s="17"/>
      <c r="N712" s="17"/>
      <c r="O712" s="15"/>
      <c r="P712" s="15"/>
      <c r="Q712" s="15"/>
      <c r="R712" s="17"/>
      <c r="S712" s="26"/>
      <c r="T712" s="26"/>
      <c r="U712" s="26"/>
      <c r="V712" s="26"/>
      <c r="W712" s="26"/>
      <c r="X712" s="26"/>
      <c r="Y712" s="15"/>
      <c r="Z712" s="49"/>
      <c r="AA712" s="15"/>
      <c r="AB712" s="15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49"/>
      <c r="AP712" s="15"/>
      <c r="AQ712" s="15"/>
      <c r="AR712" s="209"/>
      <c r="AS712" s="210"/>
      <c r="AT712" s="210"/>
      <c r="AU712" s="210"/>
      <c r="AV712" s="210"/>
      <c r="AW712" s="210"/>
      <c r="AX712" s="210"/>
      <c r="AY712" s="49"/>
      <c r="AZ712" s="15"/>
      <c r="BA712" s="15"/>
      <c r="BB712" s="15"/>
      <c r="BC712" s="15"/>
      <c r="BD712" s="42"/>
      <c r="BE712" s="17"/>
      <c r="BF712" s="17"/>
      <c r="BG712" s="15"/>
    </row>
    <row r="713" ht="12.75" customHeight="1">
      <c r="A713" s="15"/>
      <c r="B713" s="13"/>
      <c r="C713" s="15"/>
      <c r="D713" s="15"/>
      <c r="E713" s="17"/>
      <c r="F713" s="17"/>
      <c r="G713" s="15"/>
      <c r="H713" s="15"/>
      <c r="I713" s="15"/>
      <c r="J713" s="49"/>
      <c r="K713" s="15"/>
      <c r="L713" s="21"/>
      <c r="M713" s="17"/>
      <c r="N713" s="17"/>
      <c r="O713" s="15"/>
      <c r="P713" s="15"/>
      <c r="Q713" s="15"/>
      <c r="R713" s="17"/>
      <c r="S713" s="26"/>
      <c r="T713" s="26"/>
      <c r="U713" s="26"/>
      <c r="V713" s="26"/>
      <c r="W713" s="26"/>
      <c r="X713" s="26"/>
      <c r="Y713" s="15"/>
      <c r="Z713" s="49"/>
      <c r="AA713" s="15"/>
      <c r="AB713" s="15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49"/>
      <c r="AP713" s="15"/>
      <c r="AQ713" s="15"/>
      <c r="AR713" s="209"/>
      <c r="AS713" s="210"/>
      <c r="AT713" s="210"/>
      <c r="AU713" s="210"/>
      <c r="AV713" s="210"/>
      <c r="AW713" s="210"/>
      <c r="AX713" s="210"/>
      <c r="AY713" s="49"/>
      <c r="AZ713" s="15"/>
      <c r="BA713" s="15"/>
      <c r="BB713" s="15"/>
      <c r="BC713" s="15"/>
      <c r="BD713" s="42"/>
      <c r="BE713" s="17"/>
      <c r="BF713" s="17"/>
      <c r="BG713" s="15"/>
    </row>
    <row r="714" ht="12.75" customHeight="1">
      <c r="A714" s="15"/>
      <c r="B714" s="13"/>
      <c r="C714" s="15"/>
      <c r="D714" s="15"/>
      <c r="E714" s="17"/>
      <c r="F714" s="17"/>
      <c r="G714" s="15"/>
      <c r="H714" s="15"/>
      <c r="I714" s="15"/>
      <c r="J714" s="49"/>
      <c r="K714" s="15"/>
      <c r="L714" s="21"/>
      <c r="M714" s="17"/>
      <c r="N714" s="17"/>
      <c r="O714" s="15"/>
      <c r="P714" s="15"/>
      <c r="Q714" s="15"/>
      <c r="R714" s="17"/>
      <c r="S714" s="26"/>
      <c r="T714" s="26"/>
      <c r="U714" s="26"/>
      <c r="V714" s="26"/>
      <c r="W714" s="26"/>
      <c r="X714" s="26"/>
      <c r="Y714" s="15"/>
      <c r="Z714" s="49"/>
      <c r="AA714" s="15"/>
      <c r="AB714" s="15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49"/>
      <c r="AP714" s="15"/>
      <c r="AQ714" s="15"/>
      <c r="AR714" s="209"/>
      <c r="AS714" s="210"/>
      <c r="AT714" s="210"/>
      <c r="AU714" s="210"/>
      <c r="AV714" s="210"/>
      <c r="AW714" s="210"/>
      <c r="AX714" s="210"/>
      <c r="AY714" s="49"/>
      <c r="AZ714" s="15"/>
      <c r="BA714" s="15"/>
      <c r="BB714" s="15"/>
      <c r="BC714" s="15"/>
      <c r="BD714" s="42"/>
      <c r="BE714" s="17"/>
      <c r="BF714" s="17"/>
      <c r="BG714" s="15"/>
    </row>
    <row r="715" ht="12.75" customHeight="1">
      <c r="A715" s="15"/>
      <c r="B715" s="13"/>
      <c r="C715" s="15"/>
      <c r="D715" s="15"/>
      <c r="E715" s="17"/>
      <c r="F715" s="17"/>
      <c r="G715" s="15"/>
      <c r="H715" s="15"/>
      <c r="I715" s="15"/>
      <c r="J715" s="49"/>
      <c r="K715" s="15"/>
      <c r="L715" s="21"/>
      <c r="M715" s="17"/>
      <c r="N715" s="17"/>
      <c r="O715" s="15"/>
      <c r="P715" s="15"/>
      <c r="Q715" s="15"/>
      <c r="R715" s="17"/>
      <c r="S715" s="26"/>
      <c r="T715" s="26"/>
      <c r="U715" s="26"/>
      <c r="V715" s="26"/>
      <c r="W715" s="26"/>
      <c r="X715" s="26"/>
      <c r="Y715" s="15"/>
      <c r="Z715" s="49"/>
      <c r="AA715" s="15"/>
      <c r="AB715" s="15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49"/>
      <c r="AP715" s="15"/>
      <c r="AQ715" s="15"/>
      <c r="AR715" s="209"/>
      <c r="AS715" s="210"/>
      <c r="AT715" s="210"/>
      <c r="AU715" s="210"/>
      <c r="AV715" s="210"/>
      <c r="AW715" s="210"/>
      <c r="AX715" s="210"/>
      <c r="AY715" s="49"/>
      <c r="AZ715" s="15"/>
      <c r="BA715" s="15"/>
      <c r="BB715" s="15"/>
      <c r="BC715" s="15"/>
      <c r="BD715" s="42"/>
      <c r="BE715" s="17"/>
      <c r="BF715" s="17"/>
      <c r="BG715" s="15"/>
    </row>
    <row r="716" ht="12.75" customHeight="1">
      <c r="A716" s="15"/>
      <c r="B716" s="13"/>
      <c r="C716" s="15"/>
      <c r="D716" s="15"/>
      <c r="E716" s="17"/>
      <c r="F716" s="17"/>
      <c r="G716" s="15"/>
      <c r="H716" s="15"/>
      <c r="I716" s="15"/>
      <c r="J716" s="49"/>
      <c r="K716" s="15"/>
      <c r="L716" s="21"/>
      <c r="M716" s="17"/>
      <c r="N716" s="17"/>
      <c r="O716" s="15"/>
      <c r="P716" s="15"/>
      <c r="Q716" s="15"/>
      <c r="R716" s="17"/>
      <c r="S716" s="26"/>
      <c r="T716" s="26"/>
      <c r="U716" s="26"/>
      <c r="V716" s="26"/>
      <c r="W716" s="26"/>
      <c r="X716" s="26"/>
      <c r="Y716" s="15"/>
      <c r="Z716" s="49"/>
      <c r="AA716" s="15"/>
      <c r="AB716" s="15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49"/>
      <c r="AP716" s="15"/>
      <c r="AQ716" s="15"/>
      <c r="AR716" s="209"/>
      <c r="AS716" s="210"/>
      <c r="AT716" s="210"/>
      <c r="AU716" s="210"/>
      <c r="AV716" s="210"/>
      <c r="AW716" s="210"/>
      <c r="AX716" s="210"/>
      <c r="AY716" s="49"/>
      <c r="AZ716" s="15"/>
      <c r="BA716" s="15"/>
      <c r="BB716" s="15"/>
      <c r="BC716" s="15"/>
      <c r="BD716" s="42"/>
      <c r="BE716" s="17"/>
      <c r="BF716" s="17"/>
      <c r="BG716" s="15"/>
    </row>
    <row r="717" ht="12.75" customHeight="1">
      <c r="A717" s="15"/>
      <c r="B717" s="13"/>
      <c r="C717" s="15"/>
      <c r="D717" s="15"/>
      <c r="E717" s="17"/>
      <c r="F717" s="17"/>
      <c r="G717" s="15"/>
      <c r="H717" s="15"/>
      <c r="I717" s="15"/>
      <c r="J717" s="49"/>
      <c r="K717" s="15"/>
      <c r="L717" s="21"/>
      <c r="M717" s="17"/>
      <c r="N717" s="17"/>
      <c r="O717" s="15"/>
      <c r="P717" s="15"/>
      <c r="Q717" s="15"/>
      <c r="R717" s="17"/>
      <c r="S717" s="26"/>
      <c r="T717" s="26"/>
      <c r="U717" s="26"/>
      <c r="V717" s="26"/>
      <c r="W717" s="26"/>
      <c r="X717" s="26"/>
      <c r="Y717" s="15"/>
      <c r="Z717" s="49"/>
      <c r="AA717" s="15"/>
      <c r="AB717" s="15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49"/>
      <c r="AP717" s="15"/>
      <c r="AQ717" s="15"/>
      <c r="AR717" s="209"/>
      <c r="AS717" s="210"/>
      <c r="AT717" s="210"/>
      <c r="AU717" s="210"/>
      <c r="AV717" s="210"/>
      <c r="AW717" s="210"/>
      <c r="AX717" s="210"/>
      <c r="AY717" s="49"/>
      <c r="AZ717" s="15"/>
      <c r="BA717" s="15"/>
      <c r="BB717" s="15"/>
      <c r="BC717" s="15"/>
      <c r="BD717" s="42"/>
      <c r="BE717" s="17"/>
      <c r="BF717" s="17"/>
      <c r="BG717" s="15"/>
    </row>
    <row r="718" ht="12.75" customHeight="1">
      <c r="A718" s="15"/>
      <c r="B718" s="13"/>
      <c r="C718" s="15"/>
      <c r="D718" s="15"/>
      <c r="E718" s="17"/>
      <c r="F718" s="17"/>
      <c r="G718" s="15"/>
      <c r="H718" s="15"/>
      <c r="I718" s="15"/>
      <c r="J718" s="49"/>
      <c r="K718" s="15"/>
      <c r="L718" s="21"/>
      <c r="M718" s="17"/>
      <c r="N718" s="17"/>
      <c r="O718" s="15"/>
      <c r="P718" s="15"/>
      <c r="Q718" s="15"/>
      <c r="R718" s="17"/>
      <c r="S718" s="26"/>
      <c r="T718" s="26"/>
      <c r="U718" s="26"/>
      <c r="V718" s="26"/>
      <c r="W718" s="26"/>
      <c r="X718" s="26"/>
      <c r="Y718" s="15"/>
      <c r="Z718" s="49"/>
      <c r="AA718" s="15"/>
      <c r="AB718" s="15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49"/>
      <c r="AP718" s="15"/>
      <c r="AQ718" s="15"/>
      <c r="AR718" s="209"/>
      <c r="AS718" s="210"/>
      <c r="AT718" s="210"/>
      <c r="AU718" s="210"/>
      <c r="AV718" s="210"/>
      <c r="AW718" s="210"/>
      <c r="AX718" s="210"/>
      <c r="AY718" s="49"/>
      <c r="AZ718" s="15"/>
      <c r="BA718" s="15"/>
      <c r="BB718" s="15"/>
      <c r="BC718" s="15"/>
      <c r="BD718" s="42"/>
      <c r="BE718" s="17"/>
      <c r="BF718" s="17"/>
      <c r="BG718" s="15"/>
    </row>
    <row r="719" ht="12.75" customHeight="1">
      <c r="A719" s="15"/>
      <c r="B719" s="13"/>
      <c r="C719" s="15"/>
      <c r="D719" s="15"/>
      <c r="E719" s="17"/>
      <c r="F719" s="17"/>
      <c r="G719" s="15"/>
      <c r="H719" s="15"/>
      <c r="I719" s="15"/>
      <c r="J719" s="49"/>
      <c r="K719" s="15"/>
      <c r="L719" s="21"/>
      <c r="M719" s="17"/>
      <c r="N719" s="17"/>
      <c r="O719" s="15"/>
      <c r="P719" s="15"/>
      <c r="Q719" s="15"/>
      <c r="R719" s="17"/>
      <c r="S719" s="26"/>
      <c r="T719" s="26"/>
      <c r="U719" s="26"/>
      <c r="V719" s="26"/>
      <c r="W719" s="26"/>
      <c r="X719" s="26"/>
      <c r="Y719" s="15"/>
      <c r="Z719" s="49"/>
      <c r="AA719" s="15"/>
      <c r="AB719" s="15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49"/>
      <c r="AP719" s="15"/>
      <c r="AQ719" s="15"/>
      <c r="AR719" s="209"/>
      <c r="AS719" s="210"/>
      <c r="AT719" s="210"/>
      <c r="AU719" s="210"/>
      <c r="AV719" s="210"/>
      <c r="AW719" s="210"/>
      <c r="AX719" s="210"/>
      <c r="AY719" s="49"/>
      <c r="AZ719" s="15"/>
      <c r="BA719" s="15"/>
      <c r="BB719" s="15"/>
      <c r="BC719" s="15"/>
      <c r="BD719" s="42"/>
      <c r="BE719" s="17"/>
      <c r="BF719" s="17"/>
      <c r="BG719" s="15"/>
    </row>
    <row r="720" ht="12.75" customHeight="1">
      <c r="A720" s="15"/>
      <c r="B720" s="13"/>
      <c r="C720" s="15"/>
      <c r="D720" s="15"/>
      <c r="E720" s="17"/>
      <c r="F720" s="17"/>
      <c r="G720" s="15"/>
      <c r="H720" s="15"/>
      <c r="I720" s="15"/>
      <c r="J720" s="49"/>
      <c r="K720" s="15"/>
      <c r="L720" s="21"/>
      <c r="M720" s="17"/>
      <c r="N720" s="17"/>
      <c r="O720" s="15"/>
      <c r="P720" s="15"/>
      <c r="Q720" s="15"/>
      <c r="R720" s="17"/>
      <c r="S720" s="26"/>
      <c r="T720" s="26"/>
      <c r="U720" s="26"/>
      <c r="V720" s="26"/>
      <c r="W720" s="26"/>
      <c r="X720" s="26"/>
      <c r="Y720" s="15"/>
      <c r="Z720" s="49"/>
      <c r="AA720" s="15"/>
      <c r="AB720" s="15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49"/>
      <c r="AP720" s="15"/>
      <c r="AQ720" s="15"/>
      <c r="AR720" s="209"/>
      <c r="AS720" s="210"/>
      <c r="AT720" s="210"/>
      <c r="AU720" s="210"/>
      <c r="AV720" s="210"/>
      <c r="AW720" s="210"/>
      <c r="AX720" s="210"/>
      <c r="AY720" s="49"/>
      <c r="AZ720" s="15"/>
      <c r="BA720" s="15"/>
      <c r="BB720" s="15"/>
      <c r="BC720" s="15"/>
      <c r="BD720" s="42"/>
      <c r="BE720" s="17"/>
      <c r="BF720" s="17"/>
      <c r="BG720" s="15"/>
    </row>
    <row r="721" ht="12.75" customHeight="1">
      <c r="A721" s="15"/>
      <c r="B721" s="13"/>
      <c r="C721" s="15"/>
      <c r="D721" s="15"/>
      <c r="E721" s="17"/>
      <c r="F721" s="17"/>
      <c r="G721" s="15"/>
      <c r="H721" s="15"/>
      <c r="I721" s="15"/>
      <c r="J721" s="49"/>
      <c r="K721" s="15"/>
      <c r="L721" s="21"/>
      <c r="M721" s="17"/>
      <c r="N721" s="17"/>
      <c r="O721" s="15"/>
      <c r="P721" s="15"/>
      <c r="Q721" s="15"/>
      <c r="R721" s="17"/>
      <c r="S721" s="26"/>
      <c r="T721" s="26"/>
      <c r="U721" s="26"/>
      <c r="V721" s="26"/>
      <c r="W721" s="26"/>
      <c r="X721" s="26"/>
      <c r="Y721" s="15"/>
      <c r="Z721" s="49"/>
      <c r="AA721" s="15"/>
      <c r="AB721" s="15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49"/>
      <c r="AP721" s="15"/>
      <c r="AQ721" s="15"/>
      <c r="AR721" s="209"/>
      <c r="AS721" s="210"/>
      <c r="AT721" s="210"/>
      <c r="AU721" s="210"/>
      <c r="AV721" s="210"/>
      <c r="AW721" s="210"/>
      <c r="AX721" s="210"/>
      <c r="AY721" s="49"/>
      <c r="AZ721" s="15"/>
      <c r="BA721" s="15"/>
      <c r="BB721" s="15"/>
      <c r="BC721" s="15"/>
      <c r="BD721" s="42"/>
      <c r="BE721" s="17"/>
      <c r="BF721" s="17"/>
      <c r="BG721" s="15"/>
    </row>
    <row r="722" ht="12.75" customHeight="1">
      <c r="A722" s="15"/>
      <c r="B722" s="13"/>
      <c r="C722" s="15"/>
      <c r="D722" s="15"/>
      <c r="E722" s="17"/>
      <c r="F722" s="17"/>
      <c r="G722" s="15"/>
      <c r="H722" s="15"/>
      <c r="I722" s="15"/>
      <c r="J722" s="49"/>
      <c r="K722" s="15"/>
      <c r="L722" s="21"/>
      <c r="M722" s="17"/>
      <c r="N722" s="17"/>
      <c r="O722" s="15"/>
      <c r="P722" s="15"/>
      <c r="Q722" s="15"/>
      <c r="R722" s="17"/>
      <c r="S722" s="26"/>
      <c r="T722" s="26"/>
      <c r="U722" s="26"/>
      <c r="V722" s="26"/>
      <c r="W722" s="26"/>
      <c r="X722" s="26"/>
      <c r="Y722" s="15"/>
      <c r="Z722" s="49"/>
      <c r="AA722" s="15"/>
      <c r="AB722" s="15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49"/>
      <c r="AP722" s="15"/>
      <c r="AQ722" s="15"/>
      <c r="AR722" s="209"/>
      <c r="AS722" s="210"/>
      <c r="AT722" s="210"/>
      <c r="AU722" s="210"/>
      <c r="AV722" s="210"/>
      <c r="AW722" s="210"/>
      <c r="AX722" s="210"/>
      <c r="AY722" s="49"/>
      <c r="AZ722" s="15"/>
      <c r="BA722" s="15"/>
      <c r="BB722" s="15"/>
      <c r="BC722" s="15"/>
      <c r="BD722" s="42"/>
      <c r="BE722" s="17"/>
      <c r="BF722" s="17"/>
      <c r="BG722" s="15"/>
    </row>
    <row r="723" ht="12.75" customHeight="1">
      <c r="A723" s="15"/>
      <c r="B723" s="13"/>
      <c r="C723" s="15"/>
      <c r="D723" s="15"/>
      <c r="E723" s="17"/>
      <c r="F723" s="17"/>
      <c r="G723" s="15"/>
      <c r="H723" s="15"/>
      <c r="I723" s="15"/>
      <c r="J723" s="49"/>
      <c r="K723" s="15"/>
      <c r="L723" s="21"/>
      <c r="M723" s="17"/>
      <c r="N723" s="17"/>
      <c r="O723" s="15"/>
      <c r="P723" s="15"/>
      <c r="Q723" s="15"/>
      <c r="R723" s="17"/>
      <c r="S723" s="26"/>
      <c r="T723" s="26"/>
      <c r="U723" s="26"/>
      <c r="V723" s="26"/>
      <c r="W723" s="26"/>
      <c r="X723" s="26"/>
      <c r="Y723" s="15"/>
      <c r="Z723" s="49"/>
      <c r="AA723" s="15"/>
      <c r="AB723" s="15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49"/>
      <c r="AP723" s="15"/>
      <c r="AQ723" s="15"/>
      <c r="AR723" s="209"/>
      <c r="AS723" s="210"/>
      <c r="AT723" s="210"/>
      <c r="AU723" s="210"/>
      <c r="AV723" s="210"/>
      <c r="AW723" s="210"/>
      <c r="AX723" s="210"/>
      <c r="AY723" s="49"/>
      <c r="AZ723" s="15"/>
      <c r="BA723" s="15"/>
      <c r="BB723" s="15"/>
      <c r="BC723" s="15"/>
      <c r="BD723" s="42"/>
      <c r="BE723" s="17"/>
      <c r="BF723" s="17"/>
      <c r="BG723" s="15"/>
    </row>
    <row r="724" ht="12.75" customHeight="1">
      <c r="A724" s="15"/>
      <c r="B724" s="13"/>
      <c r="C724" s="15"/>
      <c r="D724" s="15"/>
      <c r="E724" s="17"/>
      <c r="F724" s="17"/>
      <c r="G724" s="15"/>
      <c r="H724" s="15"/>
      <c r="I724" s="15"/>
      <c r="J724" s="49"/>
      <c r="K724" s="15"/>
      <c r="L724" s="21"/>
      <c r="M724" s="17"/>
      <c r="N724" s="17"/>
      <c r="O724" s="15"/>
      <c r="P724" s="15"/>
      <c r="Q724" s="15"/>
      <c r="R724" s="17"/>
      <c r="S724" s="26"/>
      <c r="T724" s="26"/>
      <c r="U724" s="26"/>
      <c r="V724" s="26"/>
      <c r="W724" s="26"/>
      <c r="X724" s="26"/>
      <c r="Y724" s="15"/>
      <c r="Z724" s="49"/>
      <c r="AA724" s="15"/>
      <c r="AB724" s="15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49"/>
      <c r="AP724" s="15"/>
      <c r="AQ724" s="15"/>
      <c r="AR724" s="209"/>
      <c r="AS724" s="210"/>
      <c r="AT724" s="210"/>
      <c r="AU724" s="210"/>
      <c r="AV724" s="210"/>
      <c r="AW724" s="210"/>
      <c r="AX724" s="210"/>
      <c r="AY724" s="49"/>
      <c r="AZ724" s="15"/>
      <c r="BA724" s="15"/>
      <c r="BB724" s="15"/>
      <c r="BC724" s="15"/>
      <c r="BD724" s="42"/>
      <c r="BE724" s="17"/>
      <c r="BF724" s="17"/>
      <c r="BG724" s="15"/>
    </row>
    <row r="725" ht="12.75" customHeight="1">
      <c r="A725" s="15"/>
      <c r="B725" s="13"/>
      <c r="C725" s="15"/>
      <c r="D725" s="15"/>
      <c r="E725" s="17"/>
      <c r="F725" s="17"/>
      <c r="G725" s="15"/>
      <c r="H725" s="15"/>
      <c r="I725" s="15"/>
      <c r="J725" s="49"/>
      <c r="K725" s="15"/>
      <c r="L725" s="21"/>
      <c r="M725" s="17"/>
      <c r="N725" s="17"/>
      <c r="O725" s="15"/>
      <c r="P725" s="15"/>
      <c r="Q725" s="15"/>
      <c r="R725" s="17"/>
      <c r="S725" s="26"/>
      <c r="T725" s="26"/>
      <c r="U725" s="26"/>
      <c r="V725" s="26"/>
      <c r="W725" s="26"/>
      <c r="X725" s="26"/>
      <c r="Y725" s="15"/>
      <c r="Z725" s="49"/>
      <c r="AA725" s="15"/>
      <c r="AB725" s="15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49"/>
      <c r="AP725" s="15"/>
      <c r="AQ725" s="15"/>
      <c r="AR725" s="209"/>
      <c r="AS725" s="210"/>
      <c r="AT725" s="210"/>
      <c r="AU725" s="210"/>
      <c r="AV725" s="210"/>
      <c r="AW725" s="210"/>
      <c r="AX725" s="210"/>
      <c r="AY725" s="49"/>
      <c r="AZ725" s="15"/>
      <c r="BA725" s="15"/>
      <c r="BB725" s="15"/>
      <c r="BC725" s="15"/>
      <c r="BD725" s="42"/>
      <c r="BE725" s="17"/>
      <c r="BF725" s="17"/>
      <c r="BG725" s="15"/>
    </row>
    <row r="726" ht="12.75" customHeight="1">
      <c r="A726" s="15"/>
      <c r="B726" s="13"/>
      <c r="C726" s="15"/>
      <c r="D726" s="15"/>
      <c r="E726" s="17"/>
      <c r="F726" s="17"/>
      <c r="G726" s="15"/>
      <c r="H726" s="15"/>
      <c r="I726" s="15"/>
      <c r="J726" s="49"/>
      <c r="K726" s="15"/>
      <c r="L726" s="21"/>
      <c r="M726" s="17"/>
      <c r="N726" s="17"/>
      <c r="O726" s="15"/>
      <c r="P726" s="15"/>
      <c r="Q726" s="15"/>
      <c r="R726" s="17"/>
      <c r="S726" s="26"/>
      <c r="T726" s="26"/>
      <c r="U726" s="26"/>
      <c r="V726" s="26"/>
      <c r="W726" s="26"/>
      <c r="X726" s="26"/>
      <c r="Y726" s="15"/>
      <c r="Z726" s="49"/>
      <c r="AA726" s="15"/>
      <c r="AB726" s="15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49"/>
      <c r="AP726" s="15"/>
      <c r="AQ726" s="15"/>
      <c r="AR726" s="209"/>
      <c r="AS726" s="210"/>
      <c r="AT726" s="210"/>
      <c r="AU726" s="210"/>
      <c r="AV726" s="210"/>
      <c r="AW726" s="210"/>
      <c r="AX726" s="210"/>
      <c r="AY726" s="49"/>
      <c r="AZ726" s="15"/>
      <c r="BA726" s="15"/>
      <c r="BB726" s="15"/>
      <c r="BC726" s="15"/>
      <c r="BD726" s="42"/>
      <c r="BE726" s="17"/>
      <c r="BF726" s="17"/>
      <c r="BG726" s="15"/>
    </row>
    <row r="727" ht="12.75" customHeight="1">
      <c r="A727" s="15"/>
      <c r="B727" s="13"/>
      <c r="C727" s="15"/>
      <c r="D727" s="15"/>
      <c r="E727" s="17"/>
      <c r="F727" s="17"/>
      <c r="G727" s="15"/>
      <c r="H727" s="15"/>
      <c r="I727" s="15"/>
      <c r="J727" s="49"/>
      <c r="K727" s="15"/>
      <c r="L727" s="21"/>
      <c r="M727" s="17"/>
      <c r="N727" s="17"/>
      <c r="O727" s="15"/>
      <c r="P727" s="15"/>
      <c r="Q727" s="15"/>
      <c r="R727" s="17"/>
      <c r="S727" s="26"/>
      <c r="T727" s="26"/>
      <c r="U727" s="26"/>
      <c r="V727" s="26"/>
      <c r="W727" s="26"/>
      <c r="X727" s="26"/>
      <c r="Y727" s="15"/>
      <c r="Z727" s="49"/>
      <c r="AA727" s="15"/>
      <c r="AB727" s="15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49"/>
      <c r="AP727" s="15"/>
      <c r="AQ727" s="15"/>
      <c r="AR727" s="209"/>
      <c r="AS727" s="210"/>
      <c r="AT727" s="210"/>
      <c r="AU727" s="210"/>
      <c r="AV727" s="210"/>
      <c r="AW727" s="210"/>
      <c r="AX727" s="210"/>
      <c r="AY727" s="49"/>
      <c r="AZ727" s="15"/>
      <c r="BA727" s="15"/>
      <c r="BB727" s="15"/>
      <c r="BC727" s="15"/>
      <c r="BD727" s="42"/>
      <c r="BE727" s="17"/>
      <c r="BF727" s="17"/>
      <c r="BG727" s="15"/>
    </row>
    <row r="728" ht="12.75" customHeight="1">
      <c r="A728" s="15"/>
      <c r="B728" s="13"/>
      <c r="C728" s="15"/>
      <c r="D728" s="15"/>
      <c r="E728" s="17"/>
      <c r="F728" s="17"/>
      <c r="G728" s="15"/>
      <c r="H728" s="15"/>
      <c r="I728" s="15"/>
      <c r="J728" s="49"/>
      <c r="K728" s="15"/>
      <c r="L728" s="21"/>
      <c r="M728" s="17"/>
      <c r="N728" s="17"/>
      <c r="O728" s="15"/>
      <c r="P728" s="15"/>
      <c r="Q728" s="15"/>
      <c r="R728" s="17"/>
      <c r="S728" s="26"/>
      <c r="T728" s="26"/>
      <c r="U728" s="26"/>
      <c r="V728" s="26"/>
      <c r="W728" s="26"/>
      <c r="X728" s="26"/>
      <c r="Y728" s="15"/>
      <c r="Z728" s="49"/>
      <c r="AA728" s="15"/>
      <c r="AB728" s="15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49"/>
      <c r="AP728" s="15"/>
      <c r="AQ728" s="15"/>
      <c r="AR728" s="209"/>
      <c r="AS728" s="210"/>
      <c r="AT728" s="210"/>
      <c r="AU728" s="210"/>
      <c r="AV728" s="210"/>
      <c r="AW728" s="210"/>
      <c r="AX728" s="210"/>
      <c r="AY728" s="49"/>
      <c r="AZ728" s="15"/>
      <c r="BA728" s="15"/>
      <c r="BB728" s="15"/>
      <c r="BC728" s="15"/>
      <c r="BD728" s="42"/>
      <c r="BE728" s="17"/>
      <c r="BF728" s="17"/>
      <c r="BG728" s="15"/>
    </row>
    <row r="729" ht="12.75" customHeight="1">
      <c r="A729" s="15"/>
      <c r="B729" s="13"/>
      <c r="C729" s="15"/>
      <c r="D729" s="15"/>
      <c r="E729" s="17"/>
      <c r="F729" s="17"/>
      <c r="G729" s="15"/>
      <c r="H729" s="15"/>
      <c r="I729" s="15"/>
      <c r="J729" s="49"/>
      <c r="K729" s="15"/>
      <c r="L729" s="21"/>
      <c r="M729" s="17"/>
      <c r="N729" s="17"/>
      <c r="O729" s="15"/>
      <c r="P729" s="15"/>
      <c r="Q729" s="15"/>
      <c r="R729" s="17"/>
      <c r="S729" s="26"/>
      <c r="T729" s="26"/>
      <c r="U729" s="26"/>
      <c r="V729" s="26"/>
      <c r="W729" s="26"/>
      <c r="X729" s="26"/>
      <c r="Y729" s="15"/>
      <c r="Z729" s="49"/>
      <c r="AA729" s="15"/>
      <c r="AB729" s="15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49"/>
      <c r="AP729" s="15"/>
      <c r="AQ729" s="15"/>
      <c r="AR729" s="209"/>
      <c r="AS729" s="210"/>
      <c r="AT729" s="210"/>
      <c r="AU729" s="210"/>
      <c r="AV729" s="210"/>
      <c r="AW729" s="210"/>
      <c r="AX729" s="210"/>
      <c r="AY729" s="49"/>
      <c r="AZ729" s="15"/>
      <c r="BA729" s="15"/>
      <c r="BB729" s="15"/>
      <c r="BC729" s="15"/>
      <c r="BD729" s="42"/>
      <c r="BE729" s="17"/>
      <c r="BF729" s="17"/>
      <c r="BG729" s="15"/>
    </row>
    <row r="730" ht="12.75" customHeight="1">
      <c r="A730" s="15"/>
      <c r="B730" s="13"/>
      <c r="C730" s="15"/>
      <c r="D730" s="15"/>
      <c r="E730" s="17"/>
      <c r="F730" s="17"/>
      <c r="G730" s="15"/>
      <c r="H730" s="15"/>
      <c r="I730" s="15"/>
      <c r="J730" s="49"/>
      <c r="K730" s="15"/>
      <c r="L730" s="21"/>
      <c r="M730" s="17"/>
      <c r="N730" s="17"/>
      <c r="O730" s="15"/>
      <c r="P730" s="15"/>
      <c r="Q730" s="15"/>
      <c r="R730" s="17"/>
      <c r="S730" s="26"/>
      <c r="T730" s="26"/>
      <c r="U730" s="26"/>
      <c r="V730" s="26"/>
      <c r="W730" s="26"/>
      <c r="X730" s="26"/>
      <c r="Y730" s="15"/>
      <c r="Z730" s="49"/>
      <c r="AA730" s="15"/>
      <c r="AB730" s="15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49"/>
      <c r="AP730" s="15"/>
      <c r="AQ730" s="15"/>
      <c r="AR730" s="209"/>
      <c r="AS730" s="210"/>
      <c r="AT730" s="210"/>
      <c r="AU730" s="210"/>
      <c r="AV730" s="210"/>
      <c r="AW730" s="210"/>
      <c r="AX730" s="210"/>
      <c r="AY730" s="49"/>
      <c r="AZ730" s="15"/>
      <c r="BA730" s="15"/>
      <c r="BB730" s="15"/>
      <c r="BC730" s="15"/>
      <c r="BD730" s="42"/>
      <c r="BE730" s="17"/>
      <c r="BF730" s="17"/>
      <c r="BG730" s="15"/>
    </row>
    <row r="731" ht="12.75" customHeight="1">
      <c r="A731" s="15"/>
      <c r="B731" s="13"/>
      <c r="C731" s="15"/>
      <c r="D731" s="15"/>
      <c r="E731" s="17"/>
      <c r="F731" s="17"/>
      <c r="G731" s="15"/>
      <c r="H731" s="15"/>
      <c r="I731" s="15"/>
      <c r="J731" s="49"/>
      <c r="K731" s="15"/>
      <c r="L731" s="21"/>
      <c r="M731" s="17"/>
      <c r="N731" s="17"/>
      <c r="O731" s="15"/>
      <c r="P731" s="15"/>
      <c r="Q731" s="15"/>
      <c r="R731" s="17"/>
      <c r="S731" s="26"/>
      <c r="T731" s="26"/>
      <c r="U731" s="26"/>
      <c r="V731" s="26"/>
      <c r="W731" s="26"/>
      <c r="X731" s="26"/>
      <c r="Y731" s="15"/>
      <c r="Z731" s="49"/>
      <c r="AA731" s="15"/>
      <c r="AB731" s="15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49"/>
      <c r="AP731" s="15"/>
      <c r="AQ731" s="15"/>
      <c r="AR731" s="209"/>
      <c r="AS731" s="210"/>
      <c r="AT731" s="210"/>
      <c r="AU731" s="210"/>
      <c r="AV731" s="210"/>
      <c r="AW731" s="210"/>
      <c r="AX731" s="210"/>
      <c r="AY731" s="49"/>
      <c r="AZ731" s="15"/>
      <c r="BA731" s="15"/>
      <c r="BB731" s="15"/>
      <c r="BC731" s="15"/>
      <c r="BD731" s="42"/>
      <c r="BE731" s="17"/>
      <c r="BF731" s="17"/>
      <c r="BG731" s="15"/>
    </row>
    <row r="732" ht="12.75" customHeight="1">
      <c r="A732" s="15"/>
      <c r="B732" s="13"/>
      <c r="C732" s="15"/>
      <c r="D732" s="15"/>
      <c r="E732" s="17"/>
      <c r="F732" s="17"/>
      <c r="G732" s="15"/>
      <c r="H732" s="15"/>
      <c r="I732" s="15"/>
      <c r="J732" s="49"/>
      <c r="K732" s="15"/>
      <c r="L732" s="21"/>
      <c r="M732" s="17"/>
      <c r="N732" s="17"/>
      <c r="O732" s="15"/>
      <c r="P732" s="15"/>
      <c r="Q732" s="15"/>
      <c r="R732" s="17"/>
      <c r="S732" s="26"/>
      <c r="T732" s="26"/>
      <c r="U732" s="26"/>
      <c r="V732" s="26"/>
      <c r="W732" s="26"/>
      <c r="X732" s="26"/>
      <c r="Y732" s="15"/>
      <c r="Z732" s="49"/>
      <c r="AA732" s="15"/>
      <c r="AB732" s="15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49"/>
      <c r="AP732" s="15"/>
      <c r="AQ732" s="15"/>
      <c r="AR732" s="209"/>
      <c r="AS732" s="210"/>
      <c r="AT732" s="210"/>
      <c r="AU732" s="210"/>
      <c r="AV732" s="210"/>
      <c r="AW732" s="210"/>
      <c r="AX732" s="210"/>
      <c r="AY732" s="49"/>
      <c r="AZ732" s="15"/>
      <c r="BA732" s="15"/>
      <c r="BB732" s="15"/>
      <c r="BC732" s="15"/>
      <c r="BD732" s="42"/>
      <c r="BE732" s="17"/>
      <c r="BF732" s="17"/>
      <c r="BG732" s="15"/>
    </row>
    <row r="733" ht="12.75" customHeight="1">
      <c r="A733" s="15"/>
      <c r="B733" s="13"/>
      <c r="C733" s="15"/>
      <c r="D733" s="15"/>
      <c r="E733" s="17"/>
      <c r="F733" s="17"/>
      <c r="G733" s="15"/>
      <c r="H733" s="15"/>
      <c r="I733" s="15"/>
      <c r="J733" s="49"/>
      <c r="K733" s="15"/>
      <c r="L733" s="21"/>
      <c r="M733" s="17"/>
      <c r="N733" s="17"/>
      <c r="O733" s="15"/>
      <c r="P733" s="15"/>
      <c r="Q733" s="15"/>
      <c r="R733" s="17"/>
      <c r="S733" s="26"/>
      <c r="T733" s="26"/>
      <c r="U733" s="26"/>
      <c r="V733" s="26"/>
      <c r="W733" s="26"/>
      <c r="X733" s="26"/>
      <c r="Y733" s="15"/>
      <c r="Z733" s="49"/>
      <c r="AA733" s="15"/>
      <c r="AB733" s="15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49"/>
      <c r="AP733" s="15"/>
      <c r="AQ733" s="15"/>
      <c r="AR733" s="209"/>
      <c r="AS733" s="210"/>
      <c r="AT733" s="210"/>
      <c r="AU733" s="210"/>
      <c r="AV733" s="210"/>
      <c r="AW733" s="210"/>
      <c r="AX733" s="210"/>
      <c r="AY733" s="49"/>
      <c r="AZ733" s="15"/>
      <c r="BA733" s="15"/>
      <c r="BB733" s="15"/>
      <c r="BC733" s="15"/>
      <c r="BD733" s="42"/>
      <c r="BE733" s="17"/>
      <c r="BF733" s="17"/>
      <c r="BG733" s="15"/>
    </row>
    <row r="734" ht="12.75" customHeight="1">
      <c r="A734" s="15"/>
      <c r="B734" s="13"/>
      <c r="C734" s="15"/>
      <c r="D734" s="15"/>
      <c r="E734" s="17"/>
      <c r="F734" s="17"/>
      <c r="G734" s="15"/>
      <c r="H734" s="15"/>
      <c r="I734" s="15"/>
      <c r="J734" s="49"/>
      <c r="K734" s="15"/>
      <c r="L734" s="21"/>
      <c r="M734" s="17"/>
      <c r="N734" s="17"/>
      <c r="O734" s="15"/>
      <c r="P734" s="15"/>
      <c r="Q734" s="15"/>
      <c r="R734" s="17"/>
      <c r="S734" s="26"/>
      <c r="T734" s="26"/>
      <c r="U734" s="26"/>
      <c r="V734" s="26"/>
      <c r="W734" s="26"/>
      <c r="X734" s="26"/>
      <c r="Y734" s="15"/>
      <c r="Z734" s="49"/>
      <c r="AA734" s="15"/>
      <c r="AB734" s="15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49"/>
      <c r="AP734" s="15"/>
      <c r="AQ734" s="15"/>
      <c r="AR734" s="209"/>
      <c r="AS734" s="210"/>
      <c r="AT734" s="210"/>
      <c r="AU734" s="210"/>
      <c r="AV734" s="210"/>
      <c r="AW734" s="210"/>
      <c r="AX734" s="210"/>
      <c r="AY734" s="49"/>
      <c r="AZ734" s="15"/>
      <c r="BA734" s="15"/>
      <c r="BB734" s="15"/>
      <c r="BC734" s="15"/>
      <c r="BD734" s="42"/>
      <c r="BE734" s="17"/>
      <c r="BF734" s="17"/>
      <c r="BG734" s="15"/>
    </row>
    <row r="735" ht="12.75" customHeight="1">
      <c r="A735" s="15"/>
      <c r="B735" s="13"/>
      <c r="C735" s="15"/>
      <c r="D735" s="15"/>
      <c r="E735" s="17"/>
      <c r="F735" s="17"/>
      <c r="G735" s="15"/>
      <c r="H735" s="15"/>
      <c r="I735" s="15"/>
      <c r="J735" s="49"/>
      <c r="K735" s="15"/>
      <c r="L735" s="21"/>
      <c r="M735" s="17"/>
      <c r="N735" s="17"/>
      <c r="O735" s="15"/>
      <c r="P735" s="15"/>
      <c r="Q735" s="15"/>
      <c r="R735" s="17"/>
      <c r="S735" s="26"/>
      <c r="T735" s="26"/>
      <c r="U735" s="26"/>
      <c r="V735" s="26"/>
      <c r="W735" s="26"/>
      <c r="X735" s="26"/>
      <c r="Y735" s="15"/>
      <c r="Z735" s="49"/>
      <c r="AA735" s="15"/>
      <c r="AB735" s="15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49"/>
      <c r="AP735" s="15"/>
      <c r="AQ735" s="15"/>
      <c r="AR735" s="209"/>
      <c r="AS735" s="210"/>
      <c r="AT735" s="210"/>
      <c r="AU735" s="210"/>
      <c r="AV735" s="210"/>
      <c r="AW735" s="210"/>
      <c r="AX735" s="210"/>
      <c r="AY735" s="49"/>
      <c r="AZ735" s="15"/>
      <c r="BA735" s="15"/>
      <c r="BB735" s="15"/>
      <c r="BC735" s="15"/>
      <c r="BD735" s="42"/>
      <c r="BE735" s="17"/>
      <c r="BF735" s="17"/>
      <c r="BG735" s="15"/>
    </row>
    <row r="736" ht="12.75" customHeight="1">
      <c r="A736" s="15"/>
      <c r="B736" s="13"/>
      <c r="C736" s="15"/>
      <c r="D736" s="15"/>
      <c r="E736" s="17"/>
      <c r="F736" s="17"/>
      <c r="G736" s="15"/>
      <c r="H736" s="15"/>
      <c r="I736" s="15"/>
      <c r="J736" s="49"/>
      <c r="K736" s="15"/>
      <c r="L736" s="21"/>
      <c r="M736" s="17"/>
      <c r="N736" s="17"/>
      <c r="O736" s="15"/>
      <c r="P736" s="15"/>
      <c r="Q736" s="15"/>
      <c r="R736" s="17"/>
      <c r="S736" s="26"/>
      <c r="T736" s="26"/>
      <c r="U736" s="26"/>
      <c r="V736" s="26"/>
      <c r="W736" s="26"/>
      <c r="X736" s="26"/>
      <c r="Y736" s="15"/>
      <c r="Z736" s="49"/>
      <c r="AA736" s="15"/>
      <c r="AB736" s="15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49"/>
      <c r="AP736" s="15"/>
      <c r="AQ736" s="15"/>
      <c r="AR736" s="209"/>
      <c r="AS736" s="210"/>
      <c r="AT736" s="210"/>
      <c r="AU736" s="210"/>
      <c r="AV736" s="210"/>
      <c r="AW736" s="210"/>
      <c r="AX736" s="210"/>
      <c r="AY736" s="49"/>
      <c r="AZ736" s="15"/>
      <c r="BA736" s="15"/>
      <c r="BB736" s="15"/>
      <c r="BC736" s="15"/>
      <c r="BD736" s="42"/>
      <c r="BE736" s="17"/>
      <c r="BF736" s="17"/>
      <c r="BG736" s="15"/>
    </row>
    <row r="737" ht="12.75" customHeight="1">
      <c r="A737" s="15"/>
      <c r="B737" s="13"/>
      <c r="C737" s="15"/>
      <c r="D737" s="15"/>
      <c r="E737" s="17"/>
      <c r="F737" s="17"/>
      <c r="G737" s="15"/>
      <c r="H737" s="15"/>
      <c r="I737" s="15"/>
      <c r="J737" s="49"/>
      <c r="K737" s="15"/>
      <c r="L737" s="21"/>
      <c r="M737" s="17"/>
      <c r="N737" s="17"/>
      <c r="O737" s="15"/>
      <c r="P737" s="15"/>
      <c r="Q737" s="15"/>
      <c r="R737" s="17"/>
      <c r="S737" s="26"/>
      <c r="T737" s="26"/>
      <c r="U737" s="26"/>
      <c r="V737" s="26"/>
      <c r="W737" s="26"/>
      <c r="X737" s="26"/>
      <c r="Y737" s="15"/>
      <c r="Z737" s="49"/>
      <c r="AA737" s="15"/>
      <c r="AB737" s="15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49"/>
      <c r="AP737" s="15"/>
      <c r="AQ737" s="15"/>
      <c r="AR737" s="209"/>
      <c r="AS737" s="210"/>
      <c r="AT737" s="210"/>
      <c r="AU737" s="210"/>
      <c r="AV737" s="210"/>
      <c r="AW737" s="210"/>
      <c r="AX737" s="210"/>
      <c r="AY737" s="49"/>
      <c r="AZ737" s="15"/>
      <c r="BA737" s="15"/>
      <c r="BB737" s="15"/>
      <c r="BC737" s="15"/>
      <c r="BD737" s="42"/>
      <c r="BE737" s="17"/>
      <c r="BF737" s="17"/>
      <c r="BG737" s="15"/>
    </row>
    <row r="738" ht="12.75" customHeight="1">
      <c r="A738" s="15"/>
      <c r="B738" s="13"/>
      <c r="C738" s="15"/>
      <c r="D738" s="15"/>
      <c r="E738" s="17"/>
      <c r="F738" s="17"/>
      <c r="G738" s="15"/>
      <c r="H738" s="15"/>
      <c r="I738" s="15"/>
      <c r="J738" s="49"/>
      <c r="K738" s="15"/>
      <c r="L738" s="21"/>
      <c r="M738" s="17"/>
      <c r="N738" s="17"/>
      <c r="O738" s="15"/>
      <c r="P738" s="15"/>
      <c r="Q738" s="15"/>
      <c r="R738" s="17"/>
      <c r="S738" s="26"/>
      <c r="T738" s="26"/>
      <c r="U738" s="26"/>
      <c r="V738" s="26"/>
      <c r="W738" s="26"/>
      <c r="X738" s="26"/>
      <c r="Y738" s="15"/>
      <c r="Z738" s="49"/>
      <c r="AA738" s="15"/>
      <c r="AB738" s="15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49"/>
      <c r="AP738" s="15"/>
      <c r="AQ738" s="15"/>
      <c r="AR738" s="209"/>
      <c r="AS738" s="210"/>
      <c r="AT738" s="210"/>
      <c r="AU738" s="210"/>
      <c r="AV738" s="210"/>
      <c r="AW738" s="210"/>
      <c r="AX738" s="210"/>
      <c r="AY738" s="49"/>
      <c r="AZ738" s="15"/>
      <c r="BA738" s="15"/>
      <c r="BB738" s="15"/>
      <c r="BC738" s="15"/>
      <c r="BD738" s="42"/>
      <c r="BE738" s="17"/>
      <c r="BF738" s="17"/>
      <c r="BG738" s="15"/>
    </row>
    <row r="739" ht="12.75" customHeight="1">
      <c r="A739" s="15"/>
      <c r="B739" s="13"/>
      <c r="C739" s="15"/>
      <c r="D739" s="15"/>
      <c r="E739" s="17"/>
      <c r="F739" s="17"/>
      <c r="G739" s="15"/>
      <c r="H739" s="15"/>
      <c r="I739" s="15"/>
      <c r="J739" s="49"/>
      <c r="K739" s="15"/>
      <c r="L739" s="21"/>
      <c r="M739" s="17"/>
      <c r="N739" s="17"/>
      <c r="O739" s="15"/>
      <c r="P739" s="15"/>
      <c r="Q739" s="15"/>
      <c r="R739" s="17"/>
      <c r="S739" s="26"/>
      <c r="T739" s="26"/>
      <c r="U739" s="26"/>
      <c r="V739" s="26"/>
      <c r="W739" s="26"/>
      <c r="X739" s="26"/>
      <c r="Y739" s="15"/>
      <c r="Z739" s="49"/>
      <c r="AA739" s="15"/>
      <c r="AB739" s="15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49"/>
      <c r="AP739" s="15"/>
      <c r="AQ739" s="15"/>
      <c r="AR739" s="209"/>
      <c r="AS739" s="210"/>
      <c r="AT739" s="210"/>
      <c r="AU739" s="210"/>
      <c r="AV739" s="210"/>
      <c r="AW739" s="210"/>
      <c r="AX739" s="210"/>
      <c r="AY739" s="49"/>
      <c r="AZ739" s="15"/>
      <c r="BA739" s="15"/>
      <c r="BB739" s="15"/>
      <c r="BC739" s="15"/>
      <c r="BD739" s="42"/>
      <c r="BE739" s="17"/>
      <c r="BF739" s="17"/>
      <c r="BG739" s="15"/>
    </row>
    <row r="740" ht="12.75" customHeight="1">
      <c r="A740" s="15"/>
      <c r="B740" s="13"/>
      <c r="C740" s="15"/>
      <c r="D740" s="15"/>
      <c r="E740" s="17"/>
      <c r="F740" s="17"/>
      <c r="G740" s="15"/>
      <c r="H740" s="15"/>
      <c r="I740" s="15"/>
      <c r="J740" s="49"/>
      <c r="K740" s="15"/>
      <c r="L740" s="21"/>
      <c r="M740" s="17"/>
      <c r="N740" s="17"/>
      <c r="O740" s="15"/>
      <c r="P740" s="15"/>
      <c r="Q740" s="15"/>
      <c r="R740" s="17"/>
      <c r="S740" s="26"/>
      <c r="T740" s="26"/>
      <c r="U740" s="26"/>
      <c r="V740" s="26"/>
      <c r="W740" s="26"/>
      <c r="X740" s="26"/>
      <c r="Y740" s="15"/>
      <c r="Z740" s="49"/>
      <c r="AA740" s="15"/>
      <c r="AB740" s="15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49"/>
      <c r="AP740" s="15"/>
      <c r="AQ740" s="15"/>
      <c r="AR740" s="209"/>
      <c r="AS740" s="210"/>
      <c r="AT740" s="210"/>
      <c r="AU740" s="210"/>
      <c r="AV740" s="210"/>
      <c r="AW740" s="210"/>
      <c r="AX740" s="210"/>
      <c r="AY740" s="49"/>
      <c r="AZ740" s="15"/>
      <c r="BA740" s="15"/>
      <c r="BB740" s="15"/>
      <c r="BC740" s="15"/>
      <c r="BD740" s="42"/>
      <c r="BE740" s="17"/>
      <c r="BF740" s="17"/>
      <c r="BG740" s="15"/>
    </row>
    <row r="741" ht="12.75" customHeight="1">
      <c r="A741" s="15"/>
      <c r="B741" s="13"/>
      <c r="C741" s="15"/>
      <c r="D741" s="15"/>
      <c r="E741" s="17"/>
      <c r="F741" s="17"/>
      <c r="G741" s="15"/>
      <c r="H741" s="15"/>
      <c r="I741" s="15"/>
      <c r="J741" s="49"/>
      <c r="K741" s="15"/>
      <c r="L741" s="21"/>
      <c r="M741" s="17"/>
      <c r="N741" s="17"/>
      <c r="O741" s="15"/>
      <c r="P741" s="15"/>
      <c r="Q741" s="15"/>
      <c r="R741" s="17"/>
      <c r="S741" s="26"/>
      <c r="T741" s="26"/>
      <c r="U741" s="26"/>
      <c r="V741" s="26"/>
      <c r="W741" s="26"/>
      <c r="X741" s="26"/>
      <c r="Y741" s="15"/>
      <c r="Z741" s="49"/>
      <c r="AA741" s="15"/>
      <c r="AB741" s="15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49"/>
      <c r="AP741" s="15"/>
      <c r="AQ741" s="15"/>
      <c r="AR741" s="209"/>
      <c r="AS741" s="210"/>
      <c r="AT741" s="210"/>
      <c r="AU741" s="210"/>
      <c r="AV741" s="210"/>
      <c r="AW741" s="210"/>
      <c r="AX741" s="210"/>
      <c r="AY741" s="49"/>
      <c r="AZ741" s="15"/>
      <c r="BA741" s="15"/>
      <c r="BB741" s="15"/>
      <c r="BC741" s="15"/>
      <c r="BD741" s="42"/>
      <c r="BE741" s="17"/>
      <c r="BF741" s="17"/>
      <c r="BG741" s="15"/>
    </row>
    <row r="742" ht="12.75" customHeight="1">
      <c r="A742" s="15"/>
      <c r="B742" s="13"/>
      <c r="C742" s="15"/>
      <c r="D742" s="15"/>
      <c r="E742" s="17"/>
      <c r="F742" s="17"/>
      <c r="G742" s="15"/>
      <c r="H742" s="15"/>
      <c r="I742" s="15"/>
      <c r="J742" s="49"/>
      <c r="K742" s="15"/>
      <c r="L742" s="21"/>
      <c r="M742" s="17"/>
      <c r="N742" s="17"/>
      <c r="O742" s="15"/>
      <c r="P742" s="15"/>
      <c r="Q742" s="15"/>
      <c r="R742" s="17"/>
      <c r="S742" s="26"/>
      <c r="T742" s="26"/>
      <c r="U742" s="26"/>
      <c r="V742" s="26"/>
      <c r="W742" s="26"/>
      <c r="X742" s="26"/>
      <c r="Y742" s="15"/>
      <c r="Z742" s="49"/>
      <c r="AA742" s="15"/>
      <c r="AB742" s="15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49"/>
      <c r="AP742" s="15"/>
      <c r="AQ742" s="15"/>
      <c r="AR742" s="209"/>
      <c r="AS742" s="210"/>
      <c r="AT742" s="210"/>
      <c r="AU742" s="210"/>
      <c r="AV742" s="210"/>
      <c r="AW742" s="210"/>
      <c r="AX742" s="210"/>
      <c r="AY742" s="49"/>
      <c r="AZ742" s="15"/>
      <c r="BA742" s="15"/>
      <c r="BB742" s="15"/>
      <c r="BC742" s="15"/>
      <c r="BD742" s="42"/>
      <c r="BE742" s="17"/>
      <c r="BF742" s="17"/>
      <c r="BG742" s="15"/>
    </row>
    <row r="743" ht="12.75" customHeight="1">
      <c r="A743" s="15"/>
      <c r="B743" s="13"/>
      <c r="C743" s="15"/>
      <c r="D743" s="15"/>
      <c r="E743" s="17"/>
      <c r="F743" s="17"/>
      <c r="G743" s="15"/>
      <c r="H743" s="15"/>
      <c r="I743" s="15"/>
      <c r="J743" s="49"/>
      <c r="K743" s="15"/>
      <c r="L743" s="21"/>
      <c r="M743" s="17"/>
      <c r="N743" s="17"/>
      <c r="O743" s="15"/>
      <c r="P743" s="15"/>
      <c r="Q743" s="15"/>
      <c r="R743" s="17"/>
      <c r="S743" s="26"/>
      <c r="T743" s="26"/>
      <c r="U743" s="26"/>
      <c r="V743" s="26"/>
      <c r="W743" s="26"/>
      <c r="X743" s="26"/>
      <c r="Y743" s="15"/>
      <c r="Z743" s="49"/>
      <c r="AA743" s="15"/>
      <c r="AB743" s="15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49"/>
      <c r="AP743" s="15"/>
      <c r="AQ743" s="15"/>
      <c r="AR743" s="209"/>
      <c r="AS743" s="210"/>
      <c r="AT743" s="210"/>
      <c r="AU743" s="210"/>
      <c r="AV743" s="210"/>
      <c r="AW743" s="210"/>
      <c r="AX743" s="210"/>
      <c r="AY743" s="49"/>
      <c r="AZ743" s="15"/>
      <c r="BA743" s="15"/>
      <c r="BB743" s="15"/>
      <c r="BC743" s="15"/>
      <c r="BD743" s="42"/>
      <c r="BE743" s="17"/>
      <c r="BF743" s="17"/>
      <c r="BG743" s="15"/>
    </row>
    <row r="744" ht="12.75" customHeight="1">
      <c r="A744" s="15"/>
      <c r="B744" s="13"/>
      <c r="C744" s="15"/>
      <c r="D744" s="15"/>
      <c r="E744" s="17"/>
      <c r="F744" s="17"/>
      <c r="G744" s="15"/>
      <c r="H744" s="15"/>
      <c r="I744" s="15"/>
      <c r="J744" s="49"/>
      <c r="K744" s="15"/>
      <c r="L744" s="21"/>
      <c r="M744" s="17"/>
      <c r="N744" s="17"/>
      <c r="O744" s="15"/>
      <c r="P744" s="15"/>
      <c r="Q744" s="15"/>
      <c r="R744" s="17"/>
      <c r="S744" s="26"/>
      <c r="T744" s="26"/>
      <c r="U744" s="26"/>
      <c r="V744" s="26"/>
      <c r="W744" s="26"/>
      <c r="X744" s="26"/>
      <c r="Y744" s="15"/>
      <c r="Z744" s="49"/>
      <c r="AA744" s="15"/>
      <c r="AB744" s="15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49"/>
      <c r="AP744" s="15"/>
      <c r="AQ744" s="15"/>
      <c r="AR744" s="209"/>
      <c r="AS744" s="210"/>
      <c r="AT744" s="210"/>
      <c r="AU744" s="210"/>
      <c r="AV744" s="210"/>
      <c r="AW744" s="210"/>
      <c r="AX744" s="210"/>
      <c r="AY744" s="49"/>
      <c r="AZ744" s="15"/>
      <c r="BA744" s="15"/>
      <c r="BB744" s="15"/>
      <c r="BC744" s="15"/>
      <c r="BD744" s="42"/>
      <c r="BE744" s="17"/>
      <c r="BF744" s="17"/>
      <c r="BG744" s="15"/>
    </row>
    <row r="745" ht="12.75" customHeight="1">
      <c r="A745" s="15"/>
      <c r="B745" s="13"/>
      <c r="C745" s="15"/>
      <c r="D745" s="15"/>
      <c r="E745" s="17"/>
      <c r="F745" s="17"/>
      <c r="G745" s="15"/>
      <c r="H745" s="15"/>
      <c r="I745" s="15"/>
      <c r="J745" s="49"/>
      <c r="K745" s="15"/>
      <c r="L745" s="21"/>
      <c r="M745" s="17"/>
      <c r="N745" s="17"/>
      <c r="O745" s="15"/>
      <c r="P745" s="15"/>
      <c r="Q745" s="15"/>
      <c r="R745" s="17"/>
      <c r="S745" s="26"/>
      <c r="T745" s="26"/>
      <c r="U745" s="26"/>
      <c r="V745" s="26"/>
      <c r="W745" s="26"/>
      <c r="X745" s="26"/>
      <c r="Y745" s="15"/>
      <c r="Z745" s="49"/>
      <c r="AA745" s="15"/>
      <c r="AB745" s="15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49"/>
      <c r="AP745" s="15"/>
      <c r="AQ745" s="15"/>
      <c r="AR745" s="209"/>
      <c r="AS745" s="210"/>
      <c r="AT745" s="210"/>
      <c r="AU745" s="210"/>
      <c r="AV745" s="210"/>
      <c r="AW745" s="210"/>
      <c r="AX745" s="210"/>
      <c r="AY745" s="49"/>
      <c r="AZ745" s="15"/>
      <c r="BA745" s="15"/>
      <c r="BB745" s="15"/>
      <c r="BC745" s="15"/>
      <c r="BD745" s="42"/>
      <c r="BE745" s="17"/>
      <c r="BF745" s="17"/>
      <c r="BG745" s="15"/>
    </row>
    <row r="746" ht="12.75" customHeight="1">
      <c r="A746" s="15"/>
      <c r="B746" s="13"/>
      <c r="C746" s="15"/>
      <c r="D746" s="15"/>
      <c r="E746" s="17"/>
      <c r="F746" s="17"/>
      <c r="G746" s="15"/>
      <c r="H746" s="15"/>
      <c r="I746" s="15"/>
      <c r="J746" s="49"/>
      <c r="K746" s="15"/>
      <c r="L746" s="21"/>
      <c r="M746" s="17"/>
      <c r="N746" s="17"/>
      <c r="O746" s="15"/>
      <c r="P746" s="15"/>
      <c r="Q746" s="15"/>
      <c r="R746" s="17"/>
      <c r="S746" s="26"/>
      <c r="T746" s="26"/>
      <c r="U746" s="26"/>
      <c r="V746" s="26"/>
      <c r="W746" s="26"/>
      <c r="X746" s="26"/>
      <c r="Y746" s="15"/>
      <c r="Z746" s="49"/>
      <c r="AA746" s="15"/>
      <c r="AB746" s="15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49"/>
      <c r="AP746" s="15"/>
      <c r="AQ746" s="15"/>
      <c r="AR746" s="209"/>
      <c r="AS746" s="210"/>
      <c r="AT746" s="210"/>
      <c r="AU746" s="210"/>
      <c r="AV746" s="210"/>
      <c r="AW746" s="210"/>
      <c r="AX746" s="210"/>
      <c r="AY746" s="49"/>
      <c r="AZ746" s="15"/>
      <c r="BA746" s="15"/>
      <c r="BB746" s="15"/>
      <c r="BC746" s="15"/>
      <c r="BD746" s="42"/>
      <c r="BE746" s="17"/>
      <c r="BF746" s="17"/>
      <c r="BG746" s="15"/>
    </row>
    <row r="747" ht="12.75" customHeight="1">
      <c r="A747" s="15"/>
      <c r="B747" s="13"/>
      <c r="C747" s="15"/>
      <c r="D747" s="15"/>
      <c r="E747" s="17"/>
      <c r="F747" s="17"/>
      <c r="G747" s="15"/>
      <c r="H747" s="15"/>
      <c r="I747" s="15"/>
      <c r="J747" s="49"/>
      <c r="K747" s="15"/>
      <c r="L747" s="21"/>
      <c r="M747" s="17"/>
      <c r="N747" s="17"/>
      <c r="O747" s="15"/>
      <c r="P747" s="15"/>
      <c r="Q747" s="15"/>
      <c r="R747" s="17"/>
      <c r="S747" s="26"/>
      <c r="T747" s="26"/>
      <c r="U747" s="26"/>
      <c r="V747" s="26"/>
      <c r="W747" s="26"/>
      <c r="X747" s="26"/>
      <c r="Y747" s="15"/>
      <c r="Z747" s="49"/>
      <c r="AA747" s="15"/>
      <c r="AB747" s="15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49"/>
      <c r="AP747" s="15"/>
      <c r="AQ747" s="15"/>
      <c r="AR747" s="209"/>
      <c r="AS747" s="210"/>
      <c r="AT747" s="210"/>
      <c r="AU747" s="210"/>
      <c r="AV747" s="210"/>
      <c r="AW747" s="210"/>
      <c r="AX747" s="210"/>
      <c r="AY747" s="49"/>
      <c r="AZ747" s="15"/>
      <c r="BA747" s="15"/>
      <c r="BB747" s="15"/>
      <c r="BC747" s="15"/>
      <c r="BD747" s="42"/>
      <c r="BE747" s="17"/>
      <c r="BF747" s="17"/>
      <c r="BG747" s="15"/>
    </row>
    <row r="748" ht="12.75" customHeight="1">
      <c r="A748" s="15"/>
      <c r="B748" s="13"/>
      <c r="C748" s="15"/>
      <c r="D748" s="15"/>
      <c r="E748" s="17"/>
      <c r="F748" s="17"/>
      <c r="G748" s="15"/>
      <c r="H748" s="15"/>
      <c r="I748" s="15"/>
      <c r="J748" s="49"/>
      <c r="K748" s="15"/>
      <c r="L748" s="21"/>
      <c r="M748" s="17"/>
      <c r="N748" s="17"/>
      <c r="O748" s="15"/>
      <c r="P748" s="15"/>
      <c r="Q748" s="15"/>
      <c r="R748" s="17"/>
      <c r="S748" s="26"/>
      <c r="T748" s="26"/>
      <c r="U748" s="26"/>
      <c r="V748" s="26"/>
      <c r="W748" s="26"/>
      <c r="X748" s="26"/>
      <c r="Y748" s="15"/>
      <c r="Z748" s="49"/>
      <c r="AA748" s="15"/>
      <c r="AB748" s="15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49"/>
      <c r="AP748" s="15"/>
      <c r="AQ748" s="15"/>
      <c r="AR748" s="209"/>
      <c r="AS748" s="210"/>
      <c r="AT748" s="210"/>
      <c r="AU748" s="210"/>
      <c r="AV748" s="210"/>
      <c r="AW748" s="210"/>
      <c r="AX748" s="210"/>
      <c r="AY748" s="49"/>
      <c r="AZ748" s="15"/>
      <c r="BA748" s="15"/>
      <c r="BB748" s="15"/>
      <c r="BC748" s="15"/>
      <c r="BD748" s="42"/>
      <c r="BE748" s="17"/>
      <c r="BF748" s="17"/>
      <c r="BG748" s="15"/>
    </row>
    <row r="749" ht="12.75" customHeight="1">
      <c r="A749" s="15"/>
      <c r="B749" s="13"/>
      <c r="C749" s="15"/>
      <c r="D749" s="15"/>
      <c r="E749" s="17"/>
      <c r="F749" s="17"/>
      <c r="G749" s="15"/>
      <c r="H749" s="15"/>
      <c r="I749" s="15"/>
      <c r="J749" s="49"/>
      <c r="K749" s="15"/>
      <c r="L749" s="21"/>
      <c r="M749" s="17"/>
      <c r="N749" s="17"/>
      <c r="O749" s="15"/>
      <c r="P749" s="15"/>
      <c r="Q749" s="15"/>
      <c r="R749" s="17"/>
      <c r="S749" s="26"/>
      <c r="T749" s="26"/>
      <c r="U749" s="26"/>
      <c r="V749" s="26"/>
      <c r="W749" s="26"/>
      <c r="X749" s="26"/>
      <c r="Y749" s="15"/>
      <c r="Z749" s="49"/>
      <c r="AA749" s="15"/>
      <c r="AB749" s="15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49"/>
      <c r="AP749" s="15"/>
      <c r="AQ749" s="15"/>
      <c r="AR749" s="209"/>
      <c r="AS749" s="210"/>
      <c r="AT749" s="210"/>
      <c r="AU749" s="210"/>
      <c r="AV749" s="210"/>
      <c r="AW749" s="210"/>
      <c r="AX749" s="210"/>
      <c r="AY749" s="49"/>
      <c r="AZ749" s="15"/>
      <c r="BA749" s="15"/>
      <c r="BB749" s="15"/>
      <c r="BC749" s="15"/>
      <c r="BD749" s="42"/>
      <c r="BE749" s="17"/>
      <c r="BF749" s="17"/>
      <c r="BG749" s="15"/>
    </row>
    <row r="750" ht="12.75" customHeight="1">
      <c r="A750" s="15"/>
      <c r="B750" s="13"/>
      <c r="C750" s="15"/>
      <c r="D750" s="15"/>
      <c r="E750" s="17"/>
      <c r="F750" s="17"/>
      <c r="G750" s="15"/>
      <c r="H750" s="15"/>
      <c r="I750" s="15"/>
      <c r="J750" s="49"/>
      <c r="K750" s="15"/>
      <c r="L750" s="21"/>
      <c r="M750" s="17"/>
      <c r="N750" s="17"/>
      <c r="O750" s="15"/>
      <c r="P750" s="15"/>
      <c r="Q750" s="15"/>
      <c r="R750" s="17"/>
      <c r="S750" s="26"/>
      <c r="T750" s="26"/>
      <c r="U750" s="26"/>
      <c r="V750" s="26"/>
      <c r="W750" s="26"/>
      <c r="X750" s="26"/>
      <c r="Y750" s="15"/>
      <c r="Z750" s="49"/>
      <c r="AA750" s="15"/>
      <c r="AB750" s="15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49"/>
      <c r="AP750" s="15"/>
      <c r="AQ750" s="15"/>
      <c r="AR750" s="209"/>
      <c r="AS750" s="210"/>
      <c r="AT750" s="210"/>
      <c r="AU750" s="210"/>
      <c r="AV750" s="210"/>
      <c r="AW750" s="210"/>
      <c r="AX750" s="210"/>
      <c r="AY750" s="49"/>
      <c r="AZ750" s="15"/>
      <c r="BA750" s="15"/>
      <c r="BB750" s="15"/>
      <c r="BC750" s="15"/>
      <c r="BD750" s="42"/>
      <c r="BE750" s="17"/>
      <c r="BF750" s="17"/>
      <c r="BG750" s="15"/>
    </row>
    <row r="751" ht="12.75" customHeight="1">
      <c r="A751" s="15"/>
      <c r="B751" s="13"/>
      <c r="C751" s="15"/>
      <c r="D751" s="15"/>
      <c r="E751" s="17"/>
      <c r="F751" s="17"/>
      <c r="G751" s="15"/>
      <c r="H751" s="15"/>
      <c r="I751" s="15"/>
      <c r="J751" s="49"/>
      <c r="K751" s="15"/>
      <c r="L751" s="21"/>
      <c r="M751" s="17"/>
      <c r="N751" s="17"/>
      <c r="O751" s="15"/>
      <c r="P751" s="15"/>
      <c r="Q751" s="15"/>
      <c r="R751" s="17"/>
      <c r="S751" s="26"/>
      <c r="T751" s="26"/>
      <c r="U751" s="26"/>
      <c r="V751" s="26"/>
      <c r="W751" s="26"/>
      <c r="X751" s="26"/>
      <c r="Y751" s="15"/>
      <c r="Z751" s="49"/>
      <c r="AA751" s="15"/>
      <c r="AB751" s="15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49"/>
      <c r="AP751" s="15"/>
      <c r="AQ751" s="15"/>
      <c r="AR751" s="209"/>
      <c r="AS751" s="210"/>
      <c r="AT751" s="210"/>
      <c r="AU751" s="210"/>
      <c r="AV751" s="210"/>
      <c r="AW751" s="210"/>
      <c r="AX751" s="210"/>
      <c r="AY751" s="49"/>
      <c r="AZ751" s="15"/>
      <c r="BA751" s="15"/>
      <c r="BB751" s="15"/>
      <c r="BC751" s="15"/>
      <c r="BD751" s="42"/>
      <c r="BE751" s="17"/>
      <c r="BF751" s="17"/>
      <c r="BG751" s="15"/>
    </row>
    <row r="752" ht="12.75" customHeight="1">
      <c r="A752" s="15"/>
      <c r="B752" s="13"/>
      <c r="C752" s="15"/>
      <c r="D752" s="15"/>
      <c r="E752" s="17"/>
      <c r="F752" s="17"/>
      <c r="G752" s="15"/>
      <c r="H752" s="15"/>
      <c r="I752" s="15"/>
      <c r="J752" s="49"/>
      <c r="K752" s="15"/>
      <c r="L752" s="21"/>
      <c r="M752" s="17"/>
      <c r="N752" s="17"/>
      <c r="O752" s="15"/>
      <c r="P752" s="15"/>
      <c r="Q752" s="15"/>
      <c r="R752" s="17"/>
      <c r="S752" s="26"/>
      <c r="T752" s="26"/>
      <c r="U752" s="26"/>
      <c r="V752" s="26"/>
      <c r="W752" s="26"/>
      <c r="X752" s="26"/>
      <c r="Y752" s="15"/>
      <c r="Z752" s="49"/>
      <c r="AA752" s="15"/>
      <c r="AB752" s="15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49"/>
      <c r="AP752" s="15"/>
      <c r="AQ752" s="15"/>
      <c r="AR752" s="209"/>
      <c r="AS752" s="210"/>
      <c r="AT752" s="210"/>
      <c r="AU752" s="210"/>
      <c r="AV752" s="210"/>
      <c r="AW752" s="210"/>
      <c r="AX752" s="210"/>
      <c r="AY752" s="49"/>
      <c r="AZ752" s="15"/>
      <c r="BA752" s="15"/>
      <c r="BB752" s="15"/>
      <c r="BC752" s="15"/>
      <c r="BD752" s="42"/>
      <c r="BE752" s="17"/>
      <c r="BF752" s="17"/>
      <c r="BG752" s="15"/>
    </row>
    <row r="753" ht="12.75" customHeight="1">
      <c r="A753" s="15"/>
      <c r="B753" s="13"/>
      <c r="C753" s="15"/>
      <c r="D753" s="15"/>
      <c r="E753" s="17"/>
      <c r="F753" s="17"/>
      <c r="G753" s="15"/>
      <c r="H753" s="15"/>
      <c r="I753" s="15"/>
      <c r="J753" s="49"/>
      <c r="K753" s="15"/>
      <c r="L753" s="21"/>
      <c r="M753" s="17"/>
      <c r="N753" s="17"/>
      <c r="O753" s="15"/>
      <c r="P753" s="15"/>
      <c r="Q753" s="15"/>
      <c r="R753" s="17"/>
      <c r="S753" s="26"/>
      <c r="T753" s="26"/>
      <c r="U753" s="26"/>
      <c r="V753" s="26"/>
      <c r="W753" s="26"/>
      <c r="X753" s="26"/>
      <c r="Y753" s="15"/>
      <c r="Z753" s="49"/>
      <c r="AA753" s="15"/>
      <c r="AB753" s="15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49"/>
      <c r="AP753" s="15"/>
      <c r="AQ753" s="15"/>
      <c r="AR753" s="209"/>
      <c r="AS753" s="210"/>
      <c r="AT753" s="210"/>
      <c r="AU753" s="210"/>
      <c r="AV753" s="210"/>
      <c r="AW753" s="210"/>
      <c r="AX753" s="210"/>
      <c r="AY753" s="49"/>
      <c r="AZ753" s="15"/>
      <c r="BA753" s="15"/>
      <c r="BB753" s="15"/>
      <c r="BC753" s="15"/>
      <c r="BD753" s="42"/>
      <c r="BE753" s="17"/>
      <c r="BF753" s="17"/>
      <c r="BG753" s="15"/>
    </row>
    <row r="754" ht="12.75" customHeight="1">
      <c r="A754" s="15"/>
      <c r="B754" s="13"/>
      <c r="C754" s="15"/>
      <c r="D754" s="15"/>
      <c r="E754" s="17"/>
      <c r="F754" s="17"/>
      <c r="G754" s="15"/>
      <c r="H754" s="15"/>
      <c r="I754" s="15"/>
      <c r="J754" s="49"/>
      <c r="K754" s="15"/>
      <c r="L754" s="21"/>
      <c r="M754" s="17"/>
      <c r="N754" s="17"/>
      <c r="O754" s="15"/>
      <c r="P754" s="15"/>
      <c r="Q754" s="15"/>
      <c r="R754" s="17"/>
      <c r="S754" s="26"/>
      <c r="T754" s="26"/>
      <c r="U754" s="26"/>
      <c r="V754" s="26"/>
      <c r="W754" s="26"/>
      <c r="X754" s="26"/>
      <c r="Y754" s="15"/>
      <c r="Z754" s="49"/>
      <c r="AA754" s="15"/>
      <c r="AB754" s="15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49"/>
      <c r="AP754" s="15"/>
      <c r="AQ754" s="15"/>
      <c r="AR754" s="209"/>
      <c r="AS754" s="210"/>
      <c r="AT754" s="210"/>
      <c r="AU754" s="210"/>
      <c r="AV754" s="210"/>
      <c r="AW754" s="210"/>
      <c r="AX754" s="210"/>
      <c r="AY754" s="49"/>
      <c r="AZ754" s="15"/>
      <c r="BA754" s="15"/>
      <c r="BB754" s="15"/>
      <c r="BC754" s="15"/>
      <c r="BD754" s="42"/>
      <c r="BE754" s="17"/>
      <c r="BF754" s="17"/>
      <c r="BG754" s="15"/>
    </row>
    <row r="755" ht="12.75" customHeight="1">
      <c r="A755" s="15"/>
      <c r="B755" s="13"/>
      <c r="C755" s="15"/>
      <c r="D755" s="15"/>
      <c r="E755" s="17"/>
      <c r="F755" s="17"/>
      <c r="G755" s="15"/>
      <c r="H755" s="15"/>
      <c r="I755" s="15"/>
      <c r="J755" s="49"/>
      <c r="K755" s="15"/>
      <c r="L755" s="21"/>
      <c r="M755" s="17"/>
      <c r="N755" s="17"/>
      <c r="O755" s="15"/>
      <c r="P755" s="15"/>
      <c r="Q755" s="15"/>
      <c r="R755" s="17"/>
      <c r="S755" s="26"/>
      <c r="T755" s="26"/>
      <c r="U755" s="26"/>
      <c r="V755" s="26"/>
      <c r="W755" s="26"/>
      <c r="X755" s="26"/>
      <c r="Y755" s="15"/>
      <c r="Z755" s="49"/>
      <c r="AA755" s="15"/>
      <c r="AB755" s="15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49"/>
      <c r="AP755" s="15"/>
      <c r="AQ755" s="15"/>
      <c r="AR755" s="209"/>
      <c r="AS755" s="210"/>
      <c r="AT755" s="210"/>
      <c r="AU755" s="210"/>
      <c r="AV755" s="210"/>
      <c r="AW755" s="210"/>
      <c r="AX755" s="210"/>
      <c r="AY755" s="49"/>
      <c r="AZ755" s="15"/>
      <c r="BA755" s="15"/>
      <c r="BB755" s="15"/>
      <c r="BC755" s="15"/>
      <c r="BD755" s="42"/>
      <c r="BE755" s="17"/>
      <c r="BF755" s="17"/>
      <c r="BG755" s="15"/>
    </row>
    <row r="756" ht="12.75" customHeight="1">
      <c r="A756" s="15"/>
      <c r="B756" s="13"/>
      <c r="C756" s="15"/>
      <c r="D756" s="15"/>
      <c r="E756" s="17"/>
      <c r="F756" s="17"/>
      <c r="G756" s="15"/>
      <c r="H756" s="15"/>
      <c r="I756" s="15"/>
      <c r="J756" s="49"/>
      <c r="K756" s="15"/>
      <c r="L756" s="21"/>
      <c r="M756" s="17"/>
      <c r="N756" s="17"/>
      <c r="O756" s="15"/>
      <c r="P756" s="15"/>
      <c r="Q756" s="15"/>
      <c r="R756" s="17"/>
      <c r="S756" s="26"/>
      <c r="T756" s="26"/>
      <c r="U756" s="26"/>
      <c r="V756" s="26"/>
      <c r="W756" s="26"/>
      <c r="X756" s="26"/>
      <c r="Y756" s="15"/>
      <c r="Z756" s="49"/>
      <c r="AA756" s="15"/>
      <c r="AB756" s="15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49"/>
      <c r="AP756" s="15"/>
      <c r="AQ756" s="15"/>
      <c r="AR756" s="209"/>
      <c r="AS756" s="210"/>
      <c r="AT756" s="210"/>
      <c r="AU756" s="210"/>
      <c r="AV756" s="210"/>
      <c r="AW756" s="210"/>
      <c r="AX756" s="210"/>
      <c r="AY756" s="49"/>
      <c r="AZ756" s="15"/>
      <c r="BA756" s="15"/>
      <c r="BB756" s="15"/>
      <c r="BC756" s="15"/>
      <c r="BD756" s="42"/>
      <c r="BE756" s="17"/>
      <c r="BF756" s="17"/>
      <c r="BG756" s="15"/>
    </row>
    <row r="757" ht="12.75" customHeight="1">
      <c r="A757" s="15"/>
      <c r="B757" s="13"/>
      <c r="C757" s="15"/>
      <c r="D757" s="15"/>
      <c r="E757" s="17"/>
      <c r="F757" s="17"/>
      <c r="G757" s="15"/>
      <c r="H757" s="15"/>
      <c r="I757" s="15"/>
      <c r="J757" s="49"/>
      <c r="K757" s="15"/>
      <c r="L757" s="21"/>
      <c r="M757" s="17"/>
      <c r="N757" s="17"/>
      <c r="O757" s="15"/>
      <c r="P757" s="15"/>
      <c r="Q757" s="15"/>
      <c r="R757" s="17"/>
      <c r="S757" s="26"/>
      <c r="T757" s="26"/>
      <c r="U757" s="26"/>
      <c r="V757" s="26"/>
      <c r="W757" s="26"/>
      <c r="X757" s="26"/>
      <c r="Y757" s="15"/>
      <c r="Z757" s="49"/>
      <c r="AA757" s="15"/>
      <c r="AB757" s="15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49"/>
      <c r="AP757" s="15"/>
      <c r="AQ757" s="15"/>
      <c r="AR757" s="209"/>
      <c r="AS757" s="210"/>
      <c r="AT757" s="210"/>
      <c r="AU757" s="210"/>
      <c r="AV757" s="210"/>
      <c r="AW757" s="210"/>
      <c r="AX757" s="210"/>
      <c r="AY757" s="49"/>
      <c r="AZ757" s="15"/>
      <c r="BA757" s="15"/>
      <c r="BB757" s="15"/>
      <c r="BC757" s="15"/>
      <c r="BD757" s="42"/>
      <c r="BE757" s="17"/>
      <c r="BF757" s="17"/>
      <c r="BG757" s="15"/>
    </row>
    <row r="758" ht="12.75" customHeight="1">
      <c r="A758" s="15"/>
      <c r="B758" s="13"/>
      <c r="C758" s="15"/>
      <c r="D758" s="15"/>
      <c r="E758" s="17"/>
      <c r="F758" s="17"/>
      <c r="G758" s="15"/>
      <c r="H758" s="15"/>
      <c r="I758" s="15"/>
      <c r="J758" s="49"/>
      <c r="K758" s="15"/>
      <c r="L758" s="21"/>
      <c r="M758" s="17"/>
      <c r="N758" s="17"/>
      <c r="O758" s="15"/>
      <c r="P758" s="15"/>
      <c r="Q758" s="15"/>
      <c r="R758" s="17"/>
      <c r="S758" s="26"/>
      <c r="T758" s="26"/>
      <c r="U758" s="26"/>
      <c r="V758" s="26"/>
      <c r="W758" s="26"/>
      <c r="X758" s="26"/>
      <c r="Y758" s="15"/>
      <c r="Z758" s="49"/>
      <c r="AA758" s="15"/>
      <c r="AB758" s="15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49"/>
      <c r="AP758" s="15"/>
      <c r="AQ758" s="15"/>
      <c r="AR758" s="209"/>
      <c r="AS758" s="210"/>
      <c r="AT758" s="210"/>
      <c r="AU758" s="210"/>
      <c r="AV758" s="210"/>
      <c r="AW758" s="210"/>
      <c r="AX758" s="210"/>
      <c r="AY758" s="49"/>
      <c r="AZ758" s="15"/>
      <c r="BA758" s="15"/>
      <c r="BB758" s="15"/>
      <c r="BC758" s="15"/>
      <c r="BD758" s="42"/>
      <c r="BE758" s="17"/>
      <c r="BF758" s="17"/>
      <c r="BG758" s="15"/>
    </row>
    <row r="759" ht="12.75" customHeight="1">
      <c r="A759" s="15"/>
      <c r="B759" s="13"/>
      <c r="C759" s="15"/>
      <c r="D759" s="15"/>
      <c r="E759" s="17"/>
      <c r="F759" s="17"/>
      <c r="G759" s="15"/>
      <c r="H759" s="15"/>
      <c r="I759" s="15"/>
      <c r="J759" s="49"/>
      <c r="K759" s="15"/>
      <c r="L759" s="21"/>
      <c r="M759" s="17"/>
      <c r="N759" s="17"/>
      <c r="O759" s="15"/>
      <c r="P759" s="15"/>
      <c r="Q759" s="15"/>
      <c r="R759" s="17"/>
      <c r="S759" s="26"/>
      <c r="T759" s="26"/>
      <c r="U759" s="26"/>
      <c r="V759" s="26"/>
      <c r="W759" s="26"/>
      <c r="X759" s="26"/>
      <c r="Y759" s="15"/>
      <c r="Z759" s="49"/>
      <c r="AA759" s="15"/>
      <c r="AB759" s="15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49"/>
      <c r="AP759" s="15"/>
      <c r="AQ759" s="15"/>
      <c r="AR759" s="209"/>
      <c r="AS759" s="210"/>
      <c r="AT759" s="210"/>
      <c r="AU759" s="210"/>
      <c r="AV759" s="210"/>
      <c r="AW759" s="210"/>
      <c r="AX759" s="210"/>
      <c r="AY759" s="49"/>
      <c r="AZ759" s="15"/>
      <c r="BA759" s="15"/>
      <c r="BB759" s="15"/>
      <c r="BC759" s="15"/>
      <c r="BD759" s="42"/>
      <c r="BE759" s="17"/>
      <c r="BF759" s="17"/>
      <c r="BG759" s="15"/>
    </row>
    <row r="760" ht="12.75" customHeight="1">
      <c r="A760" s="15"/>
      <c r="B760" s="13"/>
      <c r="C760" s="15"/>
      <c r="D760" s="15"/>
      <c r="E760" s="17"/>
      <c r="F760" s="17"/>
      <c r="G760" s="15"/>
      <c r="H760" s="15"/>
      <c r="I760" s="15"/>
      <c r="J760" s="49"/>
      <c r="K760" s="15"/>
      <c r="L760" s="21"/>
      <c r="M760" s="17"/>
      <c r="N760" s="17"/>
      <c r="O760" s="15"/>
      <c r="P760" s="15"/>
      <c r="Q760" s="15"/>
      <c r="R760" s="17"/>
      <c r="S760" s="26"/>
      <c r="T760" s="26"/>
      <c r="U760" s="26"/>
      <c r="V760" s="26"/>
      <c r="W760" s="26"/>
      <c r="X760" s="26"/>
      <c r="Y760" s="15"/>
      <c r="Z760" s="49"/>
      <c r="AA760" s="15"/>
      <c r="AB760" s="15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49"/>
      <c r="AP760" s="15"/>
      <c r="AQ760" s="15"/>
      <c r="AR760" s="209"/>
      <c r="AS760" s="210"/>
      <c r="AT760" s="210"/>
      <c r="AU760" s="210"/>
      <c r="AV760" s="210"/>
      <c r="AW760" s="210"/>
      <c r="AX760" s="210"/>
      <c r="AY760" s="49"/>
      <c r="AZ760" s="15"/>
      <c r="BA760" s="15"/>
      <c r="BB760" s="15"/>
      <c r="BC760" s="15"/>
      <c r="BD760" s="42"/>
      <c r="BE760" s="17"/>
      <c r="BF760" s="17"/>
      <c r="BG760" s="15"/>
    </row>
    <row r="761" ht="12.75" customHeight="1">
      <c r="A761" s="15"/>
      <c r="B761" s="13"/>
      <c r="C761" s="15"/>
      <c r="D761" s="15"/>
      <c r="E761" s="17"/>
      <c r="F761" s="17"/>
      <c r="G761" s="15"/>
      <c r="H761" s="15"/>
      <c r="I761" s="15"/>
      <c r="J761" s="49"/>
      <c r="K761" s="15"/>
      <c r="L761" s="21"/>
      <c r="M761" s="17"/>
      <c r="N761" s="17"/>
      <c r="O761" s="15"/>
      <c r="P761" s="15"/>
      <c r="Q761" s="15"/>
      <c r="R761" s="17"/>
      <c r="S761" s="26"/>
      <c r="T761" s="26"/>
      <c r="U761" s="26"/>
      <c r="V761" s="26"/>
      <c r="W761" s="26"/>
      <c r="X761" s="26"/>
      <c r="Y761" s="15"/>
      <c r="Z761" s="49"/>
      <c r="AA761" s="15"/>
      <c r="AB761" s="15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49"/>
      <c r="AP761" s="15"/>
      <c r="AQ761" s="15"/>
      <c r="AR761" s="209"/>
      <c r="AS761" s="210"/>
      <c r="AT761" s="210"/>
      <c r="AU761" s="210"/>
      <c r="AV761" s="210"/>
      <c r="AW761" s="210"/>
      <c r="AX761" s="210"/>
      <c r="AY761" s="49"/>
      <c r="AZ761" s="15"/>
      <c r="BA761" s="15"/>
      <c r="BB761" s="15"/>
      <c r="BC761" s="15"/>
      <c r="BD761" s="42"/>
      <c r="BE761" s="17"/>
      <c r="BF761" s="17"/>
      <c r="BG761" s="15"/>
    </row>
    <row r="762" ht="12.75" customHeight="1">
      <c r="A762" s="15"/>
      <c r="B762" s="13"/>
      <c r="C762" s="15"/>
      <c r="D762" s="15"/>
      <c r="E762" s="17"/>
      <c r="F762" s="17"/>
      <c r="G762" s="15"/>
      <c r="H762" s="15"/>
      <c r="I762" s="15"/>
      <c r="J762" s="49"/>
      <c r="K762" s="15"/>
      <c r="L762" s="21"/>
      <c r="M762" s="17"/>
      <c r="N762" s="17"/>
      <c r="O762" s="15"/>
      <c r="P762" s="15"/>
      <c r="Q762" s="15"/>
      <c r="R762" s="17"/>
      <c r="S762" s="26"/>
      <c r="T762" s="26"/>
      <c r="U762" s="26"/>
      <c r="V762" s="26"/>
      <c r="W762" s="26"/>
      <c r="X762" s="26"/>
      <c r="Y762" s="15"/>
      <c r="Z762" s="49"/>
      <c r="AA762" s="15"/>
      <c r="AB762" s="15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49"/>
      <c r="AP762" s="15"/>
      <c r="AQ762" s="15"/>
      <c r="AR762" s="209"/>
      <c r="AS762" s="210"/>
      <c r="AT762" s="210"/>
      <c r="AU762" s="210"/>
      <c r="AV762" s="210"/>
      <c r="AW762" s="210"/>
      <c r="AX762" s="210"/>
      <c r="AY762" s="49"/>
      <c r="AZ762" s="15"/>
      <c r="BA762" s="15"/>
      <c r="BB762" s="15"/>
      <c r="BC762" s="15"/>
      <c r="BD762" s="42"/>
      <c r="BE762" s="17"/>
      <c r="BF762" s="17"/>
      <c r="BG762" s="15"/>
    </row>
    <row r="763" ht="12.75" customHeight="1">
      <c r="A763" s="15"/>
      <c r="B763" s="13"/>
      <c r="C763" s="15"/>
      <c r="D763" s="15"/>
      <c r="E763" s="17"/>
      <c r="F763" s="17"/>
      <c r="G763" s="15"/>
      <c r="H763" s="15"/>
      <c r="I763" s="15"/>
      <c r="J763" s="49"/>
      <c r="K763" s="15"/>
      <c r="L763" s="21"/>
      <c r="M763" s="17"/>
      <c r="N763" s="17"/>
      <c r="O763" s="15"/>
      <c r="P763" s="15"/>
      <c r="Q763" s="15"/>
      <c r="R763" s="17"/>
      <c r="S763" s="26"/>
      <c r="T763" s="26"/>
      <c r="U763" s="26"/>
      <c r="V763" s="26"/>
      <c r="W763" s="26"/>
      <c r="X763" s="26"/>
      <c r="Y763" s="15"/>
      <c r="Z763" s="49"/>
      <c r="AA763" s="15"/>
      <c r="AB763" s="15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49"/>
      <c r="AP763" s="15"/>
      <c r="AQ763" s="15"/>
      <c r="AR763" s="209"/>
      <c r="AS763" s="210"/>
      <c r="AT763" s="210"/>
      <c r="AU763" s="210"/>
      <c r="AV763" s="210"/>
      <c r="AW763" s="210"/>
      <c r="AX763" s="210"/>
      <c r="AY763" s="49"/>
      <c r="AZ763" s="15"/>
      <c r="BA763" s="15"/>
      <c r="BB763" s="15"/>
      <c r="BC763" s="15"/>
      <c r="BD763" s="42"/>
      <c r="BE763" s="17"/>
      <c r="BF763" s="17"/>
      <c r="BG763" s="15"/>
    </row>
    <row r="764" ht="12.75" customHeight="1">
      <c r="A764" s="15"/>
      <c r="B764" s="13"/>
      <c r="C764" s="15"/>
      <c r="D764" s="15"/>
      <c r="E764" s="17"/>
      <c r="F764" s="17"/>
      <c r="G764" s="15"/>
      <c r="H764" s="15"/>
      <c r="I764" s="15"/>
      <c r="J764" s="49"/>
      <c r="K764" s="15"/>
      <c r="L764" s="21"/>
      <c r="M764" s="17"/>
      <c r="N764" s="17"/>
      <c r="O764" s="15"/>
      <c r="P764" s="15"/>
      <c r="Q764" s="15"/>
      <c r="R764" s="17"/>
      <c r="S764" s="26"/>
      <c r="T764" s="26"/>
      <c r="U764" s="26"/>
      <c r="V764" s="26"/>
      <c r="W764" s="26"/>
      <c r="X764" s="26"/>
      <c r="Y764" s="15"/>
      <c r="Z764" s="49"/>
      <c r="AA764" s="15"/>
      <c r="AB764" s="15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49"/>
      <c r="AP764" s="15"/>
      <c r="AQ764" s="15"/>
      <c r="AR764" s="209"/>
      <c r="AS764" s="210"/>
      <c r="AT764" s="210"/>
      <c r="AU764" s="210"/>
      <c r="AV764" s="210"/>
      <c r="AW764" s="210"/>
      <c r="AX764" s="210"/>
      <c r="AY764" s="49"/>
      <c r="AZ764" s="15"/>
      <c r="BA764" s="15"/>
      <c r="BB764" s="15"/>
      <c r="BC764" s="15"/>
      <c r="BD764" s="42"/>
      <c r="BE764" s="17"/>
      <c r="BF764" s="17"/>
      <c r="BG764" s="15"/>
    </row>
    <row r="765" ht="12.75" customHeight="1">
      <c r="A765" s="15"/>
      <c r="B765" s="13"/>
      <c r="C765" s="15"/>
      <c r="D765" s="15"/>
      <c r="E765" s="17"/>
      <c r="F765" s="17"/>
      <c r="G765" s="15"/>
      <c r="H765" s="15"/>
      <c r="I765" s="15"/>
      <c r="J765" s="49"/>
      <c r="K765" s="15"/>
      <c r="L765" s="21"/>
      <c r="M765" s="17"/>
      <c r="N765" s="17"/>
      <c r="O765" s="15"/>
      <c r="P765" s="15"/>
      <c r="Q765" s="15"/>
      <c r="R765" s="17"/>
      <c r="S765" s="26"/>
      <c r="T765" s="26"/>
      <c r="U765" s="26"/>
      <c r="V765" s="26"/>
      <c r="W765" s="26"/>
      <c r="X765" s="26"/>
      <c r="Y765" s="15"/>
      <c r="Z765" s="49"/>
      <c r="AA765" s="15"/>
      <c r="AB765" s="15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49"/>
      <c r="AP765" s="15"/>
      <c r="AQ765" s="15"/>
      <c r="AR765" s="209"/>
      <c r="AS765" s="210"/>
      <c r="AT765" s="210"/>
      <c r="AU765" s="210"/>
      <c r="AV765" s="210"/>
      <c r="AW765" s="210"/>
      <c r="AX765" s="210"/>
      <c r="AY765" s="49"/>
      <c r="AZ765" s="15"/>
      <c r="BA765" s="15"/>
      <c r="BB765" s="15"/>
      <c r="BC765" s="15"/>
      <c r="BD765" s="42"/>
      <c r="BE765" s="17"/>
      <c r="BF765" s="17"/>
      <c r="BG765" s="15"/>
    </row>
    <row r="766" ht="12.75" customHeight="1">
      <c r="A766" s="15"/>
      <c r="B766" s="13"/>
      <c r="C766" s="15"/>
      <c r="D766" s="15"/>
      <c r="E766" s="17"/>
      <c r="F766" s="17"/>
      <c r="G766" s="15"/>
      <c r="H766" s="15"/>
      <c r="I766" s="15"/>
      <c r="J766" s="49"/>
      <c r="K766" s="15"/>
      <c r="L766" s="21"/>
      <c r="M766" s="17"/>
      <c r="N766" s="17"/>
      <c r="O766" s="15"/>
      <c r="P766" s="15"/>
      <c r="Q766" s="15"/>
      <c r="R766" s="17"/>
      <c r="S766" s="26"/>
      <c r="T766" s="26"/>
      <c r="U766" s="26"/>
      <c r="V766" s="26"/>
      <c r="W766" s="26"/>
      <c r="X766" s="26"/>
      <c r="Y766" s="15"/>
      <c r="Z766" s="49"/>
      <c r="AA766" s="15"/>
      <c r="AB766" s="15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49"/>
      <c r="AP766" s="15"/>
      <c r="AQ766" s="15"/>
      <c r="AR766" s="209"/>
      <c r="AS766" s="210"/>
      <c r="AT766" s="210"/>
      <c r="AU766" s="210"/>
      <c r="AV766" s="210"/>
      <c r="AW766" s="210"/>
      <c r="AX766" s="210"/>
      <c r="AY766" s="49"/>
      <c r="AZ766" s="15"/>
      <c r="BA766" s="15"/>
      <c r="BB766" s="15"/>
      <c r="BC766" s="15"/>
      <c r="BD766" s="42"/>
      <c r="BE766" s="17"/>
      <c r="BF766" s="17"/>
      <c r="BG766" s="15"/>
    </row>
    <row r="767" ht="12.75" customHeight="1">
      <c r="A767" s="15"/>
      <c r="B767" s="13"/>
      <c r="C767" s="15"/>
      <c r="D767" s="15"/>
      <c r="E767" s="17"/>
      <c r="F767" s="17"/>
      <c r="G767" s="15"/>
      <c r="H767" s="15"/>
      <c r="I767" s="15"/>
      <c r="J767" s="49"/>
      <c r="K767" s="15"/>
      <c r="L767" s="21"/>
      <c r="M767" s="17"/>
      <c r="N767" s="17"/>
      <c r="O767" s="15"/>
      <c r="P767" s="15"/>
      <c r="Q767" s="15"/>
      <c r="R767" s="17"/>
      <c r="S767" s="26"/>
      <c r="T767" s="26"/>
      <c r="U767" s="26"/>
      <c r="V767" s="26"/>
      <c r="W767" s="26"/>
      <c r="X767" s="26"/>
      <c r="Y767" s="15"/>
      <c r="Z767" s="49"/>
      <c r="AA767" s="15"/>
      <c r="AB767" s="15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49"/>
      <c r="AP767" s="15"/>
      <c r="AQ767" s="15"/>
      <c r="AR767" s="209"/>
      <c r="AS767" s="210"/>
      <c r="AT767" s="210"/>
      <c r="AU767" s="210"/>
      <c r="AV767" s="210"/>
      <c r="AW767" s="210"/>
      <c r="AX767" s="210"/>
      <c r="AY767" s="49"/>
      <c r="AZ767" s="15"/>
      <c r="BA767" s="15"/>
      <c r="BB767" s="15"/>
      <c r="BC767" s="15"/>
      <c r="BD767" s="42"/>
      <c r="BE767" s="17"/>
      <c r="BF767" s="17"/>
      <c r="BG767" s="15"/>
    </row>
    <row r="768" ht="12.75" customHeight="1">
      <c r="A768" s="15"/>
      <c r="B768" s="13"/>
      <c r="C768" s="15"/>
      <c r="D768" s="15"/>
      <c r="E768" s="17"/>
      <c r="F768" s="17"/>
      <c r="G768" s="15"/>
      <c r="H768" s="15"/>
      <c r="I768" s="15"/>
      <c r="J768" s="49"/>
      <c r="K768" s="15"/>
      <c r="L768" s="21"/>
      <c r="M768" s="17"/>
      <c r="N768" s="17"/>
      <c r="O768" s="15"/>
      <c r="P768" s="15"/>
      <c r="Q768" s="15"/>
      <c r="R768" s="17"/>
      <c r="S768" s="26"/>
      <c r="T768" s="26"/>
      <c r="U768" s="26"/>
      <c r="V768" s="26"/>
      <c r="W768" s="26"/>
      <c r="X768" s="26"/>
      <c r="Y768" s="15"/>
      <c r="Z768" s="49"/>
      <c r="AA768" s="15"/>
      <c r="AB768" s="15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49"/>
      <c r="AP768" s="15"/>
      <c r="AQ768" s="15"/>
      <c r="AR768" s="209"/>
      <c r="AS768" s="210"/>
      <c r="AT768" s="210"/>
      <c r="AU768" s="210"/>
      <c r="AV768" s="210"/>
      <c r="AW768" s="210"/>
      <c r="AX768" s="210"/>
      <c r="AY768" s="49"/>
      <c r="AZ768" s="15"/>
      <c r="BA768" s="15"/>
      <c r="BB768" s="15"/>
      <c r="BC768" s="15"/>
      <c r="BD768" s="42"/>
      <c r="BE768" s="17"/>
      <c r="BF768" s="17"/>
      <c r="BG768" s="15"/>
    </row>
    <row r="769" ht="12.75" customHeight="1">
      <c r="A769" s="15"/>
      <c r="B769" s="13"/>
      <c r="C769" s="15"/>
      <c r="D769" s="15"/>
      <c r="E769" s="17"/>
      <c r="F769" s="17"/>
      <c r="G769" s="15"/>
      <c r="H769" s="15"/>
      <c r="I769" s="15"/>
      <c r="J769" s="49"/>
      <c r="K769" s="15"/>
      <c r="L769" s="21"/>
      <c r="M769" s="17"/>
      <c r="N769" s="17"/>
      <c r="O769" s="15"/>
      <c r="P769" s="15"/>
      <c r="Q769" s="15"/>
      <c r="R769" s="17"/>
      <c r="S769" s="26"/>
      <c r="T769" s="26"/>
      <c r="U769" s="26"/>
      <c r="V769" s="26"/>
      <c r="W769" s="26"/>
      <c r="X769" s="26"/>
      <c r="Y769" s="15"/>
      <c r="Z769" s="49"/>
      <c r="AA769" s="15"/>
      <c r="AB769" s="15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49"/>
      <c r="AP769" s="15"/>
      <c r="AQ769" s="15"/>
      <c r="AR769" s="209"/>
      <c r="AS769" s="210"/>
      <c r="AT769" s="210"/>
      <c r="AU769" s="210"/>
      <c r="AV769" s="210"/>
      <c r="AW769" s="210"/>
      <c r="AX769" s="210"/>
      <c r="AY769" s="49"/>
      <c r="AZ769" s="15"/>
      <c r="BA769" s="15"/>
      <c r="BB769" s="15"/>
      <c r="BC769" s="15"/>
      <c r="BD769" s="42"/>
      <c r="BE769" s="17"/>
      <c r="BF769" s="17"/>
      <c r="BG769" s="15"/>
    </row>
    <row r="770" ht="12.75" customHeight="1">
      <c r="A770" s="15"/>
      <c r="B770" s="13"/>
      <c r="C770" s="15"/>
      <c r="D770" s="15"/>
      <c r="E770" s="17"/>
      <c r="F770" s="17"/>
      <c r="G770" s="15"/>
      <c r="H770" s="15"/>
      <c r="I770" s="15"/>
      <c r="J770" s="49"/>
      <c r="K770" s="15"/>
      <c r="L770" s="21"/>
      <c r="M770" s="17"/>
      <c r="N770" s="17"/>
      <c r="O770" s="15"/>
      <c r="P770" s="15"/>
      <c r="Q770" s="15"/>
      <c r="R770" s="17"/>
      <c r="S770" s="26"/>
      <c r="T770" s="26"/>
      <c r="U770" s="26"/>
      <c r="V770" s="26"/>
      <c r="W770" s="26"/>
      <c r="X770" s="26"/>
      <c r="Y770" s="15"/>
      <c r="Z770" s="49"/>
      <c r="AA770" s="15"/>
      <c r="AB770" s="15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49"/>
      <c r="AP770" s="15"/>
      <c r="AQ770" s="15"/>
      <c r="AR770" s="209"/>
      <c r="AS770" s="210"/>
      <c r="AT770" s="210"/>
      <c r="AU770" s="210"/>
      <c r="AV770" s="210"/>
      <c r="AW770" s="210"/>
      <c r="AX770" s="210"/>
      <c r="AY770" s="49"/>
      <c r="AZ770" s="15"/>
      <c r="BA770" s="15"/>
      <c r="BB770" s="15"/>
      <c r="BC770" s="15"/>
      <c r="BD770" s="42"/>
      <c r="BE770" s="17"/>
      <c r="BF770" s="17"/>
      <c r="BG770" s="15"/>
    </row>
    <row r="771" ht="12.75" customHeight="1">
      <c r="A771" s="15"/>
      <c r="B771" s="13"/>
      <c r="C771" s="15"/>
      <c r="D771" s="15"/>
      <c r="E771" s="17"/>
      <c r="F771" s="17"/>
      <c r="G771" s="15"/>
      <c r="H771" s="15"/>
      <c r="I771" s="15"/>
      <c r="J771" s="49"/>
      <c r="K771" s="15"/>
      <c r="L771" s="21"/>
      <c r="M771" s="17"/>
      <c r="N771" s="17"/>
      <c r="O771" s="15"/>
      <c r="P771" s="15"/>
      <c r="Q771" s="15"/>
      <c r="R771" s="17"/>
      <c r="S771" s="26"/>
      <c r="T771" s="26"/>
      <c r="U771" s="26"/>
      <c r="V771" s="26"/>
      <c r="W771" s="26"/>
      <c r="X771" s="26"/>
      <c r="Y771" s="15"/>
      <c r="Z771" s="49"/>
      <c r="AA771" s="15"/>
      <c r="AB771" s="15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49"/>
      <c r="AP771" s="15"/>
      <c r="AQ771" s="15"/>
      <c r="AR771" s="209"/>
      <c r="AS771" s="210"/>
      <c r="AT771" s="210"/>
      <c r="AU771" s="210"/>
      <c r="AV771" s="210"/>
      <c r="AW771" s="210"/>
      <c r="AX771" s="210"/>
      <c r="AY771" s="49"/>
      <c r="AZ771" s="15"/>
      <c r="BA771" s="15"/>
      <c r="BB771" s="15"/>
      <c r="BC771" s="15"/>
      <c r="BD771" s="42"/>
      <c r="BE771" s="17"/>
      <c r="BF771" s="17"/>
      <c r="BG771" s="15"/>
    </row>
    <row r="772" ht="12.75" customHeight="1">
      <c r="A772" s="15"/>
      <c r="B772" s="13"/>
      <c r="C772" s="15"/>
      <c r="D772" s="15"/>
      <c r="E772" s="17"/>
      <c r="F772" s="17"/>
      <c r="G772" s="15"/>
      <c r="H772" s="15"/>
      <c r="I772" s="15"/>
      <c r="J772" s="49"/>
      <c r="K772" s="15"/>
      <c r="L772" s="21"/>
      <c r="M772" s="17"/>
      <c r="N772" s="17"/>
      <c r="O772" s="15"/>
      <c r="P772" s="15"/>
      <c r="Q772" s="15"/>
      <c r="R772" s="17"/>
      <c r="S772" s="26"/>
      <c r="T772" s="26"/>
      <c r="U772" s="26"/>
      <c r="V772" s="26"/>
      <c r="W772" s="26"/>
      <c r="X772" s="26"/>
      <c r="Y772" s="15"/>
      <c r="Z772" s="49"/>
      <c r="AA772" s="15"/>
      <c r="AB772" s="15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49"/>
      <c r="AP772" s="15"/>
      <c r="AQ772" s="15"/>
      <c r="AR772" s="209"/>
      <c r="AS772" s="210"/>
      <c r="AT772" s="210"/>
      <c r="AU772" s="210"/>
      <c r="AV772" s="210"/>
      <c r="AW772" s="210"/>
      <c r="AX772" s="210"/>
      <c r="AY772" s="49"/>
      <c r="AZ772" s="15"/>
      <c r="BA772" s="15"/>
      <c r="BB772" s="15"/>
      <c r="BC772" s="15"/>
      <c r="BD772" s="42"/>
      <c r="BE772" s="17"/>
      <c r="BF772" s="17"/>
      <c r="BG772" s="15"/>
    </row>
    <row r="773" ht="12.75" customHeight="1">
      <c r="A773" s="15"/>
      <c r="B773" s="13"/>
      <c r="C773" s="15"/>
      <c r="D773" s="15"/>
      <c r="E773" s="17"/>
      <c r="F773" s="17"/>
      <c r="G773" s="15"/>
      <c r="H773" s="15"/>
      <c r="I773" s="15"/>
      <c r="J773" s="49"/>
      <c r="K773" s="15"/>
      <c r="L773" s="21"/>
      <c r="M773" s="17"/>
      <c r="N773" s="17"/>
      <c r="O773" s="15"/>
      <c r="P773" s="15"/>
      <c r="Q773" s="15"/>
      <c r="R773" s="17"/>
      <c r="S773" s="26"/>
      <c r="T773" s="26"/>
      <c r="U773" s="26"/>
      <c r="V773" s="26"/>
      <c r="W773" s="26"/>
      <c r="X773" s="26"/>
      <c r="Y773" s="15"/>
      <c r="Z773" s="49"/>
      <c r="AA773" s="15"/>
      <c r="AB773" s="15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49"/>
      <c r="AP773" s="15"/>
      <c r="AQ773" s="15"/>
      <c r="AR773" s="209"/>
      <c r="AS773" s="210"/>
      <c r="AT773" s="210"/>
      <c r="AU773" s="210"/>
      <c r="AV773" s="210"/>
      <c r="AW773" s="210"/>
      <c r="AX773" s="210"/>
      <c r="AY773" s="49"/>
      <c r="AZ773" s="15"/>
      <c r="BA773" s="15"/>
      <c r="BB773" s="15"/>
      <c r="BC773" s="15"/>
      <c r="BD773" s="42"/>
      <c r="BE773" s="17"/>
      <c r="BF773" s="17"/>
      <c r="BG773" s="15"/>
    </row>
    <row r="774" ht="12.75" customHeight="1">
      <c r="A774" s="15"/>
      <c r="B774" s="13"/>
      <c r="C774" s="15"/>
      <c r="D774" s="15"/>
      <c r="E774" s="17"/>
      <c r="F774" s="17"/>
      <c r="G774" s="15"/>
      <c r="H774" s="15"/>
      <c r="I774" s="15"/>
      <c r="J774" s="49"/>
      <c r="K774" s="15"/>
      <c r="L774" s="21"/>
      <c r="M774" s="17"/>
      <c r="N774" s="17"/>
      <c r="O774" s="15"/>
      <c r="P774" s="15"/>
      <c r="Q774" s="15"/>
      <c r="R774" s="17"/>
      <c r="S774" s="26"/>
      <c r="T774" s="26"/>
      <c r="U774" s="26"/>
      <c r="V774" s="26"/>
      <c r="W774" s="26"/>
      <c r="X774" s="26"/>
      <c r="Y774" s="15"/>
      <c r="Z774" s="49"/>
      <c r="AA774" s="15"/>
      <c r="AB774" s="15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49"/>
      <c r="AP774" s="15"/>
      <c r="AQ774" s="15"/>
      <c r="AR774" s="209"/>
      <c r="AS774" s="210"/>
      <c r="AT774" s="210"/>
      <c r="AU774" s="210"/>
      <c r="AV774" s="210"/>
      <c r="AW774" s="210"/>
      <c r="AX774" s="210"/>
      <c r="AY774" s="49"/>
      <c r="AZ774" s="15"/>
      <c r="BA774" s="15"/>
      <c r="BB774" s="15"/>
      <c r="BC774" s="15"/>
      <c r="BD774" s="42"/>
      <c r="BE774" s="17"/>
      <c r="BF774" s="17"/>
      <c r="BG774" s="15"/>
    </row>
    <row r="775" ht="12.75" customHeight="1">
      <c r="A775" s="15"/>
      <c r="B775" s="13"/>
      <c r="C775" s="15"/>
      <c r="D775" s="15"/>
      <c r="E775" s="17"/>
      <c r="F775" s="17"/>
      <c r="G775" s="15"/>
      <c r="H775" s="15"/>
      <c r="I775" s="15"/>
      <c r="J775" s="49"/>
      <c r="K775" s="15"/>
      <c r="L775" s="21"/>
      <c r="M775" s="17"/>
      <c r="N775" s="17"/>
      <c r="O775" s="15"/>
      <c r="P775" s="15"/>
      <c r="Q775" s="15"/>
      <c r="R775" s="17"/>
      <c r="S775" s="26"/>
      <c r="T775" s="26"/>
      <c r="U775" s="26"/>
      <c r="V775" s="26"/>
      <c r="W775" s="26"/>
      <c r="X775" s="26"/>
      <c r="Y775" s="15"/>
      <c r="Z775" s="49"/>
      <c r="AA775" s="15"/>
      <c r="AB775" s="15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49"/>
      <c r="AP775" s="15"/>
      <c r="AQ775" s="15"/>
      <c r="AR775" s="209"/>
      <c r="AS775" s="210"/>
      <c r="AT775" s="210"/>
      <c r="AU775" s="210"/>
      <c r="AV775" s="210"/>
      <c r="AW775" s="210"/>
      <c r="AX775" s="210"/>
      <c r="AY775" s="49"/>
      <c r="AZ775" s="15"/>
      <c r="BA775" s="15"/>
      <c r="BB775" s="15"/>
      <c r="BC775" s="15"/>
      <c r="BD775" s="42"/>
      <c r="BE775" s="17"/>
      <c r="BF775" s="17"/>
      <c r="BG775" s="15"/>
    </row>
    <row r="776" ht="12.75" customHeight="1">
      <c r="A776" s="15"/>
      <c r="B776" s="13"/>
      <c r="C776" s="15"/>
      <c r="D776" s="15"/>
      <c r="E776" s="17"/>
      <c r="F776" s="17"/>
      <c r="G776" s="15"/>
      <c r="H776" s="15"/>
      <c r="I776" s="15"/>
      <c r="J776" s="49"/>
      <c r="K776" s="15"/>
      <c r="L776" s="21"/>
      <c r="M776" s="17"/>
      <c r="N776" s="17"/>
      <c r="O776" s="15"/>
      <c r="P776" s="15"/>
      <c r="Q776" s="15"/>
      <c r="R776" s="17"/>
      <c r="S776" s="26"/>
      <c r="T776" s="26"/>
      <c r="U776" s="26"/>
      <c r="V776" s="26"/>
      <c r="W776" s="26"/>
      <c r="X776" s="26"/>
      <c r="Y776" s="15"/>
      <c r="Z776" s="49"/>
      <c r="AA776" s="15"/>
      <c r="AB776" s="15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49"/>
      <c r="AP776" s="15"/>
      <c r="AQ776" s="15"/>
      <c r="AR776" s="209"/>
      <c r="AS776" s="210"/>
      <c r="AT776" s="210"/>
      <c r="AU776" s="210"/>
      <c r="AV776" s="210"/>
      <c r="AW776" s="210"/>
      <c r="AX776" s="210"/>
      <c r="AY776" s="49"/>
      <c r="AZ776" s="15"/>
      <c r="BA776" s="15"/>
      <c r="BB776" s="15"/>
      <c r="BC776" s="15"/>
      <c r="BD776" s="42"/>
      <c r="BE776" s="17"/>
      <c r="BF776" s="17"/>
      <c r="BG776" s="15"/>
    </row>
    <row r="777" ht="12.75" customHeight="1">
      <c r="A777" s="15"/>
      <c r="B777" s="13"/>
      <c r="C777" s="15"/>
      <c r="D777" s="15"/>
      <c r="E777" s="17"/>
      <c r="F777" s="17"/>
      <c r="G777" s="15"/>
      <c r="H777" s="15"/>
      <c r="I777" s="15"/>
      <c r="J777" s="49"/>
      <c r="K777" s="15"/>
      <c r="L777" s="21"/>
      <c r="M777" s="17"/>
      <c r="N777" s="17"/>
      <c r="O777" s="15"/>
      <c r="P777" s="15"/>
      <c r="Q777" s="15"/>
      <c r="R777" s="17"/>
      <c r="S777" s="26"/>
      <c r="T777" s="26"/>
      <c r="U777" s="26"/>
      <c r="V777" s="26"/>
      <c r="W777" s="26"/>
      <c r="X777" s="26"/>
      <c r="Y777" s="15"/>
      <c r="Z777" s="49"/>
      <c r="AA777" s="15"/>
      <c r="AB777" s="15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49"/>
      <c r="AP777" s="15"/>
      <c r="AQ777" s="15"/>
      <c r="AR777" s="209"/>
      <c r="AS777" s="210"/>
      <c r="AT777" s="210"/>
      <c r="AU777" s="210"/>
      <c r="AV777" s="210"/>
      <c r="AW777" s="210"/>
      <c r="AX777" s="210"/>
      <c r="AY777" s="49"/>
      <c r="AZ777" s="15"/>
      <c r="BA777" s="15"/>
      <c r="BB777" s="15"/>
      <c r="BC777" s="15"/>
      <c r="BD777" s="42"/>
      <c r="BE777" s="17"/>
      <c r="BF777" s="17"/>
      <c r="BG777" s="15"/>
    </row>
    <row r="778" ht="12.75" customHeight="1">
      <c r="A778" s="15"/>
      <c r="B778" s="13"/>
      <c r="C778" s="15"/>
      <c r="D778" s="15"/>
      <c r="E778" s="17"/>
      <c r="F778" s="17"/>
      <c r="G778" s="15"/>
      <c r="H778" s="15"/>
      <c r="I778" s="15"/>
      <c r="J778" s="49"/>
      <c r="K778" s="15"/>
      <c r="L778" s="21"/>
      <c r="M778" s="17"/>
      <c r="N778" s="17"/>
      <c r="O778" s="15"/>
      <c r="P778" s="15"/>
      <c r="Q778" s="15"/>
      <c r="R778" s="17"/>
      <c r="S778" s="26"/>
      <c r="T778" s="26"/>
      <c r="U778" s="26"/>
      <c r="V778" s="26"/>
      <c r="W778" s="26"/>
      <c r="X778" s="26"/>
      <c r="Y778" s="15"/>
      <c r="Z778" s="49"/>
      <c r="AA778" s="15"/>
      <c r="AB778" s="15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49"/>
      <c r="AP778" s="15"/>
      <c r="AQ778" s="15"/>
      <c r="AR778" s="209"/>
      <c r="AS778" s="210"/>
      <c r="AT778" s="210"/>
      <c r="AU778" s="210"/>
      <c r="AV778" s="210"/>
      <c r="AW778" s="210"/>
      <c r="AX778" s="210"/>
      <c r="AY778" s="49"/>
      <c r="AZ778" s="15"/>
      <c r="BA778" s="15"/>
      <c r="BB778" s="15"/>
      <c r="BC778" s="15"/>
      <c r="BD778" s="42"/>
      <c r="BE778" s="17"/>
      <c r="BF778" s="17"/>
      <c r="BG778" s="15"/>
    </row>
    <row r="779" ht="12.75" customHeight="1">
      <c r="A779" s="15"/>
      <c r="B779" s="13"/>
      <c r="C779" s="15"/>
      <c r="D779" s="15"/>
      <c r="E779" s="17"/>
      <c r="F779" s="17"/>
      <c r="G779" s="15"/>
      <c r="H779" s="15"/>
      <c r="I779" s="15"/>
      <c r="J779" s="49"/>
      <c r="K779" s="15"/>
      <c r="L779" s="21"/>
      <c r="M779" s="17"/>
      <c r="N779" s="17"/>
      <c r="O779" s="15"/>
      <c r="P779" s="15"/>
      <c r="Q779" s="15"/>
      <c r="R779" s="17"/>
      <c r="S779" s="26"/>
      <c r="T779" s="26"/>
      <c r="U779" s="26"/>
      <c r="V779" s="26"/>
      <c r="W779" s="26"/>
      <c r="X779" s="26"/>
      <c r="Y779" s="15"/>
      <c r="Z779" s="49"/>
      <c r="AA779" s="15"/>
      <c r="AB779" s="15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49"/>
      <c r="AP779" s="15"/>
      <c r="AQ779" s="15"/>
      <c r="AR779" s="209"/>
      <c r="AS779" s="210"/>
      <c r="AT779" s="210"/>
      <c r="AU779" s="210"/>
      <c r="AV779" s="210"/>
      <c r="AW779" s="210"/>
      <c r="AX779" s="210"/>
      <c r="AY779" s="49"/>
      <c r="AZ779" s="15"/>
      <c r="BA779" s="15"/>
      <c r="BB779" s="15"/>
      <c r="BC779" s="15"/>
      <c r="BD779" s="42"/>
      <c r="BE779" s="17"/>
      <c r="BF779" s="17"/>
      <c r="BG779" s="15"/>
    </row>
    <row r="780" ht="12.75" customHeight="1">
      <c r="A780" s="15"/>
      <c r="B780" s="13"/>
      <c r="C780" s="15"/>
      <c r="D780" s="15"/>
      <c r="E780" s="17"/>
      <c r="F780" s="17"/>
      <c r="G780" s="15"/>
      <c r="H780" s="15"/>
      <c r="I780" s="15"/>
      <c r="J780" s="49"/>
      <c r="K780" s="15"/>
      <c r="L780" s="21"/>
      <c r="M780" s="17"/>
      <c r="N780" s="17"/>
      <c r="O780" s="15"/>
      <c r="P780" s="15"/>
      <c r="Q780" s="15"/>
      <c r="R780" s="17"/>
      <c r="S780" s="26"/>
      <c r="T780" s="26"/>
      <c r="U780" s="26"/>
      <c r="V780" s="26"/>
      <c r="W780" s="26"/>
      <c r="X780" s="26"/>
      <c r="Y780" s="15"/>
      <c r="Z780" s="49"/>
      <c r="AA780" s="15"/>
      <c r="AB780" s="15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49"/>
      <c r="AP780" s="15"/>
      <c r="AQ780" s="15"/>
      <c r="AR780" s="209"/>
      <c r="AS780" s="210"/>
      <c r="AT780" s="210"/>
      <c r="AU780" s="210"/>
      <c r="AV780" s="210"/>
      <c r="AW780" s="210"/>
      <c r="AX780" s="210"/>
      <c r="AY780" s="49"/>
      <c r="AZ780" s="15"/>
      <c r="BA780" s="15"/>
      <c r="BB780" s="15"/>
      <c r="BC780" s="15"/>
      <c r="BD780" s="42"/>
      <c r="BE780" s="17"/>
      <c r="BF780" s="17"/>
      <c r="BG780" s="15"/>
    </row>
    <row r="781" ht="12.75" customHeight="1">
      <c r="A781" s="15"/>
      <c r="B781" s="13"/>
      <c r="C781" s="15"/>
      <c r="D781" s="15"/>
      <c r="E781" s="17"/>
      <c r="F781" s="17"/>
      <c r="G781" s="15"/>
      <c r="H781" s="15"/>
      <c r="I781" s="15"/>
      <c r="J781" s="49"/>
      <c r="K781" s="15"/>
      <c r="L781" s="21"/>
      <c r="M781" s="17"/>
      <c r="N781" s="17"/>
      <c r="O781" s="15"/>
      <c r="P781" s="15"/>
      <c r="Q781" s="15"/>
      <c r="R781" s="17"/>
      <c r="S781" s="26"/>
      <c r="T781" s="26"/>
      <c r="U781" s="26"/>
      <c r="V781" s="26"/>
      <c r="W781" s="26"/>
      <c r="X781" s="26"/>
      <c r="Y781" s="15"/>
      <c r="Z781" s="49"/>
      <c r="AA781" s="15"/>
      <c r="AB781" s="15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49"/>
      <c r="AP781" s="15"/>
      <c r="AQ781" s="15"/>
      <c r="AR781" s="209"/>
      <c r="AS781" s="210"/>
      <c r="AT781" s="210"/>
      <c r="AU781" s="210"/>
      <c r="AV781" s="210"/>
      <c r="AW781" s="210"/>
      <c r="AX781" s="210"/>
      <c r="AY781" s="49"/>
      <c r="AZ781" s="15"/>
      <c r="BA781" s="15"/>
      <c r="BB781" s="15"/>
      <c r="BC781" s="15"/>
      <c r="BD781" s="42"/>
      <c r="BE781" s="17"/>
      <c r="BF781" s="17"/>
      <c r="BG781" s="15"/>
    </row>
    <row r="782" ht="12.75" customHeight="1">
      <c r="A782" s="15"/>
      <c r="B782" s="13"/>
      <c r="C782" s="15"/>
      <c r="D782" s="15"/>
      <c r="E782" s="17"/>
      <c r="F782" s="17"/>
      <c r="G782" s="15"/>
      <c r="H782" s="15"/>
      <c r="I782" s="15"/>
      <c r="J782" s="49"/>
      <c r="K782" s="15"/>
      <c r="L782" s="21"/>
      <c r="M782" s="17"/>
      <c r="N782" s="17"/>
      <c r="O782" s="15"/>
      <c r="P782" s="15"/>
      <c r="Q782" s="15"/>
      <c r="R782" s="17"/>
      <c r="S782" s="26"/>
      <c r="T782" s="26"/>
      <c r="U782" s="26"/>
      <c r="V782" s="26"/>
      <c r="W782" s="26"/>
      <c r="X782" s="26"/>
      <c r="Y782" s="15"/>
      <c r="Z782" s="49"/>
      <c r="AA782" s="15"/>
      <c r="AB782" s="15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49"/>
      <c r="AP782" s="15"/>
      <c r="AQ782" s="15"/>
      <c r="AR782" s="209"/>
      <c r="AS782" s="210"/>
      <c r="AT782" s="210"/>
      <c r="AU782" s="210"/>
      <c r="AV782" s="210"/>
      <c r="AW782" s="210"/>
      <c r="AX782" s="210"/>
      <c r="AY782" s="49"/>
      <c r="AZ782" s="15"/>
      <c r="BA782" s="15"/>
      <c r="BB782" s="15"/>
      <c r="BC782" s="15"/>
      <c r="BD782" s="42"/>
      <c r="BE782" s="17"/>
      <c r="BF782" s="17"/>
      <c r="BG782" s="15"/>
    </row>
    <row r="783" ht="12.75" customHeight="1">
      <c r="A783" s="15"/>
      <c r="B783" s="13"/>
      <c r="C783" s="15"/>
      <c r="D783" s="15"/>
      <c r="E783" s="17"/>
      <c r="F783" s="17"/>
      <c r="G783" s="15"/>
      <c r="H783" s="15"/>
      <c r="I783" s="15"/>
      <c r="J783" s="49"/>
      <c r="K783" s="15"/>
      <c r="L783" s="21"/>
      <c r="M783" s="17"/>
      <c r="N783" s="17"/>
      <c r="O783" s="15"/>
      <c r="P783" s="15"/>
      <c r="Q783" s="15"/>
      <c r="R783" s="17"/>
      <c r="S783" s="26"/>
      <c r="T783" s="26"/>
      <c r="U783" s="26"/>
      <c r="V783" s="26"/>
      <c r="W783" s="26"/>
      <c r="X783" s="26"/>
      <c r="Y783" s="15"/>
      <c r="Z783" s="49"/>
      <c r="AA783" s="15"/>
      <c r="AB783" s="15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49"/>
      <c r="AP783" s="15"/>
      <c r="AQ783" s="15"/>
      <c r="AR783" s="209"/>
      <c r="AS783" s="210"/>
      <c r="AT783" s="210"/>
      <c r="AU783" s="210"/>
      <c r="AV783" s="210"/>
      <c r="AW783" s="210"/>
      <c r="AX783" s="210"/>
      <c r="AY783" s="49"/>
      <c r="AZ783" s="15"/>
      <c r="BA783" s="15"/>
      <c r="BB783" s="15"/>
      <c r="BC783" s="15"/>
      <c r="BD783" s="42"/>
      <c r="BE783" s="17"/>
      <c r="BF783" s="17"/>
      <c r="BG783" s="15"/>
    </row>
    <row r="784" ht="12.75" customHeight="1">
      <c r="A784" s="15"/>
      <c r="B784" s="13"/>
      <c r="C784" s="15"/>
      <c r="D784" s="15"/>
      <c r="E784" s="17"/>
      <c r="F784" s="17"/>
      <c r="G784" s="15"/>
      <c r="H784" s="15"/>
      <c r="I784" s="15"/>
      <c r="J784" s="49"/>
      <c r="K784" s="15"/>
      <c r="L784" s="21"/>
      <c r="M784" s="17"/>
      <c r="N784" s="17"/>
      <c r="O784" s="15"/>
      <c r="P784" s="15"/>
      <c r="Q784" s="15"/>
      <c r="R784" s="17"/>
      <c r="S784" s="26"/>
      <c r="T784" s="26"/>
      <c r="U784" s="26"/>
      <c r="V784" s="26"/>
      <c r="W784" s="26"/>
      <c r="X784" s="26"/>
      <c r="Y784" s="15"/>
      <c r="Z784" s="49"/>
      <c r="AA784" s="15"/>
      <c r="AB784" s="15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49"/>
      <c r="AP784" s="15"/>
      <c r="AQ784" s="15"/>
      <c r="AR784" s="209"/>
      <c r="AS784" s="210"/>
      <c r="AT784" s="210"/>
      <c r="AU784" s="210"/>
      <c r="AV784" s="210"/>
      <c r="AW784" s="210"/>
      <c r="AX784" s="210"/>
      <c r="AY784" s="49"/>
      <c r="AZ784" s="15"/>
      <c r="BA784" s="15"/>
      <c r="BB784" s="15"/>
      <c r="BC784" s="15"/>
      <c r="BD784" s="42"/>
      <c r="BE784" s="17"/>
      <c r="BF784" s="17"/>
      <c r="BG784" s="15"/>
    </row>
    <row r="785" ht="12.75" customHeight="1">
      <c r="A785" s="15"/>
      <c r="B785" s="13"/>
      <c r="C785" s="15"/>
      <c r="D785" s="15"/>
      <c r="E785" s="17"/>
      <c r="F785" s="17"/>
      <c r="G785" s="15"/>
      <c r="H785" s="15"/>
      <c r="I785" s="15"/>
      <c r="J785" s="49"/>
      <c r="K785" s="15"/>
      <c r="L785" s="21"/>
      <c r="M785" s="17"/>
      <c r="N785" s="17"/>
      <c r="O785" s="15"/>
      <c r="P785" s="15"/>
      <c r="Q785" s="15"/>
      <c r="R785" s="17"/>
      <c r="S785" s="26"/>
      <c r="T785" s="26"/>
      <c r="U785" s="26"/>
      <c r="V785" s="26"/>
      <c r="W785" s="26"/>
      <c r="X785" s="26"/>
      <c r="Y785" s="15"/>
      <c r="Z785" s="49"/>
      <c r="AA785" s="15"/>
      <c r="AB785" s="15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49"/>
      <c r="AP785" s="15"/>
      <c r="AQ785" s="15"/>
      <c r="AR785" s="209"/>
      <c r="AS785" s="210"/>
      <c r="AT785" s="210"/>
      <c r="AU785" s="210"/>
      <c r="AV785" s="210"/>
      <c r="AW785" s="210"/>
      <c r="AX785" s="210"/>
      <c r="AY785" s="49"/>
      <c r="AZ785" s="15"/>
      <c r="BA785" s="15"/>
      <c r="BB785" s="15"/>
      <c r="BC785" s="15"/>
      <c r="BD785" s="42"/>
      <c r="BE785" s="17"/>
      <c r="BF785" s="17"/>
      <c r="BG785" s="15"/>
    </row>
    <row r="786" ht="12.75" customHeight="1">
      <c r="A786" s="15"/>
      <c r="B786" s="13"/>
      <c r="C786" s="15"/>
      <c r="D786" s="15"/>
      <c r="E786" s="17"/>
      <c r="F786" s="17"/>
      <c r="G786" s="15"/>
      <c r="H786" s="15"/>
      <c r="I786" s="15"/>
      <c r="J786" s="49"/>
      <c r="K786" s="15"/>
      <c r="L786" s="21"/>
      <c r="M786" s="17"/>
      <c r="N786" s="17"/>
      <c r="O786" s="15"/>
      <c r="P786" s="15"/>
      <c r="Q786" s="15"/>
      <c r="R786" s="17"/>
      <c r="S786" s="26"/>
      <c r="T786" s="26"/>
      <c r="U786" s="26"/>
      <c r="V786" s="26"/>
      <c r="W786" s="26"/>
      <c r="X786" s="26"/>
      <c r="Y786" s="15"/>
      <c r="Z786" s="49"/>
      <c r="AA786" s="15"/>
      <c r="AB786" s="15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49"/>
      <c r="AP786" s="15"/>
      <c r="AQ786" s="15"/>
      <c r="AR786" s="209"/>
      <c r="AS786" s="210"/>
      <c r="AT786" s="210"/>
      <c r="AU786" s="210"/>
      <c r="AV786" s="210"/>
      <c r="AW786" s="210"/>
      <c r="AX786" s="210"/>
      <c r="AY786" s="49"/>
      <c r="AZ786" s="15"/>
      <c r="BA786" s="15"/>
      <c r="BB786" s="15"/>
      <c r="BC786" s="15"/>
      <c r="BD786" s="42"/>
      <c r="BE786" s="17"/>
      <c r="BF786" s="17"/>
      <c r="BG786" s="15"/>
    </row>
    <row r="787" ht="12.75" customHeight="1">
      <c r="A787" s="15"/>
      <c r="B787" s="13"/>
      <c r="C787" s="15"/>
      <c r="D787" s="15"/>
      <c r="E787" s="17"/>
      <c r="F787" s="17"/>
      <c r="G787" s="15"/>
      <c r="H787" s="15"/>
      <c r="I787" s="15"/>
      <c r="J787" s="49"/>
      <c r="K787" s="15"/>
      <c r="L787" s="21"/>
      <c r="M787" s="17"/>
      <c r="N787" s="17"/>
      <c r="O787" s="15"/>
      <c r="P787" s="15"/>
      <c r="Q787" s="15"/>
      <c r="R787" s="17"/>
      <c r="S787" s="26"/>
      <c r="T787" s="26"/>
      <c r="U787" s="26"/>
      <c r="V787" s="26"/>
      <c r="W787" s="26"/>
      <c r="X787" s="26"/>
      <c r="Y787" s="15"/>
      <c r="Z787" s="49"/>
      <c r="AA787" s="15"/>
      <c r="AB787" s="15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49"/>
      <c r="AP787" s="15"/>
      <c r="AQ787" s="15"/>
      <c r="AR787" s="209"/>
      <c r="AS787" s="210"/>
      <c r="AT787" s="210"/>
      <c r="AU787" s="210"/>
      <c r="AV787" s="210"/>
      <c r="AW787" s="210"/>
      <c r="AX787" s="210"/>
      <c r="AY787" s="49"/>
      <c r="AZ787" s="15"/>
      <c r="BA787" s="15"/>
      <c r="BB787" s="15"/>
      <c r="BC787" s="15"/>
      <c r="BD787" s="42"/>
      <c r="BE787" s="17"/>
      <c r="BF787" s="17"/>
      <c r="BG787" s="15"/>
    </row>
    <row r="788" ht="12.75" customHeight="1">
      <c r="A788" s="15"/>
      <c r="B788" s="13"/>
      <c r="C788" s="15"/>
      <c r="D788" s="15"/>
      <c r="E788" s="17"/>
      <c r="F788" s="17"/>
      <c r="G788" s="15"/>
      <c r="H788" s="15"/>
      <c r="I788" s="15"/>
      <c r="J788" s="49"/>
      <c r="K788" s="15"/>
      <c r="L788" s="21"/>
      <c r="M788" s="17"/>
      <c r="N788" s="17"/>
      <c r="O788" s="15"/>
      <c r="P788" s="15"/>
      <c r="Q788" s="15"/>
      <c r="R788" s="17"/>
      <c r="S788" s="26"/>
      <c r="T788" s="26"/>
      <c r="U788" s="26"/>
      <c r="V788" s="26"/>
      <c r="W788" s="26"/>
      <c r="X788" s="26"/>
      <c r="Y788" s="15"/>
      <c r="Z788" s="49"/>
      <c r="AA788" s="15"/>
      <c r="AB788" s="15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49"/>
      <c r="AP788" s="15"/>
      <c r="AQ788" s="15"/>
      <c r="AR788" s="209"/>
      <c r="AS788" s="210"/>
      <c r="AT788" s="210"/>
      <c r="AU788" s="210"/>
      <c r="AV788" s="210"/>
      <c r="AW788" s="210"/>
      <c r="AX788" s="210"/>
      <c r="AY788" s="49"/>
      <c r="AZ788" s="15"/>
      <c r="BA788" s="15"/>
      <c r="BB788" s="15"/>
      <c r="BC788" s="15"/>
      <c r="BD788" s="42"/>
      <c r="BE788" s="17"/>
      <c r="BF788" s="17"/>
      <c r="BG788" s="15"/>
    </row>
    <row r="789" ht="12.75" customHeight="1">
      <c r="A789" s="15"/>
      <c r="B789" s="13"/>
      <c r="C789" s="15"/>
      <c r="D789" s="15"/>
      <c r="E789" s="17"/>
      <c r="F789" s="17"/>
      <c r="G789" s="15"/>
      <c r="H789" s="15"/>
      <c r="I789" s="15"/>
      <c r="J789" s="49"/>
      <c r="K789" s="15"/>
      <c r="L789" s="21"/>
      <c r="M789" s="17"/>
      <c r="N789" s="17"/>
      <c r="O789" s="15"/>
      <c r="P789" s="15"/>
      <c r="Q789" s="15"/>
      <c r="R789" s="17"/>
      <c r="S789" s="26"/>
      <c r="T789" s="26"/>
      <c r="U789" s="26"/>
      <c r="V789" s="26"/>
      <c r="W789" s="26"/>
      <c r="X789" s="26"/>
      <c r="Y789" s="15"/>
      <c r="Z789" s="49"/>
      <c r="AA789" s="15"/>
      <c r="AB789" s="15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49"/>
      <c r="AP789" s="15"/>
      <c r="AQ789" s="15"/>
      <c r="AR789" s="209"/>
      <c r="AS789" s="210"/>
      <c r="AT789" s="210"/>
      <c r="AU789" s="210"/>
      <c r="AV789" s="210"/>
      <c r="AW789" s="210"/>
      <c r="AX789" s="210"/>
      <c r="AY789" s="49"/>
      <c r="AZ789" s="15"/>
      <c r="BA789" s="15"/>
      <c r="BB789" s="15"/>
      <c r="BC789" s="15"/>
      <c r="BD789" s="42"/>
      <c r="BE789" s="17"/>
      <c r="BF789" s="17"/>
      <c r="BG789" s="15"/>
    </row>
    <row r="790" ht="12.75" customHeight="1">
      <c r="A790" s="15"/>
      <c r="B790" s="13"/>
      <c r="C790" s="15"/>
      <c r="D790" s="15"/>
      <c r="E790" s="17"/>
      <c r="F790" s="17"/>
      <c r="G790" s="15"/>
      <c r="H790" s="15"/>
      <c r="I790" s="15"/>
      <c r="J790" s="49"/>
      <c r="K790" s="15"/>
      <c r="L790" s="21"/>
      <c r="M790" s="17"/>
      <c r="N790" s="17"/>
      <c r="O790" s="15"/>
      <c r="P790" s="15"/>
      <c r="Q790" s="15"/>
      <c r="R790" s="17"/>
      <c r="S790" s="26"/>
      <c r="T790" s="26"/>
      <c r="U790" s="26"/>
      <c r="V790" s="26"/>
      <c r="W790" s="26"/>
      <c r="X790" s="26"/>
      <c r="Y790" s="15"/>
      <c r="Z790" s="49"/>
      <c r="AA790" s="15"/>
      <c r="AB790" s="15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49"/>
      <c r="AP790" s="15"/>
      <c r="AQ790" s="15"/>
      <c r="AR790" s="209"/>
      <c r="AS790" s="210"/>
      <c r="AT790" s="210"/>
      <c r="AU790" s="210"/>
      <c r="AV790" s="210"/>
      <c r="AW790" s="210"/>
      <c r="AX790" s="210"/>
      <c r="AY790" s="49"/>
      <c r="AZ790" s="15"/>
      <c r="BA790" s="15"/>
      <c r="BB790" s="15"/>
      <c r="BC790" s="15"/>
      <c r="BD790" s="42"/>
      <c r="BE790" s="17"/>
      <c r="BF790" s="17"/>
      <c r="BG790" s="15"/>
    </row>
    <row r="791" ht="12.75" customHeight="1">
      <c r="A791" s="15"/>
      <c r="B791" s="13"/>
      <c r="C791" s="15"/>
      <c r="D791" s="15"/>
      <c r="E791" s="17"/>
      <c r="F791" s="17"/>
      <c r="G791" s="15"/>
      <c r="H791" s="15"/>
      <c r="I791" s="15"/>
      <c r="J791" s="49"/>
      <c r="K791" s="15"/>
      <c r="L791" s="21"/>
      <c r="M791" s="17"/>
      <c r="N791" s="17"/>
      <c r="O791" s="15"/>
      <c r="P791" s="15"/>
      <c r="Q791" s="15"/>
      <c r="R791" s="17"/>
      <c r="S791" s="26"/>
      <c r="T791" s="26"/>
      <c r="U791" s="26"/>
      <c r="V791" s="26"/>
      <c r="W791" s="26"/>
      <c r="X791" s="26"/>
      <c r="Y791" s="15"/>
      <c r="Z791" s="49"/>
      <c r="AA791" s="15"/>
      <c r="AB791" s="15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49"/>
      <c r="AP791" s="15"/>
      <c r="AQ791" s="15"/>
      <c r="AR791" s="209"/>
      <c r="AS791" s="210"/>
      <c r="AT791" s="210"/>
      <c r="AU791" s="210"/>
      <c r="AV791" s="210"/>
      <c r="AW791" s="210"/>
      <c r="AX791" s="210"/>
      <c r="AY791" s="49"/>
      <c r="AZ791" s="15"/>
      <c r="BA791" s="15"/>
      <c r="BB791" s="15"/>
      <c r="BC791" s="15"/>
      <c r="BD791" s="42"/>
      <c r="BE791" s="17"/>
      <c r="BF791" s="17"/>
      <c r="BG791" s="15"/>
    </row>
    <row r="792" ht="12.75" customHeight="1">
      <c r="A792" s="15"/>
      <c r="B792" s="13"/>
      <c r="C792" s="15"/>
      <c r="D792" s="15"/>
      <c r="E792" s="17"/>
      <c r="F792" s="17"/>
      <c r="G792" s="15"/>
      <c r="H792" s="15"/>
      <c r="I792" s="15"/>
      <c r="J792" s="49"/>
      <c r="K792" s="15"/>
      <c r="L792" s="21"/>
      <c r="M792" s="17"/>
      <c r="N792" s="17"/>
      <c r="O792" s="15"/>
      <c r="P792" s="15"/>
      <c r="Q792" s="15"/>
      <c r="R792" s="17"/>
      <c r="S792" s="26"/>
      <c r="T792" s="26"/>
      <c r="U792" s="26"/>
      <c r="V792" s="26"/>
      <c r="W792" s="26"/>
      <c r="X792" s="26"/>
      <c r="Y792" s="15"/>
      <c r="Z792" s="49"/>
      <c r="AA792" s="15"/>
      <c r="AB792" s="15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49"/>
      <c r="AP792" s="15"/>
      <c r="AQ792" s="15"/>
      <c r="AR792" s="209"/>
      <c r="AS792" s="210"/>
      <c r="AT792" s="210"/>
      <c r="AU792" s="210"/>
      <c r="AV792" s="210"/>
      <c r="AW792" s="210"/>
      <c r="AX792" s="210"/>
      <c r="AY792" s="49"/>
      <c r="AZ792" s="15"/>
      <c r="BA792" s="15"/>
      <c r="BB792" s="15"/>
      <c r="BC792" s="15"/>
      <c r="BD792" s="42"/>
      <c r="BE792" s="17"/>
      <c r="BF792" s="17"/>
      <c r="BG792" s="15"/>
    </row>
    <row r="793" ht="12.75" customHeight="1">
      <c r="A793" s="15"/>
      <c r="B793" s="13"/>
      <c r="C793" s="15"/>
      <c r="D793" s="15"/>
      <c r="E793" s="17"/>
      <c r="F793" s="17"/>
      <c r="G793" s="15"/>
      <c r="H793" s="15"/>
      <c r="I793" s="15"/>
      <c r="J793" s="49"/>
      <c r="K793" s="15"/>
      <c r="L793" s="21"/>
      <c r="M793" s="17"/>
      <c r="N793" s="17"/>
      <c r="O793" s="15"/>
      <c r="P793" s="15"/>
      <c r="Q793" s="15"/>
      <c r="R793" s="17"/>
      <c r="S793" s="26"/>
      <c r="T793" s="26"/>
      <c r="U793" s="26"/>
      <c r="V793" s="26"/>
      <c r="W793" s="26"/>
      <c r="X793" s="26"/>
      <c r="Y793" s="15"/>
      <c r="Z793" s="49"/>
      <c r="AA793" s="15"/>
      <c r="AB793" s="15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49"/>
      <c r="AP793" s="15"/>
      <c r="AQ793" s="15"/>
      <c r="AR793" s="209"/>
      <c r="AS793" s="210"/>
      <c r="AT793" s="210"/>
      <c r="AU793" s="210"/>
      <c r="AV793" s="210"/>
      <c r="AW793" s="210"/>
      <c r="AX793" s="210"/>
      <c r="AY793" s="49"/>
      <c r="AZ793" s="15"/>
      <c r="BA793" s="15"/>
      <c r="BB793" s="15"/>
      <c r="BC793" s="15"/>
      <c r="BD793" s="42"/>
      <c r="BE793" s="17"/>
      <c r="BF793" s="17"/>
      <c r="BG793" s="15"/>
    </row>
    <row r="794" ht="12.75" customHeight="1">
      <c r="A794" s="15"/>
      <c r="B794" s="13"/>
      <c r="C794" s="15"/>
      <c r="D794" s="15"/>
      <c r="E794" s="17"/>
      <c r="F794" s="17"/>
      <c r="G794" s="15"/>
      <c r="H794" s="15"/>
      <c r="I794" s="15"/>
      <c r="J794" s="49"/>
      <c r="K794" s="15"/>
      <c r="L794" s="21"/>
      <c r="M794" s="17"/>
      <c r="N794" s="17"/>
      <c r="O794" s="15"/>
      <c r="P794" s="15"/>
      <c r="Q794" s="15"/>
      <c r="R794" s="17"/>
      <c r="S794" s="26"/>
      <c r="T794" s="26"/>
      <c r="U794" s="26"/>
      <c r="V794" s="26"/>
      <c r="W794" s="26"/>
      <c r="X794" s="26"/>
      <c r="Y794" s="15"/>
      <c r="Z794" s="49"/>
      <c r="AA794" s="15"/>
      <c r="AB794" s="15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49"/>
      <c r="AP794" s="15"/>
      <c r="AQ794" s="15"/>
      <c r="AR794" s="209"/>
      <c r="AS794" s="210"/>
      <c r="AT794" s="210"/>
      <c r="AU794" s="210"/>
      <c r="AV794" s="210"/>
      <c r="AW794" s="210"/>
      <c r="AX794" s="210"/>
      <c r="AY794" s="49"/>
      <c r="AZ794" s="15"/>
      <c r="BA794" s="15"/>
      <c r="BB794" s="15"/>
      <c r="BC794" s="15"/>
      <c r="BD794" s="42"/>
      <c r="BE794" s="17"/>
      <c r="BF794" s="17"/>
      <c r="BG794" s="15"/>
    </row>
    <row r="795" ht="12.75" customHeight="1">
      <c r="A795" s="15"/>
      <c r="B795" s="13"/>
      <c r="C795" s="15"/>
      <c r="D795" s="15"/>
      <c r="E795" s="17"/>
      <c r="F795" s="17"/>
      <c r="G795" s="15"/>
      <c r="H795" s="15"/>
      <c r="I795" s="15"/>
      <c r="J795" s="49"/>
      <c r="K795" s="15"/>
      <c r="L795" s="21"/>
      <c r="M795" s="17"/>
      <c r="N795" s="17"/>
      <c r="O795" s="15"/>
      <c r="P795" s="15"/>
      <c r="Q795" s="15"/>
      <c r="R795" s="17"/>
      <c r="S795" s="26"/>
      <c r="T795" s="26"/>
      <c r="U795" s="26"/>
      <c r="V795" s="26"/>
      <c r="W795" s="26"/>
      <c r="X795" s="26"/>
      <c r="Y795" s="15"/>
      <c r="Z795" s="49"/>
      <c r="AA795" s="15"/>
      <c r="AB795" s="15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49"/>
      <c r="AP795" s="15"/>
      <c r="AQ795" s="15"/>
      <c r="AR795" s="209"/>
      <c r="AS795" s="210"/>
      <c r="AT795" s="210"/>
      <c r="AU795" s="210"/>
      <c r="AV795" s="210"/>
      <c r="AW795" s="210"/>
      <c r="AX795" s="210"/>
      <c r="AY795" s="49"/>
      <c r="AZ795" s="15"/>
      <c r="BA795" s="15"/>
      <c r="BB795" s="15"/>
      <c r="BC795" s="15"/>
      <c r="BD795" s="42"/>
      <c r="BE795" s="17"/>
      <c r="BF795" s="17"/>
      <c r="BG795" s="15"/>
    </row>
    <row r="796" ht="12.75" customHeight="1">
      <c r="A796" s="15"/>
      <c r="B796" s="13"/>
      <c r="C796" s="15"/>
      <c r="D796" s="15"/>
      <c r="E796" s="17"/>
      <c r="F796" s="17"/>
      <c r="G796" s="15"/>
      <c r="H796" s="15"/>
      <c r="I796" s="15"/>
      <c r="J796" s="49"/>
      <c r="K796" s="15"/>
      <c r="L796" s="21"/>
      <c r="M796" s="17"/>
      <c r="N796" s="17"/>
      <c r="O796" s="15"/>
      <c r="P796" s="15"/>
      <c r="Q796" s="15"/>
      <c r="R796" s="17"/>
      <c r="S796" s="26"/>
      <c r="T796" s="26"/>
      <c r="U796" s="26"/>
      <c r="V796" s="26"/>
      <c r="W796" s="26"/>
      <c r="X796" s="26"/>
      <c r="Y796" s="15"/>
      <c r="Z796" s="49"/>
      <c r="AA796" s="15"/>
      <c r="AB796" s="15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49"/>
      <c r="AP796" s="15"/>
      <c r="AQ796" s="15"/>
      <c r="AR796" s="209"/>
      <c r="AS796" s="210"/>
      <c r="AT796" s="210"/>
      <c r="AU796" s="210"/>
      <c r="AV796" s="210"/>
      <c r="AW796" s="210"/>
      <c r="AX796" s="210"/>
      <c r="AY796" s="49"/>
      <c r="AZ796" s="15"/>
      <c r="BA796" s="15"/>
      <c r="BB796" s="15"/>
      <c r="BC796" s="15"/>
      <c r="BD796" s="42"/>
      <c r="BE796" s="17"/>
      <c r="BF796" s="17"/>
      <c r="BG796" s="15"/>
    </row>
    <row r="797" ht="12.75" customHeight="1">
      <c r="A797" s="15"/>
      <c r="B797" s="13"/>
      <c r="C797" s="15"/>
      <c r="D797" s="15"/>
      <c r="E797" s="17"/>
      <c r="F797" s="17"/>
      <c r="G797" s="15"/>
      <c r="H797" s="15"/>
      <c r="I797" s="15"/>
      <c r="J797" s="49"/>
      <c r="K797" s="15"/>
      <c r="L797" s="21"/>
      <c r="M797" s="17"/>
      <c r="N797" s="17"/>
      <c r="O797" s="15"/>
      <c r="P797" s="15"/>
      <c r="Q797" s="15"/>
      <c r="R797" s="17"/>
      <c r="S797" s="26"/>
      <c r="T797" s="26"/>
      <c r="U797" s="26"/>
      <c r="V797" s="26"/>
      <c r="W797" s="26"/>
      <c r="X797" s="26"/>
      <c r="Y797" s="15"/>
      <c r="Z797" s="49"/>
      <c r="AA797" s="15"/>
      <c r="AB797" s="15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49"/>
      <c r="AP797" s="15"/>
      <c r="AQ797" s="15"/>
      <c r="AR797" s="209"/>
      <c r="AS797" s="210"/>
      <c r="AT797" s="210"/>
      <c r="AU797" s="210"/>
      <c r="AV797" s="210"/>
      <c r="AW797" s="210"/>
      <c r="AX797" s="210"/>
      <c r="AY797" s="49"/>
      <c r="AZ797" s="15"/>
      <c r="BA797" s="15"/>
      <c r="BB797" s="15"/>
      <c r="BC797" s="15"/>
      <c r="BD797" s="42"/>
      <c r="BE797" s="17"/>
      <c r="BF797" s="17"/>
      <c r="BG797" s="15"/>
    </row>
    <row r="798" ht="12.75" customHeight="1">
      <c r="A798" s="15"/>
      <c r="B798" s="13"/>
      <c r="C798" s="15"/>
      <c r="D798" s="15"/>
      <c r="E798" s="17"/>
      <c r="F798" s="17"/>
      <c r="G798" s="15"/>
      <c r="H798" s="15"/>
      <c r="I798" s="15"/>
      <c r="J798" s="49"/>
      <c r="K798" s="15"/>
      <c r="L798" s="21"/>
      <c r="M798" s="17"/>
      <c r="N798" s="17"/>
      <c r="O798" s="15"/>
      <c r="P798" s="15"/>
      <c r="Q798" s="15"/>
      <c r="R798" s="17"/>
      <c r="S798" s="26"/>
      <c r="T798" s="26"/>
      <c r="U798" s="26"/>
      <c r="V798" s="26"/>
      <c r="W798" s="26"/>
      <c r="X798" s="26"/>
      <c r="Y798" s="15"/>
      <c r="Z798" s="49"/>
      <c r="AA798" s="15"/>
      <c r="AB798" s="15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49"/>
      <c r="AP798" s="15"/>
      <c r="AQ798" s="15"/>
      <c r="AR798" s="209"/>
      <c r="AS798" s="210"/>
      <c r="AT798" s="210"/>
      <c r="AU798" s="210"/>
      <c r="AV798" s="210"/>
      <c r="AW798" s="210"/>
      <c r="AX798" s="210"/>
      <c r="AY798" s="49"/>
      <c r="AZ798" s="15"/>
      <c r="BA798" s="15"/>
      <c r="BB798" s="15"/>
      <c r="BC798" s="15"/>
      <c r="BD798" s="42"/>
      <c r="BE798" s="17"/>
      <c r="BF798" s="17"/>
      <c r="BG798" s="15"/>
    </row>
    <row r="799" ht="12.75" customHeight="1">
      <c r="A799" s="15"/>
      <c r="B799" s="13"/>
      <c r="C799" s="15"/>
      <c r="D799" s="15"/>
      <c r="E799" s="17"/>
      <c r="F799" s="17"/>
      <c r="G799" s="15"/>
      <c r="H799" s="15"/>
      <c r="I799" s="15"/>
      <c r="J799" s="49"/>
      <c r="K799" s="15"/>
      <c r="L799" s="21"/>
      <c r="M799" s="17"/>
      <c r="N799" s="17"/>
      <c r="O799" s="15"/>
      <c r="P799" s="15"/>
      <c r="Q799" s="15"/>
      <c r="R799" s="17"/>
      <c r="S799" s="26"/>
      <c r="T799" s="26"/>
      <c r="U799" s="26"/>
      <c r="V799" s="26"/>
      <c r="W799" s="26"/>
      <c r="X799" s="26"/>
      <c r="Y799" s="15"/>
      <c r="Z799" s="49"/>
      <c r="AA799" s="15"/>
      <c r="AB799" s="15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49"/>
      <c r="AP799" s="15"/>
      <c r="AQ799" s="15"/>
      <c r="AR799" s="209"/>
      <c r="AS799" s="210"/>
      <c r="AT799" s="210"/>
      <c r="AU799" s="210"/>
      <c r="AV799" s="210"/>
      <c r="AW799" s="210"/>
      <c r="AX799" s="210"/>
      <c r="AY799" s="49"/>
      <c r="AZ799" s="15"/>
      <c r="BA799" s="15"/>
      <c r="BB799" s="15"/>
      <c r="BC799" s="15"/>
      <c r="BD799" s="42"/>
      <c r="BE799" s="17"/>
      <c r="BF799" s="17"/>
      <c r="BG799" s="15"/>
    </row>
    <row r="800" ht="12.75" customHeight="1">
      <c r="A800" s="15"/>
      <c r="B800" s="13"/>
      <c r="C800" s="15"/>
      <c r="D800" s="15"/>
      <c r="E800" s="17"/>
      <c r="F800" s="17"/>
      <c r="G800" s="15"/>
      <c r="H800" s="15"/>
      <c r="I800" s="15"/>
      <c r="J800" s="49"/>
      <c r="K800" s="15"/>
      <c r="L800" s="21"/>
      <c r="M800" s="17"/>
      <c r="N800" s="17"/>
      <c r="O800" s="15"/>
      <c r="P800" s="15"/>
      <c r="Q800" s="15"/>
      <c r="R800" s="17"/>
      <c r="S800" s="26"/>
      <c r="T800" s="26"/>
      <c r="U800" s="26"/>
      <c r="V800" s="26"/>
      <c r="W800" s="26"/>
      <c r="X800" s="26"/>
      <c r="Y800" s="15"/>
      <c r="Z800" s="49"/>
      <c r="AA800" s="15"/>
      <c r="AB800" s="15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49"/>
      <c r="AP800" s="15"/>
      <c r="AQ800" s="15"/>
      <c r="AR800" s="209"/>
      <c r="AS800" s="210"/>
      <c r="AT800" s="210"/>
      <c r="AU800" s="210"/>
      <c r="AV800" s="210"/>
      <c r="AW800" s="210"/>
      <c r="AX800" s="210"/>
      <c r="AY800" s="49"/>
      <c r="AZ800" s="15"/>
      <c r="BA800" s="15"/>
      <c r="BB800" s="15"/>
      <c r="BC800" s="15"/>
      <c r="BD800" s="42"/>
      <c r="BE800" s="17"/>
      <c r="BF800" s="17"/>
      <c r="BG800" s="15"/>
    </row>
    <row r="801" ht="12.75" customHeight="1">
      <c r="A801" s="15"/>
      <c r="B801" s="13"/>
      <c r="C801" s="15"/>
      <c r="D801" s="15"/>
      <c r="E801" s="17"/>
      <c r="F801" s="17"/>
      <c r="G801" s="15"/>
      <c r="H801" s="15"/>
      <c r="I801" s="15"/>
      <c r="J801" s="49"/>
      <c r="K801" s="15"/>
      <c r="L801" s="21"/>
      <c r="M801" s="17"/>
      <c r="N801" s="17"/>
      <c r="O801" s="15"/>
      <c r="P801" s="15"/>
      <c r="Q801" s="15"/>
      <c r="R801" s="17"/>
      <c r="S801" s="26"/>
      <c r="T801" s="26"/>
      <c r="U801" s="26"/>
      <c r="V801" s="26"/>
      <c r="W801" s="26"/>
      <c r="X801" s="26"/>
      <c r="Y801" s="15"/>
      <c r="Z801" s="49"/>
      <c r="AA801" s="15"/>
      <c r="AB801" s="15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49"/>
      <c r="AP801" s="15"/>
      <c r="AQ801" s="15"/>
      <c r="AR801" s="209"/>
      <c r="AS801" s="210"/>
      <c r="AT801" s="210"/>
      <c r="AU801" s="210"/>
      <c r="AV801" s="210"/>
      <c r="AW801" s="210"/>
      <c r="AX801" s="210"/>
      <c r="AY801" s="49"/>
      <c r="AZ801" s="15"/>
      <c r="BA801" s="15"/>
      <c r="BB801" s="15"/>
      <c r="BC801" s="15"/>
      <c r="BD801" s="42"/>
      <c r="BE801" s="17"/>
      <c r="BF801" s="17"/>
      <c r="BG801" s="15"/>
    </row>
    <row r="802" ht="12.75" customHeight="1">
      <c r="A802" s="15"/>
      <c r="B802" s="13"/>
      <c r="C802" s="15"/>
      <c r="D802" s="15"/>
      <c r="E802" s="17"/>
      <c r="F802" s="17"/>
      <c r="G802" s="15"/>
      <c r="H802" s="15"/>
      <c r="I802" s="15"/>
      <c r="J802" s="49"/>
      <c r="K802" s="15"/>
      <c r="L802" s="21"/>
      <c r="M802" s="17"/>
      <c r="N802" s="17"/>
      <c r="O802" s="15"/>
      <c r="P802" s="15"/>
      <c r="Q802" s="15"/>
      <c r="R802" s="17"/>
      <c r="S802" s="26"/>
      <c r="T802" s="26"/>
      <c r="U802" s="26"/>
      <c r="V802" s="26"/>
      <c r="W802" s="26"/>
      <c r="X802" s="26"/>
      <c r="Y802" s="15"/>
      <c r="Z802" s="49"/>
      <c r="AA802" s="15"/>
      <c r="AB802" s="15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49"/>
      <c r="AP802" s="15"/>
      <c r="AQ802" s="15"/>
      <c r="AR802" s="209"/>
      <c r="AS802" s="210"/>
      <c r="AT802" s="210"/>
      <c r="AU802" s="210"/>
      <c r="AV802" s="210"/>
      <c r="AW802" s="210"/>
      <c r="AX802" s="210"/>
      <c r="AY802" s="49"/>
      <c r="AZ802" s="15"/>
      <c r="BA802" s="15"/>
      <c r="BB802" s="15"/>
      <c r="BC802" s="15"/>
      <c r="BD802" s="42"/>
      <c r="BE802" s="17"/>
      <c r="BF802" s="17"/>
      <c r="BG802" s="15"/>
    </row>
    <row r="803" ht="12.75" customHeight="1">
      <c r="A803" s="15"/>
      <c r="B803" s="13"/>
      <c r="C803" s="15"/>
      <c r="D803" s="15"/>
      <c r="E803" s="17"/>
      <c r="F803" s="17"/>
      <c r="G803" s="15"/>
      <c r="H803" s="15"/>
      <c r="I803" s="15"/>
      <c r="J803" s="49"/>
      <c r="K803" s="15"/>
      <c r="L803" s="21"/>
      <c r="M803" s="17"/>
      <c r="N803" s="17"/>
      <c r="O803" s="15"/>
      <c r="P803" s="15"/>
      <c r="Q803" s="15"/>
      <c r="R803" s="17"/>
      <c r="S803" s="26"/>
      <c r="T803" s="26"/>
      <c r="U803" s="26"/>
      <c r="V803" s="26"/>
      <c r="W803" s="26"/>
      <c r="X803" s="26"/>
      <c r="Y803" s="15"/>
      <c r="Z803" s="49"/>
      <c r="AA803" s="15"/>
      <c r="AB803" s="15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49"/>
      <c r="AP803" s="15"/>
      <c r="AQ803" s="15"/>
      <c r="AR803" s="209"/>
      <c r="AS803" s="210"/>
      <c r="AT803" s="210"/>
      <c r="AU803" s="210"/>
      <c r="AV803" s="210"/>
      <c r="AW803" s="210"/>
      <c r="AX803" s="210"/>
      <c r="AY803" s="49"/>
      <c r="AZ803" s="15"/>
      <c r="BA803" s="15"/>
      <c r="BB803" s="15"/>
      <c r="BC803" s="15"/>
      <c r="BD803" s="42"/>
      <c r="BE803" s="17"/>
      <c r="BF803" s="17"/>
      <c r="BG803" s="15"/>
    </row>
    <row r="804" ht="12.75" customHeight="1">
      <c r="A804" s="15"/>
      <c r="B804" s="13"/>
      <c r="C804" s="15"/>
      <c r="D804" s="15"/>
      <c r="E804" s="17"/>
      <c r="F804" s="17"/>
      <c r="G804" s="15"/>
      <c r="H804" s="15"/>
      <c r="I804" s="15"/>
      <c r="J804" s="49"/>
      <c r="K804" s="15"/>
      <c r="L804" s="21"/>
      <c r="M804" s="17"/>
      <c r="N804" s="17"/>
      <c r="O804" s="15"/>
      <c r="P804" s="15"/>
      <c r="Q804" s="15"/>
      <c r="R804" s="17"/>
      <c r="S804" s="26"/>
      <c r="T804" s="26"/>
      <c r="U804" s="26"/>
      <c r="V804" s="26"/>
      <c r="W804" s="26"/>
      <c r="X804" s="26"/>
      <c r="Y804" s="15"/>
      <c r="Z804" s="49"/>
      <c r="AA804" s="15"/>
      <c r="AB804" s="15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49"/>
      <c r="AP804" s="15"/>
      <c r="AQ804" s="15"/>
      <c r="AR804" s="209"/>
      <c r="AS804" s="210"/>
      <c r="AT804" s="210"/>
      <c r="AU804" s="210"/>
      <c r="AV804" s="210"/>
      <c r="AW804" s="210"/>
      <c r="AX804" s="210"/>
      <c r="AY804" s="49"/>
      <c r="AZ804" s="15"/>
      <c r="BA804" s="15"/>
      <c r="BB804" s="15"/>
      <c r="BC804" s="15"/>
      <c r="BD804" s="42"/>
      <c r="BE804" s="17"/>
      <c r="BF804" s="17"/>
      <c r="BG804" s="15"/>
    </row>
    <row r="805" ht="12.75" customHeight="1">
      <c r="A805" s="15"/>
      <c r="B805" s="13"/>
      <c r="C805" s="15"/>
      <c r="D805" s="15"/>
      <c r="E805" s="17"/>
      <c r="F805" s="17"/>
      <c r="G805" s="15"/>
      <c r="H805" s="15"/>
      <c r="I805" s="15"/>
      <c r="J805" s="49"/>
      <c r="K805" s="15"/>
      <c r="L805" s="21"/>
      <c r="M805" s="17"/>
      <c r="N805" s="17"/>
      <c r="O805" s="15"/>
      <c r="P805" s="15"/>
      <c r="Q805" s="15"/>
      <c r="R805" s="17"/>
      <c r="S805" s="26"/>
      <c r="T805" s="26"/>
      <c r="U805" s="26"/>
      <c r="V805" s="26"/>
      <c r="W805" s="26"/>
      <c r="X805" s="26"/>
      <c r="Y805" s="15"/>
      <c r="Z805" s="49"/>
      <c r="AA805" s="15"/>
      <c r="AB805" s="15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49"/>
      <c r="AP805" s="15"/>
      <c r="AQ805" s="15"/>
      <c r="AR805" s="209"/>
      <c r="AS805" s="210"/>
      <c r="AT805" s="210"/>
      <c r="AU805" s="210"/>
      <c r="AV805" s="210"/>
      <c r="AW805" s="210"/>
      <c r="AX805" s="210"/>
      <c r="AY805" s="49"/>
      <c r="AZ805" s="15"/>
      <c r="BA805" s="15"/>
      <c r="BB805" s="15"/>
      <c r="BC805" s="15"/>
      <c r="BD805" s="42"/>
      <c r="BE805" s="17"/>
      <c r="BF805" s="17"/>
      <c r="BG805" s="15"/>
    </row>
    <row r="806" ht="12.75" customHeight="1">
      <c r="A806" s="15"/>
      <c r="B806" s="13"/>
      <c r="C806" s="15"/>
      <c r="D806" s="15"/>
      <c r="E806" s="17"/>
      <c r="F806" s="17"/>
      <c r="G806" s="15"/>
      <c r="H806" s="15"/>
      <c r="I806" s="15"/>
      <c r="J806" s="49"/>
      <c r="K806" s="15"/>
      <c r="L806" s="21"/>
      <c r="M806" s="17"/>
      <c r="N806" s="17"/>
      <c r="O806" s="15"/>
      <c r="P806" s="15"/>
      <c r="Q806" s="15"/>
      <c r="R806" s="17"/>
      <c r="S806" s="26"/>
      <c r="T806" s="26"/>
      <c r="U806" s="26"/>
      <c r="V806" s="26"/>
      <c r="W806" s="26"/>
      <c r="X806" s="26"/>
      <c r="Y806" s="15"/>
      <c r="Z806" s="49"/>
      <c r="AA806" s="15"/>
      <c r="AB806" s="15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49"/>
      <c r="AP806" s="15"/>
      <c r="AQ806" s="15"/>
      <c r="AR806" s="209"/>
      <c r="AS806" s="210"/>
      <c r="AT806" s="210"/>
      <c r="AU806" s="210"/>
      <c r="AV806" s="210"/>
      <c r="AW806" s="210"/>
      <c r="AX806" s="210"/>
      <c r="AY806" s="49"/>
      <c r="AZ806" s="15"/>
      <c r="BA806" s="15"/>
      <c r="BB806" s="15"/>
      <c r="BC806" s="15"/>
      <c r="BD806" s="42"/>
      <c r="BE806" s="17"/>
      <c r="BF806" s="17"/>
      <c r="BG806" s="15"/>
    </row>
    <row r="807" ht="12.75" customHeight="1">
      <c r="A807" s="15"/>
      <c r="B807" s="13"/>
      <c r="C807" s="15"/>
      <c r="D807" s="15"/>
      <c r="E807" s="17"/>
      <c r="F807" s="17"/>
      <c r="G807" s="15"/>
      <c r="H807" s="15"/>
      <c r="I807" s="15"/>
      <c r="J807" s="49"/>
      <c r="K807" s="15"/>
      <c r="L807" s="21"/>
      <c r="M807" s="17"/>
      <c r="N807" s="17"/>
      <c r="O807" s="15"/>
      <c r="P807" s="15"/>
      <c r="Q807" s="15"/>
      <c r="R807" s="17"/>
      <c r="S807" s="26"/>
      <c r="T807" s="26"/>
      <c r="U807" s="26"/>
      <c r="V807" s="26"/>
      <c r="W807" s="26"/>
      <c r="X807" s="26"/>
      <c r="Y807" s="15"/>
      <c r="Z807" s="49"/>
      <c r="AA807" s="15"/>
      <c r="AB807" s="15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49"/>
      <c r="AP807" s="15"/>
      <c r="AQ807" s="15"/>
      <c r="AR807" s="209"/>
      <c r="AS807" s="210"/>
      <c r="AT807" s="210"/>
      <c r="AU807" s="210"/>
      <c r="AV807" s="210"/>
      <c r="AW807" s="210"/>
      <c r="AX807" s="210"/>
      <c r="AY807" s="49"/>
      <c r="AZ807" s="15"/>
      <c r="BA807" s="15"/>
      <c r="BB807" s="15"/>
      <c r="BC807" s="15"/>
      <c r="BD807" s="42"/>
      <c r="BE807" s="17"/>
      <c r="BF807" s="17"/>
      <c r="BG807" s="15"/>
    </row>
    <row r="808" ht="12.75" customHeight="1">
      <c r="A808" s="15"/>
      <c r="B808" s="13"/>
      <c r="C808" s="15"/>
      <c r="D808" s="15"/>
      <c r="E808" s="17"/>
      <c r="F808" s="17"/>
      <c r="G808" s="15"/>
      <c r="H808" s="15"/>
      <c r="I808" s="15"/>
      <c r="J808" s="49"/>
      <c r="K808" s="15"/>
      <c r="L808" s="21"/>
      <c r="M808" s="17"/>
      <c r="N808" s="17"/>
      <c r="O808" s="15"/>
      <c r="P808" s="15"/>
      <c r="Q808" s="15"/>
      <c r="R808" s="17"/>
      <c r="S808" s="26"/>
      <c r="T808" s="26"/>
      <c r="U808" s="26"/>
      <c r="V808" s="26"/>
      <c r="W808" s="26"/>
      <c r="X808" s="26"/>
      <c r="Y808" s="15"/>
      <c r="Z808" s="49"/>
      <c r="AA808" s="15"/>
      <c r="AB808" s="15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49"/>
      <c r="AP808" s="15"/>
      <c r="AQ808" s="15"/>
      <c r="AR808" s="209"/>
      <c r="AS808" s="210"/>
      <c r="AT808" s="210"/>
      <c r="AU808" s="210"/>
      <c r="AV808" s="210"/>
      <c r="AW808" s="210"/>
      <c r="AX808" s="210"/>
      <c r="AY808" s="49"/>
      <c r="AZ808" s="15"/>
      <c r="BA808" s="15"/>
      <c r="BB808" s="15"/>
      <c r="BC808" s="15"/>
      <c r="BD808" s="42"/>
      <c r="BE808" s="17"/>
      <c r="BF808" s="17"/>
      <c r="BG808" s="15"/>
    </row>
    <row r="809" ht="12.75" customHeight="1">
      <c r="A809" s="15"/>
      <c r="B809" s="13"/>
      <c r="C809" s="15"/>
      <c r="D809" s="15"/>
      <c r="E809" s="17"/>
      <c r="F809" s="17"/>
      <c r="G809" s="15"/>
      <c r="H809" s="15"/>
      <c r="I809" s="15"/>
      <c r="J809" s="49"/>
      <c r="K809" s="15"/>
      <c r="L809" s="21"/>
      <c r="M809" s="17"/>
      <c r="N809" s="17"/>
      <c r="O809" s="15"/>
      <c r="P809" s="15"/>
      <c r="Q809" s="15"/>
      <c r="R809" s="17"/>
      <c r="S809" s="26"/>
      <c r="T809" s="26"/>
      <c r="U809" s="26"/>
      <c r="V809" s="26"/>
      <c r="W809" s="26"/>
      <c r="X809" s="26"/>
      <c r="Y809" s="15"/>
      <c r="Z809" s="49"/>
      <c r="AA809" s="15"/>
      <c r="AB809" s="15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49"/>
      <c r="AP809" s="15"/>
      <c r="AQ809" s="15"/>
      <c r="AR809" s="209"/>
      <c r="AS809" s="210"/>
      <c r="AT809" s="210"/>
      <c r="AU809" s="210"/>
      <c r="AV809" s="210"/>
      <c r="AW809" s="210"/>
      <c r="AX809" s="210"/>
      <c r="AY809" s="49"/>
      <c r="AZ809" s="15"/>
      <c r="BA809" s="15"/>
      <c r="BB809" s="15"/>
      <c r="BC809" s="15"/>
      <c r="BD809" s="42"/>
      <c r="BE809" s="17"/>
      <c r="BF809" s="17"/>
      <c r="BG809" s="15"/>
    </row>
    <row r="810" ht="12.75" customHeight="1">
      <c r="A810" s="15"/>
      <c r="B810" s="13"/>
      <c r="C810" s="15"/>
      <c r="D810" s="15"/>
      <c r="E810" s="17"/>
      <c r="F810" s="17"/>
      <c r="G810" s="15"/>
      <c r="H810" s="15"/>
      <c r="I810" s="15"/>
      <c r="J810" s="49"/>
      <c r="K810" s="15"/>
      <c r="L810" s="21"/>
      <c r="M810" s="17"/>
      <c r="N810" s="17"/>
      <c r="O810" s="15"/>
      <c r="P810" s="15"/>
      <c r="Q810" s="15"/>
      <c r="R810" s="17"/>
      <c r="S810" s="26"/>
      <c r="T810" s="26"/>
      <c r="U810" s="26"/>
      <c r="V810" s="26"/>
      <c r="W810" s="26"/>
      <c r="X810" s="26"/>
      <c r="Y810" s="15"/>
      <c r="Z810" s="49"/>
      <c r="AA810" s="15"/>
      <c r="AB810" s="15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49"/>
      <c r="AP810" s="15"/>
      <c r="AQ810" s="15"/>
      <c r="AR810" s="209"/>
      <c r="AS810" s="210"/>
      <c r="AT810" s="210"/>
      <c r="AU810" s="210"/>
      <c r="AV810" s="210"/>
      <c r="AW810" s="210"/>
      <c r="AX810" s="210"/>
      <c r="AY810" s="49"/>
      <c r="AZ810" s="15"/>
      <c r="BA810" s="15"/>
      <c r="BB810" s="15"/>
      <c r="BC810" s="15"/>
      <c r="BD810" s="42"/>
      <c r="BE810" s="17"/>
      <c r="BF810" s="17"/>
      <c r="BG810" s="15"/>
    </row>
    <row r="811" ht="12.75" customHeight="1">
      <c r="A811" s="15"/>
      <c r="B811" s="13"/>
      <c r="C811" s="15"/>
      <c r="D811" s="15"/>
      <c r="E811" s="17"/>
      <c r="F811" s="17"/>
      <c r="G811" s="15"/>
      <c r="H811" s="15"/>
      <c r="I811" s="15"/>
      <c r="J811" s="49"/>
      <c r="K811" s="15"/>
      <c r="L811" s="21"/>
      <c r="M811" s="17"/>
      <c r="N811" s="17"/>
      <c r="O811" s="15"/>
      <c r="P811" s="15"/>
      <c r="Q811" s="15"/>
      <c r="R811" s="17"/>
      <c r="S811" s="26"/>
      <c r="T811" s="26"/>
      <c r="U811" s="26"/>
      <c r="V811" s="26"/>
      <c r="W811" s="26"/>
      <c r="X811" s="26"/>
      <c r="Y811" s="15"/>
      <c r="Z811" s="49"/>
      <c r="AA811" s="15"/>
      <c r="AB811" s="15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49"/>
      <c r="AP811" s="15"/>
      <c r="AQ811" s="15"/>
      <c r="AR811" s="209"/>
      <c r="AS811" s="210"/>
      <c r="AT811" s="210"/>
      <c r="AU811" s="210"/>
      <c r="AV811" s="210"/>
      <c r="AW811" s="210"/>
      <c r="AX811" s="210"/>
      <c r="AY811" s="49"/>
      <c r="AZ811" s="15"/>
      <c r="BA811" s="15"/>
      <c r="BB811" s="15"/>
      <c r="BC811" s="15"/>
      <c r="BD811" s="42"/>
      <c r="BE811" s="17"/>
      <c r="BF811" s="17"/>
      <c r="BG811" s="15"/>
    </row>
    <row r="812" ht="12.75" customHeight="1">
      <c r="A812" s="15"/>
      <c r="B812" s="13"/>
      <c r="C812" s="15"/>
      <c r="D812" s="15"/>
      <c r="E812" s="17"/>
      <c r="F812" s="17"/>
      <c r="G812" s="15"/>
      <c r="H812" s="15"/>
      <c r="I812" s="15"/>
      <c r="J812" s="49"/>
      <c r="K812" s="15"/>
      <c r="L812" s="21"/>
      <c r="M812" s="17"/>
      <c r="N812" s="17"/>
      <c r="O812" s="15"/>
      <c r="P812" s="15"/>
      <c r="Q812" s="15"/>
      <c r="R812" s="17"/>
      <c r="S812" s="26"/>
      <c r="T812" s="26"/>
      <c r="U812" s="26"/>
      <c r="V812" s="26"/>
      <c r="W812" s="26"/>
      <c r="X812" s="26"/>
      <c r="Y812" s="15"/>
      <c r="Z812" s="49"/>
      <c r="AA812" s="15"/>
      <c r="AB812" s="15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49"/>
      <c r="AP812" s="15"/>
      <c r="AQ812" s="15"/>
      <c r="AR812" s="209"/>
      <c r="AS812" s="210"/>
      <c r="AT812" s="210"/>
      <c r="AU812" s="210"/>
      <c r="AV812" s="210"/>
      <c r="AW812" s="210"/>
      <c r="AX812" s="210"/>
      <c r="AY812" s="49"/>
      <c r="AZ812" s="15"/>
      <c r="BA812" s="15"/>
      <c r="BB812" s="15"/>
      <c r="BC812" s="15"/>
      <c r="BD812" s="42"/>
      <c r="BE812" s="17"/>
      <c r="BF812" s="17"/>
      <c r="BG812" s="15"/>
    </row>
    <row r="813" ht="12.75" customHeight="1">
      <c r="A813" s="15"/>
      <c r="B813" s="13"/>
      <c r="C813" s="15"/>
      <c r="D813" s="15"/>
      <c r="E813" s="17"/>
      <c r="F813" s="17"/>
      <c r="G813" s="15"/>
      <c r="H813" s="15"/>
      <c r="I813" s="15"/>
      <c r="J813" s="49"/>
      <c r="K813" s="15"/>
      <c r="L813" s="21"/>
      <c r="M813" s="17"/>
      <c r="N813" s="17"/>
      <c r="O813" s="15"/>
      <c r="P813" s="15"/>
      <c r="Q813" s="15"/>
      <c r="R813" s="17"/>
      <c r="S813" s="26"/>
      <c r="T813" s="26"/>
      <c r="U813" s="26"/>
      <c r="V813" s="26"/>
      <c r="W813" s="26"/>
      <c r="X813" s="26"/>
      <c r="Y813" s="15"/>
      <c r="Z813" s="49"/>
      <c r="AA813" s="15"/>
      <c r="AB813" s="15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49"/>
      <c r="AP813" s="15"/>
      <c r="AQ813" s="15"/>
      <c r="AR813" s="209"/>
      <c r="AS813" s="210"/>
      <c r="AT813" s="210"/>
      <c r="AU813" s="210"/>
      <c r="AV813" s="210"/>
      <c r="AW813" s="210"/>
      <c r="AX813" s="210"/>
      <c r="AY813" s="49"/>
      <c r="AZ813" s="15"/>
      <c r="BA813" s="15"/>
      <c r="BB813" s="15"/>
      <c r="BC813" s="15"/>
      <c r="BD813" s="42"/>
      <c r="BE813" s="17"/>
      <c r="BF813" s="17"/>
      <c r="BG813" s="15"/>
    </row>
    <row r="814" ht="12.75" customHeight="1">
      <c r="A814" s="15"/>
      <c r="B814" s="13"/>
      <c r="C814" s="15"/>
      <c r="D814" s="15"/>
      <c r="E814" s="17"/>
      <c r="F814" s="17"/>
      <c r="G814" s="15"/>
      <c r="H814" s="15"/>
      <c r="I814" s="15"/>
      <c r="J814" s="49"/>
      <c r="K814" s="15"/>
      <c r="L814" s="21"/>
      <c r="M814" s="17"/>
      <c r="N814" s="17"/>
      <c r="O814" s="15"/>
      <c r="P814" s="15"/>
      <c r="Q814" s="15"/>
      <c r="R814" s="17"/>
      <c r="S814" s="26"/>
      <c r="T814" s="26"/>
      <c r="U814" s="26"/>
      <c r="V814" s="26"/>
      <c r="W814" s="26"/>
      <c r="X814" s="26"/>
      <c r="Y814" s="15"/>
      <c r="Z814" s="49"/>
      <c r="AA814" s="15"/>
      <c r="AB814" s="15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49"/>
      <c r="AP814" s="15"/>
      <c r="AQ814" s="15"/>
      <c r="AR814" s="209"/>
      <c r="AS814" s="210"/>
      <c r="AT814" s="210"/>
      <c r="AU814" s="210"/>
      <c r="AV814" s="210"/>
      <c r="AW814" s="210"/>
      <c r="AX814" s="210"/>
      <c r="AY814" s="49"/>
      <c r="AZ814" s="15"/>
      <c r="BA814" s="15"/>
      <c r="BB814" s="15"/>
      <c r="BC814" s="15"/>
      <c r="BD814" s="42"/>
      <c r="BE814" s="17"/>
      <c r="BF814" s="17"/>
      <c r="BG814" s="15"/>
    </row>
    <row r="815" ht="12.75" customHeight="1">
      <c r="A815" s="15"/>
      <c r="B815" s="13"/>
      <c r="C815" s="15"/>
      <c r="D815" s="15"/>
      <c r="E815" s="17"/>
      <c r="F815" s="17"/>
      <c r="G815" s="15"/>
      <c r="H815" s="15"/>
      <c r="I815" s="15"/>
      <c r="J815" s="49"/>
      <c r="K815" s="15"/>
      <c r="L815" s="21"/>
      <c r="M815" s="17"/>
      <c r="N815" s="17"/>
      <c r="O815" s="15"/>
      <c r="P815" s="15"/>
      <c r="Q815" s="15"/>
      <c r="R815" s="17"/>
      <c r="S815" s="26"/>
      <c r="T815" s="26"/>
      <c r="U815" s="26"/>
      <c r="V815" s="26"/>
      <c r="W815" s="26"/>
      <c r="X815" s="26"/>
      <c r="Y815" s="15"/>
      <c r="Z815" s="49"/>
      <c r="AA815" s="15"/>
      <c r="AB815" s="15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49"/>
      <c r="AP815" s="15"/>
      <c r="AQ815" s="15"/>
      <c r="AR815" s="209"/>
      <c r="AS815" s="210"/>
      <c r="AT815" s="210"/>
      <c r="AU815" s="210"/>
      <c r="AV815" s="210"/>
      <c r="AW815" s="210"/>
      <c r="AX815" s="210"/>
      <c r="AY815" s="49"/>
      <c r="AZ815" s="15"/>
      <c r="BA815" s="15"/>
      <c r="BB815" s="15"/>
      <c r="BC815" s="15"/>
      <c r="BD815" s="42"/>
      <c r="BE815" s="17"/>
      <c r="BF815" s="17"/>
      <c r="BG815" s="15"/>
    </row>
    <row r="816" ht="12.75" customHeight="1">
      <c r="A816" s="15"/>
      <c r="B816" s="13"/>
      <c r="C816" s="15"/>
      <c r="D816" s="15"/>
      <c r="E816" s="17"/>
      <c r="F816" s="17"/>
      <c r="G816" s="15"/>
      <c r="H816" s="15"/>
      <c r="I816" s="15"/>
      <c r="J816" s="49"/>
      <c r="K816" s="15"/>
      <c r="L816" s="21"/>
      <c r="M816" s="17"/>
      <c r="N816" s="17"/>
      <c r="O816" s="15"/>
      <c r="P816" s="15"/>
      <c r="Q816" s="15"/>
      <c r="R816" s="17"/>
      <c r="S816" s="26"/>
      <c r="T816" s="26"/>
      <c r="U816" s="26"/>
      <c r="V816" s="26"/>
      <c r="W816" s="26"/>
      <c r="X816" s="26"/>
      <c r="Y816" s="15"/>
      <c r="Z816" s="49"/>
      <c r="AA816" s="15"/>
      <c r="AB816" s="15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49"/>
      <c r="AP816" s="15"/>
      <c r="AQ816" s="15"/>
      <c r="AR816" s="209"/>
      <c r="AS816" s="210"/>
      <c r="AT816" s="210"/>
      <c r="AU816" s="210"/>
      <c r="AV816" s="210"/>
      <c r="AW816" s="210"/>
      <c r="AX816" s="210"/>
      <c r="AY816" s="49"/>
      <c r="AZ816" s="15"/>
      <c r="BA816" s="15"/>
      <c r="BB816" s="15"/>
      <c r="BC816" s="15"/>
      <c r="BD816" s="42"/>
      <c r="BE816" s="17"/>
      <c r="BF816" s="17"/>
      <c r="BG816" s="15"/>
    </row>
    <row r="817" ht="12.75" customHeight="1">
      <c r="A817" s="15"/>
      <c r="B817" s="13"/>
      <c r="C817" s="15"/>
      <c r="D817" s="15"/>
      <c r="E817" s="17"/>
      <c r="F817" s="17"/>
      <c r="G817" s="15"/>
      <c r="H817" s="15"/>
      <c r="I817" s="15"/>
      <c r="J817" s="49"/>
      <c r="K817" s="15"/>
      <c r="L817" s="21"/>
      <c r="M817" s="17"/>
      <c r="N817" s="17"/>
      <c r="O817" s="15"/>
      <c r="P817" s="15"/>
      <c r="Q817" s="15"/>
      <c r="R817" s="17"/>
      <c r="S817" s="26"/>
      <c r="T817" s="26"/>
      <c r="U817" s="26"/>
      <c r="V817" s="26"/>
      <c r="W817" s="26"/>
      <c r="X817" s="26"/>
      <c r="Y817" s="15"/>
      <c r="Z817" s="49"/>
      <c r="AA817" s="15"/>
      <c r="AB817" s="15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49"/>
      <c r="AP817" s="15"/>
      <c r="AQ817" s="15"/>
      <c r="AR817" s="209"/>
      <c r="AS817" s="210"/>
      <c r="AT817" s="210"/>
      <c r="AU817" s="210"/>
      <c r="AV817" s="210"/>
      <c r="AW817" s="210"/>
      <c r="AX817" s="210"/>
      <c r="AY817" s="49"/>
      <c r="AZ817" s="15"/>
      <c r="BA817" s="15"/>
      <c r="BB817" s="15"/>
      <c r="BC817" s="15"/>
      <c r="BD817" s="42"/>
      <c r="BE817" s="17"/>
      <c r="BF817" s="17"/>
      <c r="BG817" s="15"/>
    </row>
    <row r="818" ht="12.75" customHeight="1">
      <c r="A818" s="15"/>
      <c r="B818" s="13"/>
      <c r="C818" s="15"/>
      <c r="D818" s="15"/>
      <c r="E818" s="17"/>
      <c r="F818" s="17"/>
      <c r="G818" s="15"/>
      <c r="H818" s="15"/>
      <c r="I818" s="15"/>
      <c r="J818" s="49"/>
      <c r="K818" s="15"/>
      <c r="L818" s="21"/>
      <c r="M818" s="17"/>
      <c r="N818" s="17"/>
      <c r="O818" s="15"/>
      <c r="P818" s="15"/>
      <c r="Q818" s="15"/>
      <c r="R818" s="17"/>
      <c r="S818" s="26"/>
      <c r="T818" s="26"/>
      <c r="U818" s="26"/>
      <c r="V818" s="26"/>
      <c r="W818" s="26"/>
      <c r="X818" s="26"/>
      <c r="Y818" s="15"/>
      <c r="Z818" s="49"/>
      <c r="AA818" s="15"/>
      <c r="AB818" s="15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49"/>
      <c r="AP818" s="15"/>
      <c r="AQ818" s="15"/>
      <c r="AR818" s="209"/>
      <c r="AS818" s="210"/>
      <c r="AT818" s="210"/>
      <c r="AU818" s="210"/>
      <c r="AV818" s="210"/>
      <c r="AW818" s="210"/>
      <c r="AX818" s="210"/>
      <c r="AY818" s="49"/>
      <c r="AZ818" s="15"/>
      <c r="BA818" s="15"/>
      <c r="BB818" s="15"/>
      <c r="BC818" s="15"/>
      <c r="BD818" s="42"/>
      <c r="BE818" s="17"/>
      <c r="BF818" s="17"/>
      <c r="BG818" s="15"/>
    </row>
    <row r="819" ht="12.75" customHeight="1">
      <c r="A819" s="15"/>
      <c r="B819" s="13"/>
      <c r="C819" s="15"/>
      <c r="D819" s="15"/>
      <c r="E819" s="17"/>
      <c r="F819" s="17"/>
      <c r="G819" s="15"/>
      <c r="H819" s="15"/>
      <c r="I819" s="15"/>
      <c r="J819" s="49"/>
      <c r="K819" s="15"/>
      <c r="L819" s="21"/>
      <c r="M819" s="17"/>
      <c r="N819" s="17"/>
      <c r="O819" s="15"/>
      <c r="P819" s="15"/>
      <c r="Q819" s="15"/>
      <c r="R819" s="17"/>
      <c r="S819" s="26"/>
      <c r="T819" s="26"/>
      <c r="U819" s="26"/>
      <c r="V819" s="26"/>
      <c r="W819" s="26"/>
      <c r="X819" s="26"/>
      <c r="Y819" s="15"/>
      <c r="Z819" s="49"/>
      <c r="AA819" s="15"/>
      <c r="AB819" s="15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49"/>
      <c r="AP819" s="15"/>
      <c r="AQ819" s="15"/>
      <c r="AR819" s="209"/>
      <c r="AS819" s="210"/>
      <c r="AT819" s="210"/>
      <c r="AU819" s="210"/>
      <c r="AV819" s="210"/>
      <c r="AW819" s="210"/>
      <c r="AX819" s="210"/>
      <c r="AY819" s="49"/>
      <c r="AZ819" s="15"/>
      <c r="BA819" s="15"/>
      <c r="BB819" s="15"/>
      <c r="BC819" s="15"/>
      <c r="BD819" s="42"/>
      <c r="BE819" s="17"/>
      <c r="BF819" s="17"/>
      <c r="BG819" s="15"/>
    </row>
    <row r="820" ht="12.75" customHeight="1">
      <c r="A820" s="15"/>
      <c r="B820" s="13"/>
      <c r="C820" s="15"/>
      <c r="D820" s="15"/>
      <c r="E820" s="17"/>
      <c r="F820" s="17"/>
      <c r="G820" s="15"/>
      <c r="H820" s="15"/>
      <c r="I820" s="15"/>
      <c r="J820" s="49"/>
      <c r="K820" s="15"/>
      <c r="L820" s="21"/>
      <c r="M820" s="17"/>
      <c r="N820" s="17"/>
      <c r="O820" s="15"/>
      <c r="P820" s="15"/>
      <c r="Q820" s="15"/>
      <c r="R820" s="17"/>
      <c r="S820" s="26"/>
      <c r="T820" s="26"/>
      <c r="U820" s="26"/>
      <c r="V820" s="26"/>
      <c r="W820" s="26"/>
      <c r="X820" s="26"/>
      <c r="Y820" s="15"/>
      <c r="Z820" s="49"/>
      <c r="AA820" s="15"/>
      <c r="AB820" s="15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49"/>
      <c r="AP820" s="15"/>
      <c r="AQ820" s="15"/>
      <c r="AR820" s="209"/>
      <c r="AS820" s="210"/>
      <c r="AT820" s="210"/>
      <c r="AU820" s="210"/>
      <c r="AV820" s="210"/>
      <c r="AW820" s="210"/>
      <c r="AX820" s="210"/>
      <c r="AY820" s="49"/>
      <c r="AZ820" s="15"/>
      <c r="BA820" s="15"/>
      <c r="BB820" s="15"/>
      <c r="BC820" s="15"/>
      <c r="BD820" s="42"/>
      <c r="BE820" s="17"/>
      <c r="BF820" s="17"/>
      <c r="BG820" s="15"/>
    </row>
    <row r="821" ht="12.75" customHeight="1">
      <c r="A821" s="15"/>
      <c r="B821" s="13"/>
      <c r="C821" s="15"/>
      <c r="D821" s="15"/>
      <c r="E821" s="17"/>
      <c r="F821" s="17"/>
      <c r="G821" s="15"/>
      <c r="H821" s="15"/>
      <c r="I821" s="15"/>
      <c r="J821" s="49"/>
      <c r="K821" s="15"/>
      <c r="L821" s="21"/>
      <c r="M821" s="17"/>
      <c r="N821" s="17"/>
      <c r="O821" s="15"/>
      <c r="P821" s="15"/>
      <c r="Q821" s="15"/>
      <c r="R821" s="17"/>
      <c r="S821" s="26"/>
      <c r="T821" s="26"/>
      <c r="U821" s="26"/>
      <c r="V821" s="26"/>
      <c r="W821" s="26"/>
      <c r="X821" s="26"/>
      <c r="Y821" s="15"/>
      <c r="Z821" s="49"/>
      <c r="AA821" s="15"/>
      <c r="AB821" s="15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49"/>
      <c r="AP821" s="15"/>
      <c r="AQ821" s="15"/>
      <c r="AR821" s="209"/>
      <c r="AS821" s="210"/>
      <c r="AT821" s="210"/>
      <c r="AU821" s="210"/>
      <c r="AV821" s="210"/>
      <c r="AW821" s="210"/>
      <c r="AX821" s="210"/>
      <c r="AY821" s="49"/>
      <c r="AZ821" s="15"/>
      <c r="BA821" s="15"/>
      <c r="BB821" s="15"/>
      <c r="BC821" s="15"/>
      <c r="BD821" s="42"/>
      <c r="BE821" s="17"/>
      <c r="BF821" s="17"/>
      <c r="BG821" s="15"/>
    </row>
    <row r="822" ht="12.75" customHeight="1">
      <c r="A822" s="15"/>
      <c r="B822" s="13"/>
      <c r="C822" s="15"/>
      <c r="D822" s="15"/>
      <c r="E822" s="17"/>
      <c r="F822" s="17"/>
      <c r="G822" s="15"/>
      <c r="H822" s="15"/>
      <c r="I822" s="15"/>
      <c r="J822" s="49"/>
      <c r="K822" s="15"/>
      <c r="L822" s="21"/>
      <c r="M822" s="17"/>
      <c r="N822" s="17"/>
      <c r="O822" s="15"/>
      <c r="P822" s="15"/>
      <c r="Q822" s="15"/>
      <c r="R822" s="17"/>
      <c r="S822" s="26"/>
      <c r="T822" s="26"/>
      <c r="U822" s="26"/>
      <c r="V822" s="26"/>
      <c r="W822" s="26"/>
      <c r="X822" s="26"/>
      <c r="Y822" s="15"/>
      <c r="Z822" s="49"/>
      <c r="AA822" s="15"/>
      <c r="AB822" s="15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49"/>
      <c r="AP822" s="15"/>
      <c r="AQ822" s="15"/>
      <c r="AR822" s="209"/>
      <c r="AS822" s="210"/>
      <c r="AT822" s="210"/>
      <c r="AU822" s="210"/>
      <c r="AV822" s="210"/>
      <c r="AW822" s="210"/>
      <c r="AX822" s="210"/>
      <c r="AY822" s="49"/>
      <c r="AZ822" s="15"/>
      <c r="BA822" s="15"/>
      <c r="BB822" s="15"/>
      <c r="BC822" s="15"/>
      <c r="BD822" s="42"/>
      <c r="BE822" s="17"/>
      <c r="BF822" s="17"/>
      <c r="BG822" s="15"/>
    </row>
    <row r="823" ht="12.75" customHeight="1">
      <c r="A823" s="15"/>
      <c r="B823" s="13"/>
      <c r="C823" s="15"/>
      <c r="D823" s="15"/>
      <c r="E823" s="17"/>
      <c r="F823" s="17"/>
      <c r="G823" s="15"/>
      <c r="H823" s="15"/>
      <c r="I823" s="15"/>
      <c r="J823" s="49"/>
      <c r="K823" s="15"/>
      <c r="L823" s="21"/>
      <c r="M823" s="17"/>
      <c r="N823" s="17"/>
      <c r="O823" s="15"/>
      <c r="P823" s="15"/>
      <c r="Q823" s="15"/>
      <c r="R823" s="17"/>
      <c r="S823" s="26"/>
      <c r="T823" s="26"/>
      <c r="U823" s="26"/>
      <c r="V823" s="26"/>
      <c r="W823" s="26"/>
      <c r="X823" s="26"/>
      <c r="Y823" s="15"/>
      <c r="Z823" s="49"/>
      <c r="AA823" s="15"/>
      <c r="AB823" s="15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49"/>
      <c r="AP823" s="15"/>
      <c r="AQ823" s="15"/>
      <c r="AR823" s="209"/>
      <c r="AS823" s="210"/>
      <c r="AT823" s="210"/>
      <c r="AU823" s="210"/>
      <c r="AV823" s="210"/>
      <c r="AW823" s="210"/>
      <c r="AX823" s="210"/>
      <c r="AY823" s="49"/>
      <c r="AZ823" s="15"/>
      <c r="BA823" s="15"/>
      <c r="BB823" s="15"/>
      <c r="BC823" s="15"/>
      <c r="BD823" s="42"/>
      <c r="BE823" s="17"/>
      <c r="BF823" s="17"/>
      <c r="BG823" s="15"/>
    </row>
    <row r="824" ht="12.75" customHeight="1">
      <c r="A824" s="15"/>
      <c r="B824" s="13"/>
      <c r="C824" s="15"/>
      <c r="D824" s="15"/>
      <c r="E824" s="17"/>
      <c r="F824" s="17"/>
      <c r="G824" s="15"/>
      <c r="H824" s="15"/>
      <c r="I824" s="15"/>
      <c r="J824" s="49"/>
      <c r="K824" s="15"/>
      <c r="L824" s="21"/>
      <c r="M824" s="17"/>
      <c r="N824" s="17"/>
      <c r="O824" s="15"/>
      <c r="P824" s="15"/>
      <c r="Q824" s="15"/>
      <c r="R824" s="17"/>
      <c r="S824" s="26"/>
      <c r="T824" s="26"/>
      <c r="U824" s="26"/>
      <c r="V824" s="26"/>
      <c r="W824" s="26"/>
      <c r="X824" s="26"/>
      <c r="Y824" s="15"/>
      <c r="Z824" s="49"/>
      <c r="AA824" s="15"/>
      <c r="AB824" s="15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49"/>
      <c r="AP824" s="15"/>
      <c r="AQ824" s="15"/>
      <c r="AR824" s="209"/>
      <c r="AS824" s="210"/>
      <c r="AT824" s="210"/>
      <c r="AU824" s="210"/>
      <c r="AV824" s="210"/>
      <c r="AW824" s="210"/>
      <c r="AX824" s="210"/>
      <c r="AY824" s="49"/>
      <c r="AZ824" s="15"/>
      <c r="BA824" s="15"/>
      <c r="BB824" s="15"/>
      <c r="BC824" s="15"/>
      <c r="BD824" s="42"/>
      <c r="BE824" s="17"/>
      <c r="BF824" s="17"/>
      <c r="BG824" s="15"/>
    </row>
    <row r="825" ht="12.75" customHeight="1">
      <c r="A825" s="15"/>
      <c r="B825" s="13"/>
      <c r="C825" s="15"/>
      <c r="D825" s="15"/>
      <c r="E825" s="17"/>
      <c r="F825" s="17"/>
      <c r="G825" s="15"/>
      <c r="H825" s="15"/>
      <c r="I825" s="15"/>
      <c r="J825" s="49"/>
      <c r="K825" s="15"/>
      <c r="L825" s="21"/>
      <c r="M825" s="17"/>
      <c r="N825" s="17"/>
      <c r="O825" s="15"/>
      <c r="P825" s="15"/>
      <c r="Q825" s="15"/>
      <c r="R825" s="17"/>
      <c r="S825" s="26"/>
      <c r="T825" s="26"/>
      <c r="U825" s="26"/>
      <c r="V825" s="26"/>
      <c r="W825" s="26"/>
      <c r="X825" s="26"/>
      <c r="Y825" s="15"/>
      <c r="Z825" s="49"/>
      <c r="AA825" s="15"/>
      <c r="AB825" s="15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49"/>
      <c r="AP825" s="15"/>
      <c r="AQ825" s="15"/>
      <c r="AR825" s="209"/>
      <c r="AS825" s="210"/>
      <c r="AT825" s="210"/>
      <c r="AU825" s="210"/>
      <c r="AV825" s="210"/>
      <c r="AW825" s="210"/>
      <c r="AX825" s="210"/>
      <c r="AY825" s="49"/>
      <c r="AZ825" s="15"/>
      <c r="BA825" s="15"/>
      <c r="BB825" s="15"/>
      <c r="BC825" s="15"/>
      <c r="BD825" s="42"/>
      <c r="BE825" s="17"/>
      <c r="BF825" s="17"/>
      <c r="BG825" s="15"/>
    </row>
    <row r="826" ht="12.75" customHeight="1">
      <c r="A826" s="15"/>
      <c r="B826" s="13"/>
      <c r="C826" s="15"/>
      <c r="D826" s="15"/>
      <c r="E826" s="17"/>
      <c r="F826" s="17"/>
      <c r="G826" s="15"/>
      <c r="H826" s="15"/>
      <c r="I826" s="15"/>
      <c r="J826" s="49"/>
      <c r="K826" s="15"/>
      <c r="L826" s="21"/>
      <c r="M826" s="17"/>
      <c r="N826" s="17"/>
      <c r="O826" s="15"/>
      <c r="P826" s="15"/>
      <c r="Q826" s="15"/>
      <c r="R826" s="17"/>
      <c r="S826" s="26"/>
      <c r="T826" s="26"/>
      <c r="U826" s="26"/>
      <c r="V826" s="26"/>
      <c r="W826" s="26"/>
      <c r="X826" s="26"/>
      <c r="Y826" s="15"/>
      <c r="Z826" s="49"/>
      <c r="AA826" s="15"/>
      <c r="AB826" s="15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49"/>
      <c r="AP826" s="15"/>
      <c r="AQ826" s="15"/>
      <c r="AR826" s="209"/>
      <c r="AS826" s="210"/>
      <c r="AT826" s="210"/>
      <c r="AU826" s="210"/>
      <c r="AV826" s="210"/>
      <c r="AW826" s="210"/>
      <c r="AX826" s="210"/>
      <c r="AY826" s="49"/>
      <c r="AZ826" s="15"/>
      <c r="BA826" s="15"/>
      <c r="BB826" s="15"/>
      <c r="BC826" s="15"/>
      <c r="BD826" s="42"/>
      <c r="BE826" s="17"/>
      <c r="BF826" s="17"/>
      <c r="BG826" s="15"/>
    </row>
    <row r="827" ht="12.75" customHeight="1">
      <c r="A827" s="15"/>
      <c r="B827" s="13"/>
      <c r="C827" s="15"/>
      <c r="D827" s="15"/>
      <c r="E827" s="17"/>
      <c r="F827" s="17"/>
      <c r="G827" s="15"/>
      <c r="H827" s="15"/>
      <c r="I827" s="15"/>
      <c r="J827" s="49"/>
      <c r="K827" s="15"/>
      <c r="L827" s="21"/>
      <c r="M827" s="17"/>
      <c r="N827" s="17"/>
      <c r="O827" s="15"/>
      <c r="P827" s="15"/>
      <c r="Q827" s="15"/>
      <c r="R827" s="17"/>
      <c r="S827" s="26"/>
      <c r="T827" s="26"/>
      <c r="U827" s="26"/>
      <c r="V827" s="26"/>
      <c r="W827" s="26"/>
      <c r="X827" s="26"/>
      <c r="Y827" s="15"/>
      <c r="Z827" s="49"/>
      <c r="AA827" s="15"/>
      <c r="AB827" s="15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49"/>
      <c r="AP827" s="15"/>
      <c r="AQ827" s="15"/>
      <c r="AR827" s="209"/>
      <c r="AS827" s="210"/>
      <c r="AT827" s="210"/>
      <c r="AU827" s="210"/>
      <c r="AV827" s="210"/>
      <c r="AW827" s="210"/>
      <c r="AX827" s="210"/>
      <c r="AY827" s="49"/>
      <c r="AZ827" s="15"/>
      <c r="BA827" s="15"/>
      <c r="BB827" s="15"/>
      <c r="BC827" s="15"/>
      <c r="BD827" s="42"/>
      <c r="BE827" s="17"/>
      <c r="BF827" s="17"/>
      <c r="BG827" s="15"/>
    </row>
    <row r="828" ht="12.75" customHeight="1">
      <c r="A828" s="15"/>
      <c r="B828" s="13"/>
      <c r="C828" s="15"/>
      <c r="D828" s="15"/>
      <c r="E828" s="17"/>
      <c r="F828" s="17"/>
      <c r="G828" s="15"/>
      <c r="H828" s="15"/>
      <c r="I828" s="15"/>
      <c r="J828" s="49"/>
      <c r="K828" s="15"/>
      <c r="L828" s="21"/>
      <c r="M828" s="17"/>
      <c r="N828" s="17"/>
      <c r="O828" s="15"/>
      <c r="P828" s="15"/>
      <c r="Q828" s="15"/>
      <c r="R828" s="17"/>
      <c r="S828" s="26"/>
      <c r="T828" s="26"/>
      <c r="U828" s="26"/>
      <c r="V828" s="26"/>
      <c r="W828" s="26"/>
      <c r="X828" s="26"/>
      <c r="Y828" s="15"/>
      <c r="Z828" s="49"/>
      <c r="AA828" s="15"/>
      <c r="AB828" s="15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49"/>
      <c r="AP828" s="15"/>
      <c r="AQ828" s="15"/>
      <c r="AR828" s="209"/>
      <c r="AS828" s="210"/>
      <c r="AT828" s="210"/>
      <c r="AU828" s="210"/>
      <c r="AV828" s="210"/>
      <c r="AW828" s="210"/>
      <c r="AX828" s="210"/>
      <c r="AY828" s="49"/>
      <c r="AZ828" s="15"/>
      <c r="BA828" s="15"/>
      <c r="BB828" s="15"/>
      <c r="BC828" s="15"/>
      <c r="BD828" s="42"/>
      <c r="BE828" s="17"/>
      <c r="BF828" s="17"/>
      <c r="BG828" s="15"/>
    </row>
    <row r="829" ht="12.75" customHeight="1">
      <c r="A829" s="15"/>
      <c r="B829" s="13"/>
      <c r="C829" s="15"/>
      <c r="D829" s="15"/>
      <c r="E829" s="17"/>
      <c r="F829" s="17"/>
      <c r="G829" s="15"/>
      <c r="H829" s="15"/>
      <c r="I829" s="15"/>
      <c r="J829" s="49"/>
      <c r="K829" s="15"/>
      <c r="L829" s="21"/>
      <c r="M829" s="17"/>
      <c r="N829" s="17"/>
      <c r="O829" s="15"/>
      <c r="P829" s="15"/>
      <c r="Q829" s="15"/>
      <c r="R829" s="17"/>
      <c r="S829" s="26"/>
      <c r="T829" s="26"/>
      <c r="U829" s="26"/>
      <c r="V829" s="26"/>
      <c r="W829" s="26"/>
      <c r="X829" s="26"/>
      <c r="Y829" s="15"/>
      <c r="Z829" s="49"/>
      <c r="AA829" s="15"/>
      <c r="AB829" s="15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49"/>
      <c r="AP829" s="15"/>
      <c r="AQ829" s="15"/>
      <c r="AR829" s="209"/>
      <c r="AS829" s="210"/>
      <c r="AT829" s="210"/>
      <c r="AU829" s="210"/>
      <c r="AV829" s="210"/>
      <c r="AW829" s="210"/>
      <c r="AX829" s="210"/>
      <c r="AY829" s="49"/>
      <c r="AZ829" s="15"/>
      <c r="BA829" s="15"/>
      <c r="BB829" s="15"/>
      <c r="BC829" s="15"/>
      <c r="BD829" s="42"/>
      <c r="BE829" s="17"/>
      <c r="BF829" s="17"/>
      <c r="BG829" s="15"/>
    </row>
    <row r="830" ht="12.75" customHeight="1">
      <c r="A830" s="15"/>
      <c r="B830" s="13"/>
      <c r="C830" s="15"/>
      <c r="D830" s="15"/>
      <c r="E830" s="17"/>
      <c r="F830" s="17"/>
      <c r="G830" s="15"/>
      <c r="H830" s="15"/>
      <c r="I830" s="15"/>
      <c r="J830" s="49"/>
      <c r="K830" s="15"/>
      <c r="L830" s="21"/>
      <c r="M830" s="17"/>
      <c r="N830" s="17"/>
      <c r="O830" s="15"/>
      <c r="P830" s="15"/>
      <c r="Q830" s="15"/>
      <c r="R830" s="17"/>
      <c r="S830" s="26"/>
      <c r="T830" s="26"/>
      <c r="U830" s="26"/>
      <c r="V830" s="26"/>
      <c r="W830" s="26"/>
      <c r="X830" s="26"/>
      <c r="Y830" s="15"/>
      <c r="Z830" s="49"/>
      <c r="AA830" s="15"/>
      <c r="AB830" s="15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49"/>
      <c r="AP830" s="15"/>
      <c r="AQ830" s="15"/>
      <c r="AR830" s="209"/>
      <c r="AS830" s="210"/>
      <c r="AT830" s="210"/>
      <c r="AU830" s="210"/>
      <c r="AV830" s="210"/>
      <c r="AW830" s="210"/>
      <c r="AX830" s="210"/>
      <c r="AY830" s="49"/>
      <c r="AZ830" s="15"/>
      <c r="BA830" s="15"/>
      <c r="BB830" s="15"/>
      <c r="BC830" s="15"/>
      <c r="BD830" s="42"/>
      <c r="BE830" s="17"/>
      <c r="BF830" s="17"/>
      <c r="BG830" s="15"/>
    </row>
    <row r="831" ht="12.75" customHeight="1">
      <c r="A831" s="15"/>
      <c r="B831" s="13"/>
      <c r="C831" s="15"/>
      <c r="D831" s="15"/>
      <c r="E831" s="17"/>
      <c r="F831" s="17"/>
      <c r="G831" s="15"/>
      <c r="H831" s="15"/>
      <c r="I831" s="15"/>
      <c r="J831" s="49"/>
      <c r="K831" s="15"/>
      <c r="L831" s="21"/>
      <c r="M831" s="17"/>
      <c r="N831" s="17"/>
      <c r="O831" s="15"/>
      <c r="P831" s="15"/>
      <c r="Q831" s="15"/>
      <c r="R831" s="17"/>
      <c r="S831" s="26"/>
      <c r="T831" s="26"/>
      <c r="U831" s="26"/>
      <c r="V831" s="26"/>
      <c r="W831" s="26"/>
      <c r="X831" s="26"/>
      <c r="Y831" s="15"/>
      <c r="Z831" s="49"/>
      <c r="AA831" s="15"/>
      <c r="AB831" s="15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49"/>
      <c r="AP831" s="15"/>
      <c r="AQ831" s="15"/>
      <c r="AR831" s="209"/>
      <c r="AS831" s="210"/>
      <c r="AT831" s="210"/>
      <c r="AU831" s="210"/>
      <c r="AV831" s="210"/>
      <c r="AW831" s="210"/>
      <c r="AX831" s="210"/>
      <c r="AY831" s="49"/>
      <c r="AZ831" s="15"/>
      <c r="BA831" s="15"/>
      <c r="BB831" s="15"/>
      <c r="BC831" s="15"/>
      <c r="BD831" s="42"/>
      <c r="BE831" s="17"/>
      <c r="BF831" s="17"/>
      <c r="BG831" s="15"/>
    </row>
    <row r="832" ht="12.75" customHeight="1">
      <c r="A832" s="15"/>
      <c r="B832" s="13"/>
      <c r="C832" s="15"/>
      <c r="D832" s="15"/>
      <c r="E832" s="17"/>
      <c r="F832" s="17"/>
      <c r="G832" s="15"/>
      <c r="H832" s="15"/>
      <c r="I832" s="15"/>
      <c r="J832" s="49"/>
      <c r="K832" s="15"/>
      <c r="L832" s="21"/>
      <c r="M832" s="17"/>
      <c r="N832" s="17"/>
      <c r="O832" s="15"/>
      <c r="P832" s="15"/>
      <c r="Q832" s="15"/>
      <c r="R832" s="17"/>
      <c r="S832" s="26"/>
      <c r="T832" s="26"/>
      <c r="U832" s="26"/>
      <c r="V832" s="26"/>
      <c r="W832" s="26"/>
      <c r="X832" s="26"/>
      <c r="Y832" s="15"/>
      <c r="Z832" s="49"/>
      <c r="AA832" s="15"/>
      <c r="AB832" s="15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49"/>
      <c r="AP832" s="15"/>
      <c r="AQ832" s="15"/>
      <c r="AR832" s="209"/>
      <c r="AS832" s="210"/>
      <c r="AT832" s="210"/>
      <c r="AU832" s="210"/>
      <c r="AV832" s="210"/>
      <c r="AW832" s="210"/>
      <c r="AX832" s="210"/>
      <c r="AY832" s="49"/>
      <c r="AZ832" s="15"/>
      <c r="BA832" s="15"/>
      <c r="BB832" s="15"/>
      <c r="BC832" s="15"/>
      <c r="BD832" s="42"/>
      <c r="BE832" s="17"/>
      <c r="BF832" s="17"/>
      <c r="BG832" s="15"/>
    </row>
    <row r="833" ht="12.75" customHeight="1">
      <c r="A833" s="15"/>
      <c r="B833" s="13"/>
      <c r="C833" s="15"/>
      <c r="D833" s="15"/>
      <c r="E833" s="17"/>
      <c r="F833" s="17"/>
      <c r="G833" s="15"/>
      <c r="H833" s="15"/>
      <c r="I833" s="15"/>
      <c r="J833" s="49"/>
      <c r="K833" s="15"/>
      <c r="L833" s="21"/>
      <c r="M833" s="17"/>
      <c r="N833" s="17"/>
      <c r="O833" s="15"/>
      <c r="P833" s="15"/>
      <c r="Q833" s="15"/>
      <c r="R833" s="17"/>
      <c r="S833" s="26"/>
      <c r="T833" s="26"/>
      <c r="U833" s="26"/>
      <c r="V833" s="26"/>
      <c r="W833" s="26"/>
      <c r="X833" s="26"/>
      <c r="Y833" s="15"/>
      <c r="Z833" s="49"/>
      <c r="AA833" s="15"/>
      <c r="AB833" s="15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49"/>
      <c r="AP833" s="15"/>
      <c r="AQ833" s="15"/>
      <c r="AR833" s="209"/>
      <c r="AS833" s="210"/>
      <c r="AT833" s="210"/>
      <c r="AU833" s="210"/>
      <c r="AV833" s="210"/>
      <c r="AW833" s="210"/>
      <c r="AX833" s="210"/>
      <c r="AY833" s="49"/>
      <c r="AZ833" s="15"/>
      <c r="BA833" s="15"/>
      <c r="BB833" s="15"/>
      <c r="BC833" s="15"/>
      <c r="BD833" s="42"/>
      <c r="BE833" s="17"/>
      <c r="BF833" s="17"/>
      <c r="BG833" s="15"/>
    </row>
    <row r="834" ht="12.75" customHeight="1">
      <c r="A834" s="15"/>
      <c r="B834" s="13"/>
      <c r="C834" s="15"/>
      <c r="D834" s="15"/>
      <c r="E834" s="17"/>
      <c r="F834" s="17"/>
      <c r="G834" s="15"/>
      <c r="H834" s="15"/>
      <c r="I834" s="15"/>
      <c r="J834" s="49"/>
      <c r="K834" s="15"/>
      <c r="L834" s="21"/>
      <c r="M834" s="17"/>
      <c r="N834" s="17"/>
      <c r="O834" s="15"/>
      <c r="P834" s="15"/>
      <c r="Q834" s="15"/>
      <c r="R834" s="17"/>
      <c r="S834" s="26"/>
      <c r="T834" s="26"/>
      <c r="U834" s="26"/>
      <c r="V834" s="26"/>
      <c r="W834" s="26"/>
      <c r="X834" s="26"/>
      <c r="Y834" s="15"/>
      <c r="Z834" s="49"/>
      <c r="AA834" s="15"/>
      <c r="AB834" s="15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49"/>
      <c r="AP834" s="15"/>
      <c r="AQ834" s="15"/>
      <c r="AR834" s="209"/>
      <c r="AS834" s="210"/>
      <c r="AT834" s="210"/>
      <c r="AU834" s="210"/>
      <c r="AV834" s="210"/>
      <c r="AW834" s="210"/>
      <c r="AX834" s="210"/>
      <c r="AY834" s="49"/>
      <c r="AZ834" s="15"/>
      <c r="BA834" s="15"/>
      <c r="BB834" s="15"/>
      <c r="BC834" s="15"/>
      <c r="BD834" s="42"/>
      <c r="BE834" s="17"/>
      <c r="BF834" s="17"/>
      <c r="BG834" s="15"/>
    </row>
    <row r="835" ht="12.75" customHeight="1">
      <c r="A835" s="15"/>
      <c r="B835" s="13"/>
      <c r="C835" s="15"/>
      <c r="D835" s="15"/>
      <c r="E835" s="17"/>
      <c r="F835" s="17"/>
      <c r="G835" s="15"/>
      <c r="H835" s="15"/>
      <c r="I835" s="15"/>
      <c r="J835" s="49"/>
      <c r="K835" s="15"/>
      <c r="L835" s="21"/>
      <c r="M835" s="17"/>
      <c r="N835" s="17"/>
      <c r="O835" s="15"/>
      <c r="P835" s="15"/>
      <c r="Q835" s="15"/>
      <c r="R835" s="17"/>
      <c r="S835" s="26"/>
      <c r="T835" s="26"/>
      <c r="U835" s="26"/>
      <c r="V835" s="26"/>
      <c r="W835" s="26"/>
      <c r="X835" s="26"/>
      <c r="Y835" s="15"/>
      <c r="Z835" s="49"/>
      <c r="AA835" s="15"/>
      <c r="AB835" s="15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49"/>
      <c r="AP835" s="15"/>
      <c r="AQ835" s="15"/>
      <c r="AR835" s="209"/>
      <c r="AS835" s="210"/>
      <c r="AT835" s="210"/>
      <c r="AU835" s="210"/>
      <c r="AV835" s="210"/>
      <c r="AW835" s="210"/>
      <c r="AX835" s="210"/>
      <c r="AY835" s="49"/>
      <c r="AZ835" s="15"/>
      <c r="BA835" s="15"/>
      <c r="BB835" s="15"/>
      <c r="BC835" s="15"/>
      <c r="BD835" s="42"/>
      <c r="BE835" s="17"/>
      <c r="BF835" s="17"/>
      <c r="BG835" s="15"/>
    </row>
    <row r="836" ht="12.75" customHeight="1">
      <c r="A836" s="15"/>
      <c r="B836" s="13"/>
      <c r="C836" s="15"/>
      <c r="D836" s="15"/>
      <c r="E836" s="17"/>
      <c r="F836" s="17"/>
      <c r="G836" s="15"/>
      <c r="H836" s="15"/>
      <c r="I836" s="15"/>
      <c r="J836" s="49"/>
      <c r="K836" s="15"/>
      <c r="L836" s="21"/>
      <c r="M836" s="17"/>
      <c r="N836" s="17"/>
      <c r="O836" s="15"/>
      <c r="P836" s="15"/>
      <c r="Q836" s="15"/>
      <c r="R836" s="17"/>
      <c r="S836" s="26"/>
      <c r="T836" s="26"/>
      <c r="U836" s="26"/>
      <c r="V836" s="26"/>
      <c r="W836" s="26"/>
      <c r="X836" s="26"/>
      <c r="Y836" s="15"/>
      <c r="Z836" s="49"/>
      <c r="AA836" s="15"/>
      <c r="AB836" s="15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49"/>
      <c r="AP836" s="15"/>
      <c r="AQ836" s="15"/>
      <c r="AR836" s="209"/>
      <c r="AS836" s="210"/>
      <c r="AT836" s="210"/>
      <c r="AU836" s="210"/>
      <c r="AV836" s="210"/>
      <c r="AW836" s="210"/>
      <c r="AX836" s="210"/>
      <c r="AY836" s="49"/>
      <c r="AZ836" s="15"/>
      <c r="BA836" s="15"/>
      <c r="BB836" s="15"/>
      <c r="BC836" s="15"/>
      <c r="BD836" s="42"/>
      <c r="BE836" s="17"/>
      <c r="BF836" s="17"/>
      <c r="BG836" s="15"/>
    </row>
    <row r="837" ht="12.75" customHeight="1">
      <c r="A837" s="15"/>
      <c r="B837" s="13"/>
      <c r="C837" s="15"/>
      <c r="D837" s="15"/>
      <c r="E837" s="17"/>
      <c r="F837" s="17"/>
      <c r="G837" s="15"/>
      <c r="H837" s="15"/>
      <c r="I837" s="15"/>
      <c r="J837" s="49"/>
      <c r="K837" s="15"/>
      <c r="L837" s="21"/>
      <c r="M837" s="17"/>
      <c r="N837" s="17"/>
      <c r="O837" s="15"/>
      <c r="P837" s="15"/>
      <c r="Q837" s="15"/>
      <c r="R837" s="17"/>
      <c r="S837" s="26"/>
      <c r="T837" s="26"/>
      <c r="U837" s="26"/>
      <c r="V837" s="26"/>
      <c r="W837" s="26"/>
      <c r="X837" s="26"/>
      <c r="Y837" s="15"/>
      <c r="Z837" s="49"/>
      <c r="AA837" s="15"/>
      <c r="AB837" s="15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49"/>
      <c r="AP837" s="15"/>
      <c r="AQ837" s="15"/>
      <c r="AR837" s="209"/>
      <c r="AS837" s="210"/>
      <c r="AT837" s="210"/>
      <c r="AU837" s="210"/>
      <c r="AV837" s="210"/>
      <c r="AW837" s="210"/>
      <c r="AX837" s="210"/>
      <c r="AY837" s="49"/>
      <c r="AZ837" s="15"/>
      <c r="BA837" s="15"/>
      <c r="BB837" s="15"/>
      <c r="BC837" s="15"/>
      <c r="BD837" s="42"/>
      <c r="BE837" s="17"/>
      <c r="BF837" s="17"/>
      <c r="BG837" s="15"/>
    </row>
    <row r="838" ht="12.75" customHeight="1">
      <c r="A838" s="15"/>
      <c r="B838" s="13"/>
      <c r="C838" s="15"/>
      <c r="D838" s="15"/>
      <c r="E838" s="17"/>
      <c r="F838" s="17"/>
      <c r="G838" s="15"/>
      <c r="H838" s="15"/>
      <c r="I838" s="15"/>
      <c r="J838" s="49"/>
      <c r="K838" s="15"/>
      <c r="L838" s="21"/>
      <c r="M838" s="17"/>
      <c r="N838" s="17"/>
      <c r="O838" s="15"/>
      <c r="P838" s="15"/>
      <c r="Q838" s="15"/>
      <c r="R838" s="17"/>
      <c r="S838" s="26"/>
      <c r="T838" s="26"/>
      <c r="U838" s="26"/>
      <c r="V838" s="26"/>
      <c r="W838" s="26"/>
      <c r="X838" s="26"/>
      <c r="Y838" s="15"/>
      <c r="Z838" s="49"/>
      <c r="AA838" s="15"/>
      <c r="AB838" s="15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49"/>
      <c r="AP838" s="15"/>
      <c r="AQ838" s="15"/>
      <c r="AR838" s="209"/>
      <c r="AS838" s="210"/>
      <c r="AT838" s="210"/>
      <c r="AU838" s="210"/>
      <c r="AV838" s="210"/>
      <c r="AW838" s="210"/>
      <c r="AX838" s="210"/>
      <c r="AY838" s="49"/>
      <c r="AZ838" s="15"/>
      <c r="BA838" s="15"/>
      <c r="BB838" s="15"/>
      <c r="BC838" s="15"/>
      <c r="BD838" s="42"/>
      <c r="BE838" s="17"/>
      <c r="BF838" s="17"/>
      <c r="BG838" s="15"/>
    </row>
    <row r="839" ht="12.75" customHeight="1">
      <c r="A839" s="15"/>
      <c r="B839" s="13"/>
      <c r="C839" s="15"/>
      <c r="D839" s="15"/>
      <c r="E839" s="17"/>
      <c r="F839" s="17"/>
      <c r="G839" s="15"/>
      <c r="H839" s="15"/>
      <c r="I839" s="15"/>
      <c r="J839" s="49"/>
      <c r="K839" s="15"/>
      <c r="L839" s="21"/>
      <c r="M839" s="17"/>
      <c r="N839" s="17"/>
      <c r="O839" s="15"/>
      <c r="P839" s="15"/>
      <c r="Q839" s="15"/>
      <c r="R839" s="17"/>
      <c r="S839" s="26"/>
      <c r="T839" s="26"/>
      <c r="U839" s="26"/>
      <c r="V839" s="26"/>
      <c r="W839" s="26"/>
      <c r="X839" s="26"/>
      <c r="Y839" s="15"/>
      <c r="Z839" s="49"/>
      <c r="AA839" s="15"/>
      <c r="AB839" s="15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49"/>
      <c r="AP839" s="15"/>
      <c r="AQ839" s="15"/>
      <c r="AR839" s="209"/>
      <c r="AS839" s="210"/>
      <c r="AT839" s="210"/>
      <c r="AU839" s="210"/>
      <c r="AV839" s="210"/>
      <c r="AW839" s="210"/>
      <c r="AX839" s="210"/>
      <c r="AY839" s="49"/>
      <c r="AZ839" s="15"/>
      <c r="BA839" s="15"/>
      <c r="BB839" s="15"/>
      <c r="BC839" s="15"/>
      <c r="BD839" s="42"/>
      <c r="BE839" s="17"/>
      <c r="BF839" s="17"/>
      <c r="BG839" s="15"/>
    </row>
    <row r="840" ht="12.75" customHeight="1">
      <c r="A840" s="15"/>
      <c r="B840" s="13"/>
      <c r="C840" s="15"/>
      <c r="D840" s="15"/>
      <c r="E840" s="17"/>
      <c r="F840" s="17"/>
      <c r="G840" s="15"/>
      <c r="H840" s="15"/>
      <c r="I840" s="15"/>
      <c r="J840" s="49"/>
      <c r="K840" s="15"/>
      <c r="L840" s="21"/>
      <c r="M840" s="17"/>
      <c r="N840" s="17"/>
      <c r="O840" s="15"/>
      <c r="P840" s="15"/>
      <c r="Q840" s="15"/>
      <c r="R840" s="17"/>
      <c r="S840" s="26"/>
      <c r="T840" s="26"/>
      <c r="U840" s="26"/>
      <c r="V840" s="26"/>
      <c r="W840" s="26"/>
      <c r="X840" s="26"/>
      <c r="Y840" s="15"/>
      <c r="Z840" s="49"/>
      <c r="AA840" s="15"/>
      <c r="AB840" s="15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49"/>
      <c r="AP840" s="15"/>
      <c r="AQ840" s="15"/>
      <c r="AR840" s="209"/>
      <c r="AS840" s="210"/>
      <c r="AT840" s="210"/>
      <c r="AU840" s="210"/>
      <c r="AV840" s="210"/>
      <c r="AW840" s="210"/>
      <c r="AX840" s="210"/>
      <c r="AY840" s="49"/>
      <c r="AZ840" s="15"/>
      <c r="BA840" s="15"/>
      <c r="BB840" s="15"/>
      <c r="BC840" s="15"/>
      <c r="BD840" s="42"/>
      <c r="BE840" s="17"/>
      <c r="BF840" s="17"/>
      <c r="BG840" s="15"/>
    </row>
    <row r="841" ht="12.75" customHeight="1">
      <c r="A841" s="15"/>
      <c r="B841" s="13"/>
      <c r="C841" s="15"/>
      <c r="D841" s="15"/>
      <c r="E841" s="17"/>
      <c r="F841" s="17"/>
      <c r="G841" s="15"/>
      <c r="H841" s="15"/>
      <c r="I841" s="15"/>
      <c r="J841" s="49"/>
      <c r="K841" s="15"/>
      <c r="L841" s="21"/>
      <c r="M841" s="17"/>
      <c r="N841" s="17"/>
      <c r="O841" s="15"/>
      <c r="P841" s="15"/>
      <c r="Q841" s="15"/>
      <c r="R841" s="17"/>
      <c r="S841" s="26"/>
      <c r="T841" s="26"/>
      <c r="U841" s="26"/>
      <c r="V841" s="26"/>
      <c r="W841" s="26"/>
      <c r="X841" s="26"/>
      <c r="Y841" s="15"/>
      <c r="Z841" s="49"/>
      <c r="AA841" s="15"/>
      <c r="AB841" s="15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49"/>
      <c r="AP841" s="15"/>
      <c r="AQ841" s="15"/>
      <c r="AR841" s="209"/>
      <c r="AS841" s="210"/>
      <c r="AT841" s="210"/>
      <c r="AU841" s="210"/>
      <c r="AV841" s="210"/>
      <c r="AW841" s="210"/>
      <c r="AX841" s="210"/>
      <c r="AY841" s="49"/>
      <c r="AZ841" s="15"/>
      <c r="BA841" s="15"/>
      <c r="BB841" s="15"/>
      <c r="BC841" s="15"/>
      <c r="BD841" s="42"/>
      <c r="BE841" s="17"/>
      <c r="BF841" s="17"/>
      <c r="BG841" s="15"/>
    </row>
    <row r="842" ht="12.75" customHeight="1">
      <c r="A842" s="15"/>
      <c r="B842" s="13"/>
      <c r="C842" s="15"/>
      <c r="D842" s="15"/>
      <c r="E842" s="17"/>
      <c r="F842" s="17"/>
      <c r="G842" s="15"/>
      <c r="H842" s="15"/>
      <c r="I842" s="15"/>
      <c r="J842" s="49"/>
      <c r="K842" s="15"/>
      <c r="L842" s="21"/>
      <c r="M842" s="17"/>
      <c r="N842" s="17"/>
      <c r="O842" s="15"/>
      <c r="P842" s="15"/>
      <c r="Q842" s="15"/>
      <c r="R842" s="17"/>
      <c r="S842" s="26"/>
      <c r="T842" s="26"/>
      <c r="U842" s="26"/>
      <c r="V842" s="26"/>
      <c r="W842" s="26"/>
      <c r="X842" s="26"/>
      <c r="Y842" s="15"/>
      <c r="Z842" s="49"/>
      <c r="AA842" s="15"/>
      <c r="AB842" s="15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49"/>
      <c r="AP842" s="15"/>
      <c r="AQ842" s="15"/>
      <c r="AR842" s="209"/>
      <c r="AS842" s="210"/>
      <c r="AT842" s="210"/>
      <c r="AU842" s="210"/>
      <c r="AV842" s="210"/>
      <c r="AW842" s="210"/>
      <c r="AX842" s="210"/>
      <c r="AY842" s="49"/>
      <c r="AZ842" s="15"/>
      <c r="BA842" s="15"/>
      <c r="BB842" s="15"/>
      <c r="BC842" s="15"/>
      <c r="BD842" s="42"/>
      <c r="BE842" s="17"/>
      <c r="BF842" s="17"/>
      <c r="BG842" s="15"/>
    </row>
    <row r="843" ht="12.75" customHeight="1">
      <c r="A843" s="15"/>
      <c r="B843" s="13"/>
      <c r="C843" s="15"/>
      <c r="D843" s="15"/>
      <c r="E843" s="17"/>
      <c r="F843" s="17"/>
      <c r="G843" s="15"/>
      <c r="H843" s="15"/>
      <c r="I843" s="15"/>
      <c r="J843" s="49"/>
      <c r="K843" s="15"/>
      <c r="L843" s="21"/>
      <c r="M843" s="17"/>
      <c r="N843" s="17"/>
      <c r="O843" s="15"/>
      <c r="P843" s="15"/>
      <c r="Q843" s="15"/>
      <c r="R843" s="17"/>
      <c r="S843" s="26"/>
      <c r="T843" s="26"/>
      <c r="U843" s="26"/>
      <c r="V843" s="26"/>
      <c r="W843" s="26"/>
      <c r="X843" s="26"/>
      <c r="Y843" s="15"/>
      <c r="Z843" s="49"/>
      <c r="AA843" s="15"/>
      <c r="AB843" s="15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49"/>
      <c r="AP843" s="15"/>
      <c r="AQ843" s="15"/>
      <c r="AR843" s="209"/>
      <c r="AS843" s="210"/>
      <c r="AT843" s="210"/>
      <c r="AU843" s="210"/>
      <c r="AV843" s="210"/>
      <c r="AW843" s="210"/>
      <c r="AX843" s="210"/>
      <c r="AY843" s="49"/>
      <c r="AZ843" s="15"/>
      <c r="BA843" s="15"/>
      <c r="BB843" s="15"/>
      <c r="BC843" s="15"/>
      <c r="BD843" s="42"/>
      <c r="BE843" s="17"/>
      <c r="BF843" s="17"/>
      <c r="BG843" s="15"/>
    </row>
    <row r="844" ht="12.75" customHeight="1">
      <c r="A844" s="15"/>
      <c r="B844" s="13"/>
      <c r="C844" s="15"/>
      <c r="D844" s="15"/>
      <c r="E844" s="17"/>
      <c r="F844" s="17"/>
      <c r="G844" s="15"/>
      <c r="H844" s="15"/>
      <c r="I844" s="15"/>
      <c r="J844" s="49"/>
      <c r="K844" s="15"/>
      <c r="L844" s="21"/>
      <c r="M844" s="17"/>
      <c r="N844" s="17"/>
      <c r="O844" s="15"/>
      <c r="P844" s="15"/>
      <c r="Q844" s="15"/>
      <c r="R844" s="17"/>
      <c r="S844" s="26"/>
      <c r="T844" s="26"/>
      <c r="U844" s="26"/>
      <c r="V844" s="26"/>
      <c r="W844" s="26"/>
      <c r="X844" s="26"/>
      <c r="Y844" s="15"/>
      <c r="Z844" s="49"/>
      <c r="AA844" s="15"/>
      <c r="AB844" s="15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49"/>
      <c r="AP844" s="15"/>
      <c r="AQ844" s="15"/>
      <c r="AR844" s="209"/>
      <c r="AS844" s="210"/>
      <c r="AT844" s="210"/>
      <c r="AU844" s="210"/>
      <c r="AV844" s="210"/>
      <c r="AW844" s="210"/>
      <c r="AX844" s="210"/>
      <c r="AY844" s="49"/>
      <c r="AZ844" s="15"/>
      <c r="BA844" s="15"/>
      <c r="BB844" s="15"/>
      <c r="BC844" s="15"/>
      <c r="BD844" s="42"/>
      <c r="BE844" s="17"/>
      <c r="BF844" s="17"/>
      <c r="BG844" s="15"/>
    </row>
    <row r="845" ht="12.75" customHeight="1">
      <c r="A845" s="15"/>
      <c r="B845" s="13"/>
      <c r="C845" s="15"/>
      <c r="D845" s="15"/>
      <c r="E845" s="17"/>
      <c r="F845" s="17"/>
      <c r="G845" s="15"/>
      <c r="H845" s="15"/>
      <c r="I845" s="15"/>
      <c r="J845" s="49"/>
      <c r="K845" s="15"/>
      <c r="L845" s="21"/>
      <c r="M845" s="17"/>
      <c r="N845" s="17"/>
      <c r="O845" s="15"/>
      <c r="P845" s="15"/>
      <c r="Q845" s="15"/>
      <c r="R845" s="17"/>
      <c r="S845" s="26"/>
      <c r="T845" s="26"/>
      <c r="U845" s="26"/>
      <c r="V845" s="26"/>
      <c r="W845" s="26"/>
      <c r="X845" s="26"/>
      <c r="Y845" s="15"/>
      <c r="Z845" s="49"/>
      <c r="AA845" s="15"/>
      <c r="AB845" s="15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49"/>
      <c r="AP845" s="15"/>
      <c r="AQ845" s="15"/>
      <c r="AR845" s="209"/>
      <c r="AS845" s="210"/>
      <c r="AT845" s="210"/>
      <c r="AU845" s="210"/>
      <c r="AV845" s="210"/>
      <c r="AW845" s="210"/>
      <c r="AX845" s="210"/>
      <c r="AY845" s="49"/>
      <c r="AZ845" s="15"/>
      <c r="BA845" s="15"/>
      <c r="BB845" s="15"/>
      <c r="BC845" s="15"/>
      <c r="BD845" s="42"/>
      <c r="BE845" s="17"/>
      <c r="BF845" s="17"/>
      <c r="BG845" s="15"/>
    </row>
    <row r="846" ht="12.75" customHeight="1">
      <c r="A846" s="15"/>
      <c r="B846" s="13"/>
      <c r="C846" s="15"/>
      <c r="D846" s="15"/>
      <c r="E846" s="17"/>
      <c r="F846" s="17"/>
      <c r="G846" s="15"/>
      <c r="H846" s="15"/>
      <c r="I846" s="15"/>
      <c r="J846" s="49"/>
      <c r="K846" s="15"/>
      <c r="L846" s="21"/>
      <c r="M846" s="17"/>
      <c r="N846" s="17"/>
      <c r="O846" s="15"/>
      <c r="P846" s="15"/>
      <c r="Q846" s="15"/>
      <c r="R846" s="17"/>
      <c r="S846" s="26"/>
      <c r="T846" s="26"/>
      <c r="U846" s="26"/>
      <c r="V846" s="26"/>
      <c r="W846" s="26"/>
      <c r="X846" s="26"/>
      <c r="Y846" s="15"/>
      <c r="Z846" s="49"/>
      <c r="AA846" s="15"/>
      <c r="AB846" s="15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49"/>
      <c r="AP846" s="15"/>
      <c r="AQ846" s="15"/>
      <c r="AR846" s="209"/>
      <c r="AS846" s="210"/>
      <c r="AT846" s="210"/>
      <c r="AU846" s="210"/>
      <c r="AV846" s="210"/>
      <c r="AW846" s="210"/>
      <c r="AX846" s="210"/>
      <c r="AY846" s="49"/>
      <c r="AZ846" s="15"/>
      <c r="BA846" s="15"/>
      <c r="BB846" s="15"/>
      <c r="BC846" s="15"/>
      <c r="BD846" s="42"/>
      <c r="BE846" s="17"/>
      <c r="BF846" s="17"/>
      <c r="BG846" s="15"/>
    </row>
    <row r="847" ht="12.75" customHeight="1">
      <c r="A847" s="15"/>
      <c r="B847" s="13"/>
      <c r="C847" s="15"/>
      <c r="D847" s="15"/>
      <c r="E847" s="17"/>
      <c r="F847" s="17"/>
      <c r="G847" s="15"/>
      <c r="H847" s="15"/>
      <c r="I847" s="15"/>
      <c r="J847" s="49"/>
      <c r="K847" s="15"/>
      <c r="L847" s="21"/>
      <c r="M847" s="17"/>
      <c r="N847" s="17"/>
      <c r="O847" s="15"/>
      <c r="P847" s="15"/>
      <c r="Q847" s="15"/>
      <c r="R847" s="17"/>
      <c r="S847" s="26"/>
      <c r="T847" s="26"/>
      <c r="U847" s="26"/>
      <c r="V847" s="26"/>
      <c r="W847" s="26"/>
      <c r="X847" s="26"/>
      <c r="Y847" s="15"/>
      <c r="Z847" s="49"/>
      <c r="AA847" s="15"/>
      <c r="AB847" s="15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49"/>
      <c r="AP847" s="15"/>
      <c r="AQ847" s="15"/>
      <c r="AR847" s="209"/>
      <c r="AS847" s="210"/>
      <c r="AT847" s="210"/>
      <c r="AU847" s="210"/>
      <c r="AV847" s="210"/>
      <c r="AW847" s="210"/>
      <c r="AX847" s="210"/>
      <c r="AY847" s="49"/>
      <c r="AZ847" s="15"/>
      <c r="BA847" s="15"/>
      <c r="BB847" s="15"/>
      <c r="BC847" s="15"/>
      <c r="BD847" s="42"/>
      <c r="BE847" s="17"/>
      <c r="BF847" s="17"/>
      <c r="BG847" s="15"/>
    </row>
    <row r="848" ht="12.75" customHeight="1">
      <c r="A848" s="15"/>
      <c r="B848" s="13"/>
      <c r="C848" s="15"/>
      <c r="D848" s="15"/>
      <c r="E848" s="17"/>
      <c r="F848" s="17"/>
      <c r="G848" s="15"/>
      <c r="H848" s="15"/>
      <c r="I848" s="15"/>
      <c r="J848" s="49"/>
      <c r="K848" s="15"/>
      <c r="L848" s="21"/>
      <c r="M848" s="17"/>
      <c r="N848" s="17"/>
      <c r="O848" s="15"/>
      <c r="P848" s="15"/>
      <c r="Q848" s="15"/>
      <c r="R848" s="17"/>
      <c r="S848" s="26"/>
      <c r="T848" s="26"/>
      <c r="U848" s="26"/>
      <c r="V848" s="26"/>
      <c r="W848" s="26"/>
      <c r="X848" s="26"/>
      <c r="Y848" s="15"/>
      <c r="Z848" s="49"/>
      <c r="AA848" s="15"/>
      <c r="AB848" s="15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49"/>
      <c r="AP848" s="15"/>
      <c r="AQ848" s="15"/>
      <c r="AR848" s="209"/>
      <c r="AS848" s="210"/>
      <c r="AT848" s="210"/>
      <c r="AU848" s="210"/>
      <c r="AV848" s="210"/>
      <c r="AW848" s="210"/>
      <c r="AX848" s="210"/>
      <c r="AY848" s="49"/>
      <c r="AZ848" s="15"/>
      <c r="BA848" s="15"/>
      <c r="BB848" s="15"/>
      <c r="BC848" s="15"/>
      <c r="BD848" s="42"/>
      <c r="BE848" s="17"/>
      <c r="BF848" s="17"/>
      <c r="BG848" s="15"/>
    </row>
    <row r="849" ht="12.75" customHeight="1">
      <c r="A849" s="15"/>
      <c r="B849" s="13"/>
      <c r="C849" s="15"/>
      <c r="D849" s="15"/>
      <c r="E849" s="17"/>
      <c r="F849" s="17"/>
      <c r="G849" s="15"/>
      <c r="H849" s="15"/>
      <c r="I849" s="15"/>
      <c r="J849" s="49"/>
      <c r="K849" s="15"/>
      <c r="L849" s="21"/>
      <c r="M849" s="17"/>
      <c r="N849" s="17"/>
      <c r="O849" s="15"/>
      <c r="P849" s="15"/>
      <c r="Q849" s="15"/>
      <c r="R849" s="17"/>
      <c r="S849" s="26"/>
      <c r="T849" s="26"/>
      <c r="U849" s="26"/>
      <c r="V849" s="26"/>
      <c r="W849" s="26"/>
      <c r="X849" s="26"/>
      <c r="Y849" s="15"/>
      <c r="Z849" s="49"/>
      <c r="AA849" s="15"/>
      <c r="AB849" s="15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49"/>
      <c r="AP849" s="15"/>
      <c r="AQ849" s="15"/>
      <c r="AR849" s="209"/>
      <c r="AS849" s="210"/>
      <c r="AT849" s="210"/>
      <c r="AU849" s="210"/>
      <c r="AV849" s="210"/>
      <c r="AW849" s="210"/>
      <c r="AX849" s="210"/>
      <c r="AY849" s="49"/>
      <c r="AZ849" s="15"/>
      <c r="BA849" s="15"/>
      <c r="BB849" s="15"/>
      <c r="BC849" s="15"/>
      <c r="BD849" s="42"/>
      <c r="BE849" s="17"/>
      <c r="BF849" s="17"/>
      <c r="BG849" s="15"/>
    </row>
    <row r="850" ht="12.75" customHeight="1">
      <c r="A850" s="15"/>
      <c r="B850" s="13"/>
      <c r="C850" s="15"/>
      <c r="D850" s="15"/>
      <c r="E850" s="17"/>
      <c r="F850" s="17"/>
      <c r="G850" s="15"/>
      <c r="H850" s="15"/>
      <c r="I850" s="15"/>
      <c r="J850" s="49"/>
      <c r="K850" s="15"/>
      <c r="L850" s="21"/>
      <c r="M850" s="17"/>
      <c r="N850" s="17"/>
      <c r="O850" s="15"/>
      <c r="P850" s="15"/>
      <c r="Q850" s="15"/>
      <c r="R850" s="17"/>
      <c r="S850" s="26"/>
      <c r="T850" s="26"/>
      <c r="U850" s="26"/>
      <c r="V850" s="26"/>
      <c r="W850" s="26"/>
      <c r="X850" s="26"/>
      <c r="Y850" s="15"/>
      <c r="Z850" s="49"/>
      <c r="AA850" s="15"/>
      <c r="AB850" s="15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49"/>
      <c r="AP850" s="15"/>
      <c r="AQ850" s="15"/>
      <c r="AR850" s="209"/>
      <c r="AS850" s="210"/>
      <c r="AT850" s="210"/>
      <c r="AU850" s="210"/>
      <c r="AV850" s="210"/>
      <c r="AW850" s="210"/>
      <c r="AX850" s="210"/>
      <c r="AY850" s="49"/>
      <c r="AZ850" s="15"/>
      <c r="BA850" s="15"/>
      <c r="BB850" s="15"/>
      <c r="BC850" s="15"/>
      <c r="BD850" s="42"/>
      <c r="BE850" s="17"/>
      <c r="BF850" s="17"/>
      <c r="BG850" s="15"/>
    </row>
    <row r="851" ht="12.75" customHeight="1">
      <c r="A851" s="15"/>
      <c r="B851" s="13"/>
      <c r="C851" s="15"/>
      <c r="D851" s="15"/>
      <c r="E851" s="17"/>
      <c r="F851" s="17"/>
      <c r="G851" s="15"/>
      <c r="H851" s="15"/>
      <c r="I851" s="15"/>
      <c r="J851" s="49"/>
      <c r="K851" s="15"/>
      <c r="L851" s="21"/>
      <c r="M851" s="17"/>
      <c r="N851" s="17"/>
      <c r="O851" s="15"/>
      <c r="P851" s="15"/>
      <c r="Q851" s="15"/>
      <c r="R851" s="17"/>
      <c r="S851" s="26"/>
      <c r="T851" s="26"/>
      <c r="U851" s="26"/>
      <c r="V851" s="26"/>
      <c r="W851" s="26"/>
      <c r="X851" s="26"/>
      <c r="Y851" s="15"/>
      <c r="Z851" s="49"/>
      <c r="AA851" s="15"/>
      <c r="AB851" s="15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49"/>
      <c r="AP851" s="15"/>
      <c r="AQ851" s="15"/>
      <c r="AR851" s="209"/>
      <c r="AS851" s="210"/>
      <c r="AT851" s="210"/>
      <c r="AU851" s="210"/>
      <c r="AV851" s="210"/>
      <c r="AW851" s="210"/>
      <c r="AX851" s="210"/>
      <c r="AY851" s="49"/>
      <c r="AZ851" s="15"/>
      <c r="BA851" s="15"/>
      <c r="BB851" s="15"/>
      <c r="BC851" s="15"/>
      <c r="BD851" s="42"/>
      <c r="BE851" s="17"/>
      <c r="BF851" s="17"/>
      <c r="BG851" s="15"/>
    </row>
    <row r="852" ht="12.75" customHeight="1">
      <c r="A852" s="15"/>
      <c r="B852" s="13"/>
      <c r="C852" s="15"/>
      <c r="D852" s="15"/>
      <c r="E852" s="17"/>
      <c r="F852" s="17"/>
      <c r="G852" s="15"/>
      <c r="H852" s="15"/>
      <c r="I852" s="15"/>
      <c r="J852" s="49"/>
      <c r="K852" s="15"/>
      <c r="L852" s="21"/>
      <c r="M852" s="17"/>
      <c r="N852" s="17"/>
      <c r="O852" s="15"/>
      <c r="P852" s="15"/>
      <c r="Q852" s="15"/>
      <c r="R852" s="17"/>
      <c r="S852" s="26"/>
      <c r="T852" s="26"/>
      <c r="U852" s="26"/>
      <c r="V852" s="26"/>
      <c r="W852" s="26"/>
      <c r="X852" s="26"/>
      <c r="Y852" s="15"/>
      <c r="Z852" s="49"/>
      <c r="AA852" s="15"/>
      <c r="AB852" s="15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49"/>
      <c r="AP852" s="15"/>
      <c r="AQ852" s="15"/>
      <c r="AR852" s="209"/>
      <c r="AS852" s="210"/>
      <c r="AT852" s="210"/>
      <c r="AU852" s="210"/>
      <c r="AV852" s="210"/>
      <c r="AW852" s="210"/>
      <c r="AX852" s="210"/>
      <c r="AY852" s="49"/>
      <c r="AZ852" s="15"/>
      <c r="BA852" s="15"/>
      <c r="BB852" s="15"/>
      <c r="BC852" s="15"/>
      <c r="BD852" s="42"/>
      <c r="BE852" s="17"/>
      <c r="BF852" s="17"/>
      <c r="BG852" s="15"/>
    </row>
    <row r="853" ht="12.75" customHeight="1">
      <c r="A853" s="15"/>
      <c r="B853" s="13"/>
      <c r="C853" s="15"/>
      <c r="D853" s="15"/>
      <c r="E853" s="17"/>
      <c r="F853" s="17"/>
      <c r="G853" s="15"/>
      <c r="H853" s="15"/>
      <c r="I853" s="15"/>
      <c r="J853" s="49"/>
      <c r="K853" s="15"/>
      <c r="L853" s="21"/>
      <c r="M853" s="17"/>
      <c r="N853" s="17"/>
      <c r="O853" s="15"/>
      <c r="P853" s="15"/>
      <c r="Q853" s="15"/>
      <c r="R853" s="17"/>
      <c r="S853" s="26"/>
      <c r="T853" s="26"/>
      <c r="U853" s="26"/>
      <c r="V853" s="26"/>
      <c r="W853" s="26"/>
      <c r="X853" s="26"/>
      <c r="Y853" s="15"/>
      <c r="Z853" s="49"/>
      <c r="AA853" s="15"/>
      <c r="AB853" s="15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49"/>
      <c r="AP853" s="15"/>
      <c r="AQ853" s="15"/>
      <c r="AR853" s="209"/>
      <c r="AS853" s="210"/>
      <c r="AT853" s="210"/>
      <c r="AU853" s="210"/>
      <c r="AV853" s="210"/>
      <c r="AW853" s="210"/>
      <c r="AX853" s="210"/>
      <c r="AY853" s="49"/>
      <c r="AZ853" s="15"/>
      <c r="BA853" s="15"/>
      <c r="BB853" s="15"/>
      <c r="BC853" s="15"/>
      <c r="BD853" s="42"/>
      <c r="BE853" s="17"/>
      <c r="BF853" s="17"/>
      <c r="BG853" s="15"/>
    </row>
    <row r="854" ht="12.75" customHeight="1">
      <c r="A854" s="15"/>
      <c r="B854" s="13"/>
      <c r="C854" s="15"/>
      <c r="D854" s="15"/>
      <c r="E854" s="17"/>
      <c r="F854" s="17"/>
      <c r="G854" s="15"/>
      <c r="H854" s="15"/>
      <c r="I854" s="15"/>
      <c r="J854" s="49"/>
      <c r="K854" s="15"/>
      <c r="L854" s="21"/>
      <c r="M854" s="17"/>
      <c r="N854" s="17"/>
      <c r="O854" s="15"/>
      <c r="P854" s="15"/>
      <c r="Q854" s="15"/>
      <c r="R854" s="17"/>
      <c r="S854" s="26"/>
      <c r="T854" s="26"/>
      <c r="U854" s="26"/>
      <c r="V854" s="26"/>
      <c r="W854" s="26"/>
      <c r="X854" s="26"/>
      <c r="Y854" s="15"/>
      <c r="Z854" s="49"/>
      <c r="AA854" s="15"/>
      <c r="AB854" s="15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49"/>
      <c r="AP854" s="15"/>
      <c r="AQ854" s="15"/>
      <c r="AR854" s="209"/>
      <c r="AS854" s="210"/>
      <c r="AT854" s="210"/>
      <c r="AU854" s="210"/>
      <c r="AV854" s="210"/>
      <c r="AW854" s="210"/>
      <c r="AX854" s="210"/>
      <c r="AY854" s="49"/>
      <c r="AZ854" s="15"/>
      <c r="BA854" s="15"/>
      <c r="BB854" s="15"/>
      <c r="BC854" s="15"/>
      <c r="BD854" s="42"/>
      <c r="BE854" s="17"/>
      <c r="BF854" s="17"/>
      <c r="BG854" s="15"/>
    </row>
    <row r="855" ht="12.75" customHeight="1">
      <c r="A855" s="15"/>
      <c r="B855" s="13"/>
      <c r="C855" s="15"/>
      <c r="D855" s="15"/>
      <c r="E855" s="17"/>
      <c r="F855" s="17"/>
      <c r="G855" s="15"/>
      <c r="H855" s="15"/>
      <c r="I855" s="15"/>
      <c r="J855" s="49"/>
      <c r="K855" s="15"/>
      <c r="L855" s="21"/>
      <c r="M855" s="17"/>
      <c r="N855" s="17"/>
      <c r="O855" s="15"/>
      <c r="P855" s="15"/>
      <c r="Q855" s="15"/>
      <c r="R855" s="17"/>
      <c r="S855" s="26"/>
      <c r="T855" s="26"/>
      <c r="U855" s="26"/>
      <c r="V855" s="26"/>
      <c r="W855" s="26"/>
      <c r="X855" s="26"/>
      <c r="Y855" s="15"/>
      <c r="Z855" s="49"/>
      <c r="AA855" s="15"/>
      <c r="AB855" s="15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49"/>
      <c r="AP855" s="15"/>
      <c r="AQ855" s="15"/>
      <c r="AR855" s="209"/>
      <c r="AS855" s="210"/>
      <c r="AT855" s="210"/>
      <c r="AU855" s="210"/>
      <c r="AV855" s="210"/>
      <c r="AW855" s="210"/>
      <c r="AX855" s="210"/>
      <c r="AY855" s="49"/>
      <c r="AZ855" s="15"/>
      <c r="BA855" s="15"/>
      <c r="BB855" s="15"/>
      <c r="BC855" s="15"/>
      <c r="BD855" s="42"/>
      <c r="BE855" s="17"/>
      <c r="BF855" s="17"/>
      <c r="BG855" s="15"/>
    </row>
    <row r="856" ht="12.75" customHeight="1">
      <c r="A856" s="15"/>
      <c r="B856" s="13"/>
      <c r="C856" s="15"/>
      <c r="D856" s="15"/>
      <c r="E856" s="17"/>
      <c r="F856" s="17"/>
      <c r="G856" s="15"/>
      <c r="H856" s="15"/>
      <c r="I856" s="15"/>
      <c r="J856" s="49"/>
      <c r="K856" s="15"/>
      <c r="L856" s="21"/>
      <c r="M856" s="17"/>
      <c r="N856" s="17"/>
      <c r="O856" s="15"/>
      <c r="P856" s="15"/>
      <c r="Q856" s="15"/>
      <c r="R856" s="17"/>
      <c r="S856" s="26"/>
      <c r="T856" s="26"/>
      <c r="U856" s="26"/>
      <c r="V856" s="26"/>
      <c r="W856" s="26"/>
      <c r="X856" s="26"/>
      <c r="Y856" s="15"/>
      <c r="Z856" s="49"/>
      <c r="AA856" s="15"/>
      <c r="AB856" s="15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49"/>
      <c r="AP856" s="15"/>
      <c r="AQ856" s="15"/>
      <c r="AR856" s="209"/>
      <c r="AS856" s="210"/>
      <c r="AT856" s="210"/>
      <c r="AU856" s="210"/>
      <c r="AV856" s="210"/>
      <c r="AW856" s="210"/>
      <c r="AX856" s="210"/>
      <c r="AY856" s="49"/>
      <c r="AZ856" s="15"/>
      <c r="BA856" s="15"/>
      <c r="BB856" s="15"/>
      <c r="BC856" s="15"/>
      <c r="BD856" s="42"/>
      <c r="BE856" s="17"/>
      <c r="BF856" s="17"/>
      <c r="BG856" s="15"/>
    </row>
    <row r="857" ht="12.75" customHeight="1">
      <c r="A857" s="15"/>
      <c r="B857" s="13"/>
      <c r="C857" s="15"/>
      <c r="D857" s="15"/>
      <c r="E857" s="17"/>
      <c r="F857" s="17"/>
      <c r="G857" s="15"/>
      <c r="H857" s="15"/>
      <c r="I857" s="15"/>
      <c r="J857" s="49"/>
      <c r="K857" s="15"/>
      <c r="L857" s="21"/>
      <c r="M857" s="17"/>
      <c r="N857" s="17"/>
      <c r="O857" s="15"/>
      <c r="P857" s="15"/>
      <c r="Q857" s="15"/>
      <c r="R857" s="17"/>
      <c r="S857" s="26"/>
      <c r="T857" s="26"/>
      <c r="U857" s="26"/>
      <c r="V857" s="26"/>
      <c r="W857" s="26"/>
      <c r="X857" s="26"/>
      <c r="Y857" s="15"/>
      <c r="Z857" s="49"/>
      <c r="AA857" s="15"/>
      <c r="AB857" s="15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49"/>
      <c r="AP857" s="15"/>
      <c r="AQ857" s="15"/>
      <c r="AR857" s="209"/>
      <c r="AS857" s="210"/>
      <c r="AT857" s="210"/>
      <c r="AU857" s="210"/>
      <c r="AV857" s="210"/>
      <c r="AW857" s="210"/>
      <c r="AX857" s="210"/>
      <c r="AY857" s="49"/>
      <c r="AZ857" s="15"/>
      <c r="BA857" s="15"/>
      <c r="BB857" s="15"/>
      <c r="BC857" s="15"/>
      <c r="BD857" s="42"/>
      <c r="BE857" s="17"/>
      <c r="BF857" s="17"/>
      <c r="BG857" s="15"/>
    </row>
    <row r="858" ht="12.75" customHeight="1">
      <c r="A858" s="15"/>
      <c r="B858" s="13"/>
      <c r="C858" s="15"/>
      <c r="D858" s="15"/>
      <c r="E858" s="17"/>
      <c r="F858" s="17"/>
      <c r="G858" s="15"/>
      <c r="H858" s="15"/>
      <c r="I858" s="15"/>
      <c r="J858" s="49"/>
      <c r="K858" s="15"/>
      <c r="L858" s="21"/>
      <c r="M858" s="17"/>
      <c r="N858" s="17"/>
      <c r="O858" s="15"/>
      <c r="P858" s="15"/>
      <c r="Q858" s="15"/>
      <c r="R858" s="17"/>
      <c r="S858" s="26"/>
      <c r="T858" s="26"/>
      <c r="U858" s="26"/>
      <c r="V858" s="26"/>
      <c r="W858" s="26"/>
      <c r="X858" s="26"/>
      <c r="Y858" s="15"/>
      <c r="Z858" s="49"/>
      <c r="AA858" s="15"/>
      <c r="AB858" s="15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49"/>
      <c r="AP858" s="15"/>
      <c r="AQ858" s="15"/>
      <c r="AR858" s="209"/>
      <c r="AS858" s="210"/>
      <c r="AT858" s="210"/>
      <c r="AU858" s="210"/>
      <c r="AV858" s="210"/>
      <c r="AW858" s="210"/>
      <c r="AX858" s="210"/>
      <c r="AY858" s="49"/>
      <c r="AZ858" s="15"/>
      <c r="BA858" s="15"/>
      <c r="BB858" s="15"/>
      <c r="BC858" s="15"/>
      <c r="BD858" s="42"/>
      <c r="BE858" s="17"/>
      <c r="BF858" s="17"/>
      <c r="BG858" s="15"/>
    </row>
    <row r="859" ht="12.75" customHeight="1">
      <c r="A859" s="15"/>
      <c r="B859" s="13"/>
      <c r="C859" s="15"/>
      <c r="D859" s="15"/>
      <c r="E859" s="17"/>
      <c r="F859" s="17"/>
      <c r="G859" s="15"/>
      <c r="H859" s="15"/>
      <c r="I859" s="15"/>
      <c r="J859" s="49"/>
      <c r="K859" s="15"/>
      <c r="L859" s="21"/>
      <c r="M859" s="17"/>
      <c r="N859" s="17"/>
      <c r="O859" s="15"/>
      <c r="P859" s="15"/>
      <c r="Q859" s="15"/>
      <c r="R859" s="17"/>
      <c r="S859" s="26"/>
      <c r="T859" s="26"/>
      <c r="U859" s="26"/>
      <c r="V859" s="26"/>
      <c r="W859" s="26"/>
      <c r="X859" s="26"/>
      <c r="Y859" s="15"/>
      <c r="Z859" s="49"/>
      <c r="AA859" s="15"/>
      <c r="AB859" s="15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49"/>
      <c r="AP859" s="15"/>
      <c r="AQ859" s="15"/>
      <c r="AR859" s="209"/>
      <c r="AS859" s="210"/>
      <c r="AT859" s="210"/>
      <c r="AU859" s="210"/>
      <c r="AV859" s="210"/>
      <c r="AW859" s="210"/>
      <c r="AX859" s="210"/>
      <c r="AY859" s="49"/>
      <c r="AZ859" s="15"/>
      <c r="BA859" s="15"/>
      <c r="BB859" s="15"/>
      <c r="BC859" s="15"/>
      <c r="BD859" s="42"/>
      <c r="BE859" s="17"/>
      <c r="BF859" s="17"/>
      <c r="BG859" s="15"/>
    </row>
    <row r="860" ht="12.75" customHeight="1">
      <c r="A860" s="15"/>
      <c r="B860" s="13"/>
      <c r="C860" s="15"/>
      <c r="D860" s="15"/>
      <c r="E860" s="17"/>
      <c r="F860" s="17"/>
      <c r="G860" s="15"/>
      <c r="H860" s="15"/>
      <c r="I860" s="15"/>
      <c r="J860" s="49"/>
      <c r="K860" s="15"/>
      <c r="L860" s="21"/>
      <c r="M860" s="17"/>
      <c r="N860" s="17"/>
      <c r="O860" s="15"/>
      <c r="P860" s="15"/>
      <c r="Q860" s="15"/>
      <c r="R860" s="17"/>
      <c r="S860" s="26"/>
      <c r="T860" s="26"/>
      <c r="U860" s="26"/>
      <c r="V860" s="26"/>
      <c r="W860" s="26"/>
      <c r="X860" s="26"/>
      <c r="Y860" s="15"/>
      <c r="Z860" s="49"/>
      <c r="AA860" s="15"/>
      <c r="AB860" s="15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49"/>
      <c r="AP860" s="15"/>
      <c r="AQ860" s="15"/>
      <c r="AR860" s="209"/>
      <c r="AS860" s="210"/>
      <c r="AT860" s="210"/>
      <c r="AU860" s="210"/>
      <c r="AV860" s="210"/>
      <c r="AW860" s="210"/>
      <c r="AX860" s="210"/>
      <c r="AY860" s="49"/>
      <c r="AZ860" s="15"/>
      <c r="BA860" s="15"/>
      <c r="BB860" s="15"/>
      <c r="BC860" s="15"/>
      <c r="BD860" s="42"/>
      <c r="BE860" s="17"/>
      <c r="BF860" s="17"/>
      <c r="BG860" s="15"/>
    </row>
    <row r="861" ht="12.75" customHeight="1">
      <c r="A861" s="15"/>
      <c r="B861" s="13"/>
      <c r="C861" s="15"/>
      <c r="D861" s="15"/>
      <c r="E861" s="17"/>
      <c r="F861" s="17"/>
      <c r="G861" s="15"/>
      <c r="H861" s="15"/>
      <c r="I861" s="15"/>
      <c r="J861" s="49"/>
      <c r="K861" s="15"/>
      <c r="L861" s="21"/>
      <c r="M861" s="17"/>
      <c r="N861" s="17"/>
      <c r="O861" s="15"/>
      <c r="P861" s="15"/>
      <c r="Q861" s="15"/>
      <c r="R861" s="17"/>
      <c r="S861" s="26"/>
      <c r="T861" s="26"/>
      <c r="U861" s="26"/>
      <c r="V861" s="26"/>
      <c r="W861" s="26"/>
      <c r="X861" s="26"/>
      <c r="Y861" s="15"/>
      <c r="Z861" s="49"/>
      <c r="AA861" s="15"/>
      <c r="AB861" s="15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49"/>
      <c r="AP861" s="15"/>
      <c r="AQ861" s="15"/>
      <c r="AR861" s="209"/>
      <c r="AS861" s="210"/>
      <c r="AT861" s="210"/>
      <c r="AU861" s="210"/>
      <c r="AV861" s="210"/>
      <c r="AW861" s="210"/>
      <c r="AX861" s="210"/>
      <c r="AY861" s="49"/>
      <c r="AZ861" s="15"/>
      <c r="BA861" s="15"/>
      <c r="BB861" s="15"/>
      <c r="BC861" s="15"/>
      <c r="BD861" s="42"/>
      <c r="BE861" s="17"/>
      <c r="BF861" s="17"/>
      <c r="BG861" s="15"/>
    </row>
    <row r="862" ht="12.75" customHeight="1">
      <c r="A862" s="15"/>
      <c r="B862" s="13"/>
      <c r="C862" s="15"/>
      <c r="D862" s="15"/>
      <c r="E862" s="17"/>
      <c r="F862" s="17"/>
      <c r="G862" s="15"/>
      <c r="H862" s="15"/>
      <c r="I862" s="15"/>
      <c r="J862" s="49"/>
      <c r="K862" s="15"/>
      <c r="L862" s="21"/>
      <c r="M862" s="17"/>
      <c r="N862" s="17"/>
      <c r="O862" s="15"/>
      <c r="P862" s="15"/>
      <c r="Q862" s="15"/>
      <c r="R862" s="17"/>
      <c r="S862" s="26"/>
      <c r="T862" s="26"/>
      <c r="U862" s="26"/>
      <c r="V862" s="26"/>
      <c r="W862" s="26"/>
      <c r="X862" s="26"/>
      <c r="Y862" s="15"/>
      <c r="Z862" s="49"/>
      <c r="AA862" s="15"/>
      <c r="AB862" s="15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49"/>
      <c r="AP862" s="15"/>
      <c r="AQ862" s="15"/>
      <c r="AR862" s="209"/>
      <c r="AS862" s="210"/>
      <c r="AT862" s="210"/>
      <c r="AU862" s="210"/>
      <c r="AV862" s="210"/>
      <c r="AW862" s="210"/>
      <c r="AX862" s="210"/>
      <c r="AY862" s="49"/>
      <c r="AZ862" s="15"/>
      <c r="BA862" s="15"/>
      <c r="BB862" s="15"/>
      <c r="BC862" s="15"/>
      <c r="BD862" s="42"/>
      <c r="BE862" s="17"/>
      <c r="BF862" s="17"/>
      <c r="BG862" s="15"/>
    </row>
    <row r="863" ht="12.75" customHeight="1">
      <c r="A863" s="15"/>
      <c r="B863" s="13"/>
      <c r="C863" s="15"/>
      <c r="D863" s="15"/>
      <c r="E863" s="17"/>
      <c r="F863" s="17"/>
      <c r="G863" s="15"/>
      <c r="H863" s="15"/>
      <c r="I863" s="15"/>
      <c r="J863" s="49"/>
      <c r="K863" s="15"/>
      <c r="L863" s="21"/>
      <c r="M863" s="17"/>
      <c r="N863" s="17"/>
      <c r="O863" s="15"/>
      <c r="P863" s="15"/>
      <c r="Q863" s="15"/>
      <c r="R863" s="17"/>
      <c r="S863" s="26"/>
      <c r="T863" s="26"/>
      <c r="U863" s="26"/>
      <c r="V863" s="26"/>
      <c r="W863" s="26"/>
      <c r="X863" s="26"/>
      <c r="Y863" s="15"/>
      <c r="Z863" s="49"/>
      <c r="AA863" s="15"/>
      <c r="AB863" s="15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49"/>
      <c r="AP863" s="15"/>
      <c r="AQ863" s="15"/>
      <c r="AR863" s="209"/>
      <c r="AS863" s="210"/>
      <c r="AT863" s="210"/>
      <c r="AU863" s="210"/>
      <c r="AV863" s="210"/>
      <c r="AW863" s="210"/>
      <c r="AX863" s="210"/>
      <c r="AY863" s="49"/>
      <c r="AZ863" s="15"/>
      <c r="BA863" s="15"/>
      <c r="BB863" s="15"/>
      <c r="BC863" s="15"/>
      <c r="BD863" s="42"/>
      <c r="BE863" s="17"/>
      <c r="BF863" s="17"/>
      <c r="BG863" s="15"/>
    </row>
    <row r="864" ht="12.75" customHeight="1">
      <c r="A864" s="15"/>
      <c r="B864" s="13"/>
      <c r="C864" s="15"/>
      <c r="D864" s="15"/>
      <c r="E864" s="17"/>
      <c r="F864" s="17"/>
      <c r="G864" s="15"/>
      <c r="H864" s="15"/>
      <c r="I864" s="15"/>
      <c r="J864" s="49"/>
      <c r="K864" s="15"/>
      <c r="L864" s="21"/>
      <c r="M864" s="17"/>
      <c r="N864" s="17"/>
      <c r="O864" s="15"/>
      <c r="P864" s="15"/>
      <c r="Q864" s="15"/>
      <c r="R864" s="17"/>
      <c r="S864" s="26"/>
      <c r="T864" s="26"/>
      <c r="U864" s="26"/>
      <c r="V864" s="26"/>
      <c r="W864" s="26"/>
      <c r="X864" s="26"/>
      <c r="Y864" s="15"/>
      <c r="Z864" s="49"/>
      <c r="AA864" s="15"/>
      <c r="AB864" s="15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49"/>
      <c r="AP864" s="15"/>
      <c r="AQ864" s="15"/>
      <c r="AR864" s="209"/>
      <c r="AS864" s="210"/>
      <c r="AT864" s="210"/>
      <c r="AU864" s="210"/>
      <c r="AV864" s="210"/>
      <c r="AW864" s="210"/>
      <c r="AX864" s="210"/>
      <c r="AY864" s="49"/>
      <c r="AZ864" s="15"/>
      <c r="BA864" s="15"/>
      <c r="BB864" s="15"/>
      <c r="BC864" s="15"/>
      <c r="BD864" s="42"/>
      <c r="BE864" s="17"/>
      <c r="BF864" s="17"/>
      <c r="BG864" s="15"/>
    </row>
    <row r="865" ht="12.75" customHeight="1">
      <c r="A865" s="15"/>
      <c r="B865" s="13"/>
      <c r="C865" s="15"/>
      <c r="D865" s="15"/>
      <c r="E865" s="17"/>
      <c r="F865" s="17"/>
      <c r="G865" s="15"/>
      <c r="H865" s="15"/>
      <c r="I865" s="15"/>
      <c r="J865" s="49"/>
      <c r="K865" s="15"/>
      <c r="L865" s="21"/>
      <c r="M865" s="17"/>
      <c r="N865" s="17"/>
      <c r="O865" s="15"/>
      <c r="P865" s="15"/>
      <c r="Q865" s="15"/>
      <c r="R865" s="17"/>
      <c r="S865" s="26"/>
      <c r="T865" s="26"/>
      <c r="U865" s="26"/>
      <c r="V865" s="26"/>
      <c r="W865" s="26"/>
      <c r="X865" s="26"/>
      <c r="Y865" s="15"/>
      <c r="Z865" s="49"/>
      <c r="AA865" s="15"/>
      <c r="AB865" s="15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49"/>
      <c r="AP865" s="15"/>
      <c r="AQ865" s="15"/>
      <c r="AR865" s="209"/>
      <c r="AS865" s="210"/>
      <c r="AT865" s="210"/>
      <c r="AU865" s="210"/>
      <c r="AV865" s="210"/>
      <c r="AW865" s="210"/>
      <c r="AX865" s="210"/>
      <c r="AY865" s="49"/>
      <c r="AZ865" s="15"/>
      <c r="BA865" s="15"/>
      <c r="BB865" s="15"/>
      <c r="BC865" s="15"/>
      <c r="BD865" s="42"/>
      <c r="BE865" s="17"/>
      <c r="BF865" s="17"/>
      <c r="BG865" s="15"/>
    </row>
    <row r="866" ht="12.75" customHeight="1">
      <c r="A866" s="15"/>
      <c r="B866" s="13"/>
      <c r="C866" s="15"/>
      <c r="D866" s="15"/>
      <c r="E866" s="17"/>
      <c r="F866" s="17"/>
      <c r="G866" s="15"/>
      <c r="H866" s="15"/>
      <c r="I866" s="15"/>
      <c r="J866" s="49"/>
      <c r="K866" s="15"/>
      <c r="L866" s="21"/>
      <c r="M866" s="17"/>
      <c r="N866" s="17"/>
      <c r="O866" s="15"/>
      <c r="P866" s="15"/>
      <c r="Q866" s="15"/>
      <c r="R866" s="17"/>
      <c r="S866" s="26"/>
      <c r="T866" s="26"/>
      <c r="U866" s="26"/>
      <c r="V866" s="26"/>
      <c r="W866" s="26"/>
      <c r="X866" s="26"/>
      <c r="Y866" s="15"/>
      <c r="Z866" s="49"/>
      <c r="AA866" s="15"/>
      <c r="AB866" s="15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49"/>
      <c r="AP866" s="15"/>
      <c r="AQ866" s="15"/>
      <c r="AR866" s="209"/>
      <c r="AS866" s="210"/>
      <c r="AT866" s="210"/>
      <c r="AU866" s="210"/>
      <c r="AV866" s="210"/>
      <c r="AW866" s="210"/>
      <c r="AX866" s="210"/>
      <c r="AY866" s="49"/>
      <c r="AZ866" s="15"/>
      <c r="BA866" s="15"/>
      <c r="BB866" s="15"/>
      <c r="BC866" s="15"/>
      <c r="BD866" s="42"/>
      <c r="BE866" s="17"/>
      <c r="BF866" s="17"/>
      <c r="BG866" s="15"/>
    </row>
    <row r="867" ht="12.75" customHeight="1">
      <c r="A867" s="15"/>
      <c r="B867" s="13"/>
      <c r="C867" s="15"/>
      <c r="D867" s="15"/>
      <c r="E867" s="17"/>
      <c r="F867" s="17"/>
      <c r="G867" s="15"/>
      <c r="H867" s="15"/>
      <c r="I867" s="15"/>
      <c r="J867" s="49"/>
      <c r="K867" s="15"/>
      <c r="L867" s="21"/>
      <c r="M867" s="17"/>
      <c r="N867" s="17"/>
      <c r="O867" s="15"/>
      <c r="P867" s="15"/>
      <c r="Q867" s="15"/>
      <c r="R867" s="17"/>
      <c r="S867" s="26"/>
      <c r="T867" s="26"/>
      <c r="U867" s="26"/>
      <c r="V867" s="26"/>
      <c r="W867" s="26"/>
      <c r="X867" s="26"/>
      <c r="Y867" s="15"/>
      <c r="Z867" s="49"/>
      <c r="AA867" s="15"/>
      <c r="AB867" s="15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49"/>
      <c r="AP867" s="15"/>
      <c r="AQ867" s="15"/>
      <c r="AR867" s="209"/>
      <c r="AS867" s="210"/>
      <c r="AT867" s="210"/>
      <c r="AU867" s="210"/>
      <c r="AV867" s="210"/>
      <c r="AW867" s="210"/>
      <c r="AX867" s="210"/>
      <c r="AY867" s="49"/>
      <c r="AZ867" s="15"/>
      <c r="BA867" s="15"/>
      <c r="BB867" s="15"/>
      <c r="BC867" s="15"/>
      <c r="BD867" s="42"/>
      <c r="BE867" s="17"/>
      <c r="BF867" s="17"/>
      <c r="BG867" s="15"/>
    </row>
    <row r="868" ht="12.75" customHeight="1">
      <c r="A868" s="15"/>
      <c r="B868" s="13"/>
      <c r="C868" s="15"/>
      <c r="D868" s="15"/>
      <c r="E868" s="17"/>
      <c r="F868" s="17"/>
      <c r="G868" s="15"/>
      <c r="H868" s="15"/>
      <c r="I868" s="15"/>
      <c r="J868" s="49"/>
      <c r="K868" s="15"/>
      <c r="L868" s="21"/>
      <c r="M868" s="17"/>
      <c r="N868" s="17"/>
      <c r="O868" s="15"/>
      <c r="P868" s="15"/>
      <c r="Q868" s="15"/>
      <c r="R868" s="17"/>
      <c r="S868" s="26"/>
      <c r="T868" s="26"/>
      <c r="U868" s="26"/>
      <c r="V868" s="26"/>
      <c r="W868" s="26"/>
      <c r="X868" s="26"/>
      <c r="Y868" s="15"/>
      <c r="Z868" s="49"/>
      <c r="AA868" s="15"/>
      <c r="AB868" s="15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49"/>
      <c r="AP868" s="15"/>
      <c r="AQ868" s="15"/>
      <c r="AR868" s="209"/>
      <c r="AS868" s="210"/>
      <c r="AT868" s="210"/>
      <c r="AU868" s="210"/>
      <c r="AV868" s="210"/>
      <c r="AW868" s="210"/>
      <c r="AX868" s="210"/>
      <c r="AY868" s="49"/>
      <c r="AZ868" s="15"/>
      <c r="BA868" s="15"/>
      <c r="BB868" s="15"/>
      <c r="BC868" s="15"/>
      <c r="BD868" s="42"/>
      <c r="BE868" s="17"/>
      <c r="BF868" s="17"/>
      <c r="BG868" s="15"/>
    </row>
    <row r="869" ht="12.75" customHeight="1">
      <c r="A869" s="15"/>
      <c r="B869" s="13"/>
      <c r="C869" s="15"/>
      <c r="D869" s="15"/>
      <c r="E869" s="17"/>
      <c r="F869" s="17"/>
      <c r="G869" s="15"/>
      <c r="H869" s="15"/>
      <c r="I869" s="15"/>
      <c r="J869" s="49"/>
      <c r="K869" s="15"/>
      <c r="L869" s="21"/>
      <c r="M869" s="17"/>
      <c r="N869" s="17"/>
      <c r="O869" s="15"/>
      <c r="P869" s="15"/>
      <c r="Q869" s="15"/>
      <c r="R869" s="17"/>
      <c r="S869" s="26"/>
      <c r="T869" s="26"/>
      <c r="U869" s="26"/>
      <c r="V869" s="26"/>
      <c r="W869" s="26"/>
      <c r="X869" s="26"/>
      <c r="Y869" s="15"/>
      <c r="Z869" s="49"/>
      <c r="AA869" s="15"/>
      <c r="AB869" s="15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49"/>
      <c r="AP869" s="15"/>
      <c r="AQ869" s="15"/>
      <c r="AR869" s="209"/>
      <c r="AS869" s="210"/>
      <c r="AT869" s="210"/>
      <c r="AU869" s="210"/>
      <c r="AV869" s="210"/>
      <c r="AW869" s="210"/>
      <c r="AX869" s="210"/>
      <c r="AY869" s="49"/>
      <c r="AZ869" s="15"/>
      <c r="BA869" s="15"/>
      <c r="BB869" s="15"/>
      <c r="BC869" s="15"/>
      <c r="BD869" s="42"/>
      <c r="BE869" s="17"/>
      <c r="BF869" s="17"/>
      <c r="BG869" s="15"/>
    </row>
    <row r="870" ht="12.75" customHeight="1">
      <c r="A870" s="15"/>
      <c r="B870" s="13"/>
      <c r="C870" s="15"/>
      <c r="D870" s="15"/>
      <c r="E870" s="17"/>
      <c r="F870" s="17"/>
      <c r="G870" s="15"/>
      <c r="H870" s="15"/>
      <c r="I870" s="15"/>
      <c r="J870" s="49"/>
      <c r="K870" s="15"/>
      <c r="L870" s="21"/>
      <c r="M870" s="17"/>
      <c r="N870" s="17"/>
      <c r="O870" s="15"/>
      <c r="P870" s="15"/>
      <c r="Q870" s="15"/>
      <c r="R870" s="17"/>
      <c r="S870" s="26"/>
      <c r="T870" s="26"/>
      <c r="U870" s="26"/>
      <c r="V870" s="26"/>
      <c r="W870" s="26"/>
      <c r="X870" s="26"/>
      <c r="Y870" s="15"/>
      <c r="Z870" s="49"/>
      <c r="AA870" s="15"/>
      <c r="AB870" s="15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49"/>
      <c r="AP870" s="15"/>
      <c r="AQ870" s="15"/>
      <c r="AR870" s="209"/>
      <c r="AS870" s="210"/>
      <c r="AT870" s="210"/>
      <c r="AU870" s="210"/>
      <c r="AV870" s="210"/>
      <c r="AW870" s="210"/>
      <c r="AX870" s="210"/>
      <c r="AY870" s="49"/>
      <c r="AZ870" s="15"/>
      <c r="BA870" s="15"/>
      <c r="BB870" s="15"/>
      <c r="BC870" s="15"/>
      <c r="BD870" s="42"/>
      <c r="BE870" s="17"/>
      <c r="BF870" s="17"/>
      <c r="BG870" s="15"/>
    </row>
    <row r="871" ht="12.75" customHeight="1">
      <c r="A871" s="15"/>
      <c r="B871" s="13"/>
      <c r="C871" s="15"/>
      <c r="D871" s="15"/>
      <c r="E871" s="17"/>
      <c r="F871" s="17"/>
      <c r="G871" s="15"/>
      <c r="H871" s="15"/>
      <c r="I871" s="15"/>
      <c r="J871" s="49"/>
      <c r="K871" s="15"/>
      <c r="L871" s="21"/>
      <c r="M871" s="17"/>
      <c r="N871" s="17"/>
      <c r="O871" s="15"/>
      <c r="P871" s="15"/>
      <c r="Q871" s="15"/>
      <c r="R871" s="17"/>
      <c r="S871" s="26"/>
      <c r="T871" s="26"/>
      <c r="U871" s="26"/>
      <c r="V871" s="26"/>
      <c r="W871" s="26"/>
      <c r="X871" s="26"/>
      <c r="Y871" s="15"/>
      <c r="Z871" s="49"/>
      <c r="AA871" s="15"/>
      <c r="AB871" s="15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49"/>
      <c r="AP871" s="15"/>
      <c r="AQ871" s="15"/>
      <c r="AR871" s="209"/>
      <c r="AS871" s="210"/>
      <c r="AT871" s="210"/>
      <c r="AU871" s="210"/>
      <c r="AV871" s="210"/>
      <c r="AW871" s="210"/>
      <c r="AX871" s="210"/>
      <c r="AY871" s="49"/>
      <c r="AZ871" s="15"/>
      <c r="BA871" s="15"/>
      <c r="BB871" s="15"/>
      <c r="BC871" s="15"/>
      <c r="BD871" s="42"/>
      <c r="BE871" s="17"/>
      <c r="BF871" s="17"/>
      <c r="BG871" s="15"/>
    </row>
    <row r="872" ht="12.75" customHeight="1">
      <c r="A872" s="15"/>
      <c r="B872" s="13"/>
      <c r="C872" s="15"/>
      <c r="D872" s="15"/>
      <c r="E872" s="17"/>
      <c r="F872" s="17"/>
      <c r="G872" s="15"/>
      <c r="H872" s="15"/>
      <c r="I872" s="15"/>
      <c r="J872" s="49"/>
      <c r="K872" s="15"/>
      <c r="L872" s="21"/>
      <c r="M872" s="17"/>
      <c r="N872" s="17"/>
      <c r="O872" s="15"/>
      <c r="P872" s="15"/>
      <c r="Q872" s="15"/>
      <c r="R872" s="17"/>
      <c r="S872" s="26"/>
      <c r="T872" s="26"/>
      <c r="U872" s="26"/>
      <c r="V872" s="26"/>
      <c r="W872" s="26"/>
      <c r="X872" s="26"/>
      <c r="Y872" s="15"/>
      <c r="Z872" s="49"/>
      <c r="AA872" s="15"/>
      <c r="AB872" s="15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49"/>
      <c r="AP872" s="15"/>
      <c r="AQ872" s="15"/>
      <c r="AR872" s="209"/>
      <c r="AS872" s="210"/>
      <c r="AT872" s="210"/>
      <c r="AU872" s="210"/>
      <c r="AV872" s="210"/>
      <c r="AW872" s="210"/>
      <c r="AX872" s="210"/>
      <c r="AY872" s="49"/>
      <c r="AZ872" s="15"/>
      <c r="BA872" s="15"/>
      <c r="BB872" s="15"/>
      <c r="BC872" s="15"/>
      <c r="BD872" s="42"/>
      <c r="BE872" s="17"/>
      <c r="BF872" s="17"/>
      <c r="BG872" s="15"/>
    </row>
    <row r="873" ht="12.75" customHeight="1">
      <c r="A873" s="15"/>
      <c r="B873" s="13"/>
      <c r="C873" s="15"/>
      <c r="D873" s="15"/>
      <c r="E873" s="17"/>
      <c r="F873" s="17"/>
      <c r="G873" s="15"/>
      <c r="H873" s="15"/>
      <c r="I873" s="15"/>
      <c r="J873" s="49"/>
      <c r="K873" s="15"/>
      <c r="L873" s="21"/>
      <c r="M873" s="17"/>
      <c r="N873" s="17"/>
      <c r="O873" s="15"/>
      <c r="P873" s="15"/>
      <c r="Q873" s="15"/>
      <c r="R873" s="17"/>
      <c r="S873" s="26"/>
      <c r="T873" s="26"/>
      <c r="U873" s="26"/>
      <c r="V873" s="26"/>
      <c r="W873" s="26"/>
      <c r="X873" s="26"/>
      <c r="Y873" s="15"/>
      <c r="Z873" s="49"/>
      <c r="AA873" s="15"/>
      <c r="AB873" s="15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49"/>
      <c r="AP873" s="15"/>
      <c r="AQ873" s="15"/>
      <c r="AR873" s="209"/>
      <c r="AS873" s="210"/>
      <c r="AT873" s="210"/>
      <c r="AU873" s="210"/>
      <c r="AV873" s="210"/>
      <c r="AW873" s="210"/>
      <c r="AX873" s="210"/>
      <c r="AY873" s="49"/>
      <c r="AZ873" s="15"/>
      <c r="BA873" s="15"/>
      <c r="BB873" s="15"/>
      <c r="BC873" s="15"/>
      <c r="BD873" s="42"/>
      <c r="BE873" s="17"/>
      <c r="BF873" s="17"/>
      <c r="BG873" s="15"/>
    </row>
    <row r="874" ht="12.75" customHeight="1">
      <c r="A874" s="15"/>
      <c r="B874" s="13"/>
      <c r="C874" s="15"/>
      <c r="D874" s="15"/>
      <c r="E874" s="17"/>
      <c r="F874" s="17"/>
      <c r="G874" s="15"/>
      <c r="H874" s="15"/>
      <c r="I874" s="15"/>
      <c r="J874" s="49"/>
      <c r="K874" s="15"/>
      <c r="L874" s="21"/>
      <c r="M874" s="17"/>
      <c r="N874" s="17"/>
      <c r="O874" s="15"/>
      <c r="P874" s="15"/>
      <c r="Q874" s="15"/>
      <c r="R874" s="17"/>
      <c r="S874" s="26"/>
      <c r="T874" s="26"/>
      <c r="U874" s="26"/>
      <c r="V874" s="26"/>
      <c r="W874" s="26"/>
      <c r="X874" s="26"/>
      <c r="Y874" s="15"/>
      <c r="Z874" s="49"/>
      <c r="AA874" s="15"/>
      <c r="AB874" s="15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49"/>
      <c r="AP874" s="15"/>
      <c r="AQ874" s="15"/>
      <c r="AR874" s="209"/>
      <c r="AS874" s="210"/>
      <c r="AT874" s="210"/>
      <c r="AU874" s="210"/>
      <c r="AV874" s="210"/>
      <c r="AW874" s="210"/>
      <c r="AX874" s="210"/>
      <c r="AY874" s="49"/>
      <c r="AZ874" s="15"/>
      <c r="BA874" s="15"/>
      <c r="BB874" s="15"/>
      <c r="BC874" s="15"/>
      <c r="BD874" s="42"/>
      <c r="BE874" s="17"/>
      <c r="BF874" s="17"/>
      <c r="BG874" s="15"/>
    </row>
    <row r="875" ht="12.75" customHeight="1">
      <c r="A875" s="15"/>
      <c r="B875" s="13"/>
      <c r="C875" s="15"/>
      <c r="D875" s="15"/>
      <c r="E875" s="17"/>
      <c r="F875" s="17"/>
      <c r="G875" s="15"/>
      <c r="H875" s="15"/>
      <c r="I875" s="15"/>
      <c r="J875" s="49"/>
      <c r="K875" s="15"/>
      <c r="L875" s="21"/>
      <c r="M875" s="17"/>
      <c r="N875" s="17"/>
      <c r="O875" s="15"/>
      <c r="P875" s="15"/>
      <c r="Q875" s="15"/>
      <c r="R875" s="17"/>
      <c r="S875" s="26"/>
      <c r="T875" s="26"/>
      <c r="U875" s="26"/>
      <c r="V875" s="26"/>
      <c r="W875" s="26"/>
      <c r="X875" s="26"/>
      <c r="Y875" s="15"/>
      <c r="Z875" s="49"/>
      <c r="AA875" s="15"/>
      <c r="AB875" s="15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49"/>
      <c r="AP875" s="15"/>
      <c r="AQ875" s="15"/>
      <c r="AR875" s="209"/>
      <c r="AS875" s="210"/>
      <c r="AT875" s="210"/>
      <c r="AU875" s="210"/>
      <c r="AV875" s="210"/>
      <c r="AW875" s="210"/>
      <c r="AX875" s="210"/>
      <c r="AY875" s="49"/>
      <c r="AZ875" s="15"/>
      <c r="BA875" s="15"/>
      <c r="BB875" s="15"/>
      <c r="BC875" s="15"/>
      <c r="BD875" s="42"/>
      <c r="BE875" s="17"/>
      <c r="BF875" s="17"/>
      <c r="BG875" s="15"/>
    </row>
    <row r="876" ht="12.75" customHeight="1">
      <c r="A876" s="15"/>
      <c r="B876" s="13"/>
      <c r="C876" s="15"/>
      <c r="D876" s="15"/>
      <c r="E876" s="17"/>
      <c r="F876" s="17"/>
      <c r="G876" s="15"/>
      <c r="H876" s="15"/>
      <c r="I876" s="15"/>
      <c r="J876" s="49"/>
      <c r="K876" s="15"/>
      <c r="L876" s="21"/>
      <c r="M876" s="17"/>
      <c r="N876" s="17"/>
      <c r="O876" s="15"/>
      <c r="P876" s="15"/>
      <c r="Q876" s="15"/>
      <c r="R876" s="17"/>
      <c r="S876" s="26"/>
      <c r="T876" s="26"/>
      <c r="U876" s="26"/>
      <c r="V876" s="26"/>
      <c r="W876" s="26"/>
      <c r="X876" s="26"/>
      <c r="Y876" s="15"/>
      <c r="Z876" s="49"/>
      <c r="AA876" s="15"/>
      <c r="AB876" s="15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49"/>
      <c r="AP876" s="15"/>
      <c r="AQ876" s="15"/>
      <c r="AR876" s="209"/>
      <c r="AS876" s="210"/>
      <c r="AT876" s="210"/>
      <c r="AU876" s="210"/>
      <c r="AV876" s="210"/>
      <c r="AW876" s="210"/>
      <c r="AX876" s="210"/>
      <c r="AY876" s="49"/>
      <c r="AZ876" s="15"/>
      <c r="BA876" s="15"/>
      <c r="BB876" s="15"/>
      <c r="BC876" s="15"/>
      <c r="BD876" s="42"/>
      <c r="BE876" s="17"/>
      <c r="BF876" s="17"/>
      <c r="BG876" s="15"/>
    </row>
    <row r="877" ht="12.75" customHeight="1">
      <c r="A877" s="15"/>
      <c r="B877" s="13"/>
      <c r="C877" s="15"/>
      <c r="D877" s="15"/>
      <c r="E877" s="17"/>
      <c r="F877" s="17"/>
      <c r="G877" s="15"/>
      <c r="H877" s="15"/>
      <c r="I877" s="15"/>
      <c r="J877" s="49"/>
      <c r="K877" s="15"/>
      <c r="L877" s="21"/>
      <c r="M877" s="17"/>
      <c r="N877" s="17"/>
      <c r="O877" s="15"/>
      <c r="P877" s="15"/>
      <c r="Q877" s="15"/>
      <c r="R877" s="17"/>
      <c r="S877" s="26"/>
      <c r="T877" s="26"/>
      <c r="U877" s="26"/>
      <c r="V877" s="26"/>
      <c r="W877" s="26"/>
      <c r="X877" s="26"/>
      <c r="Y877" s="15"/>
      <c r="Z877" s="49"/>
      <c r="AA877" s="15"/>
      <c r="AB877" s="15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49"/>
      <c r="AP877" s="15"/>
      <c r="AQ877" s="15"/>
      <c r="AR877" s="209"/>
      <c r="AS877" s="210"/>
      <c r="AT877" s="210"/>
      <c r="AU877" s="210"/>
      <c r="AV877" s="210"/>
      <c r="AW877" s="210"/>
      <c r="AX877" s="210"/>
      <c r="AY877" s="49"/>
      <c r="AZ877" s="15"/>
      <c r="BA877" s="15"/>
      <c r="BB877" s="15"/>
      <c r="BC877" s="15"/>
      <c r="BD877" s="42"/>
      <c r="BE877" s="17"/>
      <c r="BF877" s="17"/>
      <c r="BG877" s="15"/>
    </row>
    <row r="878" ht="12.75" customHeight="1">
      <c r="A878" s="15"/>
      <c r="B878" s="13"/>
      <c r="C878" s="15"/>
      <c r="D878" s="15"/>
      <c r="E878" s="17"/>
      <c r="F878" s="17"/>
      <c r="G878" s="15"/>
      <c r="H878" s="15"/>
      <c r="I878" s="15"/>
      <c r="J878" s="49"/>
      <c r="K878" s="15"/>
      <c r="L878" s="21"/>
      <c r="M878" s="17"/>
      <c r="N878" s="17"/>
      <c r="O878" s="15"/>
      <c r="P878" s="15"/>
      <c r="Q878" s="15"/>
      <c r="R878" s="17"/>
      <c r="S878" s="26"/>
      <c r="T878" s="26"/>
      <c r="U878" s="26"/>
      <c r="V878" s="26"/>
      <c r="W878" s="26"/>
      <c r="X878" s="26"/>
      <c r="Y878" s="15"/>
      <c r="Z878" s="49"/>
      <c r="AA878" s="15"/>
      <c r="AB878" s="15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49"/>
      <c r="AP878" s="15"/>
      <c r="AQ878" s="15"/>
      <c r="AR878" s="209"/>
      <c r="AS878" s="210"/>
      <c r="AT878" s="210"/>
      <c r="AU878" s="210"/>
      <c r="AV878" s="210"/>
      <c r="AW878" s="210"/>
      <c r="AX878" s="210"/>
      <c r="AY878" s="49"/>
      <c r="AZ878" s="15"/>
      <c r="BA878" s="15"/>
      <c r="BB878" s="15"/>
      <c r="BC878" s="15"/>
      <c r="BD878" s="42"/>
      <c r="BE878" s="17"/>
      <c r="BF878" s="17"/>
      <c r="BG878" s="15"/>
    </row>
    <row r="879" ht="12.75" customHeight="1">
      <c r="A879" s="15"/>
      <c r="B879" s="13"/>
      <c r="C879" s="15"/>
      <c r="D879" s="15"/>
      <c r="E879" s="17"/>
      <c r="F879" s="17"/>
      <c r="G879" s="15"/>
      <c r="H879" s="15"/>
      <c r="I879" s="15"/>
      <c r="J879" s="49"/>
      <c r="K879" s="15"/>
      <c r="L879" s="21"/>
      <c r="M879" s="17"/>
      <c r="N879" s="17"/>
      <c r="O879" s="15"/>
      <c r="P879" s="15"/>
      <c r="Q879" s="15"/>
      <c r="R879" s="17"/>
      <c r="S879" s="26"/>
      <c r="T879" s="26"/>
      <c r="U879" s="26"/>
      <c r="V879" s="26"/>
      <c r="W879" s="26"/>
      <c r="X879" s="26"/>
      <c r="Y879" s="15"/>
      <c r="Z879" s="49"/>
      <c r="AA879" s="15"/>
      <c r="AB879" s="15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49"/>
      <c r="AP879" s="15"/>
      <c r="AQ879" s="15"/>
      <c r="AR879" s="209"/>
      <c r="AS879" s="210"/>
      <c r="AT879" s="210"/>
      <c r="AU879" s="210"/>
      <c r="AV879" s="210"/>
      <c r="AW879" s="210"/>
      <c r="AX879" s="210"/>
      <c r="AY879" s="49"/>
      <c r="AZ879" s="15"/>
      <c r="BA879" s="15"/>
      <c r="BB879" s="15"/>
      <c r="BC879" s="15"/>
      <c r="BD879" s="42"/>
      <c r="BE879" s="17"/>
      <c r="BF879" s="17"/>
      <c r="BG879" s="15"/>
    </row>
    <row r="880" ht="12.75" customHeight="1">
      <c r="A880" s="15"/>
      <c r="B880" s="13"/>
      <c r="C880" s="15"/>
      <c r="D880" s="15"/>
      <c r="E880" s="17"/>
      <c r="F880" s="17"/>
      <c r="G880" s="15"/>
      <c r="H880" s="15"/>
      <c r="I880" s="15"/>
      <c r="J880" s="49"/>
      <c r="K880" s="15"/>
      <c r="L880" s="21"/>
      <c r="M880" s="17"/>
      <c r="N880" s="17"/>
      <c r="O880" s="15"/>
      <c r="P880" s="15"/>
      <c r="Q880" s="15"/>
      <c r="R880" s="17"/>
      <c r="S880" s="26"/>
      <c r="T880" s="26"/>
      <c r="U880" s="26"/>
      <c r="V880" s="26"/>
      <c r="W880" s="26"/>
      <c r="X880" s="26"/>
      <c r="Y880" s="15"/>
      <c r="Z880" s="49"/>
      <c r="AA880" s="15"/>
      <c r="AB880" s="15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49"/>
      <c r="AP880" s="15"/>
      <c r="AQ880" s="15"/>
      <c r="AR880" s="209"/>
      <c r="AS880" s="210"/>
      <c r="AT880" s="210"/>
      <c r="AU880" s="210"/>
      <c r="AV880" s="210"/>
      <c r="AW880" s="210"/>
      <c r="AX880" s="210"/>
      <c r="AY880" s="49"/>
      <c r="AZ880" s="15"/>
      <c r="BA880" s="15"/>
      <c r="BB880" s="15"/>
      <c r="BC880" s="15"/>
      <c r="BD880" s="42"/>
      <c r="BE880" s="17"/>
      <c r="BF880" s="17"/>
      <c r="BG880" s="15"/>
    </row>
    <row r="881" ht="12.75" customHeight="1">
      <c r="A881" s="15"/>
      <c r="B881" s="13"/>
      <c r="C881" s="15"/>
      <c r="D881" s="15"/>
      <c r="E881" s="17"/>
      <c r="F881" s="17"/>
      <c r="G881" s="15"/>
      <c r="H881" s="15"/>
      <c r="I881" s="15"/>
      <c r="J881" s="49"/>
      <c r="K881" s="15"/>
      <c r="L881" s="21"/>
      <c r="M881" s="17"/>
      <c r="N881" s="17"/>
      <c r="O881" s="15"/>
      <c r="P881" s="15"/>
      <c r="Q881" s="15"/>
      <c r="R881" s="17"/>
      <c r="S881" s="26"/>
      <c r="T881" s="26"/>
      <c r="U881" s="26"/>
      <c r="V881" s="26"/>
      <c r="W881" s="26"/>
      <c r="X881" s="26"/>
      <c r="Y881" s="15"/>
      <c r="Z881" s="49"/>
      <c r="AA881" s="15"/>
      <c r="AB881" s="15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49"/>
      <c r="AP881" s="15"/>
      <c r="AQ881" s="15"/>
      <c r="AR881" s="209"/>
      <c r="AS881" s="210"/>
      <c r="AT881" s="210"/>
      <c r="AU881" s="210"/>
      <c r="AV881" s="210"/>
      <c r="AW881" s="210"/>
      <c r="AX881" s="210"/>
      <c r="AY881" s="49"/>
      <c r="AZ881" s="15"/>
      <c r="BA881" s="15"/>
      <c r="BB881" s="15"/>
      <c r="BC881" s="15"/>
      <c r="BD881" s="42"/>
      <c r="BE881" s="17"/>
      <c r="BF881" s="17"/>
      <c r="BG881" s="15"/>
    </row>
    <row r="882" ht="12.75" customHeight="1">
      <c r="A882" s="15"/>
      <c r="B882" s="13"/>
      <c r="C882" s="15"/>
      <c r="D882" s="15"/>
      <c r="E882" s="17"/>
      <c r="F882" s="17"/>
      <c r="G882" s="15"/>
      <c r="H882" s="15"/>
      <c r="I882" s="15"/>
      <c r="J882" s="49"/>
      <c r="K882" s="15"/>
      <c r="L882" s="21"/>
      <c r="M882" s="17"/>
      <c r="N882" s="17"/>
      <c r="O882" s="15"/>
      <c r="P882" s="15"/>
      <c r="Q882" s="15"/>
      <c r="R882" s="17"/>
      <c r="S882" s="26"/>
      <c r="T882" s="26"/>
      <c r="U882" s="26"/>
      <c r="V882" s="26"/>
      <c r="W882" s="26"/>
      <c r="X882" s="26"/>
      <c r="Y882" s="15"/>
      <c r="Z882" s="49"/>
      <c r="AA882" s="15"/>
      <c r="AB882" s="15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49"/>
      <c r="AP882" s="15"/>
      <c r="AQ882" s="15"/>
      <c r="AR882" s="209"/>
      <c r="AS882" s="210"/>
      <c r="AT882" s="210"/>
      <c r="AU882" s="210"/>
      <c r="AV882" s="210"/>
      <c r="AW882" s="210"/>
      <c r="AX882" s="210"/>
      <c r="AY882" s="49"/>
      <c r="AZ882" s="15"/>
      <c r="BA882" s="15"/>
      <c r="BB882" s="15"/>
      <c r="BC882" s="15"/>
      <c r="BD882" s="42"/>
      <c r="BE882" s="17"/>
      <c r="BF882" s="17"/>
      <c r="BG882" s="15"/>
    </row>
    <row r="883" ht="12.75" customHeight="1">
      <c r="A883" s="15"/>
      <c r="B883" s="13"/>
      <c r="C883" s="15"/>
      <c r="D883" s="15"/>
      <c r="E883" s="17"/>
      <c r="F883" s="17"/>
      <c r="G883" s="15"/>
      <c r="H883" s="15"/>
      <c r="I883" s="15"/>
      <c r="J883" s="49"/>
      <c r="K883" s="15"/>
      <c r="L883" s="21"/>
      <c r="M883" s="17"/>
      <c r="N883" s="17"/>
      <c r="O883" s="15"/>
      <c r="P883" s="15"/>
      <c r="Q883" s="15"/>
      <c r="R883" s="17"/>
      <c r="S883" s="26"/>
      <c r="T883" s="26"/>
      <c r="U883" s="26"/>
      <c r="V883" s="26"/>
      <c r="W883" s="26"/>
      <c r="X883" s="26"/>
      <c r="Y883" s="15"/>
      <c r="Z883" s="49"/>
      <c r="AA883" s="15"/>
      <c r="AB883" s="15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49"/>
      <c r="AP883" s="15"/>
      <c r="AQ883" s="15"/>
      <c r="AR883" s="209"/>
      <c r="AS883" s="210"/>
      <c r="AT883" s="210"/>
      <c r="AU883" s="210"/>
      <c r="AV883" s="210"/>
      <c r="AW883" s="210"/>
      <c r="AX883" s="210"/>
      <c r="AY883" s="49"/>
      <c r="AZ883" s="15"/>
      <c r="BA883" s="15"/>
      <c r="BB883" s="15"/>
      <c r="BC883" s="15"/>
      <c r="BD883" s="42"/>
      <c r="BE883" s="17"/>
      <c r="BF883" s="17"/>
      <c r="BG883" s="15"/>
    </row>
    <row r="884" ht="12.75" customHeight="1">
      <c r="A884" s="15"/>
      <c r="B884" s="13"/>
      <c r="C884" s="15"/>
      <c r="D884" s="15"/>
      <c r="E884" s="17"/>
      <c r="F884" s="17"/>
      <c r="G884" s="15"/>
      <c r="H884" s="15"/>
      <c r="I884" s="15"/>
      <c r="J884" s="49"/>
      <c r="K884" s="15"/>
      <c r="L884" s="21"/>
      <c r="M884" s="17"/>
      <c r="N884" s="17"/>
      <c r="O884" s="15"/>
      <c r="P884" s="15"/>
      <c r="Q884" s="15"/>
      <c r="R884" s="17"/>
      <c r="S884" s="26"/>
      <c r="T884" s="26"/>
      <c r="U884" s="26"/>
      <c r="V884" s="26"/>
      <c r="W884" s="26"/>
      <c r="X884" s="26"/>
      <c r="Y884" s="15"/>
      <c r="Z884" s="49"/>
      <c r="AA884" s="15"/>
      <c r="AB884" s="15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49"/>
      <c r="AP884" s="15"/>
      <c r="AQ884" s="15"/>
      <c r="AR884" s="209"/>
      <c r="AS884" s="210"/>
      <c r="AT884" s="210"/>
      <c r="AU884" s="210"/>
      <c r="AV884" s="210"/>
      <c r="AW884" s="210"/>
      <c r="AX884" s="210"/>
      <c r="AY884" s="49"/>
      <c r="AZ884" s="15"/>
      <c r="BA884" s="15"/>
      <c r="BB884" s="15"/>
      <c r="BC884" s="15"/>
      <c r="BD884" s="42"/>
      <c r="BE884" s="17"/>
      <c r="BF884" s="17"/>
      <c r="BG884" s="15"/>
    </row>
    <row r="885" ht="12.75" customHeight="1">
      <c r="A885" s="15"/>
      <c r="B885" s="13"/>
      <c r="C885" s="15"/>
      <c r="D885" s="15"/>
      <c r="E885" s="17"/>
      <c r="F885" s="17"/>
      <c r="G885" s="15"/>
      <c r="H885" s="15"/>
      <c r="I885" s="15"/>
      <c r="J885" s="49"/>
      <c r="K885" s="15"/>
      <c r="L885" s="21"/>
      <c r="M885" s="17"/>
      <c r="N885" s="17"/>
      <c r="O885" s="15"/>
      <c r="P885" s="15"/>
      <c r="Q885" s="15"/>
      <c r="R885" s="17"/>
      <c r="S885" s="26"/>
      <c r="T885" s="26"/>
      <c r="U885" s="26"/>
      <c r="V885" s="26"/>
      <c r="W885" s="26"/>
      <c r="X885" s="26"/>
      <c r="Y885" s="15"/>
      <c r="Z885" s="49"/>
      <c r="AA885" s="15"/>
      <c r="AB885" s="15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49"/>
      <c r="AP885" s="15"/>
      <c r="AQ885" s="15"/>
      <c r="AR885" s="209"/>
      <c r="AS885" s="210"/>
      <c r="AT885" s="210"/>
      <c r="AU885" s="210"/>
      <c r="AV885" s="210"/>
      <c r="AW885" s="210"/>
      <c r="AX885" s="210"/>
      <c r="AY885" s="49"/>
      <c r="AZ885" s="15"/>
      <c r="BA885" s="15"/>
      <c r="BB885" s="15"/>
      <c r="BC885" s="15"/>
      <c r="BD885" s="42"/>
      <c r="BE885" s="17"/>
      <c r="BF885" s="17"/>
      <c r="BG885" s="15"/>
    </row>
    <row r="886" ht="12.75" customHeight="1">
      <c r="A886" s="15"/>
      <c r="B886" s="13"/>
      <c r="C886" s="15"/>
      <c r="D886" s="15"/>
      <c r="E886" s="17"/>
      <c r="F886" s="17"/>
      <c r="G886" s="15"/>
      <c r="H886" s="15"/>
      <c r="I886" s="15"/>
      <c r="J886" s="49"/>
      <c r="K886" s="15"/>
      <c r="L886" s="21"/>
      <c r="M886" s="17"/>
      <c r="N886" s="17"/>
      <c r="O886" s="15"/>
      <c r="P886" s="15"/>
      <c r="Q886" s="15"/>
      <c r="R886" s="17"/>
      <c r="S886" s="26"/>
      <c r="T886" s="26"/>
      <c r="U886" s="26"/>
      <c r="V886" s="26"/>
      <c r="W886" s="26"/>
      <c r="X886" s="26"/>
      <c r="Y886" s="15"/>
      <c r="Z886" s="49"/>
      <c r="AA886" s="15"/>
      <c r="AB886" s="15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49"/>
      <c r="AP886" s="15"/>
      <c r="AQ886" s="15"/>
      <c r="AR886" s="209"/>
      <c r="AS886" s="210"/>
      <c r="AT886" s="210"/>
      <c r="AU886" s="210"/>
      <c r="AV886" s="210"/>
      <c r="AW886" s="210"/>
      <c r="AX886" s="210"/>
      <c r="AY886" s="49"/>
      <c r="AZ886" s="15"/>
      <c r="BA886" s="15"/>
      <c r="BB886" s="15"/>
      <c r="BC886" s="15"/>
      <c r="BD886" s="42"/>
      <c r="BE886" s="17"/>
      <c r="BF886" s="17"/>
      <c r="BG886" s="15"/>
    </row>
    <row r="887" ht="12.75" customHeight="1">
      <c r="A887" s="15"/>
      <c r="B887" s="13"/>
      <c r="C887" s="15"/>
      <c r="D887" s="15"/>
      <c r="E887" s="17"/>
      <c r="F887" s="17"/>
      <c r="G887" s="15"/>
      <c r="H887" s="15"/>
      <c r="I887" s="15"/>
      <c r="J887" s="49"/>
      <c r="K887" s="15"/>
      <c r="L887" s="21"/>
      <c r="M887" s="17"/>
      <c r="N887" s="17"/>
      <c r="O887" s="15"/>
      <c r="P887" s="15"/>
      <c r="Q887" s="15"/>
      <c r="R887" s="17"/>
      <c r="S887" s="26"/>
      <c r="T887" s="26"/>
      <c r="U887" s="26"/>
      <c r="V887" s="26"/>
      <c r="W887" s="26"/>
      <c r="X887" s="26"/>
      <c r="Y887" s="15"/>
      <c r="Z887" s="49"/>
      <c r="AA887" s="15"/>
      <c r="AB887" s="15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49"/>
      <c r="AP887" s="15"/>
      <c r="AQ887" s="15"/>
      <c r="AR887" s="209"/>
      <c r="AS887" s="210"/>
      <c r="AT887" s="210"/>
      <c r="AU887" s="210"/>
      <c r="AV887" s="210"/>
      <c r="AW887" s="210"/>
      <c r="AX887" s="210"/>
      <c r="AY887" s="49"/>
      <c r="AZ887" s="15"/>
      <c r="BA887" s="15"/>
      <c r="BB887" s="15"/>
      <c r="BC887" s="15"/>
      <c r="BD887" s="42"/>
      <c r="BE887" s="17"/>
      <c r="BF887" s="17"/>
      <c r="BG887" s="15"/>
    </row>
    <row r="888" ht="12.75" customHeight="1">
      <c r="A888" s="15"/>
      <c r="B888" s="13"/>
      <c r="C888" s="15"/>
      <c r="D888" s="15"/>
      <c r="E888" s="17"/>
      <c r="F888" s="17"/>
      <c r="G888" s="15"/>
      <c r="H888" s="15"/>
      <c r="I888" s="15"/>
      <c r="J888" s="49"/>
      <c r="K888" s="15"/>
      <c r="L888" s="21"/>
      <c r="M888" s="17"/>
      <c r="N888" s="17"/>
      <c r="O888" s="15"/>
      <c r="P888" s="15"/>
      <c r="Q888" s="15"/>
      <c r="R888" s="17"/>
      <c r="S888" s="26"/>
      <c r="T888" s="26"/>
      <c r="U888" s="26"/>
      <c r="V888" s="26"/>
      <c r="W888" s="26"/>
      <c r="X888" s="26"/>
      <c r="Y888" s="15"/>
      <c r="Z888" s="49"/>
      <c r="AA888" s="15"/>
      <c r="AB888" s="15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49"/>
      <c r="AP888" s="15"/>
      <c r="AQ888" s="15"/>
      <c r="AR888" s="209"/>
      <c r="AS888" s="210"/>
      <c r="AT888" s="210"/>
      <c r="AU888" s="210"/>
      <c r="AV888" s="210"/>
      <c r="AW888" s="210"/>
      <c r="AX888" s="210"/>
      <c r="AY888" s="49"/>
      <c r="AZ888" s="15"/>
      <c r="BA888" s="15"/>
      <c r="BB888" s="15"/>
      <c r="BC888" s="15"/>
      <c r="BD888" s="42"/>
      <c r="BE888" s="17"/>
      <c r="BF888" s="17"/>
      <c r="BG888" s="15"/>
    </row>
    <row r="889" ht="12.75" customHeight="1">
      <c r="A889" s="15"/>
      <c r="B889" s="13"/>
      <c r="C889" s="15"/>
      <c r="D889" s="15"/>
      <c r="E889" s="17"/>
      <c r="F889" s="17"/>
      <c r="G889" s="15"/>
      <c r="H889" s="15"/>
      <c r="I889" s="15"/>
      <c r="J889" s="49"/>
      <c r="K889" s="15"/>
      <c r="L889" s="21"/>
      <c r="M889" s="17"/>
      <c r="N889" s="17"/>
      <c r="O889" s="15"/>
      <c r="P889" s="15"/>
      <c r="Q889" s="15"/>
      <c r="R889" s="17"/>
      <c r="S889" s="26"/>
      <c r="T889" s="26"/>
      <c r="U889" s="26"/>
      <c r="V889" s="26"/>
      <c r="W889" s="26"/>
      <c r="X889" s="26"/>
      <c r="Y889" s="15"/>
      <c r="Z889" s="49"/>
      <c r="AA889" s="15"/>
      <c r="AB889" s="15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49"/>
      <c r="AP889" s="15"/>
      <c r="AQ889" s="15"/>
      <c r="AR889" s="209"/>
      <c r="AS889" s="210"/>
      <c r="AT889" s="210"/>
      <c r="AU889" s="210"/>
      <c r="AV889" s="210"/>
      <c r="AW889" s="210"/>
      <c r="AX889" s="210"/>
      <c r="AY889" s="49"/>
      <c r="AZ889" s="15"/>
      <c r="BA889" s="15"/>
      <c r="BB889" s="15"/>
      <c r="BC889" s="15"/>
      <c r="BD889" s="42"/>
      <c r="BE889" s="17"/>
      <c r="BF889" s="17"/>
      <c r="BG889" s="15"/>
    </row>
    <row r="890" ht="12.75" customHeight="1">
      <c r="A890" s="15"/>
      <c r="B890" s="13"/>
      <c r="C890" s="15"/>
      <c r="D890" s="15"/>
      <c r="E890" s="17"/>
      <c r="F890" s="17"/>
      <c r="G890" s="15"/>
      <c r="H890" s="15"/>
      <c r="I890" s="15"/>
      <c r="J890" s="49"/>
      <c r="K890" s="15"/>
      <c r="L890" s="21"/>
      <c r="M890" s="17"/>
      <c r="N890" s="17"/>
      <c r="O890" s="15"/>
      <c r="P890" s="15"/>
      <c r="Q890" s="15"/>
      <c r="R890" s="17"/>
      <c r="S890" s="26"/>
      <c r="T890" s="26"/>
      <c r="U890" s="26"/>
      <c r="V890" s="26"/>
      <c r="W890" s="26"/>
      <c r="X890" s="26"/>
      <c r="Y890" s="15"/>
      <c r="Z890" s="49"/>
      <c r="AA890" s="15"/>
      <c r="AB890" s="15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49"/>
      <c r="AP890" s="15"/>
      <c r="AQ890" s="15"/>
      <c r="AR890" s="209"/>
      <c r="AS890" s="210"/>
      <c r="AT890" s="210"/>
      <c r="AU890" s="210"/>
      <c r="AV890" s="210"/>
      <c r="AW890" s="210"/>
      <c r="AX890" s="210"/>
      <c r="AY890" s="49"/>
      <c r="AZ890" s="15"/>
      <c r="BA890" s="15"/>
      <c r="BB890" s="15"/>
      <c r="BC890" s="15"/>
      <c r="BD890" s="42"/>
      <c r="BE890" s="17"/>
      <c r="BF890" s="17"/>
      <c r="BG890" s="15"/>
    </row>
    <row r="891" ht="12.75" customHeight="1">
      <c r="A891" s="15"/>
      <c r="B891" s="13"/>
      <c r="C891" s="15"/>
      <c r="D891" s="15"/>
      <c r="E891" s="17"/>
      <c r="F891" s="17"/>
      <c r="G891" s="15"/>
      <c r="H891" s="15"/>
      <c r="I891" s="15"/>
      <c r="J891" s="49"/>
      <c r="K891" s="15"/>
      <c r="L891" s="21"/>
      <c r="M891" s="17"/>
      <c r="N891" s="17"/>
      <c r="O891" s="15"/>
      <c r="P891" s="15"/>
      <c r="Q891" s="15"/>
      <c r="R891" s="17"/>
      <c r="S891" s="26"/>
      <c r="T891" s="26"/>
      <c r="U891" s="26"/>
      <c r="V891" s="26"/>
      <c r="W891" s="26"/>
      <c r="X891" s="26"/>
      <c r="Y891" s="15"/>
      <c r="Z891" s="49"/>
      <c r="AA891" s="15"/>
      <c r="AB891" s="15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49"/>
      <c r="AP891" s="15"/>
      <c r="AQ891" s="15"/>
      <c r="AR891" s="209"/>
      <c r="AS891" s="210"/>
      <c r="AT891" s="210"/>
      <c r="AU891" s="210"/>
      <c r="AV891" s="210"/>
      <c r="AW891" s="210"/>
      <c r="AX891" s="210"/>
      <c r="AY891" s="49"/>
      <c r="AZ891" s="15"/>
      <c r="BA891" s="15"/>
      <c r="BB891" s="15"/>
      <c r="BC891" s="15"/>
      <c r="BD891" s="42"/>
      <c r="BE891" s="17"/>
      <c r="BF891" s="17"/>
      <c r="BG891" s="15"/>
    </row>
    <row r="892" ht="12.75" customHeight="1">
      <c r="A892" s="15"/>
      <c r="B892" s="13"/>
      <c r="C892" s="15"/>
      <c r="D892" s="15"/>
      <c r="E892" s="17"/>
      <c r="F892" s="17"/>
      <c r="G892" s="15"/>
      <c r="H892" s="15"/>
      <c r="I892" s="15"/>
      <c r="J892" s="49"/>
      <c r="K892" s="15"/>
      <c r="L892" s="21"/>
      <c r="M892" s="17"/>
      <c r="N892" s="17"/>
      <c r="O892" s="15"/>
      <c r="P892" s="15"/>
      <c r="Q892" s="15"/>
      <c r="R892" s="17"/>
      <c r="S892" s="26"/>
      <c r="T892" s="26"/>
      <c r="U892" s="26"/>
      <c r="V892" s="26"/>
      <c r="W892" s="26"/>
      <c r="X892" s="26"/>
      <c r="Y892" s="15"/>
      <c r="Z892" s="49"/>
      <c r="AA892" s="15"/>
      <c r="AB892" s="15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49"/>
      <c r="AP892" s="15"/>
      <c r="AQ892" s="15"/>
      <c r="AR892" s="209"/>
      <c r="AS892" s="210"/>
      <c r="AT892" s="210"/>
      <c r="AU892" s="210"/>
      <c r="AV892" s="210"/>
      <c r="AW892" s="210"/>
      <c r="AX892" s="210"/>
      <c r="AY892" s="49"/>
      <c r="AZ892" s="15"/>
      <c r="BA892" s="15"/>
      <c r="BB892" s="15"/>
      <c r="BC892" s="15"/>
      <c r="BD892" s="42"/>
      <c r="BE892" s="17"/>
      <c r="BF892" s="17"/>
      <c r="BG892" s="15"/>
    </row>
    <row r="893" ht="12.75" customHeight="1">
      <c r="A893" s="15"/>
      <c r="B893" s="13"/>
      <c r="C893" s="15"/>
      <c r="D893" s="15"/>
      <c r="E893" s="17"/>
      <c r="F893" s="17"/>
      <c r="G893" s="15"/>
      <c r="H893" s="15"/>
      <c r="I893" s="15"/>
      <c r="J893" s="49"/>
      <c r="K893" s="15"/>
      <c r="L893" s="21"/>
      <c r="M893" s="17"/>
      <c r="N893" s="17"/>
      <c r="O893" s="15"/>
      <c r="P893" s="15"/>
      <c r="Q893" s="15"/>
      <c r="R893" s="17"/>
      <c r="S893" s="26"/>
      <c r="T893" s="26"/>
      <c r="U893" s="26"/>
      <c r="V893" s="26"/>
      <c r="W893" s="26"/>
      <c r="X893" s="26"/>
      <c r="Y893" s="15"/>
      <c r="Z893" s="49"/>
      <c r="AA893" s="15"/>
      <c r="AB893" s="15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49"/>
      <c r="AP893" s="15"/>
      <c r="AQ893" s="15"/>
      <c r="AR893" s="209"/>
      <c r="AS893" s="210"/>
      <c r="AT893" s="210"/>
      <c r="AU893" s="210"/>
      <c r="AV893" s="210"/>
      <c r="AW893" s="210"/>
      <c r="AX893" s="210"/>
      <c r="AY893" s="49"/>
      <c r="AZ893" s="15"/>
      <c r="BA893" s="15"/>
      <c r="BB893" s="15"/>
      <c r="BC893" s="15"/>
      <c r="BD893" s="42"/>
      <c r="BE893" s="17"/>
      <c r="BF893" s="17"/>
      <c r="BG893" s="15"/>
    </row>
    <row r="894" ht="12.75" customHeight="1">
      <c r="A894" s="15"/>
      <c r="B894" s="13"/>
      <c r="C894" s="15"/>
      <c r="D894" s="15"/>
      <c r="E894" s="17"/>
      <c r="F894" s="17"/>
      <c r="G894" s="15"/>
      <c r="H894" s="15"/>
      <c r="I894" s="15"/>
      <c r="J894" s="49"/>
      <c r="K894" s="15"/>
      <c r="L894" s="21"/>
      <c r="M894" s="17"/>
      <c r="N894" s="17"/>
      <c r="O894" s="15"/>
      <c r="P894" s="15"/>
      <c r="Q894" s="15"/>
      <c r="R894" s="17"/>
      <c r="S894" s="26"/>
      <c r="T894" s="26"/>
      <c r="U894" s="26"/>
      <c r="V894" s="26"/>
      <c r="W894" s="26"/>
      <c r="X894" s="26"/>
      <c r="Y894" s="15"/>
      <c r="Z894" s="49"/>
      <c r="AA894" s="15"/>
      <c r="AB894" s="15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49"/>
      <c r="AP894" s="15"/>
      <c r="AQ894" s="15"/>
      <c r="AR894" s="209"/>
      <c r="AS894" s="210"/>
      <c r="AT894" s="210"/>
      <c r="AU894" s="210"/>
      <c r="AV894" s="210"/>
      <c r="AW894" s="210"/>
      <c r="AX894" s="210"/>
      <c r="AY894" s="49"/>
      <c r="AZ894" s="15"/>
      <c r="BA894" s="15"/>
      <c r="BB894" s="15"/>
      <c r="BC894" s="15"/>
      <c r="BD894" s="42"/>
      <c r="BE894" s="17"/>
      <c r="BF894" s="17"/>
      <c r="BG894" s="15"/>
    </row>
    <row r="895" ht="12.75" customHeight="1">
      <c r="A895" s="15"/>
      <c r="B895" s="13"/>
      <c r="C895" s="15"/>
      <c r="D895" s="15"/>
      <c r="E895" s="17"/>
      <c r="F895" s="17"/>
      <c r="G895" s="15"/>
      <c r="H895" s="15"/>
      <c r="I895" s="15"/>
      <c r="J895" s="49"/>
      <c r="K895" s="15"/>
      <c r="L895" s="21"/>
      <c r="M895" s="17"/>
      <c r="N895" s="17"/>
      <c r="O895" s="15"/>
      <c r="P895" s="15"/>
      <c r="Q895" s="15"/>
      <c r="R895" s="17"/>
      <c r="S895" s="26"/>
      <c r="T895" s="26"/>
      <c r="U895" s="26"/>
      <c r="V895" s="26"/>
      <c r="W895" s="26"/>
      <c r="X895" s="26"/>
      <c r="Y895" s="15"/>
      <c r="Z895" s="49"/>
      <c r="AA895" s="15"/>
      <c r="AB895" s="15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49"/>
      <c r="AP895" s="15"/>
      <c r="AQ895" s="15"/>
      <c r="AR895" s="209"/>
      <c r="AS895" s="210"/>
      <c r="AT895" s="210"/>
      <c r="AU895" s="210"/>
      <c r="AV895" s="210"/>
      <c r="AW895" s="210"/>
      <c r="AX895" s="210"/>
      <c r="AY895" s="49"/>
      <c r="AZ895" s="15"/>
      <c r="BA895" s="15"/>
      <c r="BB895" s="15"/>
      <c r="BC895" s="15"/>
      <c r="BD895" s="42"/>
      <c r="BE895" s="17"/>
      <c r="BF895" s="17"/>
      <c r="BG895" s="15"/>
    </row>
    <row r="896" ht="12.75" customHeight="1">
      <c r="A896" s="15"/>
      <c r="B896" s="13"/>
      <c r="C896" s="15"/>
      <c r="D896" s="15"/>
      <c r="E896" s="17"/>
      <c r="F896" s="17"/>
      <c r="G896" s="15"/>
      <c r="H896" s="15"/>
      <c r="I896" s="15"/>
      <c r="J896" s="49"/>
      <c r="K896" s="15"/>
      <c r="L896" s="21"/>
      <c r="M896" s="17"/>
      <c r="N896" s="17"/>
      <c r="O896" s="15"/>
      <c r="P896" s="15"/>
      <c r="Q896" s="15"/>
      <c r="R896" s="17"/>
      <c r="S896" s="26"/>
      <c r="T896" s="26"/>
      <c r="U896" s="26"/>
      <c r="V896" s="26"/>
      <c r="W896" s="26"/>
      <c r="X896" s="26"/>
      <c r="Y896" s="15"/>
      <c r="Z896" s="49"/>
      <c r="AA896" s="15"/>
      <c r="AB896" s="15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49"/>
      <c r="AP896" s="15"/>
      <c r="AQ896" s="15"/>
      <c r="AR896" s="209"/>
      <c r="AS896" s="210"/>
      <c r="AT896" s="210"/>
      <c r="AU896" s="210"/>
      <c r="AV896" s="210"/>
      <c r="AW896" s="210"/>
      <c r="AX896" s="210"/>
      <c r="AY896" s="49"/>
      <c r="AZ896" s="15"/>
      <c r="BA896" s="15"/>
      <c r="BB896" s="15"/>
      <c r="BC896" s="15"/>
      <c r="BD896" s="42"/>
      <c r="BE896" s="17"/>
      <c r="BF896" s="17"/>
      <c r="BG896" s="15"/>
    </row>
    <row r="897" ht="12.75" customHeight="1">
      <c r="A897" s="15"/>
      <c r="B897" s="13"/>
      <c r="C897" s="15"/>
      <c r="D897" s="15"/>
      <c r="E897" s="17"/>
      <c r="F897" s="17"/>
      <c r="G897" s="15"/>
      <c r="H897" s="15"/>
      <c r="I897" s="15"/>
      <c r="J897" s="49"/>
      <c r="K897" s="15"/>
      <c r="L897" s="21"/>
      <c r="M897" s="17"/>
      <c r="N897" s="17"/>
      <c r="O897" s="15"/>
      <c r="P897" s="15"/>
      <c r="Q897" s="15"/>
      <c r="R897" s="17"/>
      <c r="S897" s="26"/>
      <c r="T897" s="26"/>
      <c r="U897" s="26"/>
      <c r="V897" s="26"/>
      <c r="W897" s="26"/>
      <c r="X897" s="26"/>
      <c r="Y897" s="15"/>
      <c r="Z897" s="49"/>
      <c r="AA897" s="15"/>
      <c r="AB897" s="15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49"/>
      <c r="AP897" s="15"/>
      <c r="AQ897" s="15"/>
      <c r="AR897" s="209"/>
      <c r="AS897" s="210"/>
      <c r="AT897" s="210"/>
      <c r="AU897" s="210"/>
      <c r="AV897" s="210"/>
      <c r="AW897" s="210"/>
      <c r="AX897" s="210"/>
      <c r="AY897" s="49"/>
      <c r="AZ897" s="15"/>
      <c r="BA897" s="15"/>
      <c r="BB897" s="15"/>
      <c r="BC897" s="15"/>
      <c r="BD897" s="42"/>
      <c r="BE897" s="17"/>
      <c r="BF897" s="17"/>
      <c r="BG897" s="15"/>
    </row>
    <row r="898" ht="12.75" customHeight="1">
      <c r="A898" s="15"/>
      <c r="B898" s="13"/>
      <c r="C898" s="15"/>
      <c r="D898" s="15"/>
      <c r="E898" s="17"/>
      <c r="F898" s="17"/>
      <c r="G898" s="15"/>
      <c r="H898" s="15"/>
      <c r="I898" s="15"/>
      <c r="J898" s="49"/>
      <c r="K898" s="15"/>
      <c r="L898" s="21"/>
      <c r="M898" s="17"/>
      <c r="N898" s="17"/>
      <c r="O898" s="15"/>
      <c r="P898" s="15"/>
      <c r="Q898" s="15"/>
      <c r="R898" s="17"/>
      <c r="S898" s="26"/>
      <c r="T898" s="26"/>
      <c r="U898" s="26"/>
      <c r="V898" s="26"/>
      <c r="W898" s="26"/>
      <c r="X898" s="26"/>
      <c r="Y898" s="15"/>
      <c r="Z898" s="49"/>
      <c r="AA898" s="15"/>
      <c r="AB898" s="15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49"/>
      <c r="AP898" s="15"/>
      <c r="AQ898" s="15"/>
      <c r="AR898" s="209"/>
      <c r="AS898" s="210"/>
      <c r="AT898" s="210"/>
      <c r="AU898" s="210"/>
      <c r="AV898" s="210"/>
      <c r="AW898" s="210"/>
      <c r="AX898" s="210"/>
      <c r="AY898" s="49"/>
      <c r="AZ898" s="15"/>
      <c r="BA898" s="15"/>
      <c r="BB898" s="15"/>
      <c r="BC898" s="15"/>
      <c r="BD898" s="42"/>
      <c r="BE898" s="17"/>
      <c r="BF898" s="17"/>
      <c r="BG898" s="15"/>
    </row>
    <row r="899" ht="12.75" customHeight="1">
      <c r="A899" s="15"/>
      <c r="B899" s="13"/>
      <c r="C899" s="15"/>
      <c r="D899" s="15"/>
      <c r="E899" s="17"/>
      <c r="F899" s="17"/>
      <c r="G899" s="15"/>
      <c r="H899" s="15"/>
      <c r="I899" s="15"/>
      <c r="J899" s="49"/>
      <c r="K899" s="15"/>
      <c r="L899" s="21"/>
      <c r="M899" s="17"/>
      <c r="N899" s="17"/>
      <c r="O899" s="15"/>
      <c r="P899" s="15"/>
      <c r="Q899" s="15"/>
      <c r="R899" s="17"/>
      <c r="S899" s="26"/>
      <c r="T899" s="26"/>
      <c r="U899" s="26"/>
      <c r="V899" s="26"/>
      <c r="W899" s="26"/>
      <c r="X899" s="26"/>
      <c r="Y899" s="15"/>
      <c r="Z899" s="49"/>
      <c r="AA899" s="15"/>
      <c r="AB899" s="15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49"/>
      <c r="AP899" s="15"/>
      <c r="AQ899" s="15"/>
      <c r="AR899" s="209"/>
      <c r="AS899" s="210"/>
      <c r="AT899" s="210"/>
      <c r="AU899" s="210"/>
      <c r="AV899" s="210"/>
      <c r="AW899" s="210"/>
      <c r="AX899" s="210"/>
      <c r="AY899" s="49"/>
      <c r="AZ899" s="15"/>
      <c r="BA899" s="15"/>
      <c r="BB899" s="15"/>
      <c r="BC899" s="15"/>
      <c r="BD899" s="42"/>
      <c r="BE899" s="17"/>
      <c r="BF899" s="17"/>
      <c r="BG899" s="15"/>
    </row>
    <row r="900" ht="12.75" customHeight="1">
      <c r="A900" s="15"/>
      <c r="B900" s="13"/>
      <c r="C900" s="15"/>
      <c r="D900" s="15"/>
      <c r="E900" s="17"/>
      <c r="F900" s="17"/>
      <c r="G900" s="15"/>
      <c r="H900" s="15"/>
      <c r="I900" s="15"/>
      <c r="J900" s="49"/>
      <c r="K900" s="15"/>
      <c r="L900" s="21"/>
      <c r="M900" s="17"/>
      <c r="N900" s="17"/>
      <c r="O900" s="15"/>
      <c r="P900" s="15"/>
      <c r="Q900" s="15"/>
      <c r="R900" s="17"/>
      <c r="S900" s="26"/>
      <c r="T900" s="26"/>
      <c r="U900" s="26"/>
      <c r="V900" s="26"/>
      <c r="W900" s="26"/>
      <c r="X900" s="26"/>
      <c r="Y900" s="15"/>
      <c r="Z900" s="49"/>
      <c r="AA900" s="15"/>
      <c r="AB900" s="15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49"/>
      <c r="AP900" s="15"/>
      <c r="AQ900" s="15"/>
      <c r="AR900" s="209"/>
      <c r="AS900" s="210"/>
      <c r="AT900" s="210"/>
      <c r="AU900" s="210"/>
      <c r="AV900" s="210"/>
      <c r="AW900" s="210"/>
      <c r="AX900" s="210"/>
      <c r="AY900" s="49"/>
      <c r="AZ900" s="15"/>
      <c r="BA900" s="15"/>
      <c r="BB900" s="15"/>
      <c r="BC900" s="15"/>
      <c r="BD900" s="42"/>
      <c r="BE900" s="17"/>
      <c r="BF900" s="17"/>
      <c r="BG900" s="15"/>
    </row>
    <row r="901" ht="12.75" customHeight="1">
      <c r="A901" s="15"/>
      <c r="B901" s="13"/>
      <c r="C901" s="15"/>
      <c r="D901" s="15"/>
      <c r="E901" s="17"/>
      <c r="F901" s="17"/>
      <c r="G901" s="15"/>
      <c r="H901" s="15"/>
      <c r="I901" s="15"/>
      <c r="J901" s="49"/>
      <c r="K901" s="15"/>
      <c r="L901" s="21"/>
      <c r="M901" s="17"/>
      <c r="N901" s="17"/>
      <c r="O901" s="15"/>
      <c r="P901" s="15"/>
      <c r="Q901" s="15"/>
      <c r="R901" s="17"/>
      <c r="S901" s="26"/>
      <c r="T901" s="26"/>
      <c r="U901" s="26"/>
      <c r="V901" s="26"/>
      <c r="W901" s="26"/>
      <c r="X901" s="26"/>
      <c r="Y901" s="15"/>
      <c r="Z901" s="49"/>
      <c r="AA901" s="15"/>
      <c r="AB901" s="15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49"/>
      <c r="AP901" s="15"/>
      <c r="AQ901" s="15"/>
      <c r="AR901" s="209"/>
      <c r="AS901" s="210"/>
      <c r="AT901" s="210"/>
      <c r="AU901" s="210"/>
      <c r="AV901" s="210"/>
      <c r="AW901" s="210"/>
      <c r="AX901" s="210"/>
      <c r="AY901" s="49"/>
      <c r="AZ901" s="15"/>
      <c r="BA901" s="15"/>
      <c r="BB901" s="15"/>
      <c r="BC901" s="15"/>
      <c r="BD901" s="42"/>
      <c r="BE901" s="17"/>
      <c r="BF901" s="17"/>
      <c r="BG901" s="15"/>
    </row>
    <row r="902" ht="12.75" customHeight="1">
      <c r="A902" s="15"/>
      <c r="B902" s="13"/>
      <c r="C902" s="15"/>
      <c r="D902" s="15"/>
      <c r="E902" s="17"/>
      <c r="F902" s="17"/>
      <c r="G902" s="15"/>
      <c r="H902" s="15"/>
      <c r="I902" s="15"/>
      <c r="J902" s="49"/>
      <c r="K902" s="15"/>
      <c r="L902" s="21"/>
      <c r="M902" s="17"/>
      <c r="N902" s="17"/>
      <c r="O902" s="15"/>
      <c r="P902" s="15"/>
      <c r="Q902" s="15"/>
      <c r="R902" s="17"/>
      <c r="S902" s="26"/>
      <c r="T902" s="26"/>
      <c r="U902" s="26"/>
      <c r="V902" s="26"/>
      <c r="W902" s="26"/>
      <c r="X902" s="26"/>
      <c r="Y902" s="15"/>
      <c r="Z902" s="49"/>
      <c r="AA902" s="15"/>
      <c r="AB902" s="15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49"/>
      <c r="AP902" s="15"/>
      <c r="AQ902" s="15"/>
      <c r="AR902" s="209"/>
      <c r="AS902" s="210"/>
      <c r="AT902" s="210"/>
      <c r="AU902" s="210"/>
      <c r="AV902" s="210"/>
      <c r="AW902" s="210"/>
      <c r="AX902" s="210"/>
      <c r="AY902" s="49"/>
      <c r="AZ902" s="15"/>
      <c r="BA902" s="15"/>
      <c r="BB902" s="15"/>
      <c r="BC902" s="15"/>
      <c r="BD902" s="42"/>
      <c r="BE902" s="17"/>
      <c r="BF902" s="17"/>
      <c r="BG902" s="15"/>
    </row>
    <row r="903" ht="12.75" customHeight="1">
      <c r="A903" s="15"/>
      <c r="B903" s="13"/>
      <c r="C903" s="15"/>
      <c r="D903" s="15"/>
      <c r="E903" s="17"/>
      <c r="F903" s="17"/>
      <c r="G903" s="15"/>
      <c r="H903" s="15"/>
      <c r="I903" s="15"/>
      <c r="J903" s="49"/>
      <c r="K903" s="15"/>
      <c r="L903" s="21"/>
      <c r="M903" s="17"/>
      <c r="N903" s="17"/>
      <c r="O903" s="15"/>
      <c r="P903" s="15"/>
      <c r="Q903" s="15"/>
      <c r="R903" s="17"/>
      <c r="S903" s="26"/>
      <c r="T903" s="26"/>
      <c r="U903" s="26"/>
      <c r="V903" s="26"/>
      <c r="W903" s="26"/>
      <c r="X903" s="26"/>
      <c r="Y903" s="15"/>
      <c r="Z903" s="49"/>
      <c r="AA903" s="15"/>
      <c r="AB903" s="15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49"/>
      <c r="AP903" s="15"/>
      <c r="AQ903" s="15"/>
      <c r="AR903" s="209"/>
      <c r="AS903" s="210"/>
      <c r="AT903" s="210"/>
      <c r="AU903" s="210"/>
      <c r="AV903" s="210"/>
      <c r="AW903" s="210"/>
      <c r="AX903" s="210"/>
      <c r="AY903" s="49"/>
      <c r="AZ903" s="15"/>
      <c r="BA903" s="15"/>
      <c r="BB903" s="15"/>
      <c r="BC903" s="15"/>
      <c r="BD903" s="42"/>
      <c r="BE903" s="17"/>
      <c r="BF903" s="17"/>
      <c r="BG903" s="15"/>
    </row>
    <row r="904" ht="12.75" customHeight="1">
      <c r="A904" s="15"/>
      <c r="B904" s="13"/>
      <c r="C904" s="15"/>
      <c r="D904" s="15"/>
      <c r="E904" s="17"/>
      <c r="F904" s="17"/>
      <c r="G904" s="15"/>
      <c r="H904" s="15"/>
      <c r="I904" s="15"/>
      <c r="J904" s="49"/>
      <c r="K904" s="15"/>
      <c r="L904" s="21"/>
      <c r="M904" s="17"/>
      <c r="N904" s="17"/>
      <c r="O904" s="15"/>
      <c r="P904" s="15"/>
      <c r="Q904" s="15"/>
      <c r="R904" s="17"/>
      <c r="S904" s="26"/>
      <c r="T904" s="26"/>
      <c r="U904" s="26"/>
      <c r="V904" s="26"/>
      <c r="W904" s="26"/>
      <c r="X904" s="26"/>
      <c r="Y904" s="15"/>
      <c r="Z904" s="49"/>
      <c r="AA904" s="15"/>
      <c r="AB904" s="15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49"/>
      <c r="AP904" s="15"/>
      <c r="AQ904" s="15"/>
      <c r="AR904" s="209"/>
      <c r="AS904" s="210"/>
      <c r="AT904" s="210"/>
      <c r="AU904" s="210"/>
      <c r="AV904" s="210"/>
      <c r="AW904" s="210"/>
      <c r="AX904" s="210"/>
      <c r="AY904" s="49"/>
      <c r="AZ904" s="15"/>
      <c r="BA904" s="15"/>
      <c r="BB904" s="15"/>
      <c r="BC904" s="15"/>
      <c r="BD904" s="42"/>
      <c r="BE904" s="17"/>
      <c r="BF904" s="17"/>
      <c r="BG904" s="15"/>
    </row>
    <row r="905" ht="12.75" customHeight="1">
      <c r="A905" s="15"/>
      <c r="B905" s="13"/>
      <c r="C905" s="15"/>
      <c r="D905" s="15"/>
      <c r="E905" s="17"/>
      <c r="F905" s="17"/>
      <c r="G905" s="15"/>
      <c r="H905" s="15"/>
      <c r="I905" s="15"/>
      <c r="J905" s="49"/>
      <c r="K905" s="15"/>
      <c r="L905" s="21"/>
      <c r="M905" s="17"/>
      <c r="N905" s="17"/>
      <c r="O905" s="15"/>
      <c r="P905" s="15"/>
      <c r="Q905" s="15"/>
      <c r="R905" s="17"/>
      <c r="S905" s="26"/>
      <c r="T905" s="26"/>
      <c r="U905" s="26"/>
      <c r="V905" s="26"/>
      <c r="W905" s="26"/>
      <c r="X905" s="26"/>
      <c r="Y905" s="15"/>
      <c r="Z905" s="49"/>
      <c r="AA905" s="15"/>
      <c r="AB905" s="15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49"/>
      <c r="AP905" s="15"/>
      <c r="AQ905" s="15"/>
      <c r="AR905" s="209"/>
      <c r="AS905" s="210"/>
      <c r="AT905" s="210"/>
      <c r="AU905" s="210"/>
      <c r="AV905" s="210"/>
      <c r="AW905" s="210"/>
      <c r="AX905" s="210"/>
      <c r="AY905" s="49"/>
      <c r="AZ905" s="15"/>
      <c r="BA905" s="15"/>
      <c r="BB905" s="15"/>
      <c r="BC905" s="15"/>
      <c r="BD905" s="42"/>
      <c r="BE905" s="17"/>
      <c r="BF905" s="17"/>
      <c r="BG905" s="15"/>
    </row>
    <row r="906" ht="12.75" customHeight="1">
      <c r="A906" s="15"/>
      <c r="B906" s="13"/>
      <c r="C906" s="15"/>
      <c r="D906" s="15"/>
      <c r="E906" s="17"/>
      <c r="F906" s="17"/>
      <c r="G906" s="15"/>
      <c r="H906" s="15"/>
      <c r="I906" s="15"/>
      <c r="J906" s="49"/>
      <c r="K906" s="15"/>
      <c r="L906" s="21"/>
      <c r="M906" s="17"/>
      <c r="N906" s="17"/>
      <c r="O906" s="15"/>
      <c r="P906" s="15"/>
      <c r="Q906" s="15"/>
      <c r="R906" s="17"/>
      <c r="S906" s="26"/>
      <c r="T906" s="26"/>
      <c r="U906" s="26"/>
      <c r="V906" s="26"/>
      <c r="W906" s="26"/>
      <c r="X906" s="26"/>
      <c r="Y906" s="15"/>
      <c r="Z906" s="49"/>
      <c r="AA906" s="15"/>
      <c r="AB906" s="15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49"/>
      <c r="AP906" s="15"/>
      <c r="AQ906" s="15"/>
      <c r="AR906" s="209"/>
      <c r="AS906" s="210"/>
      <c r="AT906" s="210"/>
      <c r="AU906" s="210"/>
      <c r="AV906" s="210"/>
      <c r="AW906" s="210"/>
      <c r="AX906" s="210"/>
      <c r="AY906" s="49"/>
      <c r="AZ906" s="15"/>
      <c r="BA906" s="15"/>
      <c r="BB906" s="15"/>
      <c r="BC906" s="15"/>
      <c r="BD906" s="42"/>
      <c r="BE906" s="17"/>
      <c r="BF906" s="17"/>
      <c r="BG906" s="15"/>
    </row>
    <row r="907" ht="12.75" customHeight="1">
      <c r="A907" s="15"/>
      <c r="B907" s="13"/>
      <c r="C907" s="15"/>
      <c r="D907" s="15"/>
      <c r="E907" s="17"/>
      <c r="F907" s="17"/>
      <c r="G907" s="15"/>
      <c r="H907" s="15"/>
      <c r="I907" s="15"/>
      <c r="J907" s="49"/>
      <c r="K907" s="15"/>
      <c r="L907" s="21"/>
      <c r="M907" s="17"/>
      <c r="N907" s="17"/>
      <c r="O907" s="15"/>
      <c r="P907" s="15"/>
      <c r="Q907" s="15"/>
      <c r="R907" s="17"/>
      <c r="S907" s="26"/>
      <c r="T907" s="26"/>
      <c r="U907" s="26"/>
      <c r="V907" s="26"/>
      <c r="W907" s="26"/>
      <c r="X907" s="26"/>
      <c r="Y907" s="15"/>
      <c r="Z907" s="49"/>
      <c r="AA907" s="15"/>
      <c r="AB907" s="15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49"/>
      <c r="AP907" s="15"/>
      <c r="AQ907" s="15"/>
      <c r="AR907" s="209"/>
      <c r="AS907" s="210"/>
      <c r="AT907" s="210"/>
      <c r="AU907" s="210"/>
      <c r="AV907" s="210"/>
      <c r="AW907" s="210"/>
      <c r="AX907" s="210"/>
      <c r="AY907" s="49"/>
      <c r="AZ907" s="15"/>
      <c r="BA907" s="15"/>
      <c r="BB907" s="15"/>
      <c r="BC907" s="15"/>
      <c r="BD907" s="42"/>
      <c r="BE907" s="17"/>
      <c r="BF907" s="17"/>
      <c r="BG907" s="15"/>
    </row>
    <row r="908" ht="12.75" customHeight="1">
      <c r="A908" s="15"/>
      <c r="B908" s="13"/>
      <c r="C908" s="15"/>
      <c r="D908" s="15"/>
      <c r="E908" s="17"/>
      <c r="F908" s="17"/>
      <c r="G908" s="15"/>
      <c r="H908" s="15"/>
      <c r="I908" s="15"/>
      <c r="J908" s="49"/>
      <c r="K908" s="15"/>
      <c r="L908" s="21"/>
      <c r="M908" s="17"/>
      <c r="N908" s="17"/>
      <c r="O908" s="15"/>
      <c r="P908" s="15"/>
      <c r="Q908" s="15"/>
      <c r="R908" s="17"/>
      <c r="S908" s="26"/>
      <c r="T908" s="26"/>
      <c r="U908" s="26"/>
      <c r="V908" s="26"/>
      <c r="W908" s="26"/>
      <c r="X908" s="26"/>
      <c r="Y908" s="15"/>
      <c r="Z908" s="49"/>
      <c r="AA908" s="15"/>
      <c r="AB908" s="15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49"/>
      <c r="AP908" s="15"/>
      <c r="AQ908" s="15"/>
      <c r="AR908" s="209"/>
      <c r="AS908" s="210"/>
      <c r="AT908" s="210"/>
      <c r="AU908" s="210"/>
      <c r="AV908" s="210"/>
      <c r="AW908" s="210"/>
      <c r="AX908" s="210"/>
      <c r="AY908" s="49"/>
      <c r="AZ908" s="15"/>
      <c r="BA908" s="15"/>
      <c r="BB908" s="15"/>
      <c r="BC908" s="15"/>
      <c r="BD908" s="42"/>
      <c r="BE908" s="17"/>
      <c r="BF908" s="17"/>
      <c r="BG908" s="15"/>
    </row>
    <row r="909" ht="12.75" customHeight="1">
      <c r="A909" s="15"/>
      <c r="B909" s="13"/>
      <c r="C909" s="15"/>
      <c r="D909" s="15"/>
      <c r="E909" s="17"/>
      <c r="F909" s="17"/>
      <c r="G909" s="15"/>
      <c r="H909" s="15"/>
      <c r="I909" s="15"/>
      <c r="J909" s="49"/>
      <c r="K909" s="15"/>
      <c r="L909" s="21"/>
      <c r="M909" s="17"/>
      <c r="N909" s="17"/>
      <c r="O909" s="15"/>
      <c r="P909" s="15"/>
      <c r="Q909" s="15"/>
      <c r="R909" s="17"/>
      <c r="S909" s="26"/>
      <c r="T909" s="26"/>
      <c r="U909" s="26"/>
      <c r="V909" s="26"/>
      <c r="W909" s="26"/>
      <c r="X909" s="26"/>
      <c r="Y909" s="15"/>
      <c r="Z909" s="49"/>
      <c r="AA909" s="15"/>
      <c r="AB909" s="15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49"/>
      <c r="AP909" s="15"/>
      <c r="AQ909" s="15"/>
      <c r="AR909" s="209"/>
      <c r="AS909" s="210"/>
      <c r="AT909" s="210"/>
      <c r="AU909" s="210"/>
      <c r="AV909" s="210"/>
      <c r="AW909" s="210"/>
      <c r="AX909" s="210"/>
      <c r="AY909" s="49"/>
      <c r="AZ909" s="15"/>
      <c r="BA909" s="15"/>
      <c r="BB909" s="15"/>
      <c r="BC909" s="15"/>
      <c r="BD909" s="42"/>
      <c r="BE909" s="17"/>
      <c r="BF909" s="17"/>
      <c r="BG909" s="15"/>
    </row>
    <row r="910" ht="12.75" customHeight="1">
      <c r="A910" s="15"/>
      <c r="B910" s="13"/>
      <c r="C910" s="15"/>
      <c r="D910" s="15"/>
      <c r="E910" s="17"/>
      <c r="F910" s="17"/>
      <c r="G910" s="15"/>
      <c r="H910" s="15"/>
      <c r="I910" s="15"/>
      <c r="J910" s="49"/>
      <c r="K910" s="15"/>
      <c r="L910" s="21"/>
      <c r="M910" s="17"/>
      <c r="N910" s="17"/>
      <c r="O910" s="15"/>
      <c r="P910" s="15"/>
      <c r="Q910" s="15"/>
      <c r="R910" s="17"/>
      <c r="S910" s="26"/>
      <c r="T910" s="26"/>
      <c r="U910" s="26"/>
      <c r="V910" s="26"/>
      <c r="W910" s="26"/>
      <c r="X910" s="26"/>
      <c r="Y910" s="15"/>
      <c r="Z910" s="49"/>
      <c r="AA910" s="15"/>
      <c r="AB910" s="15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49"/>
      <c r="AP910" s="15"/>
      <c r="AQ910" s="15"/>
      <c r="AR910" s="209"/>
      <c r="AS910" s="210"/>
      <c r="AT910" s="210"/>
      <c r="AU910" s="210"/>
      <c r="AV910" s="210"/>
      <c r="AW910" s="210"/>
      <c r="AX910" s="210"/>
      <c r="AY910" s="49"/>
      <c r="AZ910" s="15"/>
      <c r="BA910" s="15"/>
      <c r="BB910" s="15"/>
      <c r="BC910" s="15"/>
      <c r="BD910" s="42"/>
      <c r="BE910" s="17"/>
      <c r="BF910" s="17"/>
      <c r="BG910" s="15"/>
    </row>
    <row r="911" ht="12.75" customHeight="1">
      <c r="A911" s="15"/>
      <c r="B911" s="13"/>
      <c r="C911" s="15"/>
      <c r="D911" s="15"/>
      <c r="E911" s="17"/>
      <c r="F911" s="17"/>
      <c r="G911" s="15"/>
      <c r="H911" s="15"/>
      <c r="I911" s="15"/>
      <c r="J911" s="49"/>
      <c r="K911" s="15"/>
      <c r="L911" s="21"/>
      <c r="M911" s="17"/>
      <c r="N911" s="17"/>
      <c r="O911" s="15"/>
      <c r="P911" s="15"/>
      <c r="Q911" s="15"/>
      <c r="R911" s="17"/>
      <c r="S911" s="26"/>
      <c r="T911" s="26"/>
      <c r="U911" s="26"/>
      <c r="V911" s="26"/>
      <c r="W911" s="26"/>
      <c r="X911" s="26"/>
      <c r="Y911" s="15"/>
      <c r="Z911" s="49"/>
      <c r="AA911" s="15"/>
      <c r="AB911" s="15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49"/>
      <c r="AP911" s="15"/>
      <c r="AQ911" s="15"/>
      <c r="AR911" s="209"/>
      <c r="AS911" s="210"/>
      <c r="AT911" s="210"/>
      <c r="AU911" s="210"/>
      <c r="AV911" s="210"/>
      <c r="AW911" s="210"/>
      <c r="AX911" s="210"/>
      <c r="AY911" s="49"/>
      <c r="AZ911" s="15"/>
      <c r="BA911" s="15"/>
      <c r="BB911" s="15"/>
      <c r="BC911" s="15"/>
      <c r="BD911" s="42"/>
      <c r="BE911" s="17"/>
      <c r="BF911" s="17"/>
      <c r="BG911" s="15"/>
    </row>
    <row r="912" ht="12.75" customHeight="1">
      <c r="A912" s="15"/>
      <c r="B912" s="13"/>
      <c r="C912" s="15"/>
      <c r="D912" s="15"/>
      <c r="E912" s="17"/>
      <c r="F912" s="17"/>
      <c r="G912" s="15"/>
      <c r="H912" s="15"/>
      <c r="I912" s="15"/>
      <c r="J912" s="49"/>
      <c r="K912" s="15"/>
      <c r="L912" s="21"/>
      <c r="M912" s="17"/>
      <c r="N912" s="17"/>
      <c r="O912" s="15"/>
      <c r="P912" s="15"/>
      <c r="Q912" s="15"/>
      <c r="R912" s="17"/>
      <c r="S912" s="26"/>
      <c r="T912" s="26"/>
      <c r="U912" s="26"/>
      <c r="V912" s="26"/>
      <c r="W912" s="26"/>
      <c r="X912" s="26"/>
      <c r="Y912" s="15"/>
      <c r="Z912" s="49"/>
      <c r="AA912" s="15"/>
      <c r="AB912" s="15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49"/>
      <c r="AP912" s="15"/>
      <c r="AQ912" s="15"/>
      <c r="AR912" s="209"/>
      <c r="AS912" s="210"/>
      <c r="AT912" s="210"/>
      <c r="AU912" s="210"/>
      <c r="AV912" s="210"/>
      <c r="AW912" s="210"/>
      <c r="AX912" s="210"/>
      <c r="AY912" s="49"/>
      <c r="AZ912" s="15"/>
      <c r="BA912" s="15"/>
      <c r="BB912" s="15"/>
      <c r="BC912" s="15"/>
      <c r="BD912" s="42"/>
      <c r="BE912" s="17"/>
      <c r="BF912" s="17"/>
      <c r="BG912" s="15"/>
    </row>
    <row r="913" ht="12.75" customHeight="1">
      <c r="A913" s="15"/>
      <c r="B913" s="13"/>
      <c r="C913" s="15"/>
      <c r="D913" s="15"/>
      <c r="E913" s="17"/>
      <c r="F913" s="17"/>
      <c r="G913" s="15"/>
      <c r="H913" s="15"/>
      <c r="I913" s="15"/>
      <c r="J913" s="49"/>
      <c r="K913" s="15"/>
      <c r="L913" s="21"/>
      <c r="M913" s="17"/>
      <c r="N913" s="17"/>
      <c r="O913" s="15"/>
      <c r="P913" s="15"/>
      <c r="Q913" s="15"/>
      <c r="R913" s="17"/>
      <c r="S913" s="26"/>
      <c r="T913" s="26"/>
      <c r="U913" s="26"/>
      <c r="V913" s="26"/>
      <c r="W913" s="26"/>
      <c r="X913" s="26"/>
      <c r="Y913" s="15"/>
      <c r="Z913" s="49"/>
      <c r="AA913" s="15"/>
      <c r="AB913" s="15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49"/>
      <c r="AP913" s="15"/>
      <c r="AQ913" s="15"/>
      <c r="AR913" s="209"/>
      <c r="AS913" s="210"/>
      <c r="AT913" s="210"/>
      <c r="AU913" s="210"/>
      <c r="AV913" s="210"/>
      <c r="AW913" s="210"/>
      <c r="AX913" s="210"/>
      <c r="AY913" s="49"/>
      <c r="AZ913" s="15"/>
      <c r="BA913" s="15"/>
      <c r="BB913" s="15"/>
      <c r="BC913" s="15"/>
      <c r="BD913" s="42"/>
      <c r="BE913" s="17"/>
      <c r="BF913" s="17"/>
      <c r="BG913" s="15"/>
    </row>
    <row r="914" ht="12.75" customHeight="1">
      <c r="A914" s="15"/>
      <c r="B914" s="13"/>
      <c r="C914" s="15"/>
      <c r="D914" s="15"/>
      <c r="E914" s="17"/>
      <c r="F914" s="17"/>
      <c r="G914" s="15"/>
      <c r="H914" s="15"/>
      <c r="I914" s="15"/>
      <c r="J914" s="49"/>
      <c r="K914" s="15"/>
      <c r="L914" s="21"/>
      <c r="M914" s="17"/>
      <c r="N914" s="17"/>
      <c r="O914" s="15"/>
      <c r="P914" s="15"/>
      <c r="Q914" s="15"/>
      <c r="R914" s="17"/>
      <c r="S914" s="26"/>
      <c r="T914" s="26"/>
      <c r="U914" s="26"/>
      <c r="V914" s="26"/>
      <c r="W914" s="26"/>
      <c r="X914" s="26"/>
      <c r="Y914" s="15"/>
      <c r="Z914" s="49"/>
      <c r="AA914" s="15"/>
      <c r="AB914" s="15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49"/>
      <c r="AP914" s="15"/>
      <c r="AQ914" s="15"/>
      <c r="AR914" s="209"/>
      <c r="AS914" s="210"/>
      <c r="AT914" s="210"/>
      <c r="AU914" s="210"/>
      <c r="AV914" s="210"/>
      <c r="AW914" s="210"/>
      <c r="AX914" s="210"/>
      <c r="AY914" s="49"/>
      <c r="AZ914" s="15"/>
      <c r="BA914" s="15"/>
      <c r="BB914" s="15"/>
      <c r="BC914" s="15"/>
      <c r="BD914" s="42"/>
      <c r="BE914" s="17"/>
      <c r="BF914" s="17"/>
      <c r="BG914" s="15"/>
    </row>
    <row r="915" ht="12.75" customHeight="1">
      <c r="A915" s="15"/>
      <c r="B915" s="13"/>
      <c r="C915" s="15"/>
      <c r="D915" s="15"/>
      <c r="E915" s="17"/>
      <c r="F915" s="17"/>
      <c r="G915" s="15"/>
      <c r="H915" s="15"/>
      <c r="I915" s="15"/>
      <c r="J915" s="49"/>
      <c r="K915" s="15"/>
      <c r="L915" s="21"/>
      <c r="M915" s="17"/>
      <c r="N915" s="17"/>
      <c r="O915" s="15"/>
      <c r="P915" s="15"/>
      <c r="Q915" s="15"/>
      <c r="R915" s="17"/>
      <c r="S915" s="26"/>
      <c r="T915" s="26"/>
      <c r="U915" s="26"/>
      <c r="V915" s="26"/>
      <c r="W915" s="26"/>
      <c r="X915" s="26"/>
      <c r="Y915" s="15"/>
      <c r="Z915" s="49"/>
      <c r="AA915" s="15"/>
      <c r="AB915" s="15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49"/>
      <c r="AP915" s="15"/>
      <c r="AQ915" s="15"/>
      <c r="AR915" s="209"/>
      <c r="AS915" s="210"/>
      <c r="AT915" s="210"/>
      <c r="AU915" s="210"/>
      <c r="AV915" s="210"/>
      <c r="AW915" s="210"/>
      <c r="AX915" s="210"/>
      <c r="AY915" s="49"/>
      <c r="AZ915" s="15"/>
      <c r="BA915" s="15"/>
      <c r="BB915" s="15"/>
      <c r="BC915" s="15"/>
      <c r="BD915" s="42"/>
      <c r="BE915" s="17"/>
      <c r="BF915" s="17"/>
      <c r="BG915" s="15"/>
    </row>
    <row r="916" ht="12.75" customHeight="1">
      <c r="A916" s="15"/>
      <c r="B916" s="13"/>
      <c r="C916" s="15"/>
      <c r="D916" s="15"/>
      <c r="E916" s="17"/>
      <c r="F916" s="17"/>
      <c r="G916" s="15"/>
      <c r="H916" s="15"/>
      <c r="I916" s="15"/>
      <c r="J916" s="49"/>
      <c r="K916" s="15"/>
      <c r="L916" s="21"/>
      <c r="M916" s="17"/>
      <c r="N916" s="17"/>
      <c r="O916" s="15"/>
      <c r="P916" s="15"/>
      <c r="Q916" s="15"/>
      <c r="R916" s="17"/>
      <c r="S916" s="26"/>
      <c r="T916" s="26"/>
      <c r="U916" s="26"/>
      <c r="V916" s="26"/>
      <c r="W916" s="26"/>
      <c r="X916" s="26"/>
      <c r="Y916" s="15"/>
      <c r="Z916" s="49"/>
      <c r="AA916" s="15"/>
      <c r="AB916" s="15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49"/>
      <c r="AP916" s="15"/>
      <c r="AQ916" s="15"/>
      <c r="AR916" s="209"/>
      <c r="AS916" s="210"/>
      <c r="AT916" s="210"/>
      <c r="AU916" s="210"/>
      <c r="AV916" s="210"/>
      <c r="AW916" s="210"/>
      <c r="AX916" s="210"/>
      <c r="AY916" s="49"/>
      <c r="AZ916" s="15"/>
      <c r="BA916" s="15"/>
      <c r="BB916" s="15"/>
      <c r="BC916" s="15"/>
      <c r="BD916" s="42"/>
      <c r="BE916" s="17"/>
      <c r="BF916" s="17"/>
      <c r="BG916" s="15"/>
    </row>
    <row r="917" ht="12.75" customHeight="1">
      <c r="A917" s="15"/>
      <c r="B917" s="13"/>
      <c r="C917" s="15"/>
      <c r="D917" s="15"/>
      <c r="E917" s="17"/>
      <c r="F917" s="17"/>
      <c r="G917" s="15"/>
      <c r="H917" s="15"/>
      <c r="I917" s="15"/>
      <c r="J917" s="49"/>
      <c r="K917" s="15"/>
      <c r="L917" s="21"/>
      <c r="M917" s="17"/>
      <c r="N917" s="17"/>
      <c r="O917" s="15"/>
      <c r="P917" s="15"/>
      <c r="Q917" s="15"/>
      <c r="R917" s="17"/>
      <c r="S917" s="26"/>
      <c r="T917" s="26"/>
      <c r="U917" s="26"/>
      <c r="V917" s="26"/>
      <c r="W917" s="26"/>
      <c r="X917" s="26"/>
      <c r="Y917" s="15"/>
      <c r="Z917" s="49"/>
      <c r="AA917" s="15"/>
      <c r="AB917" s="15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49"/>
      <c r="AP917" s="15"/>
      <c r="AQ917" s="15"/>
      <c r="AR917" s="209"/>
      <c r="AS917" s="210"/>
      <c r="AT917" s="210"/>
      <c r="AU917" s="210"/>
      <c r="AV917" s="210"/>
      <c r="AW917" s="210"/>
      <c r="AX917" s="210"/>
      <c r="AY917" s="49"/>
      <c r="AZ917" s="15"/>
      <c r="BA917" s="15"/>
      <c r="BB917" s="15"/>
      <c r="BC917" s="15"/>
      <c r="BD917" s="42"/>
      <c r="BE917" s="17"/>
      <c r="BF917" s="17"/>
      <c r="BG917" s="15"/>
    </row>
    <row r="918" ht="12.75" customHeight="1">
      <c r="A918" s="15"/>
      <c r="B918" s="13"/>
      <c r="C918" s="15"/>
      <c r="D918" s="15"/>
      <c r="E918" s="17"/>
      <c r="F918" s="17"/>
      <c r="G918" s="15"/>
      <c r="H918" s="15"/>
      <c r="I918" s="15"/>
      <c r="J918" s="49"/>
      <c r="K918" s="15"/>
      <c r="L918" s="21"/>
      <c r="M918" s="17"/>
      <c r="N918" s="17"/>
      <c r="O918" s="15"/>
      <c r="P918" s="15"/>
      <c r="Q918" s="15"/>
      <c r="R918" s="17"/>
      <c r="S918" s="26"/>
      <c r="T918" s="26"/>
      <c r="U918" s="26"/>
      <c r="V918" s="26"/>
      <c r="W918" s="26"/>
      <c r="X918" s="26"/>
      <c r="Y918" s="15"/>
      <c r="Z918" s="49"/>
      <c r="AA918" s="15"/>
      <c r="AB918" s="15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49"/>
      <c r="AP918" s="15"/>
      <c r="AQ918" s="15"/>
      <c r="AR918" s="209"/>
      <c r="AS918" s="210"/>
      <c r="AT918" s="210"/>
      <c r="AU918" s="210"/>
      <c r="AV918" s="210"/>
      <c r="AW918" s="210"/>
      <c r="AX918" s="210"/>
      <c r="AY918" s="49"/>
      <c r="AZ918" s="15"/>
      <c r="BA918" s="15"/>
      <c r="BB918" s="15"/>
      <c r="BC918" s="15"/>
      <c r="BD918" s="42"/>
      <c r="BE918" s="17"/>
      <c r="BF918" s="17"/>
      <c r="BG918" s="15"/>
    </row>
    <row r="919" ht="12.75" customHeight="1">
      <c r="A919" s="15"/>
      <c r="B919" s="13"/>
      <c r="C919" s="15"/>
      <c r="D919" s="15"/>
      <c r="E919" s="17"/>
      <c r="F919" s="17"/>
      <c r="G919" s="15"/>
      <c r="H919" s="15"/>
      <c r="I919" s="15"/>
      <c r="J919" s="49"/>
      <c r="K919" s="15"/>
      <c r="L919" s="21"/>
      <c r="M919" s="17"/>
      <c r="N919" s="17"/>
      <c r="O919" s="15"/>
      <c r="P919" s="15"/>
      <c r="Q919" s="15"/>
      <c r="R919" s="17"/>
      <c r="S919" s="26"/>
      <c r="T919" s="26"/>
      <c r="U919" s="26"/>
      <c r="V919" s="26"/>
      <c r="W919" s="26"/>
      <c r="X919" s="26"/>
      <c r="Y919" s="15"/>
      <c r="Z919" s="49"/>
      <c r="AA919" s="15"/>
      <c r="AB919" s="15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49"/>
      <c r="AP919" s="15"/>
      <c r="AQ919" s="15"/>
      <c r="AR919" s="209"/>
      <c r="AS919" s="210"/>
      <c r="AT919" s="210"/>
      <c r="AU919" s="210"/>
      <c r="AV919" s="210"/>
      <c r="AW919" s="210"/>
      <c r="AX919" s="210"/>
      <c r="AY919" s="49"/>
      <c r="AZ919" s="15"/>
      <c r="BA919" s="15"/>
      <c r="BB919" s="15"/>
      <c r="BC919" s="15"/>
      <c r="BD919" s="42"/>
      <c r="BE919" s="17"/>
      <c r="BF919" s="17"/>
      <c r="BG919" s="15"/>
    </row>
    <row r="920" ht="12.75" customHeight="1">
      <c r="A920" s="15"/>
      <c r="B920" s="13"/>
      <c r="C920" s="15"/>
      <c r="D920" s="15"/>
      <c r="E920" s="17"/>
      <c r="F920" s="17"/>
      <c r="G920" s="15"/>
      <c r="H920" s="15"/>
      <c r="I920" s="15"/>
      <c r="J920" s="49"/>
      <c r="K920" s="15"/>
      <c r="L920" s="21"/>
      <c r="M920" s="17"/>
      <c r="N920" s="17"/>
      <c r="O920" s="15"/>
      <c r="P920" s="15"/>
      <c r="Q920" s="15"/>
      <c r="R920" s="17"/>
      <c r="S920" s="26"/>
      <c r="T920" s="26"/>
      <c r="U920" s="26"/>
      <c r="V920" s="26"/>
      <c r="W920" s="26"/>
      <c r="X920" s="26"/>
      <c r="Y920" s="15"/>
      <c r="Z920" s="49"/>
      <c r="AA920" s="15"/>
      <c r="AB920" s="15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49"/>
      <c r="AP920" s="15"/>
      <c r="AQ920" s="15"/>
      <c r="AR920" s="209"/>
      <c r="AS920" s="210"/>
      <c r="AT920" s="210"/>
      <c r="AU920" s="210"/>
      <c r="AV920" s="210"/>
      <c r="AW920" s="210"/>
      <c r="AX920" s="210"/>
      <c r="AY920" s="49"/>
      <c r="AZ920" s="15"/>
      <c r="BA920" s="15"/>
      <c r="BB920" s="15"/>
      <c r="BC920" s="15"/>
      <c r="BD920" s="42"/>
      <c r="BE920" s="17"/>
      <c r="BF920" s="17"/>
      <c r="BG920" s="15"/>
    </row>
    <row r="921" ht="12.75" customHeight="1">
      <c r="A921" s="15"/>
      <c r="B921" s="13"/>
      <c r="C921" s="15"/>
      <c r="D921" s="15"/>
      <c r="E921" s="17"/>
      <c r="F921" s="17"/>
      <c r="G921" s="15"/>
      <c r="H921" s="15"/>
      <c r="I921" s="15"/>
      <c r="J921" s="49"/>
      <c r="K921" s="15"/>
      <c r="L921" s="21"/>
      <c r="M921" s="17"/>
      <c r="N921" s="17"/>
      <c r="O921" s="15"/>
      <c r="P921" s="15"/>
      <c r="Q921" s="15"/>
      <c r="R921" s="17"/>
      <c r="S921" s="26"/>
      <c r="T921" s="26"/>
      <c r="U921" s="26"/>
      <c r="V921" s="26"/>
      <c r="W921" s="26"/>
      <c r="X921" s="26"/>
      <c r="Y921" s="15"/>
      <c r="Z921" s="49"/>
      <c r="AA921" s="15"/>
      <c r="AB921" s="15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49"/>
      <c r="AP921" s="15"/>
      <c r="AQ921" s="15"/>
      <c r="AR921" s="209"/>
      <c r="AS921" s="210"/>
      <c r="AT921" s="210"/>
      <c r="AU921" s="210"/>
      <c r="AV921" s="210"/>
      <c r="AW921" s="210"/>
      <c r="AX921" s="210"/>
      <c r="AY921" s="49"/>
      <c r="AZ921" s="15"/>
      <c r="BA921" s="15"/>
      <c r="BB921" s="15"/>
      <c r="BC921" s="15"/>
      <c r="BD921" s="42"/>
      <c r="BE921" s="17"/>
      <c r="BF921" s="17"/>
      <c r="BG921" s="15"/>
    </row>
    <row r="922" ht="12.75" customHeight="1">
      <c r="A922" s="15"/>
      <c r="B922" s="13"/>
      <c r="C922" s="15"/>
      <c r="D922" s="15"/>
      <c r="E922" s="17"/>
      <c r="F922" s="17"/>
      <c r="G922" s="15"/>
      <c r="H922" s="15"/>
      <c r="I922" s="15"/>
      <c r="J922" s="49"/>
      <c r="K922" s="15"/>
      <c r="L922" s="21"/>
      <c r="M922" s="17"/>
      <c r="N922" s="17"/>
      <c r="O922" s="15"/>
      <c r="P922" s="15"/>
      <c r="Q922" s="15"/>
      <c r="R922" s="17"/>
      <c r="S922" s="26"/>
      <c r="T922" s="26"/>
      <c r="U922" s="26"/>
      <c r="V922" s="26"/>
      <c r="W922" s="26"/>
      <c r="X922" s="26"/>
      <c r="Y922" s="15"/>
      <c r="Z922" s="49"/>
      <c r="AA922" s="15"/>
      <c r="AB922" s="15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49"/>
      <c r="AP922" s="15"/>
      <c r="AQ922" s="15"/>
      <c r="AR922" s="209"/>
      <c r="AS922" s="210"/>
      <c r="AT922" s="210"/>
      <c r="AU922" s="210"/>
      <c r="AV922" s="210"/>
      <c r="AW922" s="210"/>
      <c r="AX922" s="210"/>
      <c r="AY922" s="49"/>
      <c r="AZ922" s="15"/>
      <c r="BA922" s="15"/>
      <c r="BB922" s="15"/>
      <c r="BC922" s="15"/>
      <c r="BD922" s="42"/>
      <c r="BE922" s="17"/>
      <c r="BF922" s="17"/>
      <c r="BG922" s="15"/>
    </row>
    <row r="923" ht="12.75" customHeight="1">
      <c r="A923" s="15"/>
      <c r="B923" s="13"/>
      <c r="C923" s="15"/>
      <c r="D923" s="15"/>
      <c r="E923" s="17"/>
      <c r="F923" s="17"/>
      <c r="G923" s="15"/>
      <c r="H923" s="15"/>
      <c r="I923" s="15"/>
      <c r="J923" s="49"/>
      <c r="K923" s="15"/>
      <c r="L923" s="21"/>
      <c r="M923" s="17"/>
      <c r="N923" s="17"/>
      <c r="O923" s="15"/>
      <c r="P923" s="15"/>
      <c r="Q923" s="15"/>
      <c r="R923" s="17"/>
      <c r="S923" s="26"/>
      <c r="T923" s="26"/>
      <c r="U923" s="26"/>
      <c r="V923" s="26"/>
      <c r="W923" s="26"/>
      <c r="X923" s="26"/>
      <c r="Y923" s="15"/>
      <c r="Z923" s="49"/>
      <c r="AA923" s="15"/>
      <c r="AB923" s="15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49"/>
      <c r="AP923" s="15"/>
      <c r="AQ923" s="15"/>
      <c r="AR923" s="209"/>
      <c r="AS923" s="210"/>
      <c r="AT923" s="210"/>
      <c r="AU923" s="210"/>
      <c r="AV923" s="210"/>
      <c r="AW923" s="210"/>
      <c r="AX923" s="210"/>
      <c r="AY923" s="49"/>
      <c r="AZ923" s="15"/>
      <c r="BA923" s="15"/>
      <c r="BB923" s="15"/>
      <c r="BC923" s="15"/>
      <c r="BD923" s="42"/>
      <c r="BE923" s="17"/>
      <c r="BF923" s="17"/>
      <c r="BG923" s="15"/>
    </row>
    <row r="924" ht="12.75" customHeight="1">
      <c r="A924" s="15"/>
      <c r="B924" s="13"/>
      <c r="C924" s="15"/>
      <c r="D924" s="15"/>
      <c r="E924" s="17"/>
      <c r="F924" s="17"/>
      <c r="G924" s="15"/>
      <c r="H924" s="15"/>
      <c r="I924" s="15"/>
      <c r="J924" s="49"/>
      <c r="K924" s="15"/>
      <c r="L924" s="21"/>
      <c r="M924" s="17"/>
      <c r="N924" s="17"/>
      <c r="O924" s="15"/>
      <c r="P924" s="15"/>
      <c r="Q924" s="15"/>
      <c r="R924" s="17"/>
      <c r="S924" s="26"/>
      <c r="T924" s="26"/>
      <c r="U924" s="26"/>
      <c r="V924" s="26"/>
      <c r="W924" s="26"/>
      <c r="X924" s="26"/>
      <c r="Y924" s="15"/>
      <c r="Z924" s="49"/>
      <c r="AA924" s="15"/>
      <c r="AB924" s="15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49"/>
      <c r="AP924" s="15"/>
      <c r="AQ924" s="15"/>
      <c r="AR924" s="209"/>
      <c r="AS924" s="210"/>
      <c r="AT924" s="210"/>
      <c r="AU924" s="210"/>
      <c r="AV924" s="210"/>
      <c r="AW924" s="210"/>
      <c r="AX924" s="210"/>
      <c r="AY924" s="49"/>
      <c r="AZ924" s="15"/>
      <c r="BA924" s="15"/>
      <c r="BB924" s="15"/>
      <c r="BC924" s="15"/>
      <c r="BD924" s="42"/>
      <c r="BE924" s="17"/>
      <c r="BF924" s="17"/>
      <c r="BG924" s="15"/>
    </row>
    <row r="925" ht="12.75" customHeight="1">
      <c r="A925" s="15"/>
      <c r="B925" s="13"/>
      <c r="C925" s="15"/>
      <c r="D925" s="15"/>
      <c r="E925" s="17"/>
      <c r="F925" s="17"/>
      <c r="G925" s="15"/>
      <c r="H925" s="15"/>
      <c r="I925" s="15"/>
      <c r="J925" s="49"/>
      <c r="K925" s="15"/>
      <c r="L925" s="21"/>
      <c r="M925" s="17"/>
      <c r="N925" s="17"/>
      <c r="O925" s="15"/>
      <c r="P925" s="15"/>
      <c r="Q925" s="15"/>
      <c r="R925" s="17"/>
      <c r="S925" s="26"/>
      <c r="T925" s="26"/>
      <c r="U925" s="26"/>
      <c r="V925" s="26"/>
      <c r="W925" s="26"/>
      <c r="X925" s="26"/>
      <c r="Y925" s="15"/>
      <c r="Z925" s="49"/>
      <c r="AA925" s="15"/>
      <c r="AB925" s="15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49"/>
      <c r="AP925" s="15"/>
      <c r="AQ925" s="15"/>
      <c r="AR925" s="209"/>
      <c r="AS925" s="210"/>
      <c r="AT925" s="210"/>
      <c r="AU925" s="210"/>
      <c r="AV925" s="210"/>
      <c r="AW925" s="210"/>
      <c r="AX925" s="210"/>
      <c r="AY925" s="49"/>
      <c r="AZ925" s="15"/>
      <c r="BA925" s="15"/>
      <c r="BB925" s="15"/>
      <c r="BC925" s="15"/>
      <c r="BD925" s="42"/>
      <c r="BE925" s="17"/>
      <c r="BF925" s="17"/>
      <c r="BG925" s="15"/>
    </row>
    <row r="926" ht="12.75" customHeight="1">
      <c r="A926" s="15"/>
      <c r="B926" s="13"/>
      <c r="C926" s="15"/>
      <c r="D926" s="15"/>
      <c r="E926" s="17"/>
      <c r="F926" s="17"/>
      <c r="G926" s="15"/>
      <c r="H926" s="15"/>
      <c r="I926" s="15"/>
      <c r="J926" s="49"/>
      <c r="K926" s="15"/>
      <c r="L926" s="21"/>
      <c r="M926" s="17"/>
      <c r="N926" s="17"/>
      <c r="O926" s="15"/>
      <c r="P926" s="15"/>
      <c r="Q926" s="15"/>
      <c r="R926" s="17"/>
      <c r="S926" s="26"/>
      <c r="T926" s="26"/>
      <c r="U926" s="26"/>
      <c r="V926" s="26"/>
      <c r="W926" s="26"/>
      <c r="X926" s="26"/>
      <c r="Y926" s="15"/>
      <c r="Z926" s="49"/>
      <c r="AA926" s="15"/>
      <c r="AB926" s="15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49"/>
      <c r="AP926" s="15"/>
      <c r="AQ926" s="15"/>
      <c r="AR926" s="209"/>
      <c r="AS926" s="210"/>
      <c r="AT926" s="210"/>
      <c r="AU926" s="210"/>
      <c r="AV926" s="210"/>
      <c r="AW926" s="210"/>
      <c r="AX926" s="210"/>
      <c r="AY926" s="49"/>
      <c r="AZ926" s="15"/>
      <c r="BA926" s="15"/>
      <c r="BB926" s="15"/>
      <c r="BC926" s="15"/>
      <c r="BD926" s="42"/>
      <c r="BE926" s="17"/>
      <c r="BF926" s="17"/>
      <c r="BG926" s="15"/>
    </row>
    <row r="927" ht="12.75" customHeight="1">
      <c r="A927" s="15"/>
      <c r="B927" s="13"/>
      <c r="C927" s="15"/>
      <c r="D927" s="15"/>
      <c r="E927" s="17"/>
      <c r="F927" s="17"/>
      <c r="G927" s="15"/>
      <c r="H927" s="15"/>
      <c r="I927" s="15"/>
      <c r="J927" s="49"/>
      <c r="K927" s="15"/>
      <c r="L927" s="21"/>
      <c r="M927" s="17"/>
      <c r="N927" s="17"/>
      <c r="O927" s="15"/>
      <c r="P927" s="15"/>
      <c r="Q927" s="15"/>
      <c r="R927" s="17"/>
      <c r="S927" s="26"/>
      <c r="T927" s="26"/>
      <c r="U927" s="26"/>
      <c r="V927" s="26"/>
      <c r="W927" s="26"/>
      <c r="X927" s="26"/>
      <c r="Y927" s="15"/>
      <c r="Z927" s="49"/>
      <c r="AA927" s="15"/>
      <c r="AB927" s="15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49"/>
      <c r="AP927" s="15"/>
      <c r="AQ927" s="15"/>
      <c r="AR927" s="209"/>
      <c r="AS927" s="210"/>
      <c r="AT927" s="210"/>
      <c r="AU927" s="210"/>
      <c r="AV927" s="210"/>
      <c r="AW927" s="210"/>
      <c r="AX927" s="210"/>
      <c r="AY927" s="49"/>
      <c r="AZ927" s="15"/>
      <c r="BA927" s="15"/>
      <c r="BB927" s="15"/>
      <c r="BC927" s="15"/>
      <c r="BD927" s="42"/>
      <c r="BE927" s="17"/>
      <c r="BF927" s="17"/>
      <c r="BG927" s="15"/>
    </row>
    <row r="928" ht="12.75" customHeight="1">
      <c r="A928" s="15"/>
      <c r="B928" s="13"/>
      <c r="C928" s="15"/>
      <c r="D928" s="15"/>
      <c r="E928" s="17"/>
      <c r="F928" s="17"/>
      <c r="G928" s="15"/>
      <c r="H928" s="15"/>
      <c r="I928" s="15"/>
      <c r="J928" s="49"/>
      <c r="K928" s="15"/>
      <c r="L928" s="21"/>
      <c r="M928" s="17"/>
      <c r="N928" s="17"/>
      <c r="O928" s="15"/>
      <c r="P928" s="15"/>
      <c r="Q928" s="15"/>
      <c r="R928" s="17"/>
      <c r="S928" s="26"/>
      <c r="T928" s="26"/>
      <c r="U928" s="26"/>
      <c r="V928" s="26"/>
      <c r="W928" s="26"/>
      <c r="X928" s="26"/>
      <c r="Y928" s="15"/>
      <c r="Z928" s="49"/>
      <c r="AA928" s="15"/>
      <c r="AB928" s="15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49"/>
      <c r="AP928" s="15"/>
      <c r="AQ928" s="15"/>
      <c r="AR928" s="209"/>
      <c r="AS928" s="210"/>
      <c r="AT928" s="210"/>
      <c r="AU928" s="210"/>
      <c r="AV928" s="210"/>
      <c r="AW928" s="210"/>
      <c r="AX928" s="210"/>
      <c r="AY928" s="49"/>
      <c r="AZ928" s="15"/>
      <c r="BA928" s="15"/>
      <c r="BB928" s="15"/>
      <c r="BC928" s="15"/>
      <c r="BD928" s="42"/>
      <c r="BE928" s="17"/>
      <c r="BF928" s="17"/>
      <c r="BG928" s="15"/>
    </row>
    <row r="929" ht="12.75" customHeight="1">
      <c r="A929" s="15"/>
      <c r="B929" s="13"/>
      <c r="C929" s="15"/>
      <c r="D929" s="15"/>
      <c r="E929" s="17"/>
      <c r="F929" s="17"/>
      <c r="G929" s="15"/>
      <c r="H929" s="15"/>
      <c r="I929" s="15"/>
      <c r="J929" s="49"/>
      <c r="K929" s="15"/>
      <c r="L929" s="21"/>
      <c r="M929" s="17"/>
      <c r="N929" s="17"/>
      <c r="O929" s="15"/>
      <c r="P929" s="15"/>
      <c r="Q929" s="15"/>
      <c r="R929" s="17"/>
      <c r="S929" s="26"/>
      <c r="T929" s="26"/>
      <c r="U929" s="26"/>
      <c r="V929" s="26"/>
      <c r="W929" s="26"/>
      <c r="X929" s="26"/>
      <c r="Y929" s="15"/>
      <c r="Z929" s="49"/>
      <c r="AA929" s="15"/>
      <c r="AB929" s="15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49"/>
      <c r="AP929" s="15"/>
      <c r="AQ929" s="15"/>
      <c r="AR929" s="209"/>
      <c r="AS929" s="210"/>
      <c r="AT929" s="210"/>
      <c r="AU929" s="210"/>
      <c r="AV929" s="210"/>
      <c r="AW929" s="210"/>
      <c r="AX929" s="210"/>
      <c r="AY929" s="49"/>
      <c r="AZ929" s="15"/>
      <c r="BA929" s="15"/>
      <c r="BB929" s="15"/>
      <c r="BC929" s="15"/>
      <c r="BD929" s="42"/>
      <c r="BE929" s="17"/>
      <c r="BF929" s="17"/>
      <c r="BG929" s="15"/>
    </row>
    <row r="930" ht="12.75" customHeight="1">
      <c r="A930" s="15"/>
      <c r="B930" s="13"/>
      <c r="C930" s="15"/>
      <c r="D930" s="15"/>
      <c r="E930" s="17"/>
      <c r="F930" s="17"/>
      <c r="G930" s="15"/>
      <c r="H930" s="15"/>
      <c r="I930" s="15"/>
      <c r="J930" s="49"/>
      <c r="K930" s="15"/>
      <c r="L930" s="21"/>
      <c r="M930" s="17"/>
      <c r="N930" s="17"/>
      <c r="O930" s="15"/>
      <c r="P930" s="15"/>
      <c r="Q930" s="15"/>
      <c r="R930" s="17"/>
      <c r="S930" s="26"/>
      <c r="T930" s="26"/>
      <c r="U930" s="26"/>
      <c r="V930" s="26"/>
      <c r="W930" s="26"/>
      <c r="X930" s="26"/>
      <c r="Y930" s="15"/>
      <c r="Z930" s="49"/>
      <c r="AA930" s="15"/>
      <c r="AB930" s="15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49"/>
      <c r="AP930" s="15"/>
      <c r="AQ930" s="15"/>
      <c r="AR930" s="209"/>
      <c r="AS930" s="210"/>
      <c r="AT930" s="210"/>
      <c r="AU930" s="210"/>
      <c r="AV930" s="210"/>
      <c r="AW930" s="210"/>
      <c r="AX930" s="210"/>
      <c r="AY930" s="49"/>
      <c r="AZ930" s="15"/>
      <c r="BA930" s="15"/>
      <c r="BB930" s="15"/>
      <c r="BC930" s="15"/>
      <c r="BD930" s="42"/>
      <c r="BE930" s="17"/>
      <c r="BF930" s="17"/>
      <c r="BG930" s="15"/>
    </row>
    <row r="931" ht="12.75" customHeight="1">
      <c r="A931" s="15"/>
      <c r="B931" s="13"/>
      <c r="C931" s="15"/>
      <c r="D931" s="15"/>
      <c r="E931" s="17"/>
      <c r="F931" s="17"/>
      <c r="G931" s="15"/>
      <c r="H931" s="15"/>
      <c r="I931" s="15"/>
      <c r="J931" s="49"/>
      <c r="K931" s="15"/>
      <c r="L931" s="21"/>
      <c r="M931" s="17"/>
      <c r="N931" s="17"/>
      <c r="O931" s="15"/>
      <c r="P931" s="15"/>
      <c r="Q931" s="15"/>
      <c r="R931" s="17"/>
      <c r="S931" s="26"/>
      <c r="T931" s="26"/>
      <c r="U931" s="26"/>
      <c r="V931" s="26"/>
      <c r="W931" s="26"/>
      <c r="X931" s="26"/>
      <c r="Y931" s="15"/>
      <c r="Z931" s="49"/>
      <c r="AA931" s="15"/>
      <c r="AB931" s="15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49"/>
      <c r="AP931" s="15"/>
      <c r="AQ931" s="15"/>
      <c r="AR931" s="209"/>
      <c r="AS931" s="210"/>
      <c r="AT931" s="210"/>
      <c r="AU931" s="210"/>
      <c r="AV931" s="210"/>
      <c r="AW931" s="210"/>
      <c r="AX931" s="210"/>
      <c r="AY931" s="49"/>
      <c r="AZ931" s="15"/>
      <c r="BA931" s="15"/>
      <c r="BB931" s="15"/>
      <c r="BC931" s="15"/>
      <c r="BD931" s="42"/>
      <c r="BE931" s="17"/>
      <c r="BF931" s="17"/>
      <c r="BG931" s="15"/>
    </row>
    <row r="932" ht="12.75" customHeight="1">
      <c r="A932" s="15"/>
      <c r="B932" s="13"/>
      <c r="C932" s="15"/>
      <c r="D932" s="15"/>
      <c r="E932" s="17"/>
      <c r="F932" s="17"/>
      <c r="G932" s="15"/>
      <c r="H932" s="15"/>
      <c r="I932" s="15"/>
      <c r="J932" s="49"/>
      <c r="K932" s="15"/>
      <c r="L932" s="21"/>
      <c r="M932" s="17"/>
      <c r="N932" s="17"/>
      <c r="O932" s="15"/>
      <c r="P932" s="15"/>
      <c r="Q932" s="15"/>
      <c r="R932" s="17"/>
      <c r="S932" s="26"/>
      <c r="T932" s="26"/>
      <c r="U932" s="26"/>
      <c r="V932" s="26"/>
      <c r="W932" s="26"/>
      <c r="X932" s="26"/>
      <c r="Y932" s="15"/>
      <c r="Z932" s="49"/>
      <c r="AA932" s="15"/>
      <c r="AB932" s="15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49"/>
      <c r="AP932" s="15"/>
      <c r="AQ932" s="15"/>
      <c r="AR932" s="209"/>
      <c r="AS932" s="210"/>
      <c r="AT932" s="210"/>
      <c r="AU932" s="210"/>
      <c r="AV932" s="210"/>
      <c r="AW932" s="210"/>
      <c r="AX932" s="210"/>
      <c r="AY932" s="49"/>
      <c r="AZ932" s="15"/>
      <c r="BA932" s="15"/>
      <c r="BB932" s="15"/>
      <c r="BC932" s="15"/>
      <c r="BD932" s="42"/>
      <c r="BE932" s="17"/>
      <c r="BF932" s="17"/>
      <c r="BG932" s="15"/>
    </row>
    <row r="933" ht="12.75" customHeight="1">
      <c r="A933" s="15"/>
      <c r="B933" s="13"/>
      <c r="C933" s="15"/>
      <c r="D933" s="15"/>
      <c r="E933" s="17"/>
      <c r="F933" s="17"/>
      <c r="G933" s="15"/>
      <c r="H933" s="15"/>
      <c r="I933" s="15"/>
      <c r="J933" s="49"/>
      <c r="K933" s="15"/>
      <c r="L933" s="21"/>
      <c r="M933" s="17"/>
      <c r="N933" s="17"/>
      <c r="O933" s="15"/>
      <c r="P933" s="15"/>
      <c r="Q933" s="15"/>
      <c r="R933" s="17"/>
      <c r="S933" s="26"/>
      <c r="T933" s="26"/>
      <c r="U933" s="26"/>
      <c r="V933" s="26"/>
      <c r="W933" s="26"/>
      <c r="X933" s="26"/>
      <c r="Y933" s="15"/>
      <c r="Z933" s="49"/>
      <c r="AA933" s="15"/>
      <c r="AB933" s="15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49"/>
      <c r="AP933" s="15"/>
      <c r="AQ933" s="15"/>
      <c r="AR933" s="209"/>
      <c r="AS933" s="210"/>
      <c r="AT933" s="210"/>
      <c r="AU933" s="210"/>
      <c r="AV933" s="210"/>
      <c r="AW933" s="210"/>
      <c r="AX933" s="210"/>
      <c r="AY933" s="49"/>
      <c r="AZ933" s="15"/>
      <c r="BA933" s="15"/>
      <c r="BB933" s="15"/>
      <c r="BC933" s="15"/>
      <c r="BD933" s="42"/>
      <c r="BE933" s="17"/>
      <c r="BF933" s="17"/>
      <c r="BG933" s="15"/>
    </row>
    <row r="934" ht="12.75" customHeight="1">
      <c r="A934" s="15"/>
      <c r="B934" s="13"/>
      <c r="C934" s="15"/>
      <c r="D934" s="15"/>
      <c r="E934" s="17"/>
      <c r="F934" s="17"/>
      <c r="G934" s="15"/>
      <c r="H934" s="15"/>
      <c r="I934" s="15"/>
      <c r="J934" s="49"/>
      <c r="K934" s="15"/>
      <c r="L934" s="21"/>
      <c r="M934" s="17"/>
      <c r="N934" s="17"/>
      <c r="O934" s="15"/>
      <c r="P934" s="15"/>
      <c r="Q934" s="15"/>
      <c r="R934" s="17"/>
      <c r="S934" s="26"/>
      <c r="T934" s="26"/>
      <c r="U934" s="26"/>
      <c r="V934" s="26"/>
      <c r="W934" s="26"/>
      <c r="X934" s="26"/>
      <c r="Y934" s="15"/>
      <c r="Z934" s="49"/>
      <c r="AA934" s="15"/>
      <c r="AB934" s="15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49"/>
      <c r="AP934" s="15"/>
      <c r="AQ934" s="15"/>
      <c r="AR934" s="209"/>
      <c r="AS934" s="210"/>
      <c r="AT934" s="210"/>
      <c r="AU934" s="210"/>
      <c r="AV934" s="210"/>
      <c r="AW934" s="210"/>
      <c r="AX934" s="210"/>
      <c r="AY934" s="49"/>
      <c r="AZ934" s="15"/>
      <c r="BA934" s="15"/>
      <c r="BB934" s="15"/>
      <c r="BC934" s="15"/>
      <c r="BD934" s="42"/>
      <c r="BE934" s="17"/>
      <c r="BF934" s="17"/>
      <c r="BG934" s="15"/>
    </row>
    <row r="935" ht="12.75" customHeight="1">
      <c r="A935" s="15"/>
      <c r="B935" s="13"/>
      <c r="C935" s="15"/>
      <c r="D935" s="15"/>
      <c r="E935" s="17"/>
      <c r="F935" s="17"/>
      <c r="G935" s="15"/>
      <c r="H935" s="15"/>
      <c r="I935" s="15"/>
      <c r="J935" s="49"/>
      <c r="K935" s="15"/>
      <c r="L935" s="21"/>
      <c r="M935" s="17"/>
      <c r="N935" s="17"/>
      <c r="O935" s="15"/>
      <c r="P935" s="15"/>
      <c r="Q935" s="15"/>
      <c r="R935" s="17"/>
      <c r="S935" s="26"/>
      <c r="T935" s="26"/>
      <c r="U935" s="26"/>
      <c r="V935" s="26"/>
      <c r="W935" s="26"/>
      <c r="X935" s="26"/>
      <c r="Y935" s="15"/>
      <c r="Z935" s="49"/>
      <c r="AA935" s="15"/>
      <c r="AB935" s="15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49"/>
      <c r="AP935" s="15"/>
      <c r="AQ935" s="15"/>
      <c r="AR935" s="209"/>
      <c r="AS935" s="210"/>
      <c r="AT935" s="210"/>
      <c r="AU935" s="210"/>
      <c r="AV935" s="210"/>
      <c r="AW935" s="210"/>
      <c r="AX935" s="210"/>
      <c r="AY935" s="49"/>
      <c r="AZ935" s="15"/>
      <c r="BA935" s="15"/>
      <c r="BB935" s="15"/>
      <c r="BC935" s="15"/>
      <c r="BD935" s="42"/>
      <c r="BE935" s="17"/>
      <c r="BF935" s="17"/>
      <c r="BG935" s="15"/>
    </row>
    <row r="936" ht="12.75" customHeight="1">
      <c r="A936" s="15"/>
      <c r="B936" s="13"/>
      <c r="C936" s="15"/>
      <c r="D936" s="15"/>
      <c r="E936" s="17"/>
      <c r="F936" s="17"/>
      <c r="G936" s="15"/>
      <c r="H936" s="15"/>
      <c r="I936" s="15"/>
      <c r="J936" s="49"/>
      <c r="K936" s="15"/>
      <c r="L936" s="21"/>
      <c r="M936" s="17"/>
      <c r="N936" s="17"/>
      <c r="O936" s="15"/>
      <c r="P936" s="15"/>
      <c r="Q936" s="15"/>
      <c r="R936" s="17"/>
      <c r="S936" s="26"/>
      <c r="T936" s="26"/>
      <c r="U936" s="26"/>
      <c r="V936" s="26"/>
      <c r="W936" s="26"/>
      <c r="X936" s="26"/>
      <c r="Y936" s="15"/>
      <c r="Z936" s="49"/>
      <c r="AA936" s="15"/>
      <c r="AB936" s="15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49"/>
      <c r="AP936" s="15"/>
      <c r="AQ936" s="15"/>
      <c r="AR936" s="209"/>
      <c r="AS936" s="210"/>
      <c r="AT936" s="210"/>
      <c r="AU936" s="210"/>
      <c r="AV936" s="210"/>
      <c r="AW936" s="210"/>
      <c r="AX936" s="210"/>
      <c r="AY936" s="49"/>
      <c r="AZ936" s="15"/>
      <c r="BA936" s="15"/>
      <c r="BB936" s="15"/>
      <c r="BC936" s="15"/>
      <c r="BD936" s="42"/>
      <c r="BE936" s="17"/>
      <c r="BF936" s="17"/>
      <c r="BG936" s="15"/>
    </row>
    <row r="937" ht="12.75" customHeight="1">
      <c r="A937" s="15"/>
      <c r="B937" s="13"/>
      <c r="C937" s="15"/>
      <c r="D937" s="15"/>
      <c r="E937" s="17"/>
      <c r="F937" s="17"/>
      <c r="G937" s="15"/>
      <c r="H937" s="15"/>
      <c r="I937" s="15"/>
      <c r="J937" s="49"/>
      <c r="K937" s="15"/>
      <c r="L937" s="21"/>
      <c r="M937" s="17"/>
      <c r="N937" s="17"/>
      <c r="O937" s="15"/>
      <c r="P937" s="15"/>
      <c r="Q937" s="15"/>
      <c r="R937" s="17"/>
      <c r="S937" s="26"/>
      <c r="T937" s="26"/>
      <c r="U937" s="26"/>
      <c r="V937" s="26"/>
      <c r="W937" s="26"/>
      <c r="X937" s="26"/>
      <c r="Y937" s="15"/>
      <c r="Z937" s="49"/>
      <c r="AA937" s="15"/>
      <c r="AB937" s="15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49"/>
      <c r="AP937" s="15"/>
      <c r="AQ937" s="15"/>
      <c r="AR937" s="209"/>
      <c r="AS937" s="210"/>
      <c r="AT937" s="210"/>
      <c r="AU937" s="210"/>
      <c r="AV937" s="210"/>
      <c r="AW937" s="210"/>
      <c r="AX937" s="210"/>
      <c r="AY937" s="49"/>
      <c r="AZ937" s="15"/>
      <c r="BA937" s="15"/>
      <c r="BB937" s="15"/>
      <c r="BC937" s="15"/>
      <c r="BD937" s="42"/>
      <c r="BE937" s="17"/>
      <c r="BF937" s="17"/>
      <c r="BG937" s="15"/>
    </row>
    <row r="938" ht="12.75" customHeight="1">
      <c r="A938" s="15"/>
      <c r="B938" s="13"/>
      <c r="C938" s="15"/>
      <c r="D938" s="15"/>
      <c r="E938" s="17"/>
      <c r="F938" s="17"/>
      <c r="G938" s="15"/>
      <c r="H938" s="15"/>
      <c r="I938" s="15"/>
      <c r="J938" s="49"/>
      <c r="K938" s="15"/>
      <c r="L938" s="21"/>
      <c r="M938" s="17"/>
      <c r="N938" s="17"/>
      <c r="O938" s="15"/>
      <c r="P938" s="15"/>
      <c r="Q938" s="15"/>
      <c r="R938" s="17"/>
      <c r="S938" s="26"/>
      <c r="T938" s="26"/>
      <c r="U938" s="26"/>
      <c r="V938" s="26"/>
      <c r="W938" s="26"/>
      <c r="X938" s="26"/>
      <c r="Y938" s="15"/>
      <c r="Z938" s="49"/>
      <c r="AA938" s="15"/>
      <c r="AB938" s="15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49"/>
      <c r="AP938" s="15"/>
      <c r="AQ938" s="15"/>
      <c r="AR938" s="209"/>
      <c r="AS938" s="210"/>
      <c r="AT938" s="210"/>
      <c r="AU938" s="210"/>
      <c r="AV938" s="210"/>
      <c r="AW938" s="210"/>
      <c r="AX938" s="210"/>
      <c r="AY938" s="49"/>
      <c r="AZ938" s="15"/>
      <c r="BA938" s="15"/>
      <c r="BB938" s="15"/>
      <c r="BC938" s="15"/>
      <c r="BD938" s="42"/>
      <c r="BE938" s="17"/>
      <c r="BF938" s="17"/>
      <c r="BG938" s="15"/>
    </row>
    <row r="939" ht="12.75" customHeight="1">
      <c r="A939" s="15"/>
      <c r="B939" s="13"/>
      <c r="C939" s="15"/>
      <c r="D939" s="15"/>
      <c r="E939" s="17"/>
      <c r="F939" s="17"/>
      <c r="G939" s="15"/>
      <c r="H939" s="15"/>
      <c r="I939" s="15"/>
      <c r="J939" s="49"/>
      <c r="K939" s="15"/>
      <c r="L939" s="21"/>
      <c r="M939" s="17"/>
      <c r="N939" s="17"/>
      <c r="O939" s="15"/>
      <c r="P939" s="15"/>
      <c r="Q939" s="15"/>
      <c r="R939" s="17"/>
      <c r="S939" s="26"/>
      <c r="T939" s="26"/>
      <c r="U939" s="26"/>
      <c r="V939" s="26"/>
      <c r="W939" s="26"/>
      <c r="X939" s="26"/>
      <c r="Y939" s="15"/>
      <c r="Z939" s="49"/>
      <c r="AA939" s="15"/>
      <c r="AB939" s="15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49"/>
      <c r="AP939" s="15"/>
      <c r="AQ939" s="15"/>
      <c r="AR939" s="209"/>
      <c r="AS939" s="210"/>
      <c r="AT939" s="210"/>
      <c r="AU939" s="210"/>
      <c r="AV939" s="210"/>
      <c r="AW939" s="210"/>
      <c r="AX939" s="210"/>
      <c r="AY939" s="49"/>
      <c r="AZ939" s="15"/>
      <c r="BA939" s="15"/>
      <c r="BB939" s="15"/>
      <c r="BC939" s="15"/>
      <c r="BD939" s="42"/>
      <c r="BE939" s="17"/>
      <c r="BF939" s="17"/>
      <c r="BG939" s="15"/>
    </row>
    <row r="940" ht="12.75" customHeight="1">
      <c r="A940" s="15"/>
      <c r="B940" s="13"/>
      <c r="C940" s="15"/>
      <c r="D940" s="15"/>
      <c r="E940" s="17"/>
      <c r="F940" s="17"/>
      <c r="G940" s="15"/>
      <c r="H940" s="15"/>
      <c r="I940" s="15"/>
      <c r="J940" s="49"/>
      <c r="K940" s="15"/>
      <c r="L940" s="21"/>
      <c r="M940" s="17"/>
      <c r="N940" s="17"/>
      <c r="O940" s="15"/>
      <c r="P940" s="15"/>
      <c r="Q940" s="15"/>
      <c r="R940" s="17"/>
      <c r="S940" s="26"/>
      <c r="T940" s="26"/>
      <c r="U940" s="26"/>
      <c r="V940" s="26"/>
      <c r="W940" s="26"/>
      <c r="X940" s="26"/>
      <c r="Y940" s="15"/>
      <c r="Z940" s="49"/>
      <c r="AA940" s="15"/>
      <c r="AB940" s="15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49"/>
      <c r="AP940" s="15"/>
      <c r="AQ940" s="15"/>
      <c r="AR940" s="209"/>
      <c r="AS940" s="210"/>
      <c r="AT940" s="210"/>
      <c r="AU940" s="210"/>
      <c r="AV940" s="210"/>
      <c r="AW940" s="210"/>
      <c r="AX940" s="210"/>
      <c r="AY940" s="49"/>
      <c r="AZ940" s="15"/>
      <c r="BA940" s="15"/>
      <c r="BB940" s="15"/>
      <c r="BC940" s="15"/>
      <c r="BD940" s="42"/>
      <c r="BE940" s="17"/>
      <c r="BF940" s="17"/>
      <c r="BG940" s="15"/>
    </row>
    <row r="941" ht="12.75" customHeight="1">
      <c r="A941" s="15"/>
      <c r="B941" s="13"/>
      <c r="C941" s="15"/>
      <c r="D941" s="15"/>
      <c r="E941" s="17"/>
      <c r="F941" s="17"/>
      <c r="G941" s="15"/>
      <c r="H941" s="15"/>
      <c r="I941" s="15"/>
      <c r="J941" s="49"/>
      <c r="K941" s="15"/>
      <c r="L941" s="21"/>
      <c r="M941" s="17"/>
      <c r="N941" s="17"/>
      <c r="O941" s="15"/>
      <c r="P941" s="15"/>
      <c r="Q941" s="15"/>
      <c r="R941" s="17"/>
      <c r="S941" s="26"/>
      <c r="T941" s="26"/>
      <c r="U941" s="26"/>
      <c r="V941" s="26"/>
      <c r="W941" s="26"/>
      <c r="X941" s="26"/>
      <c r="Y941" s="15"/>
      <c r="Z941" s="49"/>
      <c r="AA941" s="15"/>
      <c r="AB941" s="15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49"/>
      <c r="AP941" s="15"/>
      <c r="AQ941" s="15"/>
      <c r="AR941" s="209"/>
      <c r="AS941" s="210"/>
      <c r="AT941" s="210"/>
      <c r="AU941" s="210"/>
      <c r="AV941" s="210"/>
      <c r="AW941" s="210"/>
      <c r="AX941" s="210"/>
      <c r="AY941" s="49"/>
      <c r="AZ941" s="15"/>
      <c r="BA941" s="15"/>
      <c r="BB941" s="15"/>
      <c r="BC941" s="15"/>
      <c r="BD941" s="42"/>
      <c r="BE941" s="17"/>
      <c r="BF941" s="17"/>
      <c r="BG941" s="15"/>
    </row>
    <row r="942" ht="12.75" customHeight="1">
      <c r="A942" s="15"/>
      <c r="B942" s="13"/>
      <c r="C942" s="15"/>
      <c r="D942" s="15"/>
      <c r="E942" s="17"/>
      <c r="F942" s="17"/>
      <c r="G942" s="15"/>
      <c r="H942" s="15"/>
      <c r="I942" s="15"/>
      <c r="J942" s="49"/>
      <c r="K942" s="15"/>
      <c r="L942" s="21"/>
      <c r="M942" s="17"/>
      <c r="N942" s="17"/>
      <c r="O942" s="15"/>
      <c r="P942" s="15"/>
      <c r="Q942" s="15"/>
      <c r="R942" s="17"/>
      <c r="S942" s="26"/>
      <c r="T942" s="26"/>
      <c r="U942" s="26"/>
      <c r="V942" s="26"/>
      <c r="W942" s="26"/>
      <c r="X942" s="26"/>
      <c r="Y942" s="15"/>
      <c r="Z942" s="49"/>
      <c r="AA942" s="15"/>
      <c r="AB942" s="15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49"/>
      <c r="AP942" s="15"/>
      <c r="AQ942" s="15"/>
      <c r="AR942" s="209"/>
      <c r="AS942" s="210"/>
      <c r="AT942" s="210"/>
      <c r="AU942" s="210"/>
      <c r="AV942" s="210"/>
      <c r="AW942" s="210"/>
      <c r="AX942" s="210"/>
      <c r="AY942" s="49"/>
      <c r="AZ942" s="15"/>
      <c r="BA942" s="15"/>
      <c r="BB942" s="15"/>
      <c r="BC942" s="15"/>
      <c r="BD942" s="42"/>
      <c r="BE942" s="17"/>
      <c r="BF942" s="17"/>
      <c r="BG942" s="15"/>
    </row>
    <row r="943" ht="12.75" customHeight="1">
      <c r="A943" s="15"/>
      <c r="B943" s="13"/>
      <c r="C943" s="15"/>
      <c r="D943" s="15"/>
      <c r="E943" s="17"/>
      <c r="F943" s="17"/>
      <c r="G943" s="15"/>
      <c r="H943" s="15"/>
      <c r="I943" s="15"/>
      <c r="J943" s="49"/>
      <c r="K943" s="15"/>
      <c r="L943" s="21"/>
      <c r="M943" s="17"/>
      <c r="N943" s="17"/>
      <c r="O943" s="15"/>
      <c r="P943" s="15"/>
      <c r="Q943" s="15"/>
      <c r="R943" s="17"/>
      <c r="S943" s="26"/>
      <c r="T943" s="26"/>
      <c r="U943" s="26"/>
      <c r="V943" s="26"/>
      <c r="W943" s="26"/>
      <c r="X943" s="26"/>
      <c r="Y943" s="15"/>
      <c r="Z943" s="49"/>
      <c r="AA943" s="15"/>
      <c r="AB943" s="15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49"/>
      <c r="AP943" s="15"/>
      <c r="AQ943" s="15"/>
      <c r="AR943" s="209"/>
      <c r="AS943" s="210"/>
      <c r="AT943" s="210"/>
      <c r="AU943" s="210"/>
      <c r="AV943" s="210"/>
      <c r="AW943" s="210"/>
      <c r="AX943" s="210"/>
      <c r="AY943" s="49"/>
      <c r="AZ943" s="15"/>
      <c r="BA943" s="15"/>
      <c r="BB943" s="15"/>
      <c r="BC943" s="15"/>
      <c r="BD943" s="42"/>
      <c r="BE943" s="17"/>
      <c r="BF943" s="17"/>
      <c r="BG943" s="15"/>
    </row>
    <row r="944" ht="12.75" customHeight="1">
      <c r="A944" s="15"/>
      <c r="B944" s="13"/>
      <c r="C944" s="15"/>
      <c r="D944" s="15"/>
      <c r="E944" s="17"/>
      <c r="F944" s="17"/>
      <c r="G944" s="15"/>
      <c r="H944" s="15"/>
      <c r="I944" s="15"/>
      <c r="J944" s="49"/>
      <c r="K944" s="15"/>
      <c r="L944" s="21"/>
      <c r="M944" s="17"/>
      <c r="N944" s="17"/>
      <c r="O944" s="15"/>
      <c r="P944" s="15"/>
      <c r="Q944" s="15"/>
      <c r="R944" s="17"/>
      <c r="S944" s="26"/>
      <c r="T944" s="26"/>
      <c r="U944" s="26"/>
      <c r="V944" s="26"/>
      <c r="W944" s="26"/>
      <c r="X944" s="26"/>
      <c r="Y944" s="15"/>
      <c r="Z944" s="49"/>
      <c r="AA944" s="15"/>
      <c r="AB944" s="15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49"/>
      <c r="AP944" s="15"/>
      <c r="AQ944" s="15"/>
      <c r="AR944" s="209"/>
      <c r="AS944" s="210"/>
      <c r="AT944" s="210"/>
      <c r="AU944" s="210"/>
      <c r="AV944" s="210"/>
      <c r="AW944" s="210"/>
      <c r="AX944" s="210"/>
      <c r="AY944" s="49"/>
      <c r="AZ944" s="15"/>
      <c r="BA944" s="15"/>
      <c r="BB944" s="15"/>
      <c r="BC944" s="15"/>
      <c r="BD944" s="42"/>
      <c r="BE944" s="17"/>
      <c r="BF944" s="17"/>
      <c r="BG944" s="15"/>
    </row>
    <row r="945" ht="12.75" customHeight="1">
      <c r="A945" s="15"/>
      <c r="B945" s="13"/>
      <c r="C945" s="15"/>
      <c r="D945" s="15"/>
      <c r="E945" s="17"/>
      <c r="F945" s="17"/>
      <c r="G945" s="15"/>
      <c r="H945" s="15"/>
      <c r="I945" s="15"/>
      <c r="J945" s="49"/>
      <c r="K945" s="15"/>
      <c r="L945" s="21"/>
      <c r="M945" s="17"/>
      <c r="N945" s="17"/>
      <c r="O945" s="15"/>
      <c r="P945" s="15"/>
      <c r="Q945" s="15"/>
      <c r="R945" s="17"/>
      <c r="S945" s="26"/>
      <c r="T945" s="26"/>
      <c r="U945" s="26"/>
      <c r="V945" s="26"/>
      <c r="W945" s="26"/>
      <c r="X945" s="26"/>
      <c r="Y945" s="15"/>
      <c r="Z945" s="49"/>
      <c r="AA945" s="15"/>
      <c r="AB945" s="15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49"/>
      <c r="AP945" s="15"/>
      <c r="AQ945" s="15"/>
      <c r="AR945" s="209"/>
      <c r="AS945" s="210"/>
      <c r="AT945" s="210"/>
      <c r="AU945" s="210"/>
      <c r="AV945" s="210"/>
      <c r="AW945" s="210"/>
      <c r="AX945" s="210"/>
      <c r="AY945" s="49"/>
      <c r="AZ945" s="15"/>
      <c r="BA945" s="15"/>
      <c r="BB945" s="15"/>
      <c r="BC945" s="15"/>
      <c r="BD945" s="42"/>
      <c r="BE945" s="17"/>
      <c r="BF945" s="17"/>
      <c r="BG945" s="15"/>
    </row>
    <row r="946" ht="12.75" customHeight="1">
      <c r="A946" s="15"/>
      <c r="B946" s="13"/>
      <c r="C946" s="15"/>
      <c r="D946" s="15"/>
      <c r="E946" s="17"/>
      <c r="F946" s="17"/>
      <c r="G946" s="15"/>
      <c r="H946" s="15"/>
      <c r="I946" s="15"/>
      <c r="J946" s="49"/>
      <c r="K946" s="15"/>
      <c r="L946" s="21"/>
      <c r="M946" s="17"/>
      <c r="N946" s="17"/>
      <c r="O946" s="15"/>
      <c r="P946" s="15"/>
      <c r="Q946" s="15"/>
      <c r="R946" s="17"/>
      <c r="S946" s="26"/>
      <c r="T946" s="26"/>
      <c r="U946" s="26"/>
      <c r="V946" s="26"/>
      <c r="W946" s="26"/>
      <c r="X946" s="26"/>
      <c r="Y946" s="15"/>
      <c r="Z946" s="49"/>
      <c r="AA946" s="15"/>
      <c r="AB946" s="15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49"/>
      <c r="AP946" s="15"/>
      <c r="AQ946" s="15"/>
      <c r="AR946" s="209"/>
      <c r="AS946" s="210"/>
      <c r="AT946" s="210"/>
      <c r="AU946" s="210"/>
      <c r="AV946" s="210"/>
      <c r="AW946" s="210"/>
      <c r="AX946" s="210"/>
      <c r="AY946" s="49"/>
      <c r="AZ946" s="15"/>
      <c r="BA946" s="15"/>
      <c r="BB946" s="15"/>
      <c r="BC946" s="15"/>
      <c r="BD946" s="42"/>
      <c r="BE946" s="17"/>
      <c r="BF946" s="17"/>
      <c r="BG946" s="15"/>
    </row>
    <row r="947" ht="12.75" customHeight="1">
      <c r="A947" s="15"/>
      <c r="B947" s="13"/>
      <c r="C947" s="15"/>
      <c r="D947" s="15"/>
      <c r="E947" s="17"/>
      <c r="F947" s="17"/>
      <c r="G947" s="15"/>
      <c r="H947" s="15"/>
      <c r="I947" s="15"/>
      <c r="J947" s="49"/>
      <c r="K947" s="15"/>
      <c r="L947" s="21"/>
      <c r="M947" s="17"/>
      <c r="N947" s="17"/>
      <c r="O947" s="15"/>
      <c r="P947" s="15"/>
      <c r="Q947" s="15"/>
      <c r="R947" s="17"/>
      <c r="S947" s="26"/>
      <c r="T947" s="26"/>
      <c r="U947" s="26"/>
      <c r="V947" s="26"/>
      <c r="W947" s="26"/>
      <c r="X947" s="26"/>
      <c r="Y947" s="15"/>
      <c r="Z947" s="49"/>
      <c r="AA947" s="15"/>
      <c r="AB947" s="15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49"/>
      <c r="AP947" s="15"/>
      <c r="AQ947" s="15"/>
      <c r="AR947" s="209"/>
      <c r="AS947" s="210"/>
      <c r="AT947" s="210"/>
      <c r="AU947" s="210"/>
      <c r="AV947" s="210"/>
      <c r="AW947" s="210"/>
      <c r="AX947" s="210"/>
      <c r="AY947" s="49"/>
      <c r="AZ947" s="15"/>
      <c r="BA947" s="15"/>
      <c r="BB947" s="15"/>
      <c r="BC947" s="15"/>
      <c r="BD947" s="42"/>
      <c r="BE947" s="17"/>
      <c r="BF947" s="17"/>
      <c r="BG947" s="15"/>
    </row>
    <row r="948" ht="12.75" customHeight="1">
      <c r="A948" s="15"/>
      <c r="B948" s="13"/>
      <c r="C948" s="15"/>
      <c r="D948" s="15"/>
      <c r="E948" s="17"/>
      <c r="F948" s="17"/>
      <c r="G948" s="15"/>
      <c r="H948" s="15"/>
      <c r="I948" s="15"/>
      <c r="J948" s="49"/>
      <c r="K948" s="15"/>
      <c r="L948" s="21"/>
      <c r="M948" s="17"/>
      <c r="N948" s="17"/>
      <c r="O948" s="15"/>
      <c r="P948" s="15"/>
      <c r="Q948" s="15"/>
      <c r="R948" s="17"/>
      <c r="S948" s="26"/>
      <c r="T948" s="26"/>
      <c r="U948" s="26"/>
      <c r="V948" s="26"/>
      <c r="W948" s="26"/>
      <c r="X948" s="26"/>
      <c r="Y948" s="15"/>
      <c r="Z948" s="49"/>
      <c r="AA948" s="15"/>
      <c r="AB948" s="15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49"/>
      <c r="AP948" s="15"/>
      <c r="AQ948" s="15"/>
      <c r="AR948" s="209"/>
      <c r="AS948" s="210"/>
      <c r="AT948" s="210"/>
      <c r="AU948" s="210"/>
      <c r="AV948" s="210"/>
      <c r="AW948" s="210"/>
      <c r="AX948" s="210"/>
      <c r="AY948" s="49"/>
      <c r="AZ948" s="15"/>
      <c r="BA948" s="15"/>
      <c r="BB948" s="15"/>
      <c r="BC948" s="15"/>
      <c r="BD948" s="42"/>
      <c r="BE948" s="17"/>
      <c r="BF948" s="17"/>
      <c r="BG948" s="15"/>
    </row>
    <row r="949" ht="12.75" customHeight="1">
      <c r="A949" s="15"/>
      <c r="B949" s="13"/>
      <c r="C949" s="15"/>
      <c r="D949" s="15"/>
      <c r="E949" s="17"/>
      <c r="F949" s="17"/>
      <c r="G949" s="15"/>
      <c r="H949" s="15"/>
      <c r="I949" s="15"/>
      <c r="J949" s="49"/>
      <c r="K949" s="15"/>
      <c r="L949" s="21"/>
      <c r="M949" s="17"/>
      <c r="N949" s="17"/>
      <c r="O949" s="15"/>
      <c r="P949" s="15"/>
      <c r="Q949" s="15"/>
      <c r="R949" s="17"/>
      <c r="S949" s="26"/>
      <c r="T949" s="26"/>
      <c r="U949" s="26"/>
      <c r="V949" s="26"/>
      <c r="W949" s="26"/>
      <c r="X949" s="26"/>
      <c r="Y949" s="15"/>
      <c r="Z949" s="49"/>
      <c r="AA949" s="15"/>
      <c r="AB949" s="15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49"/>
      <c r="AP949" s="15"/>
      <c r="AQ949" s="15"/>
      <c r="AR949" s="209"/>
      <c r="AS949" s="210"/>
      <c r="AT949" s="210"/>
      <c r="AU949" s="210"/>
      <c r="AV949" s="210"/>
      <c r="AW949" s="210"/>
      <c r="AX949" s="210"/>
      <c r="AY949" s="49"/>
      <c r="AZ949" s="15"/>
      <c r="BA949" s="15"/>
      <c r="BB949" s="15"/>
      <c r="BC949" s="15"/>
      <c r="BD949" s="42"/>
      <c r="BE949" s="17"/>
      <c r="BF949" s="17"/>
      <c r="BG949" s="15"/>
    </row>
    <row r="950" ht="12.75" customHeight="1">
      <c r="A950" s="15"/>
      <c r="B950" s="13"/>
      <c r="C950" s="15"/>
      <c r="D950" s="15"/>
      <c r="E950" s="17"/>
      <c r="F950" s="17"/>
      <c r="G950" s="15"/>
      <c r="H950" s="15"/>
      <c r="I950" s="15"/>
      <c r="J950" s="49"/>
      <c r="K950" s="15"/>
      <c r="L950" s="21"/>
      <c r="M950" s="17"/>
      <c r="N950" s="17"/>
      <c r="O950" s="15"/>
      <c r="P950" s="15"/>
      <c r="Q950" s="15"/>
      <c r="R950" s="17"/>
      <c r="S950" s="26"/>
      <c r="T950" s="26"/>
      <c r="U950" s="26"/>
      <c r="V950" s="26"/>
      <c r="W950" s="26"/>
      <c r="X950" s="26"/>
      <c r="Y950" s="15"/>
      <c r="Z950" s="49"/>
      <c r="AA950" s="15"/>
      <c r="AB950" s="15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49"/>
      <c r="AP950" s="15"/>
      <c r="AQ950" s="15"/>
      <c r="AR950" s="209"/>
      <c r="AS950" s="210"/>
      <c r="AT950" s="210"/>
      <c r="AU950" s="210"/>
      <c r="AV950" s="210"/>
      <c r="AW950" s="210"/>
      <c r="AX950" s="210"/>
      <c r="AY950" s="49"/>
      <c r="AZ950" s="15"/>
      <c r="BA950" s="15"/>
      <c r="BB950" s="15"/>
      <c r="BC950" s="15"/>
      <c r="BD950" s="42"/>
      <c r="BE950" s="17"/>
      <c r="BF950" s="17"/>
      <c r="BG950" s="15"/>
    </row>
    <row r="951" ht="12.75" customHeight="1">
      <c r="A951" s="15"/>
      <c r="B951" s="13"/>
      <c r="C951" s="15"/>
      <c r="D951" s="15"/>
      <c r="E951" s="17"/>
      <c r="F951" s="17"/>
      <c r="G951" s="15"/>
      <c r="H951" s="15"/>
      <c r="I951" s="15"/>
      <c r="J951" s="49"/>
      <c r="K951" s="15"/>
      <c r="L951" s="21"/>
      <c r="M951" s="17"/>
      <c r="N951" s="17"/>
      <c r="O951" s="15"/>
      <c r="P951" s="15"/>
      <c r="Q951" s="15"/>
      <c r="R951" s="17"/>
      <c r="S951" s="26"/>
      <c r="T951" s="26"/>
      <c r="U951" s="26"/>
      <c r="V951" s="26"/>
      <c r="W951" s="26"/>
      <c r="X951" s="26"/>
      <c r="Y951" s="15"/>
      <c r="Z951" s="49"/>
      <c r="AA951" s="15"/>
      <c r="AB951" s="15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49"/>
      <c r="AP951" s="15"/>
      <c r="AQ951" s="15"/>
      <c r="AR951" s="209"/>
      <c r="AS951" s="210"/>
      <c r="AT951" s="210"/>
      <c r="AU951" s="210"/>
      <c r="AV951" s="210"/>
      <c r="AW951" s="210"/>
      <c r="AX951" s="210"/>
      <c r="AY951" s="49"/>
      <c r="AZ951" s="15"/>
      <c r="BA951" s="15"/>
      <c r="BB951" s="15"/>
      <c r="BC951" s="15"/>
      <c r="BD951" s="42"/>
      <c r="BE951" s="17"/>
      <c r="BF951" s="17"/>
      <c r="BG951" s="15"/>
    </row>
    <row r="952" ht="12.75" customHeight="1">
      <c r="A952" s="15"/>
      <c r="B952" s="13"/>
      <c r="C952" s="15"/>
      <c r="D952" s="15"/>
      <c r="E952" s="17"/>
      <c r="F952" s="17"/>
      <c r="G952" s="15"/>
      <c r="H952" s="15"/>
      <c r="I952" s="15"/>
      <c r="J952" s="49"/>
      <c r="K952" s="15"/>
      <c r="L952" s="21"/>
      <c r="M952" s="17"/>
      <c r="N952" s="17"/>
      <c r="O952" s="15"/>
      <c r="P952" s="15"/>
      <c r="Q952" s="15"/>
      <c r="R952" s="17"/>
      <c r="S952" s="26"/>
      <c r="T952" s="26"/>
      <c r="U952" s="26"/>
      <c r="V952" s="26"/>
      <c r="W952" s="26"/>
      <c r="X952" s="26"/>
      <c r="Y952" s="15"/>
      <c r="Z952" s="49"/>
      <c r="AA952" s="15"/>
      <c r="AB952" s="15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49"/>
      <c r="AP952" s="15"/>
      <c r="AQ952" s="15"/>
      <c r="AR952" s="209"/>
      <c r="AS952" s="210"/>
      <c r="AT952" s="210"/>
      <c r="AU952" s="210"/>
      <c r="AV952" s="210"/>
      <c r="AW952" s="210"/>
      <c r="AX952" s="210"/>
      <c r="AY952" s="49"/>
      <c r="AZ952" s="15"/>
      <c r="BA952" s="15"/>
      <c r="BB952" s="15"/>
      <c r="BC952" s="15"/>
      <c r="BD952" s="42"/>
      <c r="BE952" s="17"/>
      <c r="BF952" s="17"/>
      <c r="BG952" s="15"/>
    </row>
    <row r="953" ht="12.75" customHeight="1">
      <c r="A953" s="15"/>
      <c r="B953" s="13"/>
      <c r="C953" s="15"/>
      <c r="D953" s="15"/>
      <c r="E953" s="17"/>
      <c r="F953" s="17"/>
      <c r="G953" s="15"/>
      <c r="H953" s="15"/>
      <c r="I953" s="15"/>
      <c r="J953" s="49"/>
      <c r="K953" s="15"/>
      <c r="L953" s="21"/>
      <c r="M953" s="17"/>
      <c r="N953" s="17"/>
      <c r="O953" s="15"/>
      <c r="P953" s="15"/>
      <c r="Q953" s="15"/>
      <c r="R953" s="17"/>
      <c r="S953" s="26"/>
      <c r="T953" s="26"/>
      <c r="U953" s="26"/>
      <c r="V953" s="26"/>
      <c r="W953" s="26"/>
      <c r="X953" s="26"/>
      <c r="Y953" s="15"/>
      <c r="Z953" s="49"/>
      <c r="AA953" s="15"/>
      <c r="AB953" s="15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49"/>
      <c r="AP953" s="15"/>
      <c r="AQ953" s="15"/>
      <c r="AR953" s="209"/>
      <c r="AS953" s="210"/>
      <c r="AT953" s="210"/>
      <c r="AU953" s="210"/>
      <c r="AV953" s="210"/>
      <c r="AW953" s="210"/>
      <c r="AX953" s="210"/>
      <c r="AY953" s="49"/>
      <c r="AZ953" s="15"/>
      <c r="BA953" s="15"/>
      <c r="BB953" s="15"/>
      <c r="BC953" s="15"/>
      <c r="BD953" s="42"/>
      <c r="BE953" s="17"/>
      <c r="BF953" s="17"/>
      <c r="BG953" s="15"/>
    </row>
    <row r="954" ht="12.75" customHeight="1">
      <c r="A954" s="15"/>
      <c r="B954" s="13"/>
      <c r="C954" s="15"/>
      <c r="D954" s="15"/>
      <c r="E954" s="17"/>
      <c r="F954" s="17"/>
      <c r="G954" s="15"/>
      <c r="H954" s="15"/>
      <c r="I954" s="15"/>
      <c r="J954" s="49"/>
      <c r="K954" s="15"/>
      <c r="L954" s="21"/>
      <c r="M954" s="17"/>
      <c r="N954" s="17"/>
      <c r="O954" s="15"/>
      <c r="P954" s="15"/>
      <c r="Q954" s="15"/>
      <c r="R954" s="17"/>
      <c r="S954" s="26"/>
      <c r="T954" s="26"/>
      <c r="U954" s="26"/>
      <c r="V954" s="26"/>
      <c r="W954" s="26"/>
      <c r="X954" s="26"/>
      <c r="Y954" s="15"/>
      <c r="Z954" s="49"/>
      <c r="AA954" s="15"/>
      <c r="AB954" s="15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49"/>
      <c r="AP954" s="15"/>
      <c r="AQ954" s="15"/>
      <c r="AR954" s="209"/>
      <c r="AS954" s="210"/>
      <c r="AT954" s="210"/>
      <c r="AU954" s="210"/>
      <c r="AV954" s="210"/>
      <c r="AW954" s="210"/>
      <c r="AX954" s="210"/>
      <c r="AY954" s="49"/>
      <c r="AZ954" s="15"/>
      <c r="BA954" s="15"/>
      <c r="BB954" s="15"/>
      <c r="BC954" s="15"/>
      <c r="BD954" s="42"/>
      <c r="BE954" s="17"/>
      <c r="BF954" s="17"/>
      <c r="BG954" s="15"/>
    </row>
    <row r="955" ht="12.75" customHeight="1">
      <c r="A955" s="15"/>
      <c r="B955" s="13"/>
      <c r="C955" s="15"/>
      <c r="D955" s="15"/>
      <c r="E955" s="17"/>
      <c r="F955" s="17"/>
      <c r="G955" s="15"/>
      <c r="H955" s="15"/>
      <c r="I955" s="15"/>
      <c r="J955" s="49"/>
      <c r="K955" s="15"/>
      <c r="L955" s="21"/>
      <c r="M955" s="17"/>
      <c r="N955" s="17"/>
      <c r="O955" s="15"/>
      <c r="P955" s="15"/>
      <c r="Q955" s="15"/>
      <c r="R955" s="17"/>
      <c r="S955" s="26"/>
      <c r="T955" s="26"/>
      <c r="U955" s="26"/>
      <c r="V955" s="26"/>
      <c r="W955" s="26"/>
      <c r="X955" s="26"/>
      <c r="Y955" s="15"/>
      <c r="Z955" s="49"/>
      <c r="AA955" s="15"/>
      <c r="AB955" s="15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49"/>
      <c r="AP955" s="15"/>
      <c r="AQ955" s="15"/>
      <c r="AR955" s="209"/>
      <c r="AS955" s="210"/>
      <c r="AT955" s="210"/>
      <c r="AU955" s="210"/>
      <c r="AV955" s="210"/>
      <c r="AW955" s="210"/>
      <c r="AX955" s="210"/>
      <c r="AY955" s="49"/>
      <c r="AZ955" s="15"/>
      <c r="BA955" s="15"/>
      <c r="BB955" s="15"/>
      <c r="BC955" s="15"/>
      <c r="BD955" s="42"/>
      <c r="BE955" s="17"/>
      <c r="BF955" s="17"/>
      <c r="BG955" s="15"/>
    </row>
    <row r="956" ht="12.75" customHeight="1">
      <c r="A956" s="15"/>
      <c r="B956" s="13"/>
      <c r="C956" s="15"/>
      <c r="D956" s="15"/>
      <c r="E956" s="17"/>
      <c r="F956" s="17"/>
      <c r="G956" s="15"/>
      <c r="H956" s="15"/>
      <c r="I956" s="15"/>
      <c r="J956" s="49"/>
      <c r="K956" s="15"/>
      <c r="L956" s="21"/>
      <c r="M956" s="17"/>
      <c r="N956" s="17"/>
      <c r="O956" s="15"/>
      <c r="P956" s="15"/>
      <c r="Q956" s="15"/>
      <c r="R956" s="17"/>
      <c r="S956" s="26"/>
      <c r="T956" s="26"/>
      <c r="U956" s="26"/>
      <c r="V956" s="26"/>
      <c r="W956" s="26"/>
      <c r="X956" s="26"/>
      <c r="Y956" s="15"/>
      <c r="Z956" s="49"/>
      <c r="AA956" s="15"/>
      <c r="AB956" s="15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49"/>
      <c r="AP956" s="15"/>
      <c r="AQ956" s="15"/>
      <c r="AR956" s="209"/>
      <c r="AS956" s="210"/>
      <c r="AT956" s="210"/>
      <c r="AU956" s="210"/>
      <c r="AV956" s="210"/>
      <c r="AW956" s="210"/>
      <c r="AX956" s="210"/>
      <c r="AY956" s="49"/>
      <c r="AZ956" s="15"/>
      <c r="BA956" s="15"/>
      <c r="BB956" s="15"/>
      <c r="BC956" s="15"/>
      <c r="BD956" s="42"/>
      <c r="BE956" s="17"/>
      <c r="BF956" s="17"/>
      <c r="BG956" s="15"/>
    </row>
    <row r="957" ht="12.75" customHeight="1">
      <c r="A957" s="15"/>
      <c r="B957" s="13"/>
      <c r="C957" s="15"/>
      <c r="D957" s="15"/>
      <c r="E957" s="17"/>
      <c r="F957" s="17"/>
      <c r="G957" s="15"/>
      <c r="H957" s="15"/>
      <c r="I957" s="15"/>
      <c r="J957" s="49"/>
      <c r="K957" s="15"/>
      <c r="L957" s="21"/>
      <c r="M957" s="17"/>
      <c r="N957" s="17"/>
      <c r="O957" s="15"/>
      <c r="P957" s="15"/>
      <c r="Q957" s="15"/>
      <c r="R957" s="17"/>
      <c r="S957" s="26"/>
      <c r="T957" s="26"/>
      <c r="U957" s="26"/>
      <c r="V957" s="26"/>
      <c r="W957" s="26"/>
      <c r="X957" s="26"/>
      <c r="Y957" s="15"/>
      <c r="Z957" s="49"/>
      <c r="AA957" s="15"/>
      <c r="AB957" s="15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49"/>
      <c r="AP957" s="15"/>
      <c r="AQ957" s="15"/>
      <c r="AR957" s="209"/>
      <c r="AS957" s="210"/>
      <c r="AT957" s="210"/>
      <c r="AU957" s="210"/>
      <c r="AV957" s="210"/>
      <c r="AW957" s="210"/>
      <c r="AX957" s="210"/>
      <c r="AY957" s="49"/>
      <c r="AZ957" s="15"/>
      <c r="BA957" s="15"/>
      <c r="BB957" s="15"/>
      <c r="BC957" s="15"/>
      <c r="BD957" s="42"/>
      <c r="BE957" s="17"/>
      <c r="BF957" s="17"/>
      <c r="BG957" s="15"/>
    </row>
    <row r="958" ht="12.75" customHeight="1">
      <c r="A958" s="15"/>
      <c r="B958" s="13"/>
      <c r="C958" s="15"/>
      <c r="D958" s="15"/>
      <c r="E958" s="17"/>
      <c r="F958" s="17"/>
      <c r="G958" s="15"/>
      <c r="H958" s="15"/>
      <c r="I958" s="15"/>
      <c r="J958" s="49"/>
      <c r="K958" s="15"/>
      <c r="L958" s="21"/>
      <c r="M958" s="17"/>
      <c r="N958" s="17"/>
      <c r="O958" s="15"/>
      <c r="P958" s="15"/>
      <c r="Q958" s="15"/>
      <c r="R958" s="17"/>
      <c r="S958" s="26"/>
      <c r="T958" s="26"/>
      <c r="U958" s="26"/>
      <c r="V958" s="26"/>
      <c r="W958" s="26"/>
      <c r="X958" s="26"/>
      <c r="Y958" s="15"/>
      <c r="Z958" s="49"/>
      <c r="AA958" s="15"/>
      <c r="AB958" s="15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49"/>
      <c r="AP958" s="15"/>
      <c r="AQ958" s="15"/>
      <c r="AR958" s="209"/>
      <c r="AS958" s="210"/>
      <c r="AT958" s="210"/>
      <c r="AU958" s="210"/>
      <c r="AV958" s="210"/>
      <c r="AW958" s="210"/>
      <c r="AX958" s="210"/>
      <c r="AY958" s="49"/>
      <c r="AZ958" s="15"/>
      <c r="BA958" s="15"/>
      <c r="BB958" s="15"/>
      <c r="BC958" s="15"/>
      <c r="BD958" s="42"/>
      <c r="BE958" s="17"/>
      <c r="BF958" s="17"/>
      <c r="BG958" s="15"/>
    </row>
    <row r="959" ht="12.75" customHeight="1">
      <c r="A959" s="15"/>
      <c r="B959" s="13"/>
      <c r="C959" s="15"/>
      <c r="D959" s="15"/>
      <c r="E959" s="17"/>
      <c r="F959" s="17"/>
      <c r="G959" s="15"/>
      <c r="H959" s="15"/>
      <c r="I959" s="15"/>
      <c r="J959" s="49"/>
      <c r="K959" s="15"/>
      <c r="L959" s="21"/>
      <c r="M959" s="17"/>
      <c r="N959" s="17"/>
      <c r="O959" s="15"/>
      <c r="P959" s="15"/>
      <c r="Q959" s="15"/>
      <c r="R959" s="17"/>
      <c r="S959" s="26"/>
      <c r="T959" s="26"/>
      <c r="U959" s="26"/>
      <c r="V959" s="26"/>
      <c r="W959" s="26"/>
      <c r="X959" s="26"/>
      <c r="Y959" s="15"/>
      <c r="Z959" s="49"/>
      <c r="AA959" s="15"/>
      <c r="AB959" s="15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49"/>
      <c r="AP959" s="15"/>
      <c r="AQ959" s="15"/>
      <c r="AR959" s="209"/>
      <c r="AS959" s="210"/>
      <c r="AT959" s="210"/>
      <c r="AU959" s="210"/>
      <c r="AV959" s="210"/>
      <c r="AW959" s="210"/>
      <c r="AX959" s="210"/>
      <c r="AY959" s="49"/>
      <c r="AZ959" s="15"/>
      <c r="BA959" s="15"/>
      <c r="BB959" s="15"/>
      <c r="BC959" s="15"/>
      <c r="BD959" s="42"/>
      <c r="BE959" s="17"/>
      <c r="BF959" s="17"/>
      <c r="BG959" s="15"/>
    </row>
    <row r="960" ht="12.75" customHeight="1">
      <c r="A960" s="15"/>
      <c r="B960" s="13"/>
      <c r="C960" s="15"/>
      <c r="D960" s="15"/>
      <c r="E960" s="17"/>
      <c r="F960" s="17"/>
      <c r="G960" s="15"/>
      <c r="H960" s="15"/>
      <c r="I960" s="15"/>
      <c r="J960" s="49"/>
      <c r="K960" s="15"/>
      <c r="L960" s="21"/>
      <c r="M960" s="17"/>
      <c r="N960" s="17"/>
      <c r="O960" s="15"/>
      <c r="P960" s="15"/>
      <c r="Q960" s="15"/>
      <c r="R960" s="17"/>
      <c r="S960" s="26"/>
      <c r="T960" s="26"/>
      <c r="U960" s="26"/>
      <c r="V960" s="26"/>
      <c r="W960" s="26"/>
      <c r="X960" s="26"/>
      <c r="Y960" s="15"/>
      <c r="Z960" s="49"/>
      <c r="AA960" s="15"/>
      <c r="AB960" s="15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49"/>
      <c r="AP960" s="15"/>
      <c r="AQ960" s="15"/>
      <c r="AR960" s="209"/>
      <c r="AS960" s="210"/>
      <c r="AT960" s="210"/>
      <c r="AU960" s="210"/>
      <c r="AV960" s="210"/>
      <c r="AW960" s="210"/>
      <c r="AX960" s="210"/>
      <c r="AY960" s="49"/>
      <c r="AZ960" s="15"/>
      <c r="BA960" s="15"/>
      <c r="BB960" s="15"/>
      <c r="BC960" s="15"/>
      <c r="BD960" s="42"/>
      <c r="BE960" s="17"/>
      <c r="BF960" s="17"/>
      <c r="BG960" s="15"/>
    </row>
    <row r="961" ht="12.75" customHeight="1">
      <c r="A961" s="15"/>
      <c r="B961" s="13"/>
      <c r="C961" s="15"/>
      <c r="D961" s="15"/>
      <c r="E961" s="17"/>
      <c r="F961" s="17"/>
      <c r="G961" s="15"/>
      <c r="H961" s="15"/>
      <c r="I961" s="15"/>
      <c r="J961" s="49"/>
      <c r="K961" s="15"/>
      <c r="L961" s="21"/>
      <c r="M961" s="17"/>
      <c r="N961" s="17"/>
      <c r="O961" s="15"/>
      <c r="P961" s="15"/>
      <c r="Q961" s="15"/>
      <c r="R961" s="17"/>
      <c r="S961" s="26"/>
      <c r="T961" s="26"/>
      <c r="U961" s="26"/>
      <c r="V961" s="26"/>
      <c r="W961" s="26"/>
      <c r="X961" s="26"/>
      <c r="Y961" s="15"/>
      <c r="Z961" s="49"/>
      <c r="AA961" s="15"/>
      <c r="AB961" s="15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49"/>
      <c r="AP961" s="15"/>
      <c r="AQ961" s="15"/>
      <c r="AR961" s="209"/>
      <c r="AS961" s="210"/>
      <c r="AT961" s="210"/>
      <c r="AU961" s="210"/>
      <c r="AV961" s="210"/>
      <c r="AW961" s="210"/>
      <c r="AX961" s="210"/>
      <c r="AY961" s="49"/>
      <c r="AZ961" s="15"/>
      <c r="BA961" s="15"/>
      <c r="BB961" s="15"/>
      <c r="BC961" s="15"/>
      <c r="BD961" s="42"/>
      <c r="BE961" s="17"/>
      <c r="BF961" s="17"/>
      <c r="BG961" s="15"/>
    </row>
    <row r="962" ht="12.75" customHeight="1">
      <c r="A962" s="15"/>
      <c r="B962" s="13"/>
      <c r="C962" s="15"/>
      <c r="D962" s="15"/>
      <c r="E962" s="17"/>
      <c r="F962" s="17"/>
      <c r="G962" s="15"/>
      <c r="H962" s="15"/>
      <c r="I962" s="15"/>
      <c r="J962" s="49"/>
      <c r="K962" s="15"/>
      <c r="L962" s="21"/>
      <c r="M962" s="17"/>
      <c r="N962" s="17"/>
      <c r="O962" s="15"/>
      <c r="P962" s="15"/>
      <c r="Q962" s="15"/>
      <c r="R962" s="17"/>
      <c r="S962" s="26"/>
      <c r="T962" s="26"/>
      <c r="U962" s="26"/>
      <c r="V962" s="26"/>
      <c r="W962" s="26"/>
      <c r="X962" s="26"/>
      <c r="Y962" s="15"/>
      <c r="Z962" s="49"/>
      <c r="AA962" s="15"/>
      <c r="AB962" s="15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49"/>
      <c r="AP962" s="15"/>
      <c r="AQ962" s="15"/>
      <c r="AR962" s="209"/>
      <c r="AS962" s="210"/>
      <c r="AT962" s="210"/>
      <c r="AU962" s="210"/>
      <c r="AV962" s="210"/>
      <c r="AW962" s="210"/>
      <c r="AX962" s="210"/>
      <c r="AY962" s="49"/>
      <c r="AZ962" s="15"/>
      <c r="BA962" s="15"/>
      <c r="BB962" s="15"/>
      <c r="BC962" s="15"/>
      <c r="BD962" s="42"/>
      <c r="BE962" s="17"/>
      <c r="BF962" s="17"/>
      <c r="BG962" s="15"/>
    </row>
    <row r="963" ht="12.75" customHeight="1">
      <c r="A963" s="15"/>
      <c r="B963" s="13"/>
      <c r="C963" s="15"/>
      <c r="D963" s="15"/>
      <c r="E963" s="17"/>
      <c r="F963" s="17"/>
      <c r="G963" s="15"/>
      <c r="H963" s="15"/>
      <c r="I963" s="15"/>
      <c r="J963" s="49"/>
      <c r="K963" s="15"/>
      <c r="L963" s="21"/>
      <c r="M963" s="17"/>
      <c r="N963" s="17"/>
      <c r="O963" s="15"/>
      <c r="P963" s="15"/>
      <c r="Q963" s="15"/>
      <c r="R963" s="17"/>
      <c r="S963" s="26"/>
      <c r="T963" s="26"/>
      <c r="U963" s="26"/>
      <c r="V963" s="26"/>
      <c r="W963" s="26"/>
      <c r="X963" s="26"/>
      <c r="Y963" s="15"/>
      <c r="Z963" s="49"/>
      <c r="AA963" s="15"/>
      <c r="AB963" s="15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49"/>
      <c r="AP963" s="15"/>
      <c r="AQ963" s="15"/>
      <c r="AR963" s="209"/>
      <c r="AS963" s="210"/>
      <c r="AT963" s="210"/>
      <c r="AU963" s="210"/>
      <c r="AV963" s="210"/>
      <c r="AW963" s="210"/>
      <c r="AX963" s="210"/>
      <c r="AY963" s="49"/>
      <c r="AZ963" s="15"/>
      <c r="BA963" s="15"/>
      <c r="BB963" s="15"/>
      <c r="BC963" s="15"/>
      <c r="BD963" s="42"/>
      <c r="BE963" s="17"/>
      <c r="BF963" s="17"/>
      <c r="BG963" s="15"/>
    </row>
    <row r="964" ht="12.75" customHeight="1">
      <c r="A964" s="15"/>
      <c r="B964" s="13"/>
      <c r="C964" s="15"/>
      <c r="D964" s="15"/>
      <c r="E964" s="17"/>
      <c r="F964" s="17"/>
      <c r="G964" s="15"/>
      <c r="H964" s="15"/>
      <c r="I964" s="15"/>
      <c r="J964" s="49"/>
      <c r="K964" s="15"/>
      <c r="L964" s="21"/>
      <c r="M964" s="17"/>
      <c r="N964" s="17"/>
      <c r="O964" s="15"/>
      <c r="P964" s="15"/>
      <c r="Q964" s="15"/>
      <c r="R964" s="17"/>
      <c r="S964" s="26"/>
      <c r="T964" s="26"/>
      <c r="U964" s="26"/>
      <c r="V964" s="26"/>
      <c r="W964" s="26"/>
      <c r="X964" s="26"/>
      <c r="Y964" s="15"/>
      <c r="Z964" s="49"/>
      <c r="AA964" s="15"/>
      <c r="AB964" s="15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49"/>
      <c r="AP964" s="15"/>
      <c r="AQ964" s="15"/>
      <c r="AR964" s="209"/>
      <c r="AS964" s="210"/>
      <c r="AT964" s="210"/>
      <c r="AU964" s="210"/>
      <c r="AV964" s="210"/>
      <c r="AW964" s="210"/>
      <c r="AX964" s="210"/>
      <c r="AY964" s="49"/>
      <c r="AZ964" s="15"/>
      <c r="BA964" s="15"/>
      <c r="BB964" s="15"/>
      <c r="BC964" s="15"/>
      <c r="BD964" s="42"/>
      <c r="BE964" s="17"/>
      <c r="BF964" s="17"/>
      <c r="BG964" s="15"/>
    </row>
    <row r="965" ht="12.75" customHeight="1">
      <c r="A965" s="15"/>
      <c r="B965" s="13"/>
      <c r="C965" s="15"/>
      <c r="D965" s="15"/>
      <c r="E965" s="17"/>
      <c r="F965" s="17"/>
      <c r="G965" s="15"/>
      <c r="H965" s="15"/>
      <c r="I965" s="15"/>
      <c r="J965" s="49"/>
      <c r="K965" s="15"/>
      <c r="L965" s="21"/>
      <c r="M965" s="17"/>
      <c r="N965" s="17"/>
      <c r="O965" s="15"/>
      <c r="P965" s="15"/>
      <c r="Q965" s="15"/>
      <c r="R965" s="17"/>
      <c r="S965" s="26"/>
      <c r="T965" s="26"/>
      <c r="U965" s="26"/>
      <c r="V965" s="26"/>
      <c r="W965" s="26"/>
      <c r="X965" s="26"/>
      <c r="Y965" s="15"/>
      <c r="Z965" s="49"/>
      <c r="AA965" s="15"/>
      <c r="AB965" s="15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49"/>
      <c r="AP965" s="15"/>
      <c r="AQ965" s="15"/>
      <c r="AR965" s="209"/>
      <c r="AS965" s="210"/>
      <c r="AT965" s="210"/>
      <c r="AU965" s="210"/>
      <c r="AV965" s="210"/>
      <c r="AW965" s="210"/>
      <c r="AX965" s="210"/>
      <c r="AY965" s="49"/>
      <c r="AZ965" s="15"/>
      <c r="BA965" s="15"/>
      <c r="BB965" s="15"/>
      <c r="BC965" s="15"/>
      <c r="BD965" s="42"/>
      <c r="BE965" s="17"/>
      <c r="BF965" s="17"/>
      <c r="BG965" s="15"/>
    </row>
    <row r="966" ht="12.75" customHeight="1">
      <c r="A966" s="15"/>
      <c r="B966" s="13"/>
      <c r="C966" s="15"/>
      <c r="D966" s="15"/>
      <c r="E966" s="17"/>
      <c r="F966" s="17"/>
      <c r="G966" s="15"/>
      <c r="H966" s="15"/>
      <c r="I966" s="15"/>
      <c r="J966" s="49"/>
      <c r="K966" s="15"/>
      <c r="L966" s="21"/>
      <c r="M966" s="17"/>
      <c r="N966" s="17"/>
      <c r="O966" s="15"/>
      <c r="P966" s="15"/>
      <c r="Q966" s="15"/>
      <c r="R966" s="17"/>
      <c r="S966" s="26"/>
      <c r="T966" s="26"/>
      <c r="U966" s="26"/>
      <c r="V966" s="26"/>
      <c r="W966" s="26"/>
      <c r="X966" s="26"/>
      <c r="Y966" s="15"/>
      <c r="Z966" s="49"/>
      <c r="AA966" s="15"/>
      <c r="AB966" s="15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49"/>
      <c r="AP966" s="15"/>
      <c r="AQ966" s="15"/>
      <c r="AR966" s="209"/>
      <c r="AS966" s="210"/>
      <c r="AT966" s="210"/>
      <c r="AU966" s="210"/>
      <c r="AV966" s="210"/>
      <c r="AW966" s="210"/>
      <c r="AX966" s="210"/>
      <c r="AY966" s="49"/>
      <c r="AZ966" s="15"/>
      <c r="BA966" s="15"/>
      <c r="BB966" s="15"/>
      <c r="BC966" s="15"/>
      <c r="BD966" s="42"/>
      <c r="BE966" s="17"/>
      <c r="BF966" s="17"/>
      <c r="BG966" s="15"/>
    </row>
    <row r="967" ht="12.75" customHeight="1">
      <c r="A967" s="15"/>
      <c r="B967" s="13"/>
      <c r="C967" s="15"/>
      <c r="D967" s="15"/>
      <c r="E967" s="17"/>
      <c r="F967" s="17"/>
      <c r="G967" s="15"/>
      <c r="H967" s="15"/>
      <c r="I967" s="15"/>
      <c r="J967" s="49"/>
      <c r="K967" s="15"/>
      <c r="L967" s="21"/>
      <c r="M967" s="17"/>
      <c r="N967" s="17"/>
      <c r="O967" s="15"/>
      <c r="P967" s="15"/>
      <c r="Q967" s="15"/>
      <c r="R967" s="17"/>
      <c r="S967" s="26"/>
      <c r="T967" s="26"/>
      <c r="U967" s="26"/>
      <c r="V967" s="26"/>
      <c r="W967" s="26"/>
      <c r="X967" s="26"/>
      <c r="Y967" s="15"/>
      <c r="Z967" s="49"/>
      <c r="AA967" s="15"/>
      <c r="AB967" s="15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49"/>
      <c r="AP967" s="15"/>
      <c r="AQ967" s="15"/>
      <c r="AR967" s="209"/>
      <c r="AS967" s="210"/>
      <c r="AT967" s="210"/>
      <c r="AU967" s="210"/>
      <c r="AV967" s="210"/>
      <c r="AW967" s="210"/>
      <c r="AX967" s="210"/>
      <c r="AY967" s="49"/>
      <c r="AZ967" s="15"/>
      <c r="BA967" s="15"/>
      <c r="BB967" s="15"/>
      <c r="BC967" s="15"/>
      <c r="BD967" s="42"/>
      <c r="BE967" s="17"/>
      <c r="BF967" s="17"/>
      <c r="BG967" s="15"/>
    </row>
    <row r="968" ht="12.75" customHeight="1">
      <c r="A968" s="15"/>
      <c r="B968" s="13"/>
      <c r="C968" s="15"/>
      <c r="D968" s="15"/>
      <c r="E968" s="17"/>
      <c r="F968" s="17"/>
      <c r="G968" s="15"/>
      <c r="H968" s="15"/>
      <c r="I968" s="15"/>
      <c r="J968" s="49"/>
      <c r="K968" s="15"/>
      <c r="L968" s="21"/>
      <c r="M968" s="17"/>
      <c r="N968" s="17"/>
      <c r="O968" s="15"/>
      <c r="P968" s="15"/>
      <c r="Q968" s="15"/>
      <c r="R968" s="17"/>
      <c r="S968" s="26"/>
      <c r="T968" s="26"/>
      <c r="U968" s="26"/>
      <c r="V968" s="26"/>
      <c r="W968" s="26"/>
      <c r="X968" s="26"/>
      <c r="Y968" s="15"/>
      <c r="Z968" s="49"/>
      <c r="AA968" s="15"/>
      <c r="AB968" s="15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49"/>
      <c r="AP968" s="15"/>
      <c r="AQ968" s="15"/>
      <c r="AR968" s="209"/>
      <c r="AS968" s="210"/>
      <c r="AT968" s="210"/>
      <c r="AU968" s="210"/>
      <c r="AV968" s="210"/>
      <c r="AW968" s="210"/>
      <c r="AX968" s="210"/>
      <c r="AY968" s="49"/>
      <c r="AZ968" s="15"/>
      <c r="BA968" s="15"/>
      <c r="BB968" s="15"/>
      <c r="BC968" s="15"/>
      <c r="BD968" s="42"/>
      <c r="BE968" s="17"/>
      <c r="BF968" s="17"/>
      <c r="BG968" s="15"/>
    </row>
    <row r="969" ht="12.75" customHeight="1">
      <c r="A969" s="15"/>
      <c r="B969" s="13"/>
      <c r="C969" s="15"/>
      <c r="D969" s="15"/>
      <c r="E969" s="17"/>
      <c r="F969" s="17"/>
      <c r="G969" s="15"/>
      <c r="H969" s="15"/>
      <c r="I969" s="15"/>
      <c r="J969" s="49"/>
      <c r="K969" s="15"/>
      <c r="L969" s="21"/>
      <c r="M969" s="17"/>
      <c r="N969" s="17"/>
      <c r="O969" s="15"/>
      <c r="P969" s="15"/>
      <c r="Q969" s="15"/>
      <c r="R969" s="17"/>
      <c r="S969" s="26"/>
      <c r="T969" s="26"/>
      <c r="U969" s="26"/>
      <c r="V969" s="26"/>
      <c r="W969" s="26"/>
      <c r="X969" s="26"/>
      <c r="Y969" s="15"/>
      <c r="Z969" s="49"/>
      <c r="AA969" s="15"/>
      <c r="AB969" s="15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49"/>
      <c r="AP969" s="15"/>
      <c r="AQ969" s="15"/>
      <c r="AR969" s="209"/>
      <c r="AS969" s="210"/>
      <c r="AT969" s="210"/>
      <c r="AU969" s="210"/>
      <c r="AV969" s="210"/>
      <c r="AW969" s="210"/>
      <c r="AX969" s="210"/>
      <c r="AY969" s="49"/>
      <c r="AZ969" s="15"/>
      <c r="BA969" s="15"/>
      <c r="BB969" s="15"/>
      <c r="BC969" s="15"/>
      <c r="BD969" s="42"/>
      <c r="BE969" s="17"/>
      <c r="BF969" s="17"/>
      <c r="BG969" s="15"/>
    </row>
    <row r="970" ht="12.75" customHeight="1">
      <c r="A970" s="15"/>
      <c r="B970" s="13"/>
      <c r="C970" s="15"/>
      <c r="D970" s="15"/>
      <c r="E970" s="17"/>
      <c r="F970" s="17"/>
      <c r="G970" s="15"/>
      <c r="H970" s="15"/>
      <c r="I970" s="15"/>
      <c r="J970" s="49"/>
      <c r="K970" s="15"/>
      <c r="L970" s="21"/>
      <c r="M970" s="17"/>
      <c r="N970" s="17"/>
      <c r="O970" s="15"/>
      <c r="P970" s="15"/>
      <c r="Q970" s="15"/>
      <c r="R970" s="17"/>
      <c r="S970" s="26"/>
      <c r="T970" s="26"/>
      <c r="U970" s="26"/>
      <c r="V970" s="26"/>
      <c r="W970" s="26"/>
      <c r="X970" s="26"/>
      <c r="Y970" s="15"/>
      <c r="Z970" s="49"/>
      <c r="AA970" s="15"/>
      <c r="AB970" s="15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49"/>
      <c r="AP970" s="15"/>
      <c r="AQ970" s="15"/>
      <c r="AR970" s="209"/>
      <c r="AS970" s="210"/>
      <c r="AT970" s="210"/>
      <c r="AU970" s="210"/>
      <c r="AV970" s="210"/>
      <c r="AW970" s="210"/>
      <c r="AX970" s="210"/>
      <c r="AY970" s="49"/>
      <c r="AZ970" s="15"/>
      <c r="BA970" s="15"/>
      <c r="BB970" s="15"/>
      <c r="BC970" s="15"/>
      <c r="BD970" s="42"/>
      <c r="BE970" s="17"/>
      <c r="BF970" s="17"/>
      <c r="BG970" s="15"/>
    </row>
    <row r="971" ht="12.75" customHeight="1">
      <c r="A971" s="15"/>
      <c r="B971" s="13"/>
      <c r="C971" s="15"/>
      <c r="D971" s="15"/>
      <c r="E971" s="17"/>
      <c r="F971" s="17"/>
      <c r="G971" s="15"/>
      <c r="H971" s="15"/>
      <c r="I971" s="15"/>
      <c r="J971" s="49"/>
      <c r="K971" s="15"/>
      <c r="L971" s="21"/>
      <c r="M971" s="17"/>
      <c r="N971" s="17"/>
      <c r="O971" s="15"/>
      <c r="P971" s="15"/>
      <c r="Q971" s="15"/>
      <c r="R971" s="17"/>
      <c r="S971" s="26"/>
      <c r="T971" s="26"/>
      <c r="U971" s="26"/>
      <c r="V971" s="26"/>
      <c r="W971" s="26"/>
      <c r="X971" s="26"/>
      <c r="Y971" s="15"/>
      <c r="Z971" s="49"/>
      <c r="AA971" s="15"/>
      <c r="AB971" s="15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49"/>
      <c r="AP971" s="15"/>
      <c r="AQ971" s="15"/>
      <c r="AR971" s="209"/>
      <c r="AS971" s="210"/>
      <c r="AT971" s="210"/>
      <c r="AU971" s="210"/>
      <c r="AV971" s="210"/>
      <c r="AW971" s="210"/>
      <c r="AX971" s="210"/>
      <c r="AY971" s="49"/>
      <c r="AZ971" s="15"/>
      <c r="BA971" s="15"/>
      <c r="BB971" s="15"/>
      <c r="BC971" s="15"/>
      <c r="BD971" s="42"/>
      <c r="BE971" s="17"/>
      <c r="BF971" s="17"/>
      <c r="BG971" s="15"/>
    </row>
    <row r="972" ht="12.75" customHeight="1">
      <c r="A972" s="15"/>
      <c r="B972" s="13"/>
      <c r="C972" s="15"/>
      <c r="D972" s="15"/>
      <c r="E972" s="17"/>
      <c r="F972" s="17"/>
      <c r="G972" s="15"/>
      <c r="H972" s="15"/>
      <c r="I972" s="15"/>
      <c r="J972" s="49"/>
      <c r="K972" s="15"/>
      <c r="L972" s="21"/>
      <c r="M972" s="17"/>
      <c r="N972" s="17"/>
      <c r="O972" s="15"/>
      <c r="P972" s="15"/>
      <c r="Q972" s="15"/>
      <c r="R972" s="17"/>
      <c r="S972" s="26"/>
      <c r="T972" s="26"/>
      <c r="U972" s="26"/>
      <c r="V972" s="26"/>
      <c r="W972" s="26"/>
      <c r="X972" s="26"/>
      <c r="Y972" s="15"/>
      <c r="Z972" s="49"/>
      <c r="AA972" s="15"/>
      <c r="AB972" s="15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49"/>
      <c r="AP972" s="15"/>
      <c r="AQ972" s="15"/>
      <c r="AR972" s="209"/>
      <c r="AS972" s="210"/>
      <c r="AT972" s="210"/>
      <c r="AU972" s="210"/>
      <c r="AV972" s="210"/>
      <c r="AW972" s="210"/>
      <c r="AX972" s="210"/>
      <c r="AY972" s="49"/>
      <c r="AZ972" s="15"/>
      <c r="BA972" s="15"/>
      <c r="BB972" s="15"/>
      <c r="BC972" s="15"/>
      <c r="BD972" s="42"/>
      <c r="BE972" s="17"/>
      <c r="BF972" s="17"/>
      <c r="BG972" s="15"/>
    </row>
    <row r="973" ht="12.75" customHeight="1">
      <c r="A973" s="15"/>
      <c r="B973" s="13"/>
      <c r="C973" s="15"/>
      <c r="D973" s="15"/>
      <c r="E973" s="17"/>
      <c r="F973" s="17"/>
      <c r="G973" s="15"/>
      <c r="H973" s="15"/>
      <c r="I973" s="15"/>
      <c r="J973" s="49"/>
      <c r="K973" s="15"/>
      <c r="L973" s="21"/>
      <c r="M973" s="17"/>
      <c r="N973" s="17"/>
      <c r="O973" s="15"/>
      <c r="P973" s="15"/>
      <c r="Q973" s="15"/>
      <c r="R973" s="17"/>
      <c r="S973" s="26"/>
      <c r="T973" s="26"/>
      <c r="U973" s="26"/>
      <c r="V973" s="26"/>
      <c r="W973" s="26"/>
      <c r="X973" s="26"/>
      <c r="Y973" s="15"/>
      <c r="Z973" s="49"/>
      <c r="AA973" s="15"/>
      <c r="AB973" s="15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49"/>
      <c r="AP973" s="15"/>
      <c r="AQ973" s="15"/>
      <c r="AR973" s="209"/>
      <c r="AS973" s="210"/>
      <c r="AT973" s="210"/>
      <c r="AU973" s="210"/>
      <c r="AV973" s="210"/>
      <c r="AW973" s="210"/>
      <c r="AX973" s="210"/>
      <c r="AY973" s="49"/>
      <c r="AZ973" s="15"/>
      <c r="BA973" s="15"/>
      <c r="BB973" s="15"/>
      <c r="BC973" s="15"/>
      <c r="BD973" s="42"/>
      <c r="BE973" s="17"/>
      <c r="BF973" s="17"/>
      <c r="BG973" s="15"/>
    </row>
    <row r="974" ht="12.75" customHeight="1">
      <c r="A974" s="15"/>
      <c r="B974" s="13"/>
      <c r="C974" s="15"/>
      <c r="D974" s="15"/>
      <c r="E974" s="17"/>
      <c r="F974" s="17"/>
      <c r="G974" s="15"/>
      <c r="H974" s="15"/>
      <c r="I974" s="15"/>
      <c r="J974" s="49"/>
      <c r="K974" s="15"/>
      <c r="L974" s="21"/>
      <c r="M974" s="17"/>
      <c r="N974" s="17"/>
      <c r="O974" s="15"/>
      <c r="P974" s="15"/>
      <c r="Q974" s="15"/>
      <c r="R974" s="17"/>
      <c r="S974" s="26"/>
      <c r="T974" s="26"/>
      <c r="U974" s="26"/>
      <c r="V974" s="26"/>
      <c r="W974" s="26"/>
      <c r="X974" s="26"/>
      <c r="Y974" s="15"/>
      <c r="Z974" s="49"/>
      <c r="AA974" s="15"/>
      <c r="AB974" s="15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49"/>
      <c r="AP974" s="15"/>
      <c r="AQ974" s="15"/>
      <c r="AR974" s="209"/>
      <c r="AS974" s="210"/>
      <c r="AT974" s="210"/>
      <c r="AU974" s="210"/>
      <c r="AV974" s="210"/>
      <c r="AW974" s="210"/>
      <c r="AX974" s="210"/>
      <c r="AY974" s="49"/>
      <c r="AZ974" s="15"/>
      <c r="BA974" s="15"/>
      <c r="BB974" s="15"/>
      <c r="BC974" s="15"/>
      <c r="BD974" s="42"/>
      <c r="BE974" s="17"/>
      <c r="BF974" s="17"/>
      <c r="BG974" s="15"/>
    </row>
    <row r="975" ht="12.75" customHeight="1">
      <c r="A975" s="15"/>
      <c r="B975" s="13"/>
      <c r="C975" s="15"/>
      <c r="D975" s="15"/>
      <c r="E975" s="17"/>
      <c r="F975" s="17"/>
      <c r="G975" s="15"/>
      <c r="H975" s="15"/>
      <c r="I975" s="15"/>
      <c r="J975" s="49"/>
      <c r="K975" s="15"/>
      <c r="L975" s="21"/>
      <c r="M975" s="17"/>
      <c r="N975" s="17"/>
      <c r="O975" s="15"/>
      <c r="P975" s="15"/>
      <c r="Q975" s="15"/>
      <c r="R975" s="17"/>
      <c r="S975" s="26"/>
      <c r="T975" s="26"/>
      <c r="U975" s="26"/>
      <c r="V975" s="26"/>
      <c r="W975" s="26"/>
      <c r="X975" s="26"/>
      <c r="Y975" s="15"/>
      <c r="Z975" s="49"/>
      <c r="AA975" s="15"/>
      <c r="AB975" s="15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49"/>
      <c r="AP975" s="15"/>
      <c r="AQ975" s="15"/>
      <c r="AR975" s="209"/>
      <c r="AS975" s="210"/>
      <c r="AT975" s="210"/>
      <c r="AU975" s="210"/>
      <c r="AV975" s="210"/>
      <c r="AW975" s="210"/>
      <c r="AX975" s="210"/>
      <c r="AY975" s="49"/>
      <c r="AZ975" s="15"/>
      <c r="BA975" s="15"/>
      <c r="BB975" s="15"/>
      <c r="BC975" s="15"/>
      <c r="BD975" s="42"/>
      <c r="BE975" s="17"/>
      <c r="BF975" s="17"/>
      <c r="BG975" s="15"/>
    </row>
    <row r="976" ht="12.75" customHeight="1">
      <c r="A976" s="15"/>
      <c r="B976" s="13"/>
      <c r="C976" s="15"/>
      <c r="D976" s="15"/>
      <c r="E976" s="17"/>
      <c r="F976" s="17"/>
      <c r="G976" s="15"/>
      <c r="H976" s="15"/>
      <c r="I976" s="15"/>
      <c r="J976" s="49"/>
      <c r="K976" s="15"/>
      <c r="L976" s="21"/>
      <c r="M976" s="17"/>
      <c r="N976" s="17"/>
      <c r="O976" s="15"/>
      <c r="P976" s="15"/>
      <c r="Q976" s="15"/>
      <c r="R976" s="17"/>
      <c r="S976" s="26"/>
      <c r="T976" s="26"/>
      <c r="U976" s="26"/>
      <c r="V976" s="26"/>
      <c r="W976" s="26"/>
      <c r="X976" s="26"/>
      <c r="Y976" s="15"/>
      <c r="Z976" s="49"/>
      <c r="AA976" s="15"/>
      <c r="AB976" s="15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49"/>
      <c r="AP976" s="15"/>
      <c r="AQ976" s="15"/>
      <c r="AR976" s="209"/>
      <c r="AS976" s="210"/>
      <c r="AT976" s="210"/>
      <c r="AU976" s="210"/>
      <c r="AV976" s="210"/>
      <c r="AW976" s="210"/>
      <c r="AX976" s="210"/>
      <c r="AY976" s="49"/>
      <c r="AZ976" s="15"/>
      <c r="BA976" s="15"/>
      <c r="BB976" s="15"/>
      <c r="BC976" s="15"/>
      <c r="BD976" s="42"/>
      <c r="BE976" s="17"/>
      <c r="BF976" s="17"/>
      <c r="BG976" s="15"/>
    </row>
    <row r="977" ht="12.75" customHeight="1">
      <c r="A977" s="15"/>
      <c r="B977" s="13"/>
      <c r="C977" s="15"/>
      <c r="D977" s="15"/>
      <c r="E977" s="17"/>
      <c r="F977" s="17"/>
      <c r="G977" s="15"/>
      <c r="H977" s="15"/>
      <c r="I977" s="15"/>
      <c r="J977" s="49"/>
      <c r="K977" s="15"/>
      <c r="L977" s="21"/>
      <c r="M977" s="17"/>
      <c r="N977" s="17"/>
      <c r="O977" s="15"/>
      <c r="P977" s="15"/>
      <c r="Q977" s="15"/>
      <c r="R977" s="17"/>
      <c r="S977" s="26"/>
      <c r="T977" s="26"/>
      <c r="U977" s="26"/>
      <c r="V977" s="26"/>
      <c r="W977" s="26"/>
      <c r="X977" s="26"/>
      <c r="Y977" s="15"/>
      <c r="Z977" s="49"/>
      <c r="AA977" s="15"/>
      <c r="AB977" s="15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49"/>
      <c r="AP977" s="15"/>
      <c r="AQ977" s="15"/>
      <c r="AR977" s="209"/>
      <c r="AS977" s="210"/>
      <c r="AT977" s="210"/>
      <c r="AU977" s="210"/>
      <c r="AV977" s="210"/>
      <c r="AW977" s="210"/>
      <c r="AX977" s="210"/>
      <c r="AY977" s="49"/>
      <c r="AZ977" s="15"/>
      <c r="BA977" s="15"/>
      <c r="BB977" s="15"/>
      <c r="BC977" s="15"/>
      <c r="BD977" s="42"/>
      <c r="BE977" s="17"/>
      <c r="BF977" s="17"/>
      <c r="BG977" s="15"/>
    </row>
    <row r="978" ht="12.75" customHeight="1">
      <c r="A978" s="15"/>
      <c r="B978" s="13"/>
      <c r="C978" s="15"/>
      <c r="D978" s="15"/>
      <c r="E978" s="17"/>
      <c r="F978" s="17"/>
      <c r="G978" s="15"/>
      <c r="H978" s="15"/>
      <c r="I978" s="15"/>
      <c r="J978" s="49"/>
      <c r="K978" s="15"/>
      <c r="L978" s="21"/>
      <c r="M978" s="17"/>
      <c r="N978" s="17"/>
      <c r="O978" s="15"/>
      <c r="P978" s="15"/>
      <c r="Q978" s="15"/>
      <c r="R978" s="17"/>
      <c r="S978" s="26"/>
      <c r="T978" s="26"/>
      <c r="U978" s="26"/>
      <c r="V978" s="26"/>
      <c r="W978" s="26"/>
      <c r="X978" s="26"/>
      <c r="Y978" s="15"/>
      <c r="Z978" s="49"/>
      <c r="AA978" s="15"/>
      <c r="AB978" s="15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49"/>
      <c r="AP978" s="15"/>
      <c r="AQ978" s="15"/>
      <c r="AR978" s="209"/>
      <c r="AS978" s="210"/>
      <c r="AT978" s="210"/>
      <c r="AU978" s="210"/>
      <c r="AV978" s="210"/>
      <c r="AW978" s="210"/>
      <c r="AX978" s="210"/>
      <c r="AY978" s="49"/>
      <c r="AZ978" s="15"/>
      <c r="BA978" s="15"/>
      <c r="BB978" s="15"/>
      <c r="BC978" s="15"/>
      <c r="BD978" s="42"/>
      <c r="BE978" s="17"/>
      <c r="BF978" s="17"/>
      <c r="BG978" s="15"/>
    </row>
    <row r="979" ht="12.75" customHeight="1">
      <c r="A979" s="15"/>
      <c r="B979" s="13"/>
      <c r="C979" s="15"/>
      <c r="D979" s="15"/>
      <c r="E979" s="17"/>
      <c r="F979" s="17"/>
      <c r="G979" s="15"/>
      <c r="H979" s="15"/>
      <c r="I979" s="15"/>
      <c r="J979" s="49"/>
      <c r="K979" s="15"/>
      <c r="L979" s="21"/>
      <c r="M979" s="17"/>
      <c r="N979" s="17"/>
      <c r="O979" s="15"/>
      <c r="P979" s="15"/>
      <c r="Q979" s="15"/>
      <c r="R979" s="17"/>
      <c r="S979" s="26"/>
      <c r="T979" s="26"/>
      <c r="U979" s="26"/>
      <c r="V979" s="26"/>
      <c r="W979" s="26"/>
      <c r="X979" s="26"/>
      <c r="Y979" s="15"/>
      <c r="Z979" s="49"/>
      <c r="AA979" s="15"/>
      <c r="AB979" s="15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49"/>
      <c r="AP979" s="15"/>
      <c r="AQ979" s="15"/>
      <c r="AR979" s="209"/>
      <c r="AS979" s="210"/>
      <c r="AT979" s="210"/>
      <c r="AU979" s="210"/>
      <c r="AV979" s="210"/>
      <c r="AW979" s="210"/>
      <c r="AX979" s="210"/>
      <c r="AY979" s="49"/>
      <c r="AZ979" s="15"/>
      <c r="BA979" s="15"/>
      <c r="BB979" s="15"/>
      <c r="BC979" s="15"/>
      <c r="BD979" s="42"/>
      <c r="BE979" s="17"/>
      <c r="BF979" s="17"/>
      <c r="BG979" s="15"/>
    </row>
    <row r="980" ht="12.75" customHeight="1">
      <c r="A980" s="15"/>
      <c r="B980" s="13"/>
      <c r="C980" s="15"/>
      <c r="D980" s="15"/>
      <c r="E980" s="17"/>
      <c r="F980" s="17"/>
      <c r="G980" s="15"/>
      <c r="H980" s="15"/>
      <c r="I980" s="15"/>
      <c r="J980" s="49"/>
      <c r="K980" s="15"/>
      <c r="L980" s="21"/>
      <c r="M980" s="17"/>
      <c r="N980" s="17"/>
      <c r="O980" s="15"/>
      <c r="P980" s="15"/>
      <c r="Q980" s="15"/>
      <c r="R980" s="17"/>
      <c r="S980" s="26"/>
      <c r="T980" s="26"/>
      <c r="U980" s="26"/>
      <c r="V980" s="26"/>
      <c r="W980" s="26"/>
      <c r="X980" s="26"/>
      <c r="Y980" s="15"/>
      <c r="Z980" s="49"/>
      <c r="AA980" s="15"/>
      <c r="AB980" s="15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49"/>
      <c r="AP980" s="15"/>
      <c r="AQ980" s="15"/>
      <c r="AR980" s="209"/>
      <c r="AS980" s="210"/>
      <c r="AT980" s="210"/>
      <c r="AU980" s="210"/>
      <c r="AV980" s="210"/>
      <c r="AW980" s="210"/>
      <c r="AX980" s="210"/>
      <c r="AY980" s="49"/>
      <c r="AZ980" s="15"/>
      <c r="BA980" s="15"/>
      <c r="BB980" s="15"/>
      <c r="BC980" s="15"/>
      <c r="BD980" s="42"/>
      <c r="BE980" s="17"/>
      <c r="BF980" s="17"/>
      <c r="BG980" s="15"/>
    </row>
    <row r="981" ht="12.75" customHeight="1">
      <c r="A981" s="15"/>
      <c r="B981" s="13"/>
      <c r="C981" s="15"/>
      <c r="D981" s="15"/>
      <c r="E981" s="17"/>
      <c r="F981" s="17"/>
      <c r="G981" s="15"/>
      <c r="H981" s="15"/>
      <c r="I981" s="15"/>
      <c r="J981" s="49"/>
      <c r="K981" s="15"/>
      <c r="L981" s="21"/>
      <c r="M981" s="17"/>
      <c r="N981" s="17"/>
      <c r="O981" s="15"/>
      <c r="P981" s="15"/>
      <c r="Q981" s="15"/>
      <c r="R981" s="17"/>
      <c r="S981" s="26"/>
      <c r="T981" s="26"/>
      <c r="U981" s="26"/>
      <c r="V981" s="26"/>
      <c r="W981" s="26"/>
      <c r="X981" s="26"/>
      <c r="Y981" s="15"/>
      <c r="Z981" s="49"/>
      <c r="AA981" s="15"/>
      <c r="AB981" s="15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49"/>
      <c r="AP981" s="15"/>
      <c r="AQ981" s="15"/>
      <c r="AR981" s="209"/>
      <c r="AS981" s="210"/>
      <c r="AT981" s="210"/>
      <c r="AU981" s="210"/>
      <c r="AV981" s="210"/>
      <c r="AW981" s="210"/>
      <c r="AX981" s="210"/>
      <c r="AY981" s="49"/>
      <c r="AZ981" s="15"/>
      <c r="BA981" s="15"/>
      <c r="BB981" s="15"/>
      <c r="BC981" s="15"/>
      <c r="BD981" s="42"/>
      <c r="BE981" s="17"/>
      <c r="BF981" s="17"/>
      <c r="BG981" s="15"/>
    </row>
    <row r="982" ht="12.75" customHeight="1">
      <c r="A982" s="15"/>
      <c r="B982" s="13"/>
      <c r="C982" s="15"/>
      <c r="D982" s="15"/>
      <c r="E982" s="17"/>
      <c r="F982" s="17"/>
      <c r="G982" s="15"/>
      <c r="H982" s="15"/>
      <c r="I982" s="15"/>
      <c r="J982" s="49"/>
      <c r="K982" s="15"/>
      <c r="L982" s="21"/>
      <c r="M982" s="17"/>
      <c r="N982" s="17"/>
      <c r="O982" s="15"/>
      <c r="P982" s="15"/>
      <c r="Q982" s="15"/>
      <c r="R982" s="17"/>
      <c r="S982" s="26"/>
      <c r="T982" s="26"/>
      <c r="U982" s="26"/>
      <c r="V982" s="26"/>
      <c r="W982" s="26"/>
      <c r="X982" s="26"/>
      <c r="Y982" s="15"/>
      <c r="Z982" s="49"/>
      <c r="AA982" s="15"/>
      <c r="AB982" s="15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49"/>
      <c r="AP982" s="15"/>
      <c r="AQ982" s="15"/>
      <c r="AR982" s="209"/>
      <c r="AS982" s="210"/>
      <c r="AT982" s="210"/>
      <c r="AU982" s="210"/>
      <c r="AV982" s="210"/>
      <c r="AW982" s="210"/>
      <c r="AX982" s="210"/>
      <c r="AY982" s="49"/>
      <c r="AZ982" s="15"/>
      <c r="BA982" s="15"/>
      <c r="BB982" s="15"/>
      <c r="BC982" s="15"/>
      <c r="BD982" s="42"/>
      <c r="BE982" s="17"/>
      <c r="BF982" s="17"/>
      <c r="BG982" s="15"/>
    </row>
    <row r="983" ht="12.75" customHeight="1">
      <c r="A983" s="15"/>
      <c r="B983" s="13"/>
      <c r="C983" s="15"/>
      <c r="D983" s="15"/>
      <c r="E983" s="17"/>
      <c r="F983" s="17"/>
      <c r="G983" s="15"/>
      <c r="H983" s="15"/>
      <c r="I983" s="15"/>
      <c r="J983" s="49"/>
      <c r="K983" s="15"/>
      <c r="L983" s="21"/>
      <c r="M983" s="17"/>
      <c r="N983" s="17"/>
      <c r="O983" s="15"/>
      <c r="P983" s="15"/>
      <c r="Q983" s="15"/>
      <c r="R983" s="17"/>
      <c r="S983" s="26"/>
      <c r="T983" s="26"/>
      <c r="U983" s="26"/>
      <c r="V983" s="26"/>
      <c r="W983" s="26"/>
      <c r="X983" s="26"/>
      <c r="Y983" s="15"/>
      <c r="Z983" s="49"/>
      <c r="AA983" s="15"/>
      <c r="AB983" s="15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49"/>
      <c r="AP983" s="15"/>
      <c r="AQ983" s="15"/>
      <c r="AR983" s="209"/>
      <c r="AS983" s="210"/>
      <c r="AT983" s="210"/>
      <c r="AU983" s="210"/>
      <c r="AV983" s="210"/>
      <c r="AW983" s="210"/>
      <c r="AX983" s="210"/>
      <c r="AY983" s="49"/>
      <c r="AZ983" s="15"/>
      <c r="BA983" s="15"/>
      <c r="BB983" s="15"/>
      <c r="BC983" s="15"/>
      <c r="BD983" s="42"/>
      <c r="BE983" s="17"/>
      <c r="BF983" s="17"/>
      <c r="BG983" s="15"/>
    </row>
    <row r="984" ht="12.75" customHeight="1">
      <c r="A984" s="15"/>
      <c r="B984" s="13"/>
      <c r="C984" s="15"/>
      <c r="D984" s="15"/>
      <c r="E984" s="17"/>
      <c r="F984" s="17"/>
      <c r="G984" s="15"/>
      <c r="H984" s="15"/>
      <c r="I984" s="15"/>
      <c r="J984" s="49"/>
      <c r="K984" s="15"/>
      <c r="L984" s="21"/>
      <c r="M984" s="17"/>
      <c r="N984" s="17"/>
      <c r="O984" s="15"/>
      <c r="P984" s="15"/>
      <c r="Q984" s="15"/>
      <c r="R984" s="17"/>
      <c r="S984" s="26"/>
      <c r="T984" s="26"/>
      <c r="U984" s="26"/>
      <c r="V984" s="26"/>
      <c r="W984" s="26"/>
      <c r="X984" s="26"/>
      <c r="Y984" s="15"/>
      <c r="Z984" s="49"/>
      <c r="AA984" s="15"/>
      <c r="AB984" s="15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49"/>
      <c r="AP984" s="15"/>
      <c r="AQ984" s="15"/>
      <c r="AR984" s="209"/>
      <c r="AS984" s="210"/>
      <c r="AT984" s="210"/>
      <c r="AU984" s="210"/>
      <c r="AV984" s="210"/>
      <c r="AW984" s="210"/>
      <c r="AX984" s="210"/>
      <c r="AY984" s="49"/>
      <c r="AZ984" s="15"/>
      <c r="BA984" s="15"/>
      <c r="BB984" s="15"/>
      <c r="BC984" s="15"/>
      <c r="BD984" s="42"/>
      <c r="BE984" s="17"/>
      <c r="BF984" s="17"/>
      <c r="BG984" s="15"/>
    </row>
    <row r="985" ht="12.75" customHeight="1">
      <c r="A985" s="15"/>
      <c r="B985" s="13"/>
      <c r="C985" s="15"/>
      <c r="D985" s="15"/>
      <c r="E985" s="17"/>
      <c r="F985" s="17"/>
      <c r="G985" s="15"/>
      <c r="H985" s="15"/>
      <c r="I985" s="15"/>
      <c r="J985" s="49"/>
      <c r="K985" s="15"/>
      <c r="L985" s="21"/>
      <c r="M985" s="17"/>
      <c r="N985" s="17"/>
      <c r="O985" s="15"/>
      <c r="P985" s="15"/>
      <c r="Q985" s="15"/>
      <c r="R985" s="17"/>
      <c r="S985" s="26"/>
      <c r="T985" s="26"/>
      <c r="U985" s="26"/>
      <c r="V985" s="26"/>
      <c r="W985" s="26"/>
      <c r="X985" s="26"/>
      <c r="Y985" s="15"/>
      <c r="Z985" s="49"/>
      <c r="AA985" s="15"/>
      <c r="AB985" s="15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49"/>
      <c r="AP985" s="15"/>
      <c r="AQ985" s="15"/>
      <c r="AR985" s="209"/>
      <c r="AS985" s="210"/>
      <c r="AT985" s="210"/>
      <c r="AU985" s="210"/>
      <c r="AV985" s="210"/>
      <c r="AW985" s="210"/>
      <c r="AX985" s="210"/>
      <c r="AY985" s="49"/>
      <c r="AZ985" s="15"/>
      <c r="BA985" s="15"/>
      <c r="BB985" s="15"/>
      <c r="BC985" s="15"/>
      <c r="BD985" s="42"/>
      <c r="BE985" s="17"/>
      <c r="BF985" s="17"/>
      <c r="BG985" s="15"/>
    </row>
    <row r="986" ht="12.75" customHeight="1">
      <c r="A986" s="15"/>
      <c r="B986" s="13"/>
      <c r="C986" s="15"/>
      <c r="D986" s="15"/>
      <c r="E986" s="17"/>
      <c r="F986" s="17"/>
      <c r="G986" s="15"/>
      <c r="H986" s="15"/>
      <c r="I986" s="15"/>
      <c r="J986" s="49"/>
      <c r="K986" s="15"/>
      <c r="L986" s="21"/>
      <c r="M986" s="17"/>
      <c r="N986" s="17"/>
      <c r="O986" s="15"/>
      <c r="P986" s="15"/>
      <c r="Q986" s="15"/>
      <c r="R986" s="17"/>
      <c r="S986" s="26"/>
      <c r="T986" s="26"/>
      <c r="U986" s="26"/>
      <c r="V986" s="26"/>
      <c r="W986" s="26"/>
      <c r="X986" s="26"/>
      <c r="Y986" s="15"/>
      <c r="Z986" s="49"/>
      <c r="AA986" s="15"/>
      <c r="AB986" s="15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49"/>
      <c r="AP986" s="15"/>
      <c r="AQ986" s="15"/>
      <c r="AR986" s="209"/>
      <c r="AS986" s="210"/>
      <c r="AT986" s="210"/>
      <c r="AU986" s="210"/>
      <c r="AV986" s="210"/>
      <c r="AW986" s="210"/>
      <c r="AX986" s="210"/>
      <c r="AY986" s="49"/>
      <c r="AZ986" s="15"/>
      <c r="BA986" s="15"/>
      <c r="BB986" s="15"/>
      <c r="BC986" s="15"/>
      <c r="BD986" s="42"/>
      <c r="BE986" s="17"/>
      <c r="BF986" s="17"/>
      <c r="BG986" s="15"/>
    </row>
    <row r="987" ht="12.75" customHeight="1">
      <c r="A987" s="15"/>
      <c r="B987" s="13"/>
      <c r="C987" s="15"/>
      <c r="D987" s="15"/>
      <c r="E987" s="17"/>
      <c r="F987" s="17"/>
      <c r="G987" s="15"/>
      <c r="H987" s="15"/>
      <c r="I987" s="15"/>
      <c r="J987" s="49"/>
      <c r="K987" s="15"/>
      <c r="L987" s="21"/>
      <c r="M987" s="17"/>
      <c r="N987" s="17"/>
      <c r="O987" s="15"/>
      <c r="P987" s="15"/>
      <c r="Q987" s="15"/>
      <c r="R987" s="17"/>
      <c r="S987" s="26"/>
      <c r="T987" s="26"/>
      <c r="U987" s="26"/>
      <c r="V987" s="26"/>
      <c r="W987" s="26"/>
      <c r="X987" s="26"/>
      <c r="Y987" s="15"/>
      <c r="Z987" s="49"/>
      <c r="AA987" s="15"/>
      <c r="AB987" s="15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49"/>
      <c r="AP987" s="15"/>
      <c r="AQ987" s="15"/>
      <c r="AR987" s="209"/>
      <c r="AS987" s="210"/>
      <c r="AT987" s="210"/>
      <c r="AU987" s="210"/>
      <c r="AV987" s="210"/>
      <c r="AW987" s="210"/>
      <c r="AX987" s="210"/>
      <c r="AY987" s="49"/>
      <c r="AZ987" s="15"/>
      <c r="BA987" s="15"/>
      <c r="BB987" s="15"/>
      <c r="BC987" s="15"/>
      <c r="BD987" s="42"/>
      <c r="BE987" s="17"/>
      <c r="BF987" s="17"/>
      <c r="BG987" s="15"/>
    </row>
    <row r="988" ht="12.75" customHeight="1">
      <c r="A988" s="15"/>
      <c r="B988" s="13"/>
      <c r="C988" s="15"/>
      <c r="D988" s="15"/>
      <c r="E988" s="17"/>
      <c r="F988" s="17"/>
      <c r="G988" s="15"/>
      <c r="H988" s="15"/>
      <c r="I988" s="15"/>
      <c r="J988" s="49"/>
      <c r="K988" s="15"/>
      <c r="L988" s="21"/>
      <c r="M988" s="17"/>
      <c r="N988" s="17"/>
      <c r="O988" s="15"/>
      <c r="P988" s="15"/>
      <c r="Q988" s="15"/>
      <c r="R988" s="17"/>
      <c r="S988" s="26"/>
      <c r="T988" s="26"/>
      <c r="U988" s="26"/>
      <c r="V988" s="26"/>
      <c r="W988" s="26"/>
      <c r="X988" s="26"/>
      <c r="Y988" s="15"/>
      <c r="Z988" s="49"/>
      <c r="AA988" s="15"/>
      <c r="AB988" s="15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49"/>
      <c r="AP988" s="15"/>
      <c r="AQ988" s="15"/>
      <c r="AR988" s="209"/>
      <c r="AS988" s="210"/>
      <c r="AT988" s="210"/>
      <c r="AU988" s="210"/>
      <c r="AV988" s="210"/>
      <c r="AW988" s="210"/>
      <c r="AX988" s="210"/>
      <c r="AY988" s="49"/>
      <c r="AZ988" s="15"/>
      <c r="BA988" s="15"/>
      <c r="BB988" s="15"/>
      <c r="BC988" s="15"/>
      <c r="BD988" s="42"/>
      <c r="BE988" s="17"/>
      <c r="BF988" s="17"/>
      <c r="BG988" s="15"/>
    </row>
    <row r="989" ht="12.75" customHeight="1">
      <c r="A989" s="15"/>
      <c r="B989" s="13"/>
      <c r="C989" s="15"/>
      <c r="D989" s="15"/>
      <c r="E989" s="17"/>
      <c r="F989" s="17"/>
      <c r="G989" s="15"/>
      <c r="H989" s="15"/>
      <c r="I989" s="15"/>
      <c r="J989" s="49"/>
      <c r="K989" s="15"/>
      <c r="L989" s="21"/>
      <c r="M989" s="17"/>
      <c r="N989" s="17"/>
      <c r="O989" s="15"/>
      <c r="P989" s="15"/>
      <c r="Q989" s="15"/>
      <c r="R989" s="17"/>
      <c r="S989" s="26"/>
      <c r="T989" s="26"/>
      <c r="U989" s="26"/>
      <c r="V989" s="26"/>
      <c r="W989" s="26"/>
      <c r="X989" s="26"/>
      <c r="Y989" s="15"/>
      <c r="Z989" s="49"/>
      <c r="AA989" s="15"/>
      <c r="AB989" s="15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49"/>
      <c r="AP989" s="15"/>
      <c r="AQ989" s="15"/>
      <c r="AR989" s="209"/>
      <c r="AS989" s="210"/>
      <c r="AT989" s="210"/>
      <c r="AU989" s="210"/>
      <c r="AV989" s="210"/>
      <c r="AW989" s="210"/>
      <c r="AX989" s="210"/>
      <c r="AY989" s="49"/>
      <c r="AZ989" s="15"/>
      <c r="BA989" s="15"/>
      <c r="BB989" s="15"/>
      <c r="BC989" s="15"/>
      <c r="BD989" s="42"/>
      <c r="BE989" s="17"/>
      <c r="BF989" s="17"/>
      <c r="BG989" s="15"/>
    </row>
    <row r="990" ht="12.75" customHeight="1">
      <c r="A990" s="15"/>
      <c r="B990" s="13"/>
      <c r="C990" s="15"/>
      <c r="D990" s="15"/>
      <c r="E990" s="17"/>
      <c r="F990" s="17"/>
      <c r="G990" s="15"/>
      <c r="H990" s="15"/>
      <c r="I990" s="15"/>
      <c r="J990" s="49"/>
      <c r="K990" s="15"/>
      <c r="L990" s="21"/>
      <c r="M990" s="17"/>
      <c r="N990" s="17"/>
      <c r="O990" s="15"/>
      <c r="P990" s="15"/>
      <c r="Q990" s="15"/>
      <c r="R990" s="17"/>
      <c r="S990" s="26"/>
      <c r="T990" s="26"/>
      <c r="U990" s="26"/>
      <c r="V990" s="26"/>
      <c r="W990" s="26"/>
      <c r="X990" s="26"/>
      <c r="Y990" s="15"/>
      <c r="Z990" s="49"/>
      <c r="AA990" s="15"/>
      <c r="AB990" s="15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49"/>
      <c r="AP990" s="15"/>
      <c r="AQ990" s="15"/>
      <c r="AR990" s="209"/>
      <c r="AS990" s="210"/>
      <c r="AT990" s="210"/>
      <c r="AU990" s="210"/>
      <c r="AV990" s="210"/>
      <c r="AW990" s="210"/>
      <c r="AX990" s="210"/>
      <c r="AY990" s="49"/>
      <c r="AZ990" s="15"/>
      <c r="BA990" s="15"/>
      <c r="BB990" s="15"/>
      <c r="BC990" s="15"/>
      <c r="BD990" s="42"/>
      <c r="BE990" s="17"/>
      <c r="BF990" s="17"/>
      <c r="BG990" s="15"/>
    </row>
    <row r="991" ht="12.75" customHeight="1">
      <c r="A991" s="15"/>
      <c r="B991" s="13"/>
      <c r="C991" s="15"/>
      <c r="D991" s="15"/>
      <c r="E991" s="17"/>
      <c r="F991" s="17"/>
      <c r="G991" s="15"/>
      <c r="H991" s="15"/>
      <c r="I991" s="15"/>
      <c r="J991" s="49"/>
      <c r="K991" s="15"/>
      <c r="L991" s="21"/>
      <c r="M991" s="17"/>
      <c r="N991" s="17"/>
      <c r="O991" s="15"/>
      <c r="P991" s="15"/>
      <c r="Q991" s="15"/>
      <c r="R991" s="17"/>
      <c r="S991" s="26"/>
      <c r="T991" s="26"/>
      <c r="U991" s="26"/>
      <c r="V991" s="26"/>
      <c r="W991" s="26"/>
      <c r="X991" s="26"/>
      <c r="Y991" s="15"/>
      <c r="Z991" s="49"/>
      <c r="AA991" s="15"/>
      <c r="AB991" s="15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49"/>
      <c r="AP991" s="15"/>
      <c r="AQ991" s="15"/>
      <c r="AR991" s="209"/>
      <c r="AS991" s="210"/>
      <c r="AT991" s="210"/>
      <c r="AU991" s="210"/>
      <c r="AV991" s="210"/>
      <c r="AW991" s="210"/>
      <c r="AX991" s="210"/>
      <c r="AY991" s="49"/>
      <c r="AZ991" s="15"/>
      <c r="BA991" s="15"/>
      <c r="BB991" s="15"/>
      <c r="BC991" s="15"/>
      <c r="BD991" s="42"/>
      <c r="BE991" s="17"/>
      <c r="BF991" s="17"/>
      <c r="BG991" s="15"/>
    </row>
    <row r="992" ht="12.75" customHeight="1">
      <c r="A992" s="15"/>
      <c r="B992" s="13"/>
      <c r="C992" s="15"/>
      <c r="D992" s="15"/>
      <c r="E992" s="17"/>
      <c r="F992" s="17"/>
      <c r="G992" s="15"/>
      <c r="H992" s="15"/>
      <c r="I992" s="15"/>
      <c r="J992" s="49"/>
      <c r="K992" s="15"/>
      <c r="L992" s="21"/>
      <c r="M992" s="17"/>
      <c r="N992" s="17"/>
      <c r="O992" s="15"/>
      <c r="P992" s="15"/>
      <c r="Q992" s="15"/>
      <c r="R992" s="17"/>
      <c r="S992" s="26"/>
      <c r="T992" s="26"/>
      <c r="U992" s="26"/>
      <c r="V992" s="26"/>
      <c r="W992" s="26"/>
      <c r="X992" s="26"/>
      <c r="Y992" s="15"/>
      <c r="Z992" s="49"/>
      <c r="AA992" s="15"/>
      <c r="AB992" s="15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49"/>
      <c r="AP992" s="15"/>
      <c r="AQ992" s="15"/>
      <c r="AR992" s="209"/>
      <c r="AS992" s="210"/>
      <c r="AT992" s="210"/>
      <c r="AU992" s="210"/>
      <c r="AV992" s="210"/>
      <c r="AW992" s="210"/>
      <c r="AX992" s="210"/>
      <c r="AY992" s="49"/>
      <c r="AZ992" s="15"/>
      <c r="BA992" s="15"/>
      <c r="BB992" s="15"/>
      <c r="BC992" s="15"/>
      <c r="BD992" s="42"/>
      <c r="BE992" s="17"/>
      <c r="BF992" s="17"/>
      <c r="BG992" s="15"/>
    </row>
    <row r="993" ht="12.75" customHeight="1">
      <c r="A993" s="15"/>
      <c r="B993" s="13"/>
      <c r="C993" s="15"/>
      <c r="D993" s="15"/>
      <c r="E993" s="17"/>
      <c r="F993" s="17"/>
      <c r="G993" s="15"/>
      <c r="H993" s="15"/>
      <c r="I993" s="15"/>
      <c r="J993" s="49"/>
      <c r="K993" s="15"/>
      <c r="L993" s="21"/>
      <c r="M993" s="17"/>
      <c r="N993" s="17"/>
      <c r="O993" s="15"/>
      <c r="P993" s="15"/>
      <c r="Q993" s="15"/>
      <c r="R993" s="17"/>
      <c r="S993" s="26"/>
      <c r="T993" s="26"/>
      <c r="U993" s="26"/>
      <c r="V993" s="26"/>
      <c r="W993" s="26"/>
      <c r="X993" s="26"/>
      <c r="Y993" s="15"/>
      <c r="Z993" s="49"/>
      <c r="AA993" s="15"/>
      <c r="AB993" s="15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49"/>
      <c r="AP993" s="15"/>
      <c r="AQ993" s="15"/>
      <c r="AR993" s="209"/>
      <c r="AS993" s="210"/>
      <c r="AT993" s="210"/>
      <c r="AU993" s="210"/>
      <c r="AV993" s="210"/>
      <c r="AW993" s="210"/>
      <c r="AX993" s="210"/>
      <c r="AY993" s="49"/>
      <c r="AZ993" s="15"/>
      <c r="BA993" s="15"/>
      <c r="BB993" s="15"/>
      <c r="BC993" s="15"/>
      <c r="BD993" s="42"/>
      <c r="BE993" s="17"/>
      <c r="BF993" s="17"/>
      <c r="BG993" s="15"/>
    </row>
    <row r="994" ht="12.75" customHeight="1">
      <c r="A994" s="15"/>
      <c r="B994" s="13"/>
      <c r="C994" s="15"/>
      <c r="D994" s="15"/>
      <c r="E994" s="17"/>
      <c r="F994" s="17"/>
      <c r="G994" s="15"/>
      <c r="H994" s="15"/>
      <c r="I994" s="15"/>
      <c r="J994" s="49"/>
      <c r="K994" s="15"/>
      <c r="L994" s="21"/>
      <c r="M994" s="17"/>
      <c r="N994" s="17"/>
      <c r="O994" s="15"/>
      <c r="P994" s="15"/>
      <c r="Q994" s="15"/>
      <c r="R994" s="17"/>
      <c r="S994" s="26"/>
      <c r="T994" s="26"/>
      <c r="U994" s="26"/>
      <c r="V994" s="26"/>
      <c r="W994" s="26"/>
      <c r="X994" s="26"/>
      <c r="Y994" s="15"/>
      <c r="Z994" s="49"/>
      <c r="AA994" s="15"/>
      <c r="AB994" s="15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49"/>
      <c r="AP994" s="15"/>
      <c r="AQ994" s="15"/>
      <c r="AR994" s="209"/>
      <c r="AS994" s="210"/>
      <c r="AT994" s="210"/>
      <c r="AU994" s="210"/>
      <c r="AV994" s="210"/>
      <c r="AW994" s="210"/>
      <c r="AX994" s="210"/>
      <c r="AY994" s="49"/>
      <c r="AZ994" s="15"/>
      <c r="BA994" s="15"/>
      <c r="BB994" s="15"/>
      <c r="BC994" s="15"/>
      <c r="BD994" s="42"/>
      <c r="BE994" s="17"/>
      <c r="BF994" s="17"/>
      <c r="BG994" s="15"/>
    </row>
    <row r="995" ht="12.75" customHeight="1">
      <c r="A995" s="15"/>
      <c r="B995" s="13"/>
      <c r="C995" s="15"/>
      <c r="D995" s="15"/>
      <c r="E995" s="17"/>
      <c r="F995" s="17"/>
      <c r="G995" s="15"/>
      <c r="H995" s="15"/>
      <c r="I995" s="15"/>
      <c r="J995" s="49"/>
      <c r="K995" s="15"/>
      <c r="L995" s="21"/>
      <c r="M995" s="17"/>
      <c r="N995" s="17"/>
      <c r="O995" s="15"/>
      <c r="P995" s="15"/>
      <c r="Q995" s="15"/>
      <c r="R995" s="17"/>
      <c r="S995" s="26"/>
      <c r="T995" s="26"/>
      <c r="U995" s="26"/>
      <c r="V995" s="26"/>
      <c r="W995" s="26"/>
      <c r="X995" s="26"/>
      <c r="Y995" s="15"/>
      <c r="Z995" s="49"/>
      <c r="AA995" s="15"/>
      <c r="AB995" s="15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49"/>
      <c r="AP995" s="15"/>
      <c r="AQ995" s="15"/>
      <c r="AR995" s="209"/>
      <c r="AS995" s="210"/>
      <c r="AT995" s="210"/>
      <c r="AU995" s="210"/>
      <c r="AV995" s="210"/>
      <c r="AW995" s="210"/>
      <c r="AX995" s="210"/>
      <c r="AY995" s="49"/>
      <c r="AZ995" s="15"/>
      <c r="BA995" s="15"/>
      <c r="BB995" s="15"/>
      <c r="BC995" s="15"/>
      <c r="BD995" s="42"/>
      <c r="BE995" s="17"/>
      <c r="BF995" s="17"/>
      <c r="BG995" s="15"/>
    </row>
    <row r="996" ht="12.75" customHeight="1">
      <c r="A996" s="15"/>
      <c r="B996" s="13"/>
      <c r="C996" s="15"/>
      <c r="D996" s="15"/>
      <c r="E996" s="17"/>
      <c r="F996" s="17"/>
      <c r="G996" s="15"/>
      <c r="H996" s="15"/>
      <c r="I996" s="15"/>
      <c r="J996" s="49"/>
      <c r="K996" s="15"/>
      <c r="L996" s="21"/>
      <c r="M996" s="17"/>
      <c r="N996" s="17"/>
      <c r="O996" s="15"/>
      <c r="P996" s="15"/>
      <c r="Q996" s="15"/>
      <c r="R996" s="17"/>
      <c r="S996" s="26"/>
      <c r="T996" s="26"/>
      <c r="U996" s="26"/>
      <c r="V996" s="26"/>
      <c r="W996" s="26"/>
      <c r="X996" s="26"/>
      <c r="Y996" s="15"/>
      <c r="Z996" s="49"/>
      <c r="AA996" s="15"/>
      <c r="AB996" s="15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49"/>
      <c r="AP996" s="15"/>
      <c r="AQ996" s="15"/>
      <c r="AR996" s="209"/>
      <c r="AS996" s="210"/>
      <c r="AT996" s="210"/>
      <c r="AU996" s="210"/>
      <c r="AV996" s="210"/>
      <c r="AW996" s="210"/>
      <c r="AX996" s="210"/>
      <c r="AY996" s="49"/>
      <c r="AZ996" s="15"/>
      <c r="BA996" s="15"/>
      <c r="BB996" s="15"/>
      <c r="BC996" s="15"/>
      <c r="BD996" s="42"/>
      <c r="BE996" s="17"/>
      <c r="BF996" s="17"/>
      <c r="BG996" s="15"/>
    </row>
    <row r="997" ht="12.75" customHeight="1">
      <c r="A997" s="15"/>
      <c r="B997" s="13"/>
      <c r="C997" s="15"/>
      <c r="D997" s="15"/>
      <c r="E997" s="17"/>
      <c r="F997" s="17"/>
      <c r="G997" s="15"/>
      <c r="H997" s="15"/>
      <c r="I997" s="15"/>
      <c r="J997" s="49"/>
      <c r="K997" s="15"/>
      <c r="L997" s="21"/>
      <c r="M997" s="17"/>
      <c r="N997" s="17"/>
      <c r="O997" s="15"/>
      <c r="P997" s="15"/>
      <c r="Q997" s="15"/>
      <c r="R997" s="17"/>
      <c r="S997" s="26"/>
      <c r="T997" s="26"/>
      <c r="U997" s="26"/>
      <c r="V997" s="26"/>
      <c r="W997" s="26"/>
      <c r="X997" s="26"/>
      <c r="Y997" s="15"/>
      <c r="Z997" s="49"/>
      <c r="AA997" s="15"/>
      <c r="AB997" s="15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49"/>
      <c r="AP997" s="15"/>
      <c r="AQ997" s="15"/>
      <c r="AR997" s="209"/>
      <c r="AS997" s="210"/>
      <c r="AT997" s="210"/>
      <c r="AU997" s="210"/>
      <c r="AV997" s="210"/>
      <c r="AW997" s="210"/>
      <c r="AX997" s="210"/>
      <c r="AY997" s="49"/>
      <c r="AZ997" s="15"/>
      <c r="BA997" s="15"/>
      <c r="BB997" s="15"/>
      <c r="BC997" s="15"/>
      <c r="BD997" s="42"/>
      <c r="BE997" s="17"/>
      <c r="BF997" s="17"/>
      <c r="BG997" s="15"/>
    </row>
    <row r="998" ht="12.75" customHeight="1">
      <c r="A998" s="15"/>
      <c r="B998" s="13"/>
      <c r="C998" s="15"/>
      <c r="D998" s="15"/>
      <c r="E998" s="17"/>
      <c r="F998" s="17"/>
      <c r="G998" s="15"/>
      <c r="H998" s="15"/>
      <c r="I998" s="15"/>
      <c r="J998" s="49"/>
      <c r="K998" s="15"/>
      <c r="L998" s="21"/>
      <c r="M998" s="17"/>
      <c r="N998" s="17"/>
      <c r="O998" s="15"/>
      <c r="P998" s="15"/>
      <c r="Q998" s="15"/>
      <c r="R998" s="17"/>
      <c r="S998" s="26"/>
      <c r="T998" s="26"/>
      <c r="U998" s="26"/>
      <c r="V998" s="26"/>
      <c r="W998" s="26"/>
      <c r="X998" s="26"/>
      <c r="Y998" s="15"/>
      <c r="Z998" s="49"/>
      <c r="AA998" s="15"/>
      <c r="AB998" s="15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49"/>
      <c r="AP998" s="15"/>
      <c r="AQ998" s="15"/>
      <c r="AR998" s="209"/>
      <c r="AS998" s="210"/>
      <c r="AT998" s="210"/>
      <c r="AU998" s="210"/>
      <c r="AV998" s="210"/>
      <c r="AW998" s="210"/>
      <c r="AX998" s="210"/>
      <c r="AY998" s="49"/>
      <c r="AZ998" s="15"/>
      <c r="BA998" s="15"/>
      <c r="BB998" s="15"/>
      <c r="BC998" s="15"/>
      <c r="BD998" s="42"/>
      <c r="BE998" s="17"/>
      <c r="BF998" s="17"/>
      <c r="BG998" s="15"/>
    </row>
    <row r="999" ht="12.75" customHeight="1">
      <c r="A999" s="15"/>
      <c r="B999" s="13"/>
      <c r="C999" s="15"/>
      <c r="D999" s="15"/>
      <c r="E999" s="17"/>
      <c r="F999" s="17"/>
      <c r="G999" s="15"/>
      <c r="H999" s="15"/>
      <c r="I999" s="15"/>
      <c r="J999" s="49"/>
      <c r="K999" s="15"/>
      <c r="L999" s="21"/>
      <c r="M999" s="17"/>
      <c r="N999" s="17"/>
      <c r="O999" s="15"/>
      <c r="P999" s="15"/>
      <c r="Q999" s="15"/>
      <c r="R999" s="17"/>
      <c r="S999" s="26"/>
      <c r="T999" s="26"/>
      <c r="U999" s="26"/>
      <c r="V999" s="26"/>
      <c r="W999" s="26"/>
      <c r="X999" s="26"/>
      <c r="Y999" s="15"/>
      <c r="Z999" s="49"/>
      <c r="AA999" s="15"/>
      <c r="AB999" s="15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49"/>
      <c r="AP999" s="15"/>
      <c r="AQ999" s="15"/>
      <c r="AR999" s="209"/>
      <c r="AS999" s="210"/>
      <c r="AT999" s="210"/>
      <c r="AU999" s="210"/>
      <c r="AV999" s="210"/>
      <c r="AW999" s="210"/>
      <c r="AX999" s="210"/>
      <c r="AY999" s="49"/>
      <c r="AZ999" s="15"/>
      <c r="BA999" s="15"/>
      <c r="BB999" s="15"/>
      <c r="BC999" s="15"/>
      <c r="BD999" s="42"/>
      <c r="BE999" s="17"/>
      <c r="BF999" s="17"/>
      <c r="BG999" s="15"/>
    </row>
    <row r="1000" ht="12.75" customHeight="1">
      <c r="A1000" s="15"/>
      <c r="B1000" s="13"/>
      <c r="C1000" s="15"/>
      <c r="D1000" s="15"/>
      <c r="E1000" s="17"/>
      <c r="F1000" s="17"/>
      <c r="G1000" s="15"/>
      <c r="H1000" s="15"/>
      <c r="I1000" s="15"/>
      <c r="J1000" s="49"/>
      <c r="K1000" s="15"/>
      <c r="L1000" s="21"/>
      <c r="M1000" s="17"/>
      <c r="N1000" s="17"/>
      <c r="O1000" s="15"/>
      <c r="P1000" s="15"/>
      <c r="Q1000" s="15"/>
      <c r="R1000" s="17"/>
      <c r="S1000" s="26"/>
      <c r="T1000" s="26"/>
      <c r="U1000" s="26"/>
      <c r="V1000" s="26"/>
      <c r="W1000" s="26"/>
      <c r="X1000" s="26"/>
      <c r="Y1000" s="15"/>
      <c r="Z1000" s="49"/>
      <c r="AA1000" s="15"/>
      <c r="AB1000" s="15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49"/>
      <c r="AP1000" s="15"/>
      <c r="AQ1000" s="15"/>
      <c r="AR1000" s="209"/>
      <c r="AS1000" s="210"/>
      <c r="AT1000" s="210"/>
      <c r="AU1000" s="210"/>
      <c r="AV1000" s="210"/>
      <c r="AW1000" s="210"/>
      <c r="AX1000" s="210"/>
      <c r="AY1000" s="49"/>
      <c r="AZ1000" s="15"/>
      <c r="BA1000" s="15"/>
      <c r="BB1000" s="15"/>
      <c r="BC1000" s="15"/>
      <c r="BD1000" s="42"/>
      <c r="BE1000" s="17"/>
      <c r="BF1000" s="17"/>
      <c r="BG1000" s="15"/>
    </row>
  </sheetData>
  <mergeCells count="2">
    <mergeCell ref="AZ4:BC4"/>
    <mergeCell ref="P5:Q5"/>
  </mergeCells>
  <conditionalFormatting sqref="R7:V146">
    <cfRule type="cellIs" dxfId="0" priority="1" stopIfTrue="1" operator="lessThan">
      <formula>2</formula>
    </cfRule>
  </conditionalFormatting>
  <conditionalFormatting sqref="AQ7:AQ146">
    <cfRule type="cellIs" dxfId="1" priority="2" stopIfTrue="1" operator="lessThan">
      <formula>0</formula>
    </cfRule>
  </conditionalFormatting>
  <conditionalFormatting sqref="AP7:AP146">
    <cfRule type="cellIs" dxfId="1" priority="3" stopIfTrue="1" operator="greaterThan">
      <formula>11.99</formula>
    </cfRule>
  </conditionalFormatting>
  <conditionalFormatting sqref="AP7:AP146">
    <cfRule type="cellIs" dxfId="0" priority="4" stopIfTrue="1" operator="lessThan">
      <formula>8</formula>
    </cfRule>
  </conditionalFormatting>
  <conditionalFormatting sqref="J7:J146">
    <cfRule type="cellIs" dxfId="2" priority="5" stopIfTrue="1" operator="greaterThan">
      <formula>10</formula>
    </cfRule>
  </conditionalFormatting>
  <conditionalFormatting sqref="J7:J146">
    <cfRule type="cellIs" dxfId="0" priority="6" stopIfTrue="1" operator="lessThan">
      <formula>2</formula>
    </cfRule>
  </conditionalFormatting>
  <hyperlinks>
    <hyperlink r:id="rId1" ref="C2"/>
  </hyperlinks>
  <printOptions/>
  <pageMargins bottom="0.45" footer="0.0" header="0.0" left="0.2" right="0.2" top="0.44027777777777777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6.0" topLeftCell="C7" activePane="bottomRight" state="frozen"/>
      <selection activeCell="C1" sqref="C1" pane="topRight"/>
      <selection activeCell="A7" sqref="A7" pane="bottomLeft"/>
      <selection activeCell="C7" sqref="C7" pane="bottomRight"/>
    </sheetView>
  </sheetViews>
  <sheetFormatPr customHeight="1" defaultColWidth="14.43" defaultRowHeight="15.0"/>
  <cols>
    <col customWidth="1" min="1" max="1" width="25.57"/>
    <col customWidth="1" min="2" max="2" width="6.0"/>
    <col customWidth="1" min="3" max="3" width="12.29"/>
    <col customWidth="1" min="4" max="4" width="13.86"/>
    <col customWidth="1" min="5" max="5" width="4.86"/>
    <col customWidth="1" min="6" max="6" width="3.71"/>
    <col customWidth="1" min="7" max="7" width="3.86"/>
    <col customWidth="1" min="8" max="8" width="4.0"/>
    <col customWidth="1" min="9" max="9" width="6.71"/>
    <col customWidth="1" min="10" max="10" width="5.43"/>
    <col customWidth="1" min="11" max="11" width="8.43"/>
    <col customWidth="1" min="12" max="12" width="7.57"/>
    <col customWidth="1" min="13" max="13" width="8.71"/>
    <col customWidth="1" min="14" max="14" width="4.57"/>
    <col customWidth="1" min="15" max="15" width="7.57"/>
    <col customWidth="1" min="16" max="17" width="7.71"/>
    <col customWidth="1" min="18" max="18" width="6.43"/>
    <col customWidth="1" min="19" max="22" width="6.0"/>
    <col customWidth="1" min="23" max="24" width="7.43"/>
    <col customWidth="1" min="25" max="25" width="12.57"/>
    <col customWidth="1" min="26" max="26" width="7.86"/>
    <col customWidth="1" min="27" max="27" width="6.14"/>
    <col customWidth="1" min="28" max="28" width="4.57"/>
    <col customWidth="1" min="29" max="29" width="5.43"/>
    <col customWidth="1" min="30" max="30" width="6.14"/>
    <col customWidth="1" min="31" max="31" width="7.14"/>
    <col customWidth="1" min="32" max="32" width="7.71"/>
    <col customWidth="1" min="33" max="33" width="8.71"/>
    <col customWidth="1" min="34" max="35" width="8.57"/>
    <col customWidth="1" min="36" max="37" width="8.0"/>
    <col customWidth="1" min="38" max="38" width="9.71"/>
    <col customWidth="1" min="39" max="39" width="6.0"/>
    <col customWidth="1" min="40" max="40" width="6.43"/>
    <col customWidth="1" min="41" max="43" width="7.0"/>
    <col customWidth="1" min="44" max="48" width="5.29"/>
    <col customWidth="1" min="49" max="50" width="5.43"/>
    <col customWidth="1" min="51" max="51" width="5.29"/>
    <col customWidth="1" min="52" max="55" width="6.71"/>
    <col customWidth="1" min="56" max="60" width="8.86"/>
  </cols>
  <sheetData>
    <row r="1" ht="12.75" customHeight="1">
      <c r="A1" s="215" t="s">
        <v>529</v>
      </c>
      <c r="B1" s="13"/>
      <c r="C1" s="14" t="s">
        <v>8</v>
      </c>
      <c r="D1" s="15"/>
      <c r="E1" s="16"/>
      <c r="F1" s="17"/>
      <c r="G1" s="18"/>
      <c r="H1" s="19"/>
      <c r="I1" s="19"/>
      <c r="J1" s="20" t="s">
        <v>9</v>
      </c>
      <c r="K1" s="15"/>
      <c r="L1" s="21"/>
      <c r="M1" s="17"/>
      <c r="N1" s="22"/>
      <c r="O1" s="15"/>
      <c r="P1" s="15"/>
      <c r="Q1" s="23"/>
      <c r="R1" s="24"/>
      <c r="S1" s="25"/>
      <c r="T1" s="25"/>
      <c r="U1" s="26"/>
      <c r="V1" s="26"/>
      <c r="W1" s="25"/>
      <c r="X1" s="26"/>
      <c r="Y1" s="15"/>
      <c r="Z1" s="20" t="s">
        <v>10</v>
      </c>
      <c r="AA1" s="15"/>
      <c r="AB1" s="15"/>
      <c r="AC1" s="27" t="s">
        <v>11</v>
      </c>
      <c r="AD1" s="28"/>
      <c r="AE1" s="28"/>
      <c r="AF1" s="28"/>
      <c r="AG1" s="18"/>
      <c r="AH1" s="28"/>
      <c r="AI1" s="28"/>
      <c r="AJ1" s="27"/>
      <c r="AK1" s="27"/>
      <c r="AL1" s="29"/>
      <c r="AM1" s="28"/>
      <c r="AN1" s="28"/>
      <c r="AO1" s="30" t="s">
        <v>12</v>
      </c>
      <c r="AP1" s="19"/>
      <c r="AQ1" s="31"/>
      <c r="AR1" s="32" t="s">
        <v>13</v>
      </c>
      <c r="AS1" s="33"/>
      <c r="AT1" s="33"/>
      <c r="AU1" s="33"/>
      <c r="AV1" s="33"/>
      <c r="AW1" s="33"/>
      <c r="AX1" s="33"/>
      <c r="AY1" s="34" t="s">
        <v>14</v>
      </c>
      <c r="AZ1" s="15"/>
      <c r="BA1" s="15"/>
      <c r="BB1" s="15"/>
      <c r="BC1" s="15"/>
      <c r="BD1" s="35" t="s">
        <v>15</v>
      </c>
      <c r="BE1" s="17"/>
      <c r="BF1" s="17"/>
      <c r="BG1" s="15"/>
      <c r="BH1" s="15"/>
    </row>
    <row r="2" ht="12.75" customHeight="1">
      <c r="A2" s="36" t="s">
        <v>16</v>
      </c>
      <c r="B2" s="13"/>
      <c r="C2" s="18" t="s">
        <v>17</v>
      </c>
      <c r="D2" s="36"/>
      <c r="E2" s="17"/>
      <c r="F2" s="17"/>
      <c r="G2" s="19"/>
      <c r="H2" s="19"/>
      <c r="I2" s="19"/>
      <c r="J2" s="37" t="s">
        <v>18</v>
      </c>
      <c r="K2" s="15"/>
      <c r="L2" s="21"/>
      <c r="M2" s="17"/>
      <c r="N2" s="22"/>
      <c r="O2" s="15"/>
      <c r="P2" s="15"/>
      <c r="Q2" s="24"/>
      <c r="R2" s="17"/>
      <c r="S2" s="38"/>
      <c r="T2" s="39"/>
      <c r="U2" s="26"/>
      <c r="V2" s="26"/>
      <c r="W2" s="38"/>
      <c r="X2" s="26"/>
      <c r="Y2" s="15"/>
      <c r="Z2" s="37" t="s">
        <v>19</v>
      </c>
      <c r="AA2" s="15"/>
      <c r="AB2" s="15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40" t="s">
        <v>20</v>
      </c>
      <c r="AP2" s="19"/>
      <c r="AQ2" s="15"/>
      <c r="AR2" s="40" t="s">
        <v>21</v>
      </c>
      <c r="AS2" s="33"/>
      <c r="AT2" s="33"/>
      <c r="AU2" s="33"/>
      <c r="AV2" s="33"/>
      <c r="AW2" s="33"/>
      <c r="AX2" s="33"/>
      <c r="AY2" s="41" t="s">
        <v>22</v>
      </c>
      <c r="AZ2" s="15"/>
      <c r="BA2" s="15"/>
      <c r="BB2" s="15"/>
      <c r="BC2" s="15"/>
      <c r="BD2" s="42"/>
      <c r="BE2" s="17"/>
      <c r="BF2" s="17"/>
      <c r="BG2" s="15"/>
      <c r="BH2" s="15"/>
    </row>
    <row r="3" ht="12.75" customHeight="1">
      <c r="A3" s="43" t="s">
        <v>23</v>
      </c>
      <c r="B3" s="44"/>
      <c r="C3" s="15"/>
      <c r="D3" s="36"/>
      <c r="E3" s="17"/>
      <c r="F3" s="17"/>
      <c r="G3" s="19"/>
      <c r="H3" s="19"/>
      <c r="I3" s="19"/>
      <c r="J3" s="45" t="s">
        <v>24</v>
      </c>
      <c r="K3" s="15"/>
      <c r="L3" s="15"/>
      <c r="M3" s="17"/>
      <c r="N3" s="17"/>
      <c r="O3" s="15"/>
      <c r="P3" s="15"/>
      <c r="Q3" s="46" t="s">
        <v>25</v>
      </c>
      <c r="R3" s="17"/>
      <c r="S3" s="47"/>
      <c r="T3" s="47"/>
      <c r="U3" s="26"/>
      <c r="V3" s="26"/>
      <c r="W3" s="47"/>
      <c r="X3" s="48"/>
      <c r="Y3" s="15"/>
      <c r="Z3" s="49"/>
      <c r="AA3" s="15"/>
      <c r="AB3" s="15"/>
      <c r="AC3" s="28"/>
      <c r="AD3" s="28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1"/>
      <c r="AP3" s="19"/>
      <c r="AQ3" s="15"/>
      <c r="AR3" s="52" t="s">
        <v>26</v>
      </c>
      <c r="AS3" s="33"/>
      <c r="AT3" s="33"/>
      <c r="AU3" s="33"/>
      <c r="AV3" s="33"/>
      <c r="AW3" s="33"/>
      <c r="AX3" s="33"/>
      <c r="AY3" s="49"/>
      <c r="AZ3" s="15"/>
      <c r="BA3" s="53"/>
      <c r="BB3" s="53"/>
      <c r="BC3" s="53"/>
      <c r="BD3" s="42"/>
      <c r="BE3" s="17"/>
      <c r="BF3" s="17"/>
      <c r="BG3" s="15"/>
      <c r="BH3" s="15"/>
    </row>
    <row r="4" ht="12.75" customHeight="1">
      <c r="A4" s="54"/>
      <c r="B4" s="15"/>
      <c r="C4" s="55"/>
      <c r="D4" s="15"/>
      <c r="E4" s="56"/>
      <c r="F4" s="56"/>
      <c r="G4" s="15"/>
      <c r="H4" s="15"/>
      <c r="I4" s="15"/>
      <c r="J4" s="57" t="s">
        <v>27</v>
      </c>
      <c r="K4" s="55"/>
      <c r="L4" s="15"/>
      <c r="M4" s="17"/>
      <c r="N4" s="58"/>
      <c r="O4" s="55"/>
      <c r="P4" s="55"/>
      <c r="Q4" s="15"/>
      <c r="R4" s="58"/>
      <c r="S4" s="26"/>
      <c r="T4" s="47"/>
      <c r="U4" s="26"/>
      <c r="V4" s="26"/>
      <c r="W4" s="47"/>
      <c r="X4" s="26"/>
      <c r="Y4" s="55"/>
      <c r="Z4" s="59" t="s">
        <v>28</v>
      </c>
      <c r="AA4" s="55"/>
      <c r="AB4" s="55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51"/>
      <c r="AP4" s="19"/>
      <c r="AQ4" s="61"/>
      <c r="AR4" s="62" t="s">
        <v>29</v>
      </c>
      <c r="AS4" s="63"/>
      <c r="AT4" s="63"/>
      <c r="AU4" s="63"/>
      <c r="AV4" s="63"/>
      <c r="AW4" s="64" t="s">
        <v>30</v>
      </c>
      <c r="AX4" s="63"/>
      <c r="AY4" s="49"/>
      <c r="AZ4" s="65" t="s">
        <v>31</v>
      </c>
      <c r="BA4" s="66"/>
      <c r="BB4" s="66"/>
      <c r="BC4" s="67"/>
      <c r="BD4" s="42"/>
      <c r="BE4" s="17"/>
      <c r="BF4" s="17"/>
      <c r="BG4" s="15"/>
      <c r="BH4" s="15"/>
    </row>
    <row r="5" ht="12.75" customHeight="1">
      <c r="A5" s="55" t="s">
        <v>32</v>
      </c>
      <c r="B5" s="68" t="s">
        <v>33</v>
      </c>
      <c r="C5" s="69"/>
      <c r="D5" s="55"/>
      <c r="E5" s="70" t="s">
        <v>34</v>
      </c>
      <c r="F5" s="70" t="s">
        <v>35</v>
      </c>
      <c r="G5" s="64" t="s">
        <v>36</v>
      </c>
      <c r="H5" s="69"/>
      <c r="I5" s="71">
        <v>43889.0</v>
      </c>
      <c r="J5" s="72" t="s">
        <v>37</v>
      </c>
      <c r="K5" s="58" t="s">
        <v>38</v>
      </c>
      <c r="L5" s="73" t="s">
        <v>39</v>
      </c>
      <c r="M5" s="69"/>
      <c r="N5" s="58" t="s">
        <v>40</v>
      </c>
      <c r="O5" s="58" t="s">
        <v>41</v>
      </c>
      <c r="P5" s="58" t="s">
        <v>42</v>
      </c>
      <c r="R5" s="58" t="s">
        <v>43</v>
      </c>
      <c r="S5" s="74" t="s">
        <v>44</v>
      </c>
      <c r="T5" s="74" t="s">
        <v>44</v>
      </c>
      <c r="U5" s="74" t="s">
        <v>44</v>
      </c>
      <c r="V5" s="74" t="s">
        <v>44</v>
      </c>
      <c r="W5" s="74" t="s">
        <v>45</v>
      </c>
      <c r="X5" s="74" t="s">
        <v>46</v>
      </c>
      <c r="Y5" s="75" t="s">
        <v>47</v>
      </c>
      <c r="Z5" s="72" t="s">
        <v>48</v>
      </c>
      <c r="AA5" s="58" t="s">
        <v>49</v>
      </c>
      <c r="AB5" s="58" t="s">
        <v>50</v>
      </c>
      <c r="AC5" s="76" t="s">
        <v>49</v>
      </c>
      <c r="AD5" s="76"/>
      <c r="AE5" s="76" t="s">
        <v>49</v>
      </c>
      <c r="AF5" s="76" t="s">
        <v>51</v>
      </c>
      <c r="AG5" s="76" t="s">
        <v>49</v>
      </c>
      <c r="AH5" s="76" t="s">
        <v>49</v>
      </c>
      <c r="AI5" s="76" t="s">
        <v>52</v>
      </c>
      <c r="AJ5" s="76" t="s">
        <v>46</v>
      </c>
      <c r="AK5" s="76" t="s">
        <v>53</v>
      </c>
      <c r="AL5" s="76" t="s">
        <v>54</v>
      </c>
      <c r="AM5" s="76" t="s">
        <v>55</v>
      </c>
      <c r="AN5" s="76" t="s">
        <v>56</v>
      </c>
      <c r="AO5" s="77" t="s">
        <v>57</v>
      </c>
      <c r="AP5" s="69" t="s">
        <v>58</v>
      </c>
      <c r="AQ5" s="58" t="s">
        <v>59</v>
      </c>
      <c r="AR5" s="37" t="s">
        <v>60</v>
      </c>
      <c r="AS5" s="63"/>
      <c r="AT5" s="63"/>
      <c r="AU5" s="63"/>
      <c r="AV5" s="63"/>
      <c r="AW5" s="64" t="s">
        <v>61</v>
      </c>
      <c r="AX5" s="63"/>
      <c r="AY5" s="78" t="s">
        <v>62</v>
      </c>
      <c r="AZ5" s="79" t="s">
        <v>63</v>
      </c>
      <c r="BA5" s="80" t="s">
        <v>63</v>
      </c>
      <c r="BB5" s="80" t="s">
        <v>64</v>
      </c>
      <c r="BC5" s="81" t="s">
        <v>65</v>
      </c>
      <c r="BD5" s="42"/>
      <c r="BE5" s="69" t="s">
        <v>66</v>
      </c>
      <c r="BF5" s="69" t="s">
        <v>67</v>
      </c>
      <c r="BG5" s="17" t="s">
        <v>49</v>
      </c>
      <c r="BH5" s="15"/>
    </row>
    <row r="6" ht="12.75" customHeight="1">
      <c r="A6" s="82" t="s">
        <v>68</v>
      </c>
      <c r="B6" s="83" t="s">
        <v>69</v>
      </c>
      <c r="C6" s="84" t="s">
        <v>70</v>
      </c>
      <c r="D6" s="84" t="s">
        <v>71</v>
      </c>
      <c r="E6" s="85" t="s">
        <v>72</v>
      </c>
      <c r="F6" s="85" t="s">
        <v>73</v>
      </c>
      <c r="G6" s="86" t="s">
        <v>74</v>
      </c>
      <c r="H6" s="86" t="s">
        <v>75</v>
      </c>
      <c r="I6" s="84" t="s">
        <v>76</v>
      </c>
      <c r="J6" s="87" t="s">
        <v>77</v>
      </c>
      <c r="K6" s="84" t="s">
        <v>78</v>
      </c>
      <c r="L6" s="88" t="s">
        <v>79</v>
      </c>
      <c r="M6" s="86" t="s">
        <v>80</v>
      </c>
      <c r="N6" s="86" t="s">
        <v>81</v>
      </c>
      <c r="O6" s="84" t="s">
        <v>82</v>
      </c>
      <c r="P6" s="84" t="s">
        <v>83</v>
      </c>
      <c r="Q6" s="84" t="s">
        <v>84</v>
      </c>
      <c r="R6" s="84" t="s">
        <v>85</v>
      </c>
      <c r="S6" s="89" t="s">
        <v>86</v>
      </c>
      <c r="T6" s="89" t="s">
        <v>87</v>
      </c>
      <c r="U6" s="89" t="s">
        <v>62</v>
      </c>
      <c r="V6" s="89" t="s">
        <v>88</v>
      </c>
      <c r="W6" s="89" t="s">
        <v>89</v>
      </c>
      <c r="X6" s="89" t="s">
        <v>90</v>
      </c>
      <c r="Y6" s="82" t="s">
        <v>91</v>
      </c>
      <c r="Z6" s="87" t="s">
        <v>82</v>
      </c>
      <c r="AA6" s="84" t="s">
        <v>92</v>
      </c>
      <c r="AB6" s="84" t="s">
        <v>93</v>
      </c>
      <c r="AC6" s="90" t="s">
        <v>94</v>
      </c>
      <c r="AD6" s="90" t="s">
        <v>95</v>
      </c>
      <c r="AE6" s="90" t="s">
        <v>96</v>
      </c>
      <c r="AF6" s="90" t="s">
        <v>97</v>
      </c>
      <c r="AG6" s="90" t="s">
        <v>98</v>
      </c>
      <c r="AH6" s="90" t="s">
        <v>99</v>
      </c>
      <c r="AI6" s="90" t="s">
        <v>99</v>
      </c>
      <c r="AJ6" s="90" t="s">
        <v>99</v>
      </c>
      <c r="AK6" s="90" t="s">
        <v>99</v>
      </c>
      <c r="AL6" s="90" t="s">
        <v>100</v>
      </c>
      <c r="AM6" s="90" t="s">
        <v>101</v>
      </c>
      <c r="AN6" s="90" t="s">
        <v>102</v>
      </c>
      <c r="AO6" s="91" t="s">
        <v>103</v>
      </c>
      <c r="AP6" s="86" t="s">
        <v>104</v>
      </c>
      <c r="AQ6" s="84" t="s">
        <v>105</v>
      </c>
      <c r="AR6" s="92">
        <v>2019.0</v>
      </c>
      <c r="AS6" s="93">
        <v>2020.0</v>
      </c>
      <c r="AT6" s="93">
        <v>2021.0</v>
      </c>
      <c r="AU6" s="93">
        <v>2022.0</v>
      </c>
      <c r="AV6" s="93">
        <v>2023.0</v>
      </c>
      <c r="AW6" s="86" t="s">
        <v>106</v>
      </c>
      <c r="AX6" s="86" t="s">
        <v>107</v>
      </c>
      <c r="AY6" s="94" t="s">
        <v>108</v>
      </c>
      <c r="AZ6" s="95" t="s">
        <v>109</v>
      </c>
      <c r="BA6" s="96" t="s">
        <v>110</v>
      </c>
      <c r="BB6" s="96" t="s">
        <v>111</v>
      </c>
      <c r="BC6" s="97" t="s">
        <v>111</v>
      </c>
      <c r="BD6" s="87" t="s">
        <v>112</v>
      </c>
      <c r="BE6" s="86" t="s">
        <v>113</v>
      </c>
      <c r="BF6" s="86" t="s">
        <v>114</v>
      </c>
      <c r="BG6" s="98" t="s">
        <v>115</v>
      </c>
      <c r="BH6" s="182"/>
    </row>
    <row r="7" ht="11.25" customHeight="1">
      <c r="A7" s="155" t="s">
        <v>530</v>
      </c>
      <c r="B7" s="99" t="s">
        <v>531</v>
      </c>
      <c r="C7" s="100" t="s">
        <v>296</v>
      </c>
      <c r="D7" s="100" t="s">
        <v>342</v>
      </c>
      <c r="E7" s="101">
        <v>17.0</v>
      </c>
      <c r="F7" s="58">
        <v>219.0</v>
      </c>
      <c r="G7" s="58" t="s">
        <v>168</v>
      </c>
      <c r="H7" s="58" t="s">
        <v>168</v>
      </c>
      <c r="I7" s="150">
        <v>39.33</v>
      </c>
      <c r="J7" s="103">
        <f t="shared" ref="J7:J300" si="2">(M7/I7)*100</f>
        <v>0.4068141368</v>
      </c>
      <c r="K7" s="104">
        <v>0.04</v>
      </c>
      <c r="L7" s="73">
        <v>4.0</v>
      </c>
      <c r="M7" s="23">
        <f t="shared" ref="M7:M300" si="3">K7*L7</f>
        <v>0.16</v>
      </c>
      <c r="N7" s="105" t="s">
        <v>326</v>
      </c>
      <c r="O7" s="106">
        <v>0.035</v>
      </c>
      <c r="P7" s="107">
        <v>43816.0</v>
      </c>
      <c r="Q7" s="107">
        <v>43835.0</v>
      </c>
      <c r="R7" s="23">
        <f t="shared" ref="R7:R300" si="4">(K7-O7)/O7*100</f>
        <v>14.28571429</v>
      </c>
      <c r="S7" s="108">
        <f t="array" ref="S7">IF(INDEX(Historical!$D$7:$D$1379,MATCH(B7,Historical!$B$7:$B$1403,0))=0,"n/a",(INDEX(Historical!$C$7:$C$1381,MATCH(B7,Historical!$B$7:$B$1403,0))/INDEX(Historical!$D$7:$D$1379,MATCH(B7,Historical!$B$7:$B$1403,0))-1)*100)</f>
        <v>16.66666667</v>
      </c>
      <c r="T7" s="108">
        <f t="array" ref="T7">IF(INDEX(Historical!$F$7:$F$1372,MATCH(B7,Historical!$B$7:$B$1403,0))=0,"n/a",((INDEX(Historical!$C$7:$C$1381,MATCH(B7,Historical!$B$7:$B$1403,0))/INDEX(Historical!$F$7:$F$1372,MATCH(B7,Historical!$B$7:$B$1403,0)))^(1/3)-1)*100)</f>
        <v>11.86889421</v>
      </c>
      <c r="U7" s="108">
        <f t="array" ref="U7">IF(INDEX(Historical!$H$7:$H$1372,MATCH(B7,Historical!$B$7:$B$1403,0))=0,"n/a",((INDEX(Historical!$C$7:$C$1381,MATCH(B7,Historical!$B$7:$B$1403,0))/INDEX(Historical!$H$7:$H$1372,MATCH(B7,Historical!$B$7:$B$1403,0)))^(1/5)-1)*100)</f>
        <v>10.23662715</v>
      </c>
      <c r="V7" s="108">
        <f t="array" ref="V7">IF(INDEX(Historical!$O$7:$O$1372,MATCH(B7,Historical!$B$7:$B$1403,0))=0,"n/a",((INDEX(Historical!$C$7:$C$1381,MATCH(B7,Historical!$B$7:$B$1403,0))/INDEX(Historical!$O$7:$O$1372,MATCH(B7,Historical!$B$7:$B$1403,0)))^(1/10)-1)*100)</f>
        <v>11.93640571</v>
      </c>
      <c r="W7" s="109">
        <f t="shared" ref="W7:W300" si="5">IF(OR(U7&lt;=0,U7="n/a",V7&lt;=0,V7="n/a"),"n/a",U7/V7)</f>
        <v>0.8575971192</v>
      </c>
      <c r="X7" s="110" t="str">
        <f t="shared" ref="X7:X300" si="6">IF(OR(AJ7&lt;=0,AJ7="n/a",U7&lt;=0,U7="n/a"),"n/a",U7/AJ7)</f>
        <v>n/a</v>
      </c>
      <c r="Y7" s="111"/>
      <c r="Z7" s="103">
        <f t="shared" ref="Z7:Z300" si="7">IF(OR(AC7&lt;0.01,AC7="n/a"),"n/a",M7/AC7*100)</f>
        <v>5.460750853</v>
      </c>
      <c r="AA7" s="112">
        <f t="shared" ref="AA7:AA300" si="8">IF(OR(AC7&lt;0.01,AC7="n/a"),"n/a",I7/AC7)</f>
        <v>13.42320819</v>
      </c>
      <c r="AB7" s="73">
        <v>12.0</v>
      </c>
      <c r="AC7" s="102">
        <v>2.93</v>
      </c>
      <c r="AD7" s="102">
        <v>0.6</v>
      </c>
      <c r="AE7" s="102">
        <v>0.7</v>
      </c>
      <c r="AF7" s="102">
        <v>1.51</v>
      </c>
      <c r="AG7" s="102">
        <v>1.7000000000000002</v>
      </c>
      <c r="AH7" s="102">
        <v>-83.5</v>
      </c>
      <c r="AI7" s="102">
        <v>13.600000000000001</v>
      </c>
      <c r="AJ7" s="102">
        <v>-15.7</v>
      </c>
      <c r="AK7" s="102">
        <v>22.3</v>
      </c>
      <c r="AL7" s="113">
        <v>2770.0</v>
      </c>
      <c r="AM7" s="114">
        <v>1.2</v>
      </c>
      <c r="AN7" s="102">
        <v>0.2</v>
      </c>
      <c r="AO7" s="115">
        <f t="shared" ref="AO7:AO300" si="9">IF(U7="n/a","n/a",IF(AA7&lt;0,"n/a",IF(AA7="n/a","n/a",J7+U7-AA7)))</f>
        <v>-2.779766906</v>
      </c>
      <c r="AP7" s="116">
        <f t="shared" ref="AP7:AP300" si="10">IF(U7="n/a","n/a",J7+U7)</f>
        <v>10.64344128</v>
      </c>
      <c r="AQ7" s="117">
        <f t="shared" ref="AQ7:AQ300" si="11">IF(OR(AC7&lt;0.01,AF7="n/a"),"n/a",(I7/SQRT(22.5*AC7*(I7/AF7))-1)*100)</f>
        <v>-5.087070618</v>
      </c>
      <c r="AR7" s="103">
        <f t="array" ref="AR7">INDEX(Historical!$C$7:$C$1381,MATCH(B7,Historical!$B$7:$B$1403,0))*IF(AH7="n/a",1.03,IF(AH7&lt;0,1.01,IF(AH7&gt;10,1.1,(1+AH7/100))))</f>
        <v>0.1414</v>
      </c>
      <c r="AS7" s="112">
        <f t="shared" ref="AS7:AS300" si="12">IF($AI7="n/a",1.03*AR7,IF($AI7&lt;0,1.01*AR7,IF($AI7&gt;10,1.1*AR7,(1+$AI7/100)*AR7)))</f>
        <v>0.15554</v>
      </c>
      <c r="AT7" s="112">
        <f t="shared" ref="AT7:AV7" si="1">IF($AK7="n/a",1.03*AS7,IF($AK7&lt;0,1.01*AS7,IF($AK7&gt;10,1.1*AS7,(1+$AK7/100)*AS7)))</f>
        <v>0.171094</v>
      </c>
      <c r="AU7" s="112">
        <f t="shared" si="1"/>
        <v>0.1882034</v>
      </c>
      <c r="AV7" s="112">
        <f t="shared" si="1"/>
        <v>0.20702374</v>
      </c>
      <c r="AW7" s="103">
        <f t="shared" ref="AW7:AW300" si="14">SUM(AR7:AV7)</f>
        <v>0.86326114</v>
      </c>
      <c r="AX7" s="118">
        <f t="shared" ref="AX7:AX300" si="15">AW7/I7*100</f>
        <v>2.194917722</v>
      </c>
      <c r="AY7" s="119">
        <v>0.31</v>
      </c>
      <c r="AZ7" s="114">
        <v>-0.33</v>
      </c>
      <c r="BA7" s="114">
        <v>-49.99</v>
      </c>
      <c r="BB7" s="114">
        <v>-30.830000000000002</v>
      </c>
      <c r="BC7" s="114">
        <v>-35.339999999999996</v>
      </c>
      <c r="BD7" s="42"/>
      <c r="BE7" s="17">
        <v>2004.0</v>
      </c>
      <c r="BF7" s="17">
        <f t="shared" ref="BF7:BF300" si="16">IF(BE7&gt;2008,0,IF(BE7&gt;2001,1,IF(BE7&gt;1990,2,IF(BE7&gt;1980,3,IF(BE7&gt;1973,4,IF(BE7&gt;1970,5,IF(BE7&gt;1960,6,IF(BE7&gt;1958,7,IF(BE7&gt;1953,8,9)))))))))</f>
        <v>1</v>
      </c>
      <c r="BG7" s="120">
        <v>1.0</v>
      </c>
      <c r="BH7" s="55"/>
    </row>
    <row r="8" ht="11.25" customHeight="1">
      <c r="A8" s="155" t="s">
        <v>532</v>
      </c>
      <c r="B8" s="99" t="s">
        <v>533</v>
      </c>
      <c r="C8" s="100" t="s">
        <v>177</v>
      </c>
      <c r="D8" s="100" t="s">
        <v>534</v>
      </c>
      <c r="E8" s="101">
        <v>16.0</v>
      </c>
      <c r="F8" s="58">
        <v>248.0</v>
      </c>
      <c r="G8" s="58" t="s">
        <v>168</v>
      </c>
      <c r="H8" s="58" t="s">
        <v>168</v>
      </c>
      <c r="I8" s="150">
        <v>84.32</v>
      </c>
      <c r="J8" s="103">
        <f t="shared" si="2"/>
        <v>1.992409867</v>
      </c>
      <c r="K8" s="104">
        <v>0.42</v>
      </c>
      <c r="L8" s="73">
        <v>4.0</v>
      </c>
      <c r="M8" s="23">
        <f t="shared" si="3"/>
        <v>1.68</v>
      </c>
      <c r="N8" s="105" t="s">
        <v>535</v>
      </c>
      <c r="O8" s="106">
        <v>0.4</v>
      </c>
      <c r="P8" s="107">
        <v>43874.0</v>
      </c>
      <c r="Q8" s="107">
        <v>43892.0</v>
      </c>
      <c r="R8" s="23">
        <f t="shared" si="4"/>
        <v>5</v>
      </c>
      <c r="S8" s="108">
        <f t="array" ref="S8">IF(INDEX(Historical!$D$7:$D$1379,MATCH(B8,Historical!$B$7:$B$1403,0))=0,"n/a",(INDEX(Historical!$C$7:$C$1381,MATCH(B8,Historical!$B$7:$B$1403,0))/INDEX(Historical!$D$7:$D$1379,MATCH(B8,Historical!$B$7:$B$1403,0))-1)*100)</f>
        <v>3.896103896</v>
      </c>
      <c r="T8" s="108">
        <f t="array" ref="T8">IF(INDEX(Historical!$F$7:$F$1372,MATCH(B8,Historical!$B$7:$B$1403,0))=0,"n/a",((INDEX(Historical!$C$7:$C$1381,MATCH(B8,Historical!$B$7:$B$1403,0))/INDEX(Historical!$F$7:$F$1372,MATCH(B8,Historical!$B$7:$B$1403,0)))^(1/3)-1)*100)</f>
        <v>4.927679816</v>
      </c>
      <c r="U8" s="108">
        <f t="array" ref="U8">IF(INDEX(Historical!$H$7:$H$1372,MATCH(B8,Historical!$B$7:$B$1403,0))=0,"n/a",((INDEX(Historical!$C$7:$C$1381,MATCH(B8,Historical!$B$7:$B$1403,0))/INDEX(Historical!$H$7:$H$1372,MATCH(B8,Historical!$B$7:$B$1403,0)))^(1/5)-1)*100)</f>
        <v>9.966241166</v>
      </c>
      <c r="V8" s="108">
        <f t="array" ref="V8">IF(INDEX(Historical!$O$7:$O$1372,MATCH(B8,Historical!$B$7:$B$1403,0))=0,"n/a",((INDEX(Historical!$C$7:$C$1381,MATCH(B8,Historical!$B$7:$B$1403,0))/INDEX(Historical!$O$7:$O$1372,MATCH(B8,Historical!$B$7:$B$1403,0)))^(1/10)-1)*100)</f>
        <v>20.89013821</v>
      </c>
      <c r="W8" s="109">
        <f t="shared" si="5"/>
        <v>0.4770787568</v>
      </c>
      <c r="X8" s="110">
        <f t="shared" si="6"/>
        <v>0.3775091351</v>
      </c>
      <c r="Y8" s="149" t="s">
        <v>536</v>
      </c>
      <c r="Z8" s="103">
        <f t="shared" si="7"/>
        <v>54.54545455</v>
      </c>
      <c r="AA8" s="112">
        <f t="shared" si="8"/>
        <v>27.37662338</v>
      </c>
      <c r="AB8" s="73">
        <v>9.0</v>
      </c>
      <c r="AC8" s="102">
        <v>3.08</v>
      </c>
      <c r="AD8" s="102">
        <v>3.3</v>
      </c>
      <c r="AE8" s="102">
        <v>0.09</v>
      </c>
      <c r="AF8" s="102">
        <v>5.88</v>
      </c>
      <c r="AG8" s="156">
        <v>22.1</v>
      </c>
      <c r="AH8" s="156">
        <v>-18.6</v>
      </c>
      <c r="AI8" s="156">
        <v>7.090000000000001</v>
      </c>
      <c r="AJ8" s="102">
        <v>26.400000000000002</v>
      </c>
      <c r="AK8" s="102">
        <v>8.290000000000001</v>
      </c>
      <c r="AL8" s="113">
        <v>17280.0</v>
      </c>
      <c r="AM8" s="114">
        <v>0.1</v>
      </c>
      <c r="AN8" s="102">
        <v>1.41</v>
      </c>
      <c r="AO8" s="115">
        <f t="shared" si="9"/>
        <v>-15.41797234</v>
      </c>
      <c r="AP8" s="116">
        <f t="shared" si="10"/>
        <v>11.95865103</v>
      </c>
      <c r="AQ8" s="117">
        <f t="shared" si="11"/>
        <v>167.477555</v>
      </c>
      <c r="AR8" s="103">
        <f t="array" ref="AR8">INDEX(Historical!$C$7:$C$1381,MATCH(B8,Historical!$B$7:$B$1403,0))*IF(AH8="n/a",1.03,IF(AH8&lt;0,1.01,IF(AH8&gt;10,1.1,(1+AH8/100))))</f>
        <v>1.616</v>
      </c>
      <c r="AS8" s="112">
        <f t="shared" si="12"/>
        <v>1.7305744</v>
      </c>
      <c r="AT8" s="112">
        <f t="shared" ref="AT8:AV8" si="13">IF($AK8="n/a",1.03*AS8,IF($AK8&lt;0,1.01*AS8,IF($AK8&gt;10,1.1*AS8,(1+$AK8/100)*AS8)))</f>
        <v>1.874039018</v>
      </c>
      <c r="AU8" s="112">
        <f t="shared" si="13"/>
        <v>2.029396852</v>
      </c>
      <c r="AV8" s="112">
        <f t="shared" si="13"/>
        <v>2.197633851</v>
      </c>
      <c r="AW8" s="103">
        <f t="shared" si="14"/>
        <v>9.447644121</v>
      </c>
      <c r="AX8" s="118">
        <f t="shared" si="15"/>
        <v>11.20451153</v>
      </c>
      <c r="AY8" s="119">
        <v>1.03</v>
      </c>
      <c r="AZ8" s="114">
        <v>19.52</v>
      </c>
      <c r="BA8" s="114">
        <v>-13.52</v>
      </c>
      <c r="BB8" s="114">
        <v>-5.4</v>
      </c>
      <c r="BC8" s="114">
        <v>-2.09</v>
      </c>
      <c r="BD8" s="42"/>
      <c r="BE8" s="17">
        <v>2006.0</v>
      </c>
      <c r="BF8" s="17">
        <f t="shared" si="16"/>
        <v>1</v>
      </c>
      <c r="BG8" s="120">
        <v>1.7000000000000002</v>
      </c>
      <c r="BH8" s="15"/>
    </row>
    <row r="9" ht="11.25" customHeight="1">
      <c r="A9" s="155" t="s">
        <v>537</v>
      </c>
      <c r="B9" s="133" t="s">
        <v>538</v>
      </c>
      <c r="C9" s="100" t="s">
        <v>131</v>
      </c>
      <c r="D9" s="100" t="s">
        <v>132</v>
      </c>
      <c r="E9" s="101">
        <v>15.0</v>
      </c>
      <c r="F9" s="58">
        <v>266.0</v>
      </c>
      <c r="G9" s="58" t="s">
        <v>168</v>
      </c>
      <c r="H9" s="58" t="s">
        <v>168</v>
      </c>
      <c r="I9" s="150">
        <v>180.59</v>
      </c>
      <c r="J9" s="103">
        <f t="shared" si="2"/>
        <v>1.771969655</v>
      </c>
      <c r="K9" s="104">
        <v>0.8</v>
      </c>
      <c r="L9" s="73">
        <v>4.0</v>
      </c>
      <c r="M9" s="23">
        <f t="shared" si="3"/>
        <v>3.2</v>
      </c>
      <c r="N9" s="105" t="s">
        <v>539</v>
      </c>
      <c r="O9" s="106">
        <v>0.73</v>
      </c>
      <c r="P9" s="107">
        <v>43754.0</v>
      </c>
      <c r="Q9" s="107">
        <v>43784.0</v>
      </c>
      <c r="R9" s="23">
        <f t="shared" si="4"/>
        <v>9.589041096</v>
      </c>
      <c r="S9" s="108">
        <f t="array" ref="S9">IF(INDEX(Historical!$D$7:$D$1379,MATCH(B9,Historical!$B$7:$B$1403,0))=0,"n/a",(INDEX(Historical!$C$7:$C$1381,MATCH(B9,Historical!$B$7:$B$1403,0))/INDEX(Historical!$D$7:$D$1379,MATCH(B9,Historical!$B$7:$B$1403,0))-1)*100)</f>
        <v>7.168458781</v>
      </c>
      <c r="T9" s="108">
        <f t="array" ref="T9">IF(INDEX(Historical!$F$7:$F$1372,MATCH(B9,Historical!$B$7:$B$1403,0))=0,"n/a",((INDEX(Historical!$C$7:$C$1381,MATCH(B9,Historical!$B$7:$B$1403,0))/INDEX(Historical!$F$7:$F$1372,MATCH(B9,Historical!$B$7:$B$1403,0)))^(1/3)-1)*100)</f>
        <v>8.981572352</v>
      </c>
      <c r="U9" s="108">
        <f t="array" ref="U9">IF(INDEX(Historical!$H$7:$H$1372,MATCH(B9,Historical!$B$7:$B$1403,0))=0,"n/a",((INDEX(Historical!$C$7:$C$1381,MATCH(B9,Historical!$B$7:$B$1403,0))/INDEX(Historical!$H$7:$H$1372,MATCH(B9,Historical!$B$7:$B$1403,0)))^(1/5)-1)*100)</f>
        <v>8.924936491</v>
      </c>
      <c r="V9" s="108">
        <f t="array" ref="V9">IF(INDEX(Historical!$O$7:$O$1372,MATCH(B9,Historical!$B$7:$B$1403,0))=0,"n/a",((INDEX(Historical!$C$7:$C$1381,MATCH(B9,Historical!$B$7:$B$1403,0))/INDEX(Historical!$O$7:$O$1372,MATCH(B9,Historical!$B$7:$B$1403,0)))^(1/10)-1)*100)</f>
        <v>14.831488</v>
      </c>
      <c r="W9" s="109">
        <f t="shared" si="5"/>
        <v>0.601755973</v>
      </c>
      <c r="X9" s="110">
        <f t="shared" si="6"/>
        <v>0.8664986885</v>
      </c>
      <c r="Y9" s="133" t="s">
        <v>540</v>
      </c>
      <c r="Z9" s="103">
        <f t="shared" si="7"/>
        <v>42.72363151</v>
      </c>
      <c r="AA9" s="112">
        <f t="shared" si="8"/>
        <v>24.11081442</v>
      </c>
      <c r="AB9" s="73">
        <v>8.0</v>
      </c>
      <c r="AC9" s="102">
        <v>7.49</v>
      </c>
      <c r="AD9" s="102">
        <v>2.72</v>
      </c>
      <c r="AE9" s="102">
        <v>2.72</v>
      </c>
      <c r="AF9" s="102">
        <v>7.57</v>
      </c>
      <c r="AG9" s="102">
        <v>34.300000000000004</v>
      </c>
      <c r="AH9" s="102">
        <v>11.3</v>
      </c>
      <c r="AI9" s="102">
        <v>9.62</v>
      </c>
      <c r="AJ9" s="102">
        <v>10.299999999999999</v>
      </c>
      <c r="AK9" s="102">
        <v>8.85</v>
      </c>
      <c r="AL9" s="113">
        <v>119760.0</v>
      </c>
      <c r="AM9" s="114">
        <v>0.1</v>
      </c>
      <c r="AN9" s="102">
        <v>0.0</v>
      </c>
      <c r="AO9" s="115">
        <f t="shared" si="9"/>
        <v>-13.41390827</v>
      </c>
      <c r="AP9" s="116">
        <f t="shared" si="10"/>
        <v>10.69690615</v>
      </c>
      <c r="AQ9" s="117">
        <f t="shared" si="11"/>
        <v>184.8148445</v>
      </c>
      <c r="AR9" s="103">
        <f t="array" ref="AR9">INDEX(Historical!$C$7:$C$1381,MATCH(B9,Historical!$B$7:$B$1403,0))*IF(AH9="n/a",1.03,IF(AH9&lt;0,1.01,IF(AH9&gt;10,1.1,(1+AH9/100))))</f>
        <v>3.289</v>
      </c>
      <c r="AS9" s="112">
        <f t="shared" si="12"/>
        <v>3.6054018</v>
      </c>
      <c r="AT9" s="112">
        <f t="shared" ref="AT9:AV9" si="17">IF($AK9="n/a",1.03*AS9,IF($AK9&lt;0,1.01*AS9,IF($AK9&gt;10,1.1*AS9,(1+$AK9/100)*AS9)))</f>
        <v>3.924479859</v>
      </c>
      <c r="AU9" s="112">
        <f t="shared" si="17"/>
        <v>4.271796327</v>
      </c>
      <c r="AV9" s="112">
        <f t="shared" si="17"/>
        <v>4.649850302</v>
      </c>
      <c r="AW9" s="103">
        <f t="shared" si="14"/>
        <v>19.74052829</v>
      </c>
      <c r="AX9" s="118">
        <f t="shared" si="15"/>
        <v>10.93113034</v>
      </c>
      <c r="AY9" s="119">
        <v>1.01</v>
      </c>
      <c r="AZ9" s="114">
        <v>12.590000000000002</v>
      </c>
      <c r="BA9" s="114">
        <v>-16.54</v>
      </c>
      <c r="BB9" s="114">
        <v>-13.420000000000002</v>
      </c>
      <c r="BC9" s="114">
        <v>-7.31</v>
      </c>
      <c r="BD9" s="42"/>
      <c r="BE9" s="17">
        <v>2006.0</v>
      </c>
      <c r="BF9" s="17">
        <f t="shared" si="16"/>
        <v>1</v>
      </c>
      <c r="BG9" s="120">
        <v>16.400000000000002</v>
      </c>
      <c r="BH9" s="15"/>
    </row>
    <row r="10" ht="11.25" customHeight="1">
      <c r="A10" s="155" t="s">
        <v>541</v>
      </c>
      <c r="B10" s="133" t="s">
        <v>542</v>
      </c>
      <c r="C10" s="100" t="s">
        <v>118</v>
      </c>
      <c r="D10" s="100" t="s">
        <v>119</v>
      </c>
      <c r="E10" s="101">
        <v>16.0</v>
      </c>
      <c r="F10" s="58">
        <v>230.0</v>
      </c>
      <c r="G10" s="58" t="s">
        <v>168</v>
      </c>
      <c r="H10" s="58" t="s">
        <v>168</v>
      </c>
      <c r="I10" s="150">
        <v>23.22</v>
      </c>
      <c r="J10" s="103">
        <f t="shared" si="2"/>
        <v>2.067183463</v>
      </c>
      <c r="K10" s="104">
        <v>0.12</v>
      </c>
      <c r="L10" s="73">
        <v>4.0</v>
      </c>
      <c r="M10" s="23">
        <f t="shared" si="3"/>
        <v>0.48</v>
      </c>
      <c r="N10" s="105" t="s">
        <v>543</v>
      </c>
      <c r="O10" s="106">
        <v>0.11</v>
      </c>
      <c r="P10" s="148">
        <v>43472.0</v>
      </c>
      <c r="Q10" s="148">
        <v>43494.0</v>
      </c>
      <c r="R10" s="23">
        <f t="shared" si="4"/>
        <v>9.090909091</v>
      </c>
      <c r="S10" s="108">
        <f t="array" ref="S10">IF(INDEX(Historical!$D$7:$D$1379,MATCH(B10,Historical!$B$7:$B$1403,0))=0,"n/a",(INDEX(Historical!$C$7:$C$1381,MATCH(B10,Historical!$B$7:$B$1403,0))/INDEX(Historical!$D$7:$D$1379,MATCH(B10,Historical!$B$7:$B$1403,0))-1)*100)</f>
        <v>9.090909091</v>
      </c>
      <c r="T10" s="108">
        <f t="array" ref="T10">IF(INDEX(Historical!$F$7:$F$1372,MATCH(B10,Historical!$B$7:$B$1403,0))=0,"n/a",((INDEX(Historical!$C$7:$C$1381,MATCH(B10,Historical!$B$7:$B$1403,0))/INDEX(Historical!$F$7:$F$1372,MATCH(B10,Historical!$B$7:$B$1403,0)))^(1/3)-1)*100)</f>
        <v>6.265856918</v>
      </c>
      <c r="U10" s="108">
        <f t="array" ref="U10">IF(INDEX(Historical!$H$7:$H$1372,MATCH(B10,Historical!$B$7:$B$1403,0))=0,"n/a",((INDEX(Historical!$C$7:$C$1381,MATCH(B10,Historical!$B$7:$B$1403,0))/INDEX(Historical!$H$7:$H$1372,MATCH(B10,Historical!$B$7:$B$1403,0)))^(1/5)-1)*100)</f>
        <v>7.781806771</v>
      </c>
      <c r="V10" s="108">
        <f t="array" ref="V10">IF(INDEX(Historical!$O$7:$O$1372,MATCH(B10,Historical!$B$7:$B$1403,0))=0,"n/a",((INDEX(Historical!$C$7:$C$1381,MATCH(B10,Historical!$B$7:$B$1403,0))/INDEX(Historical!$O$7:$O$1372,MATCH(B10,Historical!$B$7:$B$1403,0)))^(1/10)-1)*100)</f>
        <v>9.149342562</v>
      </c>
      <c r="W10" s="109">
        <f t="shared" si="5"/>
        <v>0.8505317971</v>
      </c>
      <c r="X10" s="110">
        <f t="shared" si="6"/>
        <v>5.986005209</v>
      </c>
      <c r="Y10" s="147"/>
      <c r="Z10" s="103">
        <f t="shared" si="7"/>
        <v>32.43243243</v>
      </c>
      <c r="AA10" s="112">
        <f t="shared" si="8"/>
        <v>15.68918919</v>
      </c>
      <c r="AB10" s="73">
        <v>12.0</v>
      </c>
      <c r="AC10" s="102">
        <v>1.48</v>
      </c>
      <c r="AD10" s="102">
        <v>1.57</v>
      </c>
      <c r="AE10" s="102">
        <v>0.56</v>
      </c>
      <c r="AF10" s="102">
        <v>1.41</v>
      </c>
      <c r="AG10" s="102">
        <v>9.5</v>
      </c>
      <c r="AH10" s="102">
        <v>-8.7</v>
      </c>
      <c r="AI10" s="102">
        <v>11.49</v>
      </c>
      <c r="AJ10" s="102">
        <v>1.3</v>
      </c>
      <c r="AK10" s="102">
        <v>10.0</v>
      </c>
      <c r="AL10" s="113">
        <v>78.48</v>
      </c>
      <c r="AM10" s="114">
        <v>11.0</v>
      </c>
      <c r="AN10" s="102">
        <v>0.76</v>
      </c>
      <c r="AO10" s="115">
        <f t="shared" si="9"/>
        <v>-5.840198955</v>
      </c>
      <c r="AP10" s="116">
        <f t="shared" si="10"/>
        <v>9.848990234</v>
      </c>
      <c r="AQ10" s="117">
        <f t="shared" si="11"/>
        <v>-0.8441030907</v>
      </c>
      <c r="AR10" s="103">
        <f t="array" ref="AR10">INDEX(Historical!$C$7:$C$1381,MATCH(B10,Historical!$B$7:$B$1403,0))*IF(AH10="n/a",1.03,IF(AH10&lt;0,1.01,IF(AH10&gt;10,1.1,(1+AH10/100))))</f>
        <v>0.4848</v>
      </c>
      <c r="AS10" s="112">
        <f t="shared" si="12"/>
        <v>0.53328</v>
      </c>
      <c r="AT10" s="112">
        <f t="shared" ref="AT10:AV10" si="18">IF($AK10="n/a",1.03*AS10,IF($AK10&lt;0,1.01*AS10,IF($AK10&gt;10,1.1*AS10,(1+$AK10/100)*AS10)))</f>
        <v>0.586608</v>
      </c>
      <c r="AU10" s="112">
        <f t="shared" si="18"/>
        <v>0.6452688</v>
      </c>
      <c r="AV10" s="112">
        <f t="shared" si="18"/>
        <v>0.70979568</v>
      </c>
      <c r="AW10" s="103">
        <f t="shared" si="14"/>
        <v>2.95975248</v>
      </c>
      <c r="AX10" s="118">
        <f t="shared" si="15"/>
        <v>12.74656537</v>
      </c>
      <c r="AY10" s="119">
        <v>1.36</v>
      </c>
      <c r="AZ10" s="114">
        <v>45.12</v>
      </c>
      <c r="BA10" s="114">
        <v>-6.800000000000001</v>
      </c>
      <c r="BB10" s="114">
        <v>-2.04</v>
      </c>
      <c r="BC10" s="114">
        <v>7.920000000000001</v>
      </c>
      <c r="BD10" s="42"/>
      <c r="BE10" s="17">
        <v>2005.0</v>
      </c>
      <c r="BF10" s="17">
        <f t="shared" si="16"/>
        <v>1</v>
      </c>
      <c r="BG10" s="120">
        <v>4.5</v>
      </c>
      <c r="BH10" s="15"/>
    </row>
    <row r="11" ht="11.25" customHeight="1">
      <c r="A11" s="155" t="s">
        <v>544</v>
      </c>
      <c r="B11" s="99" t="s">
        <v>545</v>
      </c>
      <c r="C11" s="100" t="s">
        <v>131</v>
      </c>
      <c r="D11" s="100" t="s">
        <v>546</v>
      </c>
      <c r="E11" s="101">
        <v>18.0</v>
      </c>
      <c r="F11" s="58">
        <v>195.0</v>
      </c>
      <c r="G11" s="58" t="s">
        <v>168</v>
      </c>
      <c r="H11" s="58" t="s">
        <v>168</v>
      </c>
      <c r="I11" s="150">
        <v>109.05</v>
      </c>
      <c r="J11" s="103">
        <f t="shared" si="2"/>
        <v>2.274186153</v>
      </c>
      <c r="K11" s="104">
        <v>0.62</v>
      </c>
      <c r="L11" s="73">
        <v>4.0</v>
      </c>
      <c r="M11" s="23">
        <f t="shared" si="3"/>
        <v>2.48</v>
      </c>
      <c r="N11" s="105" t="s">
        <v>425</v>
      </c>
      <c r="O11" s="106">
        <v>0.54</v>
      </c>
      <c r="P11" s="107">
        <v>43888.0</v>
      </c>
      <c r="Q11" s="107">
        <v>43900.0</v>
      </c>
      <c r="R11" s="23">
        <f t="shared" si="4"/>
        <v>14.81481481</v>
      </c>
      <c r="S11" s="108">
        <f t="array" ref="S11">IF(INDEX(Historical!$D$7:$D$1379,MATCH(B11,Historical!$B$7:$B$1403,0))=0,"n/a",(INDEX(Historical!$C$7:$C$1381,MATCH(B11,Historical!$B$7:$B$1403,0))/INDEX(Historical!$D$7:$D$1379,MATCH(B11,Historical!$B$7:$B$1403,0))-1)*100)</f>
        <v>12.5</v>
      </c>
      <c r="T11" s="108">
        <f t="array" ref="T11">IF(INDEX(Historical!$F$7:$F$1372,MATCH(B11,Historical!$B$7:$B$1403,0))=0,"n/a",((INDEX(Historical!$C$7:$C$1381,MATCH(B11,Historical!$B$7:$B$1403,0))/INDEX(Historical!$F$7:$F$1372,MATCH(B11,Historical!$B$7:$B$1403,0)))^(1/3)-1)*100)</f>
        <v>8.7380373</v>
      </c>
      <c r="U11" s="108">
        <f t="array" ref="U11">IF(INDEX(Historical!$H$7:$H$1372,MATCH(B11,Historical!$B$7:$B$1403,0))=0,"n/a",((INDEX(Historical!$C$7:$C$1381,MATCH(B11,Historical!$B$7:$B$1403,0))/INDEX(Historical!$H$7:$H$1372,MATCH(B11,Historical!$B$7:$B$1403,0)))^(1/5)-1)*100)</f>
        <v>7.854534103</v>
      </c>
      <c r="V11" s="108">
        <f t="array" ref="V11">IF(INDEX(Historical!$O$7:$O$1372,MATCH(B11,Historical!$B$7:$B$1403,0))=0,"n/a",((INDEX(Historical!$C$7:$C$1381,MATCH(B11,Historical!$B$7:$B$1403,0))/INDEX(Historical!$O$7:$O$1372,MATCH(B11,Historical!$B$7:$B$1403,0)))^(1/10)-1)*100)</f>
        <v>10.44253752</v>
      </c>
      <c r="W11" s="109">
        <f t="shared" si="5"/>
        <v>0.7521671897</v>
      </c>
      <c r="X11" s="110">
        <f t="shared" si="6"/>
        <v>0.604194931</v>
      </c>
      <c r="Y11" s="99"/>
      <c r="Z11" s="103">
        <f t="shared" si="7"/>
        <v>76.78018576</v>
      </c>
      <c r="AA11" s="112">
        <f t="shared" si="8"/>
        <v>33.76160991</v>
      </c>
      <c r="AB11" s="73">
        <v>10.0</v>
      </c>
      <c r="AC11" s="102">
        <v>3.23</v>
      </c>
      <c r="AD11" s="102">
        <v>4.75</v>
      </c>
      <c r="AE11" s="102">
        <v>7.08</v>
      </c>
      <c r="AF11" s="102">
        <v>3.44</v>
      </c>
      <c r="AG11" s="102" t="s">
        <v>128</v>
      </c>
      <c r="AH11" s="102">
        <v>690.0</v>
      </c>
      <c r="AI11" s="102">
        <v>19.31</v>
      </c>
      <c r="AJ11" s="102">
        <v>13.0</v>
      </c>
      <c r="AK11" s="102">
        <v>7.1</v>
      </c>
      <c r="AL11" s="113">
        <v>40740.0</v>
      </c>
      <c r="AM11" s="114">
        <v>0.1</v>
      </c>
      <c r="AN11" s="102">
        <v>0.47</v>
      </c>
      <c r="AO11" s="115">
        <f t="shared" si="9"/>
        <v>-23.63288965</v>
      </c>
      <c r="AP11" s="116">
        <f t="shared" si="10"/>
        <v>10.12872026</v>
      </c>
      <c r="AQ11" s="117">
        <f t="shared" si="11"/>
        <v>127.195401</v>
      </c>
      <c r="AR11" s="103">
        <f t="array" ref="AR11">INDEX(Historical!$C$7:$C$1381,MATCH(B11,Historical!$B$7:$B$1403,0))*IF(AH11="n/a",1.03,IF(AH11&lt;0,1.01,IF(AH11&gt;10,1.1,(1+AH11/100))))</f>
        <v>2.376</v>
      </c>
      <c r="AS11" s="112">
        <f t="shared" si="12"/>
        <v>2.6136</v>
      </c>
      <c r="AT11" s="112">
        <f t="shared" ref="AT11:AV11" si="19">IF($AK11="n/a",1.03*AS11,IF($AK11&lt;0,1.01*AS11,IF($AK11&gt;10,1.1*AS11,(1+$AK11/100)*AS11)))</f>
        <v>2.7991656</v>
      </c>
      <c r="AU11" s="112">
        <f t="shared" si="19"/>
        <v>2.997906358</v>
      </c>
      <c r="AV11" s="112">
        <f t="shared" si="19"/>
        <v>3.210757709</v>
      </c>
      <c r="AW11" s="103">
        <f t="shared" si="14"/>
        <v>13.99742967</v>
      </c>
      <c r="AX11" s="118">
        <f t="shared" si="15"/>
        <v>12.83579062</v>
      </c>
      <c r="AY11" s="119">
        <v>1.42</v>
      </c>
      <c r="AZ11" s="114">
        <v>14.180000000000001</v>
      </c>
      <c r="BA11" s="114">
        <v>-14.34</v>
      </c>
      <c r="BB11" s="114">
        <v>-7.199999999999999</v>
      </c>
      <c r="BC11" s="114">
        <v>-2.93</v>
      </c>
      <c r="BD11" s="42"/>
      <c r="BE11" s="17">
        <v>2003.0</v>
      </c>
      <c r="BF11" s="17">
        <f t="shared" si="16"/>
        <v>1</v>
      </c>
      <c r="BG11" s="120" t="s">
        <v>128</v>
      </c>
      <c r="BH11" s="15"/>
    </row>
    <row r="12" ht="11.25" customHeight="1">
      <c r="A12" s="151" t="s">
        <v>547</v>
      </c>
      <c r="B12" s="122" t="s">
        <v>548</v>
      </c>
      <c r="C12" s="100" t="s">
        <v>136</v>
      </c>
      <c r="D12" s="100" t="s">
        <v>137</v>
      </c>
      <c r="E12" s="123">
        <v>17.0</v>
      </c>
      <c r="F12" s="58">
        <v>215.0</v>
      </c>
      <c r="G12" s="124" t="s">
        <v>168</v>
      </c>
      <c r="H12" s="124" t="s">
        <v>168</v>
      </c>
      <c r="I12" s="216">
        <v>25.28</v>
      </c>
      <c r="J12" s="126">
        <f t="shared" si="2"/>
        <v>1.186708861</v>
      </c>
      <c r="K12" s="127">
        <v>0.3</v>
      </c>
      <c r="L12" s="128">
        <v>1.0</v>
      </c>
      <c r="M12" s="129">
        <f t="shared" si="3"/>
        <v>0.3</v>
      </c>
      <c r="N12" s="130" t="s">
        <v>240</v>
      </c>
      <c r="O12" s="131">
        <v>0.28</v>
      </c>
      <c r="P12" s="132">
        <v>43800.0</v>
      </c>
      <c r="Q12" s="132">
        <v>43810.0</v>
      </c>
      <c r="R12" s="129">
        <f t="shared" si="4"/>
        <v>7.142857143</v>
      </c>
      <c r="S12" s="108">
        <f t="array" ref="S12">IF(INDEX(Historical!$D$7:$D$1379,MATCH(B12,Historical!$B$7:$B$1403,0))=0,"n/a",(INDEX(Historical!$C$7:$C$1381,MATCH(B12,Historical!$B$7:$B$1403,0))/INDEX(Historical!$D$7:$D$1379,MATCH(B12,Historical!$B$7:$B$1403,0))-1)*100)</f>
        <v>7.142857143</v>
      </c>
      <c r="T12" s="108">
        <f t="array" ref="T12">IF(INDEX(Historical!$F$7:$F$1372,MATCH(B12,Historical!$B$7:$B$1403,0))=0,"n/a",((INDEX(Historical!$C$7:$C$1381,MATCH(B12,Historical!$B$7:$B$1403,0))/INDEX(Historical!$F$7:$F$1372,MATCH(B12,Historical!$B$7:$B$1403,0)))^(1/3)-1)*100)</f>
        <v>7.721734502</v>
      </c>
      <c r="U12" s="108">
        <f t="array" ref="U12">IF(INDEX(Historical!$H$7:$H$1372,MATCH(B12,Historical!$B$7:$B$1403,0))=0,"n/a",((INDEX(Historical!$C$7:$C$1381,MATCH(B12,Historical!$B$7:$B$1403,0))/INDEX(Historical!$H$7:$H$1372,MATCH(B12,Historical!$B$7:$B$1403,0)))^(1/5)-1)*100)</f>
        <v>8.44717712</v>
      </c>
      <c r="V12" s="108">
        <f t="array" ref="V12">IF(INDEX(Historical!$O$7:$O$1372,MATCH(B12,Historical!$B$7:$B$1403,0))=0,"n/a",((INDEX(Historical!$C$7:$C$1381,MATCH(B12,Historical!$B$7:$B$1403,0))/INDEX(Historical!$O$7:$O$1372,MATCH(B12,Historical!$B$7:$B$1403,0)))^(1/10)-1)*100)</f>
        <v>14.13086972</v>
      </c>
      <c r="W12" s="109">
        <f t="shared" si="5"/>
        <v>0.597781827</v>
      </c>
      <c r="X12" s="110">
        <f t="shared" si="6"/>
        <v>1.030143551</v>
      </c>
      <c r="Y12" s="181"/>
      <c r="Z12" s="126">
        <f t="shared" si="7"/>
        <v>11.19402985</v>
      </c>
      <c r="AA12" s="134">
        <f t="shared" si="8"/>
        <v>9.432835821</v>
      </c>
      <c r="AB12" s="128">
        <v>12.0</v>
      </c>
      <c r="AC12" s="125">
        <v>2.68</v>
      </c>
      <c r="AD12" s="125">
        <v>0.94</v>
      </c>
      <c r="AE12" s="125">
        <v>0.68</v>
      </c>
      <c r="AF12" s="125">
        <v>0.56</v>
      </c>
      <c r="AG12" s="125">
        <v>6.5</v>
      </c>
      <c r="AH12" s="125">
        <v>114.9</v>
      </c>
      <c r="AI12" s="125">
        <v>3.9899999999999998</v>
      </c>
      <c r="AJ12" s="125">
        <v>8.200000000000001</v>
      </c>
      <c r="AK12" s="125">
        <v>10.0</v>
      </c>
      <c r="AL12" s="135">
        <v>2370.0</v>
      </c>
      <c r="AM12" s="136">
        <v>0.8</v>
      </c>
      <c r="AN12" s="125">
        <v>0.18</v>
      </c>
      <c r="AO12" s="137">
        <f t="shared" si="9"/>
        <v>0.2010501596</v>
      </c>
      <c r="AP12" s="138">
        <f t="shared" si="10"/>
        <v>9.633885981</v>
      </c>
      <c r="AQ12" s="139">
        <f t="shared" si="11"/>
        <v>-51.54664071</v>
      </c>
      <c r="AR12" s="103">
        <f t="array" ref="AR12">INDEX(Historical!$C$7:$C$1381,MATCH(B12,Historical!$B$7:$B$1403,0))*IF(AH12="n/a",1.03,IF(AH12&lt;0,1.01,IF(AH12&gt;10,1.1,(1+AH12/100))))</f>
        <v>0.33</v>
      </c>
      <c r="AS12" s="134">
        <f t="shared" si="12"/>
        <v>0.343167</v>
      </c>
      <c r="AT12" s="134">
        <f t="shared" ref="AT12:AV12" si="20">IF($AK12="n/a",1.03*AS12,IF($AK12&lt;0,1.01*AS12,IF($AK12&gt;10,1.1*AS12,(1+$AK12/100)*AS12)))</f>
        <v>0.3774837</v>
      </c>
      <c r="AU12" s="134">
        <f t="shared" si="20"/>
        <v>0.41523207</v>
      </c>
      <c r="AV12" s="134">
        <f t="shared" si="20"/>
        <v>0.456755277</v>
      </c>
      <c r="AW12" s="126">
        <f t="shared" si="14"/>
        <v>1.922638047</v>
      </c>
      <c r="AX12" s="140">
        <f t="shared" si="15"/>
        <v>7.605372021</v>
      </c>
      <c r="AY12" s="141">
        <v>2.09</v>
      </c>
      <c r="AZ12" s="136">
        <v>25.4</v>
      </c>
      <c r="BA12" s="136">
        <v>-26.0</v>
      </c>
      <c r="BB12" s="136">
        <v>-14.31</v>
      </c>
      <c r="BC12" s="136">
        <v>-5.74</v>
      </c>
      <c r="BD12" s="142"/>
      <c r="BE12" s="17">
        <v>2005.0</v>
      </c>
      <c r="BF12" s="17">
        <f t="shared" si="16"/>
        <v>1</v>
      </c>
      <c r="BG12" s="143">
        <v>0.3</v>
      </c>
      <c r="BH12" s="217"/>
    </row>
    <row r="13" ht="11.25" customHeight="1">
      <c r="A13" s="55" t="s">
        <v>549</v>
      </c>
      <c r="B13" s="99" t="s">
        <v>550</v>
      </c>
      <c r="C13" s="100" t="s">
        <v>158</v>
      </c>
      <c r="D13" s="100" t="s">
        <v>362</v>
      </c>
      <c r="E13" s="101">
        <v>10.0</v>
      </c>
      <c r="F13" s="58">
        <v>380.0</v>
      </c>
      <c r="G13" s="58" t="s">
        <v>121</v>
      </c>
      <c r="H13" s="58" t="s">
        <v>121</v>
      </c>
      <c r="I13" s="150">
        <v>89.26</v>
      </c>
      <c r="J13" s="103">
        <f t="shared" si="2"/>
        <v>3.136903428</v>
      </c>
      <c r="K13" s="104">
        <v>0.7</v>
      </c>
      <c r="L13" s="73">
        <v>4.0</v>
      </c>
      <c r="M13" s="23">
        <f t="shared" si="3"/>
        <v>2.8</v>
      </c>
      <c r="N13" s="105" t="s">
        <v>300</v>
      </c>
      <c r="O13" s="106">
        <v>0.67</v>
      </c>
      <c r="P13" s="107">
        <v>43776.0</v>
      </c>
      <c r="Q13" s="107">
        <v>43809.0</v>
      </c>
      <c r="R13" s="23">
        <f t="shared" si="4"/>
        <v>4.47761194</v>
      </c>
      <c r="S13" s="108">
        <f t="array" ref="S13">IF(INDEX(Historical!$D$7:$D$1379,MATCH(B13,Historical!$B$7:$B$1403,0))=0,"n/a",(INDEX(Historical!$C$7:$C$1381,MATCH(B13,Historical!$B$7:$B$1403,0))/INDEX(Historical!$D$7:$D$1379,MATCH(B13,Historical!$B$7:$B$1403,0))-1)*100)</f>
        <v>7.114624506</v>
      </c>
      <c r="T13" s="108">
        <f t="array" ref="T13">IF(INDEX(Historical!$F$7:$F$1372,MATCH(B13,Historical!$B$7:$B$1403,0))=0,"n/a",((INDEX(Historical!$C$7:$C$1381,MATCH(B13,Historical!$B$7:$B$1403,0))/INDEX(Historical!$F$7:$F$1372,MATCH(B13,Historical!$B$7:$B$1403,0)))^(1/3)-1)*100)</f>
        <v>6.083492991</v>
      </c>
      <c r="U13" s="108">
        <f t="array" ref="U13">IF(INDEX(Historical!$H$7:$H$1372,MATCH(B13,Historical!$B$7:$B$1403,0))=0,"n/a",((INDEX(Historical!$C$7:$C$1381,MATCH(B13,Historical!$B$7:$B$1403,0))/INDEX(Historical!$H$7:$H$1372,MATCH(B13,Historical!$B$7:$B$1403,0)))^(1/5)-1)*100)</f>
        <v>5.94846052</v>
      </c>
      <c r="V13" s="108">
        <f t="array" ref="V13">IF(INDEX(Historical!$O$7:$O$1372,MATCH(B13,Historical!$B$7:$B$1403,0))=0,"n/a",((INDEX(Historical!$C$7:$C$1381,MATCH(B13,Historical!$B$7:$B$1403,0))/INDEX(Historical!$O$7:$O$1372,MATCH(B13,Historical!$B$7:$B$1403,0)))^(1/10)-1)*100)</f>
        <v>5.150791062</v>
      </c>
      <c r="W13" s="109">
        <f t="shared" si="5"/>
        <v>1.154863486</v>
      </c>
      <c r="X13" s="110">
        <f t="shared" si="6"/>
        <v>1.652350144</v>
      </c>
      <c r="Y13" s="99"/>
      <c r="Z13" s="103">
        <f t="shared" si="7"/>
        <v>65.42056075</v>
      </c>
      <c r="AA13" s="112">
        <f t="shared" si="8"/>
        <v>20.85514019</v>
      </c>
      <c r="AB13" s="73">
        <v>12.0</v>
      </c>
      <c r="AC13" s="102">
        <v>4.28</v>
      </c>
      <c r="AD13" s="102">
        <v>3.38</v>
      </c>
      <c r="AE13" s="102">
        <v>2.82</v>
      </c>
      <c r="AF13" s="102">
        <v>2.24</v>
      </c>
      <c r="AG13" s="102">
        <v>9.8</v>
      </c>
      <c r="AH13" s="102">
        <v>0.1</v>
      </c>
      <c r="AI13" s="102">
        <v>6.49</v>
      </c>
      <c r="AJ13" s="102">
        <v>3.5999999999999996</v>
      </c>
      <c r="AK13" s="102">
        <v>6.17</v>
      </c>
      <c r="AL13" s="113">
        <v>44380.0</v>
      </c>
      <c r="AM13" s="114">
        <v>0.01</v>
      </c>
      <c r="AN13" s="102">
        <v>1.52</v>
      </c>
      <c r="AO13" s="115">
        <f t="shared" si="9"/>
        <v>-11.76977624</v>
      </c>
      <c r="AP13" s="116">
        <f t="shared" si="10"/>
        <v>9.085363948</v>
      </c>
      <c r="AQ13" s="117">
        <f t="shared" si="11"/>
        <v>44.09181335</v>
      </c>
      <c r="AR13" s="103">
        <f t="array" ref="AR13">INDEX(Historical!$C$7:$C$1381,MATCH(B13,Historical!$B$7:$B$1403,0))*IF(AH13="n/a",1.03,IF(AH13&lt;0,1.01,IF(AH13&gt;10,1.1,(1+AH13/100))))</f>
        <v>2.71271</v>
      </c>
      <c r="AS13" s="112">
        <f t="shared" si="12"/>
        <v>2.888764879</v>
      </c>
      <c r="AT13" s="112">
        <f t="shared" ref="AT13:AV13" si="21">IF($AK13="n/a",1.03*AS13,IF($AK13&lt;0,1.01*AS13,IF($AK13&gt;10,1.1*AS13,(1+$AK13/100)*AS13)))</f>
        <v>3.067001672</v>
      </c>
      <c r="AU13" s="112">
        <f t="shared" si="21"/>
        <v>3.256235675</v>
      </c>
      <c r="AV13" s="112">
        <f t="shared" si="21"/>
        <v>3.457145416</v>
      </c>
      <c r="AW13" s="103">
        <f t="shared" si="14"/>
        <v>15.38185764</v>
      </c>
      <c r="AX13" s="118">
        <f t="shared" si="15"/>
        <v>17.23264356</v>
      </c>
      <c r="AY13" s="119">
        <v>0.13</v>
      </c>
      <c r="AZ13" s="114">
        <v>11.08</v>
      </c>
      <c r="BA13" s="114">
        <v>-14.97</v>
      </c>
      <c r="BB13" s="114">
        <v>-9.16</v>
      </c>
      <c r="BC13" s="114">
        <v>-3.5900000000000003</v>
      </c>
      <c r="BD13" s="42"/>
      <c r="BE13" s="17">
        <v>2011.0</v>
      </c>
      <c r="BF13" s="17">
        <f t="shared" si="16"/>
        <v>0</v>
      </c>
      <c r="BG13" s="120">
        <v>2.6</v>
      </c>
      <c r="BH13" s="15"/>
    </row>
    <row r="14" ht="11.25" customHeight="1">
      <c r="A14" s="155" t="s">
        <v>551</v>
      </c>
      <c r="B14" s="99" t="s">
        <v>552</v>
      </c>
      <c r="C14" s="100" t="s">
        <v>136</v>
      </c>
      <c r="D14" s="100" t="s">
        <v>137</v>
      </c>
      <c r="E14" s="101">
        <v>14.0</v>
      </c>
      <c r="F14" s="58">
        <v>281.0</v>
      </c>
      <c r="G14" s="58" t="s">
        <v>168</v>
      </c>
      <c r="H14" s="58" t="s">
        <v>168</v>
      </c>
      <c r="I14" s="150">
        <v>92.42</v>
      </c>
      <c r="J14" s="103">
        <f t="shared" si="2"/>
        <v>1.947630383</v>
      </c>
      <c r="K14" s="104">
        <v>0.45</v>
      </c>
      <c r="L14" s="73">
        <v>4.0</v>
      </c>
      <c r="M14" s="23">
        <f t="shared" si="3"/>
        <v>1.8</v>
      </c>
      <c r="N14" s="105" t="s">
        <v>553</v>
      </c>
      <c r="O14" s="106">
        <v>0.4</v>
      </c>
      <c r="P14" s="107">
        <v>43749.0</v>
      </c>
      <c r="Q14" s="107">
        <v>43763.0</v>
      </c>
      <c r="R14" s="23">
        <f t="shared" si="4"/>
        <v>12.5</v>
      </c>
      <c r="S14" s="108">
        <f t="array" ref="S14">IF(INDEX(Historical!$D$7:$D$1379,MATCH(B14,Historical!$B$7:$B$1403,0))=0,"n/a",(INDEX(Historical!$C$7:$C$1381,MATCH(B14,Historical!$B$7:$B$1403,0))/INDEX(Historical!$D$7:$D$1379,MATCH(B14,Historical!$B$7:$B$1403,0))-1)*100)</f>
        <v>13.79310345</v>
      </c>
      <c r="T14" s="108">
        <f t="array" ref="T14">IF(INDEX(Historical!$F$7:$F$1372,MATCH(B14,Historical!$B$7:$B$1403,0))=0,"n/a",((INDEX(Historical!$C$7:$C$1381,MATCH(B14,Historical!$B$7:$B$1403,0))/INDEX(Historical!$F$7:$F$1372,MATCH(B14,Historical!$B$7:$B$1403,0)))^(1/3)-1)*100)</f>
        <v>12.70616436</v>
      </c>
      <c r="U14" s="108">
        <f t="array" ref="U14">IF(INDEX(Historical!$H$7:$H$1372,MATCH(B14,Historical!$B$7:$B$1403,0))=0,"n/a",((INDEX(Historical!$C$7:$C$1381,MATCH(B14,Historical!$B$7:$B$1403,0))/INDEX(Historical!$H$7:$H$1372,MATCH(B14,Historical!$B$7:$B$1403,0)))^(1/5)-1)*100)</f>
        <v>12.63892847</v>
      </c>
      <c r="V14" s="108">
        <f t="array" ref="V14">IF(INDEX(Historical!$O$7:$O$1372,MATCH(B14,Historical!$B$7:$B$1403,0))=0,"n/a",((INDEX(Historical!$C$7:$C$1381,MATCH(B14,Historical!$B$7:$B$1403,0))/INDEX(Historical!$O$7:$O$1372,MATCH(B14,Historical!$B$7:$B$1403,0)))^(1/10)-1)*100)</f>
        <v>12.2401039</v>
      </c>
      <c r="W14" s="109">
        <f t="shared" si="5"/>
        <v>1.03258343</v>
      </c>
      <c r="X14" s="110">
        <f t="shared" si="6"/>
        <v>5.055571387</v>
      </c>
      <c r="Y14" s="147"/>
      <c r="Z14" s="103">
        <f t="shared" si="7"/>
        <v>18.25557809</v>
      </c>
      <c r="AA14" s="112">
        <f t="shared" si="8"/>
        <v>9.373225152</v>
      </c>
      <c r="AB14" s="73">
        <v>12.0</v>
      </c>
      <c r="AC14" s="102">
        <v>9.86</v>
      </c>
      <c r="AD14" s="102">
        <v>1.44</v>
      </c>
      <c r="AE14" s="102">
        <v>1.03</v>
      </c>
      <c r="AF14" s="102">
        <v>1.32</v>
      </c>
      <c r="AG14" s="102">
        <v>12.4</v>
      </c>
      <c r="AH14" s="102">
        <v>-9.700000000000001</v>
      </c>
      <c r="AI14" s="102">
        <v>3.44</v>
      </c>
      <c r="AJ14" s="102">
        <v>2.5</v>
      </c>
      <c r="AK14" s="102">
        <v>6.5</v>
      </c>
      <c r="AL14" s="113">
        <v>8480.0</v>
      </c>
      <c r="AM14" s="114">
        <v>0.2</v>
      </c>
      <c r="AN14" s="102">
        <v>0.23</v>
      </c>
      <c r="AO14" s="115">
        <f t="shared" si="9"/>
        <v>5.213333698</v>
      </c>
      <c r="AP14" s="116">
        <f t="shared" si="10"/>
        <v>14.58655885</v>
      </c>
      <c r="AQ14" s="117">
        <f t="shared" si="11"/>
        <v>-25.84503553</v>
      </c>
      <c r="AR14" s="103">
        <f t="array" ref="AR14">INDEX(Historical!$C$7:$C$1381,MATCH(B14,Historical!$B$7:$B$1403,0))*IF(AH14="n/a",1.03,IF(AH14&lt;0,1.01,IF(AH14&gt;10,1.1,(1+AH14/100))))</f>
        <v>1.6665</v>
      </c>
      <c r="AS14" s="112">
        <f t="shared" si="12"/>
        <v>1.7238276</v>
      </c>
      <c r="AT14" s="112">
        <f t="shared" ref="AT14:AV14" si="22">IF($AK14="n/a",1.03*AS14,IF($AK14&lt;0,1.01*AS14,IF($AK14&gt;10,1.1*AS14,(1+$AK14/100)*AS14)))</f>
        <v>1.835876394</v>
      </c>
      <c r="AU14" s="112">
        <f t="shared" si="22"/>
        <v>1.95520836</v>
      </c>
      <c r="AV14" s="112">
        <f t="shared" si="22"/>
        <v>2.082296903</v>
      </c>
      <c r="AW14" s="103">
        <f t="shared" si="14"/>
        <v>9.263709257</v>
      </c>
      <c r="AX14" s="118">
        <f t="shared" si="15"/>
        <v>10.02348978</v>
      </c>
      <c r="AY14" s="119">
        <v>0.79</v>
      </c>
      <c r="AZ14" s="114">
        <v>1.7399999999999998</v>
      </c>
      <c r="BA14" s="114">
        <v>-19.66</v>
      </c>
      <c r="BB14" s="114">
        <v>-15.939999999999998</v>
      </c>
      <c r="BC14" s="114">
        <v>-11.469999999999999</v>
      </c>
      <c r="BD14" s="42"/>
      <c r="BE14" s="17">
        <v>2007.0</v>
      </c>
      <c r="BF14" s="17">
        <f t="shared" si="16"/>
        <v>1</v>
      </c>
      <c r="BG14" s="120">
        <v>1.0999999999999999</v>
      </c>
      <c r="BH14" s="15"/>
    </row>
    <row r="15" ht="11.25" customHeight="1">
      <c r="A15" s="55" t="s">
        <v>554</v>
      </c>
      <c r="B15" s="99" t="s">
        <v>555</v>
      </c>
      <c r="C15" s="100" t="s">
        <v>118</v>
      </c>
      <c r="D15" s="100" t="s">
        <v>303</v>
      </c>
      <c r="E15" s="101">
        <v>11.0</v>
      </c>
      <c r="F15" s="58">
        <v>324.0</v>
      </c>
      <c r="G15" s="58" t="s">
        <v>121</v>
      </c>
      <c r="H15" s="58" t="s">
        <v>120</v>
      </c>
      <c r="I15" s="150">
        <v>58.99</v>
      </c>
      <c r="J15" s="103">
        <f t="shared" si="2"/>
        <v>2.169859298</v>
      </c>
      <c r="K15" s="104">
        <v>0.32</v>
      </c>
      <c r="L15" s="73">
        <v>4.0</v>
      </c>
      <c r="M15" s="23">
        <f t="shared" si="3"/>
        <v>1.28</v>
      </c>
      <c r="N15" s="105" t="s">
        <v>556</v>
      </c>
      <c r="O15" s="106">
        <v>0.31</v>
      </c>
      <c r="P15" s="107">
        <v>43874.0</v>
      </c>
      <c r="Q15" s="107">
        <v>43888.0</v>
      </c>
      <c r="R15" s="23">
        <f t="shared" si="4"/>
        <v>3.225806452</v>
      </c>
      <c r="S15" s="108">
        <f t="array" ref="S15">IF(INDEX(Historical!$D$7:$D$1379,MATCH(B15,Historical!$B$7:$B$1403,0))=0,"n/a",(INDEX(Historical!$C$7:$C$1381,MATCH(B15,Historical!$B$7:$B$1403,0))/INDEX(Historical!$D$7:$D$1379,MATCH(B15,Historical!$B$7:$B$1403,0))-1)*100)</f>
        <v>3.333333333</v>
      </c>
      <c r="T15" s="108">
        <f t="array" ref="T15">IF(INDEX(Historical!$F$7:$F$1372,MATCH(B15,Historical!$B$7:$B$1403,0))=0,"n/a",((INDEX(Historical!$C$7:$C$1381,MATCH(B15,Historical!$B$7:$B$1403,0))/INDEX(Historical!$F$7:$F$1372,MATCH(B15,Historical!$B$7:$B$1403,0)))^(1/3)-1)*100)</f>
        <v>3.450966907</v>
      </c>
      <c r="U15" s="108">
        <f t="array" ref="U15">IF(INDEX(Historical!$H$7:$H$1372,MATCH(B15,Historical!$B$7:$B$1403,0))=0,"n/a",((INDEX(Historical!$C$7:$C$1381,MATCH(B15,Historical!$B$7:$B$1403,0))/INDEX(Historical!$H$7:$H$1372,MATCH(B15,Historical!$B$7:$B$1403,0)))^(1/5)-1)*100)</f>
        <v>4.396114979</v>
      </c>
      <c r="V15" s="108">
        <f t="array" ref="V15">IF(INDEX(Historical!$O$7:$O$1372,MATCH(B15,Historical!$B$7:$B$1403,0))=0,"n/a",((INDEX(Historical!$C$7:$C$1381,MATCH(B15,Historical!$B$7:$B$1403,0))/INDEX(Historical!$O$7:$O$1372,MATCH(B15,Historical!$B$7:$B$1403,0)))^(1/10)-1)*100)</f>
        <v>7.529355674</v>
      </c>
      <c r="W15" s="109">
        <f t="shared" si="5"/>
        <v>0.5838633702</v>
      </c>
      <c r="X15" s="110">
        <f t="shared" si="6"/>
        <v>0.6977960284</v>
      </c>
      <c r="Y15" s="147"/>
      <c r="Z15" s="103">
        <f t="shared" si="7"/>
        <v>33.5078534</v>
      </c>
      <c r="AA15" s="112">
        <f t="shared" si="8"/>
        <v>15.44240838</v>
      </c>
      <c r="AB15" s="73">
        <v>6.0</v>
      </c>
      <c r="AC15" s="102">
        <v>3.82</v>
      </c>
      <c r="AD15" s="102">
        <v>1.29</v>
      </c>
      <c r="AE15" s="102">
        <v>0.67</v>
      </c>
      <c r="AF15" s="102">
        <v>2.37</v>
      </c>
      <c r="AG15" s="102">
        <v>14.499999999999998</v>
      </c>
      <c r="AH15" s="102">
        <v>4.6</v>
      </c>
      <c r="AI15" s="102">
        <v>9.139999999999999</v>
      </c>
      <c r="AJ15" s="102">
        <v>6.3</v>
      </c>
      <c r="AK15" s="102">
        <v>12.0</v>
      </c>
      <c r="AL15" s="113">
        <v>2300.0</v>
      </c>
      <c r="AM15" s="114">
        <v>0.6</v>
      </c>
      <c r="AN15" s="102">
        <v>0.99</v>
      </c>
      <c r="AO15" s="115">
        <f t="shared" si="9"/>
        <v>-8.8764341</v>
      </c>
      <c r="AP15" s="116">
        <f t="shared" si="10"/>
        <v>6.565974277</v>
      </c>
      <c r="AQ15" s="117">
        <f t="shared" si="11"/>
        <v>27.53824325</v>
      </c>
      <c r="AR15" s="103">
        <f t="array" ref="AR15">INDEX(Historical!$C$7:$C$1381,MATCH(B15,Historical!$B$7:$B$1403,0))*IF(AH15="n/a",1.03,IF(AH15&lt;0,1.01,IF(AH15&gt;10,1.1,(1+AH15/100))))</f>
        <v>1.29704</v>
      </c>
      <c r="AS15" s="112">
        <f t="shared" si="12"/>
        <v>1.415589456</v>
      </c>
      <c r="AT15" s="112">
        <f t="shared" ref="AT15:AV15" si="23">IF($AK15="n/a",1.03*AS15,IF($AK15&lt;0,1.01*AS15,IF($AK15&gt;10,1.1*AS15,(1+$AK15/100)*AS15)))</f>
        <v>1.557148402</v>
      </c>
      <c r="AU15" s="112">
        <f t="shared" si="23"/>
        <v>1.712863242</v>
      </c>
      <c r="AV15" s="112">
        <f t="shared" si="23"/>
        <v>1.884149566</v>
      </c>
      <c r="AW15" s="103">
        <f t="shared" si="14"/>
        <v>7.866790665</v>
      </c>
      <c r="AX15" s="118">
        <f t="shared" si="15"/>
        <v>13.33580381</v>
      </c>
      <c r="AY15" s="119">
        <v>1.32</v>
      </c>
      <c r="AZ15" s="114">
        <v>19.29</v>
      </c>
      <c r="BA15" s="114">
        <v>-16.470000000000002</v>
      </c>
      <c r="BB15" s="114">
        <v>-11.379999999999999</v>
      </c>
      <c r="BC15" s="114">
        <v>-1.66</v>
      </c>
      <c r="BD15" s="42"/>
      <c r="BE15" s="17">
        <v>2010.0</v>
      </c>
      <c r="BF15" s="17">
        <f t="shared" si="16"/>
        <v>0</v>
      </c>
      <c r="BG15" s="120">
        <v>5.6000000000000005</v>
      </c>
      <c r="BH15" s="108"/>
    </row>
    <row r="16" ht="11.25" customHeight="1">
      <c r="A16" s="155" t="s">
        <v>557</v>
      </c>
      <c r="B16" s="99" t="s">
        <v>558</v>
      </c>
      <c r="C16" s="100" t="s">
        <v>272</v>
      </c>
      <c r="D16" s="100" t="s">
        <v>273</v>
      </c>
      <c r="E16" s="101">
        <v>10.0</v>
      </c>
      <c r="F16" s="58">
        <v>403.0</v>
      </c>
      <c r="G16" s="58" t="s">
        <v>168</v>
      </c>
      <c r="H16" s="58" t="s">
        <v>168</v>
      </c>
      <c r="I16" s="150">
        <v>47.84</v>
      </c>
      <c r="J16" s="103">
        <f t="shared" si="2"/>
        <v>3.428093645</v>
      </c>
      <c r="K16" s="104">
        <v>0.41</v>
      </c>
      <c r="L16" s="73">
        <v>4.0</v>
      </c>
      <c r="M16" s="23">
        <f t="shared" si="3"/>
        <v>1.64</v>
      </c>
      <c r="N16" s="105" t="s">
        <v>556</v>
      </c>
      <c r="O16" s="106">
        <v>0.39</v>
      </c>
      <c r="P16" s="107">
        <v>43874.0</v>
      </c>
      <c r="Q16" s="107">
        <v>43888.0</v>
      </c>
      <c r="R16" s="23">
        <f t="shared" si="4"/>
        <v>5.128205128</v>
      </c>
      <c r="S16" s="108">
        <f t="array" ref="S16">IF(INDEX(Historical!$D$7:$D$1379,MATCH(B16,Historical!$B$7:$B$1403,0))=0,"n/a",(INDEX(Historical!$C$7:$C$1381,MATCH(B16,Historical!$B$7:$B$1403,0))/INDEX(Historical!$D$7:$D$1379,MATCH(B16,Historical!$B$7:$B$1403,0))-1)*100)</f>
        <v>2.631578947</v>
      </c>
      <c r="T16" s="108">
        <f t="array" ref="T16">IF(INDEX(Historical!$F$7:$F$1372,MATCH(B16,Historical!$B$7:$B$1403,0))=0,"n/a",((INDEX(Historical!$C$7:$C$1381,MATCH(B16,Historical!$B$7:$B$1403,0))/INDEX(Historical!$F$7:$F$1372,MATCH(B16,Historical!$B$7:$B$1403,0)))^(1/3)-1)*100)</f>
        <v>5.726427035</v>
      </c>
      <c r="U16" s="108">
        <f t="array" ref="U16">IF(INDEX(Historical!$H$7:$H$1372,MATCH(B16,Historical!$B$7:$B$1403,0))=0,"n/a",((INDEX(Historical!$C$7:$C$1381,MATCH(B16,Historical!$B$7:$B$1403,0))/INDEX(Historical!$H$7:$H$1372,MATCH(B16,Historical!$B$7:$B$1403,0)))^(1/5)-1)*100)</f>
        <v>8.44717712</v>
      </c>
      <c r="V16" s="108">
        <f t="array" ref="V16">IF(INDEX(Historical!$O$7:$O$1372,MATCH(B16,Historical!$B$7:$B$1403,0))=0,"n/a",((INDEX(Historical!$C$7:$C$1381,MATCH(B16,Historical!$B$7:$B$1403,0))/INDEX(Historical!$O$7:$O$1372,MATCH(B16,Historical!$B$7:$B$1403,0)))^(1/10)-1)*100)</f>
        <v>5.568070123</v>
      </c>
      <c r="W16" s="109">
        <f t="shared" si="5"/>
        <v>1.517074486</v>
      </c>
      <c r="X16" s="110">
        <f t="shared" si="6"/>
        <v>0.1184737324</v>
      </c>
      <c r="Y16" s="133"/>
      <c r="Z16" s="103">
        <f t="shared" si="7"/>
        <v>69.78723404</v>
      </c>
      <c r="AA16" s="112">
        <f t="shared" si="8"/>
        <v>20.35744681</v>
      </c>
      <c r="AB16" s="73">
        <v>12.0</v>
      </c>
      <c r="AC16" s="102">
        <v>2.35</v>
      </c>
      <c r="AD16" s="102">
        <v>2.87</v>
      </c>
      <c r="AE16" s="102">
        <v>7.73</v>
      </c>
      <c r="AF16" s="102">
        <v>4.16</v>
      </c>
      <c r="AG16" s="102" t="s">
        <v>128</v>
      </c>
      <c r="AH16" s="156">
        <v>126.69999999999999</v>
      </c>
      <c r="AI16" s="156">
        <v>-19.38</v>
      </c>
      <c r="AJ16" s="102">
        <v>71.3</v>
      </c>
      <c r="AK16" s="102">
        <v>7.1</v>
      </c>
      <c r="AL16" s="113">
        <v>7080.0</v>
      </c>
      <c r="AM16" s="114">
        <v>0.6</v>
      </c>
      <c r="AN16" s="102">
        <v>0.0</v>
      </c>
      <c r="AO16" s="115">
        <f t="shared" si="9"/>
        <v>-8.482176043</v>
      </c>
      <c r="AP16" s="116">
        <f t="shared" si="10"/>
        <v>11.87527077</v>
      </c>
      <c r="AQ16" s="117">
        <f t="shared" si="11"/>
        <v>94.00684836</v>
      </c>
      <c r="AR16" s="103">
        <f t="array" ref="AR16">INDEX(Historical!$C$7:$C$1381,MATCH(B16,Historical!$B$7:$B$1403,0))*IF(AH16="n/a",1.03,IF(AH16&lt;0,1.01,IF(AH16&gt;10,1.1,(1+AH16/100))))</f>
        <v>1.716</v>
      </c>
      <c r="AS16" s="112">
        <f t="shared" si="12"/>
        <v>1.73316</v>
      </c>
      <c r="AT16" s="112">
        <f t="shared" ref="AT16:AV16" si="24">IF($AK16="n/a",1.03*AS16,IF($AK16&lt;0,1.01*AS16,IF($AK16&gt;10,1.1*AS16,(1+$AK16/100)*AS16)))</f>
        <v>1.85621436</v>
      </c>
      <c r="AU16" s="112">
        <f t="shared" si="24"/>
        <v>1.98800558</v>
      </c>
      <c r="AV16" s="112">
        <f t="shared" si="24"/>
        <v>2.129153976</v>
      </c>
      <c r="AW16" s="103">
        <f t="shared" si="14"/>
        <v>9.422533915</v>
      </c>
      <c r="AX16" s="118">
        <f t="shared" si="15"/>
        <v>19.6959321</v>
      </c>
      <c r="AY16" s="119">
        <v>0.6</v>
      </c>
      <c r="AZ16" s="114">
        <v>0.61</v>
      </c>
      <c r="BA16" s="114">
        <v>-14.08</v>
      </c>
      <c r="BB16" s="114">
        <v>-8.94</v>
      </c>
      <c r="BC16" s="114">
        <v>-7.86</v>
      </c>
      <c r="BD16" s="42"/>
      <c r="BE16" s="17">
        <v>2011.0</v>
      </c>
      <c r="BF16" s="17">
        <f t="shared" si="16"/>
        <v>0</v>
      </c>
      <c r="BG16" s="120" t="s">
        <v>128</v>
      </c>
      <c r="BH16" s="15"/>
    </row>
    <row r="17" ht="11.25" customHeight="1">
      <c r="A17" s="155" t="s">
        <v>559</v>
      </c>
      <c r="B17" s="99" t="s">
        <v>560</v>
      </c>
      <c r="C17" s="100" t="s">
        <v>136</v>
      </c>
      <c r="D17" s="100" t="s">
        <v>137</v>
      </c>
      <c r="E17" s="101">
        <v>16.0</v>
      </c>
      <c r="F17" s="58">
        <v>244.0</v>
      </c>
      <c r="G17" s="58" t="s">
        <v>168</v>
      </c>
      <c r="H17" s="58" t="s">
        <v>168</v>
      </c>
      <c r="I17" s="150">
        <v>120.59</v>
      </c>
      <c r="J17" s="103">
        <f t="shared" si="2"/>
        <v>2.089725516</v>
      </c>
      <c r="K17" s="104">
        <v>0.63</v>
      </c>
      <c r="L17" s="73">
        <v>4.0</v>
      </c>
      <c r="M17" s="23">
        <f t="shared" si="3"/>
        <v>2.52</v>
      </c>
      <c r="N17" s="105" t="s">
        <v>510</v>
      </c>
      <c r="O17" s="106">
        <v>0.6</v>
      </c>
      <c r="P17" s="107">
        <v>43790.0</v>
      </c>
      <c r="Q17" s="107">
        <v>43814.0</v>
      </c>
      <c r="R17" s="23">
        <f t="shared" si="4"/>
        <v>5</v>
      </c>
      <c r="S17" s="108">
        <f t="array" ref="S17">IF(INDEX(Historical!$D$7:$D$1379,MATCH(B17,Historical!$B$7:$B$1403,0))=0,"n/a",(INDEX(Historical!$C$7:$C$1381,MATCH(B17,Historical!$B$7:$B$1403,0))/INDEX(Historical!$D$7:$D$1379,MATCH(B17,Historical!$B$7:$B$1403,0))-1)*100)</f>
        <v>6.578947368</v>
      </c>
      <c r="T17" s="108">
        <f t="array" ref="T17">IF(INDEX(Historical!$F$7:$F$1372,MATCH(B17,Historical!$B$7:$B$1403,0))=0,"n/a",((INDEX(Historical!$C$7:$C$1381,MATCH(B17,Historical!$B$7:$B$1403,0))/INDEX(Historical!$F$7:$F$1372,MATCH(B17,Historical!$B$7:$B$1403,0)))^(1/3)-1)*100)</f>
        <v>6.178539001</v>
      </c>
      <c r="U17" s="108">
        <f t="array" ref="U17">IF(INDEX(Historical!$H$7:$H$1372,MATCH(B17,Historical!$B$7:$B$1403,0))=0,"n/a",((INDEX(Historical!$C$7:$C$1381,MATCH(B17,Historical!$B$7:$B$1403,0))/INDEX(Historical!$H$7:$H$1372,MATCH(B17,Historical!$B$7:$B$1403,0)))^(1/5)-1)*100)</f>
        <v>18.04839362</v>
      </c>
      <c r="V17" s="108">
        <f t="array" ref="V17">IF(INDEX(Historical!$O$7:$O$1372,MATCH(B17,Historical!$B$7:$B$1403,0))=0,"n/a",((INDEX(Historical!$C$7:$C$1381,MATCH(B17,Historical!$B$7:$B$1403,0))/INDEX(Historical!$O$7:$O$1372,MATCH(B17,Historical!$B$7:$B$1403,0)))^(1/10)-1)*100)</f>
        <v>15.20608706</v>
      </c>
      <c r="W17" s="109">
        <f t="shared" si="5"/>
        <v>1.186918998</v>
      </c>
      <c r="X17" s="110" t="str">
        <f t="shared" si="6"/>
        <v>n/a</v>
      </c>
      <c r="Y17" s="133"/>
      <c r="Z17" s="103">
        <f t="shared" si="7"/>
        <v>44.9197861</v>
      </c>
      <c r="AA17" s="112">
        <f t="shared" si="8"/>
        <v>21.49554367</v>
      </c>
      <c r="AB17" s="73">
        <v>12.0</v>
      </c>
      <c r="AC17" s="102">
        <v>5.61</v>
      </c>
      <c r="AD17" s="102">
        <v>1.11</v>
      </c>
      <c r="AE17" s="102">
        <v>0.72</v>
      </c>
      <c r="AF17" s="102">
        <v>1.31</v>
      </c>
      <c r="AG17" s="102">
        <v>6.5</v>
      </c>
      <c r="AH17" s="156">
        <v>45.9</v>
      </c>
      <c r="AI17" s="156">
        <v>14.74</v>
      </c>
      <c r="AJ17" s="102">
        <v>-1.9</v>
      </c>
      <c r="AK17" s="102">
        <v>19.400000000000002</v>
      </c>
      <c r="AL17" s="113">
        <v>7290.0</v>
      </c>
      <c r="AM17" s="114">
        <v>0.2</v>
      </c>
      <c r="AN17" s="102">
        <v>0.36</v>
      </c>
      <c r="AO17" s="115">
        <f t="shared" si="9"/>
        <v>-1.357424534</v>
      </c>
      <c r="AP17" s="116">
        <f t="shared" si="10"/>
        <v>20.13811914</v>
      </c>
      <c r="AQ17" s="117">
        <f t="shared" si="11"/>
        <v>11.87127962</v>
      </c>
      <c r="AR17" s="103">
        <f t="array" ref="AR17">INDEX(Historical!$C$7:$C$1381,MATCH(B17,Historical!$B$7:$B$1403,0))*IF(AH17="n/a",1.03,IF(AH17&lt;0,1.01,IF(AH17&gt;10,1.1,(1+AH17/100))))</f>
        <v>2.673</v>
      </c>
      <c r="AS17" s="112">
        <f t="shared" si="12"/>
        <v>2.9403</v>
      </c>
      <c r="AT17" s="112">
        <f t="shared" ref="AT17:AV17" si="25">IF($AK17="n/a",1.03*AS17,IF($AK17&lt;0,1.01*AS17,IF($AK17&gt;10,1.1*AS17,(1+$AK17/100)*AS17)))</f>
        <v>3.23433</v>
      </c>
      <c r="AU17" s="112">
        <f t="shared" si="25"/>
        <v>3.557763</v>
      </c>
      <c r="AV17" s="112">
        <f t="shared" si="25"/>
        <v>3.9135393</v>
      </c>
      <c r="AW17" s="103">
        <f t="shared" si="14"/>
        <v>16.3189323</v>
      </c>
      <c r="AX17" s="118">
        <f t="shared" si="15"/>
        <v>13.53257509</v>
      </c>
      <c r="AY17" s="119">
        <v>0.52</v>
      </c>
      <c r="AZ17" s="114">
        <v>31.3</v>
      </c>
      <c r="BA17" s="114">
        <v>-15.440000000000001</v>
      </c>
      <c r="BB17" s="114">
        <v>-9.5</v>
      </c>
      <c r="BC17" s="114">
        <v>-1.34</v>
      </c>
      <c r="BD17" s="42"/>
      <c r="BE17" s="17">
        <v>2005.0</v>
      </c>
      <c r="BF17" s="17">
        <f t="shared" si="16"/>
        <v>1</v>
      </c>
      <c r="BG17" s="120">
        <v>0.8</v>
      </c>
      <c r="BH17" s="55"/>
    </row>
    <row r="18" ht="11.25" customHeight="1">
      <c r="A18" s="55" t="s">
        <v>561</v>
      </c>
      <c r="B18" s="99" t="s">
        <v>562</v>
      </c>
      <c r="C18" s="100" t="s">
        <v>136</v>
      </c>
      <c r="D18" s="100" t="s">
        <v>137</v>
      </c>
      <c r="E18" s="101">
        <v>10.0</v>
      </c>
      <c r="F18" s="58">
        <v>416.0</v>
      </c>
      <c r="G18" s="58" t="s">
        <v>121</v>
      </c>
      <c r="H18" s="58" t="s">
        <v>120</v>
      </c>
      <c r="I18" s="150">
        <v>97.49</v>
      </c>
      <c r="J18" s="103">
        <f t="shared" si="2"/>
        <v>1.846343215</v>
      </c>
      <c r="K18" s="104">
        <v>0.45</v>
      </c>
      <c r="L18" s="73">
        <v>4.0</v>
      </c>
      <c r="M18" s="23">
        <f t="shared" si="3"/>
        <v>1.8</v>
      </c>
      <c r="N18" s="105" t="s">
        <v>314</v>
      </c>
      <c r="O18" s="106">
        <v>0.43</v>
      </c>
      <c r="P18" s="107">
        <v>43895.0</v>
      </c>
      <c r="Q18" s="107">
        <v>43910.0</v>
      </c>
      <c r="R18" s="23">
        <f t="shared" si="4"/>
        <v>4.651162791</v>
      </c>
      <c r="S18" s="108">
        <f t="array" ref="S18">IF(INDEX(Historical!$D$7:$D$1379,MATCH(B18,Historical!$B$7:$B$1403,0))=0,"n/a",(INDEX(Historical!$C$7:$C$1381,MATCH(B18,Historical!$B$7:$B$1403,0))/INDEX(Historical!$D$7:$D$1379,MATCH(B18,Historical!$B$7:$B$1403,0))-1)*100)</f>
        <v>4.87804878</v>
      </c>
      <c r="T18" s="108">
        <f t="array" ref="T18">IF(INDEX(Historical!$F$7:$F$1372,MATCH(B18,Historical!$B$7:$B$1403,0))=0,"n/a",((INDEX(Historical!$C$7:$C$1381,MATCH(B18,Historical!$B$7:$B$1403,0))/INDEX(Historical!$F$7:$F$1372,MATCH(B18,Historical!$B$7:$B$1403,0)))^(1/3)-1)*100)</f>
        <v>4.206534447</v>
      </c>
      <c r="U18" s="108">
        <f t="array" ref="U18">IF(INDEX(Historical!$H$7:$H$1372,MATCH(B18,Historical!$B$7:$B$1403,0))=0,"n/a",((INDEX(Historical!$C$7:$C$1381,MATCH(B18,Historical!$B$7:$B$1403,0))/INDEX(Historical!$H$7:$H$1372,MATCH(B18,Historical!$B$7:$B$1403,0)))^(1/5)-1)*100)</f>
        <v>3.617519372</v>
      </c>
      <c r="V18" s="108">
        <f t="array" ref="V18">IF(INDEX(Historical!$O$7:$O$1372,MATCH(B18,Historical!$B$7:$B$1403,0))=0,"n/a",((INDEX(Historical!$C$7:$C$1381,MATCH(B18,Historical!$B$7:$B$1403,0))/INDEX(Historical!$O$7:$O$1372,MATCH(B18,Historical!$B$7:$B$1403,0)))^(1/10)-1)*100)</f>
        <v>2.99872477</v>
      </c>
      <c r="W18" s="109">
        <f t="shared" si="5"/>
        <v>1.206352583</v>
      </c>
      <c r="X18" s="110">
        <f t="shared" si="6"/>
        <v>0.294107266</v>
      </c>
      <c r="Y18" s="159"/>
      <c r="Z18" s="103">
        <f t="shared" si="7"/>
        <v>50.99150142</v>
      </c>
      <c r="AA18" s="112">
        <f t="shared" si="8"/>
        <v>27.61756374</v>
      </c>
      <c r="AB18" s="73">
        <v>12.0</v>
      </c>
      <c r="AC18" s="102">
        <v>3.53</v>
      </c>
      <c r="AD18" s="102">
        <v>2.46</v>
      </c>
      <c r="AE18" s="102">
        <v>2.56</v>
      </c>
      <c r="AF18" s="102">
        <v>3.55</v>
      </c>
      <c r="AG18" s="102">
        <v>13.5</v>
      </c>
      <c r="AH18" s="102">
        <v>2.0</v>
      </c>
      <c r="AI18" s="102">
        <v>12.520000000000001</v>
      </c>
      <c r="AJ18" s="102">
        <v>12.3</v>
      </c>
      <c r="AK18" s="102">
        <v>11.24</v>
      </c>
      <c r="AL18" s="113">
        <v>18410.0</v>
      </c>
      <c r="AM18" s="114">
        <v>0.1</v>
      </c>
      <c r="AN18" s="102">
        <v>0.89</v>
      </c>
      <c r="AO18" s="115">
        <f t="shared" si="9"/>
        <v>-22.15370115</v>
      </c>
      <c r="AP18" s="116">
        <f t="shared" si="10"/>
        <v>5.463862587</v>
      </c>
      <c r="AQ18" s="117">
        <f t="shared" si="11"/>
        <v>108.7447684</v>
      </c>
      <c r="AR18" s="103">
        <f t="array" ref="AR18">INDEX(Historical!$C$7:$C$1381,MATCH(B18,Historical!$B$7:$B$1403,0))*IF(AH18="n/a",1.03,IF(AH18&lt;0,1.01,IF(AH18&gt;10,1.1,(1+AH18/100))))</f>
        <v>1.7544</v>
      </c>
      <c r="AS18" s="112">
        <f t="shared" si="12"/>
        <v>1.92984</v>
      </c>
      <c r="AT18" s="112">
        <f t="shared" ref="AT18:AV18" si="26">IF($AK18="n/a",1.03*AS18,IF($AK18&lt;0,1.01*AS18,IF($AK18&gt;10,1.1*AS18,(1+$AK18/100)*AS18)))</f>
        <v>2.122824</v>
      </c>
      <c r="AU18" s="112">
        <f t="shared" si="26"/>
        <v>2.3351064</v>
      </c>
      <c r="AV18" s="112">
        <f t="shared" si="26"/>
        <v>2.56861704</v>
      </c>
      <c r="AW18" s="103">
        <f t="shared" si="14"/>
        <v>10.71078744</v>
      </c>
      <c r="AX18" s="118">
        <f t="shared" si="15"/>
        <v>10.98654984</v>
      </c>
      <c r="AY18" s="119">
        <v>0.77</v>
      </c>
      <c r="AZ18" s="114">
        <v>27.189999999999998</v>
      </c>
      <c r="BA18" s="114">
        <v>-10.94</v>
      </c>
      <c r="BB18" s="114">
        <v>-2.1399999999999997</v>
      </c>
      <c r="BC18" s="114">
        <v>6.09</v>
      </c>
      <c r="BD18" s="42"/>
      <c r="BE18" s="17">
        <v>2011.0</v>
      </c>
      <c r="BF18" s="17">
        <f t="shared" si="16"/>
        <v>0</v>
      </c>
      <c r="BG18" s="120">
        <v>3.5000000000000004</v>
      </c>
      <c r="BH18" s="15"/>
    </row>
    <row r="19" ht="11.25" customHeight="1">
      <c r="A19" s="55" t="s">
        <v>563</v>
      </c>
      <c r="B19" s="99" t="s">
        <v>564</v>
      </c>
      <c r="C19" s="100" t="s">
        <v>158</v>
      </c>
      <c r="D19" s="100" t="s">
        <v>362</v>
      </c>
      <c r="E19" s="101">
        <v>10.0</v>
      </c>
      <c r="F19" s="58">
        <v>404.0</v>
      </c>
      <c r="G19" s="58" t="s">
        <v>121</v>
      </c>
      <c r="H19" s="58" t="s">
        <v>121</v>
      </c>
      <c r="I19" s="150">
        <v>68.99</v>
      </c>
      <c r="J19" s="103">
        <f t="shared" si="2"/>
        <v>3.580229019</v>
      </c>
      <c r="K19" s="104">
        <v>0.6175</v>
      </c>
      <c r="L19" s="73">
        <v>4.0</v>
      </c>
      <c r="M19" s="23">
        <f t="shared" si="3"/>
        <v>2.47</v>
      </c>
      <c r="N19" s="105" t="s">
        <v>138</v>
      </c>
      <c r="O19" s="106">
        <v>0.5875</v>
      </c>
      <c r="P19" s="107">
        <v>43874.0</v>
      </c>
      <c r="Q19" s="107">
        <v>43891.0</v>
      </c>
      <c r="R19" s="23">
        <f t="shared" si="4"/>
        <v>5.106382979</v>
      </c>
      <c r="S19" s="108">
        <f t="array" ref="S19">IF(INDEX(Historical!$D$7:$D$1379,MATCH(B19,Historical!$B$7:$B$1403,0))=0,"n/a",(INDEX(Historical!$C$7:$C$1381,MATCH(B19,Historical!$B$7:$B$1403,0))/INDEX(Historical!$D$7:$D$1379,MATCH(B19,Historical!$B$7:$B$1403,0))-1)*100)</f>
        <v>4.910714286</v>
      </c>
      <c r="T19" s="108">
        <f t="array" ref="T19">IF(INDEX(Historical!$F$7:$F$1372,MATCH(B19,Historical!$B$7:$B$1403,0))=0,"n/a",((INDEX(Historical!$C$7:$C$1381,MATCH(B19,Historical!$B$7:$B$1403,0))/INDEX(Historical!$F$7:$F$1372,MATCH(B19,Historical!$B$7:$B$1403,0)))^(1/3)-1)*100)</f>
        <v>4.152134725</v>
      </c>
      <c r="U19" s="108">
        <f t="array" ref="U19">IF(INDEX(Historical!$H$7:$H$1372,MATCH(B19,Historical!$B$7:$B$1403,0))=0,"n/a",((INDEX(Historical!$C$7:$C$1381,MATCH(B19,Historical!$B$7:$B$1403,0))/INDEX(Historical!$H$7:$H$1372,MATCH(B19,Historical!$B$7:$B$1403,0)))^(1/5)-1)*100)</f>
        <v>3.696084542</v>
      </c>
      <c r="V19" s="108">
        <f t="array" ref="V19">IF(INDEX(Historical!$O$7:$O$1372,MATCH(B19,Historical!$B$7:$B$1403,0))=0,"n/a",((INDEX(Historical!$C$7:$C$1381,MATCH(B19,Historical!$B$7:$B$1403,0))/INDEX(Historical!$O$7:$O$1372,MATCH(B19,Historical!$B$7:$B$1403,0)))^(1/10)-1)*100)</f>
        <v>2.93321068</v>
      </c>
      <c r="W19" s="109">
        <f t="shared" si="5"/>
        <v>1.26008151</v>
      </c>
      <c r="X19" s="110">
        <f t="shared" si="6"/>
        <v>0.8400192141</v>
      </c>
      <c r="Y19" s="218"/>
      <c r="Z19" s="103">
        <f t="shared" si="7"/>
        <v>68.80222841</v>
      </c>
      <c r="AA19" s="112">
        <f t="shared" si="8"/>
        <v>19.21727019</v>
      </c>
      <c r="AB19" s="73">
        <v>12.0</v>
      </c>
      <c r="AC19" s="102">
        <v>3.59</v>
      </c>
      <c r="AD19" s="102">
        <v>2.75</v>
      </c>
      <c r="AE19" s="102">
        <v>2.87</v>
      </c>
      <c r="AF19" s="102">
        <v>1.6</v>
      </c>
      <c r="AG19" s="102">
        <v>8.4</v>
      </c>
      <c r="AH19" s="102">
        <v>6.2</v>
      </c>
      <c r="AI19" s="102">
        <v>12.55</v>
      </c>
      <c r="AJ19" s="102">
        <v>4.3999999999999995</v>
      </c>
      <c r="AK19" s="102">
        <v>7.000000000000001</v>
      </c>
      <c r="AL19" s="113">
        <v>3560.0</v>
      </c>
      <c r="AM19" s="114">
        <v>0.2</v>
      </c>
      <c r="AN19" s="102">
        <v>0.72</v>
      </c>
      <c r="AO19" s="115">
        <f t="shared" si="9"/>
        <v>-11.94095663</v>
      </c>
      <c r="AP19" s="116">
        <f t="shared" si="10"/>
        <v>7.276313561</v>
      </c>
      <c r="AQ19" s="117">
        <f t="shared" si="11"/>
        <v>16.90001865</v>
      </c>
      <c r="AR19" s="103">
        <f t="array" ref="AR19">INDEX(Historical!$C$7:$C$1381,MATCH(B19,Historical!$B$7:$B$1403,0))*IF(AH19="n/a",1.03,IF(AH19&lt;0,1.01,IF(AH19&gt;10,1.1,(1+AH19/100))))</f>
        <v>2.4957</v>
      </c>
      <c r="AS19" s="112">
        <f t="shared" si="12"/>
        <v>2.74527</v>
      </c>
      <c r="AT19" s="112">
        <f t="shared" ref="AT19:AV19" si="27">IF($AK19="n/a",1.03*AS19,IF($AK19&lt;0,1.01*AS19,IF($AK19&gt;10,1.1*AS19,(1+$AK19/100)*AS19)))</f>
        <v>2.9374389</v>
      </c>
      <c r="AU19" s="112">
        <f t="shared" si="27"/>
        <v>3.143059623</v>
      </c>
      <c r="AV19" s="112">
        <f t="shared" si="27"/>
        <v>3.363073797</v>
      </c>
      <c r="AW19" s="103">
        <f t="shared" si="14"/>
        <v>14.68454232</v>
      </c>
      <c r="AX19" s="118">
        <f t="shared" si="15"/>
        <v>21.28503018</v>
      </c>
      <c r="AY19" s="119">
        <v>0.15</v>
      </c>
      <c r="AZ19" s="114">
        <v>-5.6899999999999995</v>
      </c>
      <c r="BA19" s="114">
        <v>-22.13</v>
      </c>
      <c r="BB19" s="114">
        <v>-15.24</v>
      </c>
      <c r="BC19" s="114">
        <v>-17.53</v>
      </c>
      <c r="BD19" s="42"/>
      <c r="BE19" s="17">
        <v>2011.0</v>
      </c>
      <c r="BF19" s="17">
        <f t="shared" si="16"/>
        <v>0</v>
      </c>
      <c r="BG19" s="120">
        <v>3.5000000000000004</v>
      </c>
      <c r="BH19" s="15"/>
    </row>
    <row r="20" ht="11.25" customHeight="1">
      <c r="A20" s="55" t="s">
        <v>565</v>
      </c>
      <c r="B20" s="99" t="s">
        <v>566</v>
      </c>
      <c r="C20" s="100" t="s">
        <v>136</v>
      </c>
      <c r="D20" s="100" t="s">
        <v>137</v>
      </c>
      <c r="E20" s="101">
        <v>10.0</v>
      </c>
      <c r="F20" s="58">
        <v>425.0</v>
      </c>
      <c r="G20" s="58" t="s">
        <v>120</v>
      </c>
      <c r="H20" s="58" t="s">
        <v>120</v>
      </c>
      <c r="I20" s="150">
        <v>105.25</v>
      </c>
      <c r="J20" s="103">
        <f t="shared" si="2"/>
        <v>2.052256532</v>
      </c>
      <c r="K20" s="104">
        <v>0.54</v>
      </c>
      <c r="L20" s="73">
        <v>4.0</v>
      </c>
      <c r="M20" s="23">
        <f t="shared" si="3"/>
        <v>2.16</v>
      </c>
      <c r="N20" s="105" t="s">
        <v>143</v>
      </c>
      <c r="O20" s="106">
        <v>0.5</v>
      </c>
      <c r="P20" s="107">
        <v>43889.0</v>
      </c>
      <c r="Q20" s="107">
        <v>43922.0</v>
      </c>
      <c r="R20" s="23">
        <f t="shared" si="4"/>
        <v>8</v>
      </c>
      <c r="S20" s="108">
        <f t="array" ref="S20">IF(INDEX(Historical!$D$7:$D$1379,MATCH(B20,Historical!$B$7:$B$1403,0))=0,"n/a",(INDEX(Historical!$C$7:$C$1381,MATCH(B20,Historical!$B$7:$B$1403,0))/INDEX(Historical!$D$7:$D$1379,MATCH(B20,Historical!$B$7:$B$1403,0))-1)*100)</f>
        <v>12</v>
      </c>
      <c r="T20" s="108">
        <f t="array" ref="T20">IF(INDEX(Historical!$F$7:$F$1372,MATCH(B20,Historical!$B$7:$B$1403,0))=0,"n/a",((INDEX(Historical!$C$7:$C$1381,MATCH(B20,Historical!$B$7:$B$1403,0))/INDEX(Historical!$F$7:$F$1372,MATCH(B20,Historical!$B$7:$B$1403,0)))^(1/3)-1)*100)</f>
        <v>14.96230258</v>
      </c>
      <c r="U20" s="108">
        <f t="array" ref="U20">IF(INDEX(Historical!$H$7:$H$1372,MATCH(B20,Historical!$B$7:$B$1403,0))=0,"n/a",((INDEX(Historical!$C$7:$C$1381,MATCH(B20,Historical!$B$7:$B$1403,0))/INDEX(Historical!$H$7:$H$1372,MATCH(B20,Historical!$B$7:$B$1403,0)))^(1/5)-1)*100)</f>
        <v>11.84269147</v>
      </c>
      <c r="V20" s="108">
        <f t="array" ref="V20">IF(INDEX(Historical!$O$7:$O$1372,MATCH(B20,Historical!$B$7:$B$1403,0))=0,"n/a",((INDEX(Historical!$C$7:$C$1381,MATCH(B20,Historical!$B$7:$B$1403,0))/INDEX(Historical!$O$7:$O$1372,MATCH(B20,Historical!$B$7:$B$1403,0)))^(1/10)-1)*100)</f>
        <v>9.374632913</v>
      </c>
      <c r="W20" s="109">
        <f t="shared" si="5"/>
        <v>1.263269888</v>
      </c>
      <c r="X20" s="110">
        <f t="shared" si="6"/>
        <v>2.888461335</v>
      </c>
      <c r="Y20" s="149"/>
      <c r="Z20" s="103">
        <f t="shared" si="7"/>
        <v>15.35181237</v>
      </c>
      <c r="AA20" s="112">
        <f t="shared" si="8"/>
        <v>7.480454869</v>
      </c>
      <c r="AB20" s="73">
        <v>12.0</v>
      </c>
      <c r="AC20" s="102">
        <v>14.07</v>
      </c>
      <c r="AD20" s="102">
        <v>1.21</v>
      </c>
      <c r="AE20" s="102">
        <v>0.76</v>
      </c>
      <c r="AF20" s="102">
        <v>1.49</v>
      </c>
      <c r="AG20" s="102">
        <v>12.7</v>
      </c>
      <c r="AH20" s="102">
        <v>-15.8</v>
      </c>
      <c r="AI20" s="102">
        <v>5.74</v>
      </c>
      <c r="AJ20" s="102">
        <v>4.1000000000000005</v>
      </c>
      <c r="AK20" s="102">
        <v>6.1899999999999995</v>
      </c>
      <c r="AL20" s="113">
        <v>34050.0</v>
      </c>
      <c r="AM20" s="114">
        <v>0.3</v>
      </c>
      <c r="AN20" s="102">
        <v>0.29</v>
      </c>
      <c r="AO20" s="115">
        <f t="shared" si="9"/>
        <v>6.414493136</v>
      </c>
      <c r="AP20" s="116">
        <f t="shared" si="10"/>
        <v>13.894948</v>
      </c>
      <c r="AQ20" s="117">
        <f t="shared" si="11"/>
        <v>-29.6173072</v>
      </c>
      <c r="AR20" s="103">
        <f t="array" ref="AR20">INDEX(Historical!$C$7:$C$1381,MATCH(B20,Historical!$B$7:$B$1403,0))*IF(AH20="n/a",1.03,IF(AH20&lt;0,1.01,IF(AH20&gt;10,1.1,(1+AH20/100))))</f>
        <v>1.9796</v>
      </c>
      <c r="AS20" s="112">
        <f t="shared" si="12"/>
        <v>2.09322904</v>
      </c>
      <c r="AT20" s="112">
        <f t="shared" ref="AT20:AV20" si="28">IF($AK20="n/a",1.03*AS20,IF($AK20&lt;0,1.01*AS20,IF($AK20&gt;10,1.1*AS20,(1+$AK20/100)*AS20)))</f>
        <v>2.222799918</v>
      </c>
      <c r="AU20" s="112">
        <f t="shared" si="28"/>
        <v>2.360391232</v>
      </c>
      <c r="AV20" s="112">
        <f t="shared" si="28"/>
        <v>2.50649945</v>
      </c>
      <c r="AW20" s="103">
        <f t="shared" si="14"/>
        <v>11.16251964</v>
      </c>
      <c r="AX20" s="118">
        <f t="shared" si="15"/>
        <v>10.60571937</v>
      </c>
      <c r="AY20" s="119">
        <v>0.84</v>
      </c>
      <c r="AZ20" s="114">
        <v>14.099999999999998</v>
      </c>
      <c r="BA20" s="114">
        <v>-16.42</v>
      </c>
      <c r="BB20" s="114">
        <v>-9.98</v>
      </c>
      <c r="BC20" s="114">
        <v>-2.32</v>
      </c>
      <c r="BD20" s="42"/>
      <c r="BE20" s="17">
        <v>2011.0</v>
      </c>
      <c r="BF20" s="17">
        <f t="shared" si="16"/>
        <v>0</v>
      </c>
      <c r="BG20" s="120">
        <v>2.3</v>
      </c>
      <c r="BH20" s="108"/>
    </row>
    <row r="21" ht="11.25" customHeight="1">
      <c r="A21" s="55" t="s">
        <v>567</v>
      </c>
      <c r="B21" s="99" t="s">
        <v>568</v>
      </c>
      <c r="C21" s="100" t="s">
        <v>296</v>
      </c>
      <c r="D21" s="100" t="s">
        <v>569</v>
      </c>
      <c r="E21" s="101">
        <v>10.0</v>
      </c>
      <c r="F21" s="58">
        <v>342.0</v>
      </c>
      <c r="G21" s="58" t="s">
        <v>168</v>
      </c>
      <c r="H21" s="58" t="s">
        <v>168</v>
      </c>
      <c r="I21" s="150">
        <v>66.73</v>
      </c>
      <c r="J21" s="103">
        <f t="shared" si="2"/>
        <v>3.716469354</v>
      </c>
      <c r="K21" s="104">
        <v>0.62</v>
      </c>
      <c r="L21" s="73">
        <v>4.0</v>
      </c>
      <c r="M21" s="23">
        <f t="shared" si="3"/>
        <v>2.48</v>
      </c>
      <c r="N21" s="105" t="s">
        <v>434</v>
      </c>
      <c r="O21" s="106">
        <v>0.6</v>
      </c>
      <c r="P21" s="148">
        <v>43242.0</v>
      </c>
      <c r="Q21" s="148">
        <v>43258.0</v>
      </c>
      <c r="R21" s="23">
        <f t="shared" si="4"/>
        <v>3.333333333</v>
      </c>
      <c r="S21" s="108">
        <f t="array" ref="S21">IF(INDEX(Historical!$D$7:$D$1379,MATCH(B21,Historical!$B$7:$B$1403,0))=0,"n/a",(INDEX(Historical!$C$7:$C$1381,MATCH(B21,Historical!$B$7:$B$1403,0))/INDEX(Historical!$D$7:$D$1379,MATCH(B21,Historical!$B$7:$B$1403,0))-1)*100)</f>
        <v>0.8130081301</v>
      </c>
      <c r="T21" s="108">
        <f t="array" ref="T21">IF(INDEX(Historical!$F$7:$F$1372,MATCH(B21,Historical!$B$7:$B$1403,0))=0,"n/a",((INDEX(Historical!$C$7:$C$1381,MATCH(B21,Historical!$B$7:$B$1403,0))/INDEX(Historical!$F$7:$F$1372,MATCH(B21,Historical!$B$7:$B$1403,0)))^(1/3)-1)*100)</f>
        <v>2.543455524</v>
      </c>
      <c r="U21" s="108">
        <f t="array" ref="U21">IF(INDEX(Historical!$H$7:$H$1372,MATCH(B21,Historical!$B$7:$B$1403,0))=0,"n/a",((INDEX(Historical!$C$7:$C$1381,MATCH(B21,Historical!$B$7:$B$1403,0))/INDEX(Historical!$H$7:$H$1372,MATCH(B21,Historical!$B$7:$B$1403,0)))^(1/5)-1)*100)</f>
        <v>3.186567045</v>
      </c>
      <c r="V21" s="108">
        <f t="array" ref="V21">IF(INDEX(Historical!$O$7:$O$1372,MATCH(B21,Historical!$B$7:$B$1403,0))=0,"n/a",((INDEX(Historical!$C$7:$C$1381,MATCH(B21,Historical!$B$7:$B$1403,0))/INDEX(Historical!$O$7:$O$1372,MATCH(B21,Historical!$B$7:$B$1403,0)))^(1/10)-1)*100)</f>
        <v>28.00391083</v>
      </c>
      <c r="W21" s="109">
        <f t="shared" si="5"/>
        <v>0.1137900726</v>
      </c>
      <c r="X21" s="110" t="str">
        <f t="shared" si="6"/>
        <v>n/a</v>
      </c>
      <c r="Y21" s="149" t="s">
        <v>570</v>
      </c>
      <c r="Z21" s="103">
        <f t="shared" si="7"/>
        <v>46.96969697</v>
      </c>
      <c r="AA21" s="112">
        <f t="shared" si="8"/>
        <v>12.63825758</v>
      </c>
      <c r="AB21" s="73">
        <v>12.0</v>
      </c>
      <c r="AC21" s="102">
        <v>5.28</v>
      </c>
      <c r="AD21" s="102">
        <v>1.57</v>
      </c>
      <c r="AE21" s="102">
        <v>0.7</v>
      </c>
      <c r="AF21" s="102">
        <v>2.93</v>
      </c>
      <c r="AG21" s="102">
        <v>12.6</v>
      </c>
      <c r="AH21" s="102">
        <v>-42.0</v>
      </c>
      <c r="AI21" s="102">
        <v>13.459999999999999</v>
      </c>
      <c r="AJ21" s="102">
        <v>-3.2</v>
      </c>
      <c r="AK21" s="102">
        <v>8.07</v>
      </c>
      <c r="AL21" s="113">
        <v>5950.0</v>
      </c>
      <c r="AM21" s="114">
        <v>0.2</v>
      </c>
      <c r="AN21" s="102">
        <v>1.06</v>
      </c>
      <c r="AO21" s="115">
        <f t="shared" si="9"/>
        <v>-5.735221176</v>
      </c>
      <c r="AP21" s="116">
        <f t="shared" si="10"/>
        <v>6.9030364</v>
      </c>
      <c r="AQ21" s="117">
        <f t="shared" si="11"/>
        <v>28.28803477</v>
      </c>
      <c r="AR21" s="103">
        <f t="array" ref="AR21">INDEX(Historical!$C$7:$C$1381,MATCH(B21,Historical!$B$7:$B$1403,0))*IF(AH21="n/a",1.03,IF(AH21&lt;0,1.01,IF(AH21&gt;10,1.1,(1+AH21/100))))</f>
        <v>2.5048</v>
      </c>
      <c r="AS21" s="112">
        <f t="shared" si="12"/>
        <v>2.75528</v>
      </c>
      <c r="AT21" s="112">
        <f t="shared" ref="AT21:AV21" si="29">IF($AK21="n/a",1.03*AS21,IF($AK21&lt;0,1.01*AS21,IF($AK21&gt;10,1.1*AS21,(1+$AK21/100)*AS21)))</f>
        <v>2.977631096</v>
      </c>
      <c r="AU21" s="112">
        <f t="shared" si="29"/>
        <v>3.217925925</v>
      </c>
      <c r="AV21" s="112">
        <f t="shared" si="29"/>
        <v>3.477612548</v>
      </c>
      <c r="AW21" s="103">
        <f t="shared" si="14"/>
        <v>14.93324957</v>
      </c>
      <c r="AX21" s="118">
        <f t="shared" si="15"/>
        <v>22.37861467</v>
      </c>
      <c r="AY21" s="119">
        <v>1.51</v>
      </c>
      <c r="AZ21" s="114">
        <v>9.27</v>
      </c>
      <c r="BA21" s="114">
        <v>-23.31</v>
      </c>
      <c r="BB21" s="114">
        <v>-15.939999999999998</v>
      </c>
      <c r="BC21" s="114">
        <v>-11.219999999999999</v>
      </c>
      <c r="BD21" s="42"/>
      <c r="BE21" s="17">
        <v>2010.0</v>
      </c>
      <c r="BF21" s="17">
        <f t="shared" si="16"/>
        <v>0</v>
      </c>
      <c r="BG21" s="120">
        <v>3.6999999999999997</v>
      </c>
      <c r="BH21" s="15"/>
    </row>
    <row r="22" ht="11.25" customHeight="1">
      <c r="A22" s="121" t="s">
        <v>571</v>
      </c>
      <c r="B22" s="122" t="s">
        <v>572</v>
      </c>
      <c r="C22" s="100" t="s">
        <v>177</v>
      </c>
      <c r="D22" s="100" t="s">
        <v>573</v>
      </c>
      <c r="E22" s="123">
        <v>10.0</v>
      </c>
      <c r="F22" s="58">
        <v>408.0</v>
      </c>
      <c r="G22" s="124" t="s">
        <v>120</v>
      </c>
      <c r="H22" s="124" t="s">
        <v>120</v>
      </c>
      <c r="I22" s="216">
        <v>199.73</v>
      </c>
      <c r="J22" s="126">
        <f t="shared" si="2"/>
        <v>3.20432584</v>
      </c>
      <c r="K22" s="127">
        <v>1.6</v>
      </c>
      <c r="L22" s="128">
        <v>4.0</v>
      </c>
      <c r="M22" s="129">
        <f t="shared" si="3"/>
        <v>6.4</v>
      </c>
      <c r="N22" s="130" t="s">
        <v>300</v>
      </c>
      <c r="O22" s="131">
        <v>1.45</v>
      </c>
      <c r="P22" s="132">
        <v>43873.0</v>
      </c>
      <c r="Q22" s="132">
        <v>43895.0</v>
      </c>
      <c r="R22" s="129">
        <f t="shared" si="4"/>
        <v>10.34482759</v>
      </c>
      <c r="S22" s="108">
        <f t="array" ref="S22">IF(INDEX(Historical!$D$7:$D$1379,MATCH(B22,Historical!$B$7:$B$1403,0))=0,"n/a",(INDEX(Historical!$C$7:$C$1381,MATCH(B22,Historical!$B$7:$B$1403,0))/INDEX(Historical!$D$7:$D$1379,MATCH(B22,Historical!$B$7:$B$1403,0))-1)*100)</f>
        <v>9.848484848</v>
      </c>
      <c r="T22" s="108">
        <f t="array" ref="T22">IF(INDEX(Historical!$F$7:$F$1372,MATCH(B22,Historical!$B$7:$B$1403,0))=0,"n/a",((INDEX(Historical!$C$7:$C$1381,MATCH(B22,Historical!$B$7:$B$1403,0))/INDEX(Historical!$F$7:$F$1372,MATCH(B22,Historical!$B$7:$B$1403,0)))^(1/3)-1)*100)</f>
        <v>13.1851196</v>
      </c>
      <c r="U22" s="108">
        <f t="array" ref="U22">IF(INDEX(Historical!$H$7:$H$1372,MATCH(B22,Historical!$B$7:$B$1403,0))=0,"n/a",((INDEX(Historical!$C$7:$C$1381,MATCH(B22,Historical!$B$7:$B$1403,0))/INDEX(Historical!$H$7:$H$1372,MATCH(B22,Historical!$B$7:$B$1403,0)))^(1/5)-1)*100)</f>
        <v>18.90705787</v>
      </c>
      <c r="V22" s="108" t="str">
        <f t="array" ref="V22">IF(INDEX(Historical!$O$7:$O$1372,MATCH(B22,Historical!$B$7:$B$1403,0))=0,"n/a",((INDEX(Historical!$C$7:$C$1381,MATCH(B22,Historical!$B$7:$B$1403,0))/INDEX(Historical!$O$7:$O$1372,MATCH(B22,Historical!$B$7:$B$1403,0)))^(1/10)-1)*100)</f>
        <v>n/a</v>
      </c>
      <c r="W22" s="109" t="str">
        <f t="shared" si="5"/>
        <v>n/a</v>
      </c>
      <c r="X22" s="110">
        <f t="shared" si="6"/>
        <v>1.350504133</v>
      </c>
      <c r="Y22" s="174"/>
      <c r="Z22" s="126">
        <f t="shared" si="7"/>
        <v>49.68944099</v>
      </c>
      <c r="AA22" s="134">
        <f t="shared" si="8"/>
        <v>15.50698758</v>
      </c>
      <c r="AB22" s="128">
        <v>12.0</v>
      </c>
      <c r="AC22" s="125">
        <v>12.88</v>
      </c>
      <c r="AD22" s="125">
        <v>2.17</v>
      </c>
      <c r="AE22" s="125">
        <v>5.07</v>
      </c>
      <c r="AF22" s="125">
        <v>12.25</v>
      </c>
      <c r="AG22" s="125">
        <v>74.3</v>
      </c>
      <c r="AH22" s="125">
        <v>2.0</v>
      </c>
      <c r="AI22" s="125">
        <v>9.030000000000001</v>
      </c>
      <c r="AJ22" s="125">
        <v>14.000000000000002</v>
      </c>
      <c r="AK22" s="125">
        <v>7.16</v>
      </c>
      <c r="AL22" s="135">
        <v>118440.0</v>
      </c>
      <c r="AM22" s="219">
        <v>0.22</v>
      </c>
      <c r="AN22" s="125">
        <v>3.09</v>
      </c>
      <c r="AO22" s="137">
        <f t="shared" si="9"/>
        <v>6.604396131</v>
      </c>
      <c r="AP22" s="138">
        <f t="shared" si="10"/>
        <v>22.11138371</v>
      </c>
      <c r="AQ22" s="139">
        <f t="shared" si="11"/>
        <v>190.5631297</v>
      </c>
      <c r="AR22" s="103">
        <f t="array" ref="AR22">INDEX(Historical!$C$7:$C$1381,MATCH(B22,Historical!$B$7:$B$1403,0))*IF(AH22="n/a",1.03,IF(AH22&lt;0,1.01,IF(AH22&gt;10,1.1,(1+AH22/100))))</f>
        <v>5.916</v>
      </c>
      <c r="AS22" s="134">
        <f t="shared" si="12"/>
        <v>6.4502148</v>
      </c>
      <c r="AT22" s="134">
        <f t="shared" ref="AT22:AV22" si="30">IF($AK22="n/a",1.03*AS22,IF($AK22&lt;0,1.01*AS22,IF($AK22&gt;10,1.1*AS22,(1+$AK22/100)*AS22)))</f>
        <v>6.91205018</v>
      </c>
      <c r="AU22" s="134">
        <f t="shared" si="30"/>
        <v>7.406952973</v>
      </c>
      <c r="AV22" s="134">
        <f t="shared" si="30"/>
        <v>7.937290805</v>
      </c>
      <c r="AW22" s="126">
        <f t="shared" si="14"/>
        <v>34.62250876</v>
      </c>
      <c r="AX22" s="140">
        <f t="shared" si="15"/>
        <v>17.33465616</v>
      </c>
      <c r="AY22" s="141">
        <v>1.13</v>
      </c>
      <c r="AZ22" s="136">
        <v>20.1</v>
      </c>
      <c r="BA22" s="136">
        <v>-18.47</v>
      </c>
      <c r="BB22" s="136">
        <v>-13.8</v>
      </c>
      <c r="BC22" s="136">
        <v>-2.82</v>
      </c>
      <c r="BD22" s="142"/>
      <c r="BE22" s="17">
        <v>2011.0</v>
      </c>
      <c r="BF22" s="17">
        <f t="shared" si="16"/>
        <v>0</v>
      </c>
      <c r="BG22" s="143">
        <v>12.9</v>
      </c>
      <c r="BH22" s="217"/>
    </row>
    <row r="23" ht="11.25" customHeight="1">
      <c r="A23" s="155" t="s">
        <v>574</v>
      </c>
      <c r="B23" s="99" t="s">
        <v>575</v>
      </c>
      <c r="C23" s="100" t="s">
        <v>125</v>
      </c>
      <c r="D23" s="100" t="s">
        <v>126</v>
      </c>
      <c r="E23" s="101">
        <v>14.0</v>
      </c>
      <c r="F23" s="58">
        <v>274.0</v>
      </c>
      <c r="G23" s="58" t="s">
        <v>168</v>
      </c>
      <c r="H23" s="58" t="s">
        <v>168</v>
      </c>
      <c r="I23" s="150">
        <v>3.3</v>
      </c>
      <c r="J23" s="103">
        <f t="shared" si="2"/>
        <v>3.03030303</v>
      </c>
      <c r="K23" s="104">
        <v>0.025</v>
      </c>
      <c r="L23" s="73">
        <v>4.0</v>
      </c>
      <c r="M23" s="23">
        <f t="shared" si="3"/>
        <v>0.1</v>
      </c>
      <c r="N23" s="105" t="s">
        <v>576</v>
      </c>
      <c r="O23" s="106">
        <v>0.0225</v>
      </c>
      <c r="P23" s="146">
        <v>43553.0</v>
      </c>
      <c r="Q23" s="146">
        <v>43581.0</v>
      </c>
      <c r="R23" s="23">
        <f t="shared" si="4"/>
        <v>11.11111111</v>
      </c>
      <c r="S23" s="108">
        <f t="array" ref="S23">IF(INDEX(Historical!$D$7:$D$1379,MATCH(B23,Historical!$B$7:$B$1403,0))=0,"n/a",(INDEX(Historical!$C$7:$C$1381,MATCH(B23,Historical!$B$7:$B$1403,0))/INDEX(Historical!$D$7:$D$1379,MATCH(B23,Historical!$B$7:$B$1403,0))-1)*100)</f>
        <v>11.42857143</v>
      </c>
      <c r="T23" s="108">
        <f t="array" ref="T23">IF(INDEX(Historical!$F$7:$F$1372,MATCH(B23,Historical!$B$7:$B$1403,0))=0,"n/a",((INDEX(Historical!$C$7:$C$1381,MATCH(B23,Historical!$B$7:$B$1403,0))/INDEX(Historical!$F$7:$F$1372,MATCH(B23,Historical!$B$7:$B$1403,0)))^(1/3)-1)*100)</f>
        <v>7.721734502</v>
      </c>
      <c r="U23" s="108">
        <f t="array" ref="U23">IF(INDEX(Historical!$H$7:$H$1372,MATCH(B23,Historical!$B$7:$B$1403,0))=0,"n/a",((INDEX(Historical!$C$7:$C$1381,MATCH(B23,Historical!$B$7:$B$1403,0))/INDEX(Historical!$H$7:$H$1372,MATCH(B23,Historical!$B$7:$B$1403,0)))^(1/5)-1)*100)</f>
        <v>8.116539326</v>
      </c>
      <c r="V23" s="108">
        <f t="array" ref="V23">IF(INDEX(Historical!$O$7:$O$1372,MATCH(B23,Historical!$B$7:$B$1403,0))=0,"n/a",((INDEX(Historical!$C$7:$C$1381,MATCH(B23,Historical!$B$7:$B$1403,0))/INDEX(Historical!$O$7:$O$1372,MATCH(B23,Historical!$B$7:$B$1403,0)))^(1/10)-1)*100)</f>
        <v>12.50927758</v>
      </c>
      <c r="W23" s="109">
        <f t="shared" si="5"/>
        <v>0.6488415717</v>
      </c>
      <c r="X23" s="110" t="str">
        <f t="shared" si="6"/>
        <v>n/a</v>
      </c>
      <c r="Y23" s="149"/>
      <c r="Z23" s="103">
        <f t="shared" si="7"/>
        <v>50</v>
      </c>
      <c r="AA23" s="112">
        <f t="shared" si="8"/>
        <v>16.5</v>
      </c>
      <c r="AB23" s="73">
        <v>12.0</v>
      </c>
      <c r="AC23" s="102">
        <v>0.2</v>
      </c>
      <c r="AD23" s="102" t="s">
        <v>128</v>
      </c>
      <c r="AE23" s="102">
        <v>2.53</v>
      </c>
      <c r="AF23" s="102">
        <v>5.09</v>
      </c>
      <c r="AG23" s="102" t="s">
        <v>128</v>
      </c>
      <c r="AH23" s="102" t="s">
        <v>128</v>
      </c>
      <c r="AI23" s="102" t="s">
        <v>128</v>
      </c>
      <c r="AJ23" s="102" t="s">
        <v>128</v>
      </c>
      <c r="AK23" s="102" t="s">
        <v>128</v>
      </c>
      <c r="AL23" s="113">
        <v>105.82</v>
      </c>
      <c r="AM23" s="114" t="s">
        <v>128</v>
      </c>
      <c r="AN23" s="102" t="s">
        <v>128</v>
      </c>
      <c r="AO23" s="115">
        <f t="shared" si="9"/>
        <v>-5.353157644</v>
      </c>
      <c r="AP23" s="116">
        <f t="shared" si="10"/>
        <v>11.14684236</v>
      </c>
      <c r="AQ23" s="117">
        <f t="shared" si="11"/>
        <v>93.20110421</v>
      </c>
      <c r="AR23" s="103">
        <f t="array" ref="AR23">INDEX(Historical!$C$7:$C$1381,MATCH(B23,Historical!$B$7:$B$1403,0))*IF(AH23="n/a",1.03,IF(AH23&lt;0,1.01,IF(AH23&gt;10,1.1,(1+AH23/100))))</f>
        <v>0.100425</v>
      </c>
      <c r="AS23" s="112">
        <f t="shared" si="12"/>
        <v>0.10343775</v>
      </c>
      <c r="AT23" s="112">
        <f t="shared" ref="AT23:AV23" si="31">IF($AK23="n/a",1.03*AS23,IF($AK23&lt;0,1.01*AS23,IF($AK23&gt;10,1.1*AS23,(1+$AK23/100)*AS23)))</f>
        <v>0.1065408825</v>
      </c>
      <c r="AU23" s="112">
        <f t="shared" si="31"/>
        <v>0.109737109</v>
      </c>
      <c r="AV23" s="112">
        <f t="shared" si="31"/>
        <v>0.1130292222</v>
      </c>
      <c r="AW23" s="103">
        <f t="shared" si="14"/>
        <v>0.5331699637</v>
      </c>
      <c r="AX23" s="118">
        <f t="shared" si="15"/>
        <v>16.15666557</v>
      </c>
      <c r="AY23" s="119">
        <v>0.14</v>
      </c>
      <c r="AZ23" s="114">
        <v>8.910891089108919</v>
      </c>
      <c r="BA23" s="114">
        <v>-12.928759894459107</v>
      </c>
      <c r="BB23" s="114">
        <v>-2.6548672566371723</v>
      </c>
      <c r="BC23" s="114">
        <v>-5.982905982905984</v>
      </c>
      <c r="BD23" s="42" t="s">
        <v>112</v>
      </c>
      <c r="BE23" s="17">
        <v>2006.0</v>
      </c>
      <c r="BF23" s="17">
        <f t="shared" si="16"/>
        <v>1</v>
      </c>
      <c r="BG23" s="120" t="s">
        <v>128</v>
      </c>
      <c r="BH23" s="15"/>
    </row>
    <row r="24" ht="11.25" customHeight="1">
      <c r="A24" s="155" t="s">
        <v>577</v>
      </c>
      <c r="B24" s="99" t="s">
        <v>578</v>
      </c>
      <c r="C24" s="100" t="s">
        <v>136</v>
      </c>
      <c r="D24" s="100" t="s">
        <v>183</v>
      </c>
      <c r="E24" s="101">
        <v>15.0</v>
      </c>
      <c r="F24" s="58">
        <v>256.0</v>
      </c>
      <c r="G24" s="58" t="s">
        <v>120</v>
      </c>
      <c r="H24" s="58" t="s">
        <v>120</v>
      </c>
      <c r="I24" s="150">
        <v>141.3</v>
      </c>
      <c r="J24" s="103">
        <f t="shared" si="2"/>
        <v>2.745930644</v>
      </c>
      <c r="K24" s="104">
        <v>0.97</v>
      </c>
      <c r="L24" s="73">
        <v>4.0</v>
      </c>
      <c r="M24" s="23">
        <f t="shared" si="3"/>
        <v>3.88</v>
      </c>
      <c r="N24" s="105" t="s">
        <v>579</v>
      </c>
      <c r="O24" s="106">
        <v>0.9</v>
      </c>
      <c r="P24" s="107">
        <v>43588.0</v>
      </c>
      <c r="Q24" s="107">
        <v>43602.0</v>
      </c>
      <c r="R24" s="23">
        <f t="shared" si="4"/>
        <v>7.777777778</v>
      </c>
      <c r="S24" s="108">
        <f t="array" ref="S24">IF(INDEX(Historical!$D$7:$D$1379,MATCH(B24,Historical!$B$7:$B$1403,0))=0,"n/a",(INDEX(Historical!$C$7:$C$1381,MATCH(B24,Historical!$B$7:$B$1403,0))/INDEX(Historical!$D$7:$D$1379,MATCH(B24,Historical!$B$7:$B$1403,0))-1)*100)</f>
        <v>7.932011331</v>
      </c>
      <c r="T24" s="108">
        <f t="array" ref="T24">IF(INDEX(Historical!$F$7:$F$1372,MATCH(B24,Historical!$B$7:$B$1403,0))=0,"n/a",((INDEX(Historical!$C$7:$C$1381,MATCH(B24,Historical!$B$7:$B$1403,0))/INDEX(Historical!$F$7:$F$1372,MATCH(B24,Historical!$B$7:$B$1403,0)))^(1/3)-1)*100)</f>
        <v>9.273295636</v>
      </c>
      <c r="U24" s="108">
        <f t="array" ref="U24">IF(INDEX(Historical!$H$7:$H$1372,MATCH(B24,Historical!$B$7:$B$1403,0))=0,"n/a",((INDEX(Historical!$C$7:$C$1381,MATCH(B24,Historical!$B$7:$B$1403,0))/INDEX(Historical!$H$7:$H$1372,MATCH(B24,Historical!$B$7:$B$1403,0)))^(1/5)-1)*100)</f>
        <v>11.01030792</v>
      </c>
      <c r="V24" s="108">
        <f t="array" ref="V24">IF(INDEX(Historical!$O$7:$O$1372,MATCH(B24,Historical!$B$7:$B$1403,0))=0,"n/a",((INDEX(Historical!$C$7:$C$1381,MATCH(B24,Historical!$B$7:$B$1403,0))/INDEX(Historical!$O$7:$O$1372,MATCH(B24,Historical!$B$7:$B$1403,0)))^(1/10)-1)*100)</f>
        <v>18.80688419</v>
      </c>
      <c r="W24" s="109">
        <f t="shared" si="5"/>
        <v>0.5854402999</v>
      </c>
      <c r="X24" s="110">
        <f t="shared" si="6"/>
        <v>0.6476651719</v>
      </c>
      <c r="Y24" s="159"/>
      <c r="Z24" s="103">
        <f t="shared" si="7"/>
        <v>27.81362007</v>
      </c>
      <c r="AA24" s="112">
        <f t="shared" si="8"/>
        <v>10.12903226</v>
      </c>
      <c r="AB24" s="73">
        <v>12.0</v>
      </c>
      <c r="AC24" s="102">
        <v>13.95</v>
      </c>
      <c r="AD24" s="102">
        <v>0.88</v>
      </c>
      <c r="AE24" s="102">
        <v>1.42</v>
      </c>
      <c r="AF24" s="102">
        <v>3.13</v>
      </c>
      <c r="AG24" s="102">
        <v>32.9</v>
      </c>
      <c r="AH24" s="102">
        <v>25.900000000000002</v>
      </c>
      <c r="AI24" s="102">
        <v>11.72</v>
      </c>
      <c r="AJ24" s="102">
        <v>17.0</v>
      </c>
      <c r="AK24" s="102">
        <v>11.559999999999999</v>
      </c>
      <c r="AL24" s="113">
        <v>18340.0</v>
      </c>
      <c r="AM24" s="114">
        <v>0.4</v>
      </c>
      <c r="AN24" s="102">
        <v>3.07</v>
      </c>
      <c r="AO24" s="115">
        <f t="shared" si="9"/>
        <v>3.627206308</v>
      </c>
      <c r="AP24" s="116">
        <f t="shared" si="10"/>
        <v>13.75623857</v>
      </c>
      <c r="AQ24" s="117">
        <f t="shared" si="11"/>
        <v>18.70387238</v>
      </c>
      <c r="AR24" s="103">
        <f t="array" ref="AR24">INDEX(Historical!$C$7:$C$1381,MATCH(B24,Historical!$B$7:$B$1403,0))*IF(AH24="n/a",1.03,IF(AH24&lt;0,1.01,IF(AH24&gt;10,1.1,(1+AH24/100))))</f>
        <v>4.191</v>
      </c>
      <c r="AS24" s="112">
        <f t="shared" si="12"/>
        <v>4.6101</v>
      </c>
      <c r="AT24" s="112">
        <f t="shared" ref="AT24:AV24" si="32">IF($AK24="n/a",1.03*AS24,IF($AK24&lt;0,1.01*AS24,IF($AK24&gt;10,1.1*AS24,(1+$AK24/100)*AS24)))</f>
        <v>5.07111</v>
      </c>
      <c r="AU24" s="112">
        <f t="shared" si="32"/>
        <v>5.578221</v>
      </c>
      <c r="AV24" s="112">
        <f t="shared" si="32"/>
        <v>6.1360431</v>
      </c>
      <c r="AW24" s="103">
        <f t="shared" si="14"/>
        <v>25.5864741</v>
      </c>
      <c r="AX24" s="118">
        <f t="shared" si="15"/>
        <v>18.10790807</v>
      </c>
      <c r="AY24" s="119">
        <v>1.87</v>
      </c>
      <c r="AZ24" s="114">
        <v>16.23</v>
      </c>
      <c r="BA24" s="114">
        <v>-21.87</v>
      </c>
      <c r="BB24" s="114">
        <v>-16.55</v>
      </c>
      <c r="BC24" s="114">
        <v>-6.890000000000001</v>
      </c>
      <c r="BD24" s="42"/>
      <c r="BE24" s="17">
        <v>2005.0</v>
      </c>
      <c r="BF24" s="17">
        <f t="shared" si="16"/>
        <v>1</v>
      </c>
      <c r="BG24" s="120">
        <v>1.3</v>
      </c>
      <c r="BH24" s="55"/>
    </row>
    <row r="25" ht="11.25" customHeight="1">
      <c r="A25" s="220" t="s">
        <v>580</v>
      </c>
      <c r="B25" s="99" t="s">
        <v>581</v>
      </c>
      <c r="C25" s="100" t="s">
        <v>272</v>
      </c>
      <c r="D25" s="100" t="s">
        <v>273</v>
      </c>
      <c r="E25" s="101">
        <v>10.0</v>
      </c>
      <c r="F25" s="58">
        <v>392.0</v>
      </c>
      <c r="G25" s="58" t="s">
        <v>168</v>
      </c>
      <c r="H25" s="58" t="s">
        <v>168</v>
      </c>
      <c r="I25" s="150">
        <v>226.8</v>
      </c>
      <c r="J25" s="103">
        <f t="shared" si="2"/>
        <v>1.781305115</v>
      </c>
      <c r="K25" s="104">
        <v>1.01</v>
      </c>
      <c r="L25" s="73">
        <v>4.0</v>
      </c>
      <c r="M25" s="23">
        <f t="shared" si="3"/>
        <v>4.04</v>
      </c>
      <c r="N25" s="105" t="s">
        <v>576</v>
      </c>
      <c r="O25" s="106">
        <v>0.95</v>
      </c>
      <c r="P25" s="107">
        <v>43824.0</v>
      </c>
      <c r="Q25" s="107">
        <v>43843.0</v>
      </c>
      <c r="R25" s="23">
        <f t="shared" si="4"/>
        <v>6.315789474</v>
      </c>
      <c r="S25" s="108">
        <f t="array" ref="S25">IF(INDEX(Historical!$D$7:$D$1379,MATCH(B25,Historical!$B$7:$B$1403,0))=0,"n/a",(INDEX(Historical!$C$7:$C$1381,MATCH(B25,Historical!$B$7:$B$1403,0))/INDEX(Historical!$D$7:$D$1379,MATCH(B25,Historical!$B$7:$B$1403,0))-1)*100)</f>
        <v>19.93355482</v>
      </c>
      <c r="T25" s="108">
        <f t="array" ref="T25">IF(INDEX(Historical!$F$7:$F$1372,MATCH(B25,Historical!$B$7:$B$1403,0))=0,"n/a",((INDEX(Historical!$C$7:$C$1381,MATCH(B25,Historical!$B$7:$B$1403,0))/INDEX(Historical!$F$7:$F$1372,MATCH(B25,Historical!$B$7:$B$1403,0)))^(1/3)-1)*100)</f>
        <v>17.94915675</v>
      </c>
      <c r="U25" s="108">
        <f t="array" ref="U25">IF(INDEX(Historical!$H$7:$H$1372,MATCH(B25,Historical!$B$7:$B$1403,0))=0,"n/a",((INDEX(Historical!$C$7:$C$1381,MATCH(B25,Historical!$B$7:$B$1403,0))/INDEX(Historical!$H$7:$H$1372,MATCH(B25,Historical!$B$7:$B$1403,0)))^(1/5)-1)*100)</f>
        <v>20.8581197</v>
      </c>
      <c r="V25" s="108" t="str">
        <f t="array" ref="V25">IF(INDEX(Historical!$O$7:$O$1372,MATCH(B25,Historical!$B$7:$B$1403,0))=0,"n/a",((INDEX(Historical!$C$7:$C$1381,MATCH(B25,Historical!$B$7:$B$1403,0))/INDEX(Historical!$O$7:$O$1372,MATCH(B25,Historical!$B$7:$B$1403,0)))^(1/10)-1)*100)</f>
        <v>n/a</v>
      </c>
      <c r="W25" s="109" t="str">
        <f t="shared" si="5"/>
        <v>n/a</v>
      </c>
      <c r="X25" s="110">
        <f t="shared" si="6"/>
        <v>1.399873805</v>
      </c>
      <c r="Y25" s="133" t="s">
        <v>582</v>
      </c>
      <c r="Z25" s="103">
        <f t="shared" si="7"/>
        <v>112.2222222</v>
      </c>
      <c r="AA25" s="112">
        <f t="shared" si="8"/>
        <v>63</v>
      </c>
      <c r="AB25" s="73">
        <v>12.0</v>
      </c>
      <c r="AC25" s="102">
        <v>3.6</v>
      </c>
      <c r="AD25" s="102">
        <v>2.85</v>
      </c>
      <c r="AE25" s="102">
        <v>12.93</v>
      </c>
      <c r="AF25" s="102">
        <v>19.16</v>
      </c>
      <c r="AG25" s="102">
        <v>30.0</v>
      </c>
      <c r="AH25" s="102">
        <v>3.8</v>
      </c>
      <c r="AI25" s="102">
        <v>13.54</v>
      </c>
      <c r="AJ25" s="102">
        <v>14.899999999999999</v>
      </c>
      <c r="AK25" s="102">
        <v>22.1</v>
      </c>
      <c r="AL25" s="113">
        <v>100670.0</v>
      </c>
      <c r="AM25" s="114">
        <v>0.1</v>
      </c>
      <c r="AN25" s="102">
        <v>4.1</v>
      </c>
      <c r="AO25" s="115">
        <f t="shared" si="9"/>
        <v>-40.36057519</v>
      </c>
      <c r="AP25" s="116">
        <f t="shared" si="10"/>
        <v>22.63942481</v>
      </c>
      <c r="AQ25" s="117">
        <f t="shared" si="11"/>
        <v>632.4479504</v>
      </c>
      <c r="AR25" s="103">
        <f t="array" ref="AR25">INDEX(Historical!$C$7:$C$1381,MATCH(B25,Historical!$B$7:$B$1403,0))*IF(AH25="n/a",1.03,IF(AH25&lt;0,1.01,IF(AH25&gt;10,1.1,(1+AH25/100))))</f>
        <v>3.74718</v>
      </c>
      <c r="AS25" s="112">
        <f t="shared" si="12"/>
        <v>4.121898</v>
      </c>
      <c r="AT25" s="112">
        <f t="shared" ref="AT25:AV25" si="33">IF($AK25="n/a",1.03*AS25,IF($AK25&lt;0,1.01*AS25,IF($AK25&gt;10,1.1*AS25,(1+$AK25/100)*AS25)))</f>
        <v>4.5340878</v>
      </c>
      <c r="AU25" s="112">
        <f t="shared" si="33"/>
        <v>4.98749658</v>
      </c>
      <c r="AV25" s="112">
        <f t="shared" si="33"/>
        <v>5.486246238</v>
      </c>
      <c r="AW25" s="103">
        <f t="shared" si="14"/>
        <v>22.87690862</v>
      </c>
      <c r="AX25" s="118">
        <f t="shared" si="15"/>
        <v>10.08682038</v>
      </c>
      <c r="AY25" s="119">
        <v>0.44</v>
      </c>
      <c r="AZ25" s="114">
        <v>31.56</v>
      </c>
      <c r="BA25" s="114">
        <v>-12.3</v>
      </c>
      <c r="BB25" s="114">
        <v>-3.62</v>
      </c>
      <c r="BC25" s="114">
        <v>2.96</v>
      </c>
      <c r="BD25" s="42"/>
      <c r="BE25" s="17">
        <v>2011.0</v>
      </c>
      <c r="BF25" s="17">
        <f t="shared" si="16"/>
        <v>0</v>
      </c>
      <c r="BG25" s="120">
        <v>4.3</v>
      </c>
      <c r="BH25" s="15"/>
    </row>
    <row r="26" ht="11.25" customHeight="1">
      <c r="A26" s="55" t="s">
        <v>583</v>
      </c>
      <c r="B26" s="99" t="s">
        <v>584</v>
      </c>
      <c r="C26" s="100" t="s">
        <v>136</v>
      </c>
      <c r="D26" s="100" t="s">
        <v>183</v>
      </c>
      <c r="E26" s="101">
        <v>10.0</v>
      </c>
      <c r="F26" s="58">
        <v>374.0</v>
      </c>
      <c r="G26" s="58" t="s">
        <v>168</v>
      </c>
      <c r="H26" s="58" t="s">
        <v>168</v>
      </c>
      <c r="I26" s="150">
        <v>42.23</v>
      </c>
      <c r="J26" s="103">
        <f t="shared" si="2"/>
        <v>2.936301208</v>
      </c>
      <c r="K26" s="104">
        <v>0.31</v>
      </c>
      <c r="L26" s="73">
        <v>4.0</v>
      </c>
      <c r="M26" s="23">
        <f t="shared" si="3"/>
        <v>1.24</v>
      </c>
      <c r="N26" s="105" t="s">
        <v>392</v>
      </c>
      <c r="O26" s="106">
        <v>0.3</v>
      </c>
      <c r="P26" s="107">
        <v>43773.0</v>
      </c>
      <c r="Q26" s="107">
        <v>43788.0</v>
      </c>
      <c r="R26" s="23">
        <f t="shared" si="4"/>
        <v>3.333333333</v>
      </c>
      <c r="S26" s="108">
        <f t="array" ref="S26">IF(INDEX(Historical!$D$7:$D$1379,MATCH(B26,Historical!$B$7:$B$1403,0))=0,"n/a",(INDEX(Historical!$C$7:$C$1381,MATCH(B26,Historical!$B$7:$B$1403,0))/INDEX(Historical!$D$7:$D$1379,MATCH(B26,Historical!$B$7:$B$1403,0))-1)*100)</f>
        <v>30.10752688</v>
      </c>
      <c r="T26" s="108">
        <f t="array" ref="T26">IF(INDEX(Historical!$F$7:$F$1372,MATCH(B26,Historical!$B$7:$B$1403,0))=0,"n/a",((INDEX(Historical!$C$7:$C$1381,MATCH(B26,Historical!$B$7:$B$1403,0))/INDEX(Historical!$F$7:$F$1372,MATCH(B26,Historical!$B$7:$B$1403,0)))^(1/3)-1)*100)</f>
        <v>20.59022159</v>
      </c>
      <c r="U26" s="108">
        <f t="array" ref="U26">IF(INDEX(Historical!$H$7:$H$1372,MATCH(B26,Historical!$B$7:$B$1403,0))=0,"n/a",((INDEX(Historical!$C$7:$C$1381,MATCH(B26,Historical!$B$7:$B$1403,0))/INDEX(Historical!$H$7:$H$1372,MATCH(B26,Historical!$B$7:$B$1403,0)))^(1/5)-1)*100)</f>
        <v>18.86200146</v>
      </c>
      <c r="V26" s="108" t="str">
        <f t="array" ref="V26">IF(INDEX(Historical!$O$7:$O$1372,MATCH(B26,Historical!$B$7:$B$1403,0))=0,"n/a",((INDEX(Historical!$C$7:$C$1381,MATCH(B26,Historical!$B$7:$B$1403,0))/INDEX(Historical!$O$7:$O$1372,MATCH(B26,Historical!$B$7:$B$1403,0)))^(1/10)-1)*100)</f>
        <v>n/a</v>
      </c>
      <c r="W26" s="109" t="str">
        <f t="shared" si="5"/>
        <v>n/a</v>
      </c>
      <c r="X26" s="110">
        <f t="shared" si="6"/>
        <v>0.8272807656</v>
      </c>
      <c r="Y26" s="149"/>
      <c r="Z26" s="103">
        <f t="shared" si="7"/>
        <v>34.54038997</v>
      </c>
      <c r="AA26" s="112">
        <f t="shared" si="8"/>
        <v>11.7632312</v>
      </c>
      <c r="AB26" s="73">
        <v>9.0</v>
      </c>
      <c r="AC26" s="102">
        <v>3.59</v>
      </c>
      <c r="AD26" s="102" t="s">
        <v>128</v>
      </c>
      <c r="AE26" s="102">
        <v>4.14</v>
      </c>
      <c r="AF26" s="102">
        <v>2.61</v>
      </c>
      <c r="AG26" s="102">
        <v>23.200000000000003</v>
      </c>
      <c r="AH26" s="102">
        <v>60.9</v>
      </c>
      <c r="AI26" s="102">
        <v>2.26</v>
      </c>
      <c r="AJ26" s="102">
        <v>22.8</v>
      </c>
      <c r="AK26" s="102">
        <v>-11.4</v>
      </c>
      <c r="AL26" s="113">
        <v>23980.0</v>
      </c>
      <c r="AM26" s="114">
        <v>0.3</v>
      </c>
      <c r="AN26" s="102">
        <v>0.0</v>
      </c>
      <c r="AO26" s="115">
        <f t="shared" si="9"/>
        <v>10.03507147</v>
      </c>
      <c r="AP26" s="116">
        <f t="shared" si="10"/>
        <v>21.79830266</v>
      </c>
      <c r="AQ26" s="117">
        <f t="shared" si="11"/>
        <v>16.81330485</v>
      </c>
      <c r="AR26" s="103">
        <f t="array" ref="AR26">INDEX(Historical!$C$7:$C$1381,MATCH(B26,Historical!$B$7:$B$1403,0))*IF(AH26="n/a",1.03,IF(AH26&lt;0,1.01,IF(AH26&gt;10,1.1,(1+AH26/100))))</f>
        <v>1.331</v>
      </c>
      <c r="AS26" s="112">
        <f t="shared" si="12"/>
        <v>1.3610806</v>
      </c>
      <c r="AT26" s="112">
        <f t="shared" ref="AT26:AV26" si="34">IF($AK26="n/a",1.03*AS26,IF($AK26&lt;0,1.01*AS26,IF($AK26&gt;10,1.1*AS26,(1+$AK26/100)*AS26)))</f>
        <v>1.374691406</v>
      </c>
      <c r="AU26" s="112">
        <f t="shared" si="34"/>
        <v>1.38843832</v>
      </c>
      <c r="AV26" s="112">
        <f t="shared" si="34"/>
        <v>1.402322703</v>
      </c>
      <c r="AW26" s="103">
        <f t="shared" si="14"/>
        <v>6.857533029</v>
      </c>
      <c r="AX26" s="118">
        <f t="shared" si="15"/>
        <v>16.23853429</v>
      </c>
      <c r="AY26" s="119">
        <v>1.23</v>
      </c>
      <c r="AZ26" s="114">
        <v>29.18</v>
      </c>
      <c r="BA26" s="114">
        <v>-26.939999999999998</v>
      </c>
      <c r="BB26" s="114">
        <v>-14.499999999999998</v>
      </c>
      <c r="BC26" s="114">
        <v>-10.47</v>
      </c>
      <c r="BD26" s="42"/>
      <c r="BE26" s="17">
        <v>2011.0</v>
      </c>
      <c r="BF26" s="17">
        <f t="shared" si="16"/>
        <v>0</v>
      </c>
      <c r="BG26" s="120">
        <v>4.7</v>
      </c>
      <c r="BH26" s="15"/>
    </row>
    <row r="27" ht="11.25" customHeight="1">
      <c r="A27" s="155" t="s">
        <v>585</v>
      </c>
      <c r="B27" s="99" t="s">
        <v>586</v>
      </c>
      <c r="C27" s="100" t="s">
        <v>125</v>
      </c>
      <c r="D27" s="100" t="s">
        <v>461</v>
      </c>
      <c r="E27" s="101">
        <v>18.0</v>
      </c>
      <c r="F27" s="58">
        <v>193.0</v>
      </c>
      <c r="G27" s="58" t="s">
        <v>121</v>
      </c>
      <c r="H27" s="58" t="s">
        <v>120</v>
      </c>
      <c r="I27" s="150">
        <v>18.37</v>
      </c>
      <c r="J27" s="103">
        <f t="shared" si="2"/>
        <v>3.810560697</v>
      </c>
      <c r="K27" s="104">
        <v>0.175</v>
      </c>
      <c r="L27" s="73">
        <v>4.0</v>
      </c>
      <c r="M27" s="23">
        <f t="shared" si="3"/>
        <v>0.7</v>
      </c>
      <c r="N27" s="105" t="s">
        <v>269</v>
      </c>
      <c r="O27" s="106">
        <v>0.17</v>
      </c>
      <c r="P27" s="107">
        <v>43829.0</v>
      </c>
      <c r="Q27" s="107">
        <v>43852.0</v>
      </c>
      <c r="R27" s="23">
        <f t="shared" si="4"/>
        <v>2.941176471</v>
      </c>
      <c r="S27" s="108">
        <f t="array" ref="S27">IF(INDEX(Historical!$D$7:$D$1379,MATCH(B27,Historical!$B$7:$B$1403,0))=0,"n/a",(INDEX(Historical!$C$7:$C$1381,MATCH(B27,Historical!$B$7:$B$1403,0))/INDEX(Historical!$D$7:$D$1379,MATCH(B27,Historical!$B$7:$B$1403,0))-1)*100)</f>
        <v>3.03030303</v>
      </c>
      <c r="T27" s="108">
        <f t="array" ref="T27">IF(INDEX(Historical!$F$7:$F$1372,MATCH(B27,Historical!$B$7:$B$1403,0))=0,"n/a",((INDEX(Historical!$C$7:$C$1381,MATCH(B27,Historical!$B$7:$B$1403,0))/INDEX(Historical!$F$7:$F$1372,MATCH(B27,Historical!$B$7:$B$1403,0)))^(1/3)-1)*100)</f>
        <v>3.127005599</v>
      </c>
      <c r="U27" s="108">
        <f t="array" ref="U27">IF(INDEX(Historical!$H$7:$H$1372,MATCH(B27,Historical!$B$7:$B$1403,0))=0,"n/a",((INDEX(Historical!$C$7:$C$1381,MATCH(B27,Historical!$B$7:$B$1403,0))/INDEX(Historical!$H$7:$H$1372,MATCH(B27,Historical!$B$7:$B$1403,0)))^(1/5)-1)*100)</f>
        <v>9.09660785</v>
      </c>
      <c r="V27" s="108">
        <f t="array" ref="V27">IF(INDEX(Historical!$O$7:$O$1372,MATCH(B27,Historical!$B$7:$B$1403,0))=0,"n/a",((INDEX(Historical!$C$7:$C$1381,MATCH(B27,Historical!$B$7:$B$1403,0))/INDEX(Historical!$O$7:$O$1372,MATCH(B27,Historical!$B$7:$B$1403,0)))^(1/10)-1)*100)</f>
        <v>11.36905544</v>
      </c>
      <c r="W27" s="109">
        <f t="shared" si="5"/>
        <v>0.8001199304</v>
      </c>
      <c r="X27" s="110" t="str">
        <f t="shared" si="6"/>
        <v>n/a</v>
      </c>
      <c r="Y27" s="221"/>
      <c r="Z27" s="103">
        <f t="shared" si="7"/>
        <v>127.2727273</v>
      </c>
      <c r="AA27" s="112">
        <f t="shared" si="8"/>
        <v>33.4</v>
      </c>
      <c r="AB27" s="73">
        <v>12.0</v>
      </c>
      <c r="AC27" s="102">
        <v>0.55</v>
      </c>
      <c r="AD27" s="102">
        <v>4.15</v>
      </c>
      <c r="AE27" s="102">
        <v>0.08</v>
      </c>
      <c r="AF27" s="102">
        <v>0.62</v>
      </c>
      <c r="AG27" s="102">
        <v>4.0</v>
      </c>
      <c r="AH27" s="156">
        <v>233.1</v>
      </c>
      <c r="AI27" s="156">
        <v>14.95</v>
      </c>
      <c r="AJ27" s="102">
        <v>-14.399999999999999</v>
      </c>
      <c r="AK27" s="102">
        <v>8.0</v>
      </c>
      <c r="AL27" s="113">
        <v>614.29</v>
      </c>
      <c r="AM27" s="114">
        <v>2.8000000000000003</v>
      </c>
      <c r="AN27" s="102">
        <v>1.22</v>
      </c>
      <c r="AO27" s="115">
        <f t="shared" si="9"/>
        <v>-20.49283145</v>
      </c>
      <c r="AP27" s="116">
        <f t="shared" si="10"/>
        <v>12.90716855</v>
      </c>
      <c r="AQ27" s="117">
        <f t="shared" si="11"/>
        <v>-4.06483671</v>
      </c>
      <c r="AR27" s="103">
        <f t="array" ref="AR27">INDEX(Historical!$C$7:$C$1381,MATCH(B27,Historical!$B$7:$B$1403,0))*IF(AH27="n/a",1.03,IF(AH27&lt;0,1.01,IF(AH27&gt;10,1.1,(1+AH27/100))))</f>
        <v>0.748</v>
      </c>
      <c r="AS27" s="112">
        <f t="shared" si="12"/>
        <v>0.8228</v>
      </c>
      <c r="AT27" s="112">
        <f t="shared" ref="AT27:AV27" si="35">IF($AK27="n/a",1.03*AS27,IF($AK27&lt;0,1.01*AS27,IF($AK27&gt;10,1.1*AS27,(1+$AK27/100)*AS27)))</f>
        <v>0.888624</v>
      </c>
      <c r="AU27" s="112">
        <f t="shared" si="35"/>
        <v>0.95971392</v>
      </c>
      <c r="AV27" s="112">
        <f t="shared" si="35"/>
        <v>1.036491034</v>
      </c>
      <c r="AW27" s="103">
        <f t="shared" si="14"/>
        <v>4.455628954</v>
      </c>
      <c r="AX27" s="118">
        <f t="shared" si="15"/>
        <v>24.25492081</v>
      </c>
      <c r="AY27" s="119">
        <v>1.27</v>
      </c>
      <c r="AZ27" s="114">
        <v>5.57</v>
      </c>
      <c r="BA27" s="114">
        <v>-51.09</v>
      </c>
      <c r="BB27" s="114">
        <v>-22.21</v>
      </c>
      <c r="BC27" s="114">
        <v>-24.060000000000002</v>
      </c>
      <c r="BD27" s="42"/>
      <c r="BE27" s="17">
        <v>2003.0</v>
      </c>
      <c r="BF27" s="17">
        <f t="shared" si="16"/>
        <v>1</v>
      </c>
      <c r="BG27" s="120">
        <v>1.2</v>
      </c>
      <c r="BH27" s="15"/>
    </row>
    <row r="28" ht="11.25" customHeight="1">
      <c r="A28" s="55" t="s">
        <v>587</v>
      </c>
      <c r="B28" s="99" t="s">
        <v>588</v>
      </c>
      <c r="C28" s="100" t="s">
        <v>177</v>
      </c>
      <c r="D28" s="100" t="s">
        <v>534</v>
      </c>
      <c r="E28" s="101">
        <v>10.0</v>
      </c>
      <c r="F28" s="58">
        <v>420.0</v>
      </c>
      <c r="G28" s="58" t="s">
        <v>168</v>
      </c>
      <c r="H28" s="58" t="s">
        <v>168</v>
      </c>
      <c r="I28" s="150">
        <v>257.09</v>
      </c>
      <c r="J28" s="103">
        <f t="shared" si="2"/>
        <v>1.478081606</v>
      </c>
      <c r="K28" s="104">
        <v>0.95</v>
      </c>
      <c r="L28" s="73">
        <v>4.0</v>
      </c>
      <c r="M28" s="23">
        <f t="shared" si="3"/>
        <v>3.8</v>
      </c>
      <c r="N28" s="105" t="s">
        <v>589</v>
      </c>
      <c r="O28" s="106">
        <v>0.8</v>
      </c>
      <c r="P28" s="107">
        <v>43903.0</v>
      </c>
      <c r="Q28" s="107">
        <v>43916.0</v>
      </c>
      <c r="R28" s="23">
        <f t="shared" si="4"/>
        <v>18.75</v>
      </c>
      <c r="S28" s="108">
        <f t="array" ref="S28">IF(INDEX(Historical!$D$7:$D$1379,MATCH(B28,Historical!$B$7:$B$1403,0))=0,"n/a",(INDEX(Historical!$C$7:$C$1381,MATCH(B28,Historical!$B$7:$B$1403,0))/INDEX(Historical!$D$7:$D$1379,MATCH(B28,Historical!$B$7:$B$1403,0))-1)*100)</f>
        <v>6.666666667</v>
      </c>
      <c r="T28" s="108">
        <f t="array" ref="T28">IF(INDEX(Historical!$F$7:$F$1372,MATCH(B28,Historical!$B$7:$B$1403,0))=0,"n/a",((INDEX(Historical!$C$7:$C$1381,MATCH(B28,Historical!$B$7:$B$1403,0))/INDEX(Historical!$F$7:$F$1372,MATCH(B28,Historical!$B$7:$B$1403,0)))^(1/3)-1)*100)</f>
        <v>7.166457967</v>
      </c>
      <c r="U28" s="108">
        <f t="array" ref="U28">IF(INDEX(Historical!$H$7:$H$1372,MATCH(B28,Historical!$B$7:$B$1403,0))=0,"n/a",((INDEX(Historical!$C$7:$C$1381,MATCH(B28,Historical!$B$7:$B$1403,0))/INDEX(Historical!$H$7:$H$1372,MATCH(B28,Historical!$B$7:$B$1403,0)))^(1/5)-1)*100)</f>
        <v>12.82942786</v>
      </c>
      <c r="V28" s="108" t="str">
        <f t="array" ref="V28">IF(INDEX(Historical!$O$7:$O$1372,MATCH(B28,Historical!$B$7:$B$1403,0))=0,"n/a",((INDEX(Historical!$C$7:$C$1381,MATCH(B28,Historical!$B$7:$B$1403,0))/INDEX(Historical!$O$7:$O$1372,MATCH(B28,Historical!$B$7:$B$1403,0)))^(1/10)-1)*100)</f>
        <v>n/a</v>
      </c>
      <c r="W28" s="109" t="str">
        <f t="shared" si="5"/>
        <v>n/a</v>
      </c>
      <c r="X28" s="110">
        <f t="shared" si="6"/>
        <v>0.8223992221</v>
      </c>
      <c r="Y28" s="222"/>
      <c r="Z28" s="103">
        <f t="shared" si="7"/>
        <v>20.59620596</v>
      </c>
      <c r="AA28" s="112">
        <f t="shared" si="8"/>
        <v>13.93441734</v>
      </c>
      <c r="AB28" s="73">
        <v>12.0</v>
      </c>
      <c r="AC28" s="102">
        <v>18.45</v>
      </c>
      <c r="AD28" s="102">
        <v>0.86</v>
      </c>
      <c r="AE28" s="102">
        <v>0.62</v>
      </c>
      <c r="AF28" s="102">
        <v>2.05</v>
      </c>
      <c r="AG28" s="102">
        <v>15.5</v>
      </c>
      <c r="AH28" s="102">
        <v>31.1</v>
      </c>
      <c r="AI28" s="102">
        <v>14.75</v>
      </c>
      <c r="AJ28" s="102">
        <v>15.6</v>
      </c>
      <c r="AK28" s="102">
        <v>16.14</v>
      </c>
      <c r="AL28" s="113">
        <v>65069.99999999999</v>
      </c>
      <c r="AM28" s="114">
        <v>0.1</v>
      </c>
      <c r="AN28" s="102">
        <v>0.63</v>
      </c>
      <c r="AO28" s="115">
        <f t="shared" si="9"/>
        <v>0.3730921259</v>
      </c>
      <c r="AP28" s="116">
        <f t="shared" si="10"/>
        <v>14.30750947</v>
      </c>
      <c r="AQ28" s="117">
        <f t="shared" si="11"/>
        <v>12.67565163</v>
      </c>
      <c r="AR28" s="103">
        <f t="array" ref="AR28">INDEX(Historical!$C$7:$C$1381,MATCH(B28,Historical!$B$7:$B$1403,0))*IF(AH28="n/a",1.03,IF(AH28&lt;0,1.01,IF(AH28&gt;10,1.1,(1+AH28/100))))</f>
        <v>3.52</v>
      </c>
      <c r="AS28" s="112">
        <f t="shared" si="12"/>
        <v>3.872</v>
      </c>
      <c r="AT28" s="112">
        <f t="shared" ref="AT28:AV28" si="36">IF($AK28="n/a",1.03*AS28,IF($AK28&lt;0,1.01*AS28,IF($AK28&gt;10,1.1*AS28,(1+$AK28/100)*AS28)))</f>
        <v>4.2592</v>
      </c>
      <c r="AU28" s="112">
        <f t="shared" si="36"/>
        <v>4.68512</v>
      </c>
      <c r="AV28" s="112">
        <f t="shared" si="36"/>
        <v>5.153632</v>
      </c>
      <c r="AW28" s="103">
        <f t="shared" si="14"/>
        <v>21.489952</v>
      </c>
      <c r="AX28" s="118">
        <f t="shared" si="15"/>
        <v>8.358921778</v>
      </c>
      <c r="AY28" s="119">
        <v>0.85</v>
      </c>
      <c r="AZ28" s="114">
        <v>13.18</v>
      </c>
      <c r="BA28" s="114">
        <v>-17.72</v>
      </c>
      <c r="BB28" s="114">
        <v>-12.07</v>
      </c>
      <c r="BC28" s="114">
        <v>-7.630000000000001</v>
      </c>
      <c r="BD28" s="42"/>
      <c r="BE28" s="17">
        <v>2011.0</v>
      </c>
      <c r="BF28" s="17">
        <f t="shared" si="16"/>
        <v>0</v>
      </c>
      <c r="BG28" s="120">
        <v>6.3</v>
      </c>
      <c r="BH28" s="15"/>
    </row>
    <row r="29" ht="11.25" customHeight="1">
      <c r="A29" s="155" t="s">
        <v>590</v>
      </c>
      <c r="B29" s="99" t="s">
        <v>591</v>
      </c>
      <c r="C29" s="100" t="s">
        <v>272</v>
      </c>
      <c r="D29" s="100" t="s">
        <v>273</v>
      </c>
      <c r="E29" s="101">
        <v>10.0</v>
      </c>
      <c r="F29" s="58">
        <v>393.0</v>
      </c>
      <c r="G29" s="58" t="s">
        <v>168</v>
      </c>
      <c r="H29" s="58" t="s">
        <v>168</v>
      </c>
      <c r="I29" s="150">
        <v>151.88</v>
      </c>
      <c r="J29" s="103">
        <f t="shared" si="2"/>
        <v>2.712667896</v>
      </c>
      <c r="K29" s="104">
        <v>1.03</v>
      </c>
      <c r="L29" s="73">
        <v>4.0</v>
      </c>
      <c r="M29" s="23">
        <f t="shared" si="3"/>
        <v>4.12</v>
      </c>
      <c r="N29" s="105" t="s">
        <v>592</v>
      </c>
      <c r="O29" s="106">
        <v>1.0</v>
      </c>
      <c r="P29" s="107">
        <v>43828.0</v>
      </c>
      <c r="Q29" s="107">
        <v>43844.0</v>
      </c>
      <c r="R29" s="23">
        <f t="shared" si="4"/>
        <v>3</v>
      </c>
      <c r="S29" s="108">
        <f t="array" ref="S29">IF(INDEX(Historical!$D$7:$D$1379,MATCH(B29,Historical!$B$7:$B$1403,0))=0,"n/a",(INDEX(Historical!$C$7:$C$1381,MATCH(B29,Historical!$B$7:$B$1403,0))/INDEX(Historical!$D$7:$D$1379,MATCH(B29,Historical!$B$7:$B$1403,0))-1)*100)</f>
        <v>7.650273224</v>
      </c>
      <c r="T29" s="108">
        <f t="array" ref="T29">IF(INDEX(Historical!$F$7:$F$1372,MATCH(B29,Historical!$B$7:$B$1403,0))=0,"n/a",((INDEX(Historical!$C$7:$C$1381,MATCH(B29,Historical!$B$7:$B$1403,0))/INDEX(Historical!$F$7:$F$1372,MATCH(B29,Historical!$B$7:$B$1403,0)))^(1/3)-1)*100)</f>
        <v>7.180410117</v>
      </c>
      <c r="U29" s="108">
        <f t="array" ref="U29">IF(INDEX(Historical!$H$7:$H$1372,MATCH(B29,Historical!$B$7:$B$1403,0))=0,"n/a",((INDEX(Historical!$C$7:$C$1381,MATCH(B29,Historical!$B$7:$B$1403,0))/INDEX(Historical!$H$7:$H$1372,MATCH(B29,Historical!$B$7:$B$1403,0)))^(1/5)-1)*100)</f>
        <v>6.917654456</v>
      </c>
      <c r="V29" s="108">
        <f t="array" ref="V29">IF(INDEX(Historical!$O$7:$O$1372,MATCH(B29,Historical!$B$7:$B$1403,0))=0,"n/a",((INDEX(Historical!$C$7:$C$1381,MATCH(B29,Historical!$B$7:$B$1403,0))/INDEX(Historical!$O$7:$O$1372,MATCH(B29,Historical!$B$7:$B$1403,0)))^(1/10)-1)*100)</f>
        <v>5.5302188</v>
      </c>
      <c r="W29" s="109">
        <f t="shared" si="5"/>
        <v>1.250882597</v>
      </c>
      <c r="X29" s="110">
        <f t="shared" si="6"/>
        <v>0.2691694341</v>
      </c>
      <c r="Y29" s="147"/>
      <c r="Z29" s="103">
        <f t="shared" si="7"/>
        <v>132.9032258</v>
      </c>
      <c r="AA29" s="112">
        <f t="shared" si="8"/>
        <v>48.99354839</v>
      </c>
      <c r="AB29" s="73">
        <v>12.0</v>
      </c>
      <c r="AC29" s="102">
        <v>3.1</v>
      </c>
      <c r="AD29" s="102">
        <v>490.41</v>
      </c>
      <c r="AE29" s="102">
        <v>12.22</v>
      </c>
      <c r="AF29" s="102">
        <v>1.96</v>
      </c>
      <c r="AG29" s="102">
        <v>4.3999999999999995</v>
      </c>
      <c r="AH29" s="156">
        <v>-11.5</v>
      </c>
      <c r="AI29" s="156">
        <v>14.000000000000002</v>
      </c>
      <c r="AJ29" s="102">
        <v>25.7</v>
      </c>
      <c r="AK29" s="102">
        <v>0.1</v>
      </c>
      <c r="AL29" s="113">
        <v>18720.0</v>
      </c>
      <c r="AM29" s="114">
        <v>1.4000000000000001</v>
      </c>
      <c r="AN29" s="102">
        <v>0.76</v>
      </c>
      <c r="AO29" s="115">
        <f t="shared" si="9"/>
        <v>-39.36322603</v>
      </c>
      <c r="AP29" s="116">
        <f t="shared" si="10"/>
        <v>9.630322352</v>
      </c>
      <c r="AQ29" s="117">
        <f t="shared" si="11"/>
        <v>106.5885388</v>
      </c>
      <c r="AR29" s="103">
        <f t="array" ref="AR29">INDEX(Historical!$C$7:$C$1381,MATCH(B29,Historical!$B$7:$B$1403,0))*IF(AH29="n/a",1.03,IF(AH29&lt;0,1.01,IF(AH29&gt;10,1.1,(1+AH29/100))))</f>
        <v>3.9794</v>
      </c>
      <c r="AS29" s="112">
        <f t="shared" si="12"/>
        <v>4.37734</v>
      </c>
      <c r="AT29" s="112">
        <f t="shared" ref="AT29:AV29" si="37">IF($AK29="n/a",1.03*AS29,IF($AK29&lt;0,1.01*AS29,IF($AK29&gt;10,1.1*AS29,(1+$AK29/100)*AS29)))</f>
        <v>4.38171734</v>
      </c>
      <c r="AU29" s="112">
        <f t="shared" si="37"/>
        <v>4.386099057</v>
      </c>
      <c r="AV29" s="112">
        <f t="shared" si="37"/>
        <v>4.390485156</v>
      </c>
      <c r="AW29" s="103">
        <f t="shared" si="14"/>
        <v>21.51504155</v>
      </c>
      <c r="AX29" s="118">
        <f t="shared" si="15"/>
        <v>14.16581614</v>
      </c>
      <c r="AY29" s="119">
        <v>0.82</v>
      </c>
      <c r="AZ29" s="114">
        <v>13.200000000000001</v>
      </c>
      <c r="BA29" s="114">
        <v>-13.58</v>
      </c>
      <c r="BB29" s="114">
        <v>-7.13</v>
      </c>
      <c r="BC29" s="114">
        <v>-1.44</v>
      </c>
      <c r="BD29" s="42"/>
      <c r="BE29" s="17">
        <v>2011.0</v>
      </c>
      <c r="BF29" s="17">
        <f t="shared" si="16"/>
        <v>0</v>
      </c>
      <c r="BG29" s="120">
        <v>2.1</v>
      </c>
      <c r="BH29" s="15"/>
    </row>
    <row r="30" ht="11.25" customHeight="1">
      <c r="A30" s="151" t="s">
        <v>593</v>
      </c>
      <c r="B30" s="122" t="s">
        <v>594</v>
      </c>
      <c r="C30" s="100" t="s">
        <v>141</v>
      </c>
      <c r="D30" s="100" t="s">
        <v>142</v>
      </c>
      <c r="E30" s="123">
        <v>10.0</v>
      </c>
      <c r="F30" s="58">
        <v>369.0</v>
      </c>
      <c r="G30" s="124" t="s">
        <v>121</v>
      </c>
      <c r="H30" s="124" t="s">
        <v>121</v>
      </c>
      <c r="I30" s="216">
        <v>71.54</v>
      </c>
      <c r="J30" s="126">
        <f t="shared" si="2"/>
        <v>1.537601342</v>
      </c>
      <c r="K30" s="127">
        <v>0.275</v>
      </c>
      <c r="L30" s="128">
        <v>4.0</v>
      </c>
      <c r="M30" s="129">
        <f t="shared" si="3"/>
        <v>1.1</v>
      </c>
      <c r="N30" s="130" t="s">
        <v>154</v>
      </c>
      <c r="O30" s="131">
        <v>0.25</v>
      </c>
      <c r="P30" s="132">
        <v>43706.0</v>
      </c>
      <c r="Q30" s="132">
        <v>43723.0</v>
      </c>
      <c r="R30" s="129">
        <f t="shared" si="4"/>
        <v>10</v>
      </c>
      <c r="S30" s="108">
        <f t="array" ref="S30">IF(INDEX(Historical!$D$7:$D$1379,MATCH(B30,Historical!$B$7:$B$1403,0))=0,"n/a",(INDEX(Historical!$C$7:$C$1381,MATCH(B30,Historical!$B$7:$B$1403,0))/INDEX(Historical!$D$7:$D$1379,MATCH(B30,Historical!$B$7:$B$1403,0))-1)*100)</f>
        <v>10.25641026</v>
      </c>
      <c r="T30" s="108">
        <f t="array" ref="T30">IF(INDEX(Historical!$F$7:$F$1372,MATCH(B30,Historical!$B$7:$B$1403,0))=0,"n/a",((INDEX(Historical!$C$7:$C$1381,MATCH(B30,Historical!$B$7:$B$1403,0))/INDEX(Historical!$F$7:$F$1372,MATCH(B30,Historical!$B$7:$B$1403,0)))^(1/3)-1)*100)</f>
        <v>12.09108353</v>
      </c>
      <c r="U30" s="108">
        <f t="array" ref="U30">IF(INDEX(Historical!$H$7:$H$1372,MATCH(B30,Historical!$B$7:$B$1403,0))=0,"n/a",((INDEX(Historical!$C$7:$C$1381,MATCH(B30,Historical!$B$7:$B$1403,0))/INDEX(Historical!$H$7:$H$1372,MATCH(B30,Historical!$B$7:$B$1403,0)))^(1/5)-1)*100)</f>
        <v>10.06902856</v>
      </c>
      <c r="V30" s="108">
        <f t="array" ref="V30">IF(INDEX(Historical!$O$7:$O$1372,MATCH(B30,Historical!$B$7:$B$1403,0))=0,"n/a",((INDEX(Historical!$C$7:$C$1381,MATCH(B30,Historical!$B$7:$B$1403,0))/INDEX(Historical!$O$7:$O$1372,MATCH(B30,Historical!$B$7:$B$1403,0)))^(1/10)-1)*100)</f>
        <v>22.03045789</v>
      </c>
      <c r="W30" s="109">
        <f t="shared" si="5"/>
        <v>0.4570503534</v>
      </c>
      <c r="X30" s="110" t="str">
        <f t="shared" si="6"/>
        <v>n/a</v>
      </c>
      <c r="Y30" s="223"/>
      <c r="Z30" s="126">
        <f t="shared" si="7"/>
        <v>51.40186916</v>
      </c>
      <c r="AA30" s="134">
        <f t="shared" si="8"/>
        <v>33.42990654</v>
      </c>
      <c r="AB30" s="128">
        <v>9.0</v>
      </c>
      <c r="AC30" s="125">
        <v>2.14</v>
      </c>
      <c r="AD30" s="125">
        <v>5.89</v>
      </c>
      <c r="AE30" s="125">
        <v>1.75</v>
      </c>
      <c r="AF30" s="125">
        <v>1.18</v>
      </c>
      <c r="AG30" s="125">
        <v>17.0</v>
      </c>
      <c r="AH30" s="125">
        <v>183.4</v>
      </c>
      <c r="AI30" s="125">
        <v>26.05</v>
      </c>
      <c r="AJ30" s="125">
        <v>-1.7999999999999998</v>
      </c>
      <c r="AK30" s="125">
        <v>5.67</v>
      </c>
      <c r="AL30" s="135">
        <v>4290.0</v>
      </c>
      <c r="AM30" s="136">
        <v>0.4</v>
      </c>
      <c r="AN30" s="125">
        <v>0.46</v>
      </c>
      <c r="AO30" s="137">
        <f t="shared" si="9"/>
        <v>-21.82327664</v>
      </c>
      <c r="AP30" s="138">
        <f t="shared" si="10"/>
        <v>11.60662991</v>
      </c>
      <c r="AQ30" s="139">
        <f t="shared" si="11"/>
        <v>32.40894518</v>
      </c>
      <c r="AR30" s="103">
        <f t="array" ref="AR30">INDEX(Historical!$C$7:$C$1381,MATCH(B30,Historical!$B$7:$B$1403,0))*IF(AH30="n/a",1.03,IF(AH30&lt;0,1.01,IF(AH30&gt;10,1.1,(1+AH30/100))))</f>
        <v>1.1825</v>
      </c>
      <c r="AS30" s="134">
        <f t="shared" si="12"/>
        <v>1.30075</v>
      </c>
      <c r="AT30" s="134">
        <f t="shared" ref="AT30:AV30" si="38">IF($AK30="n/a",1.03*AS30,IF($AK30&lt;0,1.01*AS30,IF($AK30&gt;10,1.1*AS30,(1+$AK30/100)*AS30)))</f>
        <v>1.374502525</v>
      </c>
      <c r="AU30" s="134">
        <f t="shared" si="38"/>
        <v>1.452436818</v>
      </c>
      <c r="AV30" s="134">
        <f t="shared" si="38"/>
        <v>1.534789986</v>
      </c>
      <c r="AW30" s="126">
        <f t="shared" si="14"/>
        <v>6.844979329</v>
      </c>
      <c r="AX30" s="140">
        <f t="shared" si="15"/>
        <v>9.56804491</v>
      </c>
      <c r="AY30" s="141">
        <v>1.27</v>
      </c>
      <c r="AZ30" s="136">
        <v>1.48</v>
      </c>
      <c r="BA30" s="136">
        <v>-12.559999999999999</v>
      </c>
      <c r="BB30" s="136">
        <v>-6.93</v>
      </c>
      <c r="BC30" s="136">
        <v>-6.13</v>
      </c>
      <c r="BD30" s="142"/>
      <c r="BE30" s="17">
        <v>2010.0</v>
      </c>
      <c r="BF30" s="17">
        <f t="shared" si="16"/>
        <v>0</v>
      </c>
      <c r="BG30" s="143">
        <v>7.7</v>
      </c>
      <c r="BH30" s="224"/>
    </row>
    <row r="31" ht="11.25" customHeight="1">
      <c r="A31" s="55" t="s">
        <v>595</v>
      </c>
      <c r="B31" s="99" t="s">
        <v>596</v>
      </c>
      <c r="C31" s="100" t="s">
        <v>136</v>
      </c>
      <c r="D31" s="100" t="s">
        <v>153</v>
      </c>
      <c r="E31" s="101">
        <v>10.0</v>
      </c>
      <c r="F31" s="58">
        <v>434.0</v>
      </c>
      <c r="G31" s="58" t="s">
        <v>168</v>
      </c>
      <c r="H31" s="58" t="s">
        <v>168</v>
      </c>
      <c r="I31" s="150">
        <v>25.87</v>
      </c>
      <c r="J31" s="103">
        <f t="shared" si="2"/>
        <v>3.865481252</v>
      </c>
      <c r="K31" s="104">
        <v>0.25</v>
      </c>
      <c r="L31" s="73">
        <v>4.0</v>
      </c>
      <c r="M31" s="23">
        <f t="shared" si="3"/>
        <v>1</v>
      </c>
      <c r="N31" s="105" t="s">
        <v>147</v>
      </c>
      <c r="O31" s="106">
        <v>0.24</v>
      </c>
      <c r="P31" s="107">
        <v>43951.0</v>
      </c>
      <c r="Q31" s="107">
        <v>43966.0</v>
      </c>
      <c r="R31" s="23">
        <f t="shared" si="4"/>
        <v>4.166666667</v>
      </c>
      <c r="S31" s="108">
        <f t="array" ref="S31">IF(INDEX(Historical!$D$7:$D$1379,MATCH(B31,Historical!$B$7:$B$1403,0))=0,"n/a",(INDEX(Historical!$C$7:$C$1381,MATCH(B31,Historical!$B$7:$B$1403,0))/INDEX(Historical!$D$7:$D$1379,MATCH(B31,Historical!$B$7:$B$1403,0))-1)*100)</f>
        <v>4.395604396</v>
      </c>
      <c r="T31" s="108">
        <f t="array" ref="T31">IF(INDEX(Historical!$F$7:$F$1372,MATCH(B31,Historical!$B$7:$B$1403,0))=0,"n/a",((INDEX(Historical!$C$7:$C$1381,MATCH(B31,Historical!$B$7:$B$1403,0))/INDEX(Historical!$F$7:$F$1372,MATCH(B31,Historical!$B$7:$B$1403,0)))^(1/3)-1)*100)</f>
        <v>4.604051128</v>
      </c>
      <c r="U31" s="108">
        <f t="array" ref="U31">IF(INDEX(Historical!$H$7:$H$1372,MATCH(B31,Historical!$B$7:$B$1403,0))=0,"n/a",((INDEX(Historical!$C$7:$C$1381,MATCH(B31,Historical!$B$7:$B$1403,0))/INDEX(Historical!$H$7:$H$1372,MATCH(B31,Historical!$B$7:$B$1403,0)))^(1/5)-1)*100)</f>
        <v>6.298004826</v>
      </c>
      <c r="V31" s="108">
        <f t="array" ref="V31">IF(INDEX(Historical!$O$7:$O$1372,MATCH(B31,Historical!$B$7:$B$1403,0))=0,"n/a",((INDEX(Historical!$C$7:$C$1381,MATCH(B31,Historical!$B$7:$B$1403,0))/INDEX(Historical!$O$7:$O$1372,MATCH(B31,Historical!$B$7:$B$1403,0)))^(1/10)-1)*100)</f>
        <v>5.058104584</v>
      </c>
      <c r="W31" s="109">
        <f t="shared" si="5"/>
        <v>1.245131397</v>
      </c>
      <c r="X31" s="110">
        <f t="shared" si="6"/>
        <v>1.574501207</v>
      </c>
      <c r="Y31" s="147" t="s">
        <v>597</v>
      </c>
      <c r="Z31" s="103">
        <f t="shared" si="7"/>
        <v>54.05405405</v>
      </c>
      <c r="AA31" s="112">
        <f t="shared" si="8"/>
        <v>13.98378378</v>
      </c>
      <c r="AB31" s="73">
        <v>12.0</v>
      </c>
      <c r="AC31" s="102">
        <v>1.85</v>
      </c>
      <c r="AD31" s="102" t="s">
        <v>128</v>
      </c>
      <c r="AE31" s="102">
        <v>4.42</v>
      </c>
      <c r="AF31" s="102">
        <v>1.28</v>
      </c>
      <c r="AG31" s="102">
        <v>9.700000000000001</v>
      </c>
      <c r="AH31" s="102">
        <v>14.299999999999999</v>
      </c>
      <c r="AI31" s="102" t="s">
        <v>128</v>
      </c>
      <c r="AJ31" s="102">
        <v>4.0</v>
      </c>
      <c r="AK31" s="102" t="s">
        <v>128</v>
      </c>
      <c r="AL31" s="113">
        <v>239.81</v>
      </c>
      <c r="AM31" s="114">
        <v>1.8599999999999999</v>
      </c>
      <c r="AN31" s="102">
        <v>0.0</v>
      </c>
      <c r="AO31" s="115">
        <f t="shared" si="9"/>
        <v>-3.820297705</v>
      </c>
      <c r="AP31" s="116">
        <f t="shared" si="10"/>
        <v>10.16348608</v>
      </c>
      <c r="AQ31" s="117">
        <f t="shared" si="11"/>
        <v>-10.80796437</v>
      </c>
      <c r="AR31" s="103">
        <f t="array" ref="AR31">INDEX(Historical!$C$7:$C$1381,MATCH(B31,Historical!$B$7:$B$1403,0))*IF(AH31="n/a",1.03,IF(AH31&lt;0,1.01,IF(AH31&gt;10,1.1,(1+AH31/100))))</f>
        <v>1.045</v>
      </c>
      <c r="AS31" s="112">
        <f t="shared" si="12"/>
        <v>1.07635</v>
      </c>
      <c r="AT31" s="112">
        <f t="shared" ref="AT31:AV31" si="39">IF($AK31="n/a",1.03*AS31,IF($AK31&lt;0,1.01*AS31,IF($AK31&gt;10,1.1*AS31,(1+$AK31/100)*AS31)))</f>
        <v>1.1086405</v>
      </c>
      <c r="AU31" s="112">
        <f t="shared" si="39"/>
        <v>1.141899715</v>
      </c>
      <c r="AV31" s="112">
        <f t="shared" si="39"/>
        <v>1.176156706</v>
      </c>
      <c r="AW31" s="103">
        <f t="shared" si="14"/>
        <v>5.548046921</v>
      </c>
      <c r="AX31" s="118">
        <f t="shared" si="15"/>
        <v>21.44587136</v>
      </c>
      <c r="AY31" s="119">
        <v>0.55</v>
      </c>
      <c r="AZ31" s="114">
        <v>1.8499999999999999</v>
      </c>
      <c r="BA31" s="114">
        <v>-12.19</v>
      </c>
      <c r="BB31" s="114">
        <v>-4.97</v>
      </c>
      <c r="BC31" s="114">
        <v>-5.07</v>
      </c>
      <c r="BD31" s="42"/>
      <c r="BE31" s="17">
        <v>2011.0</v>
      </c>
      <c r="BF31" s="17">
        <f t="shared" si="16"/>
        <v>0</v>
      </c>
      <c r="BG31" s="120">
        <v>1.2</v>
      </c>
      <c r="BH31" s="55"/>
    </row>
    <row r="32" ht="11.25" customHeight="1">
      <c r="A32" s="155" t="s">
        <v>598</v>
      </c>
      <c r="B32" s="99" t="s">
        <v>599</v>
      </c>
      <c r="C32" s="100" t="s">
        <v>177</v>
      </c>
      <c r="D32" s="100" t="s">
        <v>178</v>
      </c>
      <c r="E32" s="101">
        <v>17.0</v>
      </c>
      <c r="F32" s="58">
        <v>211.0</v>
      </c>
      <c r="G32" s="58" t="s">
        <v>168</v>
      </c>
      <c r="H32" s="58" t="s">
        <v>168</v>
      </c>
      <c r="I32" s="150">
        <v>616.31</v>
      </c>
      <c r="J32" s="103">
        <f t="shared" si="2"/>
        <v>1.005987247</v>
      </c>
      <c r="K32" s="104">
        <v>1.55</v>
      </c>
      <c r="L32" s="73">
        <v>4.0</v>
      </c>
      <c r="M32" s="23">
        <f t="shared" si="3"/>
        <v>6.2</v>
      </c>
      <c r="N32" s="105" t="s">
        <v>179</v>
      </c>
      <c r="O32" s="106">
        <v>1.35</v>
      </c>
      <c r="P32" s="107">
        <v>43721.0</v>
      </c>
      <c r="Q32" s="107">
        <v>43738.0</v>
      </c>
      <c r="R32" s="23">
        <f t="shared" si="4"/>
        <v>14.81481481</v>
      </c>
      <c r="S32" s="108">
        <f t="array" ref="S32">IF(INDEX(Historical!$D$7:$D$1379,MATCH(B32,Historical!$B$7:$B$1403,0))=0,"n/a",(INDEX(Historical!$C$7:$C$1381,MATCH(B32,Historical!$B$7:$B$1403,0))/INDEX(Historical!$D$7:$D$1379,MATCH(B32,Historical!$B$7:$B$1403,0))-1)*100)</f>
        <v>13.7254902</v>
      </c>
      <c r="T32" s="108">
        <f t="array" ref="T32">IF(INDEX(Historical!$F$7:$F$1372,MATCH(B32,Historical!$B$7:$B$1403,0))=0,"n/a",((INDEX(Historical!$C$7:$C$1381,MATCH(B32,Historical!$B$7:$B$1403,0))/INDEX(Historical!$F$7:$F$1372,MATCH(B32,Historical!$B$7:$B$1403,0)))^(1/3)-1)*100)</f>
        <v>14.14436126</v>
      </c>
      <c r="U32" s="108">
        <f t="array" ref="U32">IF(INDEX(Historical!$H$7:$H$1372,MATCH(B32,Historical!$B$7:$B$1403,0))=0,"n/a",((INDEX(Historical!$C$7:$C$1381,MATCH(B32,Historical!$B$7:$B$1403,0))/INDEX(Historical!$H$7:$H$1372,MATCH(B32,Historical!$B$7:$B$1403,0)))^(1/5)-1)*100)</f>
        <v>15.84482545</v>
      </c>
      <c r="V32" s="108">
        <f t="array" ref="V32">IF(INDEX(Historical!$O$7:$O$1372,MATCH(B32,Historical!$B$7:$B$1403,0))=0,"n/a",((INDEX(Historical!$C$7:$C$1381,MATCH(B32,Historical!$B$7:$B$1403,0))/INDEX(Historical!$O$7:$O$1372,MATCH(B32,Historical!$B$7:$B$1403,0)))^(1/10)-1)*100)</f>
        <v>15.95391226</v>
      </c>
      <c r="W32" s="109">
        <f t="shared" si="5"/>
        <v>0.9931623787</v>
      </c>
      <c r="X32" s="110">
        <f t="shared" si="6"/>
        <v>2.296351515</v>
      </c>
      <c r="Y32" s="149"/>
      <c r="Z32" s="103">
        <f t="shared" si="7"/>
        <v>31.68114461</v>
      </c>
      <c r="AA32" s="112">
        <f t="shared" si="8"/>
        <v>31.4925907</v>
      </c>
      <c r="AB32" s="73">
        <v>12.0</v>
      </c>
      <c r="AC32" s="102">
        <v>19.57</v>
      </c>
      <c r="AD32" s="102" t="s">
        <v>128</v>
      </c>
      <c r="AE32" s="102">
        <v>7.25</v>
      </c>
      <c r="AF32" s="102">
        <v>4.92</v>
      </c>
      <c r="AG32" s="102">
        <v>16.400000000000002</v>
      </c>
      <c r="AH32" s="102">
        <v>3.3000000000000003</v>
      </c>
      <c r="AI32" s="102" t="s">
        <v>128</v>
      </c>
      <c r="AJ32" s="102">
        <v>6.9</v>
      </c>
      <c r="AK32" s="102" t="s">
        <v>128</v>
      </c>
      <c r="AL32" s="113">
        <v>1130.0</v>
      </c>
      <c r="AM32" s="114">
        <v>8.3</v>
      </c>
      <c r="AN32" s="102">
        <v>0.0</v>
      </c>
      <c r="AO32" s="115">
        <f t="shared" si="9"/>
        <v>-14.641778</v>
      </c>
      <c r="AP32" s="116">
        <f t="shared" si="10"/>
        <v>16.8508127</v>
      </c>
      <c r="AQ32" s="117">
        <f t="shared" si="11"/>
        <v>162.4191272</v>
      </c>
      <c r="AR32" s="103">
        <f t="array" ref="AR32">INDEX(Historical!$C$7:$C$1381,MATCH(B32,Historical!$B$7:$B$1403,0))*IF(AH32="n/a",1.03,IF(AH32&lt;0,1.01,IF(AH32&gt;10,1.1,(1+AH32/100))))</f>
        <v>5.9914</v>
      </c>
      <c r="AS32" s="112">
        <f t="shared" si="12"/>
        <v>6.171142</v>
      </c>
      <c r="AT32" s="112">
        <f t="shared" ref="AT32:AV32" si="40">IF($AK32="n/a",1.03*AS32,IF($AK32&lt;0,1.01*AS32,IF($AK32&gt;10,1.1*AS32,(1+$AK32/100)*AS32)))</f>
        <v>6.35627626</v>
      </c>
      <c r="AU32" s="112">
        <f t="shared" si="40"/>
        <v>6.546964548</v>
      </c>
      <c r="AV32" s="112">
        <f t="shared" si="40"/>
        <v>6.743373484</v>
      </c>
      <c r="AW32" s="103">
        <f t="shared" si="14"/>
        <v>31.80915629</v>
      </c>
      <c r="AX32" s="118">
        <f t="shared" si="15"/>
        <v>5.161226703</v>
      </c>
      <c r="AY32" s="119">
        <v>0.14</v>
      </c>
      <c r="AZ32" s="114">
        <v>2.21</v>
      </c>
      <c r="BA32" s="114">
        <v>-34.99</v>
      </c>
      <c r="BB32" s="114">
        <v>-12.86</v>
      </c>
      <c r="BC32" s="114">
        <v>-20.16</v>
      </c>
      <c r="BD32" s="42"/>
      <c r="BE32" s="17">
        <v>2003.0</v>
      </c>
      <c r="BF32" s="17">
        <f t="shared" si="16"/>
        <v>1</v>
      </c>
      <c r="BG32" s="120">
        <v>14.899999999999999</v>
      </c>
      <c r="BH32" s="15"/>
    </row>
    <row r="33" ht="11.25" customHeight="1">
      <c r="A33" s="55" t="s">
        <v>600</v>
      </c>
      <c r="B33" s="99" t="s">
        <v>601</v>
      </c>
      <c r="C33" s="100" t="s">
        <v>320</v>
      </c>
      <c r="D33" s="100" t="s">
        <v>602</v>
      </c>
      <c r="E33" s="101">
        <v>11.0</v>
      </c>
      <c r="F33" s="58">
        <v>341.0</v>
      </c>
      <c r="G33" s="58" t="s">
        <v>168</v>
      </c>
      <c r="H33" s="58" t="s">
        <v>168</v>
      </c>
      <c r="I33" s="150">
        <v>58.13</v>
      </c>
      <c r="J33" s="103">
        <f t="shared" si="2"/>
        <v>0.7053156718</v>
      </c>
      <c r="K33" s="104">
        <v>0.41</v>
      </c>
      <c r="L33" s="73">
        <v>1.0</v>
      </c>
      <c r="M33" s="23">
        <f t="shared" si="3"/>
        <v>0.41</v>
      </c>
      <c r="N33" s="105" t="s">
        <v>603</v>
      </c>
      <c r="O33" s="106">
        <v>0.37</v>
      </c>
      <c r="P33" s="107">
        <v>43935.0</v>
      </c>
      <c r="Q33" s="107">
        <v>43957.0</v>
      </c>
      <c r="R33" s="23">
        <f t="shared" si="4"/>
        <v>10.81081081</v>
      </c>
      <c r="S33" s="108">
        <f t="array" ref="S33">IF(INDEX(Historical!$D$7:$D$1379,MATCH(B33,Historical!$B$7:$B$1403,0))=0,"n/a",(INDEX(Historical!$C$7:$C$1381,MATCH(B33,Historical!$B$7:$B$1403,0))/INDEX(Historical!$D$7:$D$1379,MATCH(B33,Historical!$B$7:$B$1403,0))-1)*100)</f>
        <v>8.823529412</v>
      </c>
      <c r="T33" s="108">
        <f t="array" ref="T33">IF(INDEX(Historical!$F$7:$F$1372,MATCH(B33,Historical!$B$7:$B$1403,0))=0,"n/a",((INDEX(Historical!$C$7:$C$1381,MATCH(B33,Historical!$B$7:$B$1403,0))/INDEX(Historical!$F$7:$F$1372,MATCH(B33,Historical!$B$7:$B$1403,0)))^(1/3)-1)*100)</f>
        <v>12.48021178</v>
      </c>
      <c r="U33" s="108">
        <f t="array" ref="U33">IF(INDEX(Historical!$H$7:$H$1372,MATCH(B33,Historical!$B$7:$B$1403,0))=0,"n/a",((INDEX(Historical!$C$7:$C$1381,MATCH(B33,Historical!$B$7:$B$1403,0))/INDEX(Historical!$H$7:$H$1372,MATCH(B33,Historical!$B$7:$B$1403,0)))^(1/5)-1)*100)</f>
        <v>13.0926409</v>
      </c>
      <c r="V33" s="108" t="str">
        <f t="array" ref="V33">IF(INDEX(Historical!$O$7:$O$1372,MATCH(B33,Historical!$B$7:$B$1403,0))=0,"n/a",((INDEX(Historical!$C$7:$C$1381,MATCH(B33,Historical!$B$7:$B$1403,0))/INDEX(Historical!$O$7:$O$1372,MATCH(B33,Historical!$B$7:$B$1403,0)))^(1/10)-1)*100)</f>
        <v>n/a</v>
      </c>
      <c r="W33" s="109" t="str">
        <f t="shared" si="5"/>
        <v>n/a</v>
      </c>
      <c r="X33" s="110">
        <f t="shared" si="6"/>
        <v>0.654632045</v>
      </c>
      <c r="Y33" s="133"/>
      <c r="Z33" s="103">
        <f t="shared" si="7"/>
        <v>21.02564103</v>
      </c>
      <c r="AA33" s="112">
        <f t="shared" si="8"/>
        <v>29.81025641</v>
      </c>
      <c r="AB33" s="73">
        <v>12.0</v>
      </c>
      <c r="AC33" s="102">
        <v>1.95</v>
      </c>
      <c r="AD33" s="102">
        <v>5.67</v>
      </c>
      <c r="AE33" s="102">
        <v>6.95</v>
      </c>
      <c r="AF33" s="102">
        <v>3.64</v>
      </c>
      <c r="AG33" s="102">
        <v>17.0</v>
      </c>
      <c r="AH33" s="102">
        <v>102.0</v>
      </c>
      <c r="AI33" s="102">
        <v>14.799999999999999</v>
      </c>
      <c r="AJ33" s="102">
        <v>20.0</v>
      </c>
      <c r="AK33" s="102">
        <v>5.25</v>
      </c>
      <c r="AL33" s="113">
        <v>45100.0</v>
      </c>
      <c r="AM33" s="114">
        <v>0.1</v>
      </c>
      <c r="AN33" s="102">
        <v>0.22</v>
      </c>
      <c r="AO33" s="115">
        <f t="shared" si="9"/>
        <v>-16.01229984</v>
      </c>
      <c r="AP33" s="116">
        <f t="shared" si="10"/>
        <v>13.79795657</v>
      </c>
      <c r="AQ33" s="117">
        <f t="shared" si="11"/>
        <v>119.6050327</v>
      </c>
      <c r="AR33" s="103">
        <f t="array" ref="AR33">INDEX(Historical!$C$7:$C$1381,MATCH(B33,Historical!$B$7:$B$1403,0))*IF(AH33="n/a",1.03,IF(AH33&lt;0,1.01,IF(AH33&gt;10,1.1,(1+AH33/100))))</f>
        <v>0.407</v>
      </c>
      <c r="AS33" s="112">
        <f t="shared" si="12"/>
        <v>0.4477</v>
      </c>
      <c r="AT33" s="112">
        <f t="shared" ref="AT33:AV33" si="41">IF($AK33="n/a",1.03*AS33,IF($AK33&lt;0,1.01*AS33,IF($AK33&gt;10,1.1*AS33,(1+$AK33/100)*AS33)))</f>
        <v>0.47120425</v>
      </c>
      <c r="AU33" s="112">
        <f t="shared" si="41"/>
        <v>0.4959424731</v>
      </c>
      <c r="AV33" s="112">
        <f t="shared" si="41"/>
        <v>0.521979453</v>
      </c>
      <c r="AW33" s="103">
        <f t="shared" si="14"/>
        <v>2.343826176</v>
      </c>
      <c r="AX33" s="118">
        <f t="shared" si="15"/>
        <v>4.032042278</v>
      </c>
      <c r="AY33" s="119">
        <v>0.85</v>
      </c>
      <c r="AZ33" s="114">
        <v>42.16</v>
      </c>
      <c r="BA33" s="114">
        <v>-9.92</v>
      </c>
      <c r="BB33" s="114">
        <v>-3.4000000000000004</v>
      </c>
      <c r="BC33" s="114">
        <v>9.89</v>
      </c>
      <c r="BD33" s="42"/>
      <c r="BE33" s="17">
        <v>2010.0</v>
      </c>
      <c r="BF33" s="17">
        <f t="shared" si="16"/>
        <v>0</v>
      </c>
      <c r="BG33" s="120">
        <v>11.3</v>
      </c>
      <c r="BH33" s="108"/>
    </row>
    <row r="34" ht="11.25" customHeight="1">
      <c r="A34" s="55" t="s">
        <v>604</v>
      </c>
      <c r="B34" s="99" t="s">
        <v>605</v>
      </c>
      <c r="C34" s="100" t="s">
        <v>136</v>
      </c>
      <c r="D34" s="100" t="s">
        <v>153</v>
      </c>
      <c r="E34" s="101">
        <v>19.0</v>
      </c>
      <c r="F34" s="58">
        <v>179.0</v>
      </c>
      <c r="G34" s="58" t="s">
        <v>121</v>
      </c>
      <c r="H34" s="58" t="s">
        <v>121</v>
      </c>
      <c r="I34" s="150">
        <v>56.99</v>
      </c>
      <c r="J34" s="103">
        <f t="shared" si="2"/>
        <v>1.789787682</v>
      </c>
      <c r="K34" s="104">
        <v>0.255</v>
      </c>
      <c r="L34" s="73">
        <v>4.0</v>
      </c>
      <c r="M34" s="23">
        <f t="shared" si="3"/>
        <v>1.02</v>
      </c>
      <c r="N34" s="105" t="s">
        <v>210</v>
      </c>
      <c r="O34" s="106">
        <v>0.25</v>
      </c>
      <c r="P34" s="107">
        <v>43899.0</v>
      </c>
      <c r="Q34" s="107">
        <v>43915.0</v>
      </c>
      <c r="R34" s="23">
        <f t="shared" si="4"/>
        <v>2</v>
      </c>
      <c r="S34" s="108">
        <f t="array" ref="S34">IF(INDEX(Historical!$D$7:$D$1379,MATCH(B34,Historical!$B$7:$B$1403,0))=0,"n/a",(INDEX(Historical!$C$7:$C$1381,MATCH(B34,Historical!$B$7:$B$1403,0))/INDEX(Historical!$D$7:$D$1379,MATCH(B34,Historical!$B$7:$B$1403,0))-1)*100)</f>
        <v>4.166666667</v>
      </c>
      <c r="T34" s="108">
        <f t="array" ref="T34">IF(INDEX(Historical!$F$7:$F$1372,MATCH(B34,Historical!$B$7:$B$1403,0))=0,"n/a",((INDEX(Historical!$C$7:$C$1381,MATCH(B34,Historical!$B$7:$B$1403,0))/INDEX(Historical!$F$7:$F$1372,MATCH(B34,Historical!$B$7:$B$1403,0)))^(1/3)-1)*100)</f>
        <v>3.574416865</v>
      </c>
      <c r="U34" s="108">
        <f t="array" ref="U34">IF(INDEX(Historical!$H$7:$H$1372,MATCH(B34,Historical!$B$7:$B$1403,0))=0,"n/a",((INDEX(Historical!$C$7:$C$1381,MATCH(B34,Historical!$B$7:$B$1403,0))/INDEX(Historical!$H$7:$H$1372,MATCH(B34,Historical!$B$7:$B$1403,0)))^(1/5)-1)*100)</f>
        <v>3.0624138</v>
      </c>
      <c r="V34" s="108">
        <f t="array" ref="V34">IF(INDEX(Historical!$O$7:$O$1372,MATCH(B34,Historical!$B$7:$B$1403,0))=0,"n/a",((INDEX(Historical!$C$7:$C$1381,MATCH(B34,Historical!$B$7:$B$1403,0))/INDEX(Historical!$O$7:$O$1372,MATCH(B34,Historical!$B$7:$B$1403,0)))^(1/10)-1)*100)</f>
        <v>2.782373114</v>
      </c>
      <c r="W34" s="109">
        <f t="shared" si="5"/>
        <v>1.100648143</v>
      </c>
      <c r="X34" s="110">
        <f t="shared" si="6"/>
        <v>0.6960031364</v>
      </c>
      <c r="Y34" s="99"/>
      <c r="Z34" s="103">
        <f t="shared" si="7"/>
        <v>37.5</v>
      </c>
      <c r="AA34" s="112">
        <f t="shared" si="8"/>
        <v>20.95220588</v>
      </c>
      <c r="AB34" s="73">
        <v>12.0</v>
      </c>
      <c r="AC34" s="102">
        <v>2.72</v>
      </c>
      <c r="AD34" s="102" t="s">
        <v>128</v>
      </c>
      <c r="AE34" s="102">
        <v>7.03</v>
      </c>
      <c r="AF34" s="102">
        <v>2.1</v>
      </c>
      <c r="AG34" s="102">
        <v>10.0</v>
      </c>
      <c r="AH34" s="102">
        <v>7.5</v>
      </c>
      <c r="AI34" s="102" t="s">
        <v>128</v>
      </c>
      <c r="AJ34" s="102">
        <v>4.3999999999999995</v>
      </c>
      <c r="AK34" s="102" t="s">
        <v>128</v>
      </c>
      <c r="AL34" s="113">
        <v>205.16</v>
      </c>
      <c r="AM34" s="114">
        <v>1.7000000000000002</v>
      </c>
      <c r="AN34" s="102">
        <v>0.0</v>
      </c>
      <c r="AO34" s="115">
        <f t="shared" si="9"/>
        <v>-16.1000044</v>
      </c>
      <c r="AP34" s="116">
        <f t="shared" si="10"/>
        <v>4.852201482</v>
      </c>
      <c r="AQ34" s="117">
        <f t="shared" si="11"/>
        <v>39.84059553</v>
      </c>
      <c r="AR34" s="103">
        <f t="array" ref="AR34">INDEX(Historical!$C$7:$C$1381,MATCH(B34,Historical!$B$7:$B$1403,0))*IF(AH34="n/a",1.03,IF(AH34&lt;0,1.01,IF(AH34&gt;10,1.1,(1+AH34/100))))</f>
        <v>1.075</v>
      </c>
      <c r="AS34" s="112">
        <f t="shared" si="12"/>
        <v>1.10725</v>
      </c>
      <c r="AT34" s="112">
        <f t="shared" ref="AT34:AV34" si="42">IF($AK34="n/a",1.03*AS34,IF($AK34&lt;0,1.01*AS34,IF($AK34&gt;10,1.1*AS34,(1+$AK34/100)*AS34)))</f>
        <v>1.1404675</v>
      </c>
      <c r="AU34" s="112">
        <f t="shared" si="42"/>
        <v>1.174681525</v>
      </c>
      <c r="AV34" s="112">
        <f t="shared" si="42"/>
        <v>1.209921971</v>
      </c>
      <c r="AW34" s="103">
        <f t="shared" si="14"/>
        <v>5.707320996</v>
      </c>
      <c r="AX34" s="118">
        <f t="shared" si="15"/>
        <v>10.0146008</v>
      </c>
      <c r="AY34" s="119">
        <v>0.43</v>
      </c>
      <c r="AZ34" s="114">
        <v>83.84</v>
      </c>
      <c r="BA34" s="114">
        <v>-7.48</v>
      </c>
      <c r="BB34" s="114">
        <v>3.6700000000000004</v>
      </c>
      <c r="BC34" s="114">
        <v>32.15</v>
      </c>
      <c r="BD34" s="42"/>
      <c r="BE34" s="17">
        <v>2002.0</v>
      </c>
      <c r="BF34" s="17">
        <f t="shared" si="16"/>
        <v>1</v>
      </c>
      <c r="BG34" s="120">
        <v>1.0999999999999999</v>
      </c>
      <c r="BH34" s="15"/>
    </row>
    <row r="35" ht="11.25" customHeight="1">
      <c r="A35" s="155" t="s">
        <v>606</v>
      </c>
      <c r="B35" s="99" t="s">
        <v>607</v>
      </c>
      <c r="C35" s="100" t="s">
        <v>158</v>
      </c>
      <c r="D35" s="100" t="s">
        <v>190</v>
      </c>
      <c r="E35" s="101">
        <v>18.0</v>
      </c>
      <c r="F35" s="58">
        <v>197.0</v>
      </c>
      <c r="G35" s="58" t="s">
        <v>121</v>
      </c>
      <c r="H35" s="58" t="s">
        <v>121</v>
      </c>
      <c r="I35" s="150">
        <v>47.15</v>
      </c>
      <c r="J35" s="103">
        <f t="shared" si="2"/>
        <v>3.435843054</v>
      </c>
      <c r="K35" s="104">
        <v>0.405</v>
      </c>
      <c r="L35" s="73">
        <v>4.0</v>
      </c>
      <c r="M35" s="23">
        <f t="shared" si="3"/>
        <v>1.62</v>
      </c>
      <c r="N35" s="105" t="s">
        <v>154</v>
      </c>
      <c r="O35" s="106">
        <v>0.3875</v>
      </c>
      <c r="P35" s="107">
        <v>43881.0</v>
      </c>
      <c r="Q35" s="107">
        <v>43903.0</v>
      </c>
      <c r="R35" s="23">
        <f t="shared" si="4"/>
        <v>4.516129032</v>
      </c>
      <c r="S35" s="108">
        <f t="array" ref="S35">IF(INDEX(Historical!$D$7:$D$1379,MATCH(B35,Historical!$B$7:$B$1403,0))=0,"n/a",(INDEX(Historical!$C$7:$C$1381,MATCH(B35,Historical!$B$7:$B$1403,0))/INDEX(Historical!$D$7:$D$1379,MATCH(B35,Historical!$B$7:$B$1403,0))-1)*100)</f>
        <v>4.026845638</v>
      </c>
      <c r="T35" s="108">
        <f t="array" ref="T35">IF(INDEX(Historical!$F$7:$F$1372,MATCH(B35,Historical!$B$7:$B$1403,0))=0,"n/a",((INDEX(Historical!$C$7:$C$1381,MATCH(B35,Historical!$B$7:$B$1403,0))/INDEX(Historical!$F$7:$F$1372,MATCH(B35,Historical!$B$7:$B$1403,0)))^(1/3)-1)*100)</f>
        <v>4.200637744</v>
      </c>
      <c r="U35" s="108">
        <f t="array" ref="U35">IF(INDEX(Historical!$H$7:$H$1372,MATCH(B35,Historical!$B$7:$B$1403,0))=0,"n/a",((INDEX(Historical!$C$7:$C$1381,MATCH(B35,Historical!$B$7:$B$1403,0))/INDEX(Historical!$H$7:$H$1372,MATCH(B35,Historical!$B$7:$B$1403,0)))^(1/5)-1)*100)</f>
        <v>4.065217306</v>
      </c>
      <c r="V35" s="108">
        <f t="array" ref="V35">IF(INDEX(Historical!$O$7:$O$1372,MATCH(B35,Historical!$B$7:$B$1403,0))=0,"n/a",((INDEX(Historical!$C$7:$C$1381,MATCH(B35,Historical!$B$7:$B$1403,0))/INDEX(Historical!$O$7:$O$1372,MATCH(B35,Historical!$B$7:$B$1403,0)))^(1/10)-1)*100)</f>
        <v>6.704974887</v>
      </c>
      <c r="W35" s="109">
        <f t="shared" si="5"/>
        <v>0.6062986625</v>
      </c>
      <c r="X35" s="110">
        <f t="shared" si="6"/>
        <v>1.069794028</v>
      </c>
      <c r="Y35" s="154"/>
      <c r="Z35" s="103">
        <f t="shared" si="7"/>
        <v>55.47945205</v>
      </c>
      <c r="AA35" s="112">
        <f t="shared" si="8"/>
        <v>16.14726027</v>
      </c>
      <c r="AB35" s="73">
        <v>12.0</v>
      </c>
      <c r="AC35" s="102">
        <v>2.92</v>
      </c>
      <c r="AD35" s="102">
        <v>4.62</v>
      </c>
      <c r="AE35" s="102">
        <v>2.34</v>
      </c>
      <c r="AF35" s="102">
        <v>1.65</v>
      </c>
      <c r="AG35" s="102">
        <v>10.4</v>
      </c>
      <c r="AH35" s="102">
        <v>6.3</v>
      </c>
      <c r="AI35" s="102">
        <v>6.59</v>
      </c>
      <c r="AJ35" s="102">
        <v>3.8</v>
      </c>
      <c r="AK35" s="102">
        <v>3.5000000000000004</v>
      </c>
      <c r="AL35" s="113">
        <v>3170.0</v>
      </c>
      <c r="AM35" s="114">
        <v>0.8999999999999999</v>
      </c>
      <c r="AN35" s="102">
        <v>1.12</v>
      </c>
      <c r="AO35" s="115">
        <f t="shared" si="9"/>
        <v>-8.646199914</v>
      </c>
      <c r="AP35" s="116">
        <f t="shared" si="10"/>
        <v>7.50106036</v>
      </c>
      <c r="AQ35" s="117">
        <f t="shared" si="11"/>
        <v>8.817848724</v>
      </c>
      <c r="AR35" s="103">
        <f t="array" ref="AR35">INDEX(Historical!$C$7:$C$1381,MATCH(B35,Historical!$B$7:$B$1403,0))*IF(AH35="n/a",1.03,IF(AH35&lt;0,1.01,IF(AH35&gt;10,1.1,(1+AH35/100))))</f>
        <v>1.64765</v>
      </c>
      <c r="AS35" s="112">
        <f t="shared" si="12"/>
        <v>1.756230135</v>
      </c>
      <c r="AT35" s="112">
        <f t="shared" ref="AT35:AV35" si="43">IF($AK35="n/a",1.03*AS35,IF($AK35&lt;0,1.01*AS35,IF($AK35&gt;10,1.1*AS35,(1+$AK35/100)*AS35)))</f>
        <v>1.81769819</v>
      </c>
      <c r="AU35" s="112">
        <f t="shared" si="43"/>
        <v>1.881317626</v>
      </c>
      <c r="AV35" s="112">
        <f t="shared" si="43"/>
        <v>1.947163743</v>
      </c>
      <c r="AW35" s="103">
        <f t="shared" si="14"/>
        <v>9.050059694</v>
      </c>
      <c r="AX35" s="118">
        <f t="shared" si="15"/>
        <v>19.19418811</v>
      </c>
      <c r="AY35" s="119">
        <v>0.43</v>
      </c>
      <c r="AZ35" s="114">
        <v>18.62</v>
      </c>
      <c r="BA35" s="114">
        <v>-10.07</v>
      </c>
      <c r="BB35" s="114">
        <v>-4.6</v>
      </c>
      <c r="BC35" s="114">
        <v>0.45999999999999996</v>
      </c>
      <c r="BD35" s="42"/>
      <c r="BE35" s="17">
        <v>2003.0</v>
      </c>
      <c r="BF35" s="17">
        <f t="shared" si="16"/>
        <v>1</v>
      </c>
      <c r="BG35" s="120">
        <v>3.3000000000000003</v>
      </c>
      <c r="BH35" s="108"/>
    </row>
    <row r="36" ht="11.25" customHeight="1">
      <c r="A36" s="55" t="s">
        <v>608</v>
      </c>
      <c r="B36" s="99" t="s">
        <v>609</v>
      </c>
      <c r="C36" s="100" t="s">
        <v>131</v>
      </c>
      <c r="D36" s="100" t="s">
        <v>546</v>
      </c>
      <c r="E36" s="101">
        <v>10.0</v>
      </c>
      <c r="F36" s="58">
        <v>385.0</v>
      </c>
      <c r="G36" s="58" t="s">
        <v>168</v>
      </c>
      <c r="H36" s="58" t="s">
        <v>168</v>
      </c>
      <c r="I36" s="150">
        <v>272.62</v>
      </c>
      <c r="J36" s="103">
        <f t="shared" si="2"/>
        <v>4.768542293</v>
      </c>
      <c r="K36" s="104">
        <v>3.25</v>
      </c>
      <c r="L36" s="73">
        <v>4.0</v>
      </c>
      <c r="M36" s="23">
        <f t="shared" si="3"/>
        <v>13</v>
      </c>
      <c r="N36" s="105" t="s">
        <v>179</v>
      </c>
      <c r="O36" s="106">
        <v>2.65</v>
      </c>
      <c r="P36" s="107">
        <v>43818.0</v>
      </c>
      <c r="Q36" s="107">
        <v>43829.0</v>
      </c>
      <c r="R36" s="23">
        <f t="shared" si="4"/>
        <v>22.64150943</v>
      </c>
      <c r="S36" s="108">
        <f t="array" ref="S36">IF(INDEX(Historical!$D$7:$D$1379,MATCH(B36,Historical!$B$7:$B$1403,0))=0,"n/a",(INDEX(Historical!$C$7:$C$1381,MATCH(B36,Historical!$B$7:$B$1403,0))/INDEX(Historical!$D$7:$D$1379,MATCH(B36,Historical!$B$7:$B$1403,0))-1)*100)</f>
        <v>41.7721519</v>
      </c>
      <c r="T36" s="108">
        <f t="array" ref="T36">IF(INDEX(Historical!$F$7:$F$1372,MATCH(B36,Historical!$B$7:$B$1403,0))=0,"n/a",((INDEX(Historical!$C$7:$C$1381,MATCH(B36,Historical!$B$7:$B$1403,0))/INDEX(Historical!$F$7:$F$1372,MATCH(B36,Historical!$B$7:$B$1403,0)))^(1/3)-1)*100)</f>
        <v>76.41247179</v>
      </c>
      <c r="U36" s="108">
        <f t="array" ref="U36">IF(INDEX(Historical!$H$7:$H$1372,MATCH(B36,Historical!$B$7:$B$1403,0))=0,"n/a",((INDEX(Historical!$C$7:$C$1381,MATCH(B36,Historical!$B$7:$B$1403,0))/INDEX(Historical!$H$7:$H$1372,MATCH(B36,Historical!$B$7:$B$1403,0)))^(1/5)-1)*100)</f>
        <v>55.5473377</v>
      </c>
      <c r="V36" s="108" t="str">
        <f t="array" ref="V36">IF(INDEX(Historical!$O$7:$O$1372,MATCH(B36,Historical!$B$7:$B$1403,0))=0,"n/a",((INDEX(Historical!$C$7:$C$1381,MATCH(B36,Historical!$B$7:$B$1403,0))/INDEX(Historical!$O$7:$O$1372,MATCH(B36,Historical!$B$7:$B$1403,0)))^(1/10)-1)*100)</f>
        <v>n/a</v>
      </c>
      <c r="W36" s="109" t="str">
        <f t="shared" si="5"/>
        <v>n/a</v>
      </c>
      <c r="X36" s="110">
        <f t="shared" si="6"/>
        <v>1.354813115</v>
      </c>
      <c r="Y36" s="133" t="s">
        <v>610</v>
      </c>
      <c r="Z36" s="103">
        <f t="shared" si="7"/>
        <v>200.927357</v>
      </c>
      <c r="AA36" s="112">
        <f t="shared" si="8"/>
        <v>42.13601236</v>
      </c>
      <c r="AB36" s="73">
        <v>10.0</v>
      </c>
      <c r="AC36" s="102">
        <v>6.47</v>
      </c>
      <c r="AD36" s="102">
        <v>3.17</v>
      </c>
      <c r="AE36" s="102">
        <v>4.89</v>
      </c>
      <c r="AF36" s="102">
        <v>4.32</v>
      </c>
      <c r="AG36" s="102">
        <v>11.700000000000001</v>
      </c>
      <c r="AH36" s="156">
        <v>-44.3</v>
      </c>
      <c r="AI36" s="156">
        <v>9.85</v>
      </c>
      <c r="AJ36" s="102">
        <v>41.0</v>
      </c>
      <c r="AK36" s="102">
        <v>13.3</v>
      </c>
      <c r="AL36" s="113">
        <v>110600.0</v>
      </c>
      <c r="AM36" s="114">
        <v>0.1</v>
      </c>
      <c r="AN36" s="102">
        <v>1.32</v>
      </c>
      <c r="AO36" s="115">
        <f t="shared" si="9"/>
        <v>18.17986762</v>
      </c>
      <c r="AP36" s="116">
        <f t="shared" si="10"/>
        <v>60.31587999</v>
      </c>
      <c r="AQ36" s="117">
        <f t="shared" si="11"/>
        <v>184.4312636</v>
      </c>
      <c r="AR36" s="103">
        <f t="array" ref="AR36">INDEX(Historical!$C$7:$C$1381,MATCH(B36,Historical!$B$7:$B$1403,0))*IF(AH36="n/a",1.03,IF(AH36&lt;0,1.01,IF(AH36&gt;10,1.1,(1+AH36/100))))</f>
        <v>11.312</v>
      </c>
      <c r="AS36" s="112">
        <f t="shared" si="12"/>
        <v>12.426232</v>
      </c>
      <c r="AT36" s="112">
        <f t="shared" ref="AT36:AV36" si="44">IF($AK36="n/a",1.03*AS36,IF($AK36&lt;0,1.01*AS36,IF($AK36&gt;10,1.1*AS36,(1+$AK36/100)*AS36)))</f>
        <v>13.6688552</v>
      </c>
      <c r="AU36" s="112">
        <f t="shared" si="44"/>
        <v>15.03574072</v>
      </c>
      <c r="AV36" s="112">
        <f t="shared" si="44"/>
        <v>16.53931479</v>
      </c>
      <c r="AW36" s="103">
        <f t="shared" si="14"/>
        <v>68.98214271</v>
      </c>
      <c r="AX36" s="118">
        <f t="shared" si="15"/>
        <v>25.303405</v>
      </c>
      <c r="AY36" s="119">
        <v>0.79</v>
      </c>
      <c r="AZ36" s="114">
        <v>9.01</v>
      </c>
      <c r="BA36" s="114">
        <v>-17.78</v>
      </c>
      <c r="BB36" s="114">
        <v>-12.629999999999999</v>
      </c>
      <c r="BC36" s="114">
        <v>-7.21</v>
      </c>
      <c r="BD36" s="42"/>
      <c r="BE36" s="17">
        <v>2011.0</v>
      </c>
      <c r="BF36" s="17">
        <f t="shared" si="16"/>
        <v>0</v>
      </c>
      <c r="BG36" s="120">
        <v>3.8</v>
      </c>
      <c r="BH36" s="15"/>
    </row>
    <row r="37" ht="11.25" customHeight="1">
      <c r="A37" s="155" t="s">
        <v>611</v>
      </c>
      <c r="B37" s="99" t="s">
        <v>612</v>
      </c>
      <c r="C37" s="100" t="s">
        <v>158</v>
      </c>
      <c r="D37" s="100" t="s">
        <v>159</v>
      </c>
      <c r="E37" s="101">
        <v>12.0</v>
      </c>
      <c r="F37" s="58">
        <v>298.0</v>
      </c>
      <c r="G37" s="58" t="s">
        <v>120</v>
      </c>
      <c r="H37" s="58" t="s">
        <v>120</v>
      </c>
      <c r="I37" s="150">
        <v>123.66</v>
      </c>
      <c r="J37" s="103">
        <f t="shared" si="2"/>
        <v>1.617337862</v>
      </c>
      <c r="K37" s="104">
        <v>0.5</v>
      </c>
      <c r="L37" s="73">
        <v>4.0</v>
      </c>
      <c r="M37" s="23">
        <f t="shared" si="3"/>
        <v>2</v>
      </c>
      <c r="N37" s="105" t="s">
        <v>138</v>
      </c>
      <c r="O37" s="106">
        <v>0.455</v>
      </c>
      <c r="P37" s="107">
        <v>43595.0</v>
      </c>
      <c r="Q37" s="107">
        <v>43620.0</v>
      </c>
      <c r="R37" s="23">
        <f t="shared" si="4"/>
        <v>9.89010989</v>
      </c>
      <c r="S37" s="108">
        <f t="array" ref="S37">IF(INDEX(Historical!$D$7:$D$1379,MATCH(B37,Historical!$B$7:$B$1403,0))=0,"n/a",(INDEX(Historical!$C$7:$C$1381,MATCH(B37,Historical!$B$7:$B$1403,0))/INDEX(Historical!$D$7:$D$1379,MATCH(B37,Historical!$B$7:$B$1403,0))-1)*100)</f>
        <v>9.831460674</v>
      </c>
      <c r="T37" s="108">
        <f t="array" ref="T37">IF(INDEX(Historical!$F$7:$F$1372,MATCH(B37,Historical!$B$7:$B$1403,0))=0,"n/a",((INDEX(Historical!$C$7:$C$1381,MATCH(B37,Historical!$B$7:$B$1403,0))/INDEX(Historical!$F$7:$F$1372,MATCH(B37,Historical!$B$7:$B$1403,0)))^(1/3)-1)*100)</f>
        <v>10.09553655</v>
      </c>
      <c r="U37" s="108">
        <f t="array" ref="U37">IF(INDEX(Historical!$H$7:$H$1372,MATCH(B37,Historical!$B$7:$B$1403,0))=0,"n/a",((INDEX(Historical!$C$7:$C$1381,MATCH(B37,Historical!$B$7:$B$1403,0))/INDEX(Historical!$H$7:$H$1372,MATCH(B37,Historical!$B$7:$B$1403,0)))^(1/5)-1)*100)</f>
        <v>10.07083937</v>
      </c>
      <c r="V37" s="108">
        <f t="array" ref="V37">IF(INDEX(Historical!$O$7:$O$1372,MATCH(B37,Historical!$B$7:$B$1403,0))=0,"n/a",((INDEX(Historical!$C$7:$C$1381,MATCH(B37,Historical!$B$7:$B$1403,0))/INDEX(Historical!$O$7:$O$1372,MATCH(B37,Historical!$B$7:$B$1403,0)))^(1/10)-1)*100)</f>
        <v>9.077026654</v>
      </c>
      <c r="W37" s="109">
        <f t="shared" si="5"/>
        <v>1.109486592</v>
      </c>
      <c r="X37" s="110">
        <f t="shared" si="6"/>
        <v>1.342778582</v>
      </c>
      <c r="Y37" s="147"/>
      <c r="Z37" s="103">
        <f t="shared" si="7"/>
        <v>58.3090379</v>
      </c>
      <c r="AA37" s="112">
        <f t="shared" si="8"/>
        <v>36.05247813</v>
      </c>
      <c r="AB37" s="73">
        <v>12.0</v>
      </c>
      <c r="AC37" s="102">
        <v>3.43</v>
      </c>
      <c r="AD37" s="102">
        <v>4.4</v>
      </c>
      <c r="AE37" s="102">
        <v>6.18</v>
      </c>
      <c r="AF37" s="102">
        <v>3.66</v>
      </c>
      <c r="AG37" s="102">
        <v>10.2</v>
      </c>
      <c r="AH37" s="102">
        <v>6.7</v>
      </c>
      <c r="AI37" s="102">
        <v>9.43</v>
      </c>
      <c r="AJ37" s="102">
        <v>7.5</v>
      </c>
      <c r="AK37" s="102">
        <v>8.200000000000001</v>
      </c>
      <c r="AL37" s="113">
        <v>22300.0</v>
      </c>
      <c r="AM37" s="114">
        <v>0.2</v>
      </c>
      <c r="AN37" s="102">
        <v>1.55</v>
      </c>
      <c r="AO37" s="115">
        <f t="shared" si="9"/>
        <v>-24.36430091</v>
      </c>
      <c r="AP37" s="116">
        <f t="shared" si="10"/>
        <v>11.68817723</v>
      </c>
      <c r="AQ37" s="117">
        <f t="shared" si="11"/>
        <v>142.16805</v>
      </c>
      <c r="AR37" s="103">
        <f t="array" ref="AR37">INDEX(Historical!$C$7:$C$1381,MATCH(B37,Historical!$B$7:$B$1403,0))*IF(AH37="n/a",1.03,IF(AH37&lt;0,1.01,IF(AH37&gt;10,1.1,(1+AH37/100))))</f>
        <v>2.085985</v>
      </c>
      <c r="AS37" s="112">
        <f t="shared" si="12"/>
        <v>2.282693386</v>
      </c>
      <c r="AT37" s="112">
        <f t="shared" ref="AT37:AV37" si="45">IF($AK37="n/a",1.03*AS37,IF($AK37&lt;0,1.01*AS37,IF($AK37&gt;10,1.1*AS37,(1+$AK37/100)*AS37)))</f>
        <v>2.469874243</v>
      </c>
      <c r="AU37" s="112">
        <f t="shared" si="45"/>
        <v>2.672403931</v>
      </c>
      <c r="AV37" s="112">
        <f t="shared" si="45"/>
        <v>2.891541053</v>
      </c>
      <c r="AW37" s="103">
        <f t="shared" si="14"/>
        <v>12.40249761</v>
      </c>
      <c r="AX37" s="118">
        <f t="shared" si="15"/>
        <v>10.02951449</v>
      </c>
      <c r="AY37" s="119">
        <v>0.1</v>
      </c>
      <c r="AZ37" s="114">
        <v>22.97</v>
      </c>
      <c r="BA37" s="114">
        <v>-12.53</v>
      </c>
      <c r="BB37" s="114">
        <v>-4.62</v>
      </c>
      <c r="BC37" s="114">
        <v>1.34</v>
      </c>
      <c r="BD37" s="42"/>
      <c r="BE37" s="17">
        <v>2008.0</v>
      </c>
      <c r="BF37" s="17">
        <f t="shared" si="16"/>
        <v>1</v>
      </c>
      <c r="BG37" s="120">
        <v>2.8000000000000003</v>
      </c>
      <c r="BH37" s="15"/>
    </row>
    <row r="38" ht="11.25" customHeight="1">
      <c r="A38" s="155" t="s">
        <v>613</v>
      </c>
      <c r="B38" s="99" t="s">
        <v>614</v>
      </c>
      <c r="C38" s="100" t="s">
        <v>136</v>
      </c>
      <c r="D38" s="100" t="s">
        <v>137</v>
      </c>
      <c r="E38" s="101">
        <v>18.0</v>
      </c>
      <c r="F38" s="58">
        <v>192.0</v>
      </c>
      <c r="G38" s="58" t="s">
        <v>168</v>
      </c>
      <c r="H38" s="58" t="s">
        <v>168</v>
      </c>
      <c r="I38" s="150">
        <v>56.12</v>
      </c>
      <c r="J38" s="103">
        <f t="shared" si="2"/>
        <v>2.922309337</v>
      </c>
      <c r="K38" s="104">
        <v>0.41</v>
      </c>
      <c r="L38" s="73">
        <v>4.0</v>
      </c>
      <c r="M38" s="23">
        <f t="shared" si="3"/>
        <v>1.64</v>
      </c>
      <c r="N38" s="105" t="s">
        <v>218</v>
      </c>
      <c r="O38" s="106">
        <v>0.4</v>
      </c>
      <c r="P38" s="107">
        <v>43828.0</v>
      </c>
      <c r="Q38" s="107">
        <v>43844.0</v>
      </c>
      <c r="R38" s="23">
        <f t="shared" si="4"/>
        <v>2.5</v>
      </c>
      <c r="S38" s="108">
        <f t="array" ref="S38">IF(INDEX(Historical!$D$7:$D$1379,MATCH(B38,Historical!$B$7:$B$1403,0))=0,"n/a",(INDEX(Historical!$C$7:$C$1381,MATCH(B38,Historical!$B$7:$B$1403,0))/INDEX(Historical!$D$7:$D$1379,MATCH(B38,Historical!$B$7:$B$1403,0))-1)*100)</f>
        <v>2.564102564</v>
      </c>
      <c r="T38" s="108">
        <f t="array" ref="T38">IF(INDEX(Historical!$F$7:$F$1372,MATCH(B38,Historical!$B$7:$B$1403,0))=0,"n/a",((INDEX(Historical!$C$7:$C$1381,MATCH(B38,Historical!$B$7:$B$1403,0))/INDEX(Historical!$F$7:$F$1372,MATCH(B38,Historical!$B$7:$B$1403,0)))^(1/3)-1)*100)</f>
        <v>4.551591715</v>
      </c>
      <c r="U38" s="108">
        <f t="array" ref="U38">IF(INDEX(Historical!$H$7:$H$1372,MATCH(B38,Historical!$B$7:$B$1403,0))=0,"n/a",((INDEX(Historical!$C$7:$C$1381,MATCH(B38,Historical!$B$7:$B$1403,0))/INDEX(Historical!$H$7:$H$1372,MATCH(B38,Historical!$B$7:$B$1403,0)))^(1/5)-1)*100)</f>
        <v>8.178074107</v>
      </c>
      <c r="V38" s="108">
        <f t="array" ref="V38">IF(INDEX(Historical!$O$7:$O$1372,MATCH(B38,Historical!$B$7:$B$1403,0))=0,"n/a",((INDEX(Historical!$C$7:$C$1381,MATCH(B38,Historical!$B$7:$B$1403,0))/INDEX(Historical!$O$7:$O$1372,MATCH(B38,Historical!$B$7:$B$1403,0)))^(1/10)-1)*100)</f>
        <v>7.177346254</v>
      </c>
      <c r="W38" s="109">
        <f t="shared" si="5"/>
        <v>1.139428671</v>
      </c>
      <c r="X38" s="110">
        <f t="shared" si="6"/>
        <v>5.883506552</v>
      </c>
      <c r="Y38" s="111"/>
      <c r="Z38" s="103">
        <f t="shared" si="7"/>
        <v>49.10179641</v>
      </c>
      <c r="AA38" s="112">
        <f t="shared" si="8"/>
        <v>16.80239521</v>
      </c>
      <c r="AB38" s="73">
        <v>12.0</v>
      </c>
      <c r="AC38" s="102">
        <v>3.34</v>
      </c>
      <c r="AD38" s="102">
        <v>0.84</v>
      </c>
      <c r="AE38" s="102">
        <v>0.91</v>
      </c>
      <c r="AF38" s="156">
        <v>0.98</v>
      </c>
      <c r="AG38" s="102">
        <v>3.5999999999999996</v>
      </c>
      <c r="AH38" s="156">
        <v>100.1</v>
      </c>
      <c r="AI38" s="156">
        <v>9.84</v>
      </c>
      <c r="AJ38" s="102">
        <v>1.39</v>
      </c>
      <c r="AK38" s="102">
        <v>20.02</v>
      </c>
      <c r="AL38" s="113">
        <v>4690.0</v>
      </c>
      <c r="AM38" s="114">
        <v>2.7</v>
      </c>
      <c r="AN38" s="102">
        <v>0.29</v>
      </c>
      <c r="AO38" s="115">
        <f t="shared" si="9"/>
        <v>-5.702011766</v>
      </c>
      <c r="AP38" s="116">
        <f t="shared" si="10"/>
        <v>11.10038344</v>
      </c>
      <c r="AQ38" s="117">
        <f t="shared" si="11"/>
        <v>-14.45248934</v>
      </c>
      <c r="AR38" s="103">
        <f t="array" ref="AR38">INDEX(Historical!$C$7:$C$1381,MATCH(B38,Historical!$B$7:$B$1403,0))*IF(AH38="n/a",1.03,IF(AH38&lt;0,1.01,IF(AH38&gt;10,1.1,(1+AH38/100))))</f>
        <v>1.76</v>
      </c>
      <c r="AS38" s="112">
        <f t="shared" si="12"/>
        <v>1.933184</v>
      </c>
      <c r="AT38" s="112">
        <f t="shared" ref="AT38:AV38" si="46">IF($AK38="n/a",1.03*AS38,IF($AK38&lt;0,1.01*AS38,IF($AK38&gt;10,1.1*AS38,(1+$AK38/100)*AS38)))</f>
        <v>2.1265024</v>
      </c>
      <c r="AU38" s="112">
        <f t="shared" si="46"/>
        <v>2.33915264</v>
      </c>
      <c r="AV38" s="112">
        <f t="shared" si="46"/>
        <v>2.573067904</v>
      </c>
      <c r="AW38" s="103">
        <f t="shared" si="14"/>
        <v>10.73190694</v>
      </c>
      <c r="AX38" s="118">
        <f t="shared" si="15"/>
        <v>19.12314138</v>
      </c>
      <c r="AY38" s="119">
        <v>0.27</v>
      </c>
      <c r="AZ38" s="114">
        <v>3.0300000000000002</v>
      </c>
      <c r="BA38" s="114">
        <v>-16.869999999999997</v>
      </c>
      <c r="BB38" s="114">
        <v>-9.21</v>
      </c>
      <c r="BC38" s="114">
        <v>-8.83</v>
      </c>
      <c r="BD38" s="42"/>
      <c r="BE38" s="17">
        <v>2003.0</v>
      </c>
      <c r="BF38" s="17">
        <f t="shared" si="16"/>
        <v>1</v>
      </c>
      <c r="BG38" s="120">
        <v>0.6</v>
      </c>
      <c r="BH38" s="15"/>
    </row>
    <row r="39" ht="11.25" customHeight="1">
      <c r="A39" s="155" t="s">
        <v>615</v>
      </c>
      <c r="B39" s="99" t="s">
        <v>616</v>
      </c>
      <c r="C39" s="100" t="s">
        <v>296</v>
      </c>
      <c r="D39" s="100" t="s">
        <v>342</v>
      </c>
      <c r="E39" s="101">
        <v>17.0</v>
      </c>
      <c r="F39" s="58">
        <v>227.0</v>
      </c>
      <c r="G39" s="58" t="s">
        <v>120</v>
      </c>
      <c r="H39" s="58" t="s">
        <v>120</v>
      </c>
      <c r="I39" s="150">
        <v>75.65</v>
      </c>
      <c r="J39" s="103">
        <f t="shared" si="2"/>
        <v>2.908129544</v>
      </c>
      <c r="K39" s="104">
        <v>0.55</v>
      </c>
      <c r="L39" s="73">
        <v>4.0</v>
      </c>
      <c r="M39" s="23">
        <f t="shared" si="3"/>
        <v>2.2</v>
      </c>
      <c r="N39" s="105" t="s">
        <v>333</v>
      </c>
      <c r="O39" s="106">
        <v>0.5</v>
      </c>
      <c r="P39" s="107">
        <v>43908.0</v>
      </c>
      <c r="Q39" s="107">
        <v>43930.0</v>
      </c>
      <c r="R39" s="23">
        <f t="shared" si="4"/>
        <v>10</v>
      </c>
      <c r="S39" s="108">
        <f t="array" ref="S39">IF(INDEX(Historical!$D$7:$D$1379,MATCH(B39,Historical!$B$7:$B$1403,0))=0,"n/a",(INDEX(Historical!$C$7:$C$1381,MATCH(B39,Historical!$B$7:$B$1403,0))/INDEX(Historical!$D$7:$D$1379,MATCH(B39,Historical!$B$7:$B$1403,0))-1)*100)</f>
        <v>8.333333333</v>
      </c>
      <c r="T39" s="108">
        <f t="array" ref="T39">IF(INDEX(Historical!$F$7:$F$1372,MATCH(B39,Historical!$B$7:$B$1403,0))=0,"n/a",((INDEX(Historical!$C$7:$C$1381,MATCH(B39,Historical!$B$7:$B$1403,0))/INDEX(Historical!$F$7:$F$1372,MATCH(B39,Historical!$B$7:$B$1403,0)))^(1/3)-1)*100)</f>
        <v>20.3018196</v>
      </c>
      <c r="U39" s="108">
        <f t="array" ref="U39">IF(INDEX(Historical!$H$7:$H$1372,MATCH(B39,Historical!$B$7:$B$1403,0))=0,"n/a",((INDEX(Historical!$C$7:$C$1381,MATCH(B39,Historical!$B$7:$B$1403,0))/INDEX(Historical!$H$7:$H$1372,MATCH(B39,Historical!$B$7:$B$1403,0)))^(1/5)-1)*100)</f>
        <v>22.05074171</v>
      </c>
      <c r="V39" s="108">
        <f t="array" ref="V39">IF(INDEX(Historical!$O$7:$O$1372,MATCH(B39,Historical!$B$7:$B$1403,0))=0,"n/a",((INDEX(Historical!$C$7:$C$1381,MATCH(B39,Historical!$B$7:$B$1403,0))/INDEX(Historical!$O$7:$O$1372,MATCH(B39,Historical!$B$7:$B$1403,0)))^(1/10)-1)*100)</f>
        <v>13.28819529</v>
      </c>
      <c r="W39" s="109">
        <f t="shared" si="5"/>
        <v>1.659423362</v>
      </c>
      <c r="X39" s="110">
        <f t="shared" si="6"/>
        <v>1.025615893</v>
      </c>
      <c r="Y39" s="147"/>
      <c r="Z39" s="103">
        <f t="shared" si="7"/>
        <v>38.9380531</v>
      </c>
      <c r="AA39" s="112">
        <f t="shared" si="8"/>
        <v>13.38938053</v>
      </c>
      <c r="AB39" s="73">
        <v>2.0</v>
      </c>
      <c r="AC39" s="102">
        <v>5.65</v>
      </c>
      <c r="AD39" s="102">
        <v>1.69</v>
      </c>
      <c r="AE39" s="102">
        <v>0.46</v>
      </c>
      <c r="AF39" s="102">
        <v>6.37</v>
      </c>
      <c r="AG39" s="102">
        <v>46.9</v>
      </c>
      <c r="AH39" s="156">
        <v>26.6</v>
      </c>
      <c r="AI39" s="156">
        <v>5.04</v>
      </c>
      <c r="AJ39" s="102">
        <v>21.5</v>
      </c>
      <c r="AK39" s="102">
        <v>7.95</v>
      </c>
      <c r="AL39" s="113">
        <v>19940.0</v>
      </c>
      <c r="AM39" s="114">
        <v>0.4</v>
      </c>
      <c r="AN39" s="102">
        <v>0.4</v>
      </c>
      <c r="AO39" s="115">
        <f t="shared" si="9"/>
        <v>11.56949072</v>
      </c>
      <c r="AP39" s="116">
        <f t="shared" si="10"/>
        <v>24.95887125</v>
      </c>
      <c r="AQ39" s="117">
        <f t="shared" si="11"/>
        <v>94.6967488</v>
      </c>
      <c r="AR39" s="103">
        <f t="array" ref="AR39">INDEX(Historical!$C$7:$C$1381,MATCH(B39,Historical!$B$7:$B$1403,0))*IF(AH39="n/a",1.03,IF(AH39&lt;0,1.01,IF(AH39&gt;10,1.1,(1+AH39/100))))</f>
        <v>2.145</v>
      </c>
      <c r="AS39" s="112">
        <f t="shared" si="12"/>
        <v>2.253108</v>
      </c>
      <c r="AT39" s="112">
        <f t="shared" ref="AT39:AV39" si="47">IF($AK39="n/a",1.03*AS39,IF($AK39&lt;0,1.01*AS39,IF($AK39&gt;10,1.1*AS39,(1+$AK39/100)*AS39)))</f>
        <v>2.432230086</v>
      </c>
      <c r="AU39" s="112">
        <f t="shared" si="47"/>
        <v>2.625592378</v>
      </c>
      <c r="AV39" s="112">
        <f t="shared" si="47"/>
        <v>2.834326972</v>
      </c>
      <c r="AW39" s="103">
        <f t="shared" si="14"/>
        <v>12.29025744</v>
      </c>
      <c r="AX39" s="118">
        <f t="shared" si="15"/>
        <v>16.24620943</v>
      </c>
      <c r="AY39" s="119">
        <v>1.13</v>
      </c>
      <c r="AZ39" s="114">
        <v>22.85</v>
      </c>
      <c r="BA39" s="114">
        <v>-17.76</v>
      </c>
      <c r="BB39" s="114">
        <v>-14.11</v>
      </c>
      <c r="BC39" s="114">
        <v>0.89</v>
      </c>
      <c r="BD39" s="42"/>
      <c r="BE39" s="17">
        <v>2004.0</v>
      </c>
      <c r="BF39" s="17">
        <f t="shared" si="16"/>
        <v>1</v>
      </c>
      <c r="BG39" s="120">
        <v>10.299999999999999</v>
      </c>
      <c r="BH39" s="55"/>
    </row>
    <row r="40" ht="11.25" customHeight="1">
      <c r="A40" s="55" t="s">
        <v>617</v>
      </c>
      <c r="B40" s="99" t="s">
        <v>618</v>
      </c>
      <c r="C40" s="100" t="s">
        <v>141</v>
      </c>
      <c r="D40" s="100" t="s">
        <v>142</v>
      </c>
      <c r="E40" s="101">
        <v>11.0</v>
      </c>
      <c r="F40" s="58">
        <v>318.0</v>
      </c>
      <c r="G40" s="58" t="s">
        <v>168</v>
      </c>
      <c r="H40" s="58" t="s">
        <v>168</v>
      </c>
      <c r="I40" s="150">
        <v>94.46</v>
      </c>
      <c r="J40" s="103">
        <f t="shared" si="2"/>
        <v>0.5504975651</v>
      </c>
      <c r="K40" s="104">
        <v>0.52</v>
      </c>
      <c r="L40" s="73">
        <v>1.0</v>
      </c>
      <c r="M40" s="23">
        <f t="shared" si="3"/>
        <v>0.52</v>
      </c>
      <c r="N40" s="105" t="s">
        <v>619</v>
      </c>
      <c r="O40" s="106">
        <v>0.47</v>
      </c>
      <c r="P40" s="107">
        <v>43825.0</v>
      </c>
      <c r="Q40" s="107">
        <v>43846.0</v>
      </c>
      <c r="R40" s="23">
        <f t="shared" si="4"/>
        <v>10.63829787</v>
      </c>
      <c r="S40" s="108">
        <f t="array" ref="S40">IF(INDEX(Historical!$D$7:$D$1379,MATCH(B40,Historical!$B$7:$B$1403,0))=0,"n/a",(INDEX(Historical!$C$7:$C$1381,MATCH(B40,Historical!$B$7:$B$1403,0))/INDEX(Historical!$D$7:$D$1379,MATCH(B40,Historical!$B$7:$B$1403,0))-1)*100)</f>
        <v>11.9047619</v>
      </c>
      <c r="T40" s="108">
        <f t="array" ref="T40">IF(INDEX(Historical!$F$7:$F$1372,MATCH(B40,Historical!$B$7:$B$1403,0))=0,"n/a",((INDEX(Historical!$C$7:$C$1381,MATCH(B40,Historical!$B$7:$B$1403,0))/INDEX(Historical!$F$7:$F$1372,MATCH(B40,Historical!$B$7:$B$1403,0)))^(1/3)-1)*100)</f>
        <v>11.39686794</v>
      </c>
      <c r="U40" s="108">
        <f t="array" ref="U40">IF(INDEX(Historical!$H$7:$H$1372,MATCH(B40,Historical!$B$7:$B$1403,0))=0,"n/a",((INDEX(Historical!$C$7:$C$1381,MATCH(B40,Historical!$B$7:$B$1403,0))/INDEX(Historical!$H$7:$H$1372,MATCH(B40,Historical!$B$7:$B$1403,0)))^(1/5)-1)*100)</f>
        <v>12.57057955</v>
      </c>
      <c r="V40" s="108">
        <f t="array" ref="V40">IF(INDEX(Historical!$O$7:$O$1372,MATCH(B40,Historical!$B$7:$B$1403,0))=0,"n/a",((INDEX(Historical!$C$7:$C$1381,MATCH(B40,Historical!$B$7:$B$1403,0))/INDEX(Historical!$O$7:$O$1372,MATCH(B40,Historical!$B$7:$B$1403,0)))^(1/10)-1)*100)</f>
        <v>20.41528483</v>
      </c>
      <c r="W40" s="109">
        <f t="shared" si="5"/>
        <v>0.6157435302</v>
      </c>
      <c r="X40" s="110">
        <f t="shared" si="6"/>
        <v>1.197198053</v>
      </c>
      <c r="Y40" s="133"/>
      <c r="Z40" s="103">
        <f t="shared" si="7"/>
        <v>21.48760331</v>
      </c>
      <c r="AA40" s="112">
        <f t="shared" si="8"/>
        <v>39.03305785</v>
      </c>
      <c r="AB40" s="73">
        <v>12.0</v>
      </c>
      <c r="AC40" s="102">
        <v>2.42</v>
      </c>
      <c r="AD40" s="102">
        <v>1.63</v>
      </c>
      <c r="AE40" s="102">
        <v>5.15</v>
      </c>
      <c r="AF40" s="102">
        <v>4.13</v>
      </c>
      <c r="AG40" s="102">
        <v>10.9</v>
      </c>
      <c r="AH40" s="102">
        <v>20.1</v>
      </c>
      <c r="AI40" s="102">
        <v>-11.66</v>
      </c>
      <c r="AJ40" s="102">
        <v>10.5</v>
      </c>
      <c r="AK40" s="102">
        <v>24.0</v>
      </c>
      <c r="AL40" s="113">
        <v>3300.0</v>
      </c>
      <c r="AM40" s="114">
        <v>0.8</v>
      </c>
      <c r="AN40" s="102">
        <v>0.0</v>
      </c>
      <c r="AO40" s="115">
        <f t="shared" si="9"/>
        <v>-25.91198073</v>
      </c>
      <c r="AP40" s="116">
        <f t="shared" si="10"/>
        <v>13.12107712</v>
      </c>
      <c r="AQ40" s="117">
        <f t="shared" si="11"/>
        <v>167.6702191</v>
      </c>
      <c r="AR40" s="103">
        <f t="array" ref="AR40">INDEX(Historical!$C$7:$C$1381,MATCH(B40,Historical!$B$7:$B$1403,0))*IF(AH40="n/a",1.03,IF(AH40&lt;0,1.01,IF(AH40&gt;10,1.1,(1+AH40/100))))</f>
        <v>0.517</v>
      </c>
      <c r="AS40" s="112">
        <f t="shared" si="12"/>
        <v>0.52217</v>
      </c>
      <c r="AT40" s="112">
        <f t="shared" ref="AT40:AV40" si="48">IF($AK40="n/a",1.03*AS40,IF($AK40&lt;0,1.01*AS40,IF($AK40&gt;10,1.1*AS40,(1+$AK40/100)*AS40)))</f>
        <v>0.574387</v>
      </c>
      <c r="AU40" s="112">
        <f t="shared" si="48"/>
        <v>0.6318257</v>
      </c>
      <c r="AV40" s="112">
        <f t="shared" si="48"/>
        <v>0.69500827</v>
      </c>
      <c r="AW40" s="103">
        <f t="shared" si="14"/>
        <v>2.94039097</v>
      </c>
      <c r="AX40" s="118">
        <f t="shared" si="15"/>
        <v>3.112842441</v>
      </c>
      <c r="AY40" s="119">
        <v>1.03</v>
      </c>
      <c r="AZ40" s="114">
        <v>14.729999999999999</v>
      </c>
      <c r="BA40" s="114">
        <v>-17.09</v>
      </c>
      <c r="BB40" s="114">
        <v>-10.85</v>
      </c>
      <c r="BC40" s="114">
        <v>-5.11</v>
      </c>
      <c r="BD40" s="42"/>
      <c r="BE40" s="17">
        <v>2010.0</v>
      </c>
      <c r="BF40" s="17">
        <f t="shared" si="16"/>
        <v>0</v>
      </c>
      <c r="BG40" s="120">
        <v>7.5</v>
      </c>
      <c r="BH40" s="15"/>
    </row>
    <row r="41" ht="11.25" customHeight="1">
      <c r="A41" s="220" t="s">
        <v>620</v>
      </c>
      <c r="B41" s="99" t="s">
        <v>621</v>
      </c>
      <c r="C41" s="100" t="s">
        <v>158</v>
      </c>
      <c r="D41" s="100" t="s">
        <v>622</v>
      </c>
      <c r="E41" s="101">
        <v>11.0</v>
      </c>
      <c r="F41" s="58">
        <v>336.0</v>
      </c>
      <c r="G41" s="58" t="s">
        <v>168</v>
      </c>
      <c r="H41" s="58" t="s">
        <v>168</v>
      </c>
      <c r="I41" s="150">
        <v>49.86</v>
      </c>
      <c r="J41" s="103">
        <f t="shared" si="2"/>
        <v>4.352186121</v>
      </c>
      <c r="K41" s="104">
        <v>0.5425</v>
      </c>
      <c r="L41" s="73">
        <v>4.0</v>
      </c>
      <c r="M41" s="23">
        <f t="shared" si="3"/>
        <v>2.17</v>
      </c>
      <c r="N41" s="105" t="s">
        <v>179</v>
      </c>
      <c r="O41" s="106">
        <v>0.515</v>
      </c>
      <c r="P41" s="107">
        <v>43888.0</v>
      </c>
      <c r="Q41" s="107">
        <v>43919.0</v>
      </c>
      <c r="R41" s="23">
        <f t="shared" si="4"/>
        <v>5.339805825</v>
      </c>
      <c r="S41" s="108">
        <f t="array" ref="S41">IF(INDEX(Historical!$D$7:$D$1379,MATCH(B41,Historical!$B$7:$B$1403,0))=0,"n/a",(INDEX(Historical!$C$7:$C$1381,MATCH(B41,Historical!$B$7:$B$1403,0))/INDEX(Historical!$D$7:$D$1379,MATCH(B41,Historical!$B$7:$B$1403,0))-1)*100)</f>
        <v>5.102040816</v>
      </c>
      <c r="T41" s="108">
        <f t="array" ref="T41">IF(INDEX(Historical!$F$7:$F$1372,MATCH(B41,Historical!$B$7:$B$1403,0))=0,"n/a",((INDEX(Historical!$C$7:$C$1381,MATCH(B41,Historical!$B$7:$B$1403,0))/INDEX(Historical!$F$7:$F$1372,MATCH(B41,Historical!$B$7:$B$1403,0)))^(1/3)-1)*100)</f>
        <v>4.99027486</v>
      </c>
      <c r="U41" s="108">
        <f t="array" ref="U41">IF(INDEX(Historical!$H$7:$H$1372,MATCH(B41,Historical!$B$7:$B$1403,0))=0,"n/a",((INDEX(Historical!$C$7:$C$1381,MATCH(B41,Historical!$B$7:$B$1403,0))/INDEX(Historical!$H$7:$H$1372,MATCH(B41,Historical!$B$7:$B$1403,0)))^(1/5)-1)*100)</f>
        <v>6.198767209</v>
      </c>
      <c r="V41" s="108">
        <f t="array" ref="V41">IF(INDEX(Historical!$O$7:$O$1372,MATCH(B41,Historical!$B$7:$B$1403,0))=0,"n/a",((INDEX(Historical!$C$7:$C$1381,MATCH(B41,Historical!$B$7:$B$1403,0))/INDEX(Historical!$O$7:$O$1372,MATCH(B41,Historical!$B$7:$B$1403,0)))^(1/10)-1)*100)</f>
        <v>5.122173321</v>
      </c>
      <c r="W41" s="109">
        <f t="shared" si="5"/>
        <v>1.210183026</v>
      </c>
      <c r="X41" s="110" t="str">
        <f t="shared" si="6"/>
        <v>n/a</v>
      </c>
      <c r="Y41" s="99" t="s">
        <v>623</v>
      </c>
      <c r="Z41" s="103" t="str">
        <f t="shared" si="7"/>
        <v>n/a</v>
      </c>
      <c r="AA41" s="112" t="str">
        <f t="shared" si="8"/>
        <v>n/a</v>
      </c>
      <c r="AB41" s="73">
        <v>12.0</v>
      </c>
      <c r="AC41" s="102">
        <v>-0.05</v>
      </c>
      <c r="AD41" s="102" t="s">
        <v>128</v>
      </c>
      <c r="AE41" s="102">
        <v>2.99</v>
      </c>
      <c r="AF41" s="102">
        <v>1.95</v>
      </c>
      <c r="AG41" s="102" t="s">
        <v>128</v>
      </c>
      <c r="AH41" s="102" t="s">
        <v>128</v>
      </c>
      <c r="AI41" s="102" t="s">
        <v>128</v>
      </c>
      <c r="AJ41" s="102">
        <v>-86.13</v>
      </c>
      <c r="AK41" s="102" t="s">
        <v>128</v>
      </c>
      <c r="AL41" s="113">
        <v>8920.0</v>
      </c>
      <c r="AM41" s="114" t="s">
        <v>128</v>
      </c>
      <c r="AN41" s="102" t="s">
        <v>128</v>
      </c>
      <c r="AO41" s="115" t="str">
        <f t="shared" si="9"/>
        <v>n/a</v>
      </c>
      <c r="AP41" s="116">
        <f t="shared" si="10"/>
        <v>10.55095333</v>
      </c>
      <c r="AQ41" s="117" t="str">
        <f t="shared" si="11"/>
        <v>n/a</v>
      </c>
      <c r="AR41" s="103">
        <f t="array" ref="AR41">INDEX(Historical!$C$7:$C$1381,MATCH(B41,Historical!$B$7:$B$1403,0))*IF(AH41="n/a",1.03,IF(AH41&lt;0,1.01,IF(AH41&gt;10,1.1,(1+AH41/100))))</f>
        <v>2.1218</v>
      </c>
      <c r="AS41" s="112">
        <f t="shared" si="12"/>
        <v>2.185454</v>
      </c>
      <c r="AT41" s="112">
        <f t="shared" ref="AT41:AV41" si="49">IF($AK41="n/a",1.03*AS41,IF($AK41&lt;0,1.01*AS41,IF($AK41&gt;10,1.1*AS41,(1+$AK41/100)*AS41)))</f>
        <v>2.25101762</v>
      </c>
      <c r="AU41" s="112">
        <f t="shared" si="49"/>
        <v>2.318548149</v>
      </c>
      <c r="AV41" s="112">
        <f t="shared" si="49"/>
        <v>2.388104593</v>
      </c>
      <c r="AW41" s="103">
        <f t="shared" si="14"/>
        <v>11.26492436</v>
      </c>
      <c r="AX41" s="118">
        <f t="shared" si="15"/>
        <v>22.59310943</v>
      </c>
      <c r="AY41" s="119" t="s">
        <v>128</v>
      </c>
      <c r="AZ41" s="114">
        <v>67.36999999999999</v>
      </c>
      <c r="BA41" s="114">
        <v>-13.569999999999999</v>
      </c>
      <c r="BB41" s="114">
        <v>1.77</v>
      </c>
      <c r="BC41" s="114">
        <v>21.310000000000002</v>
      </c>
      <c r="BD41" s="42"/>
      <c r="BE41" s="17">
        <v>2010.0</v>
      </c>
      <c r="BF41" s="17">
        <f t="shared" si="16"/>
        <v>0</v>
      </c>
      <c r="BG41" s="120" t="s">
        <v>128</v>
      </c>
      <c r="BH41" s="108"/>
    </row>
    <row r="42" ht="11.25" customHeight="1">
      <c r="A42" s="155" t="s">
        <v>624</v>
      </c>
      <c r="B42" s="99" t="s">
        <v>625</v>
      </c>
      <c r="C42" s="100" t="s">
        <v>125</v>
      </c>
      <c r="D42" s="100" t="s">
        <v>126</v>
      </c>
      <c r="E42" s="101">
        <v>19.0</v>
      </c>
      <c r="F42" s="58">
        <v>174.0</v>
      </c>
      <c r="G42" s="58" t="s">
        <v>168</v>
      </c>
      <c r="H42" s="58" t="s">
        <v>168</v>
      </c>
      <c r="I42" s="150">
        <v>46.95</v>
      </c>
      <c r="J42" s="103">
        <f t="shared" si="2"/>
        <v>4.259850905</v>
      </c>
      <c r="K42" s="104">
        <v>0.5</v>
      </c>
      <c r="L42" s="73">
        <v>4.0</v>
      </c>
      <c r="M42" s="23">
        <f t="shared" si="3"/>
        <v>2</v>
      </c>
      <c r="N42" s="105" t="s">
        <v>384</v>
      </c>
      <c r="O42" s="106">
        <v>0.46</v>
      </c>
      <c r="P42" s="148">
        <v>43333.0</v>
      </c>
      <c r="Q42" s="148">
        <v>43348.0</v>
      </c>
      <c r="R42" s="23">
        <f t="shared" si="4"/>
        <v>8.695652174</v>
      </c>
      <c r="S42" s="108">
        <f t="array" ref="S42">IF(INDEX(Historical!$D$7:$D$1379,MATCH(B42,Historical!$B$7:$B$1403,0))=0,"n/a",(INDEX(Historical!$C$7:$C$1381,MATCH(B42,Historical!$B$7:$B$1403,0))/INDEX(Historical!$D$7:$D$1379,MATCH(B42,Historical!$B$7:$B$1403,0))-1)*100)</f>
        <v>4.166666667</v>
      </c>
      <c r="T42" s="108">
        <f t="array" ref="T42">IF(INDEX(Historical!$F$7:$F$1372,MATCH(B42,Historical!$B$7:$B$1403,0))=0,"n/a",((INDEX(Historical!$C$7:$C$1381,MATCH(B42,Historical!$B$7:$B$1403,0))/INDEX(Historical!$F$7:$F$1372,MATCH(B42,Historical!$B$7:$B$1403,0)))^(1/3)-1)*100)</f>
        <v>7.721734502</v>
      </c>
      <c r="U42" s="108">
        <f t="array" ref="U42">IF(INDEX(Historical!$H$7:$H$1372,MATCH(B42,Historical!$B$7:$B$1403,0))=0,"n/a",((INDEX(Historical!$C$7:$C$1381,MATCH(B42,Historical!$B$7:$B$1403,0))/INDEX(Historical!$H$7:$H$1372,MATCH(B42,Historical!$B$7:$B$1403,0)))^(1/5)-1)*100)</f>
        <v>9.336207394</v>
      </c>
      <c r="V42" s="108">
        <f t="array" ref="V42">IF(INDEX(Historical!$O$7:$O$1372,MATCH(B42,Historical!$B$7:$B$1403,0))=0,"n/a",((INDEX(Historical!$C$7:$C$1381,MATCH(B42,Historical!$B$7:$B$1403,0))/INDEX(Historical!$O$7:$O$1372,MATCH(B42,Historical!$B$7:$B$1403,0)))^(1/10)-1)*100)</f>
        <v>9.595822639</v>
      </c>
      <c r="W42" s="109">
        <f t="shared" si="5"/>
        <v>0.9729449726</v>
      </c>
      <c r="X42" s="110">
        <f t="shared" si="6"/>
        <v>1.014805152</v>
      </c>
      <c r="Y42" s="149" t="s">
        <v>626</v>
      </c>
      <c r="Z42" s="103" t="str">
        <f t="shared" si="7"/>
        <v>n/a</v>
      </c>
      <c r="AA42" s="112" t="str">
        <f t="shared" si="8"/>
        <v>n/a</v>
      </c>
      <c r="AB42" s="73">
        <v>12.0</v>
      </c>
      <c r="AC42" s="102">
        <v>-9.36</v>
      </c>
      <c r="AD42" s="102" t="s">
        <v>128</v>
      </c>
      <c r="AE42" s="102">
        <v>0.16</v>
      </c>
      <c r="AF42" s="102">
        <v>1.76</v>
      </c>
      <c r="AG42" s="102">
        <v>10.299999999999999</v>
      </c>
      <c r="AH42" s="102">
        <v>23.5</v>
      </c>
      <c r="AI42" s="102">
        <v>17.46</v>
      </c>
      <c r="AJ42" s="102">
        <v>9.2</v>
      </c>
      <c r="AK42" s="102">
        <v>10.100000000000001</v>
      </c>
      <c r="AL42" s="113">
        <v>6740.0</v>
      </c>
      <c r="AM42" s="114">
        <v>3.1</v>
      </c>
      <c r="AN42" s="102">
        <v>1.72</v>
      </c>
      <c r="AO42" s="115" t="str">
        <f t="shared" si="9"/>
        <v>n/a</v>
      </c>
      <c r="AP42" s="116">
        <f t="shared" si="10"/>
        <v>13.5960583</v>
      </c>
      <c r="AQ42" s="117" t="str">
        <f t="shared" si="11"/>
        <v>n/a</v>
      </c>
      <c r="AR42" s="103">
        <f t="array" ref="AR42">INDEX(Historical!$C$7:$C$1381,MATCH(B42,Historical!$B$7:$B$1403,0))*IF(AH42="n/a",1.03,IF(AH42&lt;0,1.01,IF(AH42&gt;10,1.1,(1+AH42/100))))</f>
        <v>2.2</v>
      </c>
      <c r="AS42" s="112">
        <f t="shared" si="12"/>
        <v>2.42</v>
      </c>
      <c r="AT42" s="112">
        <f t="shared" ref="AT42:AV42" si="50">IF($AK42="n/a",1.03*AS42,IF($AK42&lt;0,1.01*AS42,IF($AK42&gt;10,1.1*AS42,(1+$AK42/100)*AS42)))</f>
        <v>2.662</v>
      </c>
      <c r="AU42" s="112">
        <f t="shared" si="50"/>
        <v>2.9282</v>
      </c>
      <c r="AV42" s="112">
        <f t="shared" si="50"/>
        <v>3.22102</v>
      </c>
      <c r="AW42" s="103">
        <f t="shared" si="14"/>
        <v>13.43122</v>
      </c>
      <c r="AX42" s="118">
        <f t="shared" si="15"/>
        <v>28.60749734</v>
      </c>
      <c r="AY42" s="119">
        <v>1.0</v>
      </c>
      <c r="AZ42" s="114">
        <v>-0.66</v>
      </c>
      <c r="BA42" s="114">
        <v>-21.29</v>
      </c>
      <c r="BB42" s="114">
        <v>-14.430000000000001</v>
      </c>
      <c r="BC42" s="114">
        <v>-14.91</v>
      </c>
      <c r="BD42" s="42"/>
      <c r="BE42" s="17">
        <v>2001.0</v>
      </c>
      <c r="BF42" s="17">
        <f t="shared" si="16"/>
        <v>2</v>
      </c>
      <c r="BG42" s="120">
        <v>2.7</v>
      </c>
      <c r="BH42" s="15"/>
    </row>
    <row r="43" ht="11.25" customHeight="1">
      <c r="A43" s="155" t="s">
        <v>627</v>
      </c>
      <c r="B43" s="99" t="s">
        <v>628</v>
      </c>
      <c r="C43" s="100" t="s">
        <v>136</v>
      </c>
      <c r="D43" s="100" t="s">
        <v>153</v>
      </c>
      <c r="E43" s="101">
        <v>16.0</v>
      </c>
      <c r="F43" s="58">
        <v>234.0</v>
      </c>
      <c r="G43" s="58" t="s">
        <v>120</v>
      </c>
      <c r="H43" s="58" t="s">
        <v>120</v>
      </c>
      <c r="I43" s="150">
        <v>20.42</v>
      </c>
      <c r="J43" s="103">
        <f t="shared" si="2"/>
        <v>4.30950049</v>
      </c>
      <c r="K43" s="104">
        <v>0.22</v>
      </c>
      <c r="L43" s="73">
        <v>4.0</v>
      </c>
      <c r="M43" s="23">
        <f t="shared" si="3"/>
        <v>0.88</v>
      </c>
      <c r="N43" s="105" t="s">
        <v>629</v>
      </c>
      <c r="O43" s="106">
        <v>0.2</v>
      </c>
      <c r="P43" s="107">
        <v>43598.0</v>
      </c>
      <c r="Q43" s="107">
        <v>43630.0</v>
      </c>
      <c r="R43" s="23">
        <f t="shared" si="4"/>
        <v>10</v>
      </c>
      <c r="S43" s="108">
        <f t="array" ref="S43">IF(INDEX(Historical!$D$7:$D$1379,MATCH(B43,Historical!$B$7:$B$1403,0))=0,"n/a",(INDEX(Historical!$C$7:$C$1381,MATCH(B43,Historical!$B$7:$B$1403,0))/INDEX(Historical!$D$7:$D$1379,MATCH(B43,Historical!$B$7:$B$1403,0))-1)*100)</f>
        <v>9.317401805</v>
      </c>
      <c r="T43" s="108">
        <f t="array" ref="T43">IF(INDEX(Historical!$F$7:$F$1372,MATCH(B43,Historical!$B$7:$B$1403,0))=0,"n/a",((INDEX(Historical!$C$7:$C$1381,MATCH(B43,Historical!$B$7:$B$1403,0))/INDEX(Historical!$F$7:$F$1372,MATCH(B43,Historical!$B$7:$B$1403,0)))^(1/3)-1)*100)</f>
        <v>5.776145559</v>
      </c>
      <c r="U43" s="108">
        <f t="array" ref="U43">IF(INDEX(Historical!$H$7:$H$1372,MATCH(B43,Historical!$B$7:$B$1403,0))=0,"n/a",((INDEX(Historical!$C$7:$C$1381,MATCH(B43,Historical!$B$7:$B$1403,0))/INDEX(Historical!$H$7:$H$1372,MATCH(B43,Historical!$B$7:$B$1403,0)))^(1/5)-1)*100)</f>
        <v>7.366284295</v>
      </c>
      <c r="V43" s="108">
        <f t="array" ref="V43">IF(INDEX(Historical!$O$7:$O$1372,MATCH(B43,Historical!$B$7:$B$1403,0))=0,"n/a",((INDEX(Historical!$C$7:$C$1381,MATCH(B43,Historical!$B$7:$B$1403,0))/INDEX(Historical!$O$7:$O$1372,MATCH(B43,Historical!$B$7:$B$1403,0)))^(1/10)-1)*100)</f>
        <v>6.405668123</v>
      </c>
      <c r="W43" s="109">
        <f t="shared" si="5"/>
        <v>1.149963463</v>
      </c>
      <c r="X43" s="110">
        <f t="shared" si="6"/>
        <v>0.9954438236</v>
      </c>
      <c r="Y43" s="149"/>
      <c r="Z43" s="103">
        <f t="shared" si="7"/>
        <v>52.69461078</v>
      </c>
      <c r="AA43" s="112">
        <f t="shared" si="8"/>
        <v>12.22754491</v>
      </c>
      <c r="AB43" s="73">
        <v>12.0</v>
      </c>
      <c r="AC43" s="102">
        <v>1.67</v>
      </c>
      <c r="AD43" s="102" t="s">
        <v>128</v>
      </c>
      <c r="AE43" s="102">
        <v>2.39</v>
      </c>
      <c r="AF43" s="102">
        <v>0.8</v>
      </c>
      <c r="AG43" s="102">
        <v>7.8</v>
      </c>
      <c r="AH43" s="102">
        <v>7.9</v>
      </c>
      <c r="AI43" s="102" t="s">
        <v>128</v>
      </c>
      <c r="AJ43" s="102">
        <v>7.3999999999999995</v>
      </c>
      <c r="AK43" s="102" t="s">
        <v>128</v>
      </c>
      <c r="AL43" s="113">
        <v>319.78</v>
      </c>
      <c r="AM43" s="114">
        <v>1.2</v>
      </c>
      <c r="AN43" s="102">
        <v>0.11</v>
      </c>
      <c r="AO43" s="115">
        <f t="shared" si="9"/>
        <v>-0.5517601257</v>
      </c>
      <c r="AP43" s="116">
        <f t="shared" si="10"/>
        <v>11.67578478</v>
      </c>
      <c r="AQ43" s="117">
        <f t="shared" si="11"/>
        <v>-34.06388301</v>
      </c>
      <c r="AR43" s="103">
        <f t="array" ref="AR43">INDEX(Historical!$C$7:$C$1381,MATCH(B43,Historical!$B$7:$B$1403,0))*IF(AH43="n/a",1.03,IF(AH43&lt;0,1.01,IF(AH43&gt;10,1.1,(1+AH43/100))))</f>
        <v>0.92794</v>
      </c>
      <c r="AS43" s="112">
        <f t="shared" si="12"/>
        <v>0.9557782</v>
      </c>
      <c r="AT43" s="112">
        <f t="shared" ref="AT43:AV43" si="51">IF($AK43="n/a",1.03*AS43,IF($AK43&lt;0,1.01*AS43,IF($AK43&gt;10,1.1*AS43,(1+$AK43/100)*AS43)))</f>
        <v>0.984451546</v>
      </c>
      <c r="AU43" s="112">
        <f t="shared" si="51"/>
        <v>1.013985092</v>
      </c>
      <c r="AV43" s="112">
        <f t="shared" si="51"/>
        <v>1.044404645</v>
      </c>
      <c r="AW43" s="103">
        <f t="shared" si="14"/>
        <v>4.926559484</v>
      </c>
      <c r="AX43" s="118">
        <f t="shared" si="15"/>
        <v>24.1261483</v>
      </c>
      <c r="AY43" s="119">
        <v>1.01</v>
      </c>
      <c r="AZ43" s="114">
        <v>-2.76</v>
      </c>
      <c r="BA43" s="114">
        <v>-25.96</v>
      </c>
      <c r="BB43" s="114">
        <v>-13.81</v>
      </c>
      <c r="BC43" s="114">
        <v>-16.31</v>
      </c>
      <c r="BD43" s="42"/>
      <c r="BE43" s="17">
        <v>2004.0</v>
      </c>
      <c r="BF43" s="17">
        <f t="shared" si="16"/>
        <v>1</v>
      </c>
      <c r="BG43" s="120">
        <v>0.8</v>
      </c>
      <c r="BH43" s="15"/>
    </row>
    <row r="44" ht="11.25" customHeight="1">
      <c r="A44" s="155" t="s">
        <v>630</v>
      </c>
      <c r="B44" s="99" t="s">
        <v>631</v>
      </c>
      <c r="C44" s="100" t="s">
        <v>158</v>
      </c>
      <c r="D44" s="100" t="s">
        <v>190</v>
      </c>
      <c r="E44" s="101">
        <v>13.0</v>
      </c>
      <c r="F44" s="58">
        <v>294.0</v>
      </c>
      <c r="G44" s="58" t="s">
        <v>168</v>
      </c>
      <c r="H44" s="58" t="s">
        <v>168</v>
      </c>
      <c r="I44" s="150">
        <v>50.54</v>
      </c>
      <c r="J44" s="103">
        <f t="shared" si="2"/>
        <v>4.254056193</v>
      </c>
      <c r="K44" s="104">
        <v>0.5375</v>
      </c>
      <c r="L44" s="73">
        <v>4.0</v>
      </c>
      <c r="M44" s="23">
        <f t="shared" si="3"/>
        <v>2.15</v>
      </c>
      <c r="N44" s="105" t="s">
        <v>179</v>
      </c>
      <c r="O44" s="106">
        <v>0.5025</v>
      </c>
      <c r="P44" s="107">
        <v>43888.0</v>
      </c>
      <c r="Q44" s="107">
        <v>43921.0</v>
      </c>
      <c r="R44" s="23">
        <f t="shared" si="4"/>
        <v>6.965174129</v>
      </c>
      <c r="S44" s="108">
        <f t="array" ref="S44">IF(INDEX(Historical!$D$7:$D$1379,MATCH(B44,Historical!$B$7:$B$1403,0))=0,"n/a",(INDEX(Historical!$C$7:$C$1381,MATCH(B44,Historical!$B$7:$B$1403,0))/INDEX(Historical!$D$7:$D$1379,MATCH(B44,Historical!$B$7:$B$1403,0))-1)*100)</f>
        <v>6.914893617</v>
      </c>
      <c r="T44" s="108">
        <f t="array" ref="T44">IF(INDEX(Historical!$F$7:$F$1372,MATCH(B44,Historical!$B$7:$B$1403,0))=0,"n/a",((INDEX(Historical!$C$7:$C$1381,MATCH(B44,Historical!$B$7:$B$1403,0))/INDEX(Historical!$F$7:$F$1372,MATCH(B44,Historical!$B$7:$B$1403,0)))^(1/3)-1)*100)</f>
        <v>9.205812161</v>
      </c>
      <c r="U44" s="108">
        <f t="array" ref="U44">IF(INDEX(Historical!$H$7:$H$1372,MATCH(B44,Historical!$B$7:$B$1403,0))=0,"n/a",((INDEX(Historical!$C$7:$C$1381,MATCH(B44,Historical!$B$7:$B$1403,0))/INDEX(Historical!$H$7:$H$1372,MATCH(B44,Historical!$B$7:$B$1403,0)))^(1/5)-1)*100)</f>
        <v>9.445325583</v>
      </c>
      <c r="V44" s="108">
        <f t="array" ref="V44">IF(INDEX(Historical!$O$7:$O$1372,MATCH(B44,Historical!$B$7:$B$1403,0))=0,"n/a",((INDEX(Historical!$C$7:$C$1381,MATCH(B44,Historical!$B$7:$B$1403,0))/INDEX(Historical!$O$7:$O$1372,MATCH(B44,Historical!$B$7:$B$1403,0)))^(1/10)-1)*100)</f>
        <v>11.0192132</v>
      </c>
      <c r="W44" s="109">
        <f t="shared" si="5"/>
        <v>0.8571687846</v>
      </c>
      <c r="X44" s="110" t="str">
        <f t="shared" si="6"/>
        <v>n/a</v>
      </c>
      <c r="Y44" s="99" t="s">
        <v>623</v>
      </c>
      <c r="Z44" s="103">
        <f t="shared" si="7"/>
        <v>1194.444444</v>
      </c>
      <c r="AA44" s="112">
        <f t="shared" si="8"/>
        <v>280.7777778</v>
      </c>
      <c r="AB44" s="73">
        <v>12.0</v>
      </c>
      <c r="AC44" s="102">
        <v>0.18</v>
      </c>
      <c r="AD44" s="102">
        <v>36.54</v>
      </c>
      <c r="AE44" s="102">
        <v>3.17</v>
      </c>
      <c r="AF44" s="102">
        <v>2.48</v>
      </c>
      <c r="AG44" s="102" t="s">
        <v>128</v>
      </c>
      <c r="AH44" s="102">
        <v>1257.1</v>
      </c>
      <c r="AI44" s="102">
        <v>93.16</v>
      </c>
      <c r="AJ44" s="102">
        <v>-2.22</v>
      </c>
      <c r="AK44" s="102">
        <v>7.6</v>
      </c>
      <c r="AL44" s="113">
        <v>20890.0</v>
      </c>
      <c r="AM44" s="114">
        <v>42.3</v>
      </c>
      <c r="AN44" s="102">
        <v>0.0</v>
      </c>
      <c r="AO44" s="115">
        <f t="shared" si="9"/>
        <v>-267.078396</v>
      </c>
      <c r="AP44" s="116">
        <f t="shared" si="10"/>
        <v>13.69938178</v>
      </c>
      <c r="AQ44" s="117">
        <f t="shared" si="11"/>
        <v>456.3088227</v>
      </c>
      <c r="AR44" s="103">
        <f t="array" ref="AR44">INDEX(Historical!$C$7:$C$1381,MATCH(B44,Historical!$B$7:$B$1403,0))*IF(AH44="n/a",1.03,IF(AH44&lt;0,1.01,IF(AH44&gt;10,1.1,(1+AH44/100))))</f>
        <v>2.211</v>
      </c>
      <c r="AS44" s="112">
        <f t="shared" si="12"/>
        <v>2.4321</v>
      </c>
      <c r="AT44" s="112">
        <f t="shared" ref="AT44:AV44" si="52">IF($AK44="n/a",1.03*AS44,IF($AK44&lt;0,1.01*AS44,IF($AK44&gt;10,1.1*AS44,(1+$AK44/100)*AS44)))</f>
        <v>2.6169396</v>
      </c>
      <c r="AU44" s="112">
        <f t="shared" si="52"/>
        <v>2.81582701</v>
      </c>
      <c r="AV44" s="112">
        <f t="shared" si="52"/>
        <v>3.029829862</v>
      </c>
      <c r="AW44" s="103">
        <f t="shared" si="14"/>
        <v>13.10569647</v>
      </c>
      <c r="AX44" s="118">
        <f t="shared" si="15"/>
        <v>25.93133453</v>
      </c>
      <c r="AY44" s="119">
        <v>0.77</v>
      </c>
      <c r="AZ44" s="114">
        <v>27.92</v>
      </c>
      <c r="BA44" s="114">
        <v>-10.25</v>
      </c>
      <c r="BB44" s="114">
        <v>-4.06</v>
      </c>
      <c r="BC44" s="114">
        <v>5.11</v>
      </c>
      <c r="BD44" s="42"/>
      <c r="BE44" s="17">
        <v>2008.0</v>
      </c>
      <c r="BF44" s="17">
        <f t="shared" si="16"/>
        <v>1</v>
      </c>
      <c r="BG44" s="120" t="s">
        <v>128</v>
      </c>
      <c r="BH44" s="15"/>
    </row>
    <row r="45" ht="11.25" customHeight="1">
      <c r="A45" s="55" t="s">
        <v>632</v>
      </c>
      <c r="B45" s="133" t="s">
        <v>633</v>
      </c>
      <c r="C45" s="100" t="s">
        <v>136</v>
      </c>
      <c r="D45" s="100" t="s">
        <v>153</v>
      </c>
      <c r="E45" s="101">
        <v>20.0</v>
      </c>
      <c r="F45" s="58">
        <v>171.0</v>
      </c>
      <c r="G45" s="58" t="s">
        <v>168</v>
      </c>
      <c r="H45" s="58" t="s">
        <v>168</v>
      </c>
      <c r="I45" s="150">
        <v>420.0</v>
      </c>
      <c r="J45" s="103">
        <f t="shared" si="2"/>
        <v>3.69047619</v>
      </c>
      <c r="K45" s="144">
        <v>7.75</v>
      </c>
      <c r="L45" s="73">
        <v>2.0</v>
      </c>
      <c r="M45" s="23">
        <f t="shared" si="3"/>
        <v>15.5</v>
      </c>
      <c r="N45" s="105" t="s">
        <v>285</v>
      </c>
      <c r="O45" s="145">
        <v>7.5</v>
      </c>
      <c r="P45" s="107">
        <v>43828.0</v>
      </c>
      <c r="Q45" s="107">
        <v>43843.0</v>
      </c>
      <c r="R45" s="23">
        <f t="shared" si="4"/>
        <v>3.333333333</v>
      </c>
      <c r="S45" s="108">
        <f t="array" ref="S45">IF(INDEX(Historical!$D$7:$D$1379,MATCH(B45,Historical!$B$7:$B$1403,0))=0,"n/a",(INDEX(Historical!$C$7:$C$1381,MATCH(B45,Historical!$B$7:$B$1403,0))/INDEX(Historical!$D$7:$D$1379,MATCH(B45,Historical!$B$7:$B$1403,0))-1)*100)</f>
        <v>4.166666667</v>
      </c>
      <c r="T45" s="108">
        <f t="array" ref="T45">IF(INDEX(Historical!$F$7:$F$1372,MATCH(B45,Historical!$B$7:$B$1403,0))=0,"n/a",((INDEX(Historical!$C$7:$C$1381,MATCH(B45,Historical!$B$7:$B$1403,0))/INDEX(Historical!$F$7:$F$1372,MATCH(B45,Historical!$B$7:$B$1403,0)))^(1/3)-1)*100)</f>
        <v>5.429083163</v>
      </c>
      <c r="U45" s="108">
        <f t="array" ref="U45">IF(INDEX(Historical!$H$7:$H$1372,MATCH(B45,Historical!$B$7:$B$1403,0))=0,"n/a",((INDEX(Historical!$C$7:$C$1381,MATCH(B45,Historical!$B$7:$B$1403,0))/INDEX(Historical!$H$7:$H$1372,MATCH(B45,Historical!$B$7:$B$1403,0)))^(1/5)-1)*100)</f>
        <v>5.275340306</v>
      </c>
      <c r="V45" s="108">
        <f t="array" ref="V45">IF(INDEX(Historical!$O$7:$O$1372,MATCH(B45,Historical!$B$7:$B$1403,0))=0,"n/a",((INDEX(Historical!$C$7:$C$1381,MATCH(B45,Historical!$B$7:$B$1403,0))/INDEX(Historical!$O$7:$O$1372,MATCH(B45,Historical!$B$7:$B$1403,0)))^(1/10)-1)*100)</f>
        <v>7.177346254</v>
      </c>
      <c r="W45" s="109">
        <f t="shared" si="5"/>
        <v>0.7349987195</v>
      </c>
      <c r="X45" s="110" t="str">
        <f t="shared" si="6"/>
        <v>n/a</v>
      </c>
      <c r="Y45" s="133"/>
      <c r="Z45" s="103" t="str">
        <f t="shared" si="7"/>
        <v>n/a</v>
      </c>
      <c r="AA45" s="112" t="str">
        <f t="shared" si="8"/>
        <v>n/a</v>
      </c>
      <c r="AB45" s="73">
        <v>12.0</v>
      </c>
      <c r="AC45" s="102" t="s">
        <v>128</v>
      </c>
      <c r="AD45" s="102" t="s">
        <v>128</v>
      </c>
      <c r="AE45" s="102" t="s">
        <v>128</v>
      </c>
      <c r="AF45" s="102" t="s">
        <v>128</v>
      </c>
      <c r="AG45" s="102" t="s">
        <v>128</v>
      </c>
      <c r="AH45" s="102" t="s">
        <v>128</v>
      </c>
      <c r="AI45" s="102" t="s">
        <v>128</v>
      </c>
      <c r="AJ45" s="102" t="s">
        <v>128</v>
      </c>
      <c r="AK45" s="102" t="s">
        <v>128</v>
      </c>
      <c r="AL45" s="113" t="s">
        <v>128</v>
      </c>
      <c r="AM45" s="114" t="s">
        <v>128</v>
      </c>
      <c r="AN45" s="102" t="s">
        <v>128</v>
      </c>
      <c r="AO45" s="115" t="str">
        <f t="shared" si="9"/>
        <v>n/a</v>
      </c>
      <c r="AP45" s="116">
        <f t="shared" si="10"/>
        <v>8.965816496</v>
      </c>
      <c r="AQ45" s="117" t="str">
        <f t="shared" si="11"/>
        <v>n/a</v>
      </c>
      <c r="AR45" s="103">
        <f t="array" ref="AR45">INDEX(Historical!$C$7:$C$1381,MATCH(B45,Historical!$B$7:$B$1403,0))*IF(AH45="n/a",1.03,IF(AH45&lt;0,1.01,IF(AH45&gt;10,1.1,(1+AH45/100))))</f>
        <v>15.45</v>
      </c>
      <c r="AS45" s="112">
        <f t="shared" si="12"/>
        <v>15.9135</v>
      </c>
      <c r="AT45" s="112">
        <f t="shared" ref="AT45:AV45" si="53">IF($AK45="n/a",1.03*AS45,IF($AK45&lt;0,1.01*AS45,IF($AK45&gt;10,1.1*AS45,(1+$AK45/100)*AS45)))</f>
        <v>16.390905</v>
      </c>
      <c r="AU45" s="112">
        <f t="shared" si="53"/>
        <v>16.88263215</v>
      </c>
      <c r="AV45" s="112">
        <f t="shared" si="53"/>
        <v>17.38911111</v>
      </c>
      <c r="AW45" s="103">
        <f t="shared" si="14"/>
        <v>82.02614826</v>
      </c>
      <c r="AX45" s="118">
        <f t="shared" si="15"/>
        <v>19.5300353</v>
      </c>
      <c r="AY45" s="119" t="s">
        <v>128</v>
      </c>
      <c r="AZ45" s="114" t="s">
        <v>128</v>
      </c>
      <c r="BA45" s="114" t="s">
        <v>128</v>
      </c>
      <c r="BB45" s="114" t="s">
        <v>128</v>
      </c>
      <c r="BC45" s="114" t="s">
        <v>128</v>
      </c>
      <c r="BD45" s="42" t="s">
        <v>112</v>
      </c>
      <c r="BE45" s="17">
        <v>2001.0</v>
      </c>
      <c r="BF45" s="17">
        <f t="shared" si="16"/>
        <v>2</v>
      </c>
      <c r="BG45" s="120" t="s">
        <v>128</v>
      </c>
      <c r="BH45" s="15"/>
    </row>
    <row r="46" ht="11.25" customHeight="1">
      <c r="A46" s="55" t="s">
        <v>634</v>
      </c>
      <c r="B46" s="99" t="s">
        <v>635</v>
      </c>
      <c r="C46" s="100" t="s">
        <v>136</v>
      </c>
      <c r="D46" s="100" t="s">
        <v>183</v>
      </c>
      <c r="E46" s="101">
        <v>11.0</v>
      </c>
      <c r="F46" s="58">
        <v>333.0</v>
      </c>
      <c r="G46" s="58" t="s">
        <v>168</v>
      </c>
      <c r="H46" s="58" t="s">
        <v>168</v>
      </c>
      <c r="I46" s="150">
        <v>463.01</v>
      </c>
      <c r="J46" s="103">
        <f t="shared" si="2"/>
        <v>3.136001382</v>
      </c>
      <c r="K46" s="104">
        <v>3.63</v>
      </c>
      <c r="L46" s="73">
        <v>4.0</v>
      </c>
      <c r="M46" s="23">
        <f t="shared" si="3"/>
        <v>14.52</v>
      </c>
      <c r="N46" s="105" t="s">
        <v>636</v>
      </c>
      <c r="O46" s="106">
        <v>3.3</v>
      </c>
      <c r="P46" s="107">
        <v>43894.0</v>
      </c>
      <c r="Q46" s="107">
        <v>43912.0</v>
      </c>
      <c r="R46" s="23">
        <f t="shared" si="4"/>
        <v>10</v>
      </c>
      <c r="S46" s="108">
        <f t="array" ref="S46">IF(INDEX(Historical!$D$7:$D$1379,MATCH(B46,Historical!$B$7:$B$1403,0))=0,"n/a",(INDEX(Historical!$C$7:$C$1381,MATCH(B46,Historical!$B$7:$B$1403,0))/INDEX(Historical!$D$7:$D$1379,MATCH(B46,Historical!$B$7:$B$1403,0))-1)*100)</f>
        <v>9.816971714</v>
      </c>
      <c r="T46" s="108">
        <f t="array" ref="T46">IF(INDEX(Historical!$F$7:$F$1372,MATCH(B46,Historical!$B$7:$B$1403,0))=0,"n/a",((INDEX(Historical!$C$7:$C$1381,MATCH(B46,Historical!$B$7:$B$1403,0))/INDEX(Historical!$F$7:$F$1372,MATCH(B46,Historical!$B$7:$B$1403,0)))^(1/3)-1)*100)</f>
        <v>12.95171234</v>
      </c>
      <c r="U46" s="108">
        <f t="array" ref="U46">IF(INDEX(Historical!$H$7:$H$1372,MATCH(B46,Historical!$B$7:$B$1403,0))=0,"n/a",((INDEX(Historical!$C$7:$C$1381,MATCH(B46,Historical!$B$7:$B$1403,0))/INDEX(Historical!$H$7:$H$1372,MATCH(B46,Historical!$B$7:$B$1403,0)))^(1/5)-1)*100)</f>
        <v>11.32464687</v>
      </c>
      <c r="V46" s="108">
        <f t="array" ref="V46">IF(INDEX(Historical!$O$7:$O$1372,MATCH(B46,Historical!$B$7:$B$1403,0))=0,"n/a",((INDEX(Historical!$C$7:$C$1381,MATCH(B46,Historical!$B$7:$B$1403,0))/INDEX(Historical!$O$7:$O$1372,MATCH(B46,Historical!$B$7:$B$1403,0)))^(1/10)-1)*100)</f>
        <v>15.51594458</v>
      </c>
      <c r="W46" s="109">
        <f t="shared" si="5"/>
        <v>0.7298715721</v>
      </c>
      <c r="X46" s="110">
        <f t="shared" si="6"/>
        <v>1.192068091</v>
      </c>
      <c r="Y46" s="99"/>
      <c r="Z46" s="103">
        <f t="shared" si="7"/>
        <v>51.00105374</v>
      </c>
      <c r="AA46" s="112">
        <f t="shared" si="8"/>
        <v>16.26308395</v>
      </c>
      <c r="AB46" s="73">
        <v>12.0</v>
      </c>
      <c r="AC46" s="102">
        <v>28.47</v>
      </c>
      <c r="AD46" s="102">
        <v>2.35</v>
      </c>
      <c r="AE46" s="102">
        <v>5.03</v>
      </c>
      <c r="AF46" s="102">
        <v>2.22</v>
      </c>
      <c r="AG46" s="102">
        <v>13.100000000000001</v>
      </c>
      <c r="AH46" s="102">
        <v>15.7</v>
      </c>
      <c r="AI46" s="102">
        <v>8.01</v>
      </c>
      <c r="AJ46" s="102">
        <v>9.5</v>
      </c>
      <c r="AK46" s="102">
        <v>6.92</v>
      </c>
      <c r="AL46" s="113">
        <v>73140.0</v>
      </c>
      <c r="AM46" s="114">
        <v>1.3</v>
      </c>
      <c r="AN46" s="102">
        <v>0.18</v>
      </c>
      <c r="AO46" s="115">
        <f t="shared" si="9"/>
        <v>-1.8024357</v>
      </c>
      <c r="AP46" s="116">
        <f t="shared" si="10"/>
        <v>14.46064825</v>
      </c>
      <c r="AQ46" s="117">
        <f t="shared" si="11"/>
        <v>26.67376535</v>
      </c>
      <c r="AR46" s="103">
        <f t="array" ref="AR46">INDEX(Historical!$C$7:$C$1381,MATCH(B46,Historical!$B$7:$B$1403,0))*IF(AH46="n/a",1.03,IF(AH46&lt;0,1.01,IF(AH46&gt;10,1.1,(1+AH46/100))))</f>
        <v>14.52</v>
      </c>
      <c r="AS46" s="112">
        <f t="shared" si="12"/>
        <v>15.683052</v>
      </c>
      <c r="AT46" s="112">
        <f t="shared" ref="AT46:AV46" si="54">IF($AK46="n/a",1.03*AS46,IF($AK46&lt;0,1.01*AS46,IF($AK46&gt;10,1.1*AS46,(1+$AK46/100)*AS46)))</f>
        <v>16.7683192</v>
      </c>
      <c r="AU46" s="112">
        <f t="shared" si="54"/>
        <v>17.92868689</v>
      </c>
      <c r="AV46" s="112">
        <f t="shared" si="54"/>
        <v>19.16935202</v>
      </c>
      <c r="AW46" s="103">
        <f t="shared" si="14"/>
        <v>84.0694101</v>
      </c>
      <c r="AX46" s="118">
        <f t="shared" si="15"/>
        <v>18.15714782</v>
      </c>
      <c r="AY46" s="119">
        <v>1.54</v>
      </c>
      <c r="AZ46" s="114">
        <v>14.74</v>
      </c>
      <c r="BA46" s="114">
        <v>-19.73</v>
      </c>
      <c r="BB46" s="114">
        <v>-12.15</v>
      </c>
      <c r="BC46" s="114">
        <v>-1.87</v>
      </c>
      <c r="BD46" s="42"/>
      <c r="BE46" s="17">
        <v>2010.0</v>
      </c>
      <c r="BF46" s="17">
        <f t="shared" si="16"/>
        <v>0</v>
      </c>
      <c r="BG46" s="120">
        <v>2.6</v>
      </c>
      <c r="BH46" s="108"/>
    </row>
    <row r="47" ht="11.25" customHeight="1">
      <c r="A47" s="151" t="s">
        <v>637</v>
      </c>
      <c r="B47" s="122" t="s">
        <v>638</v>
      </c>
      <c r="C47" s="100" t="s">
        <v>136</v>
      </c>
      <c r="D47" s="100" t="s">
        <v>153</v>
      </c>
      <c r="E47" s="123">
        <v>16.0</v>
      </c>
      <c r="F47" s="58">
        <v>247.0</v>
      </c>
      <c r="G47" s="124" t="s">
        <v>168</v>
      </c>
      <c r="H47" s="124" t="s">
        <v>168</v>
      </c>
      <c r="I47" s="216">
        <v>38.13</v>
      </c>
      <c r="J47" s="126">
        <f t="shared" si="2"/>
        <v>2.412798322</v>
      </c>
      <c r="K47" s="225">
        <v>0.23</v>
      </c>
      <c r="L47" s="128">
        <v>4.0</v>
      </c>
      <c r="M47" s="129">
        <f t="shared" si="3"/>
        <v>0.92</v>
      </c>
      <c r="N47" s="130" t="s">
        <v>579</v>
      </c>
      <c r="O47" s="226">
        <v>0.21</v>
      </c>
      <c r="P47" s="132">
        <v>43867.0</v>
      </c>
      <c r="Q47" s="132">
        <v>43875.0</v>
      </c>
      <c r="R47" s="129">
        <f t="shared" si="4"/>
        <v>9.523809524</v>
      </c>
      <c r="S47" s="108">
        <f t="array" ref="S47">IF(INDEX(Historical!$D$7:$D$1379,MATCH(B47,Historical!$B$7:$B$1403,0))=0,"n/a",(INDEX(Historical!$C$7:$C$1381,MATCH(B47,Historical!$B$7:$B$1403,0))/INDEX(Historical!$D$7:$D$1379,MATCH(B47,Historical!$B$7:$B$1403,0))-1)*100)</f>
        <v>25.98425197</v>
      </c>
      <c r="T47" s="108">
        <f t="array" ref="T47">IF(INDEX(Historical!$F$7:$F$1372,MATCH(B47,Historical!$B$7:$B$1403,0))=0,"n/a",((INDEX(Historical!$C$7:$C$1381,MATCH(B47,Historical!$B$7:$B$1403,0))/INDEX(Historical!$F$7:$F$1372,MATCH(B47,Historical!$B$7:$B$1403,0)))^(1/3)-1)*100)</f>
        <v>16.1912089</v>
      </c>
      <c r="U47" s="108">
        <f t="array" ref="U47">IF(INDEX(Historical!$H$7:$H$1372,MATCH(B47,Historical!$B$7:$B$1403,0))=0,"n/a",((INDEX(Historical!$C$7:$C$1381,MATCH(B47,Historical!$B$7:$B$1403,0))/INDEX(Historical!$H$7:$H$1372,MATCH(B47,Historical!$B$7:$B$1403,0)))^(1/5)-1)*100)</f>
        <v>14.8698355</v>
      </c>
      <c r="V47" s="108">
        <f t="array" ref="V47">IF(INDEX(Historical!$O$7:$O$1372,MATCH(B47,Historical!$B$7:$B$1403,0))=0,"n/a",((INDEX(Historical!$C$7:$C$1381,MATCH(B47,Historical!$B$7:$B$1403,0))/INDEX(Historical!$O$7:$O$1372,MATCH(B47,Historical!$B$7:$B$1403,0)))^(1/10)-1)*100)</f>
        <v>10.87267166</v>
      </c>
      <c r="W47" s="109">
        <f t="shared" si="5"/>
        <v>1.367634006</v>
      </c>
      <c r="X47" s="110">
        <f t="shared" si="6"/>
        <v>1.180145675</v>
      </c>
      <c r="Y47" s="227" t="s">
        <v>639</v>
      </c>
      <c r="Z47" s="126">
        <f t="shared" si="7"/>
        <v>37.09677419</v>
      </c>
      <c r="AA47" s="134">
        <f t="shared" si="8"/>
        <v>15.375</v>
      </c>
      <c r="AB47" s="128">
        <v>12.0</v>
      </c>
      <c r="AC47" s="125">
        <v>2.48</v>
      </c>
      <c r="AD47" s="125">
        <v>1.54</v>
      </c>
      <c r="AE47" s="125">
        <v>5.2</v>
      </c>
      <c r="AF47" s="125">
        <v>1.55</v>
      </c>
      <c r="AG47" s="125">
        <v>10.5</v>
      </c>
      <c r="AH47" s="125">
        <v>53.7</v>
      </c>
      <c r="AI47" s="125">
        <v>4.71</v>
      </c>
      <c r="AJ47" s="125">
        <v>12.6</v>
      </c>
      <c r="AK47" s="125">
        <v>10.0</v>
      </c>
      <c r="AL47" s="135">
        <v>522.0</v>
      </c>
      <c r="AM47" s="136">
        <v>1.0</v>
      </c>
      <c r="AN47" s="125">
        <v>0.01</v>
      </c>
      <c r="AO47" s="137">
        <f t="shared" si="9"/>
        <v>1.907633821</v>
      </c>
      <c r="AP47" s="138">
        <f t="shared" si="10"/>
        <v>17.28263382</v>
      </c>
      <c r="AQ47" s="139">
        <f t="shared" si="11"/>
        <v>2.915823208</v>
      </c>
      <c r="AR47" s="103">
        <f t="array" ref="AR47">INDEX(Historical!$C$7:$C$1381,MATCH(B47,Historical!$B$7:$B$1403,0))*IF(AH47="n/a",1.03,IF(AH47&lt;0,1.01,IF(AH47&gt;10,1.1,(1+AH47/100))))</f>
        <v>0.88</v>
      </c>
      <c r="AS47" s="134">
        <f t="shared" si="12"/>
        <v>0.921448</v>
      </c>
      <c r="AT47" s="134">
        <f t="shared" ref="AT47:AV47" si="55">IF($AK47="n/a",1.03*AS47,IF($AK47&lt;0,1.01*AS47,IF($AK47&gt;10,1.1*AS47,(1+$AK47/100)*AS47)))</f>
        <v>1.0135928</v>
      </c>
      <c r="AU47" s="134">
        <f t="shared" si="55"/>
        <v>1.11495208</v>
      </c>
      <c r="AV47" s="134">
        <f t="shared" si="55"/>
        <v>1.226447288</v>
      </c>
      <c r="AW47" s="126">
        <f t="shared" si="14"/>
        <v>5.156440168</v>
      </c>
      <c r="AX47" s="140">
        <f t="shared" si="15"/>
        <v>13.52331542</v>
      </c>
      <c r="AY47" s="141">
        <v>0.49</v>
      </c>
      <c r="AZ47" s="136">
        <v>-1.5699999999999998</v>
      </c>
      <c r="BA47" s="136">
        <v>-20.18</v>
      </c>
      <c r="BB47" s="136">
        <v>-14.180000000000001</v>
      </c>
      <c r="BC47" s="136">
        <v>-11.44</v>
      </c>
      <c r="BD47" s="142"/>
      <c r="BE47" s="17">
        <v>2005.0</v>
      </c>
      <c r="BF47" s="17">
        <f t="shared" si="16"/>
        <v>1</v>
      </c>
      <c r="BG47" s="143">
        <v>1.3</v>
      </c>
      <c r="BH47" s="224"/>
    </row>
    <row r="48" ht="11.25" customHeight="1">
      <c r="A48" s="55" t="s">
        <v>640</v>
      </c>
      <c r="B48" s="99" t="s">
        <v>641</v>
      </c>
      <c r="C48" s="100" t="s">
        <v>177</v>
      </c>
      <c r="D48" s="100" t="s">
        <v>317</v>
      </c>
      <c r="E48" s="101">
        <v>11.0</v>
      </c>
      <c r="F48" s="58">
        <v>321.0</v>
      </c>
      <c r="G48" s="58" t="s">
        <v>120</v>
      </c>
      <c r="H48" s="58" t="s">
        <v>120</v>
      </c>
      <c r="I48" s="150">
        <v>59.06</v>
      </c>
      <c r="J48" s="103">
        <f t="shared" si="2"/>
        <v>3.047748053</v>
      </c>
      <c r="K48" s="104">
        <v>0.45</v>
      </c>
      <c r="L48" s="73">
        <v>4.0</v>
      </c>
      <c r="M48" s="23">
        <f t="shared" si="3"/>
        <v>1.8</v>
      </c>
      <c r="N48" s="105" t="s">
        <v>465</v>
      </c>
      <c r="O48" s="106">
        <v>0.41</v>
      </c>
      <c r="P48" s="107">
        <v>43831.0</v>
      </c>
      <c r="Q48" s="107">
        <v>43863.0</v>
      </c>
      <c r="R48" s="23">
        <f t="shared" si="4"/>
        <v>9.756097561</v>
      </c>
      <c r="S48" s="108">
        <f t="array" ref="S48">IF(INDEX(Historical!$D$7:$D$1379,MATCH(B48,Historical!$B$7:$B$1403,0))=0,"n/a",(INDEX(Historical!$C$7:$C$1381,MATCH(B48,Historical!$B$7:$B$1403,0))/INDEX(Historical!$D$7:$D$1379,MATCH(B48,Historical!$B$7:$B$1403,0))-1)*100)</f>
        <v>2.5</v>
      </c>
      <c r="T48" s="108">
        <f t="array" ref="T48">IF(INDEX(Historical!$F$7:$F$1372,MATCH(B48,Historical!$B$7:$B$1403,0))=0,"n/a",((INDEX(Historical!$C$7:$C$1381,MATCH(B48,Historical!$B$7:$B$1403,0))/INDEX(Historical!$F$7:$F$1372,MATCH(B48,Historical!$B$7:$B$1403,0)))^(1/3)-1)*100)</f>
        <v>2.565213101</v>
      </c>
      <c r="U48" s="108">
        <f t="array" ref="U48">IF(INDEX(Historical!$H$7:$H$1372,MATCH(B48,Historical!$B$7:$B$1403,0))=0,"n/a",((INDEX(Historical!$C$7:$C$1381,MATCH(B48,Historical!$B$7:$B$1403,0))/INDEX(Historical!$H$7:$H$1372,MATCH(B48,Historical!$B$7:$B$1403,0)))^(1/5)-1)*100)</f>
        <v>2.493227484</v>
      </c>
      <c r="V48" s="108">
        <f t="array" ref="V48">IF(INDEX(Historical!$O$7:$O$1372,MATCH(B48,Historical!$B$7:$B$1403,0))=0,"n/a",((INDEX(Historical!$C$7:$C$1381,MATCH(B48,Historical!$B$7:$B$1403,0))/INDEX(Historical!$O$7:$O$1372,MATCH(B48,Historical!$B$7:$B$1403,0)))^(1/10)-1)*100)</f>
        <v>2.835299272</v>
      </c>
      <c r="W48" s="109">
        <f t="shared" si="5"/>
        <v>0.8793524934</v>
      </c>
      <c r="X48" s="110">
        <f t="shared" si="6"/>
        <v>0.171946723</v>
      </c>
      <c r="Y48" s="147"/>
      <c r="Z48" s="103">
        <f t="shared" si="7"/>
        <v>81.81818182</v>
      </c>
      <c r="AA48" s="112">
        <f t="shared" si="8"/>
        <v>26.84545455</v>
      </c>
      <c r="AB48" s="73">
        <v>8.0</v>
      </c>
      <c r="AC48" s="102">
        <v>2.2</v>
      </c>
      <c r="AD48" s="102">
        <v>1.92</v>
      </c>
      <c r="AE48" s="102">
        <v>5.26</v>
      </c>
      <c r="AF48" s="102">
        <v>5.46</v>
      </c>
      <c r="AG48" s="102">
        <v>39.4</v>
      </c>
      <c r="AH48" s="102">
        <v>28.7</v>
      </c>
      <c r="AI48" s="102">
        <v>20.05</v>
      </c>
      <c r="AJ48" s="102">
        <v>14.499999999999998</v>
      </c>
      <c r="AK48" s="102">
        <v>14.000000000000002</v>
      </c>
      <c r="AL48" s="113">
        <v>137480.0</v>
      </c>
      <c r="AM48" s="114">
        <v>0.1</v>
      </c>
      <c r="AN48" s="102">
        <v>1.41</v>
      </c>
      <c r="AO48" s="115">
        <f t="shared" si="9"/>
        <v>-21.30447901</v>
      </c>
      <c r="AP48" s="116">
        <f t="shared" si="10"/>
        <v>5.540975537</v>
      </c>
      <c r="AQ48" s="117">
        <f t="shared" si="11"/>
        <v>155.2351263</v>
      </c>
      <c r="AR48" s="103">
        <f t="array" ref="AR48">INDEX(Historical!$C$7:$C$1381,MATCH(B48,Historical!$B$7:$B$1403,0))*IF(AH48="n/a",1.03,IF(AH48&lt;0,1.01,IF(AH48&gt;10,1.1,(1+AH48/100))))</f>
        <v>1.804</v>
      </c>
      <c r="AS48" s="112">
        <f t="shared" si="12"/>
        <v>1.9844</v>
      </c>
      <c r="AT48" s="112">
        <f t="shared" ref="AT48:AV48" si="56">IF($AK48="n/a",1.03*AS48,IF($AK48&lt;0,1.01*AS48,IF($AK48&gt;10,1.1*AS48,(1+$AK48/100)*AS48)))</f>
        <v>2.18284</v>
      </c>
      <c r="AU48" s="112">
        <f t="shared" si="56"/>
        <v>2.401124</v>
      </c>
      <c r="AV48" s="112">
        <f t="shared" si="56"/>
        <v>2.6412364</v>
      </c>
      <c r="AW48" s="103">
        <f t="shared" si="14"/>
        <v>11.0136004</v>
      </c>
      <c r="AX48" s="118">
        <f t="shared" si="15"/>
        <v>18.6481551</v>
      </c>
      <c r="AY48" s="119">
        <v>0.76</v>
      </c>
      <c r="AZ48" s="114">
        <v>39.03</v>
      </c>
      <c r="BA48" s="114">
        <v>-13.58</v>
      </c>
      <c r="BB48" s="114">
        <v>-8.73</v>
      </c>
      <c r="BC48" s="114">
        <v>9.87</v>
      </c>
      <c r="BD48" s="42"/>
      <c r="BE48" s="17">
        <v>2010.0</v>
      </c>
      <c r="BF48" s="17">
        <f t="shared" si="16"/>
        <v>0</v>
      </c>
      <c r="BG48" s="120">
        <v>13.600000000000001</v>
      </c>
      <c r="BH48" s="15"/>
    </row>
    <row r="49" ht="11.25" customHeight="1">
      <c r="A49" s="155" t="s">
        <v>642</v>
      </c>
      <c r="B49" s="99" t="s">
        <v>643</v>
      </c>
      <c r="C49" s="100" t="s">
        <v>136</v>
      </c>
      <c r="D49" s="100" t="s">
        <v>153</v>
      </c>
      <c r="E49" s="101">
        <v>15.0</v>
      </c>
      <c r="F49" s="58">
        <v>267.0</v>
      </c>
      <c r="G49" s="58" t="s">
        <v>121</v>
      </c>
      <c r="H49" s="58" t="s">
        <v>121</v>
      </c>
      <c r="I49" s="150">
        <v>72.4</v>
      </c>
      <c r="J49" s="103">
        <f t="shared" si="2"/>
        <v>2.817679558</v>
      </c>
      <c r="K49" s="104">
        <v>0.51</v>
      </c>
      <c r="L49" s="73">
        <v>4.0</v>
      </c>
      <c r="M49" s="23">
        <f t="shared" si="3"/>
        <v>2.04</v>
      </c>
      <c r="N49" s="105" t="s">
        <v>644</v>
      </c>
      <c r="O49" s="106">
        <v>0.5</v>
      </c>
      <c r="P49" s="107">
        <v>43776.0</v>
      </c>
      <c r="Q49" s="107">
        <v>43795.0</v>
      </c>
      <c r="R49" s="23">
        <f t="shared" si="4"/>
        <v>2</v>
      </c>
      <c r="S49" s="108">
        <f t="array" ref="S49">IF(INDEX(Historical!$D$7:$D$1379,MATCH(B49,Historical!$B$7:$B$1403,0))=0,"n/a",(INDEX(Historical!$C$7:$C$1381,MATCH(B49,Historical!$B$7:$B$1403,0))/INDEX(Historical!$D$7:$D$1379,MATCH(B49,Historical!$B$7:$B$1403,0))-1)*100)</f>
        <v>5.789473684</v>
      </c>
      <c r="T49" s="108">
        <f t="array" ref="T49">IF(INDEX(Historical!$F$7:$F$1372,MATCH(B49,Historical!$B$7:$B$1403,0))=0,"n/a",((INDEX(Historical!$C$7:$C$1381,MATCH(B49,Historical!$B$7:$B$1403,0))/INDEX(Historical!$F$7:$F$1372,MATCH(B49,Historical!$B$7:$B$1403,0)))^(1/3)-1)*100)</f>
        <v>5.127576177</v>
      </c>
      <c r="U49" s="108">
        <f t="array" ref="U49">IF(INDEX(Historical!$H$7:$H$1372,MATCH(B49,Historical!$B$7:$B$1403,0))=0,"n/a",((INDEX(Historical!$C$7:$C$1381,MATCH(B49,Historical!$B$7:$B$1403,0))/INDEX(Historical!$H$7:$H$1372,MATCH(B49,Historical!$B$7:$B$1403,0)))^(1/5)-1)*100)</f>
        <v>4.408584654</v>
      </c>
      <c r="V49" s="108">
        <f t="array" ref="V49">IF(INDEX(Historical!$O$7:$O$1372,MATCH(B49,Historical!$B$7:$B$1403,0))=0,"n/a",((INDEX(Historical!$C$7:$C$1381,MATCH(B49,Historical!$B$7:$B$1403,0))/INDEX(Historical!$O$7:$O$1372,MATCH(B49,Historical!$B$7:$B$1403,0)))^(1/10)-1)*100)</f>
        <v>7.839142263</v>
      </c>
      <c r="W49" s="109">
        <f t="shared" si="5"/>
        <v>0.5623809985</v>
      </c>
      <c r="X49" s="110">
        <f t="shared" si="6"/>
        <v>0.5878112872</v>
      </c>
      <c r="Y49" s="133"/>
      <c r="Z49" s="103">
        <f t="shared" si="7"/>
        <v>30.31203566</v>
      </c>
      <c r="AA49" s="112">
        <f t="shared" si="8"/>
        <v>10.75780089</v>
      </c>
      <c r="AB49" s="73">
        <v>12.0</v>
      </c>
      <c r="AC49" s="102">
        <v>6.73</v>
      </c>
      <c r="AD49" s="102">
        <v>1.54</v>
      </c>
      <c r="AE49" s="102">
        <v>3.57</v>
      </c>
      <c r="AF49" s="102">
        <v>1.06</v>
      </c>
      <c r="AG49" s="102">
        <v>10.2</v>
      </c>
      <c r="AH49" s="102">
        <v>24.8</v>
      </c>
      <c r="AI49" s="102">
        <v>4.16</v>
      </c>
      <c r="AJ49" s="102">
        <v>7.5</v>
      </c>
      <c r="AK49" s="102">
        <v>7.000000000000001</v>
      </c>
      <c r="AL49" s="113">
        <v>5130.0</v>
      </c>
      <c r="AM49" s="114">
        <v>0.6</v>
      </c>
      <c r="AN49" s="102">
        <v>0.06</v>
      </c>
      <c r="AO49" s="115">
        <f t="shared" si="9"/>
        <v>-3.53153668</v>
      </c>
      <c r="AP49" s="116">
        <f t="shared" si="10"/>
        <v>7.226264212</v>
      </c>
      <c r="AQ49" s="117">
        <f t="shared" si="11"/>
        <v>-28.80927356</v>
      </c>
      <c r="AR49" s="103">
        <f t="array" ref="AR49">INDEX(Historical!$C$7:$C$1381,MATCH(B49,Historical!$B$7:$B$1403,0))*IF(AH49="n/a",1.03,IF(AH49&lt;0,1.01,IF(AH49&gt;10,1.1,(1+AH49/100))))</f>
        <v>2.211</v>
      </c>
      <c r="AS49" s="112">
        <f t="shared" si="12"/>
        <v>2.3029776</v>
      </c>
      <c r="AT49" s="112">
        <f t="shared" ref="AT49:AV49" si="57">IF($AK49="n/a",1.03*AS49,IF($AK49&lt;0,1.01*AS49,IF($AK49&gt;10,1.1*AS49,(1+$AK49/100)*AS49)))</f>
        <v>2.464186032</v>
      </c>
      <c r="AU49" s="112">
        <f t="shared" si="57"/>
        <v>2.636679054</v>
      </c>
      <c r="AV49" s="112">
        <f t="shared" si="57"/>
        <v>2.821246588</v>
      </c>
      <c r="AW49" s="103">
        <f t="shared" si="14"/>
        <v>12.43608927</v>
      </c>
      <c r="AX49" s="118">
        <f t="shared" si="15"/>
        <v>17.17691889</v>
      </c>
      <c r="AY49" s="119">
        <v>1.24</v>
      </c>
      <c r="AZ49" s="114">
        <v>0.15</v>
      </c>
      <c r="BA49" s="114">
        <v>-20.66</v>
      </c>
      <c r="BB49" s="114">
        <v>-12.97</v>
      </c>
      <c r="BC49" s="114">
        <v>-9.33</v>
      </c>
      <c r="BD49" s="42"/>
      <c r="BE49" s="17">
        <v>2005.0</v>
      </c>
      <c r="BF49" s="17">
        <f t="shared" si="16"/>
        <v>1</v>
      </c>
      <c r="BG49" s="120">
        <v>1.2</v>
      </c>
      <c r="BH49" s="15"/>
    </row>
    <row r="50" ht="11.25" customHeight="1">
      <c r="A50" s="155" t="s">
        <v>645</v>
      </c>
      <c r="B50" s="99" t="s">
        <v>646</v>
      </c>
      <c r="C50" s="100" t="s">
        <v>131</v>
      </c>
      <c r="D50" s="100" t="s">
        <v>132</v>
      </c>
      <c r="E50" s="101">
        <v>13.0</v>
      </c>
      <c r="F50" s="58">
        <v>287.0</v>
      </c>
      <c r="G50" s="58" t="s">
        <v>168</v>
      </c>
      <c r="H50" s="58" t="s">
        <v>168</v>
      </c>
      <c r="I50" s="150">
        <v>104.36</v>
      </c>
      <c r="J50" s="103">
        <f t="shared" si="2"/>
        <v>2.069758528</v>
      </c>
      <c r="K50" s="104">
        <v>0.54</v>
      </c>
      <c r="L50" s="73">
        <v>4.0</v>
      </c>
      <c r="M50" s="23">
        <f t="shared" si="3"/>
        <v>2.16</v>
      </c>
      <c r="N50" s="105" t="s">
        <v>326</v>
      </c>
      <c r="O50" s="106">
        <v>0.485</v>
      </c>
      <c r="P50" s="107">
        <v>43720.0</v>
      </c>
      <c r="Q50" s="107">
        <v>43741.0</v>
      </c>
      <c r="R50" s="23">
        <f t="shared" si="4"/>
        <v>11.34020619</v>
      </c>
      <c r="S50" s="108">
        <f t="array" ref="S50">IF(INDEX(Historical!$D$7:$D$1379,MATCH(B50,Historical!$B$7:$B$1403,0))=0,"n/a",(INDEX(Historical!$C$7:$C$1381,MATCH(B50,Historical!$B$7:$B$1403,0))/INDEX(Historical!$D$7:$D$1379,MATCH(B50,Historical!$B$7:$B$1403,0))-1)*100)</f>
        <v>26.26582278</v>
      </c>
      <c r="T50" s="108">
        <f t="array" ref="T50">IF(INDEX(Historical!$F$7:$F$1372,MATCH(B50,Historical!$B$7:$B$1403,0))=0,"n/a",((INDEX(Historical!$C$7:$C$1381,MATCH(B50,Historical!$B$7:$B$1403,0))/INDEX(Historical!$F$7:$F$1372,MATCH(B50,Historical!$B$7:$B$1403,0)))^(1/3)-1)*100)</f>
        <v>17.49316319</v>
      </c>
      <c r="U50" s="108">
        <f t="array" ref="U50">IF(INDEX(Historical!$H$7:$H$1372,MATCH(B50,Historical!$B$7:$B$1403,0))=0,"n/a",((INDEX(Historical!$C$7:$C$1381,MATCH(B50,Historical!$B$7:$B$1403,0))/INDEX(Historical!$H$7:$H$1372,MATCH(B50,Historical!$B$7:$B$1403,0)))^(1/5)-1)*100)</f>
        <v>17.25735085</v>
      </c>
      <c r="V50" s="108">
        <f t="array" ref="V50">IF(INDEX(Historical!$O$7:$O$1372,MATCH(B50,Historical!$B$7:$B$1403,0))=0,"n/a",((INDEX(Historical!$C$7:$C$1381,MATCH(B50,Historical!$B$7:$B$1403,0))/INDEX(Historical!$O$7:$O$1372,MATCH(B50,Historical!$B$7:$B$1403,0)))^(1/10)-1)*100)</f>
        <v>19.01110445</v>
      </c>
      <c r="W50" s="109">
        <f t="shared" si="5"/>
        <v>0.9077510934</v>
      </c>
      <c r="X50" s="110">
        <f t="shared" si="6"/>
        <v>1.241536032</v>
      </c>
      <c r="Y50" s="99"/>
      <c r="Z50" s="103">
        <f t="shared" si="7"/>
        <v>60.33519553</v>
      </c>
      <c r="AA50" s="112">
        <f t="shared" si="8"/>
        <v>29.15083799</v>
      </c>
      <c r="AB50" s="73">
        <v>12.0</v>
      </c>
      <c r="AC50" s="102">
        <v>3.58</v>
      </c>
      <c r="AD50" s="102">
        <v>2.91</v>
      </c>
      <c r="AE50" s="102">
        <v>2.79</v>
      </c>
      <c r="AF50" s="102">
        <v>10.64</v>
      </c>
      <c r="AG50" s="102">
        <v>36.199999999999996</v>
      </c>
      <c r="AH50" s="102">
        <v>10.4</v>
      </c>
      <c r="AI50" s="102">
        <v>10.09</v>
      </c>
      <c r="AJ50" s="102">
        <v>13.900000000000002</v>
      </c>
      <c r="AK50" s="102">
        <v>10.0</v>
      </c>
      <c r="AL50" s="113">
        <v>12160.0</v>
      </c>
      <c r="AM50" s="114">
        <v>0.6</v>
      </c>
      <c r="AN50" s="102">
        <v>1.64</v>
      </c>
      <c r="AO50" s="115">
        <f t="shared" si="9"/>
        <v>-9.823728609</v>
      </c>
      <c r="AP50" s="116">
        <f t="shared" si="10"/>
        <v>19.32710938</v>
      </c>
      <c r="AQ50" s="117">
        <f t="shared" si="11"/>
        <v>271.2830105</v>
      </c>
      <c r="AR50" s="103">
        <f t="array" ref="AR50">INDEX(Historical!$C$7:$C$1381,MATCH(B50,Historical!$B$7:$B$1403,0))*IF(AH50="n/a",1.03,IF(AH50&lt;0,1.01,IF(AH50&gt;10,1.1,(1+AH50/100))))</f>
        <v>2.1945</v>
      </c>
      <c r="AS50" s="112">
        <f t="shared" si="12"/>
        <v>2.41395</v>
      </c>
      <c r="AT50" s="112">
        <f t="shared" ref="AT50:AV50" si="58">IF($AK50="n/a",1.03*AS50,IF($AK50&lt;0,1.01*AS50,IF($AK50&gt;10,1.1*AS50,(1+$AK50/100)*AS50)))</f>
        <v>2.655345</v>
      </c>
      <c r="AU50" s="112">
        <f t="shared" si="58"/>
        <v>2.9208795</v>
      </c>
      <c r="AV50" s="112">
        <f t="shared" si="58"/>
        <v>3.21296745</v>
      </c>
      <c r="AW50" s="103">
        <f t="shared" si="14"/>
        <v>13.39764195</v>
      </c>
      <c r="AX50" s="118">
        <f t="shared" si="15"/>
        <v>12.83790911</v>
      </c>
      <c r="AY50" s="119">
        <v>0.64</v>
      </c>
      <c r="AZ50" s="114">
        <v>7.180000000000001</v>
      </c>
      <c r="BA50" s="114">
        <v>-23.82</v>
      </c>
      <c r="BB50" s="114">
        <v>-15.47</v>
      </c>
      <c r="BC50" s="114">
        <v>-16.74</v>
      </c>
      <c r="BD50" s="42"/>
      <c r="BE50" s="17">
        <v>2007.0</v>
      </c>
      <c r="BF50" s="17">
        <f t="shared" si="16"/>
        <v>1</v>
      </c>
      <c r="BG50" s="120">
        <v>10.5</v>
      </c>
      <c r="BH50" s="15"/>
    </row>
    <row r="51" ht="11.25" customHeight="1">
      <c r="A51" s="55" t="s">
        <v>647</v>
      </c>
      <c r="B51" s="99" t="s">
        <v>648</v>
      </c>
      <c r="C51" s="100" t="s">
        <v>177</v>
      </c>
      <c r="D51" s="100" t="s">
        <v>534</v>
      </c>
      <c r="E51" s="101">
        <v>23.0</v>
      </c>
      <c r="F51" s="58">
        <v>149.0</v>
      </c>
      <c r="G51" s="58" t="s">
        <v>168</v>
      </c>
      <c r="H51" s="58" t="s">
        <v>168</v>
      </c>
      <c r="I51" s="102">
        <v>52.12</v>
      </c>
      <c r="J51" s="103">
        <f t="shared" si="2"/>
        <v>3.692248657</v>
      </c>
      <c r="K51" s="144">
        <v>0.4811</v>
      </c>
      <c r="L51" s="73">
        <v>4.0</v>
      </c>
      <c r="M51" s="23">
        <f t="shared" si="3"/>
        <v>1.9244</v>
      </c>
      <c r="N51" s="105" t="s">
        <v>592</v>
      </c>
      <c r="O51" s="145">
        <v>0.4763</v>
      </c>
      <c r="P51" s="107">
        <v>43644.0</v>
      </c>
      <c r="Q51" s="107">
        <v>43661.0</v>
      </c>
      <c r="R51" s="23">
        <f t="shared" si="4"/>
        <v>1.007768213</v>
      </c>
      <c r="S51" s="108">
        <f t="array" ref="S51">IF(INDEX(Historical!$D$7:$D$1379,MATCH(B51,Historical!$B$7:$B$1403,0))=0,"n/a",(INDEX(Historical!$C$7:$C$1381,MATCH(B51,Historical!$B$7:$B$1403,0))/INDEX(Historical!$D$7:$D$1379,MATCH(B51,Historical!$B$7:$B$1403,0))-1)*100)</f>
        <v>2.068230277</v>
      </c>
      <c r="T51" s="108">
        <f t="array" ref="T51">IF(INDEX(Historical!$F$7:$F$1372,MATCH(B51,Historical!$B$7:$B$1403,0))=0,"n/a",((INDEX(Historical!$C$7:$C$1381,MATCH(B51,Historical!$B$7:$B$1403,0))/INDEX(Historical!$F$7:$F$1372,MATCH(B51,Historical!$B$7:$B$1403,0)))^(1/3)-1)*100)</f>
        <v>4.627624718</v>
      </c>
      <c r="U51" s="108">
        <f t="array" ref="U51">IF(INDEX(Historical!$H$7:$H$1372,MATCH(B51,Historical!$B$7:$B$1403,0))=0,"n/a",((INDEX(Historical!$C$7:$C$1381,MATCH(B51,Historical!$B$7:$B$1403,0))/INDEX(Historical!$H$7:$H$1372,MATCH(B51,Historical!$B$7:$B$1403,0)))^(1/5)-1)*100)</f>
        <v>8.219803668</v>
      </c>
      <c r="V51" s="108">
        <f t="array" ref="V51">IF(INDEX(Historical!$O$7:$O$1372,MATCH(B51,Historical!$B$7:$B$1403,0))=0,"n/a",((INDEX(Historical!$C$7:$C$1381,MATCH(B51,Historical!$B$7:$B$1403,0))/INDEX(Historical!$O$7:$O$1372,MATCH(B51,Historical!$B$7:$B$1403,0)))^(1/10)-1)*100)</f>
        <v>14.33203452</v>
      </c>
      <c r="W51" s="109">
        <f t="shared" si="5"/>
        <v>0.5735266444</v>
      </c>
      <c r="X51" s="110">
        <f t="shared" si="6"/>
        <v>1.347508798</v>
      </c>
      <c r="Y51" s="133"/>
      <c r="Z51" s="103" t="str">
        <f t="shared" si="7"/>
        <v>n/a</v>
      </c>
      <c r="AA51" s="112" t="str">
        <f t="shared" si="8"/>
        <v>n/a</v>
      </c>
      <c r="AB51" s="73">
        <v>6.0</v>
      </c>
      <c r="AC51" s="102">
        <v>-14.24</v>
      </c>
      <c r="AD51" s="102" t="s">
        <v>128</v>
      </c>
      <c r="AE51" s="102">
        <v>0.1</v>
      </c>
      <c r="AF51" s="102">
        <v>15.24</v>
      </c>
      <c r="AG51" s="102">
        <v>-116.5</v>
      </c>
      <c r="AH51" s="102">
        <v>308.40000000000003</v>
      </c>
      <c r="AI51" s="102">
        <v>4.21</v>
      </c>
      <c r="AJ51" s="102">
        <v>6.1</v>
      </c>
      <c r="AK51" s="102">
        <v>4.45</v>
      </c>
      <c r="AL51" s="113">
        <v>15390.0</v>
      </c>
      <c r="AM51" s="114">
        <v>0.3</v>
      </c>
      <c r="AN51" s="102">
        <v>7.94</v>
      </c>
      <c r="AO51" s="115" t="str">
        <f t="shared" si="9"/>
        <v>n/a</v>
      </c>
      <c r="AP51" s="116">
        <f t="shared" si="10"/>
        <v>11.91205233</v>
      </c>
      <c r="AQ51" s="117" t="str">
        <f t="shared" si="11"/>
        <v>n/a</v>
      </c>
      <c r="AR51" s="103">
        <f t="array" ref="AR51">INDEX(Historical!$C$7:$C$1381,MATCH(B51,Historical!$B$7:$B$1403,0))*IF(AH51="n/a",1.03,IF(AH51&lt;0,1.01,IF(AH51&gt;10,1.1,(1+AH51/100))))</f>
        <v>2.10628</v>
      </c>
      <c r="AS51" s="112">
        <f t="shared" si="12"/>
        <v>2.194954388</v>
      </c>
      <c r="AT51" s="112">
        <f t="shared" ref="AT51:AV51" si="59">IF($AK51="n/a",1.03*AS51,IF($AK51&lt;0,1.01*AS51,IF($AK51&gt;10,1.1*AS51,(1+$AK51/100)*AS51)))</f>
        <v>2.292629858</v>
      </c>
      <c r="AU51" s="112">
        <f t="shared" si="59"/>
        <v>2.394651887</v>
      </c>
      <c r="AV51" s="112">
        <f t="shared" si="59"/>
        <v>2.501213896</v>
      </c>
      <c r="AW51" s="103">
        <f t="shared" si="14"/>
        <v>11.48973003</v>
      </c>
      <c r="AX51" s="118">
        <f t="shared" si="15"/>
        <v>22.04476214</v>
      </c>
      <c r="AY51" s="119">
        <v>1.44</v>
      </c>
      <c r="AZ51" s="114">
        <v>27.029999999999998</v>
      </c>
      <c r="BA51" s="114">
        <v>-14.12</v>
      </c>
      <c r="BB51" s="114">
        <v>-3.2199999999999998</v>
      </c>
      <c r="BC51" s="114">
        <v>5.9799999999999995</v>
      </c>
      <c r="BD51" s="42"/>
      <c r="BE51" s="17">
        <v>1997.0</v>
      </c>
      <c r="BF51" s="17">
        <f t="shared" si="16"/>
        <v>2</v>
      </c>
      <c r="BG51" s="120">
        <v>-10.4</v>
      </c>
      <c r="BH51" s="108"/>
    </row>
    <row r="52" ht="11.25" customHeight="1">
      <c r="A52" s="155" t="s">
        <v>649</v>
      </c>
      <c r="B52" s="99" t="s">
        <v>650</v>
      </c>
      <c r="C52" s="100" t="s">
        <v>131</v>
      </c>
      <c r="D52" s="100" t="s">
        <v>132</v>
      </c>
      <c r="E52" s="101">
        <v>18.0</v>
      </c>
      <c r="F52" s="58">
        <v>190.0</v>
      </c>
      <c r="G52" s="58" t="s">
        <v>120</v>
      </c>
      <c r="H52" s="58" t="s">
        <v>120</v>
      </c>
      <c r="I52" s="150">
        <v>46.95</v>
      </c>
      <c r="J52" s="103">
        <f t="shared" si="2"/>
        <v>2.300319489</v>
      </c>
      <c r="K52" s="104">
        <v>0.27</v>
      </c>
      <c r="L52" s="73">
        <v>4.0</v>
      </c>
      <c r="M52" s="23">
        <f t="shared" si="3"/>
        <v>1.08</v>
      </c>
      <c r="N52" s="105" t="s">
        <v>154</v>
      </c>
      <c r="O52" s="157">
        <v>0.26</v>
      </c>
      <c r="P52" s="107">
        <v>43801.0</v>
      </c>
      <c r="Q52" s="107">
        <v>43812.0</v>
      </c>
      <c r="R52" s="23">
        <f t="shared" si="4"/>
        <v>3.846153846</v>
      </c>
      <c r="S52" s="108">
        <f t="array" ref="S52">IF(INDEX(Historical!$D$7:$D$1379,MATCH(B52,Historical!$B$7:$B$1403,0))=0,"n/a",(INDEX(Historical!$C$7:$C$1381,MATCH(B52,Historical!$B$7:$B$1403,0))/INDEX(Historical!$D$7:$D$1379,MATCH(B52,Historical!$B$7:$B$1403,0))-1)*100)</f>
        <v>23.52941176</v>
      </c>
      <c r="T52" s="108">
        <f t="array" ref="T52">IF(INDEX(Historical!$F$7:$F$1372,MATCH(B52,Historical!$B$7:$B$1403,0))=0,"n/a",((INDEX(Historical!$C$7:$C$1381,MATCH(B52,Historical!$B$7:$B$1403,0))/INDEX(Historical!$F$7:$F$1372,MATCH(B52,Historical!$B$7:$B$1403,0)))^(1/3)-1)*100)</f>
        <v>15.91093467</v>
      </c>
      <c r="U52" s="108">
        <f t="array" ref="U52">IF(INDEX(Historical!$H$7:$H$1372,MATCH(B52,Historical!$B$7:$B$1403,0))=0,"n/a",((INDEX(Historical!$C$7:$C$1381,MATCH(B52,Historical!$B$7:$B$1403,0))/INDEX(Historical!$H$7:$H$1372,MATCH(B52,Historical!$B$7:$B$1403,0)))^(1/5)-1)*100)</f>
        <v>11.34113452</v>
      </c>
      <c r="V52" s="108">
        <f t="array" ref="V52">IF(INDEX(Historical!$O$7:$O$1372,MATCH(B52,Historical!$B$7:$B$1403,0))=0,"n/a",((INDEX(Historical!$C$7:$C$1381,MATCH(B52,Historical!$B$7:$B$1403,0))/INDEX(Historical!$O$7:$O$1372,MATCH(B52,Historical!$B$7:$B$1403,0)))^(1/10)-1)*100)</f>
        <v>12.20889177</v>
      </c>
      <c r="W52" s="109">
        <f t="shared" si="5"/>
        <v>0.9289241588</v>
      </c>
      <c r="X52" s="110">
        <f t="shared" si="6"/>
        <v>1.955368021</v>
      </c>
      <c r="Y52" s="158" t="s">
        <v>211</v>
      </c>
      <c r="Z52" s="103">
        <f t="shared" si="7"/>
        <v>52.17391304</v>
      </c>
      <c r="AA52" s="112">
        <f t="shared" si="8"/>
        <v>22.68115942</v>
      </c>
      <c r="AB52" s="73">
        <v>12.0</v>
      </c>
      <c r="AC52" s="102">
        <v>2.07</v>
      </c>
      <c r="AD52" s="102" t="s">
        <v>128</v>
      </c>
      <c r="AE52" s="102">
        <v>4.19</v>
      </c>
      <c r="AF52" s="102">
        <v>2.74</v>
      </c>
      <c r="AG52" s="102">
        <v>12.8</v>
      </c>
      <c r="AH52" s="102">
        <v>12.7</v>
      </c>
      <c r="AI52" s="102" t="s">
        <v>128</v>
      </c>
      <c r="AJ52" s="102">
        <v>5.800000000000001</v>
      </c>
      <c r="AK52" s="102" t="s">
        <v>128</v>
      </c>
      <c r="AL52" s="113">
        <v>677.02</v>
      </c>
      <c r="AM52" s="114">
        <v>2.0</v>
      </c>
      <c r="AN52" s="102">
        <v>1.62</v>
      </c>
      <c r="AO52" s="115">
        <f t="shared" si="9"/>
        <v>-9.03970541</v>
      </c>
      <c r="AP52" s="116">
        <f t="shared" si="10"/>
        <v>13.64145401</v>
      </c>
      <c r="AQ52" s="117">
        <f t="shared" si="11"/>
        <v>66.19450026</v>
      </c>
      <c r="AR52" s="103">
        <f t="array" ref="AR52">INDEX(Historical!$C$7:$C$1381,MATCH(B52,Historical!$B$7:$B$1403,0))*IF(AH52="n/a",1.03,IF(AH52&lt;0,1.01,IF(AH52&gt;10,1.1,(1+AH52/100))))</f>
        <v>1.155</v>
      </c>
      <c r="AS52" s="112">
        <f t="shared" si="12"/>
        <v>1.18965</v>
      </c>
      <c r="AT52" s="112">
        <f t="shared" ref="AT52:AV52" si="60">IF($AK52="n/a",1.03*AS52,IF($AK52&lt;0,1.01*AS52,IF($AK52&gt;10,1.1*AS52,(1+$AK52/100)*AS52)))</f>
        <v>1.2253395</v>
      </c>
      <c r="AU52" s="112">
        <f t="shared" si="60"/>
        <v>1.262099685</v>
      </c>
      <c r="AV52" s="112">
        <f t="shared" si="60"/>
        <v>1.299962676</v>
      </c>
      <c r="AW52" s="103">
        <f t="shared" si="14"/>
        <v>6.132051861</v>
      </c>
      <c r="AX52" s="118">
        <f t="shared" si="15"/>
        <v>13.06081333</v>
      </c>
      <c r="AY52" s="119">
        <v>0.39</v>
      </c>
      <c r="AZ52" s="114">
        <v>5.86</v>
      </c>
      <c r="BA52" s="114">
        <v>-22.99</v>
      </c>
      <c r="BB52" s="114">
        <v>-15.47</v>
      </c>
      <c r="BC52" s="114">
        <v>-10.54</v>
      </c>
      <c r="BD52" s="42"/>
      <c r="BE52" s="17">
        <v>2002.0</v>
      </c>
      <c r="BF52" s="17">
        <f t="shared" si="16"/>
        <v>1</v>
      </c>
      <c r="BG52" s="120">
        <v>1.7999999999999998</v>
      </c>
      <c r="BH52" s="55"/>
    </row>
    <row r="53" ht="11.25" customHeight="1">
      <c r="A53" s="55" t="s">
        <v>651</v>
      </c>
      <c r="B53" s="99" t="s">
        <v>652</v>
      </c>
      <c r="C53" s="100" t="s">
        <v>125</v>
      </c>
      <c r="D53" s="100" t="s">
        <v>461</v>
      </c>
      <c r="E53" s="101">
        <v>20.0</v>
      </c>
      <c r="F53" s="58">
        <v>166.0</v>
      </c>
      <c r="G53" s="58" t="s">
        <v>121</v>
      </c>
      <c r="H53" s="58" t="s">
        <v>121</v>
      </c>
      <c r="I53" s="150">
        <v>163.02</v>
      </c>
      <c r="J53" s="103">
        <f t="shared" si="2"/>
        <v>0.7851797325</v>
      </c>
      <c r="K53" s="144">
        <v>0.32</v>
      </c>
      <c r="L53" s="73">
        <v>4.0</v>
      </c>
      <c r="M53" s="23">
        <f t="shared" si="3"/>
        <v>1.28</v>
      </c>
      <c r="N53" s="105" t="s">
        <v>147</v>
      </c>
      <c r="O53" s="145">
        <v>0.29</v>
      </c>
      <c r="P53" s="107">
        <v>43677.0</v>
      </c>
      <c r="Q53" s="107">
        <v>43692.0</v>
      </c>
      <c r="R53" s="23">
        <f t="shared" si="4"/>
        <v>10.34482759</v>
      </c>
      <c r="S53" s="108">
        <f t="array" ref="S53">IF(INDEX(Historical!$D$7:$D$1379,MATCH(B53,Historical!$B$7:$B$1403,0))=0,"n/a",(INDEX(Historical!$C$7:$C$1381,MATCH(B53,Historical!$B$7:$B$1403,0))/INDEX(Historical!$D$7:$D$1379,MATCH(B53,Historical!$B$7:$B$1403,0))-1)*100)</f>
        <v>10.90909091</v>
      </c>
      <c r="T53" s="108">
        <f t="array" ref="T53">IF(INDEX(Historical!$F$7:$F$1372,MATCH(B53,Historical!$B$7:$B$1403,0))=0,"n/a",((INDEX(Historical!$C$7:$C$1381,MATCH(B53,Historical!$B$7:$B$1403,0))/INDEX(Historical!$F$7:$F$1372,MATCH(B53,Historical!$B$7:$B$1403,0)))^(1/3)-1)*100)</f>
        <v>9.864487576</v>
      </c>
      <c r="U53" s="108">
        <f t="array" ref="U53">IF(INDEX(Historical!$H$7:$H$1372,MATCH(B53,Historical!$B$7:$B$1403,0))=0,"n/a",((INDEX(Historical!$C$7:$C$1381,MATCH(B53,Historical!$B$7:$B$1403,0))/INDEX(Historical!$H$7:$H$1372,MATCH(B53,Historical!$B$7:$B$1403,0)))^(1/5)-1)*100)</f>
        <v>9.928233141</v>
      </c>
      <c r="V53" s="108">
        <f t="array" ref="V53">IF(INDEX(Historical!$O$7:$O$1372,MATCH(B53,Historical!$B$7:$B$1403,0))=0,"n/a",((INDEX(Historical!$C$7:$C$1381,MATCH(B53,Historical!$B$7:$B$1403,0))/INDEX(Historical!$O$7:$O$1372,MATCH(B53,Historical!$B$7:$B$1403,0)))^(1/10)-1)*100)</f>
        <v>14.31967608</v>
      </c>
      <c r="W53" s="109">
        <f t="shared" si="5"/>
        <v>0.6933280533</v>
      </c>
      <c r="X53" s="110">
        <f t="shared" si="6"/>
        <v>0.8944354181</v>
      </c>
      <c r="Y53" s="99"/>
      <c r="Z53" s="103">
        <f t="shared" si="7"/>
        <v>20.22116904</v>
      </c>
      <c r="AA53" s="112">
        <f t="shared" si="8"/>
        <v>25.7535545</v>
      </c>
      <c r="AB53" s="73">
        <v>12.0</v>
      </c>
      <c r="AC53" s="102">
        <v>6.33</v>
      </c>
      <c r="AD53" s="102">
        <v>2.44</v>
      </c>
      <c r="AE53" s="102">
        <v>0.64</v>
      </c>
      <c r="AF53" s="102">
        <v>3.85</v>
      </c>
      <c r="AG53" s="102">
        <v>16.1</v>
      </c>
      <c r="AH53" s="102">
        <v>45.1</v>
      </c>
      <c r="AI53" s="102">
        <v>8.959999999999999</v>
      </c>
      <c r="AJ53" s="102">
        <v>11.1</v>
      </c>
      <c r="AK53" s="102">
        <v>10.549999999999999</v>
      </c>
      <c r="AL53" s="113">
        <v>6020.0</v>
      </c>
      <c r="AM53" s="114">
        <v>0.1</v>
      </c>
      <c r="AN53" s="102">
        <v>0.84</v>
      </c>
      <c r="AO53" s="115">
        <f t="shared" si="9"/>
        <v>-15.04014163</v>
      </c>
      <c r="AP53" s="116">
        <f t="shared" si="10"/>
        <v>10.71341287</v>
      </c>
      <c r="AQ53" s="117">
        <f t="shared" si="11"/>
        <v>109.9218742</v>
      </c>
      <c r="AR53" s="103">
        <f t="array" ref="AR53">INDEX(Historical!$C$7:$C$1381,MATCH(B53,Historical!$B$7:$B$1403,0))*IF(AH53="n/a",1.03,IF(AH53&lt;0,1.01,IF(AH53&gt;10,1.1,(1+AH53/100))))</f>
        <v>1.342</v>
      </c>
      <c r="AS53" s="112">
        <f t="shared" si="12"/>
        <v>1.4622432</v>
      </c>
      <c r="AT53" s="112">
        <f t="shared" ref="AT53:AV53" si="61">IF($AK53="n/a",1.03*AS53,IF($AK53&lt;0,1.01*AS53,IF($AK53&gt;10,1.1*AS53,(1+$AK53/100)*AS53)))</f>
        <v>1.60846752</v>
      </c>
      <c r="AU53" s="112">
        <f t="shared" si="61"/>
        <v>1.769314272</v>
      </c>
      <c r="AV53" s="112">
        <f t="shared" si="61"/>
        <v>1.946245699</v>
      </c>
      <c r="AW53" s="103">
        <f t="shared" si="14"/>
        <v>8.128270691</v>
      </c>
      <c r="AX53" s="118">
        <f t="shared" si="15"/>
        <v>4.98605735</v>
      </c>
      <c r="AY53" s="119">
        <v>0.59</v>
      </c>
      <c r="AZ53" s="114">
        <v>32.690000000000005</v>
      </c>
      <c r="BA53" s="114">
        <v>-10.42</v>
      </c>
      <c r="BB53" s="114">
        <v>-1.35</v>
      </c>
      <c r="BC53" s="114">
        <v>0.89</v>
      </c>
      <c r="BD53" s="42"/>
      <c r="BE53" s="17">
        <v>2000.0</v>
      </c>
      <c r="BF53" s="17">
        <f t="shared" si="16"/>
        <v>2</v>
      </c>
      <c r="BG53" s="120">
        <v>6.3</v>
      </c>
      <c r="BH53" s="55"/>
    </row>
    <row r="54" ht="11.25" customHeight="1">
      <c r="A54" s="55" t="s">
        <v>653</v>
      </c>
      <c r="B54" s="99" t="s">
        <v>654</v>
      </c>
      <c r="C54" s="100" t="s">
        <v>136</v>
      </c>
      <c r="D54" s="100" t="s">
        <v>153</v>
      </c>
      <c r="E54" s="101">
        <v>22.0</v>
      </c>
      <c r="F54" s="58">
        <v>159.0</v>
      </c>
      <c r="G54" s="58" t="s">
        <v>168</v>
      </c>
      <c r="H54" s="58" t="s">
        <v>168</v>
      </c>
      <c r="I54" s="150">
        <v>68.47</v>
      </c>
      <c r="J54" s="103">
        <f t="shared" si="2"/>
        <v>3.096246531</v>
      </c>
      <c r="K54" s="104">
        <v>0.53</v>
      </c>
      <c r="L54" s="73">
        <v>4.0</v>
      </c>
      <c r="M54" s="23">
        <f t="shared" si="3"/>
        <v>2.12</v>
      </c>
      <c r="N54" s="105" t="s">
        <v>160</v>
      </c>
      <c r="O54" s="106">
        <v>0.51</v>
      </c>
      <c r="P54" s="107">
        <v>43866.0</v>
      </c>
      <c r="Q54" s="107">
        <v>43880.0</v>
      </c>
      <c r="R54" s="23">
        <f t="shared" si="4"/>
        <v>3.921568627</v>
      </c>
      <c r="S54" s="108">
        <f t="array" ref="S54">IF(INDEX(Historical!$D$7:$D$1379,MATCH(B54,Historical!$B$7:$B$1403,0))=0,"n/a",(INDEX(Historical!$C$7:$C$1381,MATCH(B54,Historical!$B$7:$B$1403,0))/INDEX(Historical!$D$7:$D$1379,MATCH(B54,Historical!$B$7:$B$1403,0))-1)*100)</f>
        <v>4.081632653</v>
      </c>
      <c r="T54" s="108">
        <f t="array" ref="T54">IF(INDEX(Historical!$F$7:$F$1372,MATCH(B54,Historical!$B$7:$B$1403,0))=0,"n/a",((INDEX(Historical!$C$7:$C$1381,MATCH(B54,Historical!$B$7:$B$1403,0))/INDEX(Historical!$F$7:$F$1372,MATCH(B54,Historical!$B$7:$B$1403,0)))^(1/3)-1)*100)</f>
        <v>3.499308487</v>
      </c>
      <c r="U54" s="108">
        <f t="array" ref="U54">IF(INDEX(Historical!$H$7:$H$1372,MATCH(B54,Historical!$B$7:$B$1403,0))=0,"n/a",((INDEX(Historical!$C$7:$C$1381,MATCH(B54,Historical!$B$7:$B$1403,0))/INDEX(Historical!$H$7:$H$1372,MATCH(B54,Historical!$B$7:$B$1403,0)))^(1/5)-1)*100)</f>
        <v>3.959498821</v>
      </c>
      <c r="V54" s="108">
        <f t="array" ref="V54">IF(INDEX(Historical!$O$7:$O$1372,MATCH(B54,Historical!$B$7:$B$1403,0))=0,"n/a",((INDEX(Historical!$C$7:$C$1381,MATCH(B54,Historical!$B$7:$B$1403,0))/INDEX(Historical!$O$7:$O$1372,MATCH(B54,Historical!$B$7:$B$1403,0)))^(1/10)-1)*100)</f>
        <v>4.292370043</v>
      </c>
      <c r="W54" s="109">
        <f t="shared" si="5"/>
        <v>0.9224504834</v>
      </c>
      <c r="X54" s="110" t="str">
        <f t="shared" si="6"/>
        <v>n/a</v>
      </c>
      <c r="Y54" s="133"/>
      <c r="Z54" s="103">
        <f t="shared" si="7"/>
        <v>39.47858473</v>
      </c>
      <c r="AA54" s="112">
        <f t="shared" si="8"/>
        <v>12.75046555</v>
      </c>
      <c r="AB54" s="73">
        <v>12.0</v>
      </c>
      <c r="AC54" s="102">
        <v>5.37</v>
      </c>
      <c r="AD54" s="102" t="s">
        <v>128</v>
      </c>
      <c r="AE54" s="102">
        <v>3.0</v>
      </c>
      <c r="AF54" s="102">
        <v>1.37</v>
      </c>
      <c r="AG54" s="102">
        <v>11.14</v>
      </c>
      <c r="AH54" s="102" t="s">
        <v>128</v>
      </c>
      <c r="AI54" s="102" t="s">
        <v>128</v>
      </c>
      <c r="AJ54" s="102" t="s">
        <v>128</v>
      </c>
      <c r="AK54" s="102" t="s">
        <v>128</v>
      </c>
      <c r="AL54" s="113">
        <v>392.67</v>
      </c>
      <c r="AM54" s="114">
        <v>3.2300000000000004</v>
      </c>
      <c r="AN54" s="102" t="s">
        <v>128</v>
      </c>
      <c r="AO54" s="115">
        <f t="shared" si="9"/>
        <v>-5.694720197</v>
      </c>
      <c r="AP54" s="116">
        <f t="shared" si="10"/>
        <v>7.055745352</v>
      </c>
      <c r="AQ54" s="117">
        <f t="shared" si="11"/>
        <v>-11.8886114</v>
      </c>
      <c r="AR54" s="103">
        <f t="array" ref="AR54">INDEX(Historical!$C$7:$C$1381,MATCH(B54,Historical!$B$7:$B$1403,0))*IF(AH54="n/a",1.03,IF(AH54&lt;0,1.01,IF(AH54&gt;10,1.1,(1+AH54/100))))</f>
        <v>2.1012</v>
      </c>
      <c r="AS54" s="112">
        <f t="shared" si="12"/>
        <v>2.164236</v>
      </c>
      <c r="AT54" s="112">
        <f t="shared" ref="AT54:AV54" si="62">IF($AK54="n/a",1.03*AS54,IF($AK54&lt;0,1.01*AS54,IF($AK54&gt;10,1.1*AS54,(1+$AK54/100)*AS54)))</f>
        <v>2.22916308</v>
      </c>
      <c r="AU54" s="112">
        <f t="shared" si="62"/>
        <v>2.296037972</v>
      </c>
      <c r="AV54" s="112">
        <f t="shared" si="62"/>
        <v>2.364919112</v>
      </c>
      <c r="AW54" s="103">
        <f t="shared" si="14"/>
        <v>11.15555616</v>
      </c>
      <c r="AX54" s="118">
        <f t="shared" si="15"/>
        <v>16.2926189</v>
      </c>
      <c r="AY54" s="119">
        <v>0.26</v>
      </c>
      <c r="AZ54" s="114">
        <v>0.0</v>
      </c>
      <c r="BA54" s="114">
        <v>-20.337405468295522</v>
      </c>
      <c r="BB54" s="114">
        <v>-9.299244933103722</v>
      </c>
      <c r="BC54" s="114">
        <v>-11.856333676622043</v>
      </c>
      <c r="BD54" s="42"/>
      <c r="BE54" s="17">
        <v>1999.0</v>
      </c>
      <c r="BF54" s="17">
        <f t="shared" si="16"/>
        <v>2</v>
      </c>
      <c r="BG54" s="120">
        <v>1.02</v>
      </c>
      <c r="BH54" s="15"/>
    </row>
    <row r="55" ht="11.25" customHeight="1">
      <c r="A55" s="55" t="s">
        <v>655</v>
      </c>
      <c r="B55" s="99" t="s">
        <v>656</v>
      </c>
      <c r="C55" s="100" t="s">
        <v>136</v>
      </c>
      <c r="D55" s="100" t="s">
        <v>183</v>
      </c>
      <c r="E55" s="101">
        <v>10.0</v>
      </c>
      <c r="F55" s="58">
        <v>367.0</v>
      </c>
      <c r="G55" s="58" t="s">
        <v>168</v>
      </c>
      <c r="H55" s="58" t="s">
        <v>168</v>
      </c>
      <c r="I55" s="150">
        <v>114.0</v>
      </c>
      <c r="J55" s="103">
        <f t="shared" si="2"/>
        <v>1.263157895</v>
      </c>
      <c r="K55" s="104">
        <v>0.36</v>
      </c>
      <c r="L55" s="73">
        <v>4.0</v>
      </c>
      <c r="M55" s="23">
        <f t="shared" si="3"/>
        <v>1.44</v>
      </c>
      <c r="N55" s="105" t="s">
        <v>154</v>
      </c>
      <c r="O55" s="106">
        <v>0.31</v>
      </c>
      <c r="P55" s="107">
        <v>43706.0</v>
      </c>
      <c r="Q55" s="107">
        <v>43721.0</v>
      </c>
      <c r="R55" s="23">
        <f t="shared" si="4"/>
        <v>16.12903226</v>
      </c>
      <c r="S55" s="108">
        <f t="array" ref="S55">IF(INDEX(Historical!$D$7:$D$1379,MATCH(B55,Historical!$B$7:$B$1403,0))=0,"n/a",(INDEX(Historical!$C$7:$C$1381,MATCH(B55,Historical!$B$7:$B$1403,0))/INDEX(Historical!$D$7:$D$1379,MATCH(B55,Historical!$B$7:$B$1403,0))-1)*100)</f>
        <v>15.51724138</v>
      </c>
      <c r="T55" s="108">
        <f t="array" ref="T55">IF(INDEX(Historical!$F$7:$F$1372,MATCH(B55,Historical!$B$7:$B$1403,0))=0,"n/a",((INDEX(Historical!$C$7:$C$1381,MATCH(B55,Historical!$B$7:$B$1403,0))/INDEX(Historical!$F$7:$F$1372,MATCH(B55,Historical!$B$7:$B$1403,0)))^(1/3)-1)*100)</f>
        <v>11.75780288</v>
      </c>
      <c r="U55" s="108">
        <f t="array" ref="U55">IF(INDEX(Historical!$H$7:$H$1372,MATCH(B55,Historical!$B$7:$B$1403,0))=0,"n/a",((INDEX(Historical!$C$7:$C$1381,MATCH(B55,Historical!$B$7:$B$1403,0))/INDEX(Historical!$H$7:$H$1372,MATCH(B55,Historical!$B$7:$B$1403,0)))^(1/5)-1)*100)</f>
        <v>11.42997655</v>
      </c>
      <c r="V55" s="108" t="str">
        <f t="array" ref="V55">IF(INDEX(Historical!$O$7:$O$1372,MATCH(B55,Historical!$B$7:$B$1403,0))=0,"n/a",((INDEX(Historical!$C$7:$C$1381,MATCH(B55,Historical!$B$7:$B$1403,0))/INDEX(Historical!$O$7:$O$1372,MATCH(B55,Historical!$B$7:$B$1403,0)))^(1/10)-1)*100)</f>
        <v>n/a</v>
      </c>
      <c r="W55" s="109" t="str">
        <f t="shared" si="5"/>
        <v>n/a</v>
      </c>
      <c r="X55" s="110">
        <f t="shared" si="6"/>
        <v>0.5323696578</v>
      </c>
      <c r="Y55" s="99"/>
      <c r="Z55" s="103">
        <f t="shared" si="7"/>
        <v>31.57894737</v>
      </c>
      <c r="AA55" s="112">
        <f t="shared" si="8"/>
        <v>25</v>
      </c>
      <c r="AB55" s="73">
        <v>12.0</v>
      </c>
      <c r="AC55" s="102">
        <v>4.56</v>
      </c>
      <c r="AD55" s="102">
        <v>5.97</v>
      </c>
      <c r="AE55" s="102">
        <v>5.06</v>
      </c>
      <c r="AF55" s="102">
        <v>4.06</v>
      </c>
      <c r="AG55" s="156" t="s">
        <v>128</v>
      </c>
      <c r="AH55" s="102">
        <v>3.0</v>
      </c>
      <c r="AI55" s="102">
        <v>9.0</v>
      </c>
      <c r="AJ55" s="102">
        <v>21.47</v>
      </c>
      <c r="AK55" s="102">
        <v>4.19</v>
      </c>
      <c r="AL55" s="113">
        <v>12640.0</v>
      </c>
      <c r="AM55" s="114">
        <v>1.05</v>
      </c>
      <c r="AN55" s="102" t="s">
        <v>128</v>
      </c>
      <c r="AO55" s="115">
        <f t="shared" si="9"/>
        <v>-12.30686555</v>
      </c>
      <c r="AP55" s="116">
        <f t="shared" si="10"/>
        <v>12.69313445</v>
      </c>
      <c r="AQ55" s="117">
        <f t="shared" si="11"/>
        <v>112.3937643</v>
      </c>
      <c r="AR55" s="103">
        <f t="array" ref="AR55">INDEX(Historical!$C$7:$C$1381,MATCH(B55,Historical!$B$7:$B$1403,0))*IF(AH55="n/a",1.03,IF(AH55&lt;0,1.01,IF(AH55&gt;10,1.1,(1+AH55/100))))</f>
        <v>1.3802</v>
      </c>
      <c r="AS55" s="112">
        <f t="shared" si="12"/>
        <v>1.504418</v>
      </c>
      <c r="AT55" s="112">
        <f t="shared" ref="AT55:AV55" si="63">IF($AK55="n/a",1.03*AS55,IF($AK55&lt;0,1.01*AS55,IF($AK55&gt;10,1.1*AS55,(1+$AK55/100)*AS55)))</f>
        <v>1.567453114</v>
      </c>
      <c r="AU55" s="112">
        <f t="shared" si="63"/>
        <v>1.6331294</v>
      </c>
      <c r="AV55" s="112">
        <f t="shared" si="63"/>
        <v>1.701557522</v>
      </c>
      <c r="AW55" s="103">
        <f t="shared" si="14"/>
        <v>7.786758035</v>
      </c>
      <c r="AX55" s="118">
        <f t="shared" si="15"/>
        <v>6.830489505</v>
      </c>
      <c r="AY55" s="119" t="s">
        <v>128</v>
      </c>
      <c r="AZ55" s="114">
        <v>27.33</v>
      </c>
      <c r="BA55" s="114">
        <v>-10.89</v>
      </c>
      <c r="BB55" s="114">
        <v>-5.2299999999999995</v>
      </c>
      <c r="BC55" s="114">
        <v>-1.59</v>
      </c>
      <c r="BD55" s="42"/>
      <c r="BE55" s="17">
        <v>2010.0</v>
      </c>
      <c r="BF55" s="17">
        <f t="shared" si="16"/>
        <v>0</v>
      </c>
      <c r="BG55" s="120" t="s">
        <v>128</v>
      </c>
      <c r="BH55" s="55"/>
    </row>
    <row r="56" ht="11.25" customHeight="1">
      <c r="A56" s="155" t="s">
        <v>657</v>
      </c>
      <c r="B56" s="99" t="s">
        <v>658</v>
      </c>
      <c r="C56" s="100" t="s">
        <v>296</v>
      </c>
      <c r="D56" s="100" t="s">
        <v>348</v>
      </c>
      <c r="E56" s="101">
        <v>17.0</v>
      </c>
      <c r="F56" s="58">
        <v>208.0</v>
      </c>
      <c r="G56" s="58" t="s">
        <v>121</v>
      </c>
      <c r="H56" s="58" t="s">
        <v>121</v>
      </c>
      <c r="I56" s="150">
        <v>143.33</v>
      </c>
      <c r="J56" s="103">
        <f t="shared" si="2"/>
        <v>3.627991349</v>
      </c>
      <c r="K56" s="104">
        <v>1.3</v>
      </c>
      <c r="L56" s="73">
        <v>4.0</v>
      </c>
      <c r="M56" s="23">
        <f t="shared" si="3"/>
        <v>5.2</v>
      </c>
      <c r="N56" s="105" t="s">
        <v>659</v>
      </c>
      <c r="O56" s="106">
        <v>1.25</v>
      </c>
      <c r="P56" s="107">
        <v>43664.0</v>
      </c>
      <c r="Q56" s="107">
        <v>43682.0</v>
      </c>
      <c r="R56" s="23">
        <f t="shared" si="4"/>
        <v>4</v>
      </c>
      <c r="S56" s="108">
        <f t="array" ref="S56">IF(INDEX(Historical!$D$7:$D$1379,MATCH(B56,Historical!$B$7:$B$1403,0))=0,"n/a",(INDEX(Historical!$C$7:$C$1381,MATCH(B56,Historical!$B$7:$B$1403,0))/INDEX(Historical!$D$7:$D$1379,MATCH(B56,Historical!$B$7:$B$1403,0))-1)*100)</f>
        <v>4.081632653</v>
      </c>
      <c r="T56" s="108">
        <f t="array" ref="T56">IF(INDEX(Historical!$F$7:$F$1372,MATCH(B56,Historical!$B$7:$B$1403,0))=0,"n/a",((INDEX(Historical!$C$7:$C$1381,MATCH(B56,Historical!$B$7:$B$1403,0))/INDEX(Historical!$F$7:$F$1372,MATCH(B56,Historical!$B$7:$B$1403,0)))^(1/3)-1)*100)</f>
        <v>4.260360146</v>
      </c>
      <c r="U56" s="108">
        <f t="array" ref="U56">IF(INDEX(Historical!$H$7:$H$1372,MATCH(B56,Historical!$B$7:$B$1403,0))=0,"n/a",((INDEX(Historical!$C$7:$C$1381,MATCH(B56,Historical!$B$7:$B$1403,0))/INDEX(Historical!$H$7:$H$1372,MATCH(B56,Historical!$B$7:$B$1403,0)))^(1/5)-1)*100)</f>
        <v>7.820272808</v>
      </c>
      <c r="V56" s="108">
        <f t="array" ref="V56">IF(INDEX(Historical!$O$7:$O$1372,MATCH(B56,Historical!$B$7:$B$1403,0))=0,"n/a",((INDEX(Historical!$C$7:$C$1381,MATCH(B56,Historical!$B$7:$B$1403,0))/INDEX(Historical!$O$7:$O$1372,MATCH(B56,Historical!$B$7:$B$1403,0)))^(1/10)-1)*100)</f>
        <v>20.35053326</v>
      </c>
      <c r="W56" s="109">
        <f t="shared" si="5"/>
        <v>0.3842785203</v>
      </c>
      <c r="X56" s="110">
        <f t="shared" si="6"/>
        <v>0.7109338916</v>
      </c>
      <c r="Y56" s="159"/>
      <c r="Z56" s="103">
        <f t="shared" si="7"/>
        <v>57.08013172</v>
      </c>
      <c r="AA56" s="112">
        <f t="shared" si="8"/>
        <v>15.73326015</v>
      </c>
      <c r="AB56" s="73">
        <v>7.0</v>
      </c>
      <c r="AC56" s="102">
        <v>9.11</v>
      </c>
      <c r="AD56" s="102" t="s">
        <v>128</v>
      </c>
      <c r="AE56" s="102">
        <v>1.12</v>
      </c>
      <c r="AF56" s="102">
        <v>5.69</v>
      </c>
      <c r="AG56" s="102">
        <v>35.3</v>
      </c>
      <c r="AH56" s="102">
        <v>2.8000000000000003</v>
      </c>
      <c r="AI56" s="102">
        <v>6.909999999999999</v>
      </c>
      <c r="AJ56" s="102">
        <v>11.0</v>
      </c>
      <c r="AK56" s="102">
        <v>-0.4</v>
      </c>
      <c r="AL56" s="113">
        <v>3450.0</v>
      </c>
      <c r="AM56" s="114">
        <v>1.0</v>
      </c>
      <c r="AN56" s="102">
        <v>0.8</v>
      </c>
      <c r="AO56" s="115">
        <f t="shared" si="9"/>
        <v>-4.284995997</v>
      </c>
      <c r="AP56" s="116">
        <f t="shared" si="10"/>
        <v>11.44826416</v>
      </c>
      <c r="AQ56" s="117">
        <f t="shared" si="11"/>
        <v>99.46846064</v>
      </c>
      <c r="AR56" s="103">
        <f t="array" ref="AR56">INDEX(Historical!$C$7:$C$1381,MATCH(B56,Historical!$B$7:$B$1403,0))*IF(AH56="n/a",1.03,IF(AH56&lt;0,1.01,IF(AH56&gt;10,1.1,(1+AH56/100))))</f>
        <v>5.2428</v>
      </c>
      <c r="AS56" s="112">
        <f t="shared" si="12"/>
        <v>5.60507748</v>
      </c>
      <c r="AT56" s="112">
        <f t="shared" ref="AT56:AV56" si="64">IF($AK56="n/a",1.03*AS56,IF($AK56&lt;0,1.01*AS56,IF($AK56&gt;10,1.1*AS56,(1+$AK56/100)*AS56)))</f>
        <v>5.661128255</v>
      </c>
      <c r="AU56" s="112">
        <f t="shared" si="64"/>
        <v>5.717739537</v>
      </c>
      <c r="AV56" s="112">
        <f t="shared" si="64"/>
        <v>5.774916933</v>
      </c>
      <c r="AW56" s="103">
        <f t="shared" si="14"/>
        <v>28.0016622</v>
      </c>
      <c r="AX56" s="118">
        <f t="shared" si="15"/>
        <v>19.53649774</v>
      </c>
      <c r="AY56" s="119">
        <v>0.48</v>
      </c>
      <c r="AZ56" s="114">
        <v>-3.09</v>
      </c>
      <c r="BA56" s="114">
        <v>-19.43</v>
      </c>
      <c r="BB56" s="114">
        <v>-9.26</v>
      </c>
      <c r="BC56" s="114">
        <v>-11.49</v>
      </c>
      <c r="BD56" s="42"/>
      <c r="BE56" s="17">
        <v>2003.0</v>
      </c>
      <c r="BF56" s="17">
        <f t="shared" si="16"/>
        <v>1</v>
      </c>
      <c r="BG56" s="120">
        <v>12.7</v>
      </c>
      <c r="BH56" s="15"/>
    </row>
    <row r="57" ht="11.25" customHeight="1">
      <c r="A57" s="121" t="s">
        <v>660</v>
      </c>
      <c r="B57" s="122" t="s">
        <v>661</v>
      </c>
      <c r="C57" s="100" t="s">
        <v>136</v>
      </c>
      <c r="D57" s="100" t="s">
        <v>153</v>
      </c>
      <c r="E57" s="123">
        <v>22.0</v>
      </c>
      <c r="F57" s="58">
        <v>153.0</v>
      </c>
      <c r="G57" s="124" t="s">
        <v>120</v>
      </c>
      <c r="H57" s="124" t="s">
        <v>120</v>
      </c>
      <c r="I57" s="125">
        <v>49.0</v>
      </c>
      <c r="J57" s="126">
        <f t="shared" si="2"/>
        <v>3.183673469</v>
      </c>
      <c r="K57" s="152">
        <v>0.39</v>
      </c>
      <c r="L57" s="128">
        <v>4.0</v>
      </c>
      <c r="M57" s="129">
        <f t="shared" si="3"/>
        <v>1.56</v>
      </c>
      <c r="N57" s="130" t="s">
        <v>154</v>
      </c>
      <c r="O57" s="153">
        <v>0.38</v>
      </c>
      <c r="P57" s="132">
        <v>43609.0</v>
      </c>
      <c r="Q57" s="132">
        <v>43629.0</v>
      </c>
      <c r="R57" s="129">
        <f t="shared" si="4"/>
        <v>2.631578947</v>
      </c>
      <c r="S57" s="108">
        <f t="array" ref="S57">IF(INDEX(Historical!$D$7:$D$1379,MATCH(B57,Historical!$B$7:$B$1403,0))=0,"n/a",(INDEX(Historical!$C$7:$C$1381,MATCH(B57,Historical!$B$7:$B$1403,0))/INDEX(Historical!$D$7:$D$1379,MATCH(B57,Historical!$B$7:$B$1403,0))-1)*100)</f>
        <v>2.649006623</v>
      </c>
      <c r="T57" s="108">
        <f t="array" ref="T57">IF(INDEX(Historical!$F$7:$F$1372,MATCH(B57,Historical!$B$7:$B$1403,0))=0,"n/a",((INDEX(Historical!$C$7:$C$1381,MATCH(B57,Historical!$B$7:$B$1403,0))/INDEX(Historical!$F$7:$F$1372,MATCH(B57,Historical!$B$7:$B$1403,0)))^(1/3)-1)*100)</f>
        <v>2.602970021</v>
      </c>
      <c r="U57" s="108">
        <f t="array" ref="U57">IF(INDEX(Historical!$H$7:$H$1372,MATCH(B57,Historical!$B$7:$B$1403,0))=0,"n/a",((INDEX(Historical!$C$7:$C$1381,MATCH(B57,Historical!$B$7:$B$1403,0))/INDEX(Historical!$H$7:$H$1372,MATCH(B57,Historical!$B$7:$B$1403,0)))^(1/5)-1)*100)</f>
        <v>2.424959288</v>
      </c>
      <c r="V57" s="108">
        <f t="array" ref="V57">IF(INDEX(Historical!$O$7:$O$1372,MATCH(B57,Historical!$B$7:$B$1403,0))=0,"n/a",((INDEX(Historical!$C$7:$C$1381,MATCH(B57,Historical!$B$7:$B$1403,0))/INDEX(Historical!$O$7:$O$1372,MATCH(B57,Historical!$B$7:$B$1403,0)))^(1/10)-1)*100)</f>
        <v>4.171627029</v>
      </c>
      <c r="W57" s="109">
        <f t="shared" si="5"/>
        <v>0.5812982011</v>
      </c>
      <c r="X57" s="110" t="str">
        <f t="shared" si="6"/>
        <v>n/a</v>
      </c>
      <c r="Y57" s="122"/>
      <c r="Z57" s="126" t="str">
        <f t="shared" si="7"/>
        <v>n/a</v>
      </c>
      <c r="AA57" s="134" t="str">
        <f t="shared" si="8"/>
        <v>n/a</v>
      </c>
      <c r="AB57" s="128">
        <v>12.0</v>
      </c>
      <c r="AC57" s="125" t="s">
        <v>128</v>
      </c>
      <c r="AD57" s="125" t="s">
        <v>128</v>
      </c>
      <c r="AE57" s="125" t="s">
        <v>128</v>
      </c>
      <c r="AF57" s="125" t="s">
        <v>128</v>
      </c>
      <c r="AG57" s="125" t="s">
        <v>128</v>
      </c>
      <c r="AH57" s="125" t="s">
        <v>128</v>
      </c>
      <c r="AI57" s="125" t="s">
        <v>128</v>
      </c>
      <c r="AJ57" s="125" t="s">
        <v>128</v>
      </c>
      <c r="AK57" s="125" t="s">
        <v>128</v>
      </c>
      <c r="AL57" s="135" t="s">
        <v>128</v>
      </c>
      <c r="AM57" s="136" t="s">
        <v>128</v>
      </c>
      <c r="AN57" s="125" t="s">
        <v>128</v>
      </c>
      <c r="AO57" s="137" t="str">
        <f t="shared" si="9"/>
        <v>n/a</v>
      </c>
      <c r="AP57" s="138">
        <f t="shared" si="10"/>
        <v>5.608632757</v>
      </c>
      <c r="AQ57" s="139" t="str">
        <f t="shared" si="11"/>
        <v>n/a</v>
      </c>
      <c r="AR57" s="103">
        <f t="array" ref="AR57">INDEX(Historical!$C$7:$C$1381,MATCH(B57,Historical!$B$7:$B$1403,0))*IF(AH57="n/a",1.03,IF(AH57&lt;0,1.01,IF(AH57&gt;10,1.1,(1+AH57/100))))</f>
        <v>1.5965</v>
      </c>
      <c r="AS57" s="134">
        <f t="shared" si="12"/>
        <v>1.644395</v>
      </c>
      <c r="AT57" s="134">
        <f t="shared" ref="AT57:AV57" si="65">IF($AK57="n/a",1.03*AS57,IF($AK57&lt;0,1.01*AS57,IF($AK57&gt;10,1.1*AS57,(1+$AK57/100)*AS57)))</f>
        <v>1.69372685</v>
      </c>
      <c r="AU57" s="134">
        <f t="shared" si="65"/>
        <v>1.744538656</v>
      </c>
      <c r="AV57" s="134">
        <f t="shared" si="65"/>
        <v>1.796874815</v>
      </c>
      <c r="AW57" s="126">
        <f t="shared" si="14"/>
        <v>8.476035321</v>
      </c>
      <c r="AX57" s="140">
        <f t="shared" si="15"/>
        <v>17.29803127</v>
      </c>
      <c r="AY57" s="141" t="s">
        <v>128</v>
      </c>
      <c r="AZ57" s="136" t="s">
        <v>128</v>
      </c>
      <c r="BA57" s="136" t="s">
        <v>128</v>
      </c>
      <c r="BB57" s="136" t="s">
        <v>128</v>
      </c>
      <c r="BC57" s="136" t="s">
        <v>128</v>
      </c>
      <c r="BD57" s="142" t="s">
        <v>112</v>
      </c>
      <c r="BE57" s="17">
        <v>1998.0</v>
      </c>
      <c r="BF57" s="17">
        <f t="shared" si="16"/>
        <v>2</v>
      </c>
      <c r="BG57" s="143" t="s">
        <v>128</v>
      </c>
      <c r="BH57" s="224"/>
    </row>
    <row r="58" ht="11.25" customHeight="1">
      <c r="A58" s="55" t="s">
        <v>662</v>
      </c>
      <c r="B58" s="99" t="s">
        <v>663</v>
      </c>
      <c r="C58" s="100" t="s">
        <v>141</v>
      </c>
      <c r="D58" s="100" t="s">
        <v>142</v>
      </c>
      <c r="E58" s="101">
        <v>10.0</v>
      </c>
      <c r="F58" s="58">
        <v>349.0</v>
      </c>
      <c r="G58" s="58" t="s">
        <v>168</v>
      </c>
      <c r="H58" s="58" t="s">
        <v>168</v>
      </c>
      <c r="I58" s="150">
        <v>93.74</v>
      </c>
      <c r="J58" s="103">
        <f t="shared" si="2"/>
        <v>2.645615532</v>
      </c>
      <c r="K58" s="104">
        <v>0.62</v>
      </c>
      <c r="L58" s="73">
        <v>4.0</v>
      </c>
      <c r="M58" s="23">
        <f t="shared" si="3"/>
        <v>2.48</v>
      </c>
      <c r="N58" s="105" t="s">
        <v>290</v>
      </c>
      <c r="O58" s="106">
        <v>0.54</v>
      </c>
      <c r="P58" s="146">
        <v>43581.0</v>
      </c>
      <c r="Q58" s="146">
        <v>43594.0</v>
      </c>
      <c r="R58" s="23">
        <f t="shared" si="4"/>
        <v>14.81481481</v>
      </c>
      <c r="S58" s="108">
        <f t="array" ref="S58">IF(INDEX(Historical!$D$7:$D$1379,MATCH(B58,Historical!$B$7:$B$1403,0))=0,"n/a",(INDEX(Historical!$C$7:$C$1381,MATCH(B58,Historical!$B$7:$B$1403,0))/INDEX(Historical!$D$7:$D$1379,MATCH(B58,Historical!$B$7:$B$1403,0))-1)*100)</f>
        <v>15.38461538</v>
      </c>
      <c r="T58" s="108">
        <f t="array" ref="T58">IF(INDEX(Historical!$F$7:$F$1372,MATCH(B58,Historical!$B$7:$B$1403,0))=0,"n/a",((INDEX(Historical!$C$7:$C$1381,MATCH(B58,Historical!$B$7:$B$1403,0))/INDEX(Historical!$F$7:$F$1372,MATCH(B58,Historical!$B$7:$B$1403,0)))^(1/3)-1)*100)</f>
        <v>20.25709773</v>
      </c>
      <c r="U58" s="108">
        <f t="array" ref="U58">IF(INDEX(Historical!$H$7:$H$1372,MATCH(B58,Historical!$B$7:$B$1403,0))=0,"n/a",((INDEX(Historical!$C$7:$C$1381,MATCH(B58,Historical!$B$7:$B$1403,0))/INDEX(Historical!$H$7:$H$1372,MATCH(B58,Historical!$B$7:$B$1403,0)))^(1/5)-1)*100)</f>
        <v>20.8775527</v>
      </c>
      <c r="V58" s="108">
        <f t="array" ref="V58">IF(INDEX(Historical!$O$7:$O$1372,MATCH(B58,Historical!$B$7:$B$1403,0))=0,"n/a",((INDEX(Historical!$C$7:$C$1381,MATCH(B58,Historical!$B$7:$B$1403,0))/INDEX(Historical!$O$7:$O$1372,MATCH(B58,Historical!$B$7:$B$1403,0)))^(1/10)-1)*100)</f>
        <v>31.1019423</v>
      </c>
      <c r="W58" s="109">
        <f t="shared" si="5"/>
        <v>0.6712620225</v>
      </c>
      <c r="X58" s="110">
        <f t="shared" si="6"/>
        <v>1.864067205</v>
      </c>
      <c r="Y58" s="147"/>
      <c r="Z58" s="103">
        <f t="shared" si="7"/>
        <v>36.31039531</v>
      </c>
      <c r="AA58" s="112">
        <f t="shared" si="8"/>
        <v>13.72474378</v>
      </c>
      <c r="AB58" s="73">
        <v>12.0</v>
      </c>
      <c r="AC58" s="102">
        <v>6.83</v>
      </c>
      <c r="AD58" s="102">
        <v>1.2</v>
      </c>
      <c r="AE58" s="102">
        <v>1.79</v>
      </c>
      <c r="AF58" s="102">
        <v>4.5</v>
      </c>
      <c r="AG58" s="102">
        <v>30.5</v>
      </c>
      <c r="AH58" s="102">
        <v>-22.6</v>
      </c>
      <c r="AI58" s="102">
        <v>8.35</v>
      </c>
      <c r="AJ58" s="102">
        <v>11.200000000000001</v>
      </c>
      <c r="AK58" s="102">
        <v>11.4</v>
      </c>
      <c r="AL58" s="113">
        <v>11300.0</v>
      </c>
      <c r="AM58" s="114">
        <v>0.1</v>
      </c>
      <c r="AN58" s="102">
        <v>1.56</v>
      </c>
      <c r="AO58" s="115">
        <f t="shared" si="9"/>
        <v>9.798424451</v>
      </c>
      <c r="AP58" s="116">
        <f t="shared" si="10"/>
        <v>23.52316823</v>
      </c>
      <c r="AQ58" s="117">
        <f t="shared" si="11"/>
        <v>65.67886876</v>
      </c>
      <c r="AR58" s="103">
        <f t="array" ref="AR58">INDEX(Historical!$C$7:$C$1381,MATCH(B58,Historical!$B$7:$B$1403,0))*IF(AH58="n/a",1.03,IF(AH58&lt;0,1.01,IF(AH58&gt;10,1.1,(1+AH58/100))))</f>
        <v>2.424</v>
      </c>
      <c r="AS58" s="112">
        <f t="shared" si="12"/>
        <v>2.626404</v>
      </c>
      <c r="AT58" s="112">
        <f t="shared" ref="AT58:AV58" si="66">IF($AK58="n/a",1.03*AS58,IF($AK58&lt;0,1.01*AS58,IF($AK58&gt;10,1.1*AS58,(1+$AK58/100)*AS58)))</f>
        <v>2.8890444</v>
      </c>
      <c r="AU58" s="112">
        <f t="shared" si="66"/>
        <v>3.17794884</v>
      </c>
      <c r="AV58" s="112">
        <f t="shared" si="66"/>
        <v>3.495743724</v>
      </c>
      <c r="AW58" s="103">
        <f t="shared" si="14"/>
        <v>14.61314096</v>
      </c>
      <c r="AX58" s="118">
        <f t="shared" si="15"/>
        <v>15.58901319</v>
      </c>
      <c r="AY58" s="119">
        <v>1.32</v>
      </c>
      <c r="AZ58" s="114">
        <v>2.21</v>
      </c>
      <c r="BA58" s="114">
        <v>-27.26</v>
      </c>
      <c r="BB58" s="114">
        <v>-17.740000000000002</v>
      </c>
      <c r="BC58" s="114">
        <v>-17.77</v>
      </c>
      <c r="BD58" s="42"/>
      <c r="BE58" s="17">
        <v>2010.0</v>
      </c>
      <c r="BF58" s="17">
        <f t="shared" si="16"/>
        <v>0</v>
      </c>
      <c r="BG58" s="120">
        <v>9.0</v>
      </c>
      <c r="BH58" s="15"/>
    </row>
    <row r="59" ht="11.25" customHeight="1">
      <c r="A59" s="55" t="s">
        <v>664</v>
      </c>
      <c r="B59" s="99" t="s">
        <v>665</v>
      </c>
      <c r="C59" s="100" t="s">
        <v>125</v>
      </c>
      <c r="D59" s="100" t="s">
        <v>221</v>
      </c>
      <c r="E59" s="101">
        <v>24.0</v>
      </c>
      <c r="F59" s="58">
        <v>147.0</v>
      </c>
      <c r="G59" s="58" t="s">
        <v>120</v>
      </c>
      <c r="H59" s="58" t="s">
        <v>120</v>
      </c>
      <c r="I59" s="150">
        <v>69.52</v>
      </c>
      <c r="J59" s="103">
        <f t="shared" si="2"/>
        <v>1.380897583</v>
      </c>
      <c r="K59" s="144">
        <v>0.24</v>
      </c>
      <c r="L59" s="73">
        <v>4.0</v>
      </c>
      <c r="M59" s="23">
        <f t="shared" si="3"/>
        <v>0.96</v>
      </c>
      <c r="N59" s="105" t="s">
        <v>138</v>
      </c>
      <c r="O59" s="145">
        <v>0.2275</v>
      </c>
      <c r="P59" s="107">
        <v>43874.0</v>
      </c>
      <c r="Q59" s="107">
        <v>43892.0</v>
      </c>
      <c r="R59" s="23">
        <f t="shared" si="4"/>
        <v>5.494505495</v>
      </c>
      <c r="S59" s="108">
        <f t="array" ref="S59">IF(INDEX(Historical!$D$7:$D$1379,MATCH(B59,Historical!$B$7:$B$1403,0))=0,"n/a",(INDEX(Historical!$C$7:$C$1381,MATCH(B59,Historical!$B$7:$B$1403,0))/INDEX(Historical!$D$7:$D$1379,MATCH(B59,Historical!$B$7:$B$1403,0))-1)*100)</f>
        <v>4.357798165</v>
      </c>
      <c r="T59" s="108">
        <f t="array" ref="T59">IF(INDEX(Historical!$F$7:$F$1372,MATCH(B59,Historical!$B$7:$B$1403,0))=0,"n/a",((INDEX(Historical!$C$7:$C$1381,MATCH(B59,Historical!$B$7:$B$1403,0))/INDEX(Historical!$F$7:$F$1372,MATCH(B59,Historical!$B$7:$B$1403,0)))^(1/3)-1)*100)</f>
        <v>8.624472688</v>
      </c>
      <c r="U59" s="108">
        <f t="array" ref="U59">IF(INDEX(Historical!$H$7:$H$1372,MATCH(B59,Historical!$B$7:$B$1403,0))=0,"n/a",((INDEX(Historical!$C$7:$C$1381,MATCH(B59,Historical!$B$7:$B$1403,0))/INDEX(Historical!$H$7:$H$1372,MATCH(B59,Historical!$B$7:$B$1403,0)))^(1/5)-1)*100)</f>
        <v>7.976672701</v>
      </c>
      <c r="V59" s="108">
        <f t="array" ref="V59">IF(INDEX(Historical!$O$7:$O$1372,MATCH(B59,Historical!$B$7:$B$1403,0))=0,"n/a",((INDEX(Historical!$C$7:$C$1381,MATCH(B59,Historical!$B$7:$B$1403,0))/INDEX(Historical!$O$7:$O$1372,MATCH(B59,Historical!$B$7:$B$1403,0)))^(1/10)-1)*100)</f>
        <v>22.97996219</v>
      </c>
      <c r="W59" s="109">
        <f t="shared" si="5"/>
        <v>0.3471142656</v>
      </c>
      <c r="X59" s="110">
        <f t="shared" si="6"/>
        <v>0.7820267354</v>
      </c>
      <c r="Y59" s="147"/>
      <c r="Z59" s="103">
        <f t="shared" si="7"/>
        <v>39.3442623</v>
      </c>
      <c r="AA59" s="112">
        <f t="shared" si="8"/>
        <v>28.49180328</v>
      </c>
      <c r="AB59" s="73">
        <v>12.0</v>
      </c>
      <c r="AC59" s="102">
        <v>2.44</v>
      </c>
      <c r="AD59" s="102">
        <v>3.79</v>
      </c>
      <c r="AE59" s="102">
        <v>3.92</v>
      </c>
      <c r="AF59" s="102">
        <v>6.4</v>
      </c>
      <c r="AG59" s="102">
        <v>23.799999999999997</v>
      </c>
      <c r="AH59" s="102">
        <v>7.7</v>
      </c>
      <c r="AI59" s="102">
        <v>7.12</v>
      </c>
      <c r="AJ59" s="102">
        <v>10.2</v>
      </c>
      <c r="AK59" s="102">
        <v>7.51</v>
      </c>
      <c r="AL59" s="113">
        <v>17070.0</v>
      </c>
      <c r="AM59" s="114">
        <v>0.2</v>
      </c>
      <c r="AN59" s="102">
        <v>0.77</v>
      </c>
      <c r="AO59" s="115">
        <f t="shared" si="9"/>
        <v>-19.13423299</v>
      </c>
      <c r="AP59" s="116">
        <f t="shared" si="10"/>
        <v>9.357570284</v>
      </c>
      <c r="AQ59" s="117">
        <f t="shared" si="11"/>
        <v>184.6811401</v>
      </c>
      <c r="AR59" s="103">
        <f t="array" ref="AR59">INDEX(Historical!$C$7:$C$1381,MATCH(B59,Historical!$B$7:$B$1403,0))*IF(AH59="n/a",1.03,IF(AH59&lt;0,1.01,IF(AH59&gt;10,1.1,(1+AH59/100))))</f>
        <v>0.98007</v>
      </c>
      <c r="AS59" s="112">
        <f t="shared" si="12"/>
        <v>1.049850984</v>
      </c>
      <c r="AT59" s="112">
        <f t="shared" ref="AT59:AV59" si="67">IF($AK59="n/a",1.03*AS59,IF($AK59&lt;0,1.01*AS59,IF($AK59&gt;10,1.1*AS59,(1+$AK59/100)*AS59)))</f>
        <v>1.128694793</v>
      </c>
      <c r="AU59" s="112">
        <f t="shared" si="67"/>
        <v>1.213459772</v>
      </c>
      <c r="AV59" s="112">
        <f t="shared" si="67"/>
        <v>1.304590601</v>
      </c>
      <c r="AW59" s="103">
        <f t="shared" si="14"/>
        <v>5.676666149</v>
      </c>
      <c r="AX59" s="118">
        <f t="shared" si="15"/>
        <v>8.165515175</v>
      </c>
      <c r="AY59" s="119">
        <v>0.08</v>
      </c>
      <c r="AZ59" s="114">
        <v>7.02</v>
      </c>
      <c r="BA59" s="114">
        <v>-14.16</v>
      </c>
      <c r="BB59" s="114">
        <v>-3.95</v>
      </c>
      <c r="BC59" s="114">
        <v>-5.59</v>
      </c>
      <c r="BD59" s="42"/>
      <c r="BE59" s="17">
        <v>1997.0</v>
      </c>
      <c r="BF59" s="17">
        <f t="shared" si="16"/>
        <v>2</v>
      </c>
      <c r="BG59" s="120">
        <v>9.5</v>
      </c>
      <c r="BH59" s="55"/>
    </row>
    <row r="60" ht="11.25" customHeight="1">
      <c r="A60" s="55" t="s">
        <v>666</v>
      </c>
      <c r="B60" s="99" t="s">
        <v>667</v>
      </c>
      <c r="C60" s="100" t="s">
        <v>177</v>
      </c>
      <c r="D60" s="100" t="s">
        <v>534</v>
      </c>
      <c r="E60" s="101">
        <v>11.0</v>
      </c>
      <c r="F60" s="58">
        <v>313.0</v>
      </c>
      <c r="G60" s="58" t="s">
        <v>121</v>
      </c>
      <c r="H60" s="58" t="s">
        <v>121</v>
      </c>
      <c r="I60" s="150">
        <v>417.62</v>
      </c>
      <c r="J60" s="103">
        <f t="shared" si="2"/>
        <v>0.3064987309</v>
      </c>
      <c r="K60" s="104">
        <v>0.32</v>
      </c>
      <c r="L60" s="73">
        <v>4.0</v>
      </c>
      <c r="M60" s="23">
        <f t="shared" si="3"/>
        <v>1.28</v>
      </c>
      <c r="N60" s="105" t="s">
        <v>138</v>
      </c>
      <c r="O60" s="106">
        <v>0.3</v>
      </c>
      <c r="P60" s="107">
        <v>43686.0</v>
      </c>
      <c r="Q60" s="107">
        <v>43711.0</v>
      </c>
      <c r="R60" s="23">
        <f t="shared" si="4"/>
        <v>6.666666667</v>
      </c>
      <c r="S60" s="108">
        <f t="array" ref="S60">IF(INDEX(Historical!$D$7:$D$1379,MATCH(B60,Historical!$B$7:$B$1403,0))=0,"n/a",(INDEX(Historical!$C$7:$C$1381,MATCH(B60,Historical!$B$7:$B$1403,0))/INDEX(Historical!$D$7:$D$1379,MATCH(B60,Historical!$B$7:$B$1403,0))-1)*100)</f>
        <v>6.896551724</v>
      </c>
      <c r="T60" s="108">
        <f t="array" ref="T60">IF(INDEX(Historical!$F$7:$F$1372,MATCH(B60,Historical!$B$7:$B$1403,0))=0,"n/a",((INDEX(Historical!$C$7:$C$1381,MATCH(B60,Historical!$B$7:$B$1403,0))/INDEX(Historical!$F$7:$F$1372,MATCH(B60,Historical!$B$7:$B$1403,0)))^(1/3)-1)*100)</f>
        <v>7.433707099</v>
      </c>
      <c r="U60" s="108">
        <f t="array" ref="U60">IF(INDEX(Historical!$H$7:$H$1372,MATCH(B60,Historical!$B$7:$B$1403,0))=0,"n/a",((INDEX(Historical!$C$7:$C$1381,MATCH(B60,Historical!$B$7:$B$1403,0))/INDEX(Historical!$H$7:$H$1372,MATCH(B60,Historical!$B$7:$B$1403,0)))^(1/5)-1)*100)</f>
        <v>8.100693431</v>
      </c>
      <c r="V60" s="108">
        <f t="array" ref="V60">IF(INDEX(Historical!$O$7:$O$1372,MATCH(B60,Historical!$B$7:$B$1403,0))=0,"n/a",((INDEX(Historical!$C$7:$C$1381,MATCH(B60,Historical!$B$7:$B$1403,0))/INDEX(Historical!$O$7:$O$1372,MATCH(B60,Historical!$B$7:$B$1403,0)))^(1/10)-1)*100)</f>
        <v>13.16494546</v>
      </c>
      <c r="W60" s="109">
        <f t="shared" si="5"/>
        <v>0.615322977</v>
      </c>
      <c r="X60" s="110">
        <f t="shared" si="6"/>
        <v>0.3361283581</v>
      </c>
      <c r="Y60" s="154"/>
      <c r="Z60" s="103">
        <f t="shared" si="7"/>
        <v>9.616829452</v>
      </c>
      <c r="AA60" s="112">
        <f t="shared" si="8"/>
        <v>31.37640872</v>
      </c>
      <c r="AB60" s="73">
        <v>12.0</v>
      </c>
      <c r="AC60" s="102">
        <v>13.31</v>
      </c>
      <c r="AD60" s="102">
        <v>2.73</v>
      </c>
      <c r="AE60" s="102">
        <v>3.46</v>
      </c>
      <c r="AF60" s="102">
        <v>9.92</v>
      </c>
      <c r="AG60" s="102">
        <v>32.5</v>
      </c>
      <c r="AH60" s="102">
        <v>127.89999999999999</v>
      </c>
      <c r="AI60" s="102">
        <v>11.65</v>
      </c>
      <c r="AJ60" s="102">
        <v>24.099999999999998</v>
      </c>
      <c r="AK60" s="102">
        <v>11.5</v>
      </c>
      <c r="AL60" s="113">
        <v>6710.0</v>
      </c>
      <c r="AM60" s="114">
        <v>1.4000000000000001</v>
      </c>
      <c r="AN60" s="102">
        <v>0.2</v>
      </c>
      <c r="AO60" s="115">
        <f t="shared" si="9"/>
        <v>-22.96921655</v>
      </c>
      <c r="AP60" s="116">
        <f t="shared" si="10"/>
        <v>8.407192162</v>
      </c>
      <c r="AQ60" s="117">
        <f t="shared" si="11"/>
        <v>271.9342681</v>
      </c>
      <c r="AR60" s="103">
        <f t="array" ref="AR60">INDEX(Historical!$C$7:$C$1381,MATCH(B60,Historical!$B$7:$B$1403,0))*IF(AH60="n/a",1.03,IF(AH60&lt;0,1.01,IF(AH60&gt;10,1.1,(1+AH60/100))))</f>
        <v>1.364</v>
      </c>
      <c r="AS60" s="112">
        <f t="shared" si="12"/>
        <v>1.5004</v>
      </c>
      <c r="AT60" s="112">
        <f t="shared" ref="AT60:AV60" si="68">IF($AK60="n/a",1.03*AS60,IF($AK60&lt;0,1.01*AS60,IF($AK60&gt;10,1.1*AS60,(1+$AK60/100)*AS60)))</f>
        <v>1.65044</v>
      </c>
      <c r="AU60" s="112">
        <f t="shared" si="68"/>
        <v>1.815484</v>
      </c>
      <c r="AV60" s="112">
        <f t="shared" si="68"/>
        <v>1.9970324</v>
      </c>
      <c r="AW60" s="103">
        <f t="shared" si="14"/>
        <v>8.3273564</v>
      </c>
      <c r="AX60" s="118">
        <f t="shared" si="15"/>
        <v>1.994003257</v>
      </c>
      <c r="AY60" s="119">
        <v>1.01</v>
      </c>
      <c r="AZ60" s="114">
        <v>33.22</v>
      </c>
      <c r="BA60" s="114">
        <v>-18.709999999999997</v>
      </c>
      <c r="BB60" s="114">
        <v>-10.17</v>
      </c>
      <c r="BC60" s="114">
        <v>0.9299999999999999</v>
      </c>
      <c r="BD60" s="42"/>
      <c r="BE60" s="17">
        <v>2009.0</v>
      </c>
      <c r="BF60" s="17">
        <f t="shared" si="16"/>
        <v>0</v>
      </c>
      <c r="BG60" s="120">
        <v>18.4</v>
      </c>
      <c r="BH60" s="108"/>
    </row>
    <row r="61" ht="11.25" customHeight="1">
      <c r="A61" s="55" t="s">
        <v>668</v>
      </c>
      <c r="B61" s="99" t="s">
        <v>669</v>
      </c>
      <c r="C61" s="100" t="s">
        <v>118</v>
      </c>
      <c r="D61" s="100" t="s">
        <v>278</v>
      </c>
      <c r="E61" s="101">
        <v>22.0</v>
      </c>
      <c r="F61" s="58">
        <v>156.0</v>
      </c>
      <c r="G61" s="58" t="s">
        <v>168</v>
      </c>
      <c r="H61" s="58" t="s">
        <v>168</v>
      </c>
      <c r="I61" s="150">
        <v>68.9</v>
      </c>
      <c r="J61" s="103">
        <f t="shared" si="2"/>
        <v>2.960812772</v>
      </c>
      <c r="K61" s="144">
        <v>0.51</v>
      </c>
      <c r="L61" s="73">
        <v>4.0</v>
      </c>
      <c r="M61" s="23">
        <f t="shared" si="3"/>
        <v>2.04</v>
      </c>
      <c r="N61" s="105" t="s">
        <v>179</v>
      </c>
      <c r="O61" s="145">
        <v>0.5</v>
      </c>
      <c r="P61" s="107">
        <v>43811.0</v>
      </c>
      <c r="Q61" s="107">
        <v>43829.0</v>
      </c>
      <c r="R61" s="23">
        <f t="shared" si="4"/>
        <v>2</v>
      </c>
      <c r="S61" s="108">
        <f t="array" ref="S61">IF(INDEX(Historical!$D$7:$D$1379,MATCH(B61,Historical!$B$7:$B$1403,0))=0,"n/a",(INDEX(Historical!$C$7:$C$1381,MATCH(B61,Historical!$B$7:$B$1403,0))/INDEX(Historical!$D$7:$D$1379,MATCH(B61,Historical!$B$7:$B$1403,0))-1)*100)</f>
        <v>6.914893617</v>
      </c>
      <c r="T61" s="108">
        <f t="array" ref="T61">IF(INDEX(Historical!$F$7:$F$1372,MATCH(B61,Historical!$B$7:$B$1403,0))=0,"n/a",((INDEX(Historical!$C$7:$C$1381,MATCH(B61,Historical!$B$7:$B$1403,0))/INDEX(Historical!$F$7:$F$1372,MATCH(B61,Historical!$B$7:$B$1403,0)))^(1/3)-1)*100)</f>
        <v>4.925795305</v>
      </c>
      <c r="U61" s="108">
        <f t="array" ref="U61">IF(INDEX(Historical!$H$7:$H$1372,MATCH(B61,Historical!$B$7:$B$1403,0))=0,"n/a",((INDEX(Historical!$C$7:$C$1381,MATCH(B61,Historical!$B$7:$B$1403,0))/INDEX(Historical!$H$7:$H$1372,MATCH(B61,Historical!$B$7:$B$1403,0)))^(1/5)-1)*100)</f>
        <v>7.046384609</v>
      </c>
      <c r="V61" s="108">
        <f t="array" ref="V61">IF(INDEX(Historical!$O$7:$O$1372,MATCH(B61,Historical!$B$7:$B$1403,0))=0,"n/a",((INDEX(Historical!$C$7:$C$1381,MATCH(B61,Historical!$B$7:$B$1403,0))/INDEX(Historical!$O$7:$O$1372,MATCH(B61,Historical!$B$7:$B$1403,0)))^(1/10)-1)*100)</f>
        <v>7.669446989</v>
      </c>
      <c r="W61" s="109">
        <f t="shared" si="5"/>
        <v>0.9187604555</v>
      </c>
      <c r="X61" s="110">
        <f t="shared" si="6"/>
        <v>1.067634032</v>
      </c>
      <c r="Y61" s="149"/>
      <c r="Z61" s="103">
        <f t="shared" si="7"/>
        <v>48.68735084</v>
      </c>
      <c r="AA61" s="112">
        <f t="shared" si="8"/>
        <v>16.44391408</v>
      </c>
      <c r="AB61" s="73">
        <v>12.0</v>
      </c>
      <c r="AC61" s="102">
        <v>4.19</v>
      </c>
      <c r="AD61" s="102">
        <v>2.09</v>
      </c>
      <c r="AE61" s="102">
        <v>0.61</v>
      </c>
      <c r="AF61" s="102">
        <v>5.61</v>
      </c>
      <c r="AG61" s="102">
        <v>34.699999999999996</v>
      </c>
      <c r="AH61" s="102">
        <v>-11.899999999999999</v>
      </c>
      <c r="AI61" s="102">
        <v>17.7</v>
      </c>
      <c r="AJ61" s="102">
        <v>6.6000000000000005</v>
      </c>
      <c r="AK61" s="102">
        <v>7.870000000000001</v>
      </c>
      <c r="AL61" s="113">
        <v>9330.0</v>
      </c>
      <c r="AM61" s="114">
        <v>0.8</v>
      </c>
      <c r="AN61" s="102">
        <v>0.79</v>
      </c>
      <c r="AO61" s="115">
        <f t="shared" si="9"/>
        <v>-6.4367167</v>
      </c>
      <c r="AP61" s="116">
        <f t="shared" si="10"/>
        <v>10.00719738</v>
      </c>
      <c r="AQ61" s="117">
        <f t="shared" si="11"/>
        <v>102.4849602</v>
      </c>
      <c r="AR61" s="103">
        <f t="array" ref="AR61">INDEX(Historical!$C$7:$C$1381,MATCH(B61,Historical!$B$7:$B$1403,0))*IF(AH61="n/a",1.03,IF(AH61&lt;0,1.01,IF(AH61&gt;10,1.1,(1+AH61/100))))</f>
        <v>2.0301</v>
      </c>
      <c r="AS61" s="112">
        <f t="shared" si="12"/>
        <v>2.23311</v>
      </c>
      <c r="AT61" s="112">
        <f t="shared" ref="AT61:AV61" si="69">IF($AK61="n/a",1.03*AS61,IF($AK61&lt;0,1.01*AS61,IF($AK61&gt;10,1.1*AS61,(1+$AK61/100)*AS61)))</f>
        <v>2.408855757</v>
      </c>
      <c r="AU61" s="112">
        <f t="shared" si="69"/>
        <v>2.598432705</v>
      </c>
      <c r="AV61" s="112">
        <f t="shared" si="69"/>
        <v>2.802929359</v>
      </c>
      <c r="AW61" s="103">
        <f t="shared" si="14"/>
        <v>12.07342782</v>
      </c>
      <c r="AX61" s="118">
        <f t="shared" si="15"/>
        <v>17.5231173</v>
      </c>
      <c r="AY61" s="119">
        <v>0.6</v>
      </c>
      <c r="AZ61" s="114">
        <v>-1.39</v>
      </c>
      <c r="BA61" s="114">
        <v>-25.1</v>
      </c>
      <c r="BB61" s="114">
        <v>-9.69</v>
      </c>
      <c r="BC61" s="114">
        <v>-14.580000000000002</v>
      </c>
      <c r="BD61" s="42"/>
      <c r="BE61" s="17">
        <v>1999.0</v>
      </c>
      <c r="BF61" s="17">
        <f t="shared" si="16"/>
        <v>2</v>
      </c>
      <c r="BG61" s="120">
        <v>12.4</v>
      </c>
      <c r="BH61" s="15"/>
    </row>
    <row r="62" ht="11.25" customHeight="1">
      <c r="A62" s="55" t="s">
        <v>670</v>
      </c>
      <c r="B62" s="99" t="s">
        <v>671</v>
      </c>
      <c r="C62" s="100" t="s">
        <v>296</v>
      </c>
      <c r="D62" s="100" t="s">
        <v>342</v>
      </c>
      <c r="E62" s="101">
        <v>11.0</v>
      </c>
      <c r="F62" s="58">
        <v>337.0</v>
      </c>
      <c r="G62" s="58" t="s">
        <v>168</v>
      </c>
      <c r="H62" s="58" t="s">
        <v>168</v>
      </c>
      <c r="I62" s="150">
        <v>4.01</v>
      </c>
      <c r="J62" s="103">
        <f t="shared" si="2"/>
        <v>8.97755611</v>
      </c>
      <c r="K62" s="104">
        <v>0.09</v>
      </c>
      <c r="L62" s="73">
        <v>4.0</v>
      </c>
      <c r="M62" s="23">
        <f t="shared" si="3"/>
        <v>0.36</v>
      </c>
      <c r="N62" s="105" t="s">
        <v>143</v>
      </c>
      <c r="O62" s="106">
        <v>0.0875</v>
      </c>
      <c r="P62" s="107">
        <v>43903.0</v>
      </c>
      <c r="Q62" s="107">
        <v>43920.0</v>
      </c>
      <c r="R62" s="23">
        <f t="shared" si="4"/>
        <v>2.857142857</v>
      </c>
      <c r="S62" s="108">
        <f t="array" ref="S62">IF(INDEX(Historical!$D$7:$D$1379,MATCH(B62,Historical!$B$7:$B$1403,0))=0,"n/a",(INDEX(Historical!$C$7:$C$1381,MATCH(B62,Historical!$B$7:$B$1403,0))/INDEX(Historical!$D$7:$D$1379,MATCH(B62,Historical!$B$7:$B$1403,0))-1)*100)</f>
        <v>2.941176471</v>
      </c>
      <c r="T62" s="108">
        <f t="array" ref="T62">IF(INDEX(Historical!$F$7:$F$1372,MATCH(B62,Historical!$B$7:$B$1403,0))=0,"n/a",((INDEX(Historical!$C$7:$C$1381,MATCH(B62,Historical!$B$7:$B$1403,0))/INDEX(Historical!$F$7:$F$1372,MATCH(B62,Historical!$B$7:$B$1403,0)))^(1/3)-1)*100)</f>
        <v>3.032132495</v>
      </c>
      <c r="U62" s="108">
        <f t="array" ref="U62">IF(INDEX(Historical!$H$7:$H$1372,MATCH(B62,Historical!$B$7:$B$1403,0))=0,"n/a",((INDEX(Historical!$C$7:$C$1381,MATCH(B62,Historical!$B$7:$B$1403,0))/INDEX(Historical!$H$7:$H$1372,MATCH(B62,Historical!$B$7:$B$1403,0)))^(1/5)-1)*100)</f>
        <v>3.131030648</v>
      </c>
      <c r="V62" s="108" t="str">
        <f t="array" ref="V62">IF(INDEX(Historical!$O$7:$O$1372,MATCH(B62,Historical!$B$7:$B$1403,0))=0,"n/a",((INDEX(Historical!$C$7:$C$1381,MATCH(B62,Historical!$B$7:$B$1403,0))/INDEX(Historical!$O$7:$O$1372,MATCH(B62,Historical!$B$7:$B$1403,0)))^(1/10)-1)*100)</f>
        <v>n/a</v>
      </c>
      <c r="W62" s="109" t="str">
        <f t="shared" si="5"/>
        <v>n/a</v>
      </c>
      <c r="X62" s="110" t="str">
        <f t="shared" si="6"/>
        <v>n/a</v>
      </c>
      <c r="Y62" s="149"/>
      <c r="Z62" s="103" t="str">
        <f t="shared" si="7"/>
        <v>n/a</v>
      </c>
      <c r="AA62" s="112" t="str">
        <f t="shared" si="8"/>
        <v>n/a</v>
      </c>
      <c r="AB62" s="73">
        <v>1.0</v>
      </c>
      <c r="AC62" s="102">
        <v>-0.21</v>
      </c>
      <c r="AD62" s="102" t="s">
        <v>128</v>
      </c>
      <c r="AE62" s="102">
        <v>0.24</v>
      </c>
      <c r="AF62" s="102">
        <v>0.85</v>
      </c>
      <c r="AG62" s="102">
        <v>-4.3999999999999995</v>
      </c>
      <c r="AH62" s="102">
        <v>-65.60000000000001</v>
      </c>
      <c r="AI62" s="102">
        <v>66.7</v>
      </c>
      <c r="AJ62" s="102">
        <v>-10.0</v>
      </c>
      <c r="AK62" s="102">
        <v>10.0</v>
      </c>
      <c r="AL62" s="113">
        <v>488.42</v>
      </c>
      <c r="AM62" s="114">
        <v>0.2</v>
      </c>
      <c r="AN62" s="102">
        <v>0.0</v>
      </c>
      <c r="AO62" s="115" t="str">
        <f t="shared" si="9"/>
        <v>n/a</v>
      </c>
      <c r="AP62" s="116">
        <f t="shared" si="10"/>
        <v>12.10858676</v>
      </c>
      <c r="AQ62" s="117" t="str">
        <f t="shared" si="11"/>
        <v>n/a</v>
      </c>
      <c r="AR62" s="103">
        <f t="array" ref="AR62">INDEX(Historical!$C$7:$C$1381,MATCH(B62,Historical!$B$7:$B$1403,0))*IF(AH62="n/a",1.03,IF(AH62&lt;0,1.01,IF(AH62&gt;10,1.1,(1+AH62/100))))</f>
        <v>0.3535</v>
      </c>
      <c r="AS62" s="112">
        <f t="shared" si="12"/>
        <v>0.38885</v>
      </c>
      <c r="AT62" s="112">
        <f t="shared" ref="AT62:AV62" si="70">IF($AK62="n/a",1.03*AS62,IF($AK62&lt;0,1.01*AS62,IF($AK62&gt;10,1.1*AS62,(1+$AK62/100)*AS62)))</f>
        <v>0.427735</v>
      </c>
      <c r="AU62" s="112">
        <f t="shared" si="70"/>
        <v>0.4705085</v>
      </c>
      <c r="AV62" s="112">
        <f t="shared" si="70"/>
        <v>0.51755935</v>
      </c>
      <c r="AW62" s="103">
        <f t="shared" si="14"/>
        <v>2.15815285</v>
      </c>
      <c r="AX62" s="118">
        <f t="shared" si="15"/>
        <v>53.81927307</v>
      </c>
      <c r="AY62" s="119">
        <v>0.36</v>
      </c>
      <c r="AZ62" s="114">
        <v>72.1</v>
      </c>
      <c r="BA62" s="114">
        <v>-34.37</v>
      </c>
      <c r="BB62" s="114">
        <v>-1.24</v>
      </c>
      <c r="BC62" s="114">
        <v>8.92</v>
      </c>
      <c r="BD62" s="42"/>
      <c r="BE62" s="17">
        <v>2010.0</v>
      </c>
      <c r="BF62" s="17">
        <f t="shared" si="16"/>
        <v>0</v>
      </c>
      <c r="BG62" s="120">
        <v>-1.7000000000000002</v>
      </c>
      <c r="BH62" s="15"/>
    </row>
    <row r="63" ht="11.25" customHeight="1">
      <c r="A63" s="55" t="s">
        <v>672</v>
      </c>
      <c r="B63" s="99" t="s">
        <v>673</v>
      </c>
      <c r="C63" s="100" t="s">
        <v>136</v>
      </c>
      <c r="D63" s="100" t="s">
        <v>153</v>
      </c>
      <c r="E63" s="101">
        <v>11.0</v>
      </c>
      <c r="F63" s="58">
        <v>339.0</v>
      </c>
      <c r="G63" s="58" t="s">
        <v>121</v>
      </c>
      <c r="H63" s="58" t="s">
        <v>121</v>
      </c>
      <c r="I63" s="150">
        <v>52.64</v>
      </c>
      <c r="J63" s="103">
        <f t="shared" si="2"/>
        <v>5.167173252</v>
      </c>
      <c r="K63" s="104">
        <v>0.68</v>
      </c>
      <c r="L63" s="73">
        <v>4.0</v>
      </c>
      <c r="M63" s="23">
        <f t="shared" si="3"/>
        <v>2.72</v>
      </c>
      <c r="N63" s="105" t="s">
        <v>133</v>
      </c>
      <c r="O63" s="106">
        <v>0.67</v>
      </c>
      <c r="P63" s="107">
        <v>43902.0</v>
      </c>
      <c r="Q63" s="107">
        <v>43921.0</v>
      </c>
      <c r="R63" s="23">
        <f t="shared" si="4"/>
        <v>1.492537313</v>
      </c>
      <c r="S63" s="108">
        <f t="array" ref="S63">IF(INDEX(Historical!$D$7:$D$1379,MATCH(B63,Historical!$B$7:$B$1403,0))=0,"n/a",(INDEX(Historical!$C$7:$C$1381,MATCH(B63,Historical!$B$7:$B$1403,0))/INDEX(Historical!$D$7:$D$1379,MATCH(B63,Historical!$B$7:$B$1403,0))-1)*100)</f>
        <v>41.84782609</v>
      </c>
      <c r="T63" s="108">
        <f t="array" ref="T63">IF(INDEX(Historical!$F$7:$F$1372,MATCH(B63,Historical!$B$7:$B$1403,0))=0,"n/a",((INDEX(Historical!$C$7:$C$1381,MATCH(B63,Historical!$B$7:$B$1403,0))/INDEX(Historical!$F$7:$F$1372,MATCH(B63,Historical!$B$7:$B$1403,0)))^(1/3)-1)*100)</f>
        <v>44.22495703</v>
      </c>
      <c r="U63" s="108">
        <f t="array" ref="U63">IF(INDEX(Historical!$H$7:$H$1372,MATCH(B63,Historical!$B$7:$B$1403,0))=0,"n/a",((INDEX(Historical!$C$7:$C$1381,MATCH(B63,Historical!$B$7:$B$1403,0))/INDEX(Historical!$H$7:$H$1372,MATCH(B63,Historical!$B$7:$B$1403,0)))^(1/5)-1)*100)</f>
        <v>27.98685962</v>
      </c>
      <c r="V63" s="108">
        <f t="array" ref="V63">IF(INDEX(Historical!$O$7:$O$1372,MATCH(B63,Historical!$B$7:$B$1403,0))=0,"n/a",((INDEX(Historical!$C$7:$C$1381,MATCH(B63,Historical!$B$7:$B$1403,0))/INDEX(Historical!$O$7:$O$1372,MATCH(B63,Historical!$B$7:$B$1403,0)))^(1/10)-1)*100)</f>
        <v>18.45132606</v>
      </c>
      <c r="W63" s="109">
        <f t="shared" si="5"/>
        <v>1.516793944</v>
      </c>
      <c r="X63" s="110">
        <f t="shared" si="6"/>
        <v>1.399342981</v>
      </c>
      <c r="Y63" s="133"/>
      <c r="Z63" s="103">
        <f t="shared" si="7"/>
        <v>34.60559796</v>
      </c>
      <c r="AA63" s="112">
        <f t="shared" si="8"/>
        <v>6.697201018</v>
      </c>
      <c r="AB63" s="73">
        <v>12.0</v>
      </c>
      <c r="AC63" s="102">
        <v>7.86</v>
      </c>
      <c r="AD63" s="102">
        <v>1.86</v>
      </c>
      <c r="AE63" s="102">
        <v>2.69</v>
      </c>
      <c r="AF63" s="102">
        <v>1.03</v>
      </c>
      <c r="AG63" s="102">
        <v>16.3</v>
      </c>
      <c r="AH63" s="102">
        <v>10.6</v>
      </c>
      <c r="AI63" s="102">
        <v>4.22</v>
      </c>
      <c r="AJ63" s="102">
        <v>20.0</v>
      </c>
      <c r="AK63" s="102">
        <v>3.5999999999999996</v>
      </c>
      <c r="AL63" s="113">
        <v>7550.0</v>
      </c>
      <c r="AM63" s="114">
        <v>0.8</v>
      </c>
      <c r="AN63" s="102">
        <v>0.47</v>
      </c>
      <c r="AO63" s="115">
        <f t="shared" si="9"/>
        <v>26.45683185</v>
      </c>
      <c r="AP63" s="116">
        <f t="shared" si="10"/>
        <v>33.15403287</v>
      </c>
      <c r="AQ63" s="117">
        <f t="shared" si="11"/>
        <v>-44.63006412</v>
      </c>
      <c r="AR63" s="103">
        <f t="array" ref="AR63">INDEX(Historical!$C$7:$C$1381,MATCH(B63,Historical!$B$7:$B$1403,0))*IF(AH63="n/a",1.03,IF(AH63&lt;0,1.01,IF(AH63&gt;10,1.1,(1+AH63/100))))</f>
        <v>2.871</v>
      </c>
      <c r="AS63" s="112">
        <f t="shared" si="12"/>
        <v>2.9921562</v>
      </c>
      <c r="AT63" s="112">
        <f t="shared" ref="AT63:AV63" si="71">IF($AK63="n/a",1.03*AS63,IF($AK63&lt;0,1.01*AS63,IF($AK63&gt;10,1.1*AS63,(1+$AK63/100)*AS63)))</f>
        <v>3.099873823</v>
      </c>
      <c r="AU63" s="112">
        <f t="shared" si="71"/>
        <v>3.211469281</v>
      </c>
      <c r="AV63" s="112">
        <f t="shared" si="71"/>
        <v>3.327082175</v>
      </c>
      <c r="AW63" s="103">
        <f t="shared" si="14"/>
        <v>15.50158148</v>
      </c>
      <c r="AX63" s="118">
        <f t="shared" si="15"/>
        <v>29.44829308</v>
      </c>
      <c r="AY63" s="119">
        <v>1.52</v>
      </c>
      <c r="AZ63" s="114">
        <v>-0.59</v>
      </c>
      <c r="BA63" s="114">
        <v>-40.42</v>
      </c>
      <c r="BB63" s="114">
        <v>-20.21</v>
      </c>
      <c r="BC63" s="114">
        <v>-21.959999999999997</v>
      </c>
      <c r="BD63" s="42"/>
      <c r="BE63" s="17">
        <v>2010.0</v>
      </c>
      <c r="BF63" s="17">
        <f t="shared" si="16"/>
        <v>0</v>
      </c>
      <c r="BG63" s="120">
        <v>1.6</v>
      </c>
      <c r="BH63" s="15"/>
    </row>
    <row r="64" ht="11.25" customHeight="1">
      <c r="A64" s="155" t="s">
        <v>674</v>
      </c>
      <c r="B64" s="99" t="s">
        <v>675</v>
      </c>
      <c r="C64" s="100" t="s">
        <v>320</v>
      </c>
      <c r="D64" s="100" t="s">
        <v>321</v>
      </c>
      <c r="E64" s="101">
        <v>13.0</v>
      </c>
      <c r="F64" s="58">
        <v>295.0</v>
      </c>
      <c r="G64" s="58" t="s">
        <v>168</v>
      </c>
      <c r="H64" s="58" t="s">
        <v>168</v>
      </c>
      <c r="I64" s="150">
        <v>40.43</v>
      </c>
      <c r="J64" s="103">
        <f t="shared" si="2"/>
        <v>2.275537967</v>
      </c>
      <c r="K64" s="104">
        <v>0.23</v>
      </c>
      <c r="L64" s="73">
        <v>4.0</v>
      </c>
      <c r="M64" s="23">
        <f t="shared" si="3"/>
        <v>0.92</v>
      </c>
      <c r="N64" s="105" t="s">
        <v>553</v>
      </c>
      <c r="O64" s="106">
        <v>0.21</v>
      </c>
      <c r="P64" s="107">
        <v>43921.0</v>
      </c>
      <c r="Q64" s="107">
        <v>43942.0</v>
      </c>
      <c r="R64" s="23">
        <f t="shared" si="4"/>
        <v>9.523809524</v>
      </c>
      <c r="S64" s="108">
        <f t="array" ref="S64">IF(INDEX(Historical!$D$7:$D$1379,MATCH(B64,Historical!$B$7:$B$1403,0))=0,"n/a",(INDEX(Historical!$C$7:$C$1381,MATCH(B64,Historical!$B$7:$B$1403,0))/INDEX(Historical!$D$7:$D$1379,MATCH(B64,Historical!$B$7:$B$1403,0))-1)*100)</f>
        <v>12.71477663</v>
      </c>
      <c r="T64" s="108">
        <f t="array" ref="T64">IF(INDEX(Historical!$F$7:$F$1372,MATCH(B64,Historical!$B$7:$B$1403,0))=0,"n/a",((INDEX(Historical!$C$7:$C$1381,MATCH(B64,Historical!$B$7:$B$1403,0))/INDEX(Historical!$F$7:$F$1372,MATCH(B64,Historical!$B$7:$B$1403,0)))^(1/3)-1)*100)</f>
        <v>15.11850155</v>
      </c>
      <c r="U64" s="108">
        <f t="array" ref="U64">IF(INDEX(Historical!$H$7:$H$1372,MATCH(B64,Historical!$B$7:$B$1403,0))=0,"n/a",((INDEX(Historical!$C$7:$C$1381,MATCH(B64,Historical!$B$7:$B$1403,0))/INDEX(Historical!$H$7:$H$1372,MATCH(B64,Historical!$B$7:$B$1403,0)))^(1/5)-1)*100)</f>
        <v>13.51804917</v>
      </c>
      <c r="V64" s="108">
        <f t="array" ref="V64">IF(INDEX(Historical!$O$7:$O$1372,MATCH(B64,Historical!$B$7:$B$1403,0))=0,"n/a",((INDEX(Historical!$C$7:$C$1381,MATCH(B64,Historical!$B$7:$B$1403,0))/INDEX(Historical!$O$7:$O$1372,MATCH(B64,Historical!$B$7:$B$1403,0)))^(1/10)-1)*100)</f>
        <v>19.99407367</v>
      </c>
      <c r="W64" s="109">
        <f t="shared" si="5"/>
        <v>0.6761027991</v>
      </c>
      <c r="X64" s="110">
        <f t="shared" si="6"/>
        <v>1.117194146</v>
      </c>
      <c r="Y64" s="147"/>
      <c r="Z64" s="103">
        <f t="shared" si="7"/>
        <v>32.50883392</v>
      </c>
      <c r="AA64" s="112">
        <f t="shared" si="8"/>
        <v>14.28621908</v>
      </c>
      <c r="AB64" s="73">
        <v>12.0</v>
      </c>
      <c r="AC64" s="102">
        <v>2.83</v>
      </c>
      <c r="AD64" s="102">
        <v>1.53</v>
      </c>
      <c r="AE64" s="102">
        <v>1.7</v>
      </c>
      <c r="AF64" s="102">
        <v>2.23</v>
      </c>
      <c r="AG64" s="102">
        <v>16.7</v>
      </c>
      <c r="AH64" s="102">
        <v>11.799999999999999</v>
      </c>
      <c r="AI64" s="102">
        <v>6.4</v>
      </c>
      <c r="AJ64" s="102">
        <v>12.1</v>
      </c>
      <c r="AK64" s="102">
        <v>9.36</v>
      </c>
      <c r="AL64" s="113">
        <v>184880.0</v>
      </c>
      <c r="AM64" s="114">
        <v>0.1</v>
      </c>
      <c r="AN64" s="102">
        <v>1.3</v>
      </c>
      <c r="AO64" s="115">
        <f t="shared" si="9"/>
        <v>1.507368058</v>
      </c>
      <c r="AP64" s="116">
        <f t="shared" si="10"/>
        <v>15.79358714</v>
      </c>
      <c r="AQ64" s="117">
        <f t="shared" si="11"/>
        <v>18.99256476</v>
      </c>
      <c r="AR64" s="103">
        <f t="array" ref="AR64">INDEX(Historical!$C$7:$C$1381,MATCH(B64,Historical!$B$7:$B$1403,0))*IF(AH64="n/a",1.03,IF(AH64&lt;0,1.01,IF(AH64&gt;10,1.1,(1+AH64/100))))</f>
        <v>0.902</v>
      </c>
      <c r="AS64" s="112">
        <f t="shared" si="12"/>
        <v>0.959728</v>
      </c>
      <c r="AT64" s="112">
        <f t="shared" ref="AT64:AV64" si="72">IF($AK64="n/a",1.03*AS64,IF($AK64&lt;0,1.01*AS64,IF($AK64&gt;10,1.1*AS64,(1+$AK64/100)*AS64)))</f>
        <v>1.049558541</v>
      </c>
      <c r="AU64" s="112">
        <f t="shared" si="72"/>
        <v>1.14779722</v>
      </c>
      <c r="AV64" s="112">
        <f t="shared" si="72"/>
        <v>1.25523104</v>
      </c>
      <c r="AW64" s="103">
        <f t="shared" si="14"/>
        <v>5.314314801</v>
      </c>
      <c r="AX64" s="118">
        <f t="shared" si="15"/>
        <v>13.1444838</v>
      </c>
      <c r="AY64" s="119">
        <v>1.0</v>
      </c>
      <c r="AZ64" s="114">
        <v>6.7</v>
      </c>
      <c r="BA64" s="114">
        <v>-15.310000000000002</v>
      </c>
      <c r="BB64" s="114">
        <v>-9.84</v>
      </c>
      <c r="BC64" s="114">
        <v>-8.5</v>
      </c>
      <c r="BD64" s="42"/>
      <c r="BE64" s="17">
        <v>2008.0</v>
      </c>
      <c r="BF64" s="17">
        <f t="shared" si="16"/>
        <v>1</v>
      </c>
      <c r="BG64" s="120">
        <v>5.1</v>
      </c>
      <c r="BH64" s="108"/>
    </row>
    <row r="65" ht="11.25" customHeight="1">
      <c r="A65" s="55" t="s">
        <v>676</v>
      </c>
      <c r="B65" s="133" t="s">
        <v>677</v>
      </c>
      <c r="C65" s="100" t="s">
        <v>177</v>
      </c>
      <c r="D65" s="100" t="s">
        <v>178</v>
      </c>
      <c r="E65" s="101">
        <v>11.0</v>
      </c>
      <c r="F65" s="58">
        <v>319.0</v>
      </c>
      <c r="G65" s="58" t="s">
        <v>168</v>
      </c>
      <c r="H65" s="58" t="s">
        <v>168</v>
      </c>
      <c r="I65" s="150">
        <v>63.1</v>
      </c>
      <c r="J65" s="103">
        <f t="shared" si="2"/>
        <v>0.3328050713</v>
      </c>
      <c r="K65" s="104">
        <v>0.105</v>
      </c>
      <c r="L65" s="73">
        <v>2.0</v>
      </c>
      <c r="M65" s="23">
        <f t="shared" si="3"/>
        <v>0.21</v>
      </c>
      <c r="N65" s="105" t="s">
        <v>285</v>
      </c>
      <c r="O65" s="106">
        <v>0.1</v>
      </c>
      <c r="P65" s="107">
        <v>43845.0</v>
      </c>
      <c r="Q65" s="107">
        <v>43860.0</v>
      </c>
      <c r="R65" s="23">
        <f t="shared" si="4"/>
        <v>5</v>
      </c>
      <c r="S65" s="108">
        <f t="array" ref="S65">IF(INDEX(Historical!$D$7:$D$1379,MATCH(B65,Historical!$B$7:$B$1403,0))=0,"n/a",(INDEX(Historical!$C$7:$C$1381,MATCH(B65,Historical!$B$7:$B$1403,0))/INDEX(Historical!$D$7:$D$1379,MATCH(B65,Historical!$B$7:$B$1403,0))-1)*100)</f>
        <v>17.64705882</v>
      </c>
      <c r="T65" s="108">
        <f t="array" ref="T65">IF(INDEX(Historical!$F$7:$F$1372,MATCH(B65,Historical!$B$7:$B$1403,0))=0,"n/a",((INDEX(Historical!$C$7:$C$1381,MATCH(B65,Historical!$B$7:$B$1403,0))/INDEX(Historical!$F$7:$F$1372,MATCH(B65,Historical!$B$7:$B$1403,0)))^(1/3)-1)*100)</f>
        <v>18.56311015</v>
      </c>
      <c r="U65" s="108">
        <f t="array" ref="U65">IF(INDEX(Historical!$H$7:$H$1372,MATCH(B65,Historical!$B$7:$B$1403,0))=0,"n/a",((INDEX(Historical!$C$7:$C$1381,MATCH(B65,Historical!$B$7:$B$1403,0))/INDEX(Historical!$H$7:$H$1372,MATCH(B65,Historical!$B$7:$B$1403,0)))^(1/5)-1)*100)</f>
        <v>17.31606763</v>
      </c>
      <c r="V65" s="108" t="str">
        <f t="array" ref="V65">IF(INDEX(Historical!$O$7:$O$1372,MATCH(B65,Historical!$B$7:$B$1403,0))=0,"n/a",((INDEX(Historical!$C$7:$C$1381,MATCH(B65,Historical!$B$7:$B$1403,0))/INDEX(Historical!$O$7:$O$1372,MATCH(B65,Historical!$B$7:$B$1403,0)))^(1/10)-1)*100)</f>
        <v>n/a</v>
      </c>
      <c r="W65" s="109" t="str">
        <f t="shared" si="5"/>
        <v>n/a</v>
      </c>
      <c r="X65" s="110">
        <f t="shared" si="6"/>
        <v>3.206679191</v>
      </c>
      <c r="Y65" s="133"/>
      <c r="Z65" s="103">
        <f t="shared" si="7"/>
        <v>20.79207921</v>
      </c>
      <c r="AA65" s="112">
        <f t="shared" si="8"/>
        <v>62.47524752</v>
      </c>
      <c r="AB65" s="73">
        <v>7.0</v>
      </c>
      <c r="AC65" s="102">
        <v>1.01</v>
      </c>
      <c r="AD65" s="102">
        <v>22.7</v>
      </c>
      <c r="AE65" s="102">
        <v>2.85</v>
      </c>
      <c r="AF65" s="102">
        <v>3.62</v>
      </c>
      <c r="AG65" s="102">
        <v>6.2</v>
      </c>
      <c r="AH65" s="102">
        <v>-31.2</v>
      </c>
      <c r="AI65" s="102">
        <v>10.8</v>
      </c>
      <c r="AJ65" s="102">
        <v>5.4</v>
      </c>
      <c r="AK65" s="102">
        <v>2.75</v>
      </c>
      <c r="AL65" s="113">
        <v>2710.0</v>
      </c>
      <c r="AM65" s="114">
        <v>8.6</v>
      </c>
      <c r="AN65" s="102">
        <v>1.24</v>
      </c>
      <c r="AO65" s="115">
        <f t="shared" si="9"/>
        <v>-44.82637482</v>
      </c>
      <c r="AP65" s="116">
        <f t="shared" si="10"/>
        <v>17.6488727</v>
      </c>
      <c r="AQ65" s="117">
        <f t="shared" si="11"/>
        <v>217.0421606</v>
      </c>
      <c r="AR65" s="103">
        <f t="array" ref="AR65">INDEX(Historical!$C$7:$C$1381,MATCH(B65,Historical!$B$7:$B$1403,0))*IF(AH65="n/a",1.03,IF(AH65&lt;0,1.01,IF(AH65&gt;10,1.1,(1+AH65/100))))</f>
        <v>0.202</v>
      </c>
      <c r="AS65" s="112">
        <f t="shared" si="12"/>
        <v>0.2222</v>
      </c>
      <c r="AT65" s="112">
        <f t="shared" ref="AT65:AV65" si="73">IF($AK65="n/a",1.03*AS65,IF($AK65&lt;0,1.01*AS65,IF($AK65&gt;10,1.1*AS65,(1+$AK65/100)*AS65)))</f>
        <v>0.2283105</v>
      </c>
      <c r="AU65" s="112">
        <f t="shared" si="73"/>
        <v>0.2345890388</v>
      </c>
      <c r="AV65" s="112">
        <f t="shared" si="73"/>
        <v>0.2410402373</v>
      </c>
      <c r="AW65" s="103">
        <f t="shared" si="14"/>
        <v>1.128139776</v>
      </c>
      <c r="AX65" s="118">
        <f t="shared" si="15"/>
        <v>1.787860184</v>
      </c>
      <c r="AY65" s="119">
        <v>0.91</v>
      </c>
      <c r="AZ65" s="114">
        <v>5.27</v>
      </c>
      <c r="BA65" s="114">
        <v>-32.78</v>
      </c>
      <c r="BB65" s="114">
        <v>-5.62</v>
      </c>
      <c r="BC65" s="114">
        <v>-16.0</v>
      </c>
      <c r="BD65" s="42"/>
      <c r="BE65" s="17">
        <v>2010.0</v>
      </c>
      <c r="BF65" s="17">
        <f t="shared" si="16"/>
        <v>0</v>
      </c>
      <c r="BG65" s="120">
        <v>3.3000000000000003</v>
      </c>
      <c r="BH65" s="15"/>
    </row>
    <row r="66" ht="11.25" customHeight="1">
      <c r="A66" s="121" t="s">
        <v>678</v>
      </c>
      <c r="B66" s="122" t="s">
        <v>679</v>
      </c>
      <c r="C66" s="100" t="s">
        <v>136</v>
      </c>
      <c r="D66" s="100" t="s">
        <v>183</v>
      </c>
      <c r="E66" s="123">
        <v>10.0</v>
      </c>
      <c r="F66" s="58">
        <v>419.0</v>
      </c>
      <c r="G66" s="124" t="s">
        <v>168</v>
      </c>
      <c r="H66" s="124" t="s">
        <v>168</v>
      </c>
      <c r="I66" s="216">
        <v>198.82</v>
      </c>
      <c r="J66" s="126">
        <f t="shared" si="2"/>
        <v>1.710089528</v>
      </c>
      <c r="K66" s="127">
        <v>0.85</v>
      </c>
      <c r="L66" s="128">
        <v>4.0</v>
      </c>
      <c r="M66" s="129">
        <f t="shared" si="3"/>
        <v>3.4</v>
      </c>
      <c r="N66" s="130" t="s">
        <v>210</v>
      </c>
      <c r="O66" s="131">
        <v>0.75</v>
      </c>
      <c r="P66" s="132">
        <v>43899.0</v>
      </c>
      <c r="Q66" s="132">
        <v>43915.0</v>
      </c>
      <c r="R66" s="129">
        <f t="shared" si="4"/>
        <v>13.33333333</v>
      </c>
      <c r="S66" s="108">
        <f t="array" ref="S66">IF(INDEX(Historical!$D$7:$D$1379,MATCH(B66,Historical!$B$7:$B$1403,0))=0,"n/a",(INDEX(Historical!$C$7:$C$1381,MATCH(B66,Historical!$B$7:$B$1403,0))/INDEX(Historical!$D$7:$D$1379,MATCH(B66,Historical!$B$7:$B$1403,0))-1)*100)</f>
        <v>7.142857143</v>
      </c>
      <c r="T66" s="108">
        <f t="array" ref="T66">IF(INDEX(Historical!$F$7:$F$1372,MATCH(B66,Historical!$B$7:$B$1403,0))=0,"n/a",((INDEX(Historical!$C$7:$C$1381,MATCH(B66,Historical!$B$7:$B$1403,0))/INDEX(Historical!$F$7:$F$1372,MATCH(B66,Historical!$B$7:$B$1403,0)))^(1/3)-1)*100)</f>
        <v>7.721734502</v>
      </c>
      <c r="U66" s="108">
        <f t="array" ref="U66">IF(INDEX(Historical!$H$7:$H$1372,MATCH(B66,Historical!$B$7:$B$1403,0))=0,"n/a",((INDEX(Historical!$C$7:$C$1381,MATCH(B66,Historical!$B$7:$B$1403,0))/INDEX(Historical!$H$7:$H$1372,MATCH(B66,Historical!$B$7:$B$1403,0)))^(1/5)-1)*100)</f>
        <v>9.797557996</v>
      </c>
      <c r="V66" s="108">
        <f t="array" ref="V66">IF(INDEX(Historical!$O$7:$O$1372,MATCH(B66,Historical!$B$7:$B$1403,0))=0,"n/a",((INDEX(Historical!$C$7:$C$1381,MATCH(B66,Historical!$B$7:$B$1403,0))/INDEX(Historical!$O$7:$O$1372,MATCH(B66,Historical!$B$7:$B$1403,0)))^(1/10)-1)*100)</f>
        <v>12.54684959</v>
      </c>
      <c r="W66" s="109">
        <f t="shared" si="5"/>
        <v>0.7808779348</v>
      </c>
      <c r="X66" s="110">
        <f t="shared" si="6"/>
        <v>0.6851439158</v>
      </c>
      <c r="Y66" s="164"/>
      <c r="Z66" s="126">
        <f t="shared" si="7"/>
        <v>57.52961083</v>
      </c>
      <c r="AA66" s="134">
        <f t="shared" si="8"/>
        <v>33.64128596</v>
      </c>
      <c r="AB66" s="128">
        <v>12.0</v>
      </c>
      <c r="AC66" s="125">
        <v>5.91</v>
      </c>
      <c r="AD66" s="125">
        <v>6.41</v>
      </c>
      <c r="AE66" s="125">
        <v>14.65</v>
      </c>
      <c r="AF66" s="125">
        <v>2.65</v>
      </c>
      <c r="AG66" s="125">
        <v>6.9</v>
      </c>
      <c r="AH66" s="125">
        <v>-51.0</v>
      </c>
      <c r="AI66" s="125">
        <v>6.99</v>
      </c>
      <c r="AJ66" s="125">
        <v>14.299999999999999</v>
      </c>
      <c r="AK66" s="125">
        <v>5.25</v>
      </c>
      <c r="AL66" s="135">
        <v>71310.0</v>
      </c>
      <c r="AM66" s="136">
        <v>0.1</v>
      </c>
      <c r="AN66" s="125">
        <v>0.15</v>
      </c>
      <c r="AO66" s="137">
        <f t="shared" si="9"/>
        <v>-22.13363843</v>
      </c>
      <c r="AP66" s="138">
        <f t="shared" si="10"/>
        <v>11.50764752</v>
      </c>
      <c r="AQ66" s="139">
        <f t="shared" si="11"/>
        <v>99.05265388</v>
      </c>
      <c r="AR66" s="103">
        <f t="array" ref="AR66">INDEX(Historical!$C$7:$C$1381,MATCH(B66,Historical!$B$7:$B$1403,0))*IF(AH66="n/a",1.03,IF(AH66&lt;0,1.01,IF(AH66&gt;10,1.1,(1+AH66/100))))</f>
        <v>3.03</v>
      </c>
      <c r="AS66" s="134">
        <f t="shared" si="12"/>
        <v>3.241797</v>
      </c>
      <c r="AT66" s="134">
        <f t="shared" ref="AT66:AV66" si="74">IF($AK66="n/a",1.03*AS66,IF($AK66&lt;0,1.01*AS66,IF($AK66&gt;10,1.1*AS66,(1+$AK66/100)*AS66)))</f>
        <v>3.411991343</v>
      </c>
      <c r="AU66" s="134">
        <f t="shared" si="74"/>
        <v>3.591120888</v>
      </c>
      <c r="AV66" s="134">
        <f t="shared" si="74"/>
        <v>3.779654735</v>
      </c>
      <c r="AW66" s="126">
        <f t="shared" si="14"/>
        <v>17.05456397</v>
      </c>
      <c r="AX66" s="140">
        <f t="shared" si="15"/>
        <v>8.577891543</v>
      </c>
      <c r="AY66" s="141">
        <v>0.03</v>
      </c>
      <c r="AZ66" s="136">
        <v>24.990000000000002</v>
      </c>
      <c r="BA66" s="136">
        <v>-11.78</v>
      </c>
      <c r="BB66" s="136">
        <v>-4.31</v>
      </c>
      <c r="BC66" s="136">
        <v>-2.21</v>
      </c>
      <c r="BD66" s="142"/>
      <c r="BE66" s="17">
        <v>2011.0</v>
      </c>
      <c r="BF66" s="17">
        <f t="shared" si="16"/>
        <v>0</v>
      </c>
      <c r="BG66" s="143">
        <v>2.4</v>
      </c>
      <c r="BH66" s="224"/>
    </row>
    <row r="67" ht="11.25" customHeight="1">
      <c r="A67" s="155" t="s">
        <v>680</v>
      </c>
      <c r="B67" s="99" t="s">
        <v>681</v>
      </c>
      <c r="C67" s="100" t="s">
        <v>118</v>
      </c>
      <c r="D67" s="100" t="s">
        <v>202</v>
      </c>
      <c r="E67" s="101">
        <v>14.0</v>
      </c>
      <c r="F67" s="58">
        <v>279.0</v>
      </c>
      <c r="G67" s="58" t="s">
        <v>121</v>
      </c>
      <c r="H67" s="58" t="s">
        <v>121</v>
      </c>
      <c r="I67" s="150">
        <v>151.29</v>
      </c>
      <c r="J67" s="103">
        <f t="shared" si="2"/>
        <v>3.466190759</v>
      </c>
      <c r="K67" s="104">
        <v>1.311</v>
      </c>
      <c r="L67" s="73">
        <v>4.0</v>
      </c>
      <c r="M67" s="23">
        <f t="shared" si="3"/>
        <v>5.244</v>
      </c>
      <c r="N67" s="105" t="s">
        <v>138</v>
      </c>
      <c r="O67" s="106">
        <v>1.14</v>
      </c>
      <c r="P67" s="107">
        <v>43697.0</v>
      </c>
      <c r="Q67" s="107">
        <v>43711.0</v>
      </c>
      <c r="R67" s="23">
        <f t="shared" si="4"/>
        <v>15</v>
      </c>
      <c r="S67" s="108">
        <f t="array" ref="S67">IF(INDEX(Historical!$D$7:$D$1379,MATCH(B67,Historical!$B$7:$B$1403,0))=0,"n/a",(INDEX(Historical!$C$7:$C$1381,MATCH(B67,Historical!$B$7:$B$1403,0))/INDEX(Historical!$D$7:$D$1379,MATCH(B67,Historical!$B$7:$B$1403,0))-1)*100)</f>
        <v>10.40540541</v>
      </c>
      <c r="T67" s="108">
        <f t="array" ref="T67">IF(INDEX(Historical!$F$7:$F$1372,MATCH(B67,Historical!$B$7:$B$1403,0))=0,"n/a",((INDEX(Historical!$C$7:$C$1381,MATCH(B67,Historical!$B$7:$B$1403,0))/INDEX(Historical!$F$7:$F$1372,MATCH(B67,Historical!$B$7:$B$1403,0)))^(1/3)-1)*100)</f>
        <v>7.013303729</v>
      </c>
      <c r="U67" s="108">
        <f t="array" ref="U67">IF(INDEX(Historical!$H$7:$H$1372,MATCH(B67,Historical!$B$7:$B$1403,0))=0,"n/a",((INDEX(Historical!$C$7:$C$1381,MATCH(B67,Historical!$B$7:$B$1403,0))/INDEX(Historical!$H$7:$H$1372,MATCH(B67,Historical!$B$7:$B$1403,0)))^(1/5)-1)*100)</f>
        <v>11.77209659</v>
      </c>
      <c r="V67" s="108">
        <f t="array" ref="V67">IF(INDEX(Historical!$O$7:$O$1372,MATCH(B67,Historical!$B$7:$B$1403,0))=0,"n/a",((INDEX(Historical!$C$7:$C$1381,MATCH(B67,Historical!$B$7:$B$1403,0))/INDEX(Historical!$O$7:$O$1372,MATCH(B67,Historical!$B$7:$B$1403,0)))^(1/10)-1)*100)</f>
        <v>21.48636192</v>
      </c>
      <c r="W67" s="109">
        <f t="shared" si="5"/>
        <v>0.5478869173</v>
      </c>
      <c r="X67" s="110">
        <f t="shared" si="6"/>
        <v>1.189100666</v>
      </c>
      <c r="Y67" s="99"/>
      <c r="Z67" s="103">
        <f t="shared" si="7"/>
        <v>36.36615811</v>
      </c>
      <c r="AA67" s="112">
        <f t="shared" si="8"/>
        <v>10.49167822</v>
      </c>
      <c r="AB67" s="73">
        <v>12.0</v>
      </c>
      <c r="AC67" s="102">
        <v>14.42</v>
      </c>
      <c r="AD67" s="102" t="s">
        <v>128</v>
      </c>
      <c r="AE67" s="102">
        <v>0.96</v>
      </c>
      <c r="AF67" s="102">
        <v>3.05</v>
      </c>
      <c r="AG67" s="102">
        <v>28.799999999999997</v>
      </c>
      <c r="AH67" s="102">
        <v>9.5</v>
      </c>
      <c r="AI67" s="102">
        <v>7.86</v>
      </c>
      <c r="AJ67" s="102">
        <v>9.9</v>
      </c>
      <c r="AK67" s="102">
        <v>-0.6</v>
      </c>
      <c r="AL67" s="113">
        <v>22690.0</v>
      </c>
      <c r="AM67" s="114">
        <v>0.1</v>
      </c>
      <c r="AN67" s="102">
        <v>0.32</v>
      </c>
      <c r="AO67" s="115">
        <f t="shared" si="9"/>
        <v>4.74660913</v>
      </c>
      <c r="AP67" s="116">
        <f t="shared" si="10"/>
        <v>15.23828735</v>
      </c>
      <c r="AQ67" s="117">
        <f t="shared" si="11"/>
        <v>19.25624807</v>
      </c>
      <c r="AR67" s="103">
        <f t="array" ref="AR67">INDEX(Historical!$C$7:$C$1381,MATCH(B67,Historical!$B$7:$B$1403,0))*IF(AH67="n/a",1.03,IF(AH67&lt;0,1.01,IF(AH67&gt;10,1.1,(1+AH67/100))))</f>
        <v>5.36769</v>
      </c>
      <c r="AS67" s="112">
        <f t="shared" si="12"/>
        <v>5.789590434</v>
      </c>
      <c r="AT67" s="112">
        <f t="shared" ref="AT67:AV67" si="75">IF($AK67="n/a",1.03*AS67,IF($AK67&lt;0,1.01*AS67,IF($AK67&gt;10,1.1*AS67,(1+$AK67/100)*AS67)))</f>
        <v>5.847486338</v>
      </c>
      <c r="AU67" s="112">
        <f t="shared" si="75"/>
        <v>5.905961202</v>
      </c>
      <c r="AV67" s="112">
        <f t="shared" si="75"/>
        <v>5.965020814</v>
      </c>
      <c r="AW67" s="103">
        <f t="shared" si="14"/>
        <v>28.87574879</v>
      </c>
      <c r="AX67" s="118">
        <f t="shared" si="15"/>
        <v>19.08635653</v>
      </c>
      <c r="AY67" s="119">
        <v>1.18</v>
      </c>
      <c r="AZ67" s="114">
        <v>7.19</v>
      </c>
      <c r="BA67" s="114">
        <v>-18.98</v>
      </c>
      <c r="BB67" s="114">
        <v>-11.34</v>
      </c>
      <c r="BC67" s="114">
        <v>-9.46</v>
      </c>
      <c r="BD67" s="42"/>
      <c r="BE67" s="17">
        <v>2006.0</v>
      </c>
      <c r="BF67" s="17">
        <f t="shared" si="16"/>
        <v>1</v>
      </c>
      <c r="BG67" s="120">
        <v>11.3</v>
      </c>
      <c r="BH67" s="15"/>
    </row>
    <row r="68" ht="11.25" customHeight="1">
      <c r="A68" s="155" t="s">
        <v>682</v>
      </c>
      <c r="B68" s="99" t="s">
        <v>683</v>
      </c>
      <c r="C68" s="100" t="s">
        <v>158</v>
      </c>
      <c r="D68" s="100" t="s">
        <v>190</v>
      </c>
      <c r="E68" s="101">
        <v>14.0</v>
      </c>
      <c r="F68" s="58">
        <v>283.0</v>
      </c>
      <c r="G68" s="58" t="s">
        <v>121</v>
      </c>
      <c r="H68" s="58" t="s">
        <v>121</v>
      </c>
      <c r="I68" s="150">
        <v>60.42</v>
      </c>
      <c r="J68" s="103">
        <f t="shared" si="2"/>
        <v>2.697782191</v>
      </c>
      <c r="K68" s="104">
        <v>0.4075</v>
      </c>
      <c r="L68" s="73">
        <v>4.0</v>
      </c>
      <c r="M68" s="23">
        <f t="shared" si="3"/>
        <v>1.63</v>
      </c>
      <c r="N68" s="105" t="s">
        <v>556</v>
      </c>
      <c r="O68" s="106">
        <v>0.3825</v>
      </c>
      <c r="P68" s="107">
        <v>43867.0</v>
      </c>
      <c r="Q68" s="107">
        <v>43888.0</v>
      </c>
      <c r="R68" s="23">
        <f t="shared" si="4"/>
        <v>6.535947712</v>
      </c>
      <c r="S68" s="108">
        <f t="array" ref="S68">IF(INDEX(Historical!$D$7:$D$1379,MATCH(B68,Historical!$B$7:$B$1403,0))=0,"n/a",(INDEX(Historical!$C$7:$C$1381,MATCH(B68,Historical!$B$7:$B$1403,0))/INDEX(Historical!$D$7:$D$1379,MATCH(B68,Historical!$B$7:$B$1403,0))-1)*100)</f>
        <v>7.142857143</v>
      </c>
      <c r="T68" s="108">
        <f t="array" ref="T68">IF(INDEX(Historical!$F$7:$F$1372,MATCH(B68,Historical!$B$7:$B$1403,0))=0,"n/a",((INDEX(Historical!$C$7:$C$1381,MATCH(B68,Historical!$B$7:$B$1403,0))/INDEX(Historical!$F$7:$F$1372,MATCH(B68,Historical!$B$7:$B$1403,0)))^(1/3)-1)*100)</f>
        <v>7.256408033</v>
      </c>
      <c r="U68" s="108">
        <f t="array" ref="U68">IF(INDEX(Historical!$H$7:$H$1372,MATCH(B68,Historical!$B$7:$B$1403,0))=0,"n/a",((INDEX(Historical!$C$7:$C$1381,MATCH(B68,Historical!$B$7:$B$1403,0))/INDEX(Historical!$H$7:$H$1372,MATCH(B68,Historical!$B$7:$B$1403,0)))^(1/5)-1)*100)</f>
        <v>7.21450259</v>
      </c>
      <c r="V68" s="108">
        <f t="array" ref="V68">IF(INDEX(Historical!$O$7:$O$1372,MATCH(B68,Historical!$B$7:$B$1403,0))=0,"n/a",((INDEX(Historical!$C$7:$C$1381,MATCH(B68,Historical!$B$7:$B$1403,0))/INDEX(Historical!$O$7:$O$1372,MATCH(B68,Historical!$B$7:$B$1403,0)))^(1/10)-1)*100)</f>
        <v>11.8335581</v>
      </c>
      <c r="W68" s="109">
        <f t="shared" si="5"/>
        <v>0.609664695</v>
      </c>
      <c r="X68" s="110">
        <f t="shared" si="6"/>
        <v>1.288304034</v>
      </c>
      <c r="Y68" s="99"/>
      <c r="Z68" s="103">
        <f t="shared" si="7"/>
        <v>71.49122807</v>
      </c>
      <c r="AA68" s="112">
        <f t="shared" si="8"/>
        <v>26.5</v>
      </c>
      <c r="AB68" s="73">
        <v>12.0</v>
      </c>
      <c r="AC68" s="102">
        <v>2.28</v>
      </c>
      <c r="AD68" s="102">
        <v>3.52</v>
      </c>
      <c r="AE68" s="102">
        <v>2.51</v>
      </c>
      <c r="AF68" s="102">
        <v>3.41</v>
      </c>
      <c r="AG68" s="102">
        <v>13.8</v>
      </c>
      <c r="AH68" s="102">
        <v>3.0</v>
      </c>
      <c r="AI68" s="102">
        <v>7.449999999999999</v>
      </c>
      <c r="AJ68" s="102">
        <v>5.6000000000000005</v>
      </c>
      <c r="AK68" s="102">
        <v>7.51</v>
      </c>
      <c r="AL68" s="113">
        <v>17180.0</v>
      </c>
      <c r="AM68" s="114">
        <v>0.4</v>
      </c>
      <c r="AN68" s="102">
        <v>2.63</v>
      </c>
      <c r="AO68" s="115">
        <f t="shared" si="9"/>
        <v>-16.58771522</v>
      </c>
      <c r="AP68" s="116">
        <f t="shared" si="10"/>
        <v>9.912284781</v>
      </c>
      <c r="AQ68" s="117">
        <f t="shared" si="11"/>
        <v>100.4051452</v>
      </c>
      <c r="AR68" s="103">
        <f t="array" ref="AR68">INDEX(Historical!$C$7:$C$1381,MATCH(B68,Historical!$B$7:$B$1403,0))*IF(AH68="n/a",1.03,IF(AH68&lt;0,1.01,IF(AH68&gt;10,1.1,(1+AH68/100))))</f>
        <v>1.5759</v>
      </c>
      <c r="AS68" s="112">
        <f t="shared" si="12"/>
        <v>1.69330455</v>
      </c>
      <c r="AT68" s="112">
        <f t="shared" ref="AT68:AV68" si="76">IF($AK68="n/a",1.03*AS68,IF($AK68&lt;0,1.01*AS68,IF($AK68&gt;10,1.1*AS68,(1+$AK68/100)*AS68)))</f>
        <v>1.820471722</v>
      </c>
      <c r="AU68" s="112">
        <f t="shared" si="76"/>
        <v>1.957189148</v>
      </c>
      <c r="AV68" s="112">
        <f t="shared" si="76"/>
        <v>2.104174053</v>
      </c>
      <c r="AW68" s="103">
        <f t="shared" si="14"/>
        <v>9.151039473</v>
      </c>
      <c r="AX68" s="118">
        <f t="shared" si="15"/>
        <v>15.14571247</v>
      </c>
      <c r="AY68" s="119">
        <v>0.14</v>
      </c>
      <c r="AZ68" s="114">
        <v>12.83</v>
      </c>
      <c r="BA68" s="114">
        <v>-12.65</v>
      </c>
      <c r="BB68" s="114">
        <v>-7.5600000000000005</v>
      </c>
      <c r="BC68" s="114">
        <v>-2.16</v>
      </c>
      <c r="BD68" s="42"/>
      <c r="BE68" s="17">
        <v>2007.0</v>
      </c>
      <c r="BF68" s="17">
        <f t="shared" si="16"/>
        <v>1</v>
      </c>
      <c r="BG68" s="120">
        <v>2.6</v>
      </c>
      <c r="BH68" s="15"/>
    </row>
    <row r="69" ht="11.25" customHeight="1">
      <c r="A69" s="155" t="s">
        <v>684</v>
      </c>
      <c r="B69" s="99" t="s">
        <v>685</v>
      </c>
      <c r="C69" s="100" t="s">
        <v>158</v>
      </c>
      <c r="D69" s="100" t="s">
        <v>190</v>
      </c>
      <c r="E69" s="101">
        <v>15.0</v>
      </c>
      <c r="F69" s="58">
        <v>272.0</v>
      </c>
      <c r="G69" s="58" t="s">
        <v>120</v>
      </c>
      <c r="H69" s="58" t="s">
        <v>120</v>
      </c>
      <c r="I69" s="150">
        <v>23.02</v>
      </c>
      <c r="J69" s="103">
        <f t="shared" si="2"/>
        <v>5.039096438</v>
      </c>
      <c r="K69" s="104">
        <v>0.29</v>
      </c>
      <c r="L69" s="73">
        <v>4.0</v>
      </c>
      <c r="M69" s="23">
        <f t="shared" si="3"/>
        <v>1.16</v>
      </c>
      <c r="N69" s="105" t="s">
        <v>300</v>
      </c>
      <c r="O69" s="106">
        <v>0.2875</v>
      </c>
      <c r="P69" s="107">
        <v>43880.0</v>
      </c>
      <c r="Q69" s="107">
        <v>43902.0</v>
      </c>
      <c r="R69" s="23">
        <f t="shared" si="4"/>
        <v>0.8695652174</v>
      </c>
      <c r="S69" s="108">
        <f t="array" ref="S69">IF(INDEX(Historical!$D$7:$D$1379,MATCH(B69,Historical!$B$7:$B$1403,0))=0,"n/a",(INDEX(Historical!$C$7:$C$1381,MATCH(B69,Historical!$B$7:$B$1403,0))/INDEX(Historical!$D$7:$D$1379,MATCH(B69,Historical!$B$7:$B$1403,0))-1)*100)</f>
        <v>3.417266187</v>
      </c>
      <c r="T69" s="108">
        <f t="array" ref="T69">IF(INDEX(Historical!$F$7:$F$1372,MATCH(B69,Historical!$B$7:$B$1403,0))=0,"n/a",((INDEX(Historical!$C$7:$C$1381,MATCH(B69,Historical!$B$7:$B$1403,0))/INDEX(Historical!$F$7:$F$1372,MATCH(B69,Historical!$B$7:$B$1403,0)))^(1/3)-1)*100)</f>
        <v>3.741742547</v>
      </c>
      <c r="U69" s="108">
        <f t="array" ref="U69">IF(INDEX(Historical!$H$7:$H$1372,MATCH(B69,Historical!$B$7:$B$1403,0))=0,"n/a",((INDEX(Historical!$C$7:$C$1381,MATCH(B69,Historical!$B$7:$B$1403,0))/INDEX(Historical!$H$7:$H$1372,MATCH(B69,Historical!$B$7:$B$1403,0)))^(1/5)-1)*100)</f>
        <v>3.895047749</v>
      </c>
      <c r="V69" s="108">
        <f t="array" ref="V69">IF(INDEX(Historical!$O$7:$O$1372,MATCH(B69,Historical!$B$7:$B$1403,0))=0,"n/a",((INDEX(Historical!$C$7:$C$1381,MATCH(B69,Historical!$B$7:$B$1403,0))/INDEX(Historical!$O$7:$O$1372,MATCH(B69,Historical!$B$7:$B$1403,0)))^(1/10)-1)*100)</f>
        <v>4.228964902</v>
      </c>
      <c r="W69" s="109">
        <f t="shared" si="5"/>
        <v>0.9210404531</v>
      </c>
      <c r="X69" s="110">
        <f t="shared" si="6"/>
        <v>9.737619372</v>
      </c>
      <c r="Y69" s="111"/>
      <c r="Z69" s="103">
        <f t="shared" si="7"/>
        <v>92.06349206</v>
      </c>
      <c r="AA69" s="112">
        <f t="shared" si="8"/>
        <v>18.26984127</v>
      </c>
      <c r="AB69" s="73">
        <v>12.0</v>
      </c>
      <c r="AC69" s="102">
        <v>1.26</v>
      </c>
      <c r="AD69" s="102">
        <v>12.69</v>
      </c>
      <c r="AE69" s="102">
        <v>0.97</v>
      </c>
      <c r="AF69" s="102">
        <v>1.75</v>
      </c>
      <c r="AG69" s="102">
        <v>9.8</v>
      </c>
      <c r="AH69" s="156">
        <v>-52.900000000000006</v>
      </c>
      <c r="AI69" s="156">
        <v>-7.22</v>
      </c>
      <c r="AJ69" s="102">
        <v>0.4</v>
      </c>
      <c r="AK69" s="102">
        <v>1.44</v>
      </c>
      <c r="AL69" s="113">
        <v>11770.0</v>
      </c>
      <c r="AM69" s="114">
        <v>0.1</v>
      </c>
      <c r="AN69" s="102">
        <v>2.38</v>
      </c>
      <c r="AO69" s="115">
        <f t="shared" si="9"/>
        <v>-9.335697083</v>
      </c>
      <c r="AP69" s="116">
        <f t="shared" si="10"/>
        <v>8.934144187</v>
      </c>
      <c r="AQ69" s="117">
        <f t="shared" si="11"/>
        <v>19.20518673</v>
      </c>
      <c r="AR69" s="103">
        <f t="array" ref="AR69">INDEX(Historical!$C$7:$C$1381,MATCH(B69,Historical!$B$7:$B$1403,0))*IF(AH69="n/a",1.03,IF(AH69&lt;0,1.01,IF(AH69&gt;10,1.1,(1+AH69/100))))</f>
        <v>1.1615</v>
      </c>
      <c r="AS69" s="112">
        <f t="shared" si="12"/>
        <v>1.173115</v>
      </c>
      <c r="AT69" s="112">
        <f t="shared" ref="AT69:AV69" si="77">IF($AK69="n/a",1.03*AS69,IF($AK69&lt;0,1.01*AS69,IF($AK69&gt;10,1.1*AS69,(1+$AK69/100)*AS69)))</f>
        <v>1.190007856</v>
      </c>
      <c r="AU69" s="112">
        <f t="shared" si="77"/>
        <v>1.207143969</v>
      </c>
      <c r="AV69" s="112">
        <f t="shared" si="77"/>
        <v>1.224526842</v>
      </c>
      <c r="AW69" s="103">
        <f t="shared" si="14"/>
        <v>5.956293667</v>
      </c>
      <c r="AX69" s="118">
        <f t="shared" si="15"/>
        <v>25.87442948</v>
      </c>
      <c r="AY69" s="119">
        <v>0.51</v>
      </c>
      <c r="AZ69" s="114">
        <v>-2.46</v>
      </c>
      <c r="BA69" s="114">
        <v>-26.150000000000002</v>
      </c>
      <c r="BB69" s="114">
        <v>-13.15</v>
      </c>
      <c r="BC69" s="114">
        <v>-17.48</v>
      </c>
      <c r="BD69" s="42"/>
      <c r="BE69" s="17">
        <v>2006.0</v>
      </c>
      <c r="BF69" s="17">
        <f t="shared" si="16"/>
        <v>1</v>
      </c>
      <c r="BG69" s="120">
        <v>2.0</v>
      </c>
      <c r="BH69" s="15"/>
    </row>
    <row r="70" ht="11.25" customHeight="1">
      <c r="A70" s="55" t="s">
        <v>686</v>
      </c>
      <c r="B70" s="99" t="s">
        <v>687</v>
      </c>
      <c r="C70" s="100" t="s">
        <v>136</v>
      </c>
      <c r="D70" s="100" t="s">
        <v>183</v>
      </c>
      <c r="E70" s="101">
        <v>11.0</v>
      </c>
      <c r="F70" s="58">
        <v>327.0</v>
      </c>
      <c r="G70" s="58" t="s">
        <v>168</v>
      </c>
      <c r="H70" s="58" t="s">
        <v>168</v>
      </c>
      <c r="I70" s="150">
        <v>62.65</v>
      </c>
      <c r="J70" s="103">
        <f t="shared" si="2"/>
        <v>2.490023943</v>
      </c>
      <c r="K70" s="104">
        <v>0.39</v>
      </c>
      <c r="L70" s="73">
        <v>4.0</v>
      </c>
      <c r="M70" s="23">
        <f t="shared" si="3"/>
        <v>1.56</v>
      </c>
      <c r="N70" s="105" t="s">
        <v>636</v>
      </c>
      <c r="O70" s="106">
        <v>0.36</v>
      </c>
      <c r="P70" s="107">
        <v>43889.0</v>
      </c>
      <c r="Q70" s="107">
        <v>43902.0</v>
      </c>
      <c r="R70" s="23">
        <f t="shared" si="4"/>
        <v>8.333333333</v>
      </c>
      <c r="S70" s="108">
        <f t="array" ref="S70">IF(INDEX(Historical!$D$7:$D$1379,MATCH(B70,Historical!$B$7:$B$1403,0))=0,"n/a",(INDEX(Historical!$C$7:$C$1381,MATCH(B70,Historical!$B$7:$B$1403,0))/INDEX(Historical!$D$7:$D$1379,MATCH(B70,Historical!$B$7:$B$1403,0))-1)*100)</f>
        <v>14.28571429</v>
      </c>
      <c r="T70" s="108">
        <f t="array" ref="T70">IF(INDEX(Historical!$F$7:$F$1372,MATCH(B70,Historical!$B$7:$B$1403,0))=0,"n/a",((INDEX(Historical!$C$7:$C$1381,MATCH(B70,Historical!$B$7:$B$1403,0))/INDEX(Historical!$F$7:$F$1372,MATCH(B70,Historical!$B$7:$B$1403,0)))^(1/3)-1)*100)</f>
        <v>11.4576078</v>
      </c>
      <c r="U70" s="108">
        <f t="array" ref="U70">IF(INDEX(Historical!$H$7:$H$1372,MATCH(B70,Historical!$B$7:$B$1403,0))=0,"n/a",((INDEX(Historical!$C$7:$C$1381,MATCH(B70,Historical!$B$7:$B$1403,0))/INDEX(Historical!$H$7:$H$1372,MATCH(B70,Historical!$B$7:$B$1403,0)))^(1/5)-1)*100)</f>
        <v>10.8594726</v>
      </c>
      <c r="V70" s="108">
        <f t="array" ref="V70">IF(INDEX(Historical!$O$7:$O$1372,MATCH(B70,Historical!$B$7:$B$1403,0))=0,"n/a",((INDEX(Historical!$C$7:$C$1381,MATCH(B70,Historical!$B$7:$B$1403,0))/INDEX(Historical!$O$7:$O$1372,MATCH(B70,Historical!$B$7:$B$1403,0)))^(1/10)-1)*100)</f>
        <v>21.82411066</v>
      </c>
      <c r="W70" s="109">
        <f t="shared" si="5"/>
        <v>0.497590613</v>
      </c>
      <c r="X70" s="110">
        <f t="shared" si="6"/>
        <v>1.119533258</v>
      </c>
      <c r="Y70" s="149"/>
      <c r="Z70" s="103">
        <f t="shared" si="7"/>
        <v>55.91397849</v>
      </c>
      <c r="AA70" s="112">
        <f t="shared" si="8"/>
        <v>22.45519713</v>
      </c>
      <c r="AB70" s="73">
        <v>12.0</v>
      </c>
      <c r="AC70" s="102">
        <v>2.79</v>
      </c>
      <c r="AD70" s="102">
        <v>2.0</v>
      </c>
      <c r="AE70" s="102">
        <v>7.22</v>
      </c>
      <c r="AF70" s="102">
        <v>10.64</v>
      </c>
      <c r="AG70" s="102">
        <v>48.4</v>
      </c>
      <c r="AH70" s="102">
        <v>36.9</v>
      </c>
      <c r="AI70" s="102">
        <v>12.08</v>
      </c>
      <c r="AJ70" s="102">
        <v>9.700000000000001</v>
      </c>
      <c r="AK70" s="102">
        <v>11.200000000000001</v>
      </c>
      <c r="AL70" s="113">
        <v>2960.0</v>
      </c>
      <c r="AM70" s="114">
        <v>8.799999999999999</v>
      </c>
      <c r="AN70" s="102">
        <v>0.0</v>
      </c>
      <c r="AO70" s="115">
        <f t="shared" si="9"/>
        <v>-9.105700587</v>
      </c>
      <c r="AP70" s="116">
        <f t="shared" si="10"/>
        <v>13.34949655</v>
      </c>
      <c r="AQ70" s="117">
        <f t="shared" si="11"/>
        <v>225.8652056</v>
      </c>
      <c r="AR70" s="103">
        <f t="array" ref="AR70">INDEX(Historical!$C$7:$C$1381,MATCH(B70,Historical!$B$7:$B$1403,0))*IF(AH70="n/a",1.03,IF(AH70&lt;0,1.01,IF(AH70&gt;10,1.1,(1+AH70/100))))</f>
        <v>1.584</v>
      </c>
      <c r="AS70" s="112">
        <f t="shared" si="12"/>
        <v>1.7424</v>
      </c>
      <c r="AT70" s="112">
        <f t="shared" ref="AT70:AV70" si="78">IF($AK70="n/a",1.03*AS70,IF($AK70&lt;0,1.01*AS70,IF($AK70&gt;10,1.1*AS70,(1+$AK70/100)*AS70)))</f>
        <v>1.91664</v>
      </c>
      <c r="AU70" s="112">
        <f t="shared" si="78"/>
        <v>2.108304</v>
      </c>
      <c r="AV70" s="112">
        <f t="shared" si="78"/>
        <v>2.3191344</v>
      </c>
      <c r="AW70" s="103">
        <f t="shared" si="14"/>
        <v>9.6704784</v>
      </c>
      <c r="AX70" s="118">
        <f t="shared" si="15"/>
        <v>15.43571971</v>
      </c>
      <c r="AY70" s="119">
        <v>0.9</v>
      </c>
      <c r="AZ70" s="114">
        <v>60.129999999999995</v>
      </c>
      <c r="BA70" s="114">
        <v>-19.919999999999998</v>
      </c>
      <c r="BB70" s="114">
        <v>-9.5</v>
      </c>
      <c r="BC70" s="114">
        <v>7.55</v>
      </c>
      <c r="BD70" s="42"/>
      <c r="BE70" s="17">
        <v>2010.0</v>
      </c>
      <c r="BF70" s="17">
        <f t="shared" si="16"/>
        <v>0</v>
      </c>
      <c r="BG70" s="120">
        <v>27.500000000000004</v>
      </c>
      <c r="BH70" s="15"/>
    </row>
    <row r="71" ht="11.25" customHeight="1">
      <c r="A71" s="155" t="s">
        <v>688</v>
      </c>
      <c r="B71" s="99" t="s">
        <v>689</v>
      </c>
      <c r="C71" s="100" t="s">
        <v>296</v>
      </c>
      <c r="D71" s="100" t="s">
        <v>509</v>
      </c>
      <c r="E71" s="101">
        <v>15.0</v>
      </c>
      <c r="F71" s="58">
        <v>273.0</v>
      </c>
      <c r="G71" s="58" t="s">
        <v>168</v>
      </c>
      <c r="H71" s="58" t="s">
        <v>168</v>
      </c>
      <c r="I71" s="150">
        <v>81.3</v>
      </c>
      <c r="J71" s="103">
        <f t="shared" si="2"/>
        <v>1.279212792</v>
      </c>
      <c r="K71" s="104">
        <v>0.26</v>
      </c>
      <c r="L71" s="73">
        <v>4.0</v>
      </c>
      <c r="M71" s="23">
        <f t="shared" si="3"/>
        <v>1.04</v>
      </c>
      <c r="N71" s="105" t="s">
        <v>636</v>
      </c>
      <c r="O71" s="106">
        <v>0.24</v>
      </c>
      <c r="P71" s="107">
        <v>43899.0</v>
      </c>
      <c r="Q71" s="107">
        <v>43913.0</v>
      </c>
      <c r="R71" s="23">
        <f t="shared" si="4"/>
        <v>8.333333333</v>
      </c>
      <c r="S71" s="108">
        <f t="array" ref="S71">IF(INDEX(Historical!$D$7:$D$1379,MATCH(B71,Historical!$B$7:$B$1403,0))=0,"n/a",(INDEX(Historical!$C$7:$C$1381,MATCH(B71,Historical!$B$7:$B$1403,0))/INDEX(Historical!$D$7:$D$1379,MATCH(B71,Historical!$B$7:$B$1403,0))-1)*100)</f>
        <v>6.666666667</v>
      </c>
      <c r="T71" s="108">
        <f t="array" ref="T71">IF(INDEX(Historical!$F$7:$F$1372,MATCH(B71,Historical!$B$7:$B$1403,0))=0,"n/a",((INDEX(Historical!$C$7:$C$1381,MATCH(B71,Historical!$B$7:$B$1403,0))/INDEX(Historical!$F$7:$F$1372,MATCH(B71,Historical!$B$7:$B$1403,0)))^(1/3)-1)*100)</f>
        <v>11.6368004</v>
      </c>
      <c r="U71" s="108">
        <f t="array" ref="U71">IF(INDEX(Historical!$H$7:$H$1372,MATCH(B71,Historical!$B$7:$B$1403,0))=0,"n/a",((INDEX(Historical!$C$7:$C$1381,MATCH(B71,Historical!$B$7:$B$1403,0))/INDEX(Historical!$H$7:$H$1372,MATCH(B71,Historical!$B$7:$B$1403,0)))^(1/5)-1)*100)</f>
        <v>10.98883057</v>
      </c>
      <c r="V71" s="108">
        <f t="array" ref="V71">IF(INDEX(Historical!$O$7:$O$1372,MATCH(B71,Historical!$B$7:$B$1403,0))=0,"n/a",((INDEX(Historical!$C$7:$C$1381,MATCH(B71,Historical!$B$7:$B$1403,0))/INDEX(Historical!$O$7:$O$1372,MATCH(B71,Historical!$B$7:$B$1403,0)))^(1/10)-1)*100)</f>
        <v>11.26939567</v>
      </c>
      <c r="W71" s="109">
        <f t="shared" si="5"/>
        <v>0.9751038018</v>
      </c>
      <c r="X71" s="110">
        <f t="shared" si="6"/>
        <v>0.4696081438</v>
      </c>
      <c r="Y71" s="149" t="s">
        <v>690</v>
      </c>
      <c r="Z71" s="103">
        <f t="shared" si="7"/>
        <v>21.44329897</v>
      </c>
      <c r="AA71" s="112">
        <f t="shared" si="8"/>
        <v>16.7628866</v>
      </c>
      <c r="AB71" s="73">
        <v>12.0</v>
      </c>
      <c r="AC71" s="102">
        <v>4.85</v>
      </c>
      <c r="AD71" s="102">
        <v>2.23</v>
      </c>
      <c r="AE71" s="102">
        <v>1.82</v>
      </c>
      <c r="AF71" s="102">
        <v>3.15</v>
      </c>
      <c r="AG71" s="102">
        <v>18.3</v>
      </c>
      <c r="AH71" s="102">
        <v>138.7</v>
      </c>
      <c r="AI71" s="102">
        <v>9.85</v>
      </c>
      <c r="AJ71" s="102">
        <v>23.400000000000002</v>
      </c>
      <c r="AK71" s="102">
        <v>7.5</v>
      </c>
      <c r="AL71" s="113">
        <v>5530.0</v>
      </c>
      <c r="AM71" s="114">
        <v>17.9</v>
      </c>
      <c r="AN71" s="102">
        <v>0.0</v>
      </c>
      <c r="AO71" s="115">
        <f t="shared" si="9"/>
        <v>-4.49484324</v>
      </c>
      <c r="AP71" s="116">
        <f t="shared" si="10"/>
        <v>12.26804336</v>
      </c>
      <c r="AQ71" s="117">
        <f t="shared" si="11"/>
        <v>53.19282371</v>
      </c>
      <c r="AR71" s="103">
        <f t="array" ref="AR71">INDEX(Historical!$C$7:$C$1381,MATCH(B71,Historical!$B$7:$B$1403,0))*IF(AH71="n/a",1.03,IF(AH71&lt;0,1.01,IF(AH71&gt;10,1.1,(1+AH71/100))))</f>
        <v>1.056</v>
      </c>
      <c r="AS71" s="112">
        <f t="shared" si="12"/>
        <v>1.160016</v>
      </c>
      <c r="AT71" s="112">
        <f t="shared" ref="AT71:AV71" si="79">IF($AK71="n/a",1.03*AS71,IF($AK71&lt;0,1.01*AS71,IF($AK71&gt;10,1.1*AS71,(1+$AK71/100)*AS71)))</f>
        <v>1.2470172</v>
      </c>
      <c r="AU71" s="112">
        <f t="shared" si="79"/>
        <v>1.34054349</v>
      </c>
      <c r="AV71" s="112">
        <f t="shared" si="79"/>
        <v>1.441084252</v>
      </c>
      <c r="AW71" s="103">
        <f t="shared" si="14"/>
        <v>6.244660942</v>
      </c>
      <c r="AX71" s="118">
        <f t="shared" si="15"/>
        <v>7.681009768</v>
      </c>
      <c r="AY71" s="119">
        <v>0.41</v>
      </c>
      <c r="AZ71" s="114">
        <v>-0.2</v>
      </c>
      <c r="BA71" s="114">
        <v>-25.71</v>
      </c>
      <c r="BB71" s="114">
        <v>-14.530000000000001</v>
      </c>
      <c r="BC71" s="114">
        <v>-15.629999999999999</v>
      </c>
      <c r="BD71" s="42"/>
      <c r="BE71" s="17">
        <v>2006.0</v>
      </c>
      <c r="BF71" s="17">
        <f t="shared" si="16"/>
        <v>1</v>
      </c>
      <c r="BG71" s="120">
        <v>12.0</v>
      </c>
      <c r="BH71" s="15"/>
    </row>
    <row r="72" ht="11.25" customHeight="1">
      <c r="A72" s="155" t="s">
        <v>691</v>
      </c>
      <c r="B72" s="99" t="s">
        <v>692</v>
      </c>
      <c r="C72" s="100" t="s">
        <v>272</v>
      </c>
      <c r="D72" s="100" t="s">
        <v>273</v>
      </c>
      <c r="E72" s="101">
        <v>10.0</v>
      </c>
      <c r="F72" s="58">
        <v>358.0</v>
      </c>
      <c r="G72" s="58" t="s">
        <v>168</v>
      </c>
      <c r="H72" s="58" t="s">
        <v>168</v>
      </c>
      <c r="I72" s="150">
        <v>103.73</v>
      </c>
      <c r="J72" s="103">
        <f t="shared" si="2"/>
        <v>4.704521354</v>
      </c>
      <c r="K72" s="104">
        <v>1.22</v>
      </c>
      <c r="L72" s="73">
        <v>4.0</v>
      </c>
      <c r="M72" s="23">
        <f t="shared" si="3"/>
        <v>4.88</v>
      </c>
      <c r="N72" s="105" t="s">
        <v>218</v>
      </c>
      <c r="O72" s="106">
        <v>1.1</v>
      </c>
      <c r="P72" s="107">
        <v>43643.0</v>
      </c>
      <c r="Q72" s="107">
        <v>43661.0</v>
      </c>
      <c r="R72" s="23">
        <f t="shared" si="4"/>
        <v>10.90909091</v>
      </c>
      <c r="S72" s="108">
        <f t="array" ref="S72">IF(INDEX(Historical!$D$7:$D$1379,MATCH(B72,Historical!$B$7:$B$1403,0))=0,"n/a",(INDEX(Historical!$C$7:$C$1381,MATCH(B72,Historical!$B$7:$B$1403,0))/INDEX(Historical!$D$7:$D$1379,MATCH(B72,Historical!$B$7:$B$1403,0))-1)*100)</f>
        <v>15.42288557</v>
      </c>
      <c r="T72" s="108">
        <f t="array" ref="T72">IF(INDEX(Historical!$F$7:$F$1372,MATCH(B72,Historical!$B$7:$B$1403,0))=0,"n/a",((INDEX(Historical!$C$7:$C$1381,MATCH(B72,Historical!$B$7:$B$1403,0))/INDEX(Historical!$F$7:$F$1372,MATCH(B72,Historical!$B$7:$B$1403,0)))^(1/3)-1)*100)</f>
        <v>29.83567492</v>
      </c>
      <c r="U72" s="108">
        <f t="array" ref="U72">IF(INDEX(Historical!$H$7:$H$1372,MATCH(B72,Historical!$B$7:$B$1403,0))=0,"n/a",((INDEX(Historical!$C$7:$C$1381,MATCH(B72,Historical!$B$7:$B$1403,0))/INDEX(Historical!$H$7:$H$1372,MATCH(B72,Historical!$B$7:$B$1403,0)))^(1/5)-1)*100)</f>
        <v>27.08022906</v>
      </c>
      <c r="V72" s="108" t="str">
        <f t="array" ref="V72">IF(INDEX(Historical!$O$7:$O$1372,MATCH(B72,Historical!$B$7:$B$1403,0))=0,"n/a",((INDEX(Historical!$C$7:$C$1381,MATCH(B72,Historical!$B$7:$B$1403,0))/INDEX(Historical!$O$7:$O$1372,MATCH(B72,Historical!$B$7:$B$1403,0)))^(1/10)-1)*100)</f>
        <v>n/a</v>
      </c>
      <c r="W72" s="109" t="str">
        <f t="shared" si="5"/>
        <v>n/a</v>
      </c>
      <c r="X72" s="110">
        <f t="shared" si="6"/>
        <v>1.070364785</v>
      </c>
      <c r="Y72" s="147"/>
      <c r="Z72" s="103">
        <f t="shared" si="7"/>
        <v>238.0487805</v>
      </c>
      <c r="AA72" s="112">
        <f t="shared" si="8"/>
        <v>50.6</v>
      </c>
      <c r="AB72" s="73">
        <v>12.0</v>
      </c>
      <c r="AC72" s="102">
        <v>2.05</v>
      </c>
      <c r="AD72" s="102">
        <v>3.38</v>
      </c>
      <c r="AE72" s="102">
        <v>6.82</v>
      </c>
      <c r="AF72" s="102">
        <v>24.46</v>
      </c>
      <c r="AG72" s="102">
        <v>39.900000000000006</v>
      </c>
      <c r="AH72" s="102">
        <v>-7.3999999999999995</v>
      </c>
      <c r="AI72" s="102">
        <v>10.93</v>
      </c>
      <c r="AJ72" s="102">
        <v>25.3</v>
      </c>
      <c r="AK72" s="102">
        <v>14.95</v>
      </c>
      <c r="AL72" s="113">
        <v>3910.0</v>
      </c>
      <c r="AM72" s="114">
        <v>0.6</v>
      </c>
      <c r="AN72" s="102">
        <v>9.35</v>
      </c>
      <c r="AO72" s="115">
        <f t="shared" si="9"/>
        <v>-18.81524958</v>
      </c>
      <c r="AP72" s="116">
        <f t="shared" si="10"/>
        <v>31.78475042</v>
      </c>
      <c r="AQ72" s="117">
        <f t="shared" si="11"/>
        <v>641.6725842</v>
      </c>
      <c r="AR72" s="103">
        <f t="array" ref="AR72">INDEX(Historical!$C$7:$C$1381,MATCH(B72,Historical!$B$7:$B$1403,0))*IF(AH72="n/a",1.03,IF(AH72&lt;0,1.01,IF(AH72&gt;10,1.1,(1+AH72/100))))</f>
        <v>4.6864</v>
      </c>
      <c r="AS72" s="112">
        <f t="shared" si="12"/>
        <v>5.15504</v>
      </c>
      <c r="AT72" s="112">
        <f t="shared" ref="AT72:AV72" si="80">IF($AK72="n/a",1.03*AS72,IF($AK72&lt;0,1.01*AS72,IF($AK72&gt;10,1.1*AS72,(1+$AK72/100)*AS72)))</f>
        <v>5.670544</v>
      </c>
      <c r="AU72" s="112">
        <f t="shared" si="80"/>
        <v>6.2375984</v>
      </c>
      <c r="AV72" s="112">
        <f t="shared" si="80"/>
        <v>6.86135824</v>
      </c>
      <c r="AW72" s="103">
        <f t="shared" si="14"/>
        <v>28.61094064</v>
      </c>
      <c r="AX72" s="118">
        <f t="shared" si="15"/>
        <v>27.58212729</v>
      </c>
      <c r="AY72" s="119">
        <v>0.43</v>
      </c>
      <c r="AZ72" s="114">
        <v>3.7900000000000005</v>
      </c>
      <c r="BA72" s="114">
        <v>-16.13</v>
      </c>
      <c r="BB72" s="114">
        <v>-8.99</v>
      </c>
      <c r="BC72" s="114">
        <v>-9.89</v>
      </c>
      <c r="BD72" s="42"/>
      <c r="BE72" s="17">
        <v>2010.0</v>
      </c>
      <c r="BF72" s="17">
        <f t="shared" si="16"/>
        <v>0</v>
      </c>
      <c r="BG72" s="120">
        <v>3.8</v>
      </c>
      <c r="BH72" s="15"/>
    </row>
    <row r="73" ht="11.25" customHeight="1">
      <c r="A73" s="155" t="s">
        <v>693</v>
      </c>
      <c r="B73" s="99" t="s">
        <v>694</v>
      </c>
      <c r="C73" s="100" t="s">
        <v>125</v>
      </c>
      <c r="D73" s="100" t="s">
        <v>461</v>
      </c>
      <c r="E73" s="101">
        <v>16.0</v>
      </c>
      <c r="F73" s="58">
        <v>233.0</v>
      </c>
      <c r="G73" s="58" t="s">
        <v>120</v>
      </c>
      <c r="H73" s="58" t="s">
        <v>120</v>
      </c>
      <c r="I73" s="150">
        <v>281.14</v>
      </c>
      <c r="J73" s="103">
        <f t="shared" si="2"/>
        <v>0.9248061464</v>
      </c>
      <c r="K73" s="104">
        <v>0.65</v>
      </c>
      <c r="L73" s="73">
        <v>4.0</v>
      </c>
      <c r="M73" s="23">
        <f t="shared" si="3"/>
        <v>2.6</v>
      </c>
      <c r="N73" s="105" t="s">
        <v>695</v>
      </c>
      <c r="O73" s="106">
        <v>0.57</v>
      </c>
      <c r="P73" s="107">
        <v>43594.0</v>
      </c>
      <c r="Q73" s="107">
        <v>43609.0</v>
      </c>
      <c r="R73" s="23">
        <f t="shared" si="4"/>
        <v>14.03508772</v>
      </c>
      <c r="S73" s="108">
        <f t="array" ref="S73">IF(INDEX(Historical!$D$7:$D$1379,MATCH(B73,Historical!$B$7:$B$1403,0))=0,"n/a",(INDEX(Historical!$C$7:$C$1381,MATCH(B73,Historical!$B$7:$B$1403,0))/INDEX(Historical!$D$7:$D$1379,MATCH(B73,Historical!$B$7:$B$1403,0))-1)*100)</f>
        <v>14.02714932</v>
      </c>
      <c r="T73" s="108">
        <f t="array" ref="T73">IF(INDEX(Historical!$F$7:$F$1372,MATCH(B73,Historical!$B$7:$B$1403,0))=0,"n/a",((INDEX(Historical!$C$7:$C$1381,MATCH(B73,Historical!$B$7:$B$1403,0))/INDEX(Historical!$F$7:$F$1372,MATCH(B73,Historical!$B$7:$B$1403,0)))^(1/3)-1)*100)</f>
        <v>12.92432347</v>
      </c>
      <c r="U73" s="108">
        <f t="array" ref="U73">IF(INDEX(Historical!$H$7:$H$1372,MATCH(B73,Historical!$B$7:$B$1403,0))=0,"n/a",((INDEX(Historical!$C$7:$C$1381,MATCH(B73,Historical!$B$7:$B$1403,0))/INDEX(Historical!$H$7:$H$1372,MATCH(B73,Historical!$B$7:$B$1403,0)))^(1/5)-1)*100)</f>
        <v>12.88066741</v>
      </c>
      <c r="V73" s="108">
        <f t="array" ref="V73">IF(INDEX(Historical!$O$7:$O$1372,MATCH(B73,Historical!$B$7:$B$1403,0))=0,"n/a",((INDEX(Historical!$C$7:$C$1381,MATCH(B73,Historical!$B$7:$B$1403,0))/INDEX(Historical!$O$7:$O$1372,MATCH(B73,Historical!$B$7:$B$1403,0)))^(1/10)-1)*100)</f>
        <v>13.66591441</v>
      </c>
      <c r="W73" s="109">
        <f t="shared" si="5"/>
        <v>0.9425397392</v>
      </c>
      <c r="X73" s="110">
        <f t="shared" si="6"/>
        <v>1.129883106</v>
      </c>
      <c r="Y73" s="147"/>
      <c r="Z73" s="103">
        <f t="shared" si="7"/>
        <v>31.63017032</v>
      </c>
      <c r="AA73" s="112">
        <f t="shared" si="8"/>
        <v>34.20194647</v>
      </c>
      <c r="AB73" s="73">
        <v>8.0</v>
      </c>
      <c r="AC73" s="102">
        <v>8.22</v>
      </c>
      <c r="AD73" s="102">
        <v>5.81</v>
      </c>
      <c r="AE73" s="102">
        <v>0.81</v>
      </c>
      <c r="AF73" s="102">
        <v>7.83</v>
      </c>
      <c r="AG73" s="102">
        <v>25.1</v>
      </c>
      <c r="AH73" s="102">
        <v>11.899999999999999</v>
      </c>
      <c r="AI73" s="102">
        <v>7.93</v>
      </c>
      <c r="AJ73" s="102">
        <v>11.4</v>
      </c>
      <c r="AK73" s="102">
        <v>5.88</v>
      </c>
      <c r="AL73" s="113">
        <v>125020.0</v>
      </c>
      <c r="AM73" s="114">
        <v>0.2</v>
      </c>
      <c r="AN73" s="102">
        <v>0.45</v>
      </c>
      <c r="AO73" s="115">
        <f t="shared" si="9"/>
        <v>-20.39647292</v>
      </c>
      <c r="AP73" s="116">
        <f t="shared" si="10"/>
        <v>13.80547355</v>
      </c>
      <c r="AQ73" s="117">
        <f t="shared" si="11"/>
        <v>244.9967735</v>
      </c>
      <c r="AR73" s="103">
        <f t="array" ref="AR73">INDEX(Historical!$C$7:$C$1381,MATCH(B73,Historical!$B$7:$B$1403,0))*IF(AH73="n/a",1.03,IF(AH73&lt;0,1.01,IF(AH73&gt;10,1.1,(1+AH73/100))))</f>
        <v>2.772</v>
      </c>
      <c r="AS73" s="112">
        <f t="shared" si="12"/>
        <v>2.9918196</v>
      </c>
      <c r="AT73" s="112">
        <f t="shared" ref="AT73:AV73" si="81">IF($AK73="n/a",1.03*AS73,IF($AK73&lt;0,1.01*AS73,IF($AK73&gt;10,1.1*AS73,(1+$AK73/100)*AS73)))</f>
        <v>3.167738592</v>
      </c>
      <c r="AU73" s="112">
        <f t="shared" si="81"/>
        <v>3.354001622</v>
      </c>
      <c r="AV73" s="112">
        <f t="shared" si="81"/>
        <v>3.551216917</v>
      </c>
      <c r="AW73" s="103">
        <f t="shared" si="14"/>
        <v>15.83677673</v>
      </c>
      <c r="AX73" s="118">
        <f t="shared" si="15"/>
        <v>5.6330571</v>
      </c>
      <c r="AY73" s="119">
        <v>0.91</v>
      </c>
      <c r="AZ73" s="114">
        <v>30.3</v>
      </c>
      <c r="BA73" s="114">
        <v>-13.56</v>
      </c>
      <c r="BB73" s="114">
        <v>-7.64</v>
      </c>
      <c r="BC73" s="114">
        <v>-2.03</v>
      </c>
      <c r="BD73" s="42"/>
      <c r="BE73" s="17">
        <v>2004.0</v>
      </c>
      <c r="BF73" s="17">
        <f t="shared" si="16"/>
        <v>1</v>
      </c>
      <c r="BG73" s="120">
        <v>8.1</v>
      </c>
      <c r="BH73" s="15"/>
    </row>
    <row r="74" ht="11.25" customHeight="1">
      <c r="A74" s="155" t="s">
        <v>696</v>
      </c>
      <c r="B74" s="99" t="s">
        <v>697</v>
      </c>
      <c r="C74" s="100" t="s">
        <v>158</v>
      </c>
      <c r="D74" s="100" t="s">
        <v>163</v>
      </c>
      <c r="E74" s="101">
        <v>16.0</v>
      </c>
      <c r="F74" s="58">
        <v>236.0</v>
      </c>
      <c r="G74" s="58" t="s">
        <v>121</v>
      </c>
      <c r="H74" s="58" t="s">
        <v>121</v>
      </c>
      <c r="I74" s="150">
        <v>85.5</v>
      </c>
      <c r="J74" s="103">
        <f t="shared" si="2"/>
        <v>1.894736842</v>
      </c>
      <c r="K74" s="104">
        <v>0.405</v>
      </c>
      <c r="L74" s="73">
        <v>4.0</v>
      </c>
      <c r="M74" s="23">
        <f t="shared" si="3"/>
        <v>1.62</v>
      </c>
      <c r="N74" s="105" t="s">
        <v>698</v>
      </c>
      <c r="O74" s="106">
        <v>0.37</v>
      </c>
      <c r="P74" s="107">
        <v>43629.0</v>
      </c>
      <c r="Q74" s="107">
        <v>43651.0</v>
      </c>
      <c r="R74" s="23">
        <f t="shared" si="4"/>
        <v>9.459459459</v>
      </c>
      <c r="S74" s="108">
        <f t="array" ref="S74">IF(INDEX(Historical!$D$7:$D$1379,MATCH(B74,Historical!$B$7:$B$1403,0))=0,"n/a",(INDEX(Historical!$C$7:$C$1381,MATCH(B74,Historical!$B$7:$B$1403,0))/INDEX(Historical!$D$7:$D$1379,MATCH(B74,Historical!$B$7:$B$1403,0))-1)*100)</f>
        <v>11.51079137</v>
      </c>
      <c r="T74" s="108">
        <f t="array" ref="T74">IF(INDEX(Historical!$F$7:$F$1372,MATCH(B74,Historical!$B$7:$B$1403,0))=0,"n/a",((INDEX(Historical!$C$7:$C$1381,MATCH(B74,Historical!$B$7:$B$1403,0))/INDEX(Historical!$F$7:$F$1372,MATCH(B74,Historical!$B$7:$B$1403,0)))^(1/3)-1)*100)</f>
        <v>9.363176482</v>
      </c>
      <c r="U74" s="108">
        <f t="array" ref="U74">IF(INDEX(Historical!$H$7:$H$1372,MATCH(B74,Historical!$B$7:$B$1403,0))=0,"n/a",((INDEX(Historical!$C$7:$C$1381,MATCH(B74,Historical!$B$7:$B$1403,0))/INDEX(Historical!$H$7:$H$1372,MATCH(B74,Historical!$B$7:$B$1403,0)))^(1/5)-1)*100)</f>
        <v>8.0321885</v>
      </c>
      <c r="V74" s="108">
        <f t="array" ref="V74">IF(INDEX(Historical!$O$7:$O$1372,MATCH(B74,Historical!$B$7:$B$1403,0))=0,"n/a",((INDEX(Historical!$C$7:$C$1381,MATCH(B74,Historical!$B$7:$B$1403,0))/INDEX(Historical!$O$7:$O$1372,MATCH(B74,Historical!$B$7:$B$1403,0)))^(1/10)-1)*100)</f>
        <v>6.487866803</v>
      </c>
      <c r="W74" s="109">
        <f t="shared" si="5"/>
        <v>1.238032275</v>
      </c>
      <c r="X74" s="110">
        <f t="shared" si="6"/>
        <v>0.9024930899</v>
      </c>
      <c r="Y74" s="149"/>
      <c r="Z74" s="103">
        <f t="shared" si="7"/>
        <v>43.08510638</v>
      </c>
      <c r="AA74" s="112">
        <f t="shared" si="8"/>
        <v>22.7393617</v>
      </c>
      <c r="AB74" s="73">
        <v>12.0</v>
      </c>
      <c r="AC74" s="102">
        <v>3.76</v>
      </c>
      <c r="AD74" s="102">
        <v>3.79</v>
      </c>
      <c r="AE74" s="102">
        <v>2.56</v>
      </c>
      <c r="AF74" s="102">
        <v>2.57</v>
      </c>
      <c r="AG74" s="102">
        <v>13.200000000000001</v>
      </c>
      <c r="AH74" s="102">
        <v>28.799999999999997</v>
      </c>
      <c r="AI74" s="102">
        <v>7.37</v>
      </c>
      <c r="AJ74" s="102">
        <v>8.9</v>
      </c>
      <c r="AK74" s="102">
        <v>6.0</v>
      </c>
      <c r="AL74" s="113">
        <v>1410.0</v>
      </c>
      <c r="AM74" s="114">
        <v>1.2</v>
      </c>
      <c r="AN74" s="102">
        <v>1.24</v>
      </c>
      <c r="AO74" s="115">
        <f t="shared" si="9"/>
        <v>-12.81243636</v>
      </c>
      <c r="AP74" s="116">
        <f t="shared" si="10"/>
        <v>9.926925342</v>
      </c>
      <c r="AQ74" s="117">
        <f t="shared" si="11"/>
        <v>61.16266396</v>
      </c>
      <c r="AR74" s="103">
        <f t="array" ref="AR74">INDEX(Historical!$C$7:$C$1381,MATCH(B74,Historical!$B$7:$B$1403,0))*IF(AH74="n/a",1.03,IF(AH74&lt;0,1.01,IF(AH74&gt;10,1.1,(1+AH74/100))))</f>
        <v>1.705</v>
      </c>
      <c r="AS74" s="112">
        <f t="shared" si="12"/>
        <v>1.8306585</v>
      </c>
      <c r="AT74" s="112">
        <f t="shared" ref="AT74:AV74" si="82">IF($AK74="n/a",1.03*AS74,IF($AK74&lt;0,1.01*AS74,IF($AK74&gt;10,1.1*AS74,(1+$AK74/100)*AS74)))</f>
        <v>1.94049801</v>
      </c>
      <c r="AU74" s="112">
        <f t="shared" si="82"/>
        <v>2.056927891</v>
      </c>
      <c r="AV74" s="112">
        <f t="shared" si="82"/>
        <v>2.180343564</v>
      </c>
      <c r="AW74" s="103">
        <f t="shared" si="14"/>
        <v>9.713427965</v>
      </c>
      <c r="AX74" s="118">
        <f t="shared" si="15"/>
        <v>11.36073446</v>
      </c>
      <c r="AY74" s="119">
        <v>0.21</v>
      </c>
      <c r="AZ74" s="114">
        <v>-1.3299999999999998</v>
      </c>
      <c r="BA74" s="114">
        <v>-15.590000000000002</v>
      </c>
      <c r="BB74" s="114">
        <v>-10.75</v>
      </c>
      <c r="BC74" s="114">
        <v>-8.790000000000001</v>
      </c>
      <c r="BD74" s="42"/>
      <c r="BE74" s="17">
        <v>2004.0</v>
      </c>
      <c r="BF74" s="17">
        <f t="shared" si="16"/>
        <v>1</v>
      </c>
      <c r="BG74" s="120">
        <v>4.2</v>
      </c>
      <c r="BH74" s="15"/>
    </row>
    <row r="75" ht="11.25" customHeight="1">
      <c r="A75" s="55" t="s">
        <v>699</v>
      </c>
      <c r="B75" s="99" t="s">
        <v>700</v>
      </c>
      <c r="C75" s="100" t="s">
        <v>272</v>
      </c>
      <c r="D75" s="100" t="s">
        <v>273</v>
      </c>
      <c r="E75" s="101">
        <v>10.0</v>
      </c>
      <c r="F75" s="58">
        <v>430.0</v>
      </c>
      <c r="G75" s="58" t="s">
        <v>121</v>
      </c>
      <c r="H75" s="58" t="s">
        <v>121</v>
      </c>
      <c r="I75" s="150">
        <v>105.98</v>
      </c>
      <c r="J75" s="103">
        <f t="shared" si="2"/>
        <v>3.132666541</v>
      </c>
      <c r="K75" s="104">
        <v>0.83</v>
      </c>
      <c r="L75" s="73">
        <v>4.0</v>
      </c>
      <c r="M75" s="23">
        <f t="shared" si="3"/>
        <v>3.32</v>
      </c>
      <c r="N75" s="105" t="s">
        <v>701</v>
      </c>
      <c r="O75" s="106">
        <v>0.8</v>
      </c>
      <c r="P75" s="107">
        <v>43920.0</v>
      </c>
      <c r="Q75" s="107">
        <v>43938.0</v>
      </c>
      <c r="R75" s="23">
        <f t="shared" si="4"/>
        <v>3.75</v>
      </c>
      <c r="S75" s="108">
        <f t="array" ref="S75">IF(INDEX(Historical!$D$7:$D$1379,MATCH(B75,Historical!$B$7:$B$1403,0))=0,"n/a",(INDEX(Historical!$C$7:$C$1381,MATCH(B75,Historical!$B$7:$B$1403,0))/INDEX(Historical!$D$7:$D$1379,MATCH(B75,Historical!$B$7:$B$1403,0))-1)*100)</f>
        <v>3.594771242</v>
      </c>
      <c r="T75" s="108">
        <f t="array" ref="T75">IF(INDEX(Historical!$F$7:$F$1372,MATCH(B75,Historical!$B$7:$B$1403,0))=0,"n/a",((INDEX(Historical!$C$7:$C$1381,MATCH(B75,Historical!$B$7:$B$1403,0))/INDEX(Historical!$F$7:$F$1372,MATCH(B75,Historical!$B$7:$B$1403,0)))^(1/3)-1)*100)</f>
        <v>2.426519493</v>
      </c>
      <c r="U75" s="108">
        <f t="array" ref="U75">IF(INDEX(Historical!$H$7:$H$1372,MATCH(B75,Historical!$B$7:$B$1403,0))=0,"n/a",((INDEX(Historical!$C$7:$C$1381,MATCH(B75,Historical!$B$7:$B$1403,0))/INDEX(Historical!$H$7:$H$1372,MATCH(B75,Historical!$B$7:$B$1403,0)))^(1/5)-1)*100)</f>
        <v>3.964184425</v>
      </c>
      <c r="V75" s="108">
        <f t="array" ref="V75">IF(INDEX(Historical!$O$7:$O$1372,MATCH(B75,Historical!$B$7:$B$1403,0))=0,"n/a",((INDEX(Historical!$C$7:$C$1381,MATCH(B75,Historical!$B$7:$B$1403,0))/INDEX(Historical!$O$7:$O$1372,MATCH(B75,Historical!$B$7:$B$1403,0)))^(1/10)-1)*100)</f>
        <v>3.260242974</v>
      </c>
      <c r="W75" s="109">
        <f t="shared" si="5"/>
        <v>1.215916868</v>
      </c>
      <c r="X75" s="110" t="str">
        <f t="shared" si="6"/>
        <v>n/a</v>
      </c>
      <c r="Y75" s="149"/>
      <c r="Z75" s="103">
        <f t="shared" si="7"/>
        <v>150.9090909</v>
      </c>
      <c r="AA75" s="112">
        <f t="shared" si="8"/>
        <v>48.17272727</v>
      </c>
      <c r="AB75" s="73">
        <v>12.0</v>
      </c>
      <c r="AC75" s="102">
        <v>2.2</v>
      </c>
      <c r="AD75" s="102">
        <v>13.39</v>
      </c>
      <c r="AE75" s="102">
        <v>9.92</v>
      </c>
      <c r="AF75" s="102">
        <v>2.89</v>
      </c>
      <c r="AG75" s="102">
        <v>6.1</v>
      </c>
      <c r="AH75" s="102">
        <v>36.6</v>
      </c>
      <c r="AI75" s="102">
        <v>6.1899999999999995</v>
      </c>
      <c r="AJ75" s="102">
        <v>-6.2</v>
      </c>
      <c r="AK75" s="102">
        <v>3.5999999999999996</v>
      </c>
      <c r="AL75" s="102">
        <v>10200.0</v>
      </c>
      <c r="AM75" s="114">
        <v>0.7000000000000001</v>
      </c>
      <c r="AN75" s="102">
        <v>0.7</v>
      </c>
      <c r="AO75" s="115">
        <f t="shared" si="9"/>
        <v>-41.07587631</v>
      </c>
      <c r="AP75" s="116">
        <f t="shared" si="10"/>
        <v>7.096850966</v>
      </c>
      <c r="AQ75" s="117">
        <f t="shared" si="11"/>
        <v>148.747245</v>
      </c>
      <c r="AR75" s="103">
        <f t="array" ref="AR75">INDEX(Historical!$C$7:$C$1381,MATCH(B75,Historical!$B$7:$B$1403,0))*IF(AH75="n/a",1.03,IF(AH75&lt;0,1.01,IF(AH75&gt;10,1.1,(1+AH75/100))))</f>
        <v>3.487</v>
      </c>
      <c r="AS75" s="112">
        <f t="shared" si="12"/>
        <v>3.7028453</v>
      </c>
      <c r="AT75" s="112">
        <f t="shared" ref="AT75:AV75" si="83">IF($AK75="n/a",1.03*AS75,IF($AK75&lt;0,1.01*AS75,IF($AK75&gt;10,1.1*AS75,(1+$AK75/100)*AS75)))</f>
        <v>3.836147731</v>
      </c>
      <c r="AU75" s="112">
        <f t="shared" si="83"/>
        <v>3.974249049</v>
      </c>
      <c r="AV75" s="112">
        <f t="shared" si="83"/>
        <v>4.117322015</v>
      </c>
      <c r="AW75" s="103">
        <f t="shared" si="14"/>
        <v>19.11756409</v>
      </c>
      <c r="AX75" s="118">
        <f t="shared" si="15"/>
        <v>18.03884138</v>
      </c>
      <c r="AY75" s="119">
        <v>0.47</v>
      </c>
      <c r="AZ75" s="114">
        <v>9.610000000000001</v>
      </c>
      <c r="BA75" s="114">
        <v>-12.22</v>
      </c>
      <c r="BB75" s="114">
        <v>-4.01</v>
      </c>
      <c r="BC75" s="114">
        <v>-2.71</v>
      </c>
      <c r="BD75" s="42"/>
      <c r="BE75" s="17">
        <v>2011.0</v>
      </c>
      <c r="BF75" s="17">
        <f t="shared" si="16"/>
        <v>0</v>
      </c>
      <c r="BG75" s="120">
        <v>3.3000000000000003</v>
      </c>
      <c r="BH75" s="55"/>
    </row>
    <row r="76" ht="11.25" customHeight="1">
      <c r="A76" s="55" t="s">
        <v>702</v>
      </c>
      <c r="B76" s="99" t="s">
        <v>703</v>
      </c>
      <c r="C76" s="100" t="s">
        <v>131</v>
      </c>
      <c r="D76" s="100" t="s">
        <v>704</v>
      </c>
      <c r="E76" s="101">
        <v>10.0</v>
      </c>
      <c r="F76" s="58">
        <v>431.0</v>
      </c>
      <c r="G76" s="58" t="s">
        <v>120</v>
      </c>
      <c r="H76" s="58" t="s">
        <v>120</v>
      </c>
      <c r="I76" s="150">
        <v>39.93</v>
      </c>
      <c r="J76" s="103">
        <f t="shared" si="2"/>
        <v>3.606311044</v>
      </c>
      <c r="K76" s="104">
        <v>0.36</v>
      </c>
      <c r="L76" s="73">
        <v>4.0</v>
      </c>
      <c r="M76" s="23">
        <f t="shared" si="3"/>
        <v>1.44</v>
      </c>
      <c r="N76" s="105" t="s">
        <v>553</v>
      </c>
      <c r="O76" s="106">
        <v>0.35</v>
      </c>
      <c r="P76" s="107">
        <v>43923.0</v>
      </c>
      <c r="Q76" s="107">
        <v>43943.0</v>
      </c>
      <c r="R76" s="23">
        <f t="shared" si="4"/>
        <v>2.857142857</v>
      </c>
      <c r="S76" s="108">
        <f t="array" ref="S76">IF(INDEX(Historical!$D$7:$D$1379,MATCH(B76,Historical!$B$7:$B$1403,0))=0,"n/a",(INDEX(Historical!$C$7:$C$1381,MATCH(B76,Historical!$B$7:$B$1403,0))/INDEX(Historical!$D$7:$D$1379,MATCH(B76,Historical!$B$7:$B$1403,0))-1)*100)</f>
        <v>7.8125</v>
      </c>
      <c r="T76" s="108">
        <f t="array" ref="T76">IF(INDEX(Historical!$F$7:$F$1372,MATCH(B76,Historical!$B$7:$B$1403,0))=0,"n/a",((INDEX(Historical!$C$7:$C$1381,MATCH(B76,Historical!$B$7:$B$1403,0))/INDEX(Historical!$F$7:$F$1372,MATCH(B76,Historical!$B$7:$B$1403,0)))^(1/3)-1)*100)</f>
        <v>11.70723373</v>
      </c>
      <c r="U76" s="108">
        <f t="array" ref="U76">IF(INDEX(Historical!$H$7:$H$1372,MATCH(B76,Historical!$B$7:$B$1403,0))=0,"n/a",((INDEX(Historical!$C$7:$C$1381,MATCH(B76,Historical!$B$7:$B$1403,0))/INDEX(Historical!$H$7:$H$1372,MATCH(B76,Historical!$B$7:$B$1403,0)))^(1/5)-1)*100)</f>
        <v>13.27380086</v>
      </c>
      <c r="V76" s="108" t="str">
        <f t="array" ref="V76">IF(INDEX(Historical!$O$7:$O$1372,MATCH(B76,Historical!$B$7:$B$1403,0))=0,"n/a",((INDEX(Historical!$C$7:$C$1381,MATCH(B76,Historical!$B$7:$B$1403,0))/INDEX(Historical!$O$7:$O$1372,MATCH(B76,Historical!$B$7:$B$1403,0)))^(1/10)-1)*100)</f>
        <v>n/a</v>
      </c>
      <c r="W76" s="109" t="str">
        <f t="shared" si="5"/>
        <v>n/a</v>
      </c>
      <c r="X76" s="110">
        <f t="shared" si="6"/>
        <v>0.983244508</v>
      </c>
      <c r="Y76" s="147"/>
      <c r="Z76" s="103">
        <f t="shared" si="7"/>
        <v>52.17391304</v>
      </c>
      <c r="AA76" s="112">
        <f t="shared" si="8"/>
        <v>14.4673913</v>
      </c>
      <c r="AB76" s="73">
        <v>7.0</v>
      </c>
      <c r="AC76" s="102">
        <v>2.76</v>
      </c>
      <c r="AD76" s="102">
        <v>2.11</v>
      </c>
      <c r="AE76" s="102">
        <v>3.32</v>
      </c>
      <c r="AF76" s="102">
        <v>4.76</v>
      </c>
      <c r="AG76" s="102">
        <v>31.5</v>
      </c>
      <c r="AH76" s="102">
        <v>30.3</v>
      </c>
      <c r="AI76" s="102">
        <v>4.43</v>
      </c>
      <c r="AJ76" s="102">
        <v>13.5</v>
      </c>
      <c r="AK76" s="102">
        <v>6.87</v>
      </c>
      <c r="AL76" s="113">
        <v>171370.0</v>
      </c>
      <c r="AM76" s="114">
        <v>0.1</v>
      </c>
      <c r="AN76" s="102">
        <v>0.45</v>
      </c>
      <c r="AO76" s="115">
        <f t="shared" si="9"/>
        <v>2.412720597</v>
      </c>
      <c r="AP76" s="116">
        <f t="shared" si="10"/>
        <v>16.8801119</v>
      </c>
      <c r="AQ76" s="117">
        <f t="shared" si="11"/>
        <v>74.94733507</v>
      </c>
      <c r="AR76" s="103">
        <f t="array" ref="AR76">INDEX(Historical!$C$7:$C$1381,MATCH(B76,Historical!$B$7:$B$1403,0))*IF(AH76="n/a",1.03,IF(AH76&lt;0,1.01,IF(AH76&gt;10,1.1,(1+AH76/100))))</f>
        <v>1.518</v>
      </c>
      <c r="AS76" s="112">
        <f t="shared" si="12"/>
        <v>1.5852474</v>
      </c>
      <c r="AT76" s="112">
        <f t="shared" ref="AT76:AV76" si="84">IF($AK76="n/a",1.03*AS76,IF($AK76&lt;0,1.01*AS76,IF($AK76&gt;10,1.1*AS76,(1+$AK76/100)*AS76)))</f>
        <v>1.694153896</v>
      </c>
      <c r="AU76" s="112">
        <f t="shared" si="84"/>
        <v>1.810542269</v>
      </c>
      <c r="AV76" s="112">
        <f t="shared" si="84"/>
        <v>1.934926523</v>
      </c>
      <c r="AW76" s="103">
        <f t="shared" si="14"/>
        <v>8.542870088</v>
      </c>
      <c r="AX76" s="118">
        <f t="shared" si="15"/>
        <v>21.3946158</v>
      </c>
      <c r="AY76" s="119">
        <v>1.15</v>
      </c>
      <c r="AZ76" s="114">
        <v>-0.2</v>
      </c>
      <c r="BA76" s="114">
        <v>-31.46</v>
      </c>
      <c r="BB76" s="114">
        <v>-15.55</v>
      </c>
      <c r="BC76" s="114">
        <v>-19.85</v>
      </c>
      <c r="BD76" s="42"/>
      <c r="BE76" s="17">
        <v>2011.0</v>
      </c>
      <c r="BF76" s="17">
        <f t="shared" si="16"/>
        <v>0</v>
      </c>
      <c r="BG76" s="120">
        <v>11.700000000000001</v>
      </c>
      <c r="BH76" s="15"/>
    </row>
    <row r="77" ht="11.25" customHeight="1">
      <c r="A77" s="155" t="s">
        <v>705</v>
      </c>
      <c r="B77" s="99" t="s">
        <v>706</v>
      </c>
      <c r="C77" s="100" t="s">
        <v>118</v>
      </c>
      <c r="D77" s="100" t="s">
        <v>227</v>
      </c>
      <c r="E77" s="101">
        <v>16.0</v>
      </c>
      <c r="F77" s="58">
        <v>250.0</v>
      </c>
      <c r="G77" s="58" t="s">
        <v>121</v>
      </c>
      <c r="H77" s="58" t="s">
        <v>121</v>
      </c>
      <c r="I77" s="150">
        <v>70.45</v>
      </c>
      <c r="J77" s="103">
        <f t="shared" si="2"/>
        <v>1.476224273</v>
      </c>
      <c r="K77" s="104">
        <v>0.26</v>
      </c>
      <c r="L77" s="73">
        <v>4.0</v>
      </c>
      <c r="M77" s="23">
        <f t="shared" si="3"/>
        <v>1.04</v>
      </c>
      <c r="N77" s="105" t="s">
        <v>154</v>
      </c>
      <c r="O77" s="106">
        <v>0.24</v>
      </c>
      <c r="P77" s="107">
        <v>43888.0</v>
      </c>
      <c r="Q77" s="107">
        <v>43903.0</v>
      </c>
      <c r="R77" s="23">
        <f t="shared" si="4"/>
        <v>8.333333333</v>
      </c>
      <c r="S77" s="108">
        <f t="array" ref="S77">IF(INDEX(Historical!$D$7:$D$1379,MATCH(B77,Historical!$B$7:$B$1403,0))=0,"n/a",(INDEX(Historical!$C$7:$C$1381,MATCH(B77,Historical!$B$7:$B$1403,0))/INDEX(Historical!$D$7:$D$1379,MATCH(B77,Historical!$B$7:$B$1403,0))-1)*100)</f>
        <v>9.090909091</v>
      </c>
      <c r="T77" s="108">
        <f t="array" ref="T77">IF(INDEX(Historical!$F$7:$F$1372,MATCH(B77,Historical!$B$7:$B$1403,0))=0,"n/a",((INDEX(Historical!$C$7:$C$1381,MATCH(B77,Historical!$B$7:$B$1403,0))/INDEX(Historical!$F$7:$F$1372,MATCH(B77,Historical!$B$7:$B$1403,0)))^(1/3)-1)*100)</f>
        <v>10.06424163</v>
      </c>
      <c r="U77" s="108">
        <f t="array" ref="U77">IF(INDEX(Historical!$H$7:$H$1372,MATCH(B77,Historical!$B$7:$B$1403,0))=0,"n/a",((INDEX(Historical!$C$7:$C$1381,MATCH(B77,Historical!$B$7:$B$1403,0))/INDEX(Historical!$H$7:$H$1372,MATCH(B77,Historical!$B$7:$B$1403,0)))^(1/5)-1)*100)</f>
        <v>8.789288578</v>
      </c>
      <c r="V77" s="108">
        <f t="array" ref="V77">IF(INDEX(Historical!$O$7:$O$1372,MATCH(B77,Historical!$B$7:$B$1403,0))=0,"n/a",((INDEX(Historical!$C$7:$C$1381,MATCH(B77,Historical!$B$7:$B$1403,0))/INDEX(Historical!$O$7:$O$1372,MATCH(B77,Historical!$B$7:$B$1403,0)))^(1/10)-1)*100)</f>
        <v>12.5877089</v>
      </c>
      <c r="W77" s="109">
        <f t="shared" si="5"/>
        <v>0.6982437112</v>
      </c>
      <c r="X77" s="110">
        <f t="shared" si="6"/>
        <v>0.5231719392</v>
      </c>
      <c r="Y77" s="149"/>
      <c r="Z77" s="103">
        <f t="shared" si="7"/>
        <v>24.94004796</v>
      </c>
      <c r="AA77" s="112">
        <f t="shared" si="8"/>
        <v>16.89448441</v>
      </c>
      <c r="AB77" s="73">
        <v>12.0</v>
      </c>
      <c r="AC77" s="102">
        <v>4.17</v>
      </c>
      <c r="AD77" s="102">
        <v>2.16</v>
      </c>
      <c r="AE77" s="102">
        <v>4.62</v>
      </c>
      <c r="AF77" s="102">
        <v>4.61</v>
      </c>
      <c r="AG77" s="102">
        <v>27.500000000000004</v>
      </c>
      <c r="AH77" s="102">
        <v>8.6</v>
      </c>
      <c r="AI77" s="102">
        <v>10.7</v>
      </c>
      <c r="AJ77" s="102">
        <v>16.8</v>
      </c>
      <c r="AK77" s="102">
        <v>7.829999999999999</v>
      </c>
      <c r="AL77" s="113">
        <v>55130.0</v>
      </c>
      <c r="AM77" s="114">
        <v>0.1</v>
      </c>
      <c r="AN77" s="102">
        <v>1.37</v>
      </c>
      <c r="AO77" s="115">
        <f t="shared" si="9"/>
        <v>-6.628971562</v>
      </c>
      <c r="AP77" s="116">
        <f t="shared" si="10"/>
        <v>10.26551285</v>
      </c>
      <c r="AQ77" s="117">
        <f t="shared" si="11"/>
        <v>86.05085702</v>
      </c>
      <c r="AR77" s="103">
        <f t="array" ref="AR77">INDEX(Historical!$C$7:$C$1381,MATCH(B77,Historical!$B$7:$B$1403,0))*IF(AH77="n/a",1.03,IF(AH77&lt;0,1.01,IF(AH77&gt;10,1.1,(1+AH77/100))))</f>
        <v>1.04256</v>
      </c>
      <c r="AS77" s="112">
        <f t="shared" si="12"/>
        <v>1.146816</v>
      </c>
      <c r="AT77" s="112">
        <f t="shared" ref="AT77:AV77" si="85">IF($AK77="n/a",1.03*AS77,IF($AK77&lt;0,1.01*AS77,IF($AK77&gt;10,1.1*AS77,(1+$AK77/100)*AS77)))</f>
        <v>1.236611693</v>
      </c>
      <c r="AU77" s="112">
        <f t="shared" si="85"/>
        <v>1.333438388</v>
      </c>
      <c r="AV77" s="112">
        <f t="shared" si="85"/>
        <v>1.437846614</v>
      </c>
      <c r="AW77" s="103">
        <f t="shared" si="14"/>
        <v>6.197272695</v>
      </c>
      <c r="AX77" s="118">
        <f t="shared" si="15"/>
        <v>8.796696516</v>
      </c>
      <c r="AY77" s="119">
        <v>1.19</v>
      </c>
      <c r="AZ77" s="114">
        <v>10.13</v>
      </c>
      <c r="BA77" s="114">
        <v>-12.73</v>
      </c>
      <c r="BB77" s="114">
        <v>-6.8500000000000005</v>
      </c>
      <c r="BC77" s="114">
        <v>-3.06</v>
      </c>
      <c r="BD77" s="42"/>
      <c r="BE77" s="17">
        <v>2005.0</v>
      </c>
      <c r="BF77" s="17">
        <f t="shared" si="16"/>
        <v>1</v>
      </c>
      <c r="BG77" s="120">
        <v>8.7</v>
      </c>
      <c r="BH77" s="15"/>
    </row>
    <row r="78" ht="11.25" customHeight="1">
      <c r="A78" s="55" t="s">
        <v>707</v>
      </c>
      <c r="B78" s="99" t="s">
        <v>708</v>
      </c>
      <c r="C78" s="100" t="s">
        <v>272</v>
      </c>
      <c r="D78" s="100" t="s">
        <v>273</v>
      </c>
      <c r="E78" s="101">
        <v>10.0</v>
      </c>
      <c r="F78" s="58">
        <v>394.0</v>
      </c>
      <c r="G78" s="58" t="s">
        <v>168</v>
      </c>
      <c r="H78" s="58" t="s">
        <v>168</v>
      </c>
      <c r="I78" s="150">
        <v>30.27</v>
      </c>
      <c r="J78" s="103">
        <f t="shared" si="2"/>
        <v>4.360753221</v>
      </c>
      <c r="K78" s="104">
        <v>0.33</v>
      </c>
      <c r="L78" s="73">
        <v>4.0</v>
      </c>
      <c r="M78" s="23">
        <f t="shared" si="3"/>
        <v>1.32</v>
      </c>
      <c r="N78" s="105" t="s">
        <v>218</v>
      </c>
      <c r="O78" s="106">
        <v>0.32</v>
      </c>
      <c r="P78" s="107">
        <v>43829.0</v>
      </c>
      <c r="Q78" s="107">
        <v>43844.0</v>
      </c>
      <c r="R78" s="23">
        <f t="shared" si="4"/>
        <v>3.125</v>
      </c>
      <c r="S78" s="108">
        <f t="array" ref="S78">IF(INDEX(Historical!$D$7:$D$1379,MATCH(B78,Historical!$B$7:$B$1403,0))=0,"n/a",(INDEX(Historical!$C$7:$C$1381,MATCH(B78,Historical!$B$7:$B$1403,0))/INDEX(Historical!$D$7:$D$1379,MATCH(B78,Historical!$B$7:$B$1403,0))-1)*100)</f>
        <v>6.666666667</v>
      </c>
      <c r="T78" s="108">
        <f t="array" ref="T78">IF(INDEX(Historical!$F$7:$F$1372,MATCH(B78,Historical!$B$7:$B$1403,0))=0,"n/a",((INDEX(Historical!$C$7:$C$1381,MATCH(B78,Historical!$B$7:$B$1403,0))/INDEX(Historical!$F$7:$F$1372,MATCH(B78,Historical!$B$7:$B$1403,0)))^(1/3)-1)*100)</f>
        <v>15.07391653</v>
      </c>
      <c r="U78" s="108">
        <f t="array" ref="U78">IF(INDEX(Historical!$H$7:$H$1372,MATCH(B78,Historical!$B$7:$B$1403,0))=0,"n/a",((INDEX(Historical!$C$7:$C$1381,MATCH(B78,Historical!$B$7:$B$1403,0))/INDEX(Historical!$H$7:$H$1372,MATCH(B78,Historical!$B$7:$B$1403,0)))^(1/5)-1)*100)</f>
        <v>19.74057111</v>
      </c>
      <c r="V78" s="108">
        <f t="array" ref="V78">IF(INDEX(Historical!$O$7:$O$1372,MATCH(B78,Historical!$B$7:$B$1403,0))=0,"n/a",((INDEX(Historical!$C$7:$C$1381,MATCH(B78,Historical!$B$7:$B$1403,0))/INDEX(Historical!$O$7:$O$1372,MATCH(B78,Historical!$B$7:$B$1403,0)))^(1/10)-1)*100)</f>
        <v>29.03900243</v>
      </c>
      <c r="W78" s="109">
        <f t="shared" si="5"/>
        <v>0.6797950844</v>
      </c>
      <c r="X78" s="110">
        <f t="shared" si="6"/>
        <v>0.2093379757</v>
      </c>
      <c r="Y78" s="147"/>
      <c r="Z78" s="103">
        <f t="shared" si="7"/>
        <v>150</v>
      </c>
      <c r="AA78" s="112">
        <f t="shared" si="8"/>
        <v>34.39772727</v>
      </c>
      <c r="AB78" s="73">
        <v>12.0</v>
      </c>
      <c r="AC78" s="102">
        <v>0.88</v>
      </c>
      <c r="AD78" s="102">
        <v>5.72</v>
      </c>
      <c r="AE78" s="102">
        <v>9.07</v>
      </c>
      <c r="AF78" s="102">
        <v>3.22</v>
      </c>
      <c r="AG78" s="102">
        <v>10.100000000000001</v>
      </c>
      <c r="AH78" s="102">
        <v>19.400000000000002</v>
      </c>
      <c r="AI78" s="102">
        <v>6.09</v>
      </c>
      <c r="AJ78" s="102">
        <v>94.3</v>
      </c>
      <c r="AK78" s="102">
        <v>6.0</v>
      </c>
      <c r="AL78" s="113">
        <v>5840.0</v>
      </c>
      <c r="AM78" s="114">
        <v>0.4</v>
      </c>
      <c r="AN78" s="102">
        <v>1.01</v>
      </c>
      <c r="AO78" s="115">
        <f t="shared" si="9"/>
        <v>-10.29640294</v>
      </c>
      <c r="AP78" s="116">
        <f t="shared" si="10"/>
        <v>24.10132433</v>
      </c>
      <c r="AQ78" s="117">
        <f t="shared" si="11"/>
        <v>121.8715162</v>
      </c>
      <c r="AR78" s="103">
        <f t="array" ref="AR78">INDEX(Historical!$C$7:$C$1381,MATCH(B78,Historical!$B$7:$B$1403,0))*IF(AH78="n/a",1.03,IF(AH78&lt;0,1.01,IF(AH78&gt;10,1.1,(1+AH78/100))))</f>
        <v>1.408</v>
      </c>
      <c r="AS78" s="112">
        <f t="shared" si="12"/>
        <v>1.4937472</v>
      </c>
      <c r="AT78" s="112">
        <f t="shared" ref="AT78:AV78" si="86">IF($AK78="n/a",1.03*AS78,IF($AK78&lt;0,1.01*AS78,IF($AK78&gt;10,1.1*AS78,(1+$AK78/100)*AS78)))</f>
        <v>1.583372032</v>
      </c>
      <c r="AU78" s="112">
        <f t="shared" si="86"/>
        <v>1.678374354</v>
      </c>
      <c r="AV78" s="112">
        <f t="shared" si="86"/>
        <v>1.779076815</v>
      </c>
      <c r="AW78" s="103">
        <f t="shared" si="14"/>
        <v>7.942570401</v>
      </c>
      <c r="AX78" s="118">
        <f t="shared" si="15"/>
        <v>26.23908292</v>
      </c>
      <c r="AY78" s="119">
        <v>0.21</v>
      </c>
      <c r="AZ78" s="114">
        <v>2.21</v>
      </c>
      <c r="BA78" s="114">
        <v>-16.66</v>
      </c>
      <c r="BB78" s="114">
        <v>-3.8899999999999997</v>
      </c>
      <c r="BC78" s="114">
        <v>-8.7</v>
      </c>
      <c r="BD78" s="42"/>
      <c r="BE78" s="17">
        <v>2011.0</v>
      </c>
      <c r="BF78" s="17">
        <f t="shared" si="16"/>
        <v>0</v>
      </c>
      <c r="BG78" s="120">
        <v>4.6</v>
      </c>
      <c r="BH78" s="108"/>
    </row>
    <row r="79" ht="11.25" customHeight="1">
      <c r="A79" s="55" t="s">
        <v>709</v>
      </c>
      <c r="B79" s="99" t="s">
        <v>710</v>
      </c>
      <c r="C79" s="100" t="s">
        <v>136</v>
      </c>
      <c r="D79" s="100" t="s">
        <v>153</v>
      </c>
      <c r="E79" s="101">
        <v>21.0</v>
      </c>
      <c r="F79" s="58">
        <v>163.0</v>
      </c>
      <c r="G79" s="58" t="s">
        <v>168</v>
      </c>
      <c r="H79" s="58" t="s">
        <v>168</v>
      </c>
      <c r="I79" s="150">
        <v>63.25</v>
      </c>
      <c r="J79" s="103">
        <f t="shared" si="2"/>
        <v>2.845849802</v>
      </c>
      <c r="K79" s="144">
        <v>0.45</v>
      </c>
      <c r="L79" s="73">
        <v>4.0</v>
      </c>
      <c r="M79" s="23">
        <f t="shared" si="3"/>
        <v>1.8</v>
      </c>
      <c r="N79" s="105" t="s">
        <v>409</v>
      </c>
      <c r="O79" s="145">
        <v>0.445</v>
      </c>
      <c r="P79" s="107">
        <v>43720.0</v>
      </c>
      <c r="Q79" s="107">
        <v>43735.0</v>
      </c>
      <c r="R79" s="23">
        <f t="shared" si="4"/>
        <v>1.123595506</v>
      </c>
      <c r="S79" s="108">
        <f t="array" ref="S79">IF(INDEX(Historical!$D$7:$D$1379,MATCH(B79,Historical!$B$7:$B$1403,0))=0,"n/a",(INDEX(Historical!$C$7:$C$1381,MATCH(B79,Historical!$B$7:$B$1403,0))/INDEX(Historical!$D$7:$D$1379,MATCH(B79,Historical!$B$7:$B$1403,0))-1)*100)</f>
        <v>2.285714286</v>
      </c>
      <c r="T79" s="108">
        <f t="array" ref="T79">IF(INDEX(Historical!$F$7:$F$1372,MATCH(B79,Historical!$B$7:$B$1403,0))=0,"n/a",((INDEX(Historical!$C$7:$C$1381,MATCH(B79,Historical!$B$7:$B$1403,0))/INDEX(Historical!$F$7:$F$1372,MATCH(B79,Historical!$B$7:$B$1403,0)))^(1/3)-1)*100)</f>
        <v>2.424098394</v>
      </c>
      <c r="U79" s="108">
        <f t="array" ref="U79">IF(INDEX(Historical!$H$7:$H$1372,MATCH(B79,Historical!$B$7:$B$1403,0))=0,"n/a",((INDEX(Historical!$C$7:$C$1381,MATCH(B79,Historical!$B$7:$B$1403,0))/INDEX(Historical!$H$7:$H$1372,MATCH(B79,Historical!$B$7:$B$1403,0)))^(1/5)-1)*100)</f>
        <v>2.757488515</v>
      </c>
      <c r="V79" s="108">
        <f t="array" ref="V79">IF(INDEX(Historical!$O$7:$O$1372,MATCH(B79,Historical!$B$7:$B$1403,0))=0,"n/a",((INDEX(Historical!$C$7:$C$1381,MATCH(B79,Historical!$B$7:$B$1403,0))/INDEX(Historical!$O$7:$O$1372,MATCH(B79,Historical!$B$7:$B$1403,0)))^(1/10)-1)*100)</f>
        <v>6.99331527</v>
      </c>
      <c r="W79" s="109">
        <f t="shared" si="5"/>
        <v>0.3943034753</v>
      </c>
      <c r="X79" s="110" t="str">
        <f t="shared" si="6"/>
        <v>n/a</v>
      </c>
      <c r="Y79" s="133"/>
      <c r="Z79" s="103" t="str">
        <f t="shared" si="7"/>
        <v>n/a</v>
      </c>
      <c r="AA79" s="112" t="str">
        <f t="shared" si="8"/>
        <v>n/a</v>
      </c>
      <c r="AB79" s="73">
        <v>12.0</v>
      </c>
      <c r="AC79" s="102" t="s">
        <v>128</v>
      </c>
      <c r="AD79" s="102" t="s">
        <v>128</v>
      </c>
      <c r="AE79" s="102" t="s">
        <v>128</v>
      </c>
      <c r="AF79" s="102" t="s">
        <v>128</v>
      </c>
      <c r="AG79" s="102" t="s">
        <v>128</v>
      </c>
      <c r="AH79" s="102" t="s">
        <v>128</v>
      </c>
      <c r="AI79" s="102" t="s">
        <v>128</v>
      </c>
      <c r="AJ79" s="102" t="s">
        <v>128</v>
      </c>
      <c r="AK79" s="102" t="s">
        <v>128</v>
      </c>
      <c r="AL79" s="113" t="s">
        <v>128</v>
      </c>
      <c r="AM79" s="114" t="s">
        <v>128</v>
      </c>
      <c r="AN79" s="102" t="s">
        <v>128</v>
      </c>
      <c r="AO79" s="115" t="str">
        <f t="shared" si="9"/>
        <v>n/a</v>
      </c>
      <c r="AP79" s="116">
        <f t="shared" si="10"/>
        <v>5.603338317</v>
      </c>
      <c r="AQ79" s="117" t="str">
        <f t="shared" si="11"/>
        <v>n/a</v>
      </c>
      <c r="AR79" s="103">
        <f t="array" ref="AR79">INDEX(Historical!$C$7:$C$1381,MATCH(B79,Historical!$B$7:$B$1403,0))*IF(AH79="n/a",1.03,IF(AH79&lt;0,1.01,IF(AH79&gt;10,1.1,(1+AH79/100))))</f>
        <v>1.8437</v>
      </c>
      <c r="AS79" s="112">
        <f t="shared" si="12"/>
        <v>1.899011</v>
      </c>
      <c r="AT79" s="112">
        <f t="shared" ref="AT79:AV79" si="87">IF($AK79="n/a",1.03*AS79,IF($AK79&lt;0,1.01*AS79,IF($AK79&gt;10,1.1*AS79,(1+$AK79/100)*AS79)))</f>
        <v>1.95598133</v>
      </c>
      <c r="AU79" s="112">
        <f t="shared" si="87"/>
        <v>2.01466077</v>
      </c>
      <c r="AV79" s="112">
        <f t="shared" si="87"/>
        <v>2.075100593</v>
      </c>
      <c r="AW79" s="103">
        <f t="shared" si="14"/>
        <v>9.788453693</v>
      </c>
      <c r="AX79" s="118">
        <f t="shared" si="15"/>
        <v>15.47581612</v>
      </c>
      <c r="AY79" s="119" t="s">
        <v>128</v>
      </c>
      <c r="AZ79" s="114" t="s">
        <v>128</v>
      </c>
      <c r="BA79" s="114" t="s">
        <v>128</v>
      </c>
      <c r="BB79" s="114" t="s">
        <v>128</v>
      </c>
      <c r="BC79" s="114" t="s">
        <v>128</v>
      </c>
      <c r="BD79" s="42" t="s">
        <v>112</v>
      </c>
      <c r="BE79" s="17">
        <v>1999.0</v>
      </c>
      <c r="BF79" s="17">
        <f t="shared" si="16"/>
        <v>2</v>
      </c>
      <c r="BG79" s="120" t="s">
        <v>128</v>
      </c>
      <c r="BH79" s="108"/>
    </row>
    <row r="80" ht="11.25" customHeight="1">
      <c r="A80" s="155" t="s">
        <v>711</v>
      </c>
      <c r="B80" s="99" t="s">
        <v>712</v>
      </c>
      <c r="C80" s="100" t="s">
        <v>158</v>
      </c>
      <c r="D80" s="100" t="s">
        <v>190</v>
      </c>
      <c r="E80" s="101">
        <v>17.0</v>
      </c>
      <c r="F80" s="58">
        <v>225.0</v>
      </c>
      <c r="G80" s="58" t="s">
        <v>121</v>
      </c>
      <c r="H80" s="58" t="s">
        <v>120</v>
      </c>
      <c r="I80" s="150">
        <v>78.18</v>
      </c>
      <c r="J80" s="103">
        <f t="shared" si="2"/>
        <v>4.809414172</v>
      </c>
      <c r="K80" s="104">
        <v>0.94</v>
      </c>
      <c r="L80" s="73">
        <v>4.0</v>
      </c>
      <c r="M80" s="23">
        <f t="shared" si="3"/>
        <v>3.76</v>
      </c>
      <c r="N80" s="105" t="s">
        <v>425</v>
      </c>
      <c r="O80" s="106">
        <v>0.9175</v>
      </c>
      <c r="P80" s="107">
        <v>43888.0</v>
      </c>
      <c r="Q80" s="107">
        <v>43909.0</v>
      </c>
      <c r="R80" s="23">
        <f t="shared" si="4"/>
        <v>2.452316076</v>
      </c>
      <c r="S80" s="108">
        <f t="array" ref="S80">IF(INDEX(Historical!$D$7:$D$1379,MATCH(B80,Historical!$B$7:$B$1403,0))=0,"n/a",(INDEX(Historical!$C$7:$C$1381,MATCH(B80,Historical!$B$7:$B$1403,0))/INDEX(Historical!$D$7:$D$1379,MATCH(B80,Historical!$B$7:$B$1403,0))-1)*100)</f>
        <v>9.880239521</v>
      </c>
      <c r="T80" s="108">
        <f t="array" ref="T80">IF(INDEX(Historical!$F$7:$F$1372,MATCH(B80,Historical!$B$7:$B$1403,0))=0,"n/a",((INDEX(Historical!$C$7:$C$1381,MATCH(B80,Historical!$B$7:$B$1403,0))/INDEX(Historical!$F$7:$F$1372,MATCH(B80,Historical!$B$7:$B$1403,0)))^(1/3)-1)*100)</f>
        <v>9.438301549</v>
      </c>
      <c r="U80" s="108">
        <f t="array" ref="U80">IF(INDEX(Historical!$H$7:$H$1372,MATCH(B80,Historical!$B$7:$B$1403,0))=0,"n/a",((INDEX(Historical!$C$7:$C$1381,MATCH(B80,Historical!$B$7:$B$1403,0))/INDEX(Historical!$H$7:$H$1372,MATCH(B80,Historical!$B$7:$B$1403,0)))^(1/5)-1)*100)</f>
        <v>8.865673705</v>
      </c>
      <c r="V80" s="108">
        <f t="array" ref="V80">IF(INDEX(Historical!$O$7:$O$1372,MATCH(B80,Historical!$B$7:$B$1403,0))=0,"n/a",((INDEX(Historical!$C$7:$C$1381,MATCH(B80,Historical!$B$7:$B$1403,0))/INDEX(Historical!$O$7:$O$1372,MATCH(B80,Historical!$B$7:$B$1403,0)))^(1/10)-1)*100)</f>
        <v>7.68688178</v>
      </c>
      <c r="W80" s="109">
        <f t="shared" si="5"/>
        <v>1.153351119</v>
      </c>
      <c r="X80" s="110">
        <f t="shared" si="6"/>
        <v>2.061784583</v>
      </c>
      <c r="Y80" s="154"/>
      <c r="Z80" s="103">
        <f t="shared" si="7"/>
        <v>216.091954</v>
      </c>
      <c r="AA80" s="112">
        <f t="shared" si="8"/>
        <v>44.93103448</v>
      </c>
      <c r="AB80" s="73">
        <v>12.0</v>
      </c>
      <c r="AC80" s="102">
        <v>1.74</v>
      </c>
      <c r="AD80" s="102">
        <v>9.22</v>
      </c>
      <c r="AE80" s="102">
        <v>3.88</v>
      </c>
      <c r="AF80" s="102">
        <v>2.3</v>
      </c>
      <c r="AG80" s="102">
        <v>3.4000000000000004</v>
      </c>
      <c r="AH80" s="102">
        <v>12.7</v>
      </c>
      <c r="AI80" s="102">
        <v>5.6000000000000005</v>
      </c>
      <c r="AJ80" s="102">
        <v>4.3</v>
      </c>
      <c r="AK80" s="102">
        <v>4.88</v>
      </c>
      <c r="AL80" s="113">
        <v>64260.00000000001</v>
      </c>
      <c r="AM80" s="114">
        <v>0.2</v>
      </c>
      <c r="AN80" s="102">
        <v>1.48</v>
      </c>
      <c r="AO80" s="115">
        <f t="shared" si="9"/>
        <v>-31.25594661</v>
      </c>
      <c r="AP80" s="116">
        <f t="shared" si="10"/>
        <v>13.67508788</v>
      </c>
      <c r="AQ80" s="117">
        <f t="shared" si="11"/>
        <v>114.3116934</v>
      </c>
      <c r="AR80" s="103">
        <f t="array" ref="AR80">INDEX(Historical!$C$7:$C$1381,MATCH(B80,Historical!$B$7:$B$1403,0))*IF(AH80="n/a",1.03,IF(AH80&lt;0,1.01,IF(AH80&gt;10,1.1,(1+AH80/100))))</f>
        <v>4.037</v>
      </c>
      <c r="AS80" s="112">
        <f t="shared" si="12"/>
        <v>4.263072</v>
      </c>
      <c r="AT80" s="112">
        <f t="shared" ref="AT80:AV80" si="88">IF($AK80="n/a",1.03*AS80,IF($AK80&lt;0,1.01*AS80,IF($AK80&gt;10,1.1*AS80,(1+$AK80/100)*AS80)))</f>
        <v>4.471109914</v>
      </c>
      <c r="AU80" s="112">
        <f t="shared" si="88"/>
        <v>4.689300077</v>
      </c>
      <c r="AV80" s="112">
        <f t="shared" si="88"/>
        <v>4.918137921</v>
      </c>
      <c r="AW80" s="103">
        <f t="shared" si="14"/>
        <v>22.37861991</v>
      </c>
      <c r="AX80" s="118">
        <f t="shared" si="15"/>
        <v>28.62448185</v>
      </c>
      <c r="AY80" s="119">
        <v>0.28</v>
      </c>
      <c r="AZ80" s="114">
        <v>7.670000000000001</v>
      </c>
      <c r="BA80" s="114">
        <v>-13.98</v>
      </c>
      <c r="BB80" s="114">
        <v>-7.049999999999999</v>
      </c>
      <c r="BC80" s="114">
        <v>-2.3</v>
      </c>
      <c r="BD80" s="42"/>
      <c r="BE80" s="17">
        <v>2004.0</v>
      </c>
      <c r="BF80" s="17">
        <f t="shared" si="16"/>
        <v>1</v>
      </c>
      <c r="BG80" s="120">
        <v>0.8999999999999999</v>
      </c>
      <c r="BH80" s="55"/>
    </row>
    <row r="81" ht="11.25" customHeight="1">
      <c r="A81" s="55" t="s">
        <v>713</v>
      </c>
      <c r="B81" s="99" t="s">
        <v>714</v>
      </c>
      <c r="C81" s="100" t="s">
        <v>272</v>
      </c>
      <c r="D81" s="100" t="s">
        <v>273</v>
      </c>
      <c r="E81" s="101">
        <v>10.0</v>
      </c>
      <c r="F81" s="58">
        <v>395.0</v>
      </c>
      <c r="G81" s="58" t="s">
        <v>168</v>
      </c>
      <c r="H81" s="58" t="s">
        <v>168</v>
      </c>
      <c r="I81" s="150">
        <v>38.18</v>
      </c>
      <c r="J81" s="103">
        <f t="shared" si="2"/>
        <v>2.933473023</v>
      </c>
      <c r="K81" s="104">
        <v>0.28</v>
      </c>
      <c r="L81" s="73">
        <v>4.0</v>
      </c>
      <c r="M81" s="23">
        <f t="shared" si="3"/>
        <v>1.12</v>
      </c>
      <c r="N81" s="105" t="s">
        <v>592</v>
      </c>
      <c r="O81" s="106">
        <v>0.26</v>
      </c>
      <c r="P81" s="107">
        <v>43828.0</v>
      </c>
      <c r="Q81" s="107">
        <v>43844.0</v>
      </c>
      <c r="R81" s="23">
        <f t="shared" si="4"/>
        <v>7.692307692</v>
      </c>
      <c r="S81" s="108">
        <f t="array" ref="S81">IF(INDEX(Historical!$D$7:$D$1379,MATCH(B81,Historical!$B$7:$B$1403,0))=0,"n/a",(INDEX(Historical!$C$7:$C$1381,MATCH(B81,Historical!$B$7:$B$1403,0))/INDEX(Historical!$D$7:$D$1379,MATCH(B81,Historical!$B$7:$B$1403,0))-1)*100)</f>
        <v>6</v>
      </c>
      <c r="T81" s="108">
        <f t="array" ref="T81">IF(INDEX(Historical!$F$7:$F$1372,MATCH(B81,Historical!$B$7:$B$1403,0))=0,"n/a",((INDEX(Historical!$C$7:$C$1381,MATCH(B81,Historical!$B$7:$B$1403,0))/INDEX(Historical!$F$7:$F$1372,MATCH(B81,Historical!$B$7:$B$1403,0)))^(1/3)-1)*100)</f>
        <v>6.399861924</v>
      </c>
      <c r="U81" s="108">
        <f t="array" ref="U81">IF(INDEX(Historical!$H$7:$H$1372,MATCH(B81,Historical!$B$7:$B$1403,0))=0,"n/a",((INDEX(Historical!$C$7:$C$1381,MATCH(B81,Historical!$B$7:$B$1403,0))/INDEX(Historical!$H$7:$H$1372,MATCH(B81,Historical!$B$7:$B$1403,0)))^(1/5)-1)*100)</f>
        <v>5.789648871</v>
      </c>
      <c r="V81" s="108">
        <f t="array" ref="V81">IF(INDEX(Historical!$O$7:$O$1372,MATCH(B81,Historical!$B$7:$B$1403,0))=0,"n/a",((INDEX(Historical!$C$7:$C$1381,MATCH(B81,Historical!$B$7:$B$1403,0))/INDEX(Historical!$O$7:$O$1372,MATCH(B81,Historical!$B$7:$B$1403,0)))^(1/10)-1)*100)</f>
        <v>8.07696105</v>
      </c>
      <c r="W81" s="109">
        <f t="shared" si="5"/>
        <v>0.7168102997</v>
      </c>
      <c r="X81" s="110">
        <f t="shared" si="6"/>
        <v>0.1224027245</v>
      </c>
      <c r="Y81" s="147"/>
      <c r="Z81" s="103">
        <f t="shared" si="7"/>
        <v>54.10628019</v>
      </c>
      <c r="AA81" s="112">
        <f t="shared" si="8"/>
        <v>18.44444444</v>
      </c>
      <c r="AB81" s="73">
        <v>12.0</v>
      </c>
      <c r="AC81" s="102">
        <v>2.07</v>
      </c>
      <c r="AD81" s="102">
        <v>2.3</v>
      </c>
      <c r="AE81" s="102">
        <v>7.2</v>
      </c>
      <c r="AF81" s="102">
        <v>2.47</v>
      </c>
      <c r="AG81" s="102">
        <v>14.499999999999998</v>
      </c>
      <c r="AH81" s="102">
        <v>207.20000000000002</v>
      </c>
      <c r="AI81" s="102">
        <v>13.48</v>
      </c>
      <c r="AJ81" s="102">
        <v>47.3</v>
      </c>
      <c r="AK81" s="102">
        <v>8.0</v>
      </c>
      <c r="AL81" s="113">
        <v>6750.0</v>
      </c>
      <c r="AM81" s="114">
        <v>2.0</v>
      </c>
      <c r="AN81" s="102">
        <v>1.7</v>
      </c>
      <c r="AO81" s="115">
        <f t="shared" si="9"/>
        <v>-9.721322551</v>
      </c>
      <c r="AP81" s="116">
        <f t="shared" si="10"/>
        <v>8.723121893</v>
      </c>
      <c r="AQ81" s="117">
        <f t="shared" si="11"/>
        <v>42.29512021</v>
      </c>
      <c r="AR81" s="103">
        <f t="array" ref="AR81">INDEX(Historical!$C$7:$C$1381,MATCH(B81,Historical!$B$7:$B$1403,0))*IF(AH81="n/a",1.03,IF(AH81&lt;0,1.01,IF(AH81&gt;10,1.1,(1+AH81/100))))</f>
        <v>1.166</v>
      </c>
      <c r="AS81" s="112">
        <f t="shared" si="12"/>
        <v>1.2826</v>
      </c>
      <c r="AT81" s="112">
        <f t="shared" ref="AT81:AV81" si="89">IF($AK81="n/a",1.03*AS81,IF($AK81&lt;0,1.01*AS81,IF($AK81&gt;10,1.1*AS81,(1+$AK81/100)*AS81)))</f>
        <v>1.385208</v>
      </c>
      <c r="AU81" s="112">
        <f t="shared" si="89"/>
        <v>1.49602464</v>
      </c>
      <c r="AV81" s="112">
        <f t="shared" si="89"/>
        <v>1.615706611</v>
      </c>
      <c r="AW81" s="103">
        <f t="shared" si="14"/>
        <v>6.945539251</v>
      </c>
      <c r="AX81" s="118">
        <f t="shared" si="15"/>
        <v>18.1915643</v>
      </c>
      <c r="AY81" s="119">
        <v>0.73</v>
      </c>
      <c r="AZ81" s="114">
        <v>0.13</v>
      </c>
      <c r="BA81" s="114">
        <v>-16.25</v>
      </c>
      <c r="BB81" s="114">
        <v>-10.91</v>
      </c>
      <c r="BC81" s="114">
        <v>-9.41</v>
      </c>
      <c r="BD81" s="42"/>
      <c r="BE81" s="17">
        <v>2011.0</v>
      </c>
      <c r="BF81" s="17">
        <f t="shared" si="16"/>
        <v>0</v>
      </c>
      <c r="BG81" s="120">
        <v>4.2</v>
      </c>
      <c r="BH81" s="55"/>
    </row>
    <row r="82" ht="11.25" customHeight="1">
      <c r="A82" s="151" t="s">
        <v>715</v>
      </c>
      <c r="B82" s="122" t="s">
        <v>716</v>
      </c>
      <c r="C82" s="100" t="s">
        <v>136</v>
      </c>
      <c r="D82" s="100" t="s">
        <v>137</v>
      </c>
      <c r="E82" s="123">
        <v>17.0</v>
      </c>
      <c r="F82" s="58">
        <v>204.0</v>
      </c>
      <c r="G82" s="124" t="s">
        <v>121</v>
      </c>
      <c r="H82" s="124" t="s">
        <v>121</v>
      </c>
      <c r="I82" s="216">
        <v>14.27</v>
      </c>
      <c r="J82" s="126">
        <f t="shared" si="2"/>
        <v>4.064470918</v>
      </c>
      <c r="K82" s="127">
        <v>0.145</v>
      </c>
      <c r="L82" s="128">
        <v>4.0</v>
      </c>
      <c r="M82" s="129">
        <f t="shared" si="3"/>
        <v>0.58</v>
      </c>
      <c r="N82" s="130" t="s">
        <v>147</v>
      </c>
      <c r="O82" s="131">
        <v>0.1425</v>
      </c>
      <c r="P82" s="173">
        <v>43585.0</v>
      </c>
      <c r="Q82" s="173">
        <v>43600.0</v>
      </c>
      <c r="R82" s="129">
        <f t="shared" si="4"/>
        <v>1.754385965</v>
      </c>
      <c r="S82" s="108">
        <f t="array" ref="S82">IF(INDEX(Historical!$D$7:$D$1379,MATCH(B82,Historical!$B$7:$B$1403,0))=0,"n/a",(INDEX(Historical!$C$7:$C$1381,MATCH(B82,Historical!$B$7:$B$1403,0))/INDEX(Historical!$D$7:$D$1379,MATCH(B82,Historical!$B$7:$B$1403,0))-1)*100)</f>
        <v>1.762114537</v>
      </c>
      <c r="T82" s="108">
        <f t="array" ref="T82">IF(INDEX(Historical!$F$7:$F$1372,MATCH(B82,Historical!$B$7:$B$1403,0))=0,"n/a",((INDEX(Historical!$C$7:$C$1381,MATCH(B82,Historical!$B$7:$B$1403,0))/INDEX(Historical!$F$7:$F$1372,MATCH(B82,Historical!$B$7:$B$1403,0)))^(1/3)-1)*100)</f>
        <v>1.794103451</v>
      </c>
      <c r="U82" s="108">
        <f t="array" ref="U82">IF(INDEX(Historical!$H$7:$H$1372,MATCH(B82,Historical!$B$7:$B$1403,0))=0,"n/a",((INDEX(Historical!$C$7:$C$1381,MATCH(B82,Historical!$B$7:$B$1403,0))/INDEX(Historical!$H$7:$H$1372,MATCH(B82,Historical!$B$7:$B$1403,0)))^(1/5)-1)*100)</f>
        <v>2.041373837</v>
      </c>
      <c r="V82" s="108">
        <f t="array" ref="V82">IF(INDEX(Historical!$O$7:$O$1372,MATCH(B82,Historical!$B$7:$B$1403,0))=0,"n/a",((INDEX(Historical!$C$7:$C$1381,MATCH(B82,Historical!$B$7:$B$1403,0))/INDEX(Historical!$O$7:$O$1372,MATCH(B82,Historical!$B$7:$B$1403,0)))^(1/10)-1)*100)</f>
        <v>2.698445837</v>
      </c>
      <c r="W82" s="109">
        <f t="shared" si="5"/>
        <v>0.7564998373</v>
      </c>
      <c r="X82" s="110" t="str">
        <f t="shared" si="6"/>
        <v>n/a</v>
      </c>
      <c r="Y82" s="122"/>
      <c r="Z82" s="126">
        <f t="shared" si="7"/>
        <v>92.06349206</v>
      </c>
      <c r="AA82" s="134">
        <f t="shared" si="8"/>
        <v>22.65079365</v>
      </c>
      <c r="AB82" s="128">
        <v>12.0</v>
      </c>
      <c r="AC82" s="125">
        <v>0.63</v>
      </c>
      <c r="AD82" s="125">
        <v>2.27</v>
      </c>
      <c r="AE82" s="125">
        <v>0.5</v>
      </c>
      <c r="AF82" s="125">
        <v>0.92</v>
      </c>
      <c r="AG82" s="125">
        <v>4.2</v>
      </c>
      <c r="AH82" s="125">
        <v>-568.6</v>
      </c>
      <c r="AI82" s="125">
        <v>32.53</v>
      </c>
      <c r="AJ82" s="125">
        <v>-25.900000000000002</v>
      </c>
      <c r="AK82" s="125">
        <v>10.0</v>
      </c>
      <c r="AL82" s="135">
        <v>395.56</v>
      </c>
      <c r="AM82" s="136">
        <v>0.7000000000000001</v>
      </c>
      <c r="AN82" s="125">
        <v>0.09</v>
      </c>
      <c r="AO82" s="137">
        <f t="shared" si="9"/>
        <v>-16.5449489</v>
      </c>
      <c r="AP82" s="138">
        <f t="shared" si="10"/>
        <v>6.105844755</v>
      </c>
      <c r="AQ82" s="139">
        <f t="shared" si="11"/>
        <v>-3.762492508</v>
      </c>
      <c r="AR82" s="103">
        <f t="array" ref="AR82">INDEX(Historical!$C$7:$C$1381,MATCH(B82,Historical!$B$7:$B$1403,0))*IF(AH82="n/a",1.03,IF(AH82&lt;0,1.01,IF(AH82&gt;10,1.1,(1+AH82/100))))</f>
        <v>0.583275</v>
      </c>
      <c r="AS82" s="134">
        <f t="shared" si="12"/>
        <v>0.6416025</v>
      </c>
      <c r="AT82" s="134">
        <f t="shared" ref="AT82:AV82" si="90">IF($AK82="n/a",1.03*AS82,IF($AK82&lt;0,1.01*AS82,IF($AK82&gt;10,1.1*AS82,(1+$AK82/100)*AS82)))</f>
        <v>0.70576275</v>
      </c>
      <c r="AU82" s="134">
        <f t="shared" si="90"/>
        <v>0.776339025</v>
      </c>
      <c r="AV82" s="134">
        <f t="shared" si="90"/>
        <v>0.8539729275</v>
      </c>
      <c r="AW82" s="126">
        <f t="shared" si="14"/>
        <v>3.560952203</v>
      </c>
      <c r="AX82" s="140">
        <f t="shared" si="15"/>
        <v>24.95411494</v>
      </c>
      <c r="AY82" s="141">
        <v>0.32</v>
      </c>
      <c r="AZ82" s="136">
        <v>14.899999999999999</v>
      </c>
      <c r="BA82" s="136">
        <v>-7.53</v>
      </c>
      <c r="BB82" s="136">
        <v>-1.94</v>
      </c>
      <c r="BC82" s="136">
        <v>-2.11</v>
      </c>
      <c r="BD82" s="142"/>
      <c r="BE82" s="17">
        <v>2003.0</v>
      </c>
      <c r="BF82" s="17">
        <f t="shared" si="16"/>
        <v>1</v>
      </c>
      <c r="BG82" s="143">
        <v>1.0</v>
      </c>
      <c r="BH82" s="224"/>
    </row>
    <row r="83" ht="11.25" customHeight="1">
      <c r="A83" s="155" t="s">
        <v>717</v>
      </c>
      <c r="B83" s="133" t="s">
        <v>718</v>
      </c>
      <c r="C83" s="100" t="s">
        <v>136</v>
      </c>
      <c r="D83" s="100" t="s">
        <v>137</v>
      </c>
      <c r="E83" s="101">
        <v>17.0</v>
      </c>
      <c r="F83" s="58">
        <v>205.0</v>
      </c>
      <c r="G83" s="58" t="s">
        <v>168</v>
      </c>
      <c r="H83" s="58" t="s">
        <v>168</v>
      </c>
      <c r="I83" s="150">
        <v>11.71</v>
      </c>
      <c r="J83" s="103">
        <f t="shared" si="2"/>
        <v>4.355251921</v>
      </c>
      <c r="K83" s="104">
        <v>0.1275</v>
      </c>
      <c r="L83" s="73">
        <v>4.0</v>
      </c>
      <c r="M83" s="23">
        <f t="shared" si="3"/>
        <v>0.51</v>
      </c>
      <c r="N83" s="105" t="s">
        <v>147</v>
      </c>
      <c r="O83" s="106">
        <v>0.125</v>
      </c>
      <c r="P83" s="146">
        <v>43585.0</v>
      </c>
      <c r="Q83" s="146">
        <v>43600.0</v>
      </c>
      <c r="R83" s="23">
        <f t="shared" si="4"/>
        <v>2</v>
      </c>
      <c r="S83" s="108">
        <f t="array" ref="S83">IF(INDEX(Historical!$D$7:$D$1379,MATCH(B83,Historical!$B$7:$B$1403,0))=0,"n/a",(INDEX(Historical!$C$7:$C$1381,MATCH(B83,Historical!$B$7:$B$1403,0))/INDEX(Historical!$D$7:$D$1379,MATCH(B83,Historical!$B$7:$B$1403,0))-1)*100)</f>
        <v>2.010050251</v>
      </c>
      <c r="T83" s="108">
        <f t="array" ref="T83">IF(INDEX(Historical!$F$7:$F$1372,MATCH(B83,Historical!$B$7:$B$1403,0))=0,"n/a",((INDEX(Historical!$C$7:$C$1381,MATCH(B83,Historical!$B$7:$B$1403,0))/INDEX(Historical!$F$7:$F$1372,MATCH(B83,Historical!$B$7:$B$1403,0)))^(1/3)-1)*100)</f>
        <v>2.051851925</v>
      </c>
      <c r="U83" s="108">
        <f t="array" ref="U83">IF(INDEX(Historical!$H$7:$H$1372,MATCH(B83,Historical!$B$7:$B$1403,0))=0,"n/a",((INDEX(Historical!$C$7:$C$1381,MATCH(B83,Historical!$B$7:$B$1403,0))/INDEX(Historical!$H$7:$H$1372,MATCH(B83,Historical!$B$7:$B$1403,0)))^(1/5)-1)*100)</f>
        <v>1.852339998</v>
      </c>
      <c r="V83" s="108">
        <f t="array" ref="V83">IF(INDEX(Historical!$O$7:$O$1372,MATCH(B83,Historical!$B$7:$B$1403,0))=0,"n/a",((INDEX(Historical!$C$7:$C$1381,MATCH(B83,Historical!$B$7:$B$1403,0))/INDEX(Historical!$O$7:$O$1372,MATCH(B83,Historical!$B$7:$B$1403,0)))^(1/10)-1)*100)</f>
        <v>2.602900607</v>
      </c>
      <c r="W83" s="109">
        <f t="shared" si="5"/>
        <v>0.7116445374</v>
      </c>
      <c r="X83" s="110" t="str">
        <f t="shared" si="6"/>
        <v>n/a</v>
      </c>
      <c r="Y83" s="99"/>
      <c r="Z83" s="103">
        <f t="shared" si="7"/>
        <v>80.95238095</v>
      </c>
      <c r="AA83" s="112">
        <f t="shared" si="8"/>
        <v>18.58730159</v>
      </c>
      <c r="AB83" s="73">
        <v>12.0</v>
      </c>
      <c r="AC83" s="102">
        <v>0.63</v>
      </c>
      <c r="AD83" s="102" t="s">
        <v>128</v>
      </c>
      <c r="AE83" s="102">
        <v>0.08</v>
      </c>
      <c r="AF83" s="102">
        <v>0.76</v>
      </c>
      <c r="AG83" s="102" t="s">
        <v>128</v>
      </c>
      <c r="AH83" s="102" t="s">
        <v>128</v>
      </c>
      <c r="AI83" s="102" t="s">
        <v>128</v>
      </c>
      <c r="AJ83" s="102" t="s">
        <v>128</v>
      </c>
      <c r="AK83" s="102" t="s">
        <v>128</v>
      </c>
      <c r="AL83" s="113">
        <v>65.3</v>
      </c>
      <c r="AM83" s="114">
        <v>3.42</v>
      </c>
      <c r="AN83" s="102" t="s">
        <v>128</v>
      </c>
      <c r="AO83" s="115">
        <f t="shared" si="9"/>
        <v>-12.37970967</v>
      </c>
      <c r="AP83" s="116">
        <f t="shared" si="10"/>
        <v>6.20759192</v>
      </c>
      <c r="AQ83" s="117">
        <f t="shared" si="11"/>
        <v>-20.76378716</v>
      </c>
      <c r="AR83" s="103">
        <f t="array" ref="AR83">INDEX(Historical!$C$7:$C$1381,MATCH(B83,Historical!$B$7:$B$1403,0))*IF(AH83="n/a",1.03,IF(AH83&lt;0,1.01,IF(AH83&gt;10,1.1,(1+AH83/100))))</f>
        <v>0.522725</v>
      </c>
      <c r="AS83" s="112">
        <f t="shared" si="12"/>
        <v>0.53840675</v>
      </c>
      <c r="AT83" s="112">
        <f t="shared" ref="AT83:AV83" si="91">IF($AK83="n/a",1.03*AS83,IF($AK83&lt;0,1.01*AS83,IF($AK83&gt;10,1.1*AS83,(1+$AK83/100)*AS83)))</f>
        <v>0.5545589525</v>
      </c>
      <c r="AU83" s="112">
        <f t="shared" si="91"/>
        <v>0.5711957211</v>
      </c>
      <c r="AV83" s="112">
        <f t="shared" si="91"/>
        <v>0.5883315927</v>
      </c>
      <c r="AW83" s="103">
        <f t="shared" si="14"/>
        <v>2.775218016</v>
      </c>
      <c r="AX83" s="118">
        <f t="shared" si="15"/>
        <v>23.69955607</v>
      </c>
      <c r="AY83" s="119" t="s">
        <v>128</v>
      </c>
      <c r="AZ83" s="114">
        <v>0.95</v>
      </c>
      <c r="BA83" s="114">
        <v>-20.880000000000003</v>
      </c>
      <c r="BB83" s="114">
        <v>-6.79</v>
      </c>
      <c r="BC83" s="114">
        <v>-11.379999999999999</v>
      </c>
      <c r="BD83" s="42"/>
      <c r="BE83" s="17">
        <v>2003.0</v>
      </c>
      <c r="BF83" s="17">
        <f t="shared" si="16"/>
        <v>1</v>
      </c>
      <c r="BG83" s="120" t="s">
        <v>128</v>
      </c>
      <c r="BH83" s="15"/>
    </row>
    <row r="84" ht="11.25" customHeight="1">
      <c r="A84" s="155" t="s">
        <v>719</v>
      </c>
      <c r="B84" s="99" t="s">
        <v>720</v>
      </c>
      <c r="C84" s="100" t="s">
        <v>272</v>
      </c>
      <c r="D84" s="100" t="s">
        <v>273</v>
      </c>
      <c r="E84" s="101">
        <v>15.0</v>
      </c>
      <c r="F84" s="58">
        <v>254.0</v>
      </c>
      <c r="G84" s="58" t="s">
        <v>168</v>
      </c>
      <c r="H84" s="58" t="s">
        <v>168</v>
      </c>
      <c r="I84" s="150">
        <v>120.11</v>
      </c>
      <c r="J84" s="103">
        <f t="shared" si="2"/>
        <v>3.596703022</v>
      </c>
      <c r="K84" s="104">
        <v>1.08</v>
      </c>
      <c r="L84" s="73">
        <v>4.0</v>
      </c>
      <c r="M84" s="23">
        <f t="shared" si="3"/>
        <v>4.32</v>
      </c>
      <c r="N84" s="105" t="s">
        <v>409</v>
      </c>
      <c r="O84" s="106">
        <v>1.01</v>
      </c>
      <c r="P84" s="146">
        <v>43538.0</v>
      </c>
      <c r="Q84" s="146">
        <v>43553.0</v>
      </c>
      <c r="R84" s="23">
        <f t="shared" si="4"/>
        <v>6.930693069</v>
      </c>
      <c r="S84" s="108">
        <f t="array" ref="S84">IF(INDEX(Historical!$D$7:$D$1379,MATCH(B84,Historical!$B$7:$B$1403,0))=0,"n/a",(INDEX(Historical!$C$7:$C$1381,MATCH(B84,Historical!$B$7:$B$1403,0))/INDEX(Historical!$D$7:$D$1379,MATCH(B84,Historical!$B$7:$B$1403,0))-1)*100)</f>
        <v>7.323232323</v>
      </c>
      <c r="T84" s="108">
        <f t="array" ref="T84">IF(INDEX(Historical!$F$7:$F$1372,MATCH(B84,Historical!$B$7:$B$1403,0))=0,"n/a",((INDEX(Historical!$C$7:$C$1381,MATCH(B84,Historical!$B$7:$B$1403,0))/INDEX(Historical!$F$7:$F$1372,MATCH(B84,Historical!$B$7:$B$1403,0)))^(1/3)-1)*100)</f>
        <v>6.483443939</v>
      </c>
      <c r="U84" s="108">
        <f t="array" ref="U84">IF(INDEX(Historical!$H$7:$H$1372,MATCH(B84,Historical!$B$7:$B$1403,0))=0,"n/a",((INDEX(Historical!$C$7:$C$1381,MATCH(B84,Historical!$B$7:$B$1403,0))/INDEX(Historical!$H$7:$H$1372,MATCH(B84,Historical!$B$7:$B$1403,0)))^(1/5)-1)*100)</f>
        <v>5.063089909</v>
      </c>
      <c r="V84" s="108">
        <f t="array" ref="V84">IF(INDEX(Historical!$O$7:$O$1372,MATCH(B84,Historical!$B$7:$B$1403,0))=0,"n/a",((INDEX(Historical!$C$7:$C$1381,MATCH(B84,Historical!$B$7:$B$1403,0))/INDEX(Historical!$O$7:$O$1372,MATCH(B84,Historical!$B$7:$B$1403,0)))^(1/10)-1)*100)</f>
        <v>12.15161094</v>
      </c>
      <c r="W84" s="109">
        <f t="shared" si="5"/>
        <v>0.4166599748</v>
      </c>
      <c r="X84" s="110" t="str">
        <f t="shared" si="6"/>
        <v>n/a</v>
      </c>
      <c r="Y84" s="99"/>
      <c r="Z84" s="103">
        <f t="shared" si="7"/>
        <v>183.8297872</v>
      </c>
      <c r="AA84" s="112">
        <f t="shared" si="8"/>
        <v>51.1106383</v>
      </c>
      <c r="AB84" s="73">
        <v>12.0</v>
      </c>
      <c r="AC84" s="102">
        <v>2.35</v>
      </c>
      <c r="AD84" s="102">
        <v>3.07</v>
      </c>
      <c r="AE84" s="102">
        <v>7.8</v>
      </c>
      <c r="AF84" s="102">
        <v>3.0</v>
      </c>
      <c r="AG84" s="102">
        <v>2.7</v>
      </c>
      <c r="AH84" s="102">
        <v>22.2</v>
      </c>
      <c r="AI84" s="102">
        <v>28.560000000000002</v>
      </c>
      <c r="AJ84" s="102">
        <v>-10.6</v>
      </c>
      <c r="AK84" s="102">
        <v>16.66</v>
      </c>
      <c r="AL84" s="113">
        <v>25030.0</v>
      </c>
      <c r="AM84" s="114">
        <v>0.04</v>
      </c>
      <c r="AN84" s="102">
        <v>1.33</v>
      </c>
      <c r="AO84" s="115">
        <f t="shared" si="9"/>
        <v>-42.45084537</v>
      </c>
      <c r="AP84" s="116">
        <f t="shared" si="10"/>
        <v>8.659792931</v>
      </c>
      <c r="AQ84" s="117">
        <f t="shared" si="11"/>
        <v>161.0507953</v>
      </c>
      <c r="AR84" s="103">
        <f t="array" ref="AR84">INDEX(Historical!$C$7:$C$1381,MATCH(B84,Historical!$B$7:$B$1403,0))*IF(AH84="n/a",1.03,IF(AH84&lt;0,1.01,IF(AH84&gt;10,1.1,(1+AH84/100))))</f>
        <v>4.675</v>
      </c>
      <c r="AS84" s="112">
        <f t="shared" si="12"/>
        <v>5.1425</v>
      </c>
      <c r="AT84" s="112">
        <f t="shared" ref="AT84:AV84" si="92">IF($AK84="n/a",1.03*AS84,IF($AK84&lt;0,1.01*AS84,IF($AK84&gt;10,1.1*AS84,(1+$AK84/100)*AS84)))</f>
        <v>5.65675</v>
      </c>
      <c r="AU84" s="112">
        <f t="shared" si="92"/>
        <v>6.222425</v>
      </c>
      <c r="AV84" s="112">
        <f t="shared" si="92"/>
        <v>6.8446675</v>
      </c>
      <c r="AW84" s="103">
        <f t="shared" si="14"/>
        <v>28.5413425</v>
      </c>
      <c r="AX84" s="118">
        <f t="shared" si="15"/>
        <v>23.76266964</v>
      </c>
      <c r="AY84" s="119">
        <v>0.54</v>
      </c>
      <c r="AZ84" s="114">
        <v>8.36</v>
      </c>
      <c r="BA84" s="114">
        <v>-13.25</v>
      </c>
      <c r="BB84" s="114">
        <v>-3.0700000000000003</v>
      </c>
      <c r="BC84" s="114">
        <v>-1.8900000000000001</v>
      </c>
      <c r="BD84" s="42"/>
      <c r="BE84" s="17">
        <v>2005.0</v>
      </c>
      <c r="BF84" s="17">
        <f t="shared" si="16"/>
        <v>1</v>
      </c>
      <c r="BG84" s="120">
        <v>1.0</v>
      </c>
      <c r="BH84" s="15"/>
    </row>
    <row r="85" ht="11.25" customHeight="1">
      <c r="A85" s="55" t="s">
        <v>721</v>
      </c>
      <c r="B85" s="99" t="s">
        <v>722</v>
      </c>
      <c r="C85" s="100" t="s">
        <v>158</v>
      </c>
      <c r="D85" s="100" t="s">
        <v>190</v>
      </c>
      <c r="E85" s="101">
        <v>11.0</v>
      </c>
      <c r="F85" s="58">
        <v>317.0</v>
      </c>
      <c r="G85" s="58" t="s">
        <v>120</v>
      </c>
      <c r="H85" s="58" t="s">
        <v>120</v>
      </c>
      <c r="I85" s="150">
        <v>111.67</v>
      </c>
      <c r="J85" s="103">
        <f t="shared" si="2"/>
        <v>3.62675741</v>
      </c>
      <c r="K85" s="104">
        <v>1.0125</v>
      </c>
      <c r="L85" s="73">
        <v>4.0</v>
      </c>
      <c r="M85" s="23">
        <f t="shared" si="3"/>
        <v>4.05</v>
      </c>
      <c r="N85" s="105" t="s">
        <v>592</v>
      </c>
      <c r="O85" s="106">
        <v>0.945</v>
      </c>
      <c r="P85" s="107">
        <v>43812.0</v>
      </c>
      <c r="Q85" s="107">
        <v>43845.0</v>
      </c>
      <c r="R85" s="23">
        <f t="shared" si="4"/>
        <v>7.142857143</v>
      </c>
      <c r="S85" s="108">
        <f t="array" ref="S85">IF(INDEX(Historical!$D$7:$D$1379,MATCH(B85,Historical!$B$7:$B$1403,0))=0,"n/a",(INDEX(Historical!$C$7:$C$1381,MATCH(B85,Historical!$B$7:$B$1403,0))/INDEX(Historical!$D$7:$D$1379,MATCH(B85,Historical!$B$7:$B$1403,0))-1)*100)</f>
        <v>7.142857143</v>
      </c>
      <c r="T85" s="108">
        <f t="array" ref="T85">IF(INDEX(Historical!$F$7:$F$1372,MATCH(B85,Historical!$B$7:$B$1403,0))=0,"n/a",((INDEX(Historical!$C$7:$C$1381,MATCH(B85,Historical!$B$7:$B$1403,0))/INDEX(Historical!$F$7:$F$1372,MATCH(B85,Historical!$B$7:$B$1403,0)))^(1/3)-1)*100)</f>
        <v>7.064878326</v>
      </c>
      <c r="U85" s="108">
        <f t="array" ref="U85">IF(INDEX(Historical!$H$7:$H$1372,MATCH(B85,Historical!$B$7:$B$1403,0))=0,"n/a",((INDEX(Historical!$C$7:$C$1381,MATCH(B85,Historical!$B$7:$B$1403,0))/INDEX(Historical!$H$7:$H$1372,MATCH(B85,Historical!$B$7:$B$1403,0)))^(1/5)-1)*100)</f>
        <v>7.321183898</v>
      </c>
      <c r="V85" s="108">
        <f t="array" ref="V85">IF(INDEX(Historical!$O$7:$O$1372,MATCH(B85,Historical!$B$7:$B$1403,0))=0,"n/a",((INDEX(Historical!$C$7:$C$1381,MATCH(B85,Historical!$B$7:$B$1403,0))/INDEX(Historical!$O$7:$O$1372,MATCH(B85,Historical!$B$7:$B$1403,0)))^(1/10)-1)*100)</f>
        <v>5.953569873</v>
      </c>
      <c r="W85" s="109">
        <f t="shared" si="5"/>
        <v>1.229713274</v>
      </c>
      <c r="X85" s="110">
        <f t="shared" si="6"/>
        <v>1.702600907</v>
      </c>
      <c r="Y85" s="147"/>
      <c r="Z85" s="103">
        <f t="shared" si="7"/>
        <v>64.28571429</v>
      </c>
      <c r="AA85" s="112">
        <f t="shared" si="8"/>
        <v>17.72539683</v>
      </c>
      <c r="AB85" s="73">
        <v>12.0</v>
      </c>
      <c r="AC85" s="102">
        <v>6.3</v>
      </c>
      <c r="AD85" s="102">
        <v>2.95</v>
      </c>
      <c r="AE85" s="102">
        <v>1.68</v>
      </c>
      <c r="AF85" s="102">
        <v>1.83</v>
      </c>
      <c r="AG85" s="102">
        <v>10.8</v>
      </c>
      <c r="AH85" s="102">
        <v>0.2</v>
      </c>
      <c r="AI85" s="102">
        <v>7.16</v>
      </c>
      <c r="AJ85" s="102">
        <v>4.3</v>
      </c>
      <c r="AK85" s="102">
        <v>6.0</v>
      </c>
      <c r="AL85" s="113">
        <v>21310.0</v>
      </c>
      <c r="AM85" s="114">
        <v>0.3</v>
      </c>
      <c r="AN85" s="102">
        <v>1.5</v>
      </c>
      <c r="AO85" s="115">
        <f t="shared" si="9"/>
        <v>-6.777455517</v>
      </c>
      <c r="AP85" s="116">
        <f t="shared" si="10"/>
        <v>10.94794131</v>
      </c>
      <c r="AQ85" s="117">
        <f t="shared" si="11"/>
        <v>20.0693803</v>
      </c>
      <c r="AR85" s="103">
        <f t="array" ref="AR85">INDEX(Historical!$C$7:$C$1381,MATCH(B85,Historical!$B$7:$B$1403,0))*IF(AH85="n/a",1.03,IF(AH85&lt;0,1.01,IF(AH85&gt;10,1.1,(1+AH85/100))))</f>
        <v>3.78756</v>
      </c>
      <c r="AS85" s="112">
        <f t="shared" si="12"/>
        <v>4.058749296</v>
      </c>
      <c r="AT85" s="112">
        <f t="shared" ref="AT85:AV85" si="93">IF($AK85="n/a",1.03*AS85,IF($AK85&lt;0,1.01*AS85,IF($AK85&gt;10,1.1*AS85,(1+$AK85/100)*AS85)))</f>
        <v>4.302274254</v>
      </c>
      <c r="AU85" s="112">
        <f t="shared" si="93"/>
        <v>4.560410709</v>
      </c>
      <c r="AV85" s="112">
        <f t="shared" si="93"/>
        <v>4.834035352</v>
      </c>
      <c r="AW85" s="103">
        <f t="shared" si="14"/>
        <v>21.54302961</v>
      </c>
      <c r="AX85" s="118">
        <f t="shared" si="15"/>
        <v>19.29168945</v>
      </c>
      <c r="AY85" s="119">
        <v>0.3</v>
      </c>
      <c r="AZ85" s="114">
        <v>-5.3100000000000005</v>
      </c>
      <c r="BA85" s="114">
        <v>-17.69</v>
      </c>
      <c r="BB85" s="114">
        <v>-14.799999999999999</v>
      </c>
      <c r="BC85" s="114">
        <v>-13.38</v>
      </c>
      <c r="BD85" s="42"/>
      <c r="BE85" s="17">
        <v>2010.0</v>
      </c>
      <c r="BF85" s="17">
        <f t="shared" si="16"/>
        <v>0</v>
      </c>
      <c r="BG85" s="120">
        <v>3.0</v>
      </c>
      <c r="BH85" s="15"/>
    </row>
    <row r="86" ht="11.25" customHeight="1">
      <c r="A86" s="155" t="s">
        <v>723</v>
      </c>
      <c r="B86" s="99" t="s">
        <v>724</v>
      </c>
      <c r="C86" s="100" t="s">
        <v>158</v>
      </c>
      <c r="D86" s="100" t="s">
        <v>362</v>
      </c>
      <c r="E86" s="101">
        <v>15.0</v>
      </c>
      <c r="F86" s="58">
        <v>262.0</v>
      </c>
      <c r="G86" s="58" t="s">
        <v>121</v>
      </c>
      <c r="H86" s="58" t="s">
        <v>121</v>
      </c>
      <c r="I86" s="150">
        <v>91.7</v>
      </c>
      <c r="J86" s="103">
        <f t="shared" si="2"/>
        <v>4.122137405</v>
      </c>
      <c r="K86" s="104">
        <v>0.945</v>
      </c>
      <c r="L86" s="73">
        <v>4.0</v>
      </c>
      <c r="M86" s="23">
        <f t="shared" si="3"/>
        <v>3.78</v>
      </c>
      <c r="N86" s="105" t="s">
        <v>510</v>
      </c>
      <c r="O86" s="106">
        <v>0.9275</v>
      </c>
      <c r="P86" s="107">
        <v>43692.0</v>
      </c>
      <c r="Q86" s="107">
        <v>43724.0</v>
      </c>
      <c r="R86" s="23">
        <f t="shared" si="4"/>
        <v>1.886792453</v>
      </c>
      <c r="S86" s="108">
        <f t="array" ref="S86">IF(INDEX(Historical!$D$7:$D$1379,MATCH(B86,Historical!$B$7:$B$1403,0))=0,"n/a",(INDEX(Historical!$C$7:$C$1381,MATCH(B86,Historical!$B$7:$B$1403,0))/INDEX(Historical!$D$7:$D$1379,MATCH(B86,Historical!$B$7:$B$1403,0))-1)*100)</f>
        <v>2.99779978</v>
      </c>
      <c r="T86" s="108">
        <f t="array" ref="T86">IF(INDEX(Historical!$F$7:$F$1372,MATCH(B86,Historical!$B$7:$B$1403,0))=0,"n/a",((INDEX(Historical!$C$7:$C$1381,MATCH(B86,Historical!$B$7:$B$1403,0))/INDEX(Historical!$F$7:$F$1372,MATCH(B86,Historical!$B$7:$B$1403,0)))^(1/3)-1)*100)</f>
        <v>3.682194692</v>
      </c>
      <c r="U86" s="108">
        <f t="array" ref="U86">IF(INDEX(Historical!$H$7:$H$1372,MATCH(B86,Historical!$B$7:$B$1403,0))=0,"n/a",((INDEX(Historical!$C$7:$C$1381,MATCH(B86,Historical!$B$7:$B$1403,0))/INDEX(Historical!$H$7:$H$1372,MATCH(B86,Historical!$B$7:$B$1403,0)))^(1/5)-1)*100)</f>
        <v>3.520951153</v>
      </c>
      <c r="V86" s="108">
        <f t="array" ref="V86">IF(INDEX(Historical!$O$7:$O$1372,MATCH(B86,Historical!$B$7:$B$1403,0))=0,"n/a",((INDEX(Historical!$C$7:$C$1381,MATCH(B86,Historical!$B$7:$B$1403,0))/INDEX(Historical!$O$7:$O$1372,MATCH(B86,Historical!$B$7:$B$1403,0)))^(1/10)-1)*100)</f>
        <v>2.877469049</v>
      </c>
      <c r="W86" s="109">
        <f t="shared" si="5"/>
        <v>1.22362781</v>
      </c>
      <c r="X86" s="110">
        <f t="shared" si="6"/>
        <v>0.4823220757</v>
      </c>
      <c r="Y86" s="154"/>
      <c r="Z86" s="103">
        <f t="shared" si="7"/>
        <v>74.11764706</v>
      </c>
      <c r="AA86" s="112">
        <f t="shared" si="8"/>
        <v>17.98039216</v>
      </c>
      <c r="AB86" s="73">
        <v>12.0</v>
      </c>
      <c r="AC86" s="102">
        <v>5.1</v>
      </c>
      <c r="AD86" s="102">
        <v>4.37</v>
      </c>
      <c r="AE86" s="102">
        <v>2.74</v>
      </c>
      <c r="AF86" s="102">
        <v>1.5</v>
      </c>
      <c r="AG86" s="102">
        <v>8.3</v>
      </c>
      <c r="AH86" s="102">
        <v>35.199999999999996</v>
      </c>
      <c r="AI86" s="102">
        <v>4.09</v>
      </c>
      <c r="AJ86" s="102">
        <v>7.3</v>
      </c>
      <c r="AK86" s="102">
        <v>4.12</v>
      </c>
      <c r="AL86" s="113">
        <v>68810.0</v>
      </c>
      <c r="AM86" s="114">
        <v>0.1</v>
      </c>
      <c r="AN86" s="102">
        <v>1.37</v>
      </c>
      <c r="AO86" s="115">
        <f t="shared" si="9"/>
        <v>-10.3373036</v>
      </c>
      <c r="AP86" s="116">
        <f t="shared" si="10"/>
        <v>7.643088557</v>
      </c>
      <c r="AQ86" s="117">
        <f t="shared" si="11"/>
        <v>9.484830477</v>
      </c>
      <c r="AR86" s="103">
        <f t="array" ref="AR86">INDEX(Historical!$C$7:$C$1381,MATCH(B86,Historical!$B$7:$B$1403,0))*IF(AH86="n/a",1.03,IF(AH86&lt;0,1.01,IF(AH86&gt;10,1.1,(1+AH86/100))))</f>
        <v>4.1195</v>
      </c>
      <c r="AS86" s="112">
        <f t="shared" si="12"/>
        <v>4.28798755</v>
      </c>
      <c r="AT86" s="112">
        <f t="shared" ref="AT86:AV86" si="94">IF($AK86="n/a",1.03*AS86,IF($AK86&lt;0,1.01*AS86,IF($AK86&gt;10,1.1*AS86,(1+$AK86/100)*AS86)))</f>
        <v>4.464652637</v>
      </c>
      <c r="AU86" s="112">
        <f t="shared" si="94"/>
        <v>4.648596326</v>
      </c>
      <c r="AV86" s="112">
        <f t="shared" si="94"/>
        <v>4.840118494</v>
      </c>
      <c r="AW86" s="103">
        <f t="shared" si="14"/>
        <v>22.36085501</v>
      </c>
      <c r="AX86" s="118">
        <f t="shared" si="15"/>
        <v>24.38479281</v>
      </c>
      <c r="AY86" s="119">
        <v>0.17</v>
      </c>
      <c r="AZ86" s="114">
        <v>8.799999999999999</v>
      </c>
      <c r="BA86" s="114">
        <v>-11.65</v>
      </c>
      <c r="BB86" s="114">
        <v>-3.2199999999999998</v>
      </c>
      <c r="BC86" s="114">
        <v>0.13</v>
      </c>
      <c r="BD86" s="42"/>
      <c r="BE86" s="17">
        <v>2005.0</v>
      </c>
      <c r="BF86" s="17">
        <f t="shared" si="16"/>
        <v>1</v>
      </c>
      <c r="BG86" s="120">
        <v>2.4</v>
      </c>
      <c r="BH86" s="55"/>
    </row>
    <row r="87" ht="11.25" customHeight="1">
      <c r="A87" s="55" t="s">
        <v>725</v>
      </c>
      <c r="B87" s="99" t="s">
        <v>726</v>
      </c>
      <c r="C87" s="100" t="s">
        <v>136</v>
      </c>
      <c r="D87" s="100" t="s">
        <v>153</v>
      </c>
      <c r="E87" s="101">
        <v>20.0</v>
      </c>
      <c r="F87" s="58">
        <v>167.0</v>
      </c>
      <c r="G87" s="58" t="s">
        <v>168</v>
      </c>
      <c r="H87" s="58" t="s">
        <v>168</v>
      </c>
      <c r="I87" s="102">
        <v>19.39</v>
      </c>
      <c r="J87" s="103">
        <f t="shared" si="2"/>
        <v>1.959773079</v>
      </c>
      <c r="K87" s="144">
        <v>0.095</v>
      </c>
      <c r="L87" s="73">
        <v>4.0</v>
      </c>
      <c r="M87" s="23">
        <f t="shared" si="3"/>
        <v>0.38</v>
      </c>
      <c r="N87" s="105" t="s">
        <v>138</v>
      </c>
      <c r="O87" s="145">
        <v>0.0925</v>
      </c>
      <c r="P87" s="107">
        <v>43692.0</v>
      </c>
      <c r="Q87" s="107">
        <v>43714.0</v>
      </c>
      <c r="R87" s="23">
        <f t="shared" si="4"/>
        <v>2.702702703</v>
      </c>
      <c r="S87" s="108">
        <f t="array" ref="S87">IF(INDEX(Historical!$D$7:$D$1379,MATCH(B87,Historical!$B$7:$B$1403,0))=0,"n/a",(INDEX(Historical!$C$7:$C$1381,MATCH(B87,Historical!$B$7:$B$1403,0))/INDEX(Historical!$D$7:$D$1379,MATCH(B87,Historical!$B$7:$B$1403,0))-1)*100)</f>
        <v>2.739726027</v>
      </c>
      <c r="T87" s="108">
        <f t="array" ref="T87">IF(INDEX(Historical!$F$7:$F$1372,MATCH(B87,Historical!$B$7:$B$1403,0))=0,"n/a",((INDEX(Historical!$C$7:$C$1381,MATCH(B87,Historical!$B$7:$B$1403,0))/INDEX(Historical!$F$7:$F$1372,MATCH(B87,Historical!$B$7:$B$1403,0)))^(1/3)-1)*100)</f>
        <v>5.983983295</v>
      </c>
      <c r="U87" s="108">
        <f t="array" ref="U87">IF(INDEX(Historical!$H$7:$H$1372,MATCH(B87,Historical!$B$7:$B$1403,0))=0,"n/a",((INDEX(Historical!$C$7:$C$1381,MATCH(B87,Historical!$B$7:$B$1403,0))/INDEX(Historical!$H$7:$H$1372,MATCH(B87,Historical!$B$7:$B$1403,0)))^(1/5)-1)*100)</f>
        <v>4.916030418</v>
      </c>
      <c r="V87" s="108">
        <f t="array" ref="V87">IF(INDEX(Historical!$O$7:$O$1372,MATCH(B87,Historical!$B$7:$B$1403,0))=0,"n/a",((INDEX(Historical!$C$7:$C$1381,MATCH(B87,Historical!$B$7:$B$1403,0))/INDEX(Historical!$O$7:$O$1372,MATCH(B87,Historical!$B$7:$B$1403,0)))^(1/10)-1)*100)</f>
        <v>3.301397697</v>
      </c>
      <c r="W87" s="109">
        <f t="shared" si="5"/>
        <v>1.489075498</v>
      </c>
      <c r="X87" s="110">
        <f t="shared" si="6"/>
        <v>0.378156186</v>
      </c>
      <c r="Y87" s="149"/>
      <c r="Z87" s="103">
        <f t="shared" si="7"/>
        <v>22.35294118</v>
      </c>
      <c r="AA87" s="112">
        <f t="shared" si="8"/>
        <v>11.40588235</v>
      </c>
      <c r="AB87" s="73">
        <v>6.0</v>
      </c>
      <c r="AC87" s="102">
        <v>1.7</v>
      </c>
      <c r="AD87" s="102">
        <v>1.14</v>
      </c>
      <c r="AE87" s="102">
        <v>2.69</v>
      </c>
      <c r="AF87" s="156">
        <v>1.03</v>
      </c>
      <c r="AG87" s="102">
        <v>6.800000000000001</v>
      </c>
      <c r="AH87" s="102">
        <v>-22.2</v>
      </c>
      <c r="AI87" s="102">
        <v>8.219999999999999</v>
      </c>
      <c r="AJ87" s="102">
        <v>13.0</v>
      </c>
      <c r="AK87" s="102">
        <v>10.0</v>
      </c>
      <c r="AL87" s="113">
        <v>124.87</v>
      </c>
      <c r="AM87" s="114">
        <v>5.5</v>
      </c>
      <c r="AN87" s="102">
        <v>0.21</v>
      </c>
      <c r="AO87" s="115">
        <f t="shared" si="9"/>
        <v>-4.530078856</v>
      </c>
      <c r="AP87" s="116">
        <f t="shared" si="10"/>
        <v>6.875803497</v>
      </c>
      <c r="AQ87" s="117">
        <f t="shared" si="11"/>
        <v>-27.74102494</v>
      </c>
      <c r="AR87" s="103">
        <f t="array" ref="AR87">INDEX(Historical!$C$7:$C$1381,MATCH(B87,Historical!$B$7:$B$1403,0))*IF(AH87="n/a",1.03,IF(AH87&lt;0,1.01,IF(AH87&gt;10,1.1,(1+AH87/100))))</f>
        <v>0.37875</v>
      </c>
      <c r="AS87" s="112">
        <f t="shared" si="12"/>
        <v>0.40988325</v>
      </c>
      <c r="AT87" s="112">
        <f t="shared" ref="AT87:AV87" si="95">IF($AK87="n/a",1.03*AS87,IF($AK87&lt;0,1.01*AS87,IF($AK87&gt;10,1.1*AS87,(1+$AK87/100)*AS87)))</f>
        <v>0.450871575</v>
      </c>
      <c r="AU87" s="112">
        <f t="shared" si="95"/>
        <v>0.4959587325</v>
      </c>
      <c r="AV87" s="112">
        <f t="shared" si="95"/>
        <v>0.5455546058</v>
      </c>
      <c r="AW87" s="103">
        <f t="shared" si="14"/>
        <v>2.281018163</v>
      </c>
      <c r="AX87" s="118">
        <f t="shared" si="15"/>
        <v>11.76388944</v>
      </c>
      <c r="AY87" s="119">
        <v>0.54</v>
      </c>
      <c r="AZ87" s="114">
        <v>24.85</v>
      </c>
      <c r="BA87" s="114">
        <v>-15.620000000000001</v>
      </c>
      <c r="BB87" s="114">
        <v>-9.41</v>
      </c>
      <c r="BC87" s="114">
        <v>4.34</v>
      </c>
      <c r="BD87" s="42"/>
      <c r="BE87" s="17">
        <v>2000.0</v>
      </c>
      <c r="BF87" s="17">
        <f t="shared" si="16"/>
        <v>2</v>
      </c>
      <c r="BG87" s="120">
        <v>0.8</v>
      </c>
      <c r="BH87" s="55"/>
    </row>
    <row r="88" ht="11.25" customHeight="1">
      <c r="A88" s="155" t="s">
        <v>727</v>
      </c>
      <c r="B88" s="99" t="s">
        <v>728</v>
      </c>
      <c r="C88" s="100" t="s">
        <v>158</v>
      </c>
      <c r="D88" s="100" t="s">
        <v>362</v>
      </c>
      <c r="E88" s="101">
        <v>17.0</v>
      </c>
      <c r="F88" s="58">
        <v>220.0</v>
      </c>
      <c r="G88" s="58" t="s">
        <v>121</v>
      </c>
      <c r="H88" s="58" t="s">
        <v>121</v>
      </c>
      <c r="I88" s="150">
        <v>67.19</v>
      </c>
      <c r="J88" s="103">
        <f t="shared" si="2"/>
        <v>3.79520762</v>
      </c>
      <c r="K88" s="104">
        <v>0.6375</v>
      </c>
      <c r="L88" s="73">
        <v>4.0</v>
      </c>
      <c r="M88" s="23">
        <f t="shared" si="3"/>
        <v>2.55</v>
      </c>
      <c r="N88" s="105" t="s">
        <v>196</v>
      </c>
      <c r="O88" s="106">
        <v>0.6125</v>
      </c>
      <c r="P88" s="107">
        <v>43828.0</v>
      </c>
      <c r="Q88" s="107">
        <v>43860.0</v>
      </c>
      <c r="R88" s="23">
        <f t="shared" si="4"/>
        <v>4.081632653</v>
      </c>
      <c r="S88" s="108">
        <f t="array" ref="S88">IF(INDEX(Historical!$D$7:$D$1379,MATCH(B88,Historical!$B$7:$B$1403,0))=0,"n/a",(INDEX(Historical!$C$7:$C$1381,MATCH(B88,Historical!$B$7:$B$1403,0))/INDEX(Historical!$D$7:$D$1379,MATCH(B88,Historical!$B$7:$B$1403,0))-1)*100)</f>
        <v>1.239669421</v>
      </c>
      <c r="T88" s="108">
        <f t="array" ref="T88">IF(INDEX(Historical!$F$7:$F$1372,MATCH(B88,Historical!$B$7:$B$1403,0))=0,"n/a",((INDEX(Historical!$C$7:$C$1381,MATCH(B88,Historical!$B$7:$B$1403,0))/INDEX(Historical!$F$7:$F$1372,MATCH(B88,Historical!$B$7:$B$1403,0)))^(1/3)-1)*100)</f>
        <v>8.464666492</v>
      </c>
      <c r="U88" s="108">
        <f t="array" ref="U88">IF(INDEX(Historical!$H$7:$H$1372,MATCH(B88,Historical!$B$7:$B$1403,0))=0,"n/a",((INDEX(Historical!$C$7:$C$1381,MATCH(B88,Historical!$B$7:$B$1403,0))/INDEX(Historical!$H$7:$H$1372,MATCH(B88,Historical!$B$7:$B$1403,0)))^(1/5)-1)*100)</f>
        <v>11.52585156</v>
      </c>
      <c r="V88" s="108">
        <f t="array" ref="V88">IF(INDEX(Historical!$O$7:$O$1372,MATCH(B88,Historical!$B$7:$B$1403,0))=0,"n/a",((INDEX(Historical!$C$7:$C$1381,MATCH(B88,Historical!$B$7:$B$1403,0))/INDEX(Historical!$O$7:$O$1372,MATCH(B88,Historical!$B$7:$B$1403,0)))^(1/10)-1)*100)</f>
        <v>7.046985027</v>
      </c>
      <c r="W88" s="109">
        <f t="shared" si="5"/>
        <v>1.635572023</v>
      </c>
      <c r="X88" s="110" t="str">
        <f t="shared" si="6"/>
        <v>n/a</v>
      </c>
      <c r="Y88" s="111"/>
      <c r="Z88" s="103" t="str">
        <f t="shared" si="7"/>
        <v>n/a</v>
      </c>
      <c r="AA88" s="112" t="str">
        <f t="shared" si="8"/>
        <v>n/a</v>
      </c>
      <c r="AB88" s="73">
        <v>12.0</v>
      </c>
      <c r="AC88" s="102">
        <v>-1.09</v>
      </c>
      <c r="AD88" s="102" t="s">
        <v>128</v>
      </c>
      <c r="AE88" s="102">
        <v>1.94</v>
      </c>
      <c r="AF88" s="102">
        <v>1.77</v>
      </c>
      <c r="AG88" s="102">
        <v>-2.6</v>
      </c>
      <c r="AH88" s="156">
        <v>-144.6</v>
      </c>
      <c r="AI88" s="156">
        <v>-2.91</v>
      </c>
      <c r="AJ88" s="102">
        <v>-20.3</v>
      </c>
      <c r="AK88" s="102">
        <v>3.9</v>
      </c>
      <c r="AL88" s="113">
        <v>24020.0</v>
      </c>
      <c r="AM88" s="114">
        <v>0.06</v>
      </c>
      <c r="AN88" s="102">
        <v>1.41</v>
      </c>
      <c r="AO88" s="115" t="str">
        <f t="shared" si="9"/>
        <v>n/a</v>
      </c>
      <c r="AP88" s="116">
        <f t="shared" si="10"/>
        <v>15.32105918</v>
      </c>
      <c r="AQ88" s="117" t="str">
        <f t="shared" si="11"/>
        <v>n/a</v>
      </c>
      <c r="AR88" s="103">
        <f t="array" ref="AR88">INDEX(Historical!$C$7:$C$1381,MATCH(B88,Historical!$B$7:$B$1403,0))*IF(AH88="n/a",1.03,IF(AH88&lt;0,1.01,IF(AH88&gt;10,1.1,(1+AH88/100))))</f>
        <v>2.4745</v>
      </c>
      <c r="AS88" s="112">
        <f t="shared" si="12"/>
        <v>2.499245</v>
      </c>
      <c r="AT88" s="112">
        <f t="shared" ref="AT88:AV88" si="96">IF($AK88="n/a",1.03*AS88,IF($AK88&lt;0,1.01*AS88,IF($AK88&gt;10,1.1*AS88,(1+$AK88/100)*AS88)))</f>
        <v>2.596715555</v>
      </c>
      <c r="AU88" s="112">
        <f t="shared" si="96"/>
        <v>2.697987462</v>
      </c>
      <c r="AV88" s="112">
        <f t="shared" si="96"/>
        <v>2.803208973</v>
      </c>
      <c r="AW88" s="103">
        <f t="shared" si="14"/>
        <v>13.07165699</v>
      </c>
      <c r="AX88" s="118">
        <f t="shared" si="15"/>
        <v>19.45476557</v>
      </c>
      <c r="AY88" s="119">
        <v>0.21</v>
      </c>
      <c r="AZ88" s="114">
        <v>16.59</v>
      </c>
      <c r="BA88" s="114">
        <v>-14.87</v>
      </c>
      <c r="BB88" s="114">
        <v>-11.559999999999999</v>
      </c>
      <c r="BC88" s="114">
        <v>-5.0</v>
      </c>
      <c r="BD88" s="42"/>
      <c r="BE88" s="17">
        <v>2004.0</v>
      </c>
      <c r="BF88" s="17">
        <f t="shared" si="16"/>
        <v>1</v>
      </c>
      <c r="BG88" s="120">
        <v>-0.5</v>
      </c>
      <c r="BH88" s="108"/>
    </row>
    <row r="89" ht="11.25" customHeight="1">
      <c r="A89" s="55" t="s">
        <v>729</v>
      </c>
      <c r="B89" s="99" t="s">
        <v>730</v>
      </c>
      <c r="C89" s="100" t="s">
        <v>125</v>
      </c>
      <c r="D89" s="100" t="s">
        <v>731</v>
      </c>
      <c r="E89" s="101">
        <v>10.0</v>
      </c>
      <c r="F89" s="58">
        <v>382.0</v>
      </c>
      <c r="G89" s="58" t="s">
        <v>120</v>
      </c>
      <c r="H89" s="58" t="s">
        <v>120</v>
      </c>
      <c r="I89" s="150">
        <v>183.6</v>
      </c>
      <c r="J89" s="103">
        <f t="shared" si="2"/>
        <v>1.045751634</v>
      </c>
      <c r="K89" s="104">
        <v>0.48</v>
      </c>
      <c r="L89" s="73">
        <v>4.0</v>
      </c>
      <c r="M89" s="23">
        <f t="shared" si="3"/>
        <v>1.92</v>
      </c>
      <c r="N89" s="105" t="s">
        <v>133</v>
      </c>
      <c r="O89" s="106">
        <v>0.43</v>
      </c>
      <c r="P89" s="107">
        <v>43796.0</v>
      </c>
      <c r="Q89" s="107">
        <v>43815.0</v>
      </c>
      <c r="R89" s="23">
        <f t="shared" si="4"/>
        <v>11.62790698</v>
      </c>
      <c r="S89" s="108">
        <f t="array" ref="S89">IF(INDEX(Historical!$D$7:$D$1379,MATCH(B89,Historical!$B$7:$B$1403,0))=0,"n/a",(INDEX(Historical!$C$7:$C$1381,MATCH(B89,Historical!$B$7:$B$1403,0))/INDEX(Historical!$D$7:$D$1379,MATCH(B89,Historical!$B$7:$B$1403,0))-1)*100)</f>
        <v>12.7388535</v>
      </c>
      <c r="T89" s="108">
        <f t="array" ref="T89">IF(INDEX(Historical!$F$7:$F$1372,MATCH(B89,Historical!$B$7:$B$1403,0))=0,"n/a",((INDEX(Historical!$C$7:$C$1381,MATCH(B89,Historical!$B$7:$B$1403,0))/INDEX(Historical!$F$7:$F$1372,MATCH(B89,Historical!$B$7:$B$1403,0)))^(1/3)-1)*100)</f>
        <v>12.59450442</v>
      </c>
      <c r="U89" s="108">
        <f t="array" ref="U89">IF(INDEX(Historical!$H$7:$H$1372,MATCH(B89,Historical!$B$7:$B$1403,0))=0,"n/a",((INDEX(Historical!$C$7:$C$1381,MATCH(B89,Historical!$B$7:$B$1403,0))/INDEX(Historical!$H$7:$H$1372,MATCH(B89,Historical!$B$7:$B$1403,0)))^(1/5)-1)*100)</f>
        <v>16.07502772</v>
      </c>
      <c r="V89" s="108">
        <f t="array" ref="V89">IF(INDEX(Historical!$O$7:$O$1372,MATCH(B89,Historical!$B$7:$B$1403,0))=0,"n/a",((INDEX(Historical!$C$7:$C$1381,MATCH(B89,Historical!$B$7:$B$1403,0))/INDEX(Historical!$O$7:$O$1372,MATCH(B89,Historical!$B$7:$B$1403,0)))^(1/10)-1)*100)</f>
        <v>20.46587994</v>
      </c>
      <c r="W89" s="109">
        <f t="shared" si="5"/>
        <v>0.7854549998</v>
      </c>
      <c r="X89" s="110">
        <f t="shared" si="6"/>
        <v>1.692108181</v>
      </c>
      <c r="Y89" s="133"/>
      <c r="Z89" s="103">
        <f t="shared" si="7"/>
        <v>37.86982249</v>
      </c>
      <c r="AA89" s="112">
        <f t="shared" si="8"/>
        <v>36.21301775</v>
      </c>
      <c r="AB89" s="73">
        <v>6.0</v>
      </c>
      <c r="AC89" s="102">
        <v>5.07</v>
      </c>
      <c r="AD89" s="102">
        <v>3.5</v>
      </c>
      <c r="AE89" s="102">
        <v>4.2</v>
      </c>
      <c r="AF89" s="102">
        <v>14.46</v>
      </c>
      <c r="AG89" s="102">
        <v>41.199999999999996</v>
      </c>
      <c r="AH89" s="102">
        <v>18.3</v>
      </c>
      <c r="AI89" s="102">
        <v>15.18</v>
      </c>
      <c r="AJ89" s="102">
        <v>9.5</v>
      </c>
      <c r="AK89" s="102">
        <v>10.37</v>
      </c>
      <c r="AL89" s="113">
        <v>66660.0</v>
      </c>
      <c r="AM89" s="228">
        <v>0.3</v>
      </c>
      <c r="AN89" s="102">
        <v>1.13</v>
      </c>
      <c r="AO89" s="115">
        <f t="shared" si="9"/>
        <v>-19.0922384</v>
      </c>
      <c r="AP89" s="116">
        <f t="shared" si="10"/>
        <v>17.12077936</v>
      </c>
      <c r="AQ89" s="117">
        <f t="shared" si="11"/>
        <v>382.4199354</v>
      </c>
      <c r="AR89" s="103">
        <f t="array" ref="AR89">INDEX(Historical!$C$7:$C$1381,MATCH(B89,Historical!$B$7:$B$1403,0))*IF(AH89="n/a",1.03,IF(AH89&lt;0,1.01,IF(AH89&gt;10,1.1,(1+AH89/100))))</f>
        <v>1.947</v>
      </c>
      <c r="AS89" s="112">
        <f t="shared" si="12"/>
        <v>2.1417</v>
      </c>
      <c r="AT89" s="112">
        <f t="shared" ref="AT89:AV89" si="97">IF($AK89="n/a",1.03*AS89,IF($AK89&lt;0,1.01*AS89,IF($AK89&gt;10,1.1*AS89,(1+$AK89/100)*AS89)))</f>
        <v>2.35587</v>
      </c>
      <c r="AU89" s="112">
        <f t="shared" si="97"/>
        <v>2.591457</v>
      </c>
      <c r="AV89" s="112">
        <f t="shared" si="97"/>
        <v>2.8506027</v>
      </c>
      <c r="AW89" s="103">
        <f t="shared" si="14"/>
        <v>11.8866297</v>
      </c>
      <c r="AX89" s="118">
        <f t="shared" si="15"/>
        <v>6.474199183</v>
      </c>
      <c r="AY89" s="119">
        <v>0.69</v>
      </c>
      <c r="AZ89" s="114">
        <v>20.01</v>
      </c>
      <c r="BA89" s="114">
        <v>-16.7</v>
      </c>
      <c r="BB89" s="114">
        <v>-11.06</v>
      </c>
      <c r="BC89" s="114">
        <v>-4.51</v>
      </c>
      <c r="BD89" s="42"/>
      <c r="BE89" s="17">
        <v>2011.0</v>
      </c>
      <c r="BF89" s="17">
        <f t="shared" si="16"/>
        <v>0</v>
      </c>
      <c r="BG89" s="120">
        <v>12.5</v>
      </c>
      <c r="BH89" s="55"/>
    </row>
    <row r="90" ht="11.25" customHeight="1">
      <c r="A90" s="155" t="s">
        <v>732</v>
      </c>
      <c r="B90" s="99" t="s">
        <v>733</v>
      </c>
      <c r="C90" s="100" t="s">
        <v>272</v>
      </c>
      <c r="D90" s="100" t="s">
        <v>273</v>
      </c>
      <c r="E90" s="101">
        <v>16.0</v>
      </c>
      <c r="F90" s="58">
        <v>252.0</v>
      </c>
      <c r="G90" s="58" t="s">
        <v>121</v>
      </c>
      <c r="H90" s="58" t="s">
        <v>121</v>
      </c>
      <c r="I90" s="150">
        <v>68.33</v>
      </c>
      <c r="J90" s="103">
        <f t="shared" si="2"/>
        <v>2.004975852</v>
      </c>
      <c r="K90" s="104">
        <v>0.3425</v>
      </c>
      <c r="L90" s="73">
        <v>4.0</v>
      </c>
      <c r="M90" s="23">
        <f t="shared" si="3"/>
        <v>1.37</v>
      </c>
      <c r="N90" s="105" t="s">
        <v>174</v>
      </c>
      <c r="O90" s="161">
        <v>0.30625</v>
      </c>
      <c r="P90" s="107">
        <v>43916.0</v>
      </c>
      <c r="Q90" s="107">
        <v>43931.0</v>
      </c>
      <c r="R90" s="23">
        <f t="shared" si="4"/>
        <v>11.83673469</v>
      </c>
      <c r="S90" s="108">
        <f t="array" ref="S90">IF(INDEX(Historical!$D$7:$D$1379,MATCH(B90,Historical!$B$7:$B$1403,0))=0,"n/a",(INDEX(Historical!$C$7:$C$1381,MATCH(B90,Historical!$B$7:$B$1403,0))/INDEX(Historical!$D$7:$D$1379,MATCH(B90,Historical!$B$7:$B$1403,0))-1)*100)</f>
        <v>11.66978485</v>
      </c>
      <c r="T90" s="108">
        <f t="array" ref="T90">IF(INDEX(Historical!$F$7:$F$1372,MATCH(B90,Historical!$B$7:$B$1403,0))=0,"n/a",((INDEX(Historical!$C$7:$C$1381,MATCH(B90,Historical!$B$7:$B$1403,0))/INDEX(Historical!$F$7:$F$1372,MATCH(B90,Historical!$B$7:$B$1403,0)))^(1/3)-1)*100)</f>
        <v>13.10621743</v>
      </c>
      <c r="U90" s="108">
        <f t="array" ref="U90">IF(INDEX(Historical!$H$7:$H$1372,MATCH(B90,Historical!$B$7:$B$1403,0))=0,"n/a",((INDEX(Historical!$C$7:$C$1381,MATCH(B90,Historical!$B$7:$B$1403,0))/INDEX(Historical!$H$7:$H$1372,MATCH(B90,Historical!$B$7:$B$1403,0)))^(1/5)-1)*100)</f>
        <v>14.2776914</v>
      </c>
      <c r="V90" s="108">
        <f t="array" ref="V90">IF(INDEX(Historical!$O$7:$O$1372,MATCH(B90,Historical!$B$7:$B$1403,0))=0,"n/a",((INDEX(Historical!$C$7:$C$1381,MATCH(B90,Historical!$B$7:$B$1403,0))/INDEX(Historical!$O$7:$O$1372,MATCH(B90,Historical!$B$7:$B$1403,0)))^(1/10)-1)*100)</f>
        <v>16.9222967</v>
      </c>
      <c r="W90" s="109">
        <f t="shared" si="5"/>
        <v>0.8437206634</v>
      </c>
      <c r="X90" s="110">
        <f t="shared" si="6"/>
        <v>0.5803939592</v>
      </c>
      <c r="Y90" s="176" t="s">
        <v>237</v>
      </c>
      <c r="Z90" s="103">
        <f t="shared" si="7"/>
        <v>93.83561644</v>
      </c>
      <c r="AA90" s="112">
        <f t="shared" si="8"/>
        <v>46.80136986</v>
      </c>
      <c r="AB90" s="73">
        <v>12.0</v>
      </c>
      <c r="AC90" s="102">
        <v>1.46</v>
      </c>
      <c r="AD90" s="102">
        <v>4.05</v>
      </c>
      <c r="AE90" s="102">
        <v>12.15</v>
      </c>
      <c r="AF90" s="102">
        <v>9.95</v>
      </c>
      <c r="AG90" s="102">
        <v>22.2</v>
      </c>
      <c r="AH90" s="102">
        <v>3.1</v>
      </c>
      <c r="AI90" s="102">
        <v>10.11</v>
      </c>
      <c r="AJ90" s="102">
        <v>24.6</v>
      </c>
      <c r="AK90" s="102">
        <v>11.600000000000001</v>
      </c>
      <c r="AL90" s="113">
        <v>12480.0</v>
      </c>
      <c r="AM90" s="114">
        <v>1.0999999999999999</v>
      </c>
      <c r="AN90" s="102">
        <v>1.91</v>
      </c>
      <c r="AO90" s="115">
        <f t="shared" si="9"/>
        <v>-30.51870261</v>
      </c>
      <c r="AP90" s="116">
        <f t="shared" si="10"/>
        <v>16.28266725</v>
      </c>
      <c r="AQ90" s="117">
        <f t="shared" si="11"/>
        <v>354.9352238</v>
      </c>
      <c r="AR90" s="103">
        <f t="array" ref="AR90">INDEX(Historical!$C$7:$C$1381,MATCH(B90,Historical!$B$7:$B$1403,0))*IF(AH90="n/a",1.03,IF(AH90&lt;0,1.01,IF(AH90&gt;10,1.1,(1+AH90/100))))</f>
        <v>1.23075625</v>
      </c>
      <c r="AS90" s="112">
        <f t="shared" si="12"/>
        <v>1.353831875</v>
      </c>
      <c r="AT90" s="112">
        <f t="shared" ref="AT90:AV90" si="98">IF($AK90="n/a",1.03*AS90,IF($AK90&lt;0,1.01*AS90,IF($AK90&gt;10,1.1*AS90,(1+$AK90/100)*AS90)))</f>
        <v>1.489215063</v>
      </c>
      <c r="AU90" s="112">
        <f t="shared" si="98"/>
        <v>1.638136569</v>
      </c>
      <c r="AV90" s="112">
        <f t="shared" si="98"/>
        <v>1.801950226</v>
      </c>
      <c r="AW90" s="103">
        <f t="shared" si="14"/>
        <v>7.513889982</v>
      </c>
      <c r="AX90" s="118">
        <f t="shared" si="15"/>
        <v>10.99647297</v>
      </c>
      <c r="AY90" s="119">
        <v>0.26</v>
      </c>
      <c r="AZ90" s="114">
        <v>27.46</v>
      </c>
      <c r="BA90" s="114">
        <v>-11.89</v>
      </c>
      <c r="BB90" s="114">
        <v>-4.78</v>
      </c>
      <c r="BC90" s="114">
        <v>1.69</v>
      </c>
      <c r="BD90" s="42"/>
      <c r="BE90" s="17">
        <v>2005.0</v>
      </c>
      <c r="BF90" s="17">
        <f t="shared" si="16"/>
        <v>1</v>
      </c>
      <c r="BG90" s="120">
        <v>6.6000000000000005</v>
      </c>
      <c r="BH90" s="55"/>
    </row>
    <row r="91" ht="11.25" customHeight="1">
      <c r="A91" s="121" t="s">
        <v>734</v>
      </c>
      <c r="B91" s="122" t="s">
        <v>735</v>
      </c>
      <c r="C91" s="100" t="s">
        <v>136</v>
      </c>
      <c r="D91" s="100" t="s">
        <v>153</v>
      </c>
      <c r="E91" s="123">
        <v>10.0</v>
      </c>
      <c r="F91" s="58">
        <v>417.0</v>
      </c>
      <c r="G91" s="124" t="s">
        <v>121</v>
      </c>
      <c r="H91" s="124" t="s">
        <v>121</v>
      </c>
      <c r="I91" s="216">
        <v>29.62</v>
      </c>
      <c r="J91" s="126">
        <f t="shared" si="2"/>
        <v>4.051316678</v>
      </c>
      <c r="K91" s="127">
        <v>0.3</v>
      </c>
      <c r="L91" s="128">
        <v>4.0</v>
      </c>
      <c r="M91" s="129">
        <f t="shared" si="3"/>
        <v>1.2</v>
      </c>
      <c r="N91" s="130" t="s">
        <v>589</v>
      </c>
      <c r="O91" s="131">
        <v>0.29</v>
      </c>
      <c r="P91" s="132">
        <v>43889.0</v>
      </c>
      <c r="Q91" s="132">
        <v>43910.0</v>
      </c>
      <c r="R91" s="129">
        <f t="shared" si="4"/>
        <v>3.448275862</v>
      </c>
      <c r="S91" s="108">
        <f t="array" ref="S91">IF(INDEX(Historical!$D$7:$D$1379,MATCH(B91,Historical!$B$7:$B$1403,0))=0,"n/a",(INDEX(Historical!$C$7:$C$1381,MATCH(B91,Historical!$B$7:$B$1403,0))/INDEX(Historical!$D$7:$D$1379,MATCH(B91,Historical!$B$7:$B$1403,0))-1)*100)</f>
        <v>3.571428571</v>
      </c>
      <c r="T91" s="108">
        <f t="array" ref="T91">IF(INDEX(Historical!$F$7:$F$1372,MATCH(B91,Historical!$B$7:$B$1403,0))=0,"n/a",((INDEX(Historical!$C$7:$C$1381,MATCH(B91,Historical!$B$7:$B$1403,0))/INDEX(Historical!$F$7:$F$1372,MATCH(B91,Historical!$B$7:$B$1403,0)))^(1/3)-1)*100)</f>
        <v>3.707034701</v>
      </c>
      <c r="U91" s="108">
        <f t="array" ref="U91">IF(INDEX(Historical!$H$7:$H$1372,MATCH(B91,Historical!$B$7:$B$1403,0))=0,"n/a",((INDEX(Historical!$C$7:$C$1381,MATCH(B91,Historical!$B$7:$B$1403,0))/INDEX(Historical!$H$7:$H$1372,MATCH(B91,Historical!$B$7:$B$1403,0)))^(1/5)-1)*100)</f>
        <v>5.680549654</v>
      </c>
      <c r="V91" s="108">
        <f t="array" ref="V91">IF(INDEX(Historical!$O$7:$O$1372,MATCH(B91,Historical!$B$7:$B$1403,0))=0,"n/a",((INDEX(Historical!$C$7:$C$1381,MATCH(B91,Historical!$B$7:$B$1403,0))/INDEX(Historical!$O$7:$O$1372,MATCH(B91,Historical!$B$7:$B$1403,0)))^(1/10)-1)*100)</f>
        <v>4.597818501</v>
      </c>
      <c r="W91" s="109">
        <f t="shared" si="5"/>
        <v>1.235488015</v>
      </c>
      <c r="X91" s="110" t="str">
        <f t="shared" si="6"/>
        <v>n/a</v>
      </c>
      <c r="Y91" s="181"/>
      <c r="Z91" s="126">
        <f t="shared" si="7"/>
        <v>41.95804196</v>
      </c>
      <c r="AA91" s="134">
        <f t="shared" si="8"/>
        <v>10.35664336</v>
      </c>
      <c r="AB91" s="128">
        <v>12.0</v>
      </c>
      <c r="AC91" s="125">
        <v>2.86</v>
      </c>
      <c r="AD91" s="125" t="s">
        <v>128</v>
      </c>
      <c r="AE91" s="125">
        <v>2.19</v>
      </c>
      <c r="AF91" s="125">
        <v>0.98</v>
      </c>
      <c r="AG91" s="125">
        <v>6.9</v>
      </c>
      <c r="AH91" s="125">
        <v>-52.5</v>
      </c>
      <c r="AI91" s="125" t="s">
        <v>128</v>
      </c>
      <c r="AJ91" s="125">
        <v>-10.6</v>
      </c>
      <c r="AK91" s="125" t="s">
        <v>128</v>
      </c>
      <c r="AL91" s="135">
        <v>79.09</v>
      </c>
      <c r="AM91" s="136">
        <v>18.2</v>
      </c>
      <c r="AN91" s="125">
        <v>0.41</v>
      </c>
      <c r="AO91" s="137">
        <f t="shared" si="9"/>
        <v>-0.6247770251</v>
      </c>
      <c r="AP91" s="138">
        <f t="shared" si="10"/>
        <v>9.731866332</v>
      </c>
      <c r="AQ91" s="139">
        <f t="shared" si="11"/>
        <v>-32.83681402</v>
      </c>
      <c r="AR91" s="103">
        <f t="array" ref="AR91">INDEX(Historical!$C$7:$C$1381,MATCH(B91,Historical!$B$7:$B$1403,0))*IF(AH91="n/a",1.03,IF(AH91&lt;0,1.01,IF(AH91&gt;10,1.1,(1+AH91/100))))</f>
        <v>1.1716</v>
      </c>
      <c r="AS91" s="134">
        <f t="shared" si="12"/>
        <v>1.206748</v>
      </c>
      <c r="AT91" s="134">
        <f t="shared" ref="AT91:AV91" si="99">IF($AK91="n/a",1.03*AS91,IF($AK91&lt;0,1.01*AS91,IF($AK91&gt;10,1.1*AS91,(1+$AK91/100)*AS91)))</f>
        <v>1.24295044</v>
      </c>
      <c r="AU91" s="134">
        <f t="shared" si="99"/>
        <v>1.280238953</v>
      </c>
      <c r="AV91" s="134">
        <f t="shared" si="99"/>
        <v>1.318646122</v>
      </c>
      <c r="AW91" s="126">
        <f t="shared" si="14"/>
        <v>6.220183515</v>
      </c>
      <c r="AX91" s="140">
        <f t="shared" si="15"/>
        <v>20.99994435</v>
      </c>
      <c r="AY91" s="141">
        <v>0.48</v>
      </c>
      <c r="AZ91" s="136">
        <v>-0.6799999999999999</v>
      </c>
      <c r="BA91" s="136">
        <v>-21.54</v>
      </c>
      <c r="BB91" s="136">
        <v>-8.53</v>
      </c>
      <c r="BC91" s="136">
        <v>-7.249999999999999</v>
      </c>
      <c r="BD91" s="142"/>
      <c r="BE91" s="17">
        <v>2011.0</v>
      </c>
      <c r="BF91" s="17">
        <f t="shared" si="16"/>
        <v>0</v>
      </c>
      <c r="BG91" s="143">
        <v>0.6</v>
      </c>
      <c r="BH91" s="224"/>
    </row>
    <row r="92" ht="11.25" customHeight="1">
      <c r="A92" s="55" t="s">
        <v>736</v>
      </c>
      <c r="B92" s="99" t="s">
        <v>737</v>
      </c>
      <c r="C92" s="100" t="s">
        <v>141</v>
      </c>
      <c r="D92" s="100" t="s">
        <v>142</v>
      </c>
      <c r="E92" s="101">
        <v>10.0</v>
      </c>
      <c r="F92" s="58">
        <v>390.0</v>
      </c>
      <c r="G92" s="58" t="s">
        <v>120</v>
      </c>
      <c r="H92" s="58" t="s">
        <v>120</v>
      </c>
      <c r="I92" s="150">
        <v>61.51</v>
      </c>
      <c r="J92" s="103">
        <f t="shared" si="2"/>
        <v>4.291985043</v>
      </c>
      <c r="K92" s="104">
        <v>0.66</v>
      </c>
      <c r="L92" s="73">
        <v>4.0</v>
      </c>
      <c r="M92" s="23">
        <f t="shared" si="3"/>
        <v>2.64</v>
      </c>
      <c r="N92" s="105" t="s">
        <v>698</v>
      </c>
      <c r="O92" s="106">
        <v>0.62</v>
      </c>
      <c r="P92" s="107">
        <v>43811.0</v>
      </c>
      <c r="Q92" s="107">
        <v>43832.0</v>
      </c>
      <c r="R92" s="23">
        <f t="shared" si="4"/>
        <v>6.451612903</v>
      </c>
      <c r="S92" s="108">
        <f t="array" ref="S92">IF(INDEX(Historical!$D$7:$D$1379,MATCH(B92,Historical!$B$7:$B$1403,0))=0,"n/a",(INDEX(Historical!$C$7:$C$1381,MATCH(B92,Historical!$B$7:$B$1403,0))/INDEX(Historical!$D$7:$D$1379,MATCH(B92,Historical!$B$7:$B$1403,0))-1)*100)</f>
        <v>12.5</v>
      </c>
      <c r="T92" s="108">
        <f t="array" ref="T92">IF(INDEX(Historical!$F$7:$F$1372,MATCH(B92,Historical!$B$7:$B$1403,0))=0,"n/a",((INDEX(Historical!$C$7:$C$1381,MATCH(B92,Historical!$B$7:$B$1403,0))/INDEX(Historical!$F$7:$F$1372,MATCH(B92,Historical!$B$7:$B$1403,0)))^(1/3)-1)*100)</f>
        <v>11.05230382</v>
      </c>
      <c r="U92" s="108">
        <f t="array" ref="U92">IF(INDEX(Historical!$H$7:$H$1372,MATCH(B92,Historical!$B$7:$B$1403,0))=0,"n/a",((INDEX(Historical!$C$7:$C$1381,MATCH(B92,Historical!$B$7:$B$1403,0))/INDEX(Historical!$H$7:$H$1372,MATCH(B92,Historical!$B$7:$B$1403,0)))^(1/5)-1)*100)</f>
        <v>12.47461131</v>
      </c>
      <c r="V92" s="108">
        <f t="array" ref="V92">IF(INDEX(Historical!$O$7:$O$1372,MATCH(B92,Historical!$B$7:$B$1403,0))=0,"n/a",((INDEX(Historical!$C$7:$C$1381,MATCH(B92,Historical!$B$7:$B$1403,0))/INDEX(Historical!$O$7:$O$1372,MATCH(B92,Historical!$B$7:$B$1403,0)))^(1/10)-1)*100)</f>
        <v>11.09430257</v>
      </c>
      <c r="W92" s="109">
        <f t="shared" si="5"/>
        <v>1.124416</v>
      </c>
      <c r="X92" s="110" t="str">
        <f t="shared" si="6"/>
        <v>n/a</v>
      </c>
      <c r="Y92" s="147"/>
      <c r="Z92" s="103">
        <f t="shared" si="7"/>
        <v>48.26325411</v>
      </c>
      <c r="AA92" s="112">
        <f t="shared" si="8"/>
        <v>11.24497258</v>
      </c>
      <c r="AB92" s="73">
        <v>12.0</v>
      </c>
      <c r="AC92" s="102">
        <v>5.47</v>
      </c>
      <c r="AD92" s="102">
        <v>1.5</v>
      </c>
      <c r="AE92" s="102">
        <v>0.91</v>
      </c>
      <c r="AF92" s="102">
        <v>1.4</v>
      </c>
      <c r="AG92" s="102">
        <v>15.5</v>
      </c>
      <c r="AH92" s="156">
        <v>3.6999999999999997</v>
      </c>
      <c r="AI92" s="156">
        <v>9.74</v>
      </c>
      <c r="AJ92" s="102">
        <v>-0.1</v>
      </c>
      <c r="AK92" s="102">
        <v>7.489999999999999</v>
      </c>
      <c r="AL92" s="113">
        <v>8420.0</v>
      </c>
      <c r="AM92" s="114">
        <v>0.4</v>
      </c>
      <c r="AN92" s="102">
        <v>1.03</v>
      </c>
      <c r="AO92" s="115">
        <f t="shared" si="9"/>
        <v>5.52162378</v>
      </c>
      <c r="AP92" s="116">
        <f t="shared" si="10"/>
        <v>16.76659636</v>
      </c>
      <c r="AQ92" s="117">
        <f t="shared" si="11"/>
        <v>-16.35269385</v>
      </c>
      <c r="AR92" s="103">
        <f t="array" ref="AR92">INDEX(Historical!$C$7:$C$1381,MATCH(B92,Historical!$B$7:$B$1403,0))*IF(AH92="n/a",1.03,IF(AH92&lt;0,1.01,IF(AH92&gt;10,1.1,(1+AH92/100))))</f>
        <v>2.61324</v>
      </c>
      <c r="AS92" s="112">
        <f t="shared" si="12"/>
        <v>2.867769576</v>
      </c>
      <c r="AT92" s="112">
        <f t="shared" ref="AT92:AV92" si="100">IF($AK92="n/a",1.03*AS92,IF($AK92&lt;0,1.01*AS92,IF($AK92&gt;10,1.1*AS92,(1+$AK92/100)*AS92)))</f>
        <v>3.082565517</v>
      </c>
      <c r="AU92" s="112">
        <f t="shared" si="100"/>
        <v>3.313449674</v>
      </c>
      <c r="AV92" s="112">
        <f t="shared" si="100"/>
        <v>3.561627055</v>
      </c>
      <c r="AW92" s="103">
        <f t="shared" si="14"/>
        <v>15.43865182</v>
      </c>
      <c r="AX92" s="118">
        <f t="shared" si="15"/>
        <v>25.09941769</v>
      </c>
      <c r="AY92" s="119">
        <v>1.39</v>
      </c>
      <c r="AZ92" s="114">
        <v>0.47000000000000003</v>
      </c>
      <c r="BA92" s="114">
        <v>-28.63</v>
      </c>
      <c r="BB92" s="114">
        <v>-17.560000000000002</v>
      </c>
      <c r="BC92" s="114">
        <v>-16.619999999999997</v>
      </c>
      <c r="BD92" s="42"/>
      <c r="BE92" s="17">
        <v>2011.0</v>
      </c>
      <c r="BF92" s="17">
        <f t="shared" si="16"/>
        <v>0</v>
      </c>
      <c r="BG92" s="120">
        <v>5.6000000000000005</v>
      </c>
      <c r="BH92" s="15"/>
    </row>
    <row r="93" ht="11.25" customHeight="1">
      <c r="A93" s="155" t="s">
        <v>738</v>
      </c>
      <c r="B93" s="99" t="s">
        <v>739</v>
      </c>
      <c r="C93" s="100" t="s">
        <v>245</v>
      </c>
      <c r="D93" s="100" t="s">
        <v>246</v>
      </c>
      <c r="E93" s="101">
        <v>24.0</v>
      </c>
      <c r="F93" s="58">
        <v>146.0</v>
      </c>
      <c r="G93" s="58" t="s">
        <v>121</v>
      </c>
      <c r="H93" s="58" t="s">
        <v>121</v>
      </c>
      <c r="I93" s="102">
        <v>37.43</v>
      </c>
      <c r="J93" s="103">
        <f t="shared" si="2"/>
        <v>6.518835159</v>
      </c>
      <c r="K93" s="144">
        <v>0.61</v>
      </c>
      <c r="L93" s="73">
        <v>4.0</v>
      </c>
      <c r="M93" s="23">
        <f t="shared" si="3"/>
        <v>2.44</v>
      </c>
      <c r="N93" s="105" t="s">
        <v>138</v>
      </c>
      <c r="O93" s="145">
        <v>0.5575</v>
      </c>
      <c r="P93" s="107">
        <v>43873.0</v>
      </c>
      <c r="Q93" s="107">
        <v>43890.0</v>
      </c>
      <c r="R93" s="23">
        <f t="shared" si="4"/>
        <v>9.417040359</v>
      </c>
      <c r="S93" s="108">
        <f t="array" ref="S93">IF(INDEX(Historical!$D$7:$D$1379,MATCH(B93,Historical!$B$7:$B$1403,0))=0,"n/a",(INDEX(Historical!$C$7:$C$1381,MATCH(B93,Historical!$B$7:$B$1403,0))/INDEX(Historical!$D$7:$D$1379,MATCH(B93,Historical!$B$7:$B$1403,0))-1)*100)</f>
        <v>6.827386692</v>
      </c>
      <c r="T93" s="108">
        <f t="array" ref="T93">IF(INDEX(Historical!$F$7:$F$1372,MATCH(B93,Historical!$B$7:$B$1403,0))=0,"n/a",((INDEX(Historical!$C$7:$C$1381,MATCH(B93,Historical!$B$7:$B$1403,0))/INDEX(Historical!$F$7:$F$1372,MATCH(B93,Historical!$B$7:$B$1403,0)))^(1/3)-1)*100)</f>
        <v>11.67263447</v>
      </c>
      <c r="U93" s="108">
        <f t="array" ref="U93">IF(INDEX(Historical!$H$7:$H$1372,MATCH(B93,Historical!$B$7:$B$1403,0))=0,"n/a",((INDEX(Historical!$C$7:$C$1381,MATCH(B93,Historical!$B$7:$B$1403,0))/INDEX(Historical!$H$7:$H$1372,MATCH(B93,Historical!$B$7:$B$1403,0)))^(1/5)-1)*100)</f>
        <v>11.80839689</v>
      </c>
      <c r="V93" s="108">
        <f t="array" ref="V93">IF(INDEX(Historical!$O$7:$O$1372,MATCH(B93,Historical!$B$7:$B$1403,0))=0,"n/a",((INDEX(Historical!$C$7:$C$1381,MATCH(B93,Historical!$B$7:$B$1403,0))/INDEX(Historical!$O$7:$O$1372,MATCH(B93,Historical!$B$7:$B$1403,0)))^(1/10)-1)*100)</f>
        <v>13.02929969</v>
      </c>
      <c r="W93" s="109">
        <f t="shared" si="5"/>
        <v>0.9062955929</v>
      </c>
      <c r="X93" s="110">
        <f t="shared" si="6"/>
        <v>0.7978646545</v>
      </c>
      <c r="Y93" s="133" t="s">
        <v>228</v>
      </c>
      <c r="Z93" s="103">
        <f t="shared" si="7"/>
        <v>122.6130653</v>
      </c>
      <c r="AA93" s="112">
        <f t="shared" si="8"/>
        <v>18.80904523</v>
      </c>
      <c r="AB93" s="73">
        <v>12.0</v>
      </c>
      <c r="AC93" s="102">
        <v>1.99</v>
      </c>
      <c r="AD93" s="102">
        <v>3.45</v>
      </c>
      <c r="AE93" s="102">
        <v>2.01</v>
      </c>
      <c r="AF93" s="102">
        <v>1.72</v>
      </c>
      <c r="AG93" s="102">
        <v>8.7</v>
      </c>
      <c r="AH93" s="156">
        <v>81.10000000000001</v>
      </c>
      <c r="AI93" s="156">
        <v>9.64</v>
      </c>
      <c r="AJ93" s="102">
        <v>14.799999999999999</v>
      </c>
      <c r="AK93" s="102">
        <v>5.45</v>
      </c>
      <c r="AL93" s="113">
        <v>75880.0</v>
      </c>
      <c r="AM93" s="114">
        <v>9.2</v>
      </c>
      <c r="AN93" s="102">
        <v>1.11</v>
      </c>
      <c r="AO93" s="115">
        <f t="shared" si="9"/>
        <v>-0.4818131806</v>
      </c>
      <c r="AP93" s="116">
        <f t="shared" si="10"/>
        <v>18.32723205</v>
      </c>
      <c r="AQ93" s="117">
        <f t="shared" si="11"/>
        <v>19.91025865</v>
      </c>
      <c r="AR93" s="103">
        <f t="array" ref="AR93">INDEX(Historical!$C$7:$C$1381,MATCH(B93,Historical!$B$7:$B$1403,0))*IF(AH93="n/a",1.03,IF(AH93&lt;0,1.01,IF(AH93&gt;10,1.1,(1+AH93/100))))</f>
        <v>2.43716</v>
      </c>
      <c r="AS93" s="112">
        <f t="shared" si="12"/>
        <v>2.672102224</v>
      </c>
      <c r="AT93" s="112">
        <f t="shared" ref="AT93:AV93" si="101">IF($AK93="n/a",1.03*AS93,IF($AK93&lt;0,1.01*AS93,IF($AK93&gt;10,1.1*AS93,(1+$AK93/100)*AS93)))</f>
        <v>2.817731795</v>
      </c>
      <c r="AU93" s="112">
        <f t="shared" si="101"/>
        <v>2.971298178</v>
      </c>
      <c r="AV93" s="112">
        <f t="shared" si="101"/>
        <v>3.133233929</v>
      </c>
      <c r="AW93" s="103">
        <f t="shared" si="14"/>
        <v>14.03152613</v>
      </c>
      <c r="AX93" s="118">
        <f t="shared" si="15"/>
        <v>37.48737944</v>
      </c>
      <c r="AY93" s="119">
        <v>0.67</v>
      </c>
      <c r="AZ93" s="114">
        <v>16.13</v>
      </c>
      <c r="BA93" s="114">
        <v>-13.26</v>
      </c>
      <c r="BB93" s="114">
        <v>-7.6899999999999995</v>
      </c>
      <c r="BC93" s="114">
        <v>1.4000000000000001</v>
      </c>
      <c r="BD93" s="42"/>
      <c r="BE93" s="17">
        <v>1997.0</v>
      </c>
      <c r="BF93" s="17">
        <f t="shared" si="16"/>
        <v>2</v>
      </c>
      <c r="BG93" s="120">
        <v>3.2</v>
      </c>
      <c r="BH93" s="108"/>
    </row>
    <row r="94" ht="11.25" customHeight="1">
      <c r="A94" s="155" t="s">
        <v>740</v>
      </c>
      <c r="B94" s="99" t="s">
        <v>741</v>
      </c>
      <c r="C94" s="100" t="s">
        <v>177</v>
      </c>
      <c r="D94" s="100" t="s">
        <v>534</v>
      </c>
      <c r="E94" s="101">
        <v>13.0</v>
      </c>
      <c r="F94" s="58">
        <v>293.0</v>
      </c>
      <c r="G94" s="58" t="s">
        <v>168</v>
      </c>
      <c r="H94" s="58" t="s">
        <v>168</v>
      </c>
      <c r="I94" s="150">
        <v>44.5</v>
      </c>
      <c r="J94" s="103">
        <f t="shared" si="2"/>
        <v>0.4494382022</v>
      </c>
      <c r="K94" s="104">
        <v>0.05</v>
      </c>
      <c r="L94" s="73">
        <v>4.0</v>
      </c>
      <c r="M94" s="23">
        <f t="shared" si="3"/>
        <v>0.2</v>
      </c>
      <c r="N94" s="105" t="s">
        <v>196</v>
      </c>
      <c r="O94" s="106">
        <v>0.0475</v>
      </c>
      <c r="P94" s="107">
        <v>43828.0</v>
      </c>
      <c r="Q94" s="107">
        <v>43860.0</v>
      </c>
      <c r="R94" s="23">
        <f t="shared" si="4"/>
        <v>5.263157895</v>
      </c>
      <c r="S94" s="108">
        <f t="array" ref="S94">IF(INDEX(Historical!$D$7:$D$1379,MATCH(B94,Historical!$B$7:$B$1403,0))=0,"n/a",(INDEX(Historical!$C$7:$C$1381,MATCH(B94,Historical!$B$7:$B$1403,0))/INDEX(Historical!$D$7:$D$1379,MATCH(B94,Historical!$B$7:$B$1403,0))-1)*100)</f>
        <v>4.109589041</v>
      </c>
      <c r="T94" s="108">
        <f t="array" ref="T94">IF(INDEX(Historical!$F$7:$F$1372,MATCH(B94,Historical!$B$7:$B$1403,0))=0,"n/a",((INDEX(Historical!$C$7:$C$1381,MATCH(B94,Historical!$B$7:$B$1403,0))/INDEX(Historical!$F$7:$F$1372,MATCH(B94,Historical!$B$7:$B$1403,0)))^(1/3)-1)*100)</f>
        <v>5.895589606</v>
      </c>
      <c r="U94" s="108">
        <f t="array" ref="U94">IF(INDEX(Historical!$H$7:$H$1372,MATCH(B94,Historical!$B$7:$B$1403,0))=0,"n/a",((INDEX(Historical!$C$7:$C$1381,MATCH(B94,Historical!$B$7:$B$1403,0))/INDEX(Historical!$H$7:$H$1372,MATCH(B94,Historical!$B$7:$B$1403,0)))^(1/5)-1)*100)</f>
        <v>11.92144175</v>
      </c>
      <c r="V94" s="108">
        <f t="array" ref="V94">IF(INDEX(Historical!$O$7:$O$1372,MATCH(B94,Historical!$B$7:$B$1403,0))=0,"n/a",((INDEX(Historical!$C$7:$C$1381,MATCH(B94,Historical!$B$7:$B$1403,0))/INDEX(Historical!$O$7:$O$1372,MATCH(B94,Historical!$B$7:$B$1403,0)))^(1/10)-1)*100)</f>
        <v>14.06645852</v>
      </c>
      <c r="W94" s="109">
        <f t="shared" si="5"/>
        <v>0.8475084001</v>
      </c>
      <c r="X94" s="110">
        <f t="shared" si="6"/>
        <v>0.7450901096</v>
      </c>
      <c r="Y94" s="111"/>
      <c r="Z94" s="103">
        <f t="shared" si="7"/>
        <v>12.19512195</v>
      </c>
      <c r="AA94" s="112">
        <f t="shared" si="8"/>
        <v>27.13414634</v>
      </c>
      <c r="AB94" s="73">
        <v>12.0</v>
      </c>
      <c r="AC94" s="102">
        <v>1.64</v>
      </c>
      <c r="AD94" s="102">
        <v>1.81</v>
      </c>
      <c r="AE94" s="102">
        <v>1.18</v>
      </c>
      <c r="AF94" s="102">
        <v>3.63</v>
      </c>
      <c r="AG94" s="102">
        <v>16.8</v>
      </c>
      <c r="AH94" s="102">
        <v>49.8</v>
      </c>
      <c r="AI94" s="102">
        <v>8.73</v>
      </c>
      <c r="AJ94" s="102">
        <v>16.0</v>
      </c>
      <c r="AK94" s="102">
        <v>15.0</v>
      </c>
      <c r="AL94" s="113">
        <v>2410.0</v>
      </c>
      <c r="AM94" s="114">
        <v>1.6</v>
      </c>
      <c r="AN94" s="102">
        <v>0.5</v>
      </c>
      <c r="AO94" s="115">
        <f t="shared" si="9"/>
        <v>-14.76326639</v>
      </c>
      <c r="AP94" s="116">
        <f t="shared" si="10"/>
        <v>12.37087996</v>
      </c>
      <c r="AQ94" s="117">
        <f t="shared" si="11"/>
        <v>109.2281596</v>
      </c>
      <c r="AR94" s="103">
        <f t="array" ref="AR94">INDEX(Historical!$C$7:$C$1381,MATCH(B94,Historical!$B$7:$B$1403,0))*IF(AH94="n/a",1.03,IF(AH94&lt;0,1.01,IF(AH94&gt;10,1.1,(1+AH94/100))))</f>
        <v>0.209</v>
      </c>
      <c r="AS94" s="112">
        <f t="shared" si="12"/>
        <v>0.2272457</v>
      </c>
      <c r="AT94" s="112">
        <f t="shared" ref="AT94:AV94" si="102">IF($AK94="n/a",1.03*AS94,IF($AK94&lt;0,1.01*AS94,IF($AK94&gt;10,1.1*AS94,(1+$AK94/100)*AS94)))</f>
        <v>0.24997027</v>
      </c>
      <c r="AU94" s="112">
        <f t="shared" si="102"/>
        <v>0.274967297</v>
      </c>
      <c r="AV94" s="112">
        <f t="shared" si="102"/>
        <v>0.3024640267</v>
      </c>
      <c r="AW94" s="103">
        <f t="shared" si="14"/>
        <v>1.263647294</v>
      </c>
      <c r="AX94" s="118">
        <f t="shared" si="15"/>
        <v>2.83965684</v>
      </c>
      <c r="AY94" s="119">
        <v>0.91</v>
      </c>
      <c r="AZ94" s="114">
        <v>15.14</v>
      </c>
      <c r="BA94" s="114">
        <v>-24.47</v>
      </c>
      <c r="BB94" s="114">
        <v>-6.09</v>
      </c>
      <c r="BC94" s="114">
        <v>-5.8999999999999995</v>
      </c>
      <c r="BD94" s="42"/>
      <c r="BE94" s="17">
        <v>2008.0</v>
      </c>
      <c r="BF94" s="17">
        <f t="shared" si="16"/>
        <v>1</v>
      </c>
      <c r="BG94" s="120">
        <v>4.8</v>
      </c>
      <c r="BH94" s="55"/>
    </row>
    <row r="95" ht="11.25" customHeight="1">
      <c r="A95" s="55" t="s">
        <v>742</v>
      </c>
      <c r="B95" s="99" t="s">
        <v>743</v>
      </c>
      <c r="C95" s="100" t="s">
        <v>245</v>
      </c>
      <c r="D95" s="100" t="s">
        <v>246</v>
      </c>
      <c r="E95" s="101">
        <v>23.0</v>
      </c>
      <c r="F95" s="58">
        <v>152.0</v>
      </c>
      <c r="G95" s="58" t="s">
        <v>121</v>
      </c>
      <c r="H95" s="58" t="s">
        <v>168</v>
      </c>
      <c r="I95" s="150">
        <v>23.34</v>
      </c>
      <c r="J95" s="103">
        <f t="shared" si="2"/>
        <v>7.626392459</v>
      </c>
      <c r="K95" s="144">
        <v>0.445</v>
      </c>
      <c r="L95" s="73">
        <v>4.0</v>
      </c>
      <c r="M95" s="23">
        <f t="shared" si="3"/>
        <v>1.78</v>
      </c>
      <c r="N95" s="105" t="s">
        <v>199</v>
      </c>
      <c r="O95" s="145">
        <v>0.4425</v>
      </c>
      <c r="P95" s="107">
        <v>43860.0</v>
      </c>
      <c r="Q95" s="107">
        <v>43872.0</v>
      </c>
      <c r="R95" s="23">
        <f t="shared" si="4"/>
        <v>0.5649717514</v>
      </c>
      <c r="S95" s="108">
        <f t="array" ref="S95">IF(INDEX(Historical!$D$7:$D$1379,MATCH(B95,Historical!$B$7:$B$1403,0))=0,"n/a",(INDEX(Historical!$C$7:$C$1381,MATCH(B95,Historical!$B$7:$B$1403,0))/INDEX(Historical!$D$7:$D$1379,MATCH(B95,Historical!$B$7:$B$1403,0))-1)*100)</f>
        <v>2.272727273</v>
      </c>
      <c r="T95" s="108">
        <f t="array" ref="T95">IF(INDEX(Historical!$F$7:$F$1372,MATCH(B95,Historical!$B$7:$B$1403,0))=0,"n/a",((INDEX(Historical!$C$7:$C$1381,MATCH(B95,Historical!$B$7:$B$1403,0))/INDEX(Historical!$F$7:$F$1372,MATCH(B95,Historical!$B$7:$B$1403,0)))^(1/3)-1)*100)</f>
        <v>3.345919143</v>
      </c>
      <c r="U95" s="108">
        <f t="array" ref="U95">IF(INDEX(Historical!$H$7:$H$1372,MATCH(B95,Historical!$B$7:$B$1403,0))=0,"n/a",((INDEX(Historical!$C$7:$C$1381,MATCH(B95,Historical!$B$7:$B$1403,0))/INDEX(Historical!$H$7:$H$1372,MATCH(B95,Historical!$B$7:$B$1403,0)))^(1/5)-1)*100)</f>
        <v>4.18092681</v>
      </c>
      <c r="V95" s="108">
        <f t="array" ref="V95">IF(INDEX(Historical!$O$7:$O$1372,MATCH(B95,Historical!$B$7:$B$1403,0))=0,"n/a",((INDEX(Historical!$C$7:$C$1381,MATCH(B95,Historical!$B$7:$B$1403,0))/INDEX(Historical!$O$7:$O$1372,MATCH(B95,Historical!$B$7:$B$1403,0)))^(1/10)-1)*100)</f>
        <v>4.950598985</v>
      </c>
      <c r="W95" s="109">
        <f t="shared" si="5"/>
        <v>0.8445294847</v>
      </c>
      <c r="X95" s="110">
        <f t="shared" si="6"/>
        <v>0.6853978377</v>
      </c>
      <c r="Y95" s="133"/>
      <c r="Z95" s="103">
        <f t="shared" si="7"/>
        <v>82.40740741</v>
      </c>
      <c r="AA95" s="112">
        <f t="shared" si="8"/>
        <v>10.80555556</v>
      </c>
      <c r="AB95" s="73">
        <v>12.0</v>
      </c>
      <c r="AC95" s="102">
        <v>2.16</v>
      </c>
      <c r="AD95" s="102">
        <v>1.36</v>
      </c>
      <c r="AE95" s="102">
        <v>1.52</v>
      </c>
      <c r="AF95" s="102">
        <v>2.09</v>
      </c>
      <c r="AG95" s="102">
        <v>20.8</v>
      </c>
      <c r="AH95" s="102">
        <v>46.9</v>
      </c>
      <c r="AI95" s="102">
        <v>4.49</v>
      </c>
      <c r="AJ95" s="102">
        <v>6.1</v>
      </c>
      <c r="AK95" s="102">
        <v>7.960000000000001</v>
      </c>
      <c r="AL95" s="113">
        <v>51630.0</v>
      </c>
      <c r="AM95" s="114">
        <v>0.2</v>
      </c>
      <c r="AN95" s="102">
        <v>1.14</v>
      </c>
      <c r="AO95" s="115">
        <f t="shared" si="9"/>
        <v>1.001763714</v>
      </c>
      <c r="AP95" s="116">
        <f t="shared" si="10"/>
        <v>11.80731927</v>
      </c>
      <c r="AQ95" s="117">
        <f t="shared" si="11"/>
        <v>0.1856301763</v>
      </c>
      <c r="AR95" s="103">
        <f t="array" ref="AR95">INDEX(Historical!$C$7:$C$1381,MATCH(B95,Historical!$B$7:$B$1403,0))*IF(AH95="n/a",1.03,IF(AH95&lt;0,1.01,IF(AH95&gt;10,1.1,(1+AH95/100))))</f>
        <v>1.9305</v>
      </c>
      <c r="AS95" s="112">
        <f t="shared" si="12"/>
        <v>2.01717945</v>
      </c>
      <c r="AT95" s="112">
        <f t="shared" ref="AT95:AV95" si="103">IF($AK95="n/a",1.03*AS95,IF($AK95&lt;0,1.01*AS95,IF($AK95&gt;10,1.1*AS95,(1+$AK95/100)*AS95)))</f>
        <v>2.177746934</v>
      </c>
      <c r="AU95" s="112">
        <f t="shared" si="103"/>
        <v>2.35109559</v>
      </c>
      <c r="AV95" s="112">
        <f t="shared" si="103"/>
        <v>2.538242799</v>
      </c>
      <c r="AW95" s="103">
        <f t="shared" si="14"/>
        <v>11.01476477</v>
      </c>
      <c r="AX95" s="118">
        <f t="shared" si="15"/>
        <v>47.19265113</v>
      </c>
      <c r="AY95" s="119">
        <v>0.9</v>
      </c>
      <c r="AZ95" s="114">
        <v>3.92</v>
      </c>
      <c r="BA95" s="114">
        <v>-24.38</v>
      </c>
      <c r="BB95" s="114">
        <v>-14.06</v>
      </c>
      <c r="BC95" s="114">
        <v>-16.49</v>
      </c>
      <c r="BD95" s="42"/>
      <c r="BE95" s="17">
        <v>1998.0</v>
      </c>
      <c r="BF95" s="17">
        <f t="shared" si="16"/>
        <v>2</v>
      </c>
      <c r="BG95" s="120">
        <v>8.6</v>
      </c>
      <c r="BH95" s="15"/>
    </row>
    <row r="96" ht="12.0" customHeight="1">
      <c r="A96" s="55" t="s">
        <v>744</v>
      </c>
      <c r="B96" s="99" t="s">
        <v>745</v>
      </c>
      <c r="C96" s="100" t="s">
        <v>272</v>
      </c>
      <c r="D96" s="100" t="s">
        <v>273</v>
      </c>
      <c r="E96" s="101">
        <v>10.0</v>
      </c>
      <c r="F96" s="58">
        <v>412.0</v>
      </c>
      <c r="G96" s="58" t="s">
        <v>121</v>
      </c>
      <c r="H96" s="58" t="s">
        <v>121</v>
      </c>
      <c r="I96" s="150">
        <v>59.24</v>
      </c>
      <c r="J96" s="103">
        <f t="shared" si="2"/>
        <v>7.748143147</v>
      </c>
      <c r="K96" s="104">
        <v>0.3825</v>
      </c>
      <c r="L96" s="73">
        <v>12.0</v>
      </c>
      <c r="M96" s="23">
        <f t="shared" si="3"/>
        <v>4.59</v>
      </c>
      <c r="N96" s="105" t="s">
        <v>746</v>
      </c>
      <c r="O96" s="106">
        <v>0.375</v>
      </c>
      <c r="P96" s="107">
        <v>43920.0</v>
      </c>
      <c r="Q96" s="107">
        <v>43906.0</v>
      </c>
      <c r="R96" s="23">
        <f t="shared" si="4"/>
        <v>2</v>
      </c>
      <c r="S96" s="108">
        <f t="array" ref="S96">IF(INDEX(Historical!$D$7:$D$1379,MATCH(B96,Historical!$B$7:$B$1403,0))=0,"n/a",(INDEX(Historical!$C$7:$C$1381,MATCH(B96,Historical!$B$7:$B$1403,0))/INDEX(Historical!$D$7:$D$1379,MATCH(B96,Historical!$B$7:$B$1403,0))-1)*100)</f>
        <v>4.302325581</v>
      </c>
      <c r="T96" s="108">
        <f t="array" ref="T96">IF(INDEX(Historical!$F$7:$F$1372,MATCH(B96,Historical!$B$7:$B$1403,0))=0,"n/a",((INDEX(Historical!$C$7:$C$1381,MATCH(B96,Historical!$B$7:$B$1403,0))/INDEX(Historical!$F$7:$F$1372,MATCH(B96,Historical!$B$7:$B$1403,0)))^(1/3)-1)*100)</f>
        <v>5.472275989</v>
      </c>
      <c r="U96" s="108">
        <f t="array" ref="U96">IF(INDEX(Historical!$H$7:$H$1372,MATCH(B96,Historical!$B$7:$B$1403,0))=0,"n/a",((INDEX(Historical!$C$7:$C$1381,MATCH(B96,Historical!$B$7:$B$1403,0))/INDEX(Historical!$H$7:$H$1372,MATCH(B96,Historical!$B$7:$B$1403,0)))^(1/5)-1)*100)</f>
        <v>5.706123473</v>
      </c>
      <c r="V96" s="108">
        <f t="array" ref="V96">IF(INDEX(Historical!$O$7:$O$1372,MATCH(B96,Historical!$B$7:$B$1403,0))=0,"n/a",((INDEX(Historical!$C$7:$C$1381,MATCH(B96,Historical!$B$7:$B$1403,0))/INDEX(Historical!$O$7:$O$1372,MATCH(B96,Historical!$B$7:$B$1403,0)))^(1/10)-1)*100)</f>
        <v>4.86144171</v>
      </c>
      <c r="W96" s="109">
        <f t="shared" si="5"/>
        <v>1.173751289</v>
      </c>
      <c r="X96" s="110">
        <f t="shared" si="6"/>
        <v>8.151604962</v>
      </c>
      <c r="Y96" s="133"/>
      <c r="Z96" s="103">
        <f t="shared" si="7"/>
        <v>177.2200772</v>
      </c>
      <c r="AA96" s="112">
        <f t="shared" si="8"/>
        <v>22.87258687</v>
      </c>
      <c r="AB96" s="73">
        <v>12.0</v>
      </c>
      <c r="AC96" s="102">
        <v>2.59</v>
      </c>
      <c r="AD96" s="102">
        <v>3.26</v>
      </c>
      <c r="AE96" s="102">
        <v>6.82</v>
      </c>
      <c r="AF96" s="102">
        <v>1.51</v>
      </c>
      <c r="AG96" s="102">
        <v>6.6000000000000005</v>
      </c>
      <c r="AH96" s="102">
        <v>-0.6</v>
      </c>
      <c r="AI96" s="102">
        <v>20.86</v>
      </c>
      <c r="AJ96" s="102">
        <v>0.7000000000000001</v>
      </c>
      <c r="AK96" s="102">
        <v>7.000000000000001</v>
      </c>
      <c r="AL96" s="113">
        <v>4710.0</v>
      </c>
      <c r="AM96" s="114">
        <v>0.7000000000000001</v>
      </c>
      <c r="AN96" s="102">
        <v>1.02</v>
      </c>
      <c r="AO96" s="115">
        <f t="shared" si="9"/>
        <v>-9.418320253</v>
      </c>
      <c r="AP96" s="116">
        <f t="shared" si="10"/>
        <v>13.45426662</v>
      </c>
      <c r="AQ96" s="117">
        <f t="shared" si="11"/>
        <v>23.89530738</v>
      </c>
      <c r="AR96" s="103">
        <f t="array" ref="AR96">INDEX(Historical!$C$7:$C$1381,MATCH(B96,Historical!$B$7:$B$1403,0))*IF(AH96="n/a",1.03,IF(AH96&lt;0,1.01,IF(AH96&gt;10,1.1,(1+AH96/100))))</f>
        <v>4.52985</v>
      </c>
      <c r="AS96" s="112">
        <f t="shared" si="12"/>
        <v>4.982835</v>
      </c>
      <c r="AT96" s="112">
        <f t="shared" ref="AT96:AV96" si="104">IF($AK96="n/a",1.03*AS96,IF($AK96&lt;0,1.01*AS96,IF($AK96&gt;10,1.1*AS96,(1+$AK96/100)*AS96)))</f>
        <v>5.33163345</v>
      </c>
      <c r="AU96" s="112">
        <f t="shared" si="104"/>
        <v>5.704847792</v>
      </c>
      <c r="AV96" s="112">
        <f t="shared" si="104"/>
        <v>6.104187137</v>
      </c>
      <c r="AW96" s="103">
        <f t="shared" si="14"/>
        <v>26.65335338</v>
      </c>
      <c r="AX96" s="118">
        <f t="shared" si="15"/>
        <v>44.99215628</v>
      </c>
      <c r="AY96" s="119">
        <v>0.55</v>
      </c>
      <c r="AZ96" s="114">
        <v>1.5599999999999998</v>
      </c>
      <c r="BA96" s="114">
        <v>-26.640000000000004</v>
      </c>
      <c r="BB96" s="114">
        <v>-15.61</v>
      </c>
      <c r="BC96" s="114">
        <v>-20.52</v>
      </c>
      <c r="BD96" s="42"/>
      <c r="BE96" s="17">
        <v>2011.0</v>
      </c>
      <c r="BF96" s="17">
        <f t="shared" si="16"/>
        <v>0</v>
      </c>
      <c r="BG96" s="120">
        <v>3.0</v>
      </c>
      <c r="BH96" s="15"/>
    </row>
    <row r="97" ht="11.25" customHeight="1">
      <c r="A97" s="55" t="s">
        <v>747</v>
      </c>
      <c r="B97" s="99" t="s">
        <v>748</v>
      </c>
      <c r="C97" s="100" t="s">
        <v>158</v>
      </c>
      <c r="D97" s="100" t="s">
        <v>362</v>
      </c>
      <c r="E97" s="101">
        <v>22.0</v>
      </c>
      <c r="F97" s="58">
        <v>160.0</v>
      </c>
      <c r="G97" s="58" t="s">
        <v>121</v>
      </c>
      <c r="H97" s="58" t="s">
        <v>120</v>
      </c>
      <c r="I97" s="150">
        <v>86.46</v>
      </c>
      <c r="J97" s="103">
        <f t="shared" si="2"/>
        <v>2.625491557</v>
      </c>
      <c r="K97" s="144">
        <v>0.5675</v>
      </c>
      <c r="L97" s="73">
        <v>4.0</v>
      </c>
      <c r="M97" s="23">
        <f t="shared" si="3"/>
        <v>2.27</v>
      </c>
      <c r="N97" s="105" t="s">
        <v>749</v>
      </c>
      <c r="O97" s="145">
        <v>0.535</v>
      </c>
      <c r="P97" s="107">
        <v>43893.0</v>
      </c>
      <c r="Q97" s="107">
        <v>43921.0</v>
      </c>
      <c r="R97" s="23">
        <f t="shared" si="4"/>
        <v>6.074766355</v>
      </c>
      <c r="S97" s="108">
        <f t="array" ref="S97">IF(INDEX(Historical!$D$7:$D$1379,MATCH(B97,Historical!$B$7:$B$1403,0))=0,"n/a",(INDEX(Historical!$C$7:$C$1381,MATCH(B97,Historical!$B$7:$B$1403,0))/INDEX(Historical!$D$7:$D$1379,MATCH(B97,Historical!$B$7:$B$1403,0))-1)*100)</f>
        <v>5.940594059</v>
      </c>
      <c r="T97" s="108">
        <f t="array" ref="T97">IF(INDEX(Historical!$F$7:$F$1372,MATCH(B97,Historical!$B$7:$B$1403,0))=0,"n/a",((INDEX(Historical!$C$7:$C$1381,MATCH(B97,Historical!$B$7:$B$1403,0))/INDEX(Historical!$F$7:$F$1372,MATCH(B97,Historical!$B$7:$B$1403,0)))^(1/3)-1)*100)</f>
        <v>6.332148799</v>
      </c>
      <c r="U97" s="108">
        <f t="array" ref="U97">IF(INDEX(Historical!$H$7:$H$1372,MATCH(B97,Historical!$B$7:$B$1403,0))=0,"n/a",((INDEX(Historical!$C$7:$C$1381,MATCH(B97,Historical!$B$7:$B$1403,0))/INDEX(Historical!$H$7:$H$1372,MATCH(B97,Historical!$B$7:$B$1403,0)))^(1/5)-1)*100)</f>
        <v>6.390493693</v>
      </c>
      <c r="V97" s="108">
        <f t="array" ref="V97">IF(INDEX(Historical!$O$7:$O$1372,MATCH(B97,Historical!$B$7:$B$1403,0))=0,"n/a",((INDEX(Historical!$C$7:$C$1381,MATCH(B97,Historical!$B$7:$B$1403,0))/INDEX(Historical!$O$7:$O$1372,MATCH(B97,Historical!$B$7:$B$1403,0)))^(1/10)-1)*100)</f>
        <v>8.459854329</v>
      </c>
      <c r="W97" s="109">
        <f t="shared" si="5"/>
        <v>0.7553905119</v>
      </c>
      <c r="X97" s="110">
        <f t="shared" si="6"/>
        <v>1.141159588</v>
      </c>
      <c r="Y97" s="222"/>
      <c r="Z97" s="103">
        <f t="shared" si="7"/>
        <v>80.78291815</v>
      </c>
      <c r="AA97" s="112">
        <f t="shared" si="8"/>
        <v>30.76868327</v>
      </c>
      <c r="AB97" s="73">
        <v>12.0</v>
      </c>
      <c r="AC97" s="102">
        <v>2.81</v>
      </c>
      <c r="AD97" s="102">
        <v>5.32</v>
      </c>
      <c r="AE97" s="102">
        <v>3.34</v>
      </c>
      <c r="AF97" s="102">
        <v>2.31</v>
      </c>
      <c r="AG97" s="102">
        <v>7.3</v>
      </c>
      <c r="AH97" s="156">
        <v>5.1</v>
      </c>
      <c r="AI97" s="156">
        <v>6.36</v>
      </c>
      <c r="AJ97" s="102">
        <v>5.6000000000000005</v>
      </c>
      <c r="AK97" s="102">
        <v>5.79</v>
      </c>
      <c r="AL97" s="113">
        <v>28440.0</v>
      </c>
      <c r="AM97" s="114">
        <v>0.3</v>
      </c>
      <c r="AN97" s="102">
        <v>1.29</v>
      </c>
      <c r="AO97" s="115">
        <f t="shared" si="9"/>
        <v>-21.75269802</v>
      </c>
      <c r="AP97" s="116">
        <f t="shared" si="10"/>
        <v>9.01598525</v>
      </c>
      <c r="AQ97" s="117">
        <f t="shared" si="11"/>
        <v>77.73345632</v>
      </c>
      <c r="AR97" s="103">
        <f t="array" ref="AR97">INDEX(Historical!$C$7:$C$1381,MATCH(B97,Historical!$B$7:$B$1403,0))*IF(AH97="n/a",1.03,IF(AH97&lt;0,1.01,IF(AH97&gt;10,1.1,(1+AH97/100))))</f>
        <v>2.24914</v>
      </c>
      <c r="AS97" s="112">
        <f t="shared" si="12"/>
        <v>2.392185304</v>
      </c>
      <c r="AT97" s="112">
        <f t="shared" ref="AT97:AV97" si="105">IF($AK97="n/a",1.03*AS97,IF($AK97&lt;0,1.01*AS97,IF($AK97&gt;10,1.1*AS97,(1+$AK97/100)*AS97)))</f>
        <v>2.530692833</v>
      </c>
      <c r="AU97" s="112">
        <f t="shared" si="105"/>
        <v>2.677219948</v>
      </c>
      <c r="AV97" s="112">
        <f t="shared" si="105"/>
        <v>2.832230983</v>
      </c>
      <c r="AW97" s="103">
        <f t="shared" si="14"/>
        <v>12.68146907</v>
      </c>
      <c r="AX97" s="118">
        <f t="shared" si="15"/>
        <v>14.66744051</v>
      </c>
      <c r="AY97" s="119">
        <v>0.27</v>
      </c>
      <c r="AZ97" s="114">
        <v>26.44</v>
      </c>
      <c r="BA97" s="114">
        <v>-13.04</v>
      </c>
      <c r="BB97" s="114">
        <v>-2.44</v>
      </c>
      <c r="BC97" s="114">
        <v>5.4399999999999995</v>
      </c>
      <c r="BD97" s="42"/>
      <c r="BE97" s="17">
        <v>1999.0</v>
      </c>
      <c r="BF97" s="17">
        <f t="shared" si="16"/>
        <v>2</v>
      </c>
      <c r="BG97" s="120">
        <v>2.1999999999999997</v>
      </c>
      <c r="BH97" s="55"/>
    </row>
    <row r="98" ht="11.25" customHeight="1">
      <c r="A98" s="55" t="s">
        <v>750</v>
      </c>
      <c r="B98" s="99" t="s">
        <v>751</v>
      </c>
      <c r="C98" s="100" t="s">
        <v>118</v>
      </c>
      <c r="D98" s="100" t="s">
        <v>266</v>
      </c>
      <c r="E98" s="101">
        <v>11.0</v>
      </c>
      <c r="F98" s="58">
        <v>335.0</v>
      </c>
      <c r="G98" s="58" t="s">
        <v>120</v>
      </c>
      <c r="H98" s="58" t="s">
        <v>120</v>
      </c>
      <c r="I98" s="150">
        <v>90.72</v>
      </c>
      <c r="J98" s="103">
        <f t="shared" si="2"/>
        <v>3.218694885</v>
      </c>
      <c r="K98" s="104">
        <v>0.73</v>
      </c>
      <c r="L98" s="73">
        <v>4.0</v>
      </c>
      <c r="M98" s="23">
        <f t="shared" si="3"/>
        <v>2.92</v>
      </c>
      <c r="N98" s="105" t="s">
        <v>589</v>
      </c>
      <c r="O98" s="106">
        <v>0.71</v>
      </c>
      <c r="P98" s="107">
        <v>43902.0</v>
      </c>
      <c r="Q98" s="107">
        <v>43917.0</v>
      </c>
      <c r="R98" s="23">
        <f t="shared" si="4"/>
        <v>2.816901408</v>
      </c>
      <c r="S98" s="108">
        <f t="array" ref="S98">IF(INDEX(Historical!$D$7:$D$1379,MATCH(B98,Historical!$B$7:$B$1403,0))=0,"n/a",(INDEX(Historical!$C$7:$C$1381,MATCH(B98,Historical!$B$7:$B$1403,0))/INDEX(Historical!$D$7:$D$1379,MATCH(B98,Historical!$B$7:$B$1403,0))-1)*100)</f>
        <v>7.575757576</v>
      </c>
      <c r="T98" s="108">
        <f t="array" ref="T98">IF(INDEX(Historical!$F$7:$F$1372,MATCH(B98,Historical!$B$7:$B$1403,0))=0,"n/a",((INDEX(Historical!$C$7:$C$1381,MATCH(B98,Historical!$B$7:$B$1403,0))/INDEX(Historical!$F$7:$F$1372,MATCH(B98,Historical!$B$7:$B$1403,0)))^(1/3)-1)*100)</f>
        <v>7.595596524</v>
      </c>
      <c r="U98" s="108">
        <f t="array" ref="U98">IF(INDEX(Historical!$H$7:$H$1372,MATCH(B98,Historical!$B$7:$B$1403,0))=0,"n/a",((INDEX(Historical!$C$7:$C$1381,MATCH(B98,Historical!$B$7:$B$1403,0))/INDEX(Historical!$H$7:$H$1372,MATCH(B98,Historical!$B$7:$B$1403,0)))^(1/5)-1)*100)</f>
        <v>7.69919415</v>
      </c>
      <c r="V98" s="108">
        <f t="array" ref="V98">IF(INDEX(Historical!$O$7:$O$1372,MATCH(B98,Historical!$B$7:$B$1403,0))=0,"n/a",((INDEX(Historical!$C$7:$C$1381,MATCH(B98,Historical!$B$7:$B$1403,0))/INDEX(Historical!$O$7:$O$1372,MATCH(B98,Historical!$B$7:$B$1403,0)))^(1/10)-1)*100)</f>
        <v>11.0022633</v>
      </c>
      <c r="W98" s="109">
        <f t="shared" si="5"/>
        <v>0.6997827573</v>
      </c>
      <c r="X98" s="110">
        <f t="shared" si="6"/>
        <v>1.638126415</v>
      </c>
      <c r="Y98" s="180" t="s">
        <v>357</v>
      </c>
      <c r="Z98" s="103">
        <f t="shared" si="7"/>
        <v>55.61904762</v>
      </c>
      <c r="AA98" s="112">
        <f t="shared" si="8"/>
        <v>17.28</v>
      </c>
      <c r="AB98" s="73">
        <v>12.0</v>
      </c>
      <c r="AC98" s="102">
        <v>5.25</v>
      </c>
      <c r="AD98" s="102">
        <v>2.56</v>
      </c>
      <c r="AE98" s="102">
        <v>1.76</v>
      </c>
      <c r="AF98" s="102">
        <v>2.38</v>
      </c>
      <c r="AG98" s="102">
        <v>13.700000000000001</v>
      </c>
      <c r="AH98" s="102">
        <v>-24.9</v>
      </c>
      <c r="AI98" s="102">
        <v>9.41</v>
      </c>
      <c r="AJ98" s="102">
        <v>4.7</v>
      </c>
      <c r="AK98" s="102">
        <v>6.74</v>
      </c>
      <c r="AL98" s="113">
        <v>37560.0</v>
      </c>
      <c r="AM98" s="114">
        <v>0.2</v>
      </c>
      <c r="AN98" s="102">
        <v>0.51</v>
      </c>
      <c r="AO98" s="115">
        <f t="shared" si="9"/>
        <v>-6.362110965</v>
      </c>
      <c r="AP98" s="116">
        <f t="shared" si="10"/>
        <v>10.91788904</v>
      </c>
      <c r="AQ98" s="117">
        <f t="shared" si="11"/>
        <v>35.19763312</v>
      </c>
      <c r="AR98" s="103">
        <f t="array" ref="AR98">INDEX(Historical!$C$7:$C$1381,MATCH(B98,Historical!$B$7:$B$1403,0))*IF(AH98="n/a",1.03,IF(AH98&lt;0,1.01,IF(AH98&gt;10,1.1,(1+AH98/100))))</f>
        <v>2.8684</v>
      </c>
      <c r="AS98" s="112">
        <f t="shared" si="12"/>
        <v>3.13831644</v>
      </c>
      <c r="AT98" s="112">
        <f t="shared" ref="AT98:AV98" si="106">IF($AK98="n/a",1.03*AS98,IF($AK98&lt;0,1.01*AS98,IF($AK98&gt;10,1.1*AS98,(1+$AK98/100)*AS98)))</f>
        <v>3.349838968</v>
      </c>
      <c r="AU98" s="112">
        <f t="shared" si="106"/>
        <v>3.575618115</v>
      </c>
      <c r="AV98" s="112">
        <f t="shared" si="106"/>
        <v>3.816614775</v>
      </c>
      <c r="AW98" s="103">
        <f t="shared" si="14"/>
        <v>16.7487883</v>
      </c>
      <c r="AX98" s="118">
        <f t="shared" si="15"/>
        <v>18.46206823</v>
      </c>
      <c r="AY98" s="119">
        <v>1.41</v>
      </c>
      <c r="AZ98" s="114">
        <v>22.12</v>
      </c>
      <c r="BA98" s="114">
        <v>-14.24</v>
      </c>
      <c r="BB98" s="114">
        <v>-6.950000000000001</v>
      </c>
      <c r="BC98" s="114">
        <v>4.8</v>
      </c>
      <c r="BD98" s="42"/>
      <c r="BE98" s="17">
        <v>2010.0</v>
      </c>
      <c r="BF98" s="17">
        <f t="shared" si="16"/>
        <v>0</v>
      </c>
      <c r="BG98" s="120">
        <v>7.000000000000001</v>
      </c>
      <c r="BH98" s="55"/>
    </row>
    <row r="99" ht="11.25" customHeight="1">
      <c r="A99" s="155" t="s">
        <v>752</v>
      </c>
      <c r="B99" s="99" t="s">
        <v>753</v>
      </c>
      <c r="C99" s="100" t="s">
        <v>136</v>
      </c>
      <c r="D99" s="100" t="s">
        <v>183</v>
      </c>
      <c r="E99" s="101">
        <v>13.0</v>
      </c>
      <c r="F99" s="58">
        <v>285.0</v>
      </c>
      <c r="G99" s="58" t="s">
        <v>168</v>
      </c>
      <c r="H99" s="58" t="s">
        <v>168</v>
      </c>
      <c r="I99" s="150">
        <v>66.62</v>
      </c>
      <c r="J99" s="103">
        <f t="shared" si="2"/>
        <v>3.482437706</v>
      </c>
      <c r="K99" s="104">
        <v>0.58</v>
      </c>
      <c r="L99" s="73">
        <v>4.0</v>
      </c>
      <c r="M99" s="23">
        <f t="shared" si="3"/>
        <v>2.32</v>
      </c>
      <c r="N99" s="105" t="s">
        <v>300</v>
      </c>
      <c r="O99" s="106">
        <v>0.5</v>
      </c>
      <c r="P99" s="107">
        <v>43615.0</v>
      </c>
      <c r="Q99" s="107">
        <v>43630.0</v>
      </c>
      <c r="R99" s="23">
        <f t="shared" si="4"/>
        <v>16</v>
      </c>
      <c r="S99" s="108">
        <f t="array" ref="S99">IF(INDEX(Historical!$D$7:$D$1379,MATCH(B99,Historical!$B$7:$B$1403,0))=0,"n/a",(INDEX(Historical!$C$7:$C$1381,MATCH(B99,Historical!$B$7:$B$1403,0))/INDEX(Historical!$D$7:$D$1379,MATCH(B99,Historical!$B$7:$B$1403,0))-1)*100)</f>
        <v>17.89473684</v>
      </c>
      <c r="T99" s="108">
        <f t="array" ref="T99">IF(INDEX(Historical!$F$7:$F$1372,MATCH(B99,Historical!$B$7:$B$1403,0))=0,"n/a",((INDEX(Historical!$C$7:$C$1381,MATCH(B99,Historical!$B$7:$B$1403,0))/INDEX(Historical!$F$7:$F$1372,MATCH(B99,Historical!$B$7:$B$1403,0)))^(1/3)-1)*100)</f>
        <v>20.8225783</v>
      </c>
      <c r="U99" s="108">
        <f t="array" ref="U99">IF(INDEX(Historical!$H$7:$H$1372,MATCH(B99,Historical!$B$7:$B$1403,0))=0,"n/a",((INDEX(Historical!$C$7:$C$1381,MATCH(B99,Historical!$B$7:$B$1403,0))/INDEX(Historical!$H$7:$H$1372,MATCH(B99,Historical!$B$7:$B$1403,0)))^(1/5)-1)*100)</f>
        <v>16.81057419</v>
      </c>
      <c r="V99" s="108">
        <f t="array" ref="V99">IF(INDEX(Historical!$O$7:$O$1372,MATCH(B99,Historical!$B$7:$B$1403,0))=0,"n/a",((INDEX(Historical!$C$7:$C$1381,MATCH(B99,Historical!$B$7:$B$1403,0))/INDEX(Historical!$O$7:$O$1372,MATCH(B99,Historical!$B$7:$B$1403,0)))^(1/10)-1)*100)</f>
        <v>15.94920739</v>
      </c>
      <c r="W99" s="109">
        <f t="shared" si="5"/>
        <v>1.054006872</v>
      </c>
      <c r="X99" s="110">
        <f t="shared" si="6"/>
        <v>0.4021668466</v>
      </c>
      <c r="Y99" s="99"/>
      <c r="Z99" s="103">
        <f t="shared" si="7"/>
        <v>33.62318841</v>
      </c>
      <c r="AA99" s="112">
        <f t="shared" si="8"/>
        <v>9.655072464</v>
      </c>
      <c r="AB99" s="73">
        <v>12.0</v>
      </c>
      <c r="AC99" s="102">
        <v>6.9</v>
      </c>
      <c r="AD99" s="102" t="s">
        <v>128</v>
      </c>
      <c r="AE99" s="102">
        <v>1.54</v>
      </c>
      <c r="AF99" s="102">
        <v>3.46</v>
      </c>
      <c r="AG99" s="102">
        <v>47.8</v>
      </c>
      <c r="AH99" s="102">
        <v>39.1</v>
      </c>
      <c r="AI99" s="102">
        <v>3.3000000000000003</v>
      </c>
      <c r="AJ99" s="102">
        <v>41.8</v>
      </c>
      <c r="AK99" s="102">
        <v>-4.0</v>
      </c>
      <c r="AL99" s="113">
        <v>3130.0</v>
      </c>
      <c r="AM99" s="114">
        <v>3.3000000000000003</v>
      </c>
      <c r="AN99" s="102">
        <v>0.52</v>
      </c>
      <c r="AO99" s="115">
        <f t="shared" si="9"/>
        <v>10.63793943</v>
      </c>
      <c r="AP99" s="116">
        <f t="shared" si="10"/>
        <v>20.29301189</v>
      </c>
      <c r="AQ99" s="117">
        <f t="shared" si="11"/>
        <v>21.84972662</v>
      </c>
      <c r="AR99" s="103">
        <f t="array" ref="AR99">INDEX(Historical!$C$7:$C$1381,MATCH(B99,Historical!$B$7:$B$1403,0))*IF(AH99="n/a",1.03,IF(AH99&lt;0,1.01,IF(AH99&gt;10,1.1,(1+AH99/100))))</f>
        <v>2.464</v>
      </c>
      <c r="AS99" s="112">
        <f t="shared" si="12"/>
        <v>2.545312</v>
      </c>
      <c r="AT99" s="112">
        <f t="shared" ref="AT99:AV99" si="107">IF($AK99="n/a",1.03*AS99,IF($AK99&lt;0,1.01*AS99,IF($AK99&gt;10,1.1*AS99,(1+$AK99/100)*AS99)))</f>
        <v>2.57076512</v>
      </c>
      <c r="AU99" s="112">
        <f t="shared" si="107"/>
        <v>2.596472771</v>
      </c>
      <c r="AV99" s="112">
        <f t="shared" si="107"/>
        <v>2.622437499</v>
      </c>
      <c r="AW99" s="103">
        <f t="shared" si="14"/>
        <v>12.79898739</v>
      </c>
      <c r="AX99" s="118">
        <f t="shared" si="15"/>
        <v>19.21192944</v>
      </c>
      <c r="AY99" s="119">
        <v>1.97</v>
      </c>
      <c r="AZ99" s="114">
        <v>0.08</v>
      </c>
      <c r="BA99" s="114">
        <v>-32.64</v>
      </c>
      <c r="BB99" s="114">
        <v>-13.19</v>
      </c>
      <c r="BC99" s="114">
        <v>-16.68</v>
      </c>
      <c r="BD99" s="42"/>
      <c r="BE99" s="17">
        <v>2007.0</v>
      </c>
      <c r="BF99" s="17">
        <f t="shared" si="16"/>
        <v>1</v>
      </c>
      <c r="BG99" s="120">
        <v>17.8</v>
      </c>
      <c r="BH99" s="108"/>
    </row>
    <row r="100" ht="11.25" customHeight="1">
      <c r="A100" s="220" t="s">
        <v>754</v>
      </c>
      <c r="B100" s="99" t="s">
        <v>755</v>
      </c>
      <c r="C100" s="100" t="s">
        <v>158</v>
      </c>
      <c r="D100" s="100" t="s">
        <v>362</v>
      </c>
      <c r="E100" s="101">
        <v>15.0</v>
      </c>
      <c r="F100" s="58">
        <v>269.0</v>
      </c>
      <c r="G100" s="58" t="s">
        <v>168</v>
      </c>
      <c r="H100" s="58" t="s">
        <v>168</v>
      </c>
      <c r="I100" s="150">
        <v>65.35</v>
      </c>
      <c r="J100" s="103">
        <f t="shared" si="2"/>
        <v>3.091048202</v>
      </c>
      <c r="K100" s="104">
        <v>0.505</v>
      </c>
      <c r="L100" s="73">
        <v>4.0</v>
      </c>
      <c r="M100" s="23">
        <f t="shared" si="3"/>
        <v>2.02</v>
      </c>
      <c r="N100" s="15" t="s">
        <v>247</v>
      </c>
      <c r="O100" s="106">
        <v>0.475</v>
      </c>
      <c r="P100" s="107">
        <v>43794.0</v>
      </c>
      <c r="Q100" s="107">
        <v>43818.0</v>
      </c>
      <c r="R100" s="23">
        <f t="shared" si="4"/>
        <v>6.315789474</v>
      </c>
      <c r="S100" s="108">
        <f t="array" ref="S100">IF(INDEX(Historical!$D$7:$D$1379,MATCH(B100,Historical!$B$7:$B$1403,0))=0,"n/a",(INDEX(Historical!$C$7:$C$1381,MATCH(B100,Historical!$B$7:$B$1403,0))/INDEX(Historical!$D$7:$D$1379,MATCH(B100,Historical!$B$7:$B$1403,0))-1)*100)</f>
        <v>11.23919308</v>
      </c>
      <c r="T100" s="108">
        <f t="array" ref="T100">IF(INDEX(Historical!$F$7:$F$1372,MATCH(B100,Historical!$B$7:$B$1403,0))=0,"n/a",((INDEX(Historical!$C$7:$C$1381,MATCH(B100,Historical!$B$7:$B$1403,0))/INDEX(Historical!$F$7:$F$1372,MATCH(B100,Historical!$B$7:$B$1403,0)))^(1/3)-1)*100)</f>
        <v>8.764879572</v>
      </c>
      <c r="U100" s="108">
        <f t="array" ref="U100">IF(INDEX(Historical!$H$7:$H$1372,MATCH(B100,Historical!$B$7:$B$1403,0))=0,"n/a",((INDEX(Historical!$C$7:$C$1381,MATCH(B100,Historical!$B$7:$B$1403,0))/INDEX(Historical!$H$7:$H$1372,MATCH(B100,Historical!$B$7:$B$1403,0)))^(1/5)-1)*100)</f>
        <v>6.784569649</v>
      </c>
      <c r="V100" s="108">
        <f t="array" ref="V100">IF(INDEX(Historical!$O$7:$O$1372,MATCH(B100,Historical!$B$7:$B$1403,0))=0,"n/a",((INDEX(Historical!$C$7:$C$1381,MATCH(B100,Historical!$B$7:$B$1403,0))/INDEX(Historical!$O$7:$O$1372,MATCH(B100,Historical!$B$7:$B$1403,0)))^(1/10)-1)*100)</f>
        <v>4.954492932</v>
      </c>
      <c r="W100" s="109">
        <f t="shared" si="5"/>
        <v>1.369377198</v>
      </c>
      <c r="X100" s="110">
        <f t="shared" si="6"/>
        <v>3.570826131</v>
      </c>
      <c r="Y100" s="133" t="s">
        <v>756</v>
      </c>
      <c r="Z100" s="103">
        <f t="shared" si="7"/>
        <v>77.69230769</v>
      </c>
      <c r="AA100" s="112">
        <f t="shared" si="8"/>
        <v>25.13461538</v>
      </c>
      <c r="AB100" s="73">
        <v>12.0</v>
      </c>
      <c r="AC100" s="102">
        <v>2.6</v>
      </c>
      <c r="AD100" s="102">
        <v>3.87</v>
      </c>
      <c r="AE100" s="102">
        <v>2.88</v>
      </c>
      <c r="AF100" s="102">
        <v>1.78</v>
      </c>
      <c r="AG100" s="102">
        <v>6.800000000000001</v>
      </c>
      <c r="AH100" s="102">
        <v>10.299999999999999</v>
      </c>
      <c r="AI100" s="102">
        <v>8.68</v>
      </c>
      <c r="AJ100" s="102">
        <v>1.9</v>
      </c>
      <c r="AK100" s="102">
        <v>6.5</v>
      </c>
      <c r="AL100" s="113">
        <v>15030.0</v>
      </c>
      <c r="AM100" s="114">
        <v>0.2</v>
      </c>
      <c r="AN100" s="102">
        <v>1.14</v>
      </c>
      <c r="AO100" s="115">
        <f t="shared" si="9"/>
        <v>-15.25899753</v>
      </c>
      <c r="AP100" s="116">
        <f t="shared" si="10"/>
        <v>9.875617851</v>
      </c>
      <c r="AQ100" s="117">
        <f t="shared" si="11"/>
        <v>41.01160769</v>
      </c>
      <c r="AR100" s="103">
        <f t="array" ref="AR100">INDEX(Historical!$C$7:$C$1381,MATCH(B100,Historical!$B$7:$B$1403,0))*IF(AH100="n/a",1.03,IF(AH100&lt;0,1.01,IF(AH100&gt;10,1.1,(1+AH100/100))))</f>
        <v>2.123</v>
      </c>
      <c r="AS100" s="112">
        <f t="shared" si="12"/>
        <v>2.3072764</v>
      </c>
      <c r="AT100" s="112">
        <f t="shared" ref="AT100:AV100" si="108">IF($AK100="n/a",1.03*AS100,IF($AK100&lt;0,1.01*AS100,IF($AK100&gt;10,1.1*AS100,(1+$AK100/100)*AS100)))</f>
        <v>2.457249366</v>
      </c>
      <c r="AU100" s="112">
        <f t="shared" si="108"/>
        <v>2.616970575</v>
      </c>
      <c r="AV100" s="112">
        <f t="shared" si="108"/>
        <v>2.787073662</v>
      </c>
      <c r="AW100" s="103">
        <f t="shared" si="14"/>
        <v>12.29157</v>
      </c>
      <c r="AX100" s="118">
        <f t="shared" si="15"/>
        <v>18.80882938</v>
      </c>
      <c r="AY100" s="119">
        <v>0.22</v>
      </c>
      <c r="AZ100" s="114">
        <v>19.689999999999998</v>
      </c>
      <c r="BA100" s="114">
        <v>-14.649999999999999</v>
      </c>
      <c r="BB100" s="114">
        <v>-4.09</v>
      </c>
      <c r="BC100" s="114">
        <v>2.12</v>
      </c>
      <c r="BD100" s="42"/>
      <c r="BE100" s="17">
        <v>2005.0</v>
      </c>
      <c r="BF100" s="17">
        <f t="shared" si="16"/>
        <v>1</v>
      </c>
      <c r="BG100" s="120">
        <v>2.4</v>
      </c>
      <c r="BH100" s="15"/>
    </row>
    <row r="101" ht="11.25" customHeight="1">
      <c r="A101" s="121" t="s">
        <v>757</v>
      </c>
      <c r="B101" s="122" t="s">
        <v>758</v>
      </c>
      <c r="C101" s="100" t="s">
        <v>272</v>
      </c>
      <c r="D101" s="100" t="s">
        <v>273</v>
      </c>
      <c r="E101" s="123">
        <v>10.0</v>
      </c>
      <c r="F101" s="58">
        <v>356.0</v>
      </c>
      <c r="G101" s="124" t="s">
        <v>168</v>
      </c>
      <c r="H101" s="124" t="s">
        <v>168</v>
      </c>
      <c r="I101" s="216">
        <v>100.36</v>
      </c>
      <c r="J101" s="126">
        <f t="shared" si="2"/>
        <v>3.587086489</v>
      </c>
      <c r="K101" s="127">
        <v>0.9</v>
      </c>
      <c r="L101" s="128">
        <v>4.0</v>
      </c>
      <c r="M101" s="129">
        <f t="shared" si="3"/>
        <v>3.6</v>
      </c>
      <c r="N101" s="130" t="s">
        <v>409</v>
      </c>
      <c r="O101" s="131">
        <v>0.86</v>
      </c>
      <c r="P101" s="132">
        <v>43629.0</v>
      </c>
      <c r="Q101" s="132">
        <v>43644.0</v>
      </c>
      <c r="R101" s="129">
        <f t="shared" si="4"/>
        <v>4.651162791</v>
      </c>
      <c r="S101" s="108">
        <f t="array" ref="S101">IF(INDEX(Historical!$D$7:$D$1379,MATCH(B101,Historical!$B$7:$B$1403,0))=0,"n/a",(INDEX(Historical!$C$7:$C$1381,MATCH(B101,Historical!$B$7:$B$1403,0))/INDEX(Historical!$D$7:$D$1379,MATCH(B101,Historical!$B$7:$B$1403,0))-1)*100)</f>
        <v>5.952380952</v>
      </c>
      <c r="T101" s="108">
        <f t="array" ref="T101">IF(INDEX(Historical!$F$7:$F$1372,MATCH(B101,Historical!$B$7:$B$1403,0))=0,"n/a",((INDEX(Historical!$C$7:$C$1381,MATCH(B101,Historical!$B$7:$B$1403,0))/INDEX(Historical!$F$7:$F$1372,MATCH(B101,Historical!$B$7:$B$1403,0)))^(1/3)-1)*100)</f>
        <v>6.707298703</v>
      </c>
      <c r="U101" s="108">
        <f t="array" ref="U101">IF(INDEX(Historical!$H$7:$H$1372,MATCH(B101,Historical!$B$7:$B$1403,0))=0,"n/a",((INDEX(Historical!$C$7:$C$1381,MATCH(B101,Historical!$B$7:$B$1403,0))/INDEX(Historical!$H$7:$H$1372,MATCH(B101,Historical!$B$7:$B$1403,0)))^(1/5)-1)*100)</f>
        <v>14.48650158</v>
      </c>
      <c r="V101" s="108">
        <f t="array" ref="V101">IF(INDEX(Historical!$O$7:$O$1372,MATCH(B101,Historical!$B$7:$B$1403,0))=0,"n/a",((INDEX(Historical!$C$7:$C$1381,MATCH(B101,Historical!$B$7:$B$1403,0))/INDEX(Historical!$O$7:$O$1372,MATCH(B101,Historical!$B$7:$B$1403,0)))^(1/10)-1)*100)</f>
        <v>25.07388505</v>
      </c>
      <c r="W101" s="109">
        <f t="shared" si="5"/>
        <v>0.577752572</v>
      </c>
      <c r="X101" s="110">
        <f t="shared" si="6"/>
        <v>0.9530593144</v>
      </c>
      <c r="Y101" s="229"/>
      <c r="Z101" s="126">
        <f t="shared" si="7"/>
        <v>109.7560976</v>
      </c>
      <c r="AA101" s="134">
        <f t="shared" si="8"/>
        <v>30.59756098</v>
      </c>
      <c r="AB101" s="128">
        <v>12.0</v>
      </c>
      <c r="AC101" s="125">
        <v>3.28</v>
      </c>
      <c r="AD101" s="125">
        <v>5.1</v>
      </c>
      <c r="AE101" s="125">
        <v>10.22</v>
      </c>
      <c r="AF101" s="125">
        <v>5.12</v>
      </c>
      <c r="AG101" s="125">
        <v>17.599999999999998</v>
      </c>
      <c r="AH101" s="125">
        <v>-15.9</v>
      </c>
      <c r="AI101" s="125">
        <v>4.81</v>
      </c>
      <c r="AJ101" s="125">
        <v>15.2</v>
      </c>
      <c r="AK101" s="125">
        <v>6.0</v>
      </c>
      <c r="AL101" s="135">
        <v>12770.0</v>
      </c>
      <c r="AM101" s="136">
        <v>1.0999999999999999</v>
      </c>
      <c r="AN101" s="125">
        <v>1.91</v>
      </c>
      <c r="AO101" s="137">
        <f t="shared" si="9"/>
        <v>-12.52397291</v>
      </c>
      <c r="AP101" s="138">
        <f t="shared" si="10"/>
        <v>18.07358807</v>
      </c>
      <c r="AQ101" s="139">
        <f t="shared" si="11"/>
        <v>163.8682434</v>
      </c>
      <c r="AR101" s="103">
        <f t="array" ref="AR101">INDEX(Historical!$C$7:$C$1381,MATCH(B101,Historical!$B$7:$B$1403,0))*IF(AH101="n/a",1.03,IF(AH101&lt;0,1.01,IF(AH101&gt;10,1.1,(1+AH101/100))))</f>
        <v>3.5956</v>
      </c>
      <c r="AS101" s="134">
        <f t="shared" si="12"/>
        <v>3.76854836</v>
      </c>
      <c r="AT101" s="134">
        <f t="shared" ref="AT101:AV101" si="109">IF($AK101="n/a",1.03*AS101,IF($AK101&lt;0,1.01*AS101,IF($AK101&gt;10,1.1*AS101,(1+$AK101/100)*AS101)))</f>
        <v>3.994661262</v>
      </c>
      <c r="AU101" s="134">
        <f t="shared" si="109"/>
        <v>4.234340937</v>
      </c>
      <c r="AV101" s="134">
        <f t="shared" si="109"/>
        <v>4.488401394</v>
      </c>
      <c r="AW101" s="126">
        <f t="shared" si="14"/>
        <v>20.08155195</v>
      </c>
      <c r="AX101" s="140">
        <f t="shared" si="15"/>
        <v>20.00951769</v>
      </c>
      <c r="AY101" s="141">
        <v>0.17</v>
      </c>
      <c r="AZ101" s="136">
        <v>7.12</v>
      </c>
      <c r="BA101" s="136">
        <v>-19.36</v>
      </c>
      <c r="BB101" s="136">
        <v>-7.24</v>
      </c>
      <c r="BC101" s="136">
        <v>-9.51</v>
      </c>
      <c r="BD101" s="142"/>
      <c r="BE101" s="17">
        <v>2010.0</v>
      </c>
      <c r="BF101" s="17">
        <f t="shared" si="16"/>
        <v>0</v>
      </c>
      <c r="BG101" s="143">
        <v>5.3</v>
      </c>
      <c r="BH101" s="224"/>
    </row>
    <row r="102" ht="11.25" customHeight="1">
      <c r="A102" s="55" t="s">
        <v>759</v>
      </c>
      <c r="B102" s="99" t="s">
        <v>760</v>
      </c>
      <c r="C102" s="100" t="s">
        <v>136</v>
      </c>
      <c r="D102" s="100" t="s">
        <v>137</v>
      </c>
      <c r="E102" s="101">
        <v>11.0</v>
      </c>
      <c r="F102" s="58">
        <v>328.0</v>
      </c>
      <c r="G102" s="58" t="s">
        <v>121</v>
      </c>
      <c r="H102" s="58" t="s">
        <v>121</v>
      </c>
      <c r="I102" s="150">
        <v>57.1</v>
      </c>
      <c r="J102" s="103">
        <f t="shared" si="2"/>
        <v>3.082311734</v>
      </c>
      <c r="K102" s="104">
        <v>0.44</v>
      </c>
      <c r="L102" s="73">
        <v>4.0</v>
      </c>
      <c r="M102" s="23">
        <f t="shared" si="3"/>
        <v>1.76</v>
      </c>
      <c r="N102" s="105" t="s">
        <v>154</v>
      </c>
      <c r="O102" s="106">
        <v>0.42</v>
      </c>
      <c r="P102" s="107">
        <v>43896.0</v>
      </c>
      <c r="Q102" s="107">
        <v>43905.0</v>
      </c>
      <c r="R102" s="23">
        <f t="shared" si="4"/>
        <v>4.761904762</v>
      </c>
      <c r="S102" s="108">
        <f t="array" ref="S102">IF(INDEX(Historical!$D$7:$D$1379,MATCH(B102,Historical!$B$7:$B$1403,0))=0,"n/a",(INDEX(Historical!$C$7:$C$1381,MATCH(B102,Historical!$B$7:$B$1403,0))/INDEX(Historical!$D$7:$D$1379,MATCH(B102,Historical!$B$7:$B$1403,0))-1)*100)</f>
        <v>5</v>
      </c>
      <c r="T102" s="108">
        <f t="array" ref="T102">IF(INDEX(Historical!$F$7:$F$1372,MATCH(B102,Historical!$B$7:$B$1403,0))=0,"n/a",((INDEX(Historical!$C$7:$C$1381,MATCH(B102,Historical!$B$7:$B$1403,0))/INDEX(Historical!$F$7:$F$1372,MATCH(B102,Historical!$B$7:$B$1403,0)))^(1/3)-1)*100)</f>
        <v>11.86889421</v>
      </c>
      <c r="U102" s="108">
        <f t="array" ref="U102">IF(INDEX(Historical!$H$7:$H$1372,MATCH(B102,Historical!$B$7:$B$1403,0))=0,"n/a",((INDEX(Historical!$C$7:$C$1381,MATCH(B102,Historical!$B$7:$B$1403,0))/INDEX(Historical!$H$7:$H$1372,MATCH(B102,Historical!$B$7:$B$1403,0)))^(1/5)-1)*100)</f>
        <v>14.8698355</v>
      </c>
      <c r="V102" s="108" t="str">
        <f t="array" ref="V102">IF(INDEX(Historical!$O$7:$O$1372,MATCH(B102,Historical!$B$7:$B$1403,0))=0,"n/a",((INDEX(Historical!$C$7:$C$1381,MATCH(B102,Historical!$B$7:$B$1403,0))/INDEX(Historical!$O$7:$O$1372,MATCH(B102,Historical!$B$7:$B$1403,0)))^(1/10)-1)*100)</f>
        <v>n/a</v>
      </c>
      <c r="W102" s="109" t="str">
        <f t="shared" si="5"/>
        <v>n/a</v>
      </c>
      <c r="X102" s="110">
        <f t="shared" si="6"/>
        <v>0.6247830042</v>
      </c>
      <c r="Y102" s="149" t="s">
        <v>761</v>
      </c>
      <c r="Z102" s="103">
        <f t="shared" si="7"/>
        <v>28.29581994</v>
      </c>
      <c r="AA102" s="112">
        <f t="shared" si="8"/>
        <v>9.180064309</v>
      </c>
      <c r="AB102" s="73">
        <v>12.0</v>
      </c>
      <c r="AC102" s="102">
        <v>6.22</v>
      </c>
      <c r="AD102" s="102">
        <v>3.4</v>
      </c>
      <c r="AE102" s="102">
        <v>1.04</v>
      </c>
      <c r="AF102" s="102">
        <v>1.46</v>
      </c>
      <c r="AG102" s="102">
        <v>17.0</v>
      </c>
      <c r="AH102" s="102">
        <v>48.6</v>
      </c>
      <c r="AI102" s="102">
        <v>-3.2199999999999998</v>
      </c>
      <c r="AJ102" s="102">
        <v>23.799999999999997</v>
      </c>
      <c r="AK102" s="102">
        <v>2.7</v>
      </c>
      <c r="AL102" s="113">
        <v>6430.0</v>
      </c>
      <c r="AM102" s="114">
        <v>0.3</v>
      </c>
      <c r="AN102" s="102">
        <v>0.23</v>
      </c>
      <c r="AO102" s="115">
        <f t="shared" si="9"/>
        <v>8.772082925</v>
      </c>
      <c r="AP102" s="116">
        <f t="shared" si="10"/>
        <v>17.95214723</v>
      </c>
      <c r="AQ102" s="117">
        <f t="shared" si="11"/>
        <v>-22.8194213</v>
      </c>
      <c r="AR102" s="103">
        <f t="array" ref="AR102">INDEX(Historical!$C$7:$C$1381,MATCH(B102,Historical!$B$7:$B$1403,0))*IF(AH102="n/a",1.03,IF(AH102&lt;0,1.01,IF(AH102&gt;10,1.1,(1+AH102/100))))</f>
        <v>1.848</v>
      </c>
      <c r="AS102" s="112">
        <f t="shared" si="12"/>
        <v>1.86648</v>
      </c>
      <c r="AT102" s="112">
        <f t="shared" ref="AT102:AV102" si="110">IF($AK102="n/a",1.03*AS102,IF($AK102&lt;0,1.01*AS102,IF($AK102&gt;10,1.1*AS102,(1+$AK102/100)*AS102)))</f>
        <v>1.91687496</v>
      </c>
      <c r="AU102" s="112">
        <f t="shared" si="110"/>
        <v>1.968630584</v>
      </c>
      <c r="AV102" s="112">
        <f t="shared" si="110"/>
        <v>2.02178361</v>
      </c>
      <c r="AW102" s="103">
        <f t="shared" si="14"/>
        <v>9.621769154</v>
      </c>
      <c r="AX102" s="118">
        <f t="shared" si="15"/>
        <v>16.85073407</v>
      </c>
      <c r="AY102" s="119">
        <v>0.88</v>
      </c>
      <c r="AZ102" s="114">
        <v>18.22</v>
      </c>
      <c r="BA102" s="114">
        <v>-14.01</v>
      </c>
      <c r="BB102" s="114">
        <v>-6.21</v>
      </c>
      <c r="BC102" s="114">
        <v>-2.75</v>
      </c>
      <c r="BD102" s="42"/>
      <c r="BE102" s="17">
        <v>2010.0</v>
      </c>
      <c r="BF102" s="17">
        <f t="shared" si="16"/>
        <v>0</v>
      </c>
      <c r="BG102" s="120">
        <v>6.2</v>
      </c>
      <c r="BH102" s="55"/>
    </row>
    <row r="103" ht="11.25" customHeight="1">
      <c r="A103" s="55" t="s">
        <v>762</v>
      </c>
      <c r="B103" s="99" t="s">
        <v>763</v>
      </c>
      <c r="C103" s="100" t="s">
        <v>118</v>
      </c>
      <c r="D103" s="100" t="s">
        <v>303</v>
      </c>
      <c r="E103" s="101">
        <v>21.0</v>
      </c>
      <c r="F103" s="58">
        <v>165.0</v>
      </c>
      <c r="G103" s="58" t="s">
        <v>168</v>
      </c>
      <c r="H103" s="58" t="s">
        <v>168</v>
      </c>
      <c r="I103" s="150">
        <v>34.22</v>
      </c>
      <c r="J103" s="103">
        <f t="shared" si="2"/>
        <v>2.92226768</v>
      </c>
      <c r="K103" s="104">
        <v>0.25</v>
      </c>
      <c r="L103" s="73">
        <v>4.0</v>
      </c>
      <c r="M103" s="23">
        <f t="shared" si="3"/>
        <v>1</v>
      </c>
      <c r="N103" s="105" t="s">
        <v>644</v>
      </c>
      <c r="O103" s="106">
        <v>0.22</v>
      </c>
      <c r="P103" s="107">
        <v>43860.0</v>
      </c>
      <c r="Q103" s="107">
        <v>43888.0</v>
      </c>
      <c r="R103" s="23">
        <f t="shared" si="4"/>
        <v>13.63636364</v>
      </c>
      <c r="S103" s="108">
        <f t="array" ref="S103">IF(INDEX(Historical!$D$7:$D$1379,MATCH(B103,Historical!$B$7:$B$1403,0))=0,"n/a",(INDEX(Historical!$C$7:$C$1381,MATCH(B103,Historical!$B$7:$B$1403,0))/INDEX(Historical!$D$7:$D$1379,MATCH(B103,Historical!$B$7:$B$1403,0))-1)*100)</f>
        <v>12.98701299</v>
      </c>
      <c r="T103" s="108">
        <f t="array" ref="T103">IF(INDEX(Historical!$F$7:$F$1372,MATCH(B103,Historical!$B$7:$B$1403,0))=0,"n/a",((INDEX(Historical!$C$7:$C$1381,MATCH(B103,Historical!$B$7:$B$1403,0))/INDEX(Historical!$F$7:$F$1372,MATCH(B103,Historical!$B$7:$B$1403,0)))^(1/3)-1)*100)</f>
        <v>13.1851196</v>
      </c>
      <c r="U103" s="108">
        <f t="array" ref="U103">IF(INDEX(Historical!$H$7:$H$1372,MATCH(B103,Historical!$B$7:$B$1403,0))=0,"n/a",((INDEX(Historical!$C$7:$C$1381,MATCH(B103,Historical!$B$7:$B$1403,0))/INDEX(Historical!$H$7:$H$1372,MATCH(B103,Historical!$B$7:$B$1403,0)))^(1/5)-1)*100)</f>
        <v>11.71457809</v>
      </c>
      <c r="V103" s="108">
        <f t="array" ref="V103">IF(INDEX(Historical!$O$7:$O$1372,MATCH(B103,Historical!$B$7:$B$1403,0))=0,"n/a",((INDEX(Historical!$C$7:$C$1381,MATCH(B103,Historical!$B$7:$B$1403,0))/INDEX(Historical!$O$7:$O$1372,MATCH(B103,Historical!$B$7:$B$1403,0)))^(1/10)-1)*100)</f>
        <v>17.0643545</v>
      </c>
      <c r="W103" s="109">
        <f t="shared" si="5"/>
        <v>0.6864940649</v>
      </c>
      <c r="X103" s="110">
        <f t="shared" si="6"/>
        <v>1.105148876</v>
      </c>
      <c r="Y103" s="149"/>
      <c r="Z103" s="103">
        <f t="shared" si="7"/>
        <v>72.46376812</v>
      </c>
      <c r="AA103" s="112">
        <f t="shared" si="8"/>
        <v>24.79710145</v>
      </c>
      <c r="AB103" s="73">
        <v>12.0</v>
      </c>
      <c r="AC103" s="102">
        <v>1.38</v>
      </c>
      <c r="AD103" s="102">
        <v>1.3</v>
      </c>
      <c r="AE103" s="102">
        <v>3.7</v>
      </c>
      <c r="AF103" s="102">
        <v>7.34</v>
      </c>
      <c r="AG103" s="102">
        <v>31.2</v>
      </c>
      <c r="AH103" s="102">
        <v>6.6000000000000005</v>
      </c>
      <c r="AI103" s="102">
        <v>7.489999999999999</v>
      </c>
      <c r="AJ103" s="102">
        <v>10.6</v>
      </c>
      <c r="AK103" s="102">
        <v>19.0</v>
      </c>
      <c r="AL103" s="113">
        <v>19730.0</v>
      </c>
      <c r="AM103" s="114">
        <v>0.1</v>
      </c>
      <c r="AN103" s="102">
        <v>0.13</v>
      </c>
      <c r="AO103" s="115">
        <f t="shared" si="9"/>
        <v>-10.16025568</v>
      </c>
      <c r="AP103" s="116">
        <f t="shared" si="10"/>
        <v>14.63684577</v>
      </c>
      <c r="AQ103" s="117">
        <f t="shared" si="11"/>
        <v>184.4180996</v>
      </c>
      <c r="AR103" s="103">
        <f t="array" ref="AR103">INDEX(Historical!$C$7:$C$1381,MATCH(B103,Historical!$B$7:$B$1403,0))*IF(AH103="n/a",1.03,IF(AH103&lt;0,1.01,IF(AH103&gt;10,1.1,(1+AH103/100))))</f>
        <v>0.92742</v>
      </c>
      <c r="AS103" s="112">
        <f t="shared" si="12"/>
        <v>0.996883758</v>
      </c>
      <c r="AT103" s="112">
        <f t="shared" ref="AT103:AV103" si="111">IF($AK103="n/a",1.03*AS103,IF($AK103&lt;0,1.01*AS103,IF($AK103&gt;10,1.1*AS103,(1+$AK103/100)*AS103)))</f>
        <v>1.096572134</v>
      </c>
      <c r="AU103" s="112">
        <f t="shared" si="111"/>
        <v>1.206229347</v>
      </c>
      <c r="AV103" s="112">
        <f t="shared" si="111"/>
        <v>1.326852282</v>
      </c>
      <c r="AW103" s="103">
        <f t="shared" si="14"/>
        <v>5.553957521</v>
      </c>
      <c r="AX103" s="118">
        <f t="shared" si="15"/>
        <v>16.23015056</v>
      </c>
      <c r="AY103" s="119">
        <v>1.35</v>
      </c>
      <c r="AZ103" s="114">
        <v>20.580000000000002</v>
      </c>
      <c r="BA103" s="114">
        <v>-12.94</v>
      </c>
      <c r="BB103" s="114">
        <v>-7.090000000000001</v>
      </c>
      <c r="BC103" s="114">
        <v>1.1400000000000001</v>
      </c>
      <c r="BD103" s="42"/>
      <c r="BE103" s="17">
        <v>2000.0</v>
      </c>
      <c r="BF103" s="17">
        <f t="shared" si="16"/>
        <v>2</v>
      </c>
      <c r="BG103" s="120">
        <v>21.099999999999998</v>
      </c>
      <c r="BH103" s="15"/>
    </row>
    <row r="104" ht="11.25" customHeight="1">
      <c r="A104" s="55" t="s">
        <v>764</v>
      </c>
      <c r="B104" s="99" t="s">
        <v>765</v>
      </c>
      <c r="C104" s="100" t="s">
        <v>136</v>
      </c>
      <c r="D104" s="100" t="s">
        <v>183</v>
      </c>
      <c r="E104" s="101">
        <v>21.0</v>
      </c>
      <c r="F104" s="58">
        <v>162.0</v>
      </c>
      <c r="G104" s="58" t="s">
        <v>168</v>
      </c>
      <c r="H104" s="58" t="s">
        <v>168</v>
      </c>
      <c r="I104" s="150">
        <v>265.99</v>
      </c>
      <c r="J104" s="103">
        <f t="shared" si="2"/>
        <v>1.082747472</v>
      </c>
      <c r="K104" s="144">
        <v>0.72</v>
      </c>
      <c r="L104" s="73">
        <v>4.0</v>
      </c>
      <c r="M104" s="23">
        <f t="shared" si="3"/>
        <v>2.88</v>
      </c>
      <c r="N104" s="105" t="s">
        <v>425</v>
      </c>
      <c r="O104" s="145">
        <v>0.64</v>
      </c>
      <c r="P104" s="107">
        <v>43615.0</v>
      </c>
      <c r="Q104" s="107">
        <v>43634.0</v>
      </c>
      <c r="R104" s="23">
        <f t="shared" si="4"/>
        <v>12.5</v>
      </c>
      <c r="S104" s="108">
        <f t="array" ref="S104">IF(INDEX(Historical!$D$7:$D$1379,MATCH(B104,Historical!$B$7:$B$1403,0))=0,"n/a",(INDEX(Historical!$C$7:$C$1381,MATCH(B104,Historical!$B$7:$B$1403,0))/INDEX(Historical!$D$7:$D$1379,MATCH(B104,Historical!$B$7:$B$1403,0))-1)*100)</f>
        <v>12.90322581</v>
      </c>
      <c r="T104" s="108">
        <f t="array" ref="T104">IF(INDEX(Historical!$F$7:$F$1372,MATCH(B104,Historical!$B$7:$B$1403,0))=0,"n/a",((INDEX(Historical!$C$7:$C$1381,MATCH(B104,Historical!$B$7:$B$1403,0))/INDEX(Historical!$F$7:$F$1372,MATCH(B104,Historical!$B$7:$B$1403,0)))^(1/3)-1)*100)</f>
        <v>13.01049238</v>
      </c>
      <c r="U104" s="108">
        <f t="array" ref="U104">IF(INDEX(Historical!$H$7:$H$1372,MATCH(B104,Historical!$B$7:$B$1403,0))=0,"n/a",((INDEX(Historical!$C$7:$C$1381,MATCH(B104,Historical!$B$7:$B$1403,0))/INDEX(Historical!$H$7:$H$1372,MATCH(B104,Historical!$B$7:$B$1403,0)))^(1/5)-1)*100)</f>
        <v>12.99595284</v>
      </c>
      <c r="V104" s="108">
        <f t="array" ref="V104">IF(INDEX(Historical!$O$7:$O$1372,MATCH(B104,Historical!$B$7:$B$1403,0))=0,"n/a",((INDEX(Historical!$C$7:$C$1381,MATCH(B104,Historical!$B$7:$B$1403,0))/INDEX(Historical!$O$7:$O$1372,MATCH(B104,Historical!$B$7:$B$1403,0)))^(1/10)-1)*100)</f>
        <v>13.63348937</v>
      </c>
      <c r="W104" s="109">
        <f t="shared" si="5"/>
        <v>0.9532374642</v>
      </c>
      <c r="X104" s="110">
        <f t="shared" si="6"/>
        <v>1.015308815</v>
      </c>
      <c r="Y104" s="99"/>
      <c r="Z104" s="103">
        <f t="shared" si="7"/>
        <v>30.93447905</v>
      </c>
      <c r="AA104" s="112">
        <f t="shared" si="8"/>
        <v>28.57035446</v>
      </c>
      <c r="AB104" s="73">
        <v>8.0</v>
      </c>
      <c r="AC104" s="102">
        <v>9.31</v>
      </c>
      <c r="AD104" s="102">
        <v>3.84</v>
      </c>
      <c r="AE104" s="102">
        <v>7.02</v>
      </c>
      <c r="AF104" s="102">
        <v>14.6</v>
      </c>
      <c r="AG104" s="102">
        <v>55.400000000000006</v>
      </c>
      <c r="AH104" s="102">
        <v>21.0</v>
      </c>
      <c r="AI104" s="102">
        <v>5.1499999999999995</v>
      </c>
      <c r="AJ104" s="102">
        <v>12.8</v>
      </c>
      <c r="AK104" s="102">
        <v>7.430000000000001</v>
      </c>
      <c r="AL104" s="113">
        <v>10180.0</v>
      </c>
      <c r="AM104" s="114">
        <v>1.3</v>
      </c>
      <c r="AN104" s="102">
        <v>0.83</v>
      </c>
      <c r="AO104" s="115">
        <f t="shared" si="9"/>
        <v>-14.49165415</v>
      </c>
      <c r="AP104" s="116">
        <f t="shared" si="10"/>
        <v>14.07870031</v>
      </c>
      <c r="AQ104" s="117">
        <f t="shared" si="11"/>
        <v>330.5692228</v>
      </c>
      <c r="AR104" s="103">
        <f t="array" ref="AR104">INDEX(Historical!$C$7:$C$1381,MATCH(B104,Historical!$B$7:$B$1403,0))*IF(AH104="n/a",1.03,IF(AH104&lt;0,1.01,IF(AH104&gt;10,1.1,(1+AH104/100))))</f>
        <v>3.08</v>
      </c>
      <c r="AS104" s="112">
        <f t="shared" si="12"/>
        <v>3.23862</v>
      </c>
      <c r="AT104" s="112">
        <f t="shared" ref="AT104:AV104" si="112">IF($AK104="n/a",1.03*AS104,IF($AK104&lt;0,1.01*AS104,IF($AK104&gt;10,1.1*AS104,(1+$AK104/100)*AS104)))</f>
        <v>3.479249466</v>
      </c>
      <c r="AU104" s="112">
        <f t="shared" si="112"/>
        <v>3.737757701</v>
      </c>
      <c r="AV104" s="112">
        <f t="shared" si="112"/>
        <v>4.015473099</v>
      </c>
      <c r="AW104" s="103">
        <f t="shared" si="14"/>
        <v>17.55110027</v>
      </c>
      <c r="AX104" s="118">
        <f t="shared" si="15"/>
        <v>6.598406055</v>
      </c>
      <c r="AY104" s="119">
        <v>0.95</v>
      </c>
      <c r="AZ104" s="114">
        <v>16.439999999999998</v>
      </c>
      <c r="BA104" s="114">
        <v>-14.27</v>
      </c>
      <c r="BB104" s="114">
        <v>-5.050000000000001</v>
      </c>
      <c r="BC104" s="114">
        <v>-2.77</v>
      </c>
      <c r="BD104" s="42"/>
      <c r="BE104" s="17">
        <v>1999.0</v>
      </c>
      <c r="BF104" s="17">
        <f t="shared" si="16"/>
        <v>2</v>
      </c>
      <c r="BG104" s="120">
        <v>23.0</v>
      </c>
      <c r="BH104" s="15"/>
    </row>
    <row r="105" ht="11.25" customHeight="1">
      <c r="A105" s="55" t="s">
        <v>766</v>
      </c>
      <c r="B105" s="99" t="s">
        <v>767</v>
      </c>
      <c r="C105" s="100" t="s">
        <v>118</v>
      </c>
      <c r="D105" s="100" t="s">
        <v>278</v>
      </c>
      <c r="E105" s="101">
        <v>18.0</v>
      </c>
      <c r="F105" s="58">
        <v>181.0</v>
      </c>
      <c r="G105" s="58" t="s">
        <v>120</v>
      </c>
      <c r="H105" s="58" t="s">
        <v>120</v>
      </c>
      <c r="I105" s="150">
        <v>141.17</v>
      </c>
      <c r="J105" s="103">
        <f t="shared" si="2"/>
        <v>1.84175108</v>
      </c>
      <c r="K105" s="104">
        <v>0.65</v>
      </c>
      <c r="L105" s="73">
        <v>4.0</v>
      </c>
      <c r="M105" s="23">
        <f t="shared" si="3"/>
        <v>2.6</v>
      </c>
      <c r="N105" s="105" t="s">
        <v>768</v>
      </c>
      <c r="O105" s="106">
        <v>0.5</v>
      </c>
      <c r="P105" s="148">
        <v>43273.0</v>
      </c>
      <c r="Q105" s="148">
        <v>43290.0</v>
      </c>
      <c r="R105" s="23">
        <f t="shared" si="4"/>
        <v>30</v>
      </c>
      <c r="S105" s="108">
        <f t="array" ref="S105">IF(INDEX(Historical!$D$7:$D$1379,MATCH(B105,Historical!$B$7:$B$1403,0))=0,"n/a",(INDEX(Historical!$C$7:$C$1381,MATCH(B105,Historical!$B$7:$B$1403,0))/INDEX(Historical!$D$7:$D$1379,MATCH(B105,Historical!$B$7:$B$1403,0))-1)*100)</f>
        <v>13.04347826</v>
      </c>
      <c r="T105" s="108">
        <f t="array" ref="T105">IF(INDEX(Historical!$F$7:$F$1372,MATCH(B105,Historical!$B$7:$B$1403,0))=0,"n/a",((INDEX(Historical!$C$7:$C$1381,MATCH(B105,Historical!$B$7:$B$1403,0))/INDEX(Historical!$F$7:$F$1372,MATCH(B105,Historical!$B$7:$B$1403,0)))^(1/3)-1)*100)</f>
        <v>25.99210499</v>
      </c>
      <c r="U105" s="108">
        <f t="array" ref="U105">IF(INDEX(Historical!$H$7:$H$1372,MATCH(B105,Historical!$B$7:$B$1403,0))=0,"n/a",((INDEX(Historical!$C$7:$C$1381,MATCH(B105,Historical!$B$7:$B$1403,0))/INDEX(Historical!$H$7:$H$1372,MATCH(B105,Historical!$B$7:$B$1403,0)))^(1/5)-1)*100)</f>
        <v>30.00949208</v>
      </c>
      <c r="V105" s="108">
        <f t="array" ref="V105">IF(INDEX(Historical!$O$7:$O$1372,MATCH(B105,Historical!$B$7:$B$1403,0))=0,"n/a",((INDEX(Historical!$C$7:$C$1381,MATCH(B105,Historical!$B$7:$B$1403,0))/INDEX(Historical!$O$7:$O$1372,MATCH(B105,Historical!$B$7:$B$1403,0)))^(1/10)-1)*100)</f>
        <v>19.44062497</v>
      </c>
      <c r="W105" s="109">
        <f t="shared" si="5"/>
        <v>1.543648526</v>
      </c>
      <c r="X105" s="110" t="str">
        <f t="shared" si="6"/>
        <v>n/a</v>
      </c>
      <c r="Y105" s="149" t="s">
        <v>769</v>
      </c>
      <c r="Z105" s="103">
        <f t="shared" si="7"/>
        <v>400</v>
      </c>
      <c r="AA105" s="112">
        <f t="shared" si="8"/>
        <v>217.1846154</v>
      </c>
      <c r="AB105" s="73">
        <v>5.0</v>
      </c>
      <c r="AC105" s="102">
        <v>0.65</v>
      </c>
      <c r="AD105" s="102" t="s">
        <v>128</v>
      </c>
      <c r="AE105" s="102">
        <v>0.54</v>
      </c>
      <c r="AF105" s="102">
        <v>1.97</v>
      </c>
      <c r="AG105" s="102">
        <v>0.4</v>
      </c>
      <c r="AH105" s="102">
        <v>-83.8</v>
      </c>
      <c r="AI105" s="102">
        <v>16.1</v>
      </c>
      <c r="AJ105" s="102">
        <v>-25.2</v>
      </c>
      <c r="AK105" s="102">
        <v>-2.01</v>
      </c>
      <c r="AL105" s="113">
        <v>37240.0</v>
      </c>
      <c r="AM105" s="114">
        <v>0.1</v>
      </c>
      <c r="AN105" s="102">
        <v>1.01</v>
      </c>
      <c r="AO105" s="115">
        <f t="shared" si="9"/>
        <v>-185.3333722</v>
      </c>
      <c r="AP105" s="116">
        <f t="shared" si="10"/>
        <v>31.85124316</v>
      </c>
      <c r="AQ105" s="117">
        <f t="shared" si="11"/>
        <v>336.0701739</v>
      </c>
      <c r="AR105" s="103">
        <f t="array" ref="AR105">INDEX(Historical!$C$7:$C$1381,MATCH(B105,Historical!$B$7:$B$1403,0))*IF(AH105="n/a",1.03,IF(AH105&lt;0,1.01,IF(AH105&gt;10,1.1,(1+AH105/100))))</f>
        <v>2.626</v>
      </c>
      <c r="AS105" s="112">
        <f t="shared" si="12"/>
        <v>2.8886</v>
      </c>
      <c r="AT105" s="112">
        <f t="shared" ref="AT105:AV105" si="113">IF($AK105="n/a",1.03*AS105,IF($AK105&lt;0,1.01*AS105,IF($AK105&gt;10,1.1*AS105,(1+$AK105/100)*AS105)))</f>
        <v>2.917486</v>
      </c>
      <c r="AU105" s="112">
        <f t="shared" si="113"/>
        <v>2.94666086</v>
      </c>
      <c r="AV105" s="112">
        <f t="shared" si="113"/>
        <v>2.976127469</v>
      </c>
      <c r="AW105" s="103">
        <f t="shared" si="14"/>
        <v>14.35487433</v>
      </c>
      <c r="AX105" s="118">
        <f t="shared" si="15"/>
        <v>10.16850204</v>
      </c>
      <c r="AY105" s="119">
        <v>1.78</v>
      </c>
      <c r="AZ105" s="114">
        <v>3.44</v>
      </c>
      <c r="BA105" s="114">
        <v>-29.17</v>
      </c>
      <c r="BB105" s="114">
        <v>-8.290000000000001</v>
      </c>
      <c r="BC105" s="114">
        <v>-10.58</v>
      </c>
      <c r="BD105" s="42"/>
      <c r="BE105" s="17">
        <v>2002.0</v>
      </c>
      <c r="BF105" s="17">
        <f t="shared" si="16"/>
        <v>1</v>
      </c>
      <c r="BG105" s="120">
        <v>0.1</v>
      </c>
      <c r="BH105" s="15"/>
    </row>
    <row r="106" ht="11.25" customHeight="1">
      <c r="A106" s="230" t="s">
        <v>770</v>
      </c>
      <c r="B106" s="99" t="s">
        <v>771</v>
      </c>
      <c r="C106" s="100" t="s">
        <v>136</v>
      </c>
      <c r="D106" s="100" t="s">
        <v>153</v>
      </c>
      <c r="E106" s="101">
        <v>13.0</v>
      </c>
      <c r="F106" s="58">
        <v>290.0</v>
      </c>
      <c r="G106" s="58" t="s">
        <v>168</v>
      </c>
      <c r="H106" s="58" t="s">
        <v>168</v>
      </c>
      <c r="I106" s="150">
        <v>47.5</v>
      </c>
      <c r="J106" s="103">
        <f t="shared" si="2"/>
        <v>2.694736842</v>
      </c>
      <c r="K106" s="104">
        <v>0.32</v>
      </c>
      <c r="L106" s="73">
        <v>4.0</v>
      </c>
      <c r="M106" s="23">
        <f t="shared" si="3"/>
        <v>1.28</v>
      </c>
      <c r="N106" s="105" t="s">
        <v>174</v>
      </c>
      <c r="O106" s="106">
        <v>0.31</v>
      </c>
      <c r="P106" s="107">
        <v>43828.0</v>
      </c>
      <c r="Q106" s="107">
        <v>43844.0</v>
      </c>
      <c r="R106" s="23">
        <f t="shared" si="4"/>
        <v>3.225806452</v>
      </c>
      <c r="S106" s="108">
        <f t="array" ref="S106">IF(INDEX(Historical!$D$7:$D$1379,MATCH(B106,Historical!$B$7:$B$1403,0))=0,"n/a",(INDEX(Historical!$C$7:$C$1381,MATCH(B106,Historical!$B$7:$B$1403,0))/INDEX(Historical!$D$7:$D$1379,MATCH(B106,Historical!$B$7:$B$1403,0))-1)*100)</f>
        <v>28.96174863</v>
      </c>
      <c r="T106" s="108">
        <f t="array" ref="T106">IF(INDEX(Historical!$F$7:$F$1372,MATCH(B106,Historical!$B$7:$B$1403,0))=0,"n/a",((INDEX(Historical!$C$7:$C$1381,MATCH(B106,Historical!$B$7:$B$1403,0))/INDEX(Historical!$F$7:$F$1372,MATCH(B106,Historical!$B$7:$B$1403,0)))^(1/3)-1)*100)</f>
        <v>23.26709256</v>
      </c>
      <c r="U106" s="108">
        <f t="array" ref="U106">IF(INDEX(Historical!$H$7:$H$1372,MATCH(B106,Historical!$B$7:$B$1403,0))=0,"n/a",((INDEX(Historical!$C$7:$C$1381,MATCH(B106,Historical!$B$7:$B$1403,0))/INDEX(Historical!$H$7:$H$1372,MATCH(B106,Historical!$B$7:$B$1403,0)))^(1/5)-1)*100)</f>
        <v>19.21672453</v>
      </c>
      <c r="V106" s="108">
        <f t="array" ref="V106">IF(INDEX(Historical!$O$7:$O$1372,MATCH(B106,Historical!$B$7:$B$1403,0))=0,"n/a",((INDEX(Historical!$C$7:$C$1381,MATCH(B106,Historical!$B$7:$B$1403,0))/INDEX(Historical!$O$7:$O$1372,MATCH(B106,Historical!$B$7:$B$1403,0)))^(1/10)-1)*100)</f>
        <v>15.16603523</v>
      </c>
      <c r="W106" s="109">
        <f t="shared" si="5"/>
        <v>1.267089535</v>
      </c>
      <c r="X106" s="110" t="str">
        <f t="shared" si="6"/>
        <v>n/a</v>
      </c>
      <c r="Y106" s="176"/>
      <c r="Z106" s="103" t="str">
        <f t="shared" si="7"/>
        <v>n/a</v>
      </c>
      <c r="AA106" s="112" t="str">
        <f t="shared" si="8"/>
        <v>n/a</v>
      </c>
      <c r="AB106" s="73">
        <v>12.0</v>
      </c>
      <c r="AC106" s="102" t="s">
        <v>128</v>
      </c>
      <c r="AD106" s="102" t="s">
        <v>128</v>
      </c>
      <c r="AE106" s="102" t="s">
        <v>128</v>
      </c>
      <c r="AF106" s="102" t="s">
        <v>128</v>
      </c>
      <c r="AG106" s="102" t="s">
        <v>128</v>
      </c>
      <c r="AH106" s="102" t="s">
        <v>128</v>
      </c>
      <c r="AI106" s="102" t="s">
        <v>128</v>
      </c>
      <c r="AJ106" s="102" t="s">
        <v>128</v>
      </c>
      <c r="AK106" s="102" t="s">
        <v>128</v>
      </c>
      <c r="AL106" s="113" t="s">
        <v>128</v>
      </c>
      <c r="AM106" s="114" t="s">
        <v>128</v>
      </c>
      <c r="AN106" s="102" t="s">
        <v>128</v>
      </c>
      <c r="AO106" s="115" t="str">
        <f t="shared" si="9"/>
        <v>n/a</v>
      </c>
      <c r="AP106" s="116">
        <f t="shared" si="10"/>
        <v>21.91146137</v>
      </c>
      <c r="AQ106" s="117" t="str">
        <f t="shared" si="11"/>
        <v>n/a</v>
      </c>
      <c r="AR106" s="103">
        <f t="array" ref="AR106">INDEX(Historical!$C$7:$C$1381,MATCH(B106,Historical!$B$7:$B$1403,0))*IF(AH106="n/a",1.03,IF(AH106&lt;0,1.01,IF(AH106&gt;10,1.1,(1+AH106/100))))</f>
        <v>1.2154</v>
      </c>
      <c r="AS106" s="112">
        <f t="shared" si="12"/>
        <v>1.251862</v>
      </c>
      <c r="AT106" s="112">
        <f t="shared" ref="AT106:AV106" si="114">IF($AK106="n/a",1.03*AS106,IF($AK106&lt;0,1.01*AS106,IF($AK106&gt;10,1.1*AS106,(1+$AK106/100)*AS106)))</f>
        <v>1.28941786</v>
      </c>
      <c r="AU106" s="112">
        <f t="shared" si="114"/>
        <v>1.328100396</v>
      </c>
      <c r="AV106" s="112">
        <f t="shared" si="114"/>
        <v>1.367943408</v>
      </c>
      <c r="AW106" s="103">
        <f t="shared" si="14"/>
        <v>6.452723663</v>
      </c>
      <c r="AX106" s="118">
        <f t="shared" si="15"/>
        <v>13.5846814</v>
      </c>
      <c r="AY106" s="119" t="s">
        <v>128</v>
      </c>
      <c r="AZ106" s="114" t="s">
        <v>128</v>
      </c>
      <c r="BA106" s="114" t="s">
        <v>128</v>
      </c>
      <c r="BB106" s="114" t="s">
        <v>128</v>
      </c>
      <c r="BC106" s="114" t="s">
        <v>128</v>
      </c>
      <c r="BD106" s="42" t="s">
        <v>112</v>
      </c>
      <c r="BE106" s="17">
        <v>2008.0</v>
      </c>
      <c r="BF106" s="17">
        <f t="shared" si="16"/>
        <v>1</v>
      </c>
      <c r="BG106" s="120" t="s">
        <v>128</v>
      </c>
      <c r="BH106" s="108"/>
    </row>
    <row r="107" ht="11.25" customHeight="1">
      <c r="A107" s="55" t="s">
        <v>772</v>
      </c>
      <c r="B107" s="99" t="s">
        <v>773</v>
      </c>
      <c r="C107" s="100" t="s">
        <v>136</v>
      </c>
      <c r="D107" s="100" t="s">
        <v>153</v>
      </c>
      <c r="E107" s="101">
        <v>11.0</v>
      </c>
      <c r="F107" s="58">
        <v>323.0</v>
      </c>
      <c r="G107" s="58" t="s">
        <v>168</v>
      </c>
      <c r="H107" s="58" t="s">
        <v>168</v>
      </c>
      <c r="I107" s="150">
        <v>34.06</v>
      </c>
      <c r="J107" s="103">
        <f t="shared" si="2"/>
        <v>3.992953611</v>
      </c>
      <c r="K107" s="104">
        <v>0.34</v>
      </c>
      <c r="L107" s="73">
        <v>4.0</v>
      </c>
      <c r="M107" s="23">
        <f t="shared" si="3"/>
        <v>1.36</v>
      </c>
      <c r="N107" s="105" t="s">
        <v>160</v>
      </c>
      <c r="O107" s="106">
        <v>0.31</v>
      </c>
      <c r="P107" s="107">
        <v>43868.0</v>
      </c>
      <c r="Q107" s="107">
        <v>43881.0</v>
      </c>
      <c r="R107" s="23">
        <f t="shared" si="4"/>
        <v>9.677419355</v>
      </c>
      <c r="S107" s="108">
        <f t="array" ref="S107">IF(INDEX(Historical!$D$7:$D$1379,MATCH(B107,Historical!$B$7:$B$1403,0))=0,"n/a",(INDEX(Historical!$C$7:$C$1381,MATCH(B107,Historical!$B$7:$B$1403,0))/INDEX(Historical!$D$7:$D$1379,MATCH(B107,Historical!$B$7:$B$1403,0))-1)*100)</f>
        <v>10.71428571</v>
      </c>
      <c r="T107" s="108">
        <f t="array" ref="T107">IF(INDEX(Historical!$F$7:$F$1372,MATCH(B107,Historical!$B$7:$B$1403,0))=0,"n/a",((INDEX(Historical!$C$7:$C$1381,MATCH(B107,Historical!$B$7:$B$1403,0))/INDEX(Historical!$F$7:$F$1372,MATCH(B107,Historical!$B$7:$B$1403,0)))^(1/3)-1)*100)</f>
        <v>12.11051244</v>
      </c>
      <c r="U107" s="108">
        <f t="array" ref="U107">IF(INDEX(Historical!$H$7:$H$1372,MATCH(B107,Historical!$B$7:$B$1403,0))=0,"n/a",((INDEX(Historical!$C$7:$C$1381,MATCH(B107,Historical!$B$7:$B$1403,0))/INDEX(Historical!$H$7:$H$1372,MATCH(B107,Historical!$B$7:$B$1403,0)))^(1/5)-1)*100)</f>
        <v>14.14275279</v>
      </c>
      <c r="V107" s="108" t="str">
        <f t="array" ref="V107">IF(INDEX(Historical!$O$7:$O$1372,MATCH(B107,Historical!$B$7:$B$1403,0))=0,"n/a",((INDEX(Historical!$C$7:$C$1381,MATCH(B107,Historical!$B$7:$B$1403,0))/INDEX(Historical!$O$7:$O$1372,MATCH(B107,Historical!$B$7:$B$1403,0)))^(1/10)-1)*100)</f>
        <v>n/a</v>
      </c>
      <c r="W107" s="109" t="str">
        <f t="shared" si="5"/>
        <v>n/a</v>
      </c>
      <c r="X107" s="110">
        <f t="shared" si="6"/>
        <v>1.991937012</v>
      </c>
      <c r="Y107" s="149"/>
      <c r="Z107" s="103">
        <f t="shared" si="7"/>
        <v>48.0565371</v>
      </c>
      <c r="AA107" s="112">
        <f t="shared" si="8"/>
        <v>12.03533569</v>
      </c>
      <c r="AB107" s="73">
        <v>12.0</v>
      </c>
      <c r="AC107" s="102">
        <v>2.83</v>
      </c>
      <c r="AD107" s="102">
        <v>1.5</v>
      </c>
      <c r="AE107" s="102">
        <v>4.11</v>
      </c>
      <c r="AF107" s="102">
        <v>1.11</v>
      </c>
      <c r="AG107" s="102">
        <v>8.799999999999999</v>
      </c>
      <c r="AH107" s="102">
        <v>36.9</v>
      </c>
      <c r="AI107" s="102">
        <v>4.02</v>
      </c>
      <c r="AJ107" s="102">
        <v>7.1</v>
      </c>
      <c r="AK107" s="102">
        <v>8.0</v>
      </c>
      <c r="AL107" s="113">
        <v>2230.0</v>
      </c>
      <c r="AM107" s="114">
        <v>0.3</v>
      </c>
      <c r="AN107" s="102">
        <v>0.05</v>
      </c>
      <c r="AO107" s="115">
        <f t="shared" si="9"/>
        <v>6.100370707</v>
      </c>
      <c r="AP107" s="116">
        <f t="shared" si="10"/>
        <v>18.1357064</v>
      </c>
      <c r="AQ107" s="117">
        <f t="shared" si="11"/>
        <v>-22.94526443</v>
      </c>
      <c r="AR107" s="103">
        <f t="array" ref="AR107">INDEX(Historical!$C$7:$C$1381,MATCH(B107,Historical!$B$7:$B$1403,0))*IF(AH107="n/a",1.03,IF(AH107&lt;0,1.01,IF(AH107&gt;10,1.1,(1+AH107/100))))</f>
        <v>1.364</v>
      </c>
      <c r="AS107" s="112">
        <f t="shared" si="12"/>
        <v>1.4188328</v>
      </c>
      <c r="AT107" s="112">
        <f t="shared" ref="AT107:AV107" si="115">IF($AK107="n/a",1.03*AS107,IF($AK107&lt;0,1.01*AS107,IF($AK107&gt;10,1.1*AS107,(1+$AK107/100)*AS107)))</f>
        <v>1.532339424</v>
      </c>
      <c r="AU107" s="112">
        <f t="shared" si="115"/>
        <v>1.654926578</v>
      </c>
      <c r="AV107" s="112">
        <f t="shared" si="115"/>
        <v>1.787320704</v>
      </c>
      <c r="AW107" s="103">
        <f t="shared" si="14"/>
        <v>7.757419506</v>
      </c>
      <c r="AX107" s="118">
        <f t="shared" si="15"/>
        <v>22.77574723</v>
      </c>
      <c r="AY107" s="119">
        <v>1.08</v>
      </c>
      <c r="AZ107" s="114">
        <v>-3.54</v>
      </c>
      <c r="BA107" s="114">
        <v>-20.97</v>
      </c>
      <c r="BB107" s="114">
        <v>-13.900000000000002</v>
      </c>
      <c r="BC107" s="114">
        <v>-13.569999999999999</v>
      </c>
      <c r="BD107" s="42"/>
      <c r="BE107" s="17">
        <v>2010.0</v>
      </c>
      <c r="BF107" s="17">
        <f t="shared" si="16"/>
        <v>0</v>
      </c>
      <c r="BG107" s="120">
        <v>1.2</v>
      </c>
      <c r="BH107" s="108"/>
    </row>
    <row r="108" ht="11.25" customHeight="1">
      <c r="A108" s="231" t="s">
        <v>774</v>
      </c>
      <c r="B108" s="99" t="s">
        <v>775</v>
      </c>
      <c r="C108" s="100" t="s">
        <v>136</v>
      </c>
      <c r="D108" s="100" t="s">
        <v>153</v>
      </c>
      <c r="E108" s="101">
        <v>10.0</v>
      </c>
      <c r="F108" s="58">
        <v>428.0</v>
      </c>
      <c r="G108" s="58" t="s">
        <v>168</v>
      </c>
      <c r="H108" s="58" t="s">
        <v>168</v>
      </c>
      <c r="I108" s="60">
        <v>24.4</v>
      </c>
      <c r="J108" s="103">
        <f t="shared" si="2"/>
        <v>4.426229508</v>
      </c>
      <c r="K108" s="55">
        <v>0.27</v>
      </c>
      <c r="L108" s="58">
        <v>4.0</v>
      </c>
      <c r="M108" s="23">
        <f t="shared" si="3"/>
        <v>1.08</v>
      </c>
      <c r="N108" s="58" t="s">
        <v>592</v>
      </c>
      <c r="O108" s="232">
        <v>0.24</v>
      </c>
      <c r="P108" s="107">
        <v>43920.0</v>
      </c>
      <c r="Q108" s="107">
        <v>43935.0</v>
      </c>
      <c r="R108" s="23">
        <f t="shared" si="4"/>
        <v>12.5</v>
      </c>
      <c r="S108" s="108">
        <f t="array" ref="S108">IF(INDEX(Historical!$D$7:$D$1379,MATCH(B108,Historical!$B$7:$B$1403,0))=0,"n/a",(INDEX(Historical!$C$7:$C$1381,MATCH(B108,Historical!$B$7:$B$1403,0))/INDEX(Historical!$D$7:$D$1379,MATCH(B108,Historical!$B$7:$B$1403,0))-1)*100)</f>
        <v>35.29411765</v>
      </c>
      <c r="T108" s="108">
        <f t="array" ref="T108">IF(INDEX(Historical!$F$7:$F$1372,MATCH(B108,Historical!$B$7:$B$1403,0))=0,"n/a",((INDEX(Historical!$C$7:$C$1381,MATCH(B108,Historical!$B$7:$B$1403,0))/INDEX(Historical!$F$7:$F$1372,MATCH(B108,Historical!$B$7:$B$1403,0)))^(1/3)-1)*100)</f>
        <v>20.18141672</v>
      </c>
      <c r="U108" s="108">
        <f t="array" ref="U108">IF(INDEX(Historical!$H$7:$H$1372,MATCH(B108,Historical!$B$7:$B$1403,0))=0,"n/a",((INDEX(Historical!$C$7:$C$1381,MATCH(B108,Historical!$B$7:$B$1403,0))/INDEX(Historical!$H$7:$H$1372,MATCH(B108,Historical!$B$7:$B$1403,0)))^(1/5)-1)*100)</f>
        <v>12.52357721</v>
      </c>
      <c r="V108" s="108">
        <f t="array" ref="V108">IF(INDEX(Historical!$O$7:$O$1372,MATCH(B108,Historical!$B$7:$B$1403,0))=0,"n/a",((INDEX(Historical!$C$7:$C$1381,MATCH(B108,Historical!$B$7:$B$1403,0))/INDEX(Historical!$O$7:$O$1372,MATCH(B108,Historical!$B$7:$B$1403,0)))^(1/10)-1)*100)</f>
        <v>36.82730833</v>
      </c>
      <c r="W108" s="109">
        <f t="shared" si="5"/>
        <v>0.3400622466</v>
      </c>
      <c r="X108" s="110">
        <f t="shared" si="6"/>
        <v>1.407143506</v>
      </c>
      <c r="Y108" s="233"/>
      <c r="Z108" s="103">
        <f t="shared" si="7"/>
        <v>32.14285714</v>
      </c>
      <c r="AA108" s="112">
        <f t="shared" si="8"/>
        <v>7.261904762</v>
      </c>
      <c r="AB108" s="73">
        <v>12.0</v>
      </c>
      <c r="AC108" s="120">
        <v>3.36</v>
      </c>
      <c r="AD108" s="120">
        <v>0.72</v>
      </c>
      <c r="AE108" s="102">
        <v>2.81</v>
      </c>
      <c r="AF108" s="102">
        <v>0.9</v>
      </c>
      <c r="AG108" s="102">
        <v>11.3</v>
      </c>
      <c r="AH108" s="102">
        <v>23.799999999999997</v>
      </c>
      <c r="AI108" s="102">
        <v>6.22</v>
      </c>
      <c r="AJ108" s="234">
        <v>8.9</v>
      </c>
      <c r="AK108" s="234">
        <v>10.15</v>
      </c>
      <c r="AL108" s="120">
        <v>17570.0</v>
      </c>
      <c r="AM108" s="120">
        <v>0.2</v>
      </c>
      <c r="AN108" s="120">
        <v>0.74</v>
      </c>
      <c r="AO108" s="115">
        <f t="shared" si="9"/>
        <v>9.687901953</v>
      </c>
      <c r="AP108" s="116">
        <f t="shared" si="10"/>
        <v>16.94980671</v>
      </c>
      <c r="AQ108" s="117">
        <f t="shared" si="11"/>
        <v>-46.10415689</v>
      </c>
      <c r="AR108" s="103">
        <f t="array" ref="AR108">INDEX(Historical!$C$7:$C$1381,MATCH(B108,Historical!$B$7:$B$1403,0))*IF(AH108="n/a",1.03,IF(AH108&lt;0,1.01,IF(AH108&gt;10,1.1,(1+AH108/100))))</f>
        <v>1.012</v>
      </c>
      <c r="AS108" s="112">
        <f t="shared" si="12"/>
        <v>1.0749464</v>
      </c>
      <c r="AT108" s="112">
        <f t="shared" ref="AT108:AV108" si="116">IF($AK108="n/a",1.03*AS108,IF($AK108&lt;0,1.01*AS108,IF($AK108&gt;10,1.1*AS108,(1+$AK108/100)*AS108)))</f>
        <v>1.18244104</v>
      </c>
      <c r="AU108" s="112">
        <f t="shared" si="116"/>
        <v>1.300685144</v>
      </c>
      <c r="AV108" s="112">
        <f t="shared" si="116"/>
        <v>1.430753658</v>
      </c>
      <c r="AW108" s="103">
        <f t="shared" si="14"/>
        <v>6.000826242</v>
      </c>
      <c r="AX108" s="118">
        <f t="shared" si="15"/>
        <v>24.59355017</v>
      </c>
      <c r="AY108" s="235">
        <v>1.32</v>
      </c>
      <c r="AZ108" s="102">
        <v>0.95</v>
      </c>
      <c r="BA108" s="102">
        <v>-22.88</v>
      </c>
      <c r="BB108" s="102">
        <v>-17.61</v>
      </c>
      <c r="BC108" s="102">
        <v>-13.91</v>
      </c>
      <c r="BD108" s="42"/>
      <c r="BE108" s="17">
        <v>2011.0</v>
      </c>
      <c r="BF108" s="17">
        <f t="shared" si="16"/>
        <v>0</v>
      </c>
      <c r="BG108" s="120">
        <v>1.2</v>
      </c>
      <c r="BH108" s="15"/>
    </row>
    <row r="109" ht="11.25" customHeight="1">
      <c r="A109" s="55" t="s">
        <v>776</v>
      </c>
      <c r="B109" s="99" t="s">
        <v>777</v>
      </c>
      <c r="C109" s="100" t="s">
        <v>296</v>
      </c>
      <c r="D109" s="100" t="s">
        <v>342</v>
      </c>
      <c r="E109" s="101">
        <v>10.0</v>
      </c>
      <c r="F109" s="58">
        <v>433.0</v>
      </c>
      <c r="G109" s="58" t="s">
        <v>168</v>
      </c>
      <c r="H109" s="58" t="s">
        <v>168</v>
      </c>
      <c r="I109" s="150">
        <v>36.25</v>
      </c>
      <c r="J109" s="103">
        <f t="shared" si="2"/>
        <v>4.413793103</v>
      </c>
      <c r="K109" s="104">
        <v>0.4</v>
      </c>
      <c r="L109" s="73">
        <v>4.0</v>
      </c>
      <c r="M109" s="23">
        <f t="shared" si="3"/>
        <v>1.6</v>
      </c>
      <c r="N109" s="105" t="s">
        <v>122</v>
      </c>
      <c r="O109" s="106">
        <v>0.38</v>
      </c>
      <c r="P109" s="107">
        <v>43937.0</v>
      </c>
      <c r="Q109" s="107">
        <v>43952.0</v>
      </c>
      <c r="R109" s="23">
        <f t="shared" si="4"/>
        <v>5.263157895</v>
      </c>
      <c r="S109" s="108">
        <f t="array" ref="S109">IF(INDEX(Historical!$D$7:$D$1379,MATCH(B109,Historical!$B$7:$B$1403,0))=0,"n/a",(INDEX(Historical!$C$7:$C$1381,MATCH(B109,Historical!$B$7:$B$1403,0))/INDEX(Historical!$D$7:$D$1379,MATCH(B109,Historical!$B$7:$B$1403,0))-1)*100)</f>
        <v>10.40892193</v>
      </c>
      <c r="T109" s="108">
        <f t="array" ref="T109">IF(INDEX(Historical!$F$7:$F$1372,MATCH(B109,Historical!$B$7:$B$1403,0))=0,"n/a",((INDEX(Historical!$C$7:$C$1381,MATCH(B109,Historical!$B$7:$B$1403,0))/INDEX(Historical!$F$7:$F$1372,MATCH(B109,Historical!$B$7:$B$1403,0)))^(1/3)-1)*100)</f>
        <v>11.37113949</v>
      </c>
      <c r="U109" s="108">
        <f t="array" ref="U109">IF(INDEX(Historical!$H$7:$H$1372,MATCH(B109,Historical!$B$7:$B$1403,0))=0,"n/a",((INDEX(Historical!$C$7:$C$1381,MATCH(B109,Historical!$B$7:$B$1403,0))/INDEX(Historical!$H$7:$H$1372,MATCH(B109,Historical!$B$7:$B$1403,0)))^(1/5)-1)*100)</f>
        <v>11.54384233</v>
      </c>
      <c r="V109" s="108">
        <f t="array" ref="V109">IF(INDEX(Historical!$O$7:$O$1372,MATCH(B109,Historical!$B$7:$B$1403,0))=0,"n/a",((INDEX(Historical!$C$7:$C$1381,MATCH(B109,Historical!$B$7:$B$1403,0))/INDEX(Historical!$O$7:$O$1372,MATCH(B109,Historical!$B$7:$B$1403,0)))^(1/10)-1)*100)</f>
        <v>9.485730488</v>
      </c>
      <c r="W109" s="109">
        <f t="shared" si="5"/>
        <v>1.216969251</v>
      </c>
      <c r="X109" s="110">
        <f t="shared" si="6"/>
        <v>1.254765471</v>
      </c>
      <c r="Y109" s="236"/>
      <c r="Z109" s="103">
        <f t="shared" si="7"/>
        <v>34.70715835</v>
      </c>
      <c r="AA109" s="112">
        <f t="shared" si="8"/>
        <v>7.863340564</v>
      </c>
      <c r="AB109" s="73">
        <v>1.0</v>
      </c>
      <c r="AC109" s="102">
        <v>4.61</v>
      </c>
      <c r="AD109" s="102">
        <v>1.18</v>
      </c>
      <c r="AE109" s="102">
        <v>0.49</v>
      </c>
      <c r="AF109" s="102">
        <v>1.6</v>
      </c>
      <c r="AG109" s="102">
        <v>20.5</v>
      </c>
      <c r="AH109" s="102">
        <v>47.599999999999994</v>
      </c>
      <c r="AI109" s="102">
        <v>6.52</v>
      </c>
      <c r="AJ109" s="102">
        <v>9.2</v>
      </c>
      <c r="AK109" s="102">
        <v>6.67</v>
      </c>
      <c r="AL109" s="113">
        <v>3950.0</v>
      </c>
      <c r="AM109" s="114">
        <v>0.3</v>
      </c>
      <c r="AN109" s="102">
        <v>0.05</v>
      </c>
      <c r="AO109" s="115">
        <f t="shared" si="9"/>
        <v>8.094294871</v>
      </c>
      <c r="AP109" s="116">
        <f t="shared" si="10"/>
        <v>15.95763544</v>
      </c>
      <c r="AQ109" s="117">
        <f t="shared" si="11"/>
        <v>-25.22227039</v>
      </c>
      <c r="AR109" s="103">
        <f t="array" ref="AR109">INDEX(Historical!$C$7:$C$1381,MATCH(B109,Historical!$B$7:$B$1403,0))*IF(AH109="n/a",1.03,IF(AH109&lt;0,1.01,IF(AH109&gt;10,1.1,(1+AH109/100))))</f>
        <v>1.6335</v>
      </c>
      <c r="AS109" s="112">
        <f t="shared" si="12"/>
        <v>1.7400042</v>
      </c>
      <c r="AT109" s="112">
        <f t="shared" ref="AT109:AV109" si="117">IF($AK109="n/a",1.03*AS109,IF($AK109&lt;0,1.01*AS109,IF($AK109&gt;10,1.1*AS109,(1+$AK109/100)*AS109)))</f>
        <v>1.85606248</v>
      </c>
      <c r="AU109" s="112">
        <f t="shared" si="117"/>
        <v>1.979861848</v>
      </c>
      <c r="AV109" s="112">
        <f t="shared" si="117"/>
        <v>2.111918633</v>
      </c>
      <c r="AW109" s="103">
        <f t="shared" si="14"/>
        <v>9.321347161</v>
      </c>
      <c r="AX109" s="118">
        <f t="shared" si="15"/>
        <v>25.71406113</v>
      </c>
      <c r="AY109" s="119">
        <v>0.9</v>
      </c>
      <c r="AZ109" s="114">
        <v>10.45</v>
      </c>
      <c r="BA109" s="114">
        <v>-46.69</v>
      </c>
      <c r="BB109" s="114">
        <v>-7.31</v>
      </c>
      <c r="BC109" s="114">
        <v>-12.43</v>
      </c>
      <c r="BD109" s="42"/>
      <c r="BE109" s="17">
        <v>2011.0</v>
      </c>
      <c r="BF109" s="17">
        <f t="shared" si="16"/>
        <v>0</v>
      </c>
      <c r="BG109" s="120">
        <v>8.6</v>
      </c>
      <c r="BH109" s="15"/>
    </row>
    <row r="110" ht="11.25" customHeight="1">
      <c r="A110" s="55" t="s">
        <v>778</v>
      </c>
      <c r="B110" s="99" t="s">
        <v>779</v>
      </c>
      <c r="C110" s="100" t="s">
        <v>136</v>
      </c>
      <c r="D110" s="100" t="s">
        <v>153</v>
      </c>
      <c r="E110" s="101">
        <v>24.0</v>
      </c>
      <c r="F110" s="58">
        <v>144.0</v>
      </c>
      <c r="G110" s="58" t="s">
        <v>121</v>
      </c>
      <c r="H110" s="58" t="s">
        <v>121</v>
      </c>
      <c r="I110" s="102">
        <v>20.71</v>
      </c>
      <c r="J110" s="103">
        <f t="shared" si="2"/>
        <v>3.476581362</v>
      </c>
      <c r="K110" s="144">
        <v>0.18</v>
      </c>
      <c r="L110" s="73">
        <v>4.0</v>
      </c>
      <c r="M110" s="23">
        <f t="shared" si="3"/>
        <v>0.72</v>
      </c>
      <c r="N110" s="105" t="s">
        <v>780</v>
      </c>
      <c r="O110" s="145">
        <v>0.17</v>
      </c>
      <c r="P110" s="107">
        <v>43746.0</v>
      </c>
      <c r="Q110" s="107">
        <v>43756.0</v>
      </c>
      <c r="R110" s="23">
        <f t="shared" si="4"/>
        <v>5.882352941</v>
      </c>
      <c r="S110" s="108">
        <f t="array" ref="S110">IF(INDEX(Historical!$D$7:$D$1379,MATCH(B110,Historical!$B$7:$B$1403,0))=0,"n/a",(INDEX(Historical!$C$7:$C$1381,MATCH(B110,Historical!$B$7:$B$1403,0))/INDEX(Historical!$D$7:$D$1379,MATCH(B110,Historical!$B$7:$B$1403,0))-1)*100)</f>
        <v>11.29032258</v>
      </c>
      <c r="T110" s="108">
        <f t="array" ref="T110">IF(INDEX(Historical!$F$7:$F$1372,MATCH(B110,Historical!$B$7:$B$1403,0))=0,"n/a",((INDEX(Historical!$C$7:$C$1381,MATCH(B110,Historical!$B$7:$B$1403,0))/INDEX(Historical!$F$7:$F$1372,MATCH(B110,Historical!$B$7:$B$1403,0)))^(1/3)-1)*100)</f>
        <v>8.513834525</v>
      </c>
      <c r="U110" s="108">
        <f t="array" ref="U110">IF(INDEX(Historical!$H$7:$H$1372,MATCH(B110,Historical!$B$7:$B$1403,0))=0,"n/a",((INDEX(Historical!$C$7:$C$1381,MATCH(B110,Historical!$B$7:$B$1403,0))/INDEX(Historical!$H$7:$H$1372,MATCH(B110,Historical!$B$7:$B$1403,0)))^(1/5)-1)*100)</f>
        <v>7.930942157</v>
      </c>
      <c r="V110" s="108">
        <f t="array" ref="V110">IF(INDEX(Historical!$O$7:$O$1372,MATCH(B110,Historical!$B$7:$B$1403,0))=0,"n/a",((INDEX(Historical!$C$7:$C$1381,MATCH(B110,Historical!$B$7:$B$1403,0))/INDEX(Historical!$O$7:$O$1372,MATCH(B110,Historical!$B$7:$B$1403,0)))^(1/10)-1)*100)</f>
        <v>7.69114361</v>
      </c>
      <c r="W110" s="109">
        <f t="shared" si="5"/>
        <v>1.031178529</v>
      </c>
      <c r="X110" s="110">
        <f t="shared" si="6"/>
        <v>0.8348360165</v>
      </c>
      <c r="Y110" s="147"/>
      <c r="Z110" s="103">
        <f t="shared" si="7"/>
        <v>43.11377246</v>
      </c>
      <c r="AA110" s="112">
        <f t="shared" si="8"/>
        <v>12.4011976</v>
      </c>
      <c r="AB110" s="73">
        <v>12.0</v>
      </c>
      <c r="AC110" s="102">
        <v>1.67</v>
      </c>
      <c r="AD110" s="102">
        <v>1.77</v>
      </c>
      <c r="AE110" s="102">
        <v>3.5</v>
      </c>
      <c r="AF110" s="102">
        <v>1.31</v>
      </c>
      <c r="AG110" s="102">
        <v>10.7</v>
      </c>
      <c r="AH110" s="102">
        <v>11.0</v>
      </c>
      <c r="AI110" s="102">
        <v>1.4500000000000002</v>
      </c>
      <c r="AJ110" s="102">
        <v>9.5</v>
      </c>
      <c r="AK110" s="102">
        <v>7.000000000000001</v>
      </c>
      <c r="AL110" s="113">
        <v>503.25</v>
      </c>
      <c r="AM110" s="114">
        <v>4.6</v>
      </c>
      <c r="AN110" s="102">
        <v>0.93</v>
      </c>
      <c r="AO110" s="115">
        <f t="shared" si="9"/>
        <v>-0.9936740865</v>
      </c>
      <c r="AP110" s="116">
        <f t="shared" si="10"/>
        <v>11.40752352</v>
      </c>
      <c r="AQ110" s="117">
        <f t="shared" si="11"/>
        <v>-15.02792913</v>
      </c>
      <c r="AR110" s="103">
        <f t="array" ref="AR110">INDEX(Historical!$C$7:$C$1381,MATCH(B110,Historical!$B$7:$B$1403,0))*IF(AH110="n/a",1.03,IF(AH110&lt;0,1.01,IF(AH110&gt;10,1.1,(1+AH110/100))))</f>
        <v>0.759</v>
      </c>
      <c r="AS110" s="112">
        <f t="shared" si="12"/>
        <v>0.7700055</v>
      </c>
      <c r="AT110" s="112">
        <f t="shared" ref="AT110:AV110" si="118">IF($AK110="n/a",1.03*AS110,IF($AK110&lt;0,1.01*AS110,IF($AK110&gt;10,1.1*AS110,(1+$AK110/100)*AS110)))</f>
        <v>0.823905885</v>
      </c>
      <c r="AU110" s="112">
        <f t="shared" si="118"/>
        <v>0.881579297</v>
      </c>
      <c r="AV110" s="112">
        <f t="shared" si="118"/>
        <v>0.9432898477</v>
      </c>
      <c r="AW110" s="103">
        <f t="shared" si="14"/>
        <v>4.17778053</v>
      </c>
      <c r="AX110" s="118">
        <f t="shared" si="15"/>
        <v>20.17276934</v>
      </c>
      <c r="AY110" s="119">
        <v>0.58</v>
      </c>
      <c r="AZ110" s="114">
        <v>3.29</v>
      </c>
      <c r="BA110" s="114">
        <v>-18.88</v>
      </c>
      <c r="BB110" s="114">
        <v>-12.72</v>
      </c>
      <c r="BC110" s="114">
        <v>-9.049999999999999</v>
      </c>
      <c r="BD110" s="42"/>
      <c r="BE110" s="17">
        <v>1997.0</v>
      </c>
      <c r="BF110" s="17">
        <f t="shared" si="16"/>
        <v>2</v>
      </c>
      <c r="BG110" s="120">
        <v>1.0</v>
      </c>
      <c r="BH110" s="15"/>
    </row>
    <row r="111" ht="11.25" customHeight="1">
      <c r="A111" s="151" t="s">
        <v>781</v>
      </c>
      <c r="B111" s="122" t="s">
        <v>782</v>
      </c>
      <c r="C111" s="100" t="s">
        <v>125</v>
      </c>
      <c r="D111" s="100" t="s">
        <v>126</v>
      </c>
      <c r="E111" s="123">
        <v>18.0</v>
      </c>
      <c r="F111" s="58">
        <v>182.0</v>
      </c>
      <c r="G111" s="124" t="s">
        <v>121</v>
      </c>
      <c r="H111" s="124" t="s">
        <v>120</v>
      </c>
      <c r="I111" s="216">
        <v>21.53</v>
      </c>
      <c r="J111" s="126">
        <f t="shared" si="2"/>
        <v>3.529958198</v>
      </c>
      <c r="K111" s="127">
        <v>0.19</v>
      </c>
      <c r="L111" s="128">
        <v>4.0</v>
      </c>
      <c r="M111" s="129">
        <f t="shared" si="3"/>
        <v>0.76</v>
      </c>
      <c r="N111" s="130" t="s">
        <v>589</v>
      </c>
      <c r="O111" s="131">
        <v>0.18</v>
      </c>
      <c r="P111" s="132">
        <v>43622.0</v>
      </c>
      <c r="Q111" s="132">
        <v>43637.0</v>
      </c>
      <c r="R111" s="129">
        <f t="shared" si="4"/>
        <v>5.555555556</v>
      </c>
      <c r="S111" s="108">
        <f t="array" ref="S111">IF(INDEX(Historical!$D$7:$D$1379,MATCH(B111,Historical!$B$7:$B$1403,0))=0,"n/a",(INDEX(Historical!$C$7:$C$1381,MATCH(B111,Historical!$B$7:$B$1403,0))/INDEX(Historical!$D$7:$D$1379,MATCH(B111,Historical!$B$7:$B$1403,0))-1)*100)</f>
        <v>5.633802817</v>
      </c>
      <c r="T111" s="108">
        <f t="array" ref="T111">IF(INDEX(Historical!$F$7:$F$1372,MATCH(B111,Historical!$B$7:$B$1403,0))=0,"n/a",((INDEX(Historical!$C$7:$C$1381,MATCH(B111,Historical!$B$7:$B$1403,0))/INDEX(Historical!$F$7:$F$1372,MATCH(B111,Historical!$B$7:$B$1403,0)))^(1/3)-1)*100)</f>
        <v>6.265856918</v>
      </c>
      <c r="U111" s="108">
        <f t="array" ref="U111">IF(INDEX(Historical!$H$7:$H$1372,MATCH(B111,Historical!$B$7:$B$1403,0))=0,"n/a",((INDEX(Historical!$C$7:$C$1381,MATCH(B111,Historical!$B$7:$B$1403,0))/INDEX(Historical!$H$7:$H$1372,MATCH(B111,Historical!$B$7:$B$1403,0)))^(1/5)-1)*100)</f>
        <v>9.109836492</v>
      </c>
      <c r="V111" s="108">
        <f t="array" ref="V111">IF(INDEX(Historical!$O$7:$O$1372,MATCH(B111,Historical!$B$7:$B$1403,0))=0,"n/a",((INDEX(Historical!$C$7:$C$1381,MATCH(B111,Historical!$B$7:$B$1403,0))/INDEX(Historical!$O$7:$O$1372,MATCH(B111,Historical!$B$7:$B$1403,0)))^(1/10)-1)*100)</f>
        <v>9.595822639</v>
      </c>
      <c r="W111" s="109">
        <f t="shared" si="5"/>
        <v>0.9493544051</v>
      </c>
      <c r="X111" s="110" t="str">
        <f t="shared" si="6"/>
        <v>n/a</v>
      </c>
      <c r="Y111" s="181"/>
      <c r="Z111" s="126">
        <f t="shared" si="7"/>
        <v>97.43589744</v>
      </c>
      <c r="AA111" s="134">
        <f t="shared" si="8"/>
        <v>27.6025641</v>
      </c>
      <c r="AB111" s="128">
        <v>12.0</v>
      </c>
      <c r="AC111" s="125">
        <v>0.78</v>
      </c>
      <c r="AD111" s="125">
        <v>5.84</v>
      </c>
      <c r="AE111" s="125">
        <v>1.11</v>
      </c>
      <c r="AF111" s="125">
        <v>3.61</v>
      </c>
      <c r="AG111" s="237">
        <v>12.9</v>
      </c>
      <c r="AH111" s="125">
        <v>8.4</v>
      </c>
      <c r="AI111" s="125">
        <v>3.26</v>
      </c>
      <c r="AJ111" s="125">
        <v>-1.2</v>
      </c>
      <c r="AK111" s="125">
        <v>4.75</v>
      </c>
      <c r="AL111" s="135">
        <v>4590.0</v>
      </c>
      <c r="AM111" s="136">
        <v>2.1</v>
      </c>
      <c r="AN111" s="125">
        <v>0.72</v>
      </c>
      <c r="AO111" s="137">
        <f t="shared" si="9"/>
        <v>-14.96276941</v>
      </c>
      <c r="AP111" s="138">
        <f t="shared" si="10"/>
        <v>12.63979469</v>
      </c>
      <c r="AQ111" s="139">
        <f t="shared" si="11"/>
        <v>110.4442459</v>
      </c>
      <c r="AR111" s="103">
        <f t="array" ref="AR111">INDEX(Historical!$C$7:$C$1381,MATCH(B111,Historical!$B$7:$B$1403,0))*IF(AH111="n/a",1.03,IF(AH111&lt;0,1.01,IF(AH111&gt;10,1.1,(1+AH111/100))))</f>
        <v>0.813</v>
      </c>
      <c r="AS111" s="134">
        <f t="shared" si="12"/>
        <v>0.8395038</v>
      </c>
      <c r="AT111" s="134">
        <f t="shared" ref="AT111:AV111" si="119">IF($AK111="n/a",1.03*AS111,IF($AK111&lt;0,1.01*AS111,IF($AK111&gt;10,1.1*AS111,(1+$AK111/100)*AS111)))</f>
        <v>0.8793802305</v>
      </c>
      <c r="AU111" s="134">
        <f t="shared" si="119"/>
        <v>0.9211507914</v>
      </c>
      <c r="AV111" s="134">
        <f t="shared" si="119"/>
        <v>0.964905454</v>
      </c>
      <c r="AW111" s="126">
        <f t="shared" si="14"/>
        <v>4.417940276</v>
      </c>
      <c r="AX111" s="140">
        <f t="shared" si="15"/>
        <v>20.51992697</v>
      </c>
      <c r="AY111" s="141">
        <v>0.34</v>
      </c>
      <c r="AZ111" s="136">
        <v>7.4399999999999995</v>
      </c>
      <c r="BA111" s="136">
        <v>-11.600000000000001</v>
      </c>
      <c r="BB111" s="136">
        <v>-1.55</v>
      </c>
      <c r="BC111" s="136">
        <v>-3.8699999999999997</v>
      </c>
      <c r="BD111" s="142"/>
      <c r="BE111" s="17">
        <v>2002.0</v>
      </c>
      <c r="BF111" s="17">
        <f t="shared" si="16"/>
        <v>1</v>
      </c>
      <c r="BG111" s="143">
        <v>5.1</v>
      </c>
      <c r="BH111" s="224"/>
    </row>
    <row r="112" ht="11.25" customHeight="1">
      <c r="A112" s="155" t="s">
        <v>783</v>
      </c>
      <c r="B112" s="99" t="s">
        <v>784</v>
      </c>
      <c r="C112" s="100" t="s">
        <v>136</v>
      </c>
      <c r="D112" s="100" t="s">
        <v>153</v>
      </c>
      <c r="E112" s="101">
        <v>16.0</v>
      </c>
      <c r="F112" s="58">
        <v>246.0</v>
      </c>
      <c r="G112" s="58" t="s">
        <v>168</v>
      </c>
      <c r="H112" s="58" t="s">
        <v>168</v>
      </c>
      <c r="I112" s="150">
        <v>26.6</v>
      </c>
      <c r="J112" s="103">
        <f t="shared" si="2"/>
        <v>2.406015038</v>
      </c>
      <c r="K112" s="104">
        <v>0.16</v>
      </c>
      <c r="L112" s="73">
        <v>4.0</v>
      </c>
      <c r="M112" s="23">
        <f t="shared" si="3"/>
        <v>0.64</v>
      </c>
      <c r="N112" s="105" t="s">
        <v>780</v>
      </c>
      <c r="O112" s="106">
        <v>0.15</v>
      </c>
      <c r="P112" s="107">
        <v>43828.0</v>
      </c>
      <c r="Q112" s="107">
        <v>43849.0</v>
      </c>
      <c r="R112" s="23">
        <f t="shared" si="4"/>
        <v>6.666666667</v>
      </c>
      <c r="S112" s="108">
        <f t="array" ref="S112">IF(INDEX(Historical!$D$7:$D$1379,MATCH(B112,Historical!$B$7:$B$1403,0))=0,"n/a",(INDEX(Historical!$C$7:$C$1381,MATCH(B112,Historical!$B$7:$B$1403,0))/INDEX(Historical!$D$7:$D$1379,MATCH(B112,Historical!$B$7:$B$1403,0))-1)*100)</f>
        <v>11.11111111</v>
      </c>
      <c r="T112" s="108">
        <f t="array" ref="T112">IF(INDEX(Historical!$F$7:$F$1372,MATCH(B112,Historical!$B$7:$B$1403,0))=0,"n/a",((INDEX(Historical!$C$7:$C$1381,MATCH(B112,Historical!$B$7:$B$1403,0))/INDEX(Historical!$F$7:$F$1372,MATCH(B112,Historical!$B$7:$B$1403,0)))^(1/3)-1)*100)</f>
        <v>10.06424163</v>
      </c>
      <c r="U112" s="108">
        <f t="array" ref="U112">IF(INDEX(Historical!$H$7:$H$1372,MATCH(B112,Historical!$B$7:$B$1403,0))=0,"n/a",((INDEX(Historical!$C$7:$C$1381,MATCH(B112,Historical!$B$7:$B$1403,0))/INDEX(Historical!$H$7:$H$1372,MATCH(B112,Historical!$B$7:$B$1403,0)))^(1/5)-1)*100)</f>
        <v>7.394092379</v>
      </c>
      <c r="V112" s="108">
        <f t="array" ref="V112">IF(INDEX(Historical!$O$7:$O$1372,MATCH(B112,Historical!$B$7:$B$1403,0))=0,"n/a",((INDEX(Historical!$C$7:$C$1381,MATCH(B112,Historical!$B$7:$B$1403,0))/INDEX(Historical!$O$7:$O$1372,MATCH(B112,Historical!$B$7:$B$1403,0)))^(1/10)-1)*100)</f>
        <v>5.240977915</v>
      </c>
      <c r="W112" s="109">
        <f t="shared" si="5"/>
        <v>1.410823037</v>
      </c>
      <c r="X112" s="110">
        <f t="shared" si="6"/>
        <v>0.2688760865</v>
      </c>
      <c r="Y112" s="133"/>
      <c r="Z112" s="103">
        <f t="shared" si="7"/>
        <v>39.7515528</v>
      </c>
      <c r="AA112" s="112">
        <f t="shared" si="8"/>
        <v>16.52173913</v>
      </c>
      <c r="AB112" s="73">
        <v>12.0</v>
      </c>
      <c r="AC112" s="102">
        <v>1.61</v>
      </c>
      <c r="AD112" s="102" t="s">
        <v>128</v>
      </c>
      <c r="AE112" s="102">
        <v>5.2</v>
      </c>
      <c r="AF112" s="102">
        <v>1.29</v>
      </c>
      <c r="AG112" s="102">
        <v>8.1</v>
      </c>
      <c r="AH112" s="102">
        <v>17.299999999999997</v>
      </c>
      <c r="AI112" s="102">
        <v>5.1</v>
      </c>
      <c r="AJ112" s="102">
        <v>27.500000000000004</v>
      </c>
      <c r="AK112" s="102" t="s">
        <v>128</v>
      </c>
      <c r="AL112" s="113">
        <v>301.38</v>
      </c>
      <c r="AM112" s="114">
        <v>0.4</v>
      </c>
      <c r="AN112" s="102">
        <v>0.0</v>
      </c>
      <c r="AO112" s="115">
        <f t="shared" si="9"/>
        <v>-6.721631714</v>
      </c>
      <c r="AP112" s="116">
        <f t="shared" si="10"/>
        <v>9.800107416</v>
      </c>
      <c r="AQ112" s="117">
        <f t="shared" si="11"/>
        <v>-2.67341695</v>
      </c>
      <c r="AR112" s="103">
        <f t="array" ref="AR112">INDEX(Historical!$C$7:$C$1381,MATCH(B112,Historical!$B$7:$B$1403,0))*IF(AH112="n/a",1.03,IF(AH112&lt;0,1.01,IF(AH112&gt;10,1.1,(1+AH112/100))))</f>
        <v>0.66</v>
      </c>
      <c r="AS112" s="112">
        <f t="shared" si="12"/>
        <v>0.69366</v>
      </c>
      <c r="AT112" s="112">
        <f t="shared" ref="AT112:AV112" si="120">IF($AK112="n/a",1.03*AS112,IF($AK112&lt;0,1.01*AS112,IF($AK112&gt;10,1.1*AS112,(1+$AK112/100)*AS112)))</f>
        <v>0.7144698</v>
      </c>
      <c r="AU112" s="112">
        <f t="shared" si="120"/>
        <v>0.735903894</v>
      </c>
      <c r="AV112" s="112">
        <f t="shared" si="120"/>
        <v>0.7579810108</v>
      </c>
      <c r="AW112" s="103">
        <f t="shared" si="14"/>
        <v>3.562014705</v>
      </c>
      <c r="AX112" s="118">
        <f t="shared" si="15"/>
        <v>13.39103272</v>
      </c>
      <c r="AY112" s="119">
        <v>0.31</v>
      </c>
      <c r="AZ112" s="114">
        <v>9.47</v>
      </c>
      <c r="BA112" s="114">
        <v>-16.869999999999997</v>
      </c>
      <c r="BB112" s="114">
        <v>-9.56</v>
      </c>
      <c r="BC112" s="114">
        <v>-3.44</v>
      </c>
      <c r="BD112" s="42"/>
      <c r="BE112" s="17">
        <v>2005.0</v>
      </c>
      <c r="BF112" s="17">
        <f t="shared" si="16"/>
        <v>1</v>
      </c>
      <c r="BG112" s="120">
        <v>1.0999999999999999</v>
      </c>
      <c r="BH112" s="15"/>
    </row>
    <row r="113" ht="11.25" customHeight="1">
      <c r="A113" s="155" t="s">
        <v>785</v>
      </c>
      <c r="B113" s="99" t="s">
        <v>786</v>
      </c>
      <c r="C113" s="100" t="s">
        <v>141</v>
      </c>
      <c r="D113" s="100" t="s">
        <v>397</v>
      </c>
      <c r="E113" s="101">
        <v>12.0</v>
      </c>
      <c r="F113" s="58">
        <v>299.0</v>
      </c>
      <c r="G113" s="58" t="s">
        <v>168</v>
      </c>
      <c r="H113" s="58" t="s">
        <v>168</v>
      </c>
      <c r="I113" s="150">
        <v>107.5</v>
      </c>
      <c r="J113" s="103">
        <f t="shared" si="2"/>
        <v>0.9302325581</v>
      </c>
      <c r="K113" s="104">
        <v>0.25</v>
      </c>
      <c r="L113" s="73">
        <v>4.0</v>
      </c>
      <c r="M113" s="23">
        <f t="shared" si="3"/>
        <v>1</v>
      </c>
      <c r="N113" s="105" t="s">
        <v>179</v>
      </c>
      <c r="O113" s="106">
        <v>0.24</v>
      </c>
      <c r="P113" s="107">
        <v>43628.0</v>
      </c>
      <c r="Q113" s="107">
        <v>43643.0</v>
      </c>
      <c r="R113" s="23">
        <f t="shared" si="4"/>
        <v>4.166666667</v>
      </c>
      <c r="S113" s="108">
        <f t="array" ref="S113">IF(INDEX(Historical!$D$7:$D$1379,MATCH(B113,Historical!$B$7:$B$1403,0))=0,"n/a",(INDEX(Historical!$C$7:$C$1381,MATCH(B113,Historical!$B$7:$B$1403,0))/INDEX(Historical!$D$7:$D$1379,MATCH(B113,Historical!$B$7:$B$1403,0))-1)*100)</f>
        <v>4.210526316</v>
      </c>
      <c r="T113" s="108">
        <f t="array" ref="T113">IF(INDEX(Historical!$F$7:$F$1372,MATCH(B113,Historical!$B$7:$B$1403,0))=0,"n/a",((INDEX(Historical!$C$7:$C$1381,MATCH(B113,Historical!$B$7:$B$1403,0))/INDEX(Historical!$F$7:$F$1372,MATCH(B113,Historical!$B$7:$B$1403,0)))^(1/3)-1)*100)</f>
        <v>4.401157562</v>
      </c>
      <c r="U113" s="108">
        <f t="array" ref="U113">IF(INDEX(Historical!$H$7:$H$1372,MATCH(B113,Historical!$B$7:$B$1403,0))=0,"n/a",((INDEX(Historical!$C$7:$C$1381,MATCH(B113,Historical!$B$7:$B$1403,0))/INDEX(Historical!$H$7:$H$1372,MATCH(B113,Historical!$B$7:$B$1403,0)))^(1/5)-1)*100)</f>
        <v>4.883728678</v>
      </c>
      <c r="V113" s="108">
        <f t="array" ref="V113">IF(INDEX(Historical!$O$7:$O$1372,MATCH(B113,Historical!$B$7:$B$1403,0))=0,"n/a",((INDEX(Historical!$C$7:$C$1381,MATCH(B113,Historical!$B$7:$B$1403,0))/INDEX(Historical!$O$7:$O$1372,MATCH(B113,Historical!$B$7:$B$1403,0)))^(1/10)-1)*100)</f>
        <v>14.6721478</v>
      </c>
      <c r="W113" s="109">
        <f t="shared" si="5"/>
        <v>0.3328571076</v>
      </c>
      <c r="X113" s="110" t="str">
        <f t="shared" si="6"/>
        <v>n/a</v>
      </c>
      <c r="Y113" s="99" t="s">
        <v>787</v>
      </c>
      <c r="Z113" s="103">
        <f t="shared" si="7"/>
        <v>93.45794393</v>
      </c>
      <c r="AA113" s="112">
        <f t="shared" si="8"/>
        <v>100.4672897</v>
      </c>
      <c r="AB113" s="73">
        <v>12.0</v>
      </c>
      <c r="AC113" s="102">
        <v>1.07</v>
      </c>
      <c r="AD113" s="102">
        <v>13.14</v>
      </c>
      <c r="AE113" s="102">
        <v>27.7</v>
      </c>
      <c r="AF113" s="102">
        <v>4.13</v>
      </c>
      <c r="AG113" s="102" t="s">
        <v>128</v>
      </c>
      <c r="AH113" s="102">
        <v>14.899999999999999</v>
      </c>
      <c r="AI113" s="102">
        <v>6.5</v>
      </c>
      <c r="AJ113" s="102">
        <v>-2.8899999999999997</v>
      </c>
      <c r="AK113" s="102">
        <v>7.670000000000001</v>
      </c>
      <c r="AL113" s="113">
        <v>20270.0</v>
      </c>
      <c r="AM113" s="114">
        <v>1.8399999999999999</v>
      </c>
      <c r="AN113" s="102" t="s">
        <v>128</v>
      </c>
      <c r="AO113" s="115">
        <f t="shared" si="9"/>
        <v>-94.65332848</v>
      </c>
      <c r="AP113" s="116">
        <f t="shared" si="10"/>
        <v>5.813961237</v>
      </c>
      <c r="AQ113" s="117">
        <f t="shared" si="11"/>
        <v>329.4336873</v>
      </c>
      <c r="AR113" s="103">
        <f t="array" ref="AR113">INDEX(Historical!$C$7:$C$1381,MATCH(B113,Historical!$B$7:$B$1403,0))*IF(AH113="n/a",1.03,IF(AH113&lt;0,1.01,IF(AH113&gt;10,1.1,(1+AH113/100))))</f>
        <v>1.089</v>
      </c>
      <c r="AS113" s="112">
        <f t="shared" si="12"/>
        <v>1.159785</v>
      </c>
      <c r="AT113" s="112">
        <f t="shared" ref="AT113:AV113" si="121">IF($AK113="n/a",1.03*AS113,IF($AK113&lt;0,1.01*AS113,IF($AK113&gt;10,1.1*AS113,(1+$AK113/100)*AS113)))</f>
        <v>1.24874051</v>
      </c>
      <c r="AU113" s="112">
        <f t="shared" si="121"/>
        <v>1.344518907</v>
      </c>
      <c r="AV113" s="112">
        <f t="shared" si="121"/>
        <v>1.447643507</v>
      </c>
      <c r="AW113" s="103">
        <f t="shared" si="14"/>
        <v>6.289687923</v>
      </c>
      <c r="AX113" s="118">
        <f t="shared" si="15"/>
        <v>5.850872486</v>
      </c>
      <c r="AY113" s="119" t="s">
        <v>128</v>
      </c>
      <c r="AZ113" s="114">
        <v>55.44</v>
      </c>
      <c r="BA113" s="114">
        <v>-12.35</v>
      </c>
      <c r="BB113" s="114">
        <v>-0.6</v>
      </c>
      <c r="BC113" s="114">
        <v>13.489999999999998</v>
      </c>
      <c r="BD113" s="42"/>
      <c r="BE113" s="17">
        <v>2008.0</v>
      </c>
      <c r="BF113" s="17">
        <f t="shared" si="16"/>
        <v>1</v>
      </c>
      <c r="BG113" s="120" t="s">
        <v>128</v>
      </c>
      <c r="BH113" s="15"/>
    </row>
    <row r="114" ht="11.25" customHeight="1">
      <c r="A114" s="155" t="s">
        <v>788</v>
      </c>
      <c r="B114" s="99" t="s">
        <v>789</v>
      </c>
      <c r="C114" s="100" t="s">
        <v>118</v>
      </c>
      <c r="D114" s="100" t="s">
        <v>303</v>
      </c>
      <c r="E114" s="101">
        <v>10.0</v>
      </c>
      <c r="F114" s="58">
        <v>422.0</v>
      </c>
      <c r="G114" s="58" t="s">
        <v>121</v>
      </c>
      <c r="H114" s="58" t="s">
        <v>121</v>
      </c>
      <c r="I114" s="150">
        <v>71.53</v>
      </c>
      <c r="J114" s="103">
        <f t="shared" si="2"/>
        <v>2.684188452</v>
      </c>
      <c r="K114" s="104">
        <v>0.48</v>
      </c>
      <c r="L114" s="73">
        <v>4.0</v>
      </c>
      <c r="M114" s="23">
        <f t="shared" si="3"/>
        <v>1.92</v>
      </c>
      <c r="N114" s="105" t="s">
        <v>749</v>
      </c>
      <c r="O114" s="106">
        <v>0.46</v>
      </c>
      <c r="P114" s="107">
        <v>43888.0</v>
      </c>
      <c r="Q114" s="107">
        <v>43921.0</v>
      </c>
      <c r="R114" s="23">
        <f t="shared" si="4"/>
        <v>4.347826087</v>
      </c>
      <c r="S114" s="108">
        <f t="array" ref="S114">IF(INDEX(Historical!$D$7:$D$1379,MATCH(B114,Historical!$B$7:$B$1403,0))=0,"n/a",(INDEX(Historical!$C$7:$C$1381,MATCH(B114,Historical!$B$7:$B$1403,0))/INDEX(Historical!$D$7:$D$1379,MATCH(B114,Historical!$B$7:$B$1403,0))-1)*100)</f>
        <v>4.545454545</v>
      </c>
      <c r="T114" s="108">
        <f t="array" ref="T114">IF(INDEX(Historical!$F$7:$F$1372,MATCH(B114,Historical!$B$7:$B$1403,0))=0,"n/a",((INDEX(Historical!$C$7:$C$1381,MATCH(B114,Historical!$B$7:$B$1403,0))/INDEX(Historical!$F$7:$F$1372,MATCH(B114,Historical!$B$7:$B$1403,0)))^(1/3)-1)*100)</f>
        <v>4.768955317</v>
      </c>
      <c r="U114" s="108">
        <f t="array" ref="U114">IF(INDEX(Historical!$H$7:$H$1372,MATCH(B114,Historical!$B$7:$B$1403,0))=0,"n/a",((INDEX(Historical!$C$7:$C$1381,MATCH(B114,Historical!$B$7:$B$1403,0))/INDEX(Historical!$H$7:$H$1372,MATCH(B114,Historical!$B$7:$B$1403,0)))^(1/5)-1)*100)</f>
        <v>6.868269837</v>
      </c>
      <c r="V114" s="108">
        <f t="array" ref="V114">IF(INDEX(Historical!$O$7:$O$1372,MATCH(B114,Historical!$B$7:$B$1403,0))=0,"n/a",((INDEX(Historical!$C$7:$C$1381,MATCH(B114,Historical!$B$7:$B$1403,0))/INDEX(Historical!$O$7:$O$1372,MATCH(B114,Historical!$B$7:$B$1403,0)))^(1/10)-1)*100)</f>
        <v>5.089658326</v>
      </c>
      <c r="W114" s="109">
        <f t="shared" si="5"/>
        <v>1.349455975</v>
      </c>
      <c r="X114" s="110">
        <f t="shared" si="6"/>
        <v>1.295899969</v>
      </c>
      <c r="Y114" s="149"/>
      <c r="Z114" s="103">
        <f t="shared" si="7"/>
        <v>33.0464716</v>
      </c>
      <c r="AA114" s="112">
        <f t="shared" si="8"/>
        <v>12.31153184</v>
      </c>
      <c r="AB114" s="73">
        <v>12.0</v>
      </c>
      <c r="AC114" s="102">
        <v>5.81</v>
      </c>
      <c r="AD114" s="102">
        <v>1.03</v>
      </c>
      <c r="AE114" s="102">
        <v>1.79</v>
      </c>
      <c r="AF114" s="102">
        <v>1.37</v>
      </c>
      <c r="AG114" s="102">
        <v>11.600000000000001</v>
      </c>
      <c r="AH114" s="102">
        <v>14.099999999999998</v>
      </c>
      <c r="AI114" s="102">
        <v>2.52</v>
      </c>
      <c r="AJ114" s="102">
        <v>5.3</v>
      </c>
      <c r="AK114" s="102">
        <v>12.0</v>
      </c>
      <c r="AL114" s="113">
        <v>2500.0</v>
      </c>
      <c r="AM114" s="114">
        <v>1.7000000000000002</v>
      </c>
      <c r="AN114" s="102">
        <v>2.62</v>
      </c>
      <c r="AO114" s="115">
        <f t="shared" si="9"/>
        <v>-2.759073552</v>
      </c>
      <c r="AP114" s="116">
        <f t="shared" si="10"/>
        <v>9.55245829</v>
      </c>
      <c r="AQ114" s="117">
        <f t="shared" si="11"/>
        <v>-13.41850692</v>
      </c>
      <c r="AR114" s="103">
        <f t="array" ref="AR114">INDEX(Historical!$C$7:$C$1381,MATCH(B114,Historical!$B$7:$B$1403,0))*IF(AH114="n/a",1.03,IF(AH114&lt;0,1.01,IF(AH114&gt;10,1.1,(1+AH114/100))))</f>
        <v>2.024</v>
      </c>
      <c r="AS114" s="112">
        <f t="shared" si="12"/>
        <v>2.0750048</v>
      </c>
      <c r="AT114" s="112">
        <f t="shared" ref="AT114:AV114" si="122">IF($AK114="n/a",1.03*AS114,IF($AK114&lt;0,1.01*AS114,IF($AK114&gt;10,1.1*AS114,(1+$AK114/100)*AS114)))</f>
        <v>2.28250528</v>
      </c>
      <c r="AU114" s="112">
        <f t="shared" si="122"/>
        <v>2.510755808</v>
      </c>
      <c r="AV114" s="112">
        <f t="shared" si="122"/>
        <v>2.761831389</v>
      </c>
      <c r="AW114" s="103">
        <f t="shared" si="14"/>
        <v>11.65409728</v>
      </c>
      <c r="AX114" s="118">
        <f t="shared" si="15"/>
        <v>16.29260069</v>
      </c>
      <c r="AY114" s="119">
        <v>1.48</v>
      </c>
      <c r="AZ114" s="114">
        <v>2.92</v>
      </c>
      <c r="BA114" s="114">
        <v>-16.84</v>
      </c>
      <c r="BB114" s="114">
        <v>-10.37</v>
      </c>
      <c r="BC114" s="114">
        <v>-8.15</v>
      </c>
      <c r="BD114" s="42"/>
      <c r="BE114" s="17">
        <v>2011.0</v>
      </c>
      <c r="BF114" s="17">
        <f t="shared" si="16"/>
        <v>0</v>
      </c>
      <c r="BG114" s="120">
        <v>2.6</v>
      </c>
      <c r="BH114" s="15"/>
    </row>
    <row r="115" ht="11.25" customHeight="1">
      <c r="A115" s="55" t="s">
        <v>790</v>
      </c>
      <c r="B115" s="99" t="s">
        <v>791</v>
      </c>
      <c r="C115" s="100" t="s">
        <v>118</v>
      </c>
      <c r="D115" s="100" t="s">
        <v>202</v>
      </c>
      <c r="E115" s="101">
        <v>23.0</v>
      </c>
      <c r="F115" s="58">
        <v>151.0</v>
      </c>
      <c r="G115" s="58" t="s">
        <v>121</v>
      </c>
      <c r="H115" s="58" t="s">
        <v>121</v>
      </c>
      <c r="I115" s="150">
        <v>49.32</v>
      </c>
      <c r="J115" s="103">
        <f t="shared" si="2"/>
        <v>1.419302514</v>
      </c>
      <c r="K115" s="144">
        <v>0.175</v>
      </c>
      <c r="L115" s="73">
        <v>4.0</v>
      </c>
      <c r="M115" s="23">
        <f t="shared" si="3"/>
        <v>0.7</v>
      </c>
      <c r="N115" s="105" t="s">
        <v>792</v>
      </c>
      <c r="O115" s="145">
        <v>0.16</v>
      </c>
      <c r="P115" s="107">
        <v>43846.0</v>
      </c>
      <c r="Q115" s="107">
        <v>43865.0</v>
      </c>
      <c r="R115" s="23">
        <f t="shared" si="4"/>
        <v>9.375</v>
      </c>
      <c r="S115" s="108">
        <f t="array" ref="S115">IF(INDEX(Historical!$D$7:$D$1379,MATCH(B115,Historical!$B$7:$B$1403,0))=0,"n/a",(INDEX(Historical!$C$7:$C$1381,MATCH(B115,Historical!$B$7:$B$1403,0))/INDEX(Historical!$D$7:$D$1379,MATCH(B115,Historical!$B$7:$B$1403,0))-1)*100)</f>
        <v>21.21212121</v>
      </c>
      <c r="T115" s="108">
        <f t="array" ref="T115">IF(INDEX(Historical!$F$7:$F$1372,MATCH(B115,Historical!$B$7:$B$1403,0))=0,"n/a",((INDEX(Historical!$C$7:$C$1381,MATCH(B115,Historical!$B$7:$B$1403,0))/INDEX(Historical!$F$7:$F$1372,MATCH(B115,Historical!$B$7:$B$1403,0)))^(1/3)-1)*100)</f>
        <v>13.30326699</v>
      </c>
      <c r="U115" s="108">
        <f t="array" ref="U115">IF(INDEX(Historical!$H$7:$H$1372,MATCH(B115,Historical!$B$7:$B$1403,0))=0,"n/a",((INDEX(Historical!$C$7:$C$1381,MATCH(B115,Historical!$B$7:$B$1403,0))/INDEX(Historical!$H$7:$H$1372,MATCH(B115,Historical!$B$7:$B$1403,0)))^(1/5)-1)*100)</f>
        <v>11.78453091</v>
      </c>
      <c r="V115" s="108">
        <f t="array" ref="V115">IF(INDEX(Historical!$O$7:$O$1372,MATCH(B115,Historical!$B$7:$B$1403,0))=0,"n/a",((INDEX(Historical!$C$7:$C$1381,MATCH(B115,Historical!$B$7:$B$1403,0))/INDEX(Historical!$O$7:$O$1372,MATCH(B115,Historical!$B$7:$B$1403,0)))^(1/10)-1)*100)</f>
        <v>9.710643817</v>
      </c>
      <c r="W115" s="109">
        <f t="shared" si="5"/>
        <v>1.213568445</v>
      </c>
      <c r="X115" s="110">
        <f t="shared" si="6"/>
        <v>1.122336278</v>
      </c>
      <c r="Y115" s="111"/>
      <c r="Z115" s="103">
        <f t="shared" si="7"/>
        <v>35</v>
      </c>
      <c r="AA115" s="112">
        <f t="shared" si="8"/>
        <v>24.66</v>
      </c>
      <c r="AB115" s="73">
        <v>12.0</v>
      </c>
      <c r="AC115" s="102">
        <v>2.0</v>
      </c>
      <c r="AD115" s="102">
        <v>3.08</v>
      </c>
      <c r="AE115" s="102">
        <v>5.06</v>
      </c>
      <c r="AF115" s="102">
        <v>8.03</v>
      </c>
      <c r="AG115" s="102">
        <v>36.4</v>
      </c>
      <c r="AH115" s="102">
        <v>1.7999999999999998</v>
      </c>
      <c r="AI115" s="102">
        <v>6.34</v>
      </c>
      <c r="AJ115" s="102">
        <v>10.5</v>
      </c>
      <c r="AK115" s="102">
        <v>8.0</v>
      </c>
      <c r="AL115" s="113">
        <v>8320.0</v>
      </c>
      <c r="AM115" s="114">
        <v>1.0</v>
      </c>
      <c r="AN115" s="102">
        <v>0.17</v>
      </c>
      <c r="AO115" s="115">
        <f t="shared" si="9"/>
        <v>-11.45616657</v>
      </c>
      <c r="AP115" s="116">
        <f t="shared" si="10"/>
        <v>13.20383343</v>
      </c>
      <c r="AQ115" s="117">
        <f t="shared" si="11"/>
        <v>196.6627715</v>
      </c>
      <c r="AR115" s="103">
        <f t="array" ref="AR115">INDEX(Historical!$C$7:$C$1381,MATCH(B115,Historical!$B$7:$B$1403,0))*IF(AH115="n/a",1.03,IF(AH115&lt;0,1.01,IF(AH115&gt;10,1.1,(1+AH115/100))))</f>
        <v>0.65152</v>
      </c>
      <c r="AS115" s="112">
        <f t="shared" si="12"/>
        <v>0.692826368</v>
      </c>
      <c r="AT115" s="112">
        <f t="shared" ref="AT115:AV115" si="123">IF($AK115="n/a",1.03*AS115,IF($AK115&lt;0,1.01*AS115,IF($AK115&gt;10,1.1*AS115,(1+$AK115/100)*AS115)))</f>
        <v>0.7482524774</v>
      </c>
      <c r="AU115" s="112">
        <f t="shared" si="123"/>
        <v>0.8081126756</v>
      </c>
      <c r="AV115" s="112">
        <f t="shared" si="123"/>
        <v>0.8727616897</v>
      </c>
      <c r="AW115" s="103">
        <f t="shared" si="14"/>
        <v>3.773473211</v>
      </c>
      <c r="AX115" s="118">
        <f t="shared" si="15"/>
        <v>7.651000022</v>
      </c>
      <c r="AY115" s="119">
        <v>0.92</v>
      </c>
      <c r="AZ115" s="114">
        <v>13.33</v>
      </c>
      <c r="BA115" s="114">
        <v>-13.450000000000001</v>
      </c>
      <c r="BB115" s="114">
        <v>-7.870000000000001</v>
      </c>
      <c r="BC115" s="114">
        <v>0.5700000000000001</v>
      </c>
      <c r="BD115" s="42"/>
      <c r="BE115" s="17">
        <v>1998.0</v>
      </c>
      <c r="BF115" s="17">
        <f t="shared" si="16"/>
        <v>2</v>
      </c>
      <c r="BG115" s="120">
        <v>21.099999999999998</v>
      </c>
      <c r="BH115" s="15"/>
    </row>
    <row r="116" ht="11.25" customHeight="1">
      <c r="A116" s="55" t="s">
        <v>793</v>
      </c>
      <c r="B116" s="99" t="s">
        <v>794</v>
      </c>
      <c r="C116" s="100" t="s">
        <v>296</v>
      </c>
      <c r="D116" s="100" t="s">
        <v>509</v>
      </c>
      <c r="E116" s="101">
        <v>10.0</v>
      </c>
      <c r="F116" s="58">
        <v>427.0</v>
      </c>
      <c r="G116" s="58" t="s">
        <v>168</v>
      </c>
      <c r="H116" s="58" t="s">
        <v>168</v>
      </c>
      <c r="I116" s="150">
        <v>24.22</v>
      </c>
      <c r="J116" s="103">
        <f t="shared" si="2"/>
        <v>2.543352601</v>
      </c>
      <c r="K116" s="104">
        <v>0.154</v>
      </c>
      <c r="L116" s="73">
        <v>4.0</v>
      </c>
      <c r="M116" s="23">
        <f t="shared" si="3"/>
        <v>0.616</v>
      </c>
      <c r="N116" s="105" t="s">
        <v>143</v>
      </c>
      <c r="O116" s="106">
        <v>0.134</v>
      </c>
      <c r="P116" s="107">
        <v>43901.0</v>
      </c>
      <c r="Q116" s="107">
        <v>43927.0</v>
      </c>
      <c r="R116" s="23">
        <f t="shared" si="4"/>
        <v>14.92537313</v>
      </c>
      <c r="S116" s="108">
        <f t="array" ref="S116">IF(INDEX(Historical!$D$7:$D$1379,MATCH(B116,Historical!$B$7:$B$1403,0))=0,"n/a",(INDEX(Historical!$C$7:$C$1381,MATCH(B116,Historical!$B$7:$B$1403,0))/INDEX(Historical!$D$7:$D$1379,MATCH(B116,Historical!$B$7:$B$1403,0))-1)*100)</f>
        <v>19.64285714</v>
      </c>
      <c r="T116" s="108">
        <f t="array" ref="T116">IF(INDEX(Historical!$F$7:$F$1372,MATCH(B116,Historical!$B$7:$B$1403,0))=0,"n/a",((INDEX(Historical!$C$7:$C$1381,MATCH(B116,Historical!$B$7:$B$1403,0))/INDEX(Historical!$F$7:$F$1372,MATCH(B116,Historical!$B$7:$B$1403,0)))^(1/3)-1)*100)</f>
        <v>21.47806545</v>
      </c>
      <c r="U116" s="108">
        <f t="array" ref="U116">IF(INDEX(Historical!$H$7:$H$1372,MATCH(B116,Historical!$B$7:$B$1403,0))=0,"n/a",((INDEX(Historical!$C$7:$C$1381,MATCH(B116,Historical!$B$7:$B$1403,0))/INDEX(Historical!$H$7:$H$1372,MATCH(B116,Historical!$B$7:$B$1403,0)))^(1/5)-1)*100)</f>
        <v>20.04532893</v>
      </c>
      <c r="V116" s="108" t="str">
        <f t="array" ref="V116">IF(INDEX(Historical!$O$7:$O$1372,MATCH(B116,Historical!$B$7:$B$1403,0))=0,"n/a",((INDEX(Historical!$C$7:$C$1381,MATCH(B116,Historical!$B$7:$B$1403,0))/INDEX(Historical!$O$7:$O$1372,MATCH(B116,Historical!$B$7:$B$1403,0)))^(1/10)-1)*100)</f>
        <v>n/a</v>
      </c>
      <c r="W116" s="109" t="str">
        <f t="shared" si="5"/>
        <v>n/a</v>
      </c>
      <c r="X116" s="110">
        <f t="shared" si="6"/>
        <v>7.709741898</v>
      </c>
      <c r="Y116" s="149"/>
      <c r="Z116" s="103">
        <f t="shared" si="7"/>
        <v>44</v>
      </c>
      <c r="AA116" s="112">
        <f t="shared" si="8"/>
        <v>17.3</v>
      </c>
      <c r="AB116" s="73">
        <v>9.0</v>
      </c>
      <c r="AC116" s="102">
        <v>1.4</v>
      </c>
      <c r="AD116" s="102">
        <v>1.02</v>
      </c>
      <c r="AE116" s="102">
        <v>1.73</v>
      </c>
      <c r="AF116" s="102">
        <v>2.51</v>
      </c>
      <c r="AG116" s="102">
        <v>15.4</v>
      </c>
      <c r="AH116" s="102">
        <v>2.7</v>
      </c>
      <c r="AI116" s="102">
        <v>10.92</v>
      </c>
      <c r="AJ116" s="102">
        <v>2.6</v>
      </c>
      <c r="AK116" s="102">
        <v>17.0</v>
      </c>
      <c r="AL116" s="113">
        <v>5020.0</v>
      </c>
      <c r="AM116" s="114">
        <v>8.4</v>
      </c>
      <c r="AN116" s="102">
        <v>0.5</v>
      </c>
      <c r="AO116" s="115">
        <f t="shared" si="9"/>
        <v>5.288681536</v>
      </c>
      <c r="AP116" s="116">
        <f t="shared" si="10"/>
        <v>22.58868154</v>
      </c>
      <c r="AQ116" s="117">
        <f t="shared" si="11"/>
        <v>38.92124068</v>
      </c>
      <c r="AR116" s="103">
        <f t="array" ref="AR116">INDEX(Historical!$C$7:$C$1381,MATCH(B116,Historical!$B$7:$B$1403,0))*IF(AH116="n/a",1.03,IF(AH116&lt;0,1.01,IF(AH116&gt;10,1.1,(1+AH116/100))))</f>
        <v>0.550472</v>
      </c>
      <c r="AS116" s="112">
        <f t="shared" si="12"/>
        <v>0.6055192</v>
      </c>
      <c r="AT116" s="112">
        <f t="shared" ref="AT116:AV116" si="124">IF($AK116="n/a",1.03*AS116,IF($AK116&lt;0,1.01*AS116,IF($AK116&gt;10,1.1*AS116,(1+$AK116/100)*AS116)))</f>
        <v>0.66607112</v>
      </c>
      <c r="AU116" s="112">
        <f t="shared" si="124"/>
        <v>0.732678232</v>
      </c>
      <c r="AV116" s="112">
        <f t="shared" si="124"/>
        <v>0.8059460552</v>
      </c>
      <c r="AW116" s="103">
        <f t="shared" si="14"/>
        <v>3.360686607</v>
      </c>
      <c r="AX116" s="118">
        <f t="shared" si="15"/>
        <v>13.87566725</v>
      </c>
      <c r="AY116" s="119">
        <v>0.85</v>
      </c>
      <c r="AZ116" s="114">
        <v>3.2800000000000002</v>
      </c>
      <c r="BA116" s="114">
        <v>-40.050000000000004</v>
      </c>
      <c r="BB116" s="114">
        <v>-15.540000000000001</v>
      </c>
      <c r="BC116" s="114">
        <v>-26.939999999999998</v>
      </c>
      <c r="BD116" s="42"/>
      <c r="BE116" s="17">
        <v>2011.0</v>
      </c>
      <c r="BF116" s="17">
        <f t="shared" si="16"/>
        <v>0</v>
      </c>
      <c r="BG116" s="120">
        <v>9.1</v>
      </c>
      <c r="BH116" s="15"/>
    </row>
    <row r="117" ht="11.25" customHeight="1">
      <c r="A117" s="155" t="s">
        <v>795</v>
      </c>
      <c r="B117" s="99" t="s">
        <v>796</v>
      </c>
      <c r="C117" s="100" t="s">
        <v>136</v>
      </c>
      <c r="D117" s="100" t="s">
        <v>137</v>
      </c>
      <c r="E117" s="101">
        <v>14.0</v>
      </c>
      <c r="F117" s="58">
        <v>275.0</v>
      </c>
      <c r="G117" s="58" t="s">
        <v>120</v>
      </c>
      <c r="H117" s="58" t="s">
        <v>120</v>
      </c>
      <c r="I117" s="150">
        <v>92.66</v>
      </c>
      <c r="J117" s="103">
        <f t="shared" si="2"/>
        <v>0.7446578891</v>
      </c>
      <c r="K117" s="104">
        <v>0.1725</v>
      </c>
      <c r="L117" s="73">
        <v>4.0</v>
      </c>
      <c r="M117" s="23">
        <f t="shared" si="3"/>
        <v>0.69</v>
      </c>
      <c r="N117" s="105" t="s">
        <v>465</v>
      </c>
      <c r="O117" s="106">
        <v>0.16</v>
      </c>
      <c r="P117" s="146">
        <v>43559.0</v>
      </c>
      <c r="Q117" s="146">
        <v>43586.0</v>
      </c>
      <c r="R117" s="23">
        <f t="shared" si="4"/>
        <v>7.8125</v>
      </c>
      <c r="S117" s="108">
        <f t="array" ref="S117">IF(INDEX(Historical!$D$7:$D$1379,MATCH(B117,Historical!$B$7:$B$1403,0))=0,"n/a",(INDEX(Historical!$C$7:$C$1381,MATCH(B117,Historical!$B$7:$B$1403,0))/INDEX(Historical!$D$7:$D$1379,MATCH(B117,Historical!$B$7:$B$1403,0))-1)*100)</f>
        <v>7.53968254</v>
      </c>
      <c r="T117" s="108">
        <f t="array" ref="T117">IF(INDEX(Historical!$F$7:$F$1372,MATCH(B117,Historical!$B$7:$B$1403,0))=0,"n/a",((INDEX(Historical!$C$7:$C$1381,MATCH(B117,Historical!$B$7:$B$1403,0))/INDEX(Historical!$F$7:$F$1372,MATCH(B117,Historical!$B$7:$B$1403,0)))^(1/3)-1)*100)</f>
        <v>6.874010171</v>
      </c>
      <c r="U117" s="108">
        <f t="array" ref="U117">IF(INDEX(Historical!$H$7:$H$1372,MATCH(B117,Historical!$B$7:$B$1403,0))=0,"n/a",((INDEX(Historical!$C$7:$C$1381,MATCH(B117,Historical!$B$7:$B$1403,0))/INDEX(Historical!$H$7:$H$1372,MATCH(B117,Historical!$B$7:$B$1403,0)))^(1/5)-1)*100)</f>
        <v>6.550076969</v>
      </c>
      <c r="V117" s="108">
        <f t="array" ref="V117">IF(INDEX(Historical!$O$7:$O$1372,MATCH(B117,Historical!$B$7:$B$1403,0))=0,"n/a",((INDEX(Historical!$C$7:$C$1381,MATCH(B117,Historical!$B$7:$B$1403,0))/INDEX(Historical!$O$7:$O$1372,MATCH(B117,Historical!$B$7:$B$1403,0)))^(1/10)-1)*100)</f>
        <v>10.53259828</v>
      </c>
      <c r="W117" s="109">
        <f t="shared" si="5"/>
        <v>0.6218861477</v>
      </c>
      <c r="X117" s="110">
        <f t="shared" si="6"/>
        <v>0.6064886083</v>
      </c>
      <c r="Y117" s="149"/>
      <c r="Z117" s="103">
        <f t="shared" si="7"/>
        <v>10.10248902</v>
      </c>
      <c r="AA117" s="112">
        <f t="shared" si="8"/>
        <v>13.56661786</v>
      </c>
      <c r="AB117" s="73">
        <v>12.0</v>
      </c>
      <c r="AC117" s="102">
        <v>6.83</v>
      </c>
      <c r="AD117" s="102">
        <v>1.86</v>
      </c>
      <c r="AE117" s="102">
        <v>2.24</v>
      </c>
      <c r="AF117" s="102">
        <v>1.38</v>
      </c>
      <c r="AG117" s="102">
        <v>11.200000000000001</v>
      </c>
      <c r="AH117" s="102">
        <v>24.5</v>
      </c>
      <c r="AI117" s="102">
        <v>6.54</v>
      </c>
      <c r="AJ117" s="102">
        <v>10.8</v>
      </c>
      <c r="AK117" s="102">
        <v>7.3</v>
      </c>
      <c r="AL117" s="113">
        <v>10130.0</v>
      </c>
      <c r="AM117" s="114">
        <v>1.5</v>
      </c>
      <c r="AN117" s="102">
        <v>0.22</v>
      </c>
      <c r="AO117" s="115">
        <f t="shared" si="9"/>
        <v>-6.271883004</v>
      </c>
      <c r="AP117" s="116">
        <f t="shared" si="10"/>
        <v>7.294734858</v>
      </c>
      <c r="AQ117" s="117">
        <f t="shared" si="11"/>
        <v>-8.781257652</v>
      </c>
      <c r="AR117" s="103">
        <f t="array" ref="AR117">INDEX(Historical!$C$7:$C$1381,MATCH(B117,Historical!$B$7:$B$1403,0))*IF(AH117="n/a",1.03,IF(AH117&lt;0,1.01,IF(AH117&gt;10,1.1,(1+AH117/100))))</f>
        <v>0.74525</v>
      </c>
      <c r="AS117" s="112">
        <f t="shared" si="12"/>
        <v>0.79398935</v>
      </c>
      <c r="AT117" s="112">
        <f t="shared" ref="AT117:AV117" si="125">IF($AK117="n/a",1.03*AS117,IF($AK117&lt;0,1.01*AS117,IF($AK117&gt;10,1.1*AS117,(1+$AK117/100)*AS117)))</f>
        <v>0.8519505726</v>
      </c>
      <c r="AU117" s="112">
        <f t="shared" si="125"/>
        <v>0.9141429643</v>
      </c>
      <c r="AV117" s="112">
        <f t="shared" si="125"/>
        <v>0.9808754007</v>
      </c>
      <c r="AW117" s="103">
        <f t="shared" si="14"/>
        <v>4.286208288</v>
      </c>
      <c r="AX117" s="118">
        <f t="shared" si="15"/>
        <v>4.625737414</v>
      </c>
      <c r="AY117" s="119">
        <v>0.94</v>
      </c>
      <c r="AZ117" s="114">
        <v>15.629999999999999</v>
      </c>
      <c r="BA117" s="114">
        <v>-16.84</v>
      </c>
      <c r="BB117" s="114">
        <v>-12.479999999999999</v>
      </c>
      <c r="BC117" s="114">
        <v>-3.5900000000000003</v>
      </c>
      <c r="BD117" s="42"/>
      <c r="BE117" s="17">
        <v>2006.0</v>
      </c>
      <c r="BF117" s="17">
        <f t="shared" si="16"/>
        <v>1</v>
      </c>
      <c r="BG117" s="120">
        <v>2.9000000000000004</v>
      </c>
      <c r="BH117" s="15"/>
    </row>
    <row r="118" ht="11.25" customHeight="1">
      <c r="A118" s="55" t="s">
        <v>797</v>
      </c>
      <c r="B118" s="99" t="s">
        <v>798</v>
      </c>
      <c r="C118" s="100" t="s">
        <v>131</v>
      </c>
      <c r="D118" s="100" t="s">
        <v>193</v>
      </c>
      <c r="E118" s="101">
        <v>10.0</v>
      </c>
      <c r="F118" s="58">
        <v>423.0</v>
      </c>
      <c r="G118" s="58" t="s">
        <v>168</v>
      </c>
      <c r="H118" s="58" t="s">
        <v>168</v>
      </c>
      <c r="I118" s="150">
        <v>23.86</v>
      </c>
      <c r="J118" s="103">
        <f t="shared" si="2"/>
        <v>3.688181056</v>
      </c>
      <c r="K118" s="104">
        <v>0.22</v>
      </c>
      <c r="L118" s="73">
        <v>4.0</v>
      </c>
      <c r="M118" s="23">
        <f t="shared" si="3"/>
        <v>0.88</v>
      </c>
      <c r="N118" s="105" t="s">
        <v>179</v>
      </c>
      <c r="O118" s="106">
        <v>0.2</v>
      </c>
      <c r="P118" s="107">
        <v>43888.0</v>
      </c>
      <c r="Q118" s="107">
        <v>43921.0</v>
      </c>
      <c r="R118" s="23">
        <f t="shared" si="4"/>
        <v>10</v>
      </c>
      <c r="S118" s="108">
        <f t="array" ref="S118">IF(INDEX(Historical!$D$7:$D$1379,MATCH(B118,Historical!$B$7:$B$1403,0))=0,"n/a",(INDEX(Historical!$C$7:$C$1381,MATCH(B118,Historical!$B$7:$B$1403,0))/INDEX(Historical!$D$7:$D$1379,MATCH(B118,Historical!$B$7:$B$1403,0))-1)*100)</f>
        <v>11.11111111</v>
      </c>
      <c r="T118" s="108">
        <f t="array" ref="T118">IF(INDEX(Historical!$F$7:$F$1372,MATCH(B118,Historical!$B$7:$B$1403,0))=0,"n/a",((INDEX(Historical!$C$7:$C$1381,MATCH(B118,Historical!$B$7:$B$1403,0))/INDEX(Historical!$F$7:$F$1372,MATCH(B118,Historical!$B$7:$B$1403,0)))^(1/3)-1)*100)</f>
        <v>13.99839645</v>
      </c>
      <c r="U118" s="108">
        <f t="array" ref="U118">IF(INDEX(Historical!$H$7:$H$1372,MATCH(B118,Historical!$B$7:$B$1403,0))=0,"n/a",((INDEX(Historical!$C$7:$C$1381,MATCH(B118,Historical!$B$7:$B$1403,0))/INDEX(Historical!$H$7:$H$1372,MATCH(B118,Historical!$B$7:$B$1403,0)))^(1/5)-1)*100)</f>
        <v>14.8698355</v>
      </c>
      <c r="V118" s="108">
        <f t="array" ref="V118">IF(INDEX(Historical!$O$7:$O$1372,MATCH(B118,Historical!$B$7:$B$1403,0))=0,"n/a",((INDEX(Historical!$C$7:$C$1381,MATCH(B118,Historical!$B$7:$B$1403,0))/INDEX(Historical!$O$7:$O$1372,MATCH(B118,Historical!$B$7:$B$1403,0)))^(1/10)-1)*100)</f>
        <v>14.8698355</v>
      </c>
      <c r="W118" s="109">
        <f t="shared" si="5"/>
        <v>1</v>
      </c>
      <c r="X118" s="110" t="str">
        <f t="shared" si="6"/>
        <v>n/a</v>
      </c>
      <c r="Y118" s="147"/>
      <c r="Z118" s="103">
        <f t="shared" si="7"/>
        <v>83.80952381</v>
      </c>
      <c r="AA118" s="112">
        <f t="shared" si="8"/>
        <v>22.72380952</v>
      </c>
      <c r="AB118" s="73">
        <v>12.0</v>
      </c>
      <c r="AC118" s="102">
        <v>1.05</v>
      </c>
      <c r="AD118" s="102">
        <v>2.14</v>
      </c>
      <c r="AE118" s="102">
        <v>1.6</v>
      </c>
      <c r="AF118" s="102">
        <v>1.57</v>
      </c>
      <c r="AG118" s="102">
        <v>7.9</v>
      </c>
      <c r="AH118" s="156">
        <v>-5.7</v>
      </c>
      <c r="AI118" s="156">
        <v>23.810000000000002</v>
      </c>
      <c r="AJ118" s="102">
        <v>-9.2</v>
      </c>
      <c r="AK118" s="102">
        <v>10.59</v>
      </c>
      <c r="AL118" s="113">
        <v>18440.0</v>
      </c>
      <c r="AM118" s="114">
        <v>0.1</v>
      </c>
      <c r="AN118" s="102">
        <v>0.73</v>
      </c>
      <c r="AO118" s="115">
        <f t="shared" si="9"/>
        <v>-4.165792968</v>
      </c>
      <c r="AP118" s="116">
        <f t="shared" si="10"/>
        <v>18.55801656</v>
      </c>
      <c r="AQ118" s="117">
        <f t="shared" si="11"/>
        <v>25.92128221</v>
      </c>
      <c r="AR118" s="103">
        <f t="array" ref="AR118">INDEX(Historical!$C$7:$C$1381,MATCH(B118,Historical!$B$7:$B$1403,0))*IF(AH118="n/a",1.03,IF(AH118&lt;0,1.01,IF(AH118&gt;10,1.1,(1+AH118/100))))</f>
        <v>0.808</v>
      </c>
      <c r="AS118" s="112">
        <f t="shared" si="12"/>
        <v>0.8888</v>
      </c>
      <c r="AT118" s="112">
        <f t="shared" ref="AT118:AV118" si="126">IF($AK118="n/a",1.03*AS118,IF($AK118&lt;0,1.01*AS118,IF($AK118&gt;10,1.1*AS118,(1+$AK118/100)*AS118)))</f>
        <v>0.97768</v>
      </c>
      <c r="AU118" s="112">
        <f t="shared" si="126"/>
        <v>1.075448</v>
      </c>
      <c r="AV118" s="112">
        <f t="shared" si="126"/>
        <v>1.1829928</v>
      </c>
      <c r="AW118" s="103">
        <f t="shared" si="14"/>
        <v>4.9329208</v>
      </c>
      <c r="AX118" s="118">
        <f t="shared" si="15"/>
        <v>20.67443755</v>
      </c>
      <c r="AY118" s="119">
        <v>1.23</v>
      </c>
      <c r="AZ118" s="114">
        <v>0.7799999999999999</v>
      </c>
      <c r="BA118" s="114">
        <v>-32.48</v>
      </c>
      <c r="BB118" s="114">
        <v>-16.520000000000003</v>
      </c>
      <c r="BC118" s="114">
        <v>-19.189999999999998</v>
      </c>
      <c r="BD118" s="42"/>
      <c r="BE118" s="17">
        <v>2011.0</v>
      </c>
      <c r="BF118" s="17">
        <f t="shared" si="16"/>
        <v>0</v>
      </c>
      <c r="BG118" s="120">
        <v>3.1</v>
      </c>
      <c r="BH118" s="15"/>
    </row>
    <row r="119" ht="11.25" customHeight="1">
      <c r="A119" s="55" t="s">
        <v>799</v>
      </c>
      <c r="B119" s="99" t="s">
        <v>800</v>
      </c>
      <c r="C119" s="100" t="s">
        <v>296</v>
      </c>
      <c r="D119" s="100" t="s">
        <v>342</v>
      </c>
      <c r="E119" s="101">
        <v>11.0</v>
      </c>
      <c r="F119" s="58">
        <v>329.0</v>
      </c>
      <c r="G119" s="58" t="s">
        <v>168</v>
      </c>
      <c r="H119" s="58" t="s">
        <v>168</v>
      </c>
      <c r="I119" s="150">
        <v>85.23</v>
      </c>
      <c r="J119" s="103">
        <f t="shared" si="2"/>
        <v>1.407954945</v>
      </c>
      <c r="K119" s="104">
        <v>0.3</v>
      </c>
      <c r="L119" s="73">
        <v>4.0</v>
      </c>
      <c r="M119" s="23">
        <f t="shared" si="3"/>
        <v>1.2</v>
      </c>
      <c r="N119" s="105" t="s">
        <v>154</v>
      </c>
      <c r="O119" s="106">
        <v>0.29</v>
      </c>
      <c r="P119" s="107">
        <v>43889.0</v>
      </c>
      <c r="Q119" s="107">
        <v>43906.0</v>
      </c>
      <c r="R119" s="23">
        <f t="shared" si="4"/>
        <v>3.448275862</v>
      </c>
      <c r="S119" s="108">
        <f t="array" ref="S119">IF(INDEX(Historical!$D$7:$D$1379,MATCH(B119,Historical!$B$7:$B$1403,0))=0,"n/a",(INDEX(Historical!$C$7:$C$1381,MATCH(B119,Historical!$B$7:$B$1403,0))/INDEX(Historical!$D$7:$D$1379,MATCH(B119,Historical!$B$7:$B$1403,0))-1)*100)</f>
        <v>4.807692308</v>
      </c>
      <c r="T119" s="108">
        <f t="array" ref="T119">IF(INDEX(Historical!$F$7:$F$1372,MATCH(B119,Historical!$B$7:$B$1403,0))=0,"n/a",((INDEX(Historical!$C$7:$C$1381,MATCH(B119,Historical!$B$7:$B$1403,0))/INDEX(Historical!$F$7:$F$1372,MATCH(B119,Historical!$B$7:$B$1403,0)))^(1/3)-1)*100)</f>
        <v>6.200941901</v>
      </c>
      <c r="U119" s="108">
        <f t="array" ref="U119">IF(INDEX(Historical!$H$7:$H$1372,MATCH(B119,Historical!$B$7:$B$1403,0))=0,"n/a",((INDEX(Historical!$C$7:$C$1381,MATCH(B119,Historical!$B$7:$B$1403,0))/INDEX(Historical!$H$7:$H$1372,MATCH(B119,Historical!$B$7:$B$1403,0)))^(1/5)-1)*100)</f>
        <v>9.261130962</v>
      </c>
      <c r="V119" s="108" t="str">
        <f t="array" ref="V119">IF(INDEX(Historical!$O$7:$O$1372,MATCH(B119,Historical!$B$7:$B$1403,0))=0,"n/a",((INDEX(Historical!$C$7:$C$1381,MATCH(B119,Historical!$B$7:$B$1403,0))/INDEX(Historical!$O$7:$O$1372,MATCH(B119,Historical!$B$7:$B$1403,0)))^(1/10)-1)*100)</f>
        <v>n/a</v>
      </c>
      <c r="W119" s="109" t="str">
        <f t="shared" si="5"/>
        <v>n/a</v>
      </c>
      <c r="X119" s="110">
        <f t="shared" si="6"/>
        <v>0.4389161593</v>
      </c>
      <c r="Y119" s="133"/>
      <c r="Z119" s="103">
        <f t="shared" si="7"/>
        <v>12.84796574</v>
      </c>
      <c r="AA119" s="112">
        <f t="shared" si="8"/>
        <v>9.125267666</v>
      </c>
      <c r="AB119" s="73">
        <v>12.0</v>
      </c>
      <c r="AC119" s="102">
        <v>9.34</v>
      </c>
      <c r="AD119" s="102" t="s">
        <v>128</v>
      </c>
      <c r="AE119" s="102">
        <v>0.13</v>
      </c>
      <c r="AF119" s="102">
        <v>1.21</v>
      </c>
      <c r="AG119" s="102">
        <v>14.2</v>
      </c>
      <c r="AH119" s="102">
        <v>20.1</v>
      </c>
      <c r="AI119" s="102">
        <v>15.190000000000001</v>
      </c>
      <c r="AJ119" s="102">
        <v>21.099999999999998</v>
      </c>
      <c r="AK119" s="102">
        <v>-3.0</v>
      </c>
      <c r="AL119" s="113">
        <v>1600.0</v>
      </c>
      <c r="AM119" s="228">
        <v>3.6999999999999997</v>
      </c>
      <c r="AN119" s="102">
        <v>2.47</v>
      </c>
      <c r="AO119" s="115">
        <f t="shared" si="9"/>
        <v>1.543818242</v>
      </c>
      <c r="AP119" s="116">
        <f t="shared" si="10"/>
        <v>10.66908591</v>
      </c>
      <c r="AQ119" s="117">
        <f t="shared" si="11"/>
        <v>-29.94740428</v>
      </c>
      <c r="AR119" s="103">
        <f t="array" ref="AR119">INDEX(Historical!$C$7:$C$1381,MATCH(B119,Historical!$B$7:$B$1403,0))*IF(AH119="n/a",1.03,IF(AH119&lt;0,1.01,IF(AH119&gt;10,1.1,(1+AH119/100))))</f>
        <v>1.199</v>
      </c>
      <c r="AS119" s="112">
        <f t="shared" si="12"/>
        <v>1.3189</v>
      </c>
      <c r="AT119" s="112">
        <f t="shared" ref="AT119:AV119" si="127">IF($AK119="n/a",1.03*AS119,IF($AK119&lt;0,1.01*AS119,IF($AK119&gt;10,1.1*AS119,(1+$AK119/100)*AS119)))</f>
        <v>1.332089</v>
      </c>
      <c r="AU119" s="112">
        <f t="shared" si="127"/>
        <v>1.34540989</v>
      </c>
      <c r="AV119" s="112">
        <f t="shared" si="127"/>
        <v>1.358863989</v>
      </c>
      <c r="AW119" s="103">
        <f t="shared" si="14"/>
        <v>6.554262879</v>
      </c>
      <c r="AX119" s="118">
        <f t="shared" si="15"/>
        <v>7.690089028</v>
      </c>
      <c r="AY119" s="119">
        <v>1.77</v>
      </c>
      <c r="AZ119" s="114">
        <v>42.6</v>
      </c>
      <c r="BA119" s="114">
        <v>-22.6</v>
      </c>
      <c r="BB119" s="114">
        <v>-15.21</v>
      </c>
      <c r="BC119" s="114">
        <v>-5.390000000000001</v>
      </c>
      <c r="BD119" s="42"/>
      <c r="BE119" s="17">
        <v>2010.0</v>
      </c>
      <c r="BF119" s="17">
        <f t="shared" si="16"/>
        <v>0</v>
      </c>
      <c r="BG119" s="120">
        <v>3.1</v>
      </c>
      <c r="BH119" s="55"/>
    </row>
    <row r="120" ht="11.25" customHeight="1">
      <c r="A120" s="151" t="s">
        <v>801</v>
      </c>
      <c r="B120" s="122" t="s">
        <v>802</v>
      </c>
      <c r="C120" s="100" t="s">
        <v>296</v>
      </c>
      <c r="D120" s="100" t="s">
        <v>416</v>
      </c>
      <c r="E120" s="123">
        <v>16.0</v>
      </c>
      <c r="F120" s="58">
        <v>232.0</v>
      </c>
      <c r="G120" s="124" t="s">
        <v>120</v>
      </c>
      <c r="H120" s="124" t="s">
        <v>120</v>
      </c>
      <c r="I120" s="216">
        <v>77.25</v>
      </c>
      <c r="J120" s="126">
        <f t="shared" si="2"/>
        <v>3.521035599</v>
      </c>
      <c r="K120" s="127">
        <v>0.68</v>
      </c>
      <c r="L120" s="128">
        <v>4.0</v>
      </c>
      <c r="M120" s="129">
        <f t="shared" si="3"/>
        <v>2.72</v>
      </c>
      <c r="N120" s="130" t="s">
        <v>147</v>
      </c>
      <c r="O120" s="131">
        <v>0.63</v>
      </c>
      <c r="P120" s="173">
        <v>43585.0</v>
      </c>
      <c r="Q120" s="173">
        <v>43600.0</v>
      </c>
      <c r="R120" s="129">
        <f t="shared" si="4"/>
        <v>7.936507937</v>
      </c>
      <c r="S120" s="108">
        <f t="array" ref="S120">IF(INDEX(Historical!$D$7:$D$1379,MATCH(B120,Historical!$B$7:$B$1403,0))=0,"n/a",(INDEX(Historical!$C$7:$C$1381,MATCH(B120,Historical!$B$7:$B$1403,0))/INDEX(Historical!$D$7:$D$1379,MATCH(B120,Historical!$B$7:$B$1403,0))-1)*100)</f>
        <v>8.536585366</v>
      </c>
      <c r="T120" s="108">
        <f t="array" ref="T120">IF(INDEX(Historical!$F$7:$F$1372,MATCH(B120,Historical!$B$7:$B$1403,0))=0,"n/a",((INDEX(Historical!$C$7:$C$1381,MATCH(B120,Historical!$B$7:$B$1403,0))/INDEX(Historical!$F$7:$F$1372,MATCH(B120,Historical!$B$7:$B$1403,0)))^(1/3)-1)*100)</f>
        <v>10.29421355</v>
      </c>
      <c r="U120" s="108">
        <f t="array" ref="U120">IF(INDEX(Historical!$H$7:$H$1372,MATCH(B120,Historical!$B$7:$B$1403,0))=0,"n/a",((INDEX(Historical!$C$7:$C$1381,MATCH(B120,Historical!$B$7:$B$1403,0))/INDEX(Historical!$H$7:$H$1372,MATCH(B120,Historical!$B$7:$B$1403,0)))^(1/5)-1)*100)</f>
        <v>9.578389029</v>
      </c>
      <c r="V120" s="108">
        <f t="array" ref="V120">IF(INDEX(Historical!$O$7:$O$1372,MATCH(B120,Historical!$B$7:$B$1403,0))=0,"n/a",((INDEX(Historical!$C$7:$C$1381,MATCH(B120,Historical!$B$7:$B$1403,0))/INDEX(Historical!$O$7:$O$1372,MATCH(B120,Historical!$B$7:$B$1403,0)))^(1/10)-1)*100)</f>
        <v>12.80857869</v>
      </c>
      <c r="W120" s="109">
        <f t="shared" si="5"/>
        <v>0.747810453</v>
      </c>
      <c r="X120" s="110" t="str">
        <f t="shared" si="6"/>
        <v>n/a</v>
      </c>
      <c r="Y120" s="238"/>
      <c r="Z120" s="126">
        <f t="shared" si="7"/>
        <v>68</v>
      </c>
      <c r="AA120" s="134">
        <f t="shared" si="8"/>
        <v>19.3125</v>
      </c>
      <c r="AB120" s="128">
        <v>12.0</v>
      </c>
      <c r="AC120" s="125">
        <v>4.0</v>
      </c>
      <c r="AD120" s="125">
        <v>1.53</v>
      </c>
      <c r="AE120" s="125">
        <v>2.46</v>
      </c>
      <c r="AF120" s="125">
        <v>5.31</v>
      </c>
      <c r="AG120" s="125">
        <v>18.0</v>
      </c>
      <c r="AH120" s="125">
        <v>-63.3</v>
      </c>
      <c r="AI120" s="125">
        <v>15.049999999999999</v>
      </c>
      <c r="AJ120" s="125">
        <v>-1.0999999999999999</v>
      </c>
      <c r="AK120" s="125">
        <v>12.6</v>
      </c>
      <c r="AL120" s="135">
        <v>11620.0</v>
      </c>
      <c r="AM120" s="136">
        <v>7.430000000000001</v>
      </c>
      <c r="AN120" s="125">
        <v>0.93</v>
      </c>
      <c r="AO120" s="137">
        <f t="shared" si="9"/>
        <v>-6.213075372</v>
      </c>
      <c r="AP120" s="138">
        <f t="shared" si="10"/>
        <v>13.09942463</v>
      </c>
      <c r="AQ120" s="139">
        <f t="shared" si="11"/>
        <v>113.4888756</v>
      </c>
      <c r="AR120" s="103">
        <f t="array" ref="AR120">INDEX(Historical!$C$7:$C$1381,MATCH(B120,Historical!$B$7:$B$1403,0))*IF(AH120="n/a",1.03,IF(AH120&lt;0,1.01,IF(AH120&gt;10,1.1,(1+AH120/100))))</f>
        <v>2.6967</v>
      </c>
      <c r="AS120" s="134">
        <f t="shared" si="12"/>
        <v>2.96637</v>
      </c>
      <c r="AT120" s="134">
        <f t="shared" ref="AT120:AV120" si="128">IF($AK120="n/a",1.03*AS120,IF($AK120&lt;0,1.01*AS120,IF($AK120&gt;10,1.1*AS120,(1+$AK120/100)*AS120)))</f>
        <v>3.263007</v>
      </c>
      <c r="AU120" s="134">
        <f t="shared" si="128"/>
        <v>3.5893077</v>
      </c>
      <c r="AV120" s="134">
        <f t="shared" si="128"/>
        <v>3.94823847</v>
      </c>
      <c r="AW120" s="126">
        <f t="shared" si="14"/>
        <v>16.46362317</v>
      </c>
      <c r="AX120" s="140">
        <f t="shared" si="15"/>
        <v>21.31213355</v>
      </c>
      <c r="AY120" s="141">
        <v>0.95</v>
      </c>
      <c r="AZ120" s="136">
        <v>-2.7199999999999998</v>
      </c>
      <c r="BA120" s="136">
        <v>-39.11</v>
      </c>
      <c r="BB120" s="136">
        <v>-23.69</v>
      </c>
      <c r="BC120" s="136">
        <v>-27.26</v>
      </c>
      <c r="BD120" s="142"/>
      <c r="BE120" s="17">
        <v>2004.0</v>
      </c>
      <c r="BF120" s="17">
        <f t="shared" si="16"/>
        <v>1</v>
      </c>
      <c r="BG120" s="143">
        <v>6.0</v>
      </c>
      <c r="BH120" s="224"/>
    </row>
    <row r="121" ht="11.25" customHeight="1">
      <c r="A121" s="155" t="s">
        <v>803</v>
      </c>
      <c r="B121" s="99" t="s">
        <v>804</v>
      </c>
      <c r="C121" s="100" t="s">
        <v>118</v>
      </c>
      <c r="D121" s="100" t="s">
        <v>119</v>
      </c>
      <c r="E121" s="101">
        <v>18.0</v>
      </c>
      <c r="F121" s="58">
        <v>199.0</v>
      </c>
      <c r="G121" s="58" t="s">
        <v>121</v>
      </c>
      <c r="H121" s="58" t="s">
        <v>168</v>
      </c>
      <c r="I121" s="150">
        <v>27.54</v>
      </c>
      <c r="J121" s="103">
        <f t="shared" si="2"/>
        <v>2.92302106</v>
      </c>
      <c r="K121" s="104">
        <v>0.20125</v>
      </c>
      <c r="L121" s="73">
        <v>4.0</v>
      </c>
      <c r="M121" s="23">
        <f t="shared" si="3"/>
        <v>0.805</v>
      </c>
      <c r="N121" s="105" t="s">
        <v>179</v>
      </c>
      <c r="O121" s="106">
        <v>0.2</v>
      </c>
      <c r="P121" s="107">
        <v>43888.0</v>
      </c>
      <c r="Q121" s="107">
        <v>43917.0</v>
      </c>
      <c r="R121" s="23">
        <f t="shared" si="4"/>
        <v>0.625</v>
      </c>
      <c r="S121" s="108">
        <f t="array" ref="S121">IF(INDEX(Historical!$D$7:$D$1379,MATCH(B121,Historical!$B$7:$B$1403,0))=0,"n/a",(INDEX(Historical!$C$7:$C$1381,MATCH(B121,Historical!$B$7:$B$1403,0))/INDEX(Historical!$D$7:$D$1379,MATCH(B121,Historical!$B$7:$B$1403,0))-1)*100)</f>
        <v>2.588996764</v>
      </c>
      <c r="T121" s="108">
        <f t="array" ref="T121">IF(INDEX(Historical!$F$7:$F$1372,MATCH(B121,Historical!$B$7:$B$1403,0))=0,"n/a",((INDEX(Historical!$C$7:$C$1381,MATCH(B121,Historical!$B$7:$B$1403,0))/INDEX(Historical!$F$7:$F$1372,MATCH(B121,Historical!$B$7:$B$1403,0)))^(1/3)-1)*100)</f>
        <v>2.659043604</v>
      </c>
      <c r="U121" s="108">
        <f t="array" ref="U121">IF(INDEX(Historical!$H$7:$H$1372,MATCH(B121,Historical!$B$7:$B$1403,0))=0,"n/a",((INDEX(Historical!$C$7:$C$1381,MATCH(B121,Historical!$B$7:$B$1403,0))/INDEX(Historical!$H$7:$H$1372,MATCH(B121,Historical!$B$7:$B$1403,0)))^(1/5)-1)*100)</f>
        <v>2.734402311</v>
      </c>
      <c r="V121" s="108">
        <f t="array" ref="V121">IF(INDEX(Historical!$O$7:$O$1372,MATCH(B121,Historical!$B$7:$B$1403,0))=0,"n/a",((INDEX(Historical!$C$7:$C$1381,MATCH(B121,Historical!$B$7:$B$1403,0))/INDEX(Historical!$O$7:$O$1372,MATCH(B121,Historical!$B$7:$B$1403,0)))^(1/10)-1)*100)</f>
        <v>4.854282904</v>
      </c>
      <c r="W121" s="109">
        <f t="shared" si="5"/>
        <v>0.5632968586</v>
      </c>
      <c r="X121" s="110">
        <f t="shared" si="6"/>
        <v>0.2555516178</v>
      </c>
      <c r="Y121" s="133"/>
      <c r="Z121" s="103">
        <f t="shared" si="7"/>
        <v>92.52873563</v>
      </c>
      <c r="AA121" s="112">
        <f t="shared" si="8"/>
        <v>31.65517241</v>
      </c>
      <c r="AB121" s="73">
        <v>12.0</v>
      </c>
      <c r="AC121" s="102">
        <v>0.87</v>
      </c>
      <c r="AD121" s="102" t="s">
        <v>128</v>
      </c>
      <c r="AE121" s="102">
        <v>1.1</v>
      </c>
      <c r="AF121" s="102">
        <v>4.5</v>
      </c>
      <c r="AG121" s="102">
        <v>19.0</v>
      </c>
      <c r="AH121" s="102">
        <v>-10.2</v>
      </c>
      <c r="AI121" s="102">
        <v>14.93</v>
      </c>
      <c r="AJ121" s="102">
        <v>10.7</v>
      </c>
      <c r="AK121" s="102">
        <v>-2.6100000000000003</v>
      </c>
      <c r="AL121" s="113">
        <v>2029.9999999999998</v>
      </c>
      <c r="AM121" s="114">
        <v>0.4</v>
      </c>
      <c r="AN121" s="102">
        <v>0.02</v>
      </c>
      <c r="AO121" s="115">
        <f t="shared" si="9"/>
        <v>-25.99774904</v>
      </c>
      <c r="AP121" s="116">
        <f t="shared" si="10"/>
        <v>5.657423371</v>
      </c>
      <c r="AQ121" s="117">
        <f t="shared" si="11"/>
        <v>151.6154702</v>
      </c>
      <c r="AR121" s="103">
        <f t="array" ref="AR121">INDEX(Historical!$C$7:$C$1381,MATCH(B121,Historical!$B$7:$B$1403,0))*IF(AH121="n/a",1.03,IF(AH121&lt;0,1.01,IF(AH121&gt;10,1.1,(1+AH121/100))))</f>
        <v>0.800425</v>
      </c>
      <c r="AS121" s="112">
        <f t="shared" si="12"/>
        <v>0.8804675</v>
      </c>
      <c r="AT121" s="112">
        <f t="shared" ref="AT121:AV121" si="129">IF($AK121="n/a",1.03*AS121,IF($AK121&lt;0,1.01*AS121,IF($AK121&gt;10,1.1*AS121,(1+$AK121/100)*AS121)))</f>
        <v>0.889272175</v>
      </c>
      <c r="AU121" s="112">
        <f t="shared" si="129"/>
        <v>0.8981648968</v>
      </c>
      <c r="AV121" s="112">
        <f t="shared" si="129"/>
        <v>0.9071465457</v>
      </c>
      <c r="AW121" s="103">
        <f t="shared" si="14"/>
        <v>4.375476117</v>
      </c>
      <c r="AX121" s="118">
        <f t="shared" si="15"/>
        <v>15.88771284</v>
      </c>
      <c r="AY121" s="119">
        <v>0.82</v>
      </c>
      <c r="AZ121" s="114">
        <v>30.15</v>
      </c>
      <c r="BA121" s="114">
        <v>-28.63</v>
      </c>
      <c r="BB121" s="114">
        <v>3.6700000000000004</v>
      </c>
      <c r="BC121" s="114">
        <v>3.4299999999999997</v>
      </c>
      <c r="BD121" s="42"/>
      <c r="BE121" s="17">
        <v>2003.0</v>
      </c>
      <c r="BF121" s="17">
        <f t="shared" si="16"/>
        <v>1</v>
      </c>
      <c r="BG121" s="120">
        <v>11.899999999999999</v>
      </c>
      <c r="BH121" s="15"/>
    </row>
    <row r="122" ht="11.25" customHeight="1">
      <c r="A122" s="55" t="s">
        <v>805</v>
      </c>
      <c r="B122" s="99" t="s">
        <v>806</v>
      </c>
      <c r="C122" s="100" t="s">
        <v>296</v>
      </c>
      <c r="D122" s="100" t="s">
        <v>342</v>
      </c>
      <c r="E122" s="101">
        <v>11.0</v>
      </c>
      <c r="F122" s="58">
        <v>334.0</v>
      </c>
      <c r="G122" s="58" t="s">
        <v>120</v>
      </c>
      <c r="H122" s="58" t="s">
        <v>120</v>
      </c>
      <c r="I122" s="150">
        <v>217.84</v>
      </c>
      <c r="J122" s="103">
        <f t="shared" si="2"/>
        <v>2.754315094</v>
      </c>
      <c r="K122" s="104">
        <v>1.5</v>
      </c>
      <c r="L122" s="73">
        <v>4.0</v>
      </c>
      <c r="M122" s="23">
        <f t="shared" si="3"/>
        <v>6</v>
      </c>
      <c r="N122" s="105" t="s">
        <v>636</v>
      </c>
      <c r="O122" s="106">
        <v>1.36</v>
      </c>
      <c r="P122" s="107">
        <v>43901.0</v>
      </c>
      <c r="Q122" s="107">
        <v>43916.0</v>
      </c>
      <c r="R122" s="23">
        <f t="shared" si="4"/>
        <v>10.29411765</v>
      </c>
      <c r="S122" s="108">
        <f t="array" ref="S122">IF(INDEX(Historical!$D$7:$D$1379,MATCH(B122,Historical!$B$7:$B$1403,0))=0,"n/a",(INDEX(Historical!$C$7:$C$1381,MATCH(B122,Historical!$B$7:$B$1403,0))/INDEX(Historical!$D$7:$D$1379,MATCH(B122,Historical!$B$7:$B$1403,0))-1)*100)</f>
        <v>32.03883495</v>
      </c>
      <c r="T122" s="108">
        <f t="array" ref="T122">IF(INDEX(Historical!$F$7:$F$1372,MATCH(B122,Historical!$B$7:$B$1403,0))=0,"n/a",((INDEX(Historical!$C$7:$C$1381,MATCH(B122,Historical!$B$7:$B$1403,0))/INDEX(Historical!$F$7:$F$1372,MATCH(B122,Historical!$B$7:$B$1403,0)))^(1/3)-1)*100)</f>
        <v>25.3804832</v>
      </c>
      <c r="U122" s="108">
        <f t="array" ref="U122">IF(INDEX(Historical!$H$7:$H$1372,MATCH(B122,Historical!$B$7:$B$1403,0))=0,"n/a",((INDEX(Historical!$C$7:$C$1381,MATCH(B122,Historical!$B$7:$B$1403,0))/INDEX(Historical!$H$7:$H$1372,MATCH(B122,Historical!$B$7:$B$1403,0)))^(1/5)-1)*100)</f>
        <v>23.67679153</v>
      </c>
      <c r="V122" s="108">
        <f t="array" ref="V122">IF(INDEX(Historical!$O$7:$O$1372,MATCH(B122,Historical!$B$7:$B$1403,0))=0,"n/a",((INDEX(Historical!$C$7:$C$1381,MATCH(B122,Historical!$B$7:$B$1403,0))/INDEX(Historical!$O$7:$O$1372,MATCH(B122,Historical!$B$7:$B$1403,0)))^(1/10)-1)*100)</f>
        <v>19.42267581</v>
      </c>
      <c r="W122" s="109">
        <f t="shared" si="5"/>
        <v>1.219028303</v>
      </c>
      <c r="X122" s="110">
        <f t="shared" si="6"/>
        <v>1.138307285</v>
      </c>
      <c r="Y122" s="149"/>
      <c r="Z122" s="103">
        <f t="shared" si="7"/>
        <v>59.46481665</v>
      </c>
      <c r="AA122" s="112">
        <f t="shared" si="8"/>
        <v>21.58969277</v>
      </c>
      <c r="AB122" s="73">
        <v>1.0</v>
      </c>
      <c r="AC122" s="102">
        <v>10.09</v>
      </c>
      <c r="AD122" s="102">
        <v>2.57</v>
      </c>
      <c r="AE122" s="102">
        <v>2.16</v>
      </c>
      <c r="AF122" s="156" t="s">
        <v>128</v>
      </c>
      <c r="AG122" s="156">
        <v>-709.1999999999999</v>
      </c>
      <c r="AH122" s="102">
        <v>30.5</v>
      </c>
      <c r="AI122" s="102">
        <v>4.5600000000000005</v>
      </c>
      <c r="AJ122" s="102">
        <v>20.8</v>
      </c>
      <c r="AK122" s="102">
        <v>8.4</v>
      </c>
      <c r="AL122" s="113">
        <v>239250.0</v>
      </c>
      <c r="AM122" s="114">
        <v>0.1</v>
      </c>
      <c r="AN122" s="156" t="s">
        <v>128</v>
      </c>
      <c r="AO122" s="115">
        <f t="shared" si="9"/>
        <v>4.841413858</v>
      </c>
      <c r="AP122" s="116">
        <f t="shared" si="10"/>
        <v>26.43110662</v>
      </c>
      <c r="AQ122" s="117" t="str">
        <f t="shared" si="11"/>
        <v>n/a</v>
      </c>
      <c r="AR122" s="103">
        <f t="array" ref="AR122">INDEX(Historical!$C$7:$C$1381,MATCH(B122,Historical!$B$7:$B$1403,0))*IF(AH122="n/a",1.03,IF(AH122&lt;0,1.01,IF(AH122&gt;10,1.1,(1+AH122/100))))</f>
        <v>5.984</v>
      </c>
      <c r="AS122" s="112">
        <f t="shared" si="12"/>
        <v>6.2568704</v>
      </c>
      <c r="AT122" s="112">
        <f t="shared" ref="AT122:AV122" si="130">IF($AK122="n/a",1.03*AS122,IF($AK122&lt;0,1.01*AS122,IF($AK122&gt;10,1.1*AS122,(1+$AK122/100)*AS122)))</f>
        <v>6.782447514</v>
      </c>
      <c r="AU122" s="112">
        <f t="shared" si="130"/>
        <v>7.352173105</v>
      </c>
      <c r="AV122" s="112">
        <f t="shared" si="130"/>
        <v>7.969755646</v>
      </c>
      <c r="AW122" s="103">
        <f t="shared" si="14"/>
        <v>34.34524666</v>
      </c>
      <c r="AX122" s="118">
        <f t="shared" si="15"/>
        <v>15.76627188</v>
      </c>
      <c r="AY122" s="119">
        <v>0.99</v>
      </c>
      <c r="AZ122" s="114">
        <v>21.349999999999998</v>
      </c>
      <c r="BA122" s="114">
        <v>-11.93</v>
      </c>
      <c r="BB122" s="114">
        <v>-5.2</v>
      </c>
      <c r="BC122" s="114">
        <v>-1.22</v>
      </c>
      <c r="BD122" s="42"/>
      <c r="BE122" s="17">
        <v>2010.0</v>
      </c>
      <c r="BF122" s="17">
        <f t="shared" si="16"/>
        <v>0</v>
      </c>
      <c r="BG122" s="120">
        <v>22.2</v>
      </c>
      <c r="BH122" s="55"/>
    </row>
    <row r="123" ht="11.25" customHeight="1">
      <c r="A123" s="55" t="s">
        <v>807</v>
      </c>
      <c r="B123" s="99" t="s">
        <v>808</v>
      </c>
      <c r="C123" s="100" t="s">
        <v>136</v>
      </c>
      <c r="D123" s="100" t="s">
        <v>153</v>
      </c>
      <c r="E123" s="101">
        <v>18.0</v>
      </c>
      <c r="F123" s="58">
        <v>185.0</v>
      </c>
      <c r="G123" s="58" t="s">
        <v>168</v>
      </c>
      <c r="H123" s="58" t="s">
        <v>168</v>
      </c>
      <c r="I123" s="150">
        <v>54.85</v>
      </c>
      <c r="J123" s="103">
        <f t="shared" si="2"/>
        <v>1.177575205</v>
      </c>
      <c r="K123" s="104">
        <v>0.6459</v>
      </c>
      <c r="L123" s="73">
        <v>1.0</v>
      </c>
      <c r="M123" s="23">
        <f t="shared" si="3"/>
        <v>0.6459</v>
      </c>
      <c r="N123" s="105" t="s">
        <v>809</v>
      </c>
      <c r="O123" s="106">
        <v>0.547</v>
      </c>
      <c r="P123" s="107">
        <v>43635.0</v>
      </c>
      <c r="Q123" s="107">
        <v>43700.0</v>
      </c>
      <c r="R123" s="23">
        <f t="shared" si="4"/>
        <v>18.08043876</v>
      </c>
      <c r="S123" s="108">
        <f t="array" ref="S123">IF(INDEX(Historical!$D$7:$D$1379,MATCH(B123,Historical!$B$7:$B$1403,0))=0,"n/a",(INDEX(Historical!$C$7:$C$1381,MATCH(B123,Historical!$B$7:$B$1403,0))/INDEX(Historical!$D$7:$D$1379,MATCH(B123,Historical!$B$7:$B$1403,0))-1)*100)</f>
        <v>18.08043876</v>
      </c>
      <c r="T123" s="108">
        <f t="array" ref="T123">IF(INDEX(Historical!$F$7:$F$1372,MATCH(B123,Historical!$B$7:$B$1403,0))=0,"n/a",((INDEX(Historical!$C$7:$C$1381,MATCH(B123,Historical!$B$7:$B$1403,0))/INDEX(Historical!$F$7:$F$1372,MATCH(B123,Historical!$B$7:$B$1403,0)))^(1/3)-1)*100)</f>
        <v>15.19287923</v>
      </c>
      <c r="U123" s="108">
        <f t="array" ref="U123">IF(INDEX(Historical!$H$7:$H$1372,MATCH(B123,Historical!$B$7:$B$1403,0))=0,"n/a",((INDEX(Historical!$C$7:$C$1381,MATCH(B123,Historical!$B$7:$B$1403,0))/INDEX(Historical!$H$7:$H$1372,MATCH(B123,Historical!$B$7:$B$1403,0)))^(1/5)-1)*100)</f>
        <v>13.06203148</v>
      </c>
      <c r="V123" s="108">
        <f t="array" ref="V123">IF(INDEX(Historical!$O$7:$O$1372,MATCH(B123,Historical!$B$7:$B$1403,0))=0,"n/a",((INDEX(Historical!$C$7:$C$1381,MATCH(B123,Historical!$B$7:$B$1403,0))/INDEX(Historical!$O$7:$O$1372,MATCH(B123,Historical!$B$7:$B$1403,0)))^(1/10)-1)*100)</f>
        <v>18.35283836</v>
      </c>
      <c r="W123" s="109">
        <f t="shared" si="5"/>
        <v>0.711717241</v>
      </c>
      <c r="X123" s="110">
        <f t="shared" si="6"/>
        <v>0.9296819558</v>
      </c>
      <c r="Y123" s="133" t="s">
        <v>810</v>
      </c>
      <c r="Z123" s="103">
        <f t="shared" si="7"/>
        <v>124.2115385</v>
      </c>
      <c r="AA123" s="112">
        <f t="shared" si="8"/>
        <v>105.4807692</v>
      </c>
      <c r="AB123" s="73">
        <v>3.0</v>
      </c>
      <c r="AC123" s="102">
        <v>0.52</v>
      </c>
      <c r="AD123" s="102">
        <v>4.45</v>
      </c>
      <c r="AE123" s="102" t="s">
        <v>128</v>
      </c>
      <c r="AF123" s="102">
        <v>17.77</v>
      </c>
      <c r="AG123" s="102" t="s">
        <v>128</v>
      </c>
      <c r="AH123" s="102">
        <v>23.400000000000002</v>
      </c>
      <c r="AI123" s="102">
        <v>22.8</v>
      </c>
      <c r="AJ123" s="102">
        <v>14.05</v>
      </c>
      <c r="AK123" s="102">
        <v>23.799999999999997</v>
      </c>
      <c r="AL123" s="113">
        <v>45830.0</v>
      </c>
      <c r="AM123" s="114">
        <v>0.02</v>
      </c>
      <c r="AN123" s="102" t="s">
        <v>128</v>
      </c>
      <c r="AO123" s="115">
        <f t="shared" si="9"/>
        <v>-91.24116255</v>
      </c>
      <c r="AP123" s="116">
        <f t="shared" si="10"/>
        <v>14.23960668</v>
      </c>
      <c r="AQ123" s="117">
        <f t="shared" si="11"/>
        <v>812.7232194</v>
      </c>
      <c r="AR123" s="103">
        <f t="array" ref="AR123">INDEX(Historical!$C$7:$C$1381,MATCH(B123,Historical!$B$7:$B$1403,0))*IF(AH123="n/a",1.03,IF(AH123&lt;0,1.01,IF(AH123&gt;10,1.1,(1+AH123/100))))</f>
        <v>0.71049</v>
      </c>
      <c r="AS123" s="112">
        <f t="shared" si="12"/>
        <v>0.781539</v>
      </c>
      <c r="AT123" s="112">
        <f t="shared" ref="AT123:AV123" si="131">IF($AK123="n/a",1.03*AS123,IF($AK123&lt;0,1.01*AS123,IF($AK123&gt;10,1.1*AS123,(1+$AK123/100)*AS123)))</f>
        <v>0.8596929</v>
      </c>
      <c r="AU123" s="112">
        <f t="shared" si="131"/>
        <v>0.94566219</v>
      </c>
      <c r="AV123" s="112">
        <f t="shared" si="131"/>
        <v>1.040228409</v>
      </c>
      <c r="AW123" s="103">
        <f t="shared" si="14"/>
        <v>4.337612499</v>
      </c>
      <c r="AX123" s="118">
        <f t="shared" si="15"/>
        <v>7.908135823</v>
      </c>
      <c r="AY123" s="119" t="s">
        <v>128</v>
      </c>
      <c r="AZ123" s="114">
        <v>10.41</v>
      </c>
      <c r="BA123" s="114">
        <v>-16.6</v>
      </c>
      <c r="BB123" s="114">
        <v>-9.09</v>
      </c>
      <c r="BC123" s="114">
        <v>-7.93</v>
      </c>
      <c r="BD123" s="42"/>
      <c r="BE123" s="17">
        <v>2002.0</v>
      </c>
      <c r="BF123" s="17">
        <f t="shared" si="16"/>
        <v>1</v>
      </c>
      <c r="BG123" s="120" t="s">
        <v>128</v>
      </c>
      <c r="BH123" s="15"/>
    </row>
    <row r="124" ht="11.25" customHeight="1">
      <c r="A124" s="155" t="s">
        <v>811</v>
      </c>
      <c r="B124" s="99" t="s">
        <v>812</v>
      </c>
      <c r="C124" s="100" t="s">
        <v>118</v>
      </c>
      <c r="D124" s="100" t="s">
        <v>293</v>
      </c>
      <c r="E124" s="101">
        <v>13.0</v>
      </c>
      <c r="F124" s="58">
        <v>292.0</v>
      </c>
      <c r="G124" s="58" t="s">
        <v>168</v>
      </c>
      <c r="H124" s="58" t="s">
        <v>168</v>
      </c>
      <c r="I124" s="150">
        <v>107.85</v>
      </c>
      <c r="J124" s="103">
        <f t="shared" si="2"/>
        <v>0.1483541956</v>
      </c>
      <c r="K124" s="104">
        <v>0.08</v>
      </c>
      <c r="L124" s="73">
        <v>2.0</v>
      </c>
      <c r="M124" s="23">
        <f t="shared" si="3"/>
        <v>0.16</v>
      </c>
      <c r="N124" s="105" t="s">
        <v>285</v>
      </c>
      <c r="O124" s="106">
        <v>0.07</v>
      </c>
      <c r="P124" s="107">
        <v>43837.0</v>
      </c>
      <c r="Q124" s="107">
        <v>43852.0</v>
      </c>
      <c r="R124" s="23">
        <f t="shared" si="4"/>
        <v>14.28571429</v>
      </c>
      <c r="S124" s="108">
        <f t="array" ref="S124">IF(INDEX(Historical!$D$7:$D$1379,MATCH(B124,Historical!$B$7:$B$1403,0))=0,"n/a",(INDEX(Historical!$C$7:$C$1381,MATCH(B124,Historical!$B$7:$B$1403,0))/INDEX(Historical!$D$7:$D$1379,MATCH(B124,Historical!$B$7:$B$1403,0))-1)*100)</f>
        <v>33.58778626</v>
      </c>
      <c r="T124" s="108">
        <f t="array" ref="T124">IF(INDEX(Historical!$F$7:$F$1372,MATCH(B124,Historical!$B$7:$B$1403,0))=0,"n/a",((INDEX(Historical!$C$7:$C$1381,MATCH(B124,Historical!$B$7:$B$1403,0))/INDEX(Historical!$F$7:$F$1372,MATCH(B124,Historical!$B$7:$B$1403,0)))^(1/3)-1)*100)</f>
        <v>19.51930556</v>
      </c>
      <c r="U124" s="108">
        <f t="array" ref="U124">IF(INDEX(Historical!$H$7:$H$1372,MATCH(B124,Historical!$B$7:$B$1403,0))=0,"n/a",((INDEX(Historical!$C$7:$C$1381,MATCH(B124,Historical!$B$7:$B$1403,0))/INDEX(Historical!$H$7:$H$1372,MATCH(B124,Historical!$B$7:$B$1403,0)))^(1/5)-1)*100)</f>
        <v>17.92121164</v>
      </c>
      <c r="V124" s="108">
        <f t="array" ref="V124">IF(INDEX(Historical!$O$7:$O$1372,MATCH(B124,Historical!$B$7:$B$1403,0))=0,"n/a",((INDEX(Historical!$C$7:$C$1381,MATCH(B124,Historical!$B$7:$B$1403,0))/INDEX(Historical!$O$7:$O$1372,MATCH(B124,Historical!$B$7:$B$1403,0)))^(1/10)-1)*100)</f>
        <v>18.70602147</v>
      </c>
      <c r="W124" s="109">
        <f t="shared" si="5"/>
        <v>0.9580450695</v>
      </c>
      <c r="X124" s="110">
        <f t="shared" si="6"/>
        <v>0.8533910304</v>
      </c>
      <c r="Y124" s="176"/>
      <c r="Z124" s="103">
        <f t="shared" si="7"/>
        <v>6.694560669</v>
      </c>
      <c r="AA124" s="112">
        <f t="shared" si="8"/>
        <v>45.12552301</v>
      </c>
      <c r="AB124" s="73">
        <v>10.0</v>
      </c>
      <c r="AC124" s="102">
        <v>2.39</v>
      </c>
      <c r="AD124" s="102">
        <v>4.87</v>
      </c>
      <c r="AE124" s="102">
        <v>6.24</v>
      </c>
      <c r="AF124" s="102">
        <v>8.7</v>
      </c>
      <c r="AG124" s="102">
        <v>20.8</v>
      </c>
      <c r="AH124" s="102">
        <v>32.0</v>
      </c>
      <c r="AI124" s="102">
        <v>6.2700000000000005</v>
      </c>
      <c r="AJ124" s="102">
        <v>21.0</v>
      </c>
      <c r="AK124" s="102">
        <v>9.28</v>
      </c>
      <c r="AL124" s="113">
        <v>12830.0</v>
      </c>
      <c r="AM124" s="114">
        <v>6.1</v>
      </c>
      <c r="AN124" s="102">
        <v>0.34</v>
      </c>
      <c r="AO124" s="115">
        <f t="shared" si="9"/>
        <v>-27.05595718</v>
      </c>
      <c r="AP124" s="116">
        <f t="shared" si="10"/>
        <v>18.06956583</v>
      </c>
      <c r="AQ124" s="117">
        <f t="shared" si="11"/>
        <v>317.7144427</v>
      </c>
      <c r="AR124" s="103">
        <f t="array" ref="AR124">INDEX(Historical!$C$7:$C$1381,MATCH(B124,Historical!$B$7:$B$1403,0))*IF(AH124="n/a",1.03,IF(AH124&lt;0,1.01,IF(AH124&gt;10,1.1,(1+AH124/100))))</f>
        <v>0.154</v>
      </c>
      <c r="AS124" s="112">
        <f t="shared" si="12"/>
        <v>0.1636558</v>
      </c>
      <c r="AT124" s="112">
        <f t="shared" ref="AT124:AV124" si="132">IF($AK124="n/a",1.03*AS124,IF($AK124&lt;0,1.01*AS124,IF($AK124&gt;10,1.1*AS124,(1+$AK124/100)*AS124)))</f>
        <v>0.1788430582</v>
      </c>
      <c r="AU124" s="112">
        <f t="shared" si="132"/>
        <v>0.195439694</v>
      </c>
      <c r="AV124" s="112">
        <f t="shared" si="132"/>
        <v>0.2135764977</v>
      </c>
      <c r="AW124" s="103">
        <f t="shared" si="14"/>
        <v>0.9055150499</v>
      </c>
      <c r="AX124" s="118">
        <f t="shared" si="15"/>
        <v>0.8396059805</v>
      </c>
      <c r="AY124" s="119">
        <v>0.59</v>
      </c>
      <c r="AZ124" s="114">
        <v>20.830000000000002</v>
      </c>
      <c r="BA124" s="114">
        <v>-27.089999999999996</v>
      </c>
      <c r="BB124" s="114">
        <v>-11.17</v>
      </c>
      <c r="BC124" s="114">
        <v>-14.96</v>
      </c>
      <c r="BD124" s="42"/>
      <c r="BE124" s="17">
        <v>2008.0</v>
      </c>
      <c r="BF124" s="17">
        <f t="shared" si="16"/>
        <v>1</v>
      </c>
      <c r="BG124" s="120">
        <v>11.3</v>
      </c>
      <c r="BH124" s="55"/>
    </row>
    <row r="125" ht="11.25" customHeight="1">
      <c r="A125" s="155" t="s">
        <v>813</v>
      </c>
      <c r="B125" s="99" t="s">
        <v>814</v>
      </c>
      <c r="C125" s="100" t="s">
        <v>245</v>
      </c>
      <c r="D125" s="100" t="s">
        <v>246</v>
      </c>
      <c r="E125" s="101">
        <v>15.0</v>
      </c>
      <c r="F125" s="58">
        <v>260.0</v>
      </c>
      <c r="G125" s="58" t="s">
        <v>168</v>
      </c>
      <c r="H125" s="58" t="s">
        <v>168</v>
      </c>
      <c r="I125" s="150">
        <v>20.74</v>
      </c>
      <c r="J125" s="103">
        <f t="shared" si="2"/>
        <v>12.97010608</v>
      </c>
      <c r="K125" s="104">
        <v>0.6725</v>
      </c>
      <c r="L125" s="73">
        <v>4.0</v>
      </c>
      <c r="M125" s="23">
        <f t="shared" si="3"/>
        <v>2.69</v>
      </c>
      <c r="N125" s="105" t="s">
        <v>290</v>
      </c>
      <c r="O125" s="106">
        <v>0.67</v>
      </c>
      <c r="P125" s="107">
        <v>43672.0</v>
      </c>
      <c r="Q125" s="107">
        <v>43690.0</v>
      </c>
      <c r="R125" s="23">
        <f t="shared" si="4"/>
        <v>0.3731343284</v>
      </c>
      <c r="S125" s="108">
        <f t="array" ref="S125">IF(INDEX(Historical!$D$7:$D$1379,MATCH(B125,Historical!$B$7:$B$1403,0))=0,"n/a",(INDEX(Historical!$C$7:$C$1381,MATCH(B125,Historical!$B$7:$B$1403,0))/INDEX(Historical!$D$7:$D$1379,MATCH(B125,Historical!$B$7:$B$1403,0))-1)*100)</f>
        <v>1.996197719</v>
      </c>
      <c r="T125" s="108">
        <f t="array" ref="T125">IF(INDEX(Historical!$F$7:$F$1372,MATCH(B125,Historical!$B$7:$B$1403,0))=0,"n/a",((INDEX(Historical!$C$7:$C$1381,MATCH(B125,Historical!$B$7:$B$1403,0))/INDEX(Historical!$F$7:$F$1372,MATCH(B125,Historical!$B$7:$B$1403,0)))^(1/3)-1)*100)</f>
        <v>4.958411345</v>
      </c>
      <c r="U125" s="108">
        <f t="array" ref="U125">IF(INDEX(Historical!$H$7:$H$1372,MATCH(B125,Historical!$B$7:$B$1403,0))=0,"n/a",((INDEX(Historical!$C$7:$C$1381,MATCH(B125,Historical!$B$7:$B$1403,0))/INDEX(Historical!$H$7:$H$1372,MATCH(B125,Historical!$B$7:$B$1403,0)))^(1/5)-1)*100)</f>
        <v>5.587320245</v>
      </c>
      <c r="V125" s="108">
        <f t="array" ref="V125">IF(INDEX(Historical!$O$7:$O$1372,MATCH(B125,Historical!$B$7:$B$1403,0))=0,"n/a",((INDEX(Historical!$C$7:$C$1381,MATCH(B125,Historical!$B$7:$B$1403,0))/INDEX(Historical!$O$7:$O$1372,MATCH(B125,Historical!$B$7:$B$1403,0)))^(1/10)-1)*100)</f>
        <v>5.57024106</v>
      </c>
      <c r="W125" s="109">
        <f t="shared" si="5"/>
        <v>1.003066148</v>
      </c>
      <c r="X125" s="110">
        <f t="shared" si="6"/>
        <v>0.4656100204</v>
      </c>
      <c r="Y125" s="133"/>
      <c r="Z125" s="103">
        <f t="shared" si="7"/>
        <v>126.2910798</v>
      </c>
      <c r="AA125" s="112">
        <f t="shared" si="8"/>
        <v>9.737089202</v>
      </c>
      <c r="AB125" s="73">
        <v>12.0</v>
      </c>
      <c r="AC125" s="102">
        <v>2.13</v>
      </c>
      <c r="AD125" s="102">
        <v>2.67</v>
      </c>
      <c r="AE125" s="102">
        <v>4.11</v>
      </c>
      <c r="AF125" s="102">
        <v>5.75</v>
      </c>
      <c r="AG125" s="102">
        <v>56.699999999999996</v>
      </c>
      <c r="AH125" s="102">
        <v>25.3</v>
      </c>
      <c r="AI125" s="102">
        <v>4.2700000000000005</v>
      </c>
      <c r="AJ125" s="102">
        <v>12.0</v>
      </c>
      <c r="AK125" s="102">
        <v>3.64</v>
      </c>
      <c r="AL125" s="113">
        <v>2190.0</v>
      </c>
      <c r="AM125" s="114">
        <v>0.2</v>
      </c>
      <c r="AN125" s="102">
        <v>4.03</v>
      </c>
      <c r="AO125" s="115">
        <f t="shared" si="9"/>
        <v>8.820337118</v>
      </c>
      <c r="AP125" s="116">
        <f t="shared" si="10"/>
        <v>18.55742632</v>
      </c>
      <c r="AQ125" s="117">
        <f t="shared" si="11"/>
        <v>57.74559393</v>
      </c>
      <c r="AR125" s="103">
        <f t="array" ref="AR125">INDEX(Historical!$C$7:$C$1381,MATCH(B125,Historical!$B$7:$B$1403,0))*IF(AH125="n/a",1.03,IF(AH125&lt;0,1.01,IF(AH125&gt;10,1.1,(1+AH125/100))))</f>
        <v>2.95075</v>
      </c>
      <c r="AS125" s="112">
        <f t="shared" si="12"/>
        <v>3.076747025</v>
      </c>
      <c r="AT125" s="112">
        <f t="shared" ref="AT125:AV125" si="133">IF($AK125="n/a",1.03*AS125,IF($AK125&lt;0,1.01*AS125,IF($AK125&gt;10,1.1*AS125,(1+$AK125/100)*AS125)))</f>
        <v>3.188740617</v>
      </c>
      <c r="AU125" s="112">
        <f t="shared" si="133"/>
        <v>3.304810775</v>
      </c>
      <c r="AV125" s="112">
        <f t="shared" si="133"/>
        <v>3.425105887</v>
      </c>
      <c r="AW125" s="103">
        <f t="shared" si="14"/>
        <v>15.9461543</v>
      </c>
      <c r="AX125" s="118">
        <f t="shared" si="15"/>
        <v>76.8859899</v>
      </c>
      <c r="AY125" s="119">
        <v>0.76</v>
      </c>
      <c r="AZ125" s="114">
        <v>-0.33999999999999997</v>
      </c>
      <c r="BA125" s="114">
        <v>-32.24</v>
      </c>
      <c r="BB125" s="114">
        <v>-10.42</v>
      </c>
      <c r="BC125" s="114">
        <v>-17.41</v>
      </c>
      <c r="BD125" s="42"/>
      <c r="BE125" s="17">
        <v>2005.0</v>
      </c>
      <c r="BF125" s="17">
        <f t="shared" si="16"/>
        <v>1</v>
      </c>
      <c r="BG125" s="120">
        <v>10.4</v>
      </c>
      <c r="BH125" s="15"/>
    </row>
    <row r="126" ht="11.25" customHeight="1">
      <c r="A126" s="55" t="s">
        <v>815</v>
      </c>
      <c r="B126" s="99" t="s">
        <v>816</v>
      </c>
      <c r="C126" s="100" t="s">
        <v>136</v>
      </c>
      <c r="D126" s="100" t="s">
        <v>153</v>
      </c>
      <c r="E126" s="101">
        <v>10.0</v>
      </c>
      <c r="F126" s="58">
        <v>401.0</v>
      </c>
      <c r="G126" s="58" t="s">
        <v>168</v>
      </c>
      <c r="H126" s="58" t="s">
        <v>168</v>
      </c>
      <c r="I126" s="150">
        <v>23.19</v>
      </c>
      <c r="J126" s="103">
        <f t="shared" si="2"/>
        <v>3.449762829</v>
      </c>
      <c r="K126" s="104">
        <v>0.2</v>
      </c>
      <c r="L126" s="73">
        <v>4.0</v>
      </c>
      <c r="M126" s="23">
        <f t="shared" si="3"/>
        <v>0.8</v>
      </c>
      <c r="N126" s="105" t="s">
        <v>392</v>
      </c>
      <c r="O126" s="106">
        <v>0.19</v>
      </c>
      <c r="P126" s="107">
        <v>43866.0</v>
      </c>
      <c r="Q126" s="107">
        <v>43880.0</v>
      </c>
      <c r="R126" s="23">
        <f t="shared" si="4"/>
        <v>5.263157895</v>
      </c>
      <c r="S126" s="108">
        <f t="array" ref="S126">IF(INDEX(Historical!$D$7:$D$1379,MATCH(B126,Historical!$B$7:$B$1403,0))=0,"n/a",(INDEX(Historical!$C$7:$C$1381,MATCH(B126,Historical!$B$7:$B$1403,0))/INDEX(Historical!$D$7:$D$1379,MATCH(B126,Historical!$B$7:$B$1403,0))-1)*100)</f>
        <v>2.777777778</v>
      </c>
      <c r="T126" s="108">
        <f t="array" ref="T126">IF(INDEX(Historical!$F$7:$F$1372,MATCH(B126,Historical!$B$7:$B$1403,0))=0,"n/a",((INDEX(Historical!$C$7:$C$1381,MATCH(B126,Historical!$B$7:$B$1403,0))/INDEX(Historical!$F$7:$F$1372,MATCH(B126,Historical!$B$7:$B$1403,0)))^(1/3)-1)*100)</f>
        <v>16.33523923</v>
      </c>
      <c r="U126" s="108">
        <f t="array" ref="U126">IF(INDEX(Historical!$H$7:$H$1372,MATCH(B126,Historical!$B$7:$B$1403,0))=0,"n/a",((INDEX(Historical!$C$7:$C$1381,MATCH(B126,Historical!$B$7:$B$1403,0))/INDEX(Historical!$H$7:$H$1372,MATCH(B126,Historical!$B$7:$B$1403,0)))^(1/5)-1)*100)</f>
        <v>16.82897342</v>
      </c>
      <c r="V126" s="108">
        <f t="array" ref="V126">IF(INDEX(Historical!$O$7:$O$1372,MATCH(B126,Historical!$B$7:$B$1403,0))=0,"n/a",((INDEX(Historical!$C$7:$C$1381,MATCH(B126,Historical!$B$7:$B$1403,0))/INDEX(Historical!$O$7:$O$1372,MATCH(B126,Historical!$B$7:$B$1403,0)))^(1/10)-1)*100)</f>
        <v>22.15835392</v>
      </c>
      <c r="W126" s="109">
        <f t="shared" si="5"/>
        <v>0.7594866243</v>
      </c>
      <c r="X126" s="110">
        <f t="shared" si="6"/>
        <v>0.8630242778</v>
      </c>
      <c r="Y126" s="159" t="s">
        <v>817</v>
      </c>
      <c r="Z126" s="103">
        <f t="shared" si="7"/>
        <v>45.19774011</v>
      </c>
      <c r="AA126" s="112">
        <f t="shared" si="8"/>
        <v>13.10169492</v>
      </c>
      <c r="AB126" s="73">
        <v>12.0</v>
      </c>
      <c r="AC126" s="102">
        <v>1.77</v>
      </c>
      <c r="AD126" s="102">
        <v>1.87</v>
      </c>
      <c r="AE126" s="102">
        <v>3.91</v>
      </c>
      <c r="AF126" s="102">
        <v>1.06</v>
      </c>
      <c r="AG126" s="102">
        <v>8.3</v>
      </c>
      <c r="AH126" s="102">
        <v>1.0</v>
      </c>
      <c r="AI126" s="102">
        <v>5.609999999999999</v>
      </c>
      <c r="AJ126" s="102">
        <v>19.5</v>
      </c>
      <c r="AK126" s="102">
        <v>7.000000000000001</v>
      </c>
      <c r="AL126" s="113">
        <v>851.3</v>
      </c>
      <c r="AM126" s="114">
        <v>0.5</v>
      </c>
      <c r="AN126" s="102">
        <v>0.03</v>
      </c>
      <c r="AO126" s="115">
        <f t="shared" si="9"/>
        <v>7.17704133</v>
      </c>
      <c r="AP126" s="116">
        <f t="shared" si="10"/>
        <v>20.27873625</v>
      </c>
      <c r="AQ126" s="117">
        <f t="shared" si="11"/>
        <v>-21.43566936</v>
      </c>
      <c r="AR126" s="103">
        <f t="array" ref="AR126">INDEX(Historical!$C$7:$C$1381,MATCH(B126,Historical!$B$7:$B$1403,0))*IF(AH126="n/a",1.03,IF(AH126&lt;0,1.01,IF(AH126&gt;10,1.1,(1+AH126/100))))</f>
        <v>0.7474</v>
      </c>
      <c r="AS126" s="112">
        <f t="shared" si="12"/>
        <v>0.78932914</v>
      </c>
      <c r="AT126" s="112">
        <f t="shared" ref="AT126:AV126" si="134">IF($AK126="n/a",1.03*AS126,IF($AK126&lt;0,1.01*AS126,IF($AK126&gt;10,1.1*AS126,(1+$AK126/100)*AS126)))</f>
        <v>0.8445821798</v>
      </c>
      <c r="AU126" s="112">
        <f t="shared" si="134"/>
        <v>0.9037029324</v>
      </c>
      <c r="AV126" s="112">
        <f t="shared" si="134"/>
        <v>0.9669621377</v>
      </c>
      <c r="AW126" s="103">
        <f t="shared" si="14"/>
        <v>4.25197639</v>
      </c>
      <c r="AX126" s="118">
        <f t="shared" si="15"/>
        <v>18.33538762</v>
      </c>
      <c r="AY126" s="119">
        <v>0.69</v>
      </c>
      <c r="AZ126" s="114">
        <v>-3.62</v>
      </c>
      <c r="BA126" s="114">
        <v>-29.95</v>
      </c>
      <c r="BB126" s="114">
        <v>-14.89</v>
      </c>
      <c r="BC126" s="114">
        <v>-16.29</v>
      </c>
      <c r="BD126" s="42"/>
      <c r="BE126" s="17">
        <v>2011.0</v>
      </c>
      <c r="BF126" s="17">
        <f t="shared" si="16"/>
        <v>0</v>
      </c>
      <c r="BG126" s="120">
        <v>1.2</v>
      </c>
      <c r="BH126" s="15"/>
    </row>
    <row r="127" ht="11.25" customHeight="1">
      <c r="A127" s="155" t="s">
        <v>818</v>
      </c>
      <c r="B127" s="99" t="s">
        <v>819</v>
      </c>
      <c r="C127" s="100" t="s">
        <v>118</v>
      </c>
      <c r="D127" s="100" t="s">
        <v>202</v>
      </c>
      <c r="E127" s="101">
        <v>13.0</v>
      </c>
      <c r="F127" s="58">
        <v>289.0</v>
      </c>
      <c r="G127" s="58" t="s">
        <v>168</v>
      </c>
      <c r="H127" s="58" t="s">
        <v>168</v>
      </c>
      <c r="I127" s="150">
        <v>23.4</v>
      </c>
      <c r="J127" s="103">
        <f t="shared" si="2"/>
        <v>3.632478632</v>
      </c>
      <c r="K127" s="104">
        <v>0.2125</v>
      </c>
      <c r="L127" s="73">
        <v>4.0</v>
      </c>
      <c r="M127" s="23">
        <f t="shared" si="3"/>
        <v>0.85</v>
      </c>
      <c r="N127" s="105" t="s">
        <v>179</v>
      </c>
      <c r="O127" s="106">
        <v>0.21</v>
      </c>
      <c r="P127" s="107">
        <v>43814.0</v>
      </c>
      <c r="Q127" s="107">
        <v>43829.0</v>
      </c>
      <c r="R127" s="23">
        <f t="shared" si="4"/>
        <v>1.19047619</v>
      </c>
      <c r="S127" s="108">
        <f t="array" ref="S127">IF(INDEX(Historical!$D$7:$D$1379,MATCH(B127,Historical!$B$7:$B$1403,0))=0,"n/a",(INDEX(Historical!$C$7:$C$1381,MATCH(B127,Historical!$B$7:$B$1403,0))/INDEX(Historical!$D$7:$D$1379,MATCH(B127,Historical!$B$7:$B$1403,0))-1)*100)</f>
        <v>1.38387485</v>
      </c>
      <c r="T127" s="108">
        <f t="array" ref="T127">IF(INDEX(Historical!$F$7:$F$1372,MATCH(B127,Historical!$B$7:$B$1403,0))=0,"n/a",((INDEX(Historical!$C$7:$C$1381,MATCH(B127,Historical!$B$7:$B$1403,0))/INDEX(Historical!$F$7:$F$1372,MATCH(B127,Historical!$B$7:$B$1403,0)))^(1/3)-1)*100)</f>
        <v>1.215924581</v>
      </c>
      <c r="U127" s="108">
        <f t="array" ref="U127">IF(INDEX(Historical!$H$7:$H$1372,MATCH(B127,Historical!$B$7:$B$1403,0))=0,"n/a",((INDEX(Historical!$C$7:$C$1381,MATCH(B127,Historical!$B$7:$B$1403,0))/INDEX(Historical!$H$7:$H$1372,MATCH(B127,Historical!$B$7:$B$1403,0)))^(1/5)-1)*100)</f>
        <v>1.231140026</v>
      </c>
      <c r="V127" s="108">
        <f t="array" ref="V127">IF(INDEX(Historical!$O$7:$O$1372,MATCH(B127,Historical!$B$7:$B$1403,0))=0,"n/a",((INDEX(Historical!$C$7:$C$1381,MATCH(B127,Historical!$B$7:$B$1403,0))/INDEX(Historical!$O$7:$O$1372,MATCH(B127,Historical!$B$7:$B$1403,0)))^(1/10)-1)*100)</f>
        <v>1.271523902</v>
      </c>
      <c r="W127" s="109">
        <f t="shared" si="5"/>
        <v>0.9682397818</v>
      </c>
      <c r="X127" s="110">
        <f t="shared" si="6"/>
        <v>0.5596091025</v>
      </c>
      <c r="Y127" s="133" t="s">
        <v>180</v>
      </c>
      <c r="Z127" s="103">
        <f t="shared" si="7"/>
        <v>81.73076923</v>
      </c>
      <c r="AA127" s="112">
        <f t="shared" si="8"/>
        <v>22.5</v>
      </c>
      <c r="AB127" s="73">
        <v>9.0</v>
      </c>
      <c r="AC127" s="102">
        <v>1.04</v>
      </c>
      <c r="AD127" s="102">
        <v>1.8</v>
      </c>
      <c r="AE127" s="102">
        <v>0.86</v>
      </c>
      <c r="AF127" s="102">
        <v>1.42</v>
      </c>
      <c r="AG127" s="102" t="s">
        <v>128</v>
      </c>
      <c r="AH127" s="102">
        <v>39.800000000000004</v>
      </c>
      <c r="AI127" s="102">
        <v>14.48</v>
      </c>
      <c r="AJ127" s="102">
        <v>2.1999999999999997</v>
      </c>
      <c r="AK127" s="102">
        <v>12.5</v>
      </c>
      <c r="AL127" s="113">
        <v>1690.0</v>
      </c>
      <c r="AM127" s="114">
        <v>0.6</v>
      </c>
      <c r="AN127" s="102">
        <v>1.65</v>
      </c>
      <c r="AO127" s="115">
        <f t="shared" si="9"/>
        <v>-17.63638134</v>
      </c>
      <c r="AP127" s="116">
        <f t="shared" si="10"/>
        <v>4.863618658</v>
      </c>
      <c r="AQ127" s="117">
        <f t="shared" si="11"/>
        <v>19.16375288</v>
      </c>
      <c r="AR127" s="103">
        <f t="array" ref="AR127">INDEX(Historical!$C$7:$C$1381,MATCH(B127,Historical!$B$7:$B$1403,0))*IF(AH127="n/a",1.03,IF(AH127&lt;0,1.01,IF(AH127&gt;10,1.1,(1+AH127/100))))</f>
        <v>0.92675</v>
      </c>
      <c r="AS127" s="112">
        <f t="shared" si="12"/>
        <v>1.019425</v>
      </c>
      <c r="AT127" s="112">
        <f t="shared" ref="AT127:AV127" si="135">IF($AK127="n/a",1.03*AS127,IF($AK127&lt;0,1.01*AS127,IF($AK127&gt;10,1.1*AS127,(1+$AK127/100)*AS127)))</f>
        <v>1.1213675</v>
      </c>
      <c r="AU127" s="112">
        <f t="shared" si="135"/>
        <v>1.23350425</v>
      </c>
      <c r="AV127" s="112">
        <f t="shared" si="135"/>
        <v>1.356854675</v>
      </c>
      <c r="AW127" s="103">
        <f t="shared" si="14"/>
        <v>5.657901425</v>
      </c>
      <c r="AX127" s="118">
        <f t="shared" si="15"/>
        <v>24.17906592</v>
      </c>
      <c r="AY127" s="119">
        <v>1.26</v>
      </c>
      <c r="AZ127" s="114">
        <v>-1.76</v>
      </c>
      <c r="BA127" s="114">
        <v>-47.78</v>
      </c>
      <c r="BB127" s="114">
        <v>-23.599999999999998</v>
      </c>
      <c r="BC127" s="114">
        <v>-27.85</v>
      </c>
      <c r="BD127" s="42"/>
      <c r="BE127" s="17">
        <v>2008.0</v>
      </c>
      <c r="BF127" s="17">
        <f t="shared" si="16"/>
        <v>1</v>
      </c>
      <c r="BG127" s="120" t="s">
        <v>128</v>
      </c>
      <c r="BH127" s="15"/>
    </row>
    <row r="128" ht="11.25" customHeight="1">
      <c r="A128" s="55" t="s">
        <v>820</v>
      </c>
      <c r="B128" s="99" t="s">
        <v>821</v>
      </c>
      <c r="C128" s="100" t="s">
        <v>136</v>
      </c>
      <c r="D128" s="100" t="s">
        <v>391</v>
      </c>
      <c r="E128" s="101">
        <v>13.0</v>
      </c>
      <c r="F128" s="58">
        <v>291.0</v>
      </c>
      <c r="G128" s="58" t="s">
        <v>168</v>
      </c>
      <c r="H128" s="58" t="s">
        <v>168</v>
      </c>
      <c r="I128" s="102">
        <v>182.96</v>
      </c>
      <c r="J128" s="103">
        <f t="shared" si="2"/>
        <v>0.8963707914</v>
      </c>
      <c r="K128" s="144">
        <v>0.41</v>
      </c>
      <c r="L128" s="73">
        <v>4.0</v>
      </c>
      <c r="M128" s="23">
        <f t="shared" si="3"/>
        <v>1.64</v>
      </c>
      <c r="N128" s="105" t="s">
        <v>822</v>
      </c>
      <c r="O128" s="145">
        <v>0.4</v>
      </c>
      <c r="P128" s="107">
        <v>43832.0</v>
      </c>
      <c r="Q128" s="107">
        <v>43844.0</v>
      </c>
      <c r="R128" s="23">
        <f t="shared" si="4"/>
        <v>2.5</v>
      </c>
      <c r="S128" s="108">
        <f t="array" ref="S128">IF(INDEX(Historical!$D$7:$D$1379,MATCH(B128,Historical!$B$7:$B$1403,0))=0,"n/a",(INDEX(Historical!$C$7:$C$1381,MATCH(B128,Historical!$B$7:$B$1403,0))/INDEX(Historical!$D$7:$D$1379,MATCH(B128,Historical!$B$7:$B$1403,0))-1)*100)</f>
        <v>10.79136691</v>
      </c>
      <c r="T128" s="108">
        <f t="array" ref="T128">IF(INDEX(Historical!$F$7:$F$1372,MATCH(B128,Historical!$B$7:$B$1403,0))=0,"n/a",((INDEX(Historical!$C$7:$C$1381,MATCH(B128,Historical!$B$7:$B$1403,0))/INDEX(Historical!$F$7:$F$1372,MATCH(B128,Historical!$B$7:$B$1403,0)))^(1/3)-1)*100)</f>
        <v>8.073768816</v>
      </c>
      <c r="U128" s="108">
        <f t="array" ref="U128">IF(INDEX(Historical!$H$7:$H$1372,MATCH(B128,Historical!$B$7:$B$1403,0))=0,"n/a",((INDEX(Historical!$C$7:$C$1381,MATCH(B128,Historical!$B$7:$B$1403,0))/INDEX(Historical!$H$7:$H$1372,MATCH(B128,Historical!$B$7:$B$1403,0)))^(1/5)-1)*100)</f>
        <v>7.156580081</v>
      </c>
      <c r="V128" s="108">
        <f t="array" ref="V128">IF(INDEX(Historical!$O$7:$O$1372,MATCH(B128,Historical!$B$7:$B$1403,0))=0,"n/a",((INDEX(Historical!$C$7:$C$1381,MATCH(B128,Historical!$B$7:$B$1403,0))/INDEX(Historical!$O$7:$O$1372,MATCH(B128,Historical!$B$7:$B$1403,0)))^(1/10)-1)*100)</f>
        <v>6.123161501</v>
      </c>
      <c r="W128" s="109">
        <f t="shared" si="5"/>
        <v>1.16877206</v>
      </c>
      <c r="X128" s="110">
        <f t="shared" si="6"/>
        <v>0.4160802372</v>
      </c>
      <c r="Y128" s="180"/>
      <c r="Z128" s="103">
        <f t="shared" si="7"/>
        <v>9.192825112</v>
      </c>
      <c r="AA128" s="112">
        <f t="shared" si="8"/>
        <v>10.25560538</v>
      </c>
      <c r="AB128" s="73">
        <v>12.0</v>
      </c>
      <c r="AC128" s="102">
        <v>17.84</v>
      </c>
      <c r="AD128" s="102" t="s">
        <v>128</v>
      </c>
      <c r="AE128" s="102">
        <v>3.64</v>
      </c>
      <c r="AF128" s="102">
        <v>1.64</v>
      </c>
      <c r="AG128" s="102">
        <v>14.2</v>
      </c>
      <c r="AH128" s="102">
        <v>16.7</v>
      </c>
      <c r="AI128" s="102" t="s">
        <v>128</v>
      </c>
      <c r="AJ128" s="102">
        <v>17.2</v>
      </c>
      <c r="AK128" s="102" t="s">
        <v>128</v>
      </c>
      <c r="AL128" s="113">
        <v>389.7</v>
      </c>
      <c r="AM128" s="114">
        <v>3.2</v>
      </c>
      <c r="AN128" s="102">
        <v>0.0</v>
      </c>
      <c r="AO128" s="115">
        <f t="shared" si="9"/>
        <v>-2.202654509</v>
      </c>
      <c r="AP128" s="116">
        <f t="shared" si="10"/>
        <v>8.052950872</v>
      </c>
      <c r="AQ128" s="117">
        <f t="shared" si="11"/>
        <v>-13.54077949</v>
      </c>
      <c r="AR128" s="103">
        <f t="array" ref="AR128">INDEX(Historical!$C$7:$C$1381,MATCH(B128,Historical!$B$7:$B$1403,0))*IF(AH128="n/a",1.03,IF(AH128&lt;0,1.01,IF(AH128&gt;10,1.1,(1+AH128/100))))</f>
        <v>1.694</v>
      </c>
      <c r="AS128" s="112">
        <f t="shared" si="12"/>
        <v>1.74482</v>
      </c>
      <c r="AT128" s="112">
        <f t="shared" ref="AT128:AV128" si="136">IF($AK128="n/a",1.03*AS128,IF($AK128&lt;0,1.01*AS128,IF($AK128&gt;10,1.1*AS128,(1+$AK128/100)*AS128)))</f>
        <v>1.7971646</v>
      </c>
      <c r="AU128" s="112">
        <f t="shared" si="136"/>
        <v>1.851079538</v>
      </c>
      <c r="AV128" s="112">
        <f t="shared" si="136"/>
        <v>1.906611924</v>
      </c>
      <c r="AW128" s="103">
        <f t="shared" si="14"/>
        <v>8.993676062</v>
      </c>
      <c r="AX128" s="118">
        <f t="shared" si="15"/>
        <v>4.915651542</v>
      </c>
      <c r="AY128" s="119">
        <v>0.74</v>
      </c>
      <c r="AZ128" s="114">
        <v>12.58</v>
      </c>
      <c r="BA128" s="114">
        <v>-15.620000000000001</v>
      </c>
      <c r="BB128" s="114">
        <v>-9.84</v>
      </c>
      <c r="BC128" s="114">
        <v>-4.95</v>
      </c>
      <c r="BD128" s="42"/>
      <c r="BE128" s="17">
        <v>2008.0</v>
      </c>
      <c r="BF128" s="17">
        <f t="shared" si="16"/>
        <v>1</v>
      </c>
      <c r="BG128" s="120">
        <v>1.3</v>
      </c>
      <c r="BH128" s="55"/>
    </row>
    <row r="129" ht="11.25" customHeight="1">
      <c r="A129" s="155" t="s">
        <v>823</v>
      </c>
      <c r="B129" s="99" t="s">
        <v>824</v>
      </c>
      <c r="C129" s="100" t="s">
        <v>136</v>
      </c>
      <c r="D129" s="100" t="s">
        <v>137</v>
      </c>
      <c r="E129" s="101">
        <v>10.0</v>
      </c>
      <c r="F129" s="58">
        <v>426.0</v>
      </c>
      <c r="G129" s="58" t="s">
        <v>121</v>
      </c>
      <c r="H129" s="58" t="s">
        <v>121</v>
      </c>
      <c r="I129" s="150">
        <v>49.95</v>
      </c>
      <c r="J129" s="103">
        <f t="shared" si="2"/>
        <v>2.602602603</v>
      </c>
      <c r="K129" s="104">
        <v>0.325</v>
      </c>
      <c r="L129" s="73">
        <v>4.0</v>
      </c>
      <c r="M129" s="23">
        <f t="shared" si="3"/>
        <v>1.3</v>
      </c>
      <c r="N129" s="105" t="s">
        <v>143</v>
      </c>
      <c r="O129" s="106">
        <v>0.3</v>
      </c>
      <c r="P129" s="107">
        <v>43889.0</v>
      </c>
      <c r="Q129" s="107">
        <v>43923.0</v>
      </c>
      <c r="R129" s="23">
        <f t="shared" si="4"/>
        <v>8.333333333</v>
      </c>
      <c r="S129" s="108">
        <f t="array" ref="S129">IF(INDEX(Historical!$D$7:$D$1379,MATCH(B129,Historical!$B$7:$B$1403,0))=0,"n/a",(INDEX(Historical!$C$7:$C$1381,MATCH(B129,Historical!$B$7:$B$1403,0))/INDEX(Historical!$D$7:$D$1379,MATCH(B129,Historical!$B$7:$B$1403,0))-1)*100)</f>
        <v>14.28571429</v>
      </c>
      <c r="T129" s="108">
        <f t="array" ref="T129">IF(INDEX(Historical!$F$7:$F$1372,MATCH(B129,Historical!$B$7:$B$1403,0))=0,"n/a",((INDEX(Historical!$C$7:$C$1381,MATCH(B129,Historical!$B$7:$B$1403,0))/INDEX(Historical!$F$7:$F$1372,MATCH(B129,Historical!$B$7:$B$1403,0)))^(1/3)-1)*100)</f>
        <v>12.62478804</v>
      </c>
      <c r="U129" s="108">
        <f t="array" ref="U129">IF(INDEX(Historical!$H$7:$H$1372,MATCH(B129,Historical!$B$7:$B$1403,0))=0,"n/a",((INDEX(Historical!$C$7:$C$1381,MATCH(B129,Historical!$B$7:$B$1403,0))/INDEX(Historical!$H$7:$H$1372,MATCH(B129,Historical!$B$7:$B$1403,0)))^(1/5)-1)*100)</f>
        <v>13.75438304</v>
      </c>
      <c r="V129" s="108">
        <f t="array" ref="V129">IF(INDEX(Historical!$O$7:$O$1372,MATCH(B129,Historical!$B$7:$B$1403,0))=0,"n/a",((INDEX(Historical!$C$7:$C$1381,MATCH(B129,Historical!$B$7:$B$1403,0))/INDEX(Historical!$O$7:$O$1372,MATCH(B129,Historical!$B$7:$B$1403,0)))^(1/10)-1)*100)</f>
        <v>9.826802269</v>
      </c>
      <c r="W129" s="109">
        <f t="shared" si="5"/>
        <v>1.399680451</v>
      </c>
      <c r="X129" s="110">
        <f t="shared" si="6"/>
        <v>1.403508473</v>
      </c>
      <c r="Y129" s="149" t="s">
        <v>825</v>
      </c>
      <c r="Z129" s="103">
        <f t="shared" si="7"/>
        <v>22.96819788</v>
      </c>
      <c r="AA129" s="112">
        <f t="shared" si="8"/>
        <v>8.825088339</v>
      </c>
      <c r="AB129" s="73">
        <v>12.0</v>
      </c>
      <c r="AC129" s="102">
        <v>5.66</v>
      </c>
      <c r="AD129" s="102">
        <v>2.08</v>
      </c>
      <c r="AE129" s="102">
        <v>0.87</v>
      </c>
      <c r="AF129" s="102">
        <v>1.15</v>
      </c>
      <c r="AG129" s="102">
        <v>11.3</v>
      </c>
      <c r="AH129" s="102">
        <v>133.9</v>
      </c>
      <c r="AI129" s="102">
        <v>7.68</v>
      </c>
      <c r="AJ129" s="102">
        <v>9.8</v>
      </c>
      <c r="AK129" s="102">
        <v>4.24</v>
      </c>
      <c r="AL129" s="113">
        <v>18010.0</v>
      </c>
      <c r="AM129" s="114">
        <v>0.1</v>
      </c>
      <c r="AN129" s="102">
        <v>0.31</v>
      </c>
      <c r="AO129" s="115">
        <f t="shared" si="9"/>
        <v>7.531897299</v>
      </c>
      <c r="AP129" s="116">
        <f t="shared" si="10"/>
        <v>16.35698564</v>
      </c>
      <c r="AQ129" s="117">
        <f t="shared" si="11"/>
        <v>-32.83899415</v>
      </c>
      <c r="AR129" s="103">
        <f t="array" ref="AR129">INDEX(Historical!$C$7:$C$1381,MATCH(B129,Historical!$B$7:$B$1403,0))*IF(AH129="n/a",1.03,IF(AH129&lt;0,1.01,IF(AH129&gt;10,1.1,(1+AH129/100))))</f>
        <v>1.32</v>
      </c>
      <c r="AS129" s="112">
        <f t="shared" si="12"/>
        <v>1.421376</v>
      </c>
      <c r="AT129" s="112">
        <f t="shared" ref="AT129:AV129" si="137">IF($AK129="n/a",1.03*AS129,IF($AK129&lt;0,1.01*AS129,IF($AK129&gt;10,1.1*AS129,(1+$AK129/100)*AS129)))</f>
        <v>1.481642342</v>
      </c>
      <c r="AU129" s="112">
        <f t="shared" si="137"/>
        <v>1.544463978</v>
      </c>
      <c r="AV129" s="112">
        <f t="shared" si="137"/>
        <v>1.60994925</v>
      </c>
      <c r="AW129" s="103">
        <f t="shared" si="14"/>
        <v>7.37743157</v>
      </c>
      <c r="AX129" s="118">
        <f t="shared" si="15"/>
        <v>14.76963277</v>
      </c>
      <c r="AY129" s="119">
        <v>0.56</v>
      </c>
      <c r="AZ129" s="114">
        <v>5.16</v>
      </c>
      <c r="BA129" s="114">
        <v>-20.4</v>
      </c>
      <c r="BB129" s="114">
        <v>-15.790000000000001</v>
      </c>
      <c r="BC129" s="114">
        <v>-14.430000000000001</v>
      </c>
      <c r="BD129" s="42"/>
      <c r="BE129" s="17">
        <v>2011.0</v>
      </c>
      <c r="BF129" s="17">
        <f t="shared" si="16"/>
        <v>0</v>
      </c>
      <c r="BG129" s="120">
        <v>2.4</v>
      </c>
      <c r="BH129" s="15"/>
    </row>
    <row r="130" ht="11.25" customHeight="1">
      <c r="A130" s="55" t="s">
        <v>826</v>
      </c>
      <c r="B130" s="99" t="s">
        <v>827</v>
      </c>
      <c r="C130" s="100" t="s">
        <v>136</v>
      </c>
      <c r="D130" s="100" t="s">
        <v>137</v>
      </c>
      <c r="E130" s="101">
        <v>10.0</v>
      </c>
      <c r="F130" s="58">
        <v>344.0</v>
      </c>
      <c r="G130" s="58" t="s">
        <v>120</v>
      </c>
      <c r="H130" s="58" t="s">
        <v>120</v>
      </c>
      <c r="I130" s="150">
        <v>38.93</v>
      </c>
      <c r="J130" s="103">
        <f t="shared" si="2"/>
        <v>2.954020036</v>
      </c>
      <c r="K130" s="104">
        <v>0.2875</v>
      </c>
      <c r="L130" s="73">
        <v>4.0</v>
      </c>
      <c r="M130" s="23">
        <f t="shared" si="3"/>
        <v>1.15</v>
      </c>
      <c r="N130" s="105" t="s">
        <v>409</v>
      </c>
      <c r="O130" s="106">
        <v>0.285</v>
      </c>
      <c r="P130" s="146">
        <v>43539.0</v>
      </c>
      <c r="Q130" s="146">
        <v>43553.0</v>
      </c>
      <c r="R130" s="23">
        <f t="shared" si="4"/>
        <v>0.8771929825</v>
      </c>
      <c r="S130" s="108">
        <f t="array" ref="S130">IF(INDEX(Historical!$D$7:$D$1379,MATCH(B130,Historical!$B$7:$B$1403,0))=0,"n/a",(INDEX(Historical!$C$7:$C$1381,MATCH(B130,Historical!$B$7:$B$1403,0))/INDEX(Historical!$D$7:$D$1379,MATCH(B130,Historical!$B$7:$B$1403,0))-1)*100)</f>
        <v>0.8771929825</v>
      </c>
      <c r="T130" s="108">
        <f t="array" ref="T130">IF(INDEX(Historical!$F$7:$F$1372,MATCH(B130,Historical!$B$7:$B$1403,0))=0,"n/a",((INDEX(Historical!$C$7:$C$1381,MATCH(B130,Historical!$B$7:$B$1403,0))/INDEX(Historical!$F$7:$F$1372,MATCH(B130,Historical!$B$7:$B$1403,0)))^(1/3)-1)*100)</f>
        <v>2.753665914</v>
      </c>
      <c r="U130" s="108">
        <f t="array" ref="U130">IF(INDEX(Historical!$H$7:$H$1372,MATCH(B130,Historical!$B$7:$B$1403,0))=0,"n/a",((INDEX(Historical!$C$7:$C$1381,MATCH(B130,Historical!$B$7:$B$1403,0))/INDEX(Historical!$H$7:$H$1372,MATCH(B130,Historical!$B$7:$B$1403,0)))^(1/5)-1)*100)</f>
        <v>4.563955259</v>
      </c>
      <c r="V130" s="108">
        <f t="array" ref="V130">IF(INDEX(Historical!$O$7:$O$1372,MATCH(B130,Historical!$B$7:$B$1403,0))=0,"n/a",((INDEX(Historical!$C$7:$C$1381,MATCH(B130,Historical!$B$7:$B$1403,0))/INDEX(Historical!$O$7:$O$1372,MATCH(B130,Historical!$B$7:$B$1403,0)))^(1/10)-1)*100)</f>
        <v>17.08558297</v>
      </c>
      <c r="W130" s="109">
        <f t="shared" si="5"/>
        <v>0.2671231802</v>
      </c>
      <c r="X130" s="110" t="str">
        <f t="shared" si="6"/>
        <v>n/a</v>
      </c>
      <c r="Y130" s="149"/>
      <c r="Z130" s="103">
        <f t="shared" si="7"/>
        <v>26.19589977</v>
      </c>
      <c r="AA130" s="112">
        <f t="shared" si="8"/>
        <v>8.867881549</v>
      </c>
      <c r="AB130" s="73">
        <v>12.0</v>
      </c>
      <c r="AC130" s="102">
        <v>4.39</v>
      </c>
      <c r="AD130" s="102">
        <v>0.7</v>
      </c>
      <c r="AE130" s="102">
        <v>1.12</v>
      </c>
      <c r="AF130" s="102">
        <v>1.03</v>
      </c>
      <c r="AG130" s="102">
        <v>8.200000000000001</v>
      </c>
      <c r="AH130" s="102">
        <v>-74.2</v>
      </c>
      <c r="AI130" s="102">
        <v>6.78</v>
      </c>
      <c r="AJ130" s="102">
        <v>-30.3</v>
      </c>
      <c r="AK130" s="102">
        <v>12.7</v>
      </c>
      <c r="AL130" s="113">
        <v>1610.0</v>
      </c>
      <c r="AM130" s="114">
        <v>1.0999999999999999</v>
      </c>
      <c r="AN130" s="102">
        <v>0.27</v>
      </c>
      <c r="AO130" s="115">
        <f t="shared" si="9"/>
        <v>-1.349906254</v>
      </c>
      <c r="AP130" s="116">
        <f t="shared" si="10"/>
        <v>7.517975295</v>
      </c>
      <c r="AQ130" s="117">
        <f t="shared" si="11"/>
        <v>-36.2856444</v>
      </c>
      <c r="AR130" s="103">
        <f t="array" ref="AR130">INDEX(Historical!$C$7:$C$1381,MATCH(B130,Historical!$B$7:$B$1403,0))*IF(AH130="n/a",1.03,IF(AH130&lt;0,1.01,IF(AH130&gt;10,1.1,(1+AH130/100))))</f>
        <v>1.1615</v>
      </c>
      <c r="AS130" s="112">
        <f t="shared" si="12"/>
        <v>1.2402497</v>
      </c>
      <c r="AT130" s="112">
        <f t="shared" ref="AT130:AV130" si="138">IF($AK130="n/a",1.03*AS130,IF($AK130&lt;0,1.01*AS130,IF($AK130&gt;10,1.1*AS130,(1+$AK130/100)*AS130)))</f>
        <v>1.36427467</v>
      </c>
      <c r="AU130" s="112">
        <f t="shared" si="138"/>
        <v>1.500702137</v>
      </c>
      <c r="AV130" s="112">
        <f t="shared" si="138"/>
        <v>1.650772351</v>
      </c>
      <c r="AW130" s="103">
        <f t="shared" si="14"/>
        <v>6.917498858</v>
      </c>
      <c r="AX130" s="118">
        <f t="shared" si="15"/>
        <v>17.76906976</v>
      </c>
      <c r="AY130" s="119">
        <v>0.57</v>
      </c>
      <c r="AZ130" s="114">
        <v>13.23</v>
      </c>
      <c r="BA130" s="114">
        <v>-19.15</v>
      </c>
      <c r="BB130" s="114">
        <v>-11.450000000000001</v>
      </c>
      <c r="BC130" s="114">
        <v>-10.33</v>
      </c>
      <c r="BD130" s="42"/>
      <c r="BE130" s="17">
        <v>2010.0</v>
      </c>
      <c r="BF130" s="17">
        <f t="shared" si="16"/>
        <v>0</v>
      </c>
      <c r="BG130" s="120">
        <v>1.0</v>
      </c>
      <c r="BH130" s="15"/>
    </row>
    <row r="131" ht="11.25" customHeight="1">
      <c r="A131" s="55" t="s">
        <v>828</v>
      </c>
      <c r="B131" s="99" t="s">
        <v>829</v>
      </c>
      <c r="C131" s="100" t="s">
        <v>296</v>
      </c>
      <c r="D131" s="100" t="s">
        <v>830</v>
      </c>
      <c r="E131" s="101">
        <v>10.0</v>
      </c>
      <c r="F131" s="58">
        <v>418.0</v>
      </c>
      <c r="G131" s="58" t="s">
        <v>120</v>
      </c>
      <c r="H131" s="58" t="s">
        <v>120</v>
      </c>
      <c r="I131" s="102">
        <v>30.47</v>
      </c>
      <c r="J131" s="103">
        <f t="shared" si="2"/>
        <v>4.988513292</v>
      </c>
      <c r="K131" s="144">
        <v>0.38</v>
      </c>
      <c r="L131" s="73">
        <v>4.0</v>
      </c>
      <c r="M131" s="23">
        <f t="shared" si="3"/>
        <v>1.52</v>
      </c>
      <c r="N131" s="105" t="s">
        <v>831</v>
      </c>
      <c r="O131" s="145">
        <v>0.375</v>
      </c>
      <c r="P131" s="107">
        <v>43894.0</v>
      </c>
      <c r="Q131" s="107">
        <v>43910.0</v>
      </c>
      <c r="R131" s="23">
        <f t="shared" si="4"/>
        <v>1.333333333</v>
      </c>
      <c r="S131" s="108">
        <f t="array" ref="S131">IF(INDEX(Historical!$D$7:$D$1379,MATCH(B131,Historical!$B$7:$B$1403,0))=0,"n/a",(INDEX(Historical!$C$7:$C$1381,MATCH(B131,Historical!$B$7:$B$1403,0))/INDEX(Historical!$D$7:$D$1379,MATCH(B131,Historical!$B$7:$B$1403,0))-1)*100)</f>
        <v>1.351351351</v>
      </c>
      <c r="T131" s="108">
        <f t="array" ref="T131">IF(INDEX(Historical!$F$7:$F$1372,MATCH(B131,Historical!$B$7:$B$1403,0))=0,"n/a",((INDEX(Historical!$C$7:$C$1381,MATCH(B131,Historical!$B$7:$B$1403,0))/INDEX(Historical!$F$7:$F$1372,MATCH(B131,Historical!$B$7:$B$1403,0)))^(1/3)-1)*100)</f>
        <v>2.326410809</v>
      </c>
      <c r="U131" s="108">
        <f t="array" ref="U131">IF(INDEX(Historical!$H$7:$H$1372,MATCH(B131,Historical!$B$7:$B$1403,0))=0,"n/a",((INDEX(Historical!$C$7:$C$1381,MATCH(B131,Historical!$B$7:$B$1403,0))/INDEX(Historical!$H$7:$H$1372,MATCH(B131,Historical!$B$7:$B$1403,0)))^(1/5)-1)*100)</f>
        <v>6.399531282</v>
      </c>
      <c r="V131" s="108">
        <f t="array" ref="V131">IF(INDEX(Historical!$O$7:$O$1372,MATCH(B131,Historical!$B$7:$B$1403,0))=0,"n/a",((INDEX(Historical!$C$7:$C$1381,MATCH(B131,Historical!$B$7:$B$1403,0))/INDEX(Historical!$O$7:$O$1372,MATCH(B131,Historical!$B$7:$B$1403,0)))^(1/10)-1)*100)</f>
        <v>14.13086972</v>
      </c>
      <c r="W131" s="109">
        <f t="shared" si="5"/>
        <v>0.4528759664</v>
      </c>
      <c r="X131" s="110" t="str">
        <f t="shared" si="6"/>
        <v>n/a</v>
      </c>
      <c r="Y131" s="149"/>
      <c r="Z131" s="103">
        <f t="shared" si="7"/>
        <v>56.92883895</v>
      </c>
      <c r="AA131" s="112">
        <f t="shared" si="8"/>
        <v>11.41198502</v>
      </c>
      <c r="AB131" s="73">
        <v>12.0</v>
      </c>
      <c r="AC131" s="102">
        <v>2.67</v>
      </c>
      <c r="AD131" s="102">
        <v>1.76</v>
      </c>
      <c r="AE131" s="102">
        <v>0.89</v>
      </c>
      <c r="AF131" s="102">
        <v>2.6</v>
      </c>
      <c r="AG131" s="102">
        <v>23.1</v>
      </c>
      <c r="AH131" s="102">
        <v>-16.1</v>
      </c>
      <c r="AI131" s="102">
        <v>12.5</v>
      </c>
      <c r="AJ131" s="102">
        <v>-7.1</v>
      </c>
      <c r="AK131" s="102">
        <v>6.5</v>
      </c>
      <c r="AL131" s="113">
        <v>4750.0</v>
      </c>
      <c r="AM131" s="114">
        <v>0.2</v>
      </c>
      <c r="AN131" s="102">
        <v>4.13</v>
      </c>
      <c r="AO131" s="115">
        <f t="shared" si="9"/>
        <v>-0.02394044546</v>
      </c>
      <c r="AP131" s="116">
        <f t="shared" si="10"/>
        <v>11.38804457</v>
      </c>
      <c r="AQ131" s="117">
        <f t="shared" si="11"/>
        <v>14.83545919</v>
      </c>
      <c r="AR131" s="103">
        <f t="array" ref="AR131">INDEX(Historical!$C$7:$C$1381,MATCH(B131,Historical!$B$7:$B$1403,0))*IF(AH131="n/a",1.03,IF(AH131&lt;0,1.01,IF(AH131&gt;10,1.1,(1+AH131/100))))</f>
        <v>1.515</v>
      </c>
      <c r="AS131" s="112">
        <f t="shared" si="12"/>
        <v>1.6665</v>
      </c>
      <c r="AT131" s="112">
        <f t="shared" ref="AT131:AV131" si="139">IF($AK131="n/a",1.03*AS131,IF($AK131&lt;0,1.01*AS131,IF($AK131&gt;10,1.1*AS131,(1+$AK131/100)*AS131)))</f>
        <v>1.7748225</v>
      </c>
      <c r="AU131" s="112">
        <f t="shared" si="139"/>
        <v>1.890185963</v>
      </c>
      <c r="AV131" s="112">
        <f t="shared" si="139"/>
        <v>2.01304805</v>
      </c>
      <c r="AW131" s="103">
        <f t="shared" si="14"/>
        <v>8.859556513</v>
      </c>
      <c r="AX131" s="118">
        <f t="shared" si="15"/>
        <v>29.07632594</v>
      </c>
      <c r="AY131" s="119">
        <v>1.21</v>
      </c>
      <c r="AZ131" s="114">
        <v>0.9900000000000001</v>
      </c>
      <c r="BA131" s="114">
        <v>-26.400000000000002</v>
      </c>
      <c r="BB131" s="114">
        <v>-13.900000000000002</v>
      </c>
      <c r="BC131" s="114">
        <v>-13.930000000000001</v>
      </c>
      <c r="BD131" s="42"/>
      <c r="BE131" s="17">
        <v>2011.0</v>
      </c>
      <c r="BF131" s="17">
        <f t="shared" si="16"/>
        <v>0</v>
      </c>
      <c r="BG131" s="120">
        <v>4.0</v>
      </c>
      <c r="BH131" s="55"/>
    </row>
    <row r="132" ht="11.25" customHeight="1">
      <c r="A132" s="55" t="s">
        <v>832</v>
      </c>
      <c r="B132" s="99" t="s">
        <v>833</v>
      </c>
      <c r="C132" s="100" t="s">
        <v>136</v>
      </c>
      <c r="D132" s="100" t="s">
        <v>153</v>
      </c>
      <c r="E132" s="101">
        <v>15.0</v>
      </c>
      <c r="F132" s="58">
        <v>268.0</v>
      </c>
      <c r="G132" s="58" t="s">
        <v>168</v>
      </c>
      <c r="H132" s="58" t="s">
        <v>168</v>
      </c>
      <c r="I132" s="150">
        <v>115.0</v>
      </c>
      <c r="J132" s="103">
        <f t="shared" si="2"/>
        <v>1.6</v>
      </c>
      <c r="K132" s="104">
        <v>0.46</v>
      </c>
      <c r="L132" s="73">
        <v>4.0</v>
      </c>
      <c r="M132" s="23">
        <f t="shared" si="3"/>
        <v>1.84</v>
      </c>
      <c r="N132" s="105" t="s">
        <v>834</v>
      </c>
      <c r="O132" s="106">
        <v>0.44</v>
      </c>
      <c r="P132" s="107">
        <v>43783.0</v>
      </c>
      <c r="Q132" s="107">
        <v>43798.0</v>
      </c>
      <c r="R132" s="23">
        <f t="shared" si="4"/>
        <v>4.545454545</v>
      </c>
      <c r="S132" s="108">
        <f t="array" ref="S132">IF(INDEX(Historical!$D$7:$D$1379,MATCH(B132,Historical!$B$7:$B$1403,0))=0,"n/a",(INDEX(Historical!$C$7:$C$1381,MATCH(B132,Historical!$B$7:$B$1403,0))/INDEX(Historical!$D$7:$D$1379,MATCH(B132,Historical!$B$7:$B$1403,0))-1)*100)</f>
        <v>6.586826347</v>
      </c>
      <c r="T132" s="108">
        <f t="array" ref="T132">IF(INDEX(Historical!$F$7:$F$1372,MATCH(B132,Historical!$B$7:$B$1403,0))=0,"n/a",((INDEX(Historical!$C$7:$C$1381,MATCH(B132,Historical!$B$7:$B$1403,0))/INDEX(Historical!$F$7:$F$1372,MATCH(B132,Historical!$B$7:$B$1403,0)))^(1/3)-1)*100)</f>
        <v>14.045876</v>
      </c>
      <c r="U132" s="108">
        <f t="array" ref="U132">IF(INDEX(Historical!$H$7:$H$1372,MATCH(B132,Historical!$B$7:$B$1403,0))=0,"n/a",((INDEX(Historical!$C$7:$C$1381,MATCH(B132,Historical!$B$7:$B$1403,0))/INDEX(Historical!$H$7:$H$1372,MATCH(B132,Historical!$B$7:$B$1403,0)))^(1/5)-1)*100)</f>
        <v>11.34669546</v>
      </c>
      <c r="V132" s="108">
        <f t="array" ref="V132">IF(INDEX(Historical!$O$7:$O$1372,MATCH(B132,Historical!$B$7:$B$1403,0))=0,"n/a",((INDEX(Historical!$C$7:$C$1381,MATCH(B132,Historical!$B$7:$B$1403,0))/INDEX(Historical!$O$7:$O$1372,MATCH(B132,Historical!$B$7:$B$1403,0)))^(1/10)-1)*100)</f>
        <v>11.96317765</v>
      </c>
      <c r="W132" s="109">
        <f t="shared" si="5"/>
        <v>0.9484683581</v>
      </c>
      <c r="X132" s="110" t="str">
        <f t="shared" si="6"/>
        <v>n/a</v>
      </c>
      <c r="Y132" s="159"/>
      <c r="Z132" s="103" t="str">
        <f t="shared" si="7"/>
        <v>n/a</v>
      </c>
      <c r="AA132" s="112" t="str">
        <f t="shared" si="8"/>
        <v>n/a</v>
      </c>
      <c r="AB132" s="73">
        <v>12.0</v>
      </c>
      <c r="AC132" s="102" t="s">
        <v>128</v>
      </c>
      <c r="AD132" s="102" t="s">
        <v>128</v>
      </c>
      <c r="AE132" s="102" t="s">
        <v>128</v>
      </c>
      <c r="AF132" s="102" t="s">
        <v>128</v>
      </c>
      <c r="AG132" s="102" t="s">
        <v>128</v>
      </c>
      <c r="AH132" s="102" t="s">
        <v>128</v>
      </c>
      <c r="AI132" s="102" t="s">
        <v>128</v>
      </c>
      <c r="AJ132" s="102" t="s">
        <v>128</v>
      </c>
      <c r="AK132" s="102" t="s">
        <v>128</v>
      </c>
      <c r="AL132" s="113" t="s">
        <v>128</v>
      </c>
      <c r="AM132" s="114" t="s">
        <v>128</v>
      </c>
      <c r="AN132" s="102" t="s">
        <v>128</v>
      </c>
      <c r="AO132" s="115" t="str">
        <f t="shared" si="9"/>
        <v>n/a</v>
      </c>
      <c r="AP132" s="116">
        <f t="shared" si="10"/>
        <v>12.94669546</v>
      </c>
      <c r="AQ132" s="117" t="str">
        <f t="shared" si="11"/>
        <v>n/a</v>
      </c>
      <c r="AR132" s="103">
        <f t="array" ref="AR132">INDEX(Historical!$C$7:$C$1381,MATCH(B132,Historical!$B$7:$B$1403,0))*IF(AH132="n/a",1.03,IF(AH132&lt;0,1.01,IF(AH132&gt;10,1.1,(1+AH132/100))))</f>
        <v>1.8334</v>
      </c>
      <c r="AS132" s="112">
        <f t="shared" si="12"/>
        <v>1.888402</v>
      </c>
      <c r="AT132" s="112">
        <f t="shared" ref="AT132:AV132" si="140">IF($AK132="n/a",1.03*AS132,IF($AK132&lt;0,1.01*AS132,IF($AK132&gt;10,1.1*AS132,(1+$AK132/100)*AS132)))</f>
        <v>1.94505406</v>
      </c>
      <c r="AU132" s="112">
        <f t="shared" si="140"/>
        <v>2.003405682</v>
      </c>
      <c r="AV132" s="112">
        <f t="shared" si="140"/>
        <v>2.063507852</v>
      </c>
      <c r="AW132" s="103">
        <f t="shared" si="14"/>
        <v>9.733769594</v>
      </c>
      <c r="AX132" s="118">
        <f t="shared" si="15"/>
        <v>8.464147473</v>
      </c>
      <c r="AY132" s="119" t="s">
        <v>128</v>
      </c>
      <c r="AZ132" s="114" t="s">
        <v>128</v>
      </c>
      <c r="BA132" s="114" t="s">
        <v>128</v>
      </c>
      <c r="BB132" s="114" t="s">
        <v>128</v>
      </c>
      <c r="BC132" s="114" t="s">
        <v>128</v>
      </c>
      <c r="BD132" s="42" t="s">
        <v>112</v>
      </c>
      <c r="BE132" s="17">
        <v>2005.0</v>
      </c>
      <c r="BF132" s="17">
        <f t="shared" si="16"/>
        <v>1</v>
      </c>
      <c r="BG132" s="120" t="s">
        <v>128</v>
      </c>
      <c r="BH132" s="55"/>
    </row>
    <row r="133" ht="11.25" customHeight="1">
      <c r="A133" s="155" t="s">
        <v>835</v>
      </c>
      <c r="B133" s="99" t="s">
        <v>836</v>
      </c>
      <c r="C133" s="100" t="s">
        <v>131</v>
      </c>
      <c r="D133" s="100" t="s">
        <v>837</v>
      </c>
      <c r="E133" s="101">
        <v>10.0</v>
      </c>
      <c r="F133" s="58">
        <v>387.0</v>
      </c>
      <c r="G133" s="58" t="s">
        <v>168</v>
      </c>
      <c r="H133" s="58" t="s">
        <v>168</v>
      </c>
      <c r="I133" s="150">
        <v>20.79</v>
      </c>
      <c r="J133" s="103">
        <f t="shared" si="2"/>
        <v>3.39009139</v>
      </c>
      <c r="K133" s="104">
        <v>0.1762</v>
      </c>
      <c r="L133" s="73">
        <v>4.0</v>
      </c>
      <c r="M133" s="23">
        <f t="shared" si="3"/>
        <v>0.7048</v>
      </c>
      <c r="N133" s="105" t="s">
        <v>326</v>
      </c>
      <c r="O133" s="106">
        <v>0.1602</v>
      </c>
      <c r="P133" s="107">
        <v>43808.0</v>
      </c>
      <c r="Q133" s="107">
        <v>43831.0</v>
      </c>
      <c r="R133" s="23">
        <f t="shared" si="4"/>
        <v>9.987515605</v>
      </c>
      <c r="S133" s="108">
        <f t="array" ref="S133">IF(INDEX(Historical!$D$7:$D$1379,MATCH(B133,Historical!$B$7:$B$1403,0))=0,"n/a",(INDEX(Historical!$C$7:$C$1381,MATCH(B133,Historical!$B$7:$B$1403,0))/INDEX(Historical!$D$7:$D$1379,MATCH(B133,Historical!$B$7:$B$1403,0))-1)*100)</f>
        <v>15.00358938</v>
      </c>
      <c r="T133" s="108">
        <f t="array" ref="T133">IF(INDEX(Historical!$F$7:$F$1372,MATCH(B133,Historical!$B$7:$B$1403,0))=0,"n/a",((INDEX(Historical!$C$7:$C$1381,MATCH(B133,Historical!$B$7:$B$1403,0))/INDEX(Historical!$F$7:$F$1372,MATCH(B133,Historical!$B$7:$B$1403,0)))^(1/3)-1)*100)</f>
        <v>9.207500379</v>
      </c>
      <c r="U133" s="108">
        <f t="array" ref="U133">IF(INDEX(Historical!$H$7:$H$1372,MATCH(B133,Historical!$B$7:$B$1403,0))=0,"n/a",((INDEX(Historical!$C$7:$C$1381,MATCH(B133,Historical!$B$7:$B$1403,0))/INDEX(Historical!$H$7:$H$1372,MATCH(B133,Historical!$B$7:$B$1403,0)))^(1/5)-1)*100)</f>
        <v>17.36139315</v>
      </c>
      <c r="V133" s="108">
        <f t="array" ref="V133">IF(INDEX(Historical!$O$7:$O$1372,MATCH(B133,Historical!$B$7:$B$1403,0))=0,"n/a",((INDEX(Historical!$C$7:$C$1381,MATCH(B133,Historical!$B$7:$B$1403,0))/INDEX(Historical!$O$7:$O$1372,MATCH(B133,Historical!$B$7:$B$1403,0)))^(1/10)-1)*100)</f>
        <v>15.56041233</v>
      </c>
      <c r="W133" s="109">
        <f t="shared" si="5"/>
        <v>1.115741202</v>
      </c>
      <c r="X133" s="110">
        <f t="shared" si="6"/>
        <v>3.045858448</v>
      </c>
      <c r="Y133" s="147"/>
      <c r="Z133" s="103">
        <f t="shared" si="7"/>
        <v>35.06467662</v>
      </c>
      <c r="AA133" s="112">
        <f t="shared" si="8"/>
        <v>10.34328358</v>
      </c>
      <c r="AB133" s="73">
        <v>10.0</v>
      </c>
      <c r="AC133" s="102">
        <v>2.01</v>
      </c>
      <c r="AD133" s="102">
        <v>3.0</v>
      </c>
      <c r="AE133" s="102">
        <v>0.51</v>
      </c>
      <c r="AF133" s="156" t="s">
        <v>128</v>
      </c>
      <c r="AG133" s="160">
        <v>-223.20000000000002</v>
      </c>
      <c r="AH133" s="102">
        <v>15.1</v>
      </c>
      <c r="AI133" s="102">
        <v>2.44</v>
      </c>
      <c r="AJ133" s="102">
        <v>5.7</v>
      </c>
      <c r="AK133" s="102">
        <v>3.45</v>
      </c>
      <c r="AL133" s="113">
        <v>30130.0</v>
      </c>
      <c r="AM133" s="114">
        <v>0.1</v>
      </c>
      <c r="AN133" s="102" t="s">
        <v>128</v>
      </c>
      <c r="AO133" s="115">
        <f t="shared" si="9"/>
        <v>10.40820096</v>
      </c>
      <c r="AP133" s="116">
        <f t="shared" si="10"/>
        <v>20.75148454</v>
      </c>
      <c r="AQ133" s="117" t="str">
        <f t="shared" si="11"/>
        <v>n/a</v>
      </c>
      <c r="AR133" s="103">
        <f t="array" ref="AR133">INDEX(Historical!$C$7:$C$1381,MATCH(B133,Historical!$B$7:$B$1403,0))*IF(AH133="n/a",1.03,IF(AH133&lt;0,1.01,IF(AH133&gt;10,1.1,(1+AH133/100))))</f>
        <v>0.70488</v>
      </c>
      <c r="AS133" s="112">
        <f t="shared" si="12"/>
        <v>0.722079072</v>
      </c>
      <c r="AT133" s="112">
        <f t="shared" ref="AT133:AV133" si="141">IF($AK133="n/a",1.03*AS133,IF($AK133&lt;0,1.01*AS133,IF($AK133&gt;10,1.1*AS133,(1+$AK133/100)*AS133)))</f>
        <v>0.7469908</v>
      </c>
      <c r="AU133" s="112">
        <f t="shared" si="141"/>
        <v>0.7727619826</v>
      </c>
      <c r="AV133" s="112">
        <f t="shared" si="141"/>
        <v>0.799422271</v>
      </c>
      <c r="AW133" s="103">
        <f t="shared" si="14"/>
        <v>3.746134126</v>
      </c>
      <c r="AX133" s="118">
        <f t="shared" si="15"/>
        <v>18.01892316</v>
      </c>
      <c r="AY133" s="119">
        <v>1.48</v>
      </c>
      <c r="AZ133" s="114">
        <v>30.509999999999998</v>
      </c>
      <c r="BA133" s="114">
        <v>-13.120000000000001</v>
      </c>
      <c r="BB133" s="114">
        <v>-3.25</v>
      </c>
      <c r="BC133" s="114">
        <v>4.75</v>
      </c>
      <c r="BD133" s="42"/>
      <c r="BE133" s="17">
        <v>2011.0</v>
      </c>
      <c r="BF133" s="17">
        <f t="shared" si="16"/>
        <v>0</v>
      </c>
      <c r="BG133" s="120">
        <v>9.700000000000001</v>
      </c>
      <c r="BH133" s="15"/>
    </row>
    <row r="134" ht="11.25" customHeight="1">
      <c r="A134" s="55" t="s">
        <v>838</v>
      </c>
      <c r="B134" s="99" t="s">
        <v>839</v>
      </c>
      <c r="C134" s="100" t="s">
        <v>177</v>
      </c>
      <c r="D134" s="100" t="s">
        <v>178</v>
      </c>
      <c r="E134" s="101">
        <v>10.0</v>
      </c>
      <c r="F134" s="58">
        <v>424.0</v>
      </c>
      <c r="G134" s="58" t="s">
        <v>121</v>
      </c>
      <c r="H134" s="58" t="s">
        <v>120</v>
      </c>
      <c r="I134" s="150">
        <v>96.05</v>
      </c>
      <c r="J134" s="103">
        <f t="shared" si="2"/>
        <v>0.9161894846</v>
      </c>
      <c r="K134" s="104">
        <v>0.22</v>
      </c>
      <c r="L134" s="73">
        <v>4.0</v>
      </c>
      <c r="M134" s="23">
        <f t="shared" si="3"/>
        <v>0.88</v>
      </c>
      <c r="N134" s="105" t="s">
        <v>409</v>
      </c>
      <c r="O134" s="106">
        <v>0.21</v>
      </c>
      <c r="P134" s="107">
        <v>43910.0</v>
      </c>
      <c r="Q134" s="107">
        <v>43921.0</v>
      </c>
      <c r="R134" s="23">
        <f t="shared" si="4"/>
        <v>4.761904762</v>
      </c>
      <c r="S134" s="108">
        <f t="array" ref="S134">IF(INDEX(Historical!$D$7:$D$1379,MATCH(B134,Historical!$B$7:$B$1403,0))=0,"n/a",(INDEX(Historical!$C$7:$C$1381,MATCH(B134,Historical!$B$7:$B$1403,0))/INDEX(Historical!$D$7:$D$1379,MATCH(B134,Historical!$B$7:$B$1403,0))-1)*100)</f>
        <v>5</v>
      </c>
      <c r="T134" s="108">
        <f t="array" ref="T134">IF(INDEX(Historical!$F$7:$F$1372,MATCH(B134,Historical!$B$7:$B$1403,0))=0,"n/a",((INDEX(Historical!$C$7:$C$1381,MATCH(B134,Historical!$B$7:$B$1403,0))/INDEX(Historical!$F$7:$F$1372,MATCH(B134,Historical!$B$7:$B$1403,0)))^(1/3)-1)*100)</f>
        <v>7.297628794</v>
      </c>
      <c r="U134" s="108">
        <f t="array" ref="U134">IF(INDEX(Historical!$H$7:$H$1372,MATCH(B134,Historical!$B$7:$B$1403,0))=0,"n/a",((INDEX(Historical!$C$7:$C$1381,MATCH(B134,Historical!$B$7:$B$1403,0))/INDEX(Historical!$H$7:$H$1372,MATCH(B134,Historical!$B$7:$B$1403,0)))^(1/5)-1)*100)</f>
        <v>6.608023145</v>
      </c>
      <c r="V134" s="108">
        <f t="array" ref="V134">IF(INDEX(Historical!$O$7:$O$1372,MATCH(B134,Historical!$B$7:$B$1403,0))=0,"n/a",((INDEX(Historical!$C$7:$C$1381,MATCH(B134,Historical!$B$7:$B$1403,0))/INDEX(Historical!$O$7:$O$1372,MATCH(B134,Historical!$B$7:$B$1403,0)))^(1/10)-1)*100)</f>
        <v>7.435928852</v>
      </c>
      <c r="W134" s="109">
        <f t="shared" si="5"/>
        <v>0.888661427</v>
      </c>
      <c r="X134" s="110">
        <f t="shared" si="6"/>
        <v>0.3980736834</v>
      </c>
      <c r="Y134" s="99"/>
      <c r="Z134" s="103">
        <f t="shared" si="7"/>
        <v>39.63963964</v>
      </c>
      <c r="AA134" s="112">
        <f t="shared" si="8"/>
        <v>43.26576577</v>
      </c>
      <c r="AB134" s="73">
        <v>9.0</v>
      </c>
      <c r="AC134" s="102">
        <v>2.22</v>
      </c>
      <c r="AD134" s="102">
        <v>3.95</v>
      </c>
      <c r="AE134" s="102">
        <v>2.23</v>
      </c>
      <c r="AF134" s="102">
        <v>3.96</v>
      </c>
      <c r="AG134" s="102">
        <v>9.3</v>
      </c>
      <c r="AH134" s="102">
        <v>-16.8</v>
      </c>
      <c r="AI134" s="102">
        <v>11.52</v>
      </c>
      <c r="AJ134" s="102">
        <v>16.6</v>
      </c>
      <c r="AK134" s="102">
        <v>10.97</v>
      </c>
      <c r="AL134" s="113">
        <v>6490.0</v>
      </c>
      <c r="AM134" s="114">
        <v>0.2</v>
      </c>
      <c r="AN134" s="102">
        <v>1.23</v>
      </c>
      <c r="AO134" s="115">
        <f t="shared" si="9"/>
        <v>-35.74155314</v>
      </c>
      <c r="AP134" s="116">
        <f t="shared" si="10"/>
        <v>7.524212629</v>
      </c>
      <c r="AQ134" s="117">
        <f t="shared" si="11"/>
        <v>175.9488136</v>
      </c>
      <c r="AR134" s="103">
        <f t="array" ref="AR134">INDEX(Historical!$C$7:$C$1381,MATCH(B134,Historical!$B$7:$B$1403,0))*IF(AH134="n/a",1.03,IF(AH134&lt;0,1.01,IF(AH134&gt;10,1.1,(1+AH134/100))))</f>
        <v>0.8484</v>
      </c>
      <c r="AS134" s="112">
        <f t="shared" si="12"/>
        <v>0.93324</v>
      </c>
      <c r="AT134" s="112">
        <f t="shared" ref="AT134:AV134" si="142">IF($AK134="n/a",1.03*AS134,IF($AK134&lt;0,1.01*AS134,IF($AK134&gt;10,1.1*AS134,(1+$AK134/100)*AS134)))</f>
        <v>1.026564</v>
      </c>
      <c r="AU134" s="112">
        <f t="shared" si="142"/>
        <v>1.1292204</v>
      </c>
      <c r="AV134" s="112">
        <f t="shared" si="142"/>
        <v>1.24214244</v>
      </c>
      <c r="AW134" s="103">
        <f t="shared" si="14"/>
        <v>5.17956684</v>
      </c>
      <c r="AX134" s="118">
        <f t="shared" si="15"/>
        <v>5.392573493</v>
      </c>
      <c r="AY134" s="119">
        <v>0.89</v>
      </c>
      <c r="AZ134" s="114">
        <v>2.31</v>
      </c>
      <c r="BA134" s="114">
        <v>-17.98</v>
      </c>
      <c r="BB134" s="114">
        <v>-13.23</v>
      </c>
      <c r="BC134" s="114">
        <v>-9.04</v>
      </c>
      <c r="BD134" s="42"/>
      <c r="BE134" s="17">
        <v>2011.0</v>
      </c>
      <c r="BF134" s="17">
        <f t="shared" si="16"/>
        <v>0</v>
      </c>
      <c r="BG134" s="120">
        <v>3.3000000000000003</v>
      </c>
      <c r="BH134" s="15"/>
    </row>
    <row r="135" ht="11.25" customHeight="1">
      <c r="A135" s="55" t="s">
        <v>840</v>
      </c>
      <c r="B135" s="99" t="s">
        <v>841</v>
      </c>
      <c r="C135" s="100" t="s">
        <v>125</v>
      </c>
      <c r="D135" s="100" t="s">
        <v>126</v>
      </c>
      <c r="E135" s="101">
        <v>10.0</v>
      </c>
      <c r="F135" s="58">
        <v>370.0</v>
      </c>
      <c r="G135" s="58" t="s">
        <v>120</v>
      </c>
      <c r="H135" s="58" t="s">
        <v>120</v>
      </c>
      <c r="I135" s="150">
        <v>143.99</v>
      </c>
      <c r="J135" s="103">
        <f t="shared" si="2"/>
        <v>2.147371345</v>
      </c>
      <c r="K135" s="104">
        <v>0.773</v>
      </c>
      <c r="L135" s="73">
        <v>4.0</v>
      </c>
      <c r="M135" s="23">
        <f t="shared" si="3"/>
        <v>3.092</v>
      </c>
      <c r="N135" s="105" t="s">
        <v>154</v>
      </c>
      <c r="O135" s="106">
        <v>0.722</v>
      </c>
      <c r="P135" s="107">
        <v>43699.0</v>
      </c>
      <c r="Q135" s="107">
        <v>43724.0</v>
      </c>
      <c r="R135" s="23">
        <f t="shared" si="4"/>
        <v>7.063711911</v>
      </c>
      <c r="S135" s="108">
        <f t="array" ref="S135">IF(INDEX(Historical!$D$7:$D$1379,MATCH(B135,Historical!$B$7:$B$1403,0))=0,"n/a",(INDEX(Historical!$C$7:$C$1381,MATCH(B135,Historical!$B$7:$B$1403,0))/INDEX(Historical!$D$7:$D$1379,MATCH(B135,Historical!$B$7:$B$1403,0))-1)*100)</f>
        <v>8.490566038</v>
      </c>
      <c r="T135" s="108">
        <f t="array" ref="T135">IF(INDEX(Historical!$F$7:$F$1372,MATCH(B135,Historical!$B$7:$B$1403,0))=0,"n/a",((INDEX(Historical!$C$7:$C$1381,MATCH(B135,Historical!$B$7:$B$1403,0))/INDEX(Historical!$F$7:$F$1372,MATCH(B135,Historical!$B$7:$B$1403,0)))^(1/3)-1)*100)</f>
        <v>7.572037624</v>
      </c>
      <c r="U135" s="108">
        <f t="array" ref="U135">IF(INDEX(Historical!$H$7:$H$1372,MATCH(B135,Historical!$B$7:$B$1403,0))=0,"n/a",((INDEX(Historical!$C$7:$C$1381,MATCH(B135,Historical!$B$7:$B$1403,0))/INDEX(Historical!$H$7:$H$1372,MATCH(B135,Historical!$B$7:$B$1403,0)))^(1/5)-1)*100)</f>
        <v>7.946410176</v>
      </c>
      <c r="V135" s="108">
        <f t="array" ref="V135">IF(INDEX(Historical!$O$7:$O$1372,MATCH(B135,Historical!$B$7:$B$1403,0))=0,"n/a",((INDEX(Historical!$C$7:$C$1381,MATCH(B135,Historical!$B$7:$B$1403,0))/INDEX(Historical!$O$7:$O$1372,MATCH(B135,Historical!$B$7:$B$1403,0)))^(1/10)-1)*100)</f>
        <v>9.650956059</v>
      </c>
      <c r="W135" s="109">
        <f t="shared" si="5"/>
        <v>0.8233806192</v>
      </c>
      <c r="X135" s="110">
        <f t="shared" si="6"/>
        <v>1.032001322</v>
      </c>
      <c r="Y135" s="165"/>
      <c r="Z135" s="103">
        <f t="shared" si="7"/>
        <v>56.73394495</v>
      </c>
      <c r="AA135" s="112">
        <f t="shared" si="8"/>
        <v>26.42018349</v>
      </c>
      <c r="AB135" s="73">
        <v>12.0</v>
      </c>
      <c r="AC135" s="102">
        <v>5.45</v>
      </c>
      <c r="AD135" s="102">
        <v>3.52</v>
      </c>
      <c r="AE135" s="102">
        <v>3.76</v>
      </c>
      <c r="AF135" s="102">
        <v>17.31</v>
      </c>
      <c r="AG135" s="156">
        <v>69.89999999999999</v>
      </c>
      <c r="AH135" s="102">
        <v>-1.6</v>
      </c>
      <c r="AI135" s="102">
        <v>5.609999999999999</v>
      </c>
      <c r="AJ135" s="102">
        <v>7.7</v>
      </c>
      <c r="AK135" s="102">
        <v>7.5</v>
      </c>
      <c r="AL135" s="113">
        <v>30040.0</v>
      </c>
      <c r="AM135" s="228">
        <v>0.4</v>
      </c>
      <c r="AN135" s="102">
        <v>2.45</v>
      </c>
      <c r="AO135" s="115">
        <f t="shared" si="9"/>
        <v>-16.32640197</v>
      </c>
      <c r="AP135" s="116">
        <f t="shared" si="10"/>
        <v>10.09378152</v>
      </c>
      <c r="AQ135" s="117">
        <f t="shared" si="11"/>
        <v>350.8428532</v>
      </c>
      <c r="AR135" s="103">
        <f t="array" ref="AR135">INDEX(Historical!$C$7:$C$1381,MATCH(B135,Historical!$B$7:$B$1403,0))*IF(AH135="n/a",1.03,IF(AH135&lt;0,1.01,IF(AH135&gt;10,1.1,(1+AH135/100))))</f>
        <v>3.0199</v>
      </c>
      <c r="AS135" s="112">
        <f t="shared" si="12"/>
        <v>3.18931639</v>
      </c>
      <c r="AT135" s="112">
        <f t="shared" ref="AT135:AV135" si="143">IF($AK135="n/a",1.03*AS135,IF($AK135&lt;0,1.01*AS135,IF($AK135&gt;10,1.1*AS135,(1+$AK135/100)*AS135)))</f>
        <v>3.428515119</v>
      </c>
      <c r="AU135" s="112">
        <f t="shared" si="143"/>
        <v>3.685653753</v>
      </c>
      <c r="AV135" s="112">
        <f t="shared" si="143"/>
        <v>3.962077785</v>
      </c>
      <c r="AW135" s="103">
        <f t="shared" si="14"/>
        <v>17.28546305</v>
      </c>
      <c r="AX135" s="118">
        <f t="shared" si="15"/>
        <v>12.00462744</v>
      </c>
      <c r="AY135" s="119">
        <v>0.04</v>
      </c>
      <c r="AZ135" s="114">
        <v>32.16</v>
      </c>
      <c r="BA135" s="114">
        <v>-11.23</v>
      </c>
      <c r="BB135" s="114">
        <v>-5.16</v>
      </c>
      <c r="BC135" s="114">
        <v>-2.54</v>
      </c>
      <c r="BD135" s="42"/>
      <c r="BE135" s="17">
        <v>2010.0</v>
      </c>
      <c r="BF135" s="17">
        <f t="shared" si="16"/>
        <v>0</v>
      </c>
      <c r="BG135" s="120">
        <v>14.299999999999999</v>
      </c>
      <c r="BH135" s="15"/>
    </row>
    <row r="136" ht="11.25" customHeight="1">
      <c r="A136" s="155" t="s">
        <v>842</v>
      </c>
      <c r="B136" s="133" t="s">
        <v>843</v>
      </c>
      <c r="C136" s="100" t="s">
        <v>118</v>
      </c>
      <c r="D136" s="100" t="s">
        <v>266</v>
      </c>
      <c r="E136" s="101">
        <v>12.0</v>
      </c>
      <c r="F136" s="58">
        <v>304.0</v>
      </c>
      <c r="G136" s="58" t="s">
        <v>121</v>
      </c>
      <c r="H136" s="58" t="s">
        <v>121</v>
      </c>
      <c r="I136" s="150">
        <v>133.24</v>
      </c>
      <c r="J136" s="103">
        <f t="shared" si="2"/>
        <v>2.731912339</v>
      </c>
      <c r="K136" s="104">
        <v>0.91</v>
      </c>
      <c r="L136" s="73">
        <v>4.0</v>
      </c>
      <c r="M136" s="23">
        <f t="shared" si="3"/>
        <v>3.64</v>
      </c>
      <c r="N136" s="105" t="s">
        <v>154</v>
      </c>
      <c r="O136" s="106">
        <v>0.84</v>
      </c>
      <c r="P136" s="107">
        <v>43796.0</v>
      </c>
      <c r="Q136" s="107">
        <v>43815.0</v>
      </c>
      <c r="R136" s="23">
        <f t="shared" si="4"/>
        <v>8.333333333</v>
      </c>
      <c r="S136" s="108">
        <f t="array" ref="S136">IF(INDEX(Historical!$D$7:$D$1379,MATCH(B136,Historical!$B$7:$B$1403,0))=0,"n/a",(INDEX(Historical!$C$7:$C$1381,MATCH(B136,Historical!$B$7:$B$1403,0))/INDEX(Historical!$D$7:$D$1379,MATCH(B136,Historical!$B$7:$B$1403,0))-1)*100)</f>
        <v>8.888888889</v>
      </c>
      <c r="T136" s="108">
        <f t="array" ref="T136">IF(INDEX(Historical!$F$7:$F$1372,MATCH(B136,Historical!$B$7:$B$1403,0))=0,"n/a",((INDEX(Historical!$C$7:$C$1381,MATCH(B136,Historical!$B$7:$B$1403,0))/INDEX(Historical!$F$7:$F$1372,MATCH(B136,Historical!$B$7:$B$1403,0)))^(1/3)-1)*100)</f>
        <v>9.815788772</v>
      </c>
      <c r="U136" s="108">
        <f t="array" ref="U136">IF(INDEX(Historical!$H$7:$H$1372,MATCH(B136,Historical!$B$7:$B$1403,0))=0,"n/a",((INDEX(Historical!$C$7:$C$1381,MATCH(B136,Historical!$B$7:$B$1403,0))/INDEX(Historical!$H$7:$H$1372,MATCH(B136,Historical!$B$7:$B$1403,0)))^(1/5)-1)*100)</f>
        <v>10.73511983</v>
      </c>
      <c r="V136" s="108">
        <f t="array" ref="V136">IF(INDEX(Historical!$O$7:$O$1372,MATCH(B136,Historical!$B$7:$B$1403,0))=0,"n/a",((INDEX(Historical!$C$7:$C$1381,MATCH(B136,Historical!$B$7:$B$1403,0))/INDEX(Historical!$O$7:$O$1372,MATCH(B136,Historical!$B$7:$B$1403,0)))^(1/10)-1)*100)</f>
        <v>9.374632913</v>
      </c>
      <c r="W136" s="109">
        <f t="shared" si="5"/>
        <v>1.145124287</v>
      </c>
      <c r="X136" s="110">
        <f t="shared" si="6"/>
        <v>1.819511835</v>
      </c>
      <c r="Y136" s="133"/>
      <c r="Z136" s="103">
        <f t="shared" si="7"/>
        <v>49.79480164</v>
      </c>
      <c r="AA136" s="112">
        <f t="shared" si="8"/>
        <v>18.22708618</v>
      </c>
      <c r="AB136" s="73">
        <v>12.0</v>
      </c>
      <c r="AC136" s="102">
        <v>7.31</v>
      </c>
      <c r="AD136" s="102">
        <v>1.96</v>
      </c>
      <c r="AE136" s="102">
        <v>1.6</v>
      </c>
      <c r="AF136" s="102">
        <v>3.72</v>
      </c>
      <c r="AG136" s="102">
        <v>21.3</v>
      </c>
      <c r="AH136" s="102">
        <v>13.600000000000001</v>
      </c>
      <c r="AI136" s="102">
        <v>6.79</v>
      </c>
      <c r="AJ136" s="102">
        <v>5.8999999999999995</v>
      </c>
      <c r="AK136" s="102">
        <v>9.3</v>
      </c>
      <c r="AL136" s="113">
        <v>7360.0</v>
      </c>
      <c r="AM136" s="114">
        <v>0.5</v>
      </c>
      <c r="AN136" s="102">
        <v>0.81</v>
      </c>
      <c r="AO136" s="115">
        <f t="shared" si="9"/>
        <v>-4.760054019</v>
      </c>
      <c r="AP136" s="116">
        <f t="shared" si="10"/>
        <v>13.46703216</v>
      </c>
      <c r="AQ136" s="117">
        <f t="shared" si="11"/>
        <v>73.59564844</v>
      </c>
      <c r="AR136" s="103">
        <f t="array" ref="AR136">INDEX(Historical!$C$7:$C$1381,MATCH(B136,Historical!$B$7:$B$1403,0))*IF(AH136="n/a",1.03,IF(AH136&lt;0,1.01,IF(AH136&gt;10,1.1,(1+AH136/100))))</f>
        <v>3.773</v>
      </c>
      <c r="AS136" s="112">
        <f t="shared" si="12"/>
        <v>4.0291867</v>
      </c>
      <c r="AT136" s="112">
        <f t="shared" ref="AT136:AV136" si="144">IF($AK136="n/a",1.03*AS136,IF($AK136&lt;0,1.01*AS136,IF($AK136&gt;10,1.1*AS136,(1+$AK136/100)*AS136)))</f>
        <v>4.403901063</v>
      </c>
      <c r="AU136" s="112">
        <f t="shared" si="144"/>
        <v>4.813463862</v>
      </c>
      <c r="AV136" s="112">
        <f t="shared" si="144"/>
        <v>5.261116001</v>
      </c>
      <c r="AW136" s="103">
        <f t="shared" si="14"/>
        <v>22.28066763</v>
      </c>
      <c r="AX136" s="118">
        <f t="shared" si="15"/>
        <v>16.72220626</v>
      </c>
      <c r="AY136" s="119">
        <v>1.52</v>
      </c>
      <c r="AZ136" s="114">
        <v>17.299999999999997</v>
      </c>
      <c r="BA136" s="114">
        <v>-14.04</v>
      </c>
      <c r="BB136" s="114">
        <v>-9.0</v>
      </c>
      <c r="BC136" s="114">
        <v>-1.63</v>
      </c>
      <c r="BD136" s="42"/>
      <c r="BE136" s="17">
        <v>2009.0</v>
      </c>
      <c r="BF136" s="17">
        <f t="shared" si="16"/>
        <v>0</v>
      </c>
      <c r="BG136" s="120">
        <v>8.0</v>
      </c>
      <c r="BH136" s="15"/>
    </row>
    <row r="137" ht="11.25" customHeight="1">
      <c r="A137" s="55" t="s">
        <v>844</v>
      </c>
      <c r="B137" s="99" t="s">
        <v>845</v>
      </c>
      <c r="C137" s="100" t="s">
        <v>177</v>
      </c>
      <c r="D137" s="100" t="s">
        <v>534</v>
      </c>
      <c r="E137" s="101">
        <v>10.0</v>
      </c>
      <c r="F137" s="58">
        <v>432.0</v>
      </c>
      <c r="G137" s="58" t="s">
        <v>168</v>
      </c>
      <c r="H137" s="58" t="s">
        <v>168</v>
      </c>
      <c r="I137" s="150">
        <v>319.68</v>
      </c>
      <c r="J137" s="103">
        <f t="shared" si="2"/>
        <v>0.782032032</v>
      </c>
      <c r="K137" s="104">
        <v>0.625</v>
      </c>
      <c r="L137" s="73">
        <v>4.0</v>
      </c>
      <c r="M137" s="23">
        <f t="shared" si="3"/>
        <v>2.5</v>
      </c>
      <c r="N137" s="105" t="s">
        <v>576</v>
      </c>
      <c r="O137" s="106">
        <v>0.55</v>
      </c>
      <c r="P137" s="107">
        <v>43920.0</v>
      </c>
      <c r="Q137" s="107">
        <v>43945.0</v>
      </c>
      <c r="R137" s="23">
        <f t="shared" si="4"/>
        <v>13.63636364</v>
      </c>
      <c r="S137" s="108">
        <f t="array" ref="S137">IF(INDEX(Historical!$D$7:$D$1379,MATCH(B137,Historical!$B$7:$B$1403,0))=0,"n/a",(INDEX(Historical!$C$7:$C$1381,MATCH(B137,Historical!$B$7:$B$1403,0))/INDEX(Historical!$D$7:$D$1379,MATCH(B137,Historical!$B$7:$B$1403,0))-1)*100)</f>
        <v>13.15789474</v>
      </c>
      <c r="T137" s="108">
        <f t="array" ref="T137">IF(INDEX(Historical!$F$7:$F$1372,MATCH(B137,Historical!$B$7:$B$1403,0))=0,"n/a",((INDEX(Historical!$C$7:$C$1381,MATCH(B137,Historical!$B$7:$B$1403,0))/INDEX(Historical!$F$7:$F$1372,MATCH(B137,Historical!$B$7:$B$1403,0)))^(1/3)-1)*100)</f>
        <v>22.83632748</v>
      </c>
      <c r="U137" s="108">
        <f t="array" ref="U137">IF(INDEX(Historical!$H$7:$H$1372,MATCH(B137,Historical!$B$7:$B$1403,0))=0,"n/a",((INDEX(Historical!$C$7:$C$1381,MATCH(B137,Historical!$B$7:$B$1403,0))/INDEX(Historical!$H$7:$H$1372,MATCH(B137,Historical!$B$7:$B$1403,0)))^(1/5)-1)*100)</f>
        <v>14.34288742</v>
      </c>
      <c r="V137" s="108" t="str">
        <f t="array" ref="V137">IF(INDEX(Historical!$O$7:$O$1372,MATCH(B137,Historical!$B$7:$B$1403,0))=0,"n/a",((INDEX(Historical!$C$7:$C$1381,MATCH(B137,Historical!$B$7:$B$1403,0))/INDEX(Historical!$O$7:$O$1372,MATCH(B137,Historical!$B$7:$B$1403,0)))^(1/10)-1)*100)</f>
        <v>n/a</v>
      </c>
      <c r="W137" s="109" t="str">
        <f t="shared" si="5"/>
        <v>n/a</v>
      </c>
      <c r="X137" s="110">
        <f t="shared" si="6"/>
        <v>0.64607601</v>
      </c>
      <c r="Y137" s="149"/>
      <c r="Z137" s="103">
        <f t="shared" si="7"/>
        <v>12.4501992</v>
      </c>
      <c r="AA137" s="112">
        <f t="shared" si="8"/>
        <v>15.92031873</v>
      </c>
      <c r="AB137" s="73">
        <v>12.0</v>
      </c>
      <c r="AC137" s="102">
        <v>20.08</v>
      </c>
      <c r="AD137" s="102">
        <v>1.2</v>
      </c>
      <c r="AE137" s="102">
        <v>0.65</v>
      </c>
      <c r="AF137" s="102">
        <v>3.52</v>
      </c>
      <c r="AG137" s="102">
        <v>23.400000000000002</v>
      </c>
      <c r="AH137" s="102">
        <v>61.5</v>
      </c>
      <c r="AI137" s="102">
        <v>19.48</v>
      </c>
      <c r="AJ137" s="102">
        <v>22.2</v>
      </c>
      <c r="AK137" s="102">
        <v>13.29</v>
      </c>
      <c r="AL137" s="113">
        <v>42490.0</v>
      </c>
      <c r="AM137" s="114">
        <v>0.2</v>
      </c>
      <c r="AN137" s="102">
        <v>0.49</v>
      </c>
      <c r="AO137" s="115">
        <f t="shared" si="9"/>
        <v>-0.7953992721</v>
      </c>
      <c r="AP137" s="116">
        <f t="shared" si="10"/>
        <v>15.12491945</v>
      </c>
      <c r="AQ137" s="117">
        <f t="shared" si="11"/>
        <v>57.81778792</v>
      </c>
      <c r="AR137" s="103">
        <f t="array" ref="AR137">INDEX(Historical!$C$7:$C$1381,MATCH(B137,Historical!$B$7:$B$1403,0))*IF(AH137="n/a",1.03,IF(AH137&lt;0,1.01,IF(AH137&gt;10,1.1,(1+AH137/100))))</f>
        <v>2.365</v>
      </c>
      <c r="AS137" s="112">
        <f t="shared" si="12"/>
        <v>2.6015</v>
      </c>
      <c r="AT137" s="112">
        <f t="shared" ref="AT137:AV137" si="145">IF($AK137="n/a",1.03*AS137,IF($AK137&lt;0,1.01*AS137,IF($AK137&gt;10,1.1*AS137,(1+$AK137/100)*AS137)))</f>
        <v>2.86165</v>
      </c>
      <c r="AU137" s="112">
        <f t="shared" si="145"/>
        <v>3.147815</v>
      </c>
      <c r="AV137" s="112">
        <f t="shared" si="145"/>
        <v>3.4625965</v>
      </c>
      <c r="AW137" s="103">
        <f t="shared" si="14"/>
        <v>14.4385615</v>
      </c>
      <c r="AX137" s="118">
        <f t="shared" si="15"/>
        <v>4.516567036</v>
      </c>
      <c r="AY137" s="119">
        <v>0.93</v>
      </c>
      <c r="AZ137" s="114">
        <v>41.67</v>
      </c>
      <c r="BA137" s="114">
        <v>-16.97</v>
      </c>
      <c r="BB137" s="114">
        <v>-11.26</v>
      </c>
      <c r="BC137" s="114">
        <v>5.54</v>
      </c>
      <c r="BD137" s="42"/>
      <c r="BE137" s="17">
        <v>2011.0</v>
      </c>
      <c r="BF137" s="17">
        <f t="shared" si="16"/>
        <v>0</v>
      </c>
      <c r="BG137" s="120">
        <v>9.4</v>
      </c>
      <c r="BH137" s="55"/>
    </row>
    <row r="138" ht="11.25" customHeight="1">
      <c r="A138" s="155" t="s">
        <v>846</v>
      </c>
      <c r="B138" s="99" t="s">
        <v>847</v>
      </c>
      <c r="C138" s="100" t="s">
        <v>296</v>
      </c>
      <c r="D138" s="100" t="s">
        <v>342</v>
      </c>
      <c r="E138" s="101">
        <v>10.0</v>
      </c>
      <c r="F138" s="58">
        <v>365.0</v>
      </c>
      <c r="G138" s="58" t="s">
        <v>168</v>
      </c>
      <c r="H138" s="58" t="s">
        <v>168</v>
      </c>
      <c r="I138" s="150">
        <v>16.82</v>
      </c>
      <c r="J138" s="103">
        <f t="shared" si="2"/>
        <v>4.756242568</v>
      </c>
      <c r="K138" s="104">
        <v>0.2</v>
      </c>
      <c r="L138" s="73">
        <v>4.0</v>
      </c>
      <c r="M138" s="23">
        <f t="shared" si="3"/>
        <v>0.8</v>
      </c>
      <c r="N138" s="105" t="s">
        <v>179</v>
      </c>
      <c r="O138" s="106">
        <v>0.18</v>
      </c>
      <c r="P138" s="107">
        <v>43700.0</v>
      </c>
      <c r="Q138" s="107">
        <v>43719.0</v>
      </c>
      <c r="R138" s="23">
        <f t="shared" si="4"/>
        <v>11.11111111</v>
      </c>
      <c r="S138" s="108">
        <f t="array" ref="S138">IF(INDEX(Historical!$D$7:$D$1379,MATCH(B138,Historical!$B$7:$B$1403,0))=0,"n/a",(INDEX(Historical!$C$7:$C$1381,MATCH(B138,Historical!$B$7:$B$1403,0))/INDEX(Historical!$D$7:$D$1379,MATCH(B138,Historical!$B$7:$B$1403,0))-1)*100)</f>
        <v>5.555555556</v>
      </c>
      <c r="T138" s="108">
        <f t="array" ref="T138">IF(INDEX(Historical!$F$7:$F$1372,MATCH(B138,Historical!$B$7:$B$1403,0))=0,"n/a",((INDEX(Historical!$C$7:$C$1381,MATCH(B138,Historical!$B$7:$B$1403,0))/INDEX(Historical!$F$7:$F$1372,MATCH(B138,Historical!$B$7:$B$1403,0)))^(1/3)-1)*100)</f>
        <v>19.98316262</v>
      </c>
      <c r="U138" s="108">
        <f t="array" ref="U138">IF(INDEX(Historical!$H$7:$H$1372,MATCH(B138,Historical!$B$7:$B$1403,0))=0,"n/a",((INDEX(Historical!$C$7:$C$1381,MATCH(B138,Historical!$B$7:$B$1403,0))/INDEX(Historical!$H$7:$H$1372,MATCH(B138,Historical!$B$7:$B$1403,0)))^(1/5)-1)*100)</f>
        <v>18.88654958</v>
      </c>
      <c r="V138" s="108">
        <f t="array" ref="V138">IF(INDEX(Historical!$O$7:$O$1372,MATCH(B138,Historical!$B$7:$B$1403,0))=0,"n/a",((INDEX(Historical!$C$7:$C$1381,MATCH(B138,Historical!$B$7:$B$1403,0))/INDEX(Historical!$O$7:$O$1372,MATCH(B138,Historical!$B$7:$B$1403,0)))^(1/10)-1)*100)</f>
        <v>42.50794948</v>
      </c>
      <c r="W138" s="109">
        <f t="shared" si="5"/>
        <v>0.4443062959</v>
      </c>
      <c r="X138" s="110">
        <f t="shared" si="6"/>
        <v>8.584795263</v>
      </c>
      <c r="Y138" s="99"/>
      <c r="Z138" s="103">
        <f t="shared" si="7"/>
        <v>75.47169811</v>
      </c>
      <c r="AA138" s="112">
        <f t="shared" si="8"/>
        <v>15.86792453</v>
      </c>
      <c r="AB138" s="73">
        <v>12.0</v>
      </c>
      <c r="AC138" s="102">
        <v>1.06</v>
      </c>
      <c r="AD138" s="102">
        <v>1.21</v>
      </c>
      <c r="AE138" s="102">
        <v>0.41</v>
      </c>
      <c r="AF138" s="102">
        <v>1.23</v>
      </c>
      <c r="AG138" s="102">
        <v>10.0</v>
      </c>
      <c r="AH138" s="102">
        <v>15.9</v>
      </c>
      <c r="AI138" s="102">
        <v>17.65</v>
      </c>
      <c r="AJ138" s="102">
        <v>2.1999999999999997</v>
      </c>
      <c r="AK138" s="102">
        <v>13.100000000000001</v>
      </c>
      <c r="AL138" s="113">
        <v>326.48</v>
      </c>
      <c r="AM138" s="114">
        <v>0.8999999999999999</v>
      </c>
      <c r="AN138" s="102">
        <v>0.0</v>
      </c>
      <c r="AO138" s="115">
        <f t="shared" si="9"/>
        <v>7.774867619</v>
      </c>
      <c r="AP138" s="116">
        <f t="shared" si="10"/>
        <v>23.64279215</v>
      </c>
      <c r="AQ138" s="117">
        <f t="shared" si="11"/>
        <v>-6.863189829</v>
      </c>
      <c r="AR138" s="103">
        <f t="array" ref="AR138">INDEX(Historical!$C$7:$C$1381,MATCH(B138,Historical!$B$7:$B$1403,0))*IF(AH138="n/a",1.03,IF(AH138&lt;0,1.01,IF(AH138&gt;10,1.1,(1+AH138/100))))</f>
        <v>0.836</v>
      </c>
      <c r="AS138" s="112">
        <f t="shared" si="12"/>
        <v>0.9196</v>
      </c>
      <c r="AT138" s="112">
        <f t="shared" ref="AT138:AV138" si="146">IF($AK138="n/a",1.03*AS138,IF($AK138&lt;0,1.01*AS138,IF($AK138&gt;10,1.1*AS138,(1+$AK138/100)*AS138)))</f>
        <v>1.01156</v>
      </c>
      <c r="AU138" s="112">
        <f t="shared" si="146"/>
        <v>1.112716</v>
      </c>
      <c r="AV138" s="112">
        <f t="shared" si="146"/>
        <v>1.2239876</v>
      </c>
      <c r="AW138" s="103">
        <f t="shared" si="14"/>
        <v>5.1038636</v>
      </c>
      <c r="AX138" s="118">
        <f t="shared" si="15"/>
        <v>30.34401665</v>
      </c>
      <c r="AY138" s="119">
        <v>0.96</v>
      </c>
      <c r="AZ138" s="114">
        <v>8.59</v>
      </c>
      <c r="BA138" s="114">
        <v>-32.96</v>
      </c>
      <c r="BB138" s="114">
        <v>-14.729999999999999</v>
      </c>
      <c r="BC138" s="114">
        <v>-12.19</v>
      </c>
      <c r="BD138" s="42"/>
      <c r="BE138" s="17">
        <v>2010.0</v>
      </c>
      <c r="BF138" s="17">
        <f t="shared" si="16"/>
        <v>0</v>
      </c>
      <c r="BG138" s="120">
        <v>5.1</v>
      </c>
      <c r="BH138" s="15"/>
    </row>
    <row r="139" ht="11.25" customHeight="1">
      <c r="A139" s="151" t="s">
        <v>848</v>
      </c>
      <c r="B139" s="122" t="s">
        <v>849</v>
      </c>
      <c r="C139" s="100" t="s">
        <v>296</v>
      </c>
      <c r="D139" s="100" t="s">
        <v>342</v>
      </c>
      <c r="E139" s="123">
        <v>10.0</v>
      </c>
      <c r="F139" s="58">
        <v>366.0</v>
      </c>
      <c r="G139" s="124" t="s">
        <v>168</v>
      </c>
      <c r="H139" s="124" t="s">
        <v>168</v>
      </c>
      <c r="I139" s="216">
        <v>16.67</v>
      </c>
      <c r="J139" s="126">
        <f t="shared" si="2"/>
        <v>4.559088182</v>
      </c>
      <c r="K139" s="127">
        <v>0.19</v>
      </c>
      <c r="L139" s="128">
        <v>4.0</v>
      </c>
      <c r="M139" s="129">
        <f t="shared" si="3"/>
        <v>0.76</v>
      </c>
      <c r="N139" s="130" t="s">
        <v>179</v>
      </c>
      <c r="O139" s="131">
        <v>0.17</v>
      </c>
      <c r="P139" s="132">
        <v>43700.0</v>
      </c>
      <c r="Q139" s="132">
        <v>43719.0</v>
      </c>
      <c r="R139" s="129">
        <f t="shared" si="4"/>
        <v>11.76470588</v>
      </c>
      <c r="S139" s="108">
        <f t="array" ref="S139">IF(INDEX(Historical!$D$7:$D$1379,MATCH(B139,Historical!$B$7:$B$1403,0))=0,"n/a",(INDEX(Historical!$C$7:$C$1381,MATCH(B139,Historical!$B$7:$B$1403,0))/INDEX(Historical!$D$7:$D$1379,MATCH(B139,Historical!$B$7:$B$1403,0))-1)*100)</f>
        <v>5.882352941</v>
      </c>
      <c r="T139" s="108">
        <f t="array" ref="T139">IF(INDEX(Historical!$F$7:$F$1372,MATCH(B139,Historical!$B$7:$B$1403,0))=0,"n/a",((INDEX(Historical!$C$7:$C$1381,MATCH(B139,Historical!$B$7:$B$1403,0))/INDEX(Historical!$F$7:$F$1372,MATCH(B139,Historical!$B$7:$B$1403,0)))^(1/3)-1)*100)</f>
        <v>20.160428</v>
      </c>
      <c r="U139" s="108">
        <f t="array" ref="U139">IF(INDEX(Historical!$H$7:$H$1372,MATCH(B139,Historical!$B$7:$B$1403,0))=0,"n/a",((INDEX(Historical!$C$7:$C$1381,MATCH(B139,Historical!$B$7:$B$1403,0))/INDEX(Historical!$H$7:$H$1372,MATCH(B139,Historical!$B$7:$B$1403,0)))^(1/5)-1)*100)</f>
        <v>19.13578982</v>
      </c>
      <c r="V139" s="108">
        <f t="array" ref="V139">IF(INDEX(Historical!$O$7:$O$1372,MATCH(B139,Historical!$B$7:$B$1403,0))=0,"n/a",((INDEX(Historical!$C$7:$C$1381,MATCH(B139,Historical!$B$7:$B$1403,0))/INDEX(Historical!$O$7:$O$1372,MATCH(B139,Historical!$B$7:$B$1403,0)))^(1/10)-1)*100)</f>
        <v>43.09690811</v>
      </c>
      <c r="W139" s="109">
        <f t="shared" si="5"/>
        <v>0.4440176954</v>
      </c>
      <c r="X139" s="110" t="str">
        <f t="shared" si="6"/>
        <v>n/a</v>
      </c>
      <c r="Y139" s="122"/>
      <c r="Z139" s="126">
        <f t="shared" si="7"/>
        <v>70.37037037</v>
      </c>
      <c r="AA139" s="134">
        <f t="shared" si="8"/>
        <v>15.43518519</v>
      </c>
      <c r="AB139" s="128">
        <v>12.0</v>
      </c>
      <c r="AC139" s="125">
        <v>1.08</v>
      </c>
      <c r="AD139" s="125" t="s">
        <v>128</v>
      </c>
      <c r="AE139" s="125">
        <v>0.03</v>
      </c>
      <c r="AF139" s="125">
        <v>1.26</v>
      </c>
      <c r="AG139" s="125" t="s">
        <v>128</v>
      </c>
      <c r="AH139" s="125" t="s">
        <v>128</v>
      </c>
      <c r="AI139" s="125" t="s">
        <v>128</v>
      </c>
      <c r="AJ139" s="125" t="s">
        <v>128</v>
      </c>
      <c r="AK139" s="125" t="s">
        <v>128</v>
      </c>
      <c r="AL139" s="135">
        <v>25.59</v>
      </c>
      <c r="AM139" s="136" t="s">
        <v>128</v>
      </c>
      <c r="AN139" s="125" t="s">
        <v>128</v>
      </c>
      <c r="AO139" s="137">
        <f t="shared" si="9"/>
        <v>8.259692814</v>
      </c>
      <c r="AP139" s="138">
        <f t="shared" si="10"/>
        <v>23.694878</v>
      </c>
      <c r="AQ139" s="139">
        <f t="shared" si="11"/>
        <v>-7.028479072</v>
      </c>
      <c r="AR139" s="103">
        <f t="array" ref="AR139">INDEX(Historical!$C$7:$C$1381,MATCH(B139,Historical!$B$7:$B$1403,0))*IF(AH139="n/a",1.03,IF(AH139&lt;0,1.01,IF(AH139&gt;10,1.1,(1+AH139/100))))</f>
        <v>0.7416</v>
      </c>
      <c r="AS139" s="134">
        <f t="shared" si="12"/>
        <v>0.763848</v>
      </c>
      <c r="AT139" s="134">
        <f t="shared" ref="AT139:AV139" si="147">IF($AK139="n/a",1.03*AS139,IF($AK139&lt;0,1.01*AS139,IF($AK139&gt;10,1.1*AS139,(1+$AK139/100)*AS139)))</f>
        <v>0.78676344</v>
      </c>
      <c r="AU139" s="134">
        <f t="shared" si="147"/>
        <v>0.8103663432</v>
      </c>
      <c r="AV139" s="134">
        <f t="shared" si="147"/>
        <v>0.8346773335</v>
      </c>
      <c r="AW139" s="126">
        <f t="shared" si="14"/>
        <v>3.937255117</v>
      </c>
      <c r="AX139" s="140">
        <f t="shared" si="15"/>
        <v>23.61880694</v>
      </c>
      <c r="AY139" s="141" t="s">
        <v>128</v>
      </c>
      <c r="AZ139" s="136">
        <v>6.52</v>
      </c>
      <c r="BA139" s="136">
        <v>-32.129999999999995</v>
      </c>
      <c r="BB139" s="136">
        <v>-14.149999999999999</v>
      </c>
      <c r="BC139" s="136">
        <v>-20.19</v>
      </c>
      <c r="BD139" s="142"/>
      <c r="BE139" s="17">
        <v>2010.0</v>
      </c>
      <c r="BF139" s="17">
        <f t="shared" si="16"/>
        <v>0</v>
      </c>
      <c r="BG139" s="143" t="s">
        <v>128</v>
      </c>
      <c r="BH139" s="224"/>
    </row>
    <row r="140" ht="11.25" customHeight="1">
      <c r="A140" s="155" t="s">
        <v>850</v>
      </c>
      <c r="B140" s="99" t="s">
        <v>851</v>
      </c>
      <c r="C140" s="100" t="s">
        <v>141</v>
      </c>
      <c r="D140" s="100" t="s">
        <v>142</v>
      </c>
      <c r="E140" s="101">
        <v>16.0</v>
      </c>
      <c r="F140" s="58">
        <v>249.0</v>
      </c>
      <c r="G140" s="58" t="s">
        <v>121</v>
      </c>
      <c r="H140" s="58" t="s">
        <v>121</v>
      </c>
      <c r="I140" s="150">
        <v>35.75</v>
      </c>
      <c r="J140" s="103">
        <f t="shared" si="2"/>
        <v>2.601398601</v>
      </c>
      <c r="K140" s="104">
        <v>0.2325</v>
      </c>
      <c r="L140" s="73">
        <v>4.0</v>
      </c>
      <c r="M140" s="23">
        <f t="shared" si="3"/>
        <v>0.93</v>
      </c>
      <c r="N140" s="105" t="s">
        <v>252</v>
      </c>
      <c r="O140" s="161">
        <v>0.23</v>
      </c>
      <c r="P140" s="107">
        <v>43881.0</v>
      </c>
      <c r="Q140" s="107">
        <v>43896.0</v>
      </c>
      <c r="R140" s="23">
        <f t="shared" si="4"/>
        <v>1.086956522</v>
      </c>
      <c r="S140" s="108">
        <f t="array" ref="S140">IF(INDEX(Historical!$D$7:$D$1379,MATCH(B140,Historical!$B$7:$B$1403,0))=0,"n/a",(INDEX(Historical!$C$7:$C$1381,MATCH(B140,Historical!$B$7:$B$1403,0))/INDEX(Historical!$D$7:$D$1379,MATCH(B140,Historical!$B$7:$B$1403,0))-1)*100)</f>
        <v>3.370786517</v>
      </c>
      <c r="T140" s="108">
        <f t="array" ref="T140">IF(INDEX(Historical!$F$7:$F$1372,MATCH(B140,Historical!$B$7:$B$1403,0))=0,"n/a",((INDEX(Historical!$C$7:$C$1381,MATCH(B140,Historical!$B$7:$B$1403,0))/INDEX(Historical!$F$7:$F$1372,MATCH(B140,Historical!$B$7:$B$1403,0)))^(1/3)-1)*100)</f>
        <v>3.910154762</v>
      </c>
      <c r="U140" s="108">
        <f t="array" ref="U140">IF(INDEX(Historical!$H$7:$H$1372,MATCH(B140,Historical!$B$7:$B$1403,0))=0,"n/a",((INDEX(Historical!$C$7:$C$1381,MATCH(B140,Historical!$B$7:$B$1403,0))/INDEX(Historical!$H$7:$H$1372,MATCH(B140,Historical!$B$7:$B$1403,0)))^(1/5)-1)*100)</f>
        <v>4.450667934</v>
      </c>
      <c r="V140" s="108">
        <f t="array" ref="V140">IF(INDEX(Historical!$O$7:$O$1372,MATCH(B140,Historical!$B$7:$B$1403,0))=0,"n/a",((INDEX(Historical!$C$7:$C$1381,MATCH(B140,Historical!$B$7:$B$1403,0))/INDEX(Historical!$O$7:$O$1372,MATCH(B140,Historical!$B$7:$B$1403,0)))^(1/10)-1)*100)</f>
        <v>5.47254046</v>
      </c>
      <c r="W140" s="109">
        <f t="shared" si="5"/>
        <v>0.8132727326</v>
      </c>
      <c r="X140" s="110">
        <f t="shared" si="6"/>
        <v>0.7543504973</v>
      </c>
      <c r="Y140" s="133" t="s">
        <v>852</v>
      </c>
      <c r="Z140" s="103">
        <f t="shared" si="7"/>
        <v>36.18677043</v>
      </c>
      <c r="AA140" s="112">
        <f t="shared" si="8"/>
        <v>13.91050584</v>
      </c>
      <c r="AB140" s="73">
        <v>3.0</v>
      </c>
      <c r="AC140" s="102">
        <v>2.57</v>
      </c>
      <c r="AD140" s="102" t="s">
        <v>128</v>
      </c>
      <c r="AE140" s="102">
        <v>0.71</v>
      </c>
      <c r="AF140" s="102">
        <v>1.62</v>
      </c>
      <c r="AG140" s="102">
        <v>12.1</v>
      </c>
      <c r="AH140" s="102">
        <v>204.70000000000002</v>
      </c>
      <c r="AI140" s="102" t="s">
        <v>128</v>
      </c>
      <c r="AJ140" s="102">
        <v>5.8999999999999995</v>
      </c>
      <c r="AK140" s="102" t="s">
        <v>128</v>
      </c>
      <c r="AL140" s="113">
        <v>386.1</v>
      </c>
      <c r="AM140" s="114">
        <v>9.5</v>
      </c>
      <c r="AN140" s="102">
        <v>0.29</v>
      </c>
      <c r="AO140" s="115">
        <f t="shared" si="9"/>
        <v>-6.858439301</v>
      </c>
      <c r="AP140" s="116">
        <f t="shared" si="10"/>
        <v>7.052066536</v>
      </c>
      <c r="AQ140" s="117">
        <f t="shared" si="11"/>
        <v>0.07779075467</v>
      </c>
      <c r="AR140" s="103">
        <f t="array" ref="AR140">INDEX(Historical!$C$7:$C$1381,MATCH(B140,Historical!$B$7:$B$1403,0))*IF(AH140="n/a",1.03,IF(AH140&lt;0,1.01,IF(AH140&gt;10,1.1,(1+AH140/100))))</f>
        <v>1.012</v>
      </c>
      <c r="AS140" s="112">
        <f t="shared" si="12"/>
        <v>1.04236</v>
      </c>
      <c r="AT140" s="112">
        <f t="shared" ref="AT140:AV140" si="148">IF($AK140="n/a",1.03*AS140,IF($AK140&lt;0,1.01*AS140,IF($AK140&gt;10,1.1*AS140,(1+$AK140/100)*AS140)))</f>
        <v>1.0736308</v>
      </c>
      <c r="AU140" s="112">
        <f t="shared" si="148"/>
        <v>1.105839724</v>
      </c>
      <c r="AV140" s="112">
        <f t="shared" si="148"/>
        <v>1.139014916</v>
      </c>
      <c r="AW140" s="103">
        <f t="shared" si="14"/>
        <v>5.37284544</v>
      </c>
      <c r="AX140" s="118">
        <f t="shared" si="15"/>
        <v>15.02893829</v>
      </c>
      <c r="AY140" s="119">
        <v>0.85</v>
      </c>
      <c r="AZ140" s="114">
        <v>9.030000000000001</v>
      </c>
      <c r="BA140" s="114">
        <v>-25.430000000000003</v>
      </c>
      <c r="BB140" s="114">
        <v>-16.73</v>
      </c>
      <c r="BC140" s="114">
        <v>-15.15</v>
      </c>
      <c r="BD140" s="42"/>
      <c r="BE140" s="17">
        <v>2005.0</v>
      </c>
      <c r="BF140" s="17">
        <f t="shared" si="16"/>
        <v>1</v>
      </c>
      <c r="BG140" s="120">
        <v>7.000000000000001</v>
      </c>
      <c r="BH140" s="108"/>
    </row>
    <row r="141" ht="11.25" customHeight="1">
      <c r="A141" s="55" t="s">
        <v>853</v>
      </c>
      <c r="B141" s="99" t="s">
        <v>854</v>
      </c>
      <c r="C141" s="100" t="s">
        <v>131</v>
      </c>
      <c r="D141" s="100" t="s">
        <v>132</v>
      </c>
      <c r="E141" s="101">
        <v>24.0</v>
      </c>
      <c r="F141" s="58">
        <v>142.0</v>
      </c>
      <c r="G141" s="58" t="s">
        <v>120</v>
      </c>
      <c r="H141" s="58" t="s">
        <v>120</v>
      </c>
      <c r="I141" s="102">
        <v>130.15</v>
      </c>
      <c r="J141" s="103">
        <f t="shared" si="2"/>
        <v>4.978870534</v>
      </c>
      <c r="K141" s="144">
        <v>1.62</v>
      </c>
      <c r="L141" s="73">
        <v>4.0</v>
      </c>
      <c r="M141" s="23">
        <f t="shared" si="3"/>
        <v>6.48</v>
      </c>
      <c r="N141" s="105" t="s">
        <v>443</v>
      </c>
      <c r="O141" s="145">
        <v>1.57</v>
      </c>
      <c r="P141" s="107">
        <v>43594.0</v>
      </c>
      <c r="Q141" s="107">
        <v>43626.0</v>
      </c>
      <c r="R141" s="23">
        <f t="shared" si="4"/>
        <v>3.184713376</v>
      </c>
      <c r="S141" s="108">
        <f t="array" ref="S141">IF(INDEX(Historical!$D$7:$D$1379,MATCH(B141,Historical!$B$7:$B$1403,0))=0,"n/a",(INDEX(Historical!$C$7:$C$1381,MATCH(B141,Historical!$B$7:$B$1403,0))/INDEX(Historical!$D$7:$D$1379,MATCH(B141,Historical!$B$7:$B$1403,0))-1)*100)</f>
        <v>3.542673108</v>
      </c>
      <c r="T141" s="108">
        <f t="array" ref="T141">IF(INDEX(Historical!$F$7:$F$1372,MATCH(B141,Historical!$B$7:$B$1403,0))=0,"n/a",((INDEX(Historical!$C$7:$C$1381,MATCH(B141,Historical!$B$7:$B$1403,0))/INDEX(Historical!$F$7:$F$1372,MATCH(B141,Historical!$B$7:$B$1403,0)))^(1/3)-1)*100)</f>
        <v>5.345525643</v>
      </c>
      <c r="U141" s="108">
        <f t="array" ref="U141">IF(INDEX(Historical!$H$7:$H$1372,MATCH(B141,Historical!$B$7:$B$1403,0))=0,"n/a",((INDEX(Historical!$C$7:$C$1381,MATCH(B141,Historical!$B$7:$B$1403,0))/INDEX(Historical!$H$7:$H$1372,MATCH(B141,Historical!$B$7:$B$1403,0)))^(1/5)-1)*100)</f>
        <v>8.63365922</v>
      </c>
      <c r="V141" s="108">
        <f t="array" ref="V141">IF(INDEX(Historical!$O$7:$O$1372,MATCH(B141,Historical!$B$7:$B$1403,0))=0,"n/a",((INDEX(Historical!$C$7:$C$1381,MATCH(B141,Historical!$B$7:$B$1403,0))/INDEX(Historical!$O$7:$O$1372,MATCH(B141,Historical!$B$7:$B$1403,0)))^(1/10)-1)*100)</f>
        <v>11.57766055</v>
      </c>
      <c r="W141" s="109">
        <f t="shared" si="5"/>
        <v>0.7457170803</v>
      </c>
      <c r="X141" s="110" t="str">
        <f t="shared" si="6"/>
        <v>n/a</v>
      </c>
      <c r="Y141" s="99"/>
      <c r="Z141" s="103">
        <f t="shared" si="7"/>
        <v>60.39142591</v>
      </c>
      <c r="AA141" s="112">
        <f t="shared" si="8"/>
        <v>12.12954334</v>
      </c>
      <c r="AB141" s="73">
        <v>12.0</v>
      </c>
      <c r="AC141" s="102">
        <v>10.73</v>
      </c>
      <c r="AD141" s="102">
        <v>1.67</v>
      </c>
      <c r="AE141" s="102">
        <v>1.51</v>
      </c>
      <c r="AF141" s="102">
        <v>6.42</v>
      </c>
      <c r="AG141" s="156">
        <v>50.7</v>
      </c>
      <c r="AH141" s="102">
        <v>-2.0</v>
      </c>
      <c r="AI141" s="102">
        <v>6.03</v>
      </c>
      <c r="AJ141" s="102">
        <v>-5.2</v>
      </c>
      <c r="AK141" s="102">
        <v>7.26</v>
      </c>
      <c r="AL141" s="113">
        <v>116330.0</v>
      </c>
      <c r="AM141" s="114">
        <v>0.1</v>
      </c>
      <c r="AN141" s="102">
        <v>3.69</v>
      </c>
      <c r="AO141" s="115">
        <f t="shared" si="9"/>
        <v>1.482986418</v>
      </c>
      <c r="AP141" s="116">
        <f t="shared" si="10"/>
        <v>13.61252975</v>
      </c>
      <c r="AQ141" s="117">
        <f t="shared" si="11"/>
        <v>86.03663704</v>
      </c>
      <c r="AR141" s="103">
        <f t="array" ref="AR141">INDEX(Historical!$C$7:$C$1381,MATCH(B141,Historical!$B$7:$B$1403,0))*IF(AH141="n/a",1.03,IF(AH141&lt;0,1.01,IF(AH141&gt;10,1.1,(1+AH141/100))))</f>
        <v>6.4943</v>
      </c>
      <c r="AS141" s="112">
        <f t="shared" si="12"/>
        <v>6.88590629</v>
      </c>
      <c r="AT141" s="112">
        <f t="shared" ref="AT141:AV141" si="149">IF($AK141="n/a",1.03*AS141,IF($AK141&lt;0,1.01*AS141,IF($AK141&gt;10,1.1*AS141,(1+$AK141/100)*AS141)))</f>
        <v>7.385823087</v>
      </c>
      <c r="AU141" s="112">
        <f t="shared" si="149"/>
        <v>7.922033843</v>
      </c>
      <c r="AV141" s="112">
        <f t="shared" si="149"/>
        <v>8.4971735</v>
      </c>
      <c r="AW141" s="103">
        <f t="shared" si="14"/>
        <v>37.18523672</v>
      </c>
      <c r="AX141" s="118">
        <f t="shared" si="15"/>
        <v>28.57106164</v>
      </c>
      <c r="AY141" s="119">
        <v>1.33</v>
      </c>
      <c r="AZ141" s="114">
        <v>2.6</v>
      </c>
      <c r="BA141" s="114">
        <v>-18.02</v>
      </c>
      <c r="BB141" s="114">
        <v>-7.95</v>
      </c>
      <c r="BC141" s="114">
        <v>-6.239999999999999</v>
      </c>
      <c r="BD141" s="42"/>
      <c r="BE141" s="17">
        <v>1996.0</v>
      </c>
      <c r="BF141" s="17">
        <f t="shared" si="16"/>
        <v>2</v>
      </c>
      <c r="BG141" s="120">
        <v>6.3</v>
      </c>
      <c r="BH141" s="15"/>
    </row>
    <row r="142" ht="11.25" customHeight="1">
      <c r="A142" s="55" t="s">
        <v>855</v>
      </c>
      <c r="B142" s="99" t="s">
        <v>856</v>
      </c>
      <c r="C142" s="100" t="s">
        <v>136</v>
      </c>
      <c r="D142" s="100" t="s">
        <v>153</v>
      </c>
      <c r="E142" s="101">
        <v>10.0</v>
      </c>
      <c r="F142" s="58">
        <v>372.0</v>
      </c>
      <c r="G142" s="58" t="s">
        <v>168</v>
      </c>
      <c r="H142" s="58" t="s">
        <v>168</v>
      </c>
      <c r="I142" s="150">
        <v>34.1</v>
      </c>
      <c r="J142" s="103">
        <f t="shared" si="2"/>
        <v>3.225806452</v>
      </c>
      <c r="K142" s="104">
        <v>0.55</v>
      </c>
      <c r="L142" s="73">
        <v>2.0</v>
      </c>
      <c r="M142" s="23">
        <f t="shared" si="3"/>
        <v>1.1</v>
      </c>
      <c r="N142" s="105" t="s">
        <v>857</v>
      </c>
      <c r="O142" s="106">
        <v>0.5</v>
      </c>
      <c r="P142" s="107">
        <v>43735.0</v>
      </c>
      <c r="Q142" s="107">
        <v>43753.0</v>
      </c>
      <c r="R142" s="23">
        <f t="shared" si="4"/>
        <v>10</v>
      </c>
      <c r="S142" s="108">
        <f t="array" ref="S142">IF(INDEX(Historical!$D$7:$D$1379,MATCH(B142,Historical!$B$7:$B$1403,0))=0,"n/a",(INDEX(Historical!$C$7:$C$1381,MATCH(B142,Historical!$B$7:$B$1403,0))/INDEX(Historical!$D$7:$D$1379,MATCH(B142,Historical!$B$7:$B$1403,0))-1)*100)</f>
        <v>40</v>
      </c>
      <c r="T142" s="108">
        <f t="array" ref="T142">IF(INDEX(Historical!$F$7:$F$1372,MATCH(B142,Historical!$B$7:$B$1403,0))=0,"n/a",((INDEX(Historical!$C$7:$C$1381,MATCH(B142,Historical!$B$7:$B$1403,0))/INDEX(Historical!$F$7:$F$1372,MATCH(B142,Historical!$B$7:$B$1403,0)))^(1/3)-1)*100)</f>
        <v>21.18413367</v>
      </c>
      <c r="U142" s="108">
        <f t="array" ref="U142">IF(INDEX(Historical!$H$7:$H$1372,MATCH(B142,Historical!$B$7:$B$1403,0))=0,"n/a",((INDEX(Historical!$C$7:$C$1381,MATCH(B142,Historical!$B$7:$B$1403,0))/INDEX(Historical!$H$7:$H$1372,MATCH(B142,Historical!$B$7:$B$1403,0)))^(1/5)-1)*100)</f>
        <v>15.08989427</v>
      </c>
      <c r="V142" s="108">
        <f t="array" ref="V142">IF(INDEX(Historical!$O$7:$O$1372,MATCH(B142,Historical!$B$7:$B$1403,0))=0,"n/a",((INDEX(Historical!$C$7:$C$1381,MATCH(B142,Historical!$B$7:$B$1403,0))/INDEX(Historical!$O$7:$O$1372,MATCH(B142,Historical!$B$7:$B$1403,0)))^(1/10)-1)*100)</f>
        <v>11.9363234</v>
      </c>
      <c r="W142" s="109">
        <f t="shared" si="5"/>
        <v>1.264199516</v>
      </c>
      <c r="X142" s="110">
        <f t="shared" si="6"/>
        <v>1.323674936</v>
      </c>
      <c r="Y142" s="133"/>
      <c r="Z142" s="103">
        <f t="shared" si="7"/>
        <v>34.48275862</v>
      </c>
      <c r="AA142" s="112">
        <f t="shared" si="8"/>
        <v>10.68965517</v>
      </c>
      <c r="AB142" s="73">
        <v>12.0</v>
      </c>
      <c r="AC142" s="102">
        <v>3.19</v>
      </c>
      <c r="AD142" s="102">
        <v>1.07</v>
      </c>
      <c r="AE142" s="102">
        <v>4.52</v>
      </c>
      <c r="AF142" s="102">
        <v>1.08</v>
      </c>
      <c r="AG142" s="102">
        <v>10.5</v>
      </c>
      <c r="AH142" s="102">
        <v>39.300000000000004</v>
      </c>
      <c r="AI142" s="102" t="s">
        <v>128</v>
      </c>
      <c r="AJ142" s="102">
        <v>11.4</v>
      </c>
      <c r="AK142" s="102">
        <v>10.0</v>
      </c>
      <c r="AL142" s="113">
        <v>2240.0</v>
      </c>
      <c r="AM142" s="114">
        <v>3.5999999999999996</v>
      </c>
      <c r="AN142" s="102">
        <v>0.07</v>
      </c>
      <c r="AO142" s="115">
        <f t="shared" si="9"/>
        <v>7.626045549</v>
      </c>
      <c r="AP142" s="116">
        <f t="shared" si="10"/>
        <v>18.31570072</v>
      </c>
      <c r="AQ142" s="117">
        <f t="shared" si="11"/>
        <v>-28.36876043</v>
      </c>
      <c r="AR142" s="103">
        <f t="array" ref="AR142">INDEX(Historical!$C$7:$C$1381,MATCH(B142,Historical!$B$7:$B$1403,0))*IF(AH142="n/a",1.03,IF(AH142&lt;0,1.01,IF(AH142&gt;10,1.1,(1+AH142/100))))</f>
        <v>1.155</v>
      </c>
      <c r="AS142" s="112">
        <f t="shared" si="12"/>
        <v>1.18965</v>
      </c>
      <c r="AT142" s="112">
        <f t="shared" ref="AT142:AV142" si="150">IF($AK142="n/a",1.03*AS142,IF($AK142&lt;0,1.01*AS142,IF($AK142&gt;10,1.1*AS142,(1+$AK142/100)*AS142)))</f>
        <v>1.308615</v>
      </c>
      <c r="AU142" s="112">
        <f t="shared" si="150"/>
        <v>1.4394765</v>
      </c>
      <c r="AV142" s="112">
        <f t="shared" si="150"/>
        <v>1.58342415</v>
      </c>
      <c r="AW142" s="103">
        <f t="shared" si="14"/>
        <v>6.67616565</v>
      </c>
      <c r="AX142" s="118">
        <f t="shared" si="15"/>
        <v>19.57819839</v>
      </c>
      <c r="AY142" s="119">
        <v>1.26</v>
      </c>
      <c r="AZ142" s="114">
        <v>6.43</v>
      </c>
      <c r="BA142" s="114">
        <v>-22.5</v>
      </c>
      <c r="BB142" s="114">
        <v>-17.86</v>
      </c>
      <c r="BC142" s="114">
        <v>-13.120000000000001</v>
      </c>
      <c r="BD142" s="42"/>
      <c r="BE142" s="17">
        <v>2010.0</v>
      </c>
      <c r="BF142" s="17">
        <f t="shared" si="16"/>
        <v>0</v>
      </c>
      <c r="BG142" s="120">
        <v>1.7999999999999998</v>
      </c>
      <c r="BH142" s="108"/>
    </row>
    <row r="143" ht="11.25" customHeight="1">
      <c r="A143" s="55" t="s">
        <v>858</v>
      </c>
      <c r="B143" s="99" t="s">
        <v>859</v>
      </c>
      <c r="C143" s="100" t="s">
        <v>118</v>
      </c>
      <c r="D143" s="100" t="s">
        <v>202</v>
      </c>
      <c r="E143" s="101">
        <v>10.0</v>
      </c>
      <c r="F143" s="58">
        <v>351.0</v>
      </c>
      <c r="G143" s="58" t="s">
        <v>168</v>
      </c>
      <c r="H143" s="58" t="s">
        <v>168</v>
      </c>
      <c r="I143" s="150">
        <v>148.0</v>
      </c>
      <c r="J143" s="103">
        <f t="shared" si="2"/>
        <v>1.351351351</v>
      </c>
      <c r="K143" s="104">
        <v>0.5</v>
      </c>
      <c r="L143" s="73">
        <v>4.0</v>
      </c>
      <c r="M143" s="23">
        <f t="shared" si="3"/>
        <v>2</v>
      </c>
      <c r="N143" s="105" t="s">
        <v>252</v>
      </c>
      <c r="O143" s="106">
        <v>0.43</v>
      </c>
      <c r="P143" s="107">
        <v>43601.0</v>
      </c>
      <c r="Q143" s="107">
        <v>43616.0</v>
      </c>
      <c r="R143" s="23">
        <f t="shared" si="4"/>
        <v>16.27906977</v>
      </c>
      <c r="S143" s="108">
        <f t="array" ref="S143">IF(INDEX(Historical!$D$7:$D$1379,MATCH(B143,Historical!$B$7:$B$1403,0))=0,"n/a",(INDEX(Historical!$C$7:$C$1381,MATCH(B143,Historical!$B$7:$B$1403,0))/INDEX(Historical!$D$7:$D$1379,MATCH(B143,Historical!$B$7:$B$1403,0))-1)*100)</f>
        <v>16.26506024</v>
      </c>
      <c r="T143" s="108">
        <f t="array" ref="T143">IF(INDEX(Historical!$F$7:$F$1372,MATCH(B143,Historical!$B$7:$B$1403,0))=0,"n/a",((INDEX(Historical!$C$7:$C$1381,MATCH(B143,Historical!$B$7:$B$1403,0))/INDEX(Historical!$F$7:$F$1372,MATCH(B143,Historical!$B$7:$B$1403,0)))^(1/3)-1)*100)</f>
        <v>12.93212588</v>
      </c>
      <c r="U143" s="108">
        <f t="array" ref="U143">IF(INDEX(Historical!$H$7:$H$1372,MATCH(B143,Historical!$B$7:$B$1403,0))=0,"n/a",((INDEX(Historical!$C$7:$C$1381,MATCH(B143,Historical!$B$7:$B$1403,0))/INDEX(Historical!$H$7:$H$1372,MATCH(B143,Historical!$B$7:$B$1403,0)))^(1/5)-1)*100)</f>
        <v>12.52129098</v>
      </c>
      <c r="V143" s="108">
        <f t="array" ref="V143">IF(INDEX(Historical!$O$7:$O$1372,MATCH(B143,Historical!$B$7:$B$1403,0))=0,"n/a",((INDEX(Historical!$C$7:$C$1381,MATCH(B143,Historical!$B$7:$B$1403,0))/INDEX(Historical!$O$7:$O$1372,MATCH(B143,Historical!$B$7:$B$1403,0)))^(1/10)-1)*100)</f>
        <v>14.92952378</v>
      </c>
      <c r="W143" s="109">
        <f t="shared" si="5"/>
        <v>0.8386932607</v>
      </c>
      <c r="X143" s="110">
        <f t="shared" si="6"/>
        <v>1.128044232</v>
      </c>
      <c r="Y143" s="149"/>
      <c r="Z143" s="103">
        <f t="shared" si="7"/>
        <v>35.90664273</v>
      </c>
      <c r="AA143" s="112">
        <f t="shared" si="8"/>
        <v>26.57091562</v>
      </c>
      <c r="AB143" s="73">
        <v>12.0</v>
      </c>
      <c r="AC143" s="102">
        <v>5.57</v>
      </c>
      <c r="AD143" s="102">
        <v>2.31</v>
      </c>
      <c r="AE143" s="102">
        <v>4.52</v>
      </c>
      <c r="AF143" s="102">
        <v>5.18</v>
      </c>
      <c r="AG143" s="102">
        <v>20.599999999999998</v>
      </c>
      <c r="AH143" s="102">
        <v>20.0</v>
      </c>
      <c r="AI143" s="102">
        <v>7.86</v>
      </c>
      <c r="AJ143" s="102">
        <v>11.1</v>
      </c>
      <c r="AK143" s="102">
        <v>11.5</v>
      </c>
      <c r="AL143" s="113">
        <v>11270.0</v>
      </c>
      <c r="AM143" s="114">
        <v>0.4</v>
      </c>
      <c r="AN143" s="102">
        <v>0.39</v>
      </c>
      <c r="AO143" s="115">
        <f t="shared" si="9"/>
        <v>-12.69827329</v>
      </c>
      <c r="AP143" s="116">
        <f t="shared" si="10"/>
        <v>13.87264233</v>
      </c>
      <c r="AQ143" s="117">
        <f t="shared" si="11"/>
        <v>147.3300475</v>
      </c>
      <c r="AR143" s="103">
        <f t="array" ref="AR143">INDEX(Historical!$C$7:$C$1381,MATCH(B143,Historical!$B$7:$B$1403,0))*IF(AH143="n/a",1.03,IF(AH143&lt;0,1.01,IF(AH143&gt;10,1.1,(1+AH143/100))))</f>
        <v>2.123</v>
      </c>
      <c r="AS143" s="112">
        <f t="shared" si="12"/>
        <v>2.2898678</v>
      </c>
      <c r="AT143" s="112">
        <f t="shared" ref="AT143:AV143" si="151">IF($AK143="n/a",1.03*AS143,IF($AK143&lt;0,1.01*AS143,IF($AK143&gt;10,1.1*AS143,(1+$AK143/100)*AS143)))</f>
        <v>2.51885458</v>
      </c>
      <c r="AU143" s="112">
        <f t="shared" si="151"/>
        <v>2.770740038</v>
      </c>
      <c r="AV143" s="112">
        <f t="shared" si="151"/>
        <v>3.047814042</v>
      </c>
      <c r="AW143" s="103">
        <f t="shared" si="14"/>
        <v>12.75027646</v>
      </c>
      <c r="AX143" s="118">
        <f t="shared" si="15"/>
        <v>8.615051662</v>
      </c>
      <c r="AY143" s="119">
        <v>1.2</v>
      </c>
      <c r="AZ143" s="114">
        <v>4.08</v>
      </c>
      <c r="BA143" s="114">
        <v>-16.919999999999998</v>
      </c>
      <c r="BB143" s="114">
        <v>-13.530000000000001</v>
      </c>
      <c r="BC143" s="114">
        <v>-10.0</v>
      </c>
      <c r="BD143" s="42"/>
      <c r="BE143" s="17">
        <v>2010.0</v>
      </c>
      <c r="BF143" s="17">
        <f t="shared" si="16"/>
        <v>0</v>
      </c>
      <c r="BG143" s="120">
        <v>11.899999999999999</v>
      </c>
      <c r="BH143" s="55"/>
    </row>
    <row r="144" ht="11.25" customHeight="1">
      <c r="A144" s="155" t="s">
        <v>860</v>
      </c>
      <c r="B144" s="99" t="s">
        <v>861</v>
      </c>
      <c r="C144" s="100" t="s">
        <v>141</v>
      </c>
      <c r="D144" s="100" t="s">
        <v>142</v>
      </c>
      <c r="E144" s="101">
        <v>17.0</v>
      </c>
      <c r="F144" s="58">
        <v>212.0</v>
      </c>
      <c r="G144" s="58" t="s">
        <v>121</v>
      </c>
      <c r="H144" s="58" t="s">
        <v>121</v>
      </c>
      <c r="I144" s="150">
        <v>119.78</v>
      </c>
      <c r="J144" s="103">
        <f t="shared" si="2"/>
        <v>2.504591752</v>
      </c>
      <c r="K144" s="104">
        <v>0.75</v>
      </c>
      <c r="L144" s="73">
        <v>4.0</v>
      </c>
      <c r="M144" s="23">
        <f t="shared" si="3"/>
        <v>3</v>
      </c>
      <c r="N144" s="105" t="s">
        <v>768</v>
      </c>
      <c r="O144" s="106">
        <v>0.73</v>
      </c>
      <c r="P144" s="107">
        <v>43728.0</v>
      </c>
      <c r="Q144" s="107">
        <v>43742.0</v>
      </c>
      <c r="R144" s="23">
        <f t="shared" si="4"/>
        <v>2.739726027</v>
      </c>
      <c r="S144" s="108">
        <f t="array" ref="S144">IF(INDEX(Historical!$D$7:$D$1379,MATCH(B144,Historical!$B$7:$B$1403,0))=0,"n/a",(INDEX(Historical!$C$7:$C$1381,MATCH(B144,Historical!$B$7:$B$1403,0))/INDEX(Historical!$D$7:$D$1379,MATCH(B144,Historical!$B$7:$B$1403,0))-1)*100)</f>
        <v>5.714285714</v>
      </c>
      <c r="T144" s="108">
        <f t="array" ref="T144">IF(INDEX(Historical!$F$7:$F$1372,MATCH(B144,Historical!$B$7:$B$1403,0))=0,"n/a",((INDEX(Historical!$C$7:$C$1381,MATCH(B144,Historical!$B$7:$B$1403,0))/INDEX(Historical!$F$7:$F$1372,MATCH(B144,Historical!$B$7:$B$1403,0)))^(1/3)-1)*100)</f>
        <v>8.459577599</v>
      </c>
      <c r="U144" s="108">
        <f t="array" ref="U144">IF(INDEX(Historical!$H$7:$H$1372,MATCH(B144,Historical!$B$7:$B$1403,0))=0,"n/a",((INDEX(Historical!$C$7:$C$1381,MATCH(B144,Historical!$B$7:$B$1403,0))/INDEX(Historical!$H$7:$H$1372,MATCH(B144,Historical!$B$7:$B$1403,0)))^(1/5)-1)*100)</f>
        <v>12.53550719</v>
      </c>
      <c r="V144" s="108">
        <f t="array" ref="V144">IF(INDEX(Historical!$O$7:$O$1372,MATCH(B144,Historical!$B$7:$B$1403,0))=0,"n/a",((INDEX(Historical!$C$7:$C$1381,MATCH(B144,Historical!$B$7:$B$1403,0))/INDEX(Historical!$O$7:$O$1372,MATCH(B144,Historical!$B$7:$B$1403,0)))^(1/10)-1)*100)</f>
        <v>11.46260047</v>
      </c>
      <c r="W144" s="109">
        <f t="shared" si="5"/>
        <v>1.093600638</v>
      </c>
      <c r="X144" s="110" t="str">
        <f t="shared" si="6"/>
        <v>n/a</v>
      </c>
      <c r="Y144" s="147"/>
      <c r="Z144" s="103">
        <f t="shared" si="7"/>
        <v>81.52173913</v>
      </c>
      <c r="AA144" s="112">
        <f t="shared" si="8"/>
        <v>32.54891304</v>
      </c>
      <c r="AB144" s="73">
        <v>12.0</v>
      </c>
      <c r="AC144" s="102">
        <v>3.68</v>
      </c>
      <c r="AD144" s="102">
        <v>8.56</v>
      </c>
      <c r="AE144" s="102">
        <v>2.72</v>
      </c>
      <c r="AF144" s="102">
        <v>2.22</v>
      </c>
      <c r="AG144" s="102">
        <v>5.7</v>
      </c>
      <c r="AH144" s="102">
        <v>-24.0</v>
      </c>
      <c r="AI144" s="102">
        <v>9.93</v>
      </c>
      <c r="AJ144" s="102">
        <v>-0.6</v>
      </c>
      <c r="AK144" s="102">
        <v>3.8</v>
      </c>
      <c r="AL144" s="113">
        <v>12840.0</v>
      </c>
      <c r="AM144" s="114">
        <v>0.2</v>
      </c>
      <c r="AN144" s="102">
        <v>0.73</v>
      </c>
      <c r="AO144" s="115">
        <f t="shared" si="9"/>
        <v>-17.5088141</v>
      </c>
      <c r="AP144" s="116">
        <f t="shared" si="10"/>
        <v>15.04009894</v>
      </c>
      <c r="AQ144" s="117">
        <f t="shared" si="11"/>
        <v>79.20638252</v>
      </c>
      <c r="AR144" s="103">
        <f t="array" ref="AR144">INDEX(Historical!$C$7:$C$1381,MATCH(B144,Historical!$B$7:$B$1403,0))*IF(AH144="n/a",1.03,IF(AH144&lt;0,1.01,IF(AH144&gt;10,1.1,(1+AH144/100))))</f>
        <v>2.9896</v>
      </c>
      <c r="AS144" s="112">
        <f t="shared" si="12"/>
        <v>3.28646728</v>
      </c>
      <c r="AT144" s="112">
        <f t="shared" ref="AT144:AV144" si="152">IF($AK144="n/a",1.03*AS144,IF($AK144&lt;0,1.01*AS144,IF($AK144&gt;10,1.1*AS144,(1+$AK144/100)*AS144)))</f>
        <v>3.411353037</v>
      </c>
      <c r="AU144" s="112">
        <f t="shared" si="152"/>
        <v>3.540984452</v>
      </c>
      <c r="AV144" s="112">
        <f t="shared" si="152"/>
        <v>3.675541861</v>
      </c>
      <c r="AW144" s="103">
        <f t="shared" si="14"/>
        <v>16.90394663</v>
      </c>
      <c r="AX144" s="118">
        <f t="shared" si="15"/>
        <v>14.1124951</v>
      </c>
      <c r="AY144" s="119">
        <v>0.82</v>
      </c>
      <c r="AZ144" s="114">
        <v>14.23</v>
      </c>
      <c r="BA144" s="114">
        <v>-21.69</v>
      </c>
      <c r="BB144" s="114">
        <v>-8.34</v>
      </c>
      <c r="BC144" s="114">
        <v>-8.61</v>
      </c>
      <c r="BD144" s="42"/>
      <c r="BE144" s="17">
        <v>2003.0</v>
      </c>
      <c r="BF144" s="17">
        <f t="shared" si="16"/>
        <v>1</v>
      </c>
      <c r="BG144" s="120">
        <v>2.7</v>
      </c>
      <c r="BH144" s="15"/>
    </row>
    <row r="145" ht="11.25" customHeight="1">
      <c r="A145" s="155" t="s">
        <v>862</v>
      </c>
      <c r="B145" s="99" t="s">
        <v>863</v>
      </c>
      <c r="C145" s="100" t="s">
        <v>141</v>
      </c>
      <c r="D145" s="100" t="s">
        <v>167</v>
      </c>
      <c r="E145" s="101">
        <v>10.0</v>
      </c>
      <c r="F145" s="58">
        <v>383.0</v>
      </c>
      <c r="G145" s="58" t="s">
        <v>121</v>
      </c>
      <c r="H145" s="58" t="s">
        <v>121</v>
      </c>
      <c r="I145" s="150">
        <v>36.96</v>
      </c>
      <c r="J145" s="103">
        <f t="shared" si="2"/>
        <v>5.546536797</v>
      </c>
      <c r="K145" s="104">
        <v>0.5125</v>
      </c>
      <c r="L145" s="73">
        <v>4.0</v>
      </c>
      <c r="M145" s="23">
        <f t="shared" si="3"/>
        <v>2.05</v>
      </c>
      <c r="N145" s="105" t="s">
        <v>154</v>
      </c>
      <c r="O145" s="106">
        <v>0.5</v>
      </c>
      <c r="P145" s="107">
        <v>43783.0</v>
      </c>
      <c r="Q145" s="107">
        <v>43815.0</v>
      </c>
      <c r="R145" s="23">
        <f t="shared" si="4"/>
        <v>2.5</v>
      </c>
      <c r="S145" s="108">
        <f t="array" ref="S145">IF(INDEX(Historical!$D$7:$D$1379,MATCH(B145,Historical!$B$7:$B$1403,0))=0,"n/a",(INDEX(Historical!$C$7:$C$1381,MATCH(B145,Historical!$B$7:$B$1403,0))/INDEX(Historical!$D$7:$D$1379,MATCH(B145,Historical!$B$7:$B$1403,0))-1)*100)</f>
        <v>4.545454545</v>
      </c>
      <c r="T145" s="108">
        <f t="array" ref="T145">IF(INDEX(Historical!$F$7:$F$1372,MATCH(B145,Historical!$B$7:$B$1403,0))=0,"n/a",((INDEX(Historical!$C$7:$C$1381,MATCH(B145,Historical!$B$7:$B$1403,0))/INDEX(Historical!$F$7:$F$1372,MATCH(B145,Historical!$B$7:$B$1403,0)))^(1/3)-1)*100)</f>
        <v>4.128301284</v>
      </c>
      <c r="U145" s="108">
        <f t="array" ref="U145">IF(INDEX(Historical!$H$7:$H$1372,MATCH(B145,Historical!$B$7:$B$1403,0))=0,"n/a",((INDEX(Historical!$C$7:$C$1381,MATCH(B145,Historical!$B$7:$B$1403,0))/INDEX(Historical!$H$7:$H$1372,MATCH(B145,Historical!$B$7:$B$1403,0)))^(1/5)-1)*100)</f>
        <v>6.918824038</v>
      </c>
      <c r="V145" s="108">
        <f t="array" ref="V145">IF(INDEX(Historical!$O$7:$O$1372,MATCH(B145,Historical!$B$7:$B$1403,0))=0,"n/a",((INDEX(Historical!$C$7:$C$1381,MATCH(B145,Historical!$B$7:$B$1403,0))/INDEX(Historical!$O$7:$O$1372,MATCH(B145,Historical!$B$7:$B$1403,0)))^(1/10)-1)*100)</f>
        <v>19.95688876</v>
      </c>
      <c r="W145" s="109">
        <f t="shared" si="5"/>
        <v>0.3466885105</v>
      </c>
      <c r="X145" s="110">
        <f t="shared" si="6"/>
        <v>0.3760230455</v>
      </c>
      <c r="Y145" s="147"/>
      <c r="Z145" s="103">
        <f t="shared" si="7"/>
        <v>66.7752443</v>
      </c>
      <c r="AA145" s="112">
        <f t="shared" si="8"/>
        <v>12.03908795</v>
      </c>
      <c r="AB145" s="73">
        <v>12.0</v>
      </c>
      <c r="AC145" s="102">
        <v>3.07</v>
      </c>
      <c r="AD145" s="102">
        <v>3.68</v>
      </c>
      <c r="AE145" s="102">
        <v>0.65</v>
      </c>
      <c r="AF145" s="102">
        <v>1.88</v>
      </c>
      <c r="AG145" s="102">
        <v>16.3</v>
      </c>
      <c r="AH145" s="102">
        <v>-21.8</v>
      </c>
      <c r="AI145" s="102">
        <v>6.710000000000001</v>
      </c>
      <c r="AJ145" s="102">
        <v>18.4</v>
      </c>
      <c r="AK145" s="102">
        <v>3.27</v>
      </c>
      <c r="AL145" s="113">
        <v>14500.0</v>
      </c>
      <c r="AM145" s="114">
        <v>0.3</v>
      </c>
      <c r="AN145" s="102">
        <v>1.27</v>
      </c>
      <c r="AO145" s="115">
        <f t="shared" si="9"/>
        <v>0.4262728863</v>
      </c>
      <c r="AP145" s="116">
        <f t="shared" si="10"/>
        <v>12.46536083</v>
      </c>
      <c r="AQ145" s="117">
        <f t="shared" si="11"/>
        <v>0.2961954347</v>
      </c>
      <c r="AR145" s="103">
        <f t="array" ref="AR145">INDEX(Historical!$C$7:$C$1381,MATCH(B145,Historical!$B$7:$B$1403,0))*IF(AH145="n/a",1.03,IF(AH145&lt;0,1.01,IF(AH145&gt;10,1.1,(1+AH145/100))))</f>
        <v>2.032625</v>
      </c>
      <c r="AS145" s="112">
        <f t="shared" si="12"/>
        <v>2.169014138</v>
      </c>
      <c r="AT145" s="112">
        <f t="shared" ref="AT145:AV145" si="153">IF($AK145="n/a",1.03*AS145,IF($AK145&lt;0,1.01*AS145,IF($AK145&gt;10,1.1*AS145,(1+$AK145/100)*AS145)))</f>
        <v>2.2399409</v>
      </c>
      <c r="AU145" s="112">
        <f t="shared" si="153"/>
        <v>2.313186967</v>
      </c>
      <c r="AV145" s="112">
        <f t="shared" si="153"/>
        <v>2.388828181</v>
      </c>
      <c r="AW145" s="103">
        <f t="shared" si="14"/>
        <v>11.14359519</v>
      </c>
      <c r="AX145" s="118">
        <f t="shared" si="15"/>
        <v>30.15041987</v>
      </c>
      <c r="AY145" s="119">
        <v>1.57</v>
      </c>
      <c r="AZ145" s="114">
        <v>1.4000000000000001</v>
      </c>
      <c r="BA145" s="114">
        <v>-22.939999999999998</v>
      </c>
      <c r="BB145" s="114">
        <v>-15.75</v>
      </c>
      <c r="BC145" s="114">
        <v>-14.000000000000002</v>
      </c>
      <c r="BD145" s="42"/>
      <c r="BE145" s="17">
        <v>2011.0</v>
      </c>
      <c r="BF145" s="17">
        <f t="shared" si="16"/>
        <v>0</v>
      </c>
      <c r="BG145" s="120">
        <v>3.5999999999999996</v>
      </c>
      <c r="BH145" s="108"/>
    </row>
    <row r="146" ht="11.25" customHeight="1">
      <c r="A146" s="220" t="s">
        <v>864</v>
      </c>
      <c r="B146" s="99" t="s">
        <v>865</v>
      </c>
      <c r="C146" s="100" t="s">
        <v>125</v>
      </c>
      <c r="D146" s="100" t="s">
        <v>731</v>
      </c>
      <c r="E146" s="101">
        <v>11.0</v>
      </c>
      <c r="F146" s="58">
        <v>316.0</v>
      </c>
      <c r="G146" s="58" t="s">
        <v>168</v>
      </c>
      <c r="H146" s="58" t="s">
        <v>168</v>
      </c>
      <c r="I146" s="150">
        <v>60.06</v>
      </c>
      <c r="J146" s="103">
        <f t="shared" si="2"/>
        <v>2.197802198</v>
      </c>
      <c r="K146" s="104">
        <v>0.33</v>
      </c>
      <c r="L146" s="73">
        <v>4.0</v>
      </c>
      <c r="M146" s="23">
        <f t="shared" si="3"/>
        <v>1.32</v>
      </c>
      <c r="N146" s="105" t="s">
        <v>592</v>
      </c>
      <c r="O146" s="106">
        <v>0.275</v>
      </c>
      <c r="P146" s="107">
        <v>43828.0</v>
      </c>
      <c r="Q146" s="107">
        <v>43844.0</v>
      </c>
      <c r="R146" s="23">
        <f t="shared" si="4"/>
        <v>20</v>
      </c>
      <c r="S146" s="108">
        <f t="array" ref="S146">IF(INDEX(Historical!$D$7:$D$1379,MATCH(B146,Historical!$B$7:$B$1403,0))=0,"n/a",(INDEX(Historical!$C$7:$C$1381,MATCH(B146,Historical!$B$7:$B$1403,0))/INDEX(Historical!$D$7:$D$1379,MATCH(B146,Historical!$B$7:$B$1403,0))-1)*100)</f>
        <v>30.95238095</v>
      </c>
      <c r="T146" s="108">
        <f t="array" ref="T146">IF(INDEX(Historical!$F$7:$F$1372,MATCH(B146,Historical!$B$7:$B$1403,0))=0,"n/a",((INDEX(Historical!$C$7:$C$1381,MATCH(B146,Historical!$B$7:$B$1403,0))/INDEX(Historical!$F$7:$F$1372,MATCH(B146,Historical!$B$7:$B$1403,0)))^(1/3)-1)*100)</f>
        <v>22.39034103</v>
      </c>
      <c r="U146" s="108">
        <f t="array" ref="U146">IF(INDEX(Historical!$H$7:$H$1372,MATCH(B146,Historical!$B$7:$B$1403,0))=0,"n/a",((INDEX(Historical!$C$7:$C$1381,MATCH(B146,Historical!$B$7:$B$1403,0))/INDEX(Historical!$H$7:$H$1372,MATCH(B146,Historical!$B$7:$B$1403,0)))^(1/5)-1)*100)</f>
        <v>18.04029591</v>
      </c>
      <c r="V146" s="108">
        <f t="array" ref="V146">IF(INDEX(Historical!$O$7:$O$1372,MATCH(B146,Historical!$B$7:$B$1403,0))=0,"n/a",((INDEX(Historical!$C$7:$C$1381,MATCH(B146,Historical!$B$7:$B$1403,0))/INDEX(Historical!$O$7:$O$1372,MATCH(B146,Historical!$B$7:$B$1403,0)))^(1/10)-1)*100)</f>
        <v>23.50622456</v>
      </c>
      <c r="W146" s="109">
        <f t="shared" si="5"/>
        <v>0.7674688835</v>
      </c>
      <c r="X146" s="110">
        <f t="shared" si="6"/>
        <v>2.95742556</v>
      </c>
      <c r="Y146" s="147"/>
      <c r="Z146" s="103">
        <f t="shared" si="7"/>
        <v>69.47368421</v>
      </c>
      <c r="AA146" s="112">
        <f t="shared" si="8"/>
        <v>31.61052632</v>
      </c>
      <c r="AB146" s="73">
        <v>12.0</v>
      </c>
      <c r="AC146" s="102">
        <v>1.9</v>
      </c>
      <c r="AD146" s="102">
        <v>2.64</v>
      </c>
      <c r="AE146" s="102">
        <v>2.7</v>
      </c>
      <c r="AF146" s="102">
        <v>4.13</v>
      </c>
      <c r="AG146" s="102">
        <v>13.200000000000001</v>
      </c>
      <c r="AH146" s="102">
        <v>25.1</v>
      </c>
      <c r="AI146" s="102">
        <v>6.909999999999999</v>
      </c>
      <c r="AJ146" s="102">
        <v>6.1</v>
      </c>
      <c r="AK146" s="102">
        <v>12.0</v>
      </c>
      <c r="AL146" s="113">
        <v>1920.0</v>
      </c>
      <c r="AM146" s="114">
        <v>0.2</v>
      </c>
      <c r="AN146" s="102">
        <v>0.06</v>
      </c>
      <c r="AO146" s="115">
        <f t="shared" si="9"/>
        <v>-11.3724282</v>
      </c>
      <c r="AP146" s="116">
        <f t="shared" si="10"/>
        <v>20.23809811</v>
      </c>
      <c r="AQ146" s="117">
        <f t="shared" si="11"/>
        <v>140.8793831</v>
      </c>
      <c r="AR146" s="103">
        <f t="array" ref="AR146">INDEX(Historical!$C$7:$C$1381,MATCH(B146,Historical!$B$7:$B$1403,0))*IF(AH146="n/a",1.03,IF(AH146&lt;0,1.01,IF(AH146&gt;10,1.1,(1+AH146/100))))</f>
        <v>1.21</v>
      </c>
      <c r="AS146" s="112">
        <f t="shared" si="12"/>
        <v>1.293611</v>
      </c>
      <c r="AT146" s="112">
        <f t="shared" ref="AT146:AV146" si="154">IF($AK146="n/a",1.03*AS146,IF($AK146&lt;0,1.01*AS146,IF($AK146&gt;10,1.1*AS146,(1+$AK146/100)*AS146)))</f>
        <v>1.4229721</v>
      </c>
      <c r="AU146" s="112">
        <f t="shared" si="154"/>
        <v>1.56526931</v>
      </c>
      <c r="AV146" s="112">
        <f t="shared" si="154"/>
        <v>1.721796241</v>
      </c>
      <c r="AW146" s="103">
        <f t="shared" si="14"/>
        <v>7.213648651</v>
      </c>
      <c r="AX146" s="118">
        <f t="shared" si="15"/>
        <v>12.01073701</v>
      </c>
      <c r="AY146" s="119">
        <v>0.78</v>
      </c>
      <c r="AZ146" s="114">
        <v>5.72</v>
      </c>
      <c r="BA146" s="114">
        <v>-26.22</v>
      </c>
      <c r="BB146" s="114">
        <v>-14.64</v>
      </c>
      <c r="BC146" s="114">
        <v>-13.139999999999999</v>
      </c>
      <c r="BD146" s="42"/>
      <c r="BE146" s="17">
        <v>2010.0</v>
      </c>
      <c r="BF146" s="17">
        <f t="shared" si="16"/>
        <v>0</v>
      </c>
      <c r="BG146" s="120">
        <v>7.3999999999999995</v>
      </c>
      <c r="BH146" s="15"/>
    </row>
    <row r="147" ht="11.25" customHeight="1">
      <c r="A147" s="55" t="s">
        <v>866</v>
      </c>
      <c r="B147" s="99" t="s">
        <v>867</v>
      </c>
      <c r="C147" s="100" t="s">
        <v>272</v>
      </c>
      <c r="D147" s="100" t="s">
        <v>273</v>
      </c>
      <c r="E147" s="101">
        <v>10.0</v>
      </c>
      <c r="F147" s="58">
        <v>388.0</v>
      </c>
      <c r="G147" s="58" t="s">
        <v>168</v>
      </c>
      <c r="H147" s="58" t="s">
        <v>168</v>
      </c>
      <c r="I147" s="150">
        <v>30.41</v>
      </c>
      <c r="J147" s="103">
        <f t="shared" si="2"/>
        <v>8.135481749</v>
      </c>
      <c r="K147" s="104">
        <v>0.6185</v>
      </c>
      <c r="L147" s="73">
        <v>4.0</v>
      </c>
      <c r="M147" s="23">
        <f t="shared" si="3"/>
        <v>2.474</v>
      </c>
      <c r="N147" s="105" t="s">
        <v>143</v>
      </c>
      <c r="O147" s="106">
        <v>0.611</v>
      </c>
      <c r="P147" s="107">
        <v>43811.0</v>
      </c>
      <c r="Q147" s="107">
        <v>43831.0</v>
      </c>
      <c r="R147" s="23">
        <f t="shared" si="4"/>
        <v>1.227495908</v>
      </c>
      <c r="S147" s="108">
        <f t="array" ref="S147">IF(INDEX(Historical!$D$7:$D$1379,MATCH(B147,Historical!$B$7:$B$1403,0))=0,"n/a",(INDEX(Historical!$C$7:$C$1381,MATCH(B147,Historical!$B$7:$B$1403,0))/INDEX(Historical!$D$7:$D$1379,MATCH(B147,Historical!$B$7:$B$1403,0))-1)*100)</f>
        <v>4</v>
      </c>
      <c r="T147" s="108">
        <f t="array" ref="T147">IF(INDEX(Historical!$F$7:$F$1372,MATCH(B147,Historical!$B$7:$B$1403,0))=0,"n/a",((INDEX(Historical!$C$7:$C$1381,MATCH(B147,Historical!$B$7:$B$1403,0))/INDEX(Historical!$F$7:$F$1372,MATCH(B147,Historical!$B$7:$B$1403,0)))^(1/3)-1)*100)</f>
        <v>6.822386164</v>
      </c>
      <c r="U147" s="108">
        <f t="array" ref="U147">IF(INDEX(Historical!$H$7:$H$1372,MATCH(B147,Historical!$B$7:$B$1403,0))=0,"n/a",((INDEX(Historical!$C$7:$C$1381,MATCH(B147,Historical!$B$7:$B$1403,0))/INDEX(Historical!$H$7:$H$1372,MATCH(B147,Historical!$B$7:$B$1403,0)))^(1/5)-1)*100)</f>
        <v>10.40353688</v>
      </c>
      <c r="V147" s="108" t="str">
        <f t="array" ref="V147">IF(INDEX(Historical!$O$7:$O$1372,MATCH(B147,Historical!$B$7:$B$1403,0))=0,"n/a",((INDEX(Historical!$C$7:$C$1381,MATCH(B147,Historical!$B$7:$B$1403,0))/INDEX(Historical!$O$7:$O$1372,MATCH(B147,Historical!$B$7:$B$1403,0)))^(1/10)-1)*100)</f>
        <v>n/a</v>
      </c>
      <c r="W147" s="109" t="str">
        <f t="shared" si="5"/>
        <v>n/a</v>
      </c>
      <c r="X147" s="110" t="str">
        <f t="shared" si="6"/>
        <v>n/a</v>
      </c>
      <c r="Y147" s="147"/>
      <c r="Z147" s="103">
        <f t="shared" si="7"/>
        <v>266.0215054</v>
      </c>
      <c r="AA147" s="112">
        <f t="shared" si="8"/>
        <v>32.69892473</v>
      </c>
      <c r="AB147" s="73">
        <v>12.0</v>
      </c>
      <c r="AC147" s="102">
        <v>0.93</v>
      </c>
      <c r="AD147" s="102">
        <v>4.09</v>
      </c>
      <c r="AE147" s="102">
        <v>2.04</v>
      </c>
      <c r="AF147" s="102">
        <v>5.96</v>
      </c>
      <c r="AG147" s="102">
        <v>16.7</v>
      </c>
      <c r="AH147" s="102">
        <v>-27.3</v>
      </c>
      <c r="AI147" s="102">
        <v>15.49</v>
      </c>
      <c r="AJ147" s="102">
        <v>-9.700000000000001</v>
      </c>
      <c r="AK147" s="102">
        <v>8.0</v>
      </c>
      <c r="AL147" s="113">
        <v>8710.0</v>
      </c>
      <c r="AM147" s="114">
        <v>0.1</v>
      </c>
      <c r="AN147" s="156">
        <v>5.96</v>
      </c>
      <c r="AO147" s="115">
        <f t="shared" si="9"/>
        <v>-14.1599061</v>
      </c>
      <c r="AP147" s="116">
        <f t="shared" si="10"/>
        <v>18.53901863</v>
      </c>
      <c r="AQ147" s="117">
        <f t="shared" si="11"/>
        <v>194.3056547</v>
      </c>
      <c r="AR147" s="103">
        <f t="array" ref="AR147">INDEX(Historical!$C$7:$C$1381,MATCH(B147,Historical!$B$7:$B$1403,0))*IF(AH147="n/a",1.03,IF(AH147&lt;0,1.01,IF(AH147&gt;10,1.1,(1+AH147/100))))</f>
        <v>2.46844</v>
      </c>
      <c r="AS147" s="112">
        <f t="shared" si="12"/>
        <v>2.715284</v>
      </c>
      <c r="AT147" s="112">
        <f t="shared" ref="AT147:AV147" si="155">IF($AK147="n/a",1.03*AS147,IF($AK147&lt;0,1.01*AS147,IF($AK147&gt;10,1.1*AS147,(1+$AK147/100)*AS147)))</f>
        <v>2.93250672</v>
      </c>
      <c r="AU147" s="112">
        <f t="shared" si="155"/>
        <v>3.167107258</v>
      </c>
      <c r="AV147" s="112">
        <f t="shared" si="155"/>
        <v>3.420475838</v>
      </c>
      <c r="AW147" s="103">
        <f t="shared" si="14"/>
        <v>14.70381382</v>
      </c>
      <c r="AX147" s="118">
        <f t="shared" si="15"/>
        <v>48.35190337</v>
      </c>
      <c r="AY147" s="119">
        <v>0.66</v>
      </c>
      <c r="AZ147" s="114">
        <v>3.8600000000000003</v>
      </c>
      <c r="BA147" s="114">
        <v>-17.03</v>
      </c>
      <c r="BB147" s="114">
        <v>-4.67</v>
      </c>
      <c r="BC147" s="114">
        <v>-4.89</v>
      </c>
      <c r="BD147" s="42"/>
      <c r="BE147" s="17">
        <v>2011.0</v>
      </c>
      <c r="BF147" s="17">
        <f t="shared" si="16"/>
        <v>0</v>
      </c>
      <c r="BG147" s="120">
        <v>2.0</v>
      </c>
      <c r="BH147" s="15"/>
    </row>
    <row r="148" ht="11.25" customHeight="1">
      <c r="A148" s="55" t="s">
        <v>868</v>
      </c>
      <c r="B148" s="99" t="s">
        <v>869</v>
      </c>
      <c r="C148" s="100" t="s">
        <v>136</v>
      </c>
      <c r="D148" s="100" t="s">
        <v>153</v>
      </c>
      <c r="E148" s="101">
        <v>15.0</v>
      </c>
      <c r="F148" s="58">
        <v>271.0</v>
      </c>
      <c r="G148" s="58" t="s">
        <v>168</v>
      </c>
      <c r="H148" s="58" t="s">
        <v>168</v>
      </c>
      <c r="I148" s="150">
        <v>23.9</v>
      </c>
      <c r="J148" s="103">
        <f t="shared" si="2"/>
        <v>4.518828452</v>
      </c>
      <c r="K148" s="104">
        <v>0.27</v>
      </c>
      <c r="L148" s="73">
        <v>4.0</v>
      </c>
      <c r="M148" s="23">
        <f t="shared" si="3"/>
        <v>1.08</v>
      </c>
      <c r="N148" s="105" t="s">
        <v>179</v>
      </c>
      <c r="O148" s="106">
        <v>0.26</v>
      </c>
      <c r="P148" s="107">
        <v>43825.0</v>
      </c>
      <c r="Q148" s="107">
        <v>43830.0</v>
      </c>
      <c r="R148" s="23">
        <f t="shared" si="4"/>
        <v>3.846153846</v>
      </c>
      <c r="S148" s="108">
        <f t="array" ref="S148">IF(INDEX(Historical!$D$7:$D$1379,MATCH(B148,Historical!$B$7:$B$1403,0))=0,"n/a",(INDEX(Historical!$C$7:$C$1381,MATCH(B148,Historical!$B$7:$B$1403,0))/INDEX(Historical!$D$7:$D$1379,MATCH(B148,Historical!$B$7:$B$1403,0))-1)*100)</f>
        <v>0.9615384615</v>
      </c>
      <c r="T148" s="108">
        <f t="array" ref="T148">IF(INDEX(Historical!$F$7:$F$1372,MATCH(B148,Historical!$B$7:$B$1403,0))=0,"n/a",((INDEX(Historical!$C$7:$C$1381,MATCH(B148,Historical!$B$7:$B$1403,0))/INDEX(Historical!$F$7:$F$1372,MATCH(B148,Historical!$B$7:$B$1403,0)))^(1/3)-1)*100)</f>
        <v>2.326410809</v>
      </c>
      <c r="U148" s="108">
        <f t="array" ref="U148">IF(INDEX(Historical!$H$7:$H$1372,MATCH(B148,Historical!$B$7:$B$1403,0))=0,"n/a",((INDEX(Historical!$C$7:$C$1381,MATCH(B148,Historical!$B$7:$B$1403,0))/INDEX(Historical!$H$7:$H$1372,MATCH(B148,Historical!$B$7:$B$1403,0)))^(1/5)-1)*100)</f>
        <v>3.361751144</v>
      </c>
      <c r="V148" s="108">
        <f t="array" ref="V148">IF(INDEX(Historical!$O$7:$O$1372,MATCH(B148,Historical!$B$7:$B$1403,0))=0,"n/a",((INDEX(Historical!$C$7:$C$1381,MATCH(B148,Historical!$B$7:$B$1403,0))/INDEX(Historical!$O$7:$O$1372,MATCH(B148,Historical!$B$7:$B$1403,0)))^(1/10)-1)*100)</f>
        <v>7.48847771</v>
      </c>
      <c r="W148" s="109">
        <f t="shared" si="5"/>
        <v>0.4489231689</v>
      </c>
      <c r="X148" s="110" t="str">
        <f t="shared" si="6"/>
        <v>n/a</v>
      </c>
      <c r="Y148" s="149"/>
      <c r="Z148" s="103" t="str">
        <f t="shared" si="7"/>
        <v>n/a</v>
      </c>
      <c r="AA148" s="112" t="str">
        <f t="shared" si="8"/>
        <v>n/a</v>
      </c>
      <c r="AB148" s="73">
        <v>12.0</v>
      </c>
      <c r="AC148" s="102" t="s">
        <v>128</v>
      </c>
      <c r="AD148" s="102" t="s">
        <v>128</v>
      </c>
      <c r="AE148" s="102" t="s">
        <v>128</v>
      </c>
      <c r="AF148" s="102" t="s">
        <v>128</v>
      </c>
      <c r="AG148" s="102" t="s">
        <v>128</v>
      </c>
      <c r="AH148" s="102" t="s">
        <v>128</v>
      </c>
      <c r="AI148" s="102" t="s">
        <v>128</v>
      </c>
      <c r="AJ148" s="102" t="s">
        <v>128</v>
      </c>
      <c r="AK148" s="102" t="s">
        <v>128</v>
      </c>
      <c r="AL148" s="113" t="s">
        <v>128</v>
      </c>
      <c r="AM148" s="114" t="s">
        <v>128</v>
      </c>
      <c r="AN148" s="102" t="s">
        <v>128</v>
      </c>
      <c r="AO148" s="115" t="str">
        <f t="shared" si="9"/>
        <v>n/a</v>
      </c>
      <c r="AP148" s="116">
        <f t="shared" si="10"/>
        <v>7.880579596</v>
      </c>
      <c r="AQ148" s="117" t="str">
        <f t="shared" si="11"/>
        <v>n/a</v>
      </c>
      <c r="AR148" s="103">
        <f t="array" ref="AR148">INDEX(Historical!$C$7:$C$1381,MATCH(B148,Historical!$B$7:$B$1403,0))*IF(AH148="n/a",1.03,IF(AH148&lt;0,1.01,IF(AH148&gt;10,1.1,(1+AH148/100))))</f>
        <v>1.0815</v>
      </c>
      <c r="AS148" s="112">
        <f t="shared" si="12"/>
        <v>1.113945</v>
      </c>
      <c r="AT148" s="112">
        <f t="shared" ref="AT148:AV148" si="156">IF($AK148="n/a",1.03*AS148,IF($AK148&lt;0,1.01*AS148,IF($AK148&gt;10,1.1*AS148,(1+$AK148/100)*AS148)))</f>
        <v>1.14736335</v>
      </c>
      <c r="AU148" s="112">
        <f t="shared" si="156"/>
        <v>1.181784251</v>
      </c>
      <c r="AV148" s="112">
        <f t="shared" si="156"/>
        <v>1.217237778</v>
      </c>
      <c r="AW148" s="103">
        <f t="shared" si="14"/>
        <v>5.741830379</v>
      </c>
      <c r="AX148" s="118">
        <f t="shared" si="15"/>
        <v>24.02439489</v>
      </c>
      <c r="AY148" s="119" t="s">
        <v>128</v>
      </c>
      <c r="AZ148" s="114" t="s">
        <v>128</v>
      </c>
      <c r="BA148" s="114" t="s">
        <v>128</v>
      </c>
      <c r="BB148" s="114" t="s">
        <v>128</v>
      </c>
      <c r="BC148" s="114" t="s">
        <v>128</v>
      </c>
      <c r="BD148" s="42" t="s">
        <v>112</v>
      </c>
      <c r="BE148" s="17">
        <v>2007.0</v>
      </c>
      <c r="BF148" s="17">
        <f t="shared" si="16"/>
        <v>1</v>
      </c>
      <c r="BG148" s="120" t="s">
        <v>128</v>
      </c>
      <c r="BH148" s="55"/>
    </row>
    <row r="149" ht="11.25" customHeight="1">
      <c r="A149" s="121" t="s">
        <v>870</v>
      </c>
      <c r="B149" s="122" t="s">
        <v>871</v>
      </c>
      <c r="C149" s="100" t="s">
        <v>136</v>
      </c>
      <c r="D149" s="100" t="s">
        <v>183</v>
      </c>
      <c r="E149" s="123">
        <v>10.0</v>
      </c>
      <c r="F149" s="58">
        <v>352.0</v>
      </c>
      <c r="G149" s="124" t="s">
        <v>120</v>
      </c>
      <c r="H149" s="124" t="s">
        <v>120</v>
      </c>
      <c r="I149" s="216">
        <v>14.4</v>
      </c>
      <c r="J149" s="126">
        <f t="shared" si="2"/>
        <v>8.611111111</v>
      </c>
      <c r="K149" s="127">
        <v>0.31</v>
      </c>
      <c r="L149" s="128">
        <v>4.0</v>
      </c>
      <c r="M149" s="129">
        <f t="shared" si="3"/>
        <v>1.24</v>
      </c>
      <c r="N149" s="130" t="s">
        <v>138</v>
      </c>
      <c r="O149" s="131">
        <v>0.3</v>
      </c>
      <c r="P149" s="132">
        <v>43594.0</v>
      </c>
      <c r="Q149" s="132">
        <v>43619.0</v>
      </c>
      <c r="R149" s="129">
        <f t="shared" si="4"/>
        <v>3.333333333</v>
      </c>
      <c r="S149" s="108">
        <f t="array" ref="S149">IF(INDEX(Historical!$D$7:$D$1379,MATCH(B149,Historical!$B$7:$B$1403,0))=0,"n/a",(INDEX(Historical!$C$7:$C$1381,MATCH(B149,Historical!$B$7:$B$1403,0))/INDEX(Historical!$D$7:$D$1379,MATCH(B149,Historical!$B$7:$B$1403,0))-1)*100)</f>
        <v>3.361344538</v>
      </c>
      <c r="T149" s="108">
        <f t="array" ref="T149">IF(INDEX(Historical!$F$7:$F$1372,MATCH(B149,Historical!$B$7:$B$1403,0))=0,"n/a",((INDEX(Historical!$C$7:$C$1381,MATCH(B149,Historical!$B$7:$B$1403,0))/INDEX(Historical!$F$7:$F$1372,MATCH(B149,Historical!$B$7:$B$1403,0)))^(1/3)-1)*100)</f>
        <v>3.48102239</v>
      </c>
      <c r="U149" s="108">
        <f t="array" ref="U149">IF(INDEX(Historical!$H$7:$H$1372,MATCH(B149,Historical!$B$7:$B$1403,0))=0,"n/a",((INDEX(Historical!$C$7:$C$1381,MATCH(B149,Historical!$B$7:$B$1403,0))/INDEX(Historical!$H$7:$H$1372,MATCH(B149,Historical!$B$7:$B$1403,0)))^(1/5)-1)*100)</f>
        <v>4.756287562</v>
      </c>
      <c r="V149" s="108">
        <f t="array" ref="V149">IF(INDEX(Historical!$O$7:$O$1372,MATCH(B149,Historical!$B$7:$B$1403,0))=0,"n/a",((INDEX(Historical!$C$7:$C$1381,MATCH(B149,Historical!$B$7:$B$1403,0))/INDEX(Historical!$O$7:$O$1372,MATCH(B149,Historical!$B$7:$B$1403,0)))^(1/10)-1)*100)</f>
        <v>11.68060291</v>
      </c>
      <c r="W149" s="109">
        <f t="shared" si="5"/>
        <v>0.4071953818</v>
      </c>
      <c r="X149" s="110">
        <f t="shared" si="6"/>
        <v>2.161948892</v>
      </c>
      <c r="Y149" s="229"/>
      <c r="Z149" s="126">
        <f t="shared" si="7"/>
        <v>98.41269841</v>
      </c>
      <c r="AA149" s="134">
        <f t="shared" si="8"/>
        <v>11.42857143</v>
      </c>
      <c r="AB149" s="128">
        <v>12.0</v>
      </c>
      <c r="AC149" s="125">
        <v>1.26</v>
      </c>
      <c r="AD149" s="125">
        <v>5.08</v>
      </c>
      <c r="AE149" s="125">
        <v>1.1</v>
      </c>
      <c r="AF149" s="125">
        <v>0.7</v>
      </c>
      <c r="AG149" s="125">
        <v>6.4</v>
      </c>
      <c r="AH149" s="125">
        <v>-7.5</v>
      </c>
      <c r="AI149" s="125">
        <v>0.48</v>
      </c>
      <c r="AJ149" s="125">
        <v>2.1999999999999997</v>
      </c>
      <c r="AK149" s="125">
        <v>2.25</v>
      </c>
      <c r="AL149" s="135">
        <v>6740.0</v>
      </c>
      <c r="AM149" s="136">
        <v>0.3</v>
      </c>
      <c r="AN149" s="125">
        <v>0.81</v>
      </c>
      <c r="AO149" s="137">
        <f t="shared" si="9"/>
        <v>1.938827245</v>
      </c>
      <c r="AP149" s="138">
        <f t="shared" si="10"/>
        <v>13.36739867</v>
      </c>
      <c r="AQ149" s="139">
        <f t="shared" si="11"/>
        <v>-40.3715206</v>
      </c>
      <c r="AR149" s="103">
        <f t="array" ref="AR149">INDEX(Historical!$C$7:$C$1381,MATCH(B149,Historical!$B$7:$B$1403,0))*IF(AH149="n/a",1.03,IF(AH149&lt;0,1.01,IF(AH149&gt;10,1.1,(1+AH149/100))))</f>
        <v>1.2423</v>
      </c>
      <c r="AS149" s="134">
        <f t="shared" si="12"/>
        <v>1.24826304</v>
      </c>
      <c r="AT149" s="134">
        <f t="shared" ref="AT149:AV149" si="157">IF($AK149="n/a",1.03*AS149,IF($AK149&lt;0,1.01*AS149,IF($AK149&gt;10,1.1*AS149,(1+$AK149/100)*AS149)))</f>
        <v>1.276348958</v>
      </c>
      <c r="AU149" s="134">
        <f t="shared" si="157"/>
        <v>1.30506681</v>
      </c>
      <c r="AV149" s="134">
        <f t="shared" si="157"/>
        <v>1.334430813</v>
      </c>
      <c r="AW149" s="126">
        <f t="shared" si="14"/>
        <v>6.406409622</v>
      </c>
      <c r="AX149" s="140">
        <f t="shared" si="15"/>
        <v>44.48895571</v>
      </c>
      <c r="AY149" s="141">
        <v>1.53</v>
      </c>
      <c r="AZ149" s="136">
        <v>-1.0</v>
      </c>
      <c r="BA149" s="136">
        <v>-35.08</v>
      </c>
      <c r="BB149" s="136">
        <v>-19.17</v>
      </c>
      <c r="BC149" s="136">
        <v>-19.74</v>
      </c>
      <c r="BD149" s="142"/>
      <c r="BE149" s="17">
        <v>2010.0</v>
      </c>
      <c r="BF149" s="17">
        <f t="shared" si="16"/>
        <v>0</v>
      </c>
      <c r="BG149" s="143">
        <v>1.7000000000000002</v>
      </c>
      <c r="BH149" s="224"/>
    </row>
    <row r="150" ht="11.25" customHeight="1">
      <c r="A150" s="155" t="s">
        <v>872</v>
      </c>
      <c r="B150" s="99" t="s">
        <v>873</v>
      </c>
      <c r="C150" s="100" t="s">
        <v>118</v>
      </c>
      <c r="D150" s="100" t="s">
        <v>227</v>
      </c>
      <c r="E150" s="101">
        <v>17.0</v>
      </c>
      <c r="F150" s="58">
        <v>222.0</v>
      </c>
      <c r="G150" s="58" t="s">
        <v>168</v>
      </c>
      <c r="H150" s="58" t="s">
        <v>168</v>
      </c>
      <c r="I150" s="150">
        <v>96.44</v>
      </c>
      <c r="J150" s="103">
        <f t="shared" si="2"/>
        <v>1.119867275</v>
      </c>
      <c r="K150" s="104">
        <v>0.27</v>
      </c>
      <c r="L150" s="73">
        <v>4.0</v>
      </c>
      <c r="M150" s="23">
        <f t="shared" si="3"/>
        <v>1.08</v>
      </c>
      <c r="N150" s="105" t="s">
        <v>169</v>
      </c>
      <c r="O150" s="106">
        <v>0.26</v>
      </c>
      <c r="P150" s="107">
        <v>43867.0</v>
      </c>
      <c r="Q150" s="107">
        <v>43881.0</v>
      </c>
      <c r="R150" s="23">
        <f t="shared" si="4"/>
        <v>3.846153846</v>
      </c>
      <c r="S150" s="108">
        <f t="array" ref="S150">IF(INDEX(Historical!$D$7:$D$1379,MATCH(B150,Historical!$B$7:$B$1403,0))=0,"n/a",(INDEX(Historical!$C$7:$C$1381,MATCH(B150,Historical!$B$7:$B$1403,0))/INDEX(Historical!$D$7:$D$1379,MATCH(B150,Historical!$B$7:$B$1403,0))-1)*100)</f>
        <v>8.333333333</v>
      </c>
      <c r="T150" s="108">
        <f t="array" ref="T150">IF(INDEX(Historical!$F$7:$F$1372,MATCH(B150,Historical!$B$7:$B$1403,0))=0,"n/a",((INDEX(Historical!$C$7:$C$1381,MATCH(B150,Historical!$B$7:$B$1403,0))/INDEX(Historical!$F$7:$F$1372,MATCH(B150,Historical!$B$7:$B$1403,0)))^(1/3)-1)*100)</f>
        <v>5.726427035</v>
      </c>
      <c r="U150" s="108">
        <f t="array" ref="U150">IF(INDEX(Historical!$H$7:$H$1372,MATCH(B150,Historical!$B$7:$B$1403,0))=0,"n/a",((INDEX(Historical!$C$7:$C$1381,MATCH(B150,Historical!$B$7:$B$1403,0))/INDEX(Historical!$H$7:$H$1372,MATCH(B150,Historical!$B$7:$B$1403,0)))^(1/5)-1)*100)</f>
        <v>5.387395206</v>
      </c>
      <c r="V150" s="108">
        <f t="array" ref="V150">IF(INDEX(Historical!$O$7:$O$1372,MATCH(B150,Historical!$B$7:$B$1403,0))=0,"n/a",((INDEX(Historical!$C$7:$C$1381,MATCH(B150,Historical!$B$7:$B$1403,0))/INDEX(Historical!$O$7:$O$1372,MATCH(B150,Historical!$B$7:$B$1403,0)))^(1/10)-1)*100)</f>
        <v>8.982826254</v>
      </c>
      <c r="W150" s="109">
        <f t="shared" si="5"/>
        <v>0.5997438951</v>
      </c>
      <c r="X150" s="110">
        <f t="shared" si="6"/>
        <v>0.5855864355</v>
      </c>
      <c r="Y150" s="147"/>
      <c r="Z150" s="103">
        <f t="shared" si="7"/>
        <v>22.64150943</v>
      </c>
      <c r="AA150" s="112">
        <f t="shared" si="8"/>
        <v>20.21802935</v>
      </c>
      <c r="AB150" s="73">
        <v>12.0</v>
      </c>
      <c r="AC150" s="102">
        <v>4.77</v>
      </c>
      <c r="AD150" s="102">
        <v>1.54</v>
      </c>
      <c r="AE150" s="102">
        <v>1.12</v>
      </c>
      <c r="AF150" s="102">
        <v>4.69</v>
      </c>
      <c r="AG150" s="102">
        <v>21.9</v>
      </c>
      <c r="AH150" s="102">
        <v>-50.2</v>
      </c>
      <c r="AI150" s="102">
        <v>14.729999999999999</v>
      </c>
      <c r="AJ150" s="102">
        <v>9.2</v>
      </c>
      <c r="AK150" s="102">
        <v>13.139999999999999</v>
      </c>
      <c r="AL150" s="113">
        <v>10300.0</v>
      </c>
      <c r="AM150" s="114">
        <v>2.6</v>
      </c>
      <c r="AN150" s="102">
        <v>0.59</v>
      </c>
      <c r="AO150" s="115">
        <f t="shared" si="9"/>
        <v>-13.71076687</v>
      </c>
      <c r="AP150" s="116">
        <f t="shared" si="10"/>
        <v>6.507262481</v>
      </c>
      <c r="AQ150" s="117">
        <f t="shared" si="11"/>
        <v>105.2884774</v>
      </c>
      <c r="AR150" s="103">
        <f t="array" ref="AR150">INDEX(Historical!$C$7:$C$1381,MATCH(B150,Historical!$B$7:$B$1403,0))*IF(AH150="n/a",1.03,IF(AH150&lt;0,1.01,IF(AH150&gt;10,1.1,(1+AH150/100))))</f>
        <v>1.0504</v>
      </c>
      <c r="AS150" s="112">
        <f t="shared" si="12"/>
        <v>1.15544</v>
      </c>
      <c r="AT150" s="112">
        <f t="shared" ref="AT150:AV150" si="158">IF($AK150="n/a",1.03*AS150,IF($AK150&lt;0,1.01*AS150,IF($AK150&gt;10,1.1*AS150,(1+$AK150/100)*AS150)))</f>
        <v>1.270984</v>
      </c>
      <c r="AU150" s="112">
        <f t="shared" si="158"/>
        <v>1.3980824</v>
      </c>
      <c r="AV150" s="112">
        <f t="shared" si="158"/>
        <v>1.53789064</v>
      </c>
      <c r="AW150" s="103">
        <f t="shared" si="14"/>
        <v>6.41279704</v>
      </c>
      <c r="AX150" s="118">
        <f t="shared" si="15"/>
        <v>6.64951995</v>
      </c>
      <c r="AY150" s="119">
        <v>1.08</v>
      </c>
      <c r="AZ150" s="114">
        <v>15.299999999999999</v>
      </c>
      <c r="BA150" s="114">
        <v>-21.14</v>
      </c>
      <c r="BB150" s="114">
        <v>-15.1</v>
      </c>
      <c r="BC150" s="114">
        <v>-9.51</v>
      </c>
      <c r="BD150" s="42"/>
      <c r="BE150" s="17">
        <v>2004.0</v>
      </c>
      <c r="BF150" s="17">
        <f t="shared" si="16"/>
        <v>1</v>
      </c>
      <c r="BG150" s="120">
        <v>8.9</v>
      </c>
      <c r="BH150" s="108"/>
    </row>
    <row r="151" ht="11.25" customHeight="1">
      <c r="A151" s="155" t="s">
        <v>874</v>
      </c>
      <c r="B151" s="99" t="s">
        <v>875</v>
      </c>
      <c r="C151" s="100" t="s">
        <v>125</v>
      </c>
      <c r="D151" s="100" t="s">
        <v>126</v>
      </c>
      <c r="E151" s="101">
        <v>16.0</v>
      </c>
      <c r="F151" s="58">
        <v>245.0</v>
      </c>
      <c r="G151" s="58" t="s">
        <v>168</v>
      </c>
      <c r="H151" s="58" t="s">
        <v>168</v>
      </c>
      <c r="I151" s="150">
        <v>160.82</v>
      </c>
      <c r="J151" s="103">
        <f t="shared" si="2"/>
        <v>1.430170377</v>
      </c>
      <c r="K151" s="104">
        <v>0.575</v>
      </c>
      <c r="L151" s="73">
        <v>4.0</v>
      </c>
      <c r="M151" s="23">
        <f t="shared" si="3"/>
        <v>2.3</v>
      </c>
      <c r="N151" s="105" t="s">
        <v>876</v>
      </c>
      <c r="O151" s="106">
        <v>0.5</v>
      </c>
      <c r="P151" s="107">
        <v>43817.0</v>
      </c>
      <c r="Q151" s="107">
        <v>43836.0</v>
      </c>
      <c r="R151" s="23">
        <f t="shared" si="4"/>
        <v>15</v>
      </c>
      <c r="S151" s="108">
        <f t="array" ref="S151">IF(INDEX(Historical!$D$7:$D$1379,MATCH(B151,Historical!$B$7:$B$1403,0))=0,"n/a",(INDEX(Historical!$C$7:$C$1381,MATCH(B151,Historical!$B$7:$B$1403,0))/INDEX(Historical!$D$7:$D$1379,MATCH(B151,Historical!$B$7:$B$1403,0))-1)*100)</f>
        <v>11.11111111</v>
      </c>
      <c r="T151" s="108">
        <f t="array" ref="T151">IF(INDEX(Historical!$F$7:$F$1372,MATCH(B151,Historical!$B$7:$B$1403,0))=0,"n/a",((INDEX(Historical!$C$7:$C$1381,MATCH(B151,Historical!$B$7:$B$1403,0))/INDEX(Historical!$F$7:$F$1372,MATCH(B151,Historical!$B$7:$B$1403,0)))^(1/3)-1)*100)</f>
        <v>8.634674085</v>
      </c>
      <c r="U151" s="108">
        <f t="array" ref="U151">IF(INDEX(Historical!$H$7:$H$1372,MATCH(B151,Historical!$B$7:$B$1403,0))=0,"n/a",((INDEX(Historical!$C$7:$C$1381,MATCH(B151,Historical!$B$7:$B$1403,0))/INDEX(Historical!$H$7:$H$1372,MATCH(B151,Historical!$B$7:$B$1403,0)))^(1/5)-1)*100)</f>
        <v>9.336207394</v>
      </c>
      <c r="V151" s="108">
        <f t="array" ref="V151">IF(INDEX(Historical!$O$7:$O$1372,MATCH(B151,Historical!$B$7:$B$1403,0))=0,"n/a",((INDEX(Historical!$C$7:$C$1381,MATCH(B151,Historical!$B$7:$B$1403,0))/INDEX(Historical!$O$7:$O$1372,MATCH(B151,Historical!$B$7:$B$1403,0)))^(1/10)-1)*100)</f>
        <v>17.75965886</v>
      </c>
      <c r="W151" s="109">
        <f t="shared" si="5"/>
        <v>0.5256974512</v>
      </c>
      <c r="X151" s="110">
        <f t="shared" si="6"/>
        <v>1.761548565</v>
      </c>
      <c r="Y151" s="221"/>
      <c r="Z151" s="103">
        <f t="shared" si="7"/>
        <v>46.37096774</v>
      </c>
      <c r="AA151" s="112">
        <f t="shared" si="8"/>
        <v>32.4233871</v>
      </c>
      <c r="AB151" s="73">
        <v>9.0</v>
      </c>
      <c r="AC151" s="102">
        <v>4.96</v>
      </c>
      <c r="AD151" s="102">
        <v>5.4</v>
      </c>
      <c r="AE151" s="102">
        <v>2.53</v>
      </c>
      <c r="AF151" s="102">
        <v>3.61</v>
      </c>
      <c r="AG151" s="102">
        <v>11.5</v>
      </c>
      <c r="AH151" s="102">
        <v>24.3</v>
      </c>
      <c r="AI151" s="102">
        <v>4.73</v>
      </c>
      <c r="AJ151" s="102">
        <v>5.3</v>
      </c>
      <c r="AK151" s="102">
        <v>6.0</v>
      </c>
      <c r="AL151" s="113">
        <v>3030.0</v>
      </c>
      <c r="AM151" s="114">
        <v>1.2</v>
      </c>
      <c r="AN151" s="102">
        <v>0.0</v>
      </c>
      <c r="AO151" s="115">
        <f t="shared" si="9"/>
        <v>-21.65700933</v>
      </c>
      <c r="AP151" s="116">
        <f t="shared" si="10"/>
        <v>10.76637777</v>
      </c>
      <c r="AQ151" s="117">
        <f t="shared" si="11"/>
        <v>128.0822731</v>
      </c>
      <c r="AR151" s="103">
        <f t="array" ref="AR151">INDEX(Historical!$C$7:$C$1381,MATCH(B151,Historical!$B$7:$B$1403,0))*IF(AH151="n/a",1.03,IF(AH151&lt;0,1.01,IF(AH151&gt;10,1.1,(1+AH151/100))))</f>
        <v>2.2</v>
      </c>
      <c r="AS151" s="112">
        <f t="shared" si="12"/>
        <v>2.30406</v>
      </c>
      <c r="AT151" s="112">
        <f t="shared" ref="AT151:AV151" si="159">IF($AK151="n/a",1.03*AS151,IF($AK151&lt;0,1.01*AS151,IF($AK151&gt;10,1.1*AS151,(1+$AK151/100)*AS151)))</f>
        <v>2.4423036</v>
      </c>
      <c r="AU151" s="112">
        <f t="shared" si="159"/>
        <v>2.588841816</v>
      </c>
      <c r="AV151" s="112">
        <f t="shared" si="159"/>
        <v>2.744172325</v>
      </c>
      <c r="AW151" s="103">
        <f t="shared" si="14"/>
        <v>12.27937774</v>
      </c>
      <c r="AX151" s="118">
        <f t="shared" si="15"/>
        <v>7.635479257</v>
      </c>
      <c r="AY151" s="119">
        <v>0.3</v>
      </c>
      <c r="AZ151" s="114">
        <v>7.42</v>
      </c>
      <c r="BA151" s="114">
        <v>-18.3</v>
      </c>
      <c r="BB151" s="114">
        <v>-9.84</v>
      </c>
      <c r="BC151" s="114">
        <v>-10.440000000000001</v>
      </c>
      <c r="BD151" s="42"/>
      <c r="BE151" s="17">
        <v>2005.0</v>
      </c>
      <c r="BF151" s="17">
        <f t="shared" si="16"/>
        <v>1</v>
      </c>
      <c r="BG151" s="120">
        <v>9.3</v>
      </c>
      <c r="BH151" s="55"/>
    </row>
    <row r="152" ht="11.25" customHeight="1">
      <c r="A152" s="155" t="s">
        <v>877</v>
      </c>
      <c r="B152" s="99" t="s">
        <v>878</v>
      </c>
      <c r="C152" s="100" t="s">
        <v>125</v>
      </c>
      <c r="D152" s="100" t="s">
        <v>126</v>
      </c>
      <c r="E152" s="101">
        <v>16.0</v>
      </c>
      <c r="F152" s="58">
        <v>240.0</v>
      </c>
      <c r="G152" s="58" t="s">
        <v>121</v>
      </c>
      <c r="H152" s="58" t="s">
        <v>121</v>
      </c>
      <c r="I152" s="150">
        <v>60.47</v>
      </c>
      <c r="J152" s="103">
        <f t="shared" si="2"/>
        <v>3.770464693</v>
      </c>
      <c r="K152" s="104">
        <v>0.57</v>
      </c>
      <c r="L152" s="73">
        <v>4.0</v>
      </c>
      <c r="M152" s="23">
        <f t="shared" si="3"/>
        <v>2.28</v>
      </c>
      <c r="N152" s="105" t="s">
        <v>154</v>
      </c>
      <c r="O152" s="106">
        <v>0.56</v>
      </c>
      <c r="P152" s="107">
        <v>43707.0</v>
      </c>
      <c r="Q152" s="107">
        <v>43721.0</v>
      </c>
      <c r="R152" s="23">
        <f t="shared" si="4"/>
        <v>1.785714286</v>
      </c>
      <c r="S152" s="108">
        <f t="array" ref="S152">IF(INDEX(Historical!$D$7:$D$1379,MATCH(B152,Historical!$B$7:$B$1403,0))=0,"n/a",(INDEX(Historical!$C$7:$C$1381,MATCH(B152,Historical!$B$7:$B$1403,0))/INDEX(Historical!$D$7:$D$1379,MATCH(B152,Historical!$B$7:$B$1403,0))-1)*100)</f>
        <v>2.727272727</v>
      </c>
      <c r="T152" s="108">
        <f t="array" ref="T152">IF(INDEX(Historical!$F$7:$F$1372,MATCH(B152,Historical!$B$7:$B$1403,0))=0,"n/a",((INDEX(Historical!$C$7:$C$1381,MATCH(B152,Historical!$B$7:$B$1403,0))/INDEX(Historical!$F$7:$F$1372,MATCH(B152,Historical!$B$7:$B$1403,0)))^(1/3)-1)*100)</f>
        <v>3.472773604</v>
      </c>
      <c r="U152" s="108">
        <f t="array" ref="U152">IF(INDEX(Historical!$H$7:$H$1372,MATCH(B152,Historical!$B$7:$B$1403,0))=0,"n/a",((INDEX(Historical!$C$7:$C$1381,MATCH(B152,Historical!$B$7:$B$1403,0))/INDEX(Historical!$H$7:$H$1372,MATCH(B152,Historical!$B$7:$B$1403,0)))^(1/5)-1)*100)</f>
        <v>3.531133208</v>
      </c>
      <c r="V152" s="108">
        <f t="array" ref="V152">IF(INDEX(Historical!$O$7:$O$1372,MATCH(B152,Historical!$B$7:$B$1403,0))=0,"n/a",((INDEX(Historical!$C$7:$C$1381,MATCH(B152,Historical!$B$7:$B$1403,0))/INDEX(Historical!$O$7:$O$1372,MATCH(B152,Historical!$B$7:$B$1403,0)))^(1/10)-1)*100)</f>
        <v>4.683260333</v>
      </c>
      <c r="W152" s="109">
        <f t="shared" si="5"/>
        <v>0.7539903734</v>
      </c>
      <c r="X152" s="110" t="str">
        <f t="shared" si="6"/>
        <v>n/a</v>
      </c>
      <c r="Y152" s="154"/>
      <c r="Z152" s="103">
        <f t="shared" si="7"/>
        <v>81.13879004</v>
      </c>
      <c r="AA152" s="112">
        <f t="shared" si="8"/>
        <v>21.51957295</v>
      </c>
      <c r="AB152" s="73">
        <v>12.0</v>
      </c>
      <c r="AC152" s="102">
        <v>2.81</v>
      </c>
      <c r="AD152" s="102">
        <v>7.81</v>
      </c>
      <c r="AE152" s="102">
        <v>1.52</v>
      </c>
      <c r="AF152" s="102">
        <v>7.56</v>
      </c>
      <c r="AG152" s="102">
        <v>32.9</v>
      </c>
      <c r="AH152" s="102">
        <v>5.6000000000000005</v>
      </c>
      <c r="AI152" s="102">
        <v>5.050000000000001</v>
      </c>
      <c r="AJ152" s="102">
        <v>-5.1</v>
      </c>
      <c r="AK152" s="102">
        <v>2.76</v>
      </c>
      <c r="AL152" s="113">
        <v>20670.0</v>
      </c>
      <c r="AM152" s="114">
        <v>18.4</v>
      </c>
      <c r="AN152" s="102">
        <v>2.89</v>
      </c>
      <c r="AO152" s="115">
        <f t="shared" si="9"/>
        <v>-14.21797505</v>
      </c>
      <c r="AP152" s="116">
        <f t="shared" si="10"/>
        <v>7.301597901</v>
      </c>
      <c r="AQ152" s="117">
        <f t="shared" si="11"/>
        <v>168.8973133</v>
      </c>
      <c r="AR152" s="103">
        <f t="array" ref="AR152">INDEX(Historical!$C$7:$C$1381,MATCH(B152,Historical!$B$7:$B$1403,0))*IF(AH152="n/a",1.03,IF(AH152&lt;0,1.01,IF(AH152&gt;10,1.1,(1+AH152/100))))</f>
        <v>2.38656</v>
      </c>
      <c r="AS152" s="112">
        <f t="shared" si="12"/>
        <v>2.50708128</v>
      </c>
      <c r="AT152" s="112">
        <f t="shared" ref="AT152:AV152" si="160">IF($AK152="n/a",1.03*AS152,IF($AK152&lt;0,1.01*AS152,IF($AK152&gt;10,1.1*AS152,(1+$AK152/100)*AS152)))</f>
        <v>2.576276723</v>
      </c>
      <c r="AU152" s="112">
        <f t="shared" si="160"/>
        <v>2.647381961</v>
      </c>
      <c r="AV152" s="112">
        <f t="shared" si="160"/>
        <v>2.720449703</v>
      </c>
      <c r="AW152" s="103">
        <f t="shared" si="14"/>
        <v>12.83774967</v>
      </c>
      <c r="AX152" s="118">
        <f t="shared" si="15"/>
        <v>21.22994818</v>
      </c>
      <c r="AY152" s="119">
        <v>0.56</v>
      </c>
      <c r="AZ152" s="114">
        <v>17.78</v>
      </c>
      <c r="BA152" s="114">
        <v>-14.89</v>
      </c>
      <c r="BB152" s="114">
        <v>-10.72</v>
      </c>
      <c r="BC152" s="114">
        <v>-3.18</v>
      </c>
      <c r="BD152" s="42"/>
      <c r="BE152" s="17">
        <v>2004.0</v>
      </c>
      <c r="BF152" s="17">
        <f t="shared" si="16"/>
        <v>1</v>
      </c>
      <c r="BG152" s="120">
        <v>4.8</v>
      </c>
      <c r="BH152" s="15"/>
    </row>
    <row r="153" ht="11.25" customHeight="1">
      <c r="A153" s="55" t="s">
        <v>879</v>
      </c>
      <c r="B153" s="99" t="s">
        <v>880</v>
      </c>
      <c r="C153" s="100" t="s">
        <v>131</v>
      </c>
      <c r="D153" s="100" t="s">
        <v>546</v>
      </c>
      <c r="E153" s="101">
        <v>10.0</v>
      </c>
      <c r="F153" s="58">
        <v>378.0</v>
      </c>
      <c r="G153" s="58" t="s">
        <v>168</v>
      </c>
      <c r="H153" s="58" t="s">
        <v>168</v>
      </c>
      <c r="I153" s="150">
        <v>153.71</v>
      </c>
      <c r="J153" s="103">
        <f t="shared" si="2"/>
        <v>2.211957582</v>
      </c>
      <c r="K153" s="104">
        <v>0.85</v>
      </c>
      <c r="L153" s="73">
        <v>4.0</v>
      </c>
      <c r="M153" s="23">
        <f t="shared" si="3"/>
        <v>3.4</v>
      </c>
      <c r="N153" s="105" t="s">
        <v>138</v>
      </c>
      <c r="O153" s="106">
        <v>0.75</v>
      </c>
      <c r="P153" s="107">
        <v>43783.0</v>
      </c>
      <c r="Q153" s="107">
        <v>43801.0</v>
      </c>
      <c r="R153" s="23">
        <f t="shared" si="4"/>
        <v>13.33333333</v>
      </c>
      <c r="S153" s="108">
        <f t="array" ref="S153">IF(INDEX(Historical!$D$7:$D$1379,MATCH(B153,Historical!$B$7:$B$1403,0))=0,"n/a",(INDEX(Historical!$C$7:$C$1381,MATCH(B153,Historical!$B$7:$B$1403,0))/INDEX(Historical!$D$7:$D$1379,MATCH(B153,Historical!$B$7:$B$1403,0))-1)*100)</f>
        <v>9.154929577</v>
      </c>
      <c r="T153" s="108">
        <f t="array" ref="T153">IF(INDEX(Historical!$F$7:$F$1372,MATCH(B153,Historical!$B$7:$B$1403,0))=0,"n/a",((INDEX(Historical!$C$7:$C$1381,MATCH(B153,Historical!$B$7:$B$1403,0))/INDEX(Historical!$F$7:$F$1372,MATCH(B153,Historical!$B$7:$B$1403,0)))^(1/3)-1)*100)</f>
        <v>13.86252218</v>
      </c>
      <c r="U153" s="108">
        <f t="array" ref="U153">IF(INDEX(Historical!$H$7:$H$1372,MATCH(B153,Historical!$B$7:$B$1403,0))=0,"n/a",((INDEX(Historical!$C$7:$C$1381,MATCH(B153,Historical!$B$7:$B$1403,0))/INDEX(Historical!$H$7:$H$1372,MATCH(B153,Historical!$B$7:$B$1403,0)))^(1/5)-1)*100)</f>
        <v>10.28631315</v>
      </c>
      <c r="V153" s="108">
        <f t="array" ref="V153">IF(INDEX(Historical!$O$7:$O$1372,MATCH(B153,Historical!$B$7:$B$1403,0))=0,"n/a",((INDEX(Historical!$C$7:$C$1381,MATCH(B153,Historical!$B$7:$B$1403,0))/INDEX(Historical!$O$7:$O$1372,MATCH(B153,Historical!$B$7:$B$1403,0)))^(1/10)-1)*100)</f>
        <v>17.84768193</v>
      </c>
      <c r="W153" s="109">
        <f t="shared" si="5"/>
        <v>0.5763388875</v>
      </c>
      <c r="X153" s="110">
        <f t="shared" si="6"/>
        <v>0.6310621563</v>
      </c>
      <c r="Y153" s="149"/>
      <c r="Z153" s="103">
        <f t="shared" si="7"/>
        <v>47.61904762</v>
      </c>
      <c r="AA153" s="112">
        <f t="shared" si="8"/>
        <v>21.5280112</v>
      </c>
      <c r="AB153" s="73">
        <v>6.0</v>
      </c>
      <c r="AC153" s="102">
        <v>7.14</v>
      </c>
      <c r="AD153" s="102">
        <v>1.53</v>
      </c>
      <c r="AE153" s="102">
        <v>4.74</v>
      </c>
      <c r="AF153" s="102">
        <v>9.06</v>
      </c>
      <c r="AG153" s="156">
        <v>42.0</v>
      </c>
      <c r="AH153" s="102">
        <v>-2.8000000000000003</v>
      </c>
      <c r="AI153" s="102">
        <v>10.03</v>
      </c>
      <c r="AJ153" s="102">
        <v>16.3</v>
      </c>
      <c r="AK153" s="102">
        <v>14.09</v>
      </c>
      <c r="AL153" s="113">
        <v>25020.0</v>
      </c>
      <c r="AM153" s="114">
        <v>0.3</v>
      </c>
      <c r="AN153" s="156">
        <v>1.27</v>
      </c>
      <c r="AO153" s="115">
        <f t="shared" si="9"/>
        <v>-9.029740474</v>
      </c>
      <c r="AP153" s="116">
        <f t="shared" si="10"/>
        <v>12.49827073</v>
      </c>
      <c r="AQ153" s="117">
        <f t="shared" si="11"/>
        <v>194.4250756</v>
      </c>
      <c r="AR153" s="103">
        <f t="array" ref="AR153">INDEX(Historical!$C$7:$C$1381,MATCH(B153,Historical!$B$7:$B$1403,0))*IF(AH153="n/a",1.03,IF(AH153&lt;0,1.01,IF(AH153&gt;10,1.1,(1+AH153/100))))</f>
        <v>3.131</v>
      </c>
      <c r="AS153" s="112">
        <f t="shared" si="12"/>
        <v>3.4441</v>
      </c>
      <c r="AT153" s="112">
        <f t="shared" ref="AT153:AV153" si="161">IF($AK153="n/a",1.03*AS153,IF($AK153&lt;0,1.01*AS153,IF($AK153&gt;10,1.1*AS153,(1+$AK153/100)*AS153)))</f>
        <v>3.78851</v>
      </c>
      <c r="AU153" s="112">
        <f t="shared" si="161"/>
        <v>4.167361</v>
      </c>
      <c r="AV153" s="112">
        <f t="shared" si="161"/>
        <v>4.5840971</v>
      </c>
      <c r="AW153" s="103">
        <f t="shared" si="14"/>
        <v>19.1150681</v>
      </c>
      <c r="AX153" s="118">
        <f t="shared" si="15"/>
        <v>12.43579995</v>
      </c>
      <c r="AY153" s="119">
        <v>1.64</v>
      </c>
      <c r="AZ153" s="114">
        <v>51.68000000000001</v>
      </c>
      <c r="BA153" s="114">
        <v>-16.689999999999998</v>
      </c>
      <c r="BB153" s="114">
        <v>-11.129999999999999</v>
      </c>
      <c r="BC153" s="114">
        <v>2.52</v>
      </c>
      <c r="BD153" s="42"/>
      <c r="BE153" s="17">
        <v>2010.0</v>
      </c>
      <c r="BF153" s="17">
        <f t="shared" si="16"/>
        <v>0</v>
      </c>
      <c r="BG153" s="120">
        <v>12.4</v>
      </c>
      <c r="BH153" s="15"/>
    </row>
    <row r="154" ht="11.25" customHeight="1">
      <c r="A154" s="155" t="s">
        <v>881</v>
      </c>
      <c r="B154" s="99" t="s">
        <v>882</v>
      </c>
      <c r="C154" s="100" t="s">
        <v>125</v>
      </c>
      <c r="D154" s="100" t="s">
        <v>461</v>
      </c>
      <c r="E154" s="101">
        <v>14.0</v>
      </c>
      <c r="F154" s="58">
        <v>278.0</v>
      </c>
      <c r="G154" s="58" t="s">
        <v>168</v>
      </c>
      <c r="H154" s="58" t="s">
        <v>168</v>
      </c>
      <c r="I154" s="150">
        <v>28.13</v>
      </c>
      <c r="J154" s="103">
        <f t="shared" si="2"/>
        <v>2.275151084</v>
      </c>
      <c r="K154" s="104">
        <v>0.16</v>
      </c>
      <c r="L154" s="73">
        <v>4.0</v>
      </c>
      <c r="M154" s="23">
        <f t="shared" si="3"/>
        <v>0.64</v>
      </c>
      <c r="N154" s="105" t="s">
        <v>138</v>
      </c>
      <c r="O154" s="106">
        <v>0.14</v>
      </c>
      <c r="P154" s="107">
        <v>43691.0</v>
      </c>
      <c r="Q154" s="107">
        <v>43709.0</v>
      </c>
      <c r="R154" s="23">
        <f t="shared" si="4"/>
        <v>14.28571429</v>
      </c>
      <c r="S154" s="108">
        <f t="array" ref="S154">IF(INDEX(Historical!$D$7:$D$1379,MATCH(B154,Historical!$B$7:$B$1403,0))=0,"n/a",(INDEX(Historical!$C$7:$C$1381,MATCH(B154,Historical!$B$7:$B$1403,0))/INDEX(Historical!$D$7:$D$1379,MATCH(B154,Historical!$B$7:$B$1403,0))-1)*100)</f>
        <v>13.20754717</v>
      </c>
      <c r="T154" s="108">
        <f t="array" ref="T154">IF(INDEX(Historical!$F$7:$F$1372,MATCH(B154,Historical!$B$7:$B$1403,0))=0,"n/a",((INDEX(Historical!$C$7:$C$1381,MATCH(B154,Historical!$B$7:$B$1403,0))/INDEX(Historical!$F$7:$F$1372,MATCH(B154,Historical!$B$7:$B$1403,0)))^(1/3)-1)*100)</f>
        <v>10.06424163</v>
      </c>
      <c r="U154" s="108">
        <f t="array" ref="U154">IF(INDEX(Historical!$H$7:$H$1372,MATCH(B154,Historical!$B$7:$B$1403,0))=0,"n/a",((INDEX(Historical!$C$7:$C$1381,MATCH(B154,Historical!$B$7:$B$1403,0))/INDEX(Historical!$H$7:$H$1372,MATCH(B154,Historical!$B$7:$B$1403,0)))^(1/5)-1)*100)</f>
        <v>12.03003371</v>
      </c>
      <c r="V154" s="108">
        <f t="array" ref="V154">IF(INDEX(Historical!$O$7:$O$1372,MATCH(B154,Historical!$B$7:$B$1403,0))=0,"n/a",((INDEX(Historical!$C$7:$C$1381,MATCH(B154,Historical!$B$7:$B$1403,0))/INDEX(Historical!$O$7:$O$1372,MATCH(B154,Historical!$B$7:$B$1403,0)))^(1/10)-1)*100)</f>
        <v>12.63901348</v>
      </c>
      <c r="W154" s="109">
        <f t="shared" si="5"/>
        <v>0.9518174605</v>
      </c>
      <c r="X154" s="110">
        <f t="shared" si="6"/>
        <v>0.5728587483</v>
      </c>
      <c r="Y154" s="149"/>
      <c r="Z154" s="103">
        <f t="shared" si="7"/>
        <v>32.82051282</v>
      </c>
      <c r="AA154" s="112">
        <f t="shared" si="8"/>
        <v>14.42564103</v>
      </c>
      <c r="AB154" s="73">
        <v>1.0</v>
      </c>
      <c r="AC154" s="102">
        <v>1.95</v>
      </c>
      <c r="AD154" s="102">
        <v>2.82</v>
      </c>
      <c r="AE154" s="102">
        <v>0.18</v>
      </c>
      <c r="AF154" s="102">
        <v>2.53</v>
      </c>
      <c r="AG154" s="102">
        <v>18.5</v>
      </c>
      <c r="AH154" s="102">
        <v>251.2</v>
      </c>
      <c r="AI154" s="102">
        <v>6.52</v>
      </c>
      <c r="AJ154" s="102">
        <v>21.0</v>
      </c>
      <c r="AK154" s="102">
        <v>5.11</v>
      </c>
      <c r="AL154" s="113">
        <v>22130.0</v>
      </c>
      <c r="AM154" s="114">
        <v>0.2</v>
      </c>
      <c r="AN154" s="102">
        <v>1.53</v>
      </c>
      <c r="AO154" s="115">
        <f t="shared" si="9"/>
        <v>-0.1204562272</v>
      </c>
      <c r="AP154" s="116">
        <f t="shared" si="10"/>
        <v>14.3051848</v>
      </c>
      <c r="AQ154" s="117">
        <f t="shared" si="11"/>
        <v>27.36102979</v>
      </c>
      <c r="AR154" s="103">
        <f t="array" ref="AR154">INDEX(Historical!$C$7:$C$1381,MATCH(B154,Historical!$B$7:$B$1403,0))*IF(AH154="n/a",1.03,IF(AH154&lt;0,1.01,IF(AH154&gt;10,1.1,(1+AH154/100))))</f>
        <v>0.66</v>
      </c>
      <c r="AS154" s="112">
        <f t="shared" si="12"/>
        <v>0.703032</v>
      </c>
      <c r="AT154" s="112">
        <f t="shared" ref="AT154:AV154" si="162">IF($AK154="n/a",1.03*AS154,IF($AK154&lt;0,1.01*AS154,IF($AK154&gt;10,1.1*AS154,(1+$AK154/100)*AS154)))</f>
        <v>0.7389569352</v>
      </c>
      <c r="AU154" s="112">
        <f t="shared" si="162"/>
        <v>0.7767176346</v>
      </c>
      <c r="AV154" s="112">
        <f t="shared" si="162"/>
        <v>0.8164079057</v>
      </c>
      <c r="AW154" s="103">
        <f t="shared" si="14"/>
        <v>3.695114476</v>
      </c>
      <c r="AX154" s="118">
        <f t="shared" si="15"/>
        <v>13.13584954</v>
      </c>
      <c r="AY154" s="119">
        <v>0.72</v>
      </c>
      <c r="AZ154" s="114">
        <v>35.89</v>
      </c>
      <c r="BA154" s="114">
        <v>-8.459999999999999</v>
      </c>
      <c r="BB154" s="114">
        <v>-1.47</v>
      </c>
      <c r="BC154" s="114">
        <v>10.9</v>
      </c>
      <c r="BD154" s="42"/>
      <c r="BE154" s="17">
        <v>2006.0</v>
      </c>
      <c r="BF154" s="17">
        <f t="shared" si="16"/>
        <v>1</v>
      </c>
      <c r="BG154" s="120">
        <v>3.6999999999999997</v>
      </c>
      <c r="BH154" s="15"/>
    </row>
    <row r="155" ht="11.25" customHeight="1">
      <c r="A155" s="155" t="s">
        <v>883</v>
      </c>
      <c r="B155" s="99" t="s">
        <v>884</v>
      </c>
      <c r="C155" s="100" t="s">
        <v>272</v>
      </c>
      <c r="D155" s="100" t="s">
        <v>885</v>
      </c>
      <c r="E155" s="101">
        <v>10.0</v>
      </c>
      <c r="F155" s="58">
        <v>389.0</v>
      </c>
      <c r="G155" s="58" t="s">
        <v>168</v>
      </c>
      <c r="H155" s="58" t="s">
        <v>168</v>
      </c>
      <c r="I155" s="150">
        <v>20.21</v>
      </c>
      <c r="J155" s="103">
        <f t="shared" si="2"/>
        <v>4.354280059</v>
      </c>
      <c r="K155" s="104">
        <v>0.22</v>
      </c>
      <c r="L155" s="73">
        <v>4.0</v>
      </c>
      <c r="M155" s="23">
        <f t="shared" si="3"/>
        <v>0.88</v>
      </c>
      <c r="N155" s="105" t="s">
        <v>876</v>
      </c>
      <c r="O155" s="106">
        <v>0.21</v>
      </c>
      <c r="P155" s="107">
        <v>43824.0</v>
      </c>
      <c r="Q155" s="107">
        <v>43831.0</v>
      </c>
      <c r="R155" s="23">
        <f t="shared" si="4"/>
        <v>4.761904762</v>
      </c>
      <c r="S155" s="108">
        <f t="array" ref="S155">IF(INDEX(Historical!$D$7:$D$1379,MATCH(B155,Historical!$B$7:$B$1403,0))=0,"n/a",(INDEX(Historical!$C$7:$C$1381,MATCH(B155,Historical!$B$7:$B$1403,0))/INDEX(Historical!$D$7:$D$1379,MATCH(B155,Historical!$B$7:$B$1403,0))-1)*100)</f>
        <v>10.52631579</v>
      </c>
      <c r="T155" s="108">
        <f t="array" ref="T155">IF(INDEX(Historical!$F$7:$F$1372,MATCH(B155,Historical!$B$7:$B$1403,0))=0,"n/a",((INDEX(Historical!$C$7:$C$1381,MATCH(B155,Historical!$B$7:$B$1403,0))/INDEX(Historical!$F$7:$F$1372,MATCH(B155,Historical!$B$7:$B$1403,0)))^(1/3)-1)*100)</f>
        <v>15.86755483</v>
      </c>
      <c r="U155" s="108">
        <f t="array" ref="U155">IF(INDEX(Historical!$H$7:$H$1372,MATCH(B155,Historical!$B$7:$B$1403,0))=0,"n/a",((INDEX(Historical!$C$7:$C$1381,MATCH(B155,Historical!$B$7:$B$1403,0))/INDEX(Historical!$H$7:$H$1372,MATCH(B155,Historical!$B$7:$B$1403,0)))^(1/5)-1)*100)</f>
        <v>19.82848645</v>
      </c>
      <c r="V155" s="108" t="str">
        <f t="array" ref="V155">IF(INDEX(Historical!$O$7:$O$1372,MATCH(B155,Historical!$B$7:$B$1403,0))=0,"n/a",((INDEX(Historical!$C$7:$C$1381,MATCH(B155,Historical!$B$7:$B$1403,0))/INDEX(Historical!$O$7:$O$1372,MATCH(B155,Historical!$B$7:$B$1403,0)))^(1/10)-1)*100)</f>
        <v>n/a</v>
      </c>
      <c r="W155" s="109" t="str">
        <f t="shared" si="5"/>
        <v>n/a</v>
      </c>
      <c r="X155" s="110">
        <f t="shared" si="6"/>
        <v>0.4264190635</v>
      </c>
      <c r="Y155" s="147"/>
      <c r="Z155" s="103">
        <f t="shared" si="7"/>
        <v>129.4117647</v>
      </c>
      <c r="AA155" s="112">
        <f t="shared" si="8"/>
        <v>29.72058824</v>
      </c>
      <c r="AB155" s="73">
        <v>12.0</v>
      </c>
      <c r="AC155" s="102">
        <v>0.68</v>
      </c>
      <c r="AD155" s="102">
        <v>3.71</v>
      </c>
      <c r="AE155" s="102">
        <v>4.74</v>
      </c>
      <c r="AF155" s="102">
        <v>2.29</v>
      </c>
      <c r="AG155" s="102">
        <v>7.8</v>
      </c>
      <c r="AH155" s="156">
        <v>124.8</v>
      </c>
      <c r="AI155" s="156">
        <v>-192.1</v>
      </c>
      <c r="AJ155" s="102">
        <v>46.5</v>
      </c>
      <c r="AK155" s="102">
        <v>8.0</v>
      </c>
      <c r="AL155" s="113">
        <v>2870.0</v>
      </c>
      <c r="AM155" s="114">
        <v>6.6000000000000005</v>
      </c>
      <c r="AN155" s="102">
        <v>4.16</v>
      </c>
      <c r="AO155" s="115">
        <f t="shared" si="9"/>
        <v>-5.537821722</v>
      </c>
      <c r="AP155" s="116">
        <f t="shared" si="10"/>
        <v>24.18276651</v>
      </c>
      <c r="AQ155" s="117">
        <f t="shared" si="11"/>
        <v>73.92226496</v>
      </c>
      <c r="AR155" s="103">
        <f t="array" ref="AR155">INDEX(Historical!$C$7:$C$1381,MATCH(B155,Historical!$B$7:$B$1403,0))*IF(AH155="n/a",1.03,IF(AH155&lt;0,1.01,IF(AH155&gt;10,1.1,(1+AH155/100))))</f>
        <v>0.924</v>
      </c>
      <c r="AS155" s="112">
        <f t="shared" si="12"/>
        <v>0.93324</v>
      </c>
      <c r="AT155" s="112">
        <f t="shared" ref="AT155:AV155" si="163">IF($AK155="n/a",1.03*AS155,IF($AK155&lt;0,1.01*AS155,IF($AK155&gt;10,1.1*AS155,(1+$AK155/100)*AS155)))</f>
        <v>1.0078992</v>
      </c>
      <c r="AU155" s="112">
        <f t="shared" si="163"/>
        <v>1.088531136</v>
      </c>
      <c r="AV155" s="112">
        <f t="shared" si="163"/>
        <v>1.175613627</v>
      </c>
      <c r="AW155" s="103">
        <f t="shared" si="14"/>
        <v>5.129283963</v>
      </c>
      <c r="AX155" s="118">
        <f t="shared" si="15"/>
        <v>25.37993054</v>
      </c>
      <c r="AY155" s="119">
        <v>1.17</v>
      </c>
      <c r="AZ155" s="114">
        <v>1.81</v>
      </c>
      <c r="BA155" s="114">
        <v>-14.000000000000002</v>
      </c>
      <c r="BB155" s="114">
        <v>-8.95</v>
      </c>
      <c r="BC155" s="114">
        <v>-7.07</v>
      </c>
      <c r="BD155" s="42"/>
      <c r="BE155" s="17">
        <v>2011.0</v>
      </c>
      <c r="BF155" s="17">
        <f t="shared" si="16"/>
        <v>0</v>
      </c>
      <c r="BG155" s="120">
        <v>1.4000000000000001</v>
      </c>
      <c r="BH155" s="15"/>
    </row>
    <row r="156" ht="11.25" customHeight="1">
      <c r="A156" s="155" t="s">
        <v>886</v>
      </c>
      <c r="B156" s="99" t="s">
        <v>887</v>
      </c>
      <c r="C156" s="100" t="s">
        <v>141</v>
      </c>
      <c r="D156" s="100" t="s">
        <v>142</v>
      </c>
      <c r="E156" s="101">
        <v>12.0</v>
      </c>
      <c r="F156" s="58">
        <v>300.0</v>
      </c>
      <c r="G156" s="58" t="s">
        <v>121</v>
      </c>
      <c r="H156" s="58" t="s">
        <v>121</v>
      </c>
      <c r="I156" s="150">
        <v>157.57</v>
      </c>
      <c r="J156" s="103">
        <f t="shared" si="2"/>
        <v>0.9773434029</v>
      </c>
      <c r="K156" s="104">
        <v>0.385</v>
      </c>
      <c r="L156" s="73">
        <v>4.0</v>
      </c>
      <c r="M156" s="23">
        <f t="shared" si="3"/>
        <v>1.54</v>
      </c>
      <c r="N156" s="105" t="s">
        <v>196</v>
      </c>
      <c r="O156" s="106">
        <v>0.37</v>
      </c>
      <c r="P156" s="107">
        <v>43662.0</v>
      </c>
      <c r="Q156" s="107">
        <v>43677.0</v>
      </c>
      <c r="R156" s="23">
        <f t="shared" si="4"/>
        <v>4.054054054</v>
      </c>
      <c r="S156" s="108">
        <f t="array" ref="S156">IF(INDEX(Historical!$D$7:$D$1379,MATCH(B156,Historical!$B$7:$B$1403,0))=0,"n/a",(INDEX(Historical!$C$7:$C$1381,MATCH(B156,Historical!$B$7:$B$1403,0))/INDEX(Historical!$D$7:$D$1379,MATCH(B156,Historical!$B$7:$B$1403,0))-1)*100)</f>
        <v>4.137931034</v>
      </c>
      <c r="T156" s="108">
        <f t="array" ref="T156">IF(INDEX(Historical!$F$7:$F$1372,MATCH(B156,Historical!$B$7:$B$1403,0))=0,"n/a",((INDEX(Historical!$C$7:$C$1381,MATCH(B156,Historical!$B$7:$B$1403,0))/INDEX(Historical!$F$7:$F$1372,MATCH(B156,Historical!$B$7:$B$1403,0)))^(1/3)-1)*100)</f>
        <v>4.321807256</v>
      </c>
      <c r="U156" s="108">
        <f t="array" ref="U156">IF(INDEX(Historical!$H$7:$H$1372,MATCH(B156,Historical!$B$7:$B$1403,0))=0,"n/a",((INDEX(Historical!$C$7:$C$1381,MATCH(B156,Historical!$B$7:$B$1403,0))/INDEX(Historical!$H$7:$H$1372,MATCH(B156,Historical!$B$7:$B$1403,0)))^(1/5)-1)*100)</f>
        <v>6.54102052</v>
      </c>
      <c r="V156" s="108">
        <f t="array" ref="V156">IF(INDEX(Historical!$O$7:$O$1372,MATCH(B156,Historical!$B$7:$B$1403,0))=0,"n/a",((INDEX(Historical!$C$7:$C$1381,MATCH(B156,Historical!$B$7:$B$1403,0))/INDEX(Historical!$O$7:$O$1372,MATCH(B156,Historical!$B$7:$B$1403,0)))^(1/10)-1)*100)</f>
        <v>5.079721239</v>
      </c>
      <c r="W156" s="109">
        <f t="shared" si="5"/>
        <v>1.287673125</v>
      </c>
      <c r="X156" s="110">
        <f t="shared" si="6"/>
        <v>1.923829565</v>
      </c>
      <c r="Y156" s="99"/>
      <c r="Z156" s="103">
        <f t="shared" si="7"/>
        <v>66.95652174</v>
      </c>
      <c r="AA156" s="112">
        <f t="shared" si="8"/>
        <v>68.50869565</v>
      </c>
      <c r="AB156" s="73">
        <v>12.0</v>
      </c>
      <c r="AC156" s="102">
        <v>2.3</v>
      </c>
      <c r="AD156" s="102">
        <v>5.38</v>
      </c>
      <c r="AE156" s="102">
        <v>2.98</v>
      </c>
      <c r="AF156" s="102">
        <v>2.12</v>
      </c>
      <c r="AG156" s="102">
        <v>4.7</v>
      </c>
      <c r="AH156" s="102">
        <v>171.2</v>
      </c>
      <c r="AI156" s="102">
        <v>19.21</v>
      </c>
      <c r="AJ156" s="102">
        <v>3.4000000000000004</v>
      </c>
      <c r="AK156" s="102">
        <v>12.75</v>
      </c>
      <c r="AL156" s="113">
        <v>2840.0</v>
      </c>
      <c r="AM156" s="114">
        <v>0.8</v>
      </c>
      <c r="AN156" s="102">
        <v>0.72</v>
      </c>
      <c r="AO156" s="115">
        <f t="shared" si="9"/>
        <v>-60.99033173</v>
      </c>
      <c r="AP156" s="116">
        <f t="shared" si="10"/>
        <v>7.518363923</v>
      </c>
      <c r="AQ156" s="117">
        <f t="shared" si="11"/>
        <v>154.0677379</v>
      </c>
      <c r="AR156" s="103">
        <f t="array" ref="AR156">INDEX(Historical!$C$7:$C$1381,MATCH(B156,Historical!$B$7:$B$1403,0))*IF(AH156="n/a",1.03,IF(AH156&lt;0,1.01,IF(AH156&gt;10,1.1,(1+AH156/100))))</f>
        <v>1.661</v>
      </c>
      <c r="AS156" s="112">
        <f t="shared" si="12"/>
        <v>1.8271</v>
      </c>
      <c r="AT156" s="112">
        <f t="shared" ref="AT156:AV156" si="164">IF($AK156="n/a",1.03*AS156,IF($AK156&lt;0,1.01*AS156,IF($AK156&gt;10,1.1*AS156,(1+$AK156/100)*AS156)))</f>
        <v>2.00981</v>
      </c>
      <c r="AU156" s="112">
        <f t="shared" si="164"/>
        <v>2.210791</v>
      </c>
      <c r="AV156" s="112">
        <f t="shared" si="164"/>
        <v>2.4318701</v>
      </c>
      <c r="AW156" s="103">
        <f t="shared" si="14"/>
        <v>10.1405711</v>
      </c>
      <c r="AX156" s="118">
        <f t="shared" si="15"/>
        <v>6.435597576</v>
      </c>
      <c r="AY156" s="119">
        <v>1.52</v>
      </c>
      <c r="AZ156" s="114">
        <v>11.129999999999999</v>
      </c>
      <c r="BA156" s="114">
        <v>-29.75</v>
      </c>
      <c r="BB156" s="114">
        <v>-7.64</v>
      </c>
      <c r="BC156" s="114">
        <v>-7.489999999999999</v>
      </c>
      <c r="BD156" s="42"/>
      <c r="BE156" s="17">
        <v>2008.0</v>
      </c>
      <c r="BF156" s="17">
        <f t="shared" si="16"/>
        <v>1</v>
      </c>
      <c r="BG156" s="120">
        <v>2.5</v>
      </c>
      <c r="BH156" s="15"/>
    </row>
    <row r="157" ht="11.25" customHeight="1">
      <c r="A157" s="55" t="s">
        <v>888</v>
      </c>
      <c r="B157" s="99" t="s">
        <v>889</v>
      </c>
      <c r="C157" s="100" t="s">
        <v>296</v>
      </c>
      <c r="D157" s="100" t="s">
        <v>342</v>
      </c>
      <c r="E157" s="101">
        <v>10.0</v>
      </c>
      <c r="F157" s="58">
        <v>350.0</v>
      </c>
      <c r="G157" s="58" t="s">
        <v>168</v>
      </c>
      <c r="H157" s="58" t="s">
        <v>168</v>
      </c>
      <c r="I157" s="150">
        <v>119.16</v>
      </c>
      <c r="J157" s="103">
        <f t="shared" si="2"/>
        <v>1.007049345</v>
      </c>
      <c r="K157" s="104">
        <v>0.3</v>
      </c>
      <c r="L157" s="73">
        <v>4.0</v>
      </c>
      <c r="M157" s="23">
        <f t="shared" si="3"/>
        <v>1.2</v>
      </c>
      <c r="N157" s="105" t="s">
        <v>890</v>
      </c>
      <c r="O157" s="106">
        <v>0.29</v>
      </c>
      <c r="P157" s="107">
        <v>43594.0</v>
      </c>
      <c r="Q157" s="107">
        <v>43609.0</v>
      </c>
      <c r="R157" s="23">
        <f t="shared" si="4"/>
        <v>3.448275862</v>
      </c>
      <c r="S157" s="108">
        <f t="array" ref="S157">IF(INDEX(Historical!$D$7:$D$1379,MATCH(B157,Historical!$B$7:$B$1403,0))=0,"n/a",(INDEX(Historical!$C$7:$C$1381,MATCH(B157,Historical!$B$7:$B$1403,0))/INDEX(Historical!$D$7:$D$1379,MATCH(B157,Historical!$B$7:$B$1403,0))-1)*100)</f>
        <v>4.385964912</v>
      </c>
      <c r="T157" s="108">
        <f t="array" ref="T157">IF(INDEX(Historical!$F$7:$F$1372,MATCH(B157,Historical!$B$7:$B$1403,0))=0,"n/a",((INDEX(Historical!$C$7:$C$1381,MATCH(B157,Historical!$B$7:$B$1403,0))/INDEX(Historical!$F$7:$F$1372,MATCH(B157,Historical!$B$7:$B$1403,0)))^(1/3)-1)*100)</f>
        <v>7.797275715</v>
      </c>
      <c r="U157" s="108">
        <f t="array" ref="U157">IF(INDEX(Historical!$H$7:$H$1372,MATCH(B157,Historical!$B$7:$B$1403,0))=0,"n/a",((INDEX(Historical!$C$7:$C$1381,MATCH(B157,Historical!$B$7:$B$1403,0))/INDEX(Historical!$H$7:$H$1372,MATCH(B157,Historical!$B$7:$B$1403,0)))^(1/5)-1)*100)</f>
        <v>14.29926174</v>
      </c>
      <c r="V157" s="108" t="str">
        <f t="array" ref="V157">IF(INDEX(Historical!$O$7:$O$1372,MATCH(B157,Historical!$B$7:$B$1403,0))=0,"n/a",((INDEX(Historical!$C$7:$C$1381,MATCH(B157,Historical!$B$7:$B$1403,0))/INDEX(Historical!$O$7:$O$1372,MATCH(B157,Historical!$B$7:$B$1403,0)))^(1/10)-1)*100)</f>
        <v>n/a</v>
      </c>
      <c r="W157" s="109" t="str">
        <f t="shared" si="5"/>
        <v>n/a</v>
      </c>
      <c r="X157" s="110">
        <f t="shared" si="6"/>
        <v>0.6975249627</v>
      </c>
      <c r="Y157" s="147"/>
      <c r="Z157" s="103">
        <f t="shared" si="7"/>
        <v>10.34482759</v>
      </c>
      <c r="AA157" s="112">
        <f t="shared" si="8"/>
        <v>10.27241379</v>
      </c>
      <c r="AB157" s="73">
        <v>12.0</v>
      </c>
      <c r="AC157" s="102">
        <v>11.6</v>
      </c>
      <c r="AD157" s="102">
        <v>2.14</v>
      </c>
      <c r="AE157" s="102">
        <v>0.22</v>
      </c>
      <c r="AF157" s="102">
        <v>2.03</v>
      </c>
      <c r="AG157" s="102">
        <v>21.4</v>
      </c>
      <c r="AH157" s="102">
        <v>-7.8</v>
      </c>
      <c r="AI157" s="102">
        <v>8.75</v>
      </c>
      <c r="AJ157" s="102">
        <v>20.5</v>
      </c>
      <c r="AK157" s="102">
        <v>4.8</v>
      </c>
      <c r="AL157" s="113">
        <v>2810.0</v>
      </c>
      <c r="AM157" s="114">
        <v>1.6</v>
      </c>
      <c r="AN157" s="102">
        <v>2.44</v>
      </c>
      <c r="AO157" s="115">
        <f t="shared" si="9"/>
        <v>5.033897288</v>
      </c>
      <c r="AP157" s="116">
        <f t="shared" si="10"/>
        <v>15.30631108</v>
      </c>
      <c r="AQ157" s="117">
        <f t="shared" si="11"/>
        <v>-3.729547628</v>
      </c>
      <c r="AR157" s="103">
        <f t="array" ref="AR157">INDEX(Historical!$C$7:$C$1381,MATCH(B157,Historical!$B$7:$B$1403,0))*IF(AH157="n/a",1.03,IF(AH157&lt;0,1.01,IF(AH157&gt;10,1.1,(1+AH157/100))))</f>
        <v>1.2019</v>
      </c>
      <c r="AS157" s="112">
        <f t="shared" si="12"/>
        <v>1.30706625</v>
      </c>
      <c r="AT157" s="112">
        <f t="shared" ref="AT157:AV157" si="165">IF($AK157="n/a",1.03*AS157,IF($AK157&lt;0,1.01*AS157,IF($AK157&gt;10,1.1*AS157,(1+$AK157/100)*AS157)))</f>
        <v>1.36980543</v>
      </c>
      <c r="AU157" s="112">
        <f t="shared" si="165"/>
        <v>1.435556091</v>
      </c>
      <c r="AV157" s="112">
        <f t="shared" si="165"/>
        <v>1.504462783</v>
      </c>
      <c r="AW157" s="103">
        <f t="shared" si="14"/>
        <v>6.818790554</v>
      </c>
      <c r="AX157" s="118">
        <f t="shared" si="15"/>
        <v>5.722382136</v>
      </c>
      <c r="AY157" s="119">
        <v>1.06</v>
      </c>
      <c r="AZ157" s="114">
        <v>40.17</v>
      </c>
      <c r="BA157" s="114">
        <v>-27.900000000000002</v>
      </c>
      <c r="BB157" s="114">
        <v>-15.310000000000002</v>
      </c>
      <c r="BC157" s="114">
        <v>-11.76</v>
      </c>
      <c r="BD157" s="42"/>
      <c r="BE157" s="17">
        <v>2010.0</v>
      </c>
      <c r="BF157" s="17">
        <f t="shared" si="16"/>
        <v>0</v>
      </c>
      <c r="BG157" s="120">
        <v>4.8</v>
      </c>
      <c r="BH157" s="15"/>
    </row>
    <row r="158" ht="11.25" customHeight="1">
      <c r="A158" s="55" t="s">
        <v>891</v>
      </c>
      <c r="B158" s="99" t="s">
        <v>892</v>
      </c>
      <c r="C158" s="100" t="s">
        <v>136</v>
      </c>
      <c r="D158" s="100" t="s">
        <v>153</v>
      </c>
      <c r="E158" s="101">
        <v>17.0</v>
      </c>
      <c r="F158" s="58">
        <v>203.0</v>
      </c>
      <c r="G158" s="58" t="s">
        <v>168</v>
      </c>
      <c r="H158" s="58" t="s">
        <v>168</v>
      </c>
      <c r="I158" s="150">
        <v>22.8</v>
      </c>
      <c r="J158" s="103">
        <f t="shared" si="2"/>
        <v>3.50877193</v>
      </c>
      <c r="K158" s="104">
        <v>0.2</v>
      </c>
      <c r="L158" s="73">
        <v>4.0</v>
      </c>
      <c r="M158" s="23">
        <f t="shared" si="3"/>
        <v>0.8</v>
      </c>
      <c r="N158" s="105" t="s">
        <v>434</v>
      </c>
      <c r="O158" s="157">
        <v>0.19047619047619047</v>
      </c>
      <c r="P158" s="148">
        <v>43515.0</v>
      </c>
      <c r="Q158" s="148">
        <v>43530.0</v>
      </c>
      <c r="R158" s="23">
        <f t="shared" si="4"/>
        <v>5</v>
      </c>
      <c r="S158" s="108">
        <f t="array" ref="S158">IF(INDEX(Historical!$D$7:$D$1379,MATCH(B158,Historical!$B$7:$B$1403,0))=0,"n/a",(INDEX(Historical!$C$7:$C$1381,MATCH(B158,Historical!$B$7:$B$1403,0))/INDEX(Historical!$D$7:$D$1379,MATCH(B158,Historical!$B$7:$B$1403,0))-1)*100)</f>
        <v>0</v>
      </c>
      <c r="T158" s="108">
        <f t="array" ref="T158">IF(INDEX(Historical!$F$7:$F$1372,MATCH(B158,Historical!$B$7:$B$1403,0))=0,"n/a",((INDEX(Historical!$C$7:$C$1381,MATCH(B158,Historical!$B$7:$B$1403,0))/INDEX(Historical!$F$7:$F$1372,MATCH(B158,Historical!$B$7:$B$1403,0)))^(1/3)-1)*100)</f>
        <v>3.306155415</v>
      </c>
      <c r="U158" s="108">
        <f t="array" ref="U158">IF(INDEX(Historical!$H$7:$H$1372,MATCH(B158,Historical!$B$7:$B$1403,0))=0,"n/a",((INDEX(Historical!$C$7:$C$1381,MATCH(B158,Historical!$B$7:$B$1403,0))/INDEX(Historical!$H$7:$H$1372,MATCH(B158,Historical!$B$7:$B$1403,0)))^(1/5)-1)*100)</f>
        <v>5.052578895</v>
      </c>
      <c r="V158" s="108">
        <f t="array" ref="V158">IF(INDEX(Historical!$O$7:$O$1372,MATCH(B158,Historical!$B$7:$B$1403,0))=0,"n/a",((INDEX(Historical!$C$7:$C$1381,MATCH(B158,Historical!$B$7:$B$1403,0))/INDEX(Historical!$O$7:$O$1372,MATCH(B158,Historical!$B$7:$B$1403,0)))^(1/10)-1)*100)</f>
        <v>5.026284155</v>
      </c>
      <c r="W158" s="109">
        <f t="shared" si="5"/>
        <v>1.005231447</v>
      </c>
      <c r="X158" s="110">
        <f t="shared" si="6"/>
        <v>0.3238832625</v>
      </c>
      <c r="Y158" s="158" t="s">
        <v>211</v>
      </c>
      <c r="Z158" s="103">
        <f t="shared" si="7"/>
        <v>34.63203463</v>
      </c>
      <c r="AA158" s="112">
        <f t="shared" si="8"/>
        <v>9.87012987</v>
      </c>
      <c r="AB158" s="73">
        <v>12.0</v>
      </c>
      <c r="AC158" s="102">
        <v>2.31</v>
      </c>
      <c r="AD158" s="102" t="s">
        <v>128</v>
      </c>
      <c r="AE158" s="102">
        <v>2.83</v>
      </c>
      <c r="AF158" s="102">
        <v>0.99</v>
      </c>
      <c r="AG158" s="102">
        <v>10.299999999999999</v>
      </c>
      <c r="AH158" s="102">
        <v>160.3</v>
      </c>
      <c r="AI158" s="102" t="s">
        <v>128</v>
      </c>
      <c r="AJ158" s="102">
        <v>15.6</v>
      </c>
      <c r="AK158" s="102" t="s">
        <v>128</v>
      </c>
      <c r="AL158" s="113">
        <v>104.88</v>
      </c>
      <c r="AM158" s="114">
        <v>8.200000000000001</v>
      </c>
      <c r="AN158" s="102">
        <v>0.36</v>
      </c>
      <c r="AO158" s="115">
        <f t="shared" si="9"/>
        <v>-1.308779046</v>
      </c>
      <c r="AP158" s="116">
        <f t="shared" si="10"/>
        <v>8.561350824</v>
      </c>
      <c r="AQ158" s="117">
        <f t="shared" si="11"/>
        <v>-34.09964232</v>
      </c>
      <c r="AR158" s="103">
        <f t="array" ref="AR158">INDEX(Historical!$C$7:$C$1381,MATCH(B158,Historical!$B$7:$B$1403,0))*IF(AH158="n/a",1.03,IF(AH158&lt;0,1.01,IF(AH158&gt;10,1.1,(1+AH158/100))))</f>
        <v>0.88</v>
      </c>
      <c r="AS158" s="112">
        <f t="shared" si="12"/>
        <v>0.9064</v>
      </c>
      <c r="AT158" s="112">
        <f t="shared" ref="AT158:AV158" si="166">IF($AK158="n/a",1.03*AS158,IF($AK158&lt;0,1.01*AS158,IF($AK158&gt;10,1.1*AS158,(1+$AK158/100)*AS158)))</f>
        <v>0.933592</v>
      </c>
      <c r="AU158" s="112">
        <f t="shared" si="166"/>
        <v>0.96159976</v>
      </c>
      <c r="AV158" s="112">
        <f t="shared" si="166"/>
        <v>0.9904477528</v>
      </c>
      <c r="AW158" s="103">
        <f t="shared" si="14"/>
        <v>4.672039513</v>
      </c>
      <c r="AX158" s="118">
        <f t="shared" si="15"/>
        <v>20.49140137</v>
      </c>
      <c r="AY158" s="119">
        <v>0.44</v>
      </c>
      <c r="AZ158" s="114">
        <v>10.25</v>
      </c>
      <c r="BA158" s="114">
        <v>-12.31</v>
      </c>
      <c r="BB158" s="114">
        <v>-8.16</v>
      </c>
      <c r="BC158" s="114">
        <v>-1.29</v>
      </c>
      <c r="BD158" s="42"/>
      <c r="BE158" s="17">
        <v>2002.0</v>
      </c>
      <c r="BF158" s="17">
        <f t="shared" si="16"/>
        <v>1</v>
      </c>
      <c r="BG158" s="120">
        <v>1.0</v>
      </c>
      <c r="BH158" s="15"/>
    </row>
    <row r="159" ht="11.25" customHeight="1">
      <c r="A159" s="151" t="s">
        <v>893</v>
      </c>
      <c r="B159" s="122" t="s">
        <v>894</v>
      </c>
      <c r="C159" s="100" t="s">
        <v>136</v>
      </c>
      <c r="D159" s="100" t="s">
        <v>183</v>
      </c>
      <c r="E159" s="123">
        <v>12.0</v>
      </c>
      <c r="F159" s="58">
        <v>297.0</v>
      </c>
      <c r="G159" s="124" t="s">
        <v>168</v>
      </c>
      <c r="H159" s="124" t="s">
        <v>168</v>
      </c>
      <c r="I159" s="216">
        <v>35.82</v>
      </c>
      <c r="J159" s="126">
        <f t="shared" si="2"/>
        <v>5.248464545</v>
      </c>
      <c r="K159" s="127">
        <v>0.47</v>
      </c>
      <c r="L159" s="128">
        <v>4.0</v>
      </c>
      <c r="M159" s="129">
        <f t="shared" si="3"/>
        <v>1.88</v>
      </c>
      <c r="N159" s="130" t="s">
        <v>579</v>
      </c>
      <c r="O159" s="131">
        <v>0.44</v>
      </c>
      <c r="P159" s="132">
        <v>43588.0</v>
      </c>
      <c r="Q159" s="132">
        <v>43602.0</v>
      </c>
      <c r="R159" s="129">
        <f t="shared" si="4"/>
        <v>6.818181818</v>
      </c>
      <c r="S159" s="108">
        <f t="array" ref="S159">IF(INDEX(Historical!$D$7:$D$1379,MATCH(B159,Historical!$B$7:$B$1403,0))=0,"n/a",(INDEX(Historical!$C$7:$C$1381,MATCH(B159,Historical!$B$7:$B$1403,0))/INDEX(Historical!$D$7:$D$1379,MATCH(B159,Historical!$B$7:$B$1403,0))-1)*100)</f>
        <v>6.936416185</v>
      </c>
      <c r="T159" s="108">
        <f t="array" ref="T159">IF(INDEX(Historical!$F$7:$F$1372,MATCH(B159,Historical!$B$7:$B$1403,0))=0,"n/a",((INDEX(Historical!$C$7:$C$1381,MATCH(B159,Historical!$B$7:$B$1403,0))/INDEX(Historical!$F$7:$F$1372,MATCH(B159,Historical!$B$7:$B$1403,0)))^(1/3)-1)*100)</f>
        <v>7.480205139</v>
      </c>
      <c r="U159" s="108">
        <f t="array" ref="U159">IF(INDEX(Historical!$H$7:$H$1372,MATCH(B159,Historical!$B$7:$B$1403,0))=0,"n/a",((INDEX(Historical!$C$7:$C$1381,MATCH(B159,Historical!$B$7:$B$1403,0))/INDEX(Historical!$H$7:$H$1372,MATCH(B159,Historical!$B$7:$B$1403,0)))^(1/5)-1)*100)</f>
        <v>9.043076613</v>
      </c>
      <c r="V159" s="108">
        <f t="array" ref="V159">IF(INDEX(Historical!$O$7:$O$1372,MATCH(B159,Historical!$B$7:$B$1403,0))=0,"n/a",((INDEX(Historical!$C$7:$C$1381,MATCH(B159,Historical!$B$7:$B$1403,0))/INDEX(Historical!$O$7:$O$1372,MATCH(B159,Historical!$B$7:$B$1403,0)))^(1/10)-1)*100)</f>
        <v>15.18499863</v>
      </c>
      <c r="W159" s="109">
        <f t="shared" si="5"/>
        <v>0.5955269958</v>
      </c>
      <c r="X159" s="110">
        <f t="shared" si="6"/>
        <v>0.3288391496</v>
      </c>
      <c r="Y159" s="181" t="s">
        <v>623</v>
      </c>
      <c r="Z159" s="126">
        <f t="shared" si="7"/>
        <v>76.42276423</v>
      </c>
      <c r="AA159" s="134">
        <f t="shared" si="8"/>
        <v>14.56097561</v>
      </c>
      <c r="AB159" s="128">
        <v>12.0</v>
      </c>
      <c r="AC159" s="125">
        <v>2.46</v>
      </c>
      <c r="AD159" s="125">
        <v>3.47</v>
      </c>
      <c r="AE159" s="125">
        <v>1.53</v>
      </c>
      <c r="AF159" s="125">
        <v>6.39</v>
      </c>
      <c r="AG159" s="237">
        <v>53.800000000000004</v>
      </c>
      <c r="AH159" s="125">
        <v>-20.200000000000003</v>
      </c>
      <c r="AI159" s="125">
        <v>9.85</v>
      </c>
      <c r="AJ159" s="125">
        <v>27.500000000000004</v>
      </c>
      <c r="AK159" s="125">
        <v>4.2</v>
      </c>
      <c r="AL159" s="135">
        <v>4090.0</v>
      </c>
      <c r="AM159" s="136">
        <v>0.8</v>
      </c>
      <c r="AN159" s="125">
        <v>2.74</v>
      </c>
      <c r="AO159" s="137">
        <f t="shared" si="9"/>
        <v>-0.2694344514</v>
      </c>
      <c r="AP159" s="138">
        <f t="shared" si="10"/>
        <v>14.29154116</v>
      </c>
      <c r="AQ159" s="139">
        <f t="shared" si="11"/>
        <v>103.3547903</v>
      </c>
      <c r="AR159" s="103">
        <f t="array" ref="AR159">INDEX(Historical!$C$7:$C$1381,MATCH(B159,Historical!$B$7:$B$1403,0))*IF(AH159="n/a",1.03,IF(AH159&lt;0,1.01,IF(AH159&gt;10,1.1,(1+AH159/100))))</f>
        <v>1.8685</v>
      </c>
      <c r="AS159" s="134">
        <f t="shared" si="12"/>
        <v>2.05254725</v>
      </c>
      <c r="AT159" s="134">
        <f t="shared" ref="AT159:AV159" si="167">IF($AK159="n/a",1.03*AS159,IF($AK159&lt;0,1.01*AS159,IF($AK159&gt;10,1.1*AS159,(1+$AK159/100)*AS159)))</f>
        <v>2.138754235</v>
      </c>
      <c r="AU159" s="134">
        <f t="shared" si="167"/>
        <v>2.228581912</v>
      </c>
      <c r="AV159" s="134">
        <f t="shared" si="167"/>
        <v>2.322182353</v>
      </c>
      <c r="AW159" s="126">
        <f t="shared" si="14"/>
        <v>10.61056575</v>
      </c>
      <c r="AX159" s="140">
        <f t="shared" si="15"/>
        <v>29.62190326</v>
      </c>
      <c r="AY159" s="141">
        <v>1.61</v>
      </c>
      <c r="AZ159" s="136">
        <v>15.290000000000001</v>
      </c>
      <c r="BA159" s="136">
        <v>-20.31</v>
      </c>
      <c r="BB159" s="136">
        <v>-13.83</v>
      </c>
      <c r="BC159" s="136">
        <v>-3.82</v>
      </c>
      <c r="BD159" s="142"/>
      <c r="BE159" s="17">
        <v>2008.0</v>
      </c>
      <c r="BF159" s="17">
        <f t="shared" si="16"/>
        <v>1</v>
      </c>
      <c r="BG159" s="143">
        <v>7.1</v>
      </c>
      <c r="BH159" s="224"/>
    </row>
    <row r="160" ht="11.25" customHeight="1">
      <c r="A160" s="55" t="s">
        <v>895</v>
      </c>
      <c r="B160" s="99" t="s">
        <v>896</v>
      </c>
      <c r="C160" s="100" t="s">
        <v>296</v>
      </c>
      <c r="D160" s="100" t="s">
        <v>569</v>
      </c>
      <c r="E160" s="101">
        <v>10.0</v>
      </c>
      <c r="F160" s="58">
        <v>413.0</v>
      </c>
      <c r="G160" s="58" t="s">
        <v>168</v>
      </c>
      <c r="H160" s="58" t="s">
        <v>168</v>
      </c>
      <c r="I160" s="150">
        <v>111.2</v>
      </c>
      <c r="J160" s="103">
        <f t="shared" si="2"/>
        <v>2.769784173</v>
      </c>
      <c r="K160" s="104">
        <v>0.77</v>
      </c>
      <c r="L160" s="73">
        <v>4.0</v>
      </c>
      <c r="M160" s="23">
        <f t="shared" si="3"/>
        <v>3.08</v>
      </c>
      <c r="N160" s="105" t="s">
        <v>210</v>
      </c>
      <c r="O160" s="106">
        <v>0.75</v>
      </c>
      <c r="P160" s="107">
        <v>43888.0</v>
      </c>
      <c r="Q160" s="107">
        <v>43908.0</v>
      </c>
      <c r="R160" s="23">
        <f t="shared" si="4"/>
        <v>2.666666667</v>
      </c>
      <c r="S160" s="108">
        <f t="array" ref="S160">IF(INDEX(Historical!$D$7:$D$1379,MATCH(B160,Historical!$B$7:$B$1403,0))=0,"n/a",(INDEX(Historical!$C$7:$C$1381,MATCH(B160,Historical!$B$7:$B$1403,0))/INDEX(Historical!$D$7:$D$1379,MATCH(B160,Historical!$B$7:$B$1403,0))-1)*100)</f>
        <v>7.142857143</v>
      </c>
      <c r="T160" s="108">
        <f t="array" ref="T160">IF(INDEX(Historical!$F$7:$F$1372,MATCH(B160,Historical!$B$7:$B$1403,0))=0,"n/a",((INDEX(Historical!$C$7:$C$1381,MATCH(B160,Historical!$B$7:$B$1403,0))/INDEX(Historical!$F$7:$F$1372,MATCH(B160,Historical!$B$7:$B$1403,0)))^(1/3)-1)*100)</f>
        <v>35.72088083</v>
      </c>
      <c r="U160" s="108">
        <f t="array" ref="U160">IF(INDEX(Historical!$H$7:$H$1372,MATCH(B160,Historical!$B$7:$B$1403,0))=0,"n/a",((INDEX(Historical!$C$7:$C$1381,MATCH(B160,Historical!$B$7:$B$1403,0))/INDEX(Historical!$H$7:$H$1372,MATCH(B160,Historical!$B$7:$B$1403,0)))^(1/5)-1)*100)</f>
        <v>30.25855423</v>
      </c>
      <c r="V160" s="108" t="str">
        <f t="array" ref="V160">IF(INDEX(Historical!$O$7:$O$1372,MATCH(B160,Historical!$B$7:$B$1403,0))=0,"n/a",((INDEX(Historical!$C$7:$C$1381,MATCH(B160,Historical!$B$7:$B$1403,0))/INDEX(Historical!$O$7:$O$1372,MATCH(B160,Historical!$B$7:$B$1403,0)))^(1/10)-1)*100)</f>
        <v>n/a</v>
      </c>
      <c r="W160" s="109" t="str">
        <f t="shared" si="5"/>
        <v>n/a</v>
      </c>
      <c r="X160" s="110">
        <f t="shared" si="6"/>
        <v>3.73562398</v>
      </c>
      <c r="Y160" s="147"/>
      <c r="Z160" s="103">
        <f t="shared" si="7"/>
        <v>25.34979424</v>
      </c>
      <c r="AA160" s="112">
        <f t="shared" si="8"/>
        <v>9.152263374</v>
      </c>
      <c r="AB160" s="73">
        <v>12.0</v>
      </c>
      <c r="AC160" s="102">
        <v>12.15</v>
      </c>
      <c r="AD160" s="102" t="s">
        <v>128</v>
      </c>
      <c r="AE160" s="102">
        <v>0.35</v>
      </c>
      <c r="AF160" s="102">
        <v>1.55</v>
      </c>
      <c r="AG160" s="102">
        <v>17.7</v>
      </c>
      <c r="AH160" s="102">
        <v>-29.599999999999998</v>
      </c>
      <c r="AI160" s="102">
        <v>10.66</v>
      </c>
      <c r="AJ160" s="102">
        <v>8.1</v>
      </c>
      <c r="AK160" s="102">
        <v>-2.1399999999999997</v>
      </c>
      <c r="AL160" s="113">
        <v>7030.0</v>
      </c>
      <c r="AM160" s="114">
        <v>0.2</v>
      </c>
      <c r="AN160" s="102">
        <v>0.53</v>
      </c>
      <c r="AO160" s="115">
        <f t="shared" si="9"/>
        <v>23.87607503</v>
      </c>
      <c r="AP160" s="116">
        <f t="shared" si="10"/>
        <v>33.02833841</v>
      </c>
      <c r="AQ160" s="117">
        <f t="shared" si="11"/>
        <v>-20.5966465</v>
      </c>
      <c r="AR160" s="103">
        <f t="array" ref="AR160">INDEX(Historical!$C$7:$C$1381,MATCH(B160,Historical!$B$7:$B$1403,0))*IF(AH160="n/a",1.03,IF(AH160&lt;0,1.01,IF(AH160&gt;10,1.1,(1+AH160/100))))</f>
        <v>3.03</v>
      </c>
      <c r="AS160" s="112">
        <f t="shared" si="12"/>
        <v>3.333</v>
      </c>
      <c r="AT160" s="112">
        <f t="shared" ref="AT160:AV160" si="168">IF($AK160="n/a",1.03*AS160,IF($AK160&lt;0,1.01*AS160,IF($AK160&gt;10,1.1*AS160,(1+$AK160/100)*AS160)))</f>
        <v>3.36633</v>
      </c>
      <c r="AU160" s="112">
        <f t="shared" si="168"/>
        <v>3.3999933</v>
      </c>
      <c r="AV160" s="112">
        <f t="shared" si="168"/>
        <v>3.433993233</v>
      </c>
      <c r="AW160" s="103">
        <f t="shared" si="14"/>
        <v>16.56331653</v>
      </c>
      <c r="AX160" s="118">
        <f t="shared" si="15"/>
        <v>14.89506882</v>
      </c>
      <c r="AY160" s="119">
        <v>1.52</v>
      </c>
      <c r="AZ160" s="114">
        <v>5.800000000000001</v>
      </c>
      <c r="BA160" s="114">
        <v>-30.12</v>
      </c>
      <c r="BB160" s="114">
        <v>-15.079999999999998</v>
      </c>
      <c r="BC160" s="114">
        <v>-11.44</v>
      </c>
      <c r="BD160" s="42"/>
      <c r="BE160" s="17">
        <v>2011.0</v>
      </c>
      <c r="BF160" s="17">
        <f t="shared" si="16"/>
        <v>0</v>
      </c>
      <c r="BG160" s="120">
        <v>6.0</v>
      </c>
      <c r="BH160" s="55"/>
    </row>
    <row r="161" ht="11.25" customHeight="1">
      <c r="A161" s="55" t="s">
        <v>897</v>
      </c>
      <c r="B161" s="99" t="s">
        <v>898</v>
      </c>
      <c r="C161" s="100" t="s">
        <v>131</v>
      </c>
      <c r="D161" s="100" t="s">
        <v>193</v>
      </c>
      <c r="E161" s="101">
        <v>10.0</v>
      </c>
      <c r="F161" s="58">
        <v>363.0</v>
      </c>
      <c r="G161" s="58" t="s">
        <v>168</v>
      </c>
      <c r="H161" s="58" t="s">
        <v>168</v>
      </c>
      <c r="I161" s="150">
        <v>159.68</v>
      </c>
      <c r="J161" s="103">
        <f t="shared" si="2"/>
        <v>1.20240481</v>
      </c>
      <c r="K161" s="104">
        <v>0.48</v>
      </c>
      <c r="L161" s="73">
        <v>4.0</v>
      </c>
      <c r="M161" s="23">
        <f t="shared" si="3"/>
        <v>1.92</v>
      </c>
      <c r="N161" s="105" t="s">
        <v>434</v>
      </c>
      <c r="O161" s="106">
        <v>0.43</v>
      </c>
      <c r="P161" s="107">
        <v>43698.0</v>
      </c>
      <c r="Q161" s="107">
        <v>43713.0</v>
      </c>
      <c r="R161" s="23">
        <f t="shared" si="4"/>
        <v>11.62790698</v>
      </c>
      <c r="S161" s="108">
        <f t="array" ref="S161">IF(INDEX(Historical!$D$7:$D$1379,MATCH(B161,Historical!$B$7:$B$1403,0))=0,"n/a",(INDEX(Historical!$C$7:$C$1381,MATCH(B161,Historical!$B$7:$B$1403,0))/INDEX(Historical!$D$7:$D$1379,MATCH(B161,Historical!$B$7:$B$1403,0))-1)*100)</f>
        <v>13.75</v>
      </c>
      <c r="T161" s="108">
        <f t="array" ref="T161">IF(INDEX(Historical!$F$7:$F$1372,MATCH(B161,Historical!$B$7:$B$1403,0))=0,"n/a",((INDEX(Historical!$C$7:$C$1381,MATCH(B161,Historical!$B$7:$B$1403,0))/INDEX(Historical!$F$7:$F$1372,MATCH(B161,Historical!$B$7:$B$1403,0)))^(1/3)-1)*100)</f>
        <v>13.64488695</v>
      </c>
      <c r="U161" s="108">
        <f t="array" ref="U161">IF(INDEX(Historical!$H$7:$H$1372,MATCH(B161,Historical!$B$7:$B$1403,0))=0,"n/a",((INDEX(Historical!$C$7:$C$1381,MATCH(B161,Historical!$B$7:$B$1403,0))/INDEX(Historical!$H$7:$H$1372,MATCH(B161,Historical!$B$7:$B$1403,0)))^(1/5)-1)*100)</f>
        <v>14.12708029</v>
      </c>
      <c r="V161" s="108" t="str">
        <f t="array" ref="V161">IF(INDEX(Historical!$O$7:$O$1372,MATCH(B161,Historical!$B$7:$B$1403,0))=0,"n/a",((INDEX(Historical!$C$7:$C$1381,MATCH(B161,Historical!$B$7:$B$1403,0))/INDEX(Historical!$O$7:$O$1372,MATCH(B161,Historical!$B$7:$B$1403,0)))^(1/10)-1)*100)</f>
        <v>n/a</v>
      </c>
      <c r="W161" s="109" t="str">
        <f t="shared" si="5"/>
        <v>n/a</v>
      </c>
      <c r="X161" s="110">
        <f t="shared" si="6"/>
        <v>1.284280027</v>
      </c>
      <c r="Y161" s="99"/>
      <c r="Z161" s="103">
        <f t="shared" si="7"/>
        <v>34.28571429</v>
      </c>
      <c r="AA161" s="112">
        <f t="shared" si="8"/>
        <v>28.51428571</v>
      </c>
      <c r="AB161" s="73">
        <v>12.0</v>
      </c>
      <c r="AC161" s="102">
        <v>5.6</v>
      </c>
      <c r="AD161" s="102">
        <v>2.38</v>
      </c>
      <c r="AE161" s="102">
        <v>2.67</v>
      </c>
      <c r="AF161" s="102">
        <v>2.66</v>
      </c>
      <c r="AG161" s="102">
        <v>11.200000000000001</v>
      </c>
      <c r="AH161" s="102">
        <v>-8.4</v>
      </c>
      <c r="AI161" s="102">
        <v>20.62</v>
      </c>
      <c r="AJ161" s="102">
        <v>11.0</v>
      </c>
      <c r="AK161" s="102">
        <v>12.0</v>
      </c>
      <c r="AL161" s="113">
        <v>4010.0</v>
      </c>
      <c r="AM161" s="114">
        <v>2.4</v>
      </c>
      <c r="AN161" s="102">
        <v>0.46</v>
      </c>
      <c r="AO161" s="115">
        <f t="shared" si="9"/>
        <v>-13.18480061</v>
      </c>
      <c r="AP161" s="116">
        <f t="shared" si="10"/>
        <v>15.3294851</v>
      </c>
      <c r="AQ161" s="117">
        <f t="shared" si="11"/>
        <v>83.60343739</v>
      </c>
      <c r="AR161" s="103">
        <f t="array" ref="AR161">INDEX(Historical!$C$7:$C$1381,MATCH(B161,Historical!$B$7:$B$1403,0))*IF(AH161="n/a",1.03,IF(AH161&lt;0,1.01,IF(AH161&gt;10,1.1,(1+AH161/100))))</f>
        <v>1.8382</v>
      </c>
      <c r="AS161" s="112">
        <f t="shared" si="12"/>
        <v>2.02202</v>
      </c>
      <c r="AT161" s="112">
        <f t="shared" ref="AT161:AV161" si="169">IF($AK161="n/a",1.03*AS161,IF($AK161&lt;0,1.01*AS161,IF($AK161&gt;10,1.1*AS161,(1+$AK161/100)*AS161)))</f>
        <v>2.224222</v>
      </c>
      <c r="AU161" s="112">
        <f t="shared" si="169"/>
        <v>2.4466442</v>
      </c>
      <c r="AV161" s="112">
        <f t="shared" si="169"/>
        <v>2.69130862</v>
      </c>
      <c r="AW161" s="103">
        <f t="shared" si="14"/>
        <v>11.22239482</v>
      </c>
      <c r="AX161" s="118">
        <f t="shared" si="15"/>
        <v>7.028052868</v>
      </c>
      <c r="AY161" s="119">
        <v>1.14</v>
      </c>
      <c r="AZ161" s="114">
        <v>6.6000000000000005</v>
      </c>
      <c r="BA161" s="114">
        <v>-22.49</v>
      </c>
      <c r="BB161" s="114">
        <v>-14.52</v>
      </c>
      <c r="BC161" s="114">
        <v>-9.950000000000001</v>
      </c>
      <c r="BD161" s="42"/>
      <c r="BE161" s="17">
        <v>2010.0</v>
      </c>
      <c r="BF161" s="17">
        <f t="shared" si="16"/>
        <v>0</v>
      </c>
      <c r="BG161" s="120">
        <v>6.4</v>
      </c>
      <c r="BH161" s="108"/>
    </row>
    <row r="162" ht="11.25" customHeight="1">
      <c r="A162" s="155" t="s">
        <v>899</v>
      </c>
      <c r="B162" s="99" t="s">
        <v>900</v>
      </c>
      <c r="C162" s="100" t="s">
        <v>118</v>
      </c>
      <c r="D162" s="100" t="s">
        <v>293</v>
      </c>
      <c r="E162" s="101">
        <v>18.0</v>
      </c>
      <c r="F162" s="58">
        <v>187.0</v>
      </c>
      <c r="G162" s="58" t="s">
        <v>121</v>
      </c>
      <c r="H162" s="58" t="s">
        <v>121</v>
      </c>
      <c r="I162" s="150">
        <v>197.73</v>
      </c>
      <c r="J162" s="103">
        <f t="shared" si="2"/>
        <v>1.517220452</v>
      </c>
      <c r="K162" s="104">
        <v>0.75</v>
      </c>
      <c r="L162" s="73">
        <v>4.0</v>
      </c>
      <c r="M162" s="23">
        <f t="shared" si="3"/>
        <v>3</v>
      </c>
      <c r="N162" s="105" t="s">
        <v>636</v>
      </c>
      <c r="O162" s="106">
        <v>0.685</v>
      </c>
      <c r="P162" s="107">
        <v>43711.0</v>
      </c>
      <c r="Q162" s="107">
        <v>43726.0</v>
      </c>
      <c r="R162" s="23">
        <f t="shared" si="4"/>
        <v>9.489051095</v>
      </c>
      <c r="S162" s="108">
        <f t="array" ref="S162">IF(INDEX(Historical!$D$7:$D$1379,MATCH(B162,Historical!$B$7:$B$1403,0))=0,"n/a",(INDEX(Historical!$C$7:$C$1381,MATCH(B162,Historical!$B$7:$B$1403,0))/INDEX(Historical!$D$7:$D$1379,MATCH(B162,Historical!$B$7:$B$1403,0))-1)*100)</f>
        <v>14.34262948</v>
      </c>
      <c r="T162" s="108">
        <f t="array" ref="T162">IF(INDEX(Historical!$F$7:$F$1372,MATCH(B162,Historical!$B$7:$B$1403,0))=0,"n/a",((INDEX(Historical!$C$7:$C$1381,MATCH(B162,Historical!$B$7:$B$1403,0))/INDEX(Historical!$F$7:$F$1372,MATCH(B162,Historical!$B$7:$B$1403,0)))^(1/3)-1)*100)</f>
        <v>11.68758288</v>
      </c>
      <c r="U162" s="108">
        <f t="array" ref="U162">IF(INDEX(Historical!$H$7:$H$1372,MATCH(B162,Historical!$B$7:$B$1403,0))=0,"n/a",((INDEX(Historical!$C$7:$C$1381,MATCH(B162,Historical!$B$7:$B$1403,0))/INDEX(Historical!$H$7:$H$1372,MATCH(B162,Historical!$B$7:$B$1403,0)))^(1/5)-1)*100)</f>
        <v>10.02525376</v>
      </c>
      <c r="V162" s="108">
        <f t="array" ref="V162">IF(INDEX(Historical!$O$7:$O$1372,MATCH(B162,Historical!$B$7:$B$1403,0))=0,"n/a",((INDEX(Historical!$C$7:$C$1381,MATCH(B162,Historical!$B$7:$B$1403,0))/INDEX(Historical!$O$7:$O$1372,MATCH(B162,Historical!$B$7:$B$1403,0)))^(1/10)-1)*100)</f>
        <v>13.07335051</v>
      </c>
      <c r="W162" s="109">
        <f t="shared" si="5"/>
        <v>0.7668465519</v>
      </c>
      <c r="X162" s="110">
        <f t="shared" si="6"/>
        <v>1.044297267</v>
      </c>
      <c r="Y162" s="133"/>
      <c r="Z162" s="103">
        <f t="shared" si="7"/>
        <v>38.07106599</v>
      </c>
      <c r="AA162" s="112">
        <f t="shared" si="8"/>
        <v>25.09263959</v>
      </c>
      <c r="AB162" s="73">
        <v>6.0</v>
      </c>
      <c r="AC162" s="102">
        <v>7.88</v>
      </c>
      <c r="AD162" s="102">
        <v>1.84</v>
      </c>
      <c r="AE162" s="102">
        <v>6.46</v>
      </c>
      <c r="AF162" s="102">
        <v>1.93</v>
      </c>
      <c r="AG162" s="102">
        <v>11.4</v>
      </c>
      <c r="AH162" s="102">
        <v>40.1</v>
      </c>
      <c r="AI162" s="102">
        <v>13.8</v>
      </c>
      <c r="AJ162" s="102">
        <v>9.6</v>
      </c>
      <c r="AK162" s="102">
        <v>13.65</v>
      </c>
      <c r="AL162" s="113">
        <v>43910.0</v>
      </c>
      <c r="AM162" s="114">
        <v>0.3</v>
      </c>
      <c r="AN162" s="102">
        <v>0.31</v>
      </c>
      <c r="AO162" s="115">
        <f t="shared" si="9"/>
        <v>-13.55016538</v>
      </c>
      <c r="AP162" s="116">
        <f t="shared" si="10"/>
        <v>11.54247421</v>
      </c>
      <c r="AQ162" s="117">
        <f t="shared" si="11"/>
        <v>46.71028808</v>
      </c>
      <c r="AR162" s="103">
        <f t="array" ref="AR162">INDEX(Historical!$C$7:$C$1381,MATCH(B162,Historical!$B$7:$B$1403,0))*IF(AH162="n/a",1.03,IF(AH162&lt;0,1.01,IF(AH162&gt;10,1.1,(1+AH162/100))))</f>
        <v>3.157</v>
      </c>
      <c r="AS162" s="112">
        <f t="shared" si="12"/>
        <v>3.4727</v>
      </c>
      <c r="AT162" s="112">
        <f t="shared" ref="AT162:AV162" si="170">IF($AK162="n/a",1.03*AS162,IF($AK162&lt;0,1.01*AS162,IF($AK162&gt;10,1.1*AS162,(1+$AK162/100)*AS162)))</f>
        <v>3.81997</v>
      </c>
      <c r="AU162" s="112">
        <f t="shared" si="170"/>
        <v>4.201967</v>
      </c>
      <c r="AV162" s="112">
        <f t="shared" si="170"/>
        <v>4.6221637</v>
      </c>
      <c r="AW162" s="103">
        <f t="shared" si="14"/>
        <v>19.2738007</v>
      </c>
      <c r="AX162" s="118">
        <f t="shared" si="15"/>
        <v>9.747534871</v>
      </c>
      <c r="AY162" s="119">
        <v>0.73</v>
      </c>
      <c r="AZ162" s="114">
        <v>26.02</v>
      </c>
      <c r="BA162" s="114">
        <v>-14.399999999999999</v>
      </c>
      <c r="BB162" s="114">
        <v>-8.08</v>
      </c>
      <c r="BC162" s="114">
        <v>-3.04</v>
      </c>
      <c r="BD162" s="42"/>
      <c r="BE162" s="17">
        <v>2002.0</v>
      </c>
      <c r="BF162" s="17">
        <f t="shared" si="16"/>
        <v>1</v>
      </c>
      <c r="BG162" s="120">
        <v>5.5</v>
      </c>
      <c r="BH162" s="55"/>
    </row>
    <row r="163" ht="11.25" customHeight="1">
      <c r="A163" s="55" t="s">
        <v>901</v>
      </c>
      <c r="B163" s="99" t="s">
        <v>902</v>
      </c>
      <c r="C163" s="100" t="s">
        <v>118</v>
      </c>
      <c r="D163" s="100" t="s">
        <v>146</v>
      </c>
      <c r="E163" s="101">
        <v>10.0</v>
      </c>
      <c r="F163" s="58">
        <v>359.0</v>
      </c>
      <c r="G163" s="58" t="s">
        <v>168</v>
      </c>
      <c r="H163" s="58" t="s">
        <v>168</v>
      </c>
      <c r="I163" s="150">
        <v>228.13</v>
      </c>
      <c r="J163" s="103">
        <f t="shared" si="2"/>
        <v>1.350107395</v>
      </c>
      <c r="K163" s="104">
        <v>0.77</v>
      </c>
      <c r="L163" s="73">
        <v>4.0</v>
      </c>
      <c r="M163" s="23">
        <f t="shared" si="3"/>
        <v>3.08</v>
      </c>
      <c r="N163" s="105" t="s">
        <v>701</v>
      </c>
      <c r="O163" s="106">
        <v>0.64</v>
      </c>
      <c r="P163" s="107">
        <v>43643.0</v>
      </c>
      <c r="Q163" s="107">
        <v>43661.0</v>
      </c>
      <c r="R163" s="23">
        <f t="shared" si="4"/>
        <v>20.3125</v>
      </c>
      <c r="S163" s="108">
        <f t="array" ref="S163">IF(INDEX(Historical!$D$7:$D$1379,MATCH(B163,Historical!$B$7:$B$1403,0))=0,"n/a",(INDEX(Historical!$C$7:$C$1381,MATCH(B163,Historical!$B$7:$B$1403,0))/INDEX(Historical!$D$7:$D$1379,MATCH(B163,Historical!$B$7:$B$1403,0))-1)*100)</f>
        <v>22.60869565</v>
      </c>
      <c r="T163" s="108">
        <f t="array" ref="T163">IF(INDEX(Historical!$F$7:$F$1372,MATCH(B163,Historical!$B$7:$B$1403,0))=0,"n/a",((INDEX(Historical!$C$7:$C$1381,MATCH(B163,Historical!$B$7:$B$1403,0))/INDEX(Historical!$F$7:$F$1372,MATCH(B163,Historical!$B$7:$B$1403,0)))^(1/3)-1)*100)</f>
        <v>21.30089552</v>
      </c>
      <c r="U163" s="108">
        <f t="array" ref="U163">IF(INDEX(Historical!$H$7:$H$1372,MATCH(B163,Historical!$B$7:$B$1403,0))=0,"n/a",((INDEX(Historical!$C$7:$C$1381,MATCH(B163,Historical!$B$7:$B$1403,0))/INDEX(Historical!$H$7:$H$1372,MATCH(B163,Historical!$B$7:$B$1403,0)))^(1/5)-1)*100)</f>
        <v>21.16161975</v>
      </c>
      <c r="V163" s="108">
        <f t="array" ref="V163">IF(INDEX(Historical!$O$7:$O$1372,MATCH(B163,Historical!$B$7:$B$1403,0))=0,"n/a",((INDEX(Historical!$C$7:$C$1381,MATCH(B163,Historical!$B$7:$B$1403,0))/INDEX(Historical!$O$7:$O$1372,MATCH(B163,Historical!$B$7:$B$1403,0)))^(1/10)-1)*100)</f>
        <v>17.54552719</v>
      </c>
      <c r="W163" s="109">
        <f t="shared" si="5"/>
        <v>1.206097686</v>
      </c>
      <c r="X163" s="110">
        <f t="shared" si="6"/>
        <v>1.090805142</v>
      </c>
      <c r="Y163" s="99"/>
      <c r="Z163" s="103">
        <f t="shared" si="7"/>
        <v>29.64388835</v>
      </c>
      <c r="AA163" s="112">
        <f t="shared" si="8"/>
        <v>21.95668912</v>
      </c>
      <c r="AB163" s="73">
        <v>12.0</v>
      </c>
      <c r="AC163" s="102">
        <v>10.39</v>
      </c>
      <c r="AD163" s="102">
        <v>2.12</v>
      </c>
      <c r="AE163" s="102">
        <v>2.33</v>
      </c>
      <c r="AF163" s="156" t="s">
        <v>128</v>
      </c>
      <c r="AG163" s="102">
        <v>-188.0</v>
      </c>
      <c r="AH163" s="102">
        <v>16.900000000000002</v>
      </c>
      <c r="AI163" s="102">
        <v>10.32</v>
      </c>
      <c r="AJ163" s="102">
        <v>19.400000000000002</v>
      </c>
      <c r="AK163" s="102">
        <v>10.36</v>
      </c>
      <c r="AL163" s="113">
        <v>8870.0</v>
      </c>
      <c r="AM163" s="114">
        <v>1.2</v>
      </c>
      <c r="AN163" s="160" t="s">
        <v>128</v>
      </c>
      <c r="AO163" s="115">
        <f t="shared" si="9"/>
        <v>0.5550380202</v>
      </c>
      <c r="AP163" s="116">
        <f t="shared" si="10"/>
        <v>22.51172714</v>
      </c>
      <c r="AQ163" s="117" t="str">
        <f t="shared" si="11"/>
        <v>n/a</v>
      </c>
      <c r="AR163" s="103">
        <f t="array" ref="AR163">INDEX(Historical!$C$7:$C$1381,MATCH(B163,Historical!$B$7:$B$1403,0))*IF(AH163="n/a",1.03,IF(AH163&lt;0,1.01,IF(AH163&gt;10,1.1,(1+AH163/100))))</f>
        <v>3.102</v>
      </c>
      <c r="AS163" s="112">
        <f t="shared" si="12"/>
        <v>3.4122</v>
      </c>
      <c r="AT163" s="112">
        <f t="shared" ref="AT163:AV163" si="171">IF($AK163="n/a",1.03*AS163,IF($AK163&lt;0,1.01*AS163,IF($AK163&gt;10,1.1*AS163,(1+$AK163/100)*AS163)))</f>
        <v>3.75342</v>
      </c>
      <c r="AU163" s="112">
        <f t="shared" si="171"/>
        <v>4.128762</v>
      </c>
      <c r="AV163" s="112">
        <f t="shared" si="171"/>
        <v>4.5416382</v>
      </c>
      <c r="AW163" s="103">
        <f t="shared" si="14"/>
        <v>18.9380202</v>
      </c>
      <c r="AX163" s="118">
        <f t="shared" si="15"/>
        <v>8.301415947</v>
      </c>
      <c r="AY163" s="119">
        <v>0.88</v>
      </c>
      <c r="AZ163" s="114">
        <v>0.25</v>
      </c>
      <c r="BA163" s="114">
        <v>-23.57</v>
      </c>
      <c r="BB163" s="114">
        <v>-6.1899999999999995</v>
      </c>
      <c r="BC163" s="114">
        <v>-10.35</v>
      </c>
      <c r="BD163" s="42"/>
      <c r="BE163" s="17">
        <v>2010.0</v>
      </c>
      <c r="BF163" s="17">
        <f t="shared" si="16"/>
        <v>0</v>
      </c>
      <c r="BG163" s="120">
        <v>18.8</v>
      </c>
      <c r="BH163" s="55"/>
    </row>
    <row r="164" ht="11.25" customHeight="1">
      <c r="A164" s="155" t="s">
        <v>903</v>
      </c>
      <c r="B164" s="99" t="s">
        <v>904</v>
      </c>
      <c r="C164" s="100" t="s">
        <v>177</v>
      </c>
      <c r="D164" s="100" t="s">
        <v>178</v>
      </c>
      <c r="E164" s="101">
        <v>10.0</v>
      </c>
      <c r="F164" s="58">
        <v>414.0</v>
      </c>
      <c r="G164" s="58" t="s">
        <v>168</v>
      </c>
      <c r="H164" s="58" t="s">
        <v>168</v>
      </c>
      <c r="I164" s="150">
        <v>28.5</v>
      </c>
      <c r="J164" s="103">
        <f t="shared" si="2"/>
        <v>1.333333333</v>
      </c>
      <c r="K164" s="104">
        <v>0.095</v>
      </c>
      <c r="L164" s="73">
        <v>4.0</v>
      </c>
      <c r="M164" s="23">
        <f t="shared" si="3"/>
        <v>0.38</v>
      </c>
      <c r="N164" s="105" t="s">
        <v>698</v>
      </c>
      <c r="O164" s="106">
        <v>0.085</v>
      </c>
      <c r="P164" s="107">
        <v>43892.0</v>
      </c>
      <c r="Q164" s="107">
        <v>43909.0</v>
      </c>
      <c r="R164" s="23">
        <f t="shared" si="4"/>
        <v>11.76470588</v>
      </c>
      <c r="S164" s="108">
        <f t="array" ref="S164">IF(INDEX(Historical!$D$7:$D$1379,MATCH(B164,Historical!$B$7:$B$1403,0))=0,"n/a",(INDEX(Historical!$C$7:$C$1381,MATCH(B164,Historical!$B$7:$B$1403,0))/INDEX(Historical!$D$7:$D$1379,MATCH(B164,Historical!$B$7:$B$1403,0))-1)*100)</f>
        <v>21.42857143</v>
      </c>
      <c r="T164" s="108">
        <f t="array" ref="T164">IF(INDEX(Historical!$F$7:$F$1372,MATCH(B164,Historical!$B$7:$B$1403,0))=0,"n/a",((INDEX(Historical!$C$7:$C$1381,MATCH(B164,Historical!$B$7:$B$1403,0))/INDEX(Historical!$F$7:$F$1372,MATCH(B164,Historical!$B$7:$B$1403,0)))^(1/3)-1)*100)</f>
        <v>24.7805674</v>
      </c>
      <c r="U164" s="108">
        <f t="array" ref="U164">IF(INDEX(Historical!$H$7:$H$1372,MATCH(B164,Historical!$B$7:$B$1403,0))=0,"n/a",((INDEX(Historical!$C$7:$C$1381,MATCH(B164,Historical!$B$7:$B$1403,0))/INDEX(Historical!$H$7:$H$1372,MATCH(B164,Historical!$B$7:$B$1403,0)))^(1/5)-1)*100)</f>
        <v>20.28986285</v>
      </c>
      <c r="V164" s="108" t="str">
        <f t="array" ref="V164">IF(INDEX(Historical!$O$7:$O$1372,MATCH(B164,Historical!$B$7:$B$1403,0))=0,"n/a",((INDEX(Historical!$C$7:$C$1381,MATCH(B164,Historical!$B$7:$B$1403,0))/INDEX(Historical!$O$7:$O$1372,MATCH(B164,Historical!$B$7:$B$1403,0)))^(1/10)-1)*100)</f>
        <v>n/a</v>
      </c>
      <c r="W164" s="109" t="str">
        <f t="shared" si="5"/>
        <v>n/a</v>
      </c>
      <c r="X164" s="110">
        <f t="shared" si="6"/>
        <v>0.5009842678</v>
      </c>
      <c r="Y164" s="99"/>
      <c r="Z164" s="103">
        <f t="shared" si="7"/>
        <v>43.18181818</v>
      </c>
      <c r="AA164" s="112">
        <f t="shared" si="8"/>
        <v>32.38636364</v>
      </c>
      <c r="AB164" s="73">
        <v>12.0</v>
      </c>
      <c r="AC164" s="102">
        <v>0.88</v>
      </c>
      <c r="AD164" s="102" t="s">
        <v>128</v>
      </c>
      <c r="AE164" s="102">
        <v>4.92</v>
      </c>
      <c r="AF164" s="102">
        <v>3.98</v>
      </c>
      <c r="AG164" s="102">
        <v>13.600000000000001</v>
      </c>
      <c r="AH164" s="102">
        <v>33.0</v>
      </c>
      <c r="AI164" s="102">
        <v>14.549999999999999</v>
      </c>
      <c r="AJ164" s="102">
        <v>40.5</v>
      </c>
      <c r="AK164" s="102">
        <v>-1.7999999999999998</v>
      </c>
      <c r="AL164" s="113">
        <v>576.56</v>
      </c>
      <c r="AM164" s="114">
        <v>15.4</v>
      </c>
      <c r="AN164" s="102">
        <v>0.0</v>
      </c>
      <c r="AO164" s="115">
        <f t="shared" si="9"/>
        <v>-10.76316746</v>
      </c>
      <c r="AP164" s="116">
        <f t="shared" si="10"/>
        <v>21.62319618</v>
      </c>
      <c r="AQ164" s="117">
        <f t="shared" si="11"/>
        <v>139.3488642</v>
      </c>
      <c r="AR164" s="103">
        <f t="array" ref="AR164">INDEX(Historical!$C$7:$C$1381,MATCH(B164,Historical!$B$7:$B$1403,0))*IF(AH164="n/a",1.03,IF(AH164&lt;0,1.01,IF(AH164&gt;10,1.1,(1+AH164/100))))</f>
        <v>0.374</v>
      </c>
      <c r="AS164" s="112">
        <f t="shared" si="12"/>
        <v>0.4114</v>
      </c>
      <c r="AT164" s="112">
        <f t="shared" ref="AT164:AV164" si="172">IF($AK164="n/a",1.03*AS164,IF($AK164&lt;0,1.01*AS164,IF($AK164&gt;10,1.1*AS164,(1+$AK164/100)*AS164)))</f>
        <v>0.415514</v>
      </c>
      <c r="AU164" s="112">
        <f t="shared" si="172"/>
        <v>0.41966914</v>
      </c>
      <c r="AV164" s="112">
        <f t="shared" si="172"/>
        <v>0.4238658314</v>
      </c>
      <c r="AW164" s="103">
        <f t="shared" si="14"/>
        <v>2.044448971</v>
      </c>
      <c r="AX164" s="118">
        <f t="shared" si="15"/>
        <v>7.173505163</v>
      </c>
      <c r="AY164" s="119">
        <v>1.18</v>
      </c>
      <c r="AZ164" s="114">
        <v>12.25</v>
      </c>
      <c r="BA164" s="114">
        <v>-26.240000000000002</v>
      </c>
      <c r="BB164" s="114">
        <v>-17.61</v>
      </c>
      <c r="BC164" s="114">
        <v>-11.97</v>
      </c>
      <c r="BD164" s="42"/>
      <c r="BE164" s="17">
        <v>2011.0</v>
      </c>
      <c r="BF164" s="17">
        <f t="shared" si="16"/>
        <v>0</v>
      </c>
      <c r="BG164" s="120">
        <v>11.4</v>
      </c>
      <c r="BH164" s="15"/>
    </row>
    <row r="165" ht="11.25" customHeight="1">
      <c r="A165" s="55" t="s">
        <v>905</v>
      </c>
      <c r="B165" s="99" t="s">
        <v>906</v>
      </c>
      <c r="C165" s="100" t="s">
        <v>125</v>
      </c>
      <c r="D165" s="100" t="s">
        <v>126</v>
      </c>
      <c r="E165" s="101">
        <v>11.0</v>
      </c>
      <c r="F165" s="58">
        <v>309.0</v>
      </c>
      <c r="G165" s="58" t="s">
        <v>168</v>
      </c>
      <c r="H165" s="58" t="s">
        <v>168</v>
      </c>
      <c r="I165" s="150">
        <v>16.7</v>
      </c>
      <c r="J165" s="103">
        <f t="shared" si="2"/>
        <v>1.796407186</v>
      </c>
      <c r="K165" s="104">
        <v>0.075</v>
      </c>
      <c r="L165" s="73">
        <v>4.0</v>
      </c>
      <c r="M165" s="23">
        <f t="shared" si="3"/>
        <v>0.3</v>
      </c>
      <c r="N165" s="105" t="s">
        <v>701</v>
      </c>
      <c r="O165" s="106">
        <v>0.0625</v>
      </c>
      <c r="P165" s="148">
        <v>43462.0</v>
      </c>
      <c r="Q165" s="148">
        <v>43480.0</v>
      </c>
      <c r="R165" s="23">
        <f t="shared" si="4"/>
        <v>20</v>
      </c>
      <c r="S165" s="108">
        <f t="array" ref="S165">IF(INDEX(Historical!$D$7:$D$1379,MATCH(B165,Historical!$B$7:$B$1403,0))=0,"n/a",(INDEX(Historical!$C$7:$C$1381,MATCH(B165,Historical!$B$7:$B$1403,0))/INDEX(Historical!$D$7:$D$1379,MATCH(B165,Historical!$B$7:$B$1403,0))-1)*100)</f>
        <v>20</v>
      </c>
      <c r="T165" s="108">
        <f t="array" ref="T165">IF(INDEX(Historical!$F$7:$F$1372,MATCH(B165,Historical!$B$7:$B$1403,0))=0,"n/a",((INDEX(Historical!$C$7:$C$1381,MATCH(B165,Historical!$B$7:$B$1403,0))/INDEX(Historical!$F$7:$F$1372,MATCH(B165,Historical!$B$7:$B$1403,0)))^(1/3)-1)*100)</f>
        <v>14.47142426</v>
      </c>
      <c r="U165" s="108">
        <f t="array" ref="U165">IF(INDEX(Historical!$H$7:$H$1372,MATCH(B165,Historical!$B$7:$B$1403,0))=0,"n/a",((INDEX(Historical!$C$7:$C$1381,MATCH(B165,Historical!$B$7:$B$1403,0))/INDEX(Historical!$H$7:$H$1372,MATCH(B165,Historical!$B$7:$B$1403,0)))^(1/5)-1)*100)</f>
        <v>12.70092021</v>
      </c>
      <c r="V165" s="108">
        <f t="array" ref="V165">IF(INDEX(Historical!$O$7:$O$1372,MATCH(B165,Historical!$B$7:$B$1403,0))=0,"n/a",((INDEX(Historical!$C$7:$C$1381,MATCH(B165,Historical!$B$7:$B$1403,0))/INDEX(Historical!$O$7:$O$1372,MATCH(B165,Historical!$B$7:$B$1403,0)))^(1/10)-1)*100)</f>
        <v>25.37967025</v>
      </c>
      <c r="W165" s="109">
        <f t="shared" si="5"/>
        <v>0.5004367703</v>
      </c>
      <c r="X165" s="110" t="str">
        <f t="shared" si="6"/>
        <v>n/a</v>
      </c>
      <c r="Y165" s="147"/>
      <c r="Z165" s="103" t="str">
        <f t="shared" si="7"/>
        <v>n/a</v>
      </c>
      <c r="AA165" s="112" t="str">
        <f t="shared" si="8"/>
        <v>n/a</v>
      </c>
      <c r="AB165" s="73">
        <v>10.0</v>
      </c>
      <c r="AC165" s="102">
        <v>-0.37</v>
      </c>
      <c r="AD165" s="102" t="s">
        <v>128</v>
      </c>
      <c r="AE165" s="102">
        <v>1.81</v>
      </c>
      <c r="AF165" s="102">
        <v>1.44</v>
      </c>
      <c r="AG165" s="102">
        <v>-3.0</v>
      </c>
      <c r="AH165" s="102">
        <v>-163.3</v>
      </c>
      <c r="AI165" s="102">
        <v>112.64</v>
      </c>
      <c r="AJ165" s="102">
        <v>-22.8</v>
      </c>
      <c r="AK165" s="102">
        <v>15.0</v>
      </c>
      <c r="AL165" s="113">
        <v>309.45</v>
      </c>
      <c r="AM165" s="114">
        <v>2.1</v>
      </c>
      <c r="AN165" s="102">
        <v>0.53</v>
      </c>
      <c r="AO165" s="115" t="str">
        <f t="shared" si="9"/>
        <v>n/a</v>
      </c>
      <c r="AP165" s="116">
        <f t="shared" si="10"/>
        <v>14.4973274</v>
      </c>
      <c r="AQ165" s="117" t="str">
        <f t="shared" si="11"/>
        <v>n/a</v>
      </c>
      <c r="AR165" s="103">
        <f t="array" ref="AR165">INDEX(Historical!$C$7:$C$1381,MATCH(B165,Historical!$B$7:$B$1403,0))*IF(AH165="n/a",1.03,IF(AH165&lt;0,1.01,IF(AH165&gt;10,1.1,(1+AH165/100))))</f>
        <v>0.303</v>
      </c>
      <c r="AS165" s="112">
        <f t="shared" si="12"/>
        <v>0.3333</v>
      </c>
      <c r="AT165" s="112">
        <f t="shared" ref="AT165:AV165" si="173">IF($AK165="n/a",1.03*AS165,IF($AK165&lt;0,1.01*AS165,IF($AK165&gt;10,1.1*AS165,(1+$AK165/100)*AS165)))</f>
        <v>0.36663</v>
      </c>
      <c r="AU165" s="112">
        <f t="shared" si="173"/>
        <v>0.403293</v>
      </c>
      <c r="AV165" s="112">
        <f t="shared" si="173"/>
        <v>0.4436223</v>
      </c>
      <c r="AW165" s="103">
        <f t="shared" si="14"/>
        <v>1.8498453</v>
      </c>
      <c r="AX165" s="118">
        <f t="shared" si="15"/>
        <v>11.07691796</v>
      </c>
      <c r="AY165" s="119">
        <v>1.01</v>
      </c>
      <c r="AZ165" s="114">
        <v>-2.0500000000000003</v>
      </c>
      <c r="BA165" s="114">
        <v>-34.89</v>
      </c>
      <c r="BB165" s="114">
        <v>-15.97</v>
      </c>
      <c r="BC165" s="114">
        <v>-13.61</v>
      </c>
      <c r="BD165" s="42"/>
      <c r="BE165" s="17">
        <v>2009.0</v>
      </c>
      <c r="BF165" s="17">
        <f t="shared" si="16"/>
        <v>0</v>
      </c>
      <c r="BG165" s="120">
        <v>-1.6</v>
      </c>
      <c r="BH165" s="15"/>
    </row>
    <row r="166" ht="11.25" customHeight="1">
      <c r="A166" s="155" t="s">
        <v>907</v>
      </c>
      <c r="B166" s="99" t="s">
        <v>908</v>
      </c>
      <c r="C166" s="100" t="s">
        <v>118</v>
      </c>
      <c r="D166" s="100" t="s">
        <v>293</v>
      </c>
      <c r="E166" s="101">
        <v>17.0</v>
      </c>
      <c r="F166" s="58">
        <v>216.0</v>
      </c>
      <c r="G166" s="58" t="s">
        <v>120</v>
      </c>
      <c r="H166" s="58" t="s">
        <v>120</v>
      </c>
      <c r="I166" s="150">
        <v>369.87</v>
      </c>
      <c r="J166" s="103">
        <f t="shared" si="2"/>
        <v>2.595506529</v>
      </c>
      <c r="K166" s="104">
        <v>2.4</v>
      </c>
      <c r="L166" s="73">
        <v>4.0</v>
      </c>
      <c r="M166" s="23">
        <f t="shared" si="3"/>
        <v>9.6</v>
      </c>
      <c r="N166" s="105" t="s">
        <v>179</v>
      </c>
      <c r="O166" s="106">
        <v>2.2</v>
      </c>
      <c r="P166" s="107">
        <v>43798.0</v>
      </c>
      <c r="Q166" s="107">
        <v>43826.0</v>
      </c>
      <c r="R166" s="23">
        <f t="shared" si="4"/>
        <v>9.090909091</v>
      </c>
      <c r="S166" s="108">
        <f t="array" ref="S166">IF(INDEX(Historical!$D$7:$D$1379,MATCH(B166,Historical!$B$7:$B$1403,0))=0,"n/a",(INDEX(Historical!$C$7:$C$1381,MATCH(B166,Historical!$B$7:$B$1403,0))/INDEX(Historical!$D$7:$D$1379,MATCH(B166,Historical!$B$7:$B$1403,0))-1)*100)</f>
        <v>9.756097561</v>
      </c>
      <c r="T166" s="108">
        <f t="array" ref="T166">IF(INDEX(Historical!$F$7:$F$1372,MATCH(B166,Historical!$B$7:$B$1403,0))=0,"n/a",((INDEX(Historical!$C$7:$C$1381,MATCH(B166,Historical!$B$7:$B$1403,0))/INDEX(Historical!$F$7:$F$1372,MATCH(B166,Historical!$B$7:$B$1403,0)))^(1/3)-1)*100)</f>
        <v>9.955750439</v>
      </c>
      <c r="U166" s="108">
        <f t="array" ref="U166">IF(INDEX(Historical!$H$7:$H$1372,MATCH(B166,Historical!$B$7:$B$1403,0))=0,"n/a",((INDEX(Historical!$C$7:$C$1381,MATCH(B166,Historical!$B$7:$B$1403,0))/INDEX(Historical!$H$7:$H$1372,MATCH(B166,Historical!$B$7:$B$1403,0)))^(1/5)-1)*100)</f>
        <v>10.3910929</v>
      </c>
      <c r="V166" s="108">
        <f t="array" ref="V166">IF(INDEX(Historical!$O$7:$O$1372,MATCH(B166,Historical!$B$7:$B$1403,0))=0,"n/a",((INDEX(Historical!$C$7:$C$1381,MATCH(B166,Historical!$B$7:$B$1403,0))/INDEX(Historical!$O$7:$O$1372,MATCH(B166,Historical!$B$7:$B$1403,0)))^(1/10)-1)*100)</f>
        <v>14.42019016</v>
      </c>
      <c r="W166" s="109">
        <f t="shared" si="5"/>
        <v>0.7205933338</v>
      </c>
      <c r="X166" s="110">
        <f t="shared" si="6"/>
        <v>0.6185174346</v>
      </c>
      <c r="Y166" s="99"/>
      <c r="Z166" s="103">
        <f t="shared" si="7"/>
        <v>43.7357631</v>
      </c>
      <c r="AA166" s="112">
        <f t="shared" si="8"/>
        <v>16.85056948</v>
      </c>
      <c r="AB166" s="73">
        <v>12.0</v>
      </c>
      <c r="AC166" s="102">
        <v>21.95</v>
      </c>
      <c r="AD166" s="102">
        <v>1.92</v>
      </c>
      <c r="AE166" s="102">
        <v>1.74</v>
      </c>
      <c r="AF166" s="156">
        <v>33.29</v>
      </c>
      <c r="AG166" s="156">
        <v>202.0</v>
      </c>
      <c r="AH166" s="102">
        <v>25.8</v>
      </c>
      <c r="AI166" s="102">
        <v>9.44</v>
      </c>
      <c r="AJ166" s="102">
        <v>16.8</v>
      </c>
      <c r="AK166" s="102">
        <v>8.780000000000001</v>
      </c>
      <c r="AL166" s="113">
        <v>103830.0</v>
      </c>
      <c r="AM166" s="114">
        <v>0.11</v>
      </c>
      <c r="AN166" s="102">
        <v>4.05</v>
      </c>
      <c r="AO166" s="115">
        <f t="shared" si="9"/>
        <v>-3.863970045</v>
      </c>
      <c r="AP166" s="116">
        <f t="shared" si="10"/>
        <v>12.98659943</v>
      </c>
      <c r="AQ166" s="117">
        <f t="shared" si="11"/>
        <v>399.3130649</v>
      </c>
      <c r="AR166" s="103">
        <f t="array" ref="AR166">INDEX(Historical!$C$7:$C$1381,MATCH(B166,Historical!$B$7:$B$1403,0))*IF(AH166="n/a",1.03,IF(AH166&lt;0,1.01,IF(AH166&gt;10,1.1,(1+AH166/100))))</f>
        <v>9.9</v>
      </c>
      <c r="AS166" s="112">
        <f t="shared" si="12"/>
        <v>10.83456</v>
      </c>
      <c r="AT166" s="112">
        <f t="shared" ref="AT166:AV166" si="174">IF($AK166="n/a",1.03*AS166,IF($AK166&lt;0,1.01*AS166,IF($AK166&gt;10,1.1*AS166,(1+$AK166/100)*AS166)))</f>
        <v>11.78583437</v>
      </c>
      <c r="AU166" s="112">
        <f t="shared" si="174"/>
        <v>12.82063063</v>
      </c>
      <c r="AV166" s="112">
        <f t="shared" si="174"/>
        <v>13.94628199</v>
      </c>
      <c r="AW166" s="103">
        <f t="shared" si="14"/>
        <v>59.28730699</v>
      </c>
      <c r="AX166" s="118">
        <f t="shared" si="15"/>
        <v>16.02922837</v>
      </c>
      <c r="AY166" s="119">
        <v>0.9</v>
      </c>
      <c r="AZ166" s="114">
        <v>26.44</v>
      </c>
      <c r="BA166" s="114">
        <v>-16.42</v>
      </c>
      <c r="BB166" s="114">
        <v>-11.200000000000001</v>
      </c>
      <c r="BC166" s="114">
        <v>-3.52</v>
      </c>
      <c r="BD166" s="42"/>
      <c r="BE166" s="17">
        <v>2003.0</v>
      </c>
      <c r="BF166" s="17">
        <f t="shared" si="16"/>
        <v>1</v>
      </c>
      <c r="BG166" s="120">
        <v>13.0</v>
      </c>
      <c r="BH166" s="55"/>
    </row>
    <row r="167" ht="11.25" customHeight="1">
      <c r="A167" s="155" t="s">
        <v>909</v>
      </c>
      <c r="B167" s="99" t="s">
        <v>910</v>
      </c>
      <c r="C167" s="100" t="s">
        <v>136</v>
      </c>
      <c r="D167" s="100" t="s">
        <v>137</v>
      </c>
      <c r="E167" s="101">
        <v>10.0</v>
      </c>
      <c r="F167" s="58">
        <v>400.0</v>
      </c>
      <c r="G167" s="58" t="s">
        <v>120</v>
      </c>
      <c r="H167" s="58" t="s">
        <v>120</v>
      </c>
      <c r="I167" s="150">
        <v>45.39</v>
      </c>
      <c r="J167" s="103">
        <f t="shared" si="2"/>
        <v>3.525005508</v>
      </c>
      <c r="K167" s="104">
        <v>0.4</v>
      </c>
      <c r="L167" s="73">
        <v>4.0</v>
      </c>
      <c r="M167" s="23">
        <f t="shared" si="3"/>
        <v>1.6</v>
      </c>
      <c r="N167" s="105" t="s">
        <v>465</v>
      </c>
      <c r="O167" s="106">
        <v>0.37</v>
      </c>
      <c r="P167" s="107">
        <v>43838.0</v>
      </c>
      <c r="Q167" s="107">
        <v>43861.0</v>
      </c>
      <c r="R167" s="23">
        <f t="shared" si="4"/>
        <v>8.108108108</v>
      </c>
      <c r="S167" s="108">
        <f t="array" ref="S167">IF(INDEX(Historical!$D$7:$D$1379,MATCH(B167,Historical!$B$7:$B$1403,0))=0,"n/a",(INDEX(Historical!$C$7:$C$1381,MATCH(B167,Historical!$B$7:$B$1403,0))/INDEX(Historical!$D$7:$D$1379,MATCH(B167,Historical!$B$7:$B$1403,0))-1)*100)</f>
        <v>12.12121212</v>
      </c>
      <c r="T167" s="108">
        <f t="array" ref="T167">IF(INDEX(Historical!$F$7:$F$1372,MATCH(B167,Historical!$B$7:$B$1403,0))=0,"n/a",((INDEX(Historical!$C$7:$C$1381,MATCH(B167,Historical!$B$7:$B$1403,0))/INDEX(Historical!$F$7:$F$1372,MATCH(B167,Historical!$B$7:$B$1403,0)))^(1/3)-1)*100)</f>
        <v>13.96038431</v>
      </c>
      <c r="U167" s="108">
        <f t="array" ref="U167">IF(INDEX(Historical!$H$7:$H$1372,MATCH(B167,Historical!$B$7:$B$1403,0))=0,"n/a",((INDEX(Historical!$C$7:$C$1381,MATCH(B167,Historical!$B$7:$B$1403,0))/INDEX(Historical!$H$7:$H$1372,MATCH(B167,Historical!$B$7:$B$1403,0)))^(1/5)-1)*100)</f>
        <v>18.25413843</v>
      </c>
      <c r="V167" s="108">
        <f t="array" ref="V167">IF(INDEX(Historical!$O$7:$O$1372,MATCH(B167,Historical!$B$7:$B$1403,0))=0,"n/a",((INDEX(Historical!$C$7:$C$1381,MATCH(B167,Historical!$B$7:$B$1403,0))/INDEX(Historical!$O$7:$O$1372,MATCH(B167,Historical!$B$7:$B$1403,0)))^(1/10)-1)*100)</f>
        <v>19.95132438</v>
      </c>
      <c r="W167" s="109">
        <f t="shared" si="5"/>
        <v>0.9149336697</v>
      </c>
      <c r="X167" s="110" t="str">
        <f t="shared" si="6"/>
        <v>n/a</v>
      </c>
      <c r="Y167" s="147"/>
      <c r="Z167" s="103">
        <f t="shared" si="7"/>
        <v>36.69724771</v>
      </c>
      <c r="AA167" s="112">
        <f t="shared" si="8"/>
        <v>10.41055046</v>
      </c>
      <c r="AB167" s="73">
        <v>12.0</v>
      </c>
      <c r="AC167" s="102">
        <v>4.36</v>
      </c>
      <c r="AD167" s="102">
        <v>1.05</v>
      </c>
      <c r="AE167" s="102">
        <v>0.53</v>
      </c>
      <c r="AF167" s="102">
        <v>0.46</v>
      </c>
      <c r="AG167" s="102">
        <v>4.8</v>
      </c>
      <c r="AH167" s="102">
        <v>-40.699999999999996</v>
      </c>
      <c r="AI167" s="102">
        <v>9.950000000000001</v>
      </c>
      <c r="AJ167" s="102">
        <v>-4.9</v>
      </c>
      <c r="AK167" s="102">
        <v>9.879999999999999</v>
      </c>
      <c r="AL167" s="113">
        <v>9190.0</v>
      </c>
      <c r="AM167" s="114">
        <v>0.3</v>
      </c>
      <c r="AN167" s="102">
        <v>0.32</v>
      </c>
      <c r="AO167" s="115">
        <f t="shared" si="9"/>
        <v>11.36859348</v>
      </c>
      <c r="AP167" s="116">
        <f t="shared" si="10"/>
        <v>21.77914394</v>
      </c>
      <c r="AQ167" s="117">
        <f t="shared" si="11"/>
        <v>-53.86563965</v>
      </c>
      <c r="AR167" s="103">
        <f t="array" ref="AR167">INDEX(Historical!$C$7:$C$1381,MATCH(B167,Historical!$B$7:$B$1403,0))*IF(AH167="n/a",1.03,IF(AH167&lt;0,1.01,IF(AH167&gt;10,1.1,(1+AH167/100))))</f>
        <v>1.4948</v>
      </c>
      <c r="AS167" s="112">
        <f t="shared" si="12"/>
        <v>1.6435326</v>
      </c>
      <c r="AT167" s="112">
        <f t="shared" ref="AT167:AV167" si="175">IF($AK167="n/a",1.03*AS167,IF($AK167&lt;0,1.01*AS167,IF($AK167&gt;10,1.1*AS167,(1+$AK167/100)*AS167)))</f>
        <v>1.805913621</v>
      </c>
      <c r="AU167" s="112">
        <f t="shared" si="175"/>
        <v>1.984337887</v>
      </c>
      <c r="AV167" s="112">
        <f t="shared" si="175"/>
        <v>2.18039047</v>
      </c>
      <c r="AW167" s="103">
        <f t="shared" si="14"/>
        <v>9.108974577</v>
      </c>
      <c r="AX167" s="118">
        <f t="shared" si="15"/>
        <v>20.06824097</v>
      </c>
      <c r="AY167" s="119">
        <v>1.91</v>
      </c>
      <c r="AZ167" s="114">
        <v>-4.88</v>
      </c>
      <c r="BA167" s="114">
        <v>-32.78</v>
      </c>
      <c r="BB167" s="114">
        <v>-22.009999999999998</v>
      </c>
      <c r="BC167" s="114">
        <v>-23.91</v>
      </c>
      <c r="BD167" s="42"/>
      <c r="BE167" s="17">
        <v>2011.0</v>
      </c>
      <c r="BF167" s="17">
        <f t="shared" si="16"/>
        <v>0</v>
      </c>
      <c r="BG167" s="120">
        <v>0.3</v>
      </c>
      <c r="BH167" s="108"/>
    </row>
    <row r="168" ht="11.25" customHeight="1">
      <c r="A168" s="155" t="s">
        <v>911</v>
      </c>
      <c r="B168" s="99" t="s">
        <v>912</v>
      </c>
      <c r="C168" s="100" t="s">
        <v>118</v>
      </c>
      <c r="D168" s="100" t="s">
        <v>202</v>
      </c>
      <c r="E168" s="101">
        <v>17.0</v>
      </c>
      <c r="F168" s="58">
        <v>202.0</v>
      </c>
      <c r="G168" s="58" t="s">
        <v>168</v>
      </c>
      <c r="H168" s="58" t="s">
        <v>168</v>
      </c>
      <c r="I168" s="150">
        <v>99.03</v>
      </c>
      <c r="J168" s="103">
        <f t="shared" si="2"/>
        <v>1.252145814</v>
      </c>
      <c r="K168" s="104">
        <v>0.31</v>
      </c>
      <c r="L168" s="73">
        <v>4.0</v>
      </c>
      <c r="M168" s="23">
        <f t="shared" si="3"/>
        <v>1.24</v>
      </c>
      <c r="N168" s="105" t="s">
        <v>252</v>
      </c>
      <c r="O168" s="106">
        <v>0.3</v>
      </c>
      <c r="P168" s="148">
        <v>43328.0</v>
      </c>
      <c r="Q168" s="148">
        <v>43343.0</v>
      </c>
      <c r="R168" s="23">
        <f t="shared" si="4"/>
        <v>3.333333333</v>
      </c>
      <c r="S168" s="108">
        <f t="array" ref="S168">IF(INDEX(Historical!$D$7:$D$1379,MATCH(B168,Historical!$B$7:$B$1403,0))=0,"n/a",(INDEX(Historical!$C$7:$C$1381,MATCH(B168,Historical!$B$7:$B$1403,0))/INDEX(Historical!$D$7:$D$1379,MATCH(B168,Historical!$B$7:$B$1403,0))-1)*100)</f>
        <v>1.639344262</v>
      </c>
      <c r="T168" s="108">
        <f t="array" ref="T168">IF(INDEX(Historical!$F$7:$F$1372,MATCH(B168,Historical!$B$7:$B$1403,0))=0,"n/a",((INDEX(Historical!$C$7:$C$1381,MATCH(B168,Historical!$B$7:$B$1403,0))/INDEX(Historical!$F$7:$F$1372,MATCH(B168,Historical!$B$7:$B$1403,0)))^(1/3)-1)*100)</f>
        <v>2.842417728</v>
      </c>
      <c r="U168" s="108">
        <f t="array" ref="U168">IF(INDEX(Historical!$H$7:$H$1372,MATCH(B168,Historical!$B$7:$B$1403,0))=0,"n/a",((INDEX(Historical!$C$7:$C$1381,MATCH(B168,Historical!$B$7:$B$1403,0))/INDEX(Historical!$H$7:$H$1372,MATCH(B168,Historical!$B$7:$B$1403,0)))^(1/5)-1)*100)</f>
        <v>3.186567045</v>
      </c>
      <c r="V168" s="108">
        <f t="array" ref="V168">IF(INDEX(Historical!$O$7:$O$1372,MATCH(B168,Historical!$B$7:$B$1403,0))=0,"n/a",((INDEX(Historical!$C$7:$C$1381,MATCH(B168,Historical!$B$7:$B$1403,0))/INDEX(Historical!$O$7:$O$1372,MATCH(B168,Historical!$B$7:$B$1403,0)))^(1/10)-1)*100)</f>
        <v>14.8698355</v>
      </c>
      <c r="W168" s="109">
        <f t="shared" si="5"/>
        <v>0.2142973973</v>
      </c>
      <c r="X168" s="110" t="str">
        <f t="shared" si="6"/>
        <v>n/a</v>
      </c>
      <c r="Y168" s="149" t="s">
        <v>913</v>
      </c>
      <c r="Z168" s="103">
        <f t="shared" si="7"/>
        <v>142.5287356</v>
      </c>
      <c r="AA168" s="112">
        <f t="shared" si="8"/>
        <v>113.8275862</v>
      </c>
      <c r="AB168" s="73">
        <v>8.0</v>
      </c>
      <c r="AC168" s="102">
        <v>0.87</v>
      </c>
      <c r="AD168" s="102">
        <v>4.95</v>
      </c>
      <c r="AE168" s="102">
        <v>2.41</v>
      </c>
      <c r="AF168" s="102">
        <v>3.92</v>
      </c>
      <c r="AG168" s="102">
        <v>3.4000000000000004</v>
      </c>
      <c r="AH168" s="102">
        <v>-89.8</v>
      </c>
      <c r="AI168" s="102">
        <v>21.72</v>
      </c>
      <c r="AJ168" s="102">
        <v>-44.2</v>
      </c>
      <c r="AK168" s="102">
        <v>22.900000000000002</v>
      </c>
      <c r="AL168" s="113">
        <v>1070.0</v>
      </c>
      <c r="AM168" s="114">
        <v>1.0999999999999999</v>
      </c>
      <c r="AN168" s="102">
        <v>0.42</v>
      </c>
      <c r="AO168" s="115">
        <f t="shared" si="9"/>
        <v>-109.3888733</v>
      </c>
      <c r="AP168" s="116">
        <f t="shared" si="10"/>
        <v>4.43871286</v>
      </c>
      <c r="AQ168" s="117">
        <f t="shared" si="11"/>
        <v>345.323422</v>
      </c>
      <c r="AR168" s="103">
        <f t="array" ref="AR168">INDEX(Historical!$C$7:$C$1381,MATCH(B168,Historical!$B$7:$B$1403,0))*IF(AH168="n/a",1.03,IF(AH168&lt;0,1.01,IF(AH168&gt;10,1.1,(1+AH168/100))))</f>
        <v>1.2524</v>
      </c>
      <c r="AS168" s="112">
        <f t="shared" si="12"/>
        <v>1.37764</v>
      </c>
      <c r="AT168" s="112">
        <f t="shared" ref="AT168:AV168" si="176">IF($AK168="n/a",1.03*AS168,IF($AK168&lt;0,1.01*AS168,IF($AK168&gt;10,1.1*AS168,(1+$AK168/100)*AS168)))</f>
        <v>1.515404</v>
      </c>
      <c r="AU168" s="112">
        <f t="shared" si="176"/>
        <v>1.6669444</v>
      </c>
      <c r="AV168" s="112">
        <f t="shared" si="176"/>
        <v>1.83363884</v>
      </c>
      <c r="AW168" s="103">
        <f t="shared" si="14"/>
        <v>7.64602724</v>
      </c>
      <c r="AX168" s="118">
        <f t="shared" si="15"/>
        <v>7.720920166</v>
      </c>
      <c r="AY168" s="119">
        <v>0.34</v>
      </c>
      <c r="AZ168" s="114">
        <v>35.66</v>
      </c>
      <c r="BA168" s="114">
        <v>-11.39</v>
      </c>
      <c r="BB168" s="114">
        <v>-2.91</v>
      </c>
      <c r="BC168" s="114">
        <v>8.53</v>
      </c>
      <c r="BD168" s="42"/>
      <c r="BE168" s="17">
        <v>2003.0</v>
      </c>
      <c r="BF168" s="17">
        <f t="shared" si="16"/>
        <v>1</v>
      </c>
      <c r="BG168" s="120">
        <v>1.7999999999999998</v>
      </c>
      <c r="BH168" s="108"/>
    </row>
    <row r="169" ht="11.25" customHeight="1">
      <c r="A169" s="151" t="s">
        <v>914</v>
      </c>
      <c r="B169" s="122" t="s">
        <v>915</v>
      </c>
      <c r="C169" s="100" t="s">
        <v>158</v>
      </c>
      <c r="D169" s="100" t="s">
        <v>362</v>
      </c>
      <c r="E169" s="123">
        <v>17.0</v>
      </c>
      <c r="F169" s="58">
        <v>221.0</v>
      </c>
      <c r="G169" s="124" t="s">
        <v>121</v>
      </c>
      <c r="H169" s="124" t="s">
        <v>121</v>
      </c>
      <c r="I169" s="216">
        <v>52.12</v>
      </c>
      <c r="J169" s="126">
        <f t="shared" si="2"/>
        <v>2.916346892</v>
      </c>
      <c r="K169" s="127">
        <v>0.38</v>
      </c>
      <c r="L169" s="128">
        <v>4.0</v>
      </c>
      <c r="M169" s="129">
        <f t="shared" si="3"/>
        <v>1.52</v>
      </c>
      <c r="N169" s="130" t="s">
        <v>147</v>
      </c>
      <c r="O169" s="131">
        <v>0.355</v>
      </c>
      <c r="P169" s="132">
        <v>43860.0</v>
      </c>
      <c r="Q169" s="132">
        <v>43878.0</v>
      </c>
      <c r="R169" s="129">
        <f t="shared" si="4"/>
        <v>7.042253521</v>
      </c>
      <c r="S169" s="108">
        <f t="array" ref="S169">IF(INDEX(Historical!$D$7:$D$1379,MATCH(B169,Historical!$B$7:$B$1403,0))=0,"n/a",(INDEX(Historical!$C$7:$C$1381,MATCH(B169,Historical!$B$7:$B$1403,0))/INDEX(Historical!$D$7:$D$1379,MATCH(B169,Historical!$B$7:$B$1403,0))-1)*100)</f>
        <v>5.970149254</v>
      </c>
      <c r="T169" s="108">
        <f t="array" ref="T169">IF(INDEX(Historical!$F$7:$F$1372,MATCH(B169,Historical!$B$7:$B$1403,0))=0,"n/a",((INDEX(Historical!$C$7:$C$1381,MATCH(B169,Historical!$B$7:$B$1403,0))/INDEX(Historical!$F$7:$F$1372,MATCH(B169,Historical!$B$7:$B$1403,0)))^(1/3)-1)*100)</f>
        <v>6.516484868</v>
      </c>
      <c r="U169" s="108">
        <f t="array" ref="U169">IF(INDEX(Historical!$H$7:$H$1372,MATCH(B169,Historical!$B$7:$B$1403,0))=0,"n/a",((INDEX(Historical!$C$7:$C$1381,MATCH(B169,Historical!$B$7:$B$1403,0))/INDEX(Historical!$H$7:$H$1372,MATCH(B169,Historical!$B$7:$B$1403,0)))^(1/5)-1)*100)</f>
        <v>6.840923808</v>
      </c>
      <c r="V169" s="108">
        <f t="array" ref="V169">IF(INDEX(Historical!$O$7:$O$1372,MATCH(B169,Historical!$B$7:$B$1403,0))=0,"n/a",((INDEX(Historical!$C$7:$C$1381,MATCH(B169,Historical!$B$7:$B$1403,0))/INDEX(Historical!$O$7:$O$1372,MATCH(B169,Historical!$B$7:$B$1403,0)))^(1/10)-1)*100)</f>
        <v>6.591532956</v>
      </c>
      <c r="W169" s="109">
        <f t="shared" si="5"/>
        <v>1.037835031</v>
      </c>
      <c r="X169" s="110">
        <f t="shared" si="6"/>
        <v>1.200162072</v>
      </c>
      <c r="Y169" s="174"/>
      <c r="Z169" s="126">
        <f t="shared" si="7"/>
        <v>68.16143498</v>
      </c>
      <c r="AA169" s="134">
        <f t="shared" si="8"/>
        <v>23.37219731</v>
      </c>
      <c r="AB169" s="128">
        <v>12.0</v>
      </c>
      <c r="AC169" s="125">
        <v>2.23</v>
      </c>
      <c r="AD169" s="125">
        <v>4.06</v>
      </c>
      <c r="AE169" s="125">
        <v>3.47</v>
      </c>
      <c r="AF169" s="125">
        <v>2.51</v>
      </c>
      <c r="AG169" s="125">
        <v>10.8</v>
      </c>
      <c r="AH169" s="125">
        <v>13.8</v>
      </c>
      <c r="AI169" s="125">
        <v>6.569999999999999</v>
      </c>
      <c r="AJ169" s="125">
        <v>5.7</v>
      </c>
      <c r="AK169" s="125">
        <v>5.75</v>
      </c>
      <c r="AL169" s="135">
        <v>12620.0</v>
      </c>
      <c r="AM169" s="136">
        <v>0.16</v>
      </c>
      <c r="AN169" s="125">
        <v>1.32</v>
      </c>
      <c r="AO169" s="137">
        <f t="shared" si="9"/>
        <v>-13.61492661</v>
      </c>
      <c r="AP169" s="138">
        <f t="shared" si="10"/>
        <v>9.7572707</v>
      </c>
      <c r="AQ169" s="139">
        <f t="shared" si="11"/>
        <v>61.47131186</v>
      </c>
      <c r="AR169" s="103">
        <f t="array" ref="AR169">INDEX(Historical!$C$7:$C$1381,MATCH(B169,Historical!$B$7:$B$1403,0))*IF(AH169="n/a",1.03,IF(AH169&lt;0,1.01,IF(AH169&gt;10,1.1,(1+AH169/100))))</f>
        <v>1.562</v>
      </c>
      <c r="AS169" s="134">
        <f t="shared" si="12"/>
        <v>1.6646234</v>
      </c>
      <c r="AT169" s="134">
        <f t="shared" ref="AT169:AV169" si="177">IF($AK169="n/a",1.03*AS169,IF($AK169&lt;0,1.01*AS169,IF($AK169&gt;10,1.1*AS169,(1+$AK169/100)*AS169)))</f>
        <v>1.760339246</v>
      </c>
      <c r="AU169" s="134">
        <f t="shared" si="177"/>
        <v>1.861558752</v>
      </c>
      <c r="AV169" s="134">
        <f t="shared" si="177"/>
        <v>1.96859838</v>
      </c>
      <c r="AW169" s="126">
        <f t="shared" si="14"/>
        <v>8.817119778</v>
      </c>
      <c r="AX169" s="140">
        <f t="shared" si="15"/>
        <v>16.91696043</v>
      </c>
      <c r="AY169" s="141">
        <v>0.27</v>
      </c>
      <c r="AZ169" s="136">
        <v>14.879999999999999</v>
      </c>
      <c r="BA169" s="136">
        <v>-13.54</v>
      </c>
      <c r="BB169" s="136">
        <v>-8.290000000000001</v>
      </c>
      <c r="BC169" s="136">
        <v>-1.0699999999999998</v>
      </c>
      <c r="BD169" s="142"/>
      <c r="BE169" s="17">
        <v>2004.0</v>
      </c>
      <c r="BF169" s="17">
        <f t="shared" si="16"/>
        <v>1</v>
      </c>
      <c r="BG169" s="143">
        <v>3.2</v>
      </c>
      <c r="BH169" s="224"/>
    </row>
    <row r="170" ht="11.25" customHeight="1">
      <c r="A170" s="155" t="s">
        <v>916</v>
      </c>
      <c r="B170" s="99" t="s">
        <v>917</v>
      </c>
      <c r="C170" s="100" t="s">
        <v>118</v>
      </c>
      <c r="D170" s="100" t="s">
        <v>227</v>
      </c>
      <c r="E170" s="101">
        <v>15.0</v>
      </c>
      <c r="F170" s="58">
        <v>261.0</v>
      </c>
      <c r="G170" s="58" t="s">
        <v>168</v>
      </c>
      <c r="H170" s="58" t="s">
        <v>168</v>
      </c>
      <c r="I170" s="150">
        <v>100.97</v>
      </c>
      <c r="J170" s="103">
        <f t="shared" si="2"/>
        <v>0.7328909577</v>
      </c>
      <c r="K170" s="104">
        <v>0.185</v>
      </c>
      <c r="L170" s="73">
        <v>4.0</v>
      </c>
      <c r="M170" s="23">
        <f t="shared" si="3"/>
        <v>0.74</v>
      </c>
      <c r="N170" s="105" t="s">
        <v>314</v>
      </c>
      <c r="O170" s="106">
        <v>0.165</v>
      </c>
      <c r="P170" s="107">
        <v>43686.0</v>
      </c>
      <c r="Q170" s="107">
        <v>43707.0</v>
      </c>
      <c r="R170" s="23">
        <f t="shared" si="4"/>
        <v>12.12121212</v>
      </c>
      <c r="S170" s="108">
        <f t="array" ref="S170">IF(INDEX(Historical!$D$7:$D$1379,MATCH(B170,Historical!$B$7:$B$1403,0))=0,"n/a",(INDEX(Historical!$C$7:$C$1381,MATCH(B170,Historical!$B$7:$B$1403,0))/INDEX(Historical!$D$7:$D$1379,MATCH(B170,Historical!$B$7:$B$1403,0))-1)*100)</f>
        <v>11.11111111</v>
      </c>
      <c r="T170" s="108">
        <f t="array" ref="T170">IF(INDEX(Historical!$F$7:$F$1372,MATCH(B170,Historical!$B$7:$B$1403,0))=0,"n/a",((INDEX(Historical!$C$7:$C$1381,MATCH(B170,Historical!$B$7:$B$1403,0))/INDEX(Historical!$F$7:$F$1372,MATCH(B170,Historical!$B$7:$B$1403,0)))^(1/3)-1)*100)</f>
        <v>27.21540581</v>
      </c>
      <c r="U170" s="108">
        <f t="array" ref="U170">IF(INDEX(Historical!$H$7:$H$1372,MATCH(B170,Historical!$B$7:$B$1403,0))=0,"n/a",((INDEX(Historical!$C$7:$C$1381,MATCH(B170,Historical!$B$7:$B$1403,0))/INDEX(Historical!$H$7:$H$1372,MATCH(B170,Historical!$B$7:$B$1403,0)))^(1/5)-1)*100)</f>
        <v>21.90595987</v>
      </c>
      <c r="V170" s="108">
        <f t="array" ref="V170">IF(INDEX(Historical!$O$7:$O$1372,MATCH(B170,Historical!$B$7:$B$1403,0))=0,"n/a",((INDEX(Historical!$C$7:$C$1381,MATCH(B170,Historical!$B$7:$B$1403,0))/INDEX(Historical!$O$7:$O$1372,MATCH(B170,Historical!$B$7:$B$1403,0)))^(1/10)-1)*100)</f>
        <v>15.20329794</v>
      </c>
      <c r="W170" s="109">
        <f t="shared" si="5"/>
        <v>1.440868946</v>
      </c>
      <c r="X170" s="110">
        <f t="shared" si="6"/>
        <v>1.303926183</v>
      </c>
      <c r="Y170" s="159"/>
      <c r="Z170" s="103">
        <f t="shared" si="7"/>
        <v>12.93706294</v>
      </c>
      <c r="AA170" s="112">
        <f t="shared" si="8"/>
        <v>17.6520979</v>
      </c>
      <c r="AB170" s="73">
        <v>12.0</v>
      </c>
      <c r="AC170" s="102">
        <v>5.72</v>
      </c>
      <c r="AD170" s="102">
        <v>17.81</v>
      </c>
      <c r="AE170" s="102">
        <v>0.98</v>
      </c>
      <c r="AF170" s="102">
        <v>5.28</v>
      </c>
      <c r="AG170" s="102">
        <v>35.8</v>
      </c>
      <c r="AH170" s="102">
        <v>36.6</v>
      </c>
      <c r="AI170" s="102">
        <v>12.65</v>
      </c>
      <c r="AJ170" s="102">
        <v>16.8</v>
      </c>
      <c r="AK170" s="102">
        <v>0.9900000000000001</v>
      </c>
      <c r="AL170" s="113">
        <v>4019.9999999999995</v>
      </c>
      <c r="AM170" s="114">
        <v>0.8</v>
      </c>
      <c r="AN170" s="102">
        <v>0.19</v>
      </c>
      <c r="AO170" s="115">
        <f t="shared" si="9"/>
        <v>4.98675293</v>
      </c>
      <c r="AP170" s="116">
        <f t="shared" si="10"/>
        <v>22.63885083</v>
      </c>
      <c r="AQ170" s="117">
        <f t="shared" si="11"/>
        <v>103.5278599</v>
      </c>
      <c r="AR170" s="103">
        <f t="array" ref="AR170">INDEX(Historical!$C$7:$C$1381,MATCH(B170,Historical!$B$7:$B$1403,0))*IF(AH170="n/a",1.03,IF(AH170&lt;0,1.01,IF(AH170&gt;10,1.1,(1+AH170/100))))</f>
        <v>0.77</v>
      </c>
      <c r="AS170" s="112">
        <f t="shared" si="12"/>
        <v>0.847</v>
      </c>
      <c r="AT170" s="112">
        <f t="shared" ref="AT170:AV170" si="178">IF($AK170="n/a",1.03*AS170,IF($AK170&lt;0,1.01*AS170,IF($AK170&gt;10,1.1*AS170,(1+$AK170/100)*AS170)))</f>
        <v>0.8553853</v>
      </c>
      <c r="AU170" s="112">
        <f t="shared" si="178"/>
        <v>0.8638536145</v>
      </c>
      <c r="AV170" s="112">
        <f t="shared" si="178"/>
        <v>0.8724057653</v>
      </c>
      <c r="AW170" s="103">
        <f t="shared" si="14"/>
        <v>4.20864468</v>
      </c>
      <c r="AX170" s="118">
        <f t="shared" si="15"/>
        <v>4.168213013</v>
      </c>
      <c r="AY170" s="119">
        <v>1.15</v>
      </c>
      <c r="AZ170" s="114">
        <v>8.21</v>
      </c>
      <c r="BA170" s="114">
        <v>-15.5</v>
      </c>
      <c r="BB170" s="114">
        <v>-9.569999999999999</v>
      </c>
      <c r="BC170" s="114">
        <v>-7.03</v>
      </c>
      <c r="BD170" s="42"/>
      <c r="BE170" s="17">
        <v>2005.0</v>
      </c>
      <c r="BF170" s="17">
        <f t="shared" si="16"/>
        <v>1</v>
      </c>
      <c r="BG170" s="120">
        <v>19.0</v>
      </c>
      <c r="BH170" s="15"/>
    </row>
    <row r="171" ht="11.25" customHeight="1">
      <c r="A171" s="55" t="s">
        <v>918</v>
      </c>
      <c r="B171" s="99" t="s">
        <v>919</v>
      </c>
      <c r="C171" s="100" t="s">
        <v>136</v>
      </c>
      <c r="D171" s="100" t="s">
        <v>153</v>
      </c>
      <c r="E171" s="101">
        <v>20.0</v>
      </c>
      <c r="F171" s="58">
        <v>169.0</v>
      </c>
      <c r="G171" s="58" t="s">
        <v>168</v>
      </c>
      <c r="H171" s="58" t="s">
        <v>168</v>
      </c>
      <c r="I171" s="150">
        <v>36.53</v>
      </c>
      <c r="J171" s="103">
        <f t="shared" si="2"/>
        <v>3.394470298</v>
      </c>
      <c r="K171" s="104">
        <v>0.31</v>
      </c>
      <c r="L171" s="73">
        <v>4.0</v>
      </c>
      <c r="M171" s="23">
        <f t="shared" si="3"/>
        <v>1.24</v>
      </c>
      <c r="N171" s="105" t="s">
        <v>592</v>
      </c>
      <c r="O171" s="106">
        <v>0.3</v>
      </c>
      <c r="P171" s="107">
        <v>43735.0</v>
      </c>
      <c r="Q171" s="107">
        <v>43753.0</v>
      </c>
      <c r="R171" s="23">
        <f t="shared" si="4"/>
        <v>3.333333333</v>
      </c>
      <c r="S171" s="108">
        <f t="array" ref="S171">IF(INDEX(Historical!$D$7:$D$1379,MATCH(B171,Historical!$B$7:$B$1403,0))=0,"n/a",(INDEX(Historical!$C$7:$C$1381,MATCH(B171,Historical!$B$7:$B$1403,0))/INDEX(Historical!$D$7:$D$1379,MATCH(B171,Historical!$B$7:$B$1403,0))-1)*100)</f>
        <v>9.009009009</v>
      </c>
      <c r="T171" s="108">
        <f t="array" ref="T171">IF(INDEX(Historical!$F$7:$F$1372,MATCH(B171,Historical!$B$7:$B$1403,0))=0,"n/a",((INDEX(Historical!$C$7:$C$1381,MATCH(B171,Historical!$B$7:$B$1403,0))/INDEX(Historical!$F$7:$F$1372,MATCH(B171,Historical!$B$7:$B$1403,0)))^(1/3)-1)*100)</f>
        <v>8.397830032</v>
      </c>
      <c r="U171" s="108">
        <f t="array" ref="U171">IF(INDEX(Historical!$H$7:$H$1372,MATCH(B171,Historical!$B$7:$B$1403,0))=0,"n/a",((INDEX(Historical!$C$7:$C$1381,MATCH(B171,Historical!$B$7:$B$1403,0))/INDEX(Historical!$H$7:$H$1372,MATCH(B171,Historical!$B$7:$B$1403,0)))^(1/5)-1)*100)</f>
        <v>12.05183156</v>
      </c>
      <c r="V171" s="108">
        <f t="array" ref="V171">IF(INDEX(Historical!$O$7:$O$1372,MATCH(B171,Historical!$B$7:$B$1403,0))=0,"n/a",((INDEX(Historical!$C$7:$C$1381,MATCH(B171,Historical!$B$7:$B$1403,0))/INDEX(Historical!$O$7:$O$1372,MATCH(B171,Historical!$B$7:$B$1403,0)))^(1/10)-1)*100)</f>
        <v>11.98815155</v>
      </c>
      <c r="W171" s="109">
        <f t="shared" si="5"/>
        <v>1.005311913</v>
      </c>
      <c r="X171" s="110" t="str">
        <f t="shared" si="6"/>
        <v>n/a</v>
      </c>
      <c r="Y171" s="99"/>
      <c r="Z171" s="103" t="str">
        <f t="shared" si="7"/>
        <v>n/a</v>
      </c>
      <c r="AA171" s="112" t="str">
        <f t="shared" si="8"/>
        <v>n/a</v>
      </c>
      <c r="AB171" s="73">
        <v>12.0</v>
      </c>
      <c r="AC171" s="102" t="s">
        <v>128</v>
      </c>
      <c r="AD171" s="102" t="s">
        <v>128</v>
      </c>
      <c r="AE171" s="102" t="s">
        <v>128</v>
      </c>
      <c r="AF171" s="102" t="s">
        <v>128</v>
      </c>
      <c r="AG171" s="102" t="s">
        <v>128</v>
      </c>
      <c r="AH171" s="102" t="s">
        <v>128</v>
      </c>
      <c r="AI171" s="102" t="s">
        <v>128</v>
      </c>
      <c r="AJ171" s="102" t="s">
        <v>128</v>
      </c>
      <c r="AK171" s="102" t="s">
        <v>128</v>
      </c>
      <c r="AL171" s="113" t="s">
        <v>128</v>
      </c>
      <c r="AM171" s="114" t="s">
        <v>128</v>
      </c>
      <c r="AN171" s="102" t="s">
        <v>128</v>
      </c>
      <c r="AO171" s="115" t="str">
        <f t="shared" si="9"/>
        <v>n/a</v>
      </c>
      <c r="AP171" s="116">
        <f t="shared" si="10"/>
        <v>15.44630186</v>
      </c>
      <c r="AQ171" s="117" t="str">
        <f t="shared" si="11"/>
        <v>n/a</v>
      </c>
      <c r="AR171" s="103">
        <f t="array" ref="AR171">INDEX(Historical!$C$7:$C$1381,MATCH(B171,Historical!$B$7:$B$1403,0))*IF(AH171="n/a",1.03,IF(AH171&lt;0,1.01,IF(AH171&gt;10,1.1,(1+AH171/100))))</f>
        <v>1.2463</v>
      </c>
      <c r="AS171" s="112">
        <f t="shared" si="12"/>
        <v>1.283689</v>
      </c>
      <c r="AT171" s="112">
        <f t="shared" ref="AT171:AV171" si="179">IF($AK171="n/a",1.03*AS171,IF($AK171&lt;0,1.01*AS171,IF($AK171&gt;10,1.1*AS171,(1+$AK171/100)*AS171)))</f>
        <v>1.32219967</v>
      </c>
      <c r="AU171" s="112">
        <f t="shared" si="179"/>
        <v>1.36186566</v>
      </c>
      <c r="AV171" s="112">
        <f t="shared" si="179"/>
        <v>1.40272163</v>
      </c>
      <c r="AW171" s="103">
        <f t="shared" si="14"/>
        <v>6.61677596</v>
      </c>
      <c r="AX171" s="118">
        <f t="shared" si="15"/>
        <v>18.1132657</v>
      </c>
      <c r="AY171" s="119" t="s">
        <v>128</v>
      </c>
      <c r="AZ171" s="114" t="s">
        <v>128</v>
      </c>
      <c r="BA171" s="114" t="s">
        <v>128</v>
      </c>
      <c r="BB171" s="114" t="s">
        <v>128</v>
      </c>
      <c r="BC171" s="114" t="s">
        <v>128</v>
      </c>
      <c r="BD171" s="42" t="s">
        <v>112</v>
      </c>
      <c r="BE171" s="17">
        <v>2001.0</v>
      </c>
      <c r="BF171" s="17">
        <f t="shared" si="16"/>
        <v>2</v>
      </c>
      <c r="BG171" s="120" t="s">
        <v>128</v>
      </c>
      <c r="BH171" s="55"/>
    </row>
    <row r="172" ht="11.25" customHeight="1">
      <c r="A172" s="55" t="s">
        <v>920</v>
      </c>
      <c r="B172" s="99" t="s">
        <v>921</v>
      </c>
      <c r="C172" s="100" t="s">
        <v>272</v>
      </c>
      <c r="D172" s="100" t="s">
        <v>273</v>
      </c>
      <c r="E172" s="101">
        <v>10.0</v>
      </c>
      <c r="F172" s="58">
        <v>397.0</v>
      </c>
      <c r="G172" s="58" t="s">
        <v>121</v>
      </c>
      <c r="H172" s="58" t="s">
        <v>121</v>
      </c>
      <c r="I172" s="150">
        <v>129.26</v>
      </c>
      <c r="J172" s="103">
        <f t="shared" si="2"/>
        <v>3.09453814</v>
      </c>
      <c r="K172" s="104">
        <v>1.0</v>
      </c>
      <c r="L172" s="73">
        <v>4.0</v>
      </c>
      <c r="M172" s="23">
        <f t="shared" si="3"/>
        <v>4</v>
      </c>
      <c r="N172" s="105" t="s">
        <v>196</v>
      </c>
      <c r="O172" s="106">
        <v>0.96</v>
      </c>
      <c r="P172" s="107">
        <v>43843.0</v>
      </c>
      <c r="Q172" s="107">
        <v>43860.0</v>
      </c>
      <c r="R172" s="23">
        <f t="shared" si="4"/>
        <v>4.166666667</v>
      </c>
      <c r="S172" s="108">
        <f t="array" ref="S172">IF(INDEX(Historical!$D$7:$D$1379,MATCH(B172,Historical!$B$7:$B$1403,0))=0,"n/a",(INDEX(Historical!$C$7:$C$1381,MATCH(B172,Historical!$B$7:$B$1403,0))/INDEX(Historical!$D$7:$D$1379,MATCH(B172,Historical!$B$7:$B$1403,0))-1)*100)</f>
        <v>4.06504065</v>
      </c>
      <c r="T172" s="108">
        <f t="array" ref="T172">IF(INDEX(Historical!$F$7:$F$1372,MATCH(B172,Historical!$B$7:$B$1403,0))=0,"n/a",((INDEX(Historical!$C$7:$C$1381,MATCH(B172,Historical!$B$7:$B$1403,0))/INDEX(Historical!$F$7:$F$1372,MATCH(B172,Historical!$B$7:$B$1403,0)))^(1/3)-1)*100)</f>
        <v>5.394786126</v>
      </c>
      <c r="U172" s="108">
        <f t="array" ref="U172">IF(INDEX(Historical!$H$7:$H$1372,MATCH(B172,Historical!$B$7:$B$1403,0))=0,"n/a",((INDEX(Historical!$C$7:$C$1381,MATCH(B172,Historical!$B$7:$B$1403,0))/INDEX(Historical!$H$7:$H$1372,MATCH(B172,Historical!$B$7:$B$1403,0)))^(1/5)-1)*100)</f>
        <v>5.630582468</v>
      </c>
      <c r="V172" s="108">
        <f t="array" ref="V172">IF(INDEX(Historical!$O$7:$O$1372,MATCH(B172,Historical!$B$7:$B$1403,0))=0,"n/a",((INDEX(Historical!$C$7:$C$1381,MATCH(B172,Historical!$B$7:$B$1403,0))/INDEX(Historical!$O$7:$O$1372,MATCH(B172,Historical!$B$7:$B$1403,0)))^(1/10)-1)*100)</f>
        <v>4.553749416</v>
      </c>
      <c r="W172" s="109">
        <f t="shared" si="5"/>
        <v>1.236471741</v>
      </c>
      <c r="X172" s="110">
        <f t="shared" si="6"/>
        <v>0.6054389751</v>
      </c>
      <c r="Y172" s="147"/>
      <c r="Z172" s="103">
        <f t="shared" si="7"/>
        <v>137.9310345</v>
      </c>
      <c r="AA172" s="112">
        <f t="shared" si="8"/>
        <v>44.57241379</v>
      </c>
      <c r="AB172" s="73">
        <v>12.0</v>
      </c>
      <c r="AC172" s="102">
        <v>2.9</v>
      </c>
      <c r="AD172" s="102">
        <v>6.36</v>
      </c>
      <c r="AE172" s="102">
        <v>9.32</v>
      </c>
      <c r="AF172" s="102">
        <v>2.78</v>
      </c>
      <c r="AG172" s="102">
        <v>5.800000000000001</v>
      </c>
      <c r="AH172" s="102">
        <v>53.800000000000004</v>
      </c>
      <c r="AI172" s="102">
        <v>5.11</v>
      </c>
      <c r="AJ172" s="102">
        <v>9.3</v>
      </c>
      <c r="AK172" s="102">
        <v>7.000000000000001</v>
      </c>
      <c r="AL172" s="113">
        <v>15290.0</v>
      </c>
      <c r="AM172" s="114">
        <v>0.5</v>
      </c>
      <c r="AN172" s="102">
        <v>0.73</v>
      </c>
      <c r="AO172" s="115">
        <f t="shared" si="9"/>
        <v>-35.84729318</v>
      </c>
      <c r="AP172" s="116">
        <f t="shared" si="10"/>
        <v>8.725120609</v>
      </c>
      <c r="AQ172" s="117">
        <f t="shared" si="11"/>
        <v>134.6735892</v>
      </c>
      <c r="AR172" s="103">
        <f t="array" ref="AR172">INDEX(Historical!$C$7:$C$1381,MATCH(B172,Historical!$B$7:$B$1403,0))*IF(AH172="n/a",1.03,IF(AH172&lt;0,1.01,IF(AH172&gt;10,1.1,(1+AH172/100))))</f>
        <v>4.224</v>
      </c>
      <c r="AS172" s="112">
        <f t="shared" si="12"/>
        <v>4.4398464</v>
      </c>
      <c r="AT172" s="112">
        <f t="shared" ref="AT172:AV172" si="180">IF($AK172="n/a",1.03*AS172,IF($AK172&lt;0,1.01*AS172,IF($AK172&gt;10,1.1*AS172,(1+$AK172/100)*AS172)))</f>
        <v>4.750635648</v>
      </c>
      <c r="AU172" s="112">
        <f t="shared" si="180"/>
        <v>5.083180143</v>
      </c>
      <c r="AV172" s="112">
        <f t="shared" si="180"/>
        <v>5.439002753</v>
      </c>
      <c r="AW172" s="103">
        <f t="shared" si="14"/>
        <v>23.93666494</v>
      </c>
      <c r="AX172" s="118">
        <f t="shared" si="15"/>
        <v>18.51823066</v>
      </c>
      <c r="AY172" s="119">
        <v>0.41</v>
      </c>
      <c r="AZ172" s="114">
        <v>26.96</v>
      </c>
      <c r="BA172" s="114">
        <v>-13.18</v>
      </c>
      <c r="BB172" s="114">
        <v>-4.97</v>
      </c>
      <c r="BC172" s="114">
        <v>0.52</v>
      </c>
      <c r="BD172" s="42"/>
      <c r="BE172" s="17">
        <v>2011.0</v>
      </c>
      <c r="BF172" s="17">
        <f t="shared" si="16"/>
        <v>0</v>
      </c>
      <c r="BG172" s="120">
        <v>3.1</v>
      </c>
      <c r="BH172" s="15"/>
    </row>
    <row r="173" ht="11.25" customHeight="1">
      <c r="A173" s="55" t="s">
        <v>922</v>
      </c>
      <c r="B173" s="99" t="s">
        <v>923</v>
      </c>
      <c r="C173" s="100" t="s">
        <v>272</v>
      </c>
      <c r="D173" s="100" t="s">
        <v>273</v>
      </c>
      <c r="E173" s="101">
        <v>10.0</v>
      </c>
      <c r="F173" s="58">
        <v>343.0</v>
      </c>
      <c r="G173" s="58" t="s">
        <v>121</v>
      </c>
      <c r="H173" s="58" t="s">
        <v>121</v>
      </c>
      <c r="I173" s="150">
        <v>20.42</v>
      </c>
      <c r="J173" s="103">
        <f t="shared" si="2"/>
        <v>14.69147894</v>
      </c>
      <c r="K173" s="104">
        <v>0.75</v>
      </c>
      <c r="L173" s="73">
        <v>4.0</v>
      </c>
      <c r="M173" s="23">
        <f t="shared" si="3"/>
        <v>3</v>
      </c>
      <c r="N173" s="105" t="s">
        <v>138</v>
      </c>
      <c r="O173" s="106">
        <v>0.74</v>
      </c>
      <c r="P173" s="148">
        <v>43412.0</v>
      </c>
      <c r="Q173" s="148">
        <v>43437.0</v>
      </c>
      <c r="R173" s="23">
        <f t="shared" si="4"/>
        <v>1.351351351</v>
      </c>
      <c r="S173" s="108">
        <f t="array" ref="S173">IF(INDEX(Historical!$D$7:$D$1379,MATCH(B173,Historical!$B$7:$B$1403,0))=0,"n/a",(INDEX(Historical!$C$7:$C$1381,MATCH(B173,Historical!$B$7:$B$1403,0))/INDEX(Historical!$D$7:$D$1379,MATCH(B173,Historical!$B$7:$B$1403,0))-1)*100)</f>
        <v>1.01010101</v>
      </c>
      <c r="T173" s="108">
        <f t="array" ref="T173">IF(INDEX(Historical!$F$7:$F$1372,MATCH(B173,Historical!$B$7:$B$1403,0))=0,"n/a",((INDEX(Historical!$C$7:$C$1381,MATCH(B173,Historical!$B$7:$B$1403,0))/INDEX(Historical!$F$7:$F$1372,MATCH(B173,Historical!$B$7:$B$1403,0)))^(1/3)-1)*100)</f>
        <v>2.94284984</v>
      </c>
      <c r="U173" s="108">
        <f t="array" ref="U173">IF(INDEX(Historical!$H$7:$H$1372,MATCH(B173,Historical!$B$7:$B$1403,0))=0,"n/a",((INDEX(Historical!$C$7:$C$1381,MATCH(B173,Historical!$B$7:$B$1403,0))/INDEX(Historical!$H$7:$H$1372,MATCH(B173,Historical!$B$7:$B$1403,0)))^(1/5)-1)*100)</f>
        <v>3.630956499</v>
      </c>
      <c r="V173" s="108">
        <f t="array" ref="V173">IF(INDEX(Historical!$O$7:$O$1372,MATCH(B173,Historical!$B$7:$B$1403,0))=0,"n/a",((INDEX(Historical!$C$7:$C$1381,MATCH(B173,Historical!$B$7:$B$1403,0))/INDEX(Historical!$O$7:$O$1372,MATCH(B173,Historical!$B$7:$B$1403,0)))^(1/10)-1)*100)</f>
        <v>11.83803243</v>
      </c>
      <c r="W173" s="109">
        <f t="shared" si="5"/>
        <v>0.3067195939</v>
      </c>
      <c r="X173" s="110" t="str">
        <f t="shared" si="6"/>
        <v>n/a</v>
      </c>
      <c r="Y173" s="149" t="s">
        <v>761</v>
      </c>
      <c r="Z173" s="103">
        <f t="shared" si="7"/>
        <v>526.3157895</v>
      </c>
      <c r="AA173" s="112">
        <f t="shared" si="8"/>
        <v>35.8245614</v>
      </c>
      <c r="AB173" s="73">
        <v>12.0</v>
      </c>
      <c r="AC173" s="102">
        <v>0.57</v>
      </c>
      <c r="AD173" s="102">
        <v>170.59</v>
      </c>
      <c r="AE173" s="102">
        <v>3.29</v>
      </c>
      <c r="AF173" s="102">
        <v>1.07</v>
      </c>
      <c r="AG173" s="102">
        <v>3.8</v>
      </c>
      <c r="AH173" s="102">
        <v>-62.9</v>
      </c>
      <c r="AI173" s="102">
        <v>14.42</v>
      </c>
      <c r="AJ173" s="102">
        <v>-14.799999999999999</v>
      </c>
      <c r="AK173" s="102">
        <v>0.21</v>
      </c>
      <c r="AL173" s="113">
        <v>3070.0</v>
      </c>
      <c r="AM173" s="114">
        <v>0.3</v>
      </c>
      <c r="AN173" s="102">
        <v>1.97</v>
      </c>
      <c r="AO173" s="115">
        <f t="shared" si="9"/>
        <v>-17.50212596</v>
      </c>
      <c r="AP173" s="116">
        <f t="shared" si="10"/>
        <v>18.32243544</v>
      </c>
      <c r="AQ173" s="117">
        <f t="shared" si="11"/>
        <v>30.52420925</v>
      </c>
      <c r="AR173" s="103">
        <f t="array" ref="AR173">INDEX(Historical!$C$7:$C$1381,MATCH(B173,Historical!$B$7:$B$1403,0))*IF(AH173="n/a",1.03,IF(AH173&lt;0,1.01,IF(AH173&gt;10,1.1,(1+AH173/100))))</f>
        <v>3.03</v>
      </c>
      <c r="AS173" s="112">
        <f t="shared" si="12"/>
        <v>3.333</v>
      </c>
      <c r="AT173" s="112">
        <f t="shared" ref="AT173:AV173" si="181">IF($AK173="n/a",1.03*AS173,IF($AK173&lt;0,1.01*AS173,IF($AK173&gt;10,1.1*AS173,(1+$AK173/100)*AS173)))</f>
        <v>3.3399993</v>
      </c>
      <c r="AU173" s="112">
        <f t="shared" si="181"/>
        <v>3.347013299</v>
      </c>
      <c r="AV173" s="112">
        <f t="shared" si="181"/>
        <v>3.354042026</v>
      </c>
      <c r="AW173" s="103">
        <f t="shared" si="14"/>
        <v>16.40405462</v>
      </c>
      <c r="AX173" s="118">
        <f t="shared" si="15"/>
        <v>80.33327436</v>
      </c>
      <c r="AY173" s="119">
        <v>0.83</v>
      </c>
      <c r="AZ173" s="114">
        <v>1.8499999999999999</v>
      </c>
      <c r="BA173" s="114">
        <v>-54.35</v>
      </c>
      <c r="BB173" s="114">
        <v>-17.57</v>
      </c>
      <c r="BC173" s="114">
        <v>-31.259999999999998</v>
      </c>
      <c r="BD173" s="42"/>
      <c r="BE173" s="17">
        <v>2011.0</v>
      </c>
      <c r="BF173" s="17">
        <f t="shared" si="16"/>
        <v>0</v>
      </c>
      <c r="BG173" s="120">
        <v>1.2</v>
      </c>
      <c r="BH173" s="15"/>
    </row>
    <row r="174" ht="11.25" customHeight="1">
      <c r="A174" s="55" t="s">
        <v>924</v>
      </c>
      <c r="B174" s="99" t="s">
        <v>925</v>
      </c>
      <c r="C174" s="100" t="s">
        <v>296</v>
      </c>
      <c r="D174" s="100" t="s">
        <v>348</v>
      </c>
      <c r="E174" s="101">
        <v>10.0</v>
      </c>
      <c r="F174" s="58">
        <v>357.0</v>
      </c>
      <c r="G174" s="58" t="s">
        <v>120</v>
      </c>
      <c r="H174" s="58" t="s">
        <v>120</v>
      </c>
      <c r="I174" s="150">
        <v>124.0</v>
      </c>
      <c r="J174" s="103">
        <f t="shared" si="2"/>
        <v>1.548387097</v>
      </c>
      <c r="K174" s="104">
        <v>0.48</v>
      </c>
      <c r="L174" s="73">
        <v>4.0</v>
      </c>
      <c r="M174" s="23">
        <f t="shared" si="3"/>
        <v>1.92</v>
      </c>
      <c r="N174" s="105" t="s">
        <v>409</v>
      </c>
      <c r="O174" s="106">
        <v>0.41</v>
      </c>
      <c r="P174" s="107">
        <v>43608.0</v>
      </c>
      <c r="Q174" s="107">
        <v>43644.0</v>
      </c>
      <c r="R174" s="23">
        <f t="shared" si="4"/>
        <v>17.07317073</v>
      </c>
      <c r="S174" s="108">
        <f t="array" ref="S174">IF(INDEX(Historical!$D$7:$D$1379,MATCH(B174,Historical!$B$7:$B$1403,0))=0,"n/a",(INDEX(Historical!$C$7:$C$1381,MATCH(B174,Historical!$B$7:$B$1403,0))/INDEX(Historical!$D$7:$D$1379,MATCH(B174,Historical!$B$7:$B$1403,0))-1)*100)</f>
        <v>18.58974359</v>
      </c>
      <c r="T174" s="108">
        <f t="array" ref="T174">IF(INDEX(Historical!$F$7:$F$1372,MATCH(B174,Historical!$B$7:$B$1403,0))=0,"n/a",((INDEX(Historical!$C$7:$C$1381,MATCH(B174,Historical!$B$7:$B$1403,0))/INDEX(Historical!$F$7:$F$1372,MATCH(B174,Historical!$B$7:$B$1403,0)))^(1/3)-1)*100)</f>
        <v>17.17221218</v>
      </c>
      <c r="U174" s="108">
        <f t="array" ref="U174">IF(INDEX(Historical!$H$7:$H$1372,MATCH(B174,Historical!$B$7:$B$1403,0))=0,"n/a",((INDEX(Historical!$C$7:$C$1381,MATCH(B174,Historical!$B$7:$B$1403,0))/INDEX(Historical!$H$7:$H$1372,MATCH(B174,Historical!$B$7:$B$1403,0)))^(1/5)-1)*100)</f>
        <v>19.16156563</v>
      </c>
      <c r="V174" s="108">
        <f t="array" ref="V174">IF(INDEX(Historical!$O$7:$O$1372,MATCH(B174,Historical!$B$7:$B$1403,0))=0,"n/a",((INDEX(Historical!$C$7:$C$1381,MATCH(B174,Historical!$B$7:$B$1403,0))/INDEX(Historical!$O$7:$O$1372,MATCH(B174,Historical!$B$7:$B$1403,0)))^(1/10)-1)*100)</f>
        <v>36.558866</v>
      </c>
      <c r="W174" s="109">
        <f t="shared" si="5"/>
        <v>0.5241291026</v>
      </c>
      <c r="X174" s="110">
        <f t="shared" si="6"/>
        <v>0.895400263</v>
      </c>
      <c r="Y174" s="239"/>
      <c r="Z174" s="103">
        <f t="shared" si="7"/>
        <v>48.3627204</v>
      </c>
      <c r="AA174" s="112">
        <f t="shared" si="8"/>
        <v>31.23425693</v>
      </c>
      <c r="AB174" s="73">
        <v>12.0</v>
      </c>
      <c r="AC174" s="102">
        <v>3.97</v>
      </c>
      <c r="AD174" s="102">
        <v>6.31</v>
      </c>
      <c r="AE174" s="102">
        <v>1.98</v>
      </c>
      <c r="AF174" s="102">
        <v>48.82</v>
      </c>
      <c r="AG174" s="102">
        <v>95.5</v>
      </c>
      <c r="AH174" s="102">
        <v>-2.4</v>
      </c>
      <c r="AI174" s="102">
        <v>9.66</v>
      </c>
      <c r="AJ174" s="102">
        <v>21.4</v>
      </c>
      <c r="AK174" s="102">
        <v>4.95</v>
      </c>
      <c r="AL174" s="113">
        <v>41560.0</v>
      </c>
      <c r="AM174" s="114">
        <v>1.0</v>
      </c>
      <c r="AN174" s="102">
        <v>12.86</v>
      </c>
      <c r="AO174" s="115">
        <f t="shared" si="9"/>
        <v>-10.5243042</v>
      </c>
      <c r="AP174" s="116">
        <f t="shared" si="10"/>
        <v>20.70995273</v>
      </c>
      <c r="AQ174" s="117">
        <f t="shared" si="11"/>
        <v>723.2338464</v>
      </c>
      <c r="AR174" s="103">
        <f t="array" ref="AR174">INDEX(Historical!$C$7:$C$1381,MATCH(B174,Historical!$B$7:$B$1403,0))*IF(AH174="n/a",1.03,IF(AH174&lt;0,1.01,IF(AH174&gt;10,1.1,(1+AH174/100))))</f>
        <v>1.8685</v>
      </c>
      <c r="AS174" s="112">
        <f t="shared" si="12"/>
        <v>2.0489971</v>
      </c>
      <c r="AT174" s="112">
        <f t="shared" ref="AT174:AV174" si="182">IF($AK174="n/a",1.03*AS174,IF($AK174&lt;0,1.01*AS174,IF($AK174&gt;10,1.1*AS174,(1+$AK174/100)*AS174)))</f>
        <v>2.150422456</v>
      </c>
      <c r="AU174" s="112">
        <f t="shared" si="182"/>
        <v>2.256868368</v>
      </c>
      <c r="AV174" s="112">
        <f t="shared" si="182"/>
        <v>2.368583352</v>
      </c>
      <c r="AW174" s="103">
        <f t="shared" si="14"/>
        <v>10.69337128</v>
      </c>
      <c r="AX174" s="118">
        <f t="shared" si="15"/>
        <v>8.623686514</v>
      </c>
      <c r="AY174" s="119">
        <v>1.27</v>
      </c>
      <c r="AZ174" s="114">
        <v>8.33</v>
      </c>
      <c r="BA174" s="114">
        <v>-19.16</v>
      </c>
      <c r="BB174" s="114">
        <v>-14.540000000000001</v>
      </c>
      <c r="BC174" s="114">
        <v>-8.110000000000001</v>
      </c>
      <c r="BD174" s="42"/>
      <c r="BE174" s="17">
        <v>2010.0</v>
      </c>
      <c r="BF174" s="17">
        <f t="shared" si="16"/>
        <v>0</v>
      </c>
      <c r="BG174" s="120">
        <v>5.7</v>
      </c>
      <c r="BH174" s="15"/>
    </row>
    <row r="175" ht="11.25" customHeight="1">
      <c r="A175" s="155" t="s">
        <v>926</v>
      </c>
      <c r="B175" s="99" t="s">
        <v>927</v>
      </c>
      <c r="C175" s="100" t="s">
        <v>131</v>
      </c>
      <c r="D175" s="100" t="s">
        <v>546</v>
      </c>
      <c r="E175" s="101">
        <v>19.0</v>
      </c>
      <c r="F175" s="58">
        <v>178.0</v>
      </c>
      <c r="G175" s="58" t="s">
        <v>168</v>
      </c>
      <c r="H175" s="58" t="s">
        <v>168</v>
      </c>
      <c r="I175" s="150">
        <v>90.71</v>
      </c>
      <c r="J175" s="103">
        <f t="shared" si="2"/>
        <v>1.618344174</v>
      </c>
      <c r="K175" s="104">
        <v>0.367</v>
      </c>
      <c r="L175" s="73">
        <v>4.0</v>
      </c>
      <c r="M175" s="23">
        <f t="shared" si="3"/>
        <v>1.468</v>
      </c>
      <c r="N175" s="105" t="s">
        <v>928</v>
      </c>
      <c r="O175" s="106">
        <v>0.3665</v>
      </c>
      <c r="P175" s="107">
        <v>43881.0</v>
      </c>
      <c r="Q175" s="107">
        <v>43896.0</v>
      </c>
      <c r="R175" s="23">
        <f t="shared" si="4"/>
        <v>0.136425648</v>
      </c>
      <c r="S175" s="108">
        <f t="array" ref="S175">IF(INDEX(Historical!$D$7:$D$1379,MATCH(B175,Historical!$B$7:$B$1403,0))=0,"n/a",(INDEX(Historical!$C$7:$C$1381,MATCH(B175,Historical!$B$7:$B$1403,0))/INDEX(Historical!$D$7:$D$1379,MATCH(B175,Historical!$B$7:$B$1403,0))-1)*100)</f>
        <v>0.5498281787</v>
      </c>
      <c r="T175" s="108">
        <f t="array" ref="T175">IF(INDEX(Historical!$F$7:$F$1372,MATCH(B175,Historical!$B$7:$B$1403,0))=0,"n/a",((INDEX(Historical!$C$7:$C$1381,MATCH(B175,Historical!$B$7:$B$1403,0))/INDEX(Historical!$F$7:$F$1372,MATCH(B175,Historical!$B$7:$B$1403,0)))^(1/3)-1)*100)</f>
        <v>0.5528792382</v>
      </c>
      <c r="U175" s="108">
        <f t="array" ref="U175">IF(INDEX(Historical!$H$7:$H$1372,MATCH(B175,Historical!$B$7:$B$1403,0))=0,"n/a",((INDEX(Historical!$C$7:$C$1381,MATCH(B175,Historical!$B$7:$B$1403,0))/INDEX(Historical!$H$7:$H$1372,MATCH(B175,Historical!$B$7:$B$1403,0)))^(1/5)-1)*100)</f>
        <v>0.5559758998</v>
      </c>
      <c r="V175" s="108">
        <f t="array" ref="V175">IF(INDEX(Historical!$O$7:$O$1372,MATCH(B175,Historical!$B$7:$B$1403,0))=0,"n/a",((INDEX(Historical!$C$7:$C$1381,MATCH(B175,Historical!$B$7:$B$1403,0))/INDEX(Historical!$O$7:$O$1372,MATCH(B175,Historical!$B$7:$B$1403,0)))^(1/10)-1)*100)</f>
        <v>0.7549629947</v>
      </c>
      <c r="W175" s="109">
        <f t="shared" si="5"/>
        <v>0.7364280153</v>
      </c>
      <c r="X175" s="110" t="str">
        <f t="shared" si="6"/>
        <v>n/a</v>
      </c>
      <c r="Y175" s="133"/>
      <c r="Z175" s="103">
        <f t="shared" si="7"/>
        <v>58.02371542</v>
      </c>
      <c r="AA175" s="112">
        <f t="shared" si="8"/>
        <v>35.85375494</v>
      </c>
      <c r="AB175" s="73">
        <v>3.0</v>
      </c>
      <c r="AC175" s="102">
        <v>2.53</v>
      </c>
      <c r="AD175" s="102">
        <v>6.91</v>
      </c>
      <c r="AE175" s="102">
        <v>4.24</v>
      </c>
      <c r="AF175" s="102">
        <v>3.86</v>
      </c>
      <c r="AG175" s="102">
        <v>12.0</v>
      </c>
      <c r="AH175" s="102">
        <v>-52.400000000000006</v>
      </c>
      <c r="AI175" s="102">
        <v>17.37</v>
      </c>
      <c r="AJ175" s="102">
        <v>-4.1000000000000005</v>
      </c>
      <c r="AK175" s="102">
        <v>5.2</v>
      </c>
      <c r="AL175" s="113">
        <v>22360.0</v>
      </c>
      <c r="AM175" s="114">
        <v>2.1999999999999997</v>
      </c>
      <c r="AN175" s="102">
        <v>1.71</v>
      </c>
      <c r="AO175" s="115">
        <f t="shared" si="9"/>
        <v>-33.67943487</v>
      </c>
      <c r="AP175" s="116">
        <f t="shared" si="10"/>
        <v>2.174320074</v>
      </c>
      <c r="AQ175" s="117">
        <f t="shared" si="11"/>
        <v>148.0102991</v>
      </c>
      <c r="AR175" s="103">
        <f t="array" ref="AR175">INDEX(Historical!$C$7:$C$1381,MATCH(B175,Historical!$B$7:$B$1403,0))*IF(AH175="n/a",1.03,IF(AH175&lt;0,1.01,IF(AH175&gt;10,1.1,(1+AH175/100))))</f>
        <v>1.47763</v>
      </c>
      <c r="AS175" s="112">
        <f t="shared" si="12"/>
        <v>1.625393</v>
      </c>
      <c r="AT175" s="112">
        <f t="shared" ref="AT175:AV175" si="183">IF($AK175="n/a",1.03*AS175,IF($AK175&lt;0,1.01*AS175,IF($AK175&gt;10,1.1*AS175,(1+$AK175/100)*AS175)))</f>
        <v>1.709913436</v>
      </c>
      <c r="AU175" s="112">
        <f t="shared" si="183"/>
        <v>1.798828935</v>
      </c>
      <c r="AV175" s="112">
        <f t="shared" si="183"/>
        <v>1.892368039</v>
      </c>
      <c r="AW175" s="103">
        <f t="shared" si="14"/>
        <v>8.50413341</v>
      </c>
      <c r="AX175" s="118">
        <f t="shared" si="15"/>
        <v>9.375078172</v>
      </c>
      <c r="AY175" s="119">
        <v>1.44</v>
      </c>
      <c r="AZ175" s="114">
        <v>16.8</v>
      </c>
      <c r="BA175" s="114">
        <v>-19.35</v>
      </c>
      <c r="BB175" s="114">
        <v>-14.04</v>
      </c>
      <c r="BC175" s="114">
        <v>-3.8600000000000003</v>
      </c>
      <c r="BD175" s="42"/>
      <c r="BE175" s="17">
        <v>2002.0</v>
      </c>
      <c r="BF175" s="17">
        <f t="shared" si="16"/>
        <v>1</v>
      </c>
      <c r="BG175" s="120">
        <v>3.5999999999999996</v>
      </c>
      <c r="BH175" s="55"/>
    </row>
    <row r="176" ht="11.25" customHeight="1">
      <c r="A176" s="155" t="s">
        <v>929</v>
      </c>
      <c r="B176" s="99" t="s">
        <v>930</v>
      </c>
      <c r="C176" s="100" t="s">
        <v>177</v>
      </c>
      <c r="D176" s="100" t="s">
        <v>534</v>
      </c>
      <c r="E176" s="101">
        <v>12.0</v>
      </c>
      <c r="F176" s="58">
        <v>301.0</v>
      </c>
      <c r="G176" s="58" t="s">
        <v>120</v>
      </c>
      <c r="H176" s="58" t="s">
        <v>120</v>
      </c>
      <c r="I176" s="150">
        <v>139.86</v>
      </c>
      <c r="J176" s="103">
        <f t="shared" si="2"/>
        <v>1.172601173</v>
      </c>
      <c r="K176" s="104">
        <v>0.41</v>
      </c>
      <c r="L176" s="73">
        <v>4.0</v>
      </c>
      <c r="M176" s="23">
        <f t="shared" si="3"/>
        <v>1.64</v>
      </c>
      <c r="N176" s="105" t="s">
        <v>143</v>
      </c>
      <c r="O176" s="106">
        <v>0.39</v>
      </c>
      <c r="P176" s="107">
        <v>43707.0</v>
      </c>
      <c r="Q176" s="107">
        <v>43739.0</v>
      </c>
      <c r="R176" s="23">
        <f t="shared" si="4"/>
        <v>5.128205128</v>
      </c>
      <c r="S176" s="108">
        <f t="array" ref="S176">IF(INDEX(Historical!$D$7:$D$1379,MATCH(B176,Historical!$B$7:$B$1403,0))=0,"n/a",(INDEX(Historical!$C$7:$C$1381,MATCH(B176,Historical!$B$7:$B$1403,0))/INDEX(Historical!$D$7:$D$1379,MATCH(B176,Historical!$B$7:$B$1403,0))-1)*100)</f>
        <v>12.05673759</v>
      </c>
      <c r="T176" s="108">
        <f t="array" ref="T176">IF(INDEX(Historical!$F$7:$F$1372,MATCH(B176,Historical!$B$7:$B$1403,0))=0,"n/a",((INDEX(Historical!$C$7:$C$1381,MATCH(B176,Historical!$B$7:$B$1403,0))/INDEX(Historical!$F$7:$F$1372,MATCH(B176,Historical!$B$7:$B$1403,0)))^(1/3)-1)*100)</f>
        <v>12.15354911</v>
      </c>
      <c r="U176" s="108">
        <f t="array" ref="U176">IF(INDEX(Historical!$H$7:$H$1372,MATCH(B176,Historical!$B$7:$B$1403,0))=0,"n/a",((INDEX(Historical!$C$7:$C$1381,MATCH(B176,Historical!$B$7:$B$1403,0))/INDEX(Historical!$H$7:$H$1372,MATCH(B176,Historical!$B$7:$B$1403,0)))^(1/5)-1)*100)</f>
        <v>10.47834781</v>
      </c>
      <c r="V176" s="108">
        <f t="array" ref="V176">IF(INDEX(Historical!$O$7:$O$1372,MATCH(B176,Historical!$B$7:$B$1403,0))=0,"n/a",((INDEX(Historical!$C$7:$C$1381,MATCH(B176,Historical!$B$7:$B$1403,0))/INDEX(Historical!$O$7:$O$1372,MATCH(B176,Historical!$B$7:$B$1403,0)))^(1/10)-1)*100)</f>
        <v>12.65269477</v>
      </c>
      <c r="W176" s="109">
        <f t="shared" si="5"/>
        <v>0.8281514726</v>
      </c>
      <c r="X176" s="110" t="str">
        <f t="shared" si="6"/>
        <v>n/a</v>
      </c>
      <c r="Y176" s="149"/>
      <c r="Z176" s="103" t="str">
        <f t="shared" si="7"/>
        <v>n/a</v>
      </c>
      <c r="AA176" s="112" t="str">
        <f t="shared" si="8"/>
        <v>n/a</v>
      </c>
      <c r="AB176" s="73">
        <v>3.0</v>
      </c>
      <c r="AC176" s="102">
        <v>-5.24</v>
      </c>
      <c r="AD176" s="102" t="s">
        <v>128</v>
      </c>
      <c r="AE176" s="102">
        <v>0.11</v>
      </c>
      <c r="AF176" s="102">
        <v>4.06</v>
      </c>
      <c r="AG176" s="102">
        <v>-12.8</v>
      </c>
      <c r="AH176" s="102">
        <v>93.0</v>
      </c>
      <c r="AI176" s="102">
        <v>6.98</v>
      </c>
      <c r="AJ176" s="102">
        <v>-15.4</v>
      </c>
      <c r="AK176" s="102">
        <v>8.01</v>
      </c>
      <c r="AL176" s="113">
        <v>24720.0</v>
      </c>
      <c r="AM176" s="114">
        <v>0.3</v>
      </c>
      <c r="AN176" s="102">
        <v>1.6</v>
      </c>
      <c r="AO176" s="115" t="str">
        <f t="shared" si="9"/>
        <v>n/a</v>
      </c>
      <c r="AP176" s="116">
        <f t="shared" si="10"/>
        <v>11.65094898</v>
      </c>
      <c r="AQ176" s="117" t="str">
        <f t="shared" si="11"/>
        <v>n/a</v>
      </c>
      <c r="AR176" s="103">
        <f t="array" ref="AR176">INDEX(Historical!$C$7:$C$1381,MATCH(B176,Historical!$B$7:$B$1403,0))*IF(AH176="n/a",1.03,IF(AH176&lt;0,1.01,IF(AH176&gt;10,1.1,(1+AH176/100))))</f>
        <v>1.738</v>
      </c>
      <c r="AS176" s="112">
        <f t="shared" si="12"/>
        <v>1.8593124</v>
      </c>
      <c r="AT176" s="112">
        <f t="shared" ref="AT176:AV176" si="184">IF($AK176="n/a",1.03*AS176,IF($AK176&lt;0,1.01*AS176,IF($AK176&gt;10,1.1*AS176,(1+$AK176/100)*AS176)))</f>
        <v>2.008243323</v>
      </c>
      <c r="AU176" s="112">
        <f t="shared" si="184"/>
        <v>2.169103613</v>
      </c>
      <c r="AV176" s="112">
        <f t="shared" si="184"/>
        <v>2.342848813</v>
      </c>
      <c r="AW176" s="103">
        <f t="shared" si="14"/>
        <v>10.11750815</v>
      </c>
      <c r="AX176" s="118">
        <f t="shared" si="15"/>
        <v>7.234025561</v>
      </c>
      <c r="AY176" s="119">
        <v>1.22</v>
      </c>
      <c r="AZ176" s="114">
        <v>26.55</v>
      </c>
      <c r="BA176" s="114">
        <v>-18.77</v>
      </c>
      <c r="BB176" s="114">
        <v>-7.02</v>
      </c>
      <c r="BC176" s="114">
        <v>-1.53</v>
      </c>
      <c r="BD176" s="42"/>
      <c r="BE176" s="17">
        <v>2008.0</v>
      </c>
      <c r="BF176" s="17">
        <f t="shared" si="16"/>
        <v>1</v>
      </c>
      <c r="BG176" s="120">
        <v>-1.5</v>
      </c>
      <c r="BH176" s="15"/>
    </row>
    <row r="177" ht="11.25" customHeight="1">
      <c r="A177" s="55" t="s">
        <v>931</v>
      </c>
      <c r="B177" s="99" t="s">
        <v>932</v>
      </c>
      <c r="C177" s="100" t="s">
        <v>136</v>
      </c>
      <c r="D177" s="100" t="s">
        <v>183</v>
      </c>
      <c r="E177" s="101">
        <v>11.0</v>
      </c>
      <c r="F177" s="58">
        <v>331.0</v>
      </c>
      <c r="G177" s="58" t="s">
        <v>168</v>
      </c>
      <c r="H177" s="58" t="s">
        <v>168</v>
      </c>
      <c r="I177" s="150">
        <v>240.03</v>
      </c>
      <c r="J177" s="103">
        <f t="shared" si="2"/>
        <v>0.9332166812</v>
      </c>
      <c r="K177" s="104">
        <v>0.56</v>
      </c>
      <c r="L177" s="73">
        <v>4.0</v>
      </c>
      <c r="M177" s="23">
        <f t="shared" si="3"/>
        <v>2.24</v>
      </c>
      <c r="N177" s="105" t="s">
        <v>247</v>
      </c>
      <c r="O177" s="106">
        <v>0.5</v>
      </c>
      <c r="P177" s="107">
        <v>43885.0</v>
      </c>
      <c r="Q177" s="107">
        <v>43908.0</v>
      </c>
      <c r="R177" s="23">
        <f t="shared" si="4"/>
        <v>12</v>
      </c>
      <c r="S177" s="108">
        <f t="array" ref="S177">IF(INDEX(Historical!$D$7:$D$1379,MATCH(B177,Historical!$B$7:$B$1403,0))=0,"n/a",(INDEX(Historical!$C$7:$C$1381,MATCH(B177,Historical!$B$7:$B$1403,0))/INDEX(Historical!$D$7:$D$1379,MATCH(B177,Historical!$B$7:$B$1403,0))-1)*100)</f>
        <v>13.63636364</v>
      </c>
      <c r="T177" s="108">
        <f t="array" ref="T177">IF(INDEX(Historical!$F$7:$F$1372,MATCH(B177,Historical!$B$7:$B$1403,0))=0,"n/a",((INDEX(Historical!$C$7:$C$1381,MATCH(B177,Historical!$B$7:$B$1403,0))/INDEX(Historical!$F$7:$F$1372,MATCH(B177,Historical!$B$7:$B$1403,0)))^(1/3)-1)*100)</f>
        <v>11.06035226</v>
      </c>
      <c r="U177" s="108">
        <f t="array" ref="U177">IF(INDEX(Historical!$H$7:$H$1372,MATCH(B177,Historical!$B$7:$B$1403,0))=0,"n/a",((INDEX(Historical!$C$7:$C$1381,MATCH(B177,Historical!$B$7:$B$1403,0))/INDEX(Historical!$H$7:$H$1372,MATCH(B177,Historical!$B$7:$B$1403,0)))^(1/5)-1)*100)</f>
        <v>12.29551071</v>
      </c>
      <c r="V177" s="108">
        <f t="array" ref="V177">IF(INDEX(Historical!$O$7:$O$1372,MATCH(B177,Historical!$B$7:$B$1403,0))=0,"n/a",((INDEX(Historical!$C$7:$C$1381,MATCH(B177,Historical!$B$7:$B$1403,0))/INDEX(Historical!$O$7:$O$1372,MATCH(B177,Historical!$B$7:$B$1403,0)))^(1/10)-1)*100)</f>
        <v>17.46189431</v>
      </c>
      <c r="W177" s="109">
        <f t="shared" si="5"/>
        <v>0.7041338407</v>
      </c>
      <c r="X177" s="110">
        <f t="shared" si="6"/>
        <v>0.9996350167</v>
      </c>
      <c r="Y177" s="147"/>
      <c r="Z177" s="103">
        <f t="shared" si="7"/>
        <v>30.14804845</v>
      </c>
      <c r="AA177" s="112">
        <f t="shared" si="8"/>
        <v>32.30551817</v>
      </c>
      <c r="AB177" s="73">
        <v>12.0</v>
      </c>
      <c r="AC177" s="102">
        <v>7.43</v>
      </c>
      <c r="AD177" s="102">
        <v>2.84</v>
      </c>
      <c r="AE177" s="102">
        <v>9.63</v>
      </c>
      <c r="AF177" s="102">
        <v>96.01</v>
      </c>
      <c r="AG177" s="160">
        <v>353.2</v>
      </c>
      <c r="AH177" s="102">
        <v>0.2</v>
      </c>
      <c r="AI177" s="102">
        <v>10.780000000000001</v>
      </c>
      <c r="AJ177" s="102">
        <v>12.3</v>
      </c>
      <c r="AK177" s="102">
        <v>11.4</v>
      </c>
      <c r="AL177" s="113">
        <v>46490.0</v>
      </c>
      <c r="AM177" s="228">
        <v>0.2</v>
      </c>
      <c r="AN177" s="102">
        <v>11.08</v>
      </c>
      <c r="AO177" s="115">
        <f t="shared" si="9"/>
        <v>-19.07679078</v>
      </c>
      <c r="AP177" s="116">
        <f t="shared" si="10"/>
        <v>13.22872739</v>
      </c>
      <c r="AQ177" s="117">
        <f t="shared" si="11"/>
        <v>1074.100658</v>
      </c>
      <c r="AR177" s="103">
        <f t="array" ref="AR177">INDEX(Historical!$C$7:$C$1381,MATCH(B177,Historical!$B$7:$B$1403,0))*IF(AH177="n/a",1.03,IF(AH177&lt;0,1.01,IF(AH177&gt;10,1.1,(1+AH177/100))))</f>
        <v>2.004</v>
      </c>
      <c r="AS177" s="112">
        <f t="shared" si="12"/>
        <v>2.2044</v>
      </c>
      <c r="AT177" s="112">
        <f t="shared" ref="AT177:AV177" si="185">IF($AK177="n/a",1.03*AS177,IF($AK177&lt;0,1.01*AS177,IF($AK177&gt;10,1.1*AS177,(1+$AK177/100)*AS177)))</f>
        <v>2.42484</v>
      </c>
      <c r="AU177" s="112">
        <f t="shared" si="185"/>
        <v>2.667324</v>
      </c>
      <c r="AV177" s="112">
        <f t="shared" si="185"/>
        <v>2.9340564</v>
      </c>
      <c r="AW177" s="103">
        <f t="shared" si="14"/>
        <v>12.2346204</v>
      </c>
      <c r="AX177" s="118">
        <f t="shared" si="15"/>
        <v>5.09712136</v>
      </c>
      <c r="AY177" s="119">
        <v>1.23</v>
      </c>
      <c r="AZ177" s="114">
        <v>43.059999999999995</v>
      </c>
      <c r="BA177" s="114">
        <v>-16.439999999999998</v>
      </c>
      <c r="BB177" s="114">
        <v>-5.88</v>
      </c>
      <c r="BC177" s="114">
        <v>9.01</v>
      </c>
      <c r="BD177" s="42"/>
      <c r="BE177" s="17">
        <v>2010.0</v>
      </c>
      <c r="BF177" s="17">
        <f t="shared" si="16"/>
        <v>0</v>
      </c>
      <c r="BG177" s="120">
        <v>13.100000000000001</v>
      </c>
      <c r="BH177" s="15"/>
    </row>
    <row r="178" ht="11.25" customHeight="1">
      <c r="A178" s="55" t="s">
        <v>933</v>
      </c>
      <c r="B178" s="99" t="s">
        <v>934</v>
      </c>
      <c r="C178" s="100" t="s">
        <v>296</v>
      </c>
      <c r="D178" s="100" t="s">
        <v>569</v>
      </c>
      <c r="E178" s="101">
        <v>11.0</v>
      </c>
      <c r="F178" s="58">
        <v>332.0</v>
      </c>
      <c r="G178" s="58" t="s">
        <v>168</v>
      </c>
      <c r="H178" s="58" t="s">
        <v>168</v>
      </c>
      <c r="I178" s="150">
        <v>45.82</v>
      </c>
      <c r="J178" s="103">
        <f t="shared" si="2"/>
        <v>3.491924924</v>
      </c>
      <c r="K178" s="104">
        <v>0.4</v>
      </c>
      <c r="L178" s="73">
        <v>4.0</v>
      </c>
      <c r="M178" s="23">
        <f t="shared" si="3"/>
        <v>1.6</v>
      </c>
      <c r="N178" s="105" t="s">
        <v>589</v>
      </c>
      <c r="O178" s="106">
        <v>0.365</v>
      </c>
      <c r="P178" s="107">
        <v>43895.0</v>
      </c>
      <c r="Q178" s="107">
        <v>43910.0</v>
      </c>
      <c r="R178" s="23">
        <f t="shared" si="4"/>
        <v>9.589041096</v>
      </c>
      <c r="S178" s="108">
        <f t="array" ref="S178">IF(INDEX(Historical!$D$7:$D$1379,MATCH(B178,Historical!$B$7:$B$1403,0))=0,"n/a",(INDEX(Historical!$C$7:$C$1381,MATCH(B178,Historical!$B$7:$B$1403,0))/INDEX(Historical!$D$7:$D$1379,MATCH(B178,Historical!$B$7:$B$1403,0))-1)*100)</f>
        <v>10.60606061</v>
      </c>
      <c r="T178" s="108">
        <f t="array" ref="T178">IF(INDEX(Historical!$F$7:$F$1372,MATCH(B178,Historical!$B$7:$B$1403,0))=0,"n/a",((INDEX(Historical!$C$7:$C$1381,MATCH(B178,Historical!$B$7:$B$1403,0))/INDEX(Historical!$F$7:$F$1372,MATCH(B178,Historical!$B$7:$B$1403,0)))^(1/3)-1)*100)</f>
        <v>13.4447194</v>
      </c>
      <c r="U178" s="108">
        <f t="array" ref="U178">IF(INDEX(Historical!$H$7:$H$1372,MATCH(B178,Historical!$B$7:$B$1403,0))=0,"n/a",((INDEX(Historical!$C$7:$C$1381,MATCH(B178,Historical!$B$7:$B$1403,0))/INDEX(Historical!$H$7:$H$1372,MATCH(B178,Historical!$B$7:$B$1403,0)))^(1/5)-1)*100)</f>
        <v>13.94830063</v>
      </c>
      <c r="V178" s="108">
        <f t="array" ref="V178">IF(INDEX(Historical!$O$7:$O$1372,MATCH(B178,Historical!$B$7:$B$1403,0))=0,"n/a",((INDEX(Historical!$C$7:$C$1381,MATCH(B178,Historical!$B$7:$B$1403,0))/INDEX(Historical!$O$7:$O$1372,MATCH(B178,Historical!$B$7:$B$1403,0)))^(1/10)-1)*100)</f>
        <v>41.61655786</v>
      </c>
      <c r="W178" s="109">
        <f t="shared" si="5"/>
        <v>0.335162285</v>
      </c>
      <c r="X178" s="110">
        <f t="shared" si="6"/>
        <v>0.9686319881</v>
      </c>
      <c r="Y178" s="133" t="s">
        <v>485</v>
      </c>
      <c r="Z178" s="103">
        <f t="shared" si="7"/>
        <v>29.46593002</v>
      </c>
      <c r="AA178" s="112">
        <f t="shared" si="8"/>
        <v>8.438305709</v>
      </c>
      <c r="AB178" s="73">
        <v>12.0</v>
      </c>
      <c r="AC178" s="102">
        <v>5.43</v>
      </c>
      <c r="AD178" s="102">
        <v>21.59</v>
      </c>
      <c r="AE178" s="102">
        <v>0.36</v>
      </c>
      <c r="AF178" s="102">
        <v>1.35</v>
      </c>
      <c r="AG178" s="102">
        <v>23.200000000000003</v>
      </c>
      <c r="AH178" s="102">
        <v>14.2</v>
      </c>
      <c r="AI178" s="102">
        <v>12.94</v>
      </c>
      <c r="AJ178" s="102">
        <v>14.399999999999999</v>
      </c>
      <c r="AK178" s="102">
        <v>0.38999999999999996</v>
      </c>
      <c r="AL178" s="113">
        <v>14450.0</v>
      </c>
      <c r="AM178" s="114">
        <v>1.6</v>
      </c>
      <c r="AN178" s="102">
        <v>0.34</v>
      </c>
      <c r="AO178" s="115">
        <f t="shared" si="9"/>
        <v>9.001919843</v>
      </c>
      <c r="AP178" s="116">
        <f t="shared" si="10"/>
        <v>17.44022555</v>
      </c>
      <c r="AQ178" s="117">
        <f t="shared" si="11"/>
        <v>-28.84535556</v>
      </c>
      <c r="AR178" s="103">
        <f t="array" ref="AR178">INDEX(Historical!$C$7:$C$1381,MATCH(B178,Historical!$B$7:$B$1403,0))*IF(AH178="n/a",1.03,IF(AH178&lt;0,1.01,IF(AH178&gt;10,1.1,(1+AH178/100))))</f>
        <v>1.606</v>
      </c>
      <c r="AS178" s="112">
        <f t="shared" si="12"/>
        <v>1.7666</v>
      </c>
      <c r="AT178" s="112">
        <f t="shared" ref="AT178:AV178" si="186">IF($AK178="n/a",1.03*AS178,IF($AK178&lt;0,1.01*AS178,IF($AK178&gt;10,1.1*AS178,(1+$AK178/100)*AS178)))</f>
        <v>1.77348974</v>
      </c>
      <c r="AU178" s="112">
        <f t="shared" si="186"/>
        <v>1.78040635</v>
      </c>
      <c r="AV178" s="112">
        <f t="shared" si="186"/>
        <v>1.787349935</v>
      </c>
      <c r="AW178" s="103">
        <f t="shared" si="14"/>
        <v>8.713846025</v>
      </c>
      <c r="AX178" s="118">
        <f t="shared" si="15"/>
        <v>19.01756007</v>
      </c>
      <c r="AY178" s="119">
        <v>1.46</v>
      </c>
      <c r="AZ178" s="114">
        <v>7.79</v>
      </c>
      <c r="BA178" s="114">
        <v>-19.74</v>
      </c>
      <c r="BB178" s="114">
        <v>-13.3</v>
      </c>
      <c r="BC178" s="114">
        <v>-10.16</v>
      </c>
      <c r="BD178" s="42"/>
      <c r="BE178" s="17">
        <v>2011.0</v>
      </c>
      <c r="BF178" s="17">
        <f t="shared" si="16"/>
        <v>0</v>
      </c>
      <c r="BG178" s="120">
        <v>9.5</v>
      </c>
      <c r="BH178" s="15"/>
    </row>
    <row r="179" ht="11.25" customHeight="1">
      <c r="A179" s="121" t="s">
        <v>935</v>
      </c>
      <c r="B179" s="122" t="s">
        <v>936</v>
      </c>
      <c r="C179" s="100" t="s">
        <v>136</v>
      </c>
      <c r="D179" s="100" t="s">
        <v>183</v>
      </c>
      <c r="E179" s="123">
        <v>12.0</v>
      </c>
      <c r="F179" s="58">
        <v>305.0</v>
      </c>
      <c r="G179" s="124" t="s">
        <v>168</v>
      </c>
      <c r="H179" s="124" t="s">
        <v>168</v>
      </c>
      <c r="I179" s="216">
        <v>324.33</v>
      </c>
      <c r="J179" s="126">
        <f t="shared" si="2"/>
        <v>0.7399870502</v>
      </c>
      <c r="K179" s="127">
        <v>0.6</v>
      </c>
      <c r="L179" s="128">
        <v>4.0</v>
      </c>
      <c r="M179" s="129">
        <f t="shared" si="3"/>
        <v>2.4</v>
      </c>
      <c r="N179" s="130" t="s">
        <v>556</v>
      </c>
      <c r="O179" s="131">
        <v>0.51</v>
      </c>
      <c r="P179" s="132">
        <v>43872.0</v>
      </c>
      <c r="Q179" s="132">
        <v>43887.0</v>
      </c>
      <c r="R179" s="129">
        <f t="shared" si="4"/>
        <v>17.64705882</v>
      </c>
      <c r="S179" s="108">
        <f t="array" ref="S179">IF(INDEX(Historical!$D$7:$D$1379,MATCH(B179,Historical!$B$7:$B$1403,0))=0,"n/a",(INDEX(Historical!$C$7:$C$1381,MATCH(B179,Historical!$B$7:$B$1403,0))/INDEX(Historical!$D$7:$D$1379,MATCH(B179,Historical!$B$7:$B$1403,0))-1)*100)</f>
        <v>21.42857143</v>
      </c>
      <c r="T179" s="108">
        <f t="array" ref="T179">IF(INDEX(Historical!$F$7:$F$1372,MATCH(B179,Historical!$B$7:$B$1403,0))=0,"n/a",((INDEX(Historical!$C$7:$C$1381,MATCH(B179,Historical!$B$7:$B$1403,0))/INDEX(Historical!$F$7:$F$1372,MATCH(B179,Historical!$B$7:$B$1403,0)))^(1/3)-1)*100)</f>
        <v>25.17923007</v>
      </c>
      <c r="U179" s="108">
        <f t="array" ref="U179">IF(INDEX(Historical!$H$7:$H$1372,MATCH(B179,Historical!$B$7:$B$1403,0))=0,"n/a",((INDEX(Historical!$C$7:$C$1381,MATCH(B179,Historical!$B$7:$B$1403,0))/INDEX(Historical!$H$7:$H$1372,MATCH(B179,Historical!$B$7:$B$1403,0)))^(1/5)-1)*100)</f>
        <v>26.09272741</v>
      </c>
      <c r="V179" s="108">
        <f t="array" ref="V179">IF(INDEX(Historical!$O$7:$O$1372,MATCH(B179,Historical!$B$7:$B$1403,0))=0,"n/a",((INDEX(Historical!$C$7:$C$1381,MATCH(B179,Historical!$B$7:$B$1403,0))/INDEX(Historical!$O$7:$O$1372,MATCH(B179,Historical!$B$7:$B$1403,0)))^(1/10)-1)*100)</f>
        <v>40.10486395</v>
      </c>
      <c r="W179" s="109">
        <f t="shared" si="5"/>
        <v>0.6506125401</v>
      </c>
      <c r="X179" s="110">
        <f t="shared" si="6"/>
        <v>1.170077462</v>
      </c>
      <c r="Y179" s="122"/>
      <c r="Z179" s="126">
        <f t="shared" si="7"/>
        <v>44.44444444</v>
      </c>
      <c r="AA179" s="134">
        <f t="shared" si="8"/>
        <v>60.06111111</v>
      </c>
      <c r="AB179" s="128">
        <v>12.0</v>
      </c>
      <c r="AC179" s="125">
        <v>5.4</v>
      </c>
      <c r="AD179" s="125">
        <v>4.48</v>
      </c>
      <c r="AE179" s="125">
        <v>24.26</v>
      </c>
      <c r="AF179" s="125">
        <v>15.65</v>
      </c>
      <c r="AG179" s="125">
        <v>29.7</v>
      </c>
      <c r="AH179" s="125">
        <v>18.5</v>
      </c>
      <c r="AI179" s="125">
        <v>12.18</v>
      </c>
      <c r="AJ179" s="125">
        <v>22.3</v>
      </c>
      <c r="AK179" s="125">
        <v>13.41</v>
      </c>
      <c r="AL179" s="135">
        <v>12410.0</v>
      </c>
      <c r="AM179" s="136">
        <v>3.1</v>
      </c>
      <c r="AN179" s="125">
        <v>0.0</v>
      </c>
      <c r="AO179" s="137">
        <f t="shared" si="9"/>
        <v>-33.22839665</v>
      </c>
      <c r="AP179" s="138">
        <f t="shared" si="10"/>
        <v>26.83271446</v>
      </c>
      <c r="AQ179" s="139">
        <f t="shared" si="11"/>
        <v>546.3423203</v>
      </c>
      <c r="AR179" s="103">
        <f t="array" ref="AR179">INDEX(Historical!$C$7:$C$1381,MATCH(B179,Historical!$B$7:$B$1403,0))*IF(AH179="n/a",1.03,IF(AH179&lt;0,1.01,IF(AH179&gt;10,1.1,(1+AH179/100))))</f>
        <v>2.244</v>
      </c>
      <c r="AS179" s="134">
        <f t="shared" si="12"/>
        <v>2.4684</v>
      </c>
      <c r="AT179" s="134">
        <f t="shared" ref="AT179:AV179" si="187">IF($AK179="n/a",1.03*AS179,IF($AK179&lt;0,1.01*AS179,IF($AK179&gt;10,1.1*AS179,(1+$AK179/100)*AS179)))</f>
        <v>2.71524</v>
      </c>
      <c r="AU179" s="134">
        <f t="shared" si="187"/>
        <v>2.986764</v>
      </c>
      <c r="AV179" s="134">
        <f t="shared" si="187"/>
        <v>3.2854404</v>
      </c>
      <c r="AW179" s="126">
        <f t="shared" si="14"/>
        <v>13.6998444</v>
      </c>
      <c r="AX179" s="140">
        <f t="shared" si="15"/>
        <v>4.224044769</v>
      </c>
      <c r="AY179" s="141">
        <v>0.15</v>
      </c>
      <c r="AZ179" s="136">
        <v>45.89</v>
      </c>
      <c r="BA179" s="136">
        <v>-23.04</v>
      </c>
      <c r="BB179" s="136">
        <v>-9.84</v>
      </c>
      <c r="BC179" s="136">
        <v>-7.920000000000001</v>
      </c>
      <c r="BD179" s="142"/>
      <c r="BE179" s="17">
        <v>2009.0</v>
      </c>
      <c r="BF179" s="17">
        <f t="shared" si="16"/>
        <v>0</v>
      </c>
      <c r="BG179" s="143">
        <v>24.099999999999998</v>
      </c>
      <c r="BH179" s="121"/>
    </row>
    <row r="180" ht="11.25" customHeight="1">
      <c r="A180" s="55" t="s">
        <v>937</v>
      </c>
      <c r="B180" s="99" t="s">
        <v>938</v>
      </c>
      <c r="C180" s="100" t="s">
        <v>136</v>
      </c>
      <c r="D180" s="100" t="s">
        <v>137</v>
      </c>
      <c r="E180" s="101">
        <v>10.0</v>
      </c>
      <c r="F180" s="58">
        <v>361.0</v>
      </c>
      <c r="G180" s="58" t="s">
        <v>120</v>
      </c>
      <c r="H180" s="58" t="s">
        <v>120</v>
      </c>
      <c r="I180" s="150">
        <v>104.56</v>
      </c>
      <c r="J180" s="103">
        <f t="shared" si="2"/>
        <v>1.740627391</v>
      </c>
      <c r="K180" s="104">
        <v>0.455</v>
      </c>
      <c r="L180" s="73">
        <v>4.0</v>
      </c>
      <c r="M180" s="23">
        <f t="shared" si="3"/>
        <v>1.82</v>
      </c>
      <c r="N180" s="105" t="s">
        <v>147</v>
      </c>
      <c r="O180" s="106">
        <v>0.415</v>
      </c>
      <c r="P180" s="107">
        <v>43656.0</v>
      </c>
      <c r="Q180" s="107">
        <v>43692.0</v>
      </c>
      <c r="R180" s="23">
        <f t="shared" si="4"/>
        <v>9.638554217</v>
      </c>
      <c r="S180" s="108">
        <f t="array" ref="S180">IF(INDEX(Historical!$D$7:$D$1379,MATCH(B180,Historical!$B$7:$B$1403,0))=0,"n/a",(INDEX(Historical!$C$7:$C$1381,MATCH(B180,Historical!$B$7:$B$1403,0))/INDEX(Historical!$D$7:$D$1379,MATCH(B180,Historical!$B$7:$B$1403,0))-1)*100)</f>
        <v>10.12658228</v>
      </c>
      <c r="T180" s="108">
        <f t="array" ref="T180">IF(INDEX(Historical!$F$7:$F$1372,MATCH(B180,Historical!$B$7:$B$1403,0))=0,"n/a",((INDEX(Historical!$C$7:$C$1381,MATCH(B180,Historical!$B$7:$B$1403,0))/INDEX(Historical!$F$7:$F$1372,MATCH(B180,Historical!$B$7:$B$1403,0)))^(1/3)-1)*100)</f>
        <v>10.20516911</v>
      </c>
      <c r="U180" s="108">
        <f t="array" ref="U180">IF(INDEX(Historical!$H$7:$H$1372,MATCH(B180,Historical!$B$7:$B$1403,0))=0,"n/a",((INDEX(Historical!$C$7:$C$1381,MATCH(B180,Historical!$B$7:$B$1403,0))/INDEX(Historical!$H$7:$H$1372,MATCH(B180,Historical!$B$7:$B$1403,0)))^(1/5)-1)*100)</f>
        <v>10.42023742</v>
      </c>
      <c r="V180" s="108">
        <f t="array" ref="V180">IF(INDEX(Historical!$O$7:$O$1372,MATCH(B180,Historical!$B$7:$B$1403,0))=0,"n/a",((INDEX(Historical!$C$7:$C$1381,MATCH(B180,Historical!$B$7:$B$1403,0))/INDEX(Historical!$O$7:$O$1372,MATCH(B180,Historical!$B$7:$B$1403,0)))^(1/10)-1)*100)</f>
        <v>8.080146858</v>
      </c>
      <c r="W180" s="109">
        <f t="shared" si="5"/>
        <v>1.289609905</v>
      </c>
      <c r="X180" s="110">
        <f t="shared" si="6"/>
        <v>1.860756682</v>
      </c>
      <c r="Y180" s="149"/>
      <c r="Z180" s="103">
        <f t="shared" si="7"/>
        <v>53.37243402</v>
      </c>
      <c r="AA180" s="112">
        <f t="shared" si="8"/>
        <v>30.6627566</v>
      </c>
      <c r="AB180" s="73">
        <v>12.0</v>
      </c>
      <c r="AC180" s="102">
        <v>3.41</v>
      </c>
      <c r="AD180" s="102">
        <v>3.1</v>
      </c>
      <c r="AE180" s="102">
        <v>3.19</v>
      </c>
      <c r="AF180" s="102">
        <v>6.79</v>
      </c>
      <c r="AG180" s="102">
        <v>22.2</v>
      </c>
      <c r="AH180" s="102">
        <v>5.8999999999999995</v>
      </c>
      <c r="AI180" s="102">
        <v>11.540000000000001</v>
      </c>
      <c r="AJ180" s="102">
        <v>5.6000000000000005</v>
      </c>
      <c r="AK180" s="102">
        <v>9.9</v>
      </c>
      <c r="AL180" s="113">
        <v>53100.0</v>
      </c>
      <c r="AM180" s="114">
        <v>0.18</v>
      </c>
      <c r="AN180" s="102">
        <v>1.53</v>
      </c>
      <c r="AO180" s="115">
        <f t="shared" si="9"/>
        <v>-18.50189179</v>
      </c>
      <c r="AP180" s="116">
        <f t="shared" si="10"/>
        <v>12.16086481</v>
      </c>
      <c r="AQ180" s="117">
        <f t="shared" si="11"/>
        <v>204.1930069</v>
      </c>
      <c r="AR180" s="103">
        <f t="array" ref="AR180">INDEX(Historical!$C$7:$C$1381,MATCH(B180,Historical!$B$7:$B$1403,0))*IF(AH180="n/a",1.03,IF(AH180&lt;0,1.01,IF(AH180&gt;10,1.1,(1+AH180/100))))</f>
        <v>1.84266</v>
      </c>
      <c r="AS180" s="112">
        <f t="shared" si="12"/>
        <v>2.026926</v>
      </c>
      <c r="AT180" s="112">
        <f t="shared" ref="AT180:AV180" si="188">IF($AK180="n/a",1.03*AS180,IF($AK180&lt;0,1.01*AS180,IF($AK180&gt;10,1.1*AS180,(1+$AK180/100)*AS180)))</f>
        <v>2.227591674</v>
      </c>
      <c r="AU180" s="112">
        <f t="shared" si="188"/>
        <v>2.44812325</v>
      </c>
      <c r="AV180" s="112">
        <f t="shared" si="188"/>
        <v>2.690487451</v>
      </c>
      <c r="AW180" s="103">
        <f t="shared" si="14"/>
        <v>11.23578838</v>
      </c>
      <c r="AX180" s="118">
        <f t="shared" si="15"/>
        <v>10.74578077</v>
      </c>
      <c r="AY180" s="119">
        <v>0.71</v>
      </c>
      <c r="AZ180" s="114">
        <v>17.669999999999998</v>
      </c>
      <c r="BA180" s="114">
        <v>-12.78</v>
      </c>
      <c r="BB180" s="114">
        <v>-8.07</v>
      </c>
      <c r="BC180" s="114">
        <v>0.8</v>
      </c>
      <c r="BD180" s="42"/>
      <c r="BE180" s="17">
        <v>2010.0</v>
      </c>
      <c r="BF180" s="17">
        <f t="shared" si="16"/>
        <v>0</v>
      </c>
      <c r="BG180" s="120">
        <v>5.6000000000000005</v>
      </c>
      <c r="BH180" s="55"/>
    </row>
    <row r="181" ht="11.25" customHeight="1">
      <c r="A181" s="55" t="s">
        <v>939</v>
      </c>
      <c r="B181" s="99" t="s">
        <v>940</v>
      </c>
      <c r="C181" s="100" t="s">
        <v>245</v>
      </c>
      <c r="D181" s="100" t="s">
        <v>246</v>
      </c>
      <c r="E181" s="101">
        <v>20.0</v>
      </c>
      <c r="F181" s="58">
        <v>172.0</v>
      </c>
      <c r="G181" s="58" t="s">
        <v>168</v>
      </c>
      <c r="H181" s="58" t="s">
        <v>168</v>
      </c>
      <c r="I181" s="150">
        <v>54.55</v>
      </c>
      <c r="J181" s="103">
        <f t="shared" si="2"/>
        <v>7.534372136</v>
      </c>
      <c r="K181" s="144">
        <v>1.0275</v>
      </c>
      <c r="L181" s="73">
        <v>4.0</v>
      </c>
      <c r="M181" s="23">
        <f t="shared" si="3"/>
        <v>4.11</v>
      </c>
      <c r="N181" s="105" t="s">
        <v>147</v>
      </c>
      <c r="O181" s="145">
        <v>1.02</v>
      </c>
      <c r="P181" s="107">
        <v>43867.0</v>
      </c>
      <c r="Q181" s="107">
        <v>43874.0</v>
      </c>
      <c r="R181" s="23">
        <f t="shared" si="4"/>
        <v>0.7352941176</v>
      </c>
      <c r="S181" s="108">
        <f t="array" ref="S181">IF(INDEX(Historical!$D$7:$D$1379,MATCH(B181,Historical!$B$7:$B$1403,0))=0,"n/a",(INDEX(Historical!$C$7:$C$1381,MATCH(B181,Historical!$B$7:$B$1403,0))/INDEX(Historical!$D$7:$D$1379,MATCH(B181,Historical!$B$7:$B$1403,0))-1)*100)</f>
        <v>6.394199077</v>
      </c>
      <c r="T181" s="108">
        <f t="array" ref="T181">IF(INDEX(Historical!$F$7:$F$1372,MATCH(B181,Historical!$B$7:$B$1403,0))=0,"n/a",((INDEX(Historical!$C$7:$C$1381,MATCH(B181,Historical!$B$7:$B$1403,0))/INDEX(Historical!$F$7:$F$1372,MATCH(B181,Historical!$B$7:$B$1403,0)))^(1/3)-1)*100)</f>
        <v>7.533293132</v>
      </c>
      <c r="U181" s="108">
        <f t="array" ref="U181">IF(INDEX(Historical!$H$7:$H$1372,MATCH(B181,Historical!$B$7:$B$1403,0))=0,"n/a",((INDEX(Historical!$C$7:$C$1381,MATCH(B181,Historical!$B$7:$B$1403,0))/INDEX(Historical!$H$7:$H$1372,MATCH(B181,Historical!$B$7:$B$1403,0)))^(1/5)-1)*100)</f>
        <v>10.00366676</v>
      </c>
      <c r="V181" s="108">
        <f t="array" ref="V181">IF(INDEX(Historical!$O$7:$O$1372,MATCH(B181,Historical!$B$7:$B$1403,0))=0,"n/a",((INDEX(Historical!$C$7:$C$1381,MATCH(B181,Historical!$B$7:$B$1403,0))/INDEX(Historical!$O$7:$O$1372,MATCH(B181,Historical!$B$7:$B$1403,0)))^(1/10)-1)*100)</f>
        <v>11.00831728</v>
      </c>
      <c r="W181" s="109">
        <f t="shared" si="5"/>
        <v>0.9087371396</v>
      </c>
      <c r="X181" s="110">
        <f t="shared" si="6"/>
        <v>2.565042759</v>
      </c>
      <c r="Y181" s="133"/>
      <c r="Z181" s="103">
        <f t="shared" si="7"/>
        <v>92.15246637</v>
      </c>
      <c r="AA181" s="112">
        <f t="shared" si="8"/>
        <v>12.2309417</v>
      </c>
      <c r="AB181" s="73">
        <v>12.0</v>
      </c>
      <c r="AC181" s="102">
        <v>4.46</v>
      </c>
      <c r="AD181" s="102">
        <v>140.59</v>
      </c>
      <c r="AE181" s="102">
        <v>4.58</v>
      </c>
      <c r="AF181" s="102">
        <v>4.6</v>
      </c>
      <c r="AG181" s="102">
        <v>38.4</v>
      </c>
      <c r="AH181" s="102">
        <v>-23.599999999999998</v>
      </c>
      <c r="AI181" s="102">
        <v>3.9899999999999998</v>
      </c>
      <c r="AJ181" s="102">
        <v>3.9</v>
      </c>
      <c r="AK181" s="102">
        <v>0.09</v>
      </c>
      <c r="AL181" s="113">
        <v>12500.0</v>
      </c>
      <c r="AM181" s="114">
        <v>0.3</v>
      </c>
      <c r="AN181" s="102">
        <v>1.73</v>
      </c>
      <c r="AO181" s="115">
        <f t="shared" si="9"/>
        <v>5.307097192</v>
      </c>
      <c r="AP181" s="116">
        <f t="shared" si="10"/>
        <v>17.5380389</v>
      </c>
      <c r="AQ181" s="117">
        <f t="shared" si="11"/>
        <v>58.13121392</v>
      </c>
      <c r="AR181" s="103">
        <f t="array" ref="AR181">INDEX(Historical!$C$7:$C$1381,MATCH(B181,Historical!$B$7:$B$1403,0))*IF(AH181="n/a",1.03,IF(AH181&lt;0,1.01,IF(AH181&gt;10,1.1,(1+AH181/100))))</f>
        <v>4.07535</v>
      </c>
      <c r="AS181" s="112">
        <f t="shared" si="12"/>
        <v>4.237956465</v>
      </c>
      <c r="AT181" s="112">
        <f t="shared" ref="AT181:AV181" si="189">IF($AK181="n/a",1.03*AS181,IF($AK181&lt;0,1.01*AS181,IF($AK181&gt;10,1.1*AS181,(1+$AK181/100)*AS181)))</f>
        <v>4.241770626</v>
      </c>
      <c r="AU181" s="112">
        <f t="shared" si="189"/>
        <v>4.245588219</v>
      </c>
      <c r="AV181" s="112">
        <f t="shared" si="189"/>
        <v>4.249409249</v>
      </c>
      <c r="AW181" s="103">
        <f t="shared" si="14"/>
        <v>21.05007456</v>
      </c>
      <c r="AX181" s="118">
        <f t="shared" si="15"/>
        <v>38.58858764</v>
      </c>
      <c r="AY181" s="119">
        <v>0.65</v>
      </c>
      <c r="AZ181" s="114">
        <v>0.96</v>
      </c>
      <c r="BA181" s="114">
        <v>-19.48</v>
      </c>
      <c r="BB181" s="114">
        <v>-11.85</v>
      </c>
      <c r="BC181" s="114">
        <v>-13.88</v>
      </c>
      <c r="BD181" s="42"/>
      <c r="BE181" s="17">
        <v>2001.0</v>
      </c>
      <c r="BF181" s="17">
        <f t="shared" si="16"/>
        <v>2</v>
      </c>
      <c r="BG181" s="120">
        <v>12.5</v>
      </c>
      <c r="BH181" s="55"/>
    </row>
    <row r="182" ht="11.25" customHeight="1">
      <c r="A182" s="155" t="s">
        <v>941</v>
      </c>
      <c r="B182" s="99" t="s">
        <v>942</v>
      </c>
      <c r="C182" s="100" t="s">
        <v>296</v>
      </c>
      <c r="D182" s="100" t="s">
        <v>342</v>
      </c>
      <c r="E182" s="101">
        <v>15.0</v>
      </c>
      <c r="F182" s="58">
        <v>257.0</v>
      </c>
      <c r="G182" s="58" t="s">
        <v>168</v>
      </c>
      <c r="H182" s="58" t="s">
        <v>168</v>
      </c>
      <c r="I182" s="150">
        <v>56.12</v>
      </c>
      <c r="J182" s="103">
        <f t="shared" si="2"/>
        <v>1.568068425</v>
      </c>
      <c r="K182" s="104">
        <v>0.22</v>
      </c>
      <c r="L182" s="73">
        <v>4.0</v>
      </c>
      <c r="M182" s="23">
        <f t="shared" si="3"/>
        <v>0.88</v>
      </c>
      <c r="N182" s="105" t="s">
        <v>247</v>
      </c>
      <c r="O182" s="106">
        <v>0.2</v>
      </c>
      <c r="P182" s="107">
        <v>43616.0</v>
      </c>
      <c r="Q182" s="107">
        <v>43633.0</v>
      </c>
      <c r="R182" s="23">
        <f t="shared" si="4"/>
        <v>10</v>
      </c>
      <c r="S182" s="108">
        <f t="array" ref="S182">IF(INDEX(Historical!$D$7:$D$1379,MATCH(B182,Historical!$B$7:$B$1403,0))=0,"n/a",(INDEX(Historical!$C$7:$C$1381,MATCH(B182,Historical!$B$7:$B$1403,0))/INDEX(Historical!$D$7:$D$1379,MATCH(B182,Historical!$B$7:$B$1403,0))-1)*100)</f>
        <v>10.25641026</v>
      </c>
      <c r="T182" s="108">
        <f t="array" ref="T182">IF(INDEX(Historical!$F$7:$F$1372,MATCH(B182,Historical!$B$7:$B$1403,0))=0,"n/a",((INDEX(Historical!$C$7:$C$1381,MATCH(B182,Historical!$B$7:$B$1403,0))/INDEX(Historical!$F$7:$F$1372,MATCH(B182,Historical!$B$7:$B$1403,0)))^(1/3)-1)*100)</f>
        <v>9.224023812</v>
      </c>
      <c r="U182" s="108">
        <f t="array" ref="U182">IF(INDEX(Historical!$H$7:$H$1372,MATCH(B182,Historical!$B$7:$B$1403,0))=0,"n/a",((INDEX(Historical!$C$7:$C$1381,MATCH(B182,Historical!$B$7:$B$1403,0))/INDEX(Historical!$H$7:$H$1372,MATCH(B182,Historical!$B$7:$B$1403,0)))^(1/5)-1)*100)</f>
        <v>11.456574</v>
      </c>
      <c r="V182" s="108">
        <f t="array" ref="V182">IF(INDEX(Historical!$O$7:$O$1372,MATCH(B182,Historical!$B$7:$B$1403,0))=0,"n/a",((INDEX(Historical!$C$7:$C$1381,MATCH(B182,Historical!$B$7:$B$1403,0))/INDEX(Historical!$O$7:$O$1372,MATCH(B182,Historical!$B$7:$B$1403,0)))^(1/10)-1)*100)</f>
        <v>16.92844709</v>
      </c>
      <c r="W182" s="109">
        <f t="shared" si="5"/>
        <v>0.6767646159</v>
      </c>
      <c r="X182" s="110">
        <f t="shared" si="6"/>
        <v>1.569393698</v>
      </c>
      <c r="Y182" s="147"/>
      <c r="Z182" s="103">
        <f t="shared" si="7"/>
        <v>38.26086957</v>
      </c>
      <c r="AA182" s="112">
        <f t="shared" si="8"/>
        <v>24.4</v>
      </c>
      <c r="AB182" s="73">
        <v>3.0</v>
      </c>
      <c r="AC182" s="102">
        <v>2.3</v>
      </c>
      <c r="AD182" s="102">
        <v>1.35</v>
      </c>
      <c r="AE182" s="102">
        <v>1.49</v>
      </c>
      <c r="AF182" s="102">
        <v>2.5</v>
      </c>
      <c r="AG182" s="102">
        <v>10.8</v>
      </c>
      <c r="AH182" s="102">
        <v>15.1</v>
      </c>
      <c r="AI182" s="102">
        <v>12.629999999999999</v>
      </c>
      <c r="AJ182" s="102">
        <v>7.3</v>
      </c>
      <c r="AK182" s="102">
        <v>18.0</v>
      </c>
      <c r="AL182" s="113">
        <v>1880.0</v>
      </c>
      <c r="AM182" s="114">
        <v>1.6</v>
      </c>
      <c r="AN182" s="102">
        <v>0.71</v>
      </c>
      <c r="AO182" s="115">
        <f t="shared" si="9"/>
        <v>-11.37535758</v>
      </c>
      <c r="AP182" s="116">
        <f t="shared" si="10"/>
        <v>13.02464242</v>
      </c>
      <c r="AQ182" s="117">
        <f t="shared" si="11"/>
        <v>64.65452047</v>
      </c>
      <c r="AR182" s="103">
        <f t="array" ref="AR182">INDEX(Historical!$C$7:$C$1381,MATCH(B182,Historical!$B$7:$B$1403,0))*IF(AH182="n/a",1.03,IF(AH182&lt;0,1.01,IF(AH182&gt;10,1.1,(1+AH182/100))))</f>
        <v>0.946</v>
      </c>
      <c r="AS182" s="112">
        <f t="shared" si="12"/>
        <v>1.0406</v>
      </c>
      <c r="AT182" s="112">
        <f t="shared" ref="AT182:AV182" si="190">IF($AK182="n/a",1.03*AS182,IF($AK182&lt;0,1.01*AS182,IF($AK182&gt;10,1.1*AS182,(1+$AK182/100)*AS182)))</f>
        <v>1.14466</v>
      </c>
      <c r="AU182" s="112">
        <f t="shared" si="190"/>
        <v>1.259126</v>
      </c>
      <c r="AV182" s="112">
        <f t="shared" si="190"/>
        <v>1.3850386</v>
      </c>
      <c r="AW182" s="103">
        <f t="shared" si="14"/>
        <v>5.7754246</v>
      </c>
      <c r="AX182" s="118">
        <f t="shared" si="15"/>
        <v>10.29120563</v>
      </c>
      <c r="AY182" s="119">
        <v>0.72</v>
      </c>
      <c r="AZ182" s="114">
        <v>2.71</v>
      </c>
      <c r="BA182" s="114">
        <v>-37.45</v>
      </c>
      <c r="BB182" s="114">
        <v>-20.28</v>
      </c>
      <c r="BC182" s="114">
        <v>-27.029999999999998</v>
      </c>
      <c r="BD182" s="42"/>
      <c r="BE182" s="17">
        <v>2005.0</v>
      </c>
      <c r="BF182" s="17">
        <f t="shared" si="16"/>
        <v>1</v>
      </c>
      <c r="BG182" s="120">
        <v>5.0</v>
      </c>
      <c r="BH182" s="55"/>
    </row>
    <row r="183" ht="11.25" customHeight="1">
      <c r="A183" s="55" t="s">
        <v>943</v>
      </c>
      <c r="B183" s="99" t="s">
        <v>944</v>
      </c>
      <c r="C183" s="100" t="s">
        <v>136</v>
      </c>
      <c r="D183" s="100" t="s">
        <v>153</v>
      </c>
      <c r="E183" s="101">
        <v>10.0</v>
      </c>
      <c r="F183" s="58">
        <v>411.0</v>
      </c>
      <c r="G183" s="58" t="s">
        <v>168</v>
      </c>
      <c r="H183" s="58" t="s">
        <v>168</v>
      </c>
      <c r="I183" s="150">
        <v>28.73</v>
      </c>
      <c r="J183" s="103">
        <f t="shared" si="2"/>
        <v>3.063000348</v>
      </c>
      <c r="K183" s="104">
        <v>0.22</v>
      </c>
      <c r="L183" s="73">
        <v>4.0</v>
      </c>
      <c r="M183" s="23">
        <f t="shared" si="3"/>
        <v>0.88</v>
      </c>
      <c r="N183" s="105" t="s">
        <v>154</v>
      </c>
      <c r="O183" s="106">
        <v>0.2025</v>
      </c>
      <c r="P183" s="107">
        <v>43889.0</v>
      </c>
      <c r="Q183" s="107">
        <v>43905.0</v>
      </c>
      <c r="R183" s="23">
        <f t="shared" si="4"/>
        <v>8.641975309</v>
      </c>
      <c r="S183" s="108">
        <f t="array" ref="S183">IF(INDEX(Historical!$D$7:$D$1379,MATCH(B183,Historical!$B$7:$B$1403,0))=0,"n/a",(INDEX(Historical!$C$7:$C$1381,MATCH(B183,Historical!$B$7:$B$1403,0))/INDEX(Historical!$D$7:$D$1379,MATCH(B183,Historical!$B$7:$B$1403,0))-1)*100)</f>
        <v>3.846153846</v>
      </c>
      <c r="T183" s="108">
        <f t="array" ref="T183">IF(INDEX(Historical!$F$7:$F$1372,MATCH(B183,Historical!$B$7:$B$1403,0))=0,"n/a",((INDEX(Historical!$C$7:$C$1381,MATCH(B183,Historical!$B$7:$B$1403,0))/INDEX(Historical!$F$7:$F$1372,MATCH(B183,Historical!$B$7:$B$1403,0)))^(1/3)-1)*100)</f>
        <v>8.168717773</v>
      </c>
      <c r="U183" s="108">
        <f t="array" ref="U183">IF(INDEX(Historical!$H$7:$H$1372,MATCH(B183,Historical!$B$7:$B$1403,0))=0,"n/a",((INDEX(Historical!$C$7:$C$1381,MATCH(B183,Historical!$B$7:$B$1403,0))/INDEX(Historical!$H$7:$H$1372,MATCH(B183,Historical!$B$7:$B$1403,0)))^(1/5)-1)*100)</f>
        <v>6.908295418</v>
      </c>
      <c r="V183" s="108">
        <f t="array" ref="V183">IF(INDEX(Historical!$O$7:$O$1372,MATCH(B183,Historical!$B$7:$B$1403,0))=0,"n/a",((INDEX(Historical!$C$7:$C$1381,MATCH(B183,Historical!$B$7:$B$1403,0))/INDEX(Historical!$O$7:$O$1372,MATCH(B183,Historical!$B$7:$B$1403,0)))^(1/10)-1)*100)</f>
        <v>10.35092146</v>
      </c>
      <c r="W183" s="109">
        <f t="shared" si="5"/>
        <v>0.6674087369</v>
      </c>
      <c r="X183" s="110">
        <f t="shared" si="6"/>
        <v>2.657036699</v>
      </c>
      <c r="Y183" s="133"/>
      <c r="Z183" s="103">
        <f t="shared" si="7"/>
        <v>30.34482759</v>
      </c>
      <c r="AA183" s="112">
        <f t="shared" si="8"/>
        <v>9.906896552</v>
      </c>
      <c r="AB183" s="73">
        <v>12.0</v>
      </c>
      <c r="AC183" s="102">
        <v>2.9</v>
      </c>
      <c r="AD183" s="102">
        <v>1.24</v>
      </c>
      <c r="AE183" s="102">
        <v>2.56</v>
      </c>
      <c r="AF183" s="102">
        <v>0.93</v>
      </c>
      <c r="AG183" s="102">
        <v>7.6</v>
      </c>
      <c r="AH183" s="102">
        <v>36.6</v>
      </c>
      <c r="AI183" s="102">
        <v>3.61</v>
      </c>
      <c r="AJ183" s="102">
        <v>2.6</v>
      </c>
      <c r="AK183" s="102">
        <v>8.0</v>
      </c>
      <c r="AL183" s="113">
        <v>466.29</v>
      </c>
      <c r="AM183" s="114">
        <v>0.1</v>
      </c>
      <c r="AN183" s="102">
        <v>0.18</v>
      </c>
      <c r="AO183" s="115">
        <f t="shared" si="9"/>
        <v>0.06439921422</v>
      </c>
      <c r="AP183" s="116">
        <f t="shared" si="10"/>
        <v>9.971295766</v>
      </c>
      <c r="AQ183" s="117">
        <f t="shared" si="11"/>
        <v>-36.00898052</v>
      </c>
      <c r="AR183" s="103">
        <f t="array" ref="AR183">INDEX(Historical!$C$7:$C$1381,MATCH(B183,Historical!$B$7:$B$1403,0))*IF(AH183="n/a",1.03,IF(AH183&lt;0,1.01,IF(AH183&gt;10,1.1,(1+AH183/100))))</f>
        <v>0.891</v>
      </c>
      <c r="AS183" s="112">
        <f t="shared" si="12"/>
        <v>0.9231651</v>
      </c>
      <c r="AT183" s="112">
        <f t="shared" ref="AT183:AV183" si="191">IF($AK183="n/a",1.03*AS183,IF($AK183&lt;0,1.01*AS183,IF($AK183&gt;10,1.1*AS183,(1+$AK183/100)*AS183)))</f>
        <v>0.997018308</v>
      </c>
      <c r="AU183" s="112">
        <f t="shared" si="191"/>
        <v>1.076779773</v>
      </c>
      <c r="AV183" s="112">
        <f t="shared" si="191"/>
        <v>1.162922154</v>
      </c>
      <c r="AW183" s="103">
        <f t="shared" si="14"/>
        <v>5.050885335</v>
      </c>
      <c r="AX183" s="118">
        <f t="shared" si="15"/>
        <v>17.58052675</v>
      </c>
      <c r="AY183" s="119">
        <v>0.98</v>
      </c>
      <c r="AZ183" s="114">
        <v>11.92</v>
      </c>
      <c r="BA183" s="114">
        <v>-26.39</v>
      </c>
      <c r="BB183" s="114">
        <v>-15.290000000000001</v>
      </c>
      <c r="BC183" s="114">
        <v>-7.779999999999999</v>
      </c>
      <c r="BD183" s="42"/>
      <c r="BE183" s="17">
        <v>2011.0</v>
      </c>
      <c r="BF183" s="17">
        <f t="shared" si="16"/>
        <v>0</v>
      </c>
      <c r="BG183" s="120">
        <v>0.8</v>
      </c>
      <c r="BH183" s="15"/>
    </row>
    <row r="184" ht="11.25" customHeight="1">
      <c r="A184" s="55" t="s">
        <v>945</v>
      </c>
      <c r="B184" s="99" t="s">
        <v>946</v>
      </c>
      <c r="C184" s="100" t="s">
        <v>136</v>
      </c>
      <c r="D184" s="100" t="s">
        <v>183</v>
      </c>
      <c r="E184" s="101">
        <v>10.0</v>
      </c>
      <c r="F184" s="58">
        <v>398.0</v>
      </c>
      <c r="G184" s="58" t="s">
        <v>168</v>
      </c>
      <c r="H184" s="58" t="s">
        <v>168</v>
      </c>
      <c r="I184" s="150">
        <v>146.9</v>
      </c>
      <c r="J184" s="103">
        <f t="shared" si="2"/>
        <v>0.8168822328</v>
      </c>
      <c r="K184" s="104">
        <v>0.3</v>
      </c>
      <c r="L184" s="73">
        <v>4.0</v>
      </c>
      <c r="M184" s="23">
        <f t="shared" si="3"/>
        <v>1.2</v>
      </c>
      <c r="N184" s="105" t="s">
        <v>196</v>
      </c>
      <c r="O184" s="106">
        <v>0.28</v>
      </c>
      <c r="P184" s="107">
        <v>43831.0</v>
      </c>
      <c r="Q184" s="107">
        <v>43860.0</v>
      </c>
      <c r="R184" s="23">
        <f t="shared" si="4"/>
        <v>7.142857143</v>
      </c>
      <c r="S184" s="108">
        <f t="array" ref="S184">IF(INDEX(Historical!$D$7:$D$1379,MATCH(B184,Historical!$B$7:$B$1403,0))=0,"n/a",(INDEX(Historical!$C$7:$C$1381,MATCH(B184,Historical!$B$7:$B$1403,0))/INDEX(Historical!$D$7:$D$1379,MATCH(B184,Historical!$B$7:$B$1403,0))-1)*100)</f>
        <v>20</v>
      </c>
      <c r="T184" s="108">
        <f t="array" ref="T184">IF(INDEX(Historical!$F$7:$F$1372,MATCH(B184,Historical!$B$7:$B$1403,0))=0,"n/a",((INDEX(Historical!$C$7:$C$1381,MATCH(B184,Historical!$B$7:$B$1403,0))/INDEX(Historical!$F$7:$F$1372,MATCH(B184,Historical!$B$7:$B$1403,0)))^(1/3)-1)*100)</f>
        <v>10.89182339</v>
      </c>
      <c r="U184" s="108">
        <f t="array" ref="U184">IF(INDEX(Historical!$H$7:$H$1372,MATCH(B184,Historical!$B$7:$B$1403,0))=0,"n/a",((INDEX(Historical!$C$7:$C$1381,MATCH(B184,Historical!$B$7:$B$1403,0))/INDEX(Historical!$H$7:$H$1372,MATCH(B184,Historical!$B$7:$B$1403,0)))^(1/5)-1)*100)</f>
        <v>12.03003371</v>
      </c>
      <c r="V184" s="108" t="str">
        <f t="array" ref="V184">IF(INDEX(Historical!$O$7:$O$1372,MATCH(B184,Historical!$B$7:$B$1403,0))=0,"n/a",((INDEX(Historical!$C$7:$C$1381,MATCH(B184,Historical!$B$7:$B$1403,0))/INDEX(Historical!$O$7:$O$1372,MATCH(B184,Historical!$B$7:$B$1403,0)))^(1/10)-1)*100)</f>
        <v>n/a</v>
      </c>
      <c r="W184" s="109" t="str">
        <f t="shared" si="5"/>
        <v>n/a</v>
      </c>
      <c r="X184" s="110">
        <f t="shared" si="6"/>
        <v>1.215154921</v>
      </c>
      <c r="Y184" s="147"/>
      <c r="Z184" s="103">
        <f t="shared" si="7"/>
        <v>31.00775194</v>
      </c>
      <c r="AA184" s="112">
        <f t="shared" si="8"/>
        <v>37.95865633</v>
      </c>
      <c r="AB184" s="73">
        <v>12.0</v>
      </c>
      <c r="AC184" s="102">
        <v>3.87</v>
      </c>
      <c r="AD184" s="102">
        <v>2.37</v>
      </c>
      <c r="AE184" s="102">
        <v>5.78</v>
      </c>
      <c r="AF184" s="102">
        <v>6.04</v>
      </c>
      <c r="AG184" s="102">
        <v>17.7</v>
      </c>
      <c r="AH184" s="102">
        <v>44.9</v>
      </c>
      <c r="AI184" s="102" t="s">
        <v>128</v>
      </c>
      <c r="AJ184" s="102">
        <v>9.9</v>
      </c>
      <c r="AK184" s="102">
        <v>16.0</v>
      </c>
      <c r="AL184" s="113">
        <v>6410.0</v>
      </c>
      <c r="AM184" s="114">
        <v>48.9</v>
      </c>
      <c r="AN184" s="102">
        <v>0.52</v>
      </c>
      <c r="AO184" s="115">
        <f t="shared" si="9"/>
        <v>-25.11174038</v>
      </c>
      <c r="AP184" s="116">
        <f t="shared" si="10"/>
        <v>12.84691595</v>
      </c>
      <c r="AQ184" s="117">
        <f t="shared" si="11"/>
        <v>219.2145111</v>
      </c>
      <c r="AR184" s="103">
        <f t="array" ref="AR184">INDEX(Historical!$C$7:$C$1381,MATCH(B184,Historical!$B$7:$B$1403,0))*IF(AH184="n/a",1.03,IF(AH184&lt;0,1.01,IF(AH184&gt;10,1.1,(1+AH184/100))))</f>
        <v>1.32</v>
      </c>
      <c r="AS184" s="112">
        <f t="shared" si="12"/>
        <v>1.3596</v>
      </c>
      <c r="AT184" s="112">
        <f t="shared" ref="AT184:AV184" si="192">IF($AK184="n/a",1.03*AS184,IF($AK184&lt;0,1.01*AS184,IF($AK184&gt;10,1.1*AS184,(1+$AK184/100)*AS184)))</f>
        <v>1.49556</v>
      </c>
      <c r="AU184" s="112">
        <f t="shared" si="192"/>
        <v>1.645116</v>
      </c>
      <c r="AV184" s="112">
        <f t="shared" si="192"/>
        <v>1.8096276</v>
      </c>
      <c r="AW184" s="103">
        <f t="shared" si="14"/>
        <v>7.6299036</v>
      </c>
      <c r="AX184" s="118">
        <f t="shared" si="15"/>
        <v>5.193943907</v>
      </c>
      <c r="AY184" s="119">
        <v>0.74</v>
      </c>
      <c r="AZ184" s="114">
        <v>23.97</v>
      </c>
      <c r="BA184" s="114">
        <v>-11.82</v>
      </c>
      <c r="BB184" s="114">
        <v>-5.84</v>
      </c>
      <c r="BC184" s="114">
        <v>-3.56</v>
      </c>
      <c r="BD184" s="42"/>
      <c r="BE184" s="17">
        <v>2011.0</v>
      </c>
      <c r="BF184" s="17">
        <f t="shared" si="16"/>
        <v>0</v>
      </c>
      <c r="BG184" s="120">
        <v>10.2</v>
      </c>
      <c r="BH184" s="15"/>
    </row>
    <row r="185" ht="11.25" customHeight="1">
      <c r="A185" s="155" t="s">
        <v>947</v>
      </c>
      <c r="B185" s="99" t="s">
        <v>948</v>
      </c>
      <c r="C185" s="100" t="s">
        <v>245</v>
      </c>
      <c r="D185" s="100" t="s">
        <v>246</v>
      </c>
      <c r="E185" s="101">
        <v>10.0</v>
      </c>
      <c r="F185" s="58">
        <v>410.0</v>
      </c>
      <c r="G185" s="58" t="s">
        <v>121</v>
      </c>
      <c r="H185" s="58" t="s">
        <v>121</v>
      </c>
      <c r="I185" s="150">
        <v>47.42</v>
      </c>
      <c r="J185" s="103">
        <f t="shared" si="2"/>
        <v>4.892450443</v>
      </c>
      <c r="K185" s="104">
        <v>0.58</v>
      </c>
      <c r="L185" s="73">
        <v>4.0</v>
      </c>
      <c r="M185" s="23">
        <f t="shared" si="3"/>
        <v>2.32</v>
      </c>
      <c r="N185" s="105" t="s">
        <v>247</v>
      </c>
      <c r="O185" s="106">
        <v>0.53</v>
      </c>
      <c r="P185" s="107">
        <v>43879.0</v>
      </c>
      <c r="Q185" s="107">
        <v>43899.0</v>
      </c>
      <c r="R185" s="23">
        <f t="shared" si="4"/>
        <v>9.433962264</v>
      </c>
      <c r="S185" s="108">
        <f t="array" ref="S185">IF(INDEX(Historical!$D$7:$D$1379,MATCH(B185,Historical!$B$7:$B$1403,0))=0,"n/a",(INDEX(Historical!$C$7:$C$1381,MATCH(B185,Historical!$B$7:$B$1403,0))/INDEX(Historical!$D$7:$D$1379,MATCH(B185,Historical!$B$7:$B$1403,0))-1)*100)</f>
        <v>15.2173913</v>
      </c>
      <c r="T185" s="108">
        <f t="array" ref="T185">IF(INDEX(Historical!$F$7:$F$1372,MATCH(B185,Historical!$B$7:$B$1403,0))=0,"n/a",((INDEX(Historical!$C$7:$C$1381,MATCH(B185,Historical!$B$7:$B$1403,0))/INDEX(Historical!$F$7:$F$1372,MATCH(B185,Historical!$B$7:$B$1403,0)))^(1/3)-1)*100)</f>
        <v>15.94863782</v>
      </c>
      <c r="U185" s="108">
        <f t="array" ref="U185">IF(INDEX(Historical!$H$7:$H$1372,MATCH(B185,Historical!$B$7:$B$1403,0))=0,"n/a",((INDEX(Historical!$C$7:$C$1381,MATCH(B185,Historical!$B$7:$B$1403,0))/INDEX(Historical!$H$7:$H$1372,MATCH(B185,Historical!$B$7:$B$1403,0)))^(1/5)-1)*100)</f>
        <v>18.17064519</v>
      </c>
      <c r="V185" s="108" t="str">
        <f t="array" ref="V185">IF(INDEX(Historical!$O$7:$O$1372,MATCH(B185,Historical!$B$7:$B$1403,0))=0,"n/a",((INDEX(Historical!$C$7:$C$1381,MATCH(B185,Historical!$B$7:$B$1403,0))/INDEX(Historical!$O$7:$O$1372,MATCH(B185,Historical!$B$7:$B$1403,0)))^(1/10)-1)*100)</f>
        <v>n/a</v>
      </c>
      <c r="W185" s="109" t="str">
        <f t="shared" si="5"/>
        <v>n/a</v>
      </c>
      <c r="X185" s="110">
        <f t="shared" si="6"/>
        <v>1.873262391</v>
      </c>
      <c r="Y185" s="133"/>
      <c r="Z185" s="103">
        <f t="shared" si="7"/>
        <v>58.14536341</v>
      </c>
      <c r="AA185" s="112">
        <f t="shared" si="8"/>
        <v>11.88471178</v>
      </c>
      <c r="AB185" s="73">
        <v>12.0</v>
      </c>
      <c r="AC185" s="102">
        <v>3.99</v>
      </c>
      <c r="AD185" s="102">
        <v>3.36</v>
      </c>
      <c r="AE185" s="102">
        <v>0.25</v>
      </c>
      <c r="AF185" s="102">
        <v>0.92</v>
      </c>
      <c r="AG185" s="102">
        <v>8.1</v>
      </c>
      <c r="AH185" s="102">
        <v>40.2</v>
      </c>
      <c r="AI185" s="102">
        <v>-8.64</v>
      </c>
      <c r="AJ185" s="102">
        <v>9.700000000000001</v>
      </c>
      <c r="AK185" s="102">
        <v>3.54</v>
      </c>
      <c r="AL185" s="113">
        <v>31380.0</v>
      </c>
      <c r="AM185" s="114">
        <v>0.4</v>
      </c>
      <c r="AN185" s="102">
        <v>0.85</v>
      </c>
      <c r="AO185" s="115">
        <f t="shared" si="9"/>
        <v>11.17838386</v>
      </c>
      <c r="AP185" s="116">
        <f t="shared" si="10"/>
        <v>23.06309564</v>
      </c>
      <c r="AQ185" s="117">
        <f t="shared" si="11"/>
        <v>-30.28969521</v>
      </c>
      <c r="AR185" s="103">
        <f t="array" ref="AR185">INDEX(Historical!$C$7:$C$1381,MATCH(B185,Historical!$B$7:$B$1403,0))*IF(AH185="n/a",1.03,IF(AH185&lt;0,1.01,IF(AH185&gt;10,1.1,(1+AH185/100))))</f>
        <v>2.332</v>
      </c>
      <c r="AS185" s="112">
        <f t="shared" si="12"/>
        <v>2.35532</v>
      </c>
      <c r="AT185" s="112">
        <f t="shared" ref="AT185:AV185" si="193">IF($AK185="n/a",1.03*AS185,IF($AK185&lt;0,1.01*AS185,IF($AK185&gt;10,1.1*AS185,(1+$AK185/100)*AS185)))</f>
        <v>2.438698328</v>
      </c>
      <c r="AU185" s="112">
        <f t="shared" si="193"/>
        <v>2.525028249</v>
      </c>
      <c r="AV185" s="112">
        <f t="shared" si="193"/>
        <v>2.614414249</v>
      </c>
      <c r="AW185" s="103">
        <f t="shared" si="14"/>
        <v>12.26546083</v>
      </c>
      <c r="AX185" s="118">
        <f t="shared" si="15"/>
        <v>25.86558588</v>
      </c>
      <c r="AY185" s="119">
        <v>1.72</v>
      </c>
      <c r="AZ185" s="114">
        <v>7.870000000000001</v>
      </c>
      <c r="BA185" s="114">
        <v>-31.919999999999998</v>
      </c>
      <c r="BB185" s="114">
        <v>-17.330000000000002</v>
      </c>
      <c r="BC185" s="114">
        <v>-15.55</v>
      </c>
      <c r="BD185" s="42"/>
      <c r="BE185" s="17">
        <v>2011.0</v>
      </c>
      <c r="BF185" s="17">
        <f t="shared" si="16"/>
        <v>0</v>
      </c>
      <c r="BG185" s="120">
        <v>2.9000000000000004</v>
      </c>
      <c r="BH185" s="15"/>
    </row>
    <row r="186" ht="11.25" customHeight="1">
      <c r="A186" s="155" t="s">
        <v>949</v>
      </c>
      <c r="B186" s="99" t="s">
        <v>950</v>
      </c>
      <c r="C186" s="100" t="s">
        <v>131</v>
      </c>
      <c r="D186" s="100" t="s">
        <v>951</v>
      </c>
      <c r="E186" s="101">
        <v>18.0</v>
      </c>
      <c r="F186" s="58">
        <v>188.0</v>
      </c>
      <c r="G186" s="58" t="s">
        <v>121</v>
      </c>
      <c r="H186" s="58" t="s">
        <v>120</v>
      </c>
      <c r="I186" s="150">
        <v>162.01</v>
      </c>
      <c r="J186" s="103">
        <f t="shared" si="2"/>
        <v>1.259181532</v>
      </c>
      <c r="K186" s="104">
        <v>0.51</v>
      </c>
      <c r="L186" s="73">
        <v>4.0</v>
      </c>
      <c r="M186" s="23">
        <f t="shared" si="3"/>
        <v>2.04</v>
      </c>
      <c r="N186" s="105" t="s">
        <v>629</v>
      </c>
      <c r="O186" s="106">
        <v>0.46</v>
      </c>
      <c r="P186" s="107">
        <v>43789.0</v>
      </c>
      <c r="Q186" s="107">
        <v>43811.0</v>
      </c>
      <c r="R186" s="23">
        <f t="shared" si="4"/>
        <v>10.86956522</v>
      </c>
      <c r="S186" s="108">
        <f t="array" ref="S186">IF(INDEX(Historical!$D$7:$D$1379,MATCH(B186,Historical!$B$7:$B$1403,0))=0,"n/a",(INDEX(Historical!$C$7:$C$1381,MATCH(B186,Historical!$B$7:$B$1403,0))/INDEX(Historical!$D$7:$D$1379,MATCH(B186,Historical!$B$7:$B$1403,0))-1)*100)</f>
        <v>9.88372093</v>
      </c>
      <c r="T186" s="108">
        <f t="array" ref="T186">IF(INDEX(Historical!$F$7:$F$1372,MATCH(B186,Historical!$B$7:$B$1403,0))=0,"n/a",((INDEX(Historical!$C$7:$C$1381,MATCH(B186,Historical!$B$7:$B$1403,0))/INDEX(Historical!$F$7:$F$1372,MATCH(B186,Historical!$B$7:$B$1403,0)))^(1/3)-1)*100)</f>
        <v>8.7380373</v>
      </c>
      <c r="U186" s="108">
        <f t="array" ref="U186">IF(INDEX(Historical!$H$7:$H$1372,MATCH(B186,Historical!$B$7:$B$1403,0))=0,"n/a",((INDEX(Historical!$C$7:$C$1381,MATCH(B186,Historical!$B$7:$B$1403,0))/INDEX(Historical!$H$7:$H$1372,MATCH(B186,Historical!$B$7:$B$1403,0)))^(1/5)-1)*100)</f>
        <v>10.44671233</v>
      </c>
      <c r="V186" s="108">
        <f t="array" ref="V186">IF(INDEX(Historical!$O$7:$O$1372,MATCH(B186,Historical!$B$7:$B$1403,0))=0,"n/a",((INDEX(Historical!$C$7:$C$1381,MATCH(B186,Historical!$B$7:$B$1403,0))/INDEX(Historical!$O$7:$O$1372,MATCH(B186,Historical!$B$7:$B$1403,0)))^(1/10)-1)*100)</f>
        <v>13.77473851</v>
      </c>
      <c r="W186" s="109">
        <f t="shared" si="5"/>
        <v>0.758396417</v>
      </c>
      <c r="X186" s="110">
        <f t="shared" si="6"/>
        <v>0.8357369868</v>
      </c>
      <c r="Y186" s="99" t="s">
        <v>180</v>
      </c>
      <c r="Z186" s="103">
        <f t="shared" si="7"/>
        <v>37.70794824</v>
      </c>
      <c r="AA186" s="112">
        <f t="shared" si="8"/>
        <v>29.94639556</v>
      </c>
      <c r="AB186" s="73">
        <v>6.0</v>
      </c>
      <c r="AC186" s="102">
        <v>5.41</v>
      </c>
      <c r="AD186" s="102">
        <v>2.02</v>
      </c>
      <c r="AE186" s="102">
        <v>9.48</v>
      </c>
      <c r="AF186" s="102">
        <v>11.21</v>
      </c>
      <c r="AG186" s="102">
        <v>42.9</v>
      </c>
      <c r="AH186" s="102">
        <v>22.2</v>
      </c>
      <c r="AI186" s="102">
        <v>10.91</v>
      </c>
      <c r="AJ186" s="102">
        <v>12.5</v>
      </c>
      <c r="AK186" s="102">
        <v>14.860000000000001</v>
      </c>
      <c r="AL186" s="113">
        <v>1272480.0</v>
      </c>
      <c r="AM186" s="114">
        <v>0.1</v>
      </c>
      <c r="AN186" s="102">
        <v>0.71</v>
      </c>
      <c r="AO186" s="115">
        <f t="shared" si="9"/>
        <v>-18.2405017</v>
      </c>
      <c r="AP186" s="116">
        <f t="shared" si="10"/>
        <v>11.70589387</v>
      </c>
      <c r="AQ186" s="117">
        <f t="shared" si="11"/>
        <v>286.2636372</v>
      </c>
      <c r="AR186" s="103">
        <f t="array" ref="AR186">INDEX(Historical!$C$7:$C$1381,MATCH(B186,Historical!$B$7:$B$1403,0))*IF(AH186="n/a",1.03,IF(AH186&lt;0,1.01,IF(AH186&gt;10,1.1,(1+AH186/100))))</f>
        <v>2.079</v>
      </c>
      <c r="AS186" s="112">
        <f t="shared" si="12"/>
        <v>2.2869</v>
      </c>
      <c r="AT186" s="112">
        <f t="shared" ref="AT186:AV186" si="194">IF($AK186="n/a",1.03*AS186,IF($AK186&lt;0,1.01*AS186,IF($AK186&gt;10,1.1*AS186,(1+$AK186/100)*AS186)))</f>
        <v>2.51559</v>
      </c>
      <c r="AU186" s="112">
        <f t="shared" si="194"/>
        <v>2.767149</v>
      </c>
      <c r="AV186" s="112">
        <f t="shared" si="194"/>
        <v>3.0438639</v>
      </c>
      <c r="AW186" s="103">
        <f t="shared" si="14"/>
        <v>12.6925029</v>
      </c>
      <c r="AX186" s="118">
        <f t="shared" si="15"/>
        <v>7.834394729</v>
      </c>
      <c r="AY186" s="119">
        <v>1.16</v>
      </c>
      <c r="AZ186" s="114">
        <v>48.91</v>
      </c>
      <c r="BA186" s="114">
        <v>-15.040000000000001</v>
      </c>
      <c r="BB186" s="114">
        <v>-3.5999999999999996</v>
      </c>
      <c r="BC186" s="114">
        <v>11.110000000000001</v>
      </c>
      <c r="BD186" s="42"/>
      <c r="BE186" s="17">
        <v>2002.0</v>
      </c>
      <c r="BF186" s="17">
        <f t="shared" si="16"/>
        <v>1</v>
      </c>
      <c r="BG186" s="120">
        <v>15.9</v>
      </c>
      <c r="BH186" s="55"/>
    </row>
    <row r="187" ht="11.25" customHeight="1">
      <c r="A187" s="155" t="s">
        <v>952</v>
      </c>
      <c r="B187" s="99" t="s">
        <v>953</v>
      </c>
      <c r="C187" s="100" t="s">
        <v>131</v>
      </c>
      <c r="D187" s="100" t="s">
        <v>704</v>
      </c>
      <c r="E187" s="101">
        <v>10.0</v>
      </c>
      <c r="F187" s="58">
        <v>396.0</v>
      </c>
      <c r="G187" s="58" t="s">
        <v>168</v>
      </c>
      <c r="H187" s="58" t="s">
        <v>168</v>
      </c>
      <c r="I187" s="150">
        <v>165.68</v>
      </c>
      <c r="J187" s="103">
        <f t="shared" si="2"/>
        <v>1.545147272</v>
      </c>
      <c r="K187" s="104">
        <v>0.64</v>
      </c>
      <c r="L187" s="73">
        <v>4.0</v>
      </c>
      <c r="M187" s="23">
        <f t="shared" si="3"/>
        <v>2.56</v>
      </c>
      <c r="N187" s="105" t="s">
        <v>333</v>
      </c>
      <c r="O187" s="106">
        <v>0.57</v>
      </c>
      <c r="P187" s="107">
        <v>43810.0</v>
      </c>
      <c r="Q187" s="107">
        <v>43844.0</v>
      </c>
      <c r="R187" s="23">
        <f t="shared" si="4"/>
        <v>12.28070175</v>
      </c>
      <c r="S187" s="108">
        <f t="array" ref="S187">IF(INDEX(Historical!$D$7:$D$1379,MATCH(B187,Historical!$B$7:$B$1403,0))=0,"n/a",(INDEX(Historical!$C$7:$C$1381,MATCH(B187,Historical!$B$7:$B$1403,0))/INDEX(Historical!$D$7:$D$1379,MATCH(B187,Historical!$B$7:$B$1403,0))-1)*100)</f>
        <v>12.98076923</v>
      </c>
      <c r="T187" s="108">
        <f t="array" ref="T187">IF(INDEX(Historical!$F$7:$F$1372,MATCH(B187,Historical!$B$7:$B$1403,0))=0,"n/a",((INDEX(Historical!$C$7:$C$1381,MATCH(B187,Historical!$B$7:$B$1403,0))/INDEX(Historical!$F$7:$F$1372,MATCH(B187,Historical!$B$7:$B$1403,0)))^(1/3)-1)*100)</f>
        <v>12.73912801</v>
      </c>
      <c r="U187" s="108">
        <f t="array" ref="U187">IF(INDEX(Historical!$H$7:$H$1372,MATCH(B187,Historical!$B$7:$B$1403,0))=0,"n/a",((INDEX(Historical!$C$7:$C$1381,MATCH(B187,Historical!$B$7:$B$1403,0))/INDEX(Historical!$H$7:$H$1372,MATCH(B187,Historical!$B$7:$B$1403,0)))^(1/5)-1)*100)</f>
        <v>13.09745397</v>
      </c>
      <c r="V187" s="108">
        <f t="array" ref="V187">IF(INDEX(Historical!$O$7:$O$1372,MATCH(B187,Historical!$B$7:$B$1403,0))=0,"n/a",((INDEX(Historical!$C$7:$C$1381,MATCH(B187,Historical!$B$7:$B$1403,0))/INDEX(Historical!$O$7:$O$1372,MATCH(B187,Historical!$B$7:$B$1403,0)))^(1/10)-1)*100)</f>
        <v>27.80378284</v>
      </c>
      <c r="W187" s="109">
        <f t="shared" si="5"/>
        <v>0.4710673379</v>
      </c>
      <c r="X187" s="110">
        <f t="shared" si="6"/>
        <v>0.4336905287</v>
      </c>
      <c r="Y187" s="147"/>
      <c r="Z187" s="103">
        <f t="shared" si="7"/>
        <v>51.82186235</v>
      </c>
      <c r="AA187" s="112">
        <f t="shared" si="8"/>
        <v>33.53846154</v>
      </c>
      <c r="AB187" s="73">
        <v>12.0</v>
      </c>
      <c r="AC187" s="102">
        <v>4.94</v>
      </c>
      <c r="AD187" s="102">
        <v>3.24</v>
      </c>
      <c r="AE187" s="102">
        <v>3.59</v>
      </c>
      <c r="AF187" s="102" t="s">
        <v>128</v>
      </c>
      <c r="AG187" s="160">
        <v>-89.5</v>
      </c>
      <c r="AH187" s="156">
        <v>-4.1000000000000005</v>
      </c>
      <c r="AI187" s="156">
        <v>10.35</v>
      </c>
      <c r="AJ187" s="102">
        <v>30.2</v>
      </c>
      <c r="AK187" s="102">
        <v>10.35</v>
      </c>
      <c r="AL187" s="113">
        <v>28310.0</v>
      </c>
      <c r="AM187" s="114">
        <v>0.2</v>
      </c>
      <c r="AN187" s="102" t="s">
        <v>128</v>
      </c>
      <c r="AO187" s="115">
        <f t="shared" si="9"/>
        <v>-18.8958603</v>
      </c>
      <c r="AP187" s="116">
        <f t="shared" si="10"/>
        <v>14.64260124</v>
      </c>
      <c r="AQ187" s="117" t="str">
        <f t="shared" si="11"/>
        <v>n/a</v>
      </c>
      <c r="AR187" s="103">
        <f t="array" ref="AR187">INDEX(Historical!$C$7:$C$1381,MATCH(B187,Historical!$B$7:$B$1403,0))*IF(AH187="n/a",1.03,IF(AH187&lt;0,1.01,IF(AH187&gt;10,1.1,(1+AH187/100))))</f>
        <v>2.3735</v>
      </c>
      <c r="AS187" s="112">
        <f t="shared" si="12"/>
        <v>2.61085</v>
      </c>
      <c r="AT187" s="112">
        <f t="shared" ref="AT187:AV187" si="195">IF($AK187="n/a",1.03*AS187,IF($AK187&lt;0,1.01*AS187,IF($AK187&gt;10,1.1*AS187,(1+$AK187/100)*AS187)))</f>
        <v>2.871935</v>
      </c>
      <c r="AU187" s="112">
        <f t="shared" si="195"/>
        <v>3.1591285</v>
      </c>
      <c r="AV187" s="112">
        <f t="shared" si="195"/>
        <v>3.47504135</v>
      </c>
      <c r="AW187" s="103">
        <f t="shared" si="14"/>
        <v>14.49045485</v>
      </c>
      <c r="AX187" s="118">
        <f t="shared" si="15"/>
        <v>8.746049523</v>
      </c>
      <c r="AY187" s="119">
        <v>0.48</v>
      </c>
      <c r="AZ187" s="114">
        <v>21.85</v>
      </c>
      <c r="BA187" s="114">
        <v>-11.63</v>
      </c>
      <c r="BB187" s="114">
        <v>-4.3</v>
      </c>
      <c r="BC187" s="114">
        <v>-1.37</v>
      </c>
      <c r="BD187" s="42"/>
      <c r="BE187" s="17">
        <v>2011.0</v>
      </c>
      <c r="BF187" s="17">
        <f t="shared" si="16"/>
        <v>0</v>
      </c>
      <c r="BG187" s="120">
        <v>8.5</v>
      </c>
      <c r="BH187" s="15"/>
    </row>
    <row r="188" ht="11.25" customHeight="1">
      <c r="A188" s="151" t="s">
        <v>954</v>
      </c>
      <c r="B188" s="122" t="s">
        <v>955</v>
      </c>
      <c r="C188" s="100" t="s">
        <v>118</v>
      </c>
      <c r="D188" s="100" t="s">
        <v>303</v>
      </c>
      <c r="E188" s="123">
        <v>17.0</v>
      </c>
      <c r="F188" s="58">
        <v>209.0</v>
      </c>
      <c r="G188" s="124" t="s">
        <v>168</v>
      </c>
      <c r="H188" s="124" t="s">
        <v>168</v>
      </c>
      <c r="I188" s="216">
        <v>61.82</v>
      </c>
      <c r="J188" s="126">
        <f t="shared" si="2"/>
        <v>4.852798447</v>
      </c>
      <c r="K188" s="127">
        <v>0.75</v>
      </c>
      <c r="L188" s="128">
        <v>4.0</v>
      </c>
      <c r="M188" s="129">
        <f t="shared" si="3"/>
        <v>3</v>
      </c>
      <c r="N188" s="130" t="s">
        <v>365</v>
      </c>
      <c r="O188" s="131">
        <v>0.63</v>
      </c>
      <c r="P188" s="132">
        <v>43668.0</v>
      </c>
      <c r="Q188" s="132">
        <v>43683.0</v>
      </c>
      <c r="R188" s="129">
        <f t="shared" si="4"/>
        <v>19.04761905</v>
      </c>
      <c r="S188" s="108">
        <f t="array" ref="S188">IF(INDEX(Historical!$D$7:$D$1379,MATCH(B188,Historical!$B$7:$B$1403,0))=0,"n/a",(INDEX(Historical!$C$7:$C$1381,MATCH(B188,Historical!$B$7:$B$1403,0))/INDEX(Historical!$D$7:$D$1379,MATCH(B188,Historical!$B$7:$B$1403,0))-1)*100)</f>
        <v>16.4556962</v>
      </c>
      <c r="T188" s="108">
        <f t="array" ref="T188">IF(INDEX(Historical!$F$7:$F$1372,MATCH(B188,Historical!$B$7:$B$1403,0))=0,"n/a",((INDEX(Historical!$C$7:$C$1381,MATCH(B188,Historical!$B$7:$B$1403,0))/INDEX(Historical!$F$7:$F$1372,MATCH(B188,Historical!$B$7:$B$1403,0)))^(1/3)-1)*100)</f>
        <v>16.6236451</v>
      </c>
      <c r="U188" s="108">
        <f t="array" ref="U188">IF(INDEX(Historical!$H$7:$H$1372,MATCH(B188,Historical!$B$7:$B$1403,0))=0,"n/a",((INDEX(Historical!$C$7:$C$1381,MATCH(B188,Historical!$B$7:$B$1403,0))/INDEX(Historical!$H$7:$H$1372,MATCH(B188,Historical!$B$7:$B$1403,0)))^(1/5)-1)*100)</f>
        <v>14.70407747</v>
      </c>
      <c r="V188" s="108">
        <f t="array" ref="V188">IF(INDEX(Historical!$O$7:$O$1372,MATCH(B188,Historical!$B$7:$B$1403,0))=0,"n/a",((INDEX(Historical!$C$7:$C$1381,MATCH(B188,Historical!$B$7:$B$1403,0))/INDEX(Historical!$O$7:$O$1372,MATCH(B188,Historical!$B$7:$B$1403,0)))^(1/10)-1)*100)</f>
        <v>13.18318463</v>
      </c>
      <c r="W188" s="109">
        <f t="shared" si="5"/>
        <v>1.115366118</v>
      </c>
      <c r="X188" s="110">
        <f t="shared" si="6"/>
        <v>2.194638428</v>
      </c>
      <c r="Y188" s="167"/>
      <c r="Z188" s="126">
        <f t="shared" si="7"/>
        <v>59.28853755</v>
      </c>
      <c r="AA188" s="134">
        <f t="shared" si="8"/>
        <v>12.2173913</v>
      </c>
      <c r="AB188" s="128">
        <v>8.0</v>
      </c>
      <c r="AC188" s="125">
        <v>5.06</v>
      </c>
      <c r="AD188" s="125">
        <v>8.15</v>
      </c>
      <c r="AE188" s="125">
        <v>1.03</v>
      </c>
      <c r="AF188" s="125">
        <v>2.26</v>
      </c>
      <c r="AG188" s="125">
        <v>19.2</v>
      </c>
      <c r="AH188" s="125">
        <v>2.3</v>
      </c>
      <c r="AI188" s="125">
        <v>5.489999999999999</v>
      </c>
      <c r="AJ188" s="125">
        <v>6.7</v>
      </c>
      <c r="AK188" s="125">
        <v>1.5</v>
      </c>
      <c r="AL188" s="135">
        <v>3460.0</v>
      </c>
      <c r="AM188" s="136">
        <v>0.8999999999999999</v>
      </c>
      <c r="AN188" s="125">
        <v>0.27</v>
      </c>
      <c r="AO188" s="137">
        <f t="shared" si="9"/>
        <v>7.339484613</v>
      </c>
      <c r="AP188" s="138">
        <f t="shared" si="10"/>
        <v>19.55687592</v>
      </c>
      <c r="AQ188" s="139">
        <f t="shared" si="11"/>
        <v>10.77766391</v>
      </c>
      <c r="AR188" s="103">
        <f t="array" ref="AR188">INDEX(Historical!$C$7:$C$1381,MATCH(B188,Historical!$B$7:$B$1403,0))*IF(AH188="n/a",1.03,IF(AH188&lt;0,1.01,IF(AH188&gt;10,1.1,(1+AH188/100))))</f>
        <v>2.82348</v>
      </c>
      <c r="AS188" s="134">
        <f t="shared" si="12"/>
        <v>2.978489052</v>
      </c>
      <c r="AT188" s="134">
        <f t="shared" ref="AT188:AV188" si="196">IF($AK188="n/a",1.03*AS188,IF($AK188&lt;0,1.01*AS188,IF($AK188&gt;10,1.1*AS188,(1+$AK188/100)*AS188)))</f>
        <v>3.023166388</v>
      </c>
      <c r="AU188" s="134">
        <f t="shared" si="196"/>
        <v>3.068513884</v>
      </c>
      <c r="AV188" s="134">
        <f t="shared" si="196"/>
        <v>3.114541592</v>
      </c>
      <c r="AW188" s="126">
        <f t="shared" si="14"/>
        <v>15.00819092</v>
      </c>
      <c r="AX188" s="140">
        <f t="shared" si="15"/>
        <v>24.27724186</v>
      </c>
      <c r="AY188" s="141">
        <v>0.97</v>
      </c>
      <c r="AZ188" s="136">
        <v>2.37</v>
      </c>
      <c r="BA188" s="136">
        <v>-23.26</v>
      </c>
      <c r="BB188" s="136">
        <v>-13.170000000000002</v>
      </c>
      <c r="BC188" s="136">
        <v>-9.19</v>
      </c>
      <c r="BD188" s="142"/>
      <c r="BE188" s="17">
        <v>2003.0</v>
      </c>
      <c r="BF188" s="17">
        <f t="shared" si="16"/>
        <v>1</v>
      </c>
      <c r="BG188" s="143">
        <v>12.0</v>
      </c>
      <c r="BH188" s="224"/>
    </row>
    <row r="189" ht="11.25" customHeight="1">
      <c r="A189" s="155" t="s">
        <v>956</v>
      </c>
      <c r="B189" s="99" t="s">
        <v>957</v>
      </c>
      <c r="C189" s="100" t="s">
        <v>131</v>
      </c>
      <c r="D189" s="100" t="s">
        <v>546</v>
      </c>
      <c r="E189" s="101">
        <v>18.0</v>
      </c>
      <c r="F189" s="58">
        <v>186.0</v>
      </c>
      <c r="G189" s="58" t="s">
        <v>168</v>
      </c>
      <c r="H189" s="58" t="s">
        <v>168</v>
      </c>
      <c r="I189" s="150">
        <v>55.62</v>
      </c>
      <c r="J189" s="103">
        <f t="shared" si="2"/>
        <v>3.451995685</v>
      </c>
      <c r="K189" s="104">
        <v>0.48</v>
      </c>
      <c r="L189" s="73">
        <v>4.0</v>
      </c>
      <c r="M189" s="23">
        <f t="shared" si="3"/>
        <v>1.92</v>
      </c>
      <c r="N189" s="105" t="s">
        <v>154</v>
      </c>
      <c r="O189" s="106">
        <v>0.46</v>
      </c>
      <c r="P189" s="107">
        <v>43705.0</v>
      </c>
      <c r="Q189" s="107">
        <v>43721.0</v>
      </c>
      <c r="R189" s="23">
        <f t="shared" si="4"/>
        <v>4.347826087</v>
      </c>
      <c r="S189" s="108">
        <f t="array" ref="S189">IF(INDEX(Historical!$D$7:$D$1379,MATCH(B189,Historical!$B$7:$B$1403,0))=0,"n/a",(INDEX(Historical!$C$7:$C$1381,MATCH(B189,Historical!$B$7:$B$1403,0))/INDEX(Historical!$D$7:$D$1379,MATCH(B189,Historical!$B$7:$B$1403,0))-1)*100)</f>
        <v>6.818181818</v>
      </c>
      <c r="T189" s="108">
        <f t="array" ref="T189">IF(INDEX(Historical!$F$7:$F$1372,MATCH(B189,Historical!$B$7:$B$1403,0))=0,"n/a",((INDEX(Historical!$C$7:$C$1381,MATCH(B189,Historical!$B$7:$B$1403,0))/INDEX(Historical!$F$7:$F$1372,MATCH(B189,Historical!$B$7:$B$1403,0)))^(1/3)-1)*100)</f>
        <v>14.2691775</v>
      </c>
      <c r="U189" s="108">
        <f t="array" ref="U189">IF(INDEX(Historical!$H$7:$H$1372,MATCH(B189,Historical!$B$7:$B$1403,0))=0,"n/a",((INDEX(Historical!$C$7:$C$1381,MATCH(B189,Historical!$B$7:$B$1403,0))/INDEX(Historical!$H$7:$H$1372,MATCH(B189,Historical!$B$7:$B$1403,0)))^(1/5)-1)*100)</f>
        <v>11.72408814</v>
      </c>
      <c r="V189" s="108">
        <f t="array" ref="V189">IF(INDEX(Historical!$O$7:$O$1372,MATCH(B189,Historical!$B$7:$B$1403,0))=0,"n/a",((INDEX(Historical!$C$7:$C$1381,MATCH(B189,Historical!$B$7:$B$1403,0))/INDEX(Historical!$O$7:$O$1372,MATCH(B189,Historical!$B$7:$B$1403,0)))^(1/10)-1)*100)</f>
        <v>8.919787715</v>
      </c>
      <c r="W189" s="109">
        <f t="shared" si="5"/>
        <v>1.314390938</v>
      </c>
      <c r="X189" s="110">
        <f t="shared" si="6"/>
        <v>0.5862044069</v>
      </c>
      <c r="Y189" s="99"/>
      <c r="Z189" s="103">
        <f t="shared" si="7"/>
        <v>67.36842105</v>
      </c>
      <c r="AA189" s="112">
        <f t="shared" si="8"/>
        <v>19.51578947</v>
      </c>
      <c r="AB189" s="73">
        <v>6.0</v>
      </c>
      <c r="AC189" s="102">
        <v>2.85</v>
      </c>
      <c r="AD189" s="102">
        <v>2.05</v>
      </c>
      <c r="AE189" s="102">
        <v>7.01</v>
      </c>
      <c r="AF189" s="102">
        <v>8.7</v>
      </c>
      <c r="AG189" s="102">
        <v>44.7</v>
      </c>
      <c r="AH189" s="102">
        <v>21.3</v>
      </c>
      <c r="AI189" s="102">
        <v>14.49</v>
      </c>
      <c r="AJ189" s="102">
        <v>20.0</v>
      </c>
      <c r="AK189" s="102">
        <v>9.54</v>
      </c>
      <c r="AL189" s="113">
        <v>15290.0</v>
      </c>
      <c r="AM189" s="114">
        <v>0.3</v>
      </c>
      <c r="AN189" s="102">
        <v>0.0</v>
      </c>
      <c r="AO189" s="115">
        <f t="shared" si="9"/>
        <v>-4.33970565</v>
      </c>
      <c r="AP189" s="116">
        <f t="shared" si="10"/>
        <v>15.17608382</v>
      </c>
      <c r="AQ189" s="117">
        <f t="shared" si="11"/>
        <v>174.7017521</v>
      </c>
      <c r="AR189" s="103">
        <f t="array" ref="AR189">INDEX(Historical!$C$7:$C$1381,MATCH(B189,Historical!$B$7:$B$1403,0))*IF(AH189="n/a",1.03,IF(AH189&lt;0,1.01,IF(AH189&gt;10,1.1,(1+AH189/100))))</f>
        <v>2.068</v>
      </c>
      <c r="AS189" s="112">
        <f t="shared" si="12"/>
        <v>2.2748</v>
      </c>
      <c r="AT189" s="112">
        <f t="shared" ref="AT189:AV189" si="197">IF($AK189="n/a",1.03*AS189,IF($AK189&lt;0,1.01*AS189,IF($AK189&gt;10,1.1*AS189,(1+$AK189/100)*AS189)))</f>
        <v>2.49181592</v>
      </c>
      <c r="AU189" s="112">
        <f t="shared" si="197"/>
        <v>2.729535159</v>
      </c>
      <c r="AV189" s="112">
        <f t="shared" si="197"/>
        <v>2.989932813</v>
      </c>
      <c r="AW189" s="103">
        <f t="shared" si="14"/>
        <v>12.55408389</v>
      </c>
      <c r="AX189" s="118">
        <f t="shared" si="15"/>
        <v>22.57116845</v>
      </c>
      <c r="AY189" s="119">
        <v>1.47</v>
      </c>
      <c r="AZ189" s="114">
        <v>8.51</v>
      </c>
      <c r="BA189" s="114">
        <v>-15.379999999999999</v>
      </c>
      <c r="BB189" s="114">
        <v>-9.78</v>
      </c>
      <c r="BC189" s="114">
        <v>-4.82</v>
      </c>
      <c r="BD189" s="42"/>
      <c r="BE189" s="17">
        <v>2002.0</v>
      </c>
      <c r="BF189" s="17">
        <f t="shared" si="16"/>
        <v>1</v>
      </c>
      <c r="BG189" s="120">
        <v>21.099999999999998</v>
      </c>
      <c r="BH189" s="55"/>
    </row>
    <row r="190" ht="11.25" customHeight="1">
      <c r="A190" s="55" t="s">
        <v>958</v>
      </c>
      <c r="B190" s="99" t="s">
        <v>959</v>
      </c>
      <c r="C190" s="100" t="s">
        <v>136</v>
      </c>
      <c r="D190" s="100" t="s">
        <v>153</v>
      </c>
      <c r="E190" s="101">
        <v>18.0</v>
      </c>
      <c r="F190" s="58">
        <v>189.0</v>
      </c>
      <c r="G190" s="58" t="s">
        <v>121</v>
      </c>
      <c r="H190" s="58" t="s">
        <v>168</v>
      </c>
      <c r="I190" s="150">
        <v>40.5</v>
      </c>
      <c r="J190" s="103">
        <f t="shared" si="2"/>
        <v>3.456790123</v>
      </c>
      <c r="K190" s="144">
        <v>0.35</v>
      </c>
      <c r="L190" s="73">
        <v>4.0</v>
      </c>
      <c r="M190" s="23">
        <f t="shared" si="3"/>
        <v>1.4</v>
      </c>
      <c r="N190" s="105" t="s">
        <v>154</v>
      </c>
      <c r="O190" s="145">
        <v>0.33</v>
      </c>
      <c r="P190" s="107">
        <v>43802.0</v>
      </c>
      <c r="Q190" s="107">
        <v>43811.0</v>
      </c>
      <c r="R190" s="23">
        <f t="shared" si="4"/>
        <v>6.060606061</v>
      </c>
      <c r="S190" s="108">
        <f t="array" ref="S190">IF(INDEX(Historical!$D$7:$D$1379,MATCH(B190,Historical!$B$7:$B$1403,0))=0,"n/a",(INDEX(Historical!$C$7:$C$1381,MATCH(B190,Historical!$B$7:$B$1403,0))/INDEX(Historical!$D$7:$D$1379,MATCH(B190,Historical!$B$7:$B$1403,0))-1)*100)</f>
        <v>3.076923077</v>
      </c>
      <c r="T190" s="108">
        <f t="array" ref="T190">IF(INDEX(Historical!$F$7:$F$1372,MATCH(B190,Historical!$B$7:$B$1403,0))=0,"n/a",((INDEX(Historical!$C$7:$C$1381,MATCH(B190,Historical!$B$7:$B$1403,0))/INDEX(Historical!$F$7:$F$1372,MATCH(B190,Historical!$B$7:$B$1403,0)))^(1/3)-1)*100)</f>
        <v>7.455095454</v>
      </c>
      <c r="U190" s="108">
        <f t="array" ref="U190">IF(INDEX(Historical!$H$7:$H$1372,MATCH(B190,Historical!$B$7:$B$1403,0))=0,"n/a",((INDEX(Historical!$C$7:$C$1381,MATCH(B190,Historical!$B$7:$B$1403,0))/INDEX(Historical!$H$7:$H$1372,MATCH(B190,Historical!$B$7:$B$1403,0)))^(1/5)-1)*100)</f>
        <v>8.773831162</v>
      </c>
      <c r="V190" s="108">
        <f t="array" ref="V190">IF(INDEX(Historical!$O$7:$O$1372,MATCH(B190,Historical!$B$7:$B$1403,0))=0,"n/a",((INDEX(Historical!$C$7:$C$1381,MATCH(B190,Historical!$B$7:$B$1403,0))/INDEX(Historical!$O$7:$O$1372,MATCH(B190,Historical!$B$7:$B$1403,0)))^(1/10)-1)*100)</f>
        <v>8.828763643</v>
      </c>
      <c r="W190" s="109">
        <f t="shared" si="5"/>
        <v>0.9937780097</v>
      </c>
      <c r="X190" s="110" t="str">
        <f t="shared" si="6"/>
        <v>n/a</v>
      </c>
      <c r="Y190" s="133"/>
      <c r="Z190" s="103" t="str">
        <f t="shared" si="7"/>
        <v>n/a</v>
      </c>
      <c r="AA190" s="112" t="str">
        <f t="shared" si="8"/>
        <v>n/a</v>
      </c>
      <c r="AB190" s="73">
        <v>12.0</v>
      </c>
      <c r="AC190" s="102" t="s">
        <v>128</v>
      </c>
      <c r="AD190" s="102" t="s">
        <v>128</v>
      </c>
      <c r="AE190" s="102" t="s">
        <v>128</v>
      </c>
      <c r="AF190" s="102" t="s">
        <v>128</v>
      </c>
      <c r="AG190" s="102" t="s">
        <v>128</v>
      </c>
      <c r="AH190" s="102" t="s">
        <v>128</v>
      </c>
      <c r="AI190" s="102" t="s">
        <v>128</v>
      </c>
      <c r="AJ190" s="102" t="s">
        <v>128</v>
      </c>
      <c r="AK190" s="102" t="s">
        <v>128</v>
      </c>
      <c r="AL190" s="113" t="s">
        <v>128</v>
      </c>
      <c r="AM190" s="114" t="s">
        <v>128</v>
      </c>
      <c r="AN190" s="102" t="s">
        <v>128</v>
      </c>
      <c r="AO190" s="115" t="str">
        <f t="shared" si="9"/>
        <v>n/a</v>
      </c>
      <c r="AP190" s="116">
        <f t="shared" si="10"/>
        <v>12.23062129</v>
      </c>
      <c r="AQ190" s="117" t="str">
        <f t="shared" si="11"/>
        <v>n/a</v>
      </c>
      <c r="AR190" s="103">
        <f t="array" ref="AR190">INDEX(Historical!$C$7:$C$1381,MATCH(B190,Historical!$B$7:$B$1403,0))*IF(AH190="n/a",1.03,IF(AH190&lt;0,1.01,IF(AH190&gt;10,1.1,(1+AH190/100))))</f>
        <v>1.3802</v>
      </c>
      <c r="AS190" s="112">
        <f t="shared" si="12"/>
        <v>1.421606</v>
      </c>
      <c r="AT190" s="112">
        <f t="shared" ref="AT190:AV190" si="198">IF($AK190="n/a",1.03*AS190,IF($AK190&lt;0,1.01*AS190,IF($AK190&gt;10,1.1*AS190,(1+$AK190/100)*AS190)))</f>
        <v>1.46425418</v>
      </c>
      <c r="AU190" s="112">
        <f t="shared" si="198"/>
        <v>1.508181805</v>
      </c>
      <c r="AV190" s="112">
        <f t="shared" si="198"/>
        <v>1.55342726</v>
      </c>
      <c r="AW190" s="103">
        <f t="shared" si="14"/>
        <v>7.327669245</v>
      </c>
      <c r="AX190" s="118">
        <f t="shared" si="15"/>
        <v>18.09301048</v>
      </c>
      <c r="AY190" s="119" t="s">
        <v>128</v>
      </c>
      <c r="AZ190" s="114" t="s">
        <v>128</v>
      </c>
      <c r="BA190" s="114" t="s">
        <v>128</v>
      </c>
      <c r="BB190" s="114" t="s">
        <v>128</v>
      </c>
      <c r="BC190" s="114" t="s">
        <v>128</v>
      </c>
      <c r="BD190" s="42" t="s">
        <v>112</v>
      </c>
      <c r="BE190" s="17">
        <v>2002.0</v>
      </c>
      <c r="BF190" s="17">
        <f t="shared" si="16"/>
        <v>1</v>
      </c>
      <c r="BG190" s="120" t="s">
        <v>128</v>
      </c>
      <c r="BH190" s="55"/>
    </row>
    <row r="191" ht="11.25" customHeight="1">
      <c r="A191" s="155" t="s">
        <v>960</v>
      </c>
      <c r="B191" s="99" t="s">
        <v>961</v>
      </c>
      <c r="C191" s="100" t="s">
        <v>141</v>
      </c>
      <c r="D191" s="100" t="s">
        <v>142</v>
      </c>
      <c r="E191" s="101">
        <v>14.0</v>
      </c>
      <c r="F191" s="58">
        <v>280.0</v>
      </c>
      <c r="G191" s="58" t="s">
        <v>168</v>
      </c>
      <c r="H191" s="58" t="s">
        <v>168</v>
      </c>
      <c r="I191" s="150">
        <v>388.59</v>
      </c>
      <c r="J191" s="103">
        <f t="shared" si="2"/>
        <v>1.955788878</v>
      </c>
      <c r="K191" s="104">
        <v>1.9</v>
      </c>
      <c r="L191" s="73">
        <v>4.0</v>
      </c>
      <c r="M191" s="23">
        <f t="shared" si="3"/>
        <v>7.6</v>
      </c>
      <c r="N191" s="105" t="s">
        <v>326</v>
      </c>
      <c r="O191" s="106">
        <v>1.75</v>
      </c>
      <c r="P191" s="107">
        <v>43721.0</v>
      </c>
      <c r="Q191" s="107">
        <v>43739.0</v>
      </c>
      <c r="R191" s="23">
        <f t="shared" si="4"/>
        <v>8.571428571</v>
      </c>
      <c r="S191" s="108">
        <f t="array" ref="S191">IF(INDEX(Historical!$D$7:$D$1379,MATCH(B191,Historical!$B$7:$B$1403,0))=0,"n/a",(INDEX(Historical!$C$7:$C$1381,MATCH(B191,Historical!$B$7:$B$1403,0))/INDEX(Historical!$D$7:$D$1379,MATCH(B191,Historical!$B$7:$B$1403,0))-1)*100)</f>
        <v>2.142857143</v>
      </c>
      <c r="T191" s="108">
        <f t="array" ref="T191">IF(INDEX(Historical!$F$7:$F$1372,MATCH(B191,Historical!$B$7:$B$1403,0))=0,"n/a",((INDEX(Historical!$C$7:$C$1381,MATCH(B191,Historical!$B$7:$B$1403,0))/INDEX(Historical!$F$7:$F$1372,MATCH(B191,Historical!$B$7:$B$1403,0)))^(1/3)-1)*100)</f>
        <v>3.762881257</v>
      </c>
      <c r="U191" s="108">
        <f t="array" ref="U191">IF(INDEX(Historical!$H$7:$H$1372,MATCH(B191,Historical!$B$7:$B$1403,0))=0,"n/a",((INDEX(Historical!$C$7:$C$1381,MATCH(B191,Historical!$B$7:$B$1403,0))/INDEX(Historical!$H$7:$H$1372,MATCH(B191,Historical!$B$7:$B$1403,0)))^(1/5)-1)*100)</f>
        <v>10.19722877</v>
      </c>
      <c r="V191" s="108">
        <f t="array" ref="V191">IF(INDEX(Historical!$O$7:$O$1372,MATCH(B191,Historical!$B$7:$B$1403,0))=0,"n/a",((INDEX(Historical!$C$7:$C$1381,MATCH(B191,Historical!$B$7:$B$1403,0))/INDEX(Historical!$O$7:$O$1372,MATCH(B191,Historical!$B$7:$B$1403,0)))^(1/10)-1)*100)</f>
        <v>23.02867684</v>
      </c>
      <c r="W191" s="109">
        <f t="shared" si="5"/>
        <v>0.4428056742</v>
      </c>
      <c r="X191" s="110">
        <f t="shared" si="6"/>
        <v>2.371448552</v>
      </c>
      <c r="Y191" s="149" t="s">
        <v>962</v>
      </c>
      <c r="Z191" s="103">
        <f t="shared" si="7"/>
        <v>33.43598768</v>
      </c>
      <c r="AA191" s="112">
        <f t="shared" si="8"/>
        <v>17.09590849</v>
      </c>
      <c r="AB191" s="73">
        <v>12.0</v>
      </c>
      <c r="AC191" s="102">
        <v>22.73</v>
      </c>
      <c r="AD191" s="102">
        <v>2.22</v>
      </c>
      <c r="AE191" s="102">
        <v>2.02</v>
      </c>
      <c r="AF191" s="102">
        <v>6.35</v>
      </c>
      <c r="AG191" s="102">
        <v>41.6</v>
      </c>
      <c r="AH191" s="102">
        <v>14.7</v>
      </c>
      <c r="AI191" s="102" t="s">
        <v>128</v>
      </c>
      <c r="AJ191" s="102">
        <v>4.3</v>
      </c>
      <c r="AK191" s="102">
        <v>7.7</v>
      </c>
      <c r="AL191" s="113">
        <v>4420.0</v>
      </c>
      <c r="AM191" s="114">
        <v>0.1</v>
      </c>
      <c r="AN191" s="102">
        <v>0.96</v>
      </c>
      <c r="AO191" s="115">
        <f t="shared" si="9"/>
        <v>-4.942890841</v>
      </c>
      <c r="AP191" s="116">
        <f t="shared" si="10"/>
        <v>12.15301765</v>
      </c>
      <c r="AQ191" s="117">
        <f t="shared" si="11"/>
        <v>119.6553046</v>
      </c>
      <c r="AR191" s="103">
        <f t="array" ref="AR191">INDEX(Historical!$C$7:$C$1381,MATCH(B191,Historical!$B$7:$B$1403,0))*IF(AH191="n/a",1.03,IF(AH191&lt;0,1.01,IF(AH191&gt;10,1.1,(1+AH191/100))))</f>
        <v>7.865</v>
      </c>
      <c r="AS191" s="112">
        <f t="shared" si="12"/>
        <v>8.10095</v>
      </c>
      <c r="AT191" s="112">
        <f t="shared" ref="AT191:AV191" si="199">IF($AK191="n/a",1.03*AS191,IF($AK191&lt;0,1.01*AS191,IF($AK191&gt;10,1.1*AS191,(1+$AK191/100)*AS191)))</f>
        <v>8.72472315</v>
      </c>
      <c r="AU191" s="112">
        <f t="shared" si="199"/>
        <v>9.396526833</v>
      </c>
      <c r="AV191" s="112">
        <f t="shared" si="199"/>
        <v>10.1200594</v>
      </c>
      <c r="AW191" s="103">
        <f t="shared" si="14"/>
        <v>44.20725938</v>
      </c>
      <c r="AX191" s="118">
        <f t="shared" si="15"/>
        <v>11.3763245</v>
      </c>
      <c r="AY191" s="119">
        <v>0.49</v>
      </c>
      <c r="AZ191" s="114">
        <v>1.49</v>
      </c>
      <c r="BA191" s="114">
        <v>-23.080000000000002</v>
      </c>
      <c r="BB191" s="114">
        <v>-14.14</v>
      </c>
      <c r="BC191" s="114">
        <v>-13.62</v>
      </c>
      <c r="BD191" s="42"/>
      <c r="BE191" s="17">
        <v>2006.0</v>
      </c>
      <c r="BF191" s="17">
        <f t="shared" si="16"/>
        <v>1</v>
      </c>
      <c r="BG191" s="120">
        <v>14.099999999999998</v>
      </c>
      <c r="BH191" s="15"/>
    </row>
    <row r="192" ht="11.25" customHeight="1">
      <c r="A192" s="155" t="s">
        <v>963</v>
      </c>
      <c r="B192" s="99" t="s">
        <v>964</v>
      </c>
      <c r="C192" s="100" t="s">
        <v>177</v>
      </c>
      <c r="D192" s="100" t="s">
        <v>534</v>
      </c>
      <c r="E192" s="101">
        <v>16.0</v>
      </c>
      <c r="F192" s="58">
        <v>238.0</v>
      </c>
      <c r="G192" s="58" t="s">
        <v>168</v>
      </c>
      <c r="H192" s="58" t="s">
        <v>168</v>
      </c>
      <c r="I192" s="150">
        <v>74.21</v>
      </c>
      <c r="J192" s="103">
        <f t="shared" si="2"/>
        <v>2.802856758</v>
      </c>
      <c r="K192" s="104">
        <v>0.52</v>
      </c>
      <c r="L192" s="73">
        <v>4.0</v>
      </c>
      <c r="M192" s="23">
        <f t="shared" si="3"/>
        <v>2.08</v>
      </c>
      <c r="N192" s="105" t="s">
        <v>138</v>
      </c>
      <c r="O192" s="106">
        <v>0.5</v>
      </c>
      <c r="P192" s="107">
        <v>43643.0</v>
      </c>
      <c r="Q192" s="107">
        <v>43707.0</v>
      </c>
      <c r="R192" s="23">
        <f t="shared" si="4"/>
        <v>4</v>
      </c>
      <c r="S192" s="108">
        <f t="array" ref="S192">IF(INDEX(Historical!$D$7:$D$1379,MATCH(B192,Historical!$B$7:$B$1403,0))=0,"n/a",(INDEX(Historical!$C$7:$C$1381,MATCH(B192,Historical!$B$7:$B$1403,0))/INDEX(Historical!$D$7:$D$1379,MATCH(B192,Historical!$B$7:$B$1403,0))-1)*100)</f>
        <v>4.081632653</v>
      </c>
      <c r="T192" s="108">
        <f t="array" ref="T192">IF(INDEX(Historical!$F$7:$F$1372,MATCH(B192,Historical!$B$7:$B$1403,0))=0,"n/a",((INDEX(Historical!$C$7:$C$1381,MATCH(B192,Historical!$B$7:$B$1403,0))/INDEX(Historical!$F$7:$F$1372,MATCH(B192,Historical!$B$7:$B$1403,0)))^(1/3)-1)*100)</f>
        <v>6.265856918</v>
      </c>
      <c r="U192" s="108">
        <f t="array" ref="U192">IF(INDEX(Historical!$H$7:$H$1372,MATCH(B192,Historical!$B$7:$B$1403,0))=0,"n/a",((INDEX(Historical!$C$7:$C$1381,MATCH(B192,Historical!$B$7:$B$1403,0))/INDEX(Historical!$H$7:$H$1372,MATCH(B192,Historical!$B$7:$B$1403,0)))^(1/5)-1)*100)</f>
        <v>9.09660785</v>
      </c>
      <c r="V192" s="108">
        <f t="array" ref="V192">IF(INDEX(Historical!$O$7:$O$1372,MATCH(B192,Historical!$B$7:$B$1403,0))=0,"n/a",((INDEX(Historical!$C$7:$C$1381,MATCH(B192,Historical!$B$7:$B$1403,0))/INDEX(Historical!$O$7:$O$1372,MATCH(B192,Historical!$B$7:$B$1403,0)))^(1/10)-1)*100)</f>
        <v>7.389795841</v>
      </c>
      <c r="W192" s="109">
        <f t="shared" si="5"/>
        <v>1.230968764</v>
      </c>
      <c r="X192" s="110">
        <f t="shared" si="6"/>
        <v>0.4660147464</v>
      </c>
      <c r="Y192" s="149"/>
      <c r="Z192" s="103">
        <f t="shared" si="7"/>
        <v>42.97520661</v>
      </c>
      <c r="AA192" s="112">
        <f t="shared" si="8"/>
        <v>15.33264463</v>
      </c>
      <c r="AB192" s="73">
        <v>12.0</v>
      </c>
      <c r="AC192" s="102">
        <v>4.84</v>
      </c>
      <c r="AD192" s="102" t="s">
        <v>128</v>
      </c>
      <c r="AE192" s="102">
        <v>1.14</v>
      </c>
      <c r="AF192" s="102">
        <v>1.47</v>
      </c>
      <c r="AG192" s="102">
        <v>9.9</v>
      </c>
      <c r="AH192" s="102" t="s">
        <v>128</v>
      </c>
      <c r="AI192" s="102" t="s">
        <v>128</v>
      </c>
      <c r="AJ192" s="102">
        <v>19.52</v>
      </c>
      <c r="AK192" s="102" t="s">
        <v>128</v>
      </c>
      <c r="AL192" s="113">
        <v>1130.0</v>
      </c>
      <c r="AM192" s="114">
        <v>3.6999999999999997</v>
      </c>
      <c r="AN192" s="102">
        <v>0.06</v>
      </c>
      <c r="AO192" s="115">
        <f t="shared" si="9"/>
        <v>-3.43318002</v>
      </c>
      <c r="AP192" s="116">
        <f t="shared" si="10"/>
        <v>11.89946461</v>
      </c>
      <c r="AQ192" s="117">
        <f t="shared" si="11"/>
        <v>0.08660161926</v>
      </c>
      <c r="AR192" s="103">
        <f t="array" ref="AR192">INDEX(Historical!$C$7:$C$1381,MATCH(B192,Historical!$B$7:$B$1403,0))*IF(AH192="n/a",1.03,IF(AH192&lt;0,1.01,IF(AH192&gt;10,1.1,(1+AH192/100))))</f>
        <v>2.1012</v>
      </c>
      <c r="AS192" s="112">
        <f t="shared" si="12"/>
        <v>2.164236</v>
      </c>
      <c r="AT192" s="112">
        <f t="shared" ref="AT192:AV192" si="200">IF($AK192="n/a",1.03*AS192,IF($AK192&lt;0,1.01*AS192,IF($AK192&gt;10,1.1*AS192,(1+$AK192/100)*AS192)))</f>
        <v>2.22916308</v>
      </c>
      <c r="AU192" s="112">
        <f t="shared" si="200"/>
        <v>2.296037972</v>
      </c>
      <c r="AV192" s="112">
        <f t="shared" si="200"/>
        <v>2.364919112</v>
      </c>
      <c r="AW192" s="103">
        <f t="shared" si="14"/>
        <v>11.15555616</v>
      </c>
      <c r="AX192" s="118">
        <f t="shared" si="15"/>
        <v>15.03241634</v>
      </c>
      <c r="AY192" s="119">
        <v>0.32</v>
      </c>
      <c r="AZ192" s="114">
        <v>4.68</v>
      </c>
      <c r="BA192" s="114">
        <v>-17.130000000000003</v>
      </c>
      <c r="BB192" s="114">
        <v>-12.53</v>
      </c>
      <c r="BC192" s="114">
        <v>-10.4</v>
      </c>
      <c r="BD192" s="42"/>
      <c r="BE192" s="17">
        <v>2004.0</v>
      </c>
      <c r="BF192" s="17">
        <f t="shared" si="16"/>
        <v>1</v>
      </c>
      <c r="BG192" s="120">
        <v>5.8999999999999995</v>
      </c>
      <c r="BH192" s="55"/>
    </row>
    <row r="193" ht="11.25" customHeight="1">
      <c r="A193" s="55" t="s">
        <v>965</v>
      </c>
      <c r="B193" s="99" t="s">
        <v>966</v>
      </c>
      <c r="C193" s="100" t="s">
        <v>272</v>
      </c>
      <c r="D193" s="100" t="s">
        <v>273</v>
      </c>
      <c r="E193" s="101">
        <v>18.0</v>
      </c>
      <c r="F193" s="58">
        <v>200.0</v>
      </c>
      <c r="G193" s="58" t="s">
        <v>120</v>
      </c>
      <c r="H193" s="58" t="s">
        <v>120</v>
      </c>
      <c r="I193" s="150">
        <v>81.73</v>
      </c>
      <c r="J193" s="103">
        <f t="shared" si="2"/>
        <v>5.39581549</v>
      </c>
      <c r="K193" s="104">
        <v>1.1025</v>
      </c>
      <c r="L193" s="73">
        <v>4.0</v>
      </c>
      <c r="M193" s="23">
        <f t="shared" si="3"/>
        <v>4.41</v>
      </c>
      <c r="N193" s="105" t="s">
        <v>290</v>
      </c>
      <c r="O193" s="106">
        <v>1.05</v>
      </c>
      <c r="P193" s="107">
        <v>43920.0</v>
      </c>
      <c r="Q193" s="107">
        <v>43959.0</v>
      </c>
      <c r="R193" s="23">
        <f t="shared" si="4"/>
        <v>5</v>
      </c>
      <c r="S193" s="108">
        <f t="array" ref="S193">IF(INDEX(Historical!$D$7:$D$1379,MATCH(B193,Historical!$B$7:$B$1403,0))=0,"n/a",(INDEX(Historical!$C$7:$C$1381,MATCH(B193,Historical!$B$7:$B$1403,0))/INDEX(Historical!$D$7:$D$1379,MATCH(B193,Historical!$B$7:$B$1403,0))-1)*100)</f>
        <v>5.063291139</v>
      </c>
      <c r="T193" s="108">
        <f t="array" ref="T193">IF(INDEX(Historical!$F$7:$F$1372,MATCH(B193,Historical!$B$7:$B$1403,0))=0,"n/a",((INDEX(Historical!$C$7:$C$1381,MATCH(B193,Historical!$B$7:$B$1403,0))/INDEX(Historical!$F$7:$F$1372,MATCH(B193,Historical!$B$7:$B$1403,0)))^(1/3)-1)*100)</f>
        <v>5.343218065</v>
      </c>
      <c r="U193" s="108">
        <f t="array" ref="U193">IF(INDEX(Historical!$H$7:$H$1372,MATCH(B193,Historical!$B$7:$B$1403,0))=0,"n/a",((INDEX(Historical!$C$7:$C$1381,MATCH(B193,Historical!$B$7:$B$1403,0))/INDEX(Historical!$H$7:$H$1372,MATCH(B193,Historical!$B$7:$B$1403,0)))^(1/5)-1)*100)</f>
        <v>6.387881272</v>
      </c>
      <c r="V193" s="108">
        <f t="array" ref="V193">IF(INDEX(Historical!$O$7:$O$1372,MATCH(B193,Historical!$B$7:$B$1403,0))=0,"n/a",((INDEX(Historical!$C$7:$C$1381,MATCH(B193,Historical!$B$7:$B$1403,0))/INDEX(Historical!$O$7:$O$1372,MATCH(B193,Historical!$B$7:$B$1403,0)))^(1/10)-1)*100)</f>
        <v>6.552229564</v>
      </c>
      <c r="W193" s="109">
        <f t="shared" si="5"/>
        <v>0.9749171957</v>
      </c>
      <c r="X193" s="110">
        <f t="shared" si="6"/>
        <v>1.681021387</v>
      </c>
      <c r="Y193" s="133"/>
      <c r="Z193" s="103">
        <f t="shared" si="7"/>
        <v>120.1634877</v>
      </c>
      <c r="AA193" s="112">
        <f t="shared" si="8"/>
        <v>22.26975477</v>
      </c>
      <c r="AB193" s="73">
        <v>12.0</v>
      </c>
      <c r="AC193" s="102">
        <v>3.67</v>
      </c>
      <c r="AD193" s="102">
        <v>2.23</v>
      </c>
      <c r="AE193" s="102">
        <v>11.37</v>
      </c>
      <c r="AF193" s="102">
        <v>2.41</v>
      </c>
      <c r="AG193" s="102">
        <v>11.1</v>
      </c>
      <c r="AH193" s="102">
        <v>0.1</v>
      </c>
      <c r="AI193" s="102">
        <v>3.3300000000000005</v>
      </c>
      <c r="AJ193" s="102">
        <v>3.8</v>
      </c>
      <c r="AK193" s="102">
        <v>10.0</v>
      </c>
      <c r="AL193" s="113">
        <v>3620.0</v>
      </c>
      <c r="AM193" s="114">
        <v>0.3</v>
      </c>
      <c r="AN193" s="102">
        <v>0.96</v>
      </c>
      <c r="AO193" s="115">
        <f t="shared" si="9"/>
        <v>-10.48605801</v>
      </c>
      <c r="AP193" s="116">
        <f t="shared" si="10"/>
        <v>11.78369676</v>
      </c>
      <c r="AQ193" s="117">
        <f t="shared" si="11"/>
        <v>54.44540062</v>
      </c>
      <c r="AR193" s="103">
        <f t="array" ref="AR193">INDEX(Historical!$C$7:$C$1381,MATCH(B193,Historical!$B$7:$B$1403,0))*IF(AH193="n/a",1.03,IF(AH193&lt;0,1.01,IF(AH193&gt;10,1.1,(1+AH193/100))))</f>
        <v>4.15415</v>
      </c>
      <c r="AS193" s="112">
        <f t="shared" si="12"/>
        <v>4.292483195</v>
      </c>
      <c r="AT193" s="112">
        <f t="shared" ref="AT193:AV193" si="201">IF($AK193="n/a",1.03*AS193,IF($AK193&lt;0,1.01*AS193,IF($AK193&gt;10,1.1*AS193,(1+$AK193/100)*AS193)))</f>
        <v>4.721731515</v>
      </c>
      <c r="AU193" s="112">
        <f t="shared" si="201"/>
        <v>5.193904666</v>
      </c>
      <c r="AV193" s="112">
        <f t="shared" si="201"/>
        <v>5.713295133</v>
      </c>
      <c r="AW193" s="103">
        <f t="shared" si="14"/>
        <v>24.07556451</v>
      </c>
      <c r="AX193" s="118">
        <f t="shared" si="15"/>
        <v>29.45743853</v>
      </c>
      <c r="AY193" s="119">
        <v>0.39</v>
      </c>
      <c r="AZ193" s="114">
        <v>11.020000000000001</v>
      </c>
      <c r="BA193" s="114">
        <v>-10.31</v>
      </c>
      <c r="BB193" s="114">
        <v>-3.1199999999999997</v>
      </c>
      <c r="BC193" s="114">
        <v>-0.22999999999999998</v>
      </c>
      <c r="BD193" s="42"/>
      <c r="BE193" s="17">
        <v>2003.0</v>
      </c>
      <c r="BF193" s="17">
        <f t="shared" si="16"/>
        <v>1</v>
      </c>
      <c r="BG193" s="120">
        <v>5.4</v>
      </c>
      <c r="BH193" s="108"/>
    </row>
    <row r="194" ht="11.25" customHeight="1">
      <c r="A194" s="55" t="s">
        <v>967</v>
      </c>
      <c r="B194" s="99" t="s">
        <v>968</v>
      </c>
      <c r="C194" s="100" t="s">
        <v>158</v>
      </c>
      <c r="D194" s="100" t="s">
        <v>163</v>
      </c>
      <c r="E194" s="101">
        <v>24.0</v>
      </c>
      <c r="F194" s="58">
        <v>143.0</v>
      </c>
      <c r="G194" s="58" t="s">
        <v>121</v>
      </c>
      <c r="H194" s="58" t="s">
        <v>121</v>
      </c>
      <c r="I194" s="102">
        <v>35.31</v>
      </c>
      <c r="J194" s="103">
        <f t="shared" si="2"/>
        <v>3.540073634</v>
      </c>
      <c r="K194" s="144">
        <v>0.3125</v>
      </c>
      <c r="L194" s="73">
        <v>4.0</v>
      </c>
      <c r="M194" s="23">
        <f t="shared" si="3"/>
        <v>1.25</v>
      </c>
      <c r="N194" s="105" t="s">
        <v>143</v>
      </c>
      <c r="O194" s="145">
        <v>0.2925</v>
      </c>
      <c r="P194" s="107">
        <v>43727.0</v>
      </c>
      <c r="Q194" s="107">
        <v>43739.0</v>
      </c>
      <c r="R194" s="23">
        <f t="shared" si="4"/>
        <v>6.837606838</v>
      </c>
      <c r="S194" s="108">
        <f t="array" ref="S194">IF(INDEX(Historical!$D$7:$D$1379,MATCH(B194,Historical!$B$7:$B$1403,0))=0,"n/a",(INDEX(Historical!$C$7:$C$1381,MATCH(B194,Historical!$B$7:$B$1403,0))/INDEX(Historical!$D$7:$D$1379,MATCH(B194,Historical!$B$7:$B$1403,0))-1)*100)</f>
        <v>7.207207207</v>
      </c>
      <c r="T194" s="108">
        <f t="array" ref="T194">IF(INDEX(Historical!$F$7:$F$1372,MATCH(B194,Historical!$B$7:$B$1403,0))=0,"n/a",((INDEX(Historical!$C$7:$C$1381,MATCH(B194,Historical!$B$7:$B$1403,0))/INDEX(Historical!$F$7:$F$1372,MATCH(B194,Historical!$B$7:$B$1403,0)))^(1/3)-1)*100)</f>
        <v>6.867942611</v>
      </c>
      <c r="U194" s="108">
        <f t="array" ref="U194">IF(INDEX(Historical!$H$7:$H$1372,MATCH(B194,Historical!$B$7:$B$1403,0))=0,"n/a",((INDEX(Historical!$C$7:$C$1381,MATCH(B194,Historical!$B$7:$B$1403,0))/INDEX(Historical!$H$7:$H$1372,MATCH(B194,Historical!$B$7:$B$1403,0)))^(1/5)-1)*100)</f>
        <v>6.83564328</v>
      </c>
      <c r="V194" s="108">
        <f t="array" ref="V194">IF(INDEX(Historical!$O$7:$O$1372,MATCH(B194,Historical!$B$7:$B$1403,0))=0,"n/a",((INDEX(Historical!$C$7:$C$1381,MATCH(B194,Historical!$B$7:$B$1403,0))/INDEX(Historical!$O$7:$O$1372,MATCH(B194,Historical!$B$7:$B$1403,0)))^(1/10)-1)*100)</f>
        <v>6.737131496</v>
      </c>
      <c r="W194" s="109">
        <f t="shared" si="5"/>
        <v>1.014622215</v>
      </c>
      <c r="X194" s="110">
        <f t="shared" si="6"/>
        <v>2.734257312</v>
      </c>
      <c r="Y194" s="149"/>
      <c r="Z194" s="103">
        <f t="shared" si="7"/>
        <v>65.78947368</v>
      </c>
      <c r="AA194" s="112">
        <f t="shared" si="8"/>
        <v>18.58421053</v>
      </c>
      <c r="AB194" s="73">
        <v>9.0</v>
      </c>
      <c r="AC194" s="102">
        <v>1.9</v>
      </c>
      <c r="AD194" s="102">
        <v>3.1</v>
      </c>
      <c r="AE194" s="102">
        <v>1.41</v>
      </c>
      <c r="AF194" s="102">
        <v>1.78</v>
      </c>
      <c r="AG194" s="102">
        <v>10.6</v>
      </c>
      <c r="AH194" s="102">
        <v>6.5</v>
      </c>
      <c r="AI194" s="102">
        <v>13.16</v>
      </c>
      <c r="AJ194" s="102">
        <v>2.5</v>
      </c>
      <c r="AK194" s="102">
        <v>6.0</v>
      </c>
      <c r="AL194" s="113">
        <v>3390.0</v>
      </c>
      <c r="AM194" s="114">
        <v>0.8999999999999999</v>
      </c>
      <c r="AN194" s="102">
        <v>1.07</v>
      </c>
      <c r="AO194" s="115">
        <f t="shared" si="9"/>
        <v>-8.208493613</v>
      </c>
      <c r="AP194" s="116">
        <f t="shared" si="10"/>
        <v>10.37571691</v>
      </c>
      <c r="AQ194" s="117">
        <f t="shared" si="11"/>
        <v>21.25252756</v>
      </c>
      <c r="AR194" s="103">
        <f t="array" ref="AR194">INDEX(Historical!$C$7:$C$1381,MATCH(B194,Historical!$B$7:$B$1403,0))*IF(AH194="n/a",1.03,IF(AH194&lt;0,1.01,IF(AH194&gt;10,1.1,(1+AH194/100))))</f>
        <v>1.26735</v>
      </c>
      <c r="AS194" s="112">
        <f t="shared" si="12"/>
        <v>1.394085</v>
      </c>
      <c r="AT194" s="112">
        <f t="shared" ref="AT194:AV194" si="202">IF($AK194="n/a",1.03*AS194,IF($AK194&lt;0,1.01*AS194,IF($AK194&gt;10,1.1*AS194,(1+$AK194/100)*AS194)))</f>
        <v>1.4777301</v>
      </c>
      <c r="AU194" s="112">
        <f t="shared" si="202"/>
        <v>1.566393906</v>
      </c>
      <c r="AV194" s="112">
        <f t="shared" si="202"/>
        <v>1.66037754</v>
      </c>
      <c r="AW194" s="103">
        <f t="shared" si="14"/>
        <v>7.365936546</v>
      </c>
      <c r="AX194" s="118">
        <f t="shared" si="15"/>
        <v>20.8607662</v>
      </c>
      <c r="AY194" s="119">
        <v>0.43</v>
      </c>
      <c r="AZ194" s="114">
        <v>-5.34</v>
      </c>
      <c r="BA194" s="114">
        <v>-31.04</v>
      </c>
      <c r="BB194" s="114">
        <v>-18.11</v>
      </c>
      <c r="BC194" s="114">
        <v>-22.009999999999998</v>
      </c>
      <c r="BD194" s="42"/>
      <c r="BE194" s="17">
        <v>1996.0</v>
      </c>
      <c r="BF194" s="17">
        <f t="shared" si="16"/>
        <v>2</v>
      </c>
      <c r="BG194" s="120">
        <v>3.9</v>
      </c>
      <c r="BH194" s="15"/>
    </row>
    <row r="195" ht="11.25" customHeight="1">
      <c r="A195" s="155" t="s">
        <v>969</v>
      </c>
      <c r="B195" s="99" t="s">
        <v>970</v>
      </c>
      <c r="C195" s="100" t="s">
        <v>296</v>
      </c>
      <c r="D195" s="100" t="s">
        <v>509</v>
      </c>
      <c r="E195" s="101">
        <v>18.0</v>
      </c>
      <c r="F195" s="58">
        <v>191.0</v>
      </c>
      <c r="G195" s="58" t="s">
        <v>120</v>
      </c>
      <c r="H195" s="58" t="s">
        <v>120</v>
      </c>
      <c r="I195" s="150">
        <v>89.38</v>
      </c>
      <c r="J195" s="103">
        <f t="shared" si="2"/>
        <v>1.096442157</v>
      </c>
      <c r="K195" s="104">
        <v>0.245</v>
      </c>
      <c r="L195" s="73">
        <v>4.0</v>
      </c>
      <c r="M195" s="23">
        <f t="shared" si="3"/>
        <v>0.98</v>
      </c>
      <c r="N195" s="105" t="s">
        <v>143</v>
      </c>
      <c r="O195" s="106">
        <v>0.22</v>
      </c>
      <c r="P195" s="107">
        <v>43797.0</v>
      </c>
      <c r="Q195" s="107">
        <v>43831.0</v>
      </c>
      <c r="R195" s="23">
        <f t="shared" si="4"/>
        <v>11.36363636</v>
      </c>
      <c r="S195" s="108">
        <f t="array" ref="S195">IF(INDEX(Historical!$D$7:$D$1379,MATCH(B195,Historical!$B$7:$B$1403,0))=0,"n/a",(INDEX(Historical!$C$7:$C$1381,MATCH(B195,Historical!$B$7:$B$1403,0))/INDEX(Historical!$D$7:$D$1379,MATCH(B195,Historical!$B$7:$B$1403,0))-1)*100)</f>
        <v>10</v>
      </c>
      <c r="T195" s="108">
        <f t="array" ref="T195">IF(INDEX(Historical!$F$7:$F$1372,MATCH(B195,Historical!$B$7:$B$1403,0))=0,"n/a",((INDEX(Historical!$C$7:$C$1381,MATCH(B195,Historical!$B$7:$B$1403,0))/INDEX(Historical!$F$7:$F$1372,MATCH(B195,Historical!$B$7:$B$1403,0)))^(1/3)-1)*100)</f>
        <v>11.19900453</v>
      </c>
      <c r="U195" s="108">
        <f t="array" ref="U195">IF(INDEX(Historical!$H$7:$H$1372,MATCH(B195,Historical!$B$7:$B$1403,0))=0,"n/a",((INDEX(Historical!$C$7:$C$1381,MATCH(B195,Historical!$B$7:$B$1403,0))/INDEX(Historical!$H$7:$H$1372,MATCH(B195,Historical!$B$7:$B$1403,0)))^(1/5)-1)*100)</f>
        <v>12.88813207</v>
      </c>
      <c r="V195" s="108">
        <f t="array" ref="V195">IF(INDEX(Historical!$O$7:$O$1372,MATCH(B195,Historical!$B$7:$B$1403,0))=0,"n/a",((INDEX(Historical!$C$7:$C$1381,MATCH(B195,Historical!$B$7:$B$1403,0))/INDEX(Historical!$O$7:$O$1372,MATCH(B195,Historical!$B$7:$B$1403,0)))^(1/10)-1)*100)</f>
        <v>13.18640057</v>
      </c>
      <c r="W195" s="109">
        <f t="shared" si="5"/>
        <v>0.9773805981</v>
      </c>
      <c r="X195" s="110">
        <f t="shared" si="6"/>
        <v>1.182397438</v>
      </c>
      <c r="Y195" s="147"/>
      <c r="Z195" s="103">
        <f t="shared" si="7"/>
        <v>34.38596491</v>
      </c>
      <c r="AA195" s="112">
        <f t="shared" si="8"/>
        <v>31.36140351</v>
      </c>
      <c r="AB195" s="73">
        <v>5.0</v>
      </c>
      <c r="AC195" s="102">
        <v>2.85</v>
      </c>
      <c r="AD195" s="102">
        <v>1.87</v>
      </c>
      <c r="AE195" s="102">
        <v>3.49</v>
      </c>
      <c r="AF195" s="102">
        <v>14.92</v>
      </c>
      <c r="AG195" s="102">
        <v>50.0</v>
      </c>
      <c r="AH195" s="102">
        <v>4.1000000000000005</v>
      </c>
      <c r="AI195" s="102">
        <v>16.81</v>
      </c>
      <c r="AJ195" s="102">
        <v>10.9</v>
      </c>
      <c r="AK195" s="102">
        <v>16.78</v>
      </c>
      <c r="AL195" s="113">
        <v>142360.0</v>
      </c>
      <c r="AM195" s="114">
        <v>1.2</v>
      </c>
      <c r="AN195" s="102">
        <v>0.4</v>
      </c>
      <c r="AO195" s="115">
        <f t="shared" si="9"/>
        <v>-17.37682928</v>
      </c>
      <c r="AP195" s="116">
        <f t="shared" si="10"/>
        <v>13.98457423</v>
      </c>
      <c r="AQ195" s="117">
        <f t="shared" si="11"/>
        <v>356.027358</v>
      </c>
      <c r="AR195" s="103">
        <f t="array" ref="AR195">INDEX(Historical!$C$7:$C$1381,MATCH(B195,Historical!$B$7:$B$1403,0))*IF(AH195="n/a",1.03,IF(AH195&lt;0,1.01,IF(AH195&gt;10,1.1,(1+AH195/100))))</f>
        <v>0.91608</v>
      </c>
      <c r="AS195" s="112">
        <f t="shared" si="12"/>
        <v>1.007688</v>
      </c>
      <c r="AT195" s="112">
        <f t="shared" ref="AT195:AV195" si="203">IF($AK195="n/a",1.03*AS195,IF($AK195&lt;0,1.01*AS195,IF($AK195&gt;10,1.1*AS195,(1+$AK195/100)*AS195)))</f>
        <v>1.1084568</v>
      </c>
      <c r="AU195" s="112">
        <f t="shared" si="203"/>
        <v>1.21930248</v>
      </c>
      <c r="AV195" s="112">
        <f t="shared" si="203"/>
        <v>1.341232728</v>
      </c>
      <c r="AW195" s="103">
        <f t="shared" si="14"/>
        <v>5.592760008</v>
      </c>
      <c r="AX195" s="118">
        <f t="shared" si="15"/>
        <v>6.257283518</v>
      </c>
      <c r="AY195" s="119">
        <v>0.85</v>
      </c>
      <c r="AZ195" s="114">
        <v>15.97</v>
      </c>
      <c r="BA195" s="114">
        <v>-15.379999999999999</v>
      </c>
      <c r="BB195" s="114">
        <v>-11.129999999999999</v>
      </c>
      <c r="BC195" s="114">
        <v>-1.6500000000000001</v>
      </c>
      <c r="BD195" s="42"/>
      <c r="BE195" s="17">
        <v>2003.0</v>
      </c>
      <c r="BF195" s="17">
        <f t="shared" si="16"/>
        <v>1</v>
      </c>
      <c r="BG195" s="120">
        <v>18.4</v>
      </c>
      <c r="BH195" s="15"/>
    </row>
    <row r="196" ht="11.25" customHeight="1">
      <c r="A196" s="121" t="s">
        <v>971</v>
      </c>
      <c r="B196" s="122" t="s">
        <v>972</v>
      </c>
      <c r="C196" s="100" t="s">
        <v>136</v>
      </c>
      <c r="D196" s="100" t="s">
        <v>153</v>
      </c>
      <c r="E196" s="123">
        <v>20.0</v>
      </c>
      <c r="F196" s="58">
        <v>170.0</v>
      </c>
      <c r="G196" s="124" t="s">
        <v>168</v>
      </c>
      <c r="H196" s="124" t="s">
        <v>168</v>
      </c>
      <c r="I196" s="216">
        <v>34.95</v>
      </c>
      <c r="J196" s="126">
        <f t="shared" si="2"/>
        <v>4.120171674</v>
      </c>
      <c r="K196" s="152">
        <v>0.72</v>
      </c>
      <c r="L196" s="128">
        <v>2.0</v>
      </c>
      <c r="M196" s="129">
        <f t="shared" si="3"/>
        <v>1.44</v>
      </c>
      <c r="N196" s="130" t="s">
        <v>279</v>
      </c>
      <c r="O196" s="153">
        <v>0.67</v>
      </c>
      <c r="P196" s="132">
        <v>43790.0</v>
      </c>
      <c r="Q196" s="132">
        <v>43800.0</v>
      </c>
      <c r="R196" s="129">
        <f t="shared" si="4"/>
        <v>7.462686567</v>
      </c>
      <c r="S196" s="108">
        <f t="array" ref="S196">IF(INDEX(Historical!$D$7:$D$1379,MATCH(B196,Historical!$B$7:$B$1403,0))=0,"n/a",(INDEX(Historical!$C$7:$C$1381,MATCH(B196,Historical!$B$7:$B$1403,0))/INDEX(Historical!$D$7:$D$1379,MATCH(B196,Historical!$B$7:$B$1403,0))-1)*100)</f>
        <v>14.87603306</v>
      </c>
      <c r="T196" s="108">
        <f t="array" ref="T196">IF(INDEX(Historical!$F$7:$F$1372,MATCH(B196,Historical!$B$7:$B$1403,0))=0,"n/a",((INDEX(Historical!$C$7:$C$1381,MATCH(B196,Historical!$B$7:$B$1403,0))/INDEX(Historical!$F$7:$F$1372,MATCH(B196,Historical!$B$7:$B$1403,0)))^(1/3)-1)*100)</f>
        <v>6.214938915</v>
      </c>
      <c r="U196" s="108">
        <f t="array" ref="U196">IF(INDEX(Historical!$H$7:$H$1372,MATCH(B196,Historical!$B$7:$B$1403,0))=0,"n/a",((INDEX(Historical!$C$7:$C$1381,MATCH(B196,Historical!$B$7:$B$1403,0))/INDEX(Historical!$H$7:$H$1372,MATCH(B196,Historical!$B$7:$B$1403,0)))^(1/5)-1)*100)</f>
        <v>4.228688078</v>
      </c>
      <c r="V196" s="108">
        <f t="array" ref="V196">IF(INDEX(Historical!$O$7:$O$1372,MATCH(B196,Historical!$B$7:$B$1403,0))=0,"n/a",((INDEX(Historical!$C$7:$C$1381,MATCH(B196,Historical!$B$7:$B$1403,0))/INDEX(Historical!$O$7:$O$1372,MATCH(B196,Historical!$B$7:$B$1403,0)))^(1/10)-1)*100)</f>
        <v>5.165563064</v>
      </c>
      <c r="W196" s="109">
        <f t="shared" si="5"/>
        <v>0.8186306169</v>
      </c>
      <c r="X196" s="110" t="str">
        <f t="shared" si="6"/>
        <v>n/a</v>
      </c>
      <c r="Y196" s="181"/>
      <c r="Z196" s="126">
        <f t="shared" si="7"/>
        <v>54.33962264</v>
      </c>
      <c r="AA196" s="134">
        <f t="shared" si="8"/>
        <v>13.18867925</v>
      </c>
      <c r="AB196" s="128">
        <v>12.0</v>
      </c>
      <c r="AC196" s="125">
        <v>2.65</v>
      </c>
      <c r="AD196" s="125" t="s">
        <v>128</v>
      </c>
      <c r="AE196" s="125">
        <v>5.04</v>
      </c>
      <c r="AF196" s="125">
        <v>1.21</v>
      </c>
      <c r="AG196" s="125">
        <v>9.3</v>
      </c>
      <c r="AH196" s="125">
        <v>3.2</v>
      </c>
      <c r="AI196" s="125">
        <v>0.8</v>
      </c>
      <c r="AJ196" s="125">
        <v>-1.9</v>
      </c>
      <c r="AK196" s="125" t="s">
        <v>128</v>
      </c>
      <c r="AL196" s="135">
        <v>227.52</v>
      </c>
      <c r="AM196" s="136">
        <v>0.1</v>
      </c>
      <c r="AN196" s="125">
        <v>0.0</v>
      </c>
      <c r="AO196" s="137">
        <f t="shared" si="9"/>
        <v>-4.839819494</v>
      </c>
      <c r="AP196" s="138">
        <f t="shared" si="10"/>
        <v>8.348859752</v>
      </c>
      <c r="AQ196" s="139">
        <f t="shared" si="11"/>
        <v>-15.78255159</v>
      </c>
      <c r="AR196" s="103">
        <f t="array" ref="AR196">INDEX(Historical!$C$7:$C$1381,MATCH(B196,Historical!$B$7:$B$1403,0))*IF(AH196="n/a",1.03,IF(AH196&lt;0,1.01,IF(AH196&gt;10,1.1,(1+AH196/100))))</f>
        <v>1.43448</v>
      </c>
      <c r="AS196" s="134">
        <f t="shared" si="12"/>
        <v>1.44595584</v>
      </c>
      <c r="AT196" s="134">
        <f t="shared" ref="AT196:AV196" si="204">IF($AK196="n/a",1.03*AS196,IF($AK196&lt;0,1.01*AS196,IF($AK196&gt;10,1.1*AS196,(1+$AK196/100)*AS196)))</f>
        <v>1.489334515</v>
      </c>
      <c r="AU196" s="134">
        <f t="shared" si="204"/>
        <v>1.534014551</v>
      </c>
      <c r="AV196" s="134">
        <f t="shared" si="204"/>
        <v>1.580034987</v>
      </c>
      <c r="AW196" s="126">
        <f t="shared" si="14"/>
        <v>7.483819893</v>
      </c>
      <c r="AX196" s="140">
        <f t="shared" si="15"/>
        <v>21.41293246</v>
      </c>
      <c r="AY196" s="141">
        <v>0.53</v>
      </c>
      <c r="AZ196" s="136">
        <v>7.470000000000001</v>
      </c>
      <c r="BA196" s="136">
        <v>-28.4</v>
      </c>
      <c r="BB196" s="136">
        <v>-17.19</v>
      </c>
      <c r="BC196" s="136">
        <v>-12.0</v>
      </c>
      <c r="BD196" s="142"/>
      <c r="BE196" s="17">
        <v>2001.0</v>
      </c>
      <c r="BF196" s="17">
        <f t="shared" si="16"/>
        <v>2</v>
      </c>
      <c r="BG196" s="143">
        <v>1.4000000000000001</v>
      </c>
      <c r="BH196" s="224"/>
    </row>
    <row r="197" ht="11.25" customHeight="1">
      <c r="A197" s="155" t="s">
        <v>973</v>
      </c>
      <c r="B197" s="99" t="s">
        <v>974</v>
      </c>
      <c r="C197" s="100" t="s">
        <v>118</v>
      </c>
      <c r="D197" s="100" t="s">
        <v>293</v>
      </c>
      <c r="E197" s="101">
        <v>16.0</v>
      </c>
      <c r="F197" s="58">
        <v>235.0</v>
      </c>
      <c r="G197" s="58" t="s">
        <v>121</v>
      </c>
      <c r="H197" s="58" t="s">
        <v>121</v>
      </c>
      <c r="I197" s="150">
        <v>328.84</v>
      </c>
      <c r="J197" s="103">
        <f t="shared" si="2"/>
        <v>1.605644082</v>
      </c>
      <c r="K197" s="104">
        <v>1.32</v>
      </c>
      <c r="L197" s="73">
        <v>4.0</v>
      </c>
      <c r="M197" s="23">
        <f t="shared" si="3"/>
        <v>5.28</v>
      </c>
      <c r="N197" s="105" t="s">
        <v>975</v>
      </c>
      <c r="O197" s="106">
        <v>1.2</v>
      </c>
      <c r="P197" s="107">
        <v>43616.0</v>
      </c>
      <c r="Q197" s="107">
        <v>43635.0</v>
      </c>
      <c r="R197" s="23">
        <f t="shared" si="4"/>
        <v>10</v>
      </c>
      <c r="S197" s="108">
        <f t="array" ref="S197">IF(INDEX(Historical!$D$7:$D$1379,MATCH(B197,Historical!$B$7:$B$1403,0))=0,"n/a",(INDEX(Historical!$C$7:$C$1381,MATCH(B197,Historical!$B$7:$B$1403,0))/INDEX(Historical!$D$7:$D$1379,MATCH(B197,Historical!$B$7:$B$1403,0))-1)*100)</f>
        <v>9.787234043</v>
      </c>
      <c r="T197" s="108">
        <f t="array" ref="T197">IF(INDEX(Historical!$F$7:$F$1372,MATCH(B197,Historical!$B$7:$B$1403,0))=0,"n/a",((INDEX(Historical!$C$7:$C$1381,MATCH(B197,Historical!$B$7:$B$1403,0))/INDEX(Historical!$F$7:$F$1372,MATCH(B197,Historical!$B$7:$B$1403,0)))^(1/3)-1)*100)</f>
        <v>13.81352798</v>
      </c>
      <c r="U197" s="108">
        <f t="array" ref="U197">IF(INDEX(Historical!$H$7:$H$1372,MATCH(B197,Historical!$B$7:$B$1403,0))=0,"n/a",((INDEX(Historical!$C$7:$C$1381,MATCH(B197,Historical!$B$7:$B$1403,0))/INDEX(Historical!$H$7:$H$1372,MATCH(B197,Historical!$B$7:$B$1403,0)))^(1/5)-1)*100)</f>
        <v>13.74598664</v>
      </c>
      <c r="V197" s="108">
        <f t="array" ref="V197">IF(INDEX(Historical!$O$7:$O$1372,MATCH(B197,Historical!$B$7:$B$1403,0))=0,"n/a",((INDEX(Historical!$C$7:$C$1381,MATCH(B197,Historical!$B$7:$B$1403,0))/INDEX(Historical!$O$7:$O$1372,MATCH(B197,Historical!$B$7:$B$1403,0)))^(1/10)-1)*100)</f>
        <v>12.94928447</v>
      </c>
      <c r="W197" s="109">
        <f t="shared" si="5"/>
        <v>1.061524803</v>
      </c>
      <c r="X197" s="110">
        <f t="shared" si="6"/>
        <v>2.181902641</v>
      </c>
      <c r="Y197" s="99"/>
      <c r="Z197" s="103">
        <f t="shared" si="7"/>
        <v>40.09111617</v>
      </c>
      <c r="AA197" s="112">
        <f t="shared" si="8"/>
        <v>24.96886864</v>
      </c>
      <c r="AB197" s="73">
        <v>12.0</v>
      </c>
      <c r="AC197" s="102">
        <v>13.17</v>
      </c>
      <c r="AD197" s="102">
        <v>2.37</v>
      </c>
      <c r="AE197" s="102">
        <v>1.62</v>
      </c>
      <c r="AF197" s="102">
        <v>6.28</v>
      </c>
      <c r="AG197" s="102">
        <v>24.6</v>
      </c>
      <c r="AH197" s="102">
        <v>-26.6</v>
      </c>
      <c r="AI197" s="102">
        <v>12.620000000000001</v>
      </c>
      <c r="AJ197" s="102">
        <v>6.3</v>
      </c>
      <c r="AK197" s="102">
        <v>10.51</v>
      </c>
      <c r="AL197" s="113">
        <v>54860.0</v>
      </c>
      <c r="AM197" s="114">
        <v>0.2</v>
      </c>
      <c r="AN197" s="102">
        <v>1.57</v>
      </c>
      <c r="AO197" s="115">
        <f t="shared" si="9"/>
        <v>-9.61723792</v>
      </c>
      <c r="AP197" s="116">
        <f t="shared" si="10"/>
        <v>15.35163072</v>
      </c>
      <c r="AQ197" s="117">
        <f t="shared" si="11"/>
        <v>163.9903155</v>
      </c>
      <c r="AR197" s="103">
        <f t="array" ref="AR197">INDEX(Historical!$C$7:$C$1381,MATCH(B197,Historical!$B$7:$B$1403,0))*IF(AH197="n/a",1.03,IF(AH197&lt;0,1.01,IF(AH197&gt;10,1.1,(1+AH197/100))))</f>
        <v>5.2116</v>
      </c>
      <c r="AS197" s="112">
        <f t="shared" si="12"/>
        <v>5.73276</v>
      </c>
      <c r="AT197" s="112">
        <f t="shared" ref="AT197:AV197" si="205">IF($AK197="n/a",1.03*AS197,IF($AK197&lt;0,1.01*AS197,IF($AK197&gt;10,1.1*AS197,(1+$AK197/100)*AS197)))</f>
        <v>6.306036</v>
      </c>
      <c r="AU197" s="112">
        <f t="shared" si="205"/>
        <v>6.9366396</v>
      </c>
      <c r="AV197" s="112">
        <f t="shared" si="205"/>
        <v>7.63030356</v>
      </c>
      <c r="AW197" s="103">
        <f t="shared" si="14"/>
        <v>31.81733916</v>
      </c>
      <c r="AX197" s="118">
        <f t="shared" si="15"/>
        <v>9.67562923</v>
      </c>
      <c r="AY197" s="119">
        <v>0.75</v>
      </c>
      <c r="AZ197" s="114">
        <v>24.9</v>
      </c>
      <c r="BA197" s="114">
        <v>-14.59</v>
      </c>
      <c r="BB197" s="114">
        <v>-9.67</v>
      </c>
      <c r="BC197" s="114">
        <v>-5.86</v>
      </c>
      <c r="BD197" s="42"/>
      <c r="BE197" s="17">
        <v>2004.0</v>
      </c>
      <c r="BF197" s="17">
        <f t="shared" si="16"/>
        <v>1</v>
      </c>
      <c r="BG197" s="120">
        <v>5.6000000000000005</v>
      </c>
      <c r="BH197" s="15"/>
    </row>
    <row r="198" ht="11.25" customHeight="1">
      <c r="A198" s="55" t="s">
        <v>976</v>
      </c>
      <c r="B198" s="99" t="s">
        <v>977</v>
      </c>
      <c r="C198" s="100" t="s">
        <v>141</v>
      </c>
      <c r="D198" s="100" t="s">
        <v>978</v>
      </c>
      <c r="E198" s="101">
        <v>10.0</v>
      </c>
      <c r="F198" s="58">
        <v>405.0</v>
      </c>
      <c r="G198" s="58" t="s">
        <v>168</v>
      </c>
      <c r="H198" s="58" t="s">
        <v>168</v>
      </c>
      <c r="I198" s="150">
        <v>57.77</v>
      </c>
      <c r="J198" s="103">
        <f t="shared" si="2"/>
        <v>3.254284231</v>
      </c>
      <c r="K198" s="104">
        <v>0.47</v>
      </c>
      <c r="L198" s="73">
        <v>4.0</v>
      </c>
      <c r="M198" s="23">
        <f t="shared" si="3"/>
        <v>1.88</v>
      </c>
      <c r="N198" s="105" t="s">
        <v>831</v>
      </c>
      <c r="O198" s="106">
        <v>0.45</v>
      </c>
      <c r="P198" s="107">
        <v>43874.0</v>
      </c>
      <c r="Q198" s="107">
        <v>43893.0</v>
      </c>
      <c r="R198" s="23">
        <f t="shared" si="4"/>
        <v>4.444444444</v>
      </c>
      <c r="S198" s="108">
        <f t="array" ref="S198">IF(INDEX(Historical!$D$7:$D$1379,MATCH(B198,Historical!$B$7:$B$1403,0))=0,"n/a",(INDEX(Historical!$C$7:$C$1381,MATCH(B198,Historical!$B$7:$B$1403,0))/INDEX(Historical!$D$7:$D$1379,MATCH(B198,Historical!$B$7:$B$1403,0))-1)*100)</f>
        <v>9.756097561</v>
      </c>
      <c r="T198" s="108">
        <f t="array" ref="T198">IF(INDEX(Historical!$F$7:$F$1372,MATCH(B198,Historical!$B$7:$B$1403,0))=0,"n/a",((INDEX(Historical!$C$7:$C$1381,MATCH(B198,Historical!$B$7:$B$1403,0))/INDEX(Historical!$F$7:$F$1372,MATCH(B198,Historical!$B$7:$B$1403,0)))^(1/3)-1)*100)</f>
        <v>10.89182339</v>
      </c>
      <c r="U198" s="108">
        <f t="array" ref="U198">IF(INDEX(Historical!$H$7:$H$1372,MATCH(B198,Historical!$B$7:$B$1403,0))=0,"n/a",((INDEX(Historical!$C$7:$C$1381,MATCH(B198,Historical!$B$7:$B$1403,0))/INDEX(Historical!$H$7:$H$1372,MATCH(B198,Historical!$B$7:$B$1403,0)))^(1/5)-1)*100)</f>
        <v>12.03003371</v>
      </c>
      <c r="V198" s="108">
        <f t="array" ref="V198">IF(INDEX(Historical!$O$7:$O$1372,MATCH(B198,Historical!$B$7:$B$1403,0))=0,"n/a",((INDEX(Historical!$C$7:$C$1381,MATCH(B198,Historical!$B$7:$B$1403,0))/INDEX(Historical!$O$7:$O$1372,MATCH(B198,Historical!$B$7:$B$1403,0)))^(1/10)-1)*100)</f>
        <v>16.23080652</v>
      </c>
      <c r="W198" s="109">
        <f t="shared" si="5"/>
        <v>0.7411852083</v>
      </c>
      <c r="X198" s="110" t="str">
        <f t="shared" si="6"/>
        <v>n/a</v>
      </c>
      <c r="Y198" s="149"/>
      <c r="Z198" s="103">
        <f t="shared" si="7"/>
        <v>62.87625418</v>
      </c>
      <c r="AA198" s="112">
        <f t="shared" si="8"/>
        <v>19.32107023</v>
      </c>
      <c r="AB198" s="73">
        <v>12.0</v>
      </c>
      <c r="AC198" s="102">
        <v>2.99</v>
      </c>
      <c r="AD198" s="102">
        <v>3.86</v>
      </c>
      <c r="AE198" s="102">
        <v>0.99</v>
      </c>
      <c r="AF198" s="102">
        <v>2.4</v>
      </c>
      <c r="AG198" s="102">
        <v>12.6</v>
      </c>
      <c r="AH198" s="102">
        <v>-49.4</v>
      </c>
      <c r="AI198" s="102">
        <v>2.78</v>
      </c>
      <c r="AJ198" s="102">
        <v>-5.6000000000000005</v>
      </c>
      <c r="AK198" s="102">
        <v>5.0</v>
      </c>
      <c r="AL198" s="113">
        <v>976.89</v>
      </c>
      <c r="AM198" s="114">
        <v>0.8</v>
      </c>
      <c r="AN198" s="102">
        <v>0.5</v>
      </c>
      <c r="AO198" s="115">
        <f t="shared" si="9"/>
        <v>-4.036752289</v>
      </c>
      <c r="AP198" s="116">
        <f t="shared" si="10"/>
        <v>15.28431794</v>
      </c>
      <c r="AQ198" s="117">
        <f t="shared" si="11"/>
        <v>43.55884363</v>
      </c>
      <c r="AR198" s="103">
        <f t="array" ref="AR198">INDEX(Historical!$C$7:$C$1381,MATCH(B198,Historical!$B$7:$B$1403,0))*IF(AH198="n/a",1.03,IF(AH198&lt;0,1.01,IF(AH198&gt;10,1.1,(1+AH198/100))))</f>
        <v>1.818</v>
      </c>
      <c r="AS198" s="112">
        <f t="shared" si="12"/>
        <v>1.8685404</v>
      </c>
      <c r="AT198" s="112">
        <f t="shared" ref="AT198:AV198" si="206">IF($AK198="n/a",1.03*AS198,IF($AK198&lt;0,1.01*AS198,IF($AK198&gt;10,1.1*AS198,(1+$AK198/100)*AS198)))</f>
        <v>1.96196742</v>
      </c>
      <c r="AU198" s="112">
        <f t="shared" si="206"/>
        <v>2.060065791</v>
      </c>
      <c r="AV198" s="112">
        <f t="shared" si="206"/>
        <v>2.163069081</v>
      </c>
      <c r="AW198" s="103">
        <f t="shared" si="14"/>
        <v>9.871642692</v>
      </c>
      <c r="AX198" s="118">
        <f t="shared" si="15"/>
        <v>17.08783571</v>
      </c>
      <c r="AY198" s="119">
        <v>1.29</v>
      </c>
      <c r="AZ198" s="114">
        <v>1.9300000000000002</v>
      </c>
      <c r="BA198" s="114">
        <v>-25.509999999999998</v>
      </c>
      <c r="BB198" s="114">
        <v>-15.379999999999999</v>
      </c>
      <c r="BC198" s="114">
        <v>-12.139999999999999</v>
      </c>
      <c r="BD198" s="42"/>
      <c r="BE198" s="17">
        <v>2011.0</v>
      </c>
      <c r="BF198" s="17">
        <f t="shared" si="16"/>
        <v>0</v>
      </c>
      <c r="BG198" s="120">
        <v>5.8999999999999995</v>
      </c>
      <c r="BH198" s="15"/>
    </row>
    <row r="199" ht="11.25" customHeight="1">
      <c r="A199" s="155" t="s">
        <v>979</v>
      </c>
      <c r="B199" s="99" t="s">
        <v>980</v>
      </c>
      <c r="C199" s="100" t="s">
        <v>136</v>
      </c>
      <c r="D199" s="100" t="s">
        <v>153</v>
      </c>
      <c r="E199" s="101">
        <v>10.0</v>
      </c>
      <c r="F199" s="58">
        <v>368.0</v>
      </c>
      <c r="G199" s="58" t="s">
        <v>168</v>
      </c>
      <c r="H199" s="58" t="s">
        <v>168</v>
      </c>
      <c r="I199" s="150">
        <v>34.95</v>
      </c>
      <c r="J199" s="103">
        <f t="shared" si="2"/>
        <v>3.776824034</v>
      </c>
      <c r="K199" s="104">
        <v>0.33</v>
      </c>
      <c r="L199" s="73">
        <v>4.0</v>
      </c>
      <c r="M199" s="23">
        <f t="shared" si="3"/>
        <v>1.32</v>
      </c>
      <c r="N199" s="105" t="s">
        <v>314</v>
      </c>
      <c r="O199" s="106">
        <v>0.3</v>
      </c>
      <c r="P199" s="107">
        <v>43712.0</v>
      </c>
      <c r="Q199" s="107">
        <v>43721.0</v>
      </c>
      <c r="R199" s="23">
        <f t="shared" si="4"/>
        <v>10</v>
      </c>
      <c r="S199" s="108">
        <f t="array" ref="S199">IF(INDEX(Historical!$D$7:$D$1379,MATCH(B199,Historical!$B$7:$B$1403,0))=0,"n/a",(INDEX(Historical!$C$7:$C$1381,MATCH(B199,Historical!$B$7:$B$1403,0))/INDEX(Historical!$D$7:$D$1379,MATCH(B199,Historical!$B$7:$B$1403,0))-1)*100)</f>
        <v>23.52941176</v>
      </c>
      <c r="T199" s="108">
        <f t="array" ref="T199">IF(INDEX(Historical!$F$7:$F$1372,MATCH(B199,Historical!$B$7:$B$1403,0))=0,"n/a",((INDEX(Historical!$C$7:$C$1381,MATCH(B199,Historical!$B$7:$B$1403,0))/INDEX(Historical!$F$7:$F$1372,MATCH(B199,Historical!$B$7:$B$1403,0)))^(1/3)-1)*100)</f>
        <v>17.33438846</v>
      </c>
      <c r="U199" s="108">
        <f t="array" ref="U199">IF(INDEX(Historical!$H$7:$H$1372,MATCH(B199,Historical!$B$7:$B$1403,0))=0,"n/a",((INDEX(Historical!$C$7:$C$1381,MATCH(B199,Historical!$B$7:$B$1403,0))/INDEX(Historical!$H$7:$H$1372,MATCH(B199,Historical!$B$7:$B$1403,0)))^(1/5)-1)*100)</f>
        <v>12.47461131</v>
      </c>
      <c r="V199" s="108">
        <f t="array" ref="V199">IF(INDEX(Historical!$O$7:$O$1372,MATCH(B199,Historical!$B$7:$B$1403,0))=0,"n/a",((INDEX(Historical!$C$7:$C$1381,MATCH(B199,Historical!$B$7:$B$1403,0))/INDEX(Historical!$O$7:$O$1372,MATCH(B199,Historical!$B$7:$B$1403,0)))^(1/10)-1)*100)</f>
        <v>12.15820635</v>
      </c>
      <c r="W199" s="109">
        <f t="shared" si="5"/>
        <v>1.026023984</v>
      </c>
      <c r="X199" s="110">
        <f t="shared" si="6"/>
        <v>1.467601331</v>
      </c>
      <c r="Y199" s="99"/>
      <c r="Z199" s="103">
        <f t="shared" si="7"/>
        <v>43.27868852</v>
      </c>
      <c r="AA199" s="112">
        <f t="shared" si="8"/>
        <v>11.45901639</v>
      </c>
      <c r="AB199" s="73">
        <v>12.0</v>
      </c>
      <c r="AC199" s="102">
        <v>3.05</v>
      </c>
      <c r="AD199" s="102" t="s">
        <v>128</v>
      </c>
      <c r="AE199" s="102">
        <v>3.23</v>
      </c>
      <c r="AF199" s="102">
        <v>1.13</v>
      </c>
      <c r="AG199" s="102">
        <v>9.1</v>
      </c>
      <c r="AH199" s="102">
        <v>23.3</v>
      </c>
      <c r="AI199" s="102">
        <v>3.75</v>
      </c>
      <c r="AJ199" s="102">
        <v>8.5</v>
      </c>
      <c r="AK199" s="102" t="s">
        <v>128</v>
      </c>
      <c r="AL199" s="113">
        <v>226.48</v>
      </c>
      <c r="AM199" s="114">
        <v>0.8999999999999999</v>
      </c>
      <c r="AN199" s="102">
        <v>0.05</v>
      </c>
      <c r="AO199" s="115">
        <f t="shared" si="9"/>
        <v>4.792418955</v>
      </c>
      <c r="AP199" s="116">
        <f t="shared" si="10"/>
        <v>16.25143535</v>
      </c>
      <c r="AQ199" s="117">
        <f t="shared" si="11"/>
        <v>-24.13846378</v>
      </c>
      <c r="AR199" s="103">
        <f t="array" ref="AR199">INDEX(Historical!$C$7:$C$1381,MATCH(B199,Historical!$B$7:$B$1403,0))*IF(AH199="n/a",1.03,IF(AH199&lt;0,1.01,IF(AH199&gt;10,1.1,(1+AH199/100))))</f>
        <v>1.386</v>
      </c>
      <c r="AS199" s="112">
        <f t="shared" si="12"/>
        <v>1.437975</v>
      </c>
      <c r="AT199" s="112">
        <f t="shared" ref="AT199:AV199" si="207">IF($AK199="n/a",1.03*AS199,IF($AK199&lt;0,1.01*AS199,IF($AK199&gt;10,1.1*AS199,(1+$AK199/100)*AS199)))</f>
        <v>1.48111425</v>
      </c>
      <c r="AU199" s="112">
        <f t="shared" si="207"/>
        <v>1.525547678</v>
      </c>
      <c r="AV199" s="112">
        <f t="shared" si="207"/>
        <v>1.571314108</v>
      </c>
      <c r="AW199" s="103">
        <f t="shared" si="14"/>
        <v>7.401951035</v>
      </c>
      <c r="AX199" s="118">
        <f t="shared" si="15"/>
        <v>21.1786868</v>
      </c>
      <c r="AY199" s="119">
        <v>0.62</v>
      </c>
      <c r="AZ199" s="114">
        <v>5.91</v>
      </c>
      <c r="BA199" s="114">
        <v>-17.34</v>
      </c>
      <c r="BB199" s="114">
        <v>-8.85</v>
      </c>
      <c r="BC199" s="114">
        <v>-6.23</v>
      </c>
      <c r="BD199" s="42"/>
      <c r="BE199" s="17">
        <v>2010.0</v>
      </c>
      <c r="BF199" s="17">
        <f t="shared" si="16"/>
        <v>0</v>
      </c>
      <c r="BG199" s="120">
        <v>1.2</v>
      </c>
      <c r="BH199" s="15"/>
    </row>
    <row r="200" ht="11.25" customHeight="1">
      <c r="A200" s="55" t="s">
        <v>981</v>
      </c>
      <c r="B200" s="99" t="s">
        <v>982</v>
      </c>
      <c r="C200" s="100" t="s">
        <v>118</v>
      </c>
      <c r="D200" s="100" t="s">
        <v>983</v>
      </c>
      <c r="E200" s="101">
        <v>10.0</v>
      </c>
      <c r="F200" s="58">
        <v>415.0</v>
      </c>
      <c r="G200" s="58" t="s">
        <v>168</v>
      </c>
      <c r="H200" s="58" t="s">
        <v>168</v>
      </c>
      <c r="I200" s="150">
        <v>67.27</v>
      </c>
      <c r="J200" s="103">
        <f t="shared" si="2"/>
        <v>2.378474803</v>
      </c>
      <c r="K200" s="104">
        <v>0.4</v>
      </c>
      <c r="L200" s="73">
        <v>4.0</v>
      </c>
      <c r="M200" s="23">
        <f t="shared" si="3"/>
        <v>1.6</v>
      </c>
      <c r="N200" s="105" t="s">
        <v>636</v>
      </c>
      <c r="O200" s="106">
        <v>0.3</v>
      </c>
      <c r="P200" s="107">
        <v>43894.0</v>
      </c>
      <c r="Q200" s="107">
        <v>43909.0</v>
      </c>
      <c r="R200" s="23">
        <f t="shared" si="4"/>
        <v>33.33333333</v>
      </c>
      <c r="S200" s="108">
        <f t="array" ref="S200">IF(INDEX(Historical!$D$7:$D$1379,MATCH(B200,Historical!$B$7:$B$1403,0))=0,"n/a",(INDEX(Historical!$C$7:$C$1381,MATCH(B200,Historical!$B$7:$B$1403,0))/INDEX(Historical!$D$7:$D$1379,MATCH(B200,Historical!$B$7:$B$1403,0))-1)*100)</f>
        <v>50</v>
      </c>
      <c r="T200" s="108">
        <f t="array" ref="T200">IF(INDEX(Historical!$F$7:$F$1372,MATCH(B200,Historical!$B$7:$B$1403,0))=0,"n/a",((INDEX(Historical!$C$7:$C$1381,MATCH(B200,Historical!$B$7:$B$1403,0))/INDEX(Historical!$F$7:$F$1372,MATCH(B200,Historical!$B$7:$B$1403,0)))^(1/3)-1)*100)</f>
        <v>35.25287408</v>
      </c>
      <c r="U200" s="108">
        <f t="array" ref="U200">IF(INDEX(Historical!$H$7:$H$1372,MATCH(B200,Historical!$B$7:$B$1403,0))=0,"n/a",((INDEX(Historical!$C$7:$C$1381,MATCH(B200,Historical!$B$7:$B$1403,0))/INDEX(Historical!$H$7:$H$1372,MATCH(B200,Historical!$B$7:$B$1403,0)))^(1/5)-1)*100)</f>
        <v>26.53069817</v>
      </c>
      <c r="V200" s="108">
        <f t="array" ref="V200">IF(INDEX(Historical!$O$7:$O$1372,MATCH(B200,Historical!$B$7:$B$1403,0))=0,"n/a",((INDEX(Historical!$C$7:$C$1381,MATCH(B200,Historical!$B$7:$B$1403,0))/INDEX(Historical!$O$7:$O$1372,MATCH(B200,Historical!$B$7:$B$1403,0)))^(1/10)-1)*100)</f>
        <v>16.52545028</v>
      </c>
      <c r="W200" s="109">
        <f t="shared" si="5"/>
        <v>1.605444797</v>
      </c>
      <c r="X200" s="110">
        <f t="shared" si="6"/>
        <v>0.5550355266</v>
      </c>
      <c r="Y200" s="147"/>
      <c r="Z200" s="103">
        <f t="shared" si="7"/>
        <v>43.12668464</v>
      </c>
      <c r="AA200" s="112">
        <f t="shared" si="8"/>
        <v>18.13207547</v>
      </c>
      <c r="AB200" s="73">
        <v>12.0</v>
      </c>
      <c r="AC200" s="102">
        <v>3.71</v>
      </c>
      <c r="AD200" s="102">
        <v>1.21</v>
      </c>
      <c r="AE200" s="102">
        <v>0.62</v>
      </c>
      <c r="AF200" s="102">
        <v>672.7</v>
      </c>
      <c r="AG200" s="156">
        <v>199.70000000000002</v>
      </c>
      <c r="AH200" s="102">
        <v>14.7</v>
      </c>
      <c r="AI200" s="102">
        <v>12.35</v>
      </c>
      <c r="AJ200" s="102">
        <v>47.8</v>
      </c>
      <c r="AK200" s="102">
        <v>15.0</v>
      </c>
      <c r="AL200" s="113">
        <v>2680.0</v>
      </c>
      <c r="AM200" s="114">
        <v>2.1999999999999997</v>
      </c>
      <c r="AN200" s="102">
        <v>65.71</v>
      </c>
      <c r="AO200" s="115">
        <f t="shared" si="9"/>
        <v>10.7770975</v>
      </c>
      <c r="AP200" s="116">
        <f t="shared" si="10"/>
        <v>28.90917297</v>
      </c>
      <c r="AQ200" s="117">
        <f t="shared" si="11"/>
        <v>2228.322922</v>
      </c>
      <c r="AR200" s="103">
        <f t="array" ref="AR200">INDEX(Historical!$C$7:$C$1381,MATCH(B200,Historical!$B$7:$B$1403,0))*IF(AH200="n/a",1.03,IF(AH200&lt;0,1.01,IF(AH200&gt;10,1.1,(1+AH200/100))))</f>
        <v>1.32</v>
      </c>
      <c r="AS200" s="112">
        <f t="shared" si="12"/>
        <v>1.452</v>
      </c>
      <c r="AT200" s="112">
        <f t="shared" ref="AT200:AV200" si="208">IF($AK200="n/a",1.03*AS200,IF($AK200&lt;0,1.01*AS200,IF($AK200&gt;10,1.1*AS200,(1+$AK200/100)*AS200)))</f>
        <v>1.5972</v>
      </c>
      <c r="AU200" s="112">
        <f t="shared" si="208"/>
        <v>1.75692</v>
      </c>
      <c r="AV200" s="112">
        <f t="shared" si="208"/>
        <v>1.932612</v>
      </c>
      <c r="AW200" s="103">
        <f t="shared" si="14"/>
        <v>8.058732</v>
      </c>
      <c r="AX200" s="118">
        <f t="shared" si="15"/>
        <v>11.97968188</v>
      </c>
      <c r="AY200" s="119">
        <v>0.86</v>
      </c>
      <c r="AZ200" s="114">
        <v>2.4699999999999998</v>
      </c>
      <c r="BA200" s="114">
        <v>-53.580000000000005</v>
      </c>
      <c r="BB200" s="114">
        <v>-20.75</v>
      </c>
      <c r="BC200" s="114">
        <v>-31.740000000000002</v>
      </c>
      <c r="BD200" s="42"/>
      <c r="BE200" s="17">
        <v>2011.0</v>
      </c>
      <c r="BF200" s="17">
        <f t="shared" si="16"/>
        <v>0</v>
      </c>
      <c r="BG200" s="120">
        <v>11.200000000000001</v>
      </c>
      <c r="BH200" s="15"/>
    </row>
    <row r="201" ht="11.25" customHeight="1">
      <c r="A201" s="155" t="s">
        <v>984</v>
      </c>
      <c r="B201" s="99" t="s">
        <v>985</v>
      </c>
      <c r="C201" s="100" t="s">
        <v>125</v>
      </c>
      <c r="D201" s="100" t="s">
        <v>731</v>
      </c>
      <c r="E201" s="101">
        <v>20.0</v>
      </c>
      <c r="F201" s="58">
        <v>173.0</v>
      </c>
      <c r="G201" s="58" t="s">
        <v>168</v>
      </c>
      <c r="H201" s="58" t="s">
        <v>168</v>
      </c>
      <c r="I201" s="150">
        <v>24.52</v>
      </c>
      <c r="J201" s="103">
        <f t="shared" si="2"/>
        <v>6.117455139</v>
      </c>
      <c r="K201" s="104">
        <v>0.375</v>
      </c>
      <c r="L201" s="73">
        <v>4.0</v>
      </c>
      <c r="M201" s="23">
        <f t="shared" si="3"/>
        <v>1.5</v>
      </c>
      <c r="N201" s="105" t="s">
        <v>629</v>
      </c>
      <c r="O201" s="106">
        <v>0.37</v>
      </c>
      <c r="P201" s="107">
        <v>43888.0</v>
      </c>
      <c r="Q201" s="107">
        <v>43901.0</v>
      </c>
      <c r="R201" s="23">
        <f t="shared" si="4"/>
        <v>1.351351351</v>
      </c>
      <c r="S201" s="108">
        <f t="array" ref="S201">IF(INDEX(Historical!$D$7:$D$1379,MATCH(B201,Historical!$B$7:$B$1403,0))=0,"n/a",(INDEX(Historical!$C$7:$C$1381,MATCH(B201,Historical!$B$7:$B$1403,0))/INDEX(Historical!$D$7:$D$1379,MATCH(B201,Historical!$B$7:$B$1403,0))-1)*100)</f>
        <v>1.369863014</v>
      </c>
      <c r="T201" s="108">
        <f t="array" ref="T201">IF(INDEX(Historical!$F$7:$F$1372,MATCH(B201,Historical!$B$7:$B$1403,0))=0,"n/a",((INDEX(Historical!$C$7:$C$1381,MATCH(B201,Historical!$B$7:$B$1403,0))/INDEX(Historical!$F$7:$F$1372,MATCH(B201,Historical!$B$7:$B$1403,0)))^(1/3)-1)*100)</f>
        <v>1.389066312</v>
      </c>
      <c r="U201" s="108">
        <f t="array" ref="U201">IF(INDEX(Historical!$H$7:$H$1372,MATCH(B201,Historical!$B$7:$B$1403,0))=0,"n/a",((INDEX(Historical!$C$7:$C$1381,MATCH(B201,Historical!$B$7:$B$1403,0))/INDEX(Historical!$H$7:$H$1372,MATCH(B201,Historical!$B$7:$B$1403,0)))^(1/5)-1)*100)</f>
        <v>1.409005993</v>
      </c>
      <c r="V201" s="108">
        <f t="array" ref="V201">IF(INDEX(Historical!$O$7:$O$1372,MATCH(B201,Historical!$B$7:$B$1403,0))=0,"n/a",((INDEX(Historical!$C$7:$C$1381,MATCH(B201,Historical!$B$7:$B$1403,0))/INDEX(Historical!$O$7:$O$1372,MATCH(B201,Historical!$B$7:$B$1403,0)))^(1/10)-1)*100)</f>
        <v>12.39587907</v>
      </c>
      <c r="W201" s="109">
        <f t="shared" si="5"/>
        <v>0.1136672909</v>
      </c>
      <c r="X201" s="110" t="str">
        <f t="shared" si="6"/>
        <v>n/a</v>
      </c>
      <c r="Y201" s="149"/>
      <c r="Z201" s="103">
        <f t="shared" si="7"/>
        <v>48.38709677</v>
      </c>
      <c r="AA201" s="112">
        <f t="shared" si="8"/>
        <v>7.909677419</v>
      </c>
      <c r="AB201" s="73">
        <v>12.0</v>
      </c>
      <c r="AC201" s="102">
        <v>3.1</v>
      </c>
      <c r="AD201" s="102" t="s">
        <v>128</v>
      </c>
      <c r="AE201" s="102">
        <v>0.56</v>
      </c>
      <c r="AF201" s="102">
        <v>1.56</v>
      </c>
      <c r="AG201" s="102">
        <v>20.599999999999998</v>
      </c>
      <c r="AH201" s="102">
        <v>43.8</v>
      </c>
      <c r="AI201" s="102">
        <v>19.689999999999998</v>
      </c>
      <c r="AJ201" s="102">
        <v>0.0</v>
      </c>
      <c r="AK201" s="102">
        <v>-2.35</v>
      </c>
      <c r="AL201" s="113">
        <v>1360.0</v>
      </c>
      <c r="AM201" s="114">
        <v>0.2</v>
      </c>
      <c r="AN201" s="102">
        <v>0.41</v>
      </c>
      <c r="AO201" s="115">
        <f t="shared" si="9"/>
        <v>-0.383216288</v>
      </c>
      <c r="AP201" s="116">
        <f t="shared" si="10"/>
        <v>7.526461131</v>
      </c>
      <c r="AQ201" s="117">
        <f t="shared" si="11"/>
        <v>-25.94567527</v>
      </c>
      <c r="AR201" s="103">
        <f t="array" ref="AR201">INDEX(Historical!$C$7:$C$1381,MATCH(B201,Historical!$B$7:$B$1403,0))*IF(AH201="n/a",1.03,IF(AH201&lt;0,1.01,IF(AH201&gt;10,1.1,(1+AH201/100))))</f>
        <v>1.628</v>
      </c>
      <c r="AS201" s="112">
        <f t="shared" si="12"/>
        <v>1.7908</v>
      </c>
      <c r="AT201" s="112">
        <f t="shared" ref="AT201:AV201" si="209">IF($AK201="n/a",1.03*AS201,IF($AK201&lt;0,1.01*AS201,IF($AK201&gt;10,1.1*AS201,(1+$AK201/100)*AS201)))</f>
        <v>1.808708</v>
      </c>
      <c r="AU201" s="112">
        <f t="shared" si="209"/>
        <v>1.82679508</v>
      </c>
      <c r="AV201" s="112">
        <f t="shared" si="209"/>
        <v>1.845063031</v>
      </c>
      <c r="AW201" s="103">
        <f t="shared" si="14"/>
        <v>8.899366111</v>
      </c>
      <c r="AX201" s="118">
        <f t="shared" si="15"/>
        <v>36.2943153</v>
      </c>
      <c r="AY201" s="119">
        <v>0.52</v>
      </c>
      <c r="AZ201" s="114">
        <v>2.29</v>
      </c>
      <c r="BA201" s="114">
        <v>-62.22</v>
      </c>
      <c r="BB201" s="114">
        <v>-32.690000000000005</v>
      </c>
      <c r="BC201" s="114">
        <v>-41.03</v>
      </c>
      <c r="BD201" s="42"/>
      <c r="BE201" s="17">
        <v>2001.0</v>
      </c>
      <c r="BF201" s="17">
        <f t="shared" si="16"/>
        <v>2</v>
      </c>
      <c r="BG201" s="120">
        <v>9.8</v>
      </c>
      <c r="BH201" s="15"/>
    </row>
    <row r="202" ht="11.25" customHeight="1">
      <c r="A202" s="55" t="s">
        <v>986</v>
      </c>
      <c r="B202" s="99" t="s">
        <v>987</v>
      </c>
      <c r="C202" s="100" t="s">
        <v>136</v>
      </c>
      <c r="D202" s="100" t="s">
        <v>391</v>
      </c>
      <c r="E202" s="101">
        <v>11.0</v>
      </c>
      <c r="F202" s="58">
        <v>322.0</v>
      </c>
      <c r="G202" s="58" t="s">
        <v>121</v>
      </c>
      <c r="H202" s="58" t="s">
        <v>121</v>
      </c>
      <c r="I202" s="150">
        <v>13.89</v>
      </c>
      <c r="J202" s="103">
        <f t="shared" si="2"/>
        <v>5.471562275</v>
      </c>
      <c r="K202" s="104">
        <v>0.19</v>
      </c>
      <c r="L202" s="73">
        <v>4.0</v>
      </c>
      <c r="M202" s="23">
        <f t="shared" si="3"/>
        <v>0.76</v>
      </c>
      <c r="N202" s="105" t="s">
        <v>147</v>
      </c>
      <c r="O202" s="106">
        <v>0.18</v>
      </c>
      <c r="P202" s="107">
        <v>43866.0</v>
      </c>
      <c r="Q202" s="107">
        <v>43875.0</v>
      </c>
      <c r="R202" s="23">
        <f t="shared" si="4"/>
        <v>5.555555556</v>
      </c>
      <c r="S202" s="108">
        <f t="array" ref="S202">IF(INDEX(Historical!$D$7:$D$1379,MATCH(B202,Historical!$B$7:$B$1403,0))=0,"n/a",(INDEX(Historical!$C$7:$C$1381,MATCH(B202,Historical!$B$7:$B$1403,0))/INDEX(Historical!$D$7:$D$1379,MATCH(B202,Historical!$B$7:$B$1403,0))-1)*100)</f>
        <v>5.882352941</v>
      </c>
      <c r="T202" s="108">
        <f t="array" ref="T202">IF(INDEX(Historical!$F$7:$F$1372,MATCH(B202,Historical!$B$7:$B$1403,0))=0,"n/a",((INDEX(Historical!$C$7:$C$1381,MATCH(B202,Historical!$B$7:$B$1403,0))/INDEX(Historical!$F$7:$F$1372,MATCH(B202,Historical!$B$7:$B$1403,0)))^(1/3)-1)*100)</f>
        <v>6.265856918</v>
      </c>
      <c r="U202" s="108">
        <f t="array" ref="U202">IF(INDEX(Historical!$H$7:$H$1372,MATCH(B202,Historical!$B$7:$B$1403,0))=0,"n/a",((INDEX(Historical!$C$7:$C$1381,MATCH(B202,Historical!$B$7:$B$1403,0))/INDEX(Historical!$H$7:$H$1372,MATCH(B202,Historical!$B$7:$B$1403,0)))^(1/5)-1)*100)</f>
        <v>6.724918188</v>
      </c>
      <c r="V202" s="108">
        <f t="array" ref="V202">IF(INDEX(Historical!$O$7:$O$1372,MATCH(B202,Historical!$B$7:$B$1403,0))=0,"n/a",((INDEX(Historical!$C$7:$C$1381,MATCH(B202,Historical!$B$7:$B$1403,0))/INDEX(Historical!$O$7:$O$1372,MATCH(B202,Historical!$B$7:$B$1403,0)))^(1/10)-1)*100)</f>
        <v>6.292408327</v>
      </c>
      <c r="W202" s="109">
        <f t="shared" si="5"/>
        <v>1.068735187</v>
      </c>
      <c r="X202" s="110">
        <f t="shared" si="6"/>
        <v>0.9607025983</v>
      </c>
      <c r="Y202" s="147"/>
      <c r="Z202" s="103">
        <f t="shared" si="7"/>
        <v>73.07692308</v>
      </c>
      <c r="AA202" s="112">
        <f t="shared" si="8"/>
        <v>13.35576923</v>
      </c>
      <c r="AB202" s="73">
        <v>12.0</v>
      </c>
      <c r="AC202" s="102">
        <v>1.04</v>
      </c>
      <c r="AD202" s="102">
        <v>1.9</v>
      </c>
      <c r="AE202" s="102">
        <v>3.57</v>
      </c>
      <c r="AF202" s="102">
        <v>1.08</v>
      </c>
      <c r="AG202" s="102">
        <v>8.0</v>
      </c>
      <c r="AH202" s="102">
        <v>14.299999999999999</v>
      </c>
      <c r="AI202" s="102">
        <v>5.57</v>
      </c>
      <c r="AJ202" s="102">
        <v>7.000000000000001</v>
      </c>
      <c r="AK202" s="102">
        <v>7.000000000000001</v>
      </c>
      <c r="AL202" s="113">
        <v>1490.0</v>
      </c>
      <c r="AM202" s="114">
        <v>0.4</v>
      </c>
      <c r="AN202" s="102">
        <v>0.28</v>
      </c>
      <c r="AO202" s="115">
        <f t="shared" si="9"/>
        <v>-1.159288768</v>
      </c>
      <c r="AP202" s="116">
        <f t="shared" si="10"/>
        <v>12.19648046</v>
      </c>
      <c r="AQ202" s="117">
        <f t="shared" si="11"/>
        <v>-19.9327206</v>
      </c>
      <c r="AR202" s="103">
        <f t="array" ref="AR202">INDEX(Historical!$C$7:$C$1381,MATCH(B202,Historical!$B$7:$B$1403,0))*IF(AH202="n/a",1.03,IF(AH202&lt;0,1.01,IF(AH202&gt;10,1.1,(1+AH202/100))))</f>
        <v>0.792</v>
      </c>
      <c r="AS202" s="112">
        <f t="shared" si="12"/>
        <v>0.8361144</v>
      </c>
      <c r="AT202" s="112">
        <f t="shared" ref="AT202:AV202" si="210">IF($AK202="n/a",1.03*AS202,IF($AK202&lt;0,1.01*AS202,IF($AK202&gt;10,1.1*AS202,(1+$AK202/100)*AS202)))</f>
        <v>0.894642408</v>
      </c>
      <c r="AU202" s="112">
        <f t="shared" si="210"/>
        <v>0.9572673766</v>
      </c>
      <c r="AV202" s="112">
        <f t="shared" si="210"/>
        <v>1.024276093</v>
      </c>
      <c r="AW202" s="103">
        <f t="shared" si="14"/>
        <v>4.504300277</v>
      </c>
      <c r="AX202" s="118">
        <f t="shared" si="15"/>
        <v>32.42836773</v>
      </c>
      <c r="AY202" s="119">
        <v>0.62</v>
      </c>
      <c r="AZ202" s="114">
        <v>-3.6799999999999997</v>
      </c>
      <c r="BA202" s="114">
        <v>-25.840000000000003</v>
      </c>
      <c r="BB202" s="114">
        <v>-13.669999999999998</v>
      </c>
      <c r="BC202" s="114">
        <v>-16.42</v>
      </c>
      <c r="BD202" s="42"/>
      <c r="BE202" s="17">
        <v>2010.0</v>
      </c>
      <c r="BF202" s="17">
        <f t="shared" si="16"/>
        <v>0</v>
      </c>
      <c r="BG202" s="120">
        <v>1.0</v>
      </c>
      <c r="BH202" s="15"/>
    </row>
    <row r="203" ht="11.25" customHeight="1">
      <c r="A203" s="155" t="s">
        <v>988</v>
      </c>
      <c r="B203" s="99" t="s">
        <v>989</v>
      </c>
      <c r="C203" s="100" t="s">
        <v>158</v>
      </c>
      <c r="D203" s="100" t="s">
        <v>190</v>
      </c>
      <c r="E203" s="101">
        <v>16.0</v>
      </c>
      <c r="F203" s="58">
        <v>251.0</v>
      </c>
      <c r="G203" s="58" t="s">
        <v>121</v>
      </c>
      <c r="H203" s="58" t="s">
        <v>121</v>
      </c>
      <c r="I203" s="150">
        <v>70.34</v>
      </c>
      <c r="J203" s="103">
        <f t="shared" si="2"/>
        <v>3.411998863</v>
      </c>
      <c r="K203" s="104">
        <v>0.6</v>
      </c>
      <c r="L203" s="73">
        <v>4.0</v>
      </c>
      <c r="M203" s="23">
        <f t="shared" si="3"/>
        <v>2.4</v>
      </c>
      <c r="N203" s="105" t="s">
        <v>409</v>
      </c>
      <c r="O203" s="106">
        <v>0.575</v>
      </c>
      <c r="P203" s="107">
        <v>43902.0</v>
      </c>
      <c r="Q203" s="107">
        <v>43921.0</v>
      </c>
      <c r="R203" s="23">
        <f t="shared" si="4"/>
        <v>4.347826087</v>
      </c>
      <c r="S203" s="108">
        <f t="array" ref="S203">IF(INDEX(Historical!$D$7:$D$1379,MATCH(B203,Historical!$B$7:$B$1403,0))=0,"n/a",(INDEX(Historical!$C$7:$C$1381,MATCH(B203,Historical!$B$7:$B$1403,0))/INDEX(Historical!$D$7:$D$1379,MATCH(B203,Historical!$B$7:$B$1403,0))-1)*100)</f>
        <v>4.545454545</v>
      </c>
      <c r="T203" s="108">
        <f t="array" ref="T203">IF(INDEX(Historical!$F$7:$F$1372,MATCH(B203,Historical!$B$7:$B$1403,0))=0,"n/a",((INDEX(Historical!$C$7:$C$1381,MATCH(B203,Historical!$B$7:$B$1403,0))/INDEX(Historical!$F$7:$F$1372,MATCH(B203,Historical!$B$7:$B$1403,0)))^(1/3)-1)*100)</f>
        <v>4.768955317</v>
      </c>
      <c r="U203" s="108">
        <f t="array" ref="U203">IF(INDEX(Historical!$H$7:$H$1372,MATCH(B203,Historical!$B$7:$B$1403,0))=0,"n/a",((INDEX(Historical!$C$7:$C$1381,MATCH(B203,Historical!$B$7:$B$1403,0))/INDEX(Historical!$H$7:$H$1372,MATCH(B203,Historical!$B$7:$B$1403,0)))^(1/5)-1)*100)</f>
        <v>7.528000641</v>
      </c>
      <c r="V203" s="108">
        <f t="array" ref="V203">IF(INDEX(Historical!$O$7:$O$1372,MATCH(B203,Historical!$B$7:$B$1403,0))=0,"n/a",((INDEX(Historical!$C$7:$C$1381,MATCH(B203,Historical!$B$7:$B$1403,0))/INDEX(Historical!$O$7:$O$1372,MATCH(B203,Historical!$B$7:$B$1403,0)))^(1/10)-1)*100)</f>
        <v>5.550988226</v>
      </c>
      <c r="W203" s="109">
        <f t="shared" si="5"/>
        <v>1.356155037</v>
      </c>
      <c r="X203" s="110">
        <f t="shared" si="6"/>
        <v>1.297931145</v>
      </c>
      <c r="Y203" s="149"/>
      <c r="Z203" s="103">
        <f t="shared" si="7"/>
        <v>60.30150754</v>
      </c>
      <c r="AA203" s="112">
        <f t="shared" si="8"/>
        <v>17.67336683</v>
      </c>
      <c r="AB203" s="73">
        <v>12.0</v>
      </c>
      <c r="AC203" s="102">
        <v>3.98</v>
      </c>
      <c r="AD203" s="102">
        <v>4.66</v>
      </c>
      <c r="AE203" s="102">
        <v>2.85</v>
      </c>
      <c r="AF203" s="102">
        <v>1.74</v>
      </c>
      <c r="AG203" s="102">
        <v>10.100000000000001</v>
      </c>
      <c r="AH203" s="102">
        <v>12.8</v>
      </c>
      <c r="AI203" s="102">
        <v>4.29</v>
      </c>
      <c r="AJ203" s="102">
        <v>5.800000000000001</v>
      </c>
      <c r="AK203" s="102">
        <v>3.7900000000000005</v>
      </c>
      <c r="AL203" s="113">
        <v>3590.0</v>
      </c>
      <c r="AM203" s="114">
        <v>0.8</v>
      </c>
      <c r="AN203" s="102">
        <v>1.1</v>
      </c>
      <c r="AO203" s="115">
        <f t="shared" si="9"/>
        <v>-6.733367331</v>
      </c>
      <c r="AP203" s="116">
        <f t="shared" si="10"/>
        <v>10.9399995</v>
      </c>
      <c r="AQ203" s="117">
        <f t="shared" si="11"/>
        <v>16.90767163</v>
      </c>
      <c r="AR203" s="103">
        <f t="array" ref="AR203">INDEX(Historical!$C$7:$C$1381,MATCH(B203,Historical!$B$7:$B$1403,0))*IF(AH203="n/a",1.03,IF(AH203&lt;0,1.01,IF(AH203&gt;10,1.1,(1+AH203/100))))</f>
        <v>2.53</v>
      </c>
      <c r="AS203" s="112">
        <f t="shared" si="12"/>
        <v>2.638537</v>
      </c>
      <c r="AT203" s="112">
        <f t="shared" ref="AT203:AV203" si="211">IF($AK203="n/a",1.03*AS203,IF($AK203&lt;0,1.01*AS203,IF($AK203&gt;10,1.1*AS203,(1+$AK203/100)*AS203)))</f>
        <v>2.738537552</v>
      </c>
      <c r="AU203" s="112">
        <f t="shared" si="211"/>
        <v>2.842328126</v>
      </c>
      <c r="AV203" s="112">
        <f t="shared" si="211"/>
        <v>2.950052361</v>
      </c>
      <c r="AW203" s="103">
        <f t="shared" si="14"/>
        <v>13.69945504</v>
      </c>
      <c r="AX203" s="118">
        <f t="shared" si="15"/>
        <v>19.47605209</v>
      </c>
      <c r="AY203" s="119">
        <v>0.24</v>
      </c>
      <c r="AZ203" s="114">
        <v>4.43</v>
      </c>
      <c r="BA203" s="114">
        <v>-12.64</v>
      </c>
      <c r="BB203" s="114">
        <v>-5.87</v>
      </c>
      <c r="BC203" s="114">
        <v>-3.38</v>
      </c>
      <c r="BD203" s="42"/>
      <c r="BE203" s="17">
        <v>2005.0</v>
      </c>
      <c r="BF203" s="17">
        <f t="shared" si="16"/>
        <v>1</v>
      </c>
      <c r="BG203" s="120">
        <v>3.5000000000000004</v>
      </c>
      <c r="BH203" s="15"/>
    </row>
    <row r="204" ht="11.25" customHeight="1">
      <c r="A204" s="55" t="s">
        <v>990</v>
      </c>
      <c r="B204" s="99" t="s">
        <v>991</v>
      </c>
      <c r="C204" s="100" t="s">
        <v>136</v>
      </c>
      <c r="D204" s="100" t="s">
        <v>153</v>
      </c>
      <c r="E204" s="101">
        <v>22.0</v>
      </c>
      <c r="F204" s="58">
        <v>158.0</v>
      </c>
      <c r="G204" s="58" t="s">
        <v>121</v>
      </c>
      <c r="H204" s="58" t="s">
        <v>121</v>
      </c>
      <c r="I204" s="150">
        <v>30.88</v>
      </c>
      <c r="J204" s="103">
        <f t="shared" si="2"/>
        <v>3.238341969</v>
      </c>
      <c r="K204" s="144">
        <v>0.25</v>
      </c>
      <c r="L204" s="73">
        <v>4.0</v>
      </c>
      <c r="M204" s="23">
        <f t="shared" si="3"/>
        <v>1</v>
      </c>
      <c r="N204" s="105" t="s">
        <v>465</v>
      </c>
      <c r="O204" s="145">
        <v>0.24</v>
      </c>
      <c r="P204" s="107">
        <v>43843.0</v>
      </c>
      <c r="Q204" s="107">
        <v>43863.0</v>
      </c>
      <c r="R204" s="23">
        <f t="shared" si="4"/>
        <v>4.166666667</v>
      </c>
      <c r="S204" s="108">
        <f t="array" ref="S204">IF(INDEX(Historical!$D$7:$D$1379,MATCH(B204,Historical!$B$7:$B$1403,0))=0,"n/a",(INDEX(Historical!$C$7:$C$1381,MATCH(B204,Historical!$B$7:$B$1403,0))/INDEX(Historical!$D$7:$D$1379,MATCH(B204,Historical!$B$7:$B$1403,0))-1)*100)</f>
        <v>9.090909091</v>
      </c>
      <c r="T204" s="108">
        <f t="array" ref="T204">IF(INDEX(Historical!$F$7:$F$1372,MATCH(B204,Historical!$B$7:$B$1403,0))=0,"n/a",((INDEX(Historical!$C$7:$C$1381,MATCH(B204,Historical!$B$7:$B$1403,0))/INDEX(Historical!$F$7:$F$1372,MATCH(B204,Historical!$B$7:$B$1403,0)))^(1/3)-1)*100)</f>
        <v>5.110701767</v>
      </c>
      <c r="U204" s="108">
        <f t="array" ref="U204">IF(INDEX(Historical!$H$7:$H$1372,MATCH(B204,Historical!$B$7:$B$1403,0))=0,"n/a",((INDEX(Historical!$C$7:$C$1381,MATCH(B204,Historical!$B$7:$B$1403,0))/INDEX(Historical!$H$7:$H$1372,MATCH(B204,Historical!$B$7:$B$1403,0)))^(1/5)-1)*100)</f>
        <v>3.713728934</v>
      </c>
      <c r="V204" s="108">
        <f t="array" ref="V204">IF(INDEX(Historical!$O$7:$O$1372,MATCH(B204,Historical!$B$7:$B$1403,0))=0,"n/a",((INDEX(Historical!$C$7:$C$1381,MATCH(B204,Historical!$B$7:$B$1403,0))/INDEX(Historical!$O$7:$O$1372,MATCH(B204,Historical!$B$7:$B$1403,0)))^(1/10)-1)*100)</f>
        <v>3.904209397</v>
      </c>
      <c r="W204" s="109">
        <f t="shared" si="5"/>
        <v>0.9512115145</v>
      </c>
      <c r="X204" s="110">
        <f t="shared" si="6"/>
        <v>0.5382215846</v>
      </c>
      <c r="Y204" s="163"/>
      <c r="Z204" s="103">
        <f t="shared" si="7"/>
        <v>44.44444444</v>
      </c>
      <c r="AA204" s="112">
        <f t="shared" si="8"/>
        <v>13.72444444</v>
      </c>
      <c r="AB204" s="73">
        <v>12.0</v>
      </c>
      <c r="AC204" s="102">
        <v>2.25</v>
      </c>
      <c r="AD204" s="102" t="s">
        <v>128</v>
      </c>
      <c r="AE204" s="102">
        <v>4.11</v>
      </c>
      <c r="AF204" s="102">
        <v>1.43</v>
      </c>
      <c r="AG204" s="102">
        <v>10.6</v>
      </c>
      <c r="AH204" s="102">
        <v>20.9</v>
      </c>
      <c r="AI204" s="102" t="s">
        <v>128</v>
      </c>
      <c r="AJ204" s="102">
        <v>6.9</v>
      </c>
      <c r="AK204" s="102" t="s">
        <v>128</v>
      </c>
      <c r="AL204" s="113">
        <v>194.24</v>
      </c>
      <c r="AM204" s="114">
        <v>5.0</v>
      </c>
      <c r="AN204" s="102">
        <v>0.0</v>
      </c>
      <c r="AO204" s="115">
        <f t="shared" si="9"/>
        <v>-6.772373542</v>
      </c>
      <c r="AP204" s="116">
        <f t="shared" si="10"/>
        <v>6.952070903</v>
      </c>
      <c r="AQ204" s="117">
        <f t="shared" si="11"/>
        <v>-6.604888171</v>
      </c>
      <c r="AR204" s="103">
        <f t="array" ref="AR204">INDEX(Historical!$C$7:$C$1381,MATCH(B204,Historical!$B$7:$B$1403,0))*IF(AH204="n/a",1.03,IF(AH204&lt;0,1.01,IF(AH204&gt;10,1.1,(1+AH204/100))))</f>
        <v>1.056</v>
      </c>
      <c r="AS204" s="112">
        <f t="shared" si="12"/>
        <v>1.08768</v>
      </c>
      <c r="AT204" s="112">
        <f t="shared" ref="AT204:AV204" si="212">IF($AK204="n/a",1.03*AS204,IF($AK204&lt;0,1.01*AS204,IF($AK204&gt;10,1.1*AS204,(1+$AK204/100)*AS204)))</f>
        <v>1.1203104</v>
      </c>
      <c r="AU204" s="112">
        <f t="shared" si="212"/>
        <v>1.153919712</v>
      </c>
      <c r="AV204" s="112">
        <f t="shared" si="212"/>
        <v>1.188537303</v>
      </c>
      <c r="AW204" s="103">
        <f t="shared" si="14"/>
        <v>5.606447415</v>
      </c>
      <c r="AX204" s="118">
        <f t="shared" si="15"/>
        <v>18.15559396</v>
      </c>
      <c r="AY204" s="119">
        <v>0.48</v>
      </c>
      <c r="AZ204" s="114">
        <v>7.22</v>
      </c>
      <c r="BA204" s="114">
        <v>-22.2</v>
      </c>
      <c r="BB204" s="114">
        <v>-15.17</v>
      </c>
      <c r="BC204" s="114">
        <v>-8.6</v>
      </c>
      <c r="BD204" s="42"/>
      <c r="BE204" s="17">
        <v>2000.0</v>
      </c>
      <c r="BF204" s="17">
        <f t="shared" si="16"/>
        <v>2</v>
      </c>
      <c r="BG204" s="120">
        <v>1.0999999999999999</v>
      </c>
      <c r="BH204" s="15"/>
    </row>
    <row r="205" ht="11.25" customHeight="1">
      <c r="A205" s="155" t="s">
        <v>992</v>
      </c>
      <c r="B205" s="99" t="s">
        <v>993</v>
      </c>
      <c r="C205" s="100" t="s">
        <v>125</v>
      </c>
      <c r="D205" s="100" t="s">
        <v>221</v>
      </c>
      <c r="E205" s="101">
        <v>17.0</v>
      </c>
      <c r="F205" s="58">
        <v>210.0</v>
      </c>
      <c r="G205" s="58" t="s">
        <v>168</v>
      </c>
      <c r="H205" s="58" t="s">
        <v>168</v>
      </c>
      <c r="I205" s="150">
        <v>30.43</v>
      </c>
      <c r="J205" s="103">
        <f t="shared" si="2"/>
        <v>3.286230693</v>
      </c>
      <c r="K205" s="104">
        <v>0.25</v>
      </c>
      <c r="L205" s="73">
        <v>4.0</v>
      </c>
      <c r="M205" s="23">
        <f t="shared" si="3"/>
        <v>1</v>
      </c>
      <c r="N205" s="105" t="s">
        <v>138</v>
      </c>
      <c r="O205" s="106">
        <v>0.24</v>
      </c>
      <c r="P205" s="107">
        <v>43692.0</v>
      </c>
      <c r="Q205" s="107">
        <v>43707.0</v>
      </c>
      <c r="R205" s="23">
        <f t="shared" si="4"/>
        <v>4.166666667</v>
      </c>
      <c r="S205" s="108">
        <f t="array" ref="S205">IF(INDEX(Historical!$D$7:$D$1379,MATCH(B205,Historical!$B$7:$B$1403,0))=0,"n/a",(INDEX(Historical!$C$7:$C$1381,MATCH(B205,Historical!$B$7:$B$1403,0))/INDEX(Historical!$D$7:$D$1379,MATCH(B205,Historical!$B$7:$B$1403,0))-1)*100)</f>
        <v>4.255319149</v>
      </c>
      <c r="T205" s="108">
        <f t="array" ref="T205">IF(INDEX(Historical!$F$7:$F$1372,MATCH(B205,Historical!$B$7:$B$1403,0))=0,"n/a",((INDEX(Historical!$C$7:$C$1381,MATCH(B205,Historical!$B$7:$B$1403,0))/INDEX(Historical!$F$7:$F$1372,MATCH(B205,Historical!$B$7:$B$1403,0)))^(1/3)-1)*100)</f>
        <v>4.450183706</v>
      </c>
      <c r="U205" s="108">
        <f t="array" ref="U205">IF(INDEX(Historical!$H$7:$H$1372,MATCH(B205,Historical!$B$7:$B$1403,0))=0,"n/a",((INDEX(Historical!$C$7:$C$1381,MATCH(B205,Historical!$B$7:$B$1403,0))/INDEX(Historical!$H$7:$H$1372,MATCH(B205,Historical!$B$7:$B$1403,0)))^(1/5)-1)*100)</f>
        <v>4.670981026</v>
      </c>
      <c r="V205" s="108">
        <f t="array" ref="V205">IF(INDEX(Historical!$O$7:$O$1372,MATCH(B205,Historical!$B$7:$B$1403,0))=0,"n/a",((INDEX(Historical!$C$7:$C$1381,MATCH(B205,Historical!$B$7:$B$1403,0))/INDEX(Historical!$O$7:$O$1372,MATCH(B205,Historical!$B$7:$B$1403,0)))^(1/10)-1)*100)</f>
        <v>5.385244684</v>
      </c>
      <c r="W205" s="109">
        <f t="shared" si="5"/>
        <v>0.8673665357</v>
      </c>
      <c r="X205" s="110">
        <f t="shared" si="6"/>
        <v>0.6398604145</v>
      </c>
      <c r="Y205" s="159"/>
      <c r="Z205" s="103">
        <f t="shared" si="7"/>
        <v>49.5049505</v>
      </c>
      <c r="AA205" s="112">
        <f t="shared" si="8"/>
        <v>15.06435644</v>
      </c>
      <c r="AB205" s="73">
        <v>7.0</v>
      </c>
      <c r="AC205" s="102">
        <v>2.02</v>
      </c>
      <c r="AD205" s="102" t="s">
        <v>128</v>
      </c>
      <c r="AE205" s="102">
        <v>0.82</v>
      </c>
      <c r="AF205" s="102">
        <v>1.59</v>
      </c>
      <c r="AG205" s="102" t="s">
        <v>128</v>
      </c>
      <c r="AH205" s="102">
        <v>0.2</v>
      </c>
      <c r="AI205" s="102" t="s">
        <v>128</v>
      </c>
      <c r="AJ205" s="102">
        <v>7.3</v>
      </c>
      <c r="AK205" s="102" t="s">
        <v>128</v>
      </c>
      <c r="AL205" s="113">
        <v>232.49</v>
      </c>
      <c r="AM205" s="114">
        <v>0.8999999999999999</v>
      </c>
      <c r="AN205" s="102">
        <v>0.02</v>
      </c>
      <c r="AO205" s="115">
        <f t="shared" si="9"/>
        <v>-7.107144716</v>
      </c>
      <c r="AP205" s="116">
        <f t="shared" si="10"/>
        <v>7.957211719</v>
      </c>
      <c r="AQ205" s="117">
        <f t="shared" si="11"/>
        <v>3.17692837</v>
      </c>
      <c r="AR205" s="103">
        <f t="array" ref="AR205">INDEX(Historical!$C$7:$C$1381,MATCH(B205,Historical!$B$7:$B$1403,0))*IF(AH205="n/a",1.03,IF(AH205&lt;0,1.01,IF(AH205&gt;10,1.1,(1+AH205/100))))</f>
        <v>0.98196</v>
      </c>
      <c r="AS205" s="112">
        <f t="shared" si="12"/>
        <v>1.0114188</v>
      </c>
      <c r="AT205" s="112">
        <f t="shared" ref="AT205:AV205" si="213">IF($AK205="n/a",1.03*AS205,IF($AK205&lt;0,1.01*AS205,IF($AK205&gt;10,1.1*AS205,(1+$AK205/100)*AS205)))</f>
        <v>1.041761364</v>
      </c>
      <c r="AU205" s="112">
        <f t="shared" si="213"/>
        <v>1.073014205</v>
      </c>
      <c r="AV205" s="112">
        <f t="shared" si="213"/>
        <v>1.105204631</v>
      </c>
      <c r="AW205" s="103">
        <f t="shared" si="14"/>
        <v>5.213359</v>
      </c>
      <c r="AX205" s="118">
        <f t="shared" si="15"/>
        <v>17.13230036</v>
      </c>
      <c r="AY205" s="119">
        <v>1.14</v>
      </c>
      <c r="AZ205" s="114">
        <v>10.61</v>
      </c>
      <c r="BA205" s="114">
        <v>-21.57</v>
      </c>
      <c r="BB205" s="114">
        <v>-15.83</v>
      </c>
      <c r="BC205" s="114">
        <v>-10.02</v>
      </c>
      <c r="BD205" s="42"/>
      <c r="BE205" s="17">
        <v>2003.0</v>
      </c>
      <c r="BF205" s="17">
        <f t="shared" si="16"/>
        <v>1</v>
      </c>
      <c r="BG205" s="120" t="s">
        <v>128</v>
      </c>
      <c r="BH205" s="15"/>
    </row>
    <row r="206" ht="11.25" customHeight="1">
      <c r="A206" s="151" t="s">
        <v>994</v>
      </c>
      <c r="B206" s="122" t="s">
        <v>995</v>
      </c>
      <c r="C206" s="100" t="s">
        <v>158</v>
      </c>
      <c r="D206" s="100" t="s">
        <v>362</v>
      </c>
      <c r="E206" s="123">
        <v>13.0</v>
      </c>
      <c r="F206" s="58">
        <v>288.0</v>
      </c>
      <c r="G206" s="124" t="s">
        <v>121</v>
      </c>
      <c r="H206" s="124" t="s">
        <v>121</v>
      </c>
      <c r="I206" s="216">
        <v>38.1</v>
      </c>
      <c r="J206" s="126">
        <f t="shared" si="2"/>
        <v>4.06824147</v>
      </c>
      <c r="K206" s="127">
        <v>0.3875</v>
      </c>
      <c r="L206" s="128">
        <v>4.0</v>
      </c>
      <c r="M206" s="129">
        <f t="shared" si="3"/>
        <v>1.55</v>
      </c>
      <c r="N206" s="130" t="s">
        <v>365</v>
      </c>
      <c r="O206" s="131">
        <v>0.365</v>
      </c>
      <c r="P206" s="132">
        <v>43747.0</v>
      </c>
      <c r="Q206" s="132">
        <v>43768.0</v>
      </c>
      <c r="R206" s="129">
        <f t="shared" si="4"/>
        <v>6.164383562</v>
      </c>
      <c r="S206" s="108">
        <f t="array" ref="S206">IF(INDEX(Historical!$D$7:$D$1379,MATCH(B206,Historical!$B$7:$B$1403,0))=0,"n/a",(INDEX(Historical!$C$7:$C$1381,MATCH(B206,Historical!$B$7:$B$1403,0))/INDEX(Historical!$D$7:$D$1379,MATCH(B206,Historical!$B$7:$B$1403,0))-1)*100)</f>
        <v>8.80733945</v>
      </c>
      <c r="T206" s="108">
        <f t="array" ref="T206">IF(INDEX(Historical!$F$7:$F$1372,MATCH(B206,Historical!$B$7:$B$1403,0))=0,"n/a",((INDEX(Historical!$C$7:$C$1381,MATCH(B206,Historical!$B$7:$B$1403,0))/INDEX(Historical!$F$7:$F$1372,MATCH(B206,Historical!$B$7:$B$1403,0)))^(1/3)-1)*100)</f>
        <v>9.553447934</v>
      </c>
      <c r="U206" s="108">
        <f t="array" ref="U206">IF(INDEX(Historical!$H$7:$H$1372,MATCH(B206,Historical!$B$7:$B$1403,0))=0,"n/a",((INDEX(Historical!$C$7:$C$1381,MATCH(B206,Historical!$B$7:$B$1403,0))/INDEX(Historical!$H$7:$H$1372,MATCH(B206,Historical!$B$7:$B$1403,0)))^(1/5)-1)*100)</f>
        <v>9.893142811</v>
      </c>
      <c r="V206" s="108">
        <f t="array" ref="V206">IF(INDEX(Historical!$O$7:$O$1372,MATCH(B206,Historical!$B$7:$B$1403,0))=0,"n/a",((INDEX(Historical!$C$7:$C$1381,MATCH(B206,Historical!$B$7:$B$1403,0))/INDEX(Historical!$O$7:$O$1372,MATCH(B206,Historical!$B$7:$B$1403,0)))^(1/10)-1)*100)</f>
        <v>7.639986676</v>
      </c>
      <c r="W206" s="109">
        <f t="shared" si="5"/>
        <v>1.294916239</v>
      </c>
      <c r="X206" s="110">
        <f t="shared" si="6"/>
        <v>5.496190451</v>
      </c>
      <c r="Y206" s="181"/>
      <c r="Z206" s="126">
        <f t="shared" si="7"/>
        <v>68.5840708</v>
      </c>
      <c r="AA206" s="134">
        <f t="shared" si="8"/>
        <v>16.85840708</v>
      </c>
      <c r="AB206" s="128">
        <v>12.0</v>
      </c>
      <c r="AC206" s="125">
        <v>2.26</v>
      </c>
      <c r="AD206" s="125">
        <v>5.28</v>
      </c>
      <c r="AE206" s="125">
        <v>3.35</v>
      </c>
      <c r="AF206" s="125">
        <v>1.82</v>
      </c>
      <c r="AG206" s="125">
        <v>11.200000000000001</v>
      </c>
      <c r="AH206" s="125">
        <v>13.5</v>
      </c>
      <c r="AI206" s="125">
        <v>1.83</v>
      </c>
      <c r="AJ206" s="125">
        <v>1.7999999999999998</v>
      </c>
      <c r="AK206" s="125">
        <v>3.2</v>
      </c>
      <c r="AL206" s="135">
        <v>7610.0</v>
      </c>
      <c r="AM206" s="136">
        <v>0.25</v>
      </c>
      <c r="AN206" s="125">
        <v>0.8</v>
      </c>
      <c r="AO206" s="137">
        <f t="shared" si="9"/>
        <v>-2.897022799</v>
      </c>
      <c r="AP206" s="138">
        <f t="shared" si="10"/>
        <v>13.96138428</v>
      </c>
      <c r="AQ206" s="139">
        <f t="shared" si="11"/>
        <v>16.7757602</v>
      </c>
      <c r="AR206" s="103">
        <f t="array" ref="AR206">INDEX(Historical!$C$7:$C$1381,MATCH(B206,Historical!$B$7:$B$1403,0))*IF(AH206="n/a",1.03,IF(AH206&lt;0,1.01,IF(AH206&gt;10,1.1,(1+AH206/100))))</f>
        <v>1.63075</v>
      </c>
      <c r="AS206" s="134">
        <f t="shared" si="12"/>
        <v>1.660592725</v>
      </c>
      <c r="AT206" s="134">
        <f t="shared" ref="AT206:AV206" si="214">IF($AK206="n/a",1.03*AS206,IF($AK206&lt;0,1.01*AS206,IF($AK206&gt;10,1.1*AS206,(1+$AK206/100)*AS206)))</f>
        <v>1.713731692</v>
      </c>
      <c r="AU206" s="134">
        <f t="shared" si="214"/>
        <v>1.768571106</v>
      </c>
      <c r="AV206" s="134">
        <f t="shared" si="214"/>
        <v>1.825165382</v>
      </c>
      <c r="AW206" s="126">
        <f t="shared" si="14"/>
        <v>8.598810905</v>
      </c>
      <c r="AX206" s="140">
        <f t="shared" si="15"/>
        <v>22.56905749</v>
      </c>
      <c r="AY206" s="141">
        <v>0.51</v>
      </c>
      <c r="AZ206" s="136">
        <v>-5.74</v>
      </c>
      <c r="BA206" s="136">
        <v>-17.94</v>
      </c>
      <c r="BB206" s="136">
        <v>-15.07</v>
      </c>
      <c r="BC206" s="136">
        <v>-12.46</v>
      </c>
      <c r="BD206" s="142"/>
      <c r="BE206" s="17">
        <v>2007.0</v>
      </c>
      <c r="BF206" s="17">
        <f t="shared" si="16"/>
        <v>1</v>
      </c>
      <c r="BG206" s="143">
        <v>4.2</v>
      </c>
      <c r="BH206" s="121"/>
    </row>
    <row r="207" ht="11.25" customHeight="1">
      <c r="A207" s="155" t="s">
        <v>996</v>
      </c>
      <c r="B207" s="99" t="s">
        <v>997</v>
      </c>
      <c r="C207" s="100" t="s">
        <v>272</v>
      </c>
      <c r="D207" s="100" t="s">
        <v>273</v>
      </c>
      <c r="E207" s="101">
        <v>17.0</v>
      </c>
      <c r="F207" s="58">
        <v>214.0</v>
      </c>
      <c r="G207" s="58" t="s">
        <v>121</v>
      </c>
      <c r="H207" s="58" t="s">
        <v>121</v>
      </c>
      <c r="I207" s="150">
        <v>39.6</v>
      </c>
      <c r="J207" s="103">
        <f t="shared" si="2"/>
        <v>6.767676768</v>
      </c>
      <c r="K207" s="104">
        <v>0.67</v>
      </c>
      <c r="L207" s="73">
        <v>4.0</v>
      </c>
      <c r="M207" s="23">
        <f t="shared" si="3"/>
        <v>2.68</v>
      </c>
      <c r="N207" s="105" t="s">
        <v>147</v>
      </c>
      <c r="O207" s="106">
        <v>0.66</v>
      </c>
      <c r="P207" s="107">
        <v>43768.0</v>
      </c>
      <c r="Q207" s="107">
        <v>43784.0</v>
      </c>
      <c r="R207" s="23">
        <f t="shared" si="4"/>
        <v>1.515151515</v>
      </c>
      <c r="S207" s="108">
        <f t="array" ref="S207">IF(INDEX(Historical!$D$7:$D$1379,MATCH(B207,Historical!$B$7:$B$1403,0))=0,"n/a",(INDEX(Historical!$C$7:$C$1381,MATCH(B207,Historical!$B$7:$B$1403,0))/INDEX(Historical!$D$7:$D$1379,MATCH(B207,Historical!$B$7:$B$1403,0))-1)*100)</f>
        <v>0.3787878788</v>
      </c>
      <c r="T207" s="108">
        <f t="array" ref="T207">IF(INDEX(Historical!$F$7:$F$1372,MATCH(B207,Historical!$B$7:$B$1403,0))=0,"n/a",((INDEX(Historical!$C$7:$C$1381,MATCH(B207,Historical!$B$7:$B$1403,0))/INDEX(Historical!$F$7:$F$1372,MATCH(B207,Historical!$B$7:$B$1403,0)))^(1/3)-1)*100)</f>
        <v>3.93886187</v>
      </c>
      <c r="U207" s="108">
        <f t="array" ref="U207">IF(INDEX(Historical!$H$7:$H$1372,MATCH(B207,Historical!$B$7:$B$1403,0))=0,"n/a",((INDEX(Historical!$C$7:$C$1381,MATCH(B207,Historical!$B$7:$B$1403,0))/INDEX(Historical!$H$7:$H$1372,MATCH(B207,Historical!$B$7:$B$1403,0)))^(1/5)-1)*100)</f>
        <v>5.579329813</v>
      </c>
      <c r="V207" s="108">
        <f t="array" ref="V207">IF(INDEX(Historical!$O$7:$O$1372,MATCH(B207,Historical!$B$7:$B$1403,0))=0,"n/a",((INDEX(Historical!$C$7:$C$1381,MATCH(B207,Historical!$B$7:$B$1403,0))/INDEX(Historical!$O$7:$O$1372,MATCH(B207,Historical!$B$7:$B$1403,0)))^(1/10)-1)*100)</f>
        <v>8.244655551</v>
      </c>
      <c r="W207" s="109">
        <f t="shared" si="5"/>
        <v>0.6767207894</v>
      </c>
      <c r="X207" s="110" t="str">
        <f t="shared" si="6"/>
        <v>n/a</v>
      </c>
      <c r="Y207" s="133"/>
      <c r="Z207" s="103">
        <f t="shared" si="7"/>
        <v>175.1633987</v>
      </c>
      <c r="AA207" s="112">
        <f t="shared" si="8"/>
        <v>25.88235294</v>
      </c>
      <c r="AB207" s="73">
        <v>12.0</v>
      </c>
      <c r="AC207" s="102">
        <v>1.53</v>
      </c>
      <c r="AD207" s="102">
        <v>1.64</v>
      </c>
      <c r="AE207" s="102">
        <v>9.29</v>
      </c>
      <c r="AF207" s="102">
        <v>2.22</v>
      </c>
      <c r="AG207" s="102">
        <v>7.1</v>
      </c>
      <c r="AH207" s="102">
        <v>176.5</v>
      </c>
      <c r="AI207" s="102">
        <v>4.130000000000001</v>
      </c>
      <c r="AJ207" s="102">
        <v>-1.7000000000000002</v>
      </c>
      <c r="AK207" s="102">
        <v>15.8</v>
      </c>
      <c r="AL207" s="113">
        <v>8630.0</v>
      </c>
      <c r="AM207" s="114">
        <v>0.4</v>
      </c>
      <c r="AN207" s="102">
        <v>1.19</v>
      </c>
      <c r="AO207" s="115">
        <f t="shared" si="9"/>
        <v>-13.53534636</v>
      </c>
      <c r="AP207" s="116">
        <f t="shared" si="10"/>
        <v>12.34700658</v>
      </c>
      <c r="AQ207" s="117">
        <f t="shared" si="11"/>
        <v>59.80380128</v>
      </c>
      <c r="AR207" s="103">
        <f t="array" ref="AR207">INDEX(Historical!$C$7:$C$1381,MATCH(B207,Historical!$B$7:$B$1403,0))*IF(AH207="n/a",1.03,IF(AH207&lt;0,1.01,IF(AH207&gt;10,1.1,(1+AH207/100))))</f>
        <v>2.915</v>
      </c>
      <c r="AS207" s="112">
        <f t="shared" si="12"/>
        <v>3.0353895</v>
      </c>
      <c r="AT207" s="112">
        <f t="shared" ref="AT207:AV207" si="215">IF($AK207="n/a",1.03*AS207,IF($AK207&lt;0,1.01*AS207,IF($AK207&gt;10,1.1*AS207,(1+$AK207/100)*AS207)))</f>
        <v>3.33892845</v>
      </c>
      <c r="AU207" s="112">
        <f t="shared" si="215"/>
        <v>3.672821295</v>
      </c>
      <c r="AV207" s="112">
        <f t="shared" si="215"/>
        <v>4.040103425</v>
      </c>
      <c r="AW207" s="103">
        <f t="shared" si="14"/>
        <v>17.00224267</v>
      </c>
      <c r="AX207" s="118">
        <f t="shared" si="15"/>
        <v>42.93495624</v>
      </c>
      <c r="AY207" s="119">
        <v>0.44</v>
      </c>
      <c r="AZ207" s="114">
        <v>14.32</v>
      </c>
      <c r="BA207" s="114">
        <v>-12.43</v>
      </c>
      <c r="BB207" s="114">
        <v>-7.3</v>
      </c>
      <c r="BC207" s="114">
        <v>-2.08</v>
      </c>
      <c r="BD207" s="42"/>
      <c r="BE207" s="17">
        <v>2003.0</v>
      </c>
      <c r="BF207" s="17">
        <f t="shared" si="16"/>
        <v>1</v>
      </c>
      <c r="BG207" s="120">
        <v>3.0</v>
      </c>
      <c r="BH207" s="108"/>
    </row>
    <row r="208" ht="11.25" customHeight="1">
      <c r="A208" s="155" t="s">
        <v>998</v>
      </c>
      <c r="B208" s="99" t="s">
        <v>999</v>
      </c>
      <c r="C208" s="100" t="s">
        <v>245</v>
      </c>
      <c r="D208" s="100" t="s">
        <v>246</v>
      </c>
      <c r="E208" s="101">
        <v>18.0</v>
      </c>
      <c r="F208" s="58">
        <v>194.0</v>
      </c>
      <c r="G208" s="58" t="s">
        <v>121</v>
      </c>
      <c r="H208" s="58" t="s">
        <v>121</v>
      </c>
      <c r="I208" s="150">
        <v>66.72</v>
      </c>
      <c r="J208" s="103">
        <f t="shared" si="2"/>
        <v>5.605515588</v>
      </c>
      <c r="K208" s="104">
        <v>0.935</v>
      </c>
      <c r="L208" s="73">
        <v>4.0</v>
      </c>
      <c r="M208" s="23">
        <f t="shared" si="3"/>
        <v>3.74</v>
      </c>
      <c r="N208" s="105" t="s">
        <v>147</v>
      </c>
      <c r="O208" s="106">
        <v>0.915</v>
      </c>
      <c r="P208" s="107">
        <v>43854.0</v>
      </c>
      <c r="Q208" s="107">
        <v>43874.0</v>
      </c>
      <c r="R208" s="23">
        <f t="shared" si="4"/>
        <v>2.18579235</v>
      </c>
      <c r="S208" s="108">
        <f t="array" ref="S208">IF(INDEX(Historical!$D$7:$D$1379,MATCH(B208,Historical!$B$7:$B$1403,0))=0,"n/a",(INDEX(Historical!$C$7:$C$1381,MATCH(B208,Historical!$B$7:$B$1403,0))/INDEX(Historical!$D$7:$D$1379,MATCH(B208,Historical!$B$7:$B$1403,0))-1)*100)</f>
        <v>8.782742681</v>
      </c>
      <c r="T208" s="108">
        <f t="array" ref="T208">IF(INDEX(Historical!$F$7:$F$1372,MATCH(B208,Historical!$B$7:$B$1403,0))=0,"n/a",((INDEX(Historical!$C$7:$C$1381,MATCH(B208,Historical!$B$7:$B$1403,0))/INDEX(Historical!$F$7:$F$1372,MATCH(B208,Historical!$B$7:$B$1403,0)))^(1/3)-1)*100)</f>
        <v>12.79240738</v>
      </c>
      <c r="U208" s="108">
        <f t="array" ref="U208">IF(INDEX(Historical!$H$7:$H$1372,MATCH(B208,Historical!$B$7:$B$1403,0))=0,"n/a",((INDEX(Historical!$C$7:$C$1381,MATCH(B208,Historical!$B$7:$B$1403,0))/INDEX(Historical!$H$7:$H$1372,MATCH(B208,Historical!$B$7:$B$1403,0)))^(1/5)-1)*100)</f>
        <v>10.68356891</v>
      </c>
      <c r="V208" s="108">
        <f t="array" ref="V208">IF(INDEX(Historical!$O$7:$O$1372,MATCH(B208,Historical!$B$7:$B$1403,0))=0,"n/a",((INDEX(Historical!$C$7:$C$1381,MATCH(B208,Historical!$B$7:$B$1403,0))/INDEX(Historical!$O$7:$O$1372,MATCH(B208,Historical!$B$7:$B$1403,0)))^(1/10)-1)*100)</f>
        <v>17.29640794</v>
      </c>
      <c r="W208" s="109">
        <f t="shared" si="5"/>
        <v>0.6176755858</v>
      </c>
      <c r="X208" s="110">
        <f t="shared" si="6"/>
        <v>0.671922573</v>
      </c>
      <c r="Y208" s="133"/>
      <c r="Z208" s="103">
        <f t="shared" si="7"/>
        <v>124.2524917</v>
      </c>
      <c r="AA208" s="112">
        <f t="shared" si="8"/>
        <v>22.16611296</v>
      </c>
      <c r="AB208" s="73">
        <v>12.0</v>
      </c>
      <c r="AC208" s="102">
        <v>3.01</v>
      </c>
      <c r="AD208" s="102">
        <v>1.48</v>
      </c>
      <c r="AE208" s="102">
        <v>2.61</v>
      </c>
      <c r="AF208" s="102">
        <v>4.44</v>
      </c>
      <c r="AG208" s="156">
        <v>19.5</v>
      </c>
      <c r="AH208" s="102">
        <v>57.599999999999994</v>
      </c>
      <c r="AI208" s="102">
        <v>25.66</v>
      </c>
      <c r="AJ208" s="102">
        <v>15.9</v>
      </c>
      <c r="AK208" s="102">
        <v>14.940000000000001</v>
      </c>
      <c r="AL208" s="113">
        <v>27730.0</v>
      </c>
      <c r="AM208" s="114">
        <v>0.5</v>
      </c>
      <c r="AN208" s="156">
        <v>2.01</v>
      </c>
      <c r="AO208" s="115">
        <f t="shared" si="9"/>
        <v>-5.877028459</v>
      </c>
      <c r="AP208" s="116">
        <f t="shared" si="10"/>
        <v>16.2890845</v>
      </c>
      <c r="AQ208" s="117">
        <f t="shared" si="11"/>
        <v>109.1438012</v>
      </c>
      <c r="AR208" s="103">
        <f t="array" ref="AR208">INDEX(Historical!$C$7:$C$1381,MATCH(B208,Historical!$B$7:$B$1403,0))*IF(AH208="n/a",1.03,IF(AH208&lt;0,1.01,IF(AH208&gt;10,1.1,(1+AH208/100))))</f>
        <v>3.883</v>
      </c>
      <c r="AS208" s="112">
        <f t="shared" si="12"/>
        <v>4.2713</v>
      </c>
      <c r="AT208" s="112">
        <f t="shared" ref="AT208:AV208" si="216">IF($AK208="n/a",1.03*AS208,IF($AK208&lt;0,1.01*AS208,IF($AK208&gt;10,1.1*AS208,(1+$AK208/100)*AS208)))</f>
        <v>4.69843</v>
      </c>
      <c r="AU208" s="112">
        <f t="shared" si="216"/>
        <v>5.168273</v>
      </c>
      <c r="AV208" s="112">
        <f t="shared" si="216"/>
        <v>5.6851003</v>
      </c>
      <c r="AW208" s="103">
        <f t="shared" si="14"/>
        <v>23.7061033</v>
      </c>
      <c r="AX208" s="118">
        <f t="shared" si="15"/>
        <v>35.53073037</v>
      </c>
      <c r="AY208" s="119">
        <v>1.11</v>
      </c>
      <c r="AZ208" s="114">
        <v>5.6899999999999995</v>
      </c>
      <c r="BA208" s="114">
        <v>-14.979999999999999</v>
      </c>
      <c r="BB208" s="114">
        <v>-11.55</v>
      </c>
      <c r="BC208" s="114">
        <v>-6.25</v>
      </c>
      <c r="BD208" s="42"/>
      <c r="BE208" s="17">
        <v>2003.0</v>
      </c>
      <c r="BF208" s="17">
        <f t="shared" si="16"/>
        <v>1</v>
      </c>
      <c r="BG208" s="120">
        <v>6.4</v>
      </c>
      <c r="BH208" s="15"/>
    </row>
    <row r="209" ht="11.25" customHeight="1">
      <c r="A209" s="55" t="s">
        <v>1000</v>
      </c>
      <c r="B209" s="99" t="s">
        <v>1001</v>
      </c>
      <c r="C209" s="100" t="s">
        <v>320</v>
      </c>
      <c r="D209" s="100" t="s">
        <v>321</v>
      </c>
      <c r="E209" s="101">
        <v>10.0</v>
      </c>
      <c r="F209" s="58">
        <v>348.0</v>
      </c>
      <c r="G209" s="58" t="s">
        <v>121</v>
      </c>
      <c r="H209" s="58" t="s">
        <v>121</v>
      </c>
      <c r="I209" s="150">
        <v>69.28</v>
      </c>
      <c r="J209" s="103">
        <f t="shared" si="2"/>
        <v>3.752886836</v>
      </c>
      <c r="K209" s="104">
        <v>0.65</v>
      </c>
      <c r="L209" s="73">
        <v>4.0</v>
      </c>
      <c r="M209" s="23">
        <f t="shared" si="3"/>
        <v>2.6</v>
      </c>
      <c r="N209" s="105" t="s">
        <v>1002</v>
      </c>
      <c r="O209" s="106">
        <v>0.6</v>
      </c>
      <c r="P209" s="146">
        <v>43532.0</v>
      </c>
      <c r="Q209" s="146">
        <v>43564.0</v>
      </c>
      <c r="R209" s="23">
        <f t="shared" si="4"/>
        <v>8.333333333</v>
      </c>
      <c r="S209" s="108">
        <f t="array" ref="S209">IF(INDEX(Historical!$D$7:$D$1379,MATCH(B209,Historical!$B$7:$B$1403,0))=0,"n/a",(INDEX(Historical!$C$7:$C$1381,MATCH(B209,Historical!$B$7:$B$1403,0))/INDEX(Historical!$D$7:$D$1379,MATCH(B209,Historical!$B$7:$B$1403,0))-1)*100)</f>
        <v>6.25</v>
      </c>
      <c r="T209" s="108">
        <f t="array" ref="T209">IF(INDEX(Historical!$F$7:$F$1372,MATCH(B209,Historical!$B$7:$B$1403,0))=0,"n/a",((INDEX(Historical!$C$7:$C$1381,MATCH(B209,Historical!$B$7:$B$1403,0))/INDEX(Historical!$F$7:$F$1372,MATCH(B209,Historical!$B$7:$B$1403,0)))^(1/3)-1)*100)</f>
        <v>6.685884434</v>
      </c>
      <c r="U209" s="108">
        <f t="array" ref="U209">IF(INDEX(Historical!$H$7:$H$1372,MATCH(B209,Historical!$B$7:$B$1403,0))=0,"n/a",((INDEX(Historical!$C$7:$C$1381,MATCH(B209,Historical!$B$7:$B$1403,0))/INDEX(Historical!$H$7:$H$1372,MATCH(B209,Historical!$B$7:$B$1403,0)))^(1/5)-1)*100)</f>
        <v>7.21450259</v>
      </c>
      <c r="V209" s="108">
        <f t="array" ref="V209">IF(INDEX(Historical!$O$7:$O$1372,MATCH(B209,Historical!$B$7:$B$1403,0))=0,"n/a",((INDEX(Historical!$C$7:$C$1381,MATCH(B209,Historical!$B$7:$B$1403,0))/INDEX(Historical!$O$7:$O$1372,MATCH(B209,Historical!$B$7:$B$1403,0)))^(1/10)-1)*100)</f>
        <v>15.56834474</v>
      </c>
      <c r="W209" s="109">
        <f t="shared" si="5"/>
        <v>0.4634084556</v>
      </c>
      <c r="X209" s="110">
        <f t="shared" si="6"/>
        <v>1.030643227</v>
      </c>
      <c r="Y209" s="147"/>
      <c r="Z209" s="103">
        <f t="shared" si="7"/>
        <v>42.83360791</v>
      </c>
      <c r="AA209" s="112">
        <f t="shared" si="8"/>
        <v>11.41350906</v>
      </c>
      <c r="AB209" s="73">
        <v>12.0</v>
      </c>
      <c r="AC209" s="102">
        <v>6.07</v>
      </c>
      <c r="AD209" s="102">
        <v>2.26</v>
      </c>
      <c r="AE209" s="102">
        <v>1.01</v>
      </c>
      <c r="AF209" s="102">
        <v>5.3</v>
      </c>
      <c r="AG209" s="102">
        <v>52.800000000000004</v>
      </c>
      <c r="AH209" s="102">
        <v>1.7999999999999998</v>
      </c>
      <c r="AI209" s="102">
        <v>6.1</v>
      </c>
      <c r="AJ209" s="102">
        <v>7.000000000000001</v>
      </c>
      <c r="AK209" s="102">
        <v>5.050000000000001</v>
      </c>
      <c r="AL209" s="113">
        <v>15120.0</v>
      </c>
      <c r="AM209" s="114">
        <v>0.1</v>
      </c>
      <c r="AN209" s="102">
        <v>1.85</v>
      </c>
      <c r="AO209" s="115">
        <f t="shared" si="9"/>
        <v>-0.4461196348</v>
      </c>
      <c r="AP209" s="116">
        <f t="shared" si="10"/>
        <v>10.96738943</v>
      </c>
      <c r="AQ209" s="117">
        <f t="shared" si="11"/>
        <v>63.96693166</v>
      </c>
      <c r="AR209" s="103">
        <f t="array" ref="AR209">INDEX(Historical!$C$7:$C$1381,MATCH(B209,Historical!$B$7:$B$1403,0))*IF(AH209="n/a",1.03,IF(AH209&lt;0,1.01,IF(AH209&gt;10,1.1,(1+AH209/100))))</f>
        <v>2.5959</v>
      </c>
      <c r="AS209" s="112">
        <f t="shared" si="12"/>
        <v>2.7542499</v>
      </c>
      <c r="AT209" s="112">
        <f t="shared" ref="AT209:AV209" si="217">IF($AK209="n/a",1.03*AS209,IF($AK209&lt;0,1.01*AS209,IF($AK209&gt;10,1.1*AS209,(1+$AK209/100)*AS209)))</f>
        <v>2.89333952</v>
      </c>
      <c r="AU209" s="112">
        <f t="shared" si="217"/>
        <v>3.039453166</v>
      </c>
      <c r="AV209" s="112">
        <f t="shared" si="217"/>
        <v>3.192945551</v>
      </c>
      <c r="AW209" s="103">
        <f t="shared" si="14"/>
        <v>14.47588814</v>
      </c>
      <c r="AX209" s="118">
        <f t="shared" si="15"/>
        <v>20.8947577</v>
      </c>
      <c r="AY209" s="119">
        <v>0.66</v>
      </c>
      <c r="AZ209" s="114">
        <v>-0.3</v>
      </c>
      <c r="BA209" s="114">
        <v>-18.54</v>
      </c>
      <c r="BB209" s="114">
        <v>-11.66</v>
      </c>
      <c r="BC209" s="114">
        <v>-12.04</v>
      </c>
      <c r="BD209" s="42"/>
      <c r="BE209" s="17">
        <v>2010.0</v>
      </c>
      <c r="BF209" s="17">
        <f t="shared" si="16"/>
        <v>0</v>
      </c>
      <c r="BG209" s="120">
        <v>5.3</v>
      </c>
      <c r="BH209" s="15"/>
    </row>
    <row r="210" ht="11.25" customHeight="1">
      <c r="A210" s="55" t="s">
        <v>1003</v>
      </c>
      <c r="B210" s="99" t="s">
        <v>1004</v>
      </c>
      <c r="C210" s="100" t="s">
        <v>131</v>
      </c>
      <c r="D210" s="100" t="s">
        <v>951</v>
      </c>
      <c r="E210" s="101">
        <v>11.0</v>
      </c>
      <c r="F210" s="58">
        <v>310.0</v>
      </c>
      <c r="G210" s="58" t="s">
        <v>168</v>
      </c>
      <c r="H210" s="58" t="s">
        <v>168</v>
      </c>
      <c r="I210" s="150">
        <v>49.46</v>
      </c>
      <c r="J210" s="103">
        <f t="shared" si="2"/>
        <v>1.940962394</v>
      </c>
      <c r="K210" s="104">
        <v>0.24</v>
      </c>
      <c r="L210" s="73">
        <v>4.0</v>
      </c>
      <c r="M210" s="23">
        <f t="shared" si="3"/>
        <v>0.96</v>
      </c>
      <c r="N210" s="105" t="s">
        <v>356</v>
      </c>
      <c r="O210" s="106">
        <v>0.19</v>
      </c>
      <c r="P210" s="146">
        <v>43566.0</v>
      </c>
      <c r="Q210" s="146">
        <v>43580.0</v>
      </c>
      <c r="R210" s="23">
        <f t="shared" si="4"/>
        <v>26.31578947</v>
      </c>
      <c r="S210" s="108">
        <f t="array" ref="S210">IF(INDEX(Historical!$D$7:$D$1379,MATCH(B210,Historical!$B$7:$B$1403,0))=0,"n/a",(INDEX(Historical!$C$7:$C$1381,MATCH(B210,Historical!$B$7:$B$1403,0))/INDEX(Historical!$D$7:$D$1379,MATCH(B210,Historical!$B$7:$B$1403,0))-1)*100)</f>
        <v>19.73684211</v>
      </c>
      <c r="T210" s="108">
        <f t="array" ref="T210">IF(INDEX(Historical!$F$7:$F$1372,MATCH(B210,Historical!$B$7:$B$1403,0))=0,"n/a",((INDEX(Historical!$C$7:$C$1381,MATCH(B210,Historical!$B$7:$B$1403,0))/INDEX(Historical!$F$7:$F$1372,MATCH(B210,Historical!$B$7:$B$1403,0)))^(1/3)-1)*100)</f>
        <v>14.89383186</v>
      </c>
      <c r="U210" s="108">
        <f t="array" ref="U210">IF(INDEX(Historical!$H$7:$H$1372,MATCH(B210,Historical!$B$7:$B$1403,0))=0,"n/a",((INDEX(Historical!$C$7:$C$1381,MATCH(B210,Historical!$B$7:$B$1403,0))/INDEX(Historical!$H$7:$H$1372,MATCH(B210,Historical!$B$7:$B$1403,0)))^(1/5)-1)*100)</f>
        <v>13.64753778</v>
      </c>
      <c r="V210" s="108">
        <f t="array" ref="V210">IF(INDEX(Historical!$O$7:$O$1372,MATCH(B210,Historical!$B$7:$B$1403,0))=0,"n/a",((INDEX(Historical!$C$7:$C$1381,MATCH(B210,Historical!$B$7:$B$1403,0))/INDEX(Historical!$O$7:$O$1372,MATCH(B210,Historical!$B$7:$B$1403,0)))^(1/10)-1)*100)</f>
        <v>19.75537453</v>
      </c>
      <c r="W210" s="109">
        <f t="shared" si="5"/>
        <v>0.6908265777</v>
      </c>
      <c r="X210" s="110">
        <f t="shared" si="6"/>
        <v>3.59145731</v>
      </c>
      <c r="Y210" s="149" t="s">
        <v>1005</v>
      </c>
      <c r="Z210" s="103">
        <f t="shared" si="7"/>
        <v>31.16883117</v>
      </c>
      <c r="AA210" s="112">
        <f t="shared" si="8"/>
        <v>16.05844156</v>
      </c>
      <c r="AB210" s="73">
        <v>5.0</v>
      </c>
      <c r="AC210" s="102">
        <v>3.08</v>
      </c>
      <c r="AD210" s="102">
        <v>1.6</v>
      </c>
      <c r="AE210" s="102">
        <v>4.07</v>
      </c>
      <c r="AF210" s="102">
        <v>10.3</v>
      </c>
      <c r="AG210" s="102">
        <v>55.00000000000001</v>
      </c>
      <c r="AH210" s="102">
        <v>16.1</v>
      </c>
      <c r="AI210" s="102">
        <v>8.43</v>
      </c>
      <c r="AJ210" s="102">
        <v>3.8</v>
      </c>
      <c r="AK210" s="102">
        <v>10.03</v>
      </c>
      <c r="AL210" s="113">
        <v>161060.0</v>
      </c>
      <c r="AM210" s="114">
        <v>35.75</v>
      </c>
      <c r="AN210" s="102">
        <v>3.32</v>
      </c>
      <c r="AO210" s="115">
        <f t="shared" si="9"/>
        <v>-0.4699413866</v>
      </c>
      <c r="AP210" s="116">
        <f t="shared" si="10"/>
        <v>15.58850017</v>
      </c>
      <c r="AQ210" s="117">
        <f t="shared" si="11"/>
        <v>171.1309221</v>
      </c>
      <c r="AR210" s="103">
        <f t="array" ref="AR210">INDEX(Historical!$C$7:$C$1381,MATCH(B210,Historical!$B$7:$B$1403,0))*IF(AH210="n/a",1.03,IF(AH210&lt;0,1.01,IF(AH210&gt;10,1.1,(1+AH210/100))))</f>
        <v>1.001</v>
      </c>
      <c r="AS210" s="112">
        <f t="shared" si="12"/>
        <v>1.0853843</v>
      </c>
      <c r="AT210" s="112">
        <f t="shared" ref="AT210:AV210" si="218">IF($AK210="n/a",1.03*AS210,IF($AK210&lt;0,1.01*AS210,IF($AK210&gt;10,1.1*AS210,(1+$AK210/100)*AS210)))</f>
        <v>1.19392273</v>
      </c>
      <c r="AU210" s="112">
        <f t="shared" si="218"/>
        <v>1.313315003</v>
      </c>
      <c r="AV210" s="112">
        <f t="shared" si="218"/>
        <v>1.444646503</v>
      </c>
      <c r="AW210" s="103">
        <f t="shared" si="14"/>
        <v>6.038268536</v>
      </c>
      <c r="AX210" s="118">
        <f t="shared" si="15"/>
        <v>12.20838766</v>
      </c>
      <c r="AY210" s="119">
        <v>1.12</v>
      </c>
      <c r="AZ210" s="114">
        <v>-0.86</v>
      </c>
      <c r="BA210" s="114">
        <v>-18.25</v>
      </c>
      <c r="BB210" s="114">
        <v>-8.41</v>
      </c>
      <c r="BC210" s="114">
        <v>-9.64</v>
      </c>
      <c r="BD210" s="42"/>
      <c r="BE210" s="17">
        <v>2010.0</v>
      </c>
      <c r="BF210" s="17">
        <f t="shared" si="16"/>
        <v>0</v>
      </c>
      <c r="BG210" s="120">
        <v>10.299999999999999</v>
      </c>
      <c r="BH210" s="15"/>
    </row>
    <row r="211" ht="11.25" customHeight="1">
      <c r="A211" s="155" t="s">
        <v>1006</v>
      </c>
      <c r="B211" s="99" t="s">
        <v>1007</v>
      </c>
      <c r="C211" s="100" t="s">
        <v>245</v>
      </c>
      <c r="D211" s="100" t="s">
        <v>246</v>
      </c>
      <c r="E211" s="101">
        <v>16.0</v>
      </c>
      <c r="F211" s="58">
        <v>241.0</v>
      </c>
      <c r="G211" s="58" t="s">
        <v>121</v>
      </c>
      <c r="H211" s="58" t="s">
        <v>121</v>
      </c>
      <c r="I211" s="150">
        <v>32.74</v>
      </c>
      <c r="J211" s="103">
        <f t="shared" si="2"/>
        <v>9.651802077</v>
      </c>
      <c r="K211" s="104">
        <v>0.79</v>
      </c>
      <c r="L211" s="73">
        <v>4.0</v>
      </c>
      <c r="M211" s="23">
        <f t="shared" si="3"/>
        <v>3.16</v>
      </c>
      <c r="N211" s="105" t="s">
        <v>218</v>
      </c>
      <c r="O211" s="106">
        <v>0.78</v>
      </c>
      <c r="P211" s="107">
        <v>43717.0</v>
      </c>
      <c r="Q211" s="107">
        <v>43753.0</v>
      </c>
      <c r="R211" s="23">
        <f t="shared" si="4"/>
        <v>1.282051282</v>
      </c>
      <c r="S211" s="108">
        <f t="array" ref="S211">IF(INDEX(Historical!$D$7:$D$1379,MATCH(B211,Historical!$B$7:$B$1403,0))=0,"n/a",(INDEX(Historical!$C$7:$C$1381,MATCH(B211,Historical!$B$7:$B$1403,0))/INDEX(Historical!$D$7:$D$1379,MATCH(B211,Historical!$B$7:$B$1403,0))-1)*100)</f>
        <v>1.294498382</v>
      </c>
      <c r="T211" s="108">
        <f t="array" ref="T211">IF(INDEX(Historical!$F$7:$F$1372,MATCH(B211,Historical!$B$7:$B$1403,0))=0,"n/a",((INDEX(Historical!$C$7:$C$1381,MATCH(B211,Historical!$B$7:$B$1403,0))/INDEX(Historical!$F$7:$F$1372,MATCH(B211,Historical!$B$7:$B$1403,0)))^(1/3)-1)*100)</f>
        <v>1.311624842</v>
      </c>
      <c r="U211" s="108">
        <f t="array" ref="U211">IF(INDEX(Historical!$H$7:$H$1372,MATCH(B211,Historical!$B$7:$B$1403,0))=0,"n/a",((INDEX(Historical!$C$7:$C$1381,MATCH(B211,Historical!$B$7:$B$1403,0))/INDEX(Historical!$H$7:$H$1372,MATCH(B211,Historical!$B$7:$B$1403,0)))^(1/5)-1)*100)</f>
        <v>3.007948163</v>
      </c>
      <c r="V211" s="108">
        <f t="array" ref="V211">IF(INDEX(Historical!$O$7:$O$1372,MATCH(B211,Historical!$B$7:$B$1403,0))=0,"n/a",((INDEX(Historical!$C$7:$C$1381,MATCH(B211,Historical!$B$7:$B$1403,0))/INDEX(Historical!$O$7:$O$1372,MATCH(B211,Historical!$B$7:$B$1403,0)))^(1/10)-1)*100)</f>
        <v>9.488327747</v>
      </c>
      <c r="W211" s="109">
        <f t="shared" si="5"/>
        <v>0.3170156263</v>
      </c>
      <c r="X211" s="110" t="str">
        <f t="shared" si="6"/>
        <v>n/a</v>
      </c>
      <c r="Y211" s="133"/>
      <c r="Z211" s="103">
        <f t="shared" si="7"/>
        <v>227.3381295</v>
      </c>
      <c r="AA211" s="112">
        <f t="shared" si="8"/>
        <v>23.55395683</v>
      </c>
      <c r="AB211" s="73">
        <v>12.0</v>
      </c>
      <c r="AC211" s="102">
        <v>1.39</v>
      </c>
      <c r="AD211" s="102" t="s">
        <v>128</v>
      </c>
      <c r="AE211" s="102">
        <v>1.58</v>
      </c>
      <c r="AF211" s="102">
        <v>1.05</v>
      </c>
      <c r="AG211" s="102">
        <v>4.3</v>
      </c>
      <c r="AH211" s="156">
        <v>216.8</v>
      </c>
      <c r="AI211" s="156">
        <v>-56.120000000000005</v>
      </c>
      <c r="AJ211" s="102">
        <v>-2.6</v>
      </c>
      <c r="AK211" s="102" t="s">
        <v>128</v>
      </c>
      <c r="AL211" s="113">
        <v>29840.0</v>
      </c>
      <c r="AM211" s="114">
        <v>0.15</v>
      </c>
      <c r="AN211" s="102">
        <v>1.81</v>
      </c>
      <c r="AO211" s="115">
        <f t="shared" si="9"/>
        <v>-10.89420659</v>
      </c>
      <c r="AP211" s="116">
        <f t="shared" si="10"/>
        <v>12.65975024</v>
      </c>
      <c r="AQ211" s="117">
        <f t="shared" si="11"/>
        <v>4.842007434</v>
      </c>
      <c r="AR211" s="103">
        <f t="array" ref="AR211">INDEX(Historical!$C$7:$C$1381,MATCH(B211,Historical!$B$7:$B$1403,0))*IF(AH211="n/a",1.03,IF(AH211&lt;0,1.01,IF(AH211&gt;10,1.1,(1+AH211/100))))</f>
        <v>3.443</v>
      </c>
      <c r="AS211" s="112">
        <f t="shared" si="12"/>
        <v>3.47743</v>
      </c>
      <c r="AT211" s="112">
        <f t="shared" ref="AT211:AV211" si="219">IF($AK211="n/a",1.03*AS211,IF($AK211&lt;0,1.01*AS211,IF($AK211&gt;10,1.1*AS211,(1+$AK211/100)*AS211)))</f>
        <v>3.5817529</v>
      </c>
      <c r="AU211" s="112">
        <f t="shared" si="219"/>
        <v>3.689205487</v>
      </c>
      <c r="AV211" s="112">
        <f t="shared" si="219"/>
        <v>3.799881652</v>
      </c>
      <c r="AW211" s="103">
        <f t="shared" si="14"/>
        <v>17.99127004</v>
      </c>
      <c r="AX211" s="118">
        <f t="shared" si="15"/>
        <v>54.95195491</v>
      </c>
      <c r="AY211" s="119">
        <v>0.99</v>
      </c>
      <c r="AZ211" s="114">
        <v>5.07</v>
      </c>
      <c r="BA211" s="114">
        <v>-52.43</v>
      </c>
      <c r="BB211" s="114">
        <v>-21.38</v>
      </c>
      <c r="BC211" s="114">
        <v>-26.55</v>
      </c>
      <c r="BD211" s="42"/>
      <c r="BE211" s="17">
        <v>2004.0</v>
      </c>
      <c r="BF211" s="17">
        <f t="shared" si="16"/>
        <v>1</v>
      </c>
      <c r="BG211" s="120">
        <v>1.5</v>
      </c>
      <c r="BH211" s="15"/>
    </row>
    <row r="212" ht="11.25" customHeight="1">
      <c r="A212" s="55" t="s">
        <v>1008</v>
      </c>
      <c r="B212" s="99" t="s">
        <v>1009</v>
      </c>
      <c r="C212" s="100" t="s">
        <v>136</v>
      </c>
      <c r="D212" s="100" t="s">
        <v>153</v>
      </c>
      <c r="E212" s="101">
        <v>24.0</v>
      </c>
      <c r="F212" s="58">
        <v>145.0</v>
      </c>
      <c r="G212" s="58" t="s">
        <v>168</v>
      </c>
      <c r="H212" s="58" t="s">
        <v>168</v>
      </c>
      <c r="I212" s="150">
        <v>25.39</v>
      </c>
      <c r="J212" s="103">
        <f t="shared" si="2"/>
        <v>4.096100827</v>
      </c>
      <c r="K212" s="144">
        <v>0.26</v>
      </c>
      <c r="L212" s="73">
        <v>4.0</v>
      </c>
      <c r="M212" s="23">
        <f t="shared" si="3"/>
        <v>1.04</v>
      </c>
      <c r="N212" s="105" t="s">
        <v>780</v>
      </c>
      <c r="O212" s="145">
        <v>0.25</v>
      </c>
      <c r="P212" s="107">
        <v>43846.0</v>
      </c>
      <c r="Q212" s="107">
        <v>43853.0</v>
      </c>
      <c r="R212" s="23">
        <f t="shared" si="4"/>
        <v>4</v>
      </c>
      <c r="S212" s="108">
        <f t="array" ref="S212">IF(INDEX(Historical!$D$7:$D$1379,MATCH(B212,Historical!$B$7:$B$1403,0))=0,"n/a",(INDEX(Historical!$C$7:$C$1381,MATCH(B212,Historical!$B$7:$B$1403,0))/INDEX(Historical!$D$7:$D$1379,MATCH(B212,Historical!$B$7:$B$1403,0))-1)*100)</f>
        <v>18.23899371</v>
      </c>
      <c r="T212" s="108">
        <f t="array" ref="T212">IF(INDEX(Historical!$F$7:$F$1372,MATCH(B212,Historical!$B$7:$B$1403,0))=0,"n/a",((INDEX(Historical!$C$7:$C$1381,MATCH(B212,Historical!$B$7:$B$1403,0))/INDEX(Historical!$F$7:$F$1372,MATCH(B212,Historical!$B$7:$B$1403,0)))^(1/3)-1)*100)</f>
        <v>14.2691775</v>
      </c>
      <c r="U212" s="108">
        <f t="array" ref="U212">IF(INDEX(Historical!$H$7:$H$1372,MATCH(B212,Historical!$B$7:$B$1403,0))=0,"n/a",((INDEX(Historical!$C$7:$C$1381,MATCH(B212,Historical!$B$7:$B$1403,0))/INDEX(Historical!$H$7:$H$1372,MATCH(B212,Historical!$B$7:$B$1403,0)))^(1/5)-1)*100)</f>
        <v>14.8698355</v>
      </c>
      <c r="V212" s="108">
        <f t="array" ref="V212">IF(INDEX(Historical!$O$7:$O$1372,MATCH(B212,Historical!$B$7:$B$1403,0))=0,"n/a",((INDEX(Historical!$C$7:$C$1381,MATCH(B212,Historical!$B$7:$B$1403,0))/INDEX(Historical!$O$7:$O$1372,MATCH(B212,Historical!$B$7:$B$1403,0)))^(1/10)-1)*100)</f>
        <v>21.8760724</v>
      </c>
      <c r="W212" s="109">
        <f t="shared" si="5"/>
        <v>0.6797305854</v>
      </c>
      <c r="X212" s="110">
        <f t="shared" si="6"/>
        <v>0.7148959375</v>
      </c>
      <c r="Y212" s="133" t="s">
        <v>1010</v>
      </c>
      <c r="Z212" s="103">
        <f t="shared" si="7"/>
        <v>31.51515152</v>
      </c>
      <c r="AA212" s="112">
        <f t="shared" si="8"/>
        <v>7.693939394</v>
      </c>
      <c r="AB212" s="73">
        <v>12.0</v>
      </c>
      <c r="AC212" s="102">
        <v>3.3</v>
      </c>
      <c r="AD212" s="102">
        <v>0.64</v>
      </c>
      <c r="AE212" s="102">
        <v>2.84</v>
      </c>
      <c r="AF212" s="102">
        <v>0.8</v>
      </c>
      <c r="AG212" s="102">
        <v>10.4</v>
      </c>
      <c r="AH212" s="102">
        <v>-13.600000000000001</v>
      </c>
      <c r="AI212" s="102">
        <v>2.93</v>
      </c>
      <c r="AJ212" s="102">
        <v>20.8</v>
      </c>
      <c r="AK212" s="102">
        <v>12.0</v>
      </c>
      <c r="AL212" s="113">
        <v>3310.0</v>
      </c>
      <c r="AM212" s="114">
        <v>1.0999999999999999</v>
      </c>
      <c r="AN212" s="102">
        <v>0.16</v>
      </c>
      <c r="AO212" s="115">
        <f t="shared" si="9"/>
        <v>11.27199693</v>
      </c>
      <c r="AP212" s="116">
        <f t="shared" si="10"/>
        <v>18.96593633</v>
      </c>
      <c r="AQ212" s="117">
        <f t="shared" si="11"/>
        <v>-47.69681754</v>
      </c>
      <c r="AR212" s="103">
        <f t="array" ref="AR212">INDEX(Historical!$C$7:$C$1381,MATCH(B212,Historical!$B$7:$B$1403,0))*IF(AH212="n/a",1.03,IF(AH212&lt;0,1.01,IF(AH212&gt;10,1.1,(1+AH212/100))))</f>
        <v>0.9494</v>
      </c>
      <c r="AS212" s="112">
        <f t="shared" si="12"/>
        <v>0.97721742</v>
      </c>
      <c r="AT212" s="112">
        <f t="shared" ref="AT212:AV212" si="220">IF($AK212="n/a",1.03*AS212,IF($AK212&lt;0,1.01*AS212,IF($AK212&gt;10,1.1*AS212,(1+$AK212/100)*AS212)))</f>
        <v>1.074939162</v>
      </c>
      <c r="AU212" s="112">
        <f t="shared" si="220"/>
        <v>1.182433078</v>
      </c>
      <c r="AV212" s="112">
        <f t="shared" si="220"/>
        <v>1.300676386</v>
      </c>
      <c r="AW212" s="103">
        <f t="shared" si="14"/>
        <v>5.484666046</v>
      </c>
      <c r="AX212" s="118">
        <f t="shared" si="15"/>
        <v>21.60167801</v>
      </c>
      <c r="AY212" s="119">
        <v>1.8</v>
      </c>
      <c r="AZ212" s="114">
        <v>4.2700000000000005</v>
      </c>
      <c r="BA212" s="114">
        <v>-26.06</v>
      </c>
      <c r="BB212" s="114">
        <v>-12.64</v>
      </c>
      <c r="BC212" s="114">
        <v>-12.030000000000001</v>
      </c>
      <c r="BD212" s="42"/>
      <c r="BE212" s="17">
        <v>1997.0</v>
      </c>
      <c r="BF212" s="17">
        <f t="shared" si="16"/>
        <v>2</v>
      </c>
      <c r="BG212" s="120">
        <v>1.7999999999999998</v>
      </c>
      <c r="BH212" s="15"/>
    </row>
    <row r="213" ht="11.25" customHeight="1">
      <c r="A213" s="55" t="s">
        <v>1011</v>
      </c>
      <c r="B213" s="99" t="s">
        <v>1012</v>
      </c>
      <c r="C213" s="100" t="s">
        <v>296</v>
      </c>
      <c r="D213" s="100" t="s">
        <v>342</v>
      </c>
      <c r="E213" s="101">
        <v>10.0</v>
      </c>
      <c r="F213" s="58">
        <v>406.0</v>
      </c>
      <c r="G213" s="58" t="s">
        <v>168</v>
      </c>
      <c r="H213" s="58" t="s">
        <v>168</v>
      </c>
      <c r="I213" s="150">
        <v>46.02</v>
      </c>
      <c r="J213" s="103">
        <f t="shared" si="2"/>
        <v>3.650586701</v>
      </c>
      <c r="K213" s="104">
        <v>0.42</v>
      </c>
      <c r="L213" s="73">
        <v>4.0</v>
      </c>
      <c r="M213" s="23">
        <f t="shared" si="3"/>
        <v>1.68</v>
      </c>
      <c r="N213" s="105" t="s">
        <v>138</v>
      </c>
      <c r="O213" s="106">
        <v>0.41</v>
      </c>
      <c r="P213" s="107">
        <v>43882.0</v>
      </c>
      <c r="Q213" s="107">
        <v>43893.0</v>
      </c>
      <c r="R213" s="23">
        <f t="shared" si="4"/>
        <v>2.43902439</v>
      </c>
      <c r="S213" s="108">
        <f t="array" ref="S213">IF(INDEX(Historical!$D$7:$D$1379,MATCH(B213,Historical!$B$7:$B$1403,0))=0,"n/a",(INDEX(Historical!$C$7:$C$1381,MATCH(B213,Historical!$B$7:$B$1403,0))/INDEX(Historical!$D$7:$D$1379,MATCH(B213,Historical!$B$7:$B$1403,0))-1)*100)</f>
        <v>11.26760563</v>
      </c>
      <c r="T213" s="108">
        <f t="array" ref="T213">IF(INDEX(Historical!$F$7:$F$1372,MATCH(B213,Historical!$B$7:$B$1403,0))=0,"n/a",((INDEX(Historical!$C$7:$C$1381,MATCH(B213,Historical!$B$7:$B$1403,0))/INDEX(Historical!$F$7:$F$1372,MATCH(B213,Historical!$B$7:$B$1403,0)))^(1/3)-1)*100)</f>
        <v>12.8291892</v>
      </c>
      <c r="U213" s="108">
        <f t="array" ref="U213">IF(INDEX(Historical!$H$7:$H$1372,MATCH(B213,Historical!$B$7:$B$1403,0))=0,"n/a",((INDEX(Historical!$C$7:$C$1381,MATCH(B213,Historical!$B$7:$B$1403,0))/INDEX(Historical!$H$7:$H$1372,MATCH(B213,Historical!$B$7:$B$1403,0)))^(1/5)-1)*100)</f>
        <v>15.1628746</v>
      </c>
      <c r="V213" s="108" t="str">
        <f t="array" ref="V213">IF(INDEX(Historical!$O$7:$O$1372,MATCH(B213,Historical!$B$7:$B$1403,0))=0,"n/a",((INDEX(Historical!$C$7:$C$1381,MATCH(B213,Historical!$B$7:$B$1403,0))/INDEX(Historical!$O$7:$O$1372,MATCH(B213,Historical!$B$7:$B$1403,0)))^(1/10)-1)*100)</f>
        <v>n/a</v>
      </c>
      <c r="W213" s="109" t="str">
        <f t="shared" si="5"/>
        <v>n/a</v>
      </c>
      <c r="X213" s="110">
        <f t="shared" si="6"/>
        <v>1.004163881</v>
      </c>
      <c r="Y213" s="133"/>
      <c r="Z213" s="103">
        <f t="shared" si="7"/>
        <v>31.81818182</v>
      </c>
      <c r="AA213" s="112">
        <f t="shared" si="8"/>
        <v>8.715909091</v>
      </c>
      <c r="AB213" s="73">
        <v>12.0</v>
      </c>
      <c r="AC213" s="102">
        <v>5.28</v>
      </c>
      <c r="AD213" s="102">
        <v>7.92</v>
      </c>
      <c r="AE213" s="102">
        <v>0.16</v>
      </c>
      <c r="AF213" s="102">
        <v>1.42</v>
      </c>
      <c r="AG213" s="102">
        <v>17.0</v>
      </c>
      <c r="AH213" s="102">
        <v>28.199999999999996</v>
      </c>
      <c r="AI213" s="102">
        <v>3.93</v>
      </c>
      <c r="AJ213" s="102">
        <v>15.1</v>
      </c>
      <c r="AK213" s="102">
        <v>1.0999999999999999</v>
      </c>
      <c r="AL213" s="113">
        <v>3740.0</v>
      </c>
      <c r="AM213" s="114">
        <v>1.4000000000000001</v>
      </c>
      <c r="AN213" s="102">
        <v>2.36</v>
      </c>
      <c r="AO213" s="115">
        <f t="shared" si="9"/>
        <v>10.09755221</v>
      </c>
      <c r="AP213" s="116">
        <f t="shared" si="10"/>
        <v>18.8134613</v>
      </c>
      <c r="AQ213" s="117">
        <f t="shared" si="11"/>
        <v>-25.83324821</v>
      </c>
      <c r="AR213" s="103">
        <f t="array" ref="AR213">INDEX(Historical!$C$7:$C$1381,MATCH(B213,Historical!$B$7:$B$1403,0))*IF(AH213="n/a",1.03,IF(AH213&lt;0,1.01,IF(AH213&gt;10,1.1,(1+AH213/100))))</f>
        <v>1.738</v>
      </c>
      <c r="AS213" s="112">
        <f t="shared" si="12"/>
        <v>1.8063034</v>
      </c>
      <c r="AT213" s="112">
        <f t="shared" ref="AT213:AV213" si="221">IF($AK213="n/a",1.03*AS213,IF($AK213&lt;0,1.01*AS213,IF($AK213&gt;10,1.1*AS213,(1+$AK213/100)*AS213)))</f>
        <v>1.826172737</v>
      </c>
      <c r="AU213" s="112">
        <f t="shared" si="221"/>
        <v>1.846260638</v>
      </c>
      <c r="AV213" s="112">
        <f t="shared" si="221"/>
        <v>1.866569505</v>
      </c>
      <c r="AW213" s="103">
        <f t="shared" si="14"/>
        <v>9.083306279</v>
      </c>
      <c r="AX213" s="118">
        <f t="shared" si="15"/>
        <v>19.73773637</v>
      </c>
      <c r="AY213" s="119">
        <v>1.38</v>
      </c>
      <c r="AZ213" s="114">
        <v>11.540000000000001</v>
      </c>
      <c r="BA213" s="114">
        <v>-14.48</v>
      </c>
      <c r="BB213" s="114">
        <v>-7.46</v>
      </c>
      <c r="BC213" s="114">
        <v>-2.83</v>
      </c>
      <c r="BD213" s="42"/>
      <c r="BE213" s="17">
        <v>2011.0</v>
      </c>
      <c r="BF213" s="17">
        <f t="shared" si="16"/>
        <v>0</v>
      </c>
      <c r="BG213" s="120">
        <v>3.5000000000000004</v>
      </c>
      <c r="BH213" s="15"/>
    </row>
    <row r="214" ht="11.25" customHeight="1">
      <c r="A214" s="55" t="s">
        <v>1013</v>
      </c>
      <c r="B214" s="99" t="s">
        <v>1014</v>
      </c>
      <c r="C214" s="100" t="s">
        <v>136</v>
      </c>
      <c r="D214" s="100" t="s">
        <v>153</v>
      </c>
      <c r="E214" s="101">
        <v>22.0</v>
      </c>
      <c r="F214" s="58">
        <v>157.0</v>
      </c>
      <c r="G214" s="58" t="s">
        <v>121</v>
      </c>
      <c r="H214" s="58" t="s">
        <v>121</v>
      </c>
      <c r="I214" s="150">
        <v>64.6</v>
      </c>
      <c r="J214" s="103">
        <f t="shared" si="2"/>
        <v>2.848297214</v>
      </c>
      <c r="K214" s="144">
        <v>0.46</v>
      </c>
      <c r="L214" s="73">
        <v>4.0</v>
      </c>
      <c r="M214" s="23">
        <f t="shared" si="3"/>
        <v>1.84</v>
      </c>
      <c r="N214" s="105" t="s">
        <v>143</v>
      </c>
      <c r="O214" s="145">
        <v>0.41</v>
      </c>
      <c r="P214" s="107">
        <v>43812.0</v>
      </c>
      <c r="Q214" s="107">
        <v>43832.0</v>
      </c>
      <c r="R214" s="23">
        <f t="shared" si="4"/>
        <v>12.19512195</v>
      </c>
      <c r="S214" s="108">
        <f t="array" ref="S214">IF(INDEX(Historical!$D$7:$D$1379,MATCH(B214,Historical!$B$7:$B$1403,0))=0,"n/a",(INDEX(Historical!$C$7:$C$1381,MATCH(B214,Historical!$B$7:$B$1403,0))/INDEX(Historical!$D$7:$D$1379,MATCH(B214,Historical!$B$7:$B$1403,0))-1)*100)</f>
        <v>13.88888889</v>
      </c>
      <c r="T214" s="108">
        <f t="array" ref="T214">IF(INDEX(Historical!$F$7:$F$1372,MATCH(B214,Historical!$B$7:$B$1403,0))=0,"n/a",((INDEX(Historical!$C$7:$C$1381,MATCH(B214,Historical!$B$7:$B$1403,0))/INDEX(Historical!$F$7:$F$1372,MATCH(B214,Historical!$B$7:$B$1403,0)))^(1/3)-1)*100)</f>
        <v>10.97390471</v>
      </c>
      <c r="U214" s="108">
        <f t="array" ref="U214">IF(INDEX(Historical!$H$7:$H$1372,MATCH(B214,Historical!$B$7:$B$1403,0))=0,"n/a",((INDEX(Historical!$C$7:$C$1381,MATCH(B214,Historical!$B$7:$B$1403,0))/INDEX(Historical!$H$7:$H$1372,MATCH(B214,Historical!$B$7:$B$1403,0)))^(1/5)-1)*100)</f>
        <v>11.30496131</v>
      </c>
      <c r="V214" s="108">
        <f t="array" ref="V214">IF(INDEX(Historical!$O$7:$O$1372,MATCH(B214,Historical!$B$7:$B$1403,0))=0,"n/a",((INDEX(Historical!$C$7:$C$1381,MATCH(B214,Historical!$B$7:$B$1403,0))/INDEX(Historical!$O$7:$O$1372,MATCH(B214,Historical!$B$7:$B$1403,0)))^(1/10)-1)*100)</f>
        <v>11.54448838</v>
      </c>
      <c r="W214" s="109">
        <f t="shared" si="5"/>
        <v>0.9792518242</v>
      </c>
      <c r="X214" s="110">
        <f t="shared" si="6"/>
        <v>2.405310916</v>
      </c>
      <c r="Y214" s="111"/>
      <c r="Z214" s="103">
        <f t="shared" si="7"/>
        <v>40.43956044</v>
      </c>
      <c r="AA214" s="112">
        <f t="shared" si="8"/>
        <v>14.1978022</v>
      </c>
      <c r="AB214" s="73">
        <v>12.0</v>
      </c>
      <c r="AC214" s="102">
        <v>4.55</v>
      </c>
      <c r="AD214" s="102">
        <v>1.56</v>
      </c>
      <c r="AE214" s="102">
        <v>7.37</v>
      </c>
      <c r="AF214" s="102">
        <v>1.08</v>
      </c>
      <c r="AG214" s="102">
        <v>8.1</v>
      </c>
      <c r="AH214" s="102">
        <v>17.1</v>
      </c>
      <c r="AI214" s="102">
        <v>3.95</v>
      </c>
      <c r="AJ214" s="102">
        <v>4.7</v>
      </c>
      <c r="AK214" s="102">
        <v>9.120000000000001</v>
      </c>
      <c r="AL214" s="113">
        <v>6140.0</v>
      </c>
      <c r="AM214" s="114">
        <v>1.3</v>
      </c>
      <c r="AN214" s="102">
        <v>0.0</v>
      </c>
      <c r="AO214" s="115">
        <f t="shared" si="9"/>
        <v>-0.04454367857</v>
      </c>
      <c r="AP214" s="116">
        <f t="shared" si="10"/>
        <v>14.15325852</v>
      </c>
      <c r="AQ214" s="117">
        <f t="shared" si="11"/>
        <v>-17.44731952</v>
      </c>
      <c r="AR214" s="103">
        <f t="array" ref="AR214">INDEX(Historical!$C$7:$C$1381,MATCH(B214,Historical!$B$7:$B$1403,0))*IF(AH214="n/a",1.03,IF(AH214&lt;0,1.01,IF(AH214&gt;10,1.1,(1+AH214/100))))</f>
        <v>1.804</v>
      </c>
      <c r="AS214" s="112">
        <f t="shared" si="12"/>
        <v>1.875258</v>
      </c>
      <c r="AT214" s="112">
        <f t="shared" ref="AT214:AV214" si="222">IF($AK214="n/a",1.03*AS214,IF($AK214&lt;0,1.01*AS214,IF($AK214&gt;10,1.1*AS214,(1+$AK214/100)*AS214)))</f>
        <v>2.04628153</v>
      </c>
      <c r="AU214" s="112">
        <f t="shared" si="222"/>
        <v>2.232902405</v>
      </c>
      <c r="AV214" s="112">
        <f t="shared" si="222"/>
        <v>2.436543104</v>
      </c>
      <c r="AW214" s="103">
        <f t="shared" si="14"/>
        <v>10.39498504</v>
      </c>
      <c r="AX214" s="118">
        <f t="shared" si="15"/>
        <v>16.09130811</v>
      </c>
      <c r="AY214" s="119">
        <v>1.25</v>
      </c>
      <c r="AZ214" s="114">
        <v>4.44</v>
      </c>
      <c r="BA214" s="114">
        <v>-14.24</v>
      </c>
      <c r="BB214" s="114">
        <v>-9.569999999999999</v>
      </c>
      <c r="BC214" s="114">
        <v>-6.4399999999999995</v>
      </c>
      <c r="BD214" s="42"/>
      <c r="BE214" s="17">
        <v>2000.0</v>
      </c>
      <c r="BF214" s="17">
        <f t="shared" si="16"/>
        <v>2</v>
      </c>
      <c r="BG214" s="120">
        <v>1.5</v>
      </c>
      <c r="BH214" s="15"/>
    </row>
    <row r="215" ht="11.25" customHeight="1">
      <c r="A215" s="55" t="s">
        <v>1015</v>
      </c>
      <c r="B215" s="99" t="s">
        <v>1016</v>
      </c>
      <c r="C215" s="100" t="s">
        <v>296</v>
      </c>
      <c r="D215" s="100" t="s">
        <v>1017</v>
      </c>
      <c r="E215" s="101">
        <v>11.0</v>
      </c>
      <c r="F215" s="58">
        <v>308.0</v>
      </c>
      <c r="G215" s="58" t="s">
        <v>168</v>
      </c>
      <c r="H215" s="58" t="s">
        <v>168</v>
      </c>
      <c r="I215" s="150">
        <v>26.4</v>
      </c>
      <c r="J215" s="103">
        <f t="shared" si="2"/>
        <v>4.090909091</v>
      </c>
      <c r="K215" s="104">
        <v>0.27</v>
      </c>
      <c r="L215" s="73">
        <v>4.0</v>
      </c>
      <c r="M215" s="23">
        <f t="shared" si="3"/>
        <v>1.08</v>
      </c>
      <c r="N215" s="105" t="s">
        <v>263</v>
      </c>
      <c r="O215" s="106">
        <v>0.25</v>
      </c>
      <c r="P215" s="148">
        <v>43314.0</v>
      </c>
      <c r="Q215" s="148">
        <v>43322.0</v>
      </c>
      <c r="R215" s="23">
        <f t="shared" si="4"/>
        <v>8</v>
      </c>
      <c r="S215" s="108">
        <f t="array" ref="S215">IF(INDEX(Historical!$D$7:$D$1379,MATCH(B215,Historical!$B$7:$B$1403,0))=0,"n/a",(INDEX(Historical!$C$7:$C$1381,MATCH(B215,Historical!$B$7:$B$1403,0))/INDEX(Historical!$D$7:$D$1379,MATCH(B215,Historical!$B$7:$B$1403,0))-1)*100)</f>
        <v>3.846153846</v>
      </c>
      <c r="T215" s="108">
        <f t="array" ref="T215">IF(INDEX(Historical!$F$7:$F$1372,MATCH(B215,Historical!$B$7:$B$1403,0))=0,"n/a",((INDEX(Historical!$C$7:$C$1381,MATCH(B215,Historical!$B$7:$B$1403,0))/INDEX(Historical!$F$7:$F$1372,MATCH(B215,Historical!$B$7:$B$1403,0)))^(1/3)-1)*100)</f>
        <v>12.92432347</v>
      </c>
      <c r="U215" s="108">
        <f t="array" ref="U215">IF(INDEX(Historical!$H$7:$H$1372,MATCH(B215,Historical!$B$7:$B$1403,0))=0,"n/a",((INDEX(Historical!$C$7:$C$1381,MATCH(B215,Historical!$B$7:$B$1403,0))/INDEX(Historical!$H$7:$H$1372,MATCH(B215,Historical!$B$7:$B$1403,0)))^(1/5)-1)*100)</f>
        <v>9.694024046</v>
      </c>
      <c r="V215" s="108">
        <f t="array" ref="V215">IF(INDEX(Historical!$O$7:$O$1372,MATCH(B215,Historical!$B$7:$B$1403,0))=0,"n/a",((INDEX(Historical!$C$7:$C$1381,MATCH(B215,Historical!$B$7:$B$1403,0))/INDEX(Historical!$O$7:$O$1372,MATCH(B215,Historical!$B$7:$B$1403,0)))^(1/10)-1)*100)</f>
        <v>18.36938085</v>
      </c>
      <c r="W215" s="109">
        <f t="shared" si="5"/>
        <v>0.5277273156</v>
      </c>
      <c r="X215" s="110">
        <f t="shared" si="6"/>
        <v>0.6254209062</v>
      </c>
      <c r="Y215" s="149" t="s">
        <v>1018</v>
      </c>
      <c r="Z215" s="103">
        <f t="shared" si="7"/>
        <v>85.71428571</v>
      </c>
      <c r="AA215" s="112">
        <f t="shared" si="8"/>
        <v>20.95238095</v>
      </c>
      <c r="AB215" s="73">
        <v>3.0</v>
      </c>
      <c r="AC215" s="102">
        <v>1.26</v>
      </c>
      <c r="AD215" s="102">
        <v>2.83</v>
      </c>
      <c r="AE215" s="102">
        <v>1.93</v>
      </c>
      <c r="AF215" s="102">
        <v>4.13</v>
      </c>
      <c r="AG215" s="102">
        <v>19.900000000000002</v>
      </c>
      <c r="AH215" s="102">
        <v>8.1</v>
      </c>
      <c r="AI215" s="102">
        <v>18.66</v>
      </c>
      <c r="AJ215" s="102">
        <v>15.5</v>
      </c>
      <c r="AK215" s="102">
        <v>7.39</v>
      </c>
      <c r="AL215" s="113">
        <v>529.58</v>
      </c>
      <c r="AM215" s="114">
        <v>2.8000000000000003</v>
      </c>
      <c r="AN215" s="102">
        <v>0.0</v>
      </c>
      <c r="AO215" s="115">
        <f t="shared" si="9"/>
        <v>-7.167447815</v>
      </c>
      <c r="AP215" s="116">
        <f t="shared" si="10"/>
        <v>13.78493314</v>
      </c>
      <c r="AQ215" s="117">
        <f t="shared" si="11"/>
        <v>96.1103242</v>
      </c>
      <c r="AR215" s="103">
        <f t="array" ref="AR215">INDEX(Historical!$C$7:$C$1381,MATCH(B215,Historical!$B$7:$B$1403,0))*IF(AH215="n/a",1.03,IF(AH215&lt;0,1.01,IF(AH215&gt;10,1.1,(1+AH215/100))))</f>
        <v>1.16748</v>
      </c>
      <c r="AS215" s="112">
        <f t="shared" si="12"/>
        <v>1.284228</v>
      </c>
      <c r="AT215" s="112">
        <f t="shared" ref="AT215:AV215" si="223">IF($AK215="n/a",1.03*AS215,IF($AK215&lt;0,1.01*AS215,IF($AK215&gt;10,1.1*AS215,(1+$AK215/100)*AS215)))</f>
        <v>1.379132449</v>
      </c>
      <c r="AU215" s="112">
        <f t="shared" si="223"/>
        <v>1.481050337</v>
      </c>
      <c r="AV215" s="112">
        <f t="shared" si="223"/>
        <v>1.590499957</v>
      </c>
      <c r="AW215" s="103">
        <f t="shared" si="14"/>
        <v>6.902390744</v>
      </c>
      <c r="AX215" s="118">
        <f t="shared" si="15"/>
        <v>26.14541948</v>
      </c>
      <c r="AY215" s="119">
        <v>0.76</v>
      </c>
      <c r="AZ215" s="114">
        <v>76.0</v>
      </c>
      <c r="BA215" s="114">
        <v>-9.5</v>
      </c>
      <c r="BB215" s="114">
        <v>3.58</v>
      </c>
      <c r="BC215" s="114">
        <v>29.09</v>
      </c>
      <c r="BD215" s="42"/>
      <c r="BE215" s="17">
        <v>2009.0</v>
      </c>
      <c r="BF215" s="17">
        <f t="shared" si="16"/>
        <v>0</v>
      </c>
      <c r="BG215" s="120">
        <v>17.1</v>
      </c>
      <c r="BH215" s="15"/>
    </row>
    <row r="216" ht="11.25" customHeight="1">
      <c r="A216" s="121" t="s">
        <v>1019</v>
      </c>
      <c r="B216" s="122" t="s">
        <v>1020</v>
      </c>
      <c r="C216" s="100" t="s">
        <v>177</v>
      </c>
      <c r="D216" s="100" t="s">
        <v>317</v>
      </c>
      <c r="E216" s="123">
        <v>10.0</v>
      </c>
      <c r="F216" s="58">
        <v>409.0</v>
      </c>
      <c r="G216" s="124" t="s">
        <v>121</v>
      </c>
      <c r="H216" s="124" t="s">
        <v>121</v>
      </c>
      <c r="I216" s="216">
        <v>33.42</v>
      </c>
      <c r="J216" s="126">
        <f t="shared" si="2"/>
        <v>4.548174746</v>
      </c>
      <c r="K216" s="127">
        <v>0.38</v>
      </c>
      <c r="L216" s="128">
        <v>4.0</v>
      </c>
      <c r="M216" s="129">
        <f t="shared" si="3"/>
        <v>1.52</v>
      </c>
      <c r="N216" s="130" t="s">
        <v>138</v>
      </c>
      <c r="O216" s="131">
        <v>0.36</v>
      </c>
      <c r="P216" s="132">
        <v>43859.0</v>
      </c>
      <c r="Q216" s="132">
        <v>43895.0</v>
      </c>
      <c r="R216" s="129">
        <f t="shared" si="4"/>
        <v>5.555555556</v>
      </c>
      <c r="S216" s="108">
        <f t="array" ref="S216">IF(INDEX(Historical!$D$7:$D$1379,MATCH(B216,Historical!$B$7:$B$1403,0))=0,"n/a",(INDEX(Historical!$C$7:$C$1381,MATCH(B216,Historical!$B$7:$B$1403,0))/INDEX(Historical!$D$7:$D$1379,MATCH(B216,Historical!$B$7:$B$1403,0))-1)*100)</f>
        <v>5.882352941</v>
      </c>
      <c r="T216" s="108">
        <f t="array" ref="T216">IF(INDEX(Historical!$F$7:$F$1372,MATCH(B216,Historical!$B$7:$B$1403,0))=0,"n/a",((INDEX(Historical!$C$7:$C$1381,MATCH(B216,Historical!$B$7:$B$1403,0))/INDEX(Historical!$F$7:$F$1372,MATCH(B216,Historical!$B$7:$B$1403,0)))^(1/3)-1)*100)</f>
        <v>6.265856918</v>
      </c>
      <c r="U216" s="108">
        <f t="array" ref="U216">IF(INDEX(Historical!$H$7:$H$1372,MATCH(B216,Historical!$B$7:$B$1403,0))=0,"n/a",((INDEX(Historical!$C$7:$C$1381,MATCH(B216,Historical!$B$7:$B$1403,0))/INDEX(Historical!$H$7:$H$1372,MATCH(B216,Historical!$B$7:$B$1403,0)))^(1/5)-1)*100)</f>
        <v>6.724918188</v>
      </c>
      <c r="V216" s="108">
        <f t="array" ref="V216">IF(INDEX(Historical!$O$7:$O$1372,MATCH(B216,Historical!$B$7:$B$1403,0))=0,"n/a",((INDEX(Historical!$C$7:$C$1381,MATCH(B216,Historical!$B$7:$B$1403,0))/INDEX(Historical!$O$7:$O$1372,MATCH(B216,Historical!$B$7:$B$1403,0)))^(1/10)-1)*100)</f>
        <v>6.054048161</v>
      </c>
      <c r="W216" s="109">
        <f t="shared" si="5"/>
        <v>1.11081346</v>
      </c>
      <c r="X216" s="110">
        <f t="shared" si="6"/>
        <v>6.724918188</v>
      </c>
      <c r="Y216" s="174"/>
      <c r="Z216" s="126">
        <f t="shared" si="7"/>
        <v>53.14685315</v>
      </c>
      <c r="AA216" s="134">
        <f t="shared" si="8"/>
        <v>11.68531469</v>
      </c>
      <c r="AB216" s="128">
        <v>12.0</v>
      </c>
      <c r="AC216" s="125">
        <v>2.86</v>
      </c>
      <c r="AD216" s="125">
        <v>1.28</v>
      </c>
      <c r="AE216" s="125">
        <v>3.59</v>
      </c>
      <c r="AF216" s="125">
        <v>2.85</v>
      </c>
      <c r="AG216" s="125">
        <v>20.5</v>
      </c>
      <c r="AH216" s="125">
        <v>-11.899999999999999</v>
      </c>
      <c r="AI216" s="125">
        <v>8.53</v>
      </c>
      <c r="AJ216" s="125">
        <v>1.0</v>
      </c>
      <c r="AK216" s="125">
        <v>9.1</v>
      </c>
      <c r="AL216" s="135">
        <v>185620.0</v>
      </c>
      <c r="AM216" s="136">
        <v>0.03</v>
      </c>
      <c r="AN216" s="125">
        <v>0.81</v>
      </c>
      <c r="AO216" s="137">
        <f t="shared" si="9"/>
        <v>-0.4122217517</v>
      </c>
      <c r="AP216" s="138">
        <f t="shared" si="10"/>
        <v>11.27309293</v>
      </c>
      <c r="AQ216" s="139">
        <f t="shared" si="11"/>
        <v>21.66099869</v>
      </c>
      <c r="AR216" s="103">
        <f t="array" ref="AR216">INDEX(Historical!$C$7:$C$1381,MATCH(B216,Historical!$B$7:$B$1403,0))*IF(AH216="n/a",1.03,IF(AH216&lt;0,1.01,IF(AH216&gt;10,1.1,(1+AH216/100))))</f>
        <v>1.4544</v>
      </c>
      <c r="AS216" s="134">
        <f t="shared" si="12"/>
        <v>1.57846032</v>
      </c>
      <c r="AT216" s="134">
        <f t="shared" ref="AT216:AV216" si="224">IF($AK216="n/a",1.03*AS216,IF($AK216&lt;0,1.01*AS216,IF($AK216&gt;10,1.1*AS216,(1+$AK216/100)*AS216)))</f>
        <v>1.722100209</v>
      </c>
      <c r="AU216" s="134">
        <f t="shared" si="224"/>
        <v>1.878811328</v>
      </c>
      <c r="AV216" s="134">
        <f t="shared" si="224"/>
        <v>2.049783159</v>
      </c>
      <c r="AW216" s="126">
        <f t="shared" si="14"/>
        <v>8.683555016</v>
      </c>
      <c r="AX216" s="140">
        <f t="shared" si="15"/>
        <v>25.98310897</v>
      </c>
      <c r="AY216" s="141">
        <v>0.59</v>
      </c>
      <c r="AZ216" s="136">
        <v>-0.86</v>
      </c>
      <c r="BA216" s="136">
        <v>-25.0</v>
      </c>
      <c r="BB216" s="136">
        <v>-12.72</v>
      </c>
      <c r="BC216" s="136">
        <v>-13.66</v>
      </c>
      <c r="BD216" s="142"/>
      <c r="BE216" s="17">
        <v>2011.0</v>
      </c>
      <c r="BF216" s="17">
        <f t="shared" si="16"/>
        <v>0</v>
      </c>
      <c r="BG216" s="143">
        <v>7.9</v>
      </c>
      <c r="BH216" s="224"/>
    </row>
    <row r="217" ht="11.25" customHeight="1">
      <c r="A217" s="155" t="s">
        <v>1021</v>
      </c>
      <c r="B217" s="99" t="s">
        <v>1022</v>
      </c>
      <c r="C217" s="100" t="s">
        <v>136</v>
      </c>
      <c r="D217" s="100" t="s">
        <v>137</v>
      </c>
      <c r="E217" s="101">
        <v>12.0</v>
      </c>
      <c r="F217" s="58">
        <v>307.0</v>
      </c>
      <c r="G217" s="58" t="s">
        <v>168</v>
      </c>
      <c r="H217" s="58" t="s">
        <v>168</v>
      </c>
      <c r="I217" s="150">
        <v>44.39</v>
      </c>
      <c r="J217" s="103">
        <f t="shared" si="2"/>
        <v>5.046181572</v>
      </c>
      <c r="K217" s="104">
        <v>0.56</v>
      </c>
      <c r="L217" s="73">
        <v>4.0</v>
      </c>
      <c r="M217" s="23">
        <f t="shared" si="3"/>
        <v>2.24</v>
      </c>
      <c r="N217" s="105" t="s">
        <v>179</v>
      </c>
      <c r="O217" s="106">
        <v>0.55</v>
      </c>
      <c r="P217" s="107">
        <v>43889.0</v>
      </c>
      <c r="Q217" s="107">
        <v>43917.0</v>
      </c>
      <c r="R217" s="23">
        <f t="shared" si="4"/>
        <v>1.818181818</v>
      </c>
      <c r="S217" s="108">
        <f t="array" ref="S217">IF(INDEX(Historical!$D$7:$D$1379,MATCH(B217,Historical!$B$7:$B$1403,0))=0,"n/a",(INDEX(Historical!$C$7:$C$1381,MATCH(B217,Historical!$B$7:$B$1403,0))/INDEX(Historical!$D$7:$D$1379,MATCH(B217,Historical!$B$7:$B$1403,0))-1)*100)</f>
        <v>3.80952381</v>
      </c>
      <c r="T217" s="108">
        <f t="array" ref="T217">IF(INDEX(Historical!$F$7:$F$1372,MATCH(B217,Historical!$B$7:$B$1403,0))=0,"n/a",((INDEX(Historical!$C$7:$C$1381,MATCH(B217,Historical!$B$7:$B$1403,0))/INDEX(Historical!$F$7:$F$1372,MATCH(B217,Historical!$B$7:$B$1403,0)))^(1/3)-1)*100)</f>
        <v>10.63100879</v>
      </c>
      <c r="U217" s="108">
        <f t="array" ref="U217">IF(INDEX(Historical!$H$7:$H$1372,MATCH(B217,Historical!$B$7:$B$1403,0))=0,"n/a",((INDEX(Historical!$C$7:$C$1381,MATCH(B217,Historical!$B$7:$B$1403,0))/INDEX(Historical!$H$7:$H$1372,MATCH(B217,Historical!$B$7:$B$1403,0)))^(1/5)-1)*100)</f>
        <v>10.55452233</v>
      </c>
      <c r="V217" s="108">
        <f t="array" ref="V217">IF(INDEX(Historical!$O$7:$O$1372,MATCH(B217,Historical!$B$7:$B$1403,0))=0,"n/a",((INDEX(Historical!$C$7:$C$1381,MATCH(B217,Historical!$B$7:$B$1403,0))/INDEX(Historical!$O$7:$O$1372,MATCH(B217,Historical!$B$7:$B$1403,0)))^(1/10)-1)*100)</f>
        <v>15.86403502</v>
      </c>
      <c r="W217" s="109">
        <f t="shared" si="5"/>
        <v>0.665311336</v>
      </c>
      <c r="X217" s="110">
        <f t="shared" si="6"/>
        <v>1.78890209</v>
      </c>
      <c r="Y217" s="133"/>
      <c r="Z217" s="103">
        <f t="shared" si="7"/>
        <v>45.16129032</v>
      </c>
      <c r="AA217" s="112">
        <f t="shared" si="8"/>
        <v>8.949596774</v>
      </c>
      <c r="AB217" s="73">
        <v>12.0</v>
      </c>
      <c r="AC217" s="102">
        <v>4.96</v>
      </c>
      <c r="AD217" s="102">
        <v>1.25</v>
      </c>
      <c r="AE217" s="102">
        <v>0.77</v>
      </c>
      <c r="AF217" s="102">
        <v>0.84</v>
      </c>
      <c r="AG217" s="102">
        <v>9.9</v>
      </c>
      <c r="AH217" s="102">
        <v>-7.3</v>
      </c>
      <c r="AI217" s="102">
        <v>11.72</v>
      </c>
      <c r="AJ217" s="102">
        <v>5.8999999999999995</v>
      </c>
      <c r="AK217" s="102">
        <v>7.17</v>
      </c>
      <c r="AL217" s="113">
        <v>12550.0</v>
      </c>
      <c r="AM217" s="114">
        <v>0.4</v>
      </c>
      <c r="AN217" s="102">
        <v>0.26</v>
      </c>
      <c r="AO217" s="115">
        <f t="shared" si="9"/>
        <v>6.651107129</v>
      </c>
      <c r="AP217" s="116">
        <f t="shared" si="10"/>
        <v>15.6007039</v>
      </c>
      <c r="AQ217" s="117">
        <f t="shared" si="11"/>
        <v>-42.19703472</v>
      </c>
      <c r="AR217" s="103">
        <f t="array" ref="AR217">INDEX(Historical!$C$7:$C$1381,MATCH(B217,Historical!$B$7:$B$1403,0))*IF(AH217="n/a",1.03,IF(AH217&lt;0,1.01,IF(AH217&gt;10,1.1,(1+AH217/100))))</f>
        <v>2.2018</v>
      </c>
      <c r="AS217" s="112">
        <f t="shared" si="12"/>
        <v>2.42198</v>
      </c>
      <c r="AT217" s="112">
        <f t="shared" ref="AT217:AV217" si="225">IF($AK217="n/a",1.03*AS217,IF($AK217&lt;0,1.01*AS217,IF($AK217&gt;10,1.1*AS217,(1+$AK217/100)*AS217)))</f>
        <v>2.595635966</v>
      </c>
      <c r="AU217" s="112">
        <f t="shared" si="225"/>
        <v>2.781743065</v>
      </c>
      <c r="AV217" s="112">
        <f t="shared" si="225"/>
        <v>2.981194043</v>
      </c>
      <c r="AW217" s="103">
        <f t="shared" si="14"/>
        <v>12.98235307</v>
      </c>
      <c r="AX217" s="118">
        <f t="shared" si="15"/>
        <v>29.24612091</v>
      </c>
      <c r="AY217" s="119">
        <v>1.48</v>
      </c>
      <c r="AZ217" s="114">
        <v>-4.46</v>
      </c>
      <c r="BA217" s="114">
        <v>-27.0</v>
      </c>
      <c r="BB217" s="114">
        <v>-18.9</v>
      </c>
      <c r="BC217" s="114">
        <v>-19.75</v>
      </c>
      <c r="BD217" s="42"/>
      <c r="BE217" s="17">
        <v>2009.0</v>
      </c>
      <c r="BF217" s="17">
        <f t="shared" si="16"/>
        <v>0</v>
      </c>
      <c r="BG217" s="120">
        <v>0.5</v>
      </c>
      <c r="BH217" s="108"/>
    </row>
    <row r="218" ht="11.25" customHeight="1">
      <c r="A218" s="55" t="s">
        <v>1023</v>
      </c>
      <c r="B218" s="99" t="s">
        <v>1024</v>
      </c>
      <c r="C218" s="100" t="s">
        <v>118</v>
      </c>
      <c r="D218" s="100" t="s">
        <v>202</v>
      </c>
      <c r="E218" s="101">
        <v>11.0</v>
      </c>
      <c r="F218" s="58">
        <v>340.0</v>
      </c>
      <c r="G218" s="58" t="s">
        <v>120</v>
      </c>
      <c r="H218" s="58" t="s">
        <v>120</v>
      </c>
      <c r="I218" s="150">
        <v>43.53</v>
      </c>
      <c r="J218" s="103">
        <f t="shared" si="2"/>
        <v>2.572938204</v>
      </c>
      <c r="K218" s="104">
        <v>0.28</v>
      </c>
      <c r="L218" s="73">
        <v>4.0</v>
      </c>
      <c r="M218" s="23">
        <f t="shared" si="3"/>
        <v>1.12</v>
      </c>
      <c r="N218" s="105" t="s">
        <v>409</v>
      </c>
      <c r="O218" s="106">
        <v>0.2725</v>
      </c>
      <c r="P218" s="107">
        <v>43909.0</v>
      </c>
      <c r="Q218" s="107">
        <v>43921.0</v>
      </c>
      <c r="R218" s="23">
        <f t="shared" si="4"/>
        <v>2.752293578</v>
      </c>
      <c r="S218" s="108">
        <f t="array" ref="S218">IF(INDEX(Historical!$D$7:$D$1379,MATCH(B218,Historical!$B$7:$B$1403,0))=0,"n/a",(INDEX(Historical!$C$7:$C$1381,MATCH(B218,Historical!$B$7:$B$1403,0))/INDEX(Historical!$D$7:$D$1379,MATCH(B218,Historical!$B$7:$B$1403,0))-1)*100)</f>
        <v>2.830188679</v>
      </c>
      <c r="T218" s="108">
        <f t="array" ref="T218">IF(INDEX(Historical!$F$7:$F$1372,MATCH(B218,Historical!$B$7:$B$1403,0))=0,"n/a",((INDEX(Historical!$C$7:$C$1381,MATCH(B218,Historical!$B$7:$B$1403,0))/INDEX(Historical!$F$7:$F$1372,MATCH(B218,Historical!$B$7:$B$1403,0)))^(1/3)-1)*100)</f>
        <v>5.058907779</v>
      </c>
      <c r="U218" s="108">
        <f t="array" ref="U218">IF(INDEX(Historical!$H$7:$H$1372,MATCH(B218,Historical!$B$7:$B$1403,0))=0,"n/a",((INDEX(Historical!$C$7:$C$1381,MATCH(B218,Historical!$B$7:$B$1403,0))/INDEX(Historical!$H$7:$H$1372,MATCH(B218,Historical!$B$7:$B$1403,0)))^(1/5)-1)*100)</f>
        <v>4.611986494</v>
      </c>
      <c r="V218" s="108" t="str">
        <f t="array" ref="V218">IF(INDEX(Historical!$O$7:$O$1372,MATCH(B218,Historical!$B$7:$B$1403,0))=0,"n/a",((INDEX(Historical!$C$7:$C$1381,MATCH(B218,Historical!$B$7:$B$1403,0))/INDEX(Historical!$O$7:$O$1372,MATCH(B218,Historical!$B$7:$B$1403,0)))^(1/10)-1)*100)</f>
        <v>n/a</v>
      </c>
      <c r="W218" s="109" t="str">
        <f t="shared" si="5"/>
        <v>n/a</v>
      </c>
      <c r="X218" s="110">
        <f t="shared" si="6"/>
        <v>0.1552857406</v>
      </c>
      <c r="Y218" s="147"/>
      <c r="Z218" s="103">
        <f t="shared" si="7"/>
        <v>49.55752212</v>
      </c>
      <c r="AA218" s="112">
        <f t="shared" si="8"/>
        <v>19.26106195</v>
      </c>
      <c r="AB218" s="73">
        <v>12.0</v>
      </c>
      <c r="AC218" s="102">
        <v>2.26</v>
      </c>
      <c r="AD218" s="102">
        <v>1.28</v>
      </c>
      <c r="AE218" s="102">
        <v>1.77</v>
      </c>
      <c r="AF218" s="102">
        <v>3.31</v>
      </c>
      <c r="AG218" s="102">
        <v>12.8</v>
      </c>
      <c r="AH218" s="102">
        <v>-44.1</v>
      </c>
      <c r="AI218" s="102">
        <v>7.1</v>
      </c>
      <c r="AJ218" s="102">
        <v>29.7</v>
      </c>
      <c r="AK218" s="102">
        <v>15.0</v>
      </c>
      <c r="AL218" s="113">
        <v>994.23</v>
      </c>
      <c r="AM218" s="114">
        <v>0.6</v>
      </c>
      <c r="AN218" s="102">
        <v>1.01</v>
      </c>
      <c r="AO218" s="115">
        <f t="shared" si="9"/>
        <v>-12.07613725</v>
      </c>
      <c r="AP218" s="116">
        <f t="shared" si="10"/>
        <v>7.184924698</v>
      </c>
      <c r="AQ218" s="117">
        <f t="shared" si="11"/>
        <v>68.33051489</v>
      </c>
      <c r="AR218" s="103">
        <f t="array" ref="AR218">INDEX(Historical!$C$7:$C$1381,MATCH(B218,Historical!$B$7:$B$1403,0))*IF(AH218="n/a",1.03,IF(AH218&lt;0,1.01,IF(AH218&gt;10,1.1,(1+AH218/100))))</f>
        <v>1.1009</v>
      </c>
      <c r="AS218" s="112">
        <f t="shared" si="12"/>
        <v>1.1790639</v>
      </c>
      <c r="AT218" s="112">
        <f t="shared" ref="AT218:AV218" si="226">IF($AK218="n/a",1.03*AS218,IF($AK218&lt;0,1.01*AS218,IF($AK218&gt;10,1.1*AS218,(1+$AK218/100)*AS218)))</f>
        <v>1.29697029</v>
      </c>
      <c r="AU218" s="112">
        <f t="shared" si="226"/>
        <v>1.426667319</v>
      </c>
      <c r="AV218" s="112">
        <f t="shared" si="226"/>
        <v>1.569334051</v>
      </c>
      <c r="AW218" s="103">
        <f t="shared" si="14"/>
        <v>6.57293556</v>
      </c>
      <c r="AX218" s="118">
        <f t="shared" si="15"/>
        <v>15.09978305</v>
      </c>
      <c r="AY218" s="119">
        <v>0.52</v>
      </c>
      <c r="AZ218" s="114">
        <v>24.16</v>
      </c>
      <c r="BA218" s="114">
        <v>-23.48</v>
      </c>
      <c r="BB218" s="114">
        <v>-19.439999999999998</v>
      </c>
      <c r="BC218" s="114">
        <v>-6.01</v>
      </c>
      <c r="BD218" s="42"/>
      <c r="BE218" s="17">
        <v>2010.0</v>
      </c>
      <c r="BF218" s="17">
        <f t="shared" si="16"/>
        <v>0</v>
      </c>
      <c r="BG218" s="120">
        <v>5.2</v>
      </c>
      <c r="BH218" s="15"/>
    </row>
    <row r="219" ht="11.25" customHeight="1">
      <c r="A219" s="55" t="s">
        <v>1025</v>
      </c>
      <c r="B219" s="99" t="s">
        <v>1026</v>
      </c>
      <c r="C219" s="100" t="s">
        <v>125</v>
      </c>
      <c r="D219" s="100" t="s">
        <v>373</v>
      </c>
      <c r="E219" s="101">
        <v>12.0</v>
      </c>
      <c r="F219" s="58">
        <v>302.0</v>
      </c>
      <c r="G219" s="58" t="s">
        <v>120</v>
      </c>
      <c r="H219" s="58" t="s">
        <v>120</v>
      </c>
      <c r="I219" s="150">
        <v>81.87</v>
      </c>
      <c r="J219" s="103">
        <f t="shared" si="2"/>
        <v>5.716379626</v>
      </c>
      <c r="K219" s="104">
        <v>1.17</v>
      </c>
      <c r="L219" s="73">
        <v>4.0</v>
      </c>
      <c r="M219" s="23">
        <f t="shared" si="3"/>
        <v>4.68</v>
      </c>
      <c r="N219" s="105" t="s">
        <v>247</v>
      </c>
      <c r="O219" s="106">
        <v>1.14</v>
      </c>
      <c r="P219" s="107">
        <v>43732.0</v>
      </c>
      <c r="Q219" s="107">
        <v>43749.0</v>
      </c>
      <c r="R219" s="23">
        <f t="shared" si="4"/>
        <v>2.631578947</v>
      </c>
      <c r="S219" s="108">
        <f t="array" ref="S219">IF(INDEX(Historical!$D$7:$D$1379,MATCH(B219,Historical!$B$7:$B$1403,0))=0,"n/a",(INDEX(Historical!$C$7:$C$1381,MATCH(B219,Historical!$B$7:$B$1403,0))/INDEX(Historical!$D$7:$D$1379,MATCH(B219,Historical!$B$7:$B$1403,0))-1)*100)</f>
        <v>3.846153846</v>
      </c>
      <c r="T219" s="108">
        <f t="array" ref="T219">IF(INDEX(Historical!$F$7:$F$1372,MATCH(B219,Historical!$B$7:$B$1403,0))=0,"n/a",((INDEX(Historical!$C$7:$C$1381,MATCH(B219,Historical!$B$7:$B$1403,0))/INDEX(Historical!$F$7:$F$1372,MATCH(B219,Historical!$B$7:$B$1403,0)))^(1/3)-1)*100)</f>
        <v>3.834802919</v>
      </c>
      <c r="U219" s="108">
        <f t="array" ref="U219">IF(INDEX(Historical!$H$7:$H$1372,MATCH(B219,Historical!$B$7:$B$1403,0))=0,"n/a",((INDEX(Historical!$C$7:$C$1381,MATCH(B219,Historical!$B$7:$B$1403,0))/INDEX(Historical!$H$7:$H$1372,MATCH(B219,Historical!$B$7:$B$1403,0)))^(1/5)-1)*100)</f>
        <v>3.418013642</v>
      </c>
      <c r="V219" s="108">
        <f t="array" ref="V219">IF(INDEX(Historical!$O$7:$O$1372,MATCH(B219,Historical!$B$7:$B$1403,0))=0,"n/a",((INDEX(Historical!$C$7:$C$1381,MATCH(B219,Historical!$B$7:$B$1403,0))/INDEX(Historical!$O$7:$O$1372,MATCH(B219,Historical!$B$7:$B$1403,0)))^(1/10)-1)*100)</f>
        <v>7.63140276</v>
      </c>
      <c r="W219" s="109">
        <f t="shared" si="5"/>
        <v>0.4478879899</v>
      </c>
      <c r="X219" s="110" t="str">
        <f t="shared" si="6"/>
        <v>n/a</v>
      </c>
      <c r="Y219" s="99"/>
      <c r="Z219" s="103">
        <f t="shared" si="7"/>
        <v>101.5184382</v>
      </c>
      <c r="AA219" s="112">
        <f t="shared" si="8"/>
        <v>17.75921909</v>
      </c>
      <c r="AB219" s="73">
        <v>12.0</v>
      </c>
      <c r="AC219" s="102">
        <v>4.61</v>
      </c>
      <c r="AD219" s="102">
        <v>2.15</v>
      </c>
      <c r="AE219" s="102">
        <v>4.17</v>
      </c>
      <c r="AF219" s="102" t="s">
        <v>128</v>
      </c>
      <c r="AG219" s="102">
        <v>-62.7</v>
      </c>
      <c r="AH219" s="102">
        <v>-9.6</v>
      </c>
      <c r="AI219" s="102">
        <v>8.57</v>
      </c>
      <c r="AJ219" s="102">
        <v>-0.7000000000000001</v>
      </c>
      <c r="AK219" s="102">
        <v>8.25</v>
      </c>
      <c r="AL219" s="113">
        <v>124260.0</v>
      </c>
      <c r="AM219" s="114">
        <v>0.2</v>
      </c>
      <c r="AN219" s="102" t="s">
        <v>128</v>
      </c>
      <c r="AO219" s="115">
        <f t="shared" si="9"/>
        <v>-8.62482582</v>
      </c>
      <c r="AP219" s="116">
        <f t="shared" si="10"/>
        <v>9.134393268</v>
      </c>
      <c r="AQ219" s="117" t="str">
        <f t="shared" si="11"/>
        <v>n/a</v>
      </c>
      <c r="AR219" s="103">
        <f t="array" ref="AR219">INDEX(Historical!$C$7:$C$1381,MATCH(B219,Historical!$B$7:$B$1403,0))*IF(AH219="n/a",1.03,IF(AH219&lt;0,1.01,IF(AH219&gt;10,1.1,(1+AH219/100))))</f>
        <v>4.6359</v>
      </c>
      <c r="AS219" s="112">
        <f t="shared" si="12"/>
        <v>5.03319663</v>
      </c>
      <c r="AT219" s="112">
        <f t="shared" ref="AT219:AV219" si="227">IF($AK219="n/a",1.03*AS219,IF($AK219&lt;0,1.01*AS219,IF($AK219&gt;10,1.1*AS219,(1+$AK219/100)*AS219)))</f>
        <v>5.448435352</v>
      </c>
      <c r="AU219" s="112">
        <f t="shared" si="227"/>
        <v>5.897931269</v>
      </c>
      <c r="AV219" s="112">
        <f t="shared" si="227"/>
        <v>6.384510598</v>
      </c>
      <c r="AW219" s="103">
        <f t="shared" si="14"/>
        <v>27.39997385</v>
      </c>
      <c r="AX219" s="118">
        <f t="shared" si="15"/>
        <v>33.46766074</v>
      </c>
      <c r="AY219" s="119">
        <v>1.06</v>
      </c>
      <c r="AZ219" s="114">
        <v>18.19</v>
      </c>
      <c r="BA219" s="114">
        <v>-11.72</v>
      </c>
      <c r="BB219" s="114">
        <v>-5.3100000000000005</v>
      </c>
      <c r="BC219" s="114">
        <v>0.02</v>
      </c>
      <c r="BD219" s="42"/>
      <c r="BE219" s="17">
        <v>2008.0</v>
      </c>
      <c r="BF219" s="17">
        <f t="shared" si="16"/>
        <v>1</v>
      </c>
      <c r="BG219" s="120">
        <v>17.7</v>
      </c>
      <c r="BH219" s="15"/>
    </row>
    <row r="220" ht="11.25" customHeight="1">
      <c r="A220" s="155" t="s">
        <v>1027</v>
      </c>
      <c r="B220" s="99" t="s">
        <v>1028</v>
      </c>
      <c r="C220" s="100" t="s">
        <v>136</v>
      </c>
      <c r="D220" s="100" t="s">
        <v>153</v>
      </c>
      <c r="E220" s="101">
        <v>10.0</v>
      </c>
      <c r="F220" s="58">
        <v>345.0</v>
      </c>
      <c r="G220" s="58" t="s">
        <v>168</v>
      </c>
      <c r="H220" s="58" t="s">
        <v>168</v>
      </c>
      <c r="I220" s="150">
        <v>28.5</v>
      </c>
      <c r="J220" s="103">
        <f t="shared" si="2"/>
        <v>3.087719298</v>
      </c>
      <c r="K220" s="104">
        <v>0.22</v>
      </c>
      <c r="L220" s="73">
        <v>4.0</v>
      </c>
      <c r="M220" s="23">
        <f t="shared" si="3"/>
        <v>0.88</v>
      </c>
      <c r="N220" s="105" t="s">
        <v>409</v>
      </c>
      <c r="O220" s="106">
        <v>0.21</v>
      </c>
      <c r="P220" s="146">
        <v>43542.0</v>
      </c>
      <c r="Q220" s="146">
        <v>43553.0</v>
      </c>
      <c r="R220" s="23">
        <f t="shared" si="4"/>
        <v>4.761904762</v>
      </c>
      <c r="S220" s="108">
        <f t="array" ref="S220">IF(INDEX(Historical!$D$7:$D$1379,MATCH(B220,Historical!$B$7:$B$1403,0))=0,"n/a",(INDEX(Historical!$C$7:$C$1381,MATCH(B220,Historical!$B$7:$B$1403,0))/INDEX(Historical!$D$7:$D$1379,MATCH(B220,Historical!$B$7:$B$1403,0))-1)*100)</f>
        <v>4.761904762</v>
      </c>
      <c r="T220" s="108">
        <f t="array" ref="T220">IF(INDEX(Historical!$F$7:$F$1372,MATCH(B220,Historical!$B$7:$B$1403,0))=0,"n/a",((INDEX(Historical!$C$7:$C$1381,MATCH(B220,Historical!$B$7:$B$1403,0))/INDEX(Historical!$F$7:$F$1372,MATCH(B220,Historical!$B$7:$B$1403,0)))^(1/3)-1)*100)</f>
        <v>5.008154676</v>
      </c>
      <c r="U220" s="108">
        <f t="array" ref="U220">IF(INDEX(Historical!$H$7:$H$1372,MATCH(B220,Historical!$B$7:$B$1403,0))=0,"n/a",((INDEX(Historical!$C$7:$C$1381,MATCH(B220,Historical!$B$7:$B$1403,0))/INDEX(Historical!$H$7:$H$1372,MATCH(B220,Historical!$B$7:$B$1403,0)))^(1/5)-1)*100)</f>
        <v>5.291848907</v>
      </c>
      <c r="V220" s="108">
        <f t="array" ref="V220">IF(INDEX(Historical!$O$7:$O$1372,MATCH(B220,Historical!$B$7:$B$1403,0))=0,"n/a",((INDEX(Historical!$C$7:$C$1381,MATCH(B220,Historical!$B$7:$B$1403,0))/INDEX(Historical!$O$7:$O$1372,MATCH(B220,Historical!$B$7:$B$1403,0)))^(1/10)-1)*100)</f>
        <v>4.438537518</v>
      </c>
      <c r="W220" s="109">
        <f t="shared" si="5"/>
        <v>1.192250575</v>
      </c>
      <c r="X220" s="110" t="str">
        <f t="shared" si="6"/>
        <v>n/a</v>
      </c>
      <c r="Y220" s="165"/>
      <c r="Z220" s="103" t="str">
        <f t="shared" si="7"/>
        <v>n/a</v>
      </c>
      <c r="AA220" s="112" t="str">
        <f t="shared" si="8"/>
        <v>n/a</v>
      </c>
      <c r="AB220" s="73">
        <v>12.0</v>
      </c>
      <c r="AC220" s="102" t="s">
        <v>128</v>
      </c>
      <c r="AD220" s="102" t="s">
        <v>128</v>
      </c>
      <c r="AE220" s="102" t="s">
        <v>128</v>
      </c>
      <c r="AF220" s="102" t="s">
        <v>128</v>
      </c>
      <c r="AG220" s="102" t="s">
        <v>128</v>
      </c>
      <c r="AH220" s="102" t="s">
        <v>128</v>
      </c>
      <c r="AI220" s="102" t="s">
        <v>128</v>
      </c>
      <c r="AJ220" s="102" t="s">
        <v>128</v>
      </c>
      <c r="AK220" s="102" t="s">
        <v>128</v>
      </c>
      <c r="AL220" s="113" t="s">
        <v>128</v>
      </c>
      <c r="AM220" s="114" t="s">
        <v>128</v>
      </c>
      <c r="AN220" s="102" t="s">
        <v>128</v>
      </c>
      <c r="AO220" s="115" t="str">
        <f t="shared" si="9"/>
        <v>n/a</v>
      </c>
      <c r="AP220" s="116">
        <f t="shared" si="10"/>
        <v>8.379568205</v>
      </c>
      <c r="AQ220" s="117" t="str">
        <f t="shared" si="11"/>
        <v>n/a</v>
      </c>
      <c r="AR220" s="103">
        <f t="array" ref="AR220">INDEX(Historical!$C$7:$C$1381,MATCH(B220,Historical!$B$7:$B$1403,0))*IF(AH220="n/a",1.03,IF(AH220&lt;0,1.01,IF(AH220&gt;10,1.1,(1+AH220/100))))</f>
        <v>0.9064</v>
      </c>
      <c r="AS220" s="112">
        <f t="shared" si="12"/>
        <v>0.933592</v>
      </c>
      <c r="AT220" s="112">
        <f t="shared" ref="AT220:AV220" si="228">IF($AK220="n/a",1.03*AS220,IF($AK220&lt;0,1.01*AS220,IF($AK220&gt;10,1.1*AS220,(1+$AK220/100)*AS220)))</f>
        <v>0.96159976</v>
      </c>
      <c r="AU220" s="112">
        <f t="shared" si="228"/>
        <v>0.9904477528</v>
      </c>
      <c r="AV220" s="112">
        <f t="shared" si="228"/>
        <v>1.020161185</v>
      </c>
      <c r="AW220" s="103">
        <f t="shared" si="14"/>
        <v>4.812200698</v>
      </c>
      <c r="AX220" s="118">
        <f t="shared" si="15"/>
        <v>16.88491473</v>
      </c>
      <c r="AY220" s="119" t="s">
        <v>128</v>
      </c>
      <c r="AZ220" s="114" t="s">
        <v>128</v>
      </c>
      <c r="BA220" s="114" t="s">
        <v>128</v>
      </c>
      <c r="BB220" s="114" t="s">
        <v>128</v>
      </c>
      <c r="BC220" s="114" t="s">
        <v>128</v>
      </c>
      <c r="BD220" s="42" t="s">
        <v>112</v>
      </c>
      <c r="BE220" s="17">
        <v>2010.0</v>
      </c>
      <c r="BF220" s="17">
        <f t="shared" si="16"/>
        <v>0</v>
      </c>
      <c r="BG220" s="120" t="s">
        <v>128</v>
      </c>
      <c r="BH220" s="108"/>
    </row>
    <row r="221" ht="11.25" customHeight="1">
      <c r="A221" s="55" t="s">
        <v>1029</v>
      </c>
      <c r="B221" s="99" t="s">
        <v>1030</v>
      </c>
      <c r="C221" s="100" t="s">
        <v>141</v>
      </c>
      <c r="D221" s="100" t="s">
        <v>142</v>
      </c>
      <c r="E221" s="101">
        <v>10.0</v>
      </c>
      <c r="F221" s="58">
        <v>391.0</v>
      </c>
      <c r="G221" s="58" t="s">
        <v>168</v>
      </c>
      <c r="H221" s="58" t="s">
        <v>168</v>
      </c>
      <c r="I221" s="150">
        <v>24.76</v>
      </c>
      <c r="J221" s="103">
        <f t="shared" si="2"/>
        <v>3.271405493</v>
      </c>
      <c r="K221" s="104">
        <v>0.2025</v>
      </c>
      <c r="L221" s="73">
        <v>4.0</v>
      </c>
      <c r="M221" s="23">
        <f t="shared" si="3"/>
        <v>0.81</v>
      </c>
      <c r="N221" s="105" t="s">
        <v>184</v>
      </c>
      <c r="O221" s="106">
        <v>0.195</v>
      </c>
      <c r="P221" s="107">
        <v>43811.0</v>
      </c>
      <c r="Q221" s="107">
        <v>43839.0</v>
      </c>
      <c r="R221" s="23">
        <f t="shared" si="4"/>
        <v>3.846153846</v>
      </c>
      <c r="S221" s="108">
        <f t="array" ref="S221">IF(INDEX(Historical!$D$7:$D$1379,MATCH(B221,Historical!$B$7:$B$1403,0))=0,"n/a",(INDEX(Historical!$C$7:$C$1381,MATCH(B221,Historical!$B$7:$B$1403,0))/INDEX(Historical!$D$7:$D$1379,MATCH(B221,Historical!$B$7:$B$1403,0))-1)*100)</f>
        <v>11.42857143</v>
      </c>
      <c r="T221" s="108">
        <f t="array" ref="T221">IF(INDEX(Historical!$F$7:$F$1372,MATCH(B221,Historical!$B$7:$B$1403,0))=0,"n/a",((INDEX(Historical!$C$7:$C$1381,MATCH(B221,Historical!$B$7:$B$1403,0))/INDEX(Historical!$F$7:$F$1372,MATCH(B221,Historical!$B$7:$B$1403,0)))^(1/3)-1)*100)</f>
        <v>17.56673439</v>
      </c>
      <c r="U221" s="108">
        <f t="array" ref="U221">IF(INDEX(Historical!$H$7:$H$1372,MATCH(B221,Historical!$B$7:$B$1403,0))=0,"n/a",((INDEX(Historical!$C$7:$C$1381,MATCH(B221,Historical!$B$7:$B$1403,0))/INDEX(Historical!$H$7:$H$1372,MATCH(B221,Historical!$B$7:$B$1403,0)))^(1/5)-1)*100)</f>
        <v>19.50578387</v>
      </c>
      <c r="V221" s="108" t="str">
        <f t="array" ref="V221">IF(INDEX(Historical!$O$7:$O$1372,MATCH(B221,Historical!$B$7:$B$1403,0))=0,"n/a",((INDEX(Historical!$C$7:$C$1381,MATCH(B221,Historical!$B$7:$B$1403,0))/INDEX(Historical!$O$7:$O$1372,MATCH(B221,Historical!$B$7:$B$1403,0)))^(1/10)-1)*100)</f>
        <v>n/a</v>
      </c>
      <c r="W221" s="109" t="str">
        <f t="shared" si="5"/>
        <v>n/a</v>
      </c>
      <c r="X221" s="110">
        <f t="shared" si="6"/>
        <v>6.292188344</v>
      </c>
      <c r="Y221" s="147"/>
      <c r="Z221" s="103">
        <f t="shared" si="7"/>
        <v>82.65306122</v>
      </c>
      <c r="AA221" s="112">
        <f t="shared" si="8"/>
        <v>25.26530612</v>
      </c>
      <c r="AB221" s="73">
        <v>12.0</v>
      </c>
      <c r="AC221" s="102">
        <v>0.98</v>
      </c>
      <c r="AD221" s="102">
        <v>5.77</v>
      </c>
      <c r="AE221" s="102">
        <v>0.84</v>
      </c>
      <c r="AF221" s="102">
        <v>1.81</v>
      </c>
      <c r="AG221" s="102">
        <v>84.6</v>
      </c>
      <c r="AH221" s="102">
        <v>-8.9</v>
      </c>
      <c r="AI221" s="102">
        <v>12.389999999999999</v>
      </c>
      <c r="AJ221" s="102">
        <v>3.1</v>
      </c>
      <c r="AK221" s="102">
        <v>4.3999999999999995</v>
      </c>
      <c r="AL221" s="113">
        <v>2390.0</v>
      </c>
      <c r="AM221" s="114">
        <v>0.3</v>
      </c>
      <c r="AN221" s="102">
        <v>1.17</v>
      </c>
      <c r="AO221" s="115">
        <f t="shared" si="9"/>
        <v>-2.488116762</v>
      </c>
      <c r="AP221" s="116">
        <f t="shared" si="10"/>
        <v>22.77718936</v>
      </c>
      <c r="AQ221" s="117">
        <f t="shared" si="11"/>
        <v>42.56414398</v>
      </c>
      <c r="AR221" s="103">
        <f t="array" ref="AR221">INDEX(Historical!$C$7:$C$1381,MATCH(B221,Historical!$B$7:$B$1403,0))*IF(AH221="n/a",1.03,IF(AH221&lt;0,1.01,IF(AH221&gt;10,1.1,(1+AH221/100))))</f>
        <v>0.7878</v>
      </c>
      <c r="AS221" s="112">
        <f t="shared" si="12"/>
        <v>0.86658</v>
      </c>
      <c r="AT221" s="112">
        <f t="shared" ref="AT221:AV221" si="229">IF($AK221="n/a",1.03*AS221,IF($AK221&lt;0,1.01*AS221,IF($AK221&gt;10,1.1*AS221,(1+$AK221/100)*AS221)))</f>
        <v>0.90470952</v>
      </c>
      <c r="AU221" s="112">
        <f t="shared" si="229"/>
        <v>0.9445167389</v>
      </c>
      <c r="AV221" s="112">
        <f t="shared" si="229"/>
        <v>0.9860754754</v>
      </c>
      <c r="AW221" s="103">
        <f t="shared" si="14"/>
        <v>4.489681734</v>
      </c>
      <c r="AX221" s="118">
        <f t="shared" si="15"/>
        <v>18.13280183</v>
      </c>
      <c r="AY221" s="119">
        <v>1.65</v>
      </c>
      <c r="AZ221" s="114">
        <v>1.77</v>
      </c>
      <c r="BA221" s="114">
        <v>-33.67</v>
      </c>
      <c r="BB221" s="114">
        <v>-26.6</v>
      </c>
      <c r="BC221" s="114">
        <v>-21.65</v>
      </c>
      <c r="BD221" s="42"/>
      <c r="BE221" s="17">
        <v>2011.0</v>
      </c>
      <c r="BF221" s="17">
        <f t="shared" si="16"/>
        <v>0</v>
      </c>
      <c r="BG221" s="120">
        <v>19.400000000000002</v>
      </c>
      <c r="BH221" s="55"/>
    </row>
    <row r="222" ht="11.25" customHeight="1">
      <c r="A222" s="155" t="s">
        <v>1031</v>
      </c>
      <c r="B222" s="99" t="s">
        <v>1032</v>
      </c>
      <c r="C222" s="100" t="s">
        <v>158</v>
      </c>
      <c r="D222" s="100" t="s">
        <v>362</v>
      </c>
      <c r="E222" s="101">
        <v>14.0</v>
      </c>
      <c r="F222" s="58">
        <v>277.0</v>
      </c>
      <c r="G222" s="58" t="s">
        <v>168</v>
      </c>
      <c r="H222" s="58" t="s">
        <v>168</v>
      </c>
      <c r="I222" s="150">
        <v>54.41</v>
      </c>
      <c r="J222" s="103">
        <f t="shared" si="2"/>
        <v>2.830362066</v>
      </c>
      <c r="K222" s="104">
        <v>0.385</v>
      </c>
      <c r="L222" s="73">
        <v>4.0</v>
      </c>
      <c r="M222" s="23">
        <f t="shared" si="3"/>
        <v>1.54</v>
      </c>
      <c r="N222" s="105" t="s">
        <v>218</v>
      </c>
      <c r="O222" s="106">
        <v>0.3625</v>
      </c>
      <c r="P222" s="107">
        <v>43640.0</v>
      </c>
      <c r="Q222" s="107">
        <v>43661.0</v>
      </c>
      <c r="R222" s="23">
        <f t="shared" si="4"/>
        <v>6.206896552</v>
      </c>
      <c r="S222" s="108">
        <f t="array" ref="S222">IF(INDEX(Historical!$D$7:$D$1379,MATCH(B222,Historical!$B$7:$B$1403,0))=0,"n/a",(INDEX(Historical!$C$7:$C$1381,MATCH(B222,Historical!$B$7:$B$1403,0))/INDEX(Historical!$D$7:$D$1379,MATCH(B222,Historical!$B$7:$B$1403,0))-1)*100)</f>
        <v>6.40569395</v>
      </c>
      <c r="T222" s="108">
        <f t="array" ref="T222">IF(INDEX(Historical!$F$7:$F$1372,MATCH(B222,Historical!$B$7:$B$1403,0))=0,"n/a",((INDEX(Historical!$C$7:$C$1381,MATCH(B222,Historical!$B$7:$B$1403,0))/INDEX(Historical!$F$7:$F$1372,MATCH(B222,Historical!$B$7:$B$1403,0)))^(1/3)-1)*100)</f>
        <v>6.432231826</v>
      </c>
      <c r="U222" s="108">
        <f t="array" ref="U222">IF(INDEX(Historical!$H$7:$H$1372,MATCH(B222,Historical!$B$7:$B$1403,0))=0,"n/a",((INDEX(Historical!$C$7:$C$1381,MATCH(B222,Historical!$B$7:$B$1403,0))/INDEX(Historical!$H$7:$H$1372,MATCH(B222,Historical!$B$7:$B$1403,0)))^(1/5)-1)*100)</f>
        <v>6.13622646</v>
      </c>
      <c r="V222" s="108">
        <f t="array" ref="V222">IF(INDEX(Historical!$O$7:$O$1372,MATCH(B222,Historical!$B$7:$B$1403,0))=0,"n/a",((INDEX(Historical!$C$7:$C$1381,MATCH(B222,Historical!$B$7:$B$1403,0))/INDEX(Historical!$O$7:$O$1372,MATCH(B222,Historical!$B$7:$B$1403,0)))^(1/10)-1)*100)</f>
        <v>4.103209562</v>
      </c>
      <c r="W222" s="109">
        <f t="shared" si="5"/>
        <v>1.495469916</v>
      </c>
      <c r="X222" s="110">
        <f t="shared" si="6"/>
        <v>3.229592874</v>
      </c>
      <c r="Y222" s="99"/>
      <c r="Z222" s="103">
        <f t="shared" si="7"/>
        <v>64.43514644</v>
      </c>
      <c r="AA222" s="112">
        <f t="shared" si="8"/>
        <v>22.76569038</v>
      </c>
      <c r="AB222" s="73">
        <v>12.0</v>
      </c>
      <c r="AC222" s="102">
        <v>2.39</v>
      </c>
      <c r="AD222" s="102">
        <v>4.84</v>
      </c>
      <c r="AE222" s="102">
        <v>2.29</v>
      </c>
      <c r="AF222" s="102">
        <v>1.88</v>
      </c>
      <c r="AG222" s="102">
        <v>8.4</v>
      </c>
      <c r="AH222" s="102">
        <v>0.7000000000000001</v>
      </c>
      <c r="AI222" s="102">
        <v>6.63</v>
      </c>
      <c r="AJ222" s="102">
        <v>1.9</v>
      </c>
      <c r="AK222" s="102">
        <v>4.7</v>
      </c>
      <c r="AL222" s="113">
        <v>4870.0</v>
      </c>
      <c r="AM222" s="114">
        <v>0.2</v>
      </c>
      <c r="AN222" s="102">
        <v>1.06</v>
      </c>
      <c r="AO222" s="115">
        <f t="shared" si="9"/>
        <v>-13.79910185</v>
      </c>
      <c r="AP222" s="116">
        <f t="shared" si="10"/>
        <v>8.966588526</v>
      </c>
      <c r="AQ222" s="117">
        <f t="shared" si="11"/>
        <v>37.92026345</v>
      </c>
      <c r="AR222" s="103">
        <f t="array" ref="AR222">INDEX(Historical!$C$7:$C$1381,MATCH(B222,Historical!$B$7:$B$1403,0))*IF(AH222="n/a",1.03,IF(AH222&lt;0,1.01,IF(AH222&gt;10,1.1,(1+AH222/100))))</f>
        <v>1.505465</v>
      </c>
      <c r="AS222" s="112">
        <f t="shared" si="12"/>
        <v>1.60527733</v>
      </c>
      <c r="AT222" s="112">
        <f t="shared" ref="AT222:AV222" si="230">IF($AK222="n/a",1.03*AS222,IF($AK222&lt;0,1.01*AS222,IF($AK222&gt;10,1.1*AS222,(1+$AK222/100)*AS222)))</f>
        <v>1.680725364</v>
      </c>
      <c r="AU222" s="112">
        <f t="shared" si="230"/>
        <v>1.759719456</v>
      </c>
      <c r="AV222" s="112">
        <f t="shared" si="230"/>
        <v>1.842426271</v>
      </c>
      <c r="AW222" s="103">
        <f t="shared" si="14"/>
        <v>8.39361342</v>
      </c>
      <c r="AX222" s="118">
        <f t="shared" si="15"/>
        <v>15.42660066</v>
      </c>
      <c r="AY222" s="119">
        <v>0.19</v>
      </c>
      <c r="AZ222" s="114">
        <v>9.85</v>
      </c>
      <c r="BA222" s="114">
        <v>-13.74</v>
      </c>
      <c r="BB222" s="114">
        <v>-7.359999999999999</v>
      </c>
      <c r="BC222" s="114">
        <v>-3.2300000000000004</v>
      </c>
      <c r="BD222" s="42"/>
      <c r="BE222" s="17">
        <v>2006.0</v>
      </c>
      <c r="BF222" s="17">
        <f t="shared" si="16"/>
        <v>1</v>
      </c>
      <c r="BG222" s="120">
        <v>2.6</v>
      </c>
      <c r="BH222" s="15"/>
    </row>
    <row r="223" ht="11.25" customHeight="1">
      <c r="A223" s="155" t="s">
        <v>1033</v>
      </c>
      <c r="B223" s="99" t="s">
        <v>1034</v>
      </c>
      <c r="C223" s="100" t="s">
        <v>158</v>
      </c>
      <c r="D223" s="100" t="s">
        <v>362</v>
      </c>
      <c r="E223" s="101">
        <v>19.0</v>
      </c>
      <c r="F223" s="58">
        <v>180.0</v>
      </c>
      <c r="G223" s="58" t="s">
        <v>121</v>
      </c>
      <c r="H223" s="58" t="s">
        <v>121</v>
      </c>
      <c r="I223" s="150">
        <v>30.01</v>
      </c>
      <c r="J223" s="103">
        <f t="shared" si="2"/>
        <v>5.531489503</v>
      </c>
      <c r="K223" s="104">
        <v>0.415</v>
      </c>
      <c r="L223" s="73">
        <v>4.0</v>
      </c>
      <c r="M223" s="23">
        <f t="shared" si="3"/>
        <v>1.66</v>
      </c>
      <c r="N223" s="105" t="s">
        <v>143</v>
      </c>
      <c r="O223" s="106">
        <v>0.4125</v>
      </c>
      <c r="P223" s="107">
        <v>43899.0</v>
      </c>
      <c r="Q223" s="107">
        <v>43922.0</v>
      </c>
      <c r="R223" s="23">
        <f t="shared" si="4"/>
        <v>0.6060606061</v>
      </c>
      <c r="S223" s="108">
        <f t="array" ref="S223">IF(INDEX(Historical!$D$7:$D$1379,MATCH(B223,Historical!$B$7:$B$1403,0))=0,"n/a",(INDEX(Historical!$C$7:$C$1381,MATCH(B223,Historical!$B$7:$B$1403,0))/INDEX(Historical!$D$7:$D$1379,MATCH(B223,Historical!$B$7:$B$1403,0))-1)*100)</f>
        <v>1.384615385</v>
      </c>
      <c r="T223" s="108">
        <f t="array" ref="T223">IF(INDEX(Historical!$F$7:$F$1372,MATCH(B223,Historical!$B$7:$B$1403,0))=0,"n/a",((INDEX(Historical!$C$7:$C$1381,MATCH(B223,Historical!$B$7:$B$1403,0))/INDEX(Historical!$F$7:$F$1372,MATCH(B223,Historical!$B$7:$B$1403,0)))^(1/3)-1)*100)</f>
        <v>2.834205445</v>
      </c>
      <c r="U223" s="108">
        <f t="array" ref="U223">IF(INDEX(Historical!$H$7:$H$1372,MATCH(B223,Historical!$B$7:$B$1403,0))=0,"n/a",((INDEX(Historical!$C$7:$C$1381,MATCH(B223,Historical!$B$7:$B$1403,0))/INDEX(Historical!$H$7:$H$1372,MATCH(B223,Historical!$B$7:$B$1403,0)))^(1/5)-1)*100)</f>
        <v>3.560120525</v>
      </c>
      <c r="V223" s="108">
        <f t="array" ref="V223">IF(INDEX(Historical!$O$7:$O$1372,MATCH(B223,Historical!$B$7:$B$1403,0))=0,"n/a",((INDEX(Historical!$C$7:$C$1381,MATCH(B223,Historical!$B$7:$B$1403,0))/INDEX(Historical!$O$7:$O$1372,MATCH(B223,Historical!$B$7:$B$1403,0)))^(1/10)-1)*100)</f>
        <v>2.513487948</v>
      </c>
      <c r="W223" s="109">
        <f t="shared" si="5"/>
        <v>1.416406444</v>
      </c>
      <c r="X223" s="110">
        <f t="shared" si="6"/>
        <v>1.873747645</v>
      </c>
      <c r="Y223" s="133"/>
      <c r="Z223" s="103">
        <f t="shared" si="7"/>
        <v>70.04219409</v>
      </c>
      <c r="AA223" s="112">
        <f t="shared" si="8"/>
        <v>12.66244726</v>
      </c>
      <c r="AB223" s="73">
        <v>12.0</v>
      </c>
      <c r="AC223" s="102">
        <v>2.37</v>
      </c>
      <c r="AD223" s="102">
        <v>25.28</v>
      </c>
      <c r="AE223" s="156">
        <v>2.95</v>
      </c>
      <c r="AF223" s="102">
        <v>1.73</v>
      </c>
      <c r="AG223" s="102">
        <v>14.2</v>
      </c>
      <c r="AH223" s="102">
        <v>-8.0</v>
      </c>
      <c r="AI223" s="102">
        <v>0.0</v>
      </c>
      <c r="AJ223" s="102">
        <v>1.9</v>
      </c>
      <c r="AK223" s="102">
        <v>0.5</v>
      </c>
      <c r="AL223" s="113">
        <v>22910.0</v>
      </c>
      <c r="AM223" s="114">
        <v>0.1</v>
      </c>
      <c r="AN223" s="102">
        <v>1.77</v>
      </c>
      <c r="AO223" s="115">
        <f t="shared" si="9"/>
        <v>-3.570837229</v>
      </c>
      <c r="AP223" s="116">
        <f t="shared" si="10"/>
        <v>9.091610029</v>
      </c>
      <c r="AQ223" s="117">
        <f t="shared" si="11"/>
        <v>-1.32875291</v>
      </c>
      <c r="AR223" s="103">
        <f t="array" ref="AR223">INDEX(Historical!$C$7:$C$1381,MATCH(B223,Historical!$B$7:$B$1403,0))*IF(AH223="n/a",1.03,IF(AH223&lt;0,1.01,IF(AH223&gt;10,1.1,(1+AH223/100))))</f>
        <v>1.663975</v>
      </c>
      <c r="AS223" s="112">
        <f t="shared" si="12"/>
        <v>1.663975</v>
      </c>
      <c r="AT223" s="112">
        <f t="shared" ref="AT223:AV223" si="231">IF($AK223="n/a",1.03*AS223,IF($AK223&lt;0,1.01*AS223,IF($AK223&gt;10,1.1*AS223,(1+$AK223/100)*AS223)))</f>
        <v>1.672294875</v>
      </c>
      <c r="AU223" s="112">
        <f t="shared" si="231"/>
        <v>1.680656349</v>
      </c>
      <c r="AV223" s="112">
        <f t="shared" si="231"/>
        <v>1.689059631</v>
      </c>
      <c r="AW223" s="103">
        <f t="shared" si="14"/>
        <v>8.369960855</v>
      </c>
      <c r="AX223" s="118">
        <f t="shared" si="15"/>
        <v>27.89057266</v>
      </c>
      <c r="AY223" s="119">
        <v>0.56</v>
      </c>
      <c r="AZ223" s="114">
        <v>5.11</v>
      </c>
      <c r="BA223" s="114">
        <v>-18.52</v>
      </c>
      <c r="BB223" s="114">
        <v>-15.939999999999998</v>
      </c>
      <c r="BC223" s="114">
        <v>-7.46</v>
      </c>
      <c r="BD223" s="42"/>
      <c r="BE223" s="17">
        <v>2002.0</v>
      </c>
      <c r="BF223" s="17">
        <f t="shared" si="16"/>
        <v>1</v>
      </c>
      <c r="BG223" s="120">
        <v>3.9</v>
      </c>
      <c r="BH223" s="15"/>
    </row>
    <row r="224" ht="11.25" customHeight="1">
      <c r="A224" s="155" t="s">
        <v>1035</v>
      </c>
      <c r="B224" s="99" t="s">
        <v>1036</v>
      </c>
      <c r="C224" s="100" t="s">
        <v>177</v>
      </c>
      <c r="D224" s="100" t="s">
        <v>317</v>
      </c>
      <c r="E224" s="101">
        <v>18.0</v>
      </c>
      <c r="F224" s="58">
        <v>198.0</v>
      </c>
      <c r="G224" s="58" t="s">
        <v>168</v>
      </c>
      <c r="H224" s="58" t="s">
        <v>168</v>
      </c>
      <c r="I224" s="150">
        <v>50.69</v>
      </c>
      <c r="J224" s="103">
        <f t="shared" si="2"/>
        <v>1.775498126</v>
      </c>
      <c r="K224" s="104">
        <v>0.225</v>
      </c>
      <c r="L224" s="73">
        <v>4.0</v>
      </c>
      <c r="M224" s="23">
        <f t="shared" si="3"/>
        <v>0.9</v>
      </c>
      <c r="N224" s="105" t="s">
        <v>425</v>
      </c>
      <c r="O224" s="106">
        <v>0.21</v>
      </c>
      <c r="P224" s="107">
        <v>43888.0</v>
      </c>
      <c r="Q224" s="107">
        <v>43907.0</v>
      </c>
      <c r="R224" s="23">
        <f t="shared" si="4"/>
        <v>7.142857143</v>
      </c>
      <c r="S224" s="108">
        <f t="array" ref="S224">IF(INDEX(Historical!$D$7:$D$1379,MATCH(B224,Historical!$B$7:$B$1403,0))=0,"n/a",(INDEX(Historical!$C$7:$C$1381,MATCH(B224,Historical!$B$7:$B$1403,0))/INDEX(Historical!$D$7:$D$1379,MATCH(B224,Historical!$B$7:$B$1403,0))-1)*100)</f>
        <v>7.894736842</v>
      </c>
      <c r="T224" s="108">
        <f t="array" ref="T224">IF(INDEX(Historical!$F$7:$F$1372,MATCH(B224,Historical!$B$7:$B$1403,0))=0,"n/a",((INDEX(Historical!$C$7:$C$1381,MATCH(B224,Historical!$B$7:$B$1403,0))/INDEX(Historical!$F$7:$F$1372,MATCH(B224,Historical!$B$7:$B$1403,0)))^(1/3)-1)*100)</f>
        <v>12.23507978</v>
      </c>
      <c r="U224" s="108">
        <f t="array" ref="U224">IF(INDEX(Historical!$H$7:$H$1372,MATCH(B224,Historical!$B$7:$B$1403,0))=0,"n/a",((INDEX(Historical!$C$7:$C$1381,MATCH(B224,Historical!$B$7:$B$1403,0))/INDEX(Historical!$H$7:$H$1372,MATCH(B224,Historical!$B$7:$B$1403,0)))^(1/5)-1)*100)</f>
        <v>14.31755108</v>
      </c>
      <c r="V224" s="108">
        <f t="array" ref="V224">IF(INDEX(Historical!$O$7:$O$1372,MATCH(B224,Historical!$B$7:$B$1403,0))=0,"n/a",((INDEX(Historical!$C$7:$C$1381,MATCH(B224,Historical!$B$7:$B$1403,0))/INDEX(Historical!$O$7:$O$1372,MATCH(B224,Historical!$B$7:$B$1403,0)))^(1/10)-1)*100)</f>
        <v>13.67978542</v>
      </c>
      <c r="W224" s="109">
        <f t="shared" si="5"/>
        <v>1.046621028</v>
      </c>
      <c r="X224" s="110" t="str">
        <f t="shared" si="6"/>
        <v>n/a</v>
      </c>
      <c r="Y224" s="133" t="s">
        <v>540</v>
      </c>
      <c r="Z224" s="103">
        <f t="shared" si="7"/>
        <v>49.72375691</v>
      </c>
      <c r="AA224" s="112">
        <f t="shared" si="8"/>
        <v>28.00552486</v>
      </c>
      <c r="AB224" s="73">
        <v>6.0</v>
      </c>
      <c r="AC224" s="102">
        <v>1.81</v>
      </c>
      <c r="AD224" s="102">
        <v>3.51</v>
      </c>
      <c r="AE224" s="102">
        <v>1.46</v>
      </c>
      <c r="AF224" s="102">
        <v>1.2</v>
      </c>
      <c r="AG224" s="102">
        <v>4.3</v>
      </c>
      <c r="AH224" s="102">
        <v>0.3</v>
      </c>
      <c r="AI224" s="102">
        <v>8.97</v>
      </c>
      <c r="AJ224" s="102">
        <v>-11.799999999999999</v>
      </c>
      <c r="AK224" s="102">
        <v>8.0</v>
      </c>
      <c r="AL224" s="113">
        <v>6870.0</v>
      </c>
      <c r="AM224" s="114">
        <v>0.1</v>
      </c>
      <c r="AN224" s="102">
        <v>0.58</v>
      </c>
      <c r="AO224" s="115">
        <f t="shared" si="9"/>
        <v>-11.91247565</v>
      </c>
      <c r="AP224" s="116">
        <f t="shared" si="10"/>
        <v>16.09304921</v>
      </c>
      <c r="AQ224" s="117">
        <f t="shared" si="11"/>
        <v>22.21407417</v>
      </c>
      <c r="AR224" s="103">
        <f t="array" ref="AR224">INDEX(Historical!$C$7:$C$1381,MATCH(B224,Historical!$B$7:$B$1403,0))*IF(AH224="n/a",1.03,IF(AH224&lt;0,1.01,IF(AH224&gt;10,1.1,(1+AH224/100))))</f>
        <v>0.82246</v>
      </c>
      <c r="AS224" s="112">
        <f t="shared" si="12"/>
        <v>0.896234662</v>
      </c>
      <c r="AT224" s="112">
        <f t="shared" ref="AT224:AV224" si="232">IF($AK224="n/a",1.03*AS224,IF($AK224&lt;0,1.01*AS224,IF($AK224&gt;10,1.1*AS224,(1+$AK224/100)*AS224)))</f>
        <v>0.967933435</v>
      </c>
      <c r="AU224" s="112">
        <f t="shared" si="232"/>
        <v>1.04536811</v>
      </c>
      <c r="AV224" s="112">
        <f t="shared" si="232"/>
        <v>1.128997559</v>
      </c>
      <c r="AW224" s="103">
        <f t="shared" si="14"/>
        <v>4.860993765</v>
      </c>
      <c r="AX224" s="118">
        <f t="shared" si="15"/>
        <v>9.589650356</v>
      </c>
      <c r="AY224" s="119">
        <v>1.46</v>
      </c>
      <c r="AZ224" s="114">
        <v>24.610000000000003</v>
      </c>
      <c r="BA224" s="114">
        <v>-20.62</v>
      </c>
      <c r="BB224" s="114">
        <v>-9.85</v>
      </c>
      <c r="BC224" s="114">
        <v>-1.91</v>
      </c>
      <c r="BD224" s="42"/>
      <c r="BE224" s="17">
        <v>2003.0</v>
      </c>
      <c r="BF224" s="17">
        <f t="shared" si="16"/>
        <v>1</v>
      </c>
      <c r="BG224" s="120">
        <v>2.1999999999999997</v>
      </c>
      <c r="BH224" s="15"/>
    </row>
    <row r="225" ht="11.25" customHeight="1">
      <c r="A225" s="55" t="s">
        <v>1037</v>
      </c>
      <c r="B225" s="99" t="s">
        <v>1038</v>
      </c>
      <c r="C225" s="100" t="s">
        <v>136</v>
      </c>
      <c r="D225" s="100" t="s">
        <v>137</v>
      </c>
      <c r="E225" s="101">
        <v>11.0</v>
      </c>
      <c r="F225" s="58">
        <v>330.0</v>
      </c>
      <c r="G225" s="58" t="s">
        <v>168</v>
      </c>
      <c r="H225" s="58" t="s">
        <v>168</v>
      </c>
      <c r="I225" s="150">
        <v>111.34</v>
      </c>
      <c r="J225" s="103">
        <f t="shared" si="2"/>
        <v>1.437039698</v>
      </c>
      <c r="K225" s="104">
        <v>0.4</v>
      </c>
      <c r="L225" s="73">
        <v>4.0</v>
      </c>
      <c r="M225" s="23">
        <f t="shared" si="3"/>
        <v>1.6</v>
      </c>
      <c r="N225" s="105" t="s">
        <v>314</v>
      </c>
      <c r="O225" s="106">
        <v>0.34</v>
      </c>
      <c r="P225" s="107">
        <v>43882.0</v>
      </c>
      <c r="Q225" s="107">
        <v>43906.0</v>
      </c>
      <c r="R225" s="23">
        <f t="shared" si="4"/>
        <v>17.64705882</v>
      </c>
      <c r="S225" s="108">
        <f t="array" ref="S225">IF(INDEX(Historical!$D$7:$D$1379,MATCH(B225,Historical!$B$7:$B$1403,0))=0,"n/a",(INDEX(Historical!$C$7:$C$1381,MATCH(B225,Historical!$B$7:$B$1403,0))/INDEX(Historical!$D$7:$D$1379,MATCH(B225,Historical!$B$7:$B$1403,0))-1)*100)</f>
        <v>36</v>
      </c>
      <c r="T225" s="108">
        <f t="array" ref="T225">IF(INDEX(Historical!$F$7:$F$1372,MATCH(B225,Historical!$B$7:$B$1403,0))=0,"n/a",((INDEX(Historical!$C$7:$C$1381,MATCH(B225,Historical!$B$7:$B$1403,0))/INDEX(Historical!$F$7:$F$1372,MATCH(B225,Historical!$B$7:$B$1403,0)))^(1/3)-1)*100)</f>
        <v>24.7805674</v>
      </c>
      <c r="U225" s="108">
        <f t="array" ref="U225">IF(INDEX(Historical!$H$7:$H$1372,MATCH(B225,Historical!$B$7:$B$1403,0))=0,"n/a",((INDEX(Historical!$C$7:$C$1381,MATCH(B225,Historical!$B$7:$B$1403,0))/INDEX(Historical!$H$7:$H$1372,MATCH(B225,Historical!$B$7:$B$1403,0)))^(1/5)-1)*100)</f>
        <v>23.15712276</v>
      </c>
      <c r="V225" s="108" t="str">
        <f t="array" ref="V225">IF(INDEX(Historical!$O$7:$O$1372,MATCH(B225,Historical!$B$7:$B$1403,0))=0,"n/a",((INDEX(Historical!$C$7:$C$1381,MATCH(B225,Historical!$B$7:$B$1403,0))/INDEX(Historical!$O$7:$O$1372,MATCH(B225,Historical!$B$7:$B$1403,0)))^(1/10)-1)*100)</f>
        <v>n/a</v>
      </c>
      <c r="W225" s="109" t="str">
        <f t="shared" si="5"/>
        <v>n/a</v>
      </c>
      <c r="X225" s="110">
        <f t="shared" si="6"/>
        <v>1.08210854</v>
      </c>
      <c r="Y225" s="133"/>
      <c r="Z225" s="103">
        <f t="shared" si="7"/>
        <v>19.9252802</v>
      </c>
      <c r="AA225" s="112">
        <f t="shared" si="8"/>
        <v>13.86550436</v>
      </c>
      <c r="AB225" s="73">
        <v>12.0</v>
      </c>
      <c r="AC225" s="102">
        <v>8.03</v>
      </c>
      <c r="AD225" s="102">
        <v>1.21</v>
      </c>
      <c r="AE225" s="102">
        <v>2.41</v>
      </c>
      <c r="AF225" s="102">
        <v>2.91</v>
      </c>
      <c r="AG225" s="102">
        <v>22.400000000000002</v>
      </c>
      <c r="AH225" s="102">
        <v>31.3</v>
      </c>
      <c r="AI225" s="102">
        <v>10.23</v>
      </c>
      <c r="AJ225" s="102">
        <v>21.4</v>
      </c>
      <c r="AK225" s="102">
        <v>11.49</v>
      </c>
      <c r="AL225" s="113">
        <v>4750.0</v>
      </c>
      <c r="AM225" s="114">
        <v>0.6</v>
      </c>
      <c r="AN225" s="102">
        <v>0.94</v>
      </c>
      <c r="AO225" s="115">
        <f t="shared" si="9"/>
        <v>10.7286581</v>
      </c>
      <c r="AP225" s="116">
        <f t="shared" si="10"/>
        <v>24.59416246</v>
      </c>
      <c r="AQ225" s="117">
        <f t="shared" si="11"/>
        <v>33.91310231</v>
      </c>
      <c r="AR225" s="103">
        <f t="array" ref="AR225">INDEX(Historical!$C$7:$C$1381,MATCH(B225,Historical!$B$7:$B$1403,0))*IF(AH225="n/a",1.03,IF(AH225&lt;0,1.01,IF(AH225&gt;10,1.1,(1+AH225/100))))</f>
        <v>1.496</v>
      </c>
      <c r="AS225" s="112">
        <f t="shared" si="12"/>
        <v>1.6456</v>
      </c>
      <c r="AT225" s="112">
        <f t="shared" ref="AT225:AV225" si="233">IF($AK225="n/a",1.03*AS225,IF($AK225&lt;0,1.01*AS225,IF($AK225&gt;10,1.1*AS225,(1+$AK225/100)*AS225)))</f>
        <v>1.81016</v>
      </c>
      <c r="AU225" s="112">
        <f t="shared" si="233"/>
        <v>1.991176</v>
      </c>
      <c r="AV225" s="112">
        <f t="shared" si="233"/>
        <v>2.1902936</v>
      </c>
      <c r="AW225" s="103">
        <f t="shared" si="14"/>
        <v>9.1332296</v>
      </c>
      <c r="AX225" s="118">
        <f t="shared" si="15"/>
        <v>8.203008443</v>
      </c>
      <c r="AY225" s="119">
        <v>1.39</v>
      </c>
      <c r="AZ225" s="114">
        <v>2.3800000000000003</v>
      </c>
      <c r="BA225" s="114">
        <v>-19.35</v>
      </c>
      <c r="BB225" s="114">
        <v>-13.29</v>
      </c>
      <c r="BC225" s="114">
        <v>-10.65</v>
      </c>
      <c r="BD225" s="42"/>
      <c r="BE225" s="17">
        <v>2010.0</v>
      </c>
      <c r="BF225" s="17">
        <f t="shared" si="16"/>
        <v>0</v>
      </c>
      <c r="BG225" s="120">
        <v>2.6</v>
      </c>
      <c r="BH225" s="108"/>
    </row>
    <row r="226" ht="11.25" customHeight="1">
      <c r="A226" s="121" t="s">
        <v>1039</v>
      </c>
      <c r="B226" s="122" t="s">
        <v>1040</v>
      </c>
      <c r="C226" s="100" t="s">
        <v>136</v>
      </c>
      <c r="D226" s="100" t="s">
        <v>137</v>
      </c>
      <c r="E226" s="123">
        <v>12.0</v>
      </c>
      <c r="F226" s="58">
        <v>306.0</v>
      </c>
      <c r="G226" s="124" t="s">
        <v>168</v>
      </c>
      <c r="H226" s="124" t="s">
        <v>168</v>
      </c>
      <c r="I226" s="216">
        <v>75.45</v>
      </c>
      <c r="J226" s="126">
        <f t="shared" si="2"/>
        <v>5.831676607</v>
      </c>
      <c r="K226" s="127">
        <v>1.1</v>
      </c>
      <c r="L226" s="128">
        <v>4.0</v>
      </c>
      <c r="M226" s="129">
        <f t="shared" si="3"/>
        <v>4.4</v>
      </c>
      <c r="N226" s="130" t="s">
        <v>154</v>
      </c>
      <c r="O226" s="131">
        <v>1.0</v>
      </c>
      <c r="P226" s="132">
        <v>43875.0</v>
      </c>
      <c r="Q226" s="132">
        <v>43902.0</v>
      </c>
      <c r="R226" s="129">
        <f t="shared" si="4"/>
        <v>10</v>
      </c>
      <c r="S226" s="108">
        <f t="array" ref="S226">IF(INDEX(Historical!$D$7:$D$1379,MATCH(B226,Historical!$B$7:$B$1403,0))=0,"n/a",(INDEX(Historical!$C$7:$C$1381,MATCH(B226,Historical!$B$7:$B$1403,0))/INDEX(Historical!$D$7:$D$1379,MATCH(B226,Historical!$B$7:$B$1403,0))-1)*100)</f>
        <v>11.11111111</v>
      </c>
      <c r="T226" s="108">
        <f t="array" ref="T226">IF(INDEX(Historical!$F$7:$F$1372,MATCH(B226,Historical!$B$7:$B$1403,0))=0,"n/a",((INDEX(Historical!$C$7:$C$1381,MATCH(B226,Historical!$B$7:$B$1403,0))/INDEX(Historical!$F$7:$F$1372,MATCH(B226,Historical!$B$7:$B$1403,0)))^(1/3)-1)*100)</f>
        <v>12.62478804</v>
      </c>
      <c r="U226" s="108">
        <f t="array" ref="U226">IF(INDEX(Historical!$H$7:$H$1372,MATCH(B226,Historical!$B$7:$B$1403,0))=0,"n/a",((INDEX(Historical!$C$7:$C$1381,MATCH(B226,Historical!$B$7:$B$1403,0))/INDEX(Historical!$H$7:$H$1372,MATCH(B226,Historical!$B$7:$B$1403,0)))^(1/5)-1)*100)</f>
        <v>13.0108266</v>
      </c>
      <c r="V226" s="108">
        <f t="array" ref="V226">IF(INDEX(Historical!$O$7:$O$1372,MATCH(B226,Historical!$B$7:$B$1403,0))=0,"n/a",((INDEX(Historical!$C$7:$C$1381,MATCH(B226,Historical!$B$7:$B$1403,0))/INDEX(Historical!$O$7:$O$1372,MATCH(B226,Historical!$B$7:$B$1403,0)))^(1/10)-1)*100)</f>
        <v>19.04089821</v>
      </c>
      <c r="W226" s="109">
        <f t="shared" si="5"/>
        <v>0.6833094979</v>
      </c>
      <c r="X226" s="110">
        <f t="shared" si="6"/>
        <v>0.5042956045</v>
      </c>
      <c r="Y226" s="229"/>
      <c r="Z226" s="126">
        <f t="shared" si="7"/>
        <v>43.47826087</v>
      </c>
      <c r="AA226" s="134">
        <f t="shared" si="8"/>
        <v>7.455533597</v>
      </c>
      <c r="AB226" s="128">
        <v>12.0</v>
      </c>
      <c r="AC226" s="125">
        <v>10.12</v>
      </c>
      <c r="AD226" s="125">
        <v>0.83</v>
      </c>
      <c r="AE226" s="125">
        <v>0.47</v>
      </c>
      <c r="AF226" s="125">
        <v>0.48</v>
      </c>
      <c r="AG226" s="125">
        <v>6.7</v>
      </c>
      <c r="AH226" s="237">
        <v>10.6</v>
      </c>
      <c r="AI226" s="237">
        <v>11.18</v>
      </c>
      <c r="AJ226" s="125">
        <v>25.8</v>
      </c>
      <c r="AK226" s="125">
        <v>9.0</v>
      </c>
      <c r="AL226" s="135">
        <v>30340.0</v>
      </c>
      <c r="AM226" s="136">
        <v>0.1</v>
      </c>
      <c r="AN226" s="125">
        <v>0.35</v>
      </c>
      <c r="AO226" s="137">
        <f t="shared" si="9"/>
        <v>11.38696961</v>
      </c>
      <c r="AP226" s="138">
        <f t="shared" si="10"/>
        <v>18.8425032</v>
      </c>
      <c r="AQ226" s="139">
        <f t="shared" si="11"/>
        <v>-60.11875335</v>
      </c>
      <c r="AR226" s="103">
        <f t="array" ref="AR226">INDEX(Historical!$C$7:$C$1381,MATCH(B226,Historical!$B$7:$B$1403,0))*IF(AH226="n/a",1.03,IF(AH226&lt;0,1.01,IF(AH226&gt;10,1.1,(1+AH226/100))))</f>
        <v>4.4</v>
      </c>
      <c r="AS226" s="134">
        <f t="shared" si="12"/>
        <v>4.84</v>
      </c>
      <c r="AT226" s="134">
        <f t="shared" ref="AT226:AV226" si="234">IF($AK226="n/a",1.03*AS226,IF($AK226&lt;0,1.01*AS226,IF($AK226&gt;10,1.1*AS226,(1+$AK226/100)*AS226)))</f>
        <v>5.2756</v>
      </c>
      <c r="AU226" s="134">
        <f t="shared" si="234"/>
        <v>5.750404</v>
      </c>
      <c r="AV226" s="134">
        <f t="shared" si="234"/>
        <v>6.26794036</v>
      </c>
      <c r="AW226" s="126">
        <f t="shared" si="14"/>
        <v>26.53394436</v>
      </c>
      <c r="AX226" s="140">
        <f t="shared" si="15"/>
        <v>35.16758696</v>
      </c>
      <c r="AY226" s="141">
        <v>1.52</v>
      </c>
      <c r="AZ226" s="136">
        <v>-2.34</v>
      </c>
      <c r="BA226" s="136">
        <v>-29.09</v>
      </c>
      <c r="BB226" s="136">
        <v>-19.06</v>
      </c>
      <c r="BC226" s="136">
        <v>-18.66</v>
      </c>
      <c r="BD226" s="142"/>
      <c r="BE226" s="17">
        <v>2009.0</v>
      </c>
      <c r="BF226" s="17">
        <f t="shared" si="16"/>
        <v>0</v>
      </c>
      <c r="BG226" s="143">
        <v>0.5</v>
      </c>
      <c r="BH226" s="217"/>
    </row>
    <row r="227" ht="11.25" customHeight="1">
      <c r="A227" s="155" t="s">
        <v>1041</v>
      </c>
      <c r="B227" s="99" t="s">
        <v>1042</v>
      </c>
      <c r="C227" s="100" t="s">
        <v>131</v>
      </c>
      <c r="D227" s="100" t="s">
        <v>546</v>
      </c>
      <c r="E227" s="101">
        <v>17.0</v>
      </c>
      <c r="F227" s="58">
        <v>201.0</v>
      </c>
      <c r="G227" s="58" t="s">
        <v>121</v>
      </c>
      <c r="H227" s="58" t="s">
        <v>120</v>
      </c>
      <c r="I227" s="150">
        <v>78.3</v>
      </c>
      <c r="J227" s="103">
        <f t="shared" si="2"/>
        <v>3.167305236</v>
      </c>
      <c r="K227" s="104">
        <v>0.62</v>
      </c>
      <c r="L227" s="73">
        <v>4.0</v>
      </c>
      <c r="M227" s="23">
        <f t="shared" si="3"/>
        <v>2.48</v>
      </c>
      <c r="N227" s="105" t="s">
        <v>425</v>
      </c>
      <c r="O227" s="106">
        <v>0.57</v>
      </c>
      <c r="P227" s="148">
        <v>43249.0</v>
      </c>
      <c r="Q227" s="148">
        <v>43271.0</v>
      </c>
      <c r="R227" s="23">
        <f t="shared" si="4"/>
        <v>8.771929825</v>
      </c>
      <c r="S227" s="108">
        <f t="array" ref="S227">IF(INDEX(Historical!$D$7:$D$1379,MATCH(B227,Historical!$B$7:$B$1403,0))=0,"n/a",(INDEX(Historical!$C$7:$C$1381,MATCH(B227,Historical!$B$7:$B$1403,0))/INDEX(Historical!$D$7:$D$1379,MATCH(B227,Historical!$B$7:$B$1403,0))-1)*100)</f>
        <v>2.057613169</v>
      </c>
      <c r="T227" s="108">
        <f t="array" ref="T227">IF(INDEX(Historical!$F$7:$F$1372,MATCH(B227,Historical!$B$7:$B$1403,0))=0,"n/a",((INDEX(Historical!$C$7:$C$1381,MATCH(B227,Historical!$B$7:$B$1403,0))/INDEX(Historical!$F$7:$F$1372,MATCH(B227,Historical!$B$7:$B$1403,0)))^(1/3)-1)*100)</f>
        <v>6.208786093</v>
      </c>
      <c r="U227" s="108">
        <f t="array" ref="U227">IF(INDEX(Historical!$H$7:$H$1372,MATCH(B227,Historical!$B$7:$B$1403,0))=0,"n/a",((INDEX(Historical!$C$7:$C$1381,MATCH(B227,Historical!$B$7:$B$1403,0))/INDEX(Historical!$H$7:$H$1372,MATCH(B227,Historical!$B$7:$B$1403,0)))^(1/5)-1)*100)</f>
        <v>9.024765432</v>
      </c>
      <c r="V227" s="108">
        <f t="array" ref="V227">IF(INDEX(Historical!$O$7:$O$1372,MATCH(B227,Historical!$B$7:$B$1403,0))=0,"n/a",((INDEX(Historical!$C$7:$C$1381,MATCH(B227,Historical!$B$7:$B$1403,0))/INDEX(Historical!$O$7:$O$1372,MATCH(B227,Historical!$B$7:$B$1403,0)))^(1/10)-1)*100)</f>
        <v>13.98237129</v>
      </c>
      <c r="W227" s="109">
        <f t="shared" si="5"/>
        <v>0.6454388346</v>
      </c>
      <c r="X227" s="110" t="str">
        <f t="shared" si="6"/>
        <v>n/a</v>
      </c>
      <c r="Y227" s="149" t="s">
        <v>913</v>
      </c>
      <c r="Z227" s="103">
        <f t="shared" si="7"/>
        <v>70.65527066</v>
      </c>
      <c r="AA227" s="112">
        <f t="shared" si="8"/>
        <v>22.30769231</v>
      </c>
      <c r="AB227" s="73">
        <v>9.0</v>
      </c>
      <c r="AC227" s="102">
        <v>3.51</v>
      </c>
      <c r="AD227" s="102">
        <v>0.83</v>
      </c>
      <c r="AE227" s="102">
        <v>4.65</v>
      </c>
      <c r="AF227" s="102">
        <v>19.87</v>
      </c>
      <c r="AG227" s="102">
        <v>90.5</v>
      </c>
      <c r="AH227" s="102">
        <v>216.29999999999998</v>
      </c>
      <c r="AI227" s="102">
        <v>45.12</v>
      </c>
      <c r="AJ227" s="102">
        <v>-4.0</v>
      </c>
      <c r="AK227" s="102">
        <v>26.8</v>
      </c>
      <c r="AL227" s="113">
        <v>92010.0</v>
      </c>
      <c r="AM227" s="114">
        <v>0.12</v>
      </c>
      <c r="AN227" s="102">
        <v>3.53</v>
      </c>
      <c r="AO227" s="115">
        <f t="shared" si="9"/>
        <v>-10.11562164</v>
      </c>
      <c r="AP227" s="116">
        <f t="shared" si="10"/>
        <v>12.19207067</v>
      </c>
      <c r="AQ227" s="117">
        <f t="shared" si="11"/>
        <v>343.8487461</v>
      </c>
      <c r="AR227" s="103">
        <f t="array" ref="AR227">INDEX(Historical!$C$7:$C$1381,MATCH(B227,Historical!$B$7:$B$1403,0))*IF(AH227="n/a",1.03,IF(AH227&lt;0,1.01,IF(AH227&gt;10,1.1,(1+AH227/100))))</f>
        <v>2.728</v>
      </c>
      <c r="AS227" s="112">
        <f t="shared" si="12"/>
        <v>3.0008</v>
      </c>
      <c r="AT227" s="112">
        <f t="shared" ref="AT227:AV227" si="235">IF($AK227="n/a",1.03*AS227,IF($AK227&lt;0,1.01*AS227,IF($AK227&gt;10,1.1*AS227,(1+$AK227/100)*AS227)))</f>
        <v>3.30088</v>
      </c>
      <c r="AU227" s="112">
        <f t="shared" si="235"/>
        <v>3.630968</v>
      </c>
      <c r="AV227" s="112">
        <f t="shared" si="235"/>
        <v>3.9940648</v>
      </c>
      <c r="AW227" s="103">
        <f t="shared" si="14"/>
        <v>16.6547128</v>
      </c>
      <c r="AX227" s="118">
        <f t="shared" si="15"/>
        <v>21.27038672</v>
      </c>
      <c r="AY227" s="119">
        <v>1.52</v>
      </c>
      <c r="AZ227" s="114">
        <v>48.55</v>
      </c>
      <c r="BA227" s="114">
        <v>-18.58</v>
      </c>
      <c r="BB227" s="114">
        <v>-11.57</v>
      </c>
      <c r="BC227" s="114">
        <v>-2.15</v>
      </c>
      <c r="BD227" s="42"/>
      <c r="BE227" s="17">
        <v>2003.0</v>
      </c>
      <c r="BF227" s="17">
        <f t="shared" si="16"/>
        <v>1</v>
      </c>
      <c r="BG227" s="120">
        <v>12.6</v>
      </c>
      <c r="BH227" s="15"/>
    </row>
    <row r="228" ht="11.25" customHeight="1">
      <c r="A228" s="155" t="s">
        <v>1043</v>
      </c>
      <c r="B228" s="99" t="s">
        <v>1044</v>
      </c>
      <c r="C228" s="100" t="s">
        <v>136</v>
      </c>
      <c r="D228" s="100" t="s">
        <v>391</v>
      </c>
      <c r="E228" s="101">
        <v>12.0</v>
      </c>
      <c r="F228" s="58">
        <v>296.0</v>
      </c>
      <c r="G228" s="58" t="s">
        <v>168</v>
      </c>
      <c r="H228" s="58" t="s">
        <v>168</v>
      </c>
      <c r="I228" s="150">
        <v>14.9</v>
      </c>
      <c r="J228" s="103">
        <f t="shared" si="2"/>
        <v>2.416107383</v>
      </c>
      <c r="K228" s="104">
        <v>0.09</v>
      </c>
      <c r="L228" s="73">
        <v>4.0</v>
      </c>
      <c r="M228" s="23">
        <f t="shared" si="3"/>
        <v>0.36</v>
      </c>
      <c r="N228" s="105" t="s">
        <v>792</v>
      </c>
      <c r="O228" s="106">
        <v>0.07</v>
      </c>
      <c r="P228" s="146">
        <v>43573.0</v>
      </c>
      <c r="Q228" s="146">
        <v>43591.0</v>
      </c>
      <c r="R228" s="23">
        <f t="shared" si="4"/>
        <v>28.57142857</v>
      </c>
      <c r="S228" s="108">
        <f t="array" ref="S228">IF(INDEX(Historical!$D$7:$D$1379,MATCH(B228,Historical!$B$7:$B$1403,0))=0,"n/a",(INDEX(Historical!$C$7:$C$1381,MATCH(B228,Historical!$B$7:$B$1403,0))/INDEX(Historical!$D$7:$D$1379,MATCH(B228,Historical!$B$7:$B$1403,0))-1)*100)</f>
        <v>30.76923077</v>
      </c>
      <c r="T228" s="108">
        <f t="array" ref="T228">IF(INDEX(Historical!$F$7:$F$1372,MATCH(B228,Historical!$B$7:$B$1403,0))=0,"n/a",((INDEX(Historical!$C$7:$C$1381,MATCH(B228,Historical!$B$7:$B$1403,0))/INDEX(Historical!$F$7:$F$1372,MATCH(B228,Historical!$B$7:$B$1403,0)))^(1/3)-1)*100)</f>
        <v>29.24074505</v>
      </c>
      <c r="U228" s="108">
        <f t="array" ref="U228">IF(INDEX(Historical!$H$7:$H$1372,MATCH(B228,Historical!$B$7:$B$1403,0))=0,"n/a",((INDEX(Historical!$C$7:$C$1381,MATCH(B228,Historical!$B$7:$B$1403,0))/INDEX(Historical!$H$7:$H$1372,MATCH(B228,Historical!$B$7:$B$1403,0)))^(1/5)-1)*100)</f>
        <v>24.20990092</v>
      </c>
      <c r="V228" s="108">
        <f t="array" ref="V228">IF(INDEX(Historical!$O$7:$O$1372,MATCH(B228,Historical!$B$7:$B$1403,0))=0,"n/a",((INDEX(Historical!$C$7:$C$1381,MATCH(B228,Historical!$B$7:$B$1403,0))/INDEX(Historical!$O$7:$O$1372,MATCH(B228,Historical!$B$7:$B$1403,0)))^(1/10)-1)*100)</f>
        <v>21.12976963</v>
      </c>
      <c r="W228" s="109">
        <f t="shared" si="5"/>
        <v>1.145772119</v>
      </c>
      <c r="X228" s="110" t="str">
        <f t="shared" si="6"/>
        <v>n/a</v>
      </c>
      <c r="Y228" s="133"/>
      <c r="Z228" s="103" t="str">
        <f t="shared" si="7"/>
        <v>n/a</v>
      </c>
      <c r="AA228" s="112" t="str">
        <f t="shared" si="8"/>
        <v>n/a</v>
      </c>
      <c r="AB228" s="73">
        <v>12.0</v>
      </c>
      <c r="AC228" s="102" t="s">
        <v>128</v>
      </c>
      <c r="AD228" s="102" t="s">
        <v>128</v>
      </c>
      <c r="AE228" s="102" t="s">
        <v>128</v>
      </c>
      <c r="AF228" s="102" t="s">
        <v>128</v>
      </c>
      <c r="AG228" s="102" t="s">
        <v>128</v>
      </c>
      <c r="AH228" s="102" t="s">
        <v>128</v>
      </c>
      <c r="AI228" s="102" t="s">
        <v>128</v>
      </c>
      <c r="AJ228" s="102" t="s">
        <v>128</v>
      </c>
      <c r="AK228" s="102" t="s">
        <v>128</v>
      </c>
      <c r="AL228" s="113" t="s">
        <v>128</v>
      </c>
      <c r="AM228" s="114" t="s">
        <v>128</v>
      </c>
      <c r="AN228" s="102" t="s">
        <v>128</v>
      </c>
      <c r="AO228" s="115" t="str">
        <f t="shared" si="9"/>
        <v>n/a</v>
      </c>
      <c r="AP228" s="116">
        <f t="shared" si="10"/>
        <v>26.6260083</v>
      </c>
      <c r="AQ228" s="117" t="str">
        <f t="shared" si="11"/>
        <v>n/a</v>
      </c>
      <c r="AR228" s="103">
        <f t="array" ref="AR228">INDEX(Historical!$C$7:$C$1381,MATCH(B228,Historical!$B$7:$B$1403,0))*IF(AH228="n/a",1.03,IF(AH228&lt;0,1.01,IF(AH228&gt;10,1.1,(1+AH228/100))))</f>
        <v>0.3502</v>
      </c>
      <c r="AS228" s="112">
        <f t="shared" si="12"/>
        <v>0.360706</v>
      </c>
      <c r="AT228" s="112">
        <f t="shared" ref="AT228:AV228" si="236">IF($AK228="n/a",1.03*AS228,IF($AK228&lt;0,1.01*AS228,IF($AK228&gt;10,1.1*AS228,(1+$AK228/100)*AS228)))</f>
        <v>0.37152718</v>
      </c>
      <c r="AU228" s="112">
        <f t="shared" si="236"/>
        <v>0.3826729954</v>
      </c>
      <c r="AV228" s="112">
        <f t="shared" si="236"/>
        <v>0.3941531853</v>
      </c>
      <c r="AW228" s="103">
        <f t="shared" si="14"/>
        <v>1.859259361</v>
      </c>
      <c r="AX228" s="118">
        <f t="shared" si="15"/>
        <v>12.47825074</v>
      </c>
      <c r="AY228" s="119" t="s">
        <v>128</v>
      </c>
      <c r="AZ228" s="114" t="s">
        <v>128</v>
      </c>
      <c r="BA228" s="114" t="s">
        <v>128</v>
      </c>
      <c r="BB228" s="114" t="s">
        <v>128</v>
      </c>
      <c r="BC228" s="114" t="s">
        <v>128</v>
      </c>
      <c r="BD228" s="42" t="s">
        <v>112</v>
      </c>
      <c r="BE228" s="17">
        <v>2008.0</v>
      </c>
      <c r="BF228" s="17">
        <f t="shared" si="16"/>
        <v>1</v>
      </c>
      <c r="BG228" s="120" t="s">
        <v>128</v>
      </c>
      <c r="BH228" s="15"/>
    </row>
    <row r="229" ht="11.25" customHeight="1">
      <c r="A229" s="155" t="s">
        <v>1045</v>
      </c>
      <c r="B229" s="99" t="s">
        <v>1046</v>
      </c>
      <c r="C229" s="100" t="s">
        <v>118</v>
      </c>
      <c r="D229" s="100" t="s">
        <v>227</v>
      </c>
      <c r="E229" s="101">
        <v>15.0</v>
      </c>
      <c r="F229" s="58">
        <v>263.0</v>
      </c>
      <c r="G229" s="58" t="s">
        <v>120</v>
      </c>
      <c r="H229" s="58" t="s">
        <v>120</v>
      </c>
      <c r="I229" s="150">
        <v>38.04</v>
      </c>
      <c r="J229" s="103">
        <f t="shared" si="2"/>
        <v>5.888538381</v>
      </c>
      <c r="K229" s="104">
        <v>0.56</v>
      </c>
      <c r="L229" s="73">
        <v>4.0</v>
      </c>
      <c r="M229" s="23">
        <f t="shared" si="3"/>
        <v>2.24</v>
      </c>
      <c r="N229" s="105" t="s">
        <v>314</v>
      </c>
      <c r="O229" s="106">
        <v>0.54</v>
      </c>
      <c r="P229" s="107">
        <v>43693.0</v>
      </c>
      <c r="Q229" s="107">
        <v>43728.0</v>
      </c>
      <c r="R229" s="23">
        <f t="shared" si="4"/>
        <v>3.703703704</v>
      </c>
      <c r="S229" s="108">
        <f t="array" ref="S229">IF(INDEX(Historical!$D$7:$D$1379,MATCH(B229,Historical!$B$7:$B$1403,0))=0,"n/a",(INDEX(Historical!$C$7:$C$1381,MATCH(B229,Historical!$B$7:$B$1403,0))/INDEX(Historical!$D$7:$D$1379,MATCH(B229,Historical!$B$7:$B$1403,0))-1)*100)</f>
        <v>3.773584906</v>
      </c>
      <c r="T229" s="108">
        <f t="array" ref="T229">IF(INDEX(Historical!$F$7:$F$1372,MATCH(B229,Historical!$B$7:$B$1403,0))=0,"n/a",((INDEX(Historical!$C$7:$C$1381,MATCH(B229,Historical!$B$7:$B$1403,0))/INDEX(Historical!$F$7:$F$1372,MATCH(B229,Historical!$B$7:$B$1403,0)))^(1/3)-1)*100)</f>
        <v>8.974425082</v>
      </c>
      <c r="U229" s="108">
        <f t="array" ref="U229">IF(INDEX(Historical!$H$7:$H$1372,MATCH(B229,Historical!$B$7:$B$1403,0))=0,"n/a",((INDEX(Historical!$C$7:$C$1381,MATCH(B229,Historical!$B$7:$B$1403,0))/INDEX(Historical!$H$7:$H$1372,MATCH(B229,Historical!$B$7:$B$1403,0)))^(1/5)-1)*100)</f>
        <v>9.150785964</v>
      </c>
      <c r="V229" s="108">
        <f t="array" ref="V229">IF(INDEX(Historical!$O$7:$O$1372,MATCH(B229,Historical!$B$7:$B$1403,0))=0,"n/a",((INDEX(Historical!$C$7:$C$1381,MATCH(B229,Historical!$B$7:$B$1403,0))/INDEX(Historical!$O$7:$O$1372,MATCH(B229,Historical!$B$7:$B$1403,0)))^(1/10)-1)*100)</f>
        <v>8.646351026</v>
      </c>
      <c r="W229" s="109">
        <f t="shared" si="5"/>
        <v>1.058340789</v>
      </c>
      <c r="X229" s="110">
        <f t="shared" si="6"/>
        <v>3.268137844</v>
      </c>
      <c r="Y229" s="99"/>
      <c r="Z229" s="103">
        <f t="shared" si="7"/>
        <v>97.39130435</v>
      </c>
      <c r="AA229" s="112">
        <f t="shared" si="8"/>
        <v>16.53913043</v>
      </c>
      <c r="AB229" s="73">
        <v>12.0</v>
      </c>
      <c r="AC229" s="102">
        <v>2.3</v>
      </c>
      <c r="AD229" s="102" t="s">
        <v>128</v>
      </c>
      <c r="AE229" s="102">
        <v>0.23</v>
      </c>
      <c r="AF229" s="102">
        <v>0.8</v>
      </c>
      <c r="AG229" s="102">
        <v>10.8</v>
      </c>
      <c r="AH229" s="102">
        <v>30.0</v>
      </c>
      <c r="AI229" s="102">
        <v>196.06</v>
      </c>
      <c r="AJ229" s="102">
        <v>2.8000000000000003</v>
      </c>
      <c r="AK229" s="102" t="s">
        <v>128</v>
      </c>
      <c r="AL229" s="113">
        <v>2040.0</v>
      </c>
      <c r="AM229" s="114">
        <v>0.8</v>
      </c>
      <c r="AN229" s="102">
        <v>3.13</v>
      </c>
      <c r="AO229" s="115">
        <f t="shared" si="9"/>
        <v>-1.49980609</v>
      </c>
      <c r="AP229" s="116">
        <f t="shared" si="10"/>
        <v>15.03932434</v>
      </c>
      <c r="AQ229" s="117">
        <f t="shared" si="11"/>
        <v>-23.31506204</v>
      </c>
      <c r="AR229" s="103">
        <f t="array" ref="AR229">INDEX(Historical!$C$7:$C$1381,MATCH(B229,Historical!$B$7:$B$1403,0))*IF(AH229="n/a",1.03,IF(AH229&lt;0,1.01,IF(AH229&gt;10,1.1,(1+AH229/100))))</f>
        <v>2.42</v>
      </c>
      <c r="AS229" s="112">
        <f t="shared" si="12"/>
        <v>2.662</v>
      </c>
      <c r="AT229" s="112">
        <f t="shared" ref="AT229:AV229" si="237">IF($AK229="n/a",1.03*AS229,IF($AK229&lt;0,1.01*AS229,IF($AK229&gt;10,1.1*AS229,(1+$AK229/100)*AS229)))</f>
        <v>2.74186</v>
      </c>
      <c r="AU229" s="112">
        <f t="shared" si="237"/>
        <v>2.8241158</v>
      </c>
      <c r="AV229" s="112">
        <f t="shared" si="237"/>
        <v>2.908839274</v>
      </c>
      <c r="AW229" s="103">
        <f t="shared" si="14"/>
        <v>13.55681507</v>
      </c>
      <c r="AX229" s="118">
        <f t="shared" si="15"/>
        <v>35.63831513</v>
      </c>
      <c r="AY229" s="119">
        <v>1.69</v>
      </c>
      <c r="AZ229" s="114">
        <v>7.580000000000001</v>
      </c>
      <c r="BA229" s="114">
        <v>-43.769999999999996</v>
      </c>
      <c r="BB229" s="114">
        <v>-23.810000000000002</v>
      </c>
      <c r="BC229" s="114">
        <v>-26.950000000000003</v>
      </c>
      <c r="BD229" s="42"/>
      <c r="BE229" s="17">
        <v>2005.0</v>
      </c>
      <c r="BF229" s="17">
        <f t="shared" si="16"/>
        <v>1</v>
      </c>
      <c r="BG229" s="120">
        <v>1.9</v>
      </c>
      <c r="BH229" s="15"/>
    </row>
    <row r="230" ht="11.25" customHeight="1">
      <c r="A230" s="155" t="s">
        <v>1047</v>
      </c>
      <c r="B230" s="99" t="s">
        <v>1048</v>
      </c>
      <c r="C230" s="100" t="s">
        <v>118</v>
      </c>
      <c r="D230" s="100" t="s">
        <v>119</v>
      </c>
      <c r="E230" s="101">
        <v>19.0</v>
      </c>
      <c r="F230" s="58">
        <v>176.0</v>
      </c>
      <c r="G230" s="58" t="s">
        <v>168</v>
      </c>
      <c r="H230" s="58" t="s">
        <v>168</v>
      </c>
      <c r="I230" s="150">
        <v>39.7</v>
      </c>
      <c r="J230" s="103">
        <f t="shared" si="2"/>
        <v>2.01511335</v>
      </c>
      <c r="K230" s="104">
        <v>0.2</v>
      </c>
      <c r="L230" s="73">
        <v>4.0</v>
      </c>
      <c r="M230" s="23">
        <f t="shared" si="3"/>
        <v>0.8</v>
      </c>
      <c r="N230" s="105" t="s">
        <v>589</v>
      </c>
      <c r="O230" s="106">
        <v>0.18</v>
      </c>
      <c r="P230" s="107">
        <v>43704.0</v>
      </c>
      <c r="Q230" s="107">
        <v>43726.0</v>
      </c>
      <c r="R230" s="23">
        <f t="shared" si="4"/>
        <v>11.11111111</v>
      </c>
      <c r="S230" s="108">
        <f t="array" ref="S230">IF(INDEX(Historical!$D$7:$D$1379,MATCH(B230,Historical!$B$7:$B$1403,0))=0,"n/a",(INDEX(Historical!$C$7:$C$1381,MATCH(B230,Historical!$B$7:$B$1403,0))/INDEX(Historical!$D$7:$D$1379,MATCH(B230,Historical!$B$7:$B$1403,0))-1)*100)</f>
        <v>8.571428571</v>
      </c>
      <c r="T230" s="108">
        <f t="array" ref="T230">IF(INDEX(Historical!$F$7:$F$1372,MATCH(B230,Historical!$B$7:$B$1403,0))=0,"n/a",((INDEX(Historical!$C$7:$C$1381,MATCH(B230,Historical!$B$7:$B$1403,0))/INDEX(Historical!$F$7:$F$1372,MATCH(B230,Historical!$B$7:$B$1403,0)))^(1/3)-1)*100)</f>
        <v>4.814946963</v>
      </c>
      <c r="U230" s="108">
        <f t="array" ref="U230">IF(INDEX(Historical!$H$7:$H$1372,MATCH(B230,Historical!$B$7:$B$1403,0))=0,"n/a",((INDEX(Historical!$C$7:$C$1381,MATCH(B230,Historical!$B$7:$B$1403,0))/INDEX(Historical!$H$7:$H$1372,MATCH(B230,Historical!$B$7:$B$1403,0)))^(1/5)-1)*100)</f>
        <v>7.073985066</v>
      </c>
      <c r="V230" s="108">
        <f t="array" ref="V230">IF(INDEX(Historical!$O$7:$O$1372,MATCH(B230,Historical!$B$7:$B$1403,0))=0,"n/a",((INDEX(Historical!$C$7:$C$1381,MATCH(B230,Historical!$B$7:$B$1403,0))/INDEX(Historical!$O$7:$O$1372,MATCH(B230,Historical!$B$7:$B$1403,0)))^(1/10)-1)*100)</f>
        <v>7.177346254</v>
      </c>
      <c r="W230" s="109">
        <f t="shared" si="5"/>
        <v>0.9855989687</v>
      </c>
      <c r="X230" s="110">
        <f t="shared" si="6"/>
        <v>1.443670422</v>
      </c>
      <c r="Y230" s="240" t="s">
        <v>1049</v>
      </c>
      <c r="Z230" s="103">
        <f t="shared" si="7"/>
        <v>66.11570248</v>
      </c>
      <c r="AA230" s="112">
        <f t="shared" si="8"/>
        <v>32.80991736</v>
      </c>
      <c r="AB230" s="73">
        <v>12.0</v>
      </c>
      <c r="AC230" s="102">
        <v>1.21</v>
      </c>
      <c r="AD230" s="102">
        <v>0.66</v>
      </c>
      <c r="AE230" s="102">
        <v>3.21</v>
      </c>
      <c r="AF230" s="102">
        <v>5.12</v>
      </c>
      <c r="AG230" s="102">
        <v>16.0</v>
      </c>
      <c r="AH230" s="102">
        <v>60.0</v>
      </c>
      <c r="AI230" s="102">
        <v>16.73</v>
      </c>
      <c r="AJ230" s="102">
        <v>4.9</v>
      </c>
      <c r="AK230" s="102">
        <v>50.0</v>
      </c>
      <c r="AL230" s="113">
        <v>4310.0</v>
      </c>
      <c r="AM230" s="114">
        <v>14.299999999999999</v>
      </c>
      <c r="AN230" s="102">
        <v>0.85</v>
      </c>
      <c r="AO230" s="115">
        <f t="shared" si="9"/>
        <v>-23.72081894</v>
      </c>
      <c r="AP230" s="116">
        <f t="shared" si="10"/>
        <v>9.089098416</v>
      </c>
      <c r="AQ230" s="117">
        <f t="shared" si="11"/>
        <v>173.2412665</v>
      </c>
      <c r="AR230" s="103">
        <f t="array" ref="AR230">INDEX(Historical!$C$7:$C$1381,MATCH(B230,Historical!$B$7:$B$1403,0))*IF(AH230="n/a",1.03,IF(AH230&lt;0,1.01,IF(AH230&gt;10,1.1,(1+AH230/100))))</f>
        <v>0.836</v>
      </c>
      <c r="AS230" s="112">
        <f t="shared" si="12"/>
        <v>0.9196</v>
      </c>
      <c r="AT230" s="112">
        <f t="shared" ref="AT230:AV230" si="238">IF($AK230="n/a",1.03*AS230,IF($AK230&lt;0,1.01*AS230,IF($AK230&gt;10,1.1*AS230,(1+$AK230/100)*AS230)))</f>
        <v>1.01156</v>
      </c>
      <c r="AU230" s="112">
        <f t="shared" si="238"/>
        <v>1.112716</v>
      </c>
      <c r="AV230" s="112">
        <f t="shared" si="238"/>
        <v>1.2239876</v>
      </c>
      <c r="AW230" s="103">
        <f t="shared" si="14"/>
        <v>5.1038636</v>
      </c>
      <c r="AX230" s="118">
        <f t="shared" si="15"/>
        <v>12.8560796</v>
      </c>
      <c r="AY230" s="119">
        <v>0.66</v>
      </c>
      <c r="AZ230" s="114">
        <v>24.69</v>
      </c>
      <c r="BA230" s="114">
        <v>-12.09</v>
      </c>
      <c r="BB230" s="114">
        <v>-7.960000000000001</v>
      </c>
      <c r="BC230" s="114">
        <v>1.1400000000000001</v>
      </c>
      <c r="BD230" s="42"/>
      <c r="BE230" s="17">
        <v>2001.0</v>
      </c>
      <c r="BF230" s="17">
        <f t="shared" si="16"/>
        <v>2</v>
      </c>
      <c r="BG230" s="120">
        <v>5.8999999999999995</v>
      </c>
      <c r="BH230" s="15"/>
    </row>
    <row r="231" ht="11.25" customHeight="1">
      <c r="A231" s="155" t="s">
        <v>1050</v>
      </c>
      <c r="B231" s="99" t="s">
        <v>1051</v>
      </c>
      <c r="C231" s="100" t="s">
        <v>118</v>
      </c>
      <c r="D231" s="100" t="s">
        <v>266</v>
      </c>
      <c r="E231" s="101">
        <v>15.0</v>
      </c>
      <c r="F231" s="58">
        <v>259.0</v>
      </c>
      <c r="G231" s="58" t="s">
        <v>168</v>
      </c>
      <c r="H231" s="58" t="s">
        <v>168</v>
      </c>
      <c r="I231" s="150">
        <v>77.64</v>
      </c>
      <c r="J231" s="103">
        <f t="shared" si="2"/>
        <v>1.545595054</v>
      </c>
      <c r="K231" s="104">
        <v>0.3</v>
      </c>
      <c r="L231" s="73">
        <v>4.0</v>
      </c>
      <c r="M231" s="23">
        <f t="shared" si="3"/>
        <v>1.2</v>
      </c>
      <c r="N231" s="105" t="s">
        <v>174</v>
      </c>
      <c r="O231" s="106">
        <v>0.28</v>
      </c>
      <c r="P231" s="107">
        <v>43643.0</v>
      </c>
      <c r="Q231" s="107">
        <v>43658.0</v>
      </c>
      <c r="R231" s="23">
        <f t="shared" si="4"/>
        <v>7.142857143</v>
      </c>
      <c r="S231" s="108">
        <f t="array" ref="S231">IF(INDEX(Historical!$D$7:$D$1379,MATCH(B231,Historical!$B$7:$B$1403,0))=0,"n/a",(INDEX(Historical!$C$7:$C$1381,MATCH(B231,Historical!$B$7:$B$1403,0))/INDEX(Historical!$D$7:$D$1379,MATCH(B231,Historical!$B$7:$B$1403,0))-1)*100)</f>
        <v>7.407407407</v>
      </c>
      <c r="T231" s="108">
        <f t="array" ref="T231">IF(INDEX(Historical!$F$7:$F$1372,MATCH(B231,Historical!$B$7:$B$1403,0))=0,"n/a",((INDEX(Historical!$C$7:$C$1381,MATCH(B231,Historical!$B$7:$B$1403,0))/INDEX(Historical!$F$7:$F$1372,MATCH(B231,Historical!$B$7:$B$1403,0)))^(1/3)-1)*100)</f>
        <v>7.261379592</v>
      </c>
      <c r="U231" s="108">
        <f t="array" ref="U231">IF(INDEX(Historical!$H$7:$H$1372,MATCH(B231,Historical!$B$7:$B$1403,0))=0,"n/a",((INDEX(Historical!$C$7:$C$1381,MATCH(B231,Historical!$B$7:$B$1403,0))/INDEX(Historical!$H$7:$H$1372,MATCH(B231,Historical!$B$7:$B$1403,0)))^(1/5)-1)*100)</f>
        <v>6.668390128</v>
      </c>
      <c r="V231" s="108">
        <f t="array" ref="V231">IF(INDEX(Historical!$O$7:$O$1372,MATCH(B231,Historical!$B$7:$B$1403,0))=0,"n/a",((INDEX(Historical!$C$7:$C$1381,MATCH(B231,Historical!$B$7:$B$1403,0))/INDEX(Historical!$O$7:$O$1372,MATCH(B231,Historical!$B$7:$B$1403,0)))^(1/10)-1)*100)</f>
        <v>6.127467661</v>
      </c>
      <c r="W231" s="109">
        <f t="shared" si="5"/>
        <v>1.088278306</v>
      </c>
      <c r="X231" s="110">
        <f t="shared" si="6"/>
        <v>0.5377733974</v>
      </c>
      <c r="Y231" s="99"/>
      <c r="Z231" s="103">
        <f t="shared" si="7"/>
        <v>21.31438721</v>
      </c>
      <c r="AA231" s="112">
        <f t="shared" si="8"/>
        <v>13.79040853</v>
      </c>
      <c r="AB231" s="73">
        <v>12.0</v>
      </c>
      <c r="AC231" s="102">
        <v>5.63</v>
      </c>
      <c r="AD231" s="102">
        <v>2.01</v>
      </c>
      <c r="AE231" s="102">
        <v>0.98</v>
      </c>
      <c r="AF231" s="102">
        <v>1.4</v>
      </c>
      <c r="AG231" s="102">
        <v>11.0</v>
      </c>
      <c r="AH231" s="102">
        <v>0.5</v>
      </c>
      <c r="AI231" s="102">
        <v>11.219999999999999</v>
      </c>
      <c r="AJ231" s="102">
        <v>12.4</v>
      </c>
      <c r="AK231" s="102">
        <v>6.8500000000000005</v>
      </c>
      <c r="AL231" s="113">
        <v>3170.0</v>
      </c>
      <c r="AM231" s="114">
        <v>0.2</v>
      </c>
      <c r="AN231" s="102">
        <v>0.52</v>
      </c>
      <c r="AO231" s="115">
        <f t="shared" si="9"/>
        <v>-5.576423344</v>
      </c>
      <c r="AP231" s="116">
        <f t="shared" si="10"/>
        <v>8.213985182</v>
      </c>
      <c r="AQ231" s="117">
        <f t="shared" si="11"/>
        <v>-7.367939469</v>
      </c>
      <c r="AR231" s="103">
        <f t="array" ref="AR231">INDEX(Historical!$C$7:$C$1381,MATCH(B231,Historical!$B$7:$B$1403,0))*IF(AH231="n/a",1.03,IF(AH231&lt;0,1.01,IF(AH231&gt;10,1.1,(1+AH231/100))))</f>
        <v>1.1658</v>
      </c>
      <c r="AS231" s="112">
        <f t="shared" si="12"/>
        <v>1.28238</v>
      </c>
      <c r="AT231" s="112">
        <f t="shared" ref="AT231:AV231" si="239">IF($AK231="n/a",1.03*AS231,IF($AK231&lt;0,1.01*AS231,IF($AK231&gt;10,1.1*AS231,(1+$AK231/100)*AS231)))</f>
        <v>1.37022303</v>
      </c>
      <c r="AU231" s="112">
        <f t="shared" si="239"/>
        <v>1.464083308</v>
      </c>
      <c r="AV231" s="112">
        <f t="shared" si="239"/>
        <v>1.564373014</v>
      </c>
      <c r="AW231" s="103">
        <f t="shared" si="14"/>
        <v>6.846859352</v>
      </c>
      <c r="AX231" s="118">
        <f t="shared" si="15"/>
        <v>8.818726625</v>
      </c>
      <c r="AY231" s="119">
        <v>1.63</v>
      </c>
      <c r="AZ231" s="114">
        <v>14.610000000000001</v>
      </c>
      <c r="BA231" s="114">
        <v>-13.91</v>
      </c>
      <c r="BB231" s="114">
        <v>-9.04</v>
      </c>
      <c r="BC231" s="114">
        <v>-1.68</v>
      </c>
      <c r="BD231" s="42"/>
      <c r="BE231" s="17">
        <v>2005.0</v>
      </c>
      <c r="BF231" s="17">
        <f t="shared" si="16"/>
        <v>1</v>
      </c>
      <c r="BG231" s="120">
        <v>5.6000000000000005</v>
      </c>
      <c r="BH231" s="15"/>
    </row>
    <row r="232" ht="11.25" customHeight="1">
      <c r="A232" s="55" t="s">
        <v>1052</v>
      </c>
      <c r="B232" s="99" t="s">
        <v>1053</v>
      </c>
      <c r="C232" s="100" t="s">
        <v>136</v>
      </c>
      <c r="D232" s="100" t="s">
        <v>153</v>
      </c>
      <c r="E232" s="101">
        <v>22.0</v>
      </c>
      <c r="F232" s="58">
        <v>161.0</v>
      </c>
      <c r="G232" s="58" t="s">
        <v>121</v>
      </c>
      <c r="H232" s="58" t="s">
        <v>120</v>
      </c>
      <c r="I232" s="150">
        <v>35.74</v>
      </c>
      <c r="J232" s="103">
        <f t="shared" si="2"/>
        <v>3.200895355</v>
      </c>
      <c r="K232" s="144">
        <v>0.286</v>
      </c>
      <c r="L232" s="73">
        <v>4.0</v>
      </c>
      <c r="M232" s="23">
        <f t="shared" si="3"/>
        <v>1.144</v>
      </c>
      <c r="N232" s="105" t="s">
        <v>780</v>
      </c>
      <c r="O232" s="145">
        <v>0.264</v>
      </c>
      <c r="P232" s="107">
        <v>43909.0</v>
      </c>
      <c r="Q232" s="107">
        <v>43937.0</v>
      </c>
      <c r="R232" s="23">
        <f t="shared" si="4"/>
        <v>8.333333333</v>
      </c>
      <c r="S232" s="108">
        <f t="array" ref="S232">IF(INDEX(Historical!$D$7:$D$1379,MATCH(B232,Historical!$B$7:$B$1403,0))=0,"n/a",(INDEX(Historical!$C$7:$C$1381,MATCH(B232,Historical!$B$7:$B$1403,0))/INDEX(Historical!$D$7:$D$1379,MATCH(B232,Historical!$B$7:$B$1403,0))-1)*100)</f>
        <v>9.302325581</v>
      </c>
      <c r="T232" s="108">
        <f t="array" ref="T232">IF(INDEX(Historical!$F$7:$F$1372,MATCH(B232,Historical!$B$7:$B$1403,0))=0,"n/a",((INDEX(Historical!$C$7:$C$1381,MATCH(B232,Historical!$B$7:$B$1403,0))/INDEX(Historical!$F$7:$F$1372,MATCH(B232,Historical!$B$7:$B$1403,0)))^(1/3)-1)*100)</f>
        <v>8.300894743</v>
      </c>
      <c r="U232" s="108">
        <f t="array" ref="U232">IF(INDEX(Historical!$H$7:$H$1372,MATCH(B232,Historical!$B$7:$B$1403,0))=0,"n/a",((INDEX(Historical!$C$7:$C$1381,MATCH(B232,Historical!$B$7:$B$1403,0))/INDEX(Historical!$H$7:$H$1372,MATCH(B232,Historical!$B$7:$B$1403,0)))^(1/5)-1)*100)</f>
        <v>7.328926012</v>
      </c>
      <c r="V232" s="108">
        <f t="array" ref="V232">IF(INDEX(Historical!$O$7:$O$1372,MATCH(B232,Historical!$B$7:$B$1403,0))=0,"n/a",((INDEX(Historical!$C$7:$C$1381,MATCH(B232,Historical!$B$7:$B$1403,0))/INDEX(Historical!$O$7:$O$1372,MATCH(B232,Historical!$B$7:$B$1403,0)))^(1/10)-1)*100)</f>
        <v>7.177346254</v>
      </c>
      <c r="W232" s="109">
        <f t="shared" si="5"/>
        <v>1.021119193</v>
      </c>
      <c r="X232" s="110">
        <f t="shared" si="6"/>
        <v>0.311869192</v>
      </c>
      <c r="Y232" s="165"/>
      <c r="Z232" s="103">
        <f t="shared" si="7"/>
        <v>26.359447</v>
      </c>
      <c r="AA232" s="112">
        <f t="shared" si="8"/>
        <v>8.235023041</v>
      </c>
      <c r="AB232" s="73">
        <v>12.0</v>
      </c>
      <c r="AC232" s="102">
        <v>4.34</v>
      </c>
      <c r="AD232" s="102">
        <v>0.82</v>
      </c>
      <c r="AE232" s="102">
        <v>2.67</v>
      </c>
      <c r="AF232" s="102">
        <v>1.01</v>
      </c>
      <c r="AG232" s="102">
        <v>13.100000000000001</v>
      </c>
      <c r="AH232" s="102">
        <v>41.0</v>
      </c>
      <c r="AI232" s="102">
        <v>1.34</v>
      </c>
      <c r="AJ232" s="102">
        <v>23.5</v>
      </c>
      <c r="AK232" s="102">
        <v>10.0</v>
      </c>
      <c r="AL232" s="113">
        <v>749.83</v>
      </c>
      <c r="AM232" s="114">
        <v>1.2</v>
      </c>
      <c r="AN232" s="102">
        <v>0.06</v>
      </c>
      <c r="AO232" s="115">
        <f t="shared" si="9"/>
        <v>2.294798326</v>
      </c>
      <c r="AP232" s="116">
        <f t="shared" si="10"/>
        <v>10.52982137</v>
      </c>
      <c r="AQ232" s="117">
        <f t="shared" si="11"/>
        <v>-39.20024389</v>
      </c>
      <c r="AR232" s="103">
        <f t="array" ref="AR232">INDEX(Historical!$C$7:$C$1381,MATCH(B232,Historical!$B$7:$B$1403,0))*IF(AH232="n/a",1.03,IF(AH232&lt;0,1.01,IF(AH232&gt;10,1.1,(1+AH232/100))))</f>
        <v>1.1374</v>
      </c>
      <c r="AS232" s="112">
        <f t="shared" si="12"/>
        <v>1.15264116</v>
      </c>
      <c r="AT232" s="112">
        <f t="shared" ref="AT232:AV232" si="240">IF($AK232="n/a",1.03*AS232,IF($AK232&lt;0,1.01*AS232,IF($AK232&gt;10,1.1*AS232,(1+$AK232/100)*AS232)))</f>
        <v>1.267905276</v>
      </c>
      <c r="AU232" s="112">
        <f t="shared" si="240"/>
        <v>1.394695804</v>
      </c>
      <c r="AV232" s="112">
        <f t="shared" si="240"/>
        <v>1.534165384</v>
      </c>
      <c r="AW232" s="103">
        <f t="shared" si="14"/>
        <v>6.486807624</v>
      </c>
      <c r="AX232" s="118">
        <f t="shared" si="15"/>
        <v>18.14999335</v>
      </c>
      <c r="AY232" s="119">
        <v>0.68</v>
      </c>
      <c r="AZ232" s="114">
        <v>-2.22</v>
      </c>
      <c r="BA232" s="114">
        <v>-32.15</v>
      </c>
      <c r="BB232" s="114">
        <v>-19.23</v>
      </c>
      <c r="BC232" s="114">
        <v>-21.16</v>
      </c>
      <c r="BD232" s="42"/>
      <c r="BE232" s="17">
        <v>1999.0</v>
      </c>
      <c r="BF232" s="17">
        <f t="shared" si="16"/>
        <v>2</v>
      </c>
      <c r="BG232" s="120">
        <v>1.7000000000000002</v>
      </c>
      <c r="BH232" s="55"/>
    </row>
    <row r="233" ht="11.25" customHeight="1">
      <c r="A233" s="55" t="s">
        <v>1054</v>
      </c>
      <c r="B233" s="99" t="s">
        <v>1055</v>
      </c>
      <c r="C233" s="100" t="s">
        <v>118</v>
      </c>
      <c r="D233" s="100" t="s">
        <v>983</v>
      </c>
      <c r="E233" s="101">
        <v>10.0</v>
      </c>
      <c r="F233" s="58">
        <v>371.0</v>
      </c>
      <c r="G233" s="58" t="s">
        <v>168</v>
      </c>
      <c r="H233" s="58" t="s">
        <v>168</v>
      </c>
      <c r="I233" s="150">
        <v>12.53</v>
      </c>
      <c r="J233" s="103">
        <f t="shared" si="2"/>
        <v>4.469273743</v>
      </c>
      <c r="K233" s="104">
        <v>0.14</v>
      </c>
      <c r="L233" s="73">
        <v>4.0</v>
      </c>
      <c r="M233" s="23">
        <f t="shared" si="3"/>
        <v>0.56</v>
      </c>
      <c r="N233" s="105" t="s">
        <v>975</v>
      </c>
      <c r="O233" s="106">
        <v>0.13</v>
      </c>
      <c r="P233" s="107">
        <v>43698.0</v>
      </c>
      <c r="Q233" s="107">
        <v>43727.0</v>
      </c>
      <c r="R233" s="23">
        <f t="shared" si="4"/>
        <v>7.692307692</v>
      </c>
      <c r="S233" s="108">
        <f t="array" ref="S233">IF(INDEX(Historical!$D$7:$D$1379,MATCH(B233,Historical!$B$7:$B$1403,0))=0,"n/a",(INDEX(Historical!$C$7:$C$1381,MATCH(B233,Historical!$B$7:$B$1403,0))/INDEX(Historical!$D$7:$D$1379,MATCH(B233,Historical!$B$7:$B$1403,0))-1)*100)</f>
        <v>8</v>
      </c>
      <c r="T233" s="108">
        <f t="array" ref="T233">IF(INDEX(Historical!$F$7:$F$1372,MATCH(B233,Historical!$B$7:$B$1403,0))=0,"n/a",((INDEX(Historical!$C$7:$C$1381,MATCH(B233,Historical!$B$7:$B$1403,0))/INDEX(Historical!$F$7:$F$1372,MATCH(B233,Historical!$B$7:$B$1403,0)))^(1/3)-1)*100)</f>
        <v>8.7380373</v>
      </c>
      <c r="U233" s="108">
        <f t="array" ref="U233">IF(INDEX(Historical!$H$7:$H$1372,MATCH(B233,Historical!$B$7:$B$1403,0))=0,"n/a",((INDEX(Historical!$C$7:$C$1381,MATCH(B233,Historical!$B$7:$B$1403,0))/INDEX(Historical!$H$7:$H$1372,MATCH(B233,Historical!$B$7:$B$1403,0)))^(1/5)-1)*100)</f>
        <v>12.47461131</v>
      </c>
      <c r="V233" s="108" t="str">
        <f t="array" ref="V233">IF(INDEX(Historical!$O$7:$O$1372,MATCH(B233,Historical!$B$7:$B$1403,0))=0,"n/a",((INDEX(Historical!$C$7:$C$1381,MATCH(B233,Historical!$B$7:$B$1403,0))/INDEX(Historical!$O$7:$O$1372,MATCH(B233,Historical!$B$7:$B$1403,0)))^(1/10)-1)*100)</f>
        <v>n/a</v>
      </c>
      <c r="W233" s="109" t="str">
        <f t="shared" si="5"/>
        <v>n/a</v>
      </c>
      <c r="X233" s="110">
        <f t="shared" si="6"/>
        <v>0.8847242067</v>
      </c>
      <c r="Y233" s="149"/>
      <c r="Z233" s="103">
        <f t="shared" si="7"/>
        <v>55.44554455</v>
      </c>
      <c r="AA233" s="112">
        <f t="shared" si="8"/>
        <v>12.40594059</v>
      </c>
      <c r="AB233" s="73">
        <v>5.0</v>
      </c>
      <c r="AC233" s="102">
        <v>1.01</v>
      </c>
      <c r="AD233" s="102">
        <v>1.55</v>
      </c>
      <c r="AE233" s="102">
        <v>0.57</v>
      </c>
      <c r="AF233" s="102">
        <v>1.33</v>
      </c>
      <c r="AG233" s="102">
        <v>11.200000000000001</v>
      </c>
      <c r="AH233" s="102">
        <v>69.19999999999999</v>
      </c>
      <c r="AI233" s="102">
        <v>4.66</v>
      </c>
      <c r="AJ233" s="102">
        <v>14.099999999999998</v>
      </c>
      <c r="AK233" s="102">
        <v>8.0</v>
      </c>
      <c r="AL233" s="113">
        <v>407.73</v>
      </c>
      <c r="AM233" s="114">
        <v>0.5</v>
      </c>
      <c r="AN233" s="102">
        <v>0.18</v>
      </c>
      <c r="AO233" s="115">
        <f t="shared" si="9"/>
        <v>4.537944463</v>
      </c>
      <c r="AP233" s="116">
        <f t="shared" si="10"/>
        <v>16.94388506</v>
      </c>
      <c r="AQ233" s="117">
        <f t="shared" si="11"/>
        <v>-14.36537307</v>
      </c>
      <c r="AR233" s="103">
        <f t="array" ref="AR233">INDEX(Historical!$C$7:$C$1381,MATCH(B233,Historical!$B$7:$B$1403,0))*IF(AH233="n/a",1.03,IF(AH233&lt;0,1.01,IF(AH233&gt;10,1.1,(1+AH233/100))))</f>
        <v>0.594</v>
      </c>
      <c r="AS233" s="112">
        <f t="shared" si="12"/>
        <v>0.6216804</v>
      </c>
      <c r="AT233" s="112">
        <f t="shared" ref="AT233:AV233" si="241">IF($AK233="n/a",1.03*AS233,IF($AK233&lt;0,1.01*AS233,IF($AK233&gt;10,1.1*AS233,(1+$AK233/100)*AS233)))</f>
        <v>0.671414832</v>
      </c>
      <c r="AU233" s="112">
        <f t="shared" si="241"/>
        <v>0.7251280186</v>
      </c>
      <c r="AV233" s="112">
        <f t="shared" si="241"/>
        <v>0.78313826</v>
      </c>
      <c r="AW233" s="103">
        <f t="shared" si="14"/>
        <v>3.395361511</v>
      </c>
      <c r="AX233" s="118">
        <f t="shared" si="15"/>
        <v>27.09785723</v>
      </c>
      <c r="AY233" s="119">
        <v>1.13</v>
      </c>
      <c r="AZ233" s="114">
        <v>1.55</v>
      </c>
      <c r="BA233" s="114">
        <v>-30.12</v>
      </c>
      <c r="BB233" s="114">
        <v>-19.46</v>
      </c>
      <c r="BC233" s="114">
        <v>-20.89</v>
      </c>
      <c r="BD233" s="42"/>
      <c r="BE233" s="17">
        <v>2010.0</v>
      </c>
      <c r="BF233" s="17">
        <f t="shared" si="16"/>
        <v>0</v>
      </c>
      <c r="BG233" s="120">
        <v>7.000000000000001</v>
      </c>
      <c r="BH233" s="108"/>
    </row>
    <row r="234" ht="11.25" customHeight="1">
      <c r="A234" s="55" t="s">
        <v>1056</v>
      </c>
      <c r="B234" s="99" t="s">
        <v>1057</v>
      </c>
      <c r="C234" s="100" t="s">
        <v>136</v>
      </c>
      <c r="D234" s="100" t="s">
        <v>137</v>
      </c>
      <c r="E234" s="101">
        <v>11.0</v>
      </c>
      <c r="F234" s="58">
        <v>312.0</v>
      </c>
      <c r="G234" s="58" t="s">
        <v>168</v>
      </c>
      <c r="H234" s="58" t="s">
        <v>168</v>
      </c>
      <c r="I234" s="150">
        <v>122.03</v>
      </c>
      <c r="J234" s="103">
        <f t="shared" si="2"/>
        <v>2.294517742</v>
      </c>
      <c r="K234" s="104">
        <v>0.7</v>
      </c>
      <c r="L234" s="73">
        <v>4.0</v>
      </c>
      <c r="M234" s="23">
        <f t="shared" si="3"/>
        <v>2.8</v>
      </c>
      <c r="N234" s="105" t="s">
        <v>1058</v>
      </c>
      <c r="O234" s="106">
        <v>0.6</v>
      </c>
      <c r="P234" s="107">
        <v>43684.0</v>
      </c>
      <c r="Q234" s="107">
        <v>43706.0</v>
      </c>
      <c r="R234" s="23">
        <f t="shared" si="4"/>
        <v>16.66666667</v>
      </c>
      <c r="S234" s="108">
        <f t="array" ref="S234">IF(INDEX(Historical!$D$7:$D$1379,MATCH(B234,Historical!$B$7:$B$1403,0))=0,"n/a",(INDEX(Historical!$C$7:$C$1381,MATCH(B234,Historical!$B$7:$B$1403,0))/INDEX(Historical!$D$7:$D$1379,MATCH(B234,Historical!$B$7:$B$1403,0))-1)*100)</f>
        <v>18.18181818</v>
      </c>
      <c r="T234" s="108">
        <f t="array" ref="T234">IF(INDEX(Historical!$F$7:$F$1372,MATCH(B234,Historical!$B$7:$B$1403,0))=0,"n/a",((INDEX(Historical!$C$7:$C$1381,MATCH(B234,Historical!$B$7:$B$1403,0))/INDEX(Historical!$F$7:$F$1372,MATCH(B234,Historical!$B$7:$B$1403,0)))^(1/3)-1)*100)</f>
        <v>18.56311015</v>
      </c>
      <c r="U234" s="108">
        <f t="array" ref="U234">IF(INDEX(Historical!$H$7:$H$1372,MATCH(B234,Historical!$B$7:$B$1403,0))=0,"n/a",((INDEX(Historical!$C$7:$C$1381,MATCH(B234,Historical!$B$7:$B$1403,0))/INDEX(Historical!$H$7:$H$1372,MATCH(B234,Historical!$B$7:$B$1403,0)))^(1/5)-1)*100)</f>
        <v>15.59007901</v>
      </c>
      <c r="V234" s="108">
        <f t="array" ref="V234">IF(INDEX(Historical!$O$7:$O$1372,MATCH(B234,Historical!$B$7:$B$1403,0))=0,"n/a",((INDEX(Historical!$C$7:$C$1381,MATCH(B234,Historical!$B$7:$B$1403,0))/INDEX(Historical!$O$7:$O$1372,MATCH(B234,Historical!$B$7:$B$1403,0)))^(1/10)-1)*100)</f>
        <v>21.86165858</v>
      </c>
      <c r="W234" s="109">
        <f t="shared" si="5"/>
        <v>0.7131242559</v>
      </c>
      <c r="X234" s="110">
        <f t="shared" si="6"/>
        <v>1.332485385</v>
      </c>
      <c r="Y234" s="133"/>
      <c r="Z234" s="103">
        <f t="shared" si="7"/>
        <v>20.54292003</v>
      </c>
      <c r="AA234" s="112">
        <f t="shared" si="8"/>
        <v>8.953044754</v>
      </c>
      <c r="AB234" s="73">
        <v>12.0</v>
      </c>
      <c r="AC234" s="102">
        <v>13.63</v>
      </c>
      <c r="AD234" s="102">
        <v>1.15</v>
      </c>
      <c r="AE234" s="102">
        <v>0.54</v>
      </c>
      <c r="AF234" s="102">
        <v>0.66</v>
      </c>
      <c r="AG234" s="102">
        <v>7.8</v>
      </c>
      <c r="AH234" s="102">
        <v>-16.3</v>
      </c>
      <c r="AI234" s="102">
        <v>7.41</v>
      </c>
      <c r="AJ234" s="102">
        <v>11.700000000000001</v>
      </c>
      <c r="AK234" s="102">
        <v>7.76</v>
      </c>
      <c r="AL234" s="113">
        <v>7720.0</v>
      </c>
      <c r="AM234" s="114">
        <v>0.3</v>
      </c>
      <c r="AN234" s="102">
        <v>0.35</v>
      </c>
      <c r="AO234" s="115">
        <f t="shared" si="9"/>
        <v>8.931551993</v>
      </c>
      <c r="AP234" s="116">
        <f t="shared" si="10"/>
        <v>17.88459675</v>
      </c>
      <c r="AQ234" s="117">
        <f t="shared" si="11"/>
        <v>-48.75327853</v>
      </c>
      <c r="AR234" s="103">
        <f t="array" ref="AR234">INDEX(Historical!$C$7:$C$1381,MATCH(B234,Historical!$B$7:$B$1403,0))*IF(AH234="n/a",1.03,IF(AH234&lt;0,1.01,IF(AH234&gt;10,1.1,(1+AH234/100))))</f>
        <v>2.626</v>
      </c>
      <c r="AS234" s="112">
        <f t="shared" si="12"/>
        <v>2.8205866</v>
      </c>
      <c r="AT234" s="112">
        <f t="shared" ref="AT234:AV234" si="242">IF($AK234="n/a",1.03*AS234,IF($AK234&lt;0,1.01*AS234,IF($AK234&gt;10,1.1*AS234,(1+$AK234/100)*AS234)))</f>
        <v>3.03946412</v>
      </c>
      <c r="AU234" s="112">
        <f t="shared" si="242"/>
        <v>3.275326536</v>
      </c>
      <c r="AV234" s="112">
        <f t="shared" si="242"/>
        <v>3.529491875</v>
      </c>
      <c r="AW234" s="103">
        <f t="shared" si="14"/>
        <v>15.29086913</v>
      </c>
      <c r="AX234" s="118">
        <f t="shared" si="15"/>
        <v>12.53041804</v>
      </c>
      <c r="AY234" s="119">
        <v>0.62</v>
      </c>
      <c r="AZ234" s="114">
        <v>-5.06</v>
      </c>
      <c r="BA234" s="114">
        <v>-27.900000000000002</v>
      </c>
      <c r="BB234" s="114">
        <v>-21.43</v>
      </c>
      <c r="BC234" s="114">
        <v>-21.84</v>
      </c>
      <c r="BD234" s="42"/>
      <c r="BE234" s="17">
        <v>2009.0</v>
      </c>
      <c r="BF234" s="17">
        <f t="shared" si="16"/>
        <v>0</v>
      </c>
      <c r="BG234" s="120">
        <v>1.0999999999999999</v>
      </c>
      <c r="BH234" s="55"/>
    </row>
    <row r="235" ht="11.25" customHeight="1">
      <c r="A235" s="155" t="s">
        <v>1059</v>
      </c>
      <c r="B235" s="99" t="s">
        <v>1060</v>
      </c>
      <c r="C235" s="100" t="s">
        <v>158</v>
      </c>
      <c r="D235" s="100" t="s">
        <v>163</v>
      </c>
      <c r="E235" s="101">
        <v>16.0</v>
      </c>
      <c r="F235" s="58">
        <v>242.0</v>
      </c>
      <c r="G235" s="58" t="s">
        <v>121</v>
      </c>
      <c r="H235" s="58" t="s">
        <v>121</v>
      </c>
      <c r="I235" s="150">
        <v>27.45</v>
      </c>
      <c r="J235" s="103">
        <f t="shared" si="2"/>
        <v>2.550091075</v>
      </c>
      <c r="K235" s="104">
        <v>0.175</v>
      </c>
      <c r="L235" s="73">
        <v>4.0</v>
      </c>
      <c r="M235" s="23">
        <f t="shared" si="3"/>
        <v>0.7</v>
      </c>
      <c r="N235" s="105" t="s">
        <v>465</v>
      </c>
      <c r="O235" s="106">
        <v>0.165</v>
      </c>
      <c r="P235" s="107">
        <v>43843.0</v>
      </c>
      <c r="Q235" s="107">
        <v>43769.0</v>
      </c>
      <c r="R235" s="23">
        <f t="shared" si="4"/>
        <v>6.060606061</v>
      </c>
      <c r="S235" s="108">
        <f t="array" ref="S235">IF(INDEX(Historical!$D$7:$D$1379,MATCH(B235,Historical!$B$7:$B$1403,0))=0,"n/a",(INDEX(Historical!$C$7:$C$1381,MATCH(B235,Historical!$B$7:$B$1403,0))/INDEX(Historical!$D$7:$D$1379,MATCH(B235,Historical!$B$7:$B$1403,0))-1)*100)</f>
        <v>6.451612903</v>
      </c>
      <c r="T235" s="108">
        <f t="array" ref="T235">IF(INDEX(Historical!$F$7:$F$1372,MATCH(B235,Historical!$B$7:$B$1403,0))=0,"n/a",((INDEX(Historical!$C$7:$C$1381,MATCH(B235,Historical!$B$7:$B$1403,0))/INDEX(Historical!$F$7:$F$1372,MATCH(B235,Historical!$B$7:$B$1403,0)))^(1/3)-1)*100)</f>
        <v>6.917811</v>
      </c>
      <c r="U235" s="108">
        <f t="array" ref="U235">IF(INDEX(Historical!$H$7:$H$1372,MATCH(B235,Historical!$B$7:$B$1403,0))=0,"n/a",((INDEX(Historical!$C$7:$C$1381,MATCH(B235,Historical!$B$7:$B$1403,0))/INDEX(Historical!$H$7:$H$1372,MATCH(B235,Historical!$B$7:$B$1403,0)))^(1/5)-1)*100)</f>
        <v>5.993856764</v>
      </c>
      <c r="V235" s="108">
        <f t="array" ref="V235">IF(INDEX(Historical!$O$7:$O$1372,MATCH(B235,Historical!$B$7:$B$1403,0))=0,"n/a",((INDEX(Historical!$C$7:$C$1381,MATCH(B235,Historical!$B$7:$B$1403,0))/INDEX(Historical!$O$7:$O$1372,MATCH(B235,Historical!$B$7:$B$1403,0)))^(1/10)-1)*100)</f>
        <v>4.458917764</v>
      </c>
      <c r="W235" s="109">
        <f t="shared" si="5"/>
        <v>1.344240258</v>
      </c>
      <c r="X235" s="110">
        <f t="shared" si="6"/>
        <v>0.5934511647</v>
      </c>
      <c r="Y235" s="147"/>
      <c r="Z235" s="103">
        <f t="shared" si="7"/>
        <v>55.11811024</v>
      </c>
      <c r="AA235" s="112">
        <f t="shared" si="8"/>
        <v>21.61417323</v>
      </c>
      <c r="AB235" s="73">
        <v>9.0</v>
      </c>
      <c r="AC235" s="102">
        <v>1.27</v>
      </c>
      <c r="AD235" s="102" t="s">
        <v>128</v>
      </c>
      <c r="AE235" s="102">
        <v>3.26</v>
      </c>
      <c r="AF235" s="102">
        <v>2.57</v>
      </c>
      <c r="AG235" s="102">
        <v>12.1</v>
      </c>
      <c r="AH235" s="102">
        <v>13.5</v>
      </c>
      <c r="AI235" s="102">
        <v>5.65</v>
      </c>
      <c r="AJ235" s="102">
        <v>10.100000000000001</v>
      </c>
      <c r="AK235" s="102" t="s">
        <v>128</v>
      </c>
      <c r="AL235" s="113">
        <v>217.4</v>
      </c>
      <c r="AM235" s="114">
        <v>5.4</v>
      </c>
      <c r="AN235" s="102">
        <v>1.32</v>
      </c>
      <c r="AO235" s="115">
        <f t="shared" si="9"/>
        <v>-13.07022539</v>
      </c>
      <c r="AP235" s="116">
        <f t="shared" si="10"/>
        <v>8.543947838</v>
      </c>
      <c r="AQ235" s="117">
        <f t="shared" si="11"/>
        <v>57.12475609</v>
      </c>
      <c r="AR235" s="103">
        <f t="array" ref="AR235">INDEX(Historical!$C$7:$C$1381,MATCH(B235,Historical!$B$7:$B$1403,0))*IF(AH235="n/a",1.03,IF(AH235&lt;0,1.01,IF(AH235&gt;10,1.1,(1+AH235/100))))</f>
        <v>0.726</v>
      </c>
      <c r="AS235" s="112">
        <f t="shared" si="12"/>
        <v>0.767019</v>
      </c>
      <c r="AT235" s="112">
        <f t="shared" ref="AT235:AV235" si="243">IF($AK235="n/a",1.03*AS235,IF($AK235&lt;0,1.01*AS235,IF($AK235&gt;10,1.1*AS235,(1+$AK235/100)*AS235)))</f>
        <v>0.79002957</v>
      </c>
      <c r="AU235" s="112">
        <f t="shared" si="243"/>
        <v>0.8137304571</v>
      </c>
      <c r="AV235" s="112">
        <f t="shared" si="243"/>
        <v>0.8381423708</v>
      </c>
      <c r="AW235" s="103">
        <f t="shared" si="14"/>
        <v>3.934921398</v>
      </c>
      <c r="AX235" s="118">
        <f t="shared" si="15"/>
        <v>14.33486848</v>
      </c>
      <c r="AY235" s="119">
        <v>-0.19</v>
      </c>
      <c r="AZ235" s="114">
        <v>10.02</v>
      </c>
      <c r="BA235" s="114">
        <v>-11.450000000000001</v>
      </c>
      <c r="BB235" s="114">
        <v>0.98</v>
      </c>
      <c r="BC235" s="114">
        <v>-2.4299999999999997</v>
      </c>
      <c r="BD235" s="42"/>
      <c r="BE235" s="17">
        <v>2004.0</v>
      </c>
      <c r="BF235" s="17">
        <f t="shared" si="16"/>
        <v>1</v>
      </c>
      <c r="BG235" s="120">
        <v>4.1000000000000005</v>
      </c>
      <c r="BH235" s="15"/>
    </row>
    <row r="236" ht="11.25" customHeight="1">
      <c r="A236" s="151" t="s">
        <v>1061</v>
      </c>
      <c r="B236" s="122" t="s">
        <v>1062</v>
      </c>
      <c r="C236" s="100" t="s">
        <v>141</v>
      </c>
      <c r="D236" s="100" t="s">
        <v>397</v>
      </c>
      <c r="E236" s="123">
        <v>19.0</v>
      </c>
      <c r="F236" s="58">
        <v>177.0</v>
      </c>
      <c r="G236" s="124" t="s">
        <v>168</v>
      </c>
      <c r="H236" s="124" t="s">
        <v>168</v>
      </c>
      <c r="I236" s="216">
        <v>96.47</v>
      </c>
      <c r="J236" s="126">
        <f t="shared" si="2"/>
        <v>1.160982689</v>
      </c>
      <c r="K236" s="127">
        <v>0.28</v>
      </c>
      <c r="L236" s="128">
        <v>4.0</v>
      </c>
      <c r="M236" s="129">
        <f t="shared" si="3"/>
        <v>1.12</v>
      </c>
      <c r="N236" s="130" t="s">
        <v>322</v>
      </c>
      <c r="O236" s="131">
        <v>0.265</v>
      </c>
      <c r="P236" s="132">
        <v>43831.0</v>
      </c>
      <c r="Q236" s="132">
        <v>43846.0</v>
      </c>
      <c r="R236" s="129">
        <f t="shared" si="4"/>
        <v>5.660377358</v>
      </c>
      <c r="S236" s="108">
        <f t="array" ref="S236">IF(INDEX(Historical!$D$7:$D$1379,MATCH(B236,Historical!$B$7:$B$1403,0))=0,"n/a",(INDEX(Historical!$C$7:$C$1381,MATCH(B236,Historical!$B$7:$B$1403,0))/INDEX(Historical!$D$7:$D$1379,MATCH(B236,Historical!$B$7:$B$1403,0))-1)*100)</f>
        <v>6</v>
      </c>
      <c r="T236" s="108">
        <f t="array" ref="T236">IF(INDEX(Historical!$F$7:$F$1372,MATCH(B236,Historical!$B$7:$B$1403,0))=0,"n/a",((INDEX(Historical!$C$7:$C$1381,MATCH(B236,Historical!$B$7:$B$1403,0))/INDEX(Historical!$F$7:$F$1372,MATCH(B236,Historical!$B$7:$B$1403,0)))^(1/3)-1)*100)</f>
        <v>4.834930747</v>
      </c>
      <c r="U236" s="108">
        <f t="array" ref="U236">IF(INDEX(Historical!$H$7:$H$1372,MATCH(B236,Historical!$B$7:$B$1403,0))=0,"n/a",((INDEX(Historical!$C$7:$C$1381,MATCH(B236,Historical!$B$7:$B$1403,0))/INDEX(Historical!$H$7:$H$1372,MATCH(B236,Historical!$B$7:$B$1403,0)))^(1/5)-1)*100)</f>
        <v>4.762370264</v>
      </c>
      <c r="V236" s="108">
        <f t="array" ref="V236">IF(INDEX(Historical!$O$7:$O$1372,MATCH(B236,Historical!$B$7:$B$1403,0))=0,"n/a",((INDEX(Historical!$C$7:$C$1381,MATCH(B236,Historical!$B$7:$B$1403,0))/INDEX(Historical!$O$7:$O$1372,MATCH(B236,Historical!$B$7:$B$1403,0)))^(1/10)-1)*100)</f>
        <v>12.72379169</v>
      </c>
      <c r="W236" s="109">
        <f t="shared" si="5"/>
        <v>0.3742886068</v>
      </c>
      <c r="X236" s="110">
        <f t="shared" si="6"/>
        <v>0.5737795499</v>
      </c>
      <c r="Y236" s="174"/>
      <c r="Z236" s="126">
        <f t="shared" si="7"/>
        <v>43.92156863</v>
      </c>
      <c r="AA236" s="134">
        <f t="shared" si="8"/>
        <v>37.83137255</v>
      </c>
      <c r="AB236" s="128">
        <v>6.0</v>
      </c>
      <c r="AC236" s="125">
        <v>2.55</v>
      </c>
      <c r="AD236" s="125">
        <v>1.83</v>
      </c>
      <c r="AE236" s="125">
        <v>13.5</v>
      </c>
      <c r="AF236" s="125">
        <v>2.85</v>
      </c>
      <c r="AG236" s="125">
        <v>7.7</v>
      </c>
      <c r="AH236" s="237">
        <v>213.39999999999998</v>
      </c>
      <c r="AI236" s="237">
        <v>2.04</v>
      </c>
      <c r="AJ236" s="125">
        <v>8.3</v>
      </c>
      <c r="AK236" s="125">
        <v>20.7</v>
      </c>
      <c r="AL236" s="135">
        <v>6320.0</v>
      </c>
      <c r="AM236" s="136">
        <v>0.2</v>
      </c>
      <c r="AN236" s="125">
        <v>0.06</v>
      </c>
      <c r="AO236" s="137">
        <f t="shared" si="9"/>
        <v>-31.9080196</v>
      </c>
      <c r="AP236" s="138">
        <f t="shared" si="10"/>
        <v>5.923352953</v>
      </c>
      <c r="AQ236" s="139">
        <f t="shared" si="11"/>
        <v>118.9057755</v>
      </c>
      <c r="AR236" s="103">
        <f t="array" ref="AR236">INDEX(Historical!$C$7:$C$1381,MATCH(B236,Historical!$B$7:$B$1403,0))*IF(AH236="n/a",1.03,IF(AH236&lt;0,1.01,IF(AH236&gt;10,1.1,(1+AH236/100))))</f>
        <v>1.166</v>
      </c>
      <c r="AS236" s="134">
        <f t="shared" si="12"/>
        <v>1.1897864</v>
      </c>
      <c r="AT236" s="134">
        <f t="shared" ref="AT236:AV236" si="244">IF($AK236="n/a",1.03*AS236,IF($AK236&lt;0,1.01*AS236,IF($AK236&gt;10,1.1*AS236,(1+$AK236/100)*AS236)))</f>
        <v>1.30876504</v>
      </c>
      <c r="AU236" s="134">
        <f t="shared" si="244"/>
        <v>1.439641544</v>
      </c>
      <c r="AV236" s="134">
        <f t="shared" si="244"/>
        <v>1.583605698</v>
      </c>
      <c r="AW236" s="126">
        <f t="shared" si="14"/>
        <v>6.687798682</v>
      </c>
      <c r="AX236" s="140">
        <f t="shared" si="15"/>
        <v>6.932516515</v>
      </c>
      <c r="AY236" s="141">
        <v>0.14</v>
      </c>
      <c r="AZ236" s="136">
        <v>19.62</v>
      </c>
      <c r="BA236" s="136">
        <v>-30.490000000000002</v>
      </c>
      <c r="BB236" s="136">
        <v>-14.44</v>
      </c>
      <c r="BC236" s="136">
        <v>-15.120000000000001</v>
      </c>
      <c r="BD236" s="142"/>
      <c r="BE236" s="17">
        <v>2002.0</v>
      </c>
      <c r="BF236" s="17">
        <f t="shared" si="16"/>
        <v>1</v>
      </c>
      <c r="BG236" s="143">
        <v>6.5</v>
      </c>
      <c r="BH236" s="217"/>
    </row>
    <row r="237" ht="11.25" customHeight="1">
      <c r="A237" s="155" t="s">
        <v>1063</v>
      </c>
      <c r="B237" s="99" t="s">
        <v>1064</v>
      </c>
      <c r="C237" s="100" t="s">
        <v>118</v>
      </c>
      <c r="D237" s="100" t="s">
        <v>983</v>
      </c>
      <c r="E237" s="101">
        <v>17.0</v>
      </c>
      <c r="F237" s="58">
        <v>224.0</v>
      </c>
      <c r="G237" s="58" t="s">
        <v>168</v>
      </c>
      <c r="H237" s="58" t="s">
        <v>168</v>
      </c>
      <c r="I237" s="150">
        <v>50.41</v>
      </c>
      <c r="J237" s="103">
        <f t="shared" si="2"/>
        <v>2.697877405</v>
      </c>
      <c r="K237" s="104">
        <v>0.34</v>
      </c>
      <c r="L237" s="73">
        <v>4.0</v>
      </c>
      <c r="M237" s="23">
        <f t="shared" si="3"/>
        <v>1.36</v>
      </c>
      <c r="N237" s="105" t="s">
        <v>154</v>
      </c>
      <c r="O237" s="106">
        <v>0.31</v>
      </c>
      <c r="P237" s="107">
        <v>43885.0</v>
      </c>
      <c r="Q237" s="107">
        <v>43906.0</v>
      </c>
      <c r="R237" s="23">
        <f t="shared" si="4"/>
        <v>9.677419355</v>
      </c>
      <c r="S237" s="108">
        <f t="array" ref="S237">IF(INDEX(Historical!$D$7:$D$1379,MATCH(B237,Historical!$B$7:$B$1403,0))=0,"n/a",(INDEX(Historical!$C$7:$C$1381,MATCH(B237,Historical!$B$7:$B$1403,0))/INDEX(Historical!$D$7:$D$1379,MATCH(B237,Historical!$B$7:$B$1403,0))-1)*100)</f>
        <v>10.71428571</v>
      </c>
      <c r="T237" s="108">
        <f t="array" ref="T237">IF(INDEX(Historical!$F$7:$F$1372,MATCH(B237,Historical!$B$7:$B$1403,0))=0,"n/a",((INDEX(Historical!$C$7:$C$1381,MATCH(B237,Historical!$B$7:$B$1403,0))/INDEX(Historical!$F$7:$F$1372,MATCH(B237,Historical!$B$7:$B$1403,0)))^(1/3)-1)*100)</f>
        <v>12.11051244</v>
      </c>
      <c r="U237" s="108">
        <f t="array" ref="U237">IF(INDEX(Historical!$H$7:$H$1372,MATCH(B237,Historical!$B$7:$B$1403,0))=0,"n/a",((INDEX(Historical!$C$7:$C$1381,MATCH(B237,Historical!$B$7:$B$1403,0))/INDEX(Historical!$H$7:$H$1372,MATCH(B237,Historical!$B$7:$B$1403,0)))^(1/5)-1)*100)</f>
        <v>11.48535927</v>
      </c>
      <c r="V237" s="108">
        <f t="array" ref="V237">IF(INDEX(Historical!$O$7:$O$1372,MATCH(B237,Historical!$B$7:$B$1403,0))=0,"n/a",((INDEX(Historical!$C$7:$C$1381,MATCH(B237,Historical!$B$7:$B$1403,0))/INDEX(Historical!$O$7:$O$1372,MATCH(B237,Historical!$B$7:$B$1403,0)))^(1/10)-1)*100)</f>
        <v>9.955775216</v>
      </c>
      <c r="W237" s="109">
        <f t="shared" si="5"/>
        <v>1.153637866</v>
      </c>
      <c r="X237" s="110">
        <f t="shared" si="6"/>
        <v>0.9901171787</v>
      </c>
      <c r="Y237" s="99"/>
      <c r="Z237" s="103">
        <f t="shared" si="7"/>
        <v>34.87179487</v>
      </c>
      <c r="AA237" s="112">
        <f t="shared" si="8"/>
        <v>12.92564103</v>
      </c>
      <c r="AB237" s="73">
        <v>12.0</v>
      </c>
      <c r="AC237" s="102">
        <v>3.9</v>
      </c>
      <c r="AD237" s="102">
        <v>2.19</v>
      </c>
      <c r="AE237" s="102">
        <v>0.96</v>
      </c>
      <c r="AF237" s="102">
        <v>5.03</v>
      </c>
      <c r="AG237" s="102">
        <v>40.9</v>
      </c>
      <c r="AH237" s="102">
        <v>8.1</v>
      </c>
      <c r="AI237" s="102">
        <v>5.76</v>
      </c>
      <c r="AJ237" s="102">
        <v>11.600000000000001</v>
      </c>
      <c r="AK237" s="102">
        <v>5.8999999999999995</v>
      </c>
      <c r="AL237" s="113">
        <v>5810.0</v>
      </c>
      <c r="AM237" s="114">
        <v>2.8000000000000003</v>
      </c>
      <c r="AN237" s="102">
        <v>0.0</v>
      </c>
      <c r="AO237" s="115">
        <f t="shared" si="9"/>
        <v>1.257595652</v>
      </c>
      <c r="AP237" s="116">
        <f t="shared" si="10"/>
        <v>14.18323668</v>
      </c>
      <c r="AQ237" s="117">
        <f t="shared" si="11"/>
        <v>69.98820137</v>
      </c>
      <c r="AR237" s="103">
        <f t="array" ref="AR237">INDEX(Historical!$C$7:$C$1381,MATCH(B237,Historical!$B$7:$B$1403,0))*IF(AH237="n/a",1.03,IF(AH237&lt;0,1.01,IF(AH237&gt;10,1.1,(1+AH237/100))))</f>
        <v>1.34044</v>
      </c>
      <c r="AS237" s="112">
        <f t="shared" si="12"/>
        <v>1.417649344</v>
      </c>
      <c r="AT237" s="112">
        <f t="shared" ref="AT237:AV237" si="245">IF($AK237="n/a",1.03*AS237,IF($AK237&lt;0,1.01*AS237,IF($AK237&gt;10,1.1*AS237,(1+$AK237/100)*AS237)))</f>
        <v>1.501290655</v>
      </c>
      <c r="AU237" s="112">
        <f t="shared" si="245"/>
        <v>1.589866804</v>
      </c>
      <c r="AV237" s="112">
        <f t="shared" si="245"/>
        <v>1.683668945</v>
      </c>
      <c r="AW237" s="103">
        <f t="shared" si="14"/>
        <v>7.532915749</v>
      </c>
      <c r="AX237" s="118">
        <f t="shared" si="15"/>
        <v>14.94329647</v>
      </c>
      <c r="AY237" s="119">
        <v>1.36</v>
      </c>
      <c r="AZ237" s="114">
        <v>0.32</v>
      </c>
      <c r="BA237" s="114">
        <v>-27.029999999999998</v>
      </c>
      <c r="BB237" s="114">
        <v>-17.169999999999998</v>
      </c>
      <c r="BC237" s="114">
        <v>-12.520000000000001</v>
      </c>
      <c r="BD237" s="42"/>
      <c r="BE237" s="17">
        <v>2004.0</v>
      </c>
      <c r="BF237" s="17">
        <f t="shared" si="16"/>
        <v>1</v>
      </c>
      <c r="BG237" s="120">
        <v>20.0</v>
      </c>
      <c r="BH237" s="108"/>
    </row>
    <row r="238" ht="11.25" customHeight="1">
      <c r="A238" s="55" t="s">
        <v>1065</v>
      </c>
      <c r="B238" s="99" t="s">
        <v>1066</v>
      </c>
      <c r="C238" s="100" t="s">
        <v>136</v>
      </c>
      <c r="D238" s="100" t="s">
        <v>137</v>
      </c>
      <c r="E238" s="101">
        <v>24.0</v>
      </c>
      <c r="F238" s="58">
        <v>141.0</v>
      </c>
      <c r="G238" s="58" t="s">
        <v>168</v>
      </c>
      <c r="H238" s="58" t="s">
        <v>168</v>
      </c>
      <c r="I238" s="102">
        <v>170.4</v>
      </c>
      <c r="J238" s="103">
        <f t="shared" si="2"/>
        <v>0.7981220657</v>
      </c>
      <c r="K238" s="144">
        <v>0.34</v>
      </c>
      <c r="L238" s="73">
        <v>4.0</v>
      </c>
      <c r="M238" s="23">
        <f t="shared" si="3"/>
        <v>1.36</v>
      </c>
      <c r="N238" s="105" t="s">
        <v>179</v>
      </c>
      <c r="O238" s="145">
        <v>0.33</v>
      </c>
      <c r="P238" s="146">
        <v>43538.0</v>
      </c>
      <c r="Q238" s="146">
        <v>43553.0</v>
      </c>
      <c r="R238" s="23">
        <f t="shared" si="4"/>
        <v>3.03030303</v>
      </c>
      <c r="S238" s="108">
        <f t="array" ref="S238">IF(INDEX(Historical!$D$7:$D$1379,MATCH(B238,Historical!$B$7:$B$1403,0))=0,"n/a",(INDEX(Historical!$C$7:$C$1381,MATCH(B238,Historical!$B$7:$B$1403,0))/INDEX(Historical!$D$7:$D$1379,MATCH(B238,Historical!$B$7:$B$1403,0))-1)*100)</f>
        <v>3.03030303</v>
      </c>
      <c r="T238" s="108">
        <f t="array" ref="T238">IF(INDEX(Historical!$F$7:$F$1372,MATCH(B238,Historical!$B$7:$B$1403,0))=0,"n/a",((INDEX(Historical!$C$7:$C$1381,MATCH(B238,Historical!$B$7:$B$1403,0))/INDEX(Historical!$F$7:$F$1372,MATCH(B238,Historical!$B$7:$B$1403,0)))^(1/3)-1)*100)</f>
        <v>3.127005599</v>
      </c>
      <c r="U238" s="108">
        <f t="array" ref="U238">IF(INDEX(Historical!$H$7:$H$1372,MATCH(B238,Historical!$B$7:$B$1403,0))=0,"n/a",((INDEX(Historical!$C$7:$C$1381,MATCH(B238,Historical!$B$7:$B$1403,0))/INDEX(Historical!$H$7:$H$1372,MATCH(B238,Historical!$B$7:$B$1403,0)))^(1/5)-1)*100)</f>
        <v>3.232437954</v>
      </c>
      <c r="V238" s="108">
        <f t="array" ref="V238">IF(INDEX(Historical!$O$7:$O$1372,MATCH(B238,Historical!$B$7:$B$1403,0))=0,"n/a",((INDEX(Historical!$C$7:$C$1381,MATCH(B238,Historical!$B$7:$B$1403,0))/INDEX(Historical!$O$7:$O$1372,MATCH(B238,Historical!$B$7:$B$1403,0)))^(1/10)-1)*100)</f>
        <v>3.544436157</v>
      </c>
      <c r="W238" s="109">
        <f t="shared" si="5"/>
        <v>0.9119752228</v>
      </c>
      <c r="X238" s="110">
        <f t="shared" si="6"/>
        <v>0.6098939535</v>
      </c>
      <c r="Y238" s="133" t="s">
        <v>1067</v>
      </c>
      <c r="Z238" s="103">
        <f t="shared" si="7"/>
        <v>8.374384236</v>
      </c>
      <c r="AA238" s="112">
        <f t="shared" si="8"/>
        <v>10.49261084</v>
      </c>
      <c r="AB238" s="73">
        <v>12.0</v>
      </c>
      <c r="AC238" s="102">
        <v>16.24</v>
      </c>
      <c r="AD238" s="102">
        <v>0.41</v>
      </c>
      <c r="AE238" s="102">
        <v>1.78</v>
      </c>
      <c r="AF238" s="102">
        <v>1.39</v>
      </c>
      <c r="AG238" s="102">
        <v>13.5</v>
      </c>
      <c r="AH238" s="156">
        <v>231.9</v>
      </c>
      <c r="AI238" s="156">
        <v>7.380000000000001</v>
      </c>
      <c r="AJ238" s="102">
        <v>5.3</v>
      </c>
      <c r="AK238" s="102">
        <v>25.45</v>
      </c>
      <c r="AL238" s="113">
        <v>7470.0</v>
      </c>
      <c r="AM238" s="114">
        <v>1.0999999999999999</v>
      </c>
      <c r="AN238" s="102">
        <v>0.26</v>
      </c>
      <c r="AO238" s="115">
        <f t="shared" si="9"/>
        <v>-6.462050818</v>
      </c>
      <c r="AP238" s="116">
        <f t="shared" si="10"/>
        <v>4.030560019</v>
      </c>
      <c r="AQ238" s="117">
        <f t="shared" si="11"/>
        <v>-19.48849892</v>
      </c>
      <c r="AR238" s="103">
        <f t="array" ref="AR238">INDEX(Historical!$C$7:$C$1381,MATCH(B238,Historical!$B$7:$B$1403,0))*IF(AH238="n/a",1.03,IF(AH238&lt;0,1.01,IF(AH238&gt;10,1.1,(1+AH238/100))))</f>
        <v>1.496</v>
      </c>
      <c r="AS238" s="112">
        <f t="shared" si="12"/>
        <v>1.6064048</v>
      </c>
      <c r="AT238" s="112">
        <f t="shared" ref="AT238:AV238" si="246">IF($AK238="n/a",1.03*AS238,IF($AK238&lt;0,1.01*AS238,IF($AK238&gt;10,1.1*AS238,(1+$AK238/100)*AS238)))</f>
        <v>1.76704528</v>
      </c>
      <c r="AU238" s="112">
        <f t="shared" si="246"/>
        <v>1.943749808</v>
      </c>
      <c r="AV238" s="112">
        <f t="shared" si="246"/>
        <v>2.138124789</v>
      </c>
      <c r="AW238" s="103">
        <f t="shared" si="14"/>
        <v>8.951324677</v>
      </c>
      <c r="AX238" s="118">
        <f t="shared" si="15"/>
        <v>5.25312481</v>
      </c>
      <c r="AY238" s="119">
        <v>0.29</v>
      </c>
      <c r="AZ238" s="114">
        <v>20.849999999999998</v>
      </c>
      <c r="BA238" s="114">
        <v>-15.93</v>
      </c>
      <c r="BB238" s="114">
        <v>-12.07</v>
      </c>
      <c r="BC238" s="114">
        <v>-8.77</v>
      </c>
      <c r="BD238" s="42"/>
      <c r="BE238" s="17">
        <v>1996.0</v>
      </c>
      <c r="BF238" s="17">
        <f t="shared" si="16"/>
        <v>2</v>
      </c>
      <c r="BG238" s="120">
        <v>2.7</v>
      </c>
      <c r="BH238" s="15"/>
    </row>
    <row r="239" ht="11.25" customHeight="1">
      <c r="A239" s="55" t="s">
        <v>1068</v>
      </c>
      <c r="B239" s="99" t="s">
        <v>1069</v>
      </c>
      <c r="C239" s="100" t="s">
        <v>272</v>
      </c>
      <c r="D239" s="100" t="s">
        <v>273</v>
      </c>
      <c r="E239" s="101">
        <v>11.0</v>
      </c>
      <c r="F239" s="58">
        <v>338.0</v>
      </c>
      <c r="G239" s="58" t="s">
        <v>168</v>
      </c>
      <c r="H239" s="58" t="s">
        <v>168</v>
      </c>
      <c r="I239" s="150">
        <v>15.0</v>
      </c>
      <c r="J239" s="103">
        <f t="shared" si="2"/>
        <v>5.333333333</v>
      </c>
      <c r="K239" s="104">
        <v>0.2</v>
      </c>
      <c r="L239" s="73">
        <v>4.0</v>
      </c>
      <c r="M239" s="23">
        <f t="shared" si="3"/>
        <v>0.8</v>
      </c>
      <c r="N239" s="105" t="s">
        <v>179</v>
      </c>
      <c r="O239" s="106">
        <v>0.197</v>
      </c>
      <c r="P239" s="107">
        <v>43903.0</v>
      </c>
      <c r="Q239" s="107">
        <v>43920.0</v>
      </c>
      <c r="R239" s="23">
        <f t="shared" si="4"/>
        <v>1.52284264</v>
      </c>
      <c r="S239" s="108">
        <f t="array" ref="S239">IF(INDEX(Historical!$D$7:$D$1379,MATCH(B239,Historical!$B$7:$B$1403,0))=0,"n/a",(INDEX(Historical!$C$7:$C$1381,MATCH(B239,Historical!$B$7:$B$1403,0))/INDEX(Historical!$D$7:$D$1379,MATCH(B239,Historical!$B$7:$B$1403,0))-1)*100)</f>
        <v>1.025641026</v>
      </c>
      <c r="T239" s="108">
        <f t="array" ref="T239">IF(INDEX(Historical!$F$7:$F$1372,MATCH(B239,Historical!$B$7:$B$1403,0))=0,"n/a",((INDEX(Historical!$C$7:$C$1381,MATCH(B239,Historical!$B$7:$B$1403,0))/INDEX(Historical!$F$7:$F$1372,MATCH(B239,Historical!$B$7:$B$1403,0)))^(1/3)-1)*100)</f>
        <v>3.053933624</v>
      </c>
      <c r="U239" s="108">
        <f t="array" ref="U239">IF(INDEX(Historical!$H$7:$H$1372,MATCH(B239,Historical!$B$7:$B$1403,0))=0,"n/a",((INDEX(Historical!$C$7:$C$1381,MATCH(B239,Historical!$B$7:$B$1403,0))/INDEX(Historical!$H$7:$H$1372,MATCH(B239,Historical!$B$7:$B$1403,0)))^(1/5)-1)*100)</f>
        <v>4.248364123</v>
      </c>
      <c r="V239" s="108" t="str">
        <f t="array" ref="V239">IF(INDEX(Historical!$O$7:$O$1372,MATCH(B239,Historical!$B$7:$B$1403,0))=0,"n/a",((INDEX(Historical!$C$7:$C$1381,MATCH(B239,Historical!$B$7:$B$1403,0))/INDEX(Historical!$O$7:$O$1372,MATCH(B239,Historical!$B$7:$B$1403,0)))^(1/10)-1)*100)</f>
        <v>n/a</v>
      </c>
      <c r="W239" s="109" t="str">
        <f t="shared" si="5"/>
        <v>n/a</v>
      </c>
      <c r="X239" s="110">
        <f t="shared" si="6"/>
        <v>0.3933670484</v>
      </c>
      <c r="Y239" s="147"/>
      <c r="Z239" s="103">
        <f t="shared" si="7"/>
        <v>205.1282051</v>
      </c>
      <c r="AA239" s="112">
        <f t="shared" si="8"/>
        <v>38.46153846</v>
      </c>
      <c r="AB239" s="73">
        <v>12.0</v>
      </c>
      <c r="AC239" s="102">
        <v>0.39</v>
      </c>
      <c r="AD239" s="102">
        <v>4.87</v>
      </c>
      <c r="AE239" s="102">
        <v>5.86</v>
      </c>
      <c r="AF239" s="102">
        <v>1.47</v>
      </c>
      <c r="AG239" s="102">
        <v>4.1000000000000005</v>
      </c>
      <c r="AH239" s="102">
        <v>13.200000000000001</v>
      </c>
      <c r="AI239" s="102">
        <v>9.32</v>
      </c>
      <c r="AJ239" s="102">
        <v>10.8</v>
      </c>
      <c r="AK239" s="102">
        <v>8.0</v>
      </c>
      <c r="AL239" s="113">
        <v>1730.0</v>
      </c>
      <c r="AM239" s="114">
        <v>0.6</v>
      </c>
      <c r="AN239" s="102">
        <v>1.2</v>
      </c>
      <c r="AO239" s="115">
        <f t="shared" si="9"/>
        <v>-28.87984101</v>
      </c>
      <c r="AP239" s="116">
        <f t="shared" si="10"/>
        <v>9.581697456</v>
      </c>
      <c r="AQ239" s="117">
        <f t="shared" si="11"/>
        <v>58.51878478</v>
      </c>
      <c r="AR239" s="103">
        <f t="array" ref="AR239">INDEX(Historical!$C$7:$C$1381,MATCH(B239,Historical!$B$7:$B$1403,0))*IF(AH239="n/a",1.03,IF(AH239&lt;0,1.01,IF(AH239&gt;10,1.1,(1+AH239/100))))</f>
        <v>0.8668</v>
      </c>
      <c r="AS239" s="112">
        <f t="shared" si="12"/>
        <v>0.94758576</v>
      </c>
      <c r="AT239" s="112">
        <f t="shared" ref="AT239:AV239" si="247">IF($AK239="n/a",1.03*AS239,IF($AK239&lt;0,1.01*AS239,IF($AK239&gt;10,1.1*AS239,(1+$AK239/100)*AS239)))</f>
        <v>1.023392621</v>
      </c>
      <c r="AU239" s="112">
        <f t="shared" si="247"/>
        <v>1.10526403</v>
      </c>
      <c r="AV239" s="112">
        <f t="shared" si="247"/>
        <v>1.193685153</v>
      </c>
      <c r="AW239" s="103">
        <f t="shared" si="14"/>
        <v>5.136727564</v>
      </c>
      <c r="AX239" s="118">
        <f t="shared" si="15"/>
        <v>34.24485043</v>
      </c>
      <c r="AY239" s="119">
        <v>0.78</v>
      </c>
      <c r="AZ239" s="114">
        <v>-1.9300000000000002</v>
      </c>
      <c r="BA239" s="114">
        <v>-21.790000000000003</v>
      </c>
      <c r="BB239" s="114">
        <v>-11.87</v>
      </c>
      <c r="BC239" s="114">
        <v>-15.079999999999998</v>
      </c>
      <c r="BD239" s="42"/>
      <c r="BE239" s="17">
        <v>2010.0</v>
      </c>
      <c r="BF239" s="17">
        <f t="shared" si="16"/>
        <v>0</v>
      </c>
      <c r="BG239" s="120">
        <v>1.6</v>
      </c>
      <c r="BH239" s="15"/>
    </row>
    <row r="240" ht="11.25" customHeight="1">
      <c r="A240" s="55" t="s">
        <v>1070</v>
      </c>
      <c r="B240" s="99" t="s">
        <v>1071</v>
      </c>
      <c r="C240" s="100" t="s">
        <v>118</v>
      </c>
      <c r="D240" s="100" t="s">
        <v>266</v>
      </c>
      <c r="E240" s="101">
        <v>10.0</v>
      </c>
      <c r="F240" s="58">
        <v>381.0</v>
      </c>
      <c r="G240" s="58" t="s">
        <v>121</v>
      </c>
      <c r="H240" s="58" t="s">
        <v>120</v>
      </c>
      <c r="I240" s="150">
        <v>183.5</v>
      </c>
      <c r="J240" s="103">
        <f t="shared" si="2"/>
        <v>2.223433243</v>
      </c>
      <c r="K240" s="104">
        <v>1.02</v>
      </c>
      <c r="L240" s="73">
        <v>4.0</v>
      </c>
      <c r="M240" s="23">
        <f t="shared" si="3"/>
        <v>4.08</v>
      </c>
      <c r="N240" s="105" t="s">
        <v>164</v>
      </c>
      <c r="O240" s="106">
        <v>0.97</v>
      </c>
      <c r="P240" s="107">
        <v>43777.0</v>
      </c>
      <c r="Q240" s="107">
        <v>43809.0</v>
      </c>
      <c r="R240" s="23">
        <f t="shared" si="4"/>
        <v>5.154639175</v>
      </c>
      <c r="S240" s="108">
        <f t="array" ref="S240">IF(INDEX(Historical!$D$7:$D$1379,MATCH(B240,Historical!$B$7:$B$1403,0))=0,"n/a",(INDEX(Historical!$C$7:$C$1381,MATCH(B240,Historical!$B$7:$B$1403,0))/INDEX(Historical!$D$7:$D$1379,MATCH(B240,Historical!$B$7:$B$1403,0))-1)*100)</f>
        <v>7.818930041</v>
      </c>
      <c r="T240" s="108">
        <f t="array" ref="T240">IF(INDEX(Historical!$F$7:$F$1372,MATCH(B240,Historical!$B$7:$B$1403,0))=0,"n/a",((INDEX(Historical!$C$7:$C$1381,MATCH(B240,Historical!$B$7:$B$1403,0))/INDEX(Historical!$F$7:$F$1372,MATCH(B240,Historical!$B$7:$B$1403,0)))^(1/3)-1)*100)</f>
        <v>10.2202728</v>
      </c>
      <c r="U240" s="108">
        <f t="array" ref="U240">IF(INDEX(Historical!$H$7:$H$1372,MATCH(B240,Historical!$B$7:$B$1403,0))=0,"n/a",((INDEX(Historical!$C$7:$C$1381,MATCH(B240,Historical!$B$7:$B$1403,0))/INDEX(Historical!$H$7:$H$1372,MATCH(B240,Historical!$B$7:$B$1403,0)))^(1/5)-1)*100)</f>
        <v>10.45844623</v>
      </c>
      <c r="V240" s="108">
        <f t="array" ref="V240">IF(INDEX(Historical!$O$7:$O$1372,MATCH(B240,Historical!$B$7:$B$1403,0))=0,"n/a",((INDEX(Historical!$C$7:$C$1381,MATCH(B240,Historical!$B$7:$B$1403,0))/INDEX(Historical!$O$7:$O$1372,MATCH(B240,Historical!$B$7:$B$1403,0)))^(1/10)-1)*100)</f>
        <v>12.97788912</v>
      </c>
      <c r="W240" s="109">
        <f t="shared" si="5"/>
        <v>0.805866511</v>
      </c>
      <c r="X240" s="110" t="str">
        <f t="shared" si="6"/>
        <v>n/a</v>
      </c>
      <c r="Y240" s="165"/>
      <c r="Z240" s="103">
        <f t="shared" si="7"/>
        <v>52.17391304</v>
      </c>
      <c r="AA240" s="112">
        <f t="shared" si="8"/>
        <v>23.46547315</v>
      </c>
      <c r="AB240" s="73">
        <v>9.0</v>
      </c>
      <c r="AC240" s="102">
        <v>7.82</v>
      </c>
      <c r="AD240" s="102">
        <v>3.65</v>
      </c>
      <c r="AE240" s="102">
        <v>3.15</v>
      </c>
      <c r="AF240" s="102">
        <v>29.6</v>
      </c>
      <c r="AG240" s="102">
        <v>102.4</v>
      </c>
      <c r="AH240" s="102">
        <v>-31.1</v>
      </c>
      <c r="AI240" s="102">
        <v>6.1899999999999995</v>
      </c>
      <c r="AJ240" s="102">
        <v>-0.3</v>
      </c>
      <c r="AK240" s="102">
        <v>6.4399999999999995</v>
      </c>
      <c r="AL240" s="113">
        <v>21230.0</v>
      </c>
      <c r="AM240" s="228">
        <v>0.2</v>
      </c>
      <c r="AN240" s="102">
        <v>3.18</v>
      </c>
      <c r="AO240" s="115">
        <f t="shared" si="9"/>
        <v>-10.78359368</v>
      </c>
      <c r="AP240" s="116">
        <f t="shared" si="10"/>
        <v>12.68187947</v>
      </c>
      <c r="AQ240" s="117">
        <f t="shared" si="11"/>
        <v>455.6089773</v>
      </c>
      <c r="AR240" s="103">
        <f t="array" ref="AR240">INDEX(Historical!$C$7:$C$1381,MATCH(B240,Historical!$B$7:$B$1403,0))*IF(AH240="n/a",1.03,IF(AH240&lt;0,1.01,IF(AH240&gt;10,1.1,(1+AH240/100))))</f>
        <v>3.9693</v>
      </c>
      <c r="AS240" s="112">
        <f t="shared" si="12"/>
        <v>4.21499967</v>
      </c>
      <c r="AT240" s="112">
        <f t="shared" ref="AT240:AV240" si="248">IF($AK240="n/a",1.03*AS240,IF($AK240&lt;0,1.01*AS240,IF($AK240&gt;10,1.1*AS240,(1+$AK240/100)*AS240)))</f>
        <v>4.486445649</v>
      </c>
      <c r="AU240" s="112">
        <f t="shared" si="248"/>
        <v>4.775372749</v>
      </c>
      <c r="AV240" s="112">
        <f t="shared" si="248"/>
        <v>5.082906754</v>
      </c>
      <c r="AW240" s="103">
        <f t="shared" si="14"/>
        <v>22.52902482</v>
      </c>
      <c r="AX240" s="118">
        <f t="shared" si="15"/>
        <v>12.27739772</v>
      </c>
      <c r="AY240" s="119">
        <v>1.47</v>
      </c>
      <c r="AZ240" s="114">
        <v>27.51</v>
      </c>
      <c r="BA240" s="114">
        <v>-12.45</v>
      </c>
      <c r="BB240" s="114">
        <v>-9.08</v>
      </c>
      <c r="BC240" s="114">
        <v>4.71</v>
      </c>
      <c r="BD240" s="42"/>
      <c r="BE240" s="17">
        <v>2010.0</v>
      </c>
      <c r="BF240" s="17">
        <f t="shared" si="16"/>
        <v>0</v>
      </c>
      <c r="BG240" s="120">
        <v>14.399999999999999</v>
      </c>
      <c r="BH240" s="15"/>
    </row>
    <row r="241" ht="11.25" customHeight="1">
      <c r="A241" s="155" t="s">
        <v>1072</v>
      </c>
      <c r="B241" s="99" t="s">
        <v>1073</v>
      </c>
      <c r="C241" s="100" t="s">
        <v>118</v>
      </c>
      <c r="D241" s="100" t="s">
        <v>119</v>
      </c>
      <c r="E241" s="101">
        <v>18.0</v>
      </c>
      <c r="F241" s="58">
        <v>196.0</v>
      </c>
      <c r="G241" s="58" t="s">
        <v>121</v>
      </c>
      <c r="H241" s="58" t="s">
        <v>168</v>
      </c>
      <c r="I241" s="150">
        <v>37.44</v>
      </c>
      <c r="J241" s="103">
        <f t="shared" si="2"/>
        <v>1.282051282</v>
      </c>
      <c r="K241" s="175">
        <v>0.12</v>
      </c>
      <c r="L241" s="73">
        <v>4.0</v>
      </c>
      <c r="M241" s="23">
        <f t="shared" si="3"/>
        <v>0.48</v>
      </c>
      <c r="N241" s="105" t="s">
        <v>443</v>
      </c>
      <c r="O241" s="161">
        <v>0.105</v>
      </c>
      <c r="P241" s="107">
        <v>43868.0</v>
      </c>
      <c r="Q241" s="107">
        <v>43900.0</v>
      </c>
      <c r="R241" s="23">
        <f t="shared" si="4"/>
        <v>14.28571429</v>
      </c>
      <c r="S241" s="108">
        <f t="array" ref="S241">IF(INDEX(Historical!$D$7:$D$1379,MATCH(B241,Historical!$B$7:$B$1403,0))=0,"n/a",(INDEX(Historical!$C$7:$C$1381,MATCH(B241,Historical!$B$7:$B$1403,0))/INDEX(Historical!$D$7:$D$1379,MATCH(B241,Historical!$B$7:$B$1403,0))-1)*100)</f>
        <v>12.5</v>
      </c>
      <c r="T241" s="108">
        <f t="array" ref="T241">IF(INDEX(Historical!$F$7:$F$1372,MATCH(B241,Historical!$B$7:$B$1403,0))=0,"n/a",((INDEX(Historical!$C$7:$C$1381,MATCH(B241,Historical!$B$7:$B$1403,0))/INDEX(Historical!$F$7:$F$1372,MATCH(B241,Historical!$B$7:$B$1403,0)))^(1/3)-1)*100)</f>
        <v>16.34833857</v>
      </c>
      <c r="U241" s="108">
        <f t="array" ref="U241">IF(INDEX(Historical!$H$7:$H$1372,MATCH(B241,Historical!$B$7:$B$1403,0))=0,"n/a",((INDEX(Historical!$C$7:$C$1381,MATCH(B241,Historical!$B$7:$B$1403,0))/INDEX(Historical!$H$7:$H$1372,MATCH(B241,Historical!$B$7:$B$1403,0)))^(1/5)-1)*100)</f>
        <v>17.60790225</v>
      </c>
      <c r="V241" s="108">
        <f t="array" ref="V241">IF(INDEX(Historical!$O$7:$O$1372,MATCH(B241,Historical!$B$7:$B$1403,0))=0,"n/a",((INDEX(Historical!$C$7:$C$1381,MATCH(B241,Historical!$B$7:$B$1403,0))/INDEX(Historical!$O$7:$O$1372,MATCH(B241,Historical!$B$7:$B$1403,0)))^(1/10)-1)*100)</f>
        <v>17.60706223</v>
      </c>
      <c r="W241" s="109">
        <f t="shared" si="5"/>
        <v>1.000047709</v>
      </c>
      <c r="X241" s="110">
        <f t="shared" si="6"/>
        <v>1.28524834</v>
      </c>
      <c r="Y241" s="162" t="s">
        <v>237</v>
      </c>
      <c r="Z241" s="103">
        <f t="shared" si="7"/>
        <v>77.41935484</v>
      </c>
      <c r="AA241" s="112">
        <f t="shared" si="8"/>
        <v>60.38709677</v>
      </c>
      <c r="AB241" s="73">
        <v>12.0</v>
      </c>
      <c r="AC241" s="102">
        <v>0.62</v>
      </c>
      <c r="AD241" s="102">
        <v>7.35</v>
      </c>
      <c r="AE241" s="102">
        <v>6.01</v>
      </c>
      <c r="AF241" s="102">
        <v>15.22</v>
      </c>
      <c r="AG241" s="102">
        <v>30.2</v>
      </c>
      <c r="AH241" s="102">
        <v>22.400000000000002</v>
      </c>
      <c r="AI241" s="102">
        <v>10.71</v>
      </c>
      <c r="AJ241" s="102">
        <v>13.700000000000001</v>
      </c>
      <c r="AK241" s="102">
        <v>8.200000000000001</v>
      </c>
      <c r="AL241" s="113">
        <v>12120.0</v>
      </c>
      <c r="AM241" s="114">
        <v>1.5</v>
      </c>
      <c r="AN241" s="102">
        <v>0.4</v>
      </c>
      <c r="AO241" s="115">
        <f t="shared" si="9"/>
        <v>-41.49714324</v>
      </c>
      <c r="AP241" s="116">
        <f t="shared" si="10"/>
        <v>18.88995353</v>
      </c>
      <c r="AQ241" s="117">
        <f t="shared" si="11"/>
        <v>539.1284388</v>
      </c>
      <c r="AR241" s="103">
        <f t="array" ref="AR241">INDEX(Historical!$C$7:$C$1381,MATCH(B241,Historical!$B$7:$B$1403,0))*IF(AH241="n/a",1.03,IF(AH241&lt;0,1.01,IF(AH241&gt;10,1.1,(1+AH241/100))))</f>
        <v>0.462</v>
      </c>
      <c r="AS241" s="112">
        <f t="shared" si="12"/>
        <v>0.5082</v>
      </c>
      <c r="AT241" s="112">
        <f t="shared" ref="AT241:AV241" si="249">IF($AK241="n/a",1.03*AS241,IF($AK241&lt;0,1.01*AS241,IF($AK241&gt;10,1.1*AS241,(1+$AK241/100)*AS241)))</f>
        <v>0.5498724</v>
      </c>
      <c r="AU241" s="112">
        <f t="shared" si="249"/>
        <v>0.5949619368</v>
      </c>
      <c r="AV241" s="112">
        <f t="shared" si="249"/>
        <v>0.6437488156</v>
      </c>
      <c r="AW241" s="103">
        <f t="shared" si="14"/>
        <v>2.758783152</v>
      </c>
      <c r="AX241" s="118">
        <f t="shared" si="15"/>
        <v>7.368544745</v>
      </c>
      <c r="AY241" s="119">
        <v>0.28</v>
      </c>
      <c r="AZ241" s="114">
        <v>19.54</v>
      </c>
      <c r="BA241" s="114">
        <v>-14.62</v>
      </c>
      <c r="BB241" s="114">
        <v>3.26</v>
      </c>
      <c r="BC241" s="114">
        <v>4.68</v>
      </c>
      <c r="BD241" s="42"/>
      <c r="BE241" s="17">
        <v>2003.0</v>
      </c>
      <c r="BF241" s="17">
        <f t="shared" si="16"/>
        <v>1</v>
      </c>
      <c r="BG241" s="120">
        <v>15.4</v>
      </c>
      <c r="BH241" s="15"/>
    </row>
    <row r="242" ht="11.25" customHeight="1">
      <c r="A242" s="155" t="s">
        <v>1074</v>
      </c>
      <c r="B242" s="99" t="s">
        <v>1075</v>
      </c>
      <c r="C242" s="100" t="s">
        <v>118</v>
      </c>
      <c r="D242" s="100" t="s">
        <v>119</v>
      </c>
      <c r="E242" s="101">
        <v>17.0</v>
      </c>
      <c r="F242" s="58">
        <v>213.0</v>
      </c>
      <c r="G242" s="58" t="s">
        <v>168</v>
      </c>
      <c r="H242" s="58" t="s">
        <v>168</v>
      </c>
      <c r="I242" s="150">
        <v>90.26</v>
      </c>
      <c r="J242" s="103">
        <f t="shared" si="2"/>
        <v>1.794814979</v>
      </c>
      <c r="K242" s="104">
        <v>0.405</v>
      </c>
      <c r="L242" s="73">
        <v>4.0</v>
      </c>
      <c r="M242" s="23">
        <f t="shared" si="3"/>
        <v>1.62</v>
      </c>
      <c r="N242" s="105" t="s">
        <v>218</v>
      </c>
      <c r="O242" s="106">
        <v>0.375</v>
      </c>
      <c r="P242" s="107">
        <v>43738.0</v>
      </c>
      <c r="Q242" s="107">
        <v>43753.0</v>
      </c>
      <c r="R242" s="23">
        <f t="shared" si="4"/>
        <v>8</v>
      </c>
      <c r="S242" s="108">
        <f t="array" ref="S242">IF(INDEX(Historical!$D$7:$D$1379,MATCH(B242,Historical!$B$7:$B$1403,0))=0,"n/a",(INDEX(Historical!$C$7:$C$1381,MATCH(B242,Historical!$B$7:$B$1403,0))/INDEX(Historical!$D$7:$D$1379,MATCH(B242,Historical!$B$7:$B$1403,0))-1)*100)</f>
        <v>8.510638298</v>
      </c>
      <c r="T242" s="108">
        <f t="array" ref="T242">IF(INDEX(Historical!$F$7:$F$1372,MATCH(B242,Historical!$B$7:$B$1403,0))=0,"n/a",((INDEX(Historical!$C$7:$C$1381,MATCH(B242,Historical!$B$7:$B$1403,0))/INDEX(Historical!$F$7:$F$1372,MATCH(B242,Historical!$B$7:$B$1403,0)))^(1/3)-1)*100)</f>
        <v>7.839334742</v>
      </c>
      <c r="U242" s="108">
        <f t="array" ref="U242">IF(INDEX(Historical!$H$7:$H$1372,MATCH(B242,Historical!$B$7:$B$1403,0))=0,"n/a",((INDEX(Historical!$C$7:$C$1381,MATCH(B242,Historical!$B$7:$B$1403,0))/INDEX(Historical!$H$7:$H$1372,MATCH(B242,Historical!$B$7:$B$1403,0)))^(1/5)-1)*100)</f>
        <v>7.616066279</v>
      </c>
      <c r="V242" s="108">
        <f t="array" ref="V242">IF(INDEX(Historical!$O$7:$O$1372,MATCH(B242,Historical!$B$7:$B$1403,0))=0,"n/a",((INDEX(Historical!$C$7:$C$1381,MATCH(B242,Historical!$B$7:$B$1403,0))/INDEX(Historical!$O$7:$O$1372,MATCH(B242,Historical!$B$7:$B$1403,0)))^(1/10)-1)*100)</f>
        <v>7.24764978</v>
      </c>
      <c r="W242" s="109">
        <f t="shared" si="5"/>
        <v>1.050832547</v>
      </c>
      <c r="X242" s="110">
        <f t="shared" si="6"/>
        <v>0.4506548094</v>
      </c>
      <c r="Y242" s="99"/>
      <c r="Z242" s="103">
        <f t="shared" si="7"/>
        <v>48.64864865</v>
      </c>
      <c r="AA242" s="112">
        <f t="shared" si="8"/>
        <v>27.10510511</v>
      </c>
      <c r="AB242" s="73">
        <v>12.0</v>
      </c>
      <c r="AC242" s="102">
        <v>3.33</v>
      </c>
      <c r="AD242" s="102">
        <v>3.56</v>
      </c>
      <c r="AE242" s="102">
        <v>2.79</v>
      </c>
      <c r="AF242" s="102">
        <v>3.56</v>
      </c>
      <c r="AG242" s="102">
        <v>13.4</v>
      </c>
      <c r="AH242" s="102">
        <v>5.5</v>
      </c>
      <c r="AI242" s="102">
        <v>9.41</v>
      </c>
      <c r="AJ242" s="102">
        <v>16.900000000000002</v>
      </c>
      <c r="AK242" s="102">
        <v>7.61</v>
      </c>
      <c r="AL242" s="113">
        <v>28710.0</v>
      </c>
      <c r="AM242" s="114">
        <v>0.1</v>
      </c>
      <c r="AN242" s="102">
        <v>1.07</v>
      </c>
      <c r="AO242" s="115">
        <f t="shared" si="9"/>
        <v>-17.69422385</v>
      </c>
      <c r="AP242" s="116">
        <f t="shared" si="10"/>
        <v>9.410881258</v>
      </c>
      <c r="AQ242" s="117">
        <f t="shared" si="11"/>
        <v>107.0900761</v>
      </c>
      <c r="AR242" s="103">
        <f t="array" ref="AR242">INDEX(Historical!$C$7:$C$1381,MATCH(B242,Historical!$B$7:$B$1403,0))*IF(AH242="n/a",1.03,IF(AH242&lt;0,1.01,IF(AH242&gt;10,1.1,(1+AH242/100))))</f>
        <v>1.61415</v>
      </c>
      <c r="AS242" s="112">
        <f t="shared" si="12"/>
        <v>1.766041515</v>
      </c>
      <c r="AT242" s="112">
        <f t="shared" ref="AT242:AV242" si="250">IF($AK242="n/a",1.03*AS242,IF($AK242&lt;0,1.01*AS242,IF($AK242&gt;10,1.1*AS242,(1+$AK242/100)*AS242)))</f>
        <v>1.900437274</v>
      </c>
      <c r="AU242" s="112">
        <f t="shared" si="250"/>
        <v>2.045060551</v>
      </c>
      <c r="AV242" s="112">
        <f t="shared" si="250"/>
        <v>2.200689659</v>
      </c>
      <c r="AW242" s="103">
        <f t="shared" si="14"/>
        <v>9.526378999</v>
      </c>
      <c r="AX242" s="118">
        <f t="shared" si="15"/>
        <v>10.55437514</v>
      </c>
      <c r="AY242" s="119">
        <v>0.49</v>
      </c>
      <c r="AZ242" s="114">
        <v>18.56</v>
      </c>
      <c r="BA242" s="114">
        <v>-10.549999999999999</v>
      </c>
      <c r="BB242" s="114">
        <v>-3.81</v>
      </c>
      <c r="BC242" s="114">
        <v>1.66</v>
      </c>
      <c r="BD242" s="42"/>
      <c r="BE242" s="17">
        <v>2003.0</v>
      </c>
      <c r="BF242" s="17">
        <f t="shared" si="16"/>
        <v>1</v>
      </c>
      <c r="BG242" s="120">
        <v>4.8</v>
      </c>
      <c r="BH242" s="108"/>
    </row>
    <row r="243" ht="11.25" customHeight="1">
      <c r="A243" s="155" t="s">
        <v>1076</v>
      </c>
      <c r="B243" s="99" t="s">
        <v>1077</v>
      </c>
      <c r="C243" s="100" t="s">
        <v>118</v>
      </c>
      <c r="D243" s="100" t="s">
        <v>293</v>
      </c>
      <c r="E243" s="101">
        <v>15.0</v>
      </c>
      <c r="F243" s="58">
        <v>255.0</v>
      </c>
      <c r="G243" s="58" t="s">
        <v>121</v>
      </c>
      <c r="H243" s="58" t="s">
        <v>121</v>
      </c>
      <c r="I243" s="150">
        <v>188.56</v>
      </c>
      <c r="J243" s="103">
        <f t="shared" si="2"/>
        <v>1.999363598</v>
      </c>
      <c r="K243" s="104">
        <v>0.9425</v>
      </c>
      <c r="L243" s="73">
        <v>4.0</v>
      </c>
      <c r="M243" s="23">
        <f t="shared" si="3"/>
        <v>3.77</v>
      </c>
      <c r="N243" s="105" t="s">
        <v>290</v>
      </c>
      <c r="O243" s="106">
        <v>0.8675</v>
      </c>
      <c r="P243" s="146">
        <v>43564.0</v>
      </c>
      <c r="Q243" s="146">
        <v>43594.0</v>
      </c>
      <c r="R243" s="23">
        <f t="shared" si="4"/>
        <v>8.645533141</v>
      </c>
      <c r="S243" s="108">
        <f t="array" ref="S243">IF(INDEX(Historical!$D$7:$D$1379,MATCH(B243,Historical!$B$7:$B$1403,0))=0,"n/a",(INDEX(Historical!$C$7:$C$1381,MATCH(B243,Historical!$B$7:$B$1403,0))/INDEX(Historical!$D$7:$D$1379,MATCH(B243,Historical!$B$7:$B$1403,0))-1)*100)</f>
        <v>8.676470588</v>
      </c>
      <c r="T243" s="108">
        <f t="array" ref="T243">IF(INDEX(Historical!$F$7:$F$1372,MATCH(B243,Historical!$B$7:$B$1403,0))=0,"n/a",((INDEX(Historical!$C$7:$C$1381,MATCH(B243,Historical!$B$7:$B$1403,0))/INDEX(Historical!$F$7:$F$1372,MATCH(B243,Historical!$B$7:$B$1403,0)))^(1/3)-1)*100)</f>
        <v>8.818734763</v>
      </c>
      <c r="U243" s="108">
        <f t="array" ref="U243">IF(INDEX(Historical!$H$7:$H$1372,MATCH(B243,Historical!$B$7:$B$1403,0))=0,"n/a",((INDEX(Historical!$C$7:$C$1381,MATCH(B243,Historical!$B$7:$B$1403,0))/INDEX(Historical!$H$7:$H$1372,MATCH(B243,Historical!$B$7:$B$1403,0)))^(1/5)-1)*100)</f>
        <v>9.334358094</v>
      </c>
      <c r="V243" s="108">
        <f t="array" ref="V243">IF(INDEX(Historical!$O$7:$O$1372,MATCH(B243,Historical!$B$7:$B$1403,0))=0,"n/a",((INDEX(Historical!$C$7:$C$1381,MATCH(B243,Historical!$B$7:$B$1403,0))/INDEX(Historical!$O$7:$O$1372,MATCH(B243,Historical!$B$7:$B$1403,0)))^(1/10)-1)*100)</f>
        <v>11.81058178</v>
      </c>
      <c r="W243" s="109">
        <f t="shared" si="5"/>
        <v>0.790338551</v>
      </c>
      <c r="X243" s="110">
        <f t="shared" si="6"/>
        <v>0.8260493888</v>
      </c>
      <c r="Y243" s="99"/>
      <c r="Z243" s="103">
        <f t="shared" si="7"/>
        <v>31.60100587</v>
      </c>
      <c r="AA243" s="112">
        <f t="shared" si="8"/>
        <v>15.80553227</v>
      </c>
      <c r="AB243" s="73">
        <v>12.0</v>
      </c>
      <c r="AC243" s="102">
        <v>11.93</v>
      </c>
      <c r="AD243" s="102">
        <v>1.22</v>
      </c>
      <c r="AE243" s="102">
        <v>1.81</v>
      </c>
      <c r="AF243" s="102">
        <v>4.31</v>
      </c>
      <c r="AG243" s="102">
        <v>27.200000000000003</v>
      </c>
      <c r="AH243" s="102">
        <v>17.599999999999998</v>
      </c>
      <c r="AI243" s="102">
        <v>11.21</v>
      </c>
      <c r="AJ243" s="102">
        <v>11.3</v>
      </c>
      <c r="AK243" s="102">
        <v>12.91</v>
      </c>
      <c r="AL243" s="113">
        <v>52680.0</v>
      </c>
      <c r="AM243" s="114">
        <v>0.2</v>
      </c>
      <c r="AN243" s="102">
        <v>0.39</v>
      </c>
      <c r="AO243" s="115">
        <f t="shared" si="9"/>
        <v>-4.47181058</v>
      </c>
      <c r="AP243" s="116">
        <f t="shared" si="10"/>
        <v>11.33372169</v>
      </c>
      <c r="AQ243" s="117">
        <f t="shared" si="11"/>
        <v>74.00107802</v>
      </c>
      <c r="AR243" s="103">
        <f t="array" ref="AR243">INDEX(Historical!$C$7:$C$1381,MATCH(B243,Historical!$B$7:$B$1403,0))*IF(AH243="n/a",1.03,IF(AH243&lt;0,1.01,IF(AH243&gt;10,1.1,(1+AH243/100))))</f>
        <v>4.0645</v>
      </c>
      <c r="AS243" s="112">
        <f t="shared" si="12"/>
        <v>4.47095</v>
      </c>
      <c r="AT243" s="112">
        <f t="shared" ref="AT243:AV243" si="251">IF($AK243="n/a",1.03*AS243,IF($AK243&lt;0,1.01*AS243,IF($AK243&gt;10,1.1*AS243,(1+$AK243/100)*AS243)))</f>
        <v>4.918045</v>
      </c>
      <c r="AU243" s="112">
        <f t="shared" si="251"/>
        <v>5.4098495</v>
      </c>
      <c r="AV243" s="112">
        <f t="shared" si="251"/>
        <v>5.95083445</v>
      </c>
      <c r="AW243" s="103">
        <f t="shared" si="14"/>
        <v>24.81417895</v>
      </c>
      <c r="AX243" s="118">
        <f t="shared" si="15"/>
        <v>13.15983186</v>
      </c>
      <c r="AY243" s="119">
        <v>0.8</v>
      </c>
      <c r="AZ243" s="114">
        <v>11.15</v>
      </c>
      <c r="BA243" s="114">
        <v>-19.24</v>
      </c>
      <c r="BB243" s="114">
        <v>-15.57</v>
      </c>
      <c r="BC243" s="114">
        <v>-5.88</v>
      </c>
      <c r="BD243" s="42"/>
      <c r="BE243" s="17">
        <v>2005.0</v>
      </c>
      <c r="BF243" s="17">
        <f t="shared" si="16"/>
        <v>1</v>
      </c>
      <c r="BG243" s="120">
        <v>10.2</v>
      </c>
      <c r="BH243" s="15"/>
    </row>
    <row r="244" ht="11.25" customHeight="1">
      <c r="A244" s="55" t="s">
        <v>1078</v>
      </c>
      <c r="B244" s="99" t="s">
        <v>1079</v>
      </c>
      <c r="C244" s="100" t="s">
        <v>296</v>
      </c>
      <c r="D244" s="100" t="s">
        <v>348</v>
      </c>
      <c r="E244" s="101">
        <v>10.0</v>
      </c>
      <c r="F244" s="58">
        <v>377.0</v>
      </c>
      <c r="G244" s="58" t="s">
        <v>120</v>
      </c>
      <c r="H244" s="58" t="s">
        <v>120</v>
      </c>
      <c r="I244" s="150">
        <v>78.43</v>
      </c>
      <c r="J244" s="103">
        <f t="shared" si="2"/>
        <v>2.091036593</v>
      </c>
      <c r="K244" s="104">
        <v>0.41</v>
      </c>
      <c r="L244" s="73">
        <v>4.0</v>
      </c>
      <c r="M244" s="23">
        <f t="shared" si="3"/>
        <v>1.64</v>
      </c>
      <c r="N244" s="105" t="s">
        <v>138</v>
      </c>
      <c r="O244" s="106">
        <v>0.36</v>
      </c>
      <c r="P244" s="107">
        <v>43781.0</v>
      </c>
      <c r="Q244" s="107">
        <v>43798.0</v>
      </c>
      <c r="R244" s="23">
        <f t="shared" si="4"/>
        <v>13.88888889</v>
      </c>
      <c r="S244" s="108">
        <f t="array" ref="S244">IF(INDEX(Historical!$D$7:$D$1379,MATCH(B244,Historical!$B$7:$B$1403,0))=0,"n/a",(INDEX(Historical!$C$7:$C$1381,MATCH(B244,Historical!$B$7:$B$1403,0))/INDEX(Historical!$D$7:$D$1379,MATCH(B244,Historical!$B$7:$B$1403,0))-1)*100)</f>
        <v>12.87878788</v>
      </c>
      <c r="T244" s="108">
        <f t="array" ref="T244">IF(INDEX(Historical!$F$7:$F$1372,MATCH(B244,Historical!$B$7:$B$1403,0))=0,"n/a",((INDEX(Historical!$C$7:$C$1381,MATCH(B244,Historical!$B$7:$B$1403,0))/INDEX(Historical!$F$7:$F$1372,MATCH(B244,Historical!$B$7:$B$1403,0)))^(1/3)-1)*100)</f>
        <v>20.57458641</v>
      </c>
      <c r="U244" s="108">
        <f t="array" ref="U244">IF(INDEX(Historical!$H$7:$H$1372,MATCH(B244,Historical!$B$7:$B$1403,0))=0,"n/a",((INDEX(Historical!$C$7:$C$1381,MATCH(B244,Historical!$B$7:$B$1403,0))/INDEX(Historical!$H$7:$H$1372,MATCH(B244,Historical!$B$7:$B$1403,0)))^(1/5)-1)*100)</f>
        <v>22.05756896</v>
      </c>
      <c r="V244" s="108" t="str">
        <f t="array" ref="V244">IF(INDEX(Historical!$O$7:$O$1372,MATCH(B244,Historical!$B$7:$B$1403,0))=0,"n/a",((INDEX(Historical!$C$7:$C$1381,MATCH(B244,Historical!$B$7:$B$1403,0))/INDEX(Historical!$O$7:$O$1372,MATCH(B244,Historical!$B$7:$B$1403,0)))^(1/10)-1)*100)</f>
        <v>n/a</v>
      </c>
      <c r="W244" s="109" t="str">
        <f t="shared" si="5"/>
        <v>n/a</v>
      </c>
      <c r="X244" s="110">
        <f t="shared" si="6"/>
        <v>1.328769214</v>
      </c>
      <c r="Y244" s="149"/>
      <c r="Z244" s="103">
        <f t="shared" si="7"/>
        <v>53.59477124</v>
      </c>
      <c r="AA244" s="112">
        <f t="shared" si="8"/>
        <v>25.63071895</v>
      </c>
      <c r="AB244" s="73">
        <v>9.0</v>
      </c>
      <c r="AC244" s="102">
        <v>3.06</v>
      </c>
      <c r="AD244" s="102">
        <v>2.42</v>
      </c>
      <c r="AE244" s="102">
        <v>3.46</v>
      </c>
      <c r="AF244" s="102" t="s">
        <v>128</v>
      </c>
      <c r="AG244" s="102">
        <v>-66.7</v>
      </c>
      <c r="AH244" s="102">
        <v>-13.0</v>
      </c>
      <c r="AI244" s="102">
        <v>14.34</v>
      </c>
      <c r="AJ244" s="102">
        <v>16.6</v>
      </c>
      <c r="AK244" s="102">
        <v>10.58</v>
      </c>
      <c r="AL244" s="113">
        <v>93360.0</v>
      </c>
      <c r="AM244" s="114">
        <v>0.1</v>
      </c>
      <c r="AN244" s="102" t="s">
        <v>128</v>
      </c>
      <c r="AO244" s="115">
        <f t="shared" si="9"/>
        <v>-1.482113404</v>
      </c>
      <c r="AP244" s="116">
        <f t="shared" si="10"/>
        <v>24.14860555</v>
      </c>
      <c r="AQ244" s="117" t="str">
        <f t="shared" si="11"/>
        <v>n/a</v>
      </c>
      <c r="AR244" s="103">
        <f t="array" ref="AR244">INDEX(Historical!$C$7:$C$1381,MATCH(B244,Historical!$B$7:$B$1403,0))*IF(AH244="n/a",1.03,IF(AH244&lt;0,1.01,IF(AH244&gt;10,1.1,(1+AH244/100))))</f>
        <v>1.5049</v>
      </c>
      <c r="AS244" s="112">
        <f t="shared" si="12"/>
        <v>1.65539</v>
      </c>
      <c r="AT244" s="112">
        <f t="shared" ref="AT244:AV244" si="252">IF($AK244="n/a",1.03*AS244,IF($AK244&lt;0,1.01*AS244,IF($AK244&gt;10,1.1*AS244,(1+$AK244/100)*AS244)))</f>
        <v>1.820929</v>
      </c>
      <c r="AU244" s="112">
        <f t="shared" si="252"/>
        <v>2.0030219</v>
      </c>
      <c r="AV244" s="112">
        <f t="shared" si="252"/>
        <v>2.20332409</v>
      </c>
      <c r="AW244" s="103">
        <f t="shared" si="14"/>
        <v>9.18756499</v>
      </c>
      <c r="AX244" s="118">
        <f t="shared" si="15"/>
        <v>11.71435036</v>
      </c>
      <c r="AY244" s="119">
        <v>0.54</v>
      </c>
      <c r="AZ244" s="114">
        <v>13.62</v>
      </c>
      <c r="BA244" s="114">
        <v>-21.349999999999998</v>
      </c>
      <c r="BB244" s="114">
        <v>-11.23</v>
      </c>
      <c r="BC244" s="114">
        <v>-10.31</v>
      </c>
      <c r="BD244" s="72"/>
      <c r="BE244" s="17">
        <v>2010.0</v>
      </c>
      <c r="BF244" s="17">
        <f t="shared" si="16"/>
        <v>0</v>
      </c>
      <c r="BG244" s="120">
        <v>17.4</v>
      </c>
      <c r="BH244" s="15"/>
    </row>
    <row r="245" ht="11.25" customHeight="1">
      <c r="A245" s="121" t="s">
        <v>1080</v>
      </c>
      <c r="B245" s="122" t="s">
        <v>1081</v>
      </c>
      <c r="C245" s="100" t="s">
        <v>158</v>
      </c>
      <c r="D245" s="100" t="s">
        <v>163</v>
      </c>
      <c r="E245" s="123">
        <v>21.0</v>
      </c>
      <c r="F245" s="58">
        <v>164.0</v>
      </c>
      <c r="G245" s="124" t="s">
        <v>121</v>
      </c>
      <c r="H245" s="124" t="s">
        <v>121</v>
      </c>
      <c r="I245" s="216">
        <v>27.05</v>
      </c>
      <c r="J245" s="126">
        <f t="shared" si="2"/>
        <v>4.362292052</v>
      </c>
      <c r="K245" s="152">
        <v>0.295</v>
      </c>
      <c r="L245" s="128">
        <v>4.0</v>
      </c>
      <c r="M245" s="129">
        <f t="shared" si="3"/>
        <v>1.18</v>
      </c>
      <c r="N245" s="130" t="s">
        <v>481</v>
      </c>
      <c r="O245" s="153">
        <v>0.2875</v>
      </c>
      <c r="P245" s="132">
        <v>43807.0</v>
      </c>
      <c r="Q245" s="132">
        <v>43739.0</v>
      </c>
      <c r="R245" s="129">
        <f t="shared" si="4"/>
        <v>2.608695652</v>
      </c>
      <c r="S245" s="108">
        <f t="array" ref="S245">IF(INDEX(Historical!$D$7:$D$1379,MATCH(B245,Historical!$B$7:$B$1403,0))=0,"n/a",(INDEX(Historical!$C$7:$C$1381,MATCH(B245,Historical!$B$7:$B$1403,0))/INDEX(Historical!$D$7:$D$1379,MATCH(B245,Historical!$B$7:$B$1403,0))-1)*100)</f>
        <v>2.66075388</v>
      </c>
      <c r="T245" s="108">
        <f t="array" ref="T245">IF(INDEX(Historical!$F$7:$F$1372,MATCH(B245,Historical!$B$7:$B$1403,0))=0,"n/a",((INDEX(Historical!$C$7:$C$1381,MATCH(B245,Historical!$B$7:$B$1403,0))/INDEX(Historical!$F$7:$F$1372,MATCH(B245,Historical!$B$7:$B$1403,0)))^(1/3)-1)*100)</f>
        <v>2.855410592</v>
      </c>
      <c r="U245" s="108">
        <f t="array" ref="U245">IF(INDEX(Historical!$H$7:$H$1372,MATCH(B245,Historical!$B$7:$B$1403,0))=0,"n/a",((INDEX(Historical!$C$7:$C$1381,MATCH(B245,Historical!$B$7:$B$1403,0))/INDEX(Historical!$H$7:$H$1372,MATCH(B245,Historical!$B$7:$B$1403,0)))^(1/5)-1)*100)</f>
        <v>4.14006352</v>
      </c>
      <c r="V245" s="108">
        <f t="array" ref="V245">IF(INDEX(Historical!$O$7:$O$1372,MATCH(B245,Historical!$B$7:$B$1403,0))=0,"n/a",((INDEX(Historical!$C$7:$C$1381,MATCH(B245,Historical!$B$7:$B$1403,0))/INDEX(Historical!$O$7:$O$1372,MATCH(B245,Historical!$B$7:$B$1403,0)))^(1/10)-1)*100)</f>
        <v>6.880974135</v>
      </c>
      <c r="W245" s="109">
        <f t="shared" si="5"/>
        <v>0.6016682288</v>
      </c>
      <c r="X245" s="110" t="str">
        <f t="shared" si="6"/>
        <v>n/a</v>
      </c>
      <c r="Y245" s="229"/>
      <c r="Z245" s="126">
        <f t="shared" si="7"/>
        <v>125.5319149</v>
      </c>
      <c r="AA245" s="134">
        <f t="shared" si="8"/>
        <v>28.77659574</v>
      </c>
      <c r="AB245" s="128">
        <v>12.0</v>
      </c>
      <c r="AC245" s="125">
        <v>0.94</v>
      </c>
      <c r="AD245" s="125">
        <v>6.28</v>
      </c>
      <c r="AE245" s="125">
        <v>1.42</v>
      </c>
      <c r="AF245" s="125">
        <v>1.76</v>
      </c>
      <c r="AG245" s="125">
        <v>5.8999999999999995</v>
      </c>
      <c r="AH245" s="237">
        <v>199.70000000000002</v>
      </c>
      <c r="AI245" s="237">
        <v>39.95</v>
      </c>
      <c r="AJ245" s="125">
        <v>-30.3</v>
      </c>
      <c r="AK245" s="125">
        <v>4.6</v>
      </c>
      <c r="AL245" s="135">
        <v>2500.0</v>
      </c>
      <c r="AM245" s="136">
        <v>0.6</v>
      </c>
      <c r="AN245" s="125">
        <v>2.24</v>
      </c>
      <c r="AO245" s="137">
        <f t="shared" si="9"/>
        <v>-20.27424017</v>
      </c>
      <c r="AP245" s="138">
        <f t="shared" si="10"/>
        <v>8.502355572</v>
      </c>
      <c r="AQ245" s="139">
        <f t="shared" si="11"/>
        <v>50.03230543</v>
      </c>
      <c r="AR245" s="103">
        <f t="array" ref="AR245">INDEX(Historical!$C$7:$C$1381,MATCH(B245,Historical!$B$7:$B$1403,0))*IF(AH245="n/a",1.03,IF(AH245&lt;0,1.01,IF(AH245&gt;10,1.1,(1+AH245/100))))</f>
        <v>1.27325</v>
      </c>
      <c r="AS245" s="134">
        <f t="shared" si="12"/>
        <v>1.400575</v>
      </c>
      <c r="AT245" s="134">
        <f t="shared" ref="AT245:AV245" si="253">IF($AK245="n/a",1.03*AS245,IF($AK245&lt;0,1.01*AS245,IF($AK245&gt;10,1.1*AS245,(1+$AK245/100)*AS245)))</f>
        <v>1.46500145</v>
      </c>
      <c r="AU245" s="134">
        <f t="shared" si="253"/>
        <v>1.532391517</v>
      </c>
      <c r="AV245" s="134">
        <f t="shared" si="253"/>
        <v>1.602881526</v>
      </c>
      <c r="AW245" s="126">
        <f t="shared" si="14"/>
        <v>7.274099493</v>
      </c>
      <c r="AX245" s="140">
        <f t="shared" si="15"/>
        <v>26.89131051</v>
      </c>
      <c r="AY245" s="141">
        <v>0.77</v>
      </c>
      <c r="AZ245" s="136">
        <v>-5.35</v>
      </c>
      <c r="BA245" s="136">
        <v>-21.55</v>
      </c>
      <c r="BB245" s="136">
        <v>-15.27</v>
      </c>
      <c r="BC245" s="136">
        <v>-15.870000000000001</v>
      </c>
      <c r="BD245" s="142"/>
      <c r="BE245" s="17">
        <v>2000.0</v>
      </c>
      <c r="BF245" s="17">
        <f t="shared" si="16"/>
        <v>2</v>
      </c>
      <c r="BG245" s="143">
        <v>1.4000000000000001</v>
      </c>
      <c r="BH245" s="224"/>
    </row>
    <row r="246" ht="11.25" customHeight="1">
      <c r="A246" s="55" t="s">
        <v>1082</v>
      </c>
      <c r="B246" s="99" t="s">
        <v>1083</v>
      </c>
      <c r="C246" s="100" t="s">
        <v>125</v>
      </c>
      <c r="D246" s="100" t="s">
        <v>126</v>
      </c>
      <c r="E246" s="101">
        <v>22.0</v>
      </c>
      <c r="F246" s="58">
        <v>154.0</v>
      </c>
      <c r="G246" s="58" t="s">
        <v>121</v>
      </c>
      <c r="H246" s="58" t="s">
        <v>120</v>
      </c>
      <c r="I246" s="150">
        <v>102.99</v>
      </c>
      <c r="J246" s="103">
        <f t="shared" si="2"/>
        <v>3.417807554</v>
      </c>
      <c r="K246" s="144">
        <v>0.88</v>
      </c>
      <c r="L246" s="73">
        <v>4.0</v>
      </c>
      <c r="M246" s="23">
        <f t="shared" si="3"/>
        <v>3.52</v>
      </c>
      <c r="N246" s="105" t="s">
        <v>138</v>
      </c>
      <c r="O246" s="145">
        <v>0.85</v>
      </c>
      <c r="P246" s="107">
        <v>43692.0</v>
      </c>
      <c r="Q246" s="107">
        <v>43711.0</v>
      </c>
      <c r="R246" s="23">
        <f t="shared" si="4"/>
        <v>3.529411765</v>
      </c>
      <c r="S246" s="108">
        <f t="array" ref="S246">IF(INDEX(Historical!$D$7:$D$1379,MATCH(B246,Historical!$B$7:$B$1403,0))=0,"n/a",(INDEX(Historical!$C$7:$C$1381,MATCH(B246,Historical!$B$7:$B$1403,0))/INDEX(Historical!$D$7:$D$1379,MATCH(B246,Historical!$B$7:$B$1403,0))-1)*100)</f>
        <v>6.134969325</v>
      </c>
      <c r="T246" s="108">
        <f t="array" ref="T246">IF(INDEX(Historical!$F$7:$F$1372,MATCH(B246,Historical!$B$7:$B$1403,0))=0,"n/a",((INDEX(Historical!$C$7:$C$1381,MATCH(B246,Historical!$B$7:$B$1403,0))/INDEX(Historical!$F$7:$F$1372,MATCH(B246,Historical!$B$7:$B$1403,0)))^(1/3)-1)*100)</f>
        <v>6.803606885</v>
      </c>
      <c r="U246" s="108">
        <f t="array" ref="U246">IF(INDEX(Historical!$H$7:$H$1372,MATCH(B246,Historical!$B$7:$B$1403,0))=0,"n/a",((INDEX(Historical!$C$7:$C$1381,MATCH(B246,Historical!$B$7:$B$1403,0))/INDEX(Historical!$H$7:$H$1372,MATCH(B246,Historical!$B$7:$B$1403,0)))^(1/5)-1)*100)</f>
        <v>7.23517244</v>
      </c>
      <c r="V246" s="108">
        <f t="array" ref="V246">IF(INDEX(Historical!$O$7:$O$1372,MATCH(B246,Historical!$B$7:$B$1403,0))=0,"n/a",((INDEX(Historical!$C$7:$C$1381,MATCH(B246,Historical!$B$7:$B$1403,0))/INDEX(Historical!$O$7:$O$1372,MATCH(B246,Historical!$B$7:$B$1403,0)))^(1/10)-1)*100)</f>
        <v>9.707306662</v>
      </c>
      <c r="W246" s="109">
        <f t="shared" si="5"/>
        <v>0.7453326337</v>
      </c>
      <c r="X246" s="110" t="str">
        <f t="shared" si="6"/>
        <v>n/a</v>
      </c>
      <c r="Y246" s="133"/>
      <c r="Z246" s="103">
        <f t="shared" si="7"/>
        <v>71.6904277</v>
      </c>
      <c r="AA246" s="112">
        <f t="shared" si="8"/>
        <v>20.97556008</v>
      </c>
      <c r="AB246" s="73">
        <v>4.0</v>
      </c>
      <c r="AC246" s="102">
        <v>4.91</v>
      </c>
      <c r="AD246" s="102">
        <v>18.24</v>
      </c>
      <c r="AE246" s="102">
        <v>1.53</v>
      </c>
      <c r="AF246" s="102">
        <v>1.44</v>
      </c>
      <c r="AG246" s="102">
        <v>6.9</v>
      </c>
      <c r="AH246" s="102">
        <v>-9.700000000000001</v>
      </c>
      <c r="AI246" s="102">
        <v>1.25</v>
      </c>
      <c r="AJ246" s="102">
        <v>-3.5000000000000004</v>
      </c>
      <c r="AK246" s="102">
        <v>1.15</v>
      </c>
      <c r="AL246" s="113">
        <v>11710.0</v>
      </c>
      <c r="AM246" s="114">
        <v>1.4000000000000001</v>
      </c>
      <c r="AN246" s="102">
        <v>0.71</v>
      </c>
      <c r="AO246" s="115">
        <f t="shared" si="9"/>
        <v>-10.32258009</v>
      </c>
      <c r="AP246" s="116">
        <f t="shared" si="10"/>
        <v>10.65297999</v>
      </c>
      <c r="AQ246" s="117">
        <f t="shared" si="11"/>
        <v>15.86353375</v>
      </c>
      <c r="AR246" s="103">
        <f t="array" ref="AR246">INDEX(Historical!$C$7:$C$1381,MATCH(B246,Historical!$B$7:$B$1403,0))*IF(AH246="n/a",1.03,IF(AH246&lt;0,1.01,IF(AH246&gt;10,1.1,(1+AH246/100))))</f>
        <v>3.4946</v>
      </c>
      <c r="AS246" s="112">
        <f t="shared" si="12"/>
        <v>3.5382825</v>
      </c>
      <c r="AT246" s="112">
        <f t="shared" ref="AT246:AV246" si="254">IF($AK246="n/a",1.03*AS246,IF($AK246&lt;0,1.01*AS246,IF($AK246&gt;10,1.1*AS246,(1+$AK246/100)*AS246)))</f>
        <v>3.578972749</v>
      </c>
      <c r="AU246" s="112">
        <f t="shared" si="254"/>
        <v>3.620130935</v>
      </c>
      <c r="AV246" s="112">
        <f t="shared" si="254"/>
        <v>3.661762441</v>
      </c>
      <c r="AW246" s="103">
        <f t="shared" si="14"/>
        <v>17.89374863</v>
      </c>
      <c r="AX246" s="118">
        <f t="shared" si="15"/>
        <v>17.3742583</v>
      </c>
      <c r="AY246" s="119">
        <v>0.38</v>
      </c>
      <c r="AZ246" s="114">
        <v>1.92</v>
      </c>
      <c r="BA246" s="114">
        <v>-19.81</v>
      </c>
      <c r="BB246" s="114">
        <v>-2.77</v>
      </c>
      <c r="BC246" s="114">
        <v>-6.93</v>
      </c>
      <c r="BD246" s="42"/>
      <c r="BE246" s="17">
        <v>1998.0</v>
      </c>
      <c r="BF246" s="17">
        <f t="shared" si="16"/>
        <v>2</v>
      </c>
      <c r="BG246" s="120">
        <v>3.3000000000000003</v>
      </c>
      <c r="BH246" s="15"/>
    </row>
    <row r="247" ht="11.25" customHeight="1">
      <c r="A247" s="155" t="s">
        <v>1084</v>
      </c>
      <c r="B247" s="99" t="s">
        <v>1085</v>
      </c>
      <c r="C247" s="100" t="s">
        <v>141</v>
      </c>
      <c r="D247" s="100" t="s">
        <v>167</v>
      </c>
      <c r="E247" s="101">
        <v>16.0</v>
      </c>
      <c r="F247" s="58">
        <v>231.0</v>
      </c>
      <c r="G247" s="58" t="s">
        <v>168</v>
      </c>
      <c r="H247" s="58" t="s">
        <v>168</v>
      </c>
      <c r="I247" s="150">
        <v>28.63</v>
      </c>
      <c r="J247" s="103">
        <f t="shared" si="2"/>
        <v>1.536849459</v>
      </c>
      <c r="K247" s="104">
        <v>0.11</v>
      </c>
      <c r="L247" s="73">
        <v>4.0</v>
      </c>
      <c r="M247" s="23">
        <f t="shared" si="3"/>
        <v>0.44</v>
      </c>
      <c r="N247" s="105" t="s">
        <v>409</v>
      </c>
      <c r="O247" s="106">
        <v>0.1</v>
      </c>
      <c r="P247" s="146">
        <v>43539.0</v>
      </c>
      <c r="Q247" s="146">
        <v>43553.0</v>
      </c>
      <c r="R247" s="23">
        <f t="shared" si="4"/>
        <v>10</v>
      </c>
      <c r="S247" s="108">
        <f t="array" ref="S247">IF(INDEX(Historical!$D$7:$D$1379,MATCH(B247,Historical!$B$7:$B$1403,0))=0,"n/a",(INDEX(Historical!$C$7:$C$1381,MATCH(B247,Historical!$B$7:$B$1403,0))/INDEX(Historical!$D$7:$D$1379,MATCH(B247,Historical!$B$7:$B$1403,0))-1)*100)</f>
        <v>10</v>
      </c>
      <c r="T247" s="108">
        <f t="array" ref="T247">IF(INDEX(Historical!$F$7:$F$1372,MATCH(B247,Historical!$B$7:$B$1403,0))=0,"n/a",((INDEX(Historical!$C$7:$C$1381,MATCH(B247,Historical!$B$7:$B$1403,0))/INDEX(Historical!$F$7:$F$1372,MATCH(B247,Historical!$B$7:$B$1403,0)))^(1/3)-1)*100)</f>
        <v>8.974425082</v>
      </c>
      <c r="U247" s="108">
        <f t="array" ref="U247">IF(INDEX(Historical!$H$7:$H$1372,MATCH(B247,Historical!$B$7:$B$1403,0))=0,"n/a",((INDEX(Historical!$C$7:$C$1381,MATCH(B247,Historical!$B$7:$B$1403,0))/INDEX(Historical!$H$7:$H$1372,MATCH(B247,Historical!$B$7:$B$1403,0)))^(1/5)-1)*100)</f>
        <v>7.960847305</v>
      </c>
      <c r="V247" s="108">
        <f t="array" ref="V247">IF(INDEX(Historical!$O$7:$O$1372,MATCH(B247,Historical!$B$7:$B$1403,0))=0,"n/a",((INDEX(Historical!$C$7:$C$1381,MATCH(B247,Historical!$B$7:$B$1403,0))/INDEX(Historical!$O$7:$O$1372,MATCH(B247,Historical!$B$7:$B$1403,0)))^(1/10)-1)*100)</f>
        <v>8.760177464</v>
      </c>
      <c r="W247" s="109">
        <f t="shared" si="5"/>
        <v>0.9087541134</v>
      </c>
      <c r="X247" s="110">
        <f t="shared" si="6"/>
        <v>1.137263901</v>
      </c>
      <c r="Y247" s="147"/>
      <c r="Z247" s="103">
        <f t="shared" si="7"/>
        <v>25.28735632</v>
      </c>
      <c r="AA247" s="112">
        <f t="shared" si="8"/>
        <v>16.45402299</v>
      </c>
      <c r="AB247" s="73">
        <v>12.0</v>
      </c>
      <c r="AC247" s="102">
        <v>1.74</v>
      </c>
      <c r="AD247" s="102">
        <v>2.89</v>
      </c>
      <c r="AE247" s="102">
        <v>0.7</v>
      </c>
      <c r="AF247" s="102">
        <v>3.28</v>
      </c>
      <c r="AG247" s="102">
        <v>21.8</v>
      </c>
      <c r="AH247" s="102">
        <v>41.4</v>
      </c>
      <c r="AI247" s="102">
        <v>5.3100000000000005</v>
      </c>
      <c r="AJ247" s="102">
        <v>7.000000000000001</v>
      </c>
      <c r="AK247" s="102">
        <v>5.71</v>
      </c>
      <c r="AL247" s="113">
        <v>3160.0</v>
      </c>
      <c r="AM247" s="114">
        <v>0.2</v>
      </c>
      <c r="AN247" s="102">
        <v>2.74</v>
      </c>
      <c r="AO247" s="115">
        <f t="shared" si="9"/>
        <v>-6.956326225</v>
      </c>
      <c r="AP247" s="116">
        <f t="shared" si="10"/>
        <v>9.497696763</v>
      </c>
      <c r="AQ247" s="117">
        <f t="shared" si="11"/>
        <v>54.87514025</v>
      </c>
      <c r="AR247" s="103">
        <f t="array" ref="AR247">INDEX(Historical!$C$7:$C$1381,MATCH(B247,Historical!$B$7:$B$1403,0))*IF(AH247="n/a",1.03,IF(AH247&lt;0,1.01,IF(AH247&gt;10,1.1,(1+AH247/100))))</f>
        <v>0.484</v>
      </c>
      <c r="AS247" s="112">
        <f t="shared" si="12"/>
        <v>0.5097004</v>
      </c>
      <c r="AT247" s="112">
        <f t="shared" ref="AT247:AV247" si="255">IF($AK247="n/a",1.03*AS247,IF($AK247&lt;0,1.01*AS247,IF($AK247&gt;10,1.1*AS247,(1+$AK247/100)*AS247)))</f>
        <v>0.5388042928</v>
      </c>
      <c r="AU247" s="112">
        <f t="shared" si="255"/>
        <v>0.569570018</v>
      </c>
      <c r="AV247" s="112">
        <f t="shared" si="255"/>
        <v>0.602092466</v>
      </c>
      <c r="AW247" s="103">
        <f t="shared" si="14"/>
        <v>2.704167177</v>
      </c>
      <c r="AX247" s="118">
        <f t="shared" si="15"/>
        <v>9.445222413</v>
      </c>
      <c r="AY247" s="119">
        <v>0.71</v>
      </c>
      <c r="AZ247" s="114">
        <v>4.83</v>
      </c>
      <c r="BA247" s="114">
        <v>-12.709999999999999</v>
      </c>
      <c r="BB247" s="114">
        <v>-8.200000000000001</v>
      </c>
      <c r="BC247" s="114">
        <v>-5.94</v>
      </c>
      <c r="BD247" s="42"/>
      <c r="BE247" s="17">
        <v>2004.0</v>
      </c>
      <c r="BF247" s="17">
        <f t="shared" si="16"/>
        <v>1</v>
      </c>
      <c r="BG247" s="120">
        <v>4.1000000000000005</v>
      </c>
      <c r="BH247" s="15"/>
    </row>
    <row r="248" ht="11.25" customHeight="1">
      <c r="A248" s="155" t="s">
        <v>1086</v>
      </c>
      <c r="B248" s="99" t="s">
        <v>1087</v>
      </c>
      <c r="C248" s="100" t="s">
        <v>141</v>
      </c>
      <c r="D248" s="100" t="s">
        <v>142</v>
      </c>
      <c r="E248" s="101">
        <v>10.0</v>
      </c>
      <c r="F248" s="58">
        <v>364.0</v>
      </c>
      <c r="G248" s="58" t="s">
        <v>168</v>
      </c>
      <c r="H248" s="58" t="s">
        <v>168</v>
      </c>
      <c r="I248" s="150">
        <v>105.99</v>
      </c>
      <c r="J248" s="103">
        <f t="shared" si="2"/>
        <v>2.188885744</v>
      </c>
      <c r="K248" s="104">
        <v>0.58</v>
      </c>
      <c r="L248" s="73">
        <v>4.0</v>
      </c>
      <c r="M248" s="23">
        <f t="shared" si="3"/>
        <v>2.32</v>
      </c>
      <c r="N248" s="105" t="s">
        <v>300</v>
      </c>
      <c r="O248" s="106">
        <v>0.55</v>
      </c>
      <c r="P248" s="107">
        <v>43703.0</v>
      </c>
      <c r="Q248" s="107">
        <v>43718.0</v>
      </c>
      <c r="R248" s="23">
        <f t="shared" si="4"/>
        <v>5.454545455</v>
      </c>
      <c r="S248" s="108">
        <f t="array" ref="S248">IF(INDEX(Historical!$D$7:$D$1379,MATCH(B248,Historical!$B$7:$B$1403,0))=0,"n/a",(INDEX(Historical!$C$7:$C$1381,MATCH(B248,Historical!$B$7:$B$1403,0))/INDEX(Historical!$D$7:$D$1379,MATCH(B248,Historical!$B$7:$B$1403,0))-1)*100)</f>
        <v>4.62962963</v>
      </c>
      <c r="T248" s="108">
        <f t="array" ref="T248">IF(INDEX(Historical!$F$7:$F$1372,MATCH(B248,Historical!$B$7:$B$1403,0))=0,"n/a",((INDEX(Historical!$C$7:$C$1381,MATCH(B248,Historical!$B$7:$B$1403,0))/INDEX(Historical!$F$7:$F$1372,MATCH(B248,Historical!$B$7:$B$1403,0)))^(1/3)-1)*100)</f>
        <v>5.220954324</v>
      </c>
      <c r="U248" s="108">
        <f t="array" ref="U248">IF(INDEX(Historical!$H$7:$H$1372,MATCH(B248,Historical!$B$7:$B$1403,0))=0,"n/a",((INDEX(Historical!$C$7:$C$1381,MATCH(B248,Historical!$B$7:$B$1403,0))/INDEX(Historical!$H$7:$H$1372,MATCH(B248,Historical!$B$7:$B$1403,0)))^(1/5)-1)*100)</f>
        <v>4.949896917</v>
      </c>
      <c r="V248" s="108">
        <f t="array" ref="V248">IF(INDEX(Historical!$O$7:$O$1372,MATCH(B248,Historical!$B$7:$B$1403,0))=0,"n/a",((INDEX(Historical!$C$7:$C$1381,MATCH(B248,Historical!$B$7:$B$1403,0))/INDEX(Historical!$O$7:$O$1372,MATCH(B248,Historical!$B$7:$B$1403,0)))^(1/10)-1)*100)</f>
        <v>16.28236163</v>
      </c>
      <c r="W248" s="109">
        <f t="shared" si="5"/>
        <v>0.3040036224</v>
      </c>
      <c r="X248" s="110">
        <f t="shared" si="6"/>
        <v>0.1813149054</v>
      </c>
      <c r="Y248" s="149"/>
      <c r="Z248" s="103">
        <f t="shared" si="7"/>
        <v>29</v>
      </c>
      <c r="AA248" s="112">
        <f t="shared" si="8"/>
        <v>13.24875</v>
      </c>
      <c r="AB248" s="73">
        <v>9.0</v>
      </c>
      <c r="AC248" s="102">
        <v>8.0</v>
      </c>
      <c r="AD248" s="102">
        <v>1.34</v>
      </c>
      <c r="AE248" s="102">
        <v>1.85</v>
      </c>
      <c r="AF248" s="102">
        <v>9.47</v>
      </c>
      <c r="AG248" s="102">
        <v>67.9</v>
      </c>
      <c r="AH248" s="102">
        <v>415.59999999999997</v>
      </c>
      <c r="AI248" s="102">
        <v>11.19</v>
      </c>
      <c r="AJ248" s="102">
        <v>27.3</v>
      </c>
      <c r="AK248" s="102">
        <v>9.9</v>
      </c>
      <c r="AL248" s="113">
        <v>5970.0</v>
      </c>
      <c r="AM248" s="228">
        <v>0.6</v>
      </c>
      <c r="AN248" s="102">
        <v>3.3</v>
      </c>
      <c r="AO248" s="115">
        <f t="shared" si="9"/>
        <v>-6.109967339</v>
      </c>
      <c r="AP248" s="116">
        <f t="shared" si="10"/>
        <v>7.138782661</v>
      </c>
      <c r="AQ248" s="117">
        <f t="shared" si="11"/>
        <v>136.1408831</v>
      </c>
      <c r="AR248" s="103">
        <f t="array" ref="AR248">INDEX(Historical!$C$7:$C$1381,MATCH(B248,Historical!$B$7:$B$1403,0))*IF(AH248="n/a",1.03,IF(AH248&lt;0,1.01,IF(AH248&gt;10,1.1,(1+AH248/100))))</f>
        <v>2.486</v>
      </c>
      <c r="AS248" s="112">
        <f t="shared" si="12"/>
        <v>2.7346</v>
      </c>
      <c r="AT248" s="112">
        <f t="shared" ref="AT248:AV248" si="256">IF($AK248="n/a",1.03*AS248,IF($AK248&lt;0,1.01*AS248,IF($AK248&gt;10,1.1*AS248,(1+$AK248/100)*AS248)))</f>
        <v>3.0053254</v>
      </c>
      <c r="AU248" s="112">
        <f t="shared" si="256"/>
        <v>3.302852615</v>
      </c>
      <c r="AV248" s="112">
        <f t="shared" si="256"/>
        <v>3.629835023</v>
      </c>
      <c r="AW248" s="103">
        <f t="shared" si="14"/>
        <v>15.15861304</v>
      </c>
      <c r="AX248" s="118">
        <f t="shared" si="15"/>
        <v>14.30192758</v>
      </c>
      <c r="AY248" s="119">
        <v>0.78</v>
      </c>
      <c r="AZ248" s="114">
        <v>39.629999999999995</v>
      </c>
      <c r="BA248" s="114">
        <v>-15.39</v>
      </c>
      <c r="BB248" s="114">
        <v>-5.84</v>
      </c>
      <c r="BC248" s="114">
        <v>2.01</v>
      </c>
      <c r="BD248" s="42"/>
      <c r="BE248" s="17">
        <v>2010.0</v>
      </c>
      <c r="BF248" s="17">
        <f t="shared" si="16"/>
        <v>0</v>
      </c>
      <c r="BG248" s="120">
        <v>13.5</v>
      </c>
      <c r="BH248" s="108"/>
    </row>
    <row r="249" ht="11.25" customHeight="1">
      <c r="A249" s="55" t="s">
        <v>1088</v>
      </c>
      <c r="B249" s="99" t="s">
        <v>1089</v>
      </c>
      <c r="C249" s="100" t="s">
        <v>296</v>
      </c>
      <c r="D249" s="100" t="s">
        <v>569</v>
      </c>
      <c r="E249" s="101">
        <v>11.0</v>
      </c>
      <c r="F249" s="58">
        <v>325.0</v>
      </c>
      <c r="G249" s="58" t="s">
        <v>168</v>
      </c>
      <c r="H249" s="58" t="s">
        <v>168</v>
      </c>
      <c r="I249" s="150">
        <v>44.0</v>
      </c>
      <c r="J249" s="103">
        <f t="shared" si="2"/>
        <v>2.272727273</v>
      </c>
      <c r="K249" s="104">
        <v>0.25</v>
      </c>
      <c r="L249" s="73">
        <v>4.0</v>
      </c>
      <c r="M249" s="23">
        <f t="shared" si="3"/>
        <v>1</v>
      </c>
      <c r="N249" s="105" t="s">
        <v>138</v>
      </c>
      <c r="O249" s="106">
        <v>0.23</v>
      </c>
      <c r="P249" s="107">
        <v>43874.0</v>
      </c>
      <c r="Q249" s="107">
        <v>43892.0</v>
      </c>
      <c r="R249" s="23">
        <f t="shared" si="4"/>
        <v>8.695652174</v>
      </c>
      <c r="S249" s="108">
        <f t="array" ref="S249">IF(INDEX(Historical!$D$7:$D$1379,MATCH(B249,Historical!$B$7:$B$1403,0))=0,"n/a",(INDEX(Historical!$C$7:$C$1381,MATCH(B249,Historical!$B$7:$B$1403,0))/INDEX(Historical!$D$7:$D$1379,MATCH(B249,Historical!$B$7:$B$1403,0))-1)*100)</f>
        <v>9.523809524</v>
      </c>
      <c r="T249" s="108">
        <f t="array" ref="T249">IF(INDEX(Historical!$F$7:$F$1372,MATCH(B249,Historical!$B$7:$B$1403,0))=0,"n/a",((INDEX(Historical!$C$7:$C$1381,MATCH(B249,Historical!$B$7:$B$1403,0))/INDEX(Historical!$F$7:$F$1372,MATCH(B249,Historical!$B$7:$B$1403,0)))^(1/3)-1)*100)</f>
        <v>10.60114887</v>
      </c>
      <c r="U249" s="108">
        <f t="array" ref="U249">IF(INDEX(Historical!$H$7:$H$1372,MATCH(B249,Historical!$B$7:$B$1403,0))=0,"n/a",((INDEX(Historical!$C$7:$C$1381,MATCH(B249,Historical!$B$7:$B$1403,0))/INDEX(Historical!$H$7:$H$1372,MATCH(B249,Historical!$B$7:$B$1403,0)))^(1/5)-1)*100)</f>
        <v>12.08742618</v>
      </c>
      <c r="V249" s="108" t="str">
        <f t="array" ref="V249">IF(INDEX(Historical!$O$7:$O$1372,MATCH(B249,Historical!$B$7:$B$1403,0))=0,"n/a",((INDEX(Historical!$C$7:$C$1381,MATCH(B249,Historical!$B$7:$B$1403,0))/INDEX(Historical!$O$7:$O$1372,MATCH(B249,Historical!$B$7:$B$1403,0)))^(1/10)-1)*100)</f>
        <v>n/a</v>
      </c>
      <c r="W249" s="109" t="str">
        <f t="shared" si="5"/>
        <v>n/a</v>
      </c>
      <c r="X249" s="110">
        <f t="shared" si="6"/>
        <v>2.048716302</v>
      </c>
      <c r="Y249" s="147"/>
      <c r="Z249" s="103">
        <f t="shared" si="7"/>
        <v>33.00330033</v>
      </c>
      <c r="AA249" s="112">
        <f t="shared" si="8"/>
        <v>14.52145215</v>
      </c>
      <c r="AB249" s="73">
        <v>12.0</v>
      </c>
      <c r="AC249" s="102">
        <v>3.03</v>
      </c>
      <c r="AD249" s="102">
        <v>2.08</v>
      </c>
      <c r="AE249" s="102">
        <v>0.88</v>
      </c>
      <c r="AF249" s="102">
        <v>1.96</v>
      </c>
      <c r="AG249" s="102">
        <v>11.799999999999999</v>
      </c>
      <c r="AH249" s="102">
        <v>22.1</v>
      </c>
      <c r="AI249" s="102">
        <v>9.43</v>
      </c>
      <c r="AJ249" s="102">
        <v>5.8999999999999995</v>
      </c>
      <c r="AK249" s="102">
        <v>7.000000000000001</v>
      </c>
      <c r="AL249" s="113">
        <v>1010.0</v>
      </c>
      <c r="AM249" s="114">
        <v>8.0</v>
      </c>
      <c r="AN249" s="102">
        <v>0.11</v>
      </c>
      <c r="AO249" s="115">
        <f t="shared" si="9"/>
        <v>-0.1612986929</v>
      </c>
      <c r="AP249" s="116">
        <f t="shared" si="10"/>
        <v>14.36015345</v>
      </c>
      <c r="AQ249" s="117">
        <f t="shared" si="11"/>
        <v>12.47132218</v>
      </c>
      <c r="AR249" s="103">
        <f t="array" ref="AR249">INDEX(Historical!$C$7:$C$1381,MATCH(B249,Historical!$B$7:$B$1403,0))*IF(AH249="n/a",1.03,IF(AH249&lt;0,1.01,IF(AH249&gt;10,1.1,(1+AH249/100))))</f>
        <v>1.012</v>
      </c>
      <c r="AS249" s="112">
        <f t="shared" si="12"/>
        <v>1.1074316</v>
      </c>
      <c r="AT249" s="112">
        <f t="shared" ref="AT249:AV249" si="257">IF($AK249="n/a",1.03*AS249,IF($AK249&lt;0,1.01*AS249,IF($AK249&gt;10,1.1*AS249,(1+$AK249/100)*AS249)))</f>
        <v>1.184951812</v>
      </c>
      <c r="AU249" s="112">
        <f t="shared" si="257"/>
        <v>1.267898439</v>
      </c>
      <c r="AV249" s="112">
        <f t="shared" si="257"/>
        <v>1.35665133</v>
      </c>
      <c r="AW249" s="103">
        <f t="shared" si="14"/>
        <v>5.92893318</v>
      </c>
      <c r="AX249" s="118">
        <f t="shared" si="15"/>
        <v>13.47484814</v>
      </c>
      <c r="AY249" s="119">
        <v>0.97</v>
      </c>
      <c r="AZ249" s="114">
        <v>4.6899999999999995</v>
      </c>
      <c r="BA249" s="114">
        <v>-21.22</v>
      </c>
      <c r="BB249" s="114">
        <v>-14.6</v>
      </c>
      <c r="BC249" s="114">
        <v>-9.02</v>
      </c>
      <c r="BD249" s="42"/>
      <c r="BE249" s="17">
        <v>2010.0</v>
      </c>
      <c r="BF249" s="17">
        <f t="shared" si="16"/>
        <v>0</v>
      </c>
      <c r="BG249" s="120">
        <v>6.2</v>
      </c>
      <c r="BH249" s="15"/>
    </row>
    <row r="250" ht="11.25" customHeight="1">
      <c r="A250" s="55" t="s">
        <v>1090</v>
      </c>
      <c r="B250" s="99" t="s">
        <v>1091</v>
      </c>
      <c r="C250" s="100" t="s">
        <v>118</v>
      </c>
      <c r="D250" s="100" t="s">
        <v>202</v>
      </c>
      <c r="E250" s="101">
        <v>10.0</v>
      </c>
      <c r="F250" s="58">
        <v>379.0</v>
      </c>
      <c r="G250" s="58" t="s">
        <v>121</v>
      </c>
      <c r="H250" s="58" t="s">
        <v>121</v>
      </c>
      <c r="I250" s="150">
        <v>144.75</v>
      </c>
      <c r="J250" s="103">
        <f t="shared" si="2"/>
        <v>2.984455959</v>
      </c>
      <c r="K250" s="104">
        <v>1.08</v>
      </c>
      <c r="L250" s="73">
        <v>4.0</v>
      </c>
      <c r="M250" s="23">
        <f t="shared" si="3"/>
        <v>4.32</v>
      </c>
      <c r="N250" s="105" t="s">
        <v>300</v>
      </c>
      <c r="O250" s="106">
        <v>0.95</v>
      </c>
      <c r="P250" s="107">
        <v>43787.0</v>
      </c>
      <c r="Q250" s="107">
        <v>43808.0</v>
      </c>
      <c r="R250" s="23">
        <f t="shared" si="4"/>
        <v>13.68421053</v>
      </c>
      <c r="S250" s="108">
        <f t="array" ref="S250">IF(INDEX(Historical!$D$7:$D$1379,MATCH(B250,Historical!$B$7:$B$1403,0))=0,"n/a",(INDEX(Historical!$C$7:$C$1381,MATCH(B250,Historical!$B$7:$B$1403,0))/INDEX(Historical!$D$7:$D$1379,MATCH(B250,Historical!$B$7:$B$1403,0))-1)*100)</f>
        <v>15.24926686</v>
      </c>
      <c r="T250" s="108">
        <f t="array" ref="T250">IF(INDEX(Historical!$F$7:$F$1372,MATCH(B250,Historical!$B$7:$B$1403,0))=0,"n/a",((INDEX(Historical!$C$7:$C$1381,MATCH(B250,Historical!$B$7:$B$1403,0))/INDEX(Historical!$F$7:$F$1372,MATCH(B250,Historical!$B$7:$B$1403,0)))^(1/3)-1)*100)</f>
        <v>15.66082291</v>
      </c>
      <c r="U250" s="108">
        <f t="array" ref="U250">IF(INDEX(Historical!$H$7:$H$1372,MATCH(B250,Historical!$B$7:$B$1403,0))=0,"n/a",((INDEX(Historical!$C$7:$C$1381,MATCH(B250,Historical!$B$7:$B$1403,0))/INDEX(Historical!$H$7:$H$1372,MATCH(B250,Historical!$B$7:$B$1403,0)))^(1/5)-1)*100)</f>
        <v>16.26370655</v>
      </c>
      <c r="V250" s="108">
        <f t="array" ref="V250">IF(INDEX(Historical!$O$7:$O$1372,MATCH(B250,Historical!$B$7:$B$1403,0))=0,"n/a",((INDEX(Historical!$C$7:$C$1381,MATCH(B250,Historical!$B$7:$B$1403,0))/INDEX(Historical!$O$7:$O$1372,MATCH(B250,Historical!$B$7:$B$1403,0)))^(1/10)-1)*100)</f>
        <v>12.59552505</v>
      </c>
      <c r="W250" s="109">
        <f t="shared" si="5"/>
        <v>1.291228948</v>
      </c>
      <c r="X250" s="110">
        <f t="shared" si="6"/>
        <v>1.390060389</v>
      </c>
      <c r="Y250" s="99"/>
      <c r="Z250" s="103">
        <f t="shared" si="7"/>
        <v>34.81063658</v>
      </c>
      <c r="AA250" s="112">
        <f t="shared" si="8"/>
        <v>11.66398066</v>
      </c>
      <c r="AB250" s="73">
        <v>12.0</v>
      </c>
      <c r="AC250" s="102">
        <v>12.41</v>
      </c>
      <c r="AD250" s="102">
        <v>1.75</v>
      </c>
      <c r="AE250" s="102">
        <v>1.94</v>
      </c>
      <c r="AF250" s="102">
        <v>2.33</v>
      </c>
      <c r="AG250" s="102">
        <v>21.0</v>
      </c>
      <c r="AH250" s="102">
        <v>4.0</v>
      </c>
      <c r="AI250" s="102">
        <v>4.67</v>
      </c>
      <c r="AJ250" s="102">
        <v>11.700000000000001</v>
      </c>
      <c r="AK250" s="102">
        <v>6.65</v>
      </c>
      <c r="AL250" s="113">
        <v>7910.0</v>
      </c>
      <c r="AM250" s="114">
        <v>1.3</v>
      </c>
      <c r="AN250" s="102">
        <v>0.34</v>
      </c>
      <c r="AO250" s="115">
        <f t="shared" si="9"/>
        <v>7.58418185</v>
      </c>
      <c r="AP250" s="116">
        <f t="shared" si="10"/>
        <v>19.24816251</v>
      </c>
      <c r="AQ250" s="117">
        <f t="shared" si="11"/>
        <v>9.90313905</v>
      </c>
      <c r="AR250" s="103">
        <f t="array" ref="AR250">INDEX(Historical!$C$7:$C$1381,MATCH(B250,Historical!$B$7:$B$1403,0))*IF(AH250="n/a",1.03,IF(AH250&lt;0,1.01,IF(AH250&gt;10,1.1,(1+AH250/100))))</f>
        <v>4.0872</v>
      </c>
      <c r="AS250" s="112">
        <f t="shared" si="12"/>
        <v>4.27807224</v>
      </c>
      <c r="AT250" s="112">
        <f t="shared" ref="AT250:AV250" si="258">IF($AK250="n/a",1.03*AS250,IF($AK250&lt;0,1.01*AS250,IF($AK250&gt;10,1.1*AS250,(1+$AK250/100)*AS250)))</f>
        <v>4.562564044</v>
      </c>
      <c r="AU250" s="112">
        <f t="shared" si="258"/>
        <v>4.865974553</v>
      </c>
      <c r="AV250" s="112">
        <f t="shared" si="258"/>
        <v>5.189561861</v>
      </c>
      <c r="AW250" s="103">
        <f t="shared" si="14"/>
        <v>22.9833727</v>
      </c>
      <c r="AX250" s="118">
        <f t="shared" si="15"/>
        <v>15.87797768</v>
      </c>
      <c r="AY250" s="119">
        <v>1.19</v>
      </c>
      <c r="AZ250" s="114">
        <v>1.1400000000000001</v>
      </c>
      <c r="BA250" s="114">
        <v>-16.81</v>
      </c>
      <c r="BB250" s="114">
        <v>-11.64</v>
      </c>
      <c r="BC250" s="114">
        <v>-9.31</v>
      </c>
      <c r="BD250" s="42"/>
      <c r="BE250" s="17">
        <v>2011.0</v>
      </c>
      <c r="BF250" s="17">
        <f t="shared" si="16"/>
        <v>0</v>
      </c>
      <c r="BG250" s="120">
        <v>12.4</v>
      </c>
      <c r="BH250" s="15"/>
    </row>
    <row r="251" ht="11.25" customHeight="1">
      <c r="A251" s="55" t="s">
        <v>1092</v>
      </c>
      <c r="B251" s="99" t="s">
        <v>1093</v>
      </c>
      <c r="C251" s="100" t="s">
        <v>158</v>
      </c>
      <c r="D251" s="100" t="s">
        <v>362</v>
      </c>
      <c r="E251" s="101">
        <v>19.0</v>
      </c>
      <c r="F251" s="58">
        <v>175.0</v>
      </c>
      <c r="G251" s="58" t="s">
        <v>121</v>
      </c>
      <c r="H251" s="58" t="s">
        <v>120</v>
      </c>
      <c r="I251" s="150">
        <v>60.36</v>
      </c>
      <c r="J251" s="103">
        <f t="shared" si="2"/>
        <v>4.108681246</v>
      </c>
      <c r="K251" s="104">
        <v>0.62</v>
      </c>
      <c r="L251" s="73">
        <v>4.0</v>
      </c>
      <c r="M251" s="23">
        <f t="shared" si="3"/>
        <v>2.48</v>
      </c>
      <c r="N251" s="105" t="s">
        <v>928</v>
      </c>
      <c r="O251" s="106">
        <v>0.6</v>
      </c>
      <c r="P251" s="107">
        <v>43602.0</v>
      </c>
      <c r="Q251" s="107">
        <v>43622.0</v>
      </c>
      <c r="R251" s="23">
        <f t="shared" si="4"/>
        <v>3.333333333</v>
      </c>
      <c r="S251" s="108">
        <f t="array" ref="S251">IF(INDEX(Historical!$D$7:$D$1379,MATCH(B251,Historical!$B$7:$B$1403,0))=0,"n/a",(INDEX(Historical!$C$7:$C$1381,MATCH(B251,Historical!$B$7:$B$1403,0))/INDEX(Historical!$D$7:$D$1379,MATCH(B251,Historical!$B$7:$B$1403,0))-1)*100)</f>
        <v>3.361344538</v>
      </c>
      <c r="T251" s="108">
        <f t="array" ref="T251">IF(INDEX(Historical!$F$7:$F$1372,MATCH(B251,Historical!$B$7:$B$1403,0))=0,"n/a",((INDEX(Historical!$C$7:$C$1381,MATCH(B251,Historical!$B$7:$B$1403,0))/INDEX(Historical!$F$7:$F$1372,MATCH(B251,Historical!$B$7:$B$1403,0)))^(1/3)-1)*100)</f>
        <v>3.442207299</v>
      </c>
      <c r="U251" s="108">
        <f t="array" ref="U251">IF(INDEX(Historical!$H$7:$H$1372,MATCH(B251,Historical!$B$7:$B$1403,0))=0,"n/a",((INDEX(Historical!$C$7:$C$1381,MATCH(B251,Historical!$B$7:$B$1403,0))/INDEX(Historical!$H$7:$H$1372,MATCH(B251,Historical!$B$7:$B$1403,0)))^(1/5)-1)*100)</f>
        <v>3.387972683</v>
      </c>
      <c r="V251" s="108">
        <f t="array" ref="V251">IF(INDEX(Historical!$O$7:$O$1372,MATCH(B251,Historical!$B$7:$B$1403,0))=0,"n/a",((INDEX(Historical!$C$7:$C$1381,MATCH(B251,Historical!$B$7:$B$1403,0))/INDEX(Historical!$O$7:$O$1372,MATCH(B251,Historical!$B$7:$B$1403,0)))^(1/10)-1)*100)</f>
        <v>3.5681423</v>
      </c>
      <c r="W251" s="109">
        <f t="shared" si="5"/>
        <v>0.9495060451</v>
      </c>
      <c r="X251" s="110">
        <f t="shared" si="6"/>
        <v>0.2171777361</v>
      </c>
      <c r="Y251" s="99"/>
      <c r="Z251" s="103">
        <f t="shared" si="7"/>
        <v>54.98891353</v>
      </c>
      <c r="AA251" s="112">
        <f t="shared" si="8"/>
        <v>13.38359202</v>
      </c>
      <c r="AB251" s="73">
        <v>12.0</v>
      </c>
      <c r="AC251" s="102">
        <v>4.51</v>
      </c>
      <c r="AD251" s="102">
        <v>6.38</v>
      </c>
      <c r="AE251" s="102">
        <v>2.99</v>
      </c>
      <c r="AF251" s="102">
        <v>2.32</v>
      </c>
      <c r="AG251" s="102">
        <v>17.5</v>
      </c>
      <c r="AH251" s="102">
        <v>109.89999999999999</v>
      </c>
      <c r="AI251" s="102">
        <v>4.0</v>
      </c>
      <c r="AJ251" s="102">
        <v>15.6</v>
      </c>
      <c r="AK251" s="102">
        <v>2.1</v>
      </c>
      <c r="AL251" s="113">
        <v>64050.0</v>
      </c>
      <c r="AM251" s="114">
        <v>0.1</v>
      </c>
      <c r="AN251" s="102">
        <v>1.7</v>
      </c>
      <c r="AO251" s="115">
        <f t="shared" si="9"/>
        <v>-5.886938089</v>
      </c>
      <c r="AP251" s="116">
        <f t="shared" si="10"/>
        <v>7.496653929</v>
      </c>
      <c r="AQ251" s="117">
        <f t="shared" si="11"/>
        <v>17.47327541</v>
      </c>
      <c r="AR251" s="103">
        <f t="array" ref="AR251">INDEX(Historical!$C$7:$C$1381,MATCH(B251,Historical!$B$7:$B$1403,0))*IF(AH251="n/a",1.03,IF(AH251&lt;0,1.01,IF(AH251&gt;10,1.1,(1+AH251/100))))</f>
        <v>2.706</v>
      </c>
      <c r="AS251" s="112">
        <f t="shared" si="12"/>
        <v>2.81424</v>
      </c>
      <c r="AT251" s="112">
        <f t="shared" ref="AT251:AV251" si="259">IF($AK251="n/a",1.03*AS251,IF($AK251&lt;0,1.01*AS251,IF($AK251&gt;10,1.1*AS251,(1+$AK251/100)*AS251)))</f>
        <v>2.87333904</v>
      </c>
      <c r="AU251" s="112">
        <f t="shared" si="259"/>
        <v>2.93367916</v>
      </c>
      <c r="AV251" s="112">
        <f t="shared" si="259"/>
        <v>2.995286422</v>
      </c>
      <c r="AW251" s="103">
        <f t="shared" si="14"/>
        <v>14.32254462</v>
      </c>
      <c r="AX251" s="118">
        <f t="shared" si="15"/>
        <v>23.72853648</v>
      </c>
      <c r="AY251" s="119">
        <v>0.23</v>
      </c>
      <c r="AZ251" s="114">
        <v>22.830000000000002</v>
      </c>
      <c r="BA251" s="114">
        <v>-15.110000000000001</v>
      </c>
      <c r="BB251" s="114">
        <v>-9.16</v>
      </c>
      <c r="BC251" s="114">
        <v>-0.27</v>
      </c>
      <c r="BD251" s="42"/>
      <c r="BE251" s="17">
        <v>2001.0</v>
      </c>
      <c r="BF251" s="17">
        <f t="shared" si="16"/>
        <v>2</v>
      </c>
      <c r="BG251" s="120">
        <v>4.1000000000000005</v>
      </c>
      <c r="BH251" s="15"/>
    </row>
    <row r="252" ht="11.25" customHeight="1">
      <c r="A252" s="55" t="s">
        <v>1094</v>
      </c>
      <c r="B252" s="99" t="s">
        <v>1095</v>
      </c>
      <c r="C252" s="100" t="s">
        <v>272</v>
      </c>
      <c r="D252" s="100" t="s">
        <v>273</v>
      </c>
      <c r="E252" s="101">
        <v>10.0</v>
      </c>
      <c r="F252" s="58">
        <v>362.0</v>
      </c>
      <c r="G252" s="58" t="s">
        <v>121</v>
      </c>
      <c r="H252" s="58" t="s">
        <v>120</v>
      </c>
      <c r="I252" s="150">
        <v>123.08</v>
      </c>
      <c r="J252" s="103">
        <f t="shared" si="2"/>
        <v>6.824829379</v>
      </c>
      <c r="K252" s="104">
        <v>2.1</v>
      </c>
      <c r="L252" s="73">
        <v>4.0</v>
      </c>
      <c r="M252" s="23">
        <f t="shared" si="3"/>
        <v>8.4</v>
      </c>
      <c r="N252" s="105" t="s">
        <v>556</v>
      </c>
      <c r="O252" s="106">
        <v>2.05</v>
      </c>
      <c r="P252" s="107">
        <v>43692.0</v>
      </c>
      <c r="Q252" s="107">
        <v>43707.0</v>
      </c>
      <c r="R252" s="23">
        <f t="shared" si="4"/>
        <v>2.43902439</v>
      </c>
      <c r="S252" s="108">
        <f t="array" ref="S252">IF(INDEX(Historical!$D$7:$D$1379,MATCH(B252,Historical!$B$7:$B$1403,0))=0,"n/a",(INDEX(Historical!$C$7:$C$1381,MATCH(B252,Historical!$B$7:$B$1403,0))/INDEX(Historical!$D$7:$D$1379,MATCH(B252,Historical!$B$7:$B$1403,0))-1)*100)</f>
        <v>5.063291139</v>
      </c>
      <c r="T252" s="108">
        <f t="array" ref="T252">IF(INDEX(Historical!$F$7:$F$1372,MATCH(B252,Historical!$B$7:$B$1403,0))=0,"n/a",((INDEX(Historical!$C$7:$C$1381,MATCH(B252,Historical!$B$7:$B$1403,0))/INDEX(Historical!$F$7:$F$1372,MATCH(B252,Historical!$B$7:$B$1403,0)))^(1/3)-1)*100)</f>
        <v>8.489634294</v>
      </c>
      <c r="U252" s="108">
        <f t="array" ref="U252">IF(INDEX(Historical!$H$7:$H$1372,MATCH(B252,Historical!$B$7:$B$1403,0))=0,"n/a",((INDEX(Historical!$C$7:$C$1381,MATCH(B252,Historical!$B$7:$B$1403,0))/INDEX(Historical!$H$7:$H$1372,MATCH(B252,Historical!$B$7:$B$1403,0)))^(1/5)-1)*100)</f>
        <v>10.67288977</v>
      </c>
      <c r="V252" s="108">
        <f t="array" ref="V252">IF(INDEX(Historical!$O$7:$O$1372,MATCH(B252,Historical!$B$7:$B$1403,0))=0,"n/a",((INDEX(Historical!$C$7:$C$1381,MATCH(B252,Historical!$B$7:$B$1403,0))/INDEX(Historical!$O$7:$O$1372,MATCH(B252,Historical!$B$7:$B$1403,0)))^(1/10)-1)*100)</f>
        <v>16.12376634</v>
      </c>
      <c r="W252" s="109">
        <f t="shared" si="5"/>
        <v>0.6619352792</v>
      </c>
      <c r="X252" s="110">
        <f t="shared" si="6"/>
        <v>0.6429451671</v>
      </c>
      <c r="Y252" s="133"/>
      <c r="Z252" s="103">
        <f t="shared" si="7"/>
        <v>127.6595745</v>
      </c>
      <c r="AA252" s="112">
        <f t="shared" si="8"/>
        <v>18.70516717</v>
      </c>
      <c r="AB252" s="73">
        <v>12.0</v>
      </c>
      <c r="AC252" s="102">
        <v>6.58</v>
      </c>
      <c r="AD252" s="102">
        <v>2.18</v>
      </c>
      <c r="AE252" s="102">
        <v>6.77</v>
      </c>
      <c r="AF252" s="102">
        <v>14.38</v>
      </c>
      <c r="AG252" s="102">
        <v>77.5</v>
      </c>
      <c r="AH252" s="102">
        <v>26.1</v>
      </c>
      <c r="AI252" s="102">
        <v>5.9799999999999995</v>
      </c>
      <c r="AJ252" s="102">
        <v>16.6</v>
      </c>
      <c r="AK252" s="102">
        <v>8.6</v>
      </c>
      <c r="AL252" s="113">
        <v>38960.0</v>
      </c>
      <c r="AM252" s="114">
        <v>0.44999999999999996</v>
      </c>
      <c r="AN252" s="102">
        <v>10.13</v>
      </c>
      <c r="AO252" s="115">
        <f t="shared" si="9"/>
        <v>-1.207448019</v>
      </c>
      <c r="AP252" s="116">
        <f t="shared" si="10"/>
        <v>17.49771915</v>
      </c>
      <c r="AQ252" s="117">
        <f t="shared" si="11"/>
        <v>245.7554074</v>
      </c>
      <c r="AR252" s="103">
        <f t="array" ref="AR252">INDEX(Historical!$C$7:$C$1381,MATCH(B252,Historical!$B$7:$B$1403,0))*IF(AH252="n/a",1.03,IF(AH252&lt;0,1.01,IF(AH252&gt;10,1.1,(1+AH252/100))))</f>
        <v>9.13</v>
      </c>
      <c r="AS252" s="112">
        <f t="shared" si="12"/>
        <v>9.675974</v>
      </c>
      <c r="AT252" s="112">
        <f t="shared" ref="AT252:AV252" si="260">IF($AK252="n/a",1.03*AS252,IF($AK252&lt;0,1.01*AS252,IF($AK252&gt;10,1.1*AS252,(1+$AK252/100)*AS252)))</f>
        <v>10.50810776</v>
      </c>
      <c r="AU252" s="112">
        <f t="shared" si="260"/>
        <v>11.41180503</v>
      </c>
      <c r="AV252" s="112">
        <f t="shared" si="260"/>
        <v>12.39322026</v>
      </c>
      <c r="AW252" s="103">
        <f t="shared" si="14"/>
        <v>53.11910706</v>
      </c>
      <c r="AX252" s="118">
        <f t="shared" si="15"/>
        <v>43.15819553</v>
      </c>
      <c r="AY252" s="119">
        <v>0.66</v>
      </c>
      <c r="AZ252" s="114">
        <v>-1.55</v>
      </c>
      <c r="BA252" s="114">
        <v>-33.97</v>
      </c>
      <c r="BB252" s="114">
        <v>-13.62</v>
      </c>
      <c r="BC252" s="114">
        <v>-19.400000000000002</v>
      </c>
      <c r="BD252" s="42"/>
      <c r="BE252" s="17">
        <v>2010.0</v>
      </c>
      <c r="BF252" s="17">
        <f t="shared" si="16"/>
        <v>0</v>
      </c>
      <c r="BG252" s="120">
        <v>7.3</v>
      </c>
      <c r="BH252" s="15"/>
    </row>
    <row r="253" ht="11.25" customHeight="1">
      <c r="A253" s="151" t="s">
        <v>1096</v>
      </c>
      <c r="B253" s="122" t="s">
        <v>1097</v>
      </c>
      <c r="C253" s="100" t="s">
        <v>158</v>
      </c>
      <c r="D253" s="100" t="s">
        <v>163</v>
      </c>
      <c r="E253" s="123">
        <v>17.0</v>
      </c>
      <c r="F253" s="58">
        <v>217.0</v>
      </c>
      <c r="G253" s="124" t="s">
        <v>121</v>
      </c>
      <c r="H253" s="124" t="s">
        <v>121</v>
      </c>
      <c r="I253" s="216">
        <v>75.05</v>
      </c>
      <c r="J253" s="126">
        <f t="shared" si="2"/>
        <v>3.317788141</v>
      </c>
      <c r="K253" s="127">
        <v>0.6225</v>
      </c>
      <c r="L253" s="128">
        <v>4.0</v>
      </c>
      <c r="M253" s="129">
        <f t="shared" si="3"/>
        <v>2.49</v>
      </c>
      <c r="N253" s="130" t="s">
        <v>326</v>
      </c>
      <c r="O253" s="131">
        <v>0.5925</v>
      </c>
      <c r="P253" s="132">
        <v>43808.0</v>
      </c>
      <c r="Q253" s="132">
        <v>43832.0</v>
      </c>
      <c r="R253" s="129">
        <f t="shared" si="4"/>
        <v>5.063291139</v>
      </c>
      <c r="S253" s="108">
        <f t="array" ref="S253">IF(INDEX(Historical!$D$7:$D$1379,MATCH(B253,Historical!$B$7:$B$1403,0))=0,"n/a",(INDEX(Historical!$C$7:$C$1381,MATCH(B253,Historical!$B$7:$B$1403,0))/INDEX(Historical!$D$7:$D$1379,MATCH(B253,Historical!$B$7:$B$1403,0))-1)*100)</f>
        <v>5.333333333</v>
      </c>
      <c r="T253" s="108">
        <f t="array" ref="T253">IF(INDEX(Historical!$F$7:$F$1372,MATCH(B253,Historical!$B$7:$B$1403,0))=0,"n/a",((INDEX(Historical!$C$7:$C$1381,MATCH(B253,Historical!$B$7:$B$1403,0))/INDEX(Historical!$F$7:$F$1372,MATCH(B253,Historical!$B$7:$B$1403,0)))^(1/3)-1)*100)</f>
        <v>6.536254666</v>
      </c>
      <c r="U253" s="108">
        <f t="array" ref="U253">IF(INDEX(Historical!$H$7:$H$1372,MATCH(B253,Historical!$B$7:$B$1403,0))=0,"n/a",((INDEX(Historical!$C$7:$C$1381,MATCH(B253,Historical!$B$7:$B$1403,0))/INDEX(Historical!$H$7:$H$1372,MATCH(B253,Historical!$B$7:$B$1403,0)))^(1/5)-1)*100)</f>
        <v>6.132192396</v>
      </c>
      <c r="V253" s="108">
        <f t="array" ref="V253">IF(INDEX(Historical!$O$7:$O$1372,MATCH(B253,Historical!$B$7:$B$1403,0))=0,"n/a",((INDEX(Historical!$C$7:$C$1381,MATCH(B253,Historical!$B$7:$B$1403,0))/INDEX(Historical!$O$7:$O$1372,MATCH(B253,Historical!$B$7:$B$1403,0)))^(1/10)-1)*100)</f>
        <v>4.405352142</v>
      </c>
      <c r="W253" s="109">
        <f t="shared" si="5"/>
        <v>1.391986883</v>
      </c>
      <c r="X253" s="110">
        <f t="shared" si="6"/>
        <v>0.7300229043</v>
      </c>
      <c r="Y253" s="238"/>
      <c r="Z253" s="126">
        <f t="shared" si="7"/>
        <v>72.38372093</v>
      </c>
      <c r="AA253" s="134">
        <f t="shared" si="8"/>
        <v>21.81686047</v>
      </c>
      <c r="AB253" s="128">
        <v>9.0</v>
      </c>
      <c r="AC253" s="125">
        <v>3.44</v>
      </c>
      <c r="AD253" s="125">
        <v>4.69</v>
      </c>
      <c r="AE253" s="125">
        <v>2.0</v>
      </c>
      <c r="AF253" s="125">
        <v>1.63</v>
      </c>
      <c r="AG253" s="125">
        <v>7.3999999999999995</v>
      </c>
      <c r="AH253" s="125">
        <v>13.0</v>
      </c>
      <c r="AI253" s="125">
        <v>5.08</v>
      </c>
      <c r="AJ253" s="125">
        <v>8.4</v>
      </c>
      <c r="AK253" s="125">
        <v>4.65</v>
      </c>
      <c r="AL253" s="135">
        <v>3840.0</v>
      </c>
      <c r="AM253" s="136">
        <v>0.8</v>
      </c>
      <c r="AN253" s="125">
        <v>1.3</v>
      </c>
      <c r="AO253" s="137">
        <f t="shared" si="9"/>
        <v>-12.36687993</v>
      </c>
      <c r="AP253" s="138">
        <f t="shared" si="10"/>
        <v>9.449980537</v>
      </c>
      <c r="AQ253" s="139">
        <f t="shared" si="11"/>
        <v>25.71834933</v>
      </c>
      <c r="AR253" s="103">
        <f t="array" ref="AR253">INDEX(Historical!$C$7:$C$1381,MATCH(B253,Historical!$B$7:$B$1403,0))*IF(AH253="n/a",1.03,IF(AH253&lt;0,1.01,IF(AH253&gt;10,1.1,(1+AH253/100))))</f>
        <v>2.607</v>
      </c>
      <c r="AS253" s="134">
        <f t="shared" si="12"/>
        <v>2.7394356</v>
      </c>
      <c r="AT253" s="134">
        <f t="shared" ref="AT253:AV253" si="261">IF($AK253="n/a",1.03*AS253,IF($AK253&lt;0,1.01*AS253,IF($AK253&gt;10,1.1*AS253,(1+$AK253/100)*AS253)))</f>
        <v>2.866819355</v>
      </c>
      <c r="AU253" s="134">
        <f t="shared" si="261"/>
        <v>3.000126455</v>
      </c>
      <c r="AV253" s="134">
        <f t="shared" si="261"/>
        <v>3.139632336</v>
      </c>
      <c r="AW253" s="126">
        <f t="shared" si="14"/>
        <v>14.35301375</v>
      </c>
      <c r="AX253" s="140">
        <f t="shared" si="15"/>
        <v>19.12460193</v>
      </c>
      <c r="AY253" s="141">
        <v>0.21</v>
      </c>
      <c r="AZ253" s="136">
        <v>0.96</v>
      </c>
      <c r="BA253" s="136">
        <v>-14.719999999999999</v>
      </c>
      <c r="BB253" s="136">
        <v>-10.71</v>
      </c>
      <c r="BC253" s="136">
        <v>-10.22</v>
      </c>
      <c r="BD253" s="142"/>
      <c r="BE253" s="17">
        <v>2004.0</v>
      </c>
      <c r="BF253" s="17">
        <f t="shared" si="16"/>
        <v>1</v>
      </c>
      <c r="BG253" s="143">
        <v>2.3</v>
      </c>
      <c r="BH253" s="224"/>
    </row>
    <row r="254" ht="11.25" customHeight="1">
      <c r="A254" s="155" t="s">
        <v>1098</v>
      </c>
      <c r="B254" s="99" t="s">
        <v>1099</v>
      </c>
      <c r="C254" s="100" t="s">
        <v>158</v>
      </c>
      <c r="D254" s="100" t="s">
        <v>190</v>
      </c>
      <c r="E254" s="101">
        <v>17.0</v>
      </c>
      <c r="F254" s="58">
        <v>228.0</v>
      </c>
      <c r="G254" s="58" t="s">
        <v>121</v>
      </c>
      <c r="H254" s="58" t="s">
        <v>121</v>
      </c>
      <c r="I254" s="150">
        <v>139.78</v>
      </c>
      <c r="J254" s="103">
        <f t="shared" si="2"/>
        <v>2.990413507</v>
      </c>
      <c r="K254" s="104">
        <v>1.045</v>
      </c>
      <c r="L254" s="73">
        <v>4.0</v>
      </c>
      <c r="M254" s="23">
        <f t="shared" si="3"/>
        <v>4.18</v>
      </c>
      <c r="N254" s="105" t="s">
        <v>592</v>
      </c>
      <c r="O254" s="106">
        <v>0.9675</v>
      </c>
      <c r="P254" s="107">
        <v>43909.0</v>
      </c>
      <c r="Q254" s="107">
        <v>43936.0</v>
      </c>
      <c r="R254" s="23">
        <f t="shared" si="4"/>
        <v>8.010335917</v>
      </c>
      <c r="S254" s="108">
        <f t="array" ref="S254">IF(INDEX(Historical!$D$7:$D$1379,MATCH(B254,Historical!$B$7:$B$1403,0))=0,"n/a",(INDEX(Historical!$C$7:$C$1381,MATCH(B254,Historical!$B$7:$B$1403,0))/INDEX(Historical!$D$7:$D$1379,MATCH(B254,Historical!$B$7:$B$1403,0))-1)*100)</f>
        <v>8.267997149</v>
      </c>
      <c r="T254" s="108">
        <f t="array" ref="T254">IF(INDEX(Historical!$F$7:$F$1372,MATCH(B254,Historical!$B$7:$B$1403,0))=0,"n/a",((INDEX(Historical!$C$7:$C$1381,MATCH(B254,Historical!$B$7:$B$1403,0))/INDEX(Historical!$F$7:$F$1372,MATCH(B254,Historical!$B$7:$B$1403,0)))^(1/3)-1)*100)</f>
        <v>8.598633766</v>
      </c>
      <c r="U254" s="108">
        <f t="array" ref="U254">IF(INDEX(Historical!$H$7:$H$1372,MATCH(B254,Historical!$B$7:$B$1403,0))=0,"n/a",((INDEX(Historical!$C$7:$C$1381,MATCH(B254,Historical!$B$7:$B$1403,0))/INDEX(Historical!$H$7:$H$1372,MATCH(B254,Historical!$B$7:$B$1403,0)))^(1/5)-1)*100)</f>
        <v>7.788258454</v>
      </c>
      <c r="V254" s="108">
        <f t="array" ref="V254">IF(INDEX(Historical!$O$7:$O$1372,MATCH(B254,Historical!$B$7:$B$1403,0))=0,"n/a",((INDEX(Historical!$C$7:$C$1381,MATCH(B254,Historical!$B$7:$B$1403,0))/INDEX(Historical!$O$7:$O$1372,MATCH(B254,Historical!$B$7:$B$1403,0)))^(1/10)-1)*100)</f>
        <v>9.588610252</v>
      </c>
      <c r="W254" s="109">
        <f t="shared" si="5"/>
        <v>0.8122405906</v>
      </c>
      <c r="X254" s="110" t="str">
        <f t="shared" si="6"/>
        <v>n/a</v>
      </c>
      <c r="Y254" s="99"/>
      <c r="Z254" s="103">
        <f t="shared" si="7"/>
        <v>54.00516796</v>
      </c>
      <c r="AA254" s="112">
        <f t="shared" si="8"/>
        <v>18.05943152</v>
      </c>
      <c r="AB254" s="73">
        <v>12.0</v>
      </c>
      <c r="AC254" s="102">
        <v>7.74</v>
      </c>
      <c r="AD254" s="102">
        <v>1.52</v>
      </c>
      <c r="AE254" s="102">
        <v>3.59</v>
      </c>
      <c r="AF254" s="102">
        <v>2.37</v>
      </c>
      <c r="AG254" s="102">
        <v>16.1</v>
      </c>
      <c r="AH254" s="102">
        <v>-23.3</v>
      </c>
      <c r="AI254" s="102">
        <v>14.89</v>
      </c>
      <c r="AJ254" s="102">
        <v>-3.1</v>
      </c>
      <c r="AK254" s="102">
        <v>11.899999999999999</v>
      </c>
      <c r="AL254" s="113">
        <v>39770.0</v>
      </c>
      <c r="AM254" s="114">
        <v>0.1</v>
      </c>
      <c r="AN254" s="102">
        <v>1.6</v>
      </c>
      <c r="AO254" s="115">
        <f t="shared" si="9"/>
        <v>-7.280759564</v>
      </c>
      <c r="AP254" s="116">
        <f t="shared" si="10"/>
        <v>10.77867196</v>
      </c>
      <c r="AQ254" s="117">
        <f t="shared" si="11"/>
        <v>37.92244635</v>
      </c>
      <c r="AR254" s="103">
        <f t="array" ref="AR254">INDEX(Historical!$C$7:$C$1381,MATCH(B254,Historical!$B$7:$B$1403,0))*IF(AH254="n/a",1.03,IF(AH254&lt;0,1.01,IF(AH254&gt;10,1.1,(1+AH254/100))))</f>
        <v>3.835475</v>
      </c>
      <c r="AS254" s="112">
        <f t="shared" si="12"/>
        <v>4.2190225</v>
      </c>
      <c r="AT254" s="112">
        <f t="shared" ref="AT254:AV254" si="262">IF($AK254="n/a",1.03*AS254,IF($AK254&lt;0,1.01*AS254,IF($AK254&gt;10,1.1*AS254,(1+$AK254/100)*AS254)))</f>
        <v>4.64092475</v>
      </c>
      <c r="AU254" s="112">
        <f t="shared" si="262"/>
        <v>5.105017225</v>
      </c>
      <c r="AV254" s="112">
        <f t="shared" si="262"/>
        <v>5.615518948</v>
      </c>
      <c r="AW254" s="103">
        <f t="shared" si="14"/>
        <v>23.41595842</v>
      </c>
      <c r="AX254" s="118">
        <f t="shared" si="15"/>
        <v>16.75200917</v>
      </c>
      <c r="AY254" s="119">
        <v>0.45</v>
      </c>
      <c r="AZ254" s="114">
        <v>17.2</v>
      </c>
      <c r="BA254" s="114">
        <v>-13.65</v>
      </c>
      <c r="BB254" s="114">
        <v>-9.62</v>
      </c>
      <c r="BC254" s="114">
        <v>-3.17</v>
      </c>
      <c r="BD254" s="42"/>
      <c r="BE254" s="17">
        <v>2004.0</v>
      </c>
      <c r="BF254" s="17">
        <f t="shared" si="16"/>
        <v>1</v>
      </c>
      <c r="BG254" s="120">
        <v>4.0</v>
      </c>
      <c r="BH254" s="55"/>
    </row>
    <row r="255" ht="11.25" customHeight="1">
      <c r="A255" s="55" t="s">
        <v>1100</v>
      </c>
      <c r="B255" s="99" t="s">
        <v>1101</v>
      </c>
      <c r="C255" s="100" t="s">
        <v>272</v>
      </c>
      <c r="D255" s="100" t="s">
        <v>273</v>
      </c>
      <c r="E255" s="101">
        <v>10.0</v>
      </c>
      <c r="F255" s="58">
        <v>429.0</v>
      </c>
      <c r="G255" s="58" t="s">
        <v>168</v>
      </c>
      <c r="H255" s="58" t="s">
        <v>168</v>
      </c>
      <c r="I255" s="150">
        <v>27.98</v>
      </c>
      <c r="J255" s="103">
        <f t="shared" si="2"/>
        <v>5.146533238</v>
      </c>
      <c r="K255" s="104">
        <v>0.12</v>
      </c>
      <c r="L255" s="73">
        <v>12.0</v>
      </c>
      <c r="M255" s="23">
        <f t="shared" si="3"/>
        <v>1.44</v>
      </c>
      <c r="N255" s="105" t="s">
        <v>746</v>
      </c>
      <c r="O255" s="106">
        <v>0.119167</v>
      </c>
      <c r="P255" s="107">
        <v>43888.0</v>
      </c>
      <c r="Q255" s="107">
        <v>43935.0</v>
      </c>
      <c r="R255" s="23">
        <f t="shared" si="4"/>
        <v>0.6990190237</v>
      </c>
      <c r="S255" s="108">
        <f t="array" ref="S255">IF(INDEX(Historical!$D$7:$D$1379,MATCH(B255,Historical!$B$7:$B$1403,0))=0,"n/a",(INDEX(Historical!$C$7:$C$1381,MATCH(B255,Historical!$B$7:$B$1403,0))/INDEX(Historical!$D$7:$D$1379,MATCH(B255,Historical!$B$7:$B$1403,0))-1)*100)</f>
        <v>0.6690140845</v>
      </c>
      <c r="T255" s="108">
        <f t="array" ref="T255">IF(INDEX(Historical!$F$7:$F$1372,MATCH(B255,Historical!$B$7:$B$1403,0))=0,"n/a",((INDEX(Historical!$C$7:$C$1381,MATCH(B255,Historical!$B$7:$B$1403,0))/INDEX(Historical!$F$7:$F$1372,MATCH(B255,Historical!$B$7:$B$1403,0)))^(1/3)-1)*100)</f>
        <v>0.9190512984</v>
      </c>
      <c r="U255" s="108">
        <f t="array" ref="U255">IF(INDEX(Historical!$H$7:$H$1372,MATCH(B255,Historical!$B$7:$B$1403,0))=0,"n/a",((INDEX(Historical!$C$7:$C$1381,MATCH(B255,Historical!$B$7:$B$1403,0))/INDEX(Historical!$H$7:$H$1372,MATCH(B255,Historical!$B$7:$B$1403,0)))^(1/5)-1)*100)</f>
        <v>2.233878699</v>
      </c>
      <c r="V255" s="108" t="str">
        <f t="array" ref="V255">IF(INDEX(Historical!$O$7:$O$1372,MATCH(B255,Historical!$B$7:$B$1403,0))=0,"n/a",((INDEX(Historical!$C$7:$C$1381,MATCH(B255,Historical!$B$7:$B$1403,0))/INDEX(Historical!$O$7:$O$1372,MATCH(B255,Historical!$B$7:$B$1403,0)))^(1/10)-1)*100)</f>
        <v>n/a</v>
      </c>
      <c r="W255" s="109" t="str">
        <f t="shared" si="5"/>
        <v>n/a</v>
      </c>
      <c r="X255" s="110">
        <f t="shared" si="6"/>
        <v>0.08366586888</v>
      </c>
      <c r="Y255" s="133"/>
      <c r="Z255" s="103">
        <f t="shared" si="7"/>
        <v>423.5294118</v>
      </c>
      <c r="AA255" s="112">
        <f t="shared" si="8"/>
        <v>82.29411765</v>
      </c>
      <c r="AB255" s="73">
        <v>12.0</v>
      </c>
      <c r="AC255" s="102">
        <v>0.34</v>
      </c>
      <c r="AD255" s="102">
        <v>11.65</v>
      </c>
      <c r="AE255" s="102">
        <v>10.22</v>
      </c>
      <c r="AF255" s="102">
        <v>1.68</v>
      </c>
      <c r="AG255" s="102">
        <v>2.3</v>
      </c>
      <c r="AH255" s="156">
        <v>-56.10000000000001</v>
      </c>
      <c r="AI255" s="156">
        <v>24.41</v>
      </c>
      <c r="AJ255" s="102">
        <v>26.700000000000003</v>
      </c>
      <c r="AK255" s="102">
        <v>7.000000000000001</v>
      </c>
      <c r="AL255" s="113">
        <v>4150.0</v>
      </c>
      <c r="AM255" s="114">
        <v>0.2</v>
      </c>
      <c r="AN255" s="102">
        <v>0.74</v>
      </c>
      <c r="AO255" s="115">
        <f t="shared" si="9"/>
        <v>-74.91370571</v>
      </c>
      <c r="AP255" s="116">
        <f t="shared" si="10"/>
        <v>7.380411937</v>
      </c>
      <c r="AQ255" s="117">
        <f t="shared" si="11"/>
        <v>147.8835906</v>
      </c>
      <c r="AR255" s="103">
        <f t="array" ref="AR255">INDEX(Historical!$C$7:$C$1381,MATCH(B255,Historical!$B$7:$B$1403,0))*IF(AH255="n/a",1.03,IF(AH255&lt;0,1.01,IF(AH255&gt;10,1.1,(1+AH255/100))))</f>
        <v>1.443795</v>
      </c>
      <c r="AS255" s="112">
        <f t="shared" si="12"/>
        <v>1.5881745</v>
      </c>
      <c r="AT255" s="112">
        <f t="shared" ref="AT255:AV255" si="263">IF($AK255="n/a",1.03*AS255,IF($AK255&lt;0,1.01*AS255,IF($AK255&gt;10,1.1*AS255,(1+$AK255/100)*AS255)))</f>
        <v>1.699346715</v>
      </c>
      <c r="AU255" s="112">
        <f t="shared" si="263"/>
        <v>1.818300985</v>
      </c>
      <c r="AV255" s="112">
        <f t="shared" si="263"/>
        <v>1.945582054</v>
      </c>
      <c r="AW255" s="103">
        <f t="shared" si="14"/>
        <v>8.495199254</v>
      </c>
      <c r="AX255" s="118">
        <f t="shared" si="15"/>
        <v>30.36168425</v>
      </c>
      <c r="AY255" s="119">
        <v>0.96</v>
      </c>
      <c r="AZ255" s="114">
        <v>3.09</v>
      </c>
      <c r="BA255" s="114">
        <v>-16.43</v>
      </c>
      <c r="BB255" s="114">
        <v>-12.43</v>
      </c>
      <c r="BC255" s="114">
        <v>-8.459999999999999</v>
      </c>
      <c r="BD255" s="42"/>
      <c r="BE255" s="17">
        <v>2011.0</v>
      </c>
      <c r="BF255" s="17">
        <f t="shared" si="16"/>
        <v>0</v>
      </c>
      <c r="BG255" s="120">
        <v>1.2</v>
      </c>
      <c r="BH255" s="15"/>
    </row>
    <row r="256" ht="11.25" customHeight="1">
      <c r="A256" s="155" t="s">
        <v>1102</v>
      </c>
      <c r="B256" s="99" t="s">
        <v>1103</v>
      </c>
      <c r="C256" s="100" t="s">
        <v>177</v>
      </c>
      <c r="D256" s="100" t="s">
        <v>178</v>
      </c>
      <c r="E256" s="101">
        <v>15.0</v>
      </c>
      <c r="F256" s="58">
        <v>264.0</v>
      </c>
      <c r="G256" s="58" t="s">
        <v>168</v>
      </c>
      <c r="H256" s="58" t="s">
        <v>168</v>
      </c>
      <c r="I256" s="150">
        <v>158.62</v>
      </c>
      <c r="J256" s="103">
        <f t="shared" si="2"/>
        <v>0.933047535</v>
      </c>
      <c r="K256" s="104">
        <v>0.37</v>
      </c>
      <c r="L256" s="73">
        <v>4.0</v>
      </c>
      <c r="M256" s="23">
        <f t="shared" si="3"/>
        <v>1.48</v>
      </c>
      <c r="N256" s="105" t="s">
        <v>351</v>
      </c>
      <c r="O256" s="106">
        <v>0.34</v>
      </c>
      <c r="P256" s="107">
        <v>43717.0</v>
      </c>
      <c r="Q256" s="107">
        <v>43734.0</v>
      </c>
      <c r="R256" s="23">
        <f t="shared" si="4"/>
        <v>8.823529412</v>
      </c>
      <c r="S256" s="108">
        <f t="array" ref="S256">IF(INDEX(Historical!$D$7:$D$1379,MATCH(B256,Historical!$B$7:$B$1403,0))=0,"n/a",(INDEX(Historical!$C$7:$C$1381,MATCH(B256,Historical!$B$7:$B$1403,0))/INDEX(Historical!$D$7:$D$1379,MATCH(B256,Historical!$B$7:$B$1403,0))-1)*100)</f>
        <v>9.230769231</v>
      </c>
      <c r="T256" s="108">
        <f t="array" ref="T256">IF(INDEX(Historical!$F$7:$F$1372,MATCH(B256,Historical!$B$7:$B$1403,0))=0,"n/a",((INDEX(Historical!$C$7:$C$1381,MATCH(B256,Historical!$B$7:$B$1403,0))/INDEX(Historical!$F$7:$F$1372,MATCH(B256,Historical!$B$7:$B$1403,0)))^(1/3)-1)*100)</f>
        <v>10.23702722</v>
      </c>
      <c r="U256" s="108">
        <f t="array" ref="U256">IF(INDEX(Historical!$H$7:$H$1372,MATCH(B256,Historical!$B$7:$B$1403,0))=0,"n/a",((INDEX(Historical!$C$7:$C$1381,MATCH(B256,Historical!$B$7:$B$1403,0))/INDEX(Historical!$H$7:$H$1372,MATCH(B256,Historical!$B$7:$B$1403,0)))^(1/5)-1)*100)</f>
        <v>10.04267385</v>
      </c>
      <c r="V256" s="108">
        <f t="array" ref="V256">IF(INDEX(Historical!$O$7:$O$1372,MATCH(B256,Historical!$B$7:$B$1403,0))=0,"n/a",((INDEX(Historical!$C$7:$C$1381,MATCH(B256,Historical!$B$7:$B$1403,0))/INDEX(Historical!$O$7:$O$1372,MATCH(B256,Historical!$B$7:$B$1403,0)))^(1/10)-1)*100)</f>
        <v>13.22711683</v>
      </c>
      <c r="W256" s="109">
        <f t="shared" si="5"/>
        <v>0.7592488955</v>
      </c>
      <c r="X256" s="110">
        <f t="shared" si="6"/>
        <v>0.9656417159</v>
      </c>
      <c r="Y256" s="99" t="s">
        <v>540</v>
      </c>
      <c r="Z256" s="103">
        <f t="shared" si="7"/>
        <v>32.24400871</v>
      </c>
      <c r="AA256" s="112">
        <f t="shared" si="8"/>
        <v>34.5577342</v>
      </c>
      <c r="AB256" s="73">
        <v>3.0</v>
      </c>
      <c r="AC256" s="102">
        <v>4.59</v>
      </c>
      <c r="AD256" s="102">
        <v>3.45</v>
      </c>
      <c r="AE256" s="102">
        <v>4.53</v>
      </c>
      <c r="AF256" s="102">
        <v>3.98</v>
      </c>
      <c r="AG256" s="102">
        <v>12.1</v>
      </c>
      <c r="AH256" s="102">
        <v>12.1</v>
      </c>
      <c r="AI256" s="102">
        <v>10.2</v>
      </c>
      <c r="AJ256" s="102">
        <v>10.4</v>
      </c>
      <c r="AK256" s="102">
        <v>10.0</v>
      </c>
      <c r="AL256" s="113">
        <v>13480.0</v>
      </c>
      <c r="AM256" s="114">
        <v>0.3</v>
      </c>
      <c r="AN256" s="102">
        <v>0.34</v>
      </c>
      <c r="AO256" s="115">
        <f t="shared" si="9"/>
        <v>-23.58201282</v>
      </c>
      <c r="AP256" s="116">
        <f t="shared" si="10"/>
        <v>10.97572138</v>
      </c>
      <c r="AQ256" s="117">
        <f t="shared" si="11"/>
        <v>147.2423751</v>
      </c>
      <c r="AR256" s="103">
        <f t="array" ref="AR256">INDEX(Historical!$C$7:$C$1381,MATCH(B256,Historical!$B$7:$B$1403,0))*IF(AH256="n/a",1.03,IF(AH256&lt;0,1.01,IF(AH256&gt;10,1.1,(1+AH256/100))))</f>
        <v>1.562</v>
      </c>
      <c r="AS256" s="112">
        <f t="shared" si="12"/>
        <v>1.7182</v>
      </c>
      <c r="AT256" s="112">
        <f t="shared" ref="AT256:AV256" si="264">IF($AK256="n/a",1.03*AS256,IF($AK256&lt;0,1.01*AS256,IF($AK256&gt;10,1.1*AS256,(1+$AK256/100)*AS256)))</f>
        <v>1.89002</v>
      </c>
      <c r="AU256" s="112">
        <f t="shared" si="264"/>
        <v>2.079022</v>
      </c>
      <c r="AV256" s="112">
        <f t="shared" si="264"/>
        <v>2.2869242</v>
      </c>
      <c r="AW256" s="103">
        <f t="shared" si="14"/>
        <v>9.5361662</v>
      </c>
      <c r="AX256" s="118">
        <f t="shared" si="15"/>
        <v>6.011957004</v>
      </c>
      <c r="AY256" s="119">
        <v>0.98</v>
      </c>
      <c r="AZ256" s="114">
        <v>34.22</v>
      </c>
      <c r="BA256" s="114">
        <v>-6.13</v>
      </c>
      <c r="BB256" s="114">
        <v>2.11</v>
      </c>
      <c r="BC256" s="114">
        <v>7.06</v>
      </c>
      <c r="BD256" s="42"/>
      <c r="BE256" s="17">
        <v>2005.0</v>
      </c>
      <c r="BF256" s="17">
        <f t="shared" si="16"/>
        <v>1</v>
      </c>
      <c r="BG256" s="120">
        <v>7.5</v>
      </c>
      <c r="BH256" s="15"/>
    </row>
    <row r="257" ht="11.25" customHeight="1">
      <c r="A257" s="155" t="s">
        <v>1104</v>
      </c>
      <c r="B257" s="99" t="s">
        <v>1105</v>
      </c>
      <c r="C257" s="100" t="s">
        <v>158</v>
      </c>
      <c r="D257" s="100" t="s">
        <v>163</v>
      </c>
      <c r="E257" s="101">
        <v>13.0</v>
      </c>
      <c r="F257" s="58">
        <v>284.0</v>
      </c>
      <c r="G257" s="58" t="s">
        <v>121</v>
      </c>
      <c r="H257" s="58" t="s">
        <v>121</v>
      </c>
      <c r="I257" s="150">
        <v>64.68</v>
      </c>
      <c r="J257" s="103">
        <f t="shared" si="2"/>
        <v>3.370439085</v>
      </c>
      <c r="K257" s="104">
        <v>0.545</v>
      </c>
      <c r="L257" s="73">
        <v>4.0</v>
      </c>
      <c r="M257" s="23">
        <f t="shared" si="3"/>
        <v>2.18</v>
      </c>
      <c r="N257" s="105" t="s">
        <v>138</v>
      </c>
      <c r="O257" s="106">
        <v>0.52</v>
      </c>
      <c r="P257" s="107">
        <v>43599.0</v>
      </c>
      <c r="Q257" s="107">
        <v>43619.0</v>
      </c>
      <c r="R257" s="23">
        <f t="shared" si="4"/>
        <v>4.807692308</v>
      </c>
      <c r="S257" s="108">
        <f t="array" ref="S257">IF(INDEX(Historical!$D$7:$D$1379,MATCH(B257,Historical!$B$7:$B$1403,0))=0,"n/a",(INDEX(Historical!$C$7:$C$1381,MATCH(B257,Historical!$B$7:$B$1403,0))/INDEX(Historical!$D$7:$D$1379,MATCH(B257,Historical!$B$7:$B$1403,0))-1)*100)</f>
        <v>4.866180049</v>
      </c>
      <c r="T257" s="108">
        <f t="array" ref="T257">IF(INDEX(Historical!$F$7:$F$1372,MATCH(B257,Historical!$B$7:$B$1403,0))=0,"n/a",((INDEX(Historical!$C$7:$C$1381,MATCH(B257,Historical!$B$7:$B$1403,0))/INDEX(Historical!$F$7:$F$1372,MATCH(B257,Historical!$B$7:$B$1403,0)))^(1/3)-1)*100)</f>
        <v>7.083703913</v>
      </c>
      <c r="U257" s="108">
        <f t="array" ref="U257">IF(INDEX(Historical!$H$7:$H$1372,MATCH(B257,Historical!$B$7:$B$1403,0))=0,"n/a",((INDEX(Historical!$C$7:$C$1381,MATCH(B257,Historical!$B$7:$B$1403,0))/INDEX(Historical!$H$7:$H$1372,MATCH(B257,Historical!$B$7:$B$1403,0)))^(1/5)-1)*100)</f>
        <v>8.624172755</v>
      </c>
      <c r="V257" s="108">
        <f t="array" ref="V257">IF(INDEX(Historical!$O$7:$O$1372,MATCH(B257,Historical!$B$7:$B$1403,0))=0,"n/a",((INDEX(Historical!$C$7:$C$1381,MATCH(B257,Historical!$B$7:$B$1403,0))/INDEX(Historical!$O$7:$O$1372,MATCH(B257,Historical!$B$7:$B$1403,0)))^(1/10)-1)*100)</f>
        <v>8.67949202</v>
      </c>
      <c r="W257" s="109">
        <f t="shared" si="5"/>
        <v>0.9936264398</v>
      </c>
      <c r="X257" s="110">
        <f t="shared" si="6"/>
        <v>4.791207086</v>
      </c>
      <c r="Y257" s="149"/>
      <c r="Z257" s="103">
        <f t="shared" si="7"/>
        <v>59.89010989</v>
      </c>
      <c r="AA257" s="112">
        <f t="shared" si="8"/>
        <v>17.76923077</v>
      </c>
      <c r="AB257" s="73">
        <v>12.0</v>
      </c>
      <c r="AC257" s="102">
        <v>3.64</v>
      </c>
      <c r="AD257" s="102">
        <v>2.17</v>
      </c>
      <c r="AE257" s="102">
        <v>1.15</v>
      </c>
      <c r="AF257" s="102">
        <v>1.46</v>
      </c>
      <c r="AG257" s="102">
        <v>8.1</v>
      </c>
      <c r="AH257" s="102">
        <v>-10.2</v>
      </c>
      <c r="AI257" s="102">
        <v>6.61</v>
      </c>
      <c r="AJ257" s="102">
        <v>1.7999999999999998</v>
      </c>
      <c r="AK257" s="102">
        <v>8.200000000000001</v>
      </c>
      <c r="AL257" s="113">
        <v>3530.0</v>
      </c>
      <c r="AM257" s="114">
        <v>0.7000000000000001</v>
      </c>
      <c r="AN257" s="102">
        <v>1.04</v>
      </c>
      <c r="AO257" s="115">
        <f t="shared" si="9"/>
        <v>-5.774618929</v>
      </c>
      <c r="AP257" s="116">
        <f t="shared" si="10"/>
        <v>11.99461184</v>
      </c>
      <c r="AQ257" s="117">
        <f t="shared" si="11"/>
        <v>7.37903152</v>
      </c>
      <c r="AR257" s="103">
        <f t="array" ref="AR257">INDEX(Historical!$C$7:$C$1381,MATCH(B257,Historical!$B$7:$B$1403,0))*IF(AH257="n/a",1.03,IF(AH257&lt;0,1.01,IF(AH257&gt;10,1.1,(1+AH257/100))))</f>
        <v>2.17655</v>
      </c>
      <c r="AS257" s="112">
        <f t="shared" si="12"/>
        <v>2.320419955</v>
      </c>
      <c r="AT257" s="112">
        <f t="shared" ref="AT257:AV257" si="265">IF($AK257="n/a",1.03*AS257,IF($AK257&lt;0,1.01*AS257,IF($AK257&gt;10,1.1*AS257,(1+$AK257/100)*AS257)))</f>
        <v>2.510694391</v>
      </c>
      <c r="AU257" s="112">
        <f t="shared" si="265"/>
        <v>2.716571331</v>
      </c>
      <c r="AV257" s="112">
        <f t="shared" si="265"/>
        <v>2.939330181</v>
      </c>
      <c r="AW257" s="103">
        <f t="shared" si="14"/>
        <v>12.66356586</v>
      </c>
      <c r="AX257" s="118">
        <f t="shared" si="15"/>
        <v>19.57879694</v>
      </c>
      <c r="AY257" s="119">
        <v>0.26</v>
      </c>
      <c r="AZ257" s="114">
        <v>-5.91</v>
      </c>
      <c r="BA257" s="114">
        <v>-30.409999999999997</v>
      </c>
      <c r="BB257" s="114">
        <v>-15.620000000000001</v>
      </c>
      <c r="BC257" s="114">
        <v>-23.14</v>
      </c>
      <c r="BD257" s="42"/>
      <c r="BE257" s="17">
        <v>2007.0</v>
      </c>
      <c r="BF257" s="17">
        <f t="shared" si="16"/>
        <v>1</v>
      </c>
      <c r="BG257" s="120">
        <v>2.5</v>
      </c>
      <c r="BH257" s="108"/>
    </row>
    <row r="258" ht="11.25" customHeight="1">
      <c r="A258" s="155" t="s">
        <v>1106</v>
      </c>
      <c r="B258" s="99" t="s">
        <v>1107</v>
      </c>
      <c r="C258" s="100" t="s">
        <v>141</v>
      </c>
      <c r="D258" s="100" t="s">
        <v>142</v>
      </c>
      <c r="E258" s="101">
        <v>14.0</v>
      </c>
      <c r="F258" s="58">
        <v>282.0</v>
      </c>
      <c r="G258" s="58" t="s">
        <v>121</v>
      </c>
      <c r="H258" s="58" t="s">
        <v>121</v>
      </c>
      <c r="I258" s="150">
        <v>49.18</v>
      </c>
      <c r="J258" s="103">
        <f t="shared" si="2"/>
        <v>3.172021147</v>
      </c>
      <c r="K258" s="104">
        <v>0.39</v>
      </c>
      <c r="L258" s="73">
        <v>4.0</v>
      </c>
      <c r="M258" s="23">
        <f t="shared" si="3"/>
        <v>1.56</v>
      </c>
      <c r="N258" s="105" t="s">
        <v>138</v>
      </c>
      <c r="O258" s="106">
        <v>0.36</v>
      </c>
      <c r="P258" s="107">
        <v>43770.0</v>
      </c>
      <c r="Q258" s="107">
        <v>43801.0</v>
      </c>
      <c r="R258" s="23">
        <f t="shared" si="4"/>
        <v>8.333333333</v>
      </c>
      <c r="S258" s="108">
        <f t="array" ref="S258">IF(INDEX(Historical!$D$7:$D$1379,MATCH(B258,Historical!$B$7:$B$1403,0))=0,"n/a",(INDEX(Historical!$C$7:$C$1381,MATCH(B258,Historical!$B$7:$B$1403,0))/INDEX(Historical!$D$7:$D$1379,MATCH(B258,Historical!$B$7:$B$1403,0))-1)*100)</f>
        <v>8.888888889</v>
      </c>
      <c r="T258" s="108">
        <f t="array" ref="T258">IF(INDEX(Historical!$F$7:$F$1372,MATCH(B258,Historical!$B$7:$B$1403,0))=0,"n/a",((INDEX(Historical!$C$7:$C$1381,MATCH(B258,Historical!$B$7:$B$1403,0))/INDEX(Historical!$F$7:$F$1372,MATCH(B258,Historical!$B$7:$B$1403,0)))^(1/3)-1)*100)</f>
        <v>9.815788772</v>
      </c>
      <c r="U258" s="108">
        <f t="array" ref="U258">IF(INDEX(Historical!$H$7:$H$1372,MATCH(B258,Historical!$B$7:$B$1403,0))=0,"n/a",((INDEX(Historical!$C$7:$C$1381,MATCH(B258,Historical!$B$7:$B$1403,0))/INDEX(Historical!$H$7:$H$1372,MATCH(B258,Historical!$B$7:$B$1403,0)))^(1/5)-1)*100)</f>
        <v>8.44717712</v>
      </c>
      <c r="V258" s="108">
        <f t="array" ref="V258">IF(INDEX(Historical!$O$7:$O$1372,MATCH(B258,Historical!$B$7:$B$1403,0))=0,"n/a",((INDEX(Historical!$C$7:$C$1381,MATCH(B258,Historical!$B$7:$B$1403,0))/INDEX(Historical!$O$7:$O$1372,MATCH(B258,Historical!$B$7:$B$1403,0)))^(1/10)-1)*100)</f>
        <v>6.819459036</v>
      </c>
      <c r="W258" s="109">
        <f t="shared" si="5"/>
        <v>1.238687274</v>
      </c>
      <c r="X258" s="110">
        <f t="shared" si="6"/>
        <v>0.9822298976</v>
      </c>
      <c r="Y258" s="99"/>
      <c r="Z258" s="103">
        <f t="shared" si="7"/>
        <v>80.41237113</v>
      </c>
      <c r="AA258" s="112">
        <f t="shared" si="8"/>
        <v>25.35051546</v>
      </c>
      <c r="AB258" s="73">
        <v>12.0</v>
      </c>
      <c r="AC258" s="102">
        <v>1.94</v>
      </c>
      <c r="AD258" s="102">
        <v>6.67</v>
      </c>
      <c r="AE258" s="102">
        <v>1.57</v>
      </c>
      <c r="AF258" s="102">
        <v>2.32</v>
      </c>
      <c r="AG258" s="102">
        <v>16.7</v>
      </c>
      <c r="AH258" s="102">
        <v>40.9</v>
      </c>
      <c r="AI258" s="102">
        <v>13.639999999999999</v>
      </c>
      <c r="AJ258" s="102">
        <v>8.6</v>
      </c>
      <c r="AK258" s="102">
        <v>3.8</v>
      </c>
      <c r="AL258" s="113">
        <v>2080.0</v>
      </c>
      <c r="AM258" s="114">
        <v>0.6</v>
      </c>
      <c r="AN258" s="102">
        <v>0.71</v>
      </c>
      <c r="AO258" s="115">
        <f t="shared" si="9"/>
        <v>-13.7313172</v>
      </c>
      <c r="AP258" s="116">
        <f t="shared" si="10"/>
        <v>11.61919827</v>
      </c>
      <c r="AQ258" s="117">
        <f t="shared" si="11"/>
        <v>61.67621398</v>
      </c>
      <c r="AR258" s="103">
        <f t="array" ref="AR258">INDEX(Historical!$C$7:$C$1381,MATCH(B258,Historical!$B$7:$B$1403,0))*IF(AH258="n/a",1.03,IF(AH258&lt;0,1.01,IF(AH258&gt;10,1.1,(1+AH258/100))))</f>
        <v>1.617</v>
      </c>
      <c r="AS258" s="112">
        <f t="shared" si="12"/>
        <v>1.7787</v>
      </c>
      <c r="AT258" s="112">
        <f t="shared" ref="AT258:AV258" si="266">IF($AK258="n/a",1.03*AS258,IF($AK258&lt;0,1.01*AS258,IF($AK258&gt;10,1.1*AS258,(1+$AK258/100)*AS258)))</f>
        <v>1.8462906</v>
      </c>
      <c r="AU258" s="112">
        <f t="shared" si="266"/>
        <v>1.916449643</v>
      </c>
      <c r="AV258" s="112">
        <f t="shared" si="266"/>
        <v>1.989274729</v>
      </c>
      <c r="AW258" s="103">
        <f t="shared" si="14"/>
        <v>9.147714972</v>
      </c>
      <c r="AX258" s="118">
        <f t="shared" si="15"/>
        <v>18.60047778</v>
      </c>
      <c r="AY258" s="119">
        <v>0.94</v>
      </c>
      <c r="AZ258" s="114">
        <v>-2.36</v>
      </c>
      <c r="BA258" s="114">
        <v>-34.61</v>
      </c>
      <c r="BB258" s="114">
        <v>-20.44</v>
      </c>
      <c r="BC258" s="114">
        <v>-25.430000000000003</v>
      </c>
      <c r="BD258" s="72"/>
      <c r="BE258" s="17">
        <v>2007.0</v>
      </c>
      <c r="BF258" s="17">
        <f t="shared" si="16"/>
        <v>1</v>
      </c>
      <c r="BG258" s="120">
        <v>8.1</v>
      </c>
      <c r="BH258" s="108"/>
    </row>
    <row r="259" ht="11.25" customHeight="1">
      <c r="A259" s="55" t="s">
        <v>1108</v>
      </c>
      <c r="B259" s="99" t="s">
        <v>1109</v>
      </c>
      <c r="C259" s="100" t="s">
        <v>136</v>
      </c>
      <c r="D259" s="100" t="s">
        <v>153</v>
      </c>
      <c r="E259" s="101">
        <v>10.0</v>
      </c>
      <c r="F259" s="58">
        <v>386.0</v>
      </c>
      <c r="G259" s="58" t="s">
        <v>121</v>
      </c>
      <c r="H259" s="58" t="s">
        <v>121</v>
      </c>
      <c r="I259" s="150">
        <v>34.94</v>
      </c>
      <c r="J259" s="103">
        <f t="shared" si="2"/>
        <v>3.091013165</v>
      </c>
      <c r="K259" s="104">
        <v>0.27</v>
      </c>
      <c r="L259" s="73">
        <v>4.0</v>
      </c>
      <c r="M259" s="23">
        <f t="shared" si="3"/>
        <v>1.08</v>
      </c>
      <c r="N259" s="105" t="s">
        <v>143</v>
      </c>
      <c r="O259" s="106">
        <v>0.26</v>
      </c>
      <c r="P259" s="107">
        <v>43811.0</v>
      </c>
      <c r="Q259" s="107">
        <v>43829.0</v>
      </c>
      <c r="R259" s="23">
        <f t="shared" si="4"/>
        <v>3.846153846</v>
      </c>
      <c r="S259" s="108">
        <f t="array" ref="S259">IF(INDEX(Historical!$D$7:$D$1379,MATCH(B259,Historical!$B$7:$B$1403,0))=0,"n/a",(INDEX(Historical!$C$7:$C$1381,MATCH(B259,Historical!$B$7:$B$1403,0))/INDEX(Historical!$D$7:$D$1379,MATCH(B259,Historical!$B$7:$B$1403,0))-1)*100)</f>
        <v>8.333333333</v>
      </c>
      <c r="T259" s="108">
        <f t="array" ref="T259">IF(INDEX(Historical!$F$7:$F$1372,MATCH(B259,Historical!$B$7:$B$1403,0))=0,"n/a",((INDEX(Historical!$C$7:$C$1381,MATCH(B259,Historical!$B$7:$B$1403,0))/INDEX(Historical!$F$7:$F$1372,MATCH(B259,Historical!$B$7:$B$1403,0)))^(1/3)-1)*100)</f>
        <v>13.21534927</v>
      </c>
      <c r="U259" s="108">
        <f t="array" ref="U259">IF(INDEX(Historical!$H$7:$H$1372,MATCH(B259,Historical!$B$7:$B$1403,0))=0,"n/a",((INDEX(Historical!$C$7:$C$1381,MATCH(B259,Historical!$B$7:$B$1403,0))/INDEX(Historical!$H$7:$H$1372,MATCH(B259,Historical!$B$7:$B$1403,0)))^(1/5)-1)*100)</f>
        <v>12.13169453</v>
      </c>
      <c r="V259" s="108">
        <f t="array" ref="V259">IF(INDEX(Historical!$O$7:$O$1372,MATCH(B259,Historical!$B$7:$B$1403,0))=0,"n/a",((INDEX(Historical!$C$7:$C$1381,MATCH(B259,Historical!$B$7:$B$1403,0))/INDEX(Historical!$O$7:$O$1372,MATCH(B259,Historical!$B$7:$B$1403,0)))^(1/10)-1)*100)</f>
        <v>8.657965368</v>
      </c>
      <c r="W259" s="109">
        <f t="shared" si="5"/>
        <v>1.401217724</v>
      </c>
      <c r="X259" s="110">
        <f t="shared" si="6"/>
        <v>0.8727837791</v>
      </c>
      <c r="Y259" s="133"/>
      <c r="Z259" s="103">
        <f t="shared" si="7"/>
        <v>37.37024221</v>
      </c>
      <c r="AA259" s="112">
        <f t="shared" si="8"/>
        <v>12.0899654</v>
      </c>
      <c r="AB259" s="73">
        <v>12.0</v>
      </c>
      <c r="AC259" s="102">
        <v>2.89</v>
      </c>
      <c r="AD259" s="102">
        <v>1.21</v>
      </c>
      <c r="AE259" s="102">
        <v>5.38</v>
      </c>
      <c r="AF259" s="102">
        <v>1.99</v>
      </c>
      <c r="AG259" s="102">
        <v>15.9</v>
      </c>
      <c r="AH259" s="102">
        <v>26.6</v>
      </c>
      <c r="AI259" s="102">
        <v>3.42</v>
      </c>
      <c r="AJ259" s="102">
        <v>13.900000000000002</v>
      </c>
      <c r="AK259" s="102">
        <v>10.0</v>
      </c>
      <c r="AL259" s="113">
        <v>795.23</v>
      </c>
      <c r="AM259" s="114">
        <v>3.0</v>
      </c>
      <c r="AN259" s="102">
        <v>0.0</v>
      </c>
      <c r="AO259" s="115">
        <f t="shared" si="9"/>
        <v>3.132742297</v>
      </c>
      <c r="AP259" s="116">
        <f t="shared" si="10"/>
        <v>15.22270769</v>
      </c>
      <c r="AQ259" s="117">
        <f t="shared" si="11"/>
        <v>3.406492686</v>
      </c>
      <c r="AR259" s="103">
        <f t="array" ref="AR259">INDEX(Historical!$C$7:$C$1381,MATCH(B259,Historical!$B$7:$B$1403,0))*IF(AH259="n/a",1.03,IF(AH259&lt;0,1.01,IF(AH259&gt;10,1.1,(1+AH259/100))))</f>
        <v>1.144</v>
      </c>
      <c r="AS259" s="112">
        <f t="shared" si="12"/>
        <v>1.1831248</v>
      </c>
      <c r="AT259" s="112">
        <f t="shared" ref="AT259:AV259" si="267">IF($AK259="n/a",1.03*AS259,IF($AK259&lt;0,1.01*AS259,IF($AK259&gt;10,1.1*AS259,(1+$AK259/100)*AS259)))</f>
        <v>1.30143728</v>
      </c>
      <c r="AU259" s="112">
        <f t="shared" si="267"/>
        <v>1.431581008</v>
      </c>
      <c r="AV259" s="112">
        <f t="shared" si="267"/>
        <v>1.574739109</v>
      </c>
      <c r="AW259" s="103">
        <f t="shared" si="14"/>
        <v>6.634882197</v>
      </c>
      <c r="AX259" s="118">
        <f t="shared" si="15"/>
        <v>18.98935946</v>
      </c>
      <c r="AY259" s="119">
        <v>0.46</v>
      </c>
      <c r="AZ259" s="114">
        <v>9.19</v>
      </c>
      <c r="BA259" s="114">
        <v>-17.98</v>
      </c>
      <c r="BB259" s="114">
        <v>-12.97</v>
      </c>
      <c r="BC259" s="114">
        <v>-7.630000000000001</v>
      </c>
      <c r="BD259" s="42"/>
      <c r="BE259" s="17">
        <v>2010.0</v>
      </c>
      <c r="BF259" s="17">
        <f t="shared" si="16"/>
        <v>0</v>
      </c>
      <c r="BG259" s="120">
        <v>1.7999999999999998</v>
      </c>
      <c r="BH259" s="15"/>
    </row>
    <row r="260" ht="11.25" customHeight="1">
      <c r="A260" s="155" t="s">
        <v>1110</v>
      </c>
      <c r="B260" s="99" t="s">
        <v>1111</v>
      </c>
      <c r="C260" s="100" t="s">
        <v>136</v>
      </c>
      <c r="D260" s="100" t="s">
        <v>391</v>
      </c>
      <c r="E260" s="101">
        <v>10.0</v>
      </c>
      <c r="F260" s="58">
        <v>375.0</v>
      </c>
      <c r="G260" s="58" t="s">
        <v>168</v>
      </c>
      <c r="H260" s="58" t="s">
        <v>168</v>
      </c>
      <c r="I260" s="150">
        <v>25.42</v>
      </c>
      <c r="J260" s="103">
        <f t="shared" si="2"/>
        <v>3.619197482</v>
      </c>
      <c r="K260" s="104">
        <v>0.23</v>
      </c>
      <c r="L260" s="73">
        <v>4.0</v>
      </c>
      <c r="M260" s="23">
        <f t="shared" si="3"/>
        <v>0.92</v>
      </c>
      <c r="N260" s="105" t="s">
        <v>169</v>
      </c>
      <c r="O260" s="106">
        <v>0.22</v>
      </c>
      <c r="P260" s="107">
        <v>43775.0</v>
      </c>
      <c r="Q260" s="107">
        <v>43790.0</v>
      </c>
      <c r="R260" s="23">
        <f t="shared" si="4"/>
        <v>4.545454545</v>
      </c>
      <c r="S260" s="108">
        <f t="array" ref="S260">IF(INDEX(Historical!$D$7:$D$1379,MATCH(B260,Historical!$B$7:$B$1403,0))=0,"n/a",(INDEX(Historical!$C$7:$C$1381,MATCH(B260,Historical!$B$7:$B$1403,0))/INDEX(Historical!$D$7:$D$1379,MATCH(B260,Historical!$B$7:$B$1403,0))-1)*100)</f>
        <v>5.952380952</v>
      </c>
      <c r="T260" s="108">
        <f t="array" ref="T260">IF(INDEX(Historical!$F$7:$F$1372,MATCH(B260,Historical!$B$7:$B$1403,0))=0,"n/a",((INDEX(Historical!$C$7:$C$1381,MATCH(B260,Historical!$B$7:$B$1403,0))/INDEX(Historical!$F$7:$F$1372,MATCH(B260,Historical!$B$7:$B$1403,0)))^(1/3)-1)*100)</f>
        <v>7.321278261</v>
      </c>
      <c r="U260" s="108">
        <f t="array" ref="U260">IF(INDEX(Historical!$H$7:$H$1372,MATCH(B260,Historical!$B$7:$B$1403,0))=0,"n/a",((INDEX(Historical!$C$7:$C$1381,MATCH(B260,Historical!$B$7:$B$1403,0))/INDEX(Historical!$H$7:$H$1372,MATCH(B260,Historical!$B$7:$B$1403,0)))^(1/5)-1)*100)</f>
        <v>8.205105113</v>
      </c>
      <c r="V260" s="108" t="str">
        <f t="array" ref="V260">IF(INDEX(Historical!$O$7:$O$1372,MATCH(B260,Historical!$B$7:$B$1403,0))=0,"n/a",((INDEX(Historical!$C$7:$C$1381,MATCH(B260,Historical!$B$7:$B$1403,0))/INDEX(Historical!$O$7:$O$1372,MATCH(B260,Historical!$B$7:$B$1403,0)))^(1/10)-1)*100)</f>
        <v>n/a</v>
      </c>
      <c r="W260" s="109" t="str">
        <f t="shared" si="5"/>
        <v>n/a</v>
      </c>
      <c r="X260" s="110">
        <f t="shared" si="6"/>
        <v>1.262323864</v>
      </c>
      <c r="Y260" s="159"/>
      <c r="Z260" s="103">
        <f t="shared" si="7"/>
        <v>41.07142857</v>
      </c>
      <c r="AA260" s="112">
        <f t="shared" si="8"/>
        <v>11.34821429</v>
      </c>
      <c r="AB260" s="73">
        <v>12.0</v>
      </c>
      <c r="AC260" s="102">
        <v>2.24</v>
      </c>
      <c r="AD260" s="102">
        <v>2.84</v>
      </c>
      <c r="AE260" s="102">
        <v>3.33</v>
      </c>
      <c r="AF260" s="102">
        <v>0.95</v>
      </c>
      <c r="AG260" s="102">
        <v>8.7</v>
      </c>
      <c r="AH260" s="102">
        <v>14.099999999999998</v>
      </c>
      <c r="AI260" s="102">
        <v>6.93</v>
      </c>
      <c r="AJ260" s="102">
        <v>6.5</v>
      </c>
      <c r="AK260" s="102">
        <v>4.0</v>
      </c>
      <c r="AL260" s="113">
        <v>248.61</v>
      </c>
      <c r="AM260" s="114">
        <v>2.4</v>
      </c>
      <c r="AN260" s="102">
        <v>0.0</v>
      </c>
      <c r="AO260" s="115">
        <f t="shared" si="9"/>
        <v>0.4760883096</v>
      </c>
      <c r="AP260" s="116">
        <f t="shared" si="10"/>
        <v>11.8243026</v>
      </c>
      <c r="AQ260" s="117">
        <f t="shared" si="11"/>
        <v>-30.77956766</v>
      </c>
      <c r="AR260" s="103">
        <f t="array" ref="AR260">INDEX(Historical!$C$7:$C$1381,MATCH(B260,Historical!$B$7:$B$1403,0))*IF(AH260="n/a",1.03,IF(AH260&lt;0,1.01,IF(AH260&gt;10,1.1,(1+AH260/100))))</f>
        <v>0.979</v>
      </c>
      <c r="AS260" s="112">
        <f t="shared" si="12"/>
        <v>1.0468447</v>
      </c>
      <c r="AT260" s="112">
        <f t="shared" ref="AT260:AV260" si="268">IF($AK260="n/a",1.03*AS260,IF($AK260&lt;0,1.01*AS260,IF($AK260&gt;10,1.1*AS260,(1+$AK260/100)*AS260)))</f>
        <v>1.088718488</v>
      </c>
      <c r="AU260" s="112">
        <f t="shared" si="268"/>
        <v>1.132267228</v>
      </c>
      <c r="AV260" s="112">
        <f t="shared" si="268"/>
        <v>1.177557917</v>
      </c>
      <c r="AW260" s="103">
        <f t="shared" si="14"/>
        <v>5.424388332</v>
      </c>
      <c r="AX260" s="118">
        <f t="shared" si="15"/>
        <v>21.33905717</v>
      </c>
      <c r="AY260" s="119">
        <v>0.65</v>
      </c>
      <c r="AZ260" s="114">
        <v>-0.9299999999999999</v>
      </c>
      <c r="BA260" s="114">
        <v>-21.66</v>
      </c>
      <c r="BB260" s="114">
        <v>-16.11</v>
      </c>
      <c r="BC260" s="114">
        <v>-12.08</v>
      </c>
      <c r="BD260" s="42"/>
      <c r="BE260" s="17">
        <v>2010.0</v>
      </c>
      <c r="BF260" s="17">
        <f t="shared" si="16"/>
        <v>0</v>
      </c>
      <c r="BG260" s="120">
        <v>1.0</v>
      </c>
      <c r="BH260" s="55"/>
    </row>
    <row r="261" ht="11.25" customHeight="1">
      <c r="A261" s="155" t="s">
        <v>1112</v>
      </c>
      <c r="B261" s="99" t="s">
        <v>1113</v>
      </c>
      <c r="C261" s="100" t="s">
        <v>272</v>
      </c>
      <c r="D261" s="100" t="s">
        <v>273</v>
      </c>
      <c r="E261" s="101">
        <v>10.0</v>
      </c>
      <c r="F261" s="58">
        <v>346.0</v>
      </c>
      <c r="G261" s="58" t="s">
        <v>121</v>
      </c>
      <c r="H261" s="58" t="s">
        <v>120</v>
      </c>
      <c r="I261" s="150">
        <v>52.06</v>
      </c>
      <c r="J261" s="103">
        <f t="shared" si="2"/>
        <v>5.186323473</v>
      </c>
      <c r="K261" s="104">
        <v>0.675</v>
      </c>
      <c r="L261" s="73">
        <v>4.0</v>
      </c>
      <c r="M261" s="23">
        <f t="shared" si="3"/>
        <v>2.7</v>
      </c>
      <c r="N261" s="105" t="s">
        <v>409</v>
      </c>
      <c r="O261" s="106">
        <v>0.655</v>
      </c>
      <c r="P261" s="146">
        <v>43538.0</v>
      </c>
      <c r="Q261" s="146">
        <v>43553.0</v>
      </c>
      <c r="R261" s="23">
        <f t="shared" si="4"/>
        <v>3.053435115</v>
      </c>
      <c r="S261" s="108">
        <f t="array" ref="S261">IF(INDEX(Historical!$D$7:$D$1379,MATCH(B261,Historical!$B$7:$B$1403,0))=0,"n/a",(INDEX(Historical!$C$7:$C$1381,MATCH(B261,Historical!$B$7:$B$1403,0))/INDEX(Historical!$D$7:$D$1379,MATCH(B261,Historical!$B$7:$B$1403,0))-1)*100)</f>
        <v>3.053435115</v>
      </c>
      <c r="T261" s="108">
        <f t="array" ref="T261">IF(INDEX(Historical!$F$7:$F$1372,MATCH(B261,Historical!$B$7:$B$1403,0))=0,"n/a",((INDEX(Historical!$C$7:$C$1381,MATCH(B261,Historical!$B$7:$B$1403,0))/INDEX(Historical!$F$7:$F$1372,MATCH(B261,Historical!$B$7:$B$1403,0)))^(1/3)-1)*100)</f>
        <v>4.294707162</v>
      </c>
      <c r="U261" s="108">
        <f t="array" ref="U261">IF(INDEX(Historical!$H$7:$H$1372,MATCH(B261,Historical!$B$7:$B$1403,0))=0,"n/a",((INDEX(Historical!$C$7:$C$1381,MATCH(B261,Historical!$B$7:$B$1403,0))/INDEX(Historical!$H$7:$H$1372,MATCH(B261,Historical!$B$7:$B$1403,0)))^(1/5)-1)*100)</f>
        <v>4.563955259</v>
      </c>
      <c r="V261" s="108">
        <f t="array" ref="V261">IF(INDEX(Historical!$O$7:$O$1372,MATCH(B261,Historical!$B$7:$B$1403,0))=0,"n/a",((INDEX(Historical!$C$7:$C$1381,MATCH(B261,Historical!$B$7:$B$1403,0))/INDEX(Historical!$O$7:$O$1372,MATCH(B261,Historical!$B$7:$B$1403,0)))^(1/10)-1)*100)</f>
        <v>4.984592684</v>
      </c>
      <c r="W261" s="109">
        <f t="shared" si="5"/>
        <v>0.9156124779</v>
      </c>
      <c r="X261" s="110" t="str">
        <f t="shared" si="6"/>
        <v>n/a</v>
      </c>
      <c r="Y261" s="163"/>
      <c r="Z261" s="103">
        <f t="shared" si="7"/>
        <v>80.35714286</v>
      </c>
      <c r="AA261" s="112">
        <f t="shared" si="8"/>
        <v>15.49404762</v>
      </c>
      <c r="AB261" s="73">
        <v>12.0</v>
      </c>
      <c r="AC261" s="102">
        <v>3.36</v>
      </c>
      <c r="AD261" s="102">
        <v>2.66</v>
      </c>
      <c r="AE261" s="102">
        <v>4.82</v>
      </c>
      <c r="AF261" s="156">
        <v>55.98</v>
      </c>
      <c r="AG261" s="156">
        <v>-69.8</v>
      </c>
      <c r="AH261" s="102">
        <v>3.8</v>
      </c>
      <c r="AI261" s="102">
        <v>3.8</v>
      </c>
      <c r="AJ261" s="102">
        <v>-11.1</v>
      </c>
      <c r="AK261" s="102">
        <v>5.84</v>
      </c>
      <c r="AL261" s="113">
        <v>3190.0</v>
      </c>
      <c r="AM261" s="114">
        <v>0.2</v>
      </c>
      <c r="AN261" s="160">
        <v>63.87</v>
      </c>
      <c r="AO261" s="115">
        <f t="shared" si="9"/>
        <v>-5.743768887</v>
      </c>
      <c r="AP261" s="116">
        <f t="shared" si="10"/>
        <v>9.750278732</v>
      </c>
      <c r="AQ261" s="117">
        <f t="shared" si="11"/>
        <v>520.8799439</v>
      </c>
      <c r="AR261" s="103">
        <f t="array" ref="AR261">INDEX(Historical!$C$7:$C$1381,MATCH(B261,Historical!$B$7:$B$1403,0))*IF(AH261="n/a",1.03,IF(AH261&lt;0,1.01,IF(AH261&gt;10,1.1,(1+AH261/100))))</f>
        <v>2.8026</v>
      </c>
      <c r="AS261" s="112">
        <f t="shared" si="12"/>
        <v>2.9090988</v>
      </c>
      <c r="AT261" s="112">
        <f t="shared" ref="AT261:AV261" si="269">IF($AK261="n/a",1.03*AS261,IF($AK261&lt;0,1.01*AS261,IF($AK261&gt;10,1.1*AS261,(1+$AK261/100)*AS261)))</f>
        <v>3.07899017</v>
      </c>
      <c r="AU261" s="112">
        <f t="shared" si="269"/>
        <v>3.258803196</v>
      </c>
      <c r="AV261" s="112">
        <f t="shared" si="269"/>
        <v>3.449117302</v>
      </c>
      <c r="AW261" s="103">
        <f t="shared" si="14"/>
        <v>15.49860947</v>
      </c>
      <c r="AX261" s="118">
        <f t="shared" si="15"/>
        <v>29.77066744</v>
      </c>
      <c r="AY261" s="119">
        <v>1.37</v>
      </c>
      <c r="AZ261" s="114">
        <v>98.4</v>
      </c>
      <c r="BA261" s="114">
        <v>-4.4799999999999995</v>
      </c>
      <c r="BB261" s="114">
        <v>42.39</v>
      </c>
      <c r="BC261" s="114">
        <v>33.910000000000004</v>
      </c>
      <c r="BD261" s="42"/>
      <c r="BE261" s="17">
        <v>2010.0</v>
      </c>
      <c r="BF261" s="17">
        <f t="shared" si="16"/>
        <v>0</v>
      </c>
      <c r="BG261" s="120">
        <v>1.0</v>
      </c>
      <c r="BH261" s="15"/>
    </row>
    <row r="262" ht="11.25" customHeight="1">
      <c r="A262" s="155" t="s">
        <v>1114</v>
      </c>
      <c r="B262" s="99" t="s">
        <v>1115</v>
      </c>
      <c r="C262" s="100" t="s">
        <v>136</v>
      </c>
      <c r="D262" s="100" t="s">
        <v>137</v>
      </c>
      <c r="E262" s="101">
        <v>15.0</v>
      </c>
      <c r="F262" s="58">
        <v>270.0</v>
      </c>
      <c r="G262" s="58" t="s">
        <v>168</v>
      </c>
      <c r="H262" s="58" t="s">
        <v>168</v>
      </c>
      <c r="I262" s="150">
        <v>118.54</v>
      </c>
      <c r="J262" s="103">
        <f t="shared" si="2"/>
        <v>2.193352455</v>
      </c>
      <c r="K262" s="104">
        <v>0.65</v>
      </c>
      <c r="L262" s="73">
        <v>4.0</v>
      </c>
      <c r="M262" s="23">
        <f t="shared" si="3"/>
        <v>2.6</v>
      </c>
      <c r="N262" s="105" t="s">
        <v>179</v>
      </c>
      <c r="O262" s="106">
        <v>0.6</v>
      </c>
      <c r="P262" s="107">
        <v>43811.0</v>
      </c>
      <c r="Q262" s="107">
        <v>43825.0</v>
      </c>
      <c r="R262" s="23">
        <f t="shared" si="4"/>
        <v>8.333333333</v>
      </c>
      <c r="S262" s="108">
        <f t="array" ref="S262">IF(INDEX(Historical!$D$7:$D$1379,MATCH(B262,Historical!$B$7:$B$1403,0))=0,"n/a",(INDEX(Historical!$C$7:$C$1381,MATCH(B262,Historical!$B$7:$B$1403,0))/INDEX(Historical!$D$7:$D$1379,MATCH(B262,Historical!$B$7:$B$1403,0))-1)*100)</f>
        <v>10.36036036</v>
      </c>
      <c r="T262" s="108">
        <f t="array" ref="T262">IF(INDEX(Historical!$F$7:$F$1372,MATCH(B262,Historical!$B$7:$B$1403,0))=0,"n/a",((INDEX(Historical!$C$7:$C$1381,MATCH(B262,Historical!$B$7:$B$1403,0))/INDEX(Historical!$F$7:$F$1372,MATCH(B262,Historical!$B$7:$B$1403,0)))^(1/3)-1)*100)</f>
        <v>9.228527339</v>
      </c>
      <c r="U262" s="108">
        <f t="array" ref="U262">IF(INDEX(Historical!$H$7:$H$1372,MATCH(B262,Historical!$B$7:$B$1403,0))=0,"n/a",((INDEX(Historical!$C$7:$C$1381,MATCH(B262,Historical!$B$7:$B$1403,0))/INDEX(Historical!$H$7:$H$1372,MATCH(B262,Historical!$B$7:$B$1403,0)))^(1/5)-1)*100)</f>
        <v>10.0181909</v>
      </c>
      <c r="V262" s="108">
        <f t="array" ref="V262">IF(INDEX(Historical!$O$7:$O$1372,MATCH(B262,Historical!$B$7:$B$1403,0))=0,"n/a",((INDEX(Historical!$C$7:$C$1381,MATCH(B262,Historical!$B$7:$B$1403,0))/INDEX(Historical!$O$7:$O$1372,MATCH(B262,Historical!$B$7:$B$1403,0)))^(1/10)-1)*100)</f>
        <v>12.56684193</v>
      </c>
      <c r="W262" s="109">
        <f t="shared" si="5"/>
        <v>0.7971924017</v>
      </c>
      <c r="X262" s="110">
        <f t="shared" si="6"/>
        <v>33.39396966</v>
      </c>
      <c r="Y262" s="133"/>
      <c r="Z262" s="103">
        <f t="shared" si="7"/>
        <v>24.80916031</v>
      </c>
      <c r="AA262" s="112">
        <f t="shared" si="8"/>
        <v>11.3110687</v>
      </c>
      <c r="AB262" s="73">
        <v>12.0</v>
      </c>
      <c r="AC262" s="102">
        <v>10.48</v>
      </c>
      <c r="AD262" s="102" t="s">
        <v>128</v>
      </c>
      <c r="AE262" s="102">
        <v>0.96</v>
      </c>
      <c r="AF262" s="102">
        <v>1.52</v>
      </c>
      <c r="AG262" s="102">
        <v>14.099999999999998</v>
      </c>
      <c r="AH262" s="102">
        <v>5.8999999999999995</v>
      </c>
      <c r="AI262" s="102">
        <v>7.95</v>
      </c>
      <c r="AJ262" s="156">
        <v>0.3</v>
      </c>
      <c r="AK262" s="156">
        <v>-1.0999999999999999</v>
      </c>
      <c r="AL262" s="113">
        <v>4690.0</v>
      </c>
      <c r="AM262" s="114">
        <v>0.5</v>
      </c>
      <c r="AN262" s="102">
        <v>0.22</v>
      </c>
      <c r="AO262" s="115">
        <f t="shared" si="9"/>
        <v>0.9004746514</v>
      </c>
      <c r="AP262" s="116">
        <f t="shared" si="10"/>
        <v>12.21154335</v>
      </c>
      <c r="AQ262" s="117">
        <f t="shared" si="11"/>
        <v>-12.58572599</v>
      </c>
      <c r="AR262" s="103">
        <f t="array" ref="AR262">INDEX(Historical!$C$7:$C$1381,MATCH(B262,Historical!$B$7:$B$1403,0))*IF(AH262="n/a",1.03,IF(AH262&lt;0,1.01,IF(AH262&gt;10,1.1,(1+AH262/100))))</f>
        <v>2.59455</v>
      </c>
      <c r="AS262" s="112">
        <f t="shared" si="12"/>
        <v>2.800816725</v>
      </c>
      <c r="AT262" s="112">
        <f t="shared" ref="AT262:AV262" si="270">IF($AK262="n/a",1.03*AS262,IF($AK262&lt;0,1.01*AS262,IF($AK262&gt;10,1.1*AS262,(1+$AK262/100)*AS262)))</f>
        <v>2.828824892</v>
      </c>
      <c r="AU262" s="112">
        <f t="shared" si="270"/>
        <v>2.857113141</v>
      </c>
      <c r="AV262" s="112">
        <f t="shared" si="270"/>
        <v>2.885684273</v>
      </c>
      <c r="AW262" s="103">
        <f t="shared" si="14"/>
        <v>13.96698903</v>
      </c>
      <c r="AX262" s="118">
        <f t="shared" si="15"/>
        <v>11.78251141</v>
      </c>
      <c r="AY262" s="119">
        <v>0.52</v>
      </c>
      <c r="AZ262" s="114">
        <v>6.74</v>
      </c>
      <c r="BA262" s="114">
        <v>-18.08</v>
      </c>
      <c r="BB262" s="114">
        <v>-13.52</v>
      </c>
      <c r="BC262" s="114">
        <v>-9.229999999999999</v>
      </c>
      <c r="BD262" s="42"/>
      <c r="BE262" s="17">
        <v>2006.0</v>
      </c>
      <c r="BF262" s="17">
        <f t="shared" si="16"/>
        <v>1</v>
      </c>
      <c r="BG262" s="120">
        <v>3.4000000000000004</v>
      </c>
      <c r="BH262" s="55"/>
    </row>
    <row r="263" ht="11.25" customHeight="1">
      <c r="A263" s="55" t="s">
        <v>1116</v>
      </c>
      <c r="B263" s="99" t="s">
        <v>1117</v>
      </c>
      <c r="C263" s="100" t="s">
        <v>296</v>
      </c>
      <c r="D263" s="100" t="s">
        <v>830</v>
      </c>
      <c r="E263" s="101">
        <v>10.0</v>
      </c>
      <c r="F263" s="58">
        <v>373.0</v>
      </c>
      <c r="G263" s="58" t="s">
        <v>168</v>
      </c>
      <c r="H263" s="58" t="s">
        <v>168</v>
      </c>
      <c r="I263" s="150">
        <v>75.41</v>
      </c>
      <c r="J263" s="103">
        <f t="shared" si="2"/>
        <v>2.121734518</v>
      </c>
      <c r="K263" s="104">
        <v>0.4</v>
      </c>
      <c r="L263" s="73">
        <v>4.0</v>
      </c>
      <c r="M263" s="23">
        <f t="shared" si="3"/>
        <v>1.6</v>
      </c>
      <c r="N263" s="105" t="s">
        <v>792</v>
      </c>
      <c r="O263" s="106">
        <v>0.39</v>
      </c>
      <c r="P263" s="107">
        <v>43762.0</v>
      </c>
      <c r="Q263" s="107">
        <v>43777.0</v>
      </c>
      <c r="R263" s="23">
        <f t="shared" si="4"/>
        <v>2.564102564</v>
      </c>
      <c r="S263" s="108">
        <f t="array" ref="S263">IF(INDEX(Historical!$D$7:$D$1379,MATCH(B263,Historical!$B$7:$B$1403,0))=0,"n/a",(INDEX(Historical!$C$7:$C$1381,MATCH(B263,Historical!$B$7:$B$1403,0))/INDEX(Historical!$D$7:$D$1379,MATCH(B263,Historical!$B$7:$B$1403,0))-1)*100)</f>
        <v>4.666666667</v>
      </c>
      <c r="T263" s="108">
        <f t="array" ref="T263">IF(INDEX(Historical!$F$7:$F$1372,MATCH(B263,Historical!$B$7:$B$1403,0))=0,"n/a",((INDEX(Historical!$C$7:$C$1381,MATCH(B263,Historical!$B$7:$B$1403,0))/INDEX(Historical!$F$7:$F$1372,MATCH(B263,Historical!$B$7:$B$1403,0)))^(1/3)-1)*100)</f>
        <v>7.607622409</v>
      </c>
      <c r="U263" s="108">
        <f t="array" ref="U263">IF(INDEX(Historical!$H$7:$H$1372,MATCH(B263,Historical!$B$7:$B$1403,0))=0,"n/a",((INDEX(Historical!$C$7:$C$1381,MATCH(B263,Historical!$B$7:$B$1403,0))/INDEX(Historical!$H$7:$H$1372,MATCH(B263,Historical!$B$7:$B$1403,0)))^(1/5)-1)*100)</f>
        <v>10.33814641</v>
      </c>
      <c r="V263" s="108">
        <f t="array" ref="V263">IF(INDEX(Historical!$O$7:$O$1372,MATCH(B263,Historical!$B$7:$B$1403,0))=0,"n/a",((INDEX(Historical!$C$7:$C$1381,MATCH(B263,Historical!$B$7:$B$1403,0))/INDEX(Historical!$O$7:$O$1372,MATCH(B263,Historical!$B$7:$B$1403,0)))^(1/10)-1)*100)</f>
        <v>18.81579059</v>
      </c>
      <c r="W263" s="109">
        <f t="shared" si="5"/>
        <v>0.5494399163</v>
      </c>
      <c r="X263" s="110" t="str">
        <f t="shared" si="6"/>
        <v>n/a</v>
      </c>
      <c r="Y263" s="147"/>
      <c r="Z263" s="103">
        <f t="shared" si="7"/>
        <v>51.94805195</v>
      </c>
      <c r="AA263" s="112">
        <f t="shared" si="8"/>
        <v>24.48376623</v>
      </c>
      <c r="AB263" s="73">
        <v>7.0</v>
      </c>
      <c r="AC263" s="102">
        <v>3.08</v>
      </c>
      <c r="AD263" s="102">
        <v>4.01</v>
      </c>
      <c r="AE263" s="102">
        <v>0.52</v>
      </c>
      <c r="AF263" s="102">
        <v>1.97</v>
      </c>
      <c r="AG263" s="102">
        <v>8.4</v>
      </c>
      <c r="AH263" s="102">
        <v>-71.39999999999999</v>
      </c>
      <c r="AI263" s="102">
        <v>14.35</v>
      </c>
      <c r="AJ263" s="102">
        <v>-5.6000000000000005</v>
      </c>
      <c r="AK263" s="102">
        <v>6.1</v>
      </c>
      <c r="AL263" s="113">
        <v>4260.0</v>
      </c>
      <c r="AM263" s="114">
        <v>0.8999999999999999</v>
      </c>
      <c r="AN263" s="102">
        <v>0.87</v>
      </c>
      <c r="AO263" s="115">
        <f t="shared" si="9"/>
        <v>-12.02388531</v>
      </c>
      <c r="AP263" s="116">
        <f t="shared" si="10"/>
        <v>12.45988092</v>
      </c>
      <c r="AQ263" s="117">
        <f t="shared" si="11"/>
        <v>46.41344729</v>
      </c>
      <c r="AR263" s="103">
        <f t="array" ref="AR263">INDEX(Historical!$C$7:$C$1381,MATCH(B263,Historical!$B$7:$B$1403,0))*IF(AH263="n/a",1.03,IF(AH263&lt;0,1.01,IF(AH263&gt;10,1.1,(1+AH263/100))))</f>
        <v>1.5857</v>
      </c>
      <c r="AS263" s="112">
        <f t="shared" si="12"/>
        <v>1.74427</v>
      </c>
      <c r="AT263" s="112">
        <f t="shared" ref="AT263:AV263" si="271">IF($AK263="n/a",1.03*AS263,IF($AK263&lt;0,1.01*AS263,IF($AK263&gt;10,1.1*AS263,(1+$AK263/100)*AS263)))</f>
        <v>1.85067047</v>
      </c>
      <c r="AU263" s="112">
        <f t="shared" si="271"/>
        <v>1.963561369</v>
      </c>
      <c r="AV263" s="112">
        <f t="shared" si="271"/>
        <v>2.083338612</v>
      </c>
      <c r="AW263" s="103">
        <f t="shared" si="14"/>
        <v>9.227540451</v>
      </c>
      <c r="AX263" s="118">
        <f t="shared" si="15"/>
        <v>12.23649443</v>
      </c>
      <c r="AY263" s="119">
        <v>2.0</v>
      </c>
      <c r="AZ263" s="114">
        <v>79.33</v>
      </c>
      <c r="BA263" s="114">
        <v>-15.7</v>
      </c>
      <c r="BB263" s="114">
        <v>-4.130000000000001</v>
      </c>
      <c r="BC263" s="114">
        <v>21.01</v>
      </c>
      <c r="BD263" s="42"/>
      <c r="BE263" s="17">
        <v>2011.0</v>
      </c>
      <c r="BF263" s="17">
        <f t="shared" si="16"/>
        <v>0</v>
      </c>
      <c r="BG263" s="120">
        <v>3.4000000000000004</v>
      </c>
      <c r="BH263" s="15"/>
    </row>
    <row r="264" ht="11.25" customHeight="1">
      <c r="A264" s="155" t="s">
        <v>1118</v>
      </c>
      <c r="B264" s="99" t="s">
        <v>1119</v>
      </c>
      <c r="C264" s="100" t="s">
        <v>136</v>
      </c>
      <c r="D264" s="100" t="s">
        <v>153</v>
      </c>
      <c r="E264" s="101">
        <v>18.0</v>
      </c>
      <c r="F264" s="58">
        <v>183.0</v>
      </c>
      <c r="G264" s="58" t="s">
        <v>168</v>
      </c>
      <c r="H264" s="58" t="s">
        <v>168</v>
      </c>
      <c r="I264" s="150">
        <v>49.0</v>
      </c>
      <c r="J264" s="103">
        <f t="shared" si="2"/>
        <v>2.857142857</v>
      </c>
      <c r="K264" s="104">
        <v>0.7</v>
      </c>
      <c r="L264" s="73">
        <v>2.0</v>
      </c>
      <c r="M264" s="23">
        <f t="shared" si="3"/>
        <v>1.4</v>
      </c>
      <c r="N264" s="105" t="s">
        <v>1120</v>
      </c>
      <c r="O264" s="106">
        <v>0.65</v>
      </c>
      <c r="P264" s="107">
        <v>43629.0</v>
      </c>
      <c r="Q264" s="107">
        <v>43648.0</v>
      </c>
      <c r="R264" s="23">
        <f t="shared" si="4"/>
        <v>7.692307692</v>
      </c>
      <c r="S264" s="108">
        <f t="array" ref="S264">IF(INDEX(Historical!$D$7:$D$1379,MATCH(B264,Historical!$B$7:$B$1403,0))=0,"n/a",(INDEX(Historical!$C$7:$C$1381,MATCH(B264,Historical!$B$7:$B$1403,0))/INDEX(Historical!$D$7:$D$1379,MATCH(B264,Historical!$B$7:$B$1403,0))-1)*100)</f>
        <v>7.692307692</v>
      </c>
      <c r="T264" s="108">
        <f t="array" ref="T264">IF(INDEX(Historical!$F$7:$F$1372,MATCH(B264,Historical!$B$7:$B$1403,0))=0,"n/a",((INDEX(Historical!$C$7:$C$1381,MATCH(B264,Historical!$B$7:$B$1403,0))/INDEX(Historical!$F$7:$F$1372,MATCH(B264,Historical!$B$7:$B$1403,0)))^(1/3)-1)*100)</f>
        <v>18.09632142</v>
      </c>
      <c r="U264" s="108">
        <f t="array" ref="U264">IF(INDEX(Historical!$H$7:$H$1372,MATCH(B264,Historical!$B$7:$B$1403,0))=0,"n/a",((INDEX(Historical!$C$7:$C$1381,MATCH(B264,Historical!$B$7:$B$1403,0))/INDEX(Historical!$H$7:$H$1372,MATCH(B264,Historical!$B$7:$B$1403,0)))^(1/5)-1)*100)</f>
        <v>16.58506946</v>
      </c>
      <c r="V264" s="108">
        <f t="array" ref="V264">IF(INDEX(Historical!$O$7:$O$1372,MATCH(B264,Historical!$B$7:$B$1403,0))=0,"n/a",((INDEX(Historical!$C$7:$C$1381,MATCH(B264,Historical!$B$7:$B$1403,0))/INDEX(Historical!$O$7:$O$1372,MATCH(B264,Historical!$B$7:$B$1403,0)))^(1/10)-1)*100)</f>
        <v>17.67373388</v>
      </c>
      <c r="W264" s="109">
        <f t="shared" si="5"/>
        <v>0.9384021269</v>
      </c>
      <c r="X264" s="110" t="str">
        <f t="shared" si="6"/>
        <v>n/a</v>
      </c>
      <c r="Y264" s="99"/>
      <c r="Z264" s="103" t="str">
        <f t="shared" si="7"/>
        <v>n/a</v>
      </c>
      <c r="AA264" s="112" t="str">
        <f t="shared" si="8"/>
        <v>n/a</v>
      </c>
      <c r="AB264" s="73">
        <v>12.0</v>
      </c>
      <c r="AC264" s="102" t="s">
        <v>128</v>
      </c>
      <c r="AD264" s="102" t="s">
        <v>128</v>
      </c>
      <c r="AE264" s="102" t="s">
        <v>128</v>
      </c>
      <c r="AF264" s="102" t="s">
        <v>128</v>
      </c>
      <c r="AG264" s="102" t="s">
        <v>128</v>
      </c>
      <c r="AH264" s="102" t="s">
        <v>128</v>
      </c>
      <c r="AI264" s="102" t="s">
        <v>128</v>
      </c>
      <c r="AJ264" s="102" t="s">
        <v>128</v>
      </c>
      <c r="AK264" s="102" t="s">
        <v>128</v>
      </c>
      <c r="AL264" s="113" t="s">
        <v>128</v>
      </c>
      <c r="AM264" s="114" t="s">
        <v>128</v>
      </c>
      <c r="AN264" s="102" t="s">
        <v>128</v>
      </c>
      <c r="AO264" s="115" t="str">
        <f t="shared" si="9"/>
        <v>n/a</v>
      </c>
      <c r="AP264" s="116">
        <f t="shared" si="10"/>
        <v>19.44221232</v>
      </c>
      <c r="AQ264" s="117" t="str">
        <f t="shared" si="11"/>
        <v>n/a</v>
      </c>
      <c r="AR264" s="103">
        <f t="array" ref="AR264">INDEX(Historical!$C$7:$C$1381,MATCH(B264,Historical!$B$7:$B$1403,0))*IF(AH264="n/a",1.03,IF(AH264&lt;0,1.01,IF(AH264&gt;10,1.1,(1+AH264/100))))</f>
        <v>1.442</v>
      </c>
      <c r="AS264" s="112">
        <f t="shared" si="12"/>
        <v>1.48526</v>
      </c>
      <c r="AT264" s="112">
        <f t="shared" ref="AT264:AV264" si="272">IF($AK264="n/a",1.03*AS264,IF($AK264&lt;0,1.01*AS264,IF($AK264&gt;10,1.1*AS264,(1+$AK264/100)*AS264)))</f>
        <v>1.5298178</v>
      </c>
      <c r="AU264" s="112">
        <f t="shared" si="272"/>
        <v>1.575712334</v>
      </c>
      <c r="AV264" s="112">
        <f t="shared" si="272"/>
        <v>1.622983704</v>
      </c>
      <c r="AW264" s="103">
        <f t="shared" si="14"/>
        <v>7.655773838</v>
      </c>
      <c r="AX264" s="118">
        <f t="shared" si="15"/>
        <v>15.62402824</v>
      </c>
      <c r="AY264" s="119" t="s">
        <v>128</v>
      </c>
      <c r="AZ264" s="114" t="s">
        <v>128</v>
      </c>
      <c r="BA264" s="114" t="s">
        <v>128</v>
      </c>
      <c r="BB264" s="114" t="s">
        <v>128</v>
      </c>
      <c r="BC264" s="114" t="s">
        <v>128</v>
      </c>
      <c r="BD264" s="42" t="s">
        <v>112</v>
      </c>
      <c r="BE264" s="17">
        <v>2002.0</v>
      </c>
      <c r="BF264" s="17">
        <f t="shared" si="16"/>
        <v>1</v>
      </c>
      <c r="BG264" s="120" t="s">
        <v>128</v>
      </c>
      <c r="BH264" s="15"/>
    </row>
    <row r="265" ht="11.25" customHeight="1">
      <c r="A265" s="155" t="s">
        <v>1121</v>
      </c>
      <c r="B265" s="99" t="s">
        <v>1122</v>
      </c>
      <c r="C265" s="100" t="s">
        <v>296</v>
      </c>
      <c r="D265" s="100" t="s">
        <v>342</v>
      </c>
      <c r="E265" s="101">
        <v>17.0</v>
      </c>
      <c r="F265" s="58">
        <v>207.0</v>
      </c>
      <c r="G265" s="58" t="s">
        <v>121</v>
      </c>
      <c r="H265" s="58" t="s">
        <v>120</v>
      </c>
      <c r="I265" s="150">
        <v>133.59</v>
      </c>
      <c r="J265" s="103">
        <f t="shared" si="2"/>
        <v>1.736656935</v>
      </c>
      <c r="K265" s="104">
        <v>0.58</v>
      </c>
      <c r="L265" s="73">
        <v>4.0</v>
      </c>
      <c r="M265" s="23">
        <f t="shared" si="3"/>
        <v>2.32</v>
      </c>
      <c r="N265" s="105" t="s">
        <v>184</v>
      </c>
      <c r="O265" s="106">
        <v>0.55</v>
      </c>
      <c r="P265" s="107">
        <v>43635.0</v>
      </c>
      <c r="Q265" s="107">
        <v>43656.0</v>
      </c>
      <c r="R265" s="23">
        <f t="shared" si="4"/>
        <v>5.454545455</v>
      </c>
      <c r="S265" s="108">
        <f t="array" ref="S265">IF(INDEX(Historical!$D$7:$D$1379,MATCH(B265,Historical!$B$7:$B$1403,0))=0,"n/a",(INDEX(Historical!$C$7:$C$1381,MATCH(B265,Historical!$B$7:$B$1403,0))/INDEX(Historical!$D$7:$D$1379,MATCH(B265,Historical!$B$7:$B$1403,0))-1)*100)</f>
        <v>7.619047619</v>
      </c>
      <c r="T265" s="108">
        <f t="array" ref="T265">IF(INDEX(Historical!$F$7:$F$1372,MATCH(B265,Historical!$B$7:$B$1403,0))=0,"n/a",((INDEX(Historical!$C$7:$C$1381,MATCH(B265,Historical!$B$7:$B$1403,0))/INDEX(Historical!$F$7:$F$1372,MATCH(B265,Historical!$B$7:$B$1403,0)))^(1/3)-1)*100)</f>
        <v>9.956229547</v>
      </c>
      <c r="U265" s="108">
        <f t="array" ref="U265">IF(INDEX(Historical!$H$7:$H$1372,MATCH(B265,Historical!$B$7:$B$1403,0))=0,"n/a",((INDEX(Historical!$C$7:$C$1381,MATCH(B265,Historical!$B$7:$B$1403,0))/INDEX(Historical!$H$7:$H$1372,MATCH(B265,Historical!$B$7:$B$1403,0)))^(1/5)-1)*100)</f>
        <v>9.433222815</v>
      </c>
      <c r="V265" s="108">
        <f t="array" ref="V265">IF(INDEX(Historical!$O$7:$O$1372,MATCH(B265,Historical!$B$7:$B$1403,0))=0,"n/a",((INDEX(Historical!$C$7:$C$1381,MATCH(B265,Historical!$B$7:$B$1403,0))/INDEX(Historical!$O$7:$O$1372,MATCH(B265,Historical!$B$7:$B$1403,0)))^(1/10)-1)*100)</f>
        <v>12.76126846</v>
      </c>
      <c r="W265" s="109">
        <f t="shared" si="5"/>
        <v>0.7392073009</v>
      </c>
      <c r="X265" s="110">
        <f t="shared" si="6"/>
        <v>0.3519859259</v>
      </c>
      <c r="Y265" s="99"/>
      <c r="Z265" s="103">
        <f t="shared" si="7"/>
        <v>52.84738041</v>
      </c>
      <c r="AA265" s="112">
        <f t="shared" si="8"/>
        <v>30.43052392</v>
      </c>
      <c r="AB265" s="73">
        <v>1.0</v>
      </c>
      <c r="AC265" s="102">
        <v>4.39</v>
      </c>
      <c r="AD265" s="102">
        <v>4.13</v>
      </c>
      <c r="AE265" s="102">
        <v>3.69</v>
      </c>
      <c r="AF265" s="102">
        <v>5.13</v>
      </c>
      <c r="AG265" s="102">
        <v>17.299999999999997</v>
      </c>
      <c r="AH265" s="102">
        <v>11.899999999999999</v>
      </c>
      <c r="AI265" s="102">
        <v>5.5</v>
      </c>
      <c r="AJ265" s="102">
        <v>26.8</v>
      </c>
      <c r="AK265" s="102">
        <v>7.37</v>
      </c>
      <c r="AL265" s="113">
        <v>16180.0</v>
      </c>
      <c r="AM265" s="114">
        <v>0.4</v>
      </c>
      <c r="AN265" s="102">
        <v>0.31</v>
      </c>
      <c r="AO265" s="115">
        <f t="shared" si="9"/>
        <v>-19.26064417</v>
      </c>
      <c r="AP265" s="116">
        <f t="shared" si="10"/>
        <v>11.16987975</v>
      </c>
      <c r="AQ265" s="117">
        <f t="shared" si="11"/>
        <v>163.403862</v>
      </c>
      <c r="AR265" s="103">
        <f t="array" ref="AR265">INDEX(Historical!$C$7:$C$1381,MATCH(B265,Historical!$B$7:$B$1403,0))*IF(AH265="n/a",1.03,IF(AH265&lt;0,1.01,IF(AH265&gt;10,1.1,(1+AH265/100))))</f>
        <v>2.486</v>
      </c>
      <c r="AS265" s="112">
        <f t="shared" si="12"/>
        <v>2.62273</v>
      </c>
      <c r="AT265" s="112">
        <f t="shared" ref="AT265:AV265" si="273">IF($AK265="n/a",1.03*AS265,IF($AK265&lt;0,1.01*AS265,IF($AK265&gt;10,1.1*AS265,(1+$AK265/100)*AS265)))</f>
        <v>2.816025201</v>
      </c>
      <c r="AU265" s="112">
        <f t="shared" si="273"/>
        <v>3.023566258</v>
      </c>
      <c r="AV265" s="112">
        <f t="shared" si="273"/>
        <v>3.246403092</v>
      </c>
      <c r="AW265" s="103">
        <f t="shared" si="14"/>
        <v>14.19472455</v>
      </c>
      <c r="AX265" s="118">
        <f t="shared" si="15"/>
        <v>10.62558915</v>
      </c>
      <c r="AY265" s="119">
        <v>1.57</v>
      </c>
      <c r="AZ265" s="114">
        <v>69.96</v>
      </c>
      <c r="BA265" s="114">
        <v>-0.62</v>
      </c>
      <c r="BB265" s="114">
        <v>-0.26</v>
      </c>
      <c r="BC265" s="114">
        <v>23.45</v>
      </c>
      <c r="BD265" s="42"/>
      <c r="BE265" s="17">
        <v>2003.0</v>
      </c>
      <c r="BF265" s="17">
        <f t="shared" si="16"/>
        <v>1</v>
      </c>
      <c r="BG265" s="120">
        <v>9.0</v>
      </c>
      <c r="BH265" s="15"/>
    </row>
    <row r="266" ht="11.25" customHeight="1">
      <c r="A266" s="55" t="s">
        <v>1123</v>
      </c>
      <c r="B266" s="99" t="s">
        <v>1124</v>
      </c>
      <c r="C266" s="100" t="s">
        <v>296</v>
      </c>
      <c r="D266" s="100" t="s">
        <v>342</v>
      </c>
      <c r="E266" s="101">
        <v>23.0</v>
      </c>
      <c r="F266" s="58">
        <v>148.0</v>
      </c>
      <c r="G266" s="58" t="s">
        <v>168</v>
      </c>
      <c r="H266" s="58" t="s">
        <v>168</v>
      </c>
      <c r="I266" s="150">
        <v>59.8</v>
      </c>
      <c r="J266" s="103">
        <f t="shared" si="2"/>
        <v>1.538461538</v>
      </c>
      <c r="K266" s="144">
        <v>0.23</v>
      </c>
      <c r="L266" s="73">
        <v>4.0</v>
      </c>
      <c r="M266" s="23">
        <f t="shared" si="3"/>
        <v>0.92</v>
      </c>
      <c r="N266" s="105" t="s">
        <v>434</v>
      </c>
      <c r="O266" s="241">
        <v>0.195</v>
      </c>
      <c r="P266" s="107">
        <v>43600.0</v>
      </c>
      <c r="Q266" s="107">
        <v>43622.0</v>
      </c>
      <c r="R266" s="23">
        <f t="shared" si="4"/>
        <v>17.94871795</v>
      </c>
      <c r="S266" s="108">
        <f t="array" ref="S266">IF(INDEX(Historical!$D$7:$D$1379,MATCH(B266,Historical!$B$7:$B$1403,0))=0,"n/a",(INDEX(Historical!$C$7:$C$1381,MATCH(B266,Historical!$B$7:$B$1403,0))/INDEX(Historical!$D$7:$D$1379,MATCH(B266,Historical!$B$7:$B$1403,0))-1)*100)</f>
        <v>19.39291737</v>
      </c>
      <c r="T266" s="108">
        <f t="array" ref="T266">IF(INDEX(Historical!$F$7:$F$1372,MATCH(B266,Historical!$B$7:$B$1403,0))=0,"n/a",((INDEX(Historical!$C$7:$C$1381,MATCH(B266,Historical!$B$7:$B$1403,0))/INDEX(Historical!$F$7:$F$1372,MATCH(B266,Historical!$B$7:$B$1403,0)))^(1/3)-1)*100)</f>
        <v>21.37037411</v>
      </c>
      <c r="U266" s="108">
        <f t="array" ref="U266">IF(INDEX(Historical!$H$7:$H$1372,MATCH(B266,Historical!$B$7:$B$1403,0))=0,"n/a",((INDEX(Historical!$C$7:$C$1381,MATCH(B266,Historical!$B$7:$B$1403,0))/INDEX(Historical!$H$7:$H$1372,MATCH(B266,Historical!$B$7:$B$1403,0)))^(1/5)-1)*100)</f>
        <v>21.44501497</v>
      </c>
      <c r="V266" s="108">
        <f t="array" ref="V266">IF(INDEX(Historical!$O$7:$O$1372,MATCH(B266,Historical!$B$7:$B$1403,0))=0,"n/a",((INDEX(Historical!$C$7:$C$1381,MATCH(B266,Historical!$B$7:$B$1403,0))/INDEX(Historical!$O$7:$O$1372,MATCH(B266,Historical!$B$7:$B$1403,0)))^(1/10)-1)*100)</f>
        <v>22.37439012</v>
      </c>
      <c r="W266" s="109">
        <f t="shared" si="5"/>
        <v>0.9584625481</v>
      </c>
      <c r="X266" s="110">
        <f t="shared" si="6"/>
        <v>2.023114619</v>
      </c>
      <c r="Y266" s="176" t="s">
        <v>1125</v>
      </c>
      <c r="Z266" s="103">
        <f t="shared" si="7"/>
        <v>36.22047244</v>
      </c>
      <c r="AA266" s="112">
        <f t="shared" si="8"/>
        <v>23.54330709</v>
      </c>
      <c r="AB266" s="73">
        <v>1.0</v>
      </c>
      <c r="AC266" s="102">
        <v>2.54</v>
      </c>
      <c r="AD266" s="102">
        <v>2.74</v>
      </c>
      <c r="AE266" s="102">
        <v>1.79</v>
      </c>
      <c r="AF266" s="102">
        <v>13.03</v>
      </c>
      <c r="AG266" s="102">
        <v>59.5</v>
      </c>
      <c r="AH266" s="102">
        <v>24.6</v>
      </c>
      <c r="AI266" s="102">
        <v>9.01</v>
      </c>
      <c r="AJ266" s="102">
        <v>10.6</v>
      </c>
      <c r="AK266" s="102">
        <v>8.6</v>
      </c>
      <c r="AL266" s="113">
        <v>72590.0</v>
      </c>
      <c r="AM266" s="114">
        <v>0.1</v>
      </c>
      <c r="AN266" s="102">
        <v>0.4</v>
      </c>
      <c r="AO266" s="115">
        <f t="shared" si="9"/>
        <v>-0.5598305826</v>
      </c>
      <c r="AP266" s="116">
        <f t="shared" si="10"/>
        <v>22.9834765</v>
      </c>
      <c r="AQ266" s="117">
        <f t="shared" si="11"/>
        <v>269.2450504</v>
      </c>
      <c r="AR266" s="103">
        <f t="array" ref="AR266">INDEX(Historical!$C$7:$C$1381,MATCH(B266,Historical!$B$7:$B$1403,0))*IF(AH266="n/a",1.03,IF(AH266&lt;0,1.01,IF(AH266&gt;10,1.1,(1+AH266/100))))</f>
        <v>0.9735</v>
      </c>
      <c r="AS266" s="112">
        <f t="shared" si="12"/>
        <v>1.06121235</v>
      </c>
      <c r="AT266" s="112">
        <f t="shared" ref="AT266:AV266" si="274">IF($AK266="n/a",1.03*AS266,IF($AK266&lt;0,1.01*AS266,IF($AK266&gt;10,1.1*AS266,(1+$AK266/100)*AS266)))</f>
        <v>1.152476612</v>
      </c>
      <c r="AU266" s="112">
        <f t="shared" si="274"/>
        <v>1.251589601</v>
      </c>
      <c r="AV266" s="112">
        <f t="shared" si="274"/>
        <v>1.359226306</v>
      </c>
      <c r="AW266" s="103">
        <f t="shared" si="14"/>
        <v>5.798004869</v>
      </c>
      <c r="AX266" s="118">
        <f t="shared" si="15"/>
        <v>9.695660316</v>
      </c>
      <c r="AY266" s="119">
        <v>0.7</v>
      </c>
      <c r="AZ266" s="114">
        <v>21.92</v>
      </c>
      <c r="BA266" s="114">
        <v>-7.93</v>
      </c>
      <c r="BB266" s="114">
        <v>-3.06</v>
      </c>
      <c r="BC266" s="114">
        <v>4.81</v>
      </c>
      <c r="BD266" s="42"/>
      <c r="BE266" s="17">
        <v>1997.0</v>
      </c>
      <c r="BF266" s="17">
        <f t="shared" si="16"/>
        <v>2</v>
      </c>
      <c r="BG266" s="120">
        <v>14.899999999999999</v>
      </c>
      <c r="BH266" s="15"/>
    </row>
    <row r="267" ht="11.25" customHeight="1">
      <c r="A267" s="155" t="s">
        <v>1126</v>
      </c>
      <c r="B267" s="99" t="s">
        <v>1127</v>
      </c>
      <c r="C267" s="100" t="s">
        <v>245</v>
      </c>
      <c r="D267" s="100" t="s">
        <v>246</v>
      </c>
      <c r="E267" s="101">
        <v>15.0</v>
      </c>
      <c r="F267" s="58">
        <v>253.0</v>
      </c>
      <c r="G267" s="58" t="s">
        <v>168</v>
      </c>
      <c r="H267" s="58" t="s">
        <v>168</v>
      </c>
      <c r="I267" s="150">
        <v>695.8</v>
      </c>
      <c r="J267" s="103">
        <f t="shared" si="2"/>
        <v>1.437194596</v>
      </c>
      <c r="K267" s="104">
        <v>10.0</v>
      </c>
      <c r="L267" s="73">
        <v>1.0</v>
      </c>
      <c r="M267" s="23">
        <f t="shared" si="3"/>
        <v>10</v>
      </c>
      <c r="N267" s="105" t="s">
        <v>1128</v>
      </c>
      <c r="O267" s="106">
        <v>1.75</v>
      </c>
      <c r="P267" s="107">
        <v>43896.0</v>
      </c>
      <c r="Q267" s="107">
        <v>43539.0</v>
      </c>
      <c r="R267" s="23">
        <f t="shared" si="4"/>
        <v>471.4285714</v>
      </c>
      <c r="S267" s="108">
        <f t="array" ref="S267">IF(INDEX(Historical!$D$7:$D$1379,MATCH(B267,Historical!$B$7:$B$1403,0))=0,"n/a",(INDEX(Historical!$C$7:$C$1381,MATCH(B267,Historical!$B$7:$B$1403,0))/INDEX(Historical!$D$7:$D$1379,MATCH(B267,Historical!$B$7:$B$1403,0))-1)*100)</f>
        <v>66.66666667</v>
      </c>
      <c r="T267" s="108">
        <f t="array" ref="T267">IF(INDEX(Historical!$F$7:$F$1372,MATCH(B267,Historical!$B$7:$B$1403,0))=0,"n/a",((INDEX(Historical!$C$7:$C$1381,MATCH(B267,Historical!$B$7:$B$1403,0))/INDEX(Historical!$F$7:$F$1372,MATCH(B267,Historical!$B$7:$B$1403,0)))^(1/3)-1)*100)</f>
        <v>78.05689056</v>
      </c>
      <c r="U267" s="108">
        <f t="array" ref="U267">IF(INDEX(Historical!$H$7:$H$1372,MATCH(B267,Historical!$B$7:$B$1403,0))=0,"n/a",((INDEX(Historical!$C$7:$C$1381,MATCH(B267,Historical!$B$7:$B$1403,0))/INDEX(Historical!$H$7:$H$1372,MATCH(B267,Historical!$B$7:$B$1403,0)))^(1/5)-1)*100)</f>
        <v>45.32316804</v>
      </c>
      <c r="V267" s="108">
        <f t="array" ref="V267">IF(INDEX(Historical!$O$7:$O$1372,MATCH(B267,Historical!$B$7:$B$1403,0))=0,"n/a",((INDEX(Historical!$C$7:$C$1381,MATCH(B267,Historical!$B$7:$B$1403,0))/INDEX(Historical!$O$7:$O$1372,MATCH(B267,Historical!$B$7:$B$1403,0)))^(1/10)-1)*100)</f>
        <v>24.86147034</v>
      </c>
      <c r="W267" s="109">
        <f t="shared" si="5"/>
        <v>1.823028462</v>
      </c>
      <c r="X267" s="110">
        <f t="shared" si="6"/>
        <v>0.8471620195</v>
      </c>
      <c r="Y267" s="133"/>
      <c r="Z267" s="103">
        <f t="shared" si="7"/>
        <v>24.17210539</v>
      </c>
      <c r="AA267" s="112">
        <f t="shared" si="8"/>
        <v>16.81895093</v>
      </c>
      <c r="AB267" s="73">
        <v>12.0</v>
      </c>
      <c r="AC267" s="102">
        <v>41.37</v>
      </c>
      <c r="AD267" s="102" t="s">
        <v>128</v>
      </c>
      <c r="AE267" s="102">
        <v>11.23</v>
      </c>
      <c r="AF267" s="102">
        <v>12.17</v>
      </c>
      <c r="AG267" s="156">
        <v>86.3</v>
      </c>
      <c r="AH267" s="102">
        <v>117.8</v>
      </c>
      <c r="AI267" s="102">
        <v>18.96</v>
      </c>
      <c r="AJ267" s="102">
        <v>53.5</v>
      </c>
      <c r="AK267" s="102" t="s">
        <v>128</v>
      </c>
      <c r="AL267" s="113">
        <v>5510.0</v>
      </c>
      <c r="AM267" s="114">
        <v>4.1000000000000005</v>
      </c>
      <c r="AN267" s="102">
        <v>0.0</v>
      </c>
      <c r="AO267" s="115">
        <f t="shared" si="9"/>
        <v>29.94141171</v>
      </c>
      <c r="AP267" s="116">
        <f t="shared" si="10"/>
        <v>46.76036264</v>
      </c>
      <c r="AQ267" s="117">
        <f t="shared" si="11"/>
        <v>201.6153789</v>
      </c>
      <c r="AR267" s="103">
        <f t="array" ref="AR267">INDEX(Historical!$C$7:$C$1381,MATCH(B267,Historical!$B$7:$B$1403,0))*IF(AH267="n/a",1.03,IF(AH267&lt;0,1.01,IF(AH267&gt;10,1.1,(1+AH267/100))))</f>
        <v>1.925</v>
      </c>
      <c r="AS267" s="112">
        <f t="shared" si="12"/>
        <v>2.1175</v>
      </c>
      <c r="AT267" s="112">
        <f t="shared" ref="AT267:AV267" si="275">IF($AK267="n/a",1.03*AS267,IF($AK267&lt;0,1.01*AS267,IF($AK267&gt;10,1.1*AS267,(1+$AK267/100)*AS267)))</f>
        <v>2.181025</v>
      </c>
      <c r="AU267" s="112">
        <f t="shared" si="275"/>
        <v>2.24645575</v>
      </c>
      <c r="AV267" s="112">
        <f t="shared" si="275"/>
        <v>2.313849423</v>
      </c>
      <c r="AW267" s="103">
        <f t="shared" si="14"/>
        <v>10.78383017</v>
      </c>
      <c r="AX267" s="118">
        <f t="shared" si="15"/>
        <v>1.549846245</v>
      </c>
      <c r="AY267" s="119">
        <v>1.25</v>
      </c>
      <c r="AZ267" s="114">
        <v>23.13</v>
      </c>
      <c r="BA267" s="114">
        <v>-24.01</v>
      </c>
      <c r="BB267" s="114">
        <v>-9.59</v>
      </c>
      <c r="BC267" s="114">
        <v>-2.65</v>
      </c>
      <c r="BD267" s="42"/>
      <c r="BE267" s="17">
        <v>2004.0</v>
      </c>
      <c r="BF267" s="17">
        <f t="shared" si="16"/>
        <v>1</v>
      </c>
      <c r="BG267" s="120">
        <v>72.3</v>
      </c>
      <c r="BH267" s="15"/>
    </row>
    <row r="268" ht="11.25" customHeight="1">
      <c r="A268" s="220" t="s">
        <v>1129</v>
      </c>
      <c r="B268" s="99" t="s">
        <v>1130</v>
      </c>
      <c r="C268" s="100" t="s">
        <v>118</v>
      </c>
      <c r="D268" s="100" t="s">
        <v>202</v>
      </c>
      <c r="E268" s="101">
        <v>10.0</v>
      </c>
      <c r="F268" s="58">
        <v>399.0</v>
      </c>
      <c r="G268" s="58" t="s">
        <v>168</v>
      </c>
      <c r="H268" s="58" t="s">
        <v>168</v>
      </c>
      <c r="I268" s="150">
        <v>20.35</v>
      </c>
      <c r="J268" s="103">
        <f t="shared" si="2"/>
        <v>3.734643735</v>
      </c>
      <c r="K268" s="104">
        <v>0.19</v>
      </c>
      <c r="L268" s="73">
        <v>4.0</v>
      </c>
      <c r="M268" s="23">
        <f t="shared" si="3"/>
        <v>0.76</v>
      </c>
      <c r="N268" s="105" t="s">
        <v>196</v>
      </c>
      <c r="O268" s="106">
        <v>0.17</v>
      </c>
      <c r="P268" s="107">
        <v>43843.0</v>
      </c>
      <c r="Q268" s="107">
        <v>43860.0</v>
      </c>
      <c r="R268" s="23">
        <f t="shared" si="4"/>
        <v>11.76470588</v>
      </c>
      <c r="S268" s="108">
        <f t="array" ref="S268">IF(INDEX(Historical!$D$7:$D$1379,MATCH(B268,Historical!$B$7:$B$1403,0))=0,"n/a",(INDEX(Historical!$C$7:$C$1381,MATCH(B268,Historical!$B$7:$B$1403,0))/INDEX(Historical!$D$7:$D$1379,MATCH(B268,Historical!$B$7:$B$1403,0))-1)*100)</f>
        <v>23.07692308</v>
      </c>
      <c r="T268" s="108">
        <f t="array" ref="T268">IF(INDEX(Historical!$F$7:$F$1372,MATCH(B268,Historical!$B$7:$B$1403,0))=0,"n/a",((INDEX(Historical!$C$7:$C$1381,MATCH(B268,Historical!$B$7:$B$1403,0))/INDEX(Historical!$F$7:$F$1372,MATCH(B268,Historical!$B$7:$B$1403,0)))^(1/3)-1)*100)</f>
        <v>13.30326699</v>
      </c>
      <c r="U268" s="108">
        <f t="array" ref="U268">IF(INDEX(Historical!$H$7:$H$1372,MATCH(B268,Historical!$B$7:$B$1403,0))=0,"n/a",((INDEX(Historical!$C$7:$C$1381,MATCH(B268,Historical!$B$7:$B$1403,0))/INDEX(Historical!$H$7:$H$1372,MATCH(B268,Historical!$B$7:$B$1403,0)))^(1/5)-1)*100)</f>
        <v>12.82942786</v>
      </c>
      <c r="V268" s="108">
        <f t="array" ref="V268">IF(INDEX(Historical!$O$7:$O$1372,MATCH(B268,Historical!$B$7:$B$1403,0))=0,"n/a",((INDEX(Historical!$C$7:$C$1381,MATCH(B268,Historical!$B$7:$B$1403,0))/INDEX(Historical!$O$7:$O$1372,MATCH(B268,Historical!$B$7:$B$1403,0)))^(1/10)-1)*100)</f>
        <v>14.8698355</v>
      </c>
      <c r="W268" s="109">
        <f t="shared" si="5"/>
        <v>0.8627820977</v>
      </c>
      <c r="X268" s="110" t="str">
        <f t="shared" si="6"/>
        <v>n/a</v>
      </c>
      <c r="Y268" s="149" t="s">
        <v>1131</v>
      </c>
      <c r="Z268" s="103">
        <f t="shared" si="7"/>
        <v>69.72477064</v>
      </c>
      <c r="AA268" s="112">
        <f t="shared" si="8"/>
        <v>18.66972477</v>
      </c>
      <c r="AB268" s="73">
        <v>12.0</v>
      </c>
      <c r="AC268" s="102">
        <v>1.09</v>
      </c>
      <c r="AD268" s="102">
        <v>1.87</v>
      </c>
      <c r="AE268" s="102">
        <v>0.85</v>
      </c>
      <c r="AF268" s="102">
        <v>1.2</v>
      </c>
      <c r="AG268" s="102">
        <v>6.4</v>
      </c>
      <c r="AH268" s="102">
        <v>64.5</v>
      </c>
      <c r="AI268" s="102">
        <v>-2.4</v>
      </c>
      <c r="AJ268" s="102">
        <v>-23.599999999999998</v>
      </c>
      <c r="AK268" s="102">
        <v>10.0</v>
      </c>
      <c r="AL268" s="113">
        <v>2550.0</v>
      </c>
      <c r="AM268" s="114">
        <v>0.3</v>
      </c>
      <c r="AN268" s="102">
        <v>2.4</v>
      </c>
      <c r="AO268" s="115">
        <f t="shared" si="9"/>
        <v>-2.105653172</v>
      </c>
      <c r="AP268" s="116">
        <f t="shared" si="10"/>
        <v>16.5640716</v>
      </c>
      <c r="AQ268" s="117">
        <f t="shared" si="11"/>
        <v>-0.2142968941</v>
      </c>
      <c r="AR268" s="103">
        <f t="array" ref="AR268">INDEX(Historical!$C$7:$C$1381,MATCH(B268,Historical!$B$7:$B$1403,0))*IF(AH268="n/a",1.03,IF(AH268&lt;0,1.01,IF(AH268&gt;10,1.1,(1+AH268/100))))</f>
        <v>0.704</v>
      </c>
      <c r="AS268" s="112">
        <f t="shared" si="12"/>
        <v>0.71104</v>
      </c>
      <c r="AT268" s="112">
        <f t="shared" ref="AT268:AV268" si="276">IF($AK268="n/a",1.03*AS268,IF($AK268&lt;0,1.01*AS268,IF($AK268&gt;10,1.1*AS268,(1+$AK268/100)*AS268)))</f>
        <v>0.782144</v>
      </c>
      <c r="AU268" s="112">
        <f t="shared" si="276"/>
        <v>0.8603584</v>
      </c>
      <c r="AV268" s="112">
        <f t="shared" si="276"/>
        <v>0.94639424</v>
      </c>
      <c r="AW268" s="103">
        <f t="shared" si="14"/>
        <v>4.00393664</v>
      </c>
      <c r="AX268" s="118">
        <f t="shared" si="15"/>
        <v>19.67536432</v>
      </c>
      <c r="AY268" s="119">
        <v>2.0</v>
      </c>
      <c r="AZ268" s="114">
        <v>26.950000000000003</v>
      </c>
      <c r="BA268" s="114">
        <v>-17.41</v>
      </c>
      <c r="BB268" s="114">
        <v>-5.88</v>
      </c>
      <c r="BC268" s="114">
        <v>1.38</v>
      </c>
      <c r="BD268" s="42"/>
      <c r="BE268" s="17">
        <v>2012.0</v>
      </c>
      <c r="BF268" s="17">
        <f t="shared" si="16"/>
        <v>0</v>
      </c>
      <c r="BG268" s="120">
        <v>1.6</v>
      </c>
      <c r="BH268" s="15"/>
    </row>
    <row r="269" ht="11.25" customHeight="1">
      <c r="A269" s="155" t="s">
        <v>1132</v>
      </c>
      <c r="B269" s="99" t="s">
        <v>1133</v>
      </c>
      <c r="C269" s="100" t="s">
        <v>136</v>
      </c>
      <c r="D269" s="100" t="s">
        <v>137</v>
      </c>
      <c r="E269" s="101">
        <v>15.0</v>
      </c>
      <c r="F269" s="58">
        <v>258.0</v>
      </c>
      <c r="G269" s="58" t="s">
        <v>120</v>
      </c>
      <c r="H269" s="58" t="s">
        <v>120</v>
      </c>
      <c r="I269" s="150">
        <v>119.81</v>
      </c>
      <c r="J269" s="103">
        <f t="shared" si="2"/>
        <v>2.737667974</v>
      </c>
      <c r="K269" s="104">
        <v>0.82</v>
      </c>
      <c r="L269" s="73">
        <v>4.0</v>
      </c>
      <c r="M269" s="23">
        <f t="shared" si="3"/>
        <v>3.28</v>
      </c>
      <c r="N269" s="105" t="s">
        <v>179</v>
      </c>
      <c r="O269" s="106">
        <v>0.77</v>
      </c>
      <c r="P269" s="107">
        <v>43623.0</v>
      </c>
      <c r="Q269" s="107">
        <v>43644.0</v>
      </c>
      <c r="R269" s="23">
        <f t="shared" si="4"/>
        <v>6.493506494</v>
      </c>
      <c r="S269" s="108">
        <f t="array" ref="S269">IF(INDEX(Historical!$D$7:$D$1379,MATCH(B269,Historical!$B$7:$B$1403,0))=0,"n/a",(INDEX(Historical!$C$7:$C$1381,MATCH(B269,Historical!$B$7:$B$1403,0))/INDEX(Historical!$D$7:$D$1379,MATCH(B269,Historical!$B$7:$B$1403,0))-1)*100)</f>
        <v>6.600660066</v>
      </c>
      <c r="T269" s="108">
        <f t="array" ref="T269">IF(INDEX(Historical!$F$7:$F$1372,MATCH(B269,Historical!$B$7:$B$1403,0))=0,"n/a",((INDEX(Historical!$C$7:$C$1381,MATCH(B269,Historical!$B$7:$B$1403,0))/INDEX(Historical!$F$7:$F$1372,MATCH(B269,Historical!$B$7:$B$1403,0)))^(1/3)-1)*100)</f>
        <v>7.226075337</v>
      </c>
      <c r="U269" s="108">
        <f t="array" ref="U269">IF(INDEX(Historical!$H$7:$H$1372,MATCH(B269,Historical!$B$7:$B$1403,0))=0,"n/a",((INDEX(Historical!$C$7:$C$1381,MATCH(B269,Historical!$B$7:$B$1403,0))/INDEX(Historical!$H$7:$H$1372,MATCH(B269,Historical!$B$7:$B$1403,0)))^(1/5)-1)*100)</f>
        <v>8.480783317</v>
      </c>
      <c r="V269" s="108">
        <f t="array" ref="V269">IF(INDEX(Historical!$O$7:$O$1372,MATCH(B269,Historical!$B$7:$B$1403,0))=0,"n/a",((INDEX(Historical!$C$7:$C$1381,MATCH(B269,Historical!$B$7:$B$1403,0))/INDEX(Historical!$O$7:$O$1372,MATCH(B269,Historical!$B$7:$B$1403,0)))^(1/10)-1)*100)</f>
        <v>10.13611201</v>
      </c>
      <c r="W269" s="109">
        <f t="shared" si="5"/>
        <v>0.8366899763</v>
      </c>
      <c r="X269" s="110" t="str">
        <f t="shared" si="6"/>
        <v>n/a</v>
      </c>
      <c r="Y269" s="99"/>
      <c r="Z269" s="103">
        <f t="shared" si="7"/>
        <v>33.03121853</v>
      </c>
      <c r="AA269" s="112">
        <f t="shared" si="8"/>
        <v>12.06545821</v>
      </c>
      <c r="AB269" s="73">
        <v>12.0</v>
      </c>
      <c r="AC269" s="102">
        <v>9.93</v>
      </c>
      <c r="AD269" s="102">
        <v>1.81</v>
      </c>
      <c r="AE269" s="102">
        <v>0.97</v>
      </c>
      <c r="AF269" s="102">
        <v>1.19</v>
      </c>
      <c r="AG269" s="102">
        <v>10.299999999999999</v>
      </c>
      <c r="AH269" s="102">
        <v>6.9</v>
      </c>
      <c r="AI269" s="102">
        <v>9.56</v>
      </c>
      <c r="AJ269" s="102">
        <v>-1.5</v>
      </c>
      <c r="AK269" s="102">
        <v>6.660000000000001</v>
      </c>
      <c r="AL269" s="113">
        <v>30760.0</v>
      </c>
      <c r="AM269" s="114">
        <v>0.3</v>
      </c>
      <c r="AN269" s="102">
        <v>0.25</v>
      </c>
      <c r="AO269" s="115">
        <f t="shared" si="9"/>
        <v>-0.8470069163</v>
      </c>
      <c r="AP269" s="116">
        <f t="shared" si="10"/>
        <v>11.21845129</v>
      </c>
      <c r="AQ269" s="117">
        <f t="shared" si="11"/>
        <v>-20.11704321</v>
      </c>
      <c r="AR269" s="103">
        <f t="array" ref="AR269">INDEX(Historical!$C$7:$C$1381,MATCH(B269,Historical!$B$7:$B$1403,0))*IF(AH269="n/a",1.03,IF(AH269&lt;0,1.01,IF(AH269&gt;10,1.1,(1+AH269/100))))</f>
        <v>3.45287</v>
      </c>
      <c r="AS269" s="112">
        <f t="shared" si="12"/>
        <v>3.782964372</v>
      </c>
      <c r="AT269" s="112">
        <f t="shared" ref="AT269:AV269" si="277">IF($AK269="n/a",1.03*AS269,IF($AK269&lt;0,1.01*AS269,IF($AK269&gt;10,1.1*AS269,(1+$AK269/100)*AS269)))</f>
        <v>4.034909799</v>
      </c>
      <c r="AU269" s="112">
        <f t="shared" si="277"/>
        <v>4.303634792</v>
      </c>
      <c r="AV269" s="112">
        <f t="shared" si="277"/>
        <v>4.590256869</v>
      </c>
      <c r="AW269" s="103">
        <f t="shared" si="14"/>
        <v>20.16463583</v>
      </c>
      <c r="AX269" s="118">
        <f t="shared" si="15"/>
        <v>16.8305115</v>
      </c>
      <c r="AY269" s="119">
        <v>0.9</v>
      </c>
      <c r="AZ269" s="114">
        <v>-3.4099999999999997</v>
      </c>
      <c r="BA269" s="114">
        <v>-22.75</v>
      </c>
      <c r="BB269" s="114">
        <v>-11.67</v>
      </c>
      <c r="BC269" s="114">
        <v>-15.67</v>
      </c>
      <c r="BD269" s="42"/>
      <c r="BE269" s="17">
        <v>2005.0</v>
      </c>
      <c r="BF269" s="17">
        <f t="shared" si="16"/>
        <v>1</v>
      </c>
      <c r="BG269" s="120">
        <v>2.4</v>
      </c>
      <c r="BH269" s="55"/>
    </row>
    <row r="270" ht="11.25" customHeight="1">
      <c r="A270" s="55" t="s">
        <v>1134</v>
      </c>
      <c r="B270" s="99" t="s">
        <v>1135</v>
      </c>
      <c r="C270" s="100" t="s">
        <v>296</v>
      </c>
      <c r="D270" s="100" t="s">
        <v>342</v>
      </c>
      <c r="E270" s="101">
        <v>10.0</v>
      </c>
      <c r="F270" s="58">
        <v>354.0</v>
      </c>
      <c r="G270" s="58" t="s">
        <v>168</v>
      </c>
      <c r="H270" s="58" t="s">
        <v>168</v>
      </c>
      <c r="I270" s="150">
        <v>88.51</v>
      </c>
      <c r="J270" s="103">
        <f t="shared" si="2"/>
        <v>1.581742176</v>
      </c>
      <c r="K270" s="104">
        <v>0.35</v>
      </c>
      <c r="L270" s="73">
        <v>4.0</v>
      </c>
      <c r="M270" s="23">
        <f t="shared" si="3"/>
        <v>1.4</v>
      </c>
      <c r="N270" s="105" t="s">
        <v>928</v>
      </c>
      <c r="O270" s="106">
        <v>0.31</v>
      </c>
      <c r="P270" s="107">
        <v>43609.0</v>
      </c>
      <c r="Q270" s="107">
        <v>43627.0</v>
      </c>
      <c r="R270" s="23">
        <f t="shared" si="4"/>
        <v>12.90322581</v>
      </c>
      <c r="S270" s="108">
        <f t="array" ref="S270">IF(INDEX(Historical!$D$7:$D$1379,MATCH(B270,Historical!$B$7:$B$1403,0))=0,"n/a",(INDEX(Historical!$C$7:$C$1381,MATCH(B270,Historical!$B$7:$B$1403,0))/INDEX(Historical!$D$7:$D$1379,MATCH(B270,Historical!$B$7:$B$1403,0))-1)*100)</f>
        <v>13.33333333</v>
      </c>
      <c r="T270" s="108">
        <f t="array" ref="T270">IF(INDEX(Historical!$F$7:$F$1372,MATCH(B270,Historical!$B$7:$B$1403,0))=0,"n/a",((INDEX(Historical!$C$7:$C$1381,MATCH(B270,Historical!$B$7:$B$1403,0))/INDEX(Historical!$F$7:$F$1372,MATCH(B270,Historical!$B$7:$B$1403,0)))^(1/3)-1)*100)</f>
        <v>13.91572898</v>
      </c>
      <c r="U270" s="108">
        <f t="array" ref="U270">IF(INDEX(Historical!$H$7:$H$1372,MATCH(B270,Historical!$B$7:$B$1403,0))=0,"n/a",((INDEX(Historical!$C$7:$C$1381,MATCH(B270,Historical!$B$7:$B$1403,0))/INDEX(Historical!$H$7:$H$1372,MATCH(B270,Historical!$B$7:$B$1403,0)))^(1/5)-1)*100)</f>
        <v>17.39289551</v>
      </c>
      <c r="V270" s="108" t="str">
        <f t="array" ref="V270">IF(INDEX(Historical!$O$7:$O$1372,MATCH(B270,Historical!$B$7:$B$1403,0))=0,"n/a",((INDEX(Historical!$C$7:$C$1381,MATCH(B270,Historical!$B$7:$B$1403,0))/INDEX(Historical!$O$7:$O$1372,MATCH(B270,Historical!$B$7:$B$1403,0)))^(1/10)-1)*100)</f>
        <v>n/a</v>
      </c>
      <c r="W270" s="109" t="str">
        <f t="shared" si="5"/>
        <v>n/a</v>
      </c>
      <c r="X270" s="110">
        <f t="shared" si="6"/>
        <v>1.461587858</v>
      </c>
      <c r="Y270" s="99"/>
      <c r="Z270" s="103">
        <f t="shared" si="7"/>
        <v>30.04291845</v>
      </c>
      <c r="AA270" s="112">
        <f t="shared" si="8"/>
        <v>18.99356223</v>
      </c>
      <c r="AB270" s="73">
        <v>12.0</v>
      </c>
      <c r="AC270" s="102">
        <v>4.66</v>
      </c>
      <c r="AD270" s="102">
        <v>1.82</v>
      </c>
      <c r="AE270" s="102">
        <v>1.25</v>
      </c>
      <c r="AF270" s="102">
        <v>6.69</v>
      </c>
      <c r="AG270" s="102">
        <v>36.9</v>
      </c>
      <c r="AH270" s="102">
        <v>8.0</v>
      </c>
      <c r="AI270" s="102">
        <v>10.86</v>
      </c>
      <c r="AJ270" s="102">
        <v>11.899999999999999</v>
      </c>
      <c r="AK270" s="102">
        <v>10.43</v>
      </c>
      <c r="AL270" s="113">
        <v>10480.0</v>
      </c>
      <c r="AM270" s="114">
        <v>0.2</v>
      </c>
      <c r="AN270" s="102">
        <v>0.27</v>
      </c>
      <c r="AO270" s="115">
        <f t="shared" si="9"/>
        <v>-0.01892454752</v>
      </c>
      <c r="AP270" s="116">
        <f t="shared" si="10"/>
        <v>18.97463768</v>
      </c>
      <c r="AQ270" s="117">
        <f t="shared" si="11"/>
        <v>137.6429921</v>
      </c>
      <c r="AR270" s="103">
        <f t="array" ref="AR270">INDEX(Historical!$C$7:$C$1381,MATCH(B270,Historical!$B$7:$B$1403,0))*IF(AH270="n/a",1.03,IF(AH270&lt;0,1.01,IF(AH270&gt;10,1.1,(1+AH270/100))))</f>
        <v>1.4688</v>
      </c>
      <c r="AS270" s="112">
        <f t="shared" si="12"/>
        <v>1.61568</v>
      </c>
      <c r="AT270" s="112">
        <f t="shared" ref="AT270:AV270" si="278">IF($AK270="n/a",1.03*AS270,IF($AK270&lt;0,1.01*AS270,IF($AK270&gt;10,1.1*AS270,(1+$AK270/100)*AS270)))</f>
        <v>1.777248</v>
      </c>
      <c r="AU270" s="112">
        <f t="shared" si="278"/>
        <v>1.9549728</v>
      </c>
      <c r="AV270" s="112">
        <f t="shared" si="278"/>
        <v>2.15047008</v>
      </c>
      <c r="AW270" s="103">
        <f t="shared" si="14"/>
        <v>8.96717088</v>
      </c>
      <c r="AX270" s="118">
        <f t="shared" si="15"/>
        <v>10.1312517</v>
      </c>
      <c r="AY270" s="119">
        <v>1.03</v>
      </c>
      <c r="AZ270" s="114">
        <v>0.5599999999999999</v>
      </c>
      <c r="BA270" s="114">
        <v>-22.53</v>
      </c>
      <c r="BB270" s="114">
        <v>-5.65</v>
      </c>
      <c r="BC270" s="114">
        <v>-10.65</v>
      </c>
      <c r="BD270" s="42"/>
      <c r="BE270" s="17">
        <v>2010.0</v>
      </c>
      <c r="BF270" s="17">
        <f t="shared" si="16"/>
        <v>0</v>
      </c>
      <c r="BG270" s="120">
        <v>10.5</v>
      </c>
      <c r="BH270" s="15"/>
    </row>
    <row r="271" ht="11.25" customHeight="1">
      <c r="A271" s="121" t="s">
        <v>1136</v>
      </c>
      <c r="B271" s="122" t="s">
        <v>1137</v>
      </c>
      <c r="C271" s="100" t="s">
        <v>118</v>
      </c>
      <c r="D271" s="100" t="s">
        <v>202</v>
      </c>
      <c r="E271" s="123">
        <v>11.0</v>
      </c>
      <c r="F271" s="58">
        <v>315.0</v>
      </c>
      <c r="G271" s="124" t="s">
        <v>121</v>
      </c>
      <c r="H271" s="124" t="s">
        <v>120</v>
      </c>
      <c r="I271" s="216">
        <v>71.43</v>
      </c>
      <c r="J271" s="126">
        <f t="shared" si="2"/>
        <v>1.399972001</v>
      </c>
      <c r="K271" s="127">
        <v>0.25</v>
      </c>
      <c r="L271" s="128">
        <v>4.0</v>
      </c>
      <c r="M271" s="129">
        <f t="shared" si="3"/>
        <v>1</v>
      </c>
      <c r="N271" s="130" t="s">
        <v>184</v>
      </c>
      <c r="O271" s="131">
        <v>0.225</v>
      </c>
      <c r="P271" s="132">
        <v>43822.0</v>
      </c>
      <c r="Q271" s="132">
        <v>43838.0</v>
      </c>
      <c r="R271" s="129">
        <f t="shared" si="4"/>
        <v>11.11111111</v>
      </c>
      <c r="S271" s="108">
        <f t="array" ref="S271">IF(INDEX(Historical!$D$7:$D$1379,MATCH(B271,Historical!$B$7:$B$1403,0))=0,"n/a",(INDEX(Historical!$C$7:$C$1381,MATCH(B271,Historical!$B$7:$B$1403,0))/INDEX(Historical!$D$7:$D$1379,MATCH(B271,Historical!$B$7:$B$1403,0))-1)*100)</f>
        <v>12.5</v>
      </c>
      <c r="T271" s="108">
        <f t="array" ref="T271">IF(INDEX(Historical!$F$7:$F$1372,MATCH(B271,Historical!$B$7:$B$1403,0))=0,"n/a",((INDEX(Historical!$C$7:$C$1381,MATCH(B271,Historical!$B$7:$B$1403,0))/INDEX(Historical!$F$7:$F$1372,MATCH(B271,Historical!$B$7:$B$1403,0)))^(1/3)-1)*100)</f>
        <v>14.47142426</v>
      </c>
      <c r="U271" s="108">
        <f t="array" ref="U271">IF(INDEX(Historical!$H$7:$H$1372,MATCH(B271,Historical!$B$7:$B$1403,0))=0,"n/a",((INDEX(Historical!$C$7:$C$1381,MATCH(B271,Historical!$B$7:$B$1403,0))/INDEX(Historical!$H$7:$H$1372,MATCH(B271,Historical!$B$7:$B$1403,0)))^(1/5)-1)*100)</f>
        <v>17.60790225</v>
      </c>
      <c r="V271" s="108">
        <f t="array" ref="V271">IF(INDEX(Historical!$O$7:$O$1372,MATCH(B271,Historical!$B$7:$B$1403,0))=0,"n/a",((INDEX(Historical!$C$7:$C$1381,MATCH(B271,Historical!$B$7:$B$1403,0))/INDEX(Historical!$O$7:$O$1372,MATCH(B271,Historical!$B$7:$B$1403,0)))^(1/10)-1)*100)</f>
        <v>19.62311989</v>
      </c>
      <c r="W271" s="109">
        <f t="shared" si="5"/>
        <v>0.8973039127</v>
      </c>
      <c r="X271" s="110">
        <f t="shared" si="6"/>
        <v>1.615403876</v>
      </c>
      <c r="Y271" s="174"/>
      <c r="Z271" s="126">
        <f t="shared" si="7"/>
        <v>39.5256917</v>
      </c>
      <c r="AA271" s="134">
        <f t="shared" si="8"/>
        <v>28.23320158</v>
      </c>
      <c r="AB271" s="128">
        <v>10.0</v>
      </c>
      <c r="AC271" s="125">
        <v>2.53</v>
      </c>
      <c r="AD271" s="125">
        <v>1.45</v>
      </c>
      <c r="AE271" s="125">
        <v>2.45</v>
      </c>
      <c r="AF271" s="125">
        <v>8.91</v>
      </c>
      <c r="AG271" s="125">
        <v>34.2</v>
      </c>
      <c r="AH271" s="125">
        <v>-9.9</v>
      </c>
      <c r="AI271" s="125">
        <v>9.81</v>
      </c>
      <c r="AJ271" s="125">
        <v>10.9</v>
      </c>
      <c r="AK271" s="125">
        <v>19.5</v>
      </c>
      <c r="AL271" s="135">
        <v>7700.0</v>
      </c>
      <c r="AM271" s="136">
        <v>0.3</v>
      </c>
      <c r="AN271" s="125">
        <v>0.82</v>
      </c>
      <c r="AO271" s="137">
        <f t="shared" si="9"/>
        <v>-9.225327328</v>
      </c>
      <c r="AP271" s="138">
        <f t="shared" si="10"/>
        <v>19.00787425</v>
      </c>
      <c r="AQ271" s="139">
        <f t="shared" si="11"/>
        <v>234.3702712</v>
      </c>
      <c r="AR271" s="103">
        <f t="array" ref="AR271">INDEX(Historical!$C$7:$C$1381,MATCH(B271,Historical!$B$7:$B$1403,0))*IF(AH271="n/a",1.03,IF(AH271&lt;0,1.01,IF(AH271&gt;10,1.1,(1+AH271/100))))</f>
        <v>0.909</v>
      </c>
      <c r="AS271" s="134">
        <f t="shared" si="12"/>
        <v>0.9981729</v>
      </c>
      <c r="AT271" s="134">
        <f t="shared" ref="AT271:AV271" si="279">IF($AK271="n/a",1.03*AS271,IF($AK271&lt;0,1.01*AS271,IF($AK271&gt;10,1.1*AS271,(1+$AK271/100)*AS271)))</f>
        <v>1.09799019</v>
      </c>
      <c r="AU271" s="134">
        <f t="shared" si="279"/>
        <v>1.207789209</v>
      </c>
      <c r="AV271" s="134">
        <f t="shared" si="279"/>
        <v>1.32856813</v>
      </c>
      <c r="AW271" s="126">
        <f t="shared" si="14"/>
        <v>5.541520429</v>
      </c>
      <c r="AX271" s="140">
        <f t="shared" si="15"/>
        <v>7.757973441</v>
      </c>
      <c r="AY271" s="141">
        <v>0.79</v>
      </c>
      <c r="AZ271" s="136">
        <v>10.879999999999999</v>
      </c>
      <c r="BA271" s="136">
        <v>-15.229999999999999</v>
      </c>
      <c r="BB271" s="136">
        <v>-11.83</v>
      </c>
      <c r="BC271" s="136">
        <v>-4.17</v>
      </c>
      <c r="BD271" s="142"/>
      <c r="BE271" s="17">
        <v>2010.0</v>
      </c>
      <c r="BF271" s="17">
        <f t="shared" si="16"/>
        <v>0</v>
      </c>
      <c r="BG271" s="143">
        <v>12.6</v>
      </c>
      <c r="BH271" s="224"/>
    </row>
    <row r="272" ht="11.25" customHeight="1">
      <c r="A272" s="155" t="s">
        <v>1138</v>
      </c>
      <c r="B272" s="99" t="s">
        <v>1139</v>
      </c>
      <c r="C272" s="100" t="s">
        <v>131</v>
      </c>
      <c r="D272" s="100" t="s">
        <v>546</v>
      </c>
      <c r="E272" s="101">
        <v>16.0</v>
      </c>
      <c r="F272" s="58">
        <v>243.0</v>
      </c>
      <c r="G272" s="58" t="s">
        <v>121</v>
      </c>
      <c r="H272" s="58" t="s">
        <v>120</v>
      </c>
      <c r="I272" s="150">
        <v>114.14</v>
      </c>
      <c r="J272" s="103">
        <f t="shared" si="2"/>
        <v>3.154021377</v>
      </c>
      <c r="K272" s="104">
        <v>0.9</v>
      </c>
      <c r="L272" s="73">
        <v>4.0</v>
      </c>
      <c r="M272" s="23">
        <f t="shared" si="3"/>
        <v>3.6</v>
      </c>
      <c r="N272" s="105" t="s">
        <v>1140</v>
      </c>
      <c r="O272" s="106">
        <v>0.77</v>
      </c>
      <c r="P272" s="107">
        <v>43768.0</v>
      </c>
      <c r="Q272" s="107">
        <v>43787.0</v>
      </c>
      <c r="R272" s="23">
        <f t="shared" si="4"/>
        <v>16.88311688</v>
      </c>
      <c r="S272" s="108">
        <f t="array" ref="S272">IF(INDEX(Historical!$D$7:$D$1379,MATCH(B272,Historical!$B$7:$B$1403,0))=0,"n/a",(INDEX(Historical!$C$7:$C$1381,MATCH(B272,Historical!$B$7:$B$1403,0))/INDEX(Historical!$D$7:$D$1379,MATCH(B272,Historical!$B$7:$B$1403,0))-1)*100)</f>
        <v>22.05323194</v>
      </c>
      <c r="T272" s="108">
        <f t="array" ref="T272">IF(INDEX(Historical!$F$7:$F$1372,MATCH(B272,Historical!$B$7:$B$1403,0))=0,"n/a",((INDEX(Historical!$C$7:$C$1381,MATCH(B272,Historical!$B$7:$B$1403,0))/INDEX(Historical!$F$7:$F$1372,MATCH(B272,Historical!$B$7:$B$1403,0)))^(1/3)-1)*100)</f>
        <v>25.08936699</v>
      </c>
      <c r="U272" s="108">
        <f t="array" ref="U272">IF(INDEX(Historical!$H$7:$H$1372,MATCH(B272,Historical!$B$7:$B$1403,0))=0,"n/a",((INDEX(Historical!$C$7:$C$1381,MATCH(B272,Historical!$B$7:$B$1403,0))/INDEX(Historical!$H$7:$H$1372,MATCH(B272,Historical!$B$7:$B$1403,0)))^(1/5)-1)*100)</f>
        <v>20.95300691</v>
      </c>
      <c r="V272" s="108">
        <f t="array" ref="V272">IF(INDEX(Historical!$O$7:$O$1372,MATCH(B272,Historical!$B$7:$B$1403,0))=0,"n/a",((INDEX(Historical!$C$7:$C$1381,MATCH(B272,Historical!$B$7:$B$1403,0))/INDEX(Historical!$O$7:$O$1372,MATCH(B272,Historical!$B$7:$B$1403,0)))^(1/10)-1)*100)</f>
        <v>21.71083779</v>
      </c>
      <c r="W272" s="109">
        <f t="shared" si="5"/>
        <v>0.9650943512</v>
      </c>
      <c r="X272" s="110">
        <f t="shared" si="6"/>
        <v>1.369477576</v>
      </c>
      <c r="Y272" s="133"/>
      <c r="Z272" s="103">
        <f t="shared" si="7"/>
        <v>68.70229008</v>
      </c>
      <c r="AA272" s="112">
        <f t="shared" si="8"/>
        <v>21.78244275</v>
      </c>
      <c r="AB272" s="73">
        <v>12.0</v>
      </c>
      <c r="AC272" s="102">
        <v>5.24</v>
      </c>
      <c r="AD272" s="102">
        <v>3.24</v>
      </c>
      <c r="AE272" s="102">
        <v>7.59</v>
      </c>
      <c r="AF272" s="102">
        <v>11.95</v>
      </c>
      <c r="AG272" s="102">
        <v>57.199999999999996</v>
      </c>
      <c r="AH272" s="102">
        <v>-5.6000000000000005</v>
      </c>
      <c r="AI272" s="102">
        <v>13.19</v>
      </c>
      <c r="AJ272" s="102">
        <v>15.299999999999999</v>
      </c>
      <c r="AK272" s="102">
        <v>6.7299999999999995</v>
      </c>
      <c r="AL272" s="113">
        <v>109140.0</v>
      </c>
      <c r="AM272" s="114">
        <v>0.2</v>
      </c>
      <c r="AN272" s="102">
        <v>0.65</v>
      </c>
      <c r="AO272" s="115">
        <f t="shared" si="9"/>
        <v>2.324585536</v>
      </c>
      <c r="AP272" s="116">
        <f t="shared" si="10"/>
        <v>24.10702828</v>
      </c>
      <c r="AQ272" s="117">
        <f t="shared" si="11"/>
        <v>240.1308185</v>
      </c>
      <c r="AR272" s="103">
        <f t="array" ref="AR272">INDEX(Historical!$C$7:$C$1381,MATCH(B272,Historical!$B$7:$B$1403,0))*IF(AH272="n/a",1.03,IF(AH272&lt;0,1.01,IF(AH272&gt;10,1.1,(1+AH272/100))))</f>
        <v>3.2421</v>
      </c>
      <c r="AS272" s="112">
        <f t="shared" si="12"/>
        <v>3.56631</v>
      </c>
      <c r="AT272" s="112">
        <f t="shared" ref="AT272:AV272" si="280">IF($AK272="n/a",1.03*AS272,IF($AK272&lt;0,1.01*AS272,IF($AK272&gt;10,1.1*AS272,(1+$AK272/100)*AS272)))</f>
        <v>3.806322663</v>
      </c>
      <c r="AU272" s="112">
        <f t="shared" si="280"/>
        <v>4.062488178</v>
      </c>
      <c r="AV272" s="112">
        <f t="shared" si="280"/>
        <v>4.335893633</v>
      </c>
      <c r="AW272" s="103">
        <f t="shared" si="14"/>
        <v>19.01311447</v>
      </c>
      <c r="AX272" s="118">
        <f t="shared" si="15"/>
        <v>16.65771375</v>
      </c>
      <c r="AY272" s="119">
        <v>1.22</v>
      </c>
      <c r="AZ272" s="114">
        <v>12.379999999999999</v>
      </c>
      <c r="BA272" s="114">
        <v>-15.89</v>
      </c>
      <c r="BB272" s="114">
        <v>-11.020000000000001</v>
      </c>
      <c r="BC272" s="114">
        <v>-6.419999999999999</v>
      </c>
      <c r="BD272" s="42"/>
      <c r="BE272" s="17">
        <v>2004.0</v>
      </c>
      <c r="BF272" s="17">
        <f t="shared" si="16"/>
        <v>1</v>
      </c>
      <c r="BG272" s="120">
        <v>28.199999999999996</v>
      </c>
      <c r="BH272" s="15"/>
    </row>
    <row r="273" ht="11.25" customHeight="1">
      <c r="A273" s="55" t="s">
        <v>1141</v>
      </c>
      <c r="B273" s="99" t="s">
        <v>1142</v>
      </c>
      <c r="C273" s="100" t="s">
        <v>141</v>
      </c>
      <c r="D273" s="100" t="s">
        <v>978</v>
      </c>
      <c r="E273" s="101">
        <v>10.0</v>
      </c>
      <c r="F273" s="58">
        <v>360.0</v>
      </c>
      <c r="G273" s="58" t="s">
        <v>168</v>
      </c>
      <c r="H273" s="58" t="s">
        <v>168</v>
      </c>
      <c r="I273" s="150">
        <v>28.77</v>
      </c>
      <c r="J273" s="103">
        <f t="shared" si="2"/>
        <v>6.326034063</v>
      </c>
      <c r="K273" s="104">
        <v>0.455</v>
      </c>
      <c r="L273" s="73">
        <v>4.0</v>
      </c>
      <c r="M273" s="23">
        <f t="shared" si="3"/>
        <v>1.82</v>
      </c>
      <c r="N273" s="105" t="s">
        <v>592</v>
      </c>
      <c r="O273" s="106">
        <v>0.435</v>
      </c>
      <c r="P273" s="107">
        <v>43647.0</v>
      </c>
      <c r="Q273" s="107">
        <v>43662.0</v>
      </c>
      <c r="R273" s="23">
        <f t="shared" si="4"/>
        <v>4.597701149</v>
      </c>
      <c r="S273" s="108">
        <f t="array" ref="S273">IF(INDEX(Historical!$D$7:$D$1379,MATCH(B273,Historical!$B$7:$B$1403,0))=0,"n/a",(INDEX(Historical!$C$7:$C$1381,MATCH(B273,Historical!$B$7:$B$1403,0))/INDEX(Historical!$D$7:$D$1379,MATCH(B273,Historical!$B$7:$B$1403,0))-1)*100)</f>
        <v>2.298850575</v>
      </c>
      <c r="T273" s="108">
        <f t="array" ref="T273">IF(INDEX(Historical!$F$7:$F$1372,MATCH(B273,Historical!$B$7:$B$1403,0))=0,"n/a",((INDEX(Historical!$C$7:$C$1381,MATCH(B273,Historical!$B$7:$B$1403,0))/INDEX(Historical!$F$7:$F$1372,MATCH(B273,Historical!$B$7:$B$1403,0)))^(1/3)-1)*100)</f>
        <v>2.977924068</v>
      </c>
      <c r="U273" s="108">
        <f t="array" ref="U273">IF(INDEX(Historical!$H$7:$H$1372,MATCH(B273,Historical!$B$7:$B$1403,0))=0,"n/a",((INDEX(Historical!$C$7:$C$1381,MATCH(B273,Historical!$B$7:$B$1403,0))/INDEX(Historical!$H$7:$H$1372,MATCH(B273,Historical!$B$7:$B$1403,0)))^(1/5)-1)*100)</f>
        <v>6.486690548</v>
      </c>
      <c r="V273" s="108" t="str">
        <f t="array" ref="V273">IF(INDEX(Historical!$O$7:$O$1372,MATCH(B273,Historical!$B$7:$B$1403,0))=0,"n/a",((INDEX(Historical!$C$7:$C$1381,MATCH(B273,Historical!$B$7:$B$1403,0))/INDEX(Historical!$O$7:$O$1372,MATCH(B273,Historical!$B$7:$B$1403,0)))^(1/10)-1)*100)</f>
        <v>n/a</v>
      </c>
      <c r="W273" s="109" t="str">
        <f t="shared" si="5"/>
        <v>n/a</v>
      </c>
      <c r="X273" s="110">
        <f t="shared" si="6"/>
        <v>0.2457079753</v>
      </c>
      <c r="Y273" s="133" t="s">
        <v>1143</v>
      </c>
      <c r="Z273" s="103">
        <f t="shared" si="7"/>
        <v>142.1875</v>
      </c>
      <c r="AA273" s="112">
        <f t="shared" si="8"/>
        <v>22.4765625</v>
      </c>
      <c r="AB273" s="73">
        <v>12.0</v>
      </c>
      <c r="AC273" s="102">
        <v>1.28</v>
      </c>
      <c r="AD273" s="102">
        <v>4.49</v>
      </c>
      <c r="AE273" s="102">
        <v>0.31</v>
      </c>
      <c r="AF273" s="102">
        <v>0.73</v>
      </c>
      <c r="AG273" s="102">
        <v>11.1</v>
      </c>
      <c r="AH273" s="156">
        <v>169.2</v>
      </c>
      <c r="AI273" s="156">
        <v>96.13000000000001</v>
      </c>
      <c r="AJ273" s="102">
        <v>26.400000000000002</v>
      </c>
      <c r="AK273" s="102">
        <v>5.0</v>
      </c>
      <c r="AL273" s="113">
        <v>1640.0</v>
      </c>
      <c r="AM273" s="114">
        <v>0.15</v>
      </c>
      <c r="AN273" s="102">
        <v>0.39</v>
      </c>
      <c r="AO273" s="115">
        <f t="shared" si="9"/>
        <v>-9.663837889</v>
      </c>
      <c r="AP273" s="116">
        <f t="shared" si="10"/>
        <v>12.81272461</v>
      </c>
      <c r="AQ273" s="117">
        <f t="shared" si="11"/>
        <v>-14.60447416</v>
      </c>
      <c r="AR273" s="103">
        <f t="array" ref="AR273">INDEX(Historical!$C$7:$C$1381,MATCH(B273,Historical!$B$7:$B$1403,0))*IF(AH273="n/a",1.03,IF(AH273&lt;0,1.01,IF(AH273&gt;10,1.1,(1+AH273/100))))</f>
        <v>1.958</v>
      </c>
      <c r="AS273" s="112">
        <f t="shared" si="12"/>
        <v>2.1538</v>
      </c>
      <c r="AT273" s="112">
        <f t="shared" ref="AT273:AV273" si="281">IF($AK273="n/a",1.03*AS273,IF($AK273&lt;0,1.01*AS273,IF($AK273&gt;10,1.1*AS273,(1+$AK273/100)*AS273)))</f>
        <v>2.26149</v>
      </c>
      <c r="AU273" s="112">
        <f t="shared" si="281"/>
        <v>2.3745645</v>
      </c>
      <c r="AV273" s="112">
        <f t="shared" si="281"/>
        <v>2.493292725</v>
      </c>
      <c r="AW273" s="103">
        <f t="shared" si="14"/>
        <v>11.24114723</v>
      </c>
      <c r="AX273" s="118">
        <f t="shared" si="15"/>
        <v>39.07246168</v>
      </c>
      <c r="AY273" s="119">
        <v>1.87</v>
      </c>
      <c r="AZ273" s="114">
        <v>1.7000000000000002</v>
      </c>
      <c r="BA273" s="114">
        <v>-44.519999999999996</v>
      </c>
      <c r="BB273" s="114">
        <v>-21.15</v>
      </c>
      <c r="BC273" s="114">
        <v>-24.07</v>
      </c>
      <c r="BD273" s="42"/>
      <c r="BE273" s="17">
        <v>2010.0</v>
      </c>
      <c r="BF273" s="17">
        <f t="shared" si="16"/>
        <v>0</v>
      </c>
      <c r="BG273" s="120">
        <v>5.7</v>
      </c>
      <c r="BH273" s="15"/>
    </row>
    <row r="274" ht="11.25" customHeight="1">
      <c r="A274" s="55" t="s">
        <v>1144</v>
      </c>
      <c r="B274" s="99" t="s">
        <v>1145</v>
      </c>
      <c r="C274" s="100" t="s">
        <v>177</v>
      </c>
      <c r="D274" s="100" t="s">
        <v>534</v>
      </c>
      <c r="E274" s="101">
        <v>10.0</v>
      </c>
      <c r="F274" s="58">
        <v>355.0</v>
      </c>
      <c r="G274" s="58" t="s">
        <v>168</v>
      </c>
      <c r="H274" s="58" t="s">
        <v>168</v>
      </c>
      <c r="I274" s="150">
        <v>254.96</v>
      </c>
      <c r="J274" s="103">
        <f t="shared" si="2"/>
        <v>1.694383433</v>
      </c>
      <c r="K274" s="104">
        <v>1.08</v>
      </c>
      <c r="L274" s="73">
        <v>4.0</v>
      </c>
      <c r="M274" s="23">
        <f t="shared" si="3"/>
        <v>4.32</v>
      </c>
      <c r="N274" s="105" t="s">
        <v>481</v>
      </c>
      <c r="O274" s="106">
        <v>0.9</v>
      </c>
      <c r="P274" s="107">
        <v>43630.0</v>
      </c>
      <c r="Q274" s="107">
        <v>43641.0</v>
      </c>
      <c r="R274" s="23">
        <f t="shared" si="4"/>
        <v>20</v>
      </c>
      <c r="S274" s="108">
        <f t="array" ref="S274">IF(INDEX(Historical!$D$7:$D$1379,MATCH(B274,Historical!$B$7:$B$1403,0))=0,"n/a",(INDEX(Historical!$C$7:$C$1381,MATCH(B274,Historical!$B$7:$B$1403,0))/INDEX(Historical!$D$7:$D$1379,MATCH(B274,Historical!$B$7:$B$1403,0))-1)*100)</f>
        <v>44.34782609</v>
      </c>
      <c r="T274" s="108">
        <f t="array" ref="T274">IF(INDEX(Historical!$F$7:$F$1372,MATCH(B274,Historical!$B$7:$B$1403,0))=0,"n/a",((INDEX(Historical!$C$7:$C$1381,MATCH(B274,Historical!$B$7:$B$1403,0))/INDEX(Historical!$F$7:$F$1372,MATCH(B274,Historical!$B$7:$B$1403,0)))^(1/3)-1)*100)</f>
        <v>27.99369486</v>
      </c>
      <c r="U274" s="108">
        <f t="array" ref="U274">IF(INDEX(Historical!$H$7:$H$1372,MATCH(B274,Historical!$B$7:$B$1403,0))=0,"n/a",((INDEX(Historical!$C$7:$C$1381,MATCH(B274,Historical!$B$7:$B$1403,0))/INDEX(Historical!$H$7:$H$1372,MATCH(B274,Historical!$B$7:$B$1403,0)))^(1/5)-1)*100)</f>
        <v>28.79844024</v>
      </c>
      <c r="V274" s="108">
        <f t="array" ref="V274">IF(INDEX(Historical!$O$7:$O$1372,MATCH(B274,Historical!$B$7:$B$1403,0))=0,"n/a",((INDEX(Historical!$C$7:$C$1381,MATCH(B274,Historical!$B$7:$B$1403,0))/INDEX(Historical!$O$7:$O$1372,MATCH(B274,Historical!$B$7:$B$1403,0)))^(1/10)-1)*100)</f>
        <v>66.72887078</v>
      </c>
      <c r="W274" s="109">
        <f t="shared" si="5"/>
        <v>0.4315739184</v>
      </c>
      <c r="X274" s="110">
        <f t="shared" si="6"/>
        <v>1.425665358</v>
      </c>
      <c r="Y274" s="99"/>
      <c r="Z274" s="103">
        <f t="shared" si="7"/>
        <v>30.16759777</v>
      </c>
      <c r="AA274" s="112">
        <f t="shared" si="8"/>
        <v>17.80446927</v>
      </c>
      <c r="AB274" s="73">
        <v>12.0</v>
      </c>
      <c r="AC274" s="102">
        <v>14.32</v>
      </c>
      <c r="AD274" s="102">
        <v>1.35</v>
      </c>
      <c r="AE274" s="102">
        <v>1.0</v>
      </c>
      <c r="AF274" s="102">
        <v>4.19</v>
      </c>
      <c r="AG274" s="102">
        <v>25.5</v>
      </c>
      <c r="AH274" s="102">
        <v>17.5</v>
      </c>
      <c r="AI274" s="102">
        <v>15.0</v>
      </c>
      <c r="AJ274" s="102">
        <v>20.200000000000003</v>
      </c>
      <c r="AK274" s="102">
        <v>13.200000000000001</v>
      </c>
      <c r="AL274" s="113">
        <v>242410.0</v>
      </c>
      <c r="AM274" s="114">
        <v>0.3</v>
      </c>
      <c r="AN274" s="102">
        <v>0.71</v>
      </c>
      <c r="AO274" s="115">
        <f t="shared" si="9"/>
        <v>12.6883544</v>
      </c>
      <c r="AP274" s="116">
        <f t="shared" si="10"/>
        <v>30.49282367</v>
      </c>
      <c r="AQ274" s="117">
        <f t="shared" si="11"/>
        <v>82.08755679</v>
      </c>
      <c r="AR274" s="103">
        <f t="array" ref="AR274">INDEX(Historical!$C$7:$C$1381,MATCH(B274,Historical!$B$7:$B$1403,0))*IF(AH274="n/a",1.03,IF(AH274&lt;0,1.01,IF(AH274&gt;10,1.1,(1+AH274/100))))</f>
        <v>5.478</v>
      </c>
      <c r="AS274" s="112">
        <f t="shared" si="12"/>
        <v>6.0258</v>
      </c>
      <c r="AT274" s="112">
        <f t="shared" ref="AT274:AV274" si="282">IF($AK274="n/a",1.03*AS274,IF($AK274&lt;0,1.01*AS274,IF($AK274&gt;10,1.1*AS274,(1+$AK274/100)*AS274)))</f>
        <v>6.62838</v>
      </c>
      <c r="AU274" s="112">
        <f t="shared" si="282"/>
        <v>7.291218</v>
      </c>
      <c r="AV274" s="112">
        <f t="shared" si="282"/>
        <v>8.0203398</v>
      </c>
      <c r="AW274" s="103">
        <f t="shared" si="14"/>
        <v>33.4437378</v>
      </c>
      <c r="AX274" s="118">
        <f t="shared" si="15"/>
        <v>13.1172489</v>
      </c>
      <c r="AY274" s="119">
        <v>0.71</v>
      </c>
      <c r="AZ274" s="114">
        <v>22.54</v>
      </c>
      <c r="BA274" s="114">
        <v>-16.869999999999997</v>
      </c>
      <c r="BB274" s="114">
        <v>-12.280000000000001</v>
      </c>
      <c r="BC274" s="114">
        <v>-1.0999999999999999</v>
      </c>
      <c r="BD274" s="42"/>
      <c r="BE274" s="17">
        <v>2010.0</v>
      </c>
      <c r="BF274" s="17">
        <f t="shared" si="16"/>
        <v>0</v>
      </c>
      <c r="BG274" s="120">
        <v>8.200000000000001</v>
      </c>
      <c r="BH274" s="15"/>
    </row>
    <row r="275" ht="11.25" customHeight="1">
      <c r="A275" s="55" t="s">
        <v>1146</v>
      </c>
      <c r="B275" s="99" t="s">
        <v>1147</v>
      </c>
      <c r="C275" s="100" t="s">
        <v>136</v>
      </c>
      <c r="D275" s="100" t="s">
        <v>137</v>
      </c>
      <c r="E275" s="101">
        <v>11.0</v>
      </c>
      <c r="F275" s="58">
        <v>311.0</v>
      </c>
      <c r="G275" s="58" t="s">
        <v>120</v>
      </c>
      <c r="H275" s="58" t="s">
        <v>120</v>
      </c>
      <c r="I275" s="150">
        <v>23.31</v>
      </c>
      <c r="J275" s="103">
        <f t="shared" si="2"/>
        <v>4.890604891</v>
      </c>
      <c r="K275" s="104">
        <v>0.285</v>
      </c>
      <c r="L275" s="73">
        <v>4.0</v>
      </c>
      <c r="M275" s="23">
        <f t="shared" si="3"/>
        <v>1.14</v>
      </c>
      <c r="N275" s="105" t="s">
        <v>579</v>
      </c>
      <c r="O275" s="106">
        <v>0.26</v>
      </c>
      <c r="P275" s="107">
        <v>43672.0</v>
      </c>
      <c r="Q275" s="107">
        <v>43693.0</v>
      </c>
      <c r="R275" s="23">
        <f t="shared" si="4"/>
        <v>9.615384615</v>
      </c>
      <c r="S275" s="108">
        <f t="array" ref="S275">IF(INDEX(Historical!$D$7:$D$1379,MATCH(B275,Historical!$B$7:$B$1403,0))=0,"n/a",(INDEX(Historical!$C$7:$C$1381,MATCH(B275,Historical!$B$7:$B$1403,0))/INDEX(Historical!$D$7:$D$1379,MATCH(B275,Historical!$B$7:$B$1403,0))-1)*100)</f>
        <v>11.2244898</v>
      </c>
      <c r="T275" s="108">
        <f t="array" ref="T275">IF(INDEX(Historical!$F$7:$F$1372,MATCH(B275,Historical!$B$7:$B$1403,0))=0,"n/a",((INDEX(Historical!$C$7:$C$1381,MATCH(B275,Historical!$B$7:$B$1403,0))/INDEX(Historical!$F$7:$F$1372,MATCH(B275,Historical!$B$7:$B$1403,0)))^(1/3)-1)*100)</f>
        <v>12.28246135</v>
      </c>
      <c r="U275" s="108">
        <f t="array" ref="U275">IF(INDEX(Historical!$H$7:$H$1372,MATCH(B275,Historical!$B$7:$B$1403,0))=0,"n/a",((INDEX(Historical!$C$7:$C$1381,MATCH(B275,Historical!$B$7:$B$1403,0))/INDEX(Historical!$H$7:$H$1372,MATCH(B275,Historical!$B$7:$B$1403,0)))^(1/5)-1)*100)</f>
        <v>11.94558281</v>
      </c>
      <c r="V275" s="108">
        <f t="array" ref="V275">IF(INDEX(Historical!$O$7:$O$1372,MATCH(B275,Historical!$B$7:$B$1403,0))=0,"n/a",((INDEX(Historical!$C$7:$C$1381,MATCH(B275,Historical!$B$7:$B$1403,0))/INDEX(Historical!$O$7:$O$1372,MATCH(B275,Historical!$B$7:$B$1403,0)))^(1/10)-1)*100)</f>
        <v>13.21698737</v>
      </c>
      <c r="W275" s="109">
        <f t="shared" si="5"/>
        <v>0.9038052675</v>
      </c>
      <c r="X275" s="110">
        <f t="shared" si="6"/>
        <v>0.4375671358</v>
      </c>
      <c r="Y275" s="149"/>
      <c r="Z275" s="103">
        <f t="shared" si="7"/>
        <v>21.75572519</v>
      </c>
      <c r="AA275" s="112">
        <f t="shared" si="8"/>
        <v>4.448473282</v>
      </c>
      <c r="AB275" s="73">
        <v>12.0</v>
      </c>
      <c r="AC275" s="102">
        <v>5.24</v>
      </c>
      <c r="AD275" s="102">
        <v>0.83</v>
      </c>
      <c r="AE275" s="102">
        <v>0.4</v>
      </c>
      <c r="AF275" s="102">
        <v>0.48</v>
      </c>
      <c r="AG275" s="102">
        <v>11.5</v>
      </c>
      <c r="AH275" s="102">
        <v>120.39999999999999</v>
      </c>
      <c r="AI275" s="102">
        <v>7.630000000000001</v>
      </c>
      <c r="AJ275" s="102">
        <v>27.3</v>
      </c>
      <c r="AK275" s="102">
        <v>5.37</v>
      </c>
      <c r="AL275" s="113">
        <v>4760.0</v>
      </c>
      <c r="AM275" s="114">
        <v>0.54</v>
      </c>
      <c r="AN275" s="102">
        <v>0.33</v>
      </c>
      <c r="AO275" s="115">
        <f t="shared" si="9"/>
        <v>12.38771441</v>
      </c>
      <c r="AP275" s="116">
        <f t="shared" si="10"/>
        <v>16.8361877</v>
      </c>
      <c r="AQ275" s="117">
        <f t="shared" si="11"/>
        <v>-69.1940325</v>
      </c>
      <c r="AR275" s="103">
        <f t="array" ref="AR275">INDEX(Historical!$C$7:$C$1381,MATCH(B275,Historical!$B$7:$B$1403,0))*IF(AH275="n/a",1.03,IF(AH275&lt;0,1.01,IF(AH275&gt;10,1.1,(1+AH275/100))))</f>
        <v>1.199</v>
      </c>
      <c r="AS275" s="112">
        <f t="shared" si="12"/>
        <v>1.2904837</v>
      </c>
      <c r="AT275" s="112">
        <f t="shared" ref="AT275:AV275" si="283">IF($AK275="n/a",1.03*AS275,IF($AK275&lt;0,1.01*AS275,IF($AK275&gt;10,1.1*AS275,(1+$AK275/100)*AS275)))</f>
        <v>1.359782675</v>
      </c>
      <c r="AU275" s="112">
        <f t="shared" si="283"/>
        <v>1.432803004</v>
      </c>
      <c r="AV275" s="112">
        <f t="shared" si="283"/>
        <v>1.509744526</v>
      </c>
      <c r="AW275" s="103">
        <f t="shared" si="14"/>
        <v>6.791813905</v>
      </c>
      <c r="AX275" s="118">
        <f t="shared" si="15"/>
        <v>29.13691079</v>
      </c>
      <c r="AY275" s="119">
        <v>1.59</v>
      </c>
      <c r="AZ275" s="114">
        <v>-1.02</v>
      </c>
      <c r="BA275" s="114">
        <v>-39.12</v>
      </c>
      <c r="BB275" s="114">
        <v>-18.87</v>
      </c>
      <c r="BC275" s="114">
        <v>-21.98</v>
      </c>
      <c r="BD275" s="42"/>
      <c r="BE275" s="17">
        <v>2009.0</v>
      </c>
      <c r="BF275" s="17">
        <f t="shared" si="16"/>
        <v>0</v>
      </c>
      <c r="BG275" s="120">
        <v>1.7000000000000002</v>
      </c>
      <c r="BH275" s="108"/>
    </row>
    <row r="276" ht="11.25" customHeight="1">
      <c r="A276" s="155" t="s">
        <v>1148</v>
      </c>
      <c r="B276" s="99" t="s">
        <v>1149</v>
      </c>
      <c r="C276" s="100" t="s">
        <v>118</v>
      </c>
      <c r="D276" s="100" t="s">
        <v>227</v>
      </c>
      <c r="E276" s="101">
        <v>13.0</v>
      </c>
      <c r="F276" s="58">
        <v>286.0</v>
      </c>
      <c r="G276" s="58" t="s">
        <v>121</v>
      </c>
      <c r="H276" s="58" t="s">
        <v>121</v>
      </c>
      <c r="I276" s="150">
        <v>159.81</v>
      </c>
      <c r="J276" s="103">
        <f t="shared" si="2"/>
        <v>2.427883111</v>
      </c>
      <c r="K276" s="104">
        <v>0.97</v>
      </c>
      <c r="L276" s="73">
        <v>4.0</v>
      </c>
      <c r="M276" s="23">
        <f t="shared" si="3"/>
        <v>3.88</v>
      </c>
      <c r="N276" s="105" t="s">
        <v>409</v>
      </c>
      <c r="O276" s="106">
        <v>0.88</v>
      </c>
      <c r="P276" s="107">
        <v>43706.0</v>
      </c>
      <c r="Q276" s="107">
        <v>43738.0</v>
      </c>
      <c r="R276" s="23">
        <f t="shared" si="4"/>
        <v>10.22727273</v>
      </c>
      <c r="S276" s="108">
        <f t="array" ref="S276">IF(INDEX(Historical!$D$7:$D$1379,MATCH(B276,Historical!$B$7:$B$1403,0))=0,"n/a",(INDEX(Historical!$C$7:$C$1381,MATCH(B276,Historical!$B$7:$B$1403,0))/INDEX(Historical!$D$7:$D$1379,MATCH(B276,Historical!$B$7:$B$1403,0))-1)*100)</f>
        <v>20.91503268</v>
      </c>
      <c r="T276" s="108">
        <f t="array" ref="T276">IF(INDEX(Historical!$F$7:$F$1372,MATCH(B276,Historical!$B$7:$B$1403,0))=0,"n/a",((INDEX(Historical!$C$7:$C$1381,MATCH(B276,Historical!$B$7:$B$1403,0))/INDEX(Historical!$F$7:$F$1372,MATCH(B276,Historical!$B$7:$B$1403,0)))^(1/3)-1)*100)</f>
        <v>17.94650036</v>
      </c>
      <c r="U276" s="108">
        <f t="array" ref="U276">IF(INDEX(Historical!$H$7:$H$1372,MATCH(B276,Historical!$B$7:$B$1403,0))=0,"n/a",((INDEX(Historical!$C$7:$C$1381,MATCH(B276,Historical!$B$7:$B$1403,0))/INDEX(Historical!$H$7:$H$1372,MATCH(B276,Historical!$B$7:$B$1403,0)))^(1/5)-1)*100)</f>
        <v>15.43696594</v>
      </c>
      <c r="V276" s="108">
        <f t="array" ref="V276">IF(INDEX(Historical!$O$7:$O$1372,MATCH(B276,Historical!$B$7:$B$1403,0))=0,"n/a",((INDEX(Historical!$C$7:$C$1381,MATCH(B276,Historical!$B$7:$B$1403,0))/INDEX(Historical!$O$7:$O$1372,MATCH(B276,Historical!$B$7:$B$1403,0)))^(1/10)-1)*100)</f>
        <v>21.22181896</v>
      </c>
      <c r="W276" s="109">
        <f t="shared" si="5"/>
        <v>0.7274101229</v>
      </c>
      <c r="X276" s="110">
        <f t="shared" si="6"/>
        <v>1.979098198</v>
      </c>
      <c r="Y276" s="133"/>
      <c r="Z276" s="103">
        <f t="shared" si="7"/>
        <v>46.24553039</v>
      </c>
      <c r="AA276" s="112">
        <f t="shared" si="8"/>
        <v>19.0476758</v>
      </c>
      <c r="AB276" s="73">
        <v>12.0</v>
      </c>
      <c r="AC276" s="102">
        <v>8.39</v>
      </c>
      <c r="AD276" s="102">
        <v>1.77</v>
      </c>
      <c r="AE276" s="102">
        <v>5.13</v>
      </c>
      <c r="AF276" s="102">
        <v>6.1</v>
      </c>
      <c r="AG276" s="102">
        <v>32.9</v>
      </c>
      <c r="AH276" s="102">
        <v>6.0</v>
      </c>
      <c r="AI276" s="102">
        <v>12.959999999999999</v>
      </c>
      <c r="AJ276" s="102">
        <v>7.8</v>
      </c>
      <c r="AK276" s="102">
        <v>10.780000000000001</v>
      </c>
      <c r="AL276" s="113">
        <v>111330.0</v>
      </c>
      <c r="AM276" s="114">
        <v>0.1</v>
      </c>
      <c r="AN276" s="102">
        <v>1.39</v>
      </c>
      <c r="AO276" s="115">
        <f t="shared" si="9"/>
        <v>-1.182826752</v>
      </c>
      <c r="AP276" s="116">
        <f t="shared" si="10"/>
        <v>17.86484905</v>
      </c>
      <c r="AQ276" s="117">
        <f t="shared" si="11"/>
        <v>127.2451661</v>
      </c>
      <c r="AR276" s="103">
        <f t="array" ref="AR276">INDEX(Historical!$C$7:$C$1381,MATCH(B276,Historical!$B$7:$B$1403,0))*IF(AH276="n/a",1.03,IF(AH276&lt;0,1.01,IF(AH276&gt;10,1.1,(1+AH276/100))))</f>
        <v>3.922</v>
      </c>
      <c r="AS276" s="112">
        <f t="shared" si="12"/>
        <v>4.3142</v>
      </c>
      <c r="AT276" s="112">
        <f t="shared" ref="AT276:AV276" si="284">IF($AK276="n/a",1.03*AS276,IF($AK276&lt;0,1.01*AS276,IF($AK276&gt;10,1.1*AS276,(1+$AK276/100)*AS276)))</f>
        <v>4.74562</v>
      </c>
      <c r="AU276" s="112">
        <f t="shared" si="284"/>
        <v>5.220182</v>
      </c>
      <c r="AV276" s="112">
        <f t="shared" si="284"/>
        <v>5.7422002</v>
      </c>
      <c r="AW276" s="103">
        <f t="shared" si="14"/>
        <v>23.9442022</v>
      </c>
      <c r="AX276" s="118">
        <f t="shared" si="15"/>
        <v>14.98291859</v>
      </c>
      <c r="AY276" s="119">
        <v>1.09</v>
      </c>
      <c r="AZ276" s="114">
        <v>7.19</v>
      </c>
      <c r="BA276" s="114">
        <v>-15.43</v>
      </c>
      <c r="BB276" s="114">
        <v>-11.48</v>
      </c>
      <c r="BC276" s="114">
        <v>-7.03</v>
      </c>
      <c r="BD276" s="42"/>
      <c r="BE276" s="17">
        <v>2007.0</v>
      </c>
      <c r="BF276" s="17">
        <f t="shared" si="16"/>
        <v>1</v>
      </c>
      <c r="BG276" s="120">
        <v>9.6</v>
      </c>
      <c r="BH276" s="15"/>
    </row>
    <row r="277" ht="11.25" customHeight="1">
      <c r="A277" s="55" t="s">
        <v>1150</v>
      </c>
      <c r="B277" s="99" t="s">
        <v>1151</v>
      </c>
      <c r="C277" s="100" t="s">
        <v>118</v>
      </c>
      <c r="D277" s="100" t="s">
        <v>278</v>
      </c>
      <c r="E277" s="101">
        <v>11.0</v>
      </c>
      <c r="F277" s="58">
        <v>326.0</v>
      </c>
      <c r="G277" s="58" t="s">
        <v>120</v>
      </c>
      <c r="H277" s="58" t="s">
        <v>120</v>
      </c>
      <c r="I277" s="150">
        <v>90.49</v>
      </c>
      <c r="J277" s="103">
        <f t="shared" si="2"/>
        <v>4.464581722</v>
      </c>
      <c r="K277" s="104">
        <v>1.01</v>
      </c>
      <c r="L277" s="73">
        <v>4.0</v>
      </c>
      <c r="M277" s="23">
        <f t="shared" si="3"/>
        <v>4.04</v>
      </c>
      <c r="N277" s="105" t="s">
        <v>434</v>
      </c>
      <c r="O277" s="106">
        <v>0.96</v>
      </c>
      <c r="P277" s="107">
        <v>43885.0</v>
      </c>
      <c r="Q277" s="107">
        <v>43900.0</v>
      </c>
      <c r="R277" s="23">
        <f t="shared" si="4"/>
        <v>5.208333333</v>
      </c>
      <c r="S277" s="108">
        <f t="array" ref="S277">IF(INDEX(Historical!$D$7:$D$1379,MATCH(B277,Historical!$B$7:$B$1403,0))=0,"n/a",(INDEX(Historical!$C$7:$C$1381,MATCH(B277,Historical!$B$7:$B$1403,0))/INDEX(Historical!$D$7:$D$1379,MATCH(B277,Historical!$B$7:$B$1403,0))-1)*100)</f>
        <v>5.494505495</v>
      </c>
      <c r="T277" s="108">
        <f t="array" ref="T277">IF(INDEX(Historical!$F$7:$F$1372,MATCH(B277,Historical!$B$7:$B$1403,0))=0,"n/a",((INDEX(Historical!$C$7:$C$1381,MATCH(B277,Historical!$B$7:$B$1403,0))/INDEX(Historical!$F$7:$F$1372,MATCH(B277,Historical!$B$7:$B$1403,0)))^(1/3)-1)*100)</f>
        <v>7.166457967</v>
      </c>
      <c r="U277" s="108">
        <f t="array" ref="U277">IF(INDEX(Historical!$H$7:$H$1372,MATCH(B277,Historical!$B$7:$B$1403,0))=0,"n/a",((INDEX(Historical!$C$7:$C$1381,MATCH(B277,Historical!$B$7:$B$1403,0))/INDEX(Historical!$H$7:$H$1372,MATCH(B277,Historical!$B$7:$B$1403,0)))^(1/5)-1)*100)</f>
        <v>7.458131835</v>
      </c>
      <c r="V277" s="108">
        <f t="array" ref="V277">IF(INDEX(Historical!$O$7:$O$1372,MATCH(B277,Historical!$B$7:$B$1403,0))=0,"n/a",((INDEX(Historical!$C$7:$C$1381,MATCH(B277,Historical!$B$7:$B$1403,0))/INDEX(Historical!$O$7:$O$1372,MATCH(B277,Historical!$B$7:$B$1403,0)))^(1/10)-1)*100)</f>
        <v>7.871289892</v>
      </c>
      <c r="W277" s="109">
        <f t="shared" si="5"/>
        <v>0.9475107558</v>
      </c>
      <c r="X277" s="110">
        <f t="shared" si="6"/>
        <v>0.8019496597</v>
      </c>
      <c r="Y277" s="149"/>
      <c r="Z277" s="103">
        <f t="shared" si="7"/>
        <v>79.06066536</v>
      </c>
      <c r="AA277" s="112">
        <f t="shared" si="8"/>
        <v>17.70841487</v>
      </c>
      <c r="AB277" s="73">
        <v>12.0</v>
      </c>
      <c r="AC277" s="102">
        <v>5.11</v>
      </c>
      <c r="AD277" s="102">
        <v>2.45</v>
      </c>
      <c r="AE277" s="102">
        <v>1.08</v>
      </c>
      <c r="AF277" s="102">
        <v>23.88</v>
      </c>
      <c r="AG277" s="156">
        <v>106.4</v>
      </c>
      <c r="AH277" s="102">
        <v>-7.199999999999999</v>
      </c>
      <c r="AI277" s="102">
        <v>7.960000000000001</v>
      </c>
      <c r="AJ277" s="102">
        <v>9.3</v>
      </c>
      <c r="AK277" s="102">
        <v>7.22</v>
      </c>
      <c r="AL277" s="113">
        <v>80290.0</v>
      </c>
      <c r="AM277" s="228" t="s">
        <v>128</v>
      </c>
      <c r="AN277" s="156">
        <v>7.73</v>
      </c>
      <c r="AO277" s="115">
        <f t="shared" si="9"/>
        <v>-5.785701316</v>
      </c>
      <c r="AP277" s="116">
        <f t="shared" si="10"/>
        <v>11.92271356</v>
      </c>
      <c r="AQ277" s="117">
        <f t="shared" si="11"/>
        <v>333.5265965</v>
      </c>
      <c r="AR277" s="103">
        <f t="array" ref="AR277">INDEX(Historical!$C$7:$C$1381,MATCH(B277,Historical!$B$7:$B$1403,0))*IF(AH277="n/a",1.03,IF(AH277&lt;0,1.01,IF(AH277&gt;10,1.1,(1+AH277/100))))</f>
        <v>3.8784</v>
      </c>
      <c r="AS277" s="112">
        <f t="shared" si="12"/>
        <v>4.18712064</v>
      </c>
      <c r="AT277" s="112">
        <f t="shared" ref="AT277:AV277" si="285">IF($AK277="n/a",1.03*AS277,IF($AK277&lt;0,1.01*AS277,IF($AK277&gt;10,1.1*AS277,(1+$AK277/100)*AS277)))</f>
        <v>4.48943075</v>
      </c>
      <c r="AU277" s="112">
        <f t="shared" si="285"/>
        <v>4.81356765</v>
      </c>
      <c r="AV277" s="112">
        <f t="shared" si="285"/>
        <v>5.161107235</v>
      </c>
      <c r="AW277" s="103">
        <f t="shared" si="14"/>
        <v>22.52962628</v>
      </c>
      <c r="AX277" s="118">
        <f t="shared" si="15"/>
        <v>24.89736576</v>
      </c>
      <c r="AY277" s="119">
        <v>1.2</v>
      </c>
      <c r="AZ277" s="114">
        <v>0.67</v>
      </c>
      <c r="BA277" s="114">
        <v>-27.79</v>
      </c>
      <c r="BB277" s="114">
        <v>-18.87</v>
      </c>
      <c r="BC277" s="114">
        <v>-19.34</v>
      </c>
      <c r="BD277" s="42"/>
      <c r="BE277" s="17">
        <v>2010.0</v>
      </c>
      <c r="BF277" s="17">
        <f t="shared" si="16"/>
        <v>0</v>
      </c>
      <c r="BG277" s="120">
        <v>8.200000000000001</v>
      </c>
      <c r="BH277" s="15"/>
    </row>
    <row r="278" ht="11.25" customHeight="1">
      <c r="A278" s="155" t="s">
        <v>1152</v>
      </c>
      <c r="B278" s="99" t="s">
        <v>1153</v>
      </c>
      <c r="C278" s="100" t="s">
        <v>177</v>
      </c>
      <c r="D278" s="100" t="s">
        <v>178</v>
      </c>
      <c r="E278" s="101">
        <v>17.0</v>
      </c>
      <c r="F278" s="58">
        <v>218.0</v>
      </c>
      <c r="G278" s="58" t="s">
        <v>168</v>
      </c>
      <c r="H278" s="58" t="s">
        <v>168</v>
      </c>
      <c r="I278" s="150">
        <v>87.4</v>
      </c>
      <c r="J278" s="103">
        <f t="shared" si="2"/>
        <v>1.281464531</v>
      </c>
      <c r="K278" s="104">
        <v>0.28</v>
      </c>
      <c r="L278" s="73">
        <v>4.0</v>
      </c>
      <c r="M278" s="23">
        <f t="shared" si="3"/>
        <v>1.12</v>
      </c>
      <c r="N278" s="105" t="s">
        <v>326</v>
      </c>
      <c r="O278" s="106">
        <v>0.275</v>
      </c>
      <c r="P278" s="107">
        <v>43810.0</v>
      </c>
      <c r="Q278" s="107">
        <v>43832.0</v>
      </c>
      <c r="R278" s="23">
        <f t="shared" si="4"/>
        <v>1.818181818</v>
      </c>
      <c r="S278" s="108">
        <f t="array" ref="S278">IF(INDEX(Historical!$D$7:$D$1379,MATCH(B278,Historical!$B$7:$B$1403,0))=0,"n/a",(INDEX(Historical!$C$7:$C$1381,MATCH(B278,Historical!$B$7:$B$1403,0))/INDEX(Historical!$D$7:$D$1379,MATCH(B278,Historical!$B$7:$B$1403,0))-1)*100)</f>
        <v>1.851851852</v>
      </c>
      <c r="T278" s="108">
        <f t="array" ref="T278">IF(INDEX(Historical!$F$7:$F$1372,MATCH(B278,Historical!$B$7:$B$1403,0))=0,"n/a",((INDEX(Historical!$C$7:$C$1381,MATCH(B278,Historical!$B$7:$B$1403,0))/INDEX(Historical!$F$7:$F$1372,MATCH(B278,Historical!$B$7:$B$1403,0)))^(1/3)-1)*100)</f>
        <v>1.724476819</v>
      </c>
      <c r="U278" s="108">
        <f t="array" ref="U278">IF(INDEX(Historical!$H$7:$H$1372,MATCH(B278,Historical!$B$7:$B$1403,0))=0,"n/a",((INDEX(Historical!$C$7:$C$1381,MATCH(B278,Historical!$B$7:$B$1403,0))/INDEX(Historical!$H$7:$H$1372,MATCH(B278,Historical!$B$7:$B$1403,0)))^(1/5)-1)*100)</f>
        <v>1.822867818</v>
      </c>
      <c r="V278" s="108">
        <f t="array" ref="V278">IF(INDEX(Historical!$O$7:$O$1372,MATCH(B278,Historical!$B$7:$B$1403,0))=0,"n/a",((INDEX(Historical!$C$7:$C$1381,MATCH(B278,Historical!$B$7:$B$1403,0))/INDEX(Historical!$O$7:$O$1372,MATCH(B278,Historical!$B$7:$B$1403,0)))^(1/10)-1)*100)</f>
        <v>1.747815837</v>
      </c>
      <c r="W278" s="109">
        <f t="shared" si="5"/>
        <v>1.04294044</v>
      </c>
      <c r="X278" s="110">
        <f t="shared" si="6"/>
        <v>0.2940109384</v>
      </c>
      <c r="Y278" s="111"/>
      <c r="Z278" s="103">
        <f t="shared" si="7"/>
        <v>30.35230352</v>
      </c>
      <c r="AA278" s="112">
        <f t="shared" si="8"/>
        <v>23.68563686</v>
      </c>
      <c r="AB278" s="73">
        <v>12.0</v>
      </c>
      <c r="AC278" s="102">
        <v>3.69</v>
      </c>
      <c r="AD278" s="102" t="s">
        <v>128</v>
      </c>
      <c r="AE278" s="102">
        <v>7.55</v>
      </c>
      <c r="AF278" s="102">
        <v>3.42</v>
      </c>
      <c r="AG278" s="102">
        <v>18.2</v>
      </c>
      <c r="AH278" s="102">
        <v>4.9</v>
      </c>
      <c r="AI278" s="102" t="s">
        <v>128</v>
      </c>
      <c r="AJ278" s="102">
        <v>6.2</v>
      </c>
      <c r="AK278" s="102" t="s">
        <v>128</v>
      </c>
      <c r="AL278" s="113">
        <v>322.51</v>
      </c>
      <c r="AM278" s="114">
        <v>0.5</v>
      </c>
      <c r="AN278" s="102">
        <v>0.0</v>
      </c>
      <c r="AO278" s="115">
        <f t="shared" si="9"/>
        <v>-20.58130451</v>
      </c>
      <c r="AP278" s="116">
        <f t="shared" si="10"/>
        <v>3.104332349</v>
      </c>
      <c r="AQ278" s="117">
        <f t="shared" si="11"/>
        <v>89.74237276</v>
      </c>
      <c r="AR278" s="103">
        <f t="array" ref="AR278">INDEX(Historical!$C$7:$C$1381,MATCH(B278,Historical!$B$7:$B$1403,0))*IF(AH278="n/a",1.03,IF(AH278&lt;0,1.01,IF(AH278&gt;10,1.1,(1+AH278/100))))</f>
        <v>1.1539</v>
      </c>
      <c r="AS278" s="112">
        <f t="shared" si="12"/>
        <v>1.188517</v>
      </c>
      <c r="AT278" s="112">
        <f t="shared" ref="AT278:AV278" si="286">IF($AK278="n/a",1.03*AS278,IF($AK278&lt;0,1.01*AS278,IF($AK278&gt;10,1.1*AS278,(1+$AK278/100)*AS278)))</f>
        <v>1.22417251</v>
      </c>
      <c r="AU278" s="112">
        <f t="shared" si="286"/>
        <v>1.260897685</v>
      </c>
      <c r="AV278" s="112">
        <f t="shared" si="286"/>
        <v>1.298724616</v>
      </c>
      <c r="AW278" s="103">
        <f t="shared" si="14"/>
        <v>6.126211811</v>
      </c>
      <c r="AX278" s="118">
        <f t="shared" si="15"/>
        <v>7.009395665</v>
      </c>
      <c r="AY278" s="119">
        <v>0.78</v>
      </c>
      <c r="AZ278" s="114">
        <v>14.099999999999998</v>
      </c>
      <c r="BA278" s="114">
        <v>-22.15</v>
      </c>
      <c r="BB278" s="114">
        <v>-13.0</v>
      </c>
      <c r="BC278" s="114">
        <v>-8.06</v>
      </c>
      <c r="BD278" s="42"/>
      <c r="BE278" s="17">
        <v>2004.0</v>
      </c>
      <c r="BF278" s="17">
        <f t="shared" si="16"/>
        <v>1</v>
      </c>
      <c r="BG278" s="120">
        <v>16.3</v>
      </c>
      <c r="BH278" s="15"/>
    </row>
    <row r="279" ht="11.25" customHeight="1">
      <c r="A279" s="121" t="s">
        <v>1154</v>
      </c>
      <c r="B279" s="122" t="s">
        <v>1155</v>
      </c>
      <c r="C279" s="100" t="s">
        <v>131</v>
      </c>
      <c r="D279" s="100" t="s">
        <v>132</v>
      </c>
      <c r="E279" s="123">
        <v>12.0</v>
      </c>
      <c r="F279" s="58">
        <v>303.0</v>
      </c>
      <c r="G279" s="124" t="s">
        <v>168</v>
      </c>
      <c r="H279" s="124" t="s">
        <v>168</v>
      </c>
      <c r="I279" s="216">
        <v>181.76</v>
      </c>
      <c r="J279" s="126">
        <f t="shared" si="2"/>
        <v>0.6602112676</v>
      </c>
      <c r="K279" s="127">
        <v>0.3</v>
      </c>
      <c r="L279" s="128">
        <v>4.0</v>
      </c>
      <c r="M279" s="129">
        <f t="shared" si="3"/>
        <v>1.2</v>
      </c>
      <c r="N279" s="130" t="s">
        <v>928</v>
      </c>
      <c r="O279" s="131">
        <v>0.25</v>
      </c>
      <c r="P279" s="132">
        <v>43783.0</v>
      </c>
      <c r="Q279" s="132">
        <v>43802.0</v>
      </c>
      <c r="R279" s="129">
        <f t="shared" si="4"/>
        <v>20</v>
      </c>
      <c r="S279" s="108">
        <f t="array" ref="S279">IF(INDEX(Historical!$D$7:$D$1379,MATCH(B279,Historical!$B$7:$B$1403,0))=0,"n/a",(INDEX(Historical!$C$7:$C$1381,MATCH(B279,Historical!$B$7:$B$1403,0))/INDEX(Historical!$D$7:$D$1379,MATCH(B279,Historical!$B$7:$B$1403,0))-1)*100)</f>
        <v>19.31818182</v>
      </c>
      <c r="T279" s="108">
        <f t="array" ref="T279">IF(INDEX(Historical!$F$7:$F$1372,MATCH(B279,Historical!$B$7:$B$1403,0))=0,"n/a",((INDEX(Historical!$C$7:$C$1381,MATCH(B279,Historical!$B$7:$B$1403,0))/INDEX(Historical!$F$7:$F$1372,MATCH(B279,Historical!$B$7:$B$1403,0)))^(1/3)-1)*100)</f>
        <v>21.52840863</v>
      </c>
      <c r="U279" s="108">
        <f t="array" ref="U279">IF(INDEX(Historical!$H$7:$H$1372,MATCH(B279,Historical!$B$7:$B$1403,0))=0,"n/a",((INDEX(Historical!$C$7:$C$1381,MATCH(B279,Historical!$B$7:$B$1403,0))/INDEX(Historical!$H$7:$H$1372,MATCH(B279,Historical!$B$7:$B$1403,0)))^(1/5)-1)*100)</f>
        <v>20.1124434</v>
      </c>
      <c r="V279" s="108">
        <f t="array" ref="V279">IF(INDEX(Historical!$O$7:$O$1372,MATCH(B279,Historical!$B$7:$B$1403,0))=0,"n/a",((INDEX(Historical!$C$7:$C$1381,MATCH(B279,Historical!$B$7:$B$1403,0))/INDEX(Historical!$O$7:$O$1372,MATCH(B279,Historical!$B$7:$B$1403,0)))^(1/10)-1)*100)</f>
        <v>25.308249</v>
      </c>
      <c r="W279" s="109">
        <f t="shared" si="5"/>
        <v>0.7946991275</v>
      </c>
      <c r="X279" s="110">
        <f t="shared" si="6"/>
        <v>1.01577997</v>
      </c>
      <c r="Y279" s="181"/>
      <c r="Z279" s="126">
        <f t="shared" si="7"/>
        <v>22.81368821</v>
      </c>
      <c r="AA279" s="134">
        <f t="shared" si="8"/>
        <v>34.55513308</v>
      </c>
      <c r="AB279" s="128">
        <v>9.0</v>
      </c>
      <c r="AC279" s="125">
        <v>5.26</v>
      </c>
      <c r="AD279" s="125">
        <v>2.32</v>
      </c>
      <c r="AE279" s="125">
        <v>16.81</v>
      </c>
      <c r="AF279" s="125">
        <v>13.15</v>
      </c>
      <c r="AG279" s="125">
        <v>40.699999999999996</v>
      </c>
      <c r="AH279" s="125">
        <v>20.0</v>
      </c>
      <c r="AI279" s="125">
        <v>17.01</v>
      </c>
      <c r="AJ279" s="125">
        <v>19.8</v>
      </c>
      <c r="AK279" s="125">
        <v>14.860000000000001</v>
      </c>
      <c r="AL279" s="135">
        <v>395420.0</v>
      </c>
      <c r="AM279" s="136">
        <v>0.1</v>
      </c>
      <c r="AN279" s="125">
        <v>0.56</v>
      </c>
      <c r="AO279" s="137">
        <f t="shared" si="9"/>
        <v>-13.78247841</v>
      </c>
      <c r="AP279" s="138">
        <f t="shared" si="10"/>
        <v>20.77265467</v>
      </c>
      <c r="AQ279" s="139">
        <f t="shared" si="11"/>
        <v>349.3946546</v>
      </c>
      <c r="AR279" s="103">
        <f t="array" ref="AR279">INDEX(Historical!$C$7:$C$1381,MATCH(B279,Historical!$B$7:$B$1403,0))*IF(AH279="n/a",1.03,IF(AH279&lt;0,1.01,IF(AH279&gt;10,1.1,(1+AH279/100))))</f>
        <v>1.155</v>
      </c>
      <c r="AS279" s="134">
        <f t="shared" si="12"/>
        <v>1.2705</v>
      </c>
      <c r="AT279" s="134">
        <f t="shared" ref="AT279:AV279" si="287">IF($AK279="n/a",1.03*AS279,IF($AK279&lt;0,1.01*AS279,IF($AK279&gt;10,1.1*AS279,(1+$AK279/100)*AS279)))</f>
        <v>1.39755</v>
      </c>
      <c r="AU279" s="134">
        <f t="shared" si="287"/>
        <v>1.537305</v>
      </c>
      <c r="AV279" s="134">
        <f t="shared" si="287"/>
        <v>1.6910355</v>
      </c>
      <c r="AW279" s="126">
        <f t="shared" si="14"/>
        <v>7.0513905</v>
      </c>
      <c r="AX279" s="140">
        <f t="shared" si="15"/>
        <v>3.879506217</v>
      </c>
      <c r="AY279" s="141">
        <v>0.92</v>
      </c>
      <c r="AZ279" s="136">
        <v>25.790000000000003</v>
      </c>
      <c r="BA279" s="136">
        <v>-15.129999999999999</v>
      </c>
      <c r="BB279" s="136">
        <v>-8.06</v>
      </c>
      <c r="BC279" s="136">
        <v>0.24</v>
      </c>
      <c r="BD279" s="142"/>
      <c r="BE279" s="17">
        <v>2008.0</v>
      </c>
      <c r="BF279" s="17">
        <f t="shared" si="16"/>
        <v>1</v>
      </c>
      <c r="BG279" s="143">
        <v>16.6</v>
      </c>
      <c r="BH279" s="224"/>
    </row>
    <row r="280" ht="11.25" customHeight="1">
      <c r="A280" s="55" t="s">
        <v>1156</v>
      </c>
      <c r="B280" s="99" t="s">
        <v>1157</v>
      </c>
      <c r="C280" s="100" t="s">
        <v>125</v>
      </c>
      <c r="D280" s="100" t="s">
        <v>373</v>
      </c>
      <c r="E280" s="101">
        <v>20.0</v>
      </c>
      <c r="F280" s="58">
        <v>168.0</v>
      </c>
      <c r="G280" s="58" t="s">
        <v>168</v>
      </c>
      <c r="H280" s="58" t="s">
        <v>168</v>
      </c>
      <c r="I280" s="150">
        <v>11.62</v>
      </c>
      <c r="J280" s="103">
        <f t="shared" si="2"/>
        <v>13.76936317</v>
      </c>
      <c r="K280" s="144">
        <v>0.4</v>
      </c>
      <c r="L280" s="73">
        <v>4.0</v>
      </c>
      <c r="M280" s="23">
        <f t="shared" si="3"/>
        <v>1.6</v>
      </c>
      <c r="N280" s="105" t="s">
        <v>351</v>
      </c>
      <c r="O280" s="242">
        <v>0.38095238095238093</v>
      </c>
      <c r="P280" s="107">
        <v>43724.0</v>
      </c>
      <c r="Q280" s="107">
        <v>43735.0</v>
      </c>
      <c r="R280" s="23">
        <f t="shared" si="4"/>
        <v>5</v>
      </c>
      <c r="S280" s="108">
        <f t="array" ref="S280">IF(INDEX(Historical!$D$7:$D$1379,MATCH(B280,Historical!$B$7:$B$1403,0))=0,"n/a",(INDEX(Historical!$C$7:$C$1381,MATCH(B280,Historical!$B$7:$B$1403,0))/INDEX(Historical!$D$7:$D$1379,MATCH(B280,Historical!$B$7:$B$1403,0))-1)*100)</f>
        <v>3.862887904</v>
      </c>
      <c r="T280" s="108">
        <f t="array" ref="T280">IF(INDEX(Historical!$F$7:$F$1372,MATCH(B280,Historical!$B$7:$B$1403,0))=0,"n/a",((INDEX(Historical!$C$7:$C$1381,MATCH(B280,Historical!$B$7:$B$1403,0))/INDEX(Historical!$F$7:$F$1372,MATCH(B280,Historical!$B$7:$B$1403,0)))^(1/3)-1)*100)</f>
        <v>4.978560522</v>
      </c>
      <c r="U280" s="108">
        <f t="array" ref="U280">IF(INDEX(Historical!$H$7:$H$1372,MATCH(B280,Historical!$B$7:$B$1403,0))=0,"n/a",((INDEX(Historical!$C$7:$C$1381,MATCH(B280,Historical!$B$7:$B$1403,0))/INDEX(Historical!$H$7:$H$1372,MATCH(B280,Historical!$B$7:$B$1403,0)))^(1/5)-1)*100)</f>
        <v>4.235808935</v>
      </c>
      <c r="V280" s="108">
        <f t="array" ref="V280">IF(INDEX(Historical!$O$7:$O$1372,MATCH(B280,Historical!$B$7:$B$1403,0))=0,"n/a",((INDEX(Historical!$C$7:$C$1381,MATCH(B280,Historical!$B$7:$B$1403,0))/INDEX(Historical!$O$7:$O$1372,MATCH(B280,Historical!$B$7:$B$1403,0)))^(1/10)-1)*100)</f>
        <v>4.617204958</v>
      </c>
      <c r="W280" s="109">
        <f t="shared" si="5"/>
        <v>0.9173967742</v>
      </c>
      <c r="X280" s="110">
        <f t="shared" si="6"/>
        <v>1.841656059</v>
      </c>
      <c r="Y280" s="163" t="s">
        <v>211</v>
      </c>
      <c r="Z280" s="103">
        <f t="shared" si="7"/>
        <v>231.884058</v>
      </c>
      <c r="AA280" s="112">
        <f t="shared" si="8"/>
        <v>16.84057971</v>
      </c>
      <c r="AB280" s="73">
        <v>12.0</v>
      </c>
      <c r="AC280" s="102">
        <v>0.69</v>
      </c>
      <c r="AD280" s="102">
        <v>1.53</v>
      </c>
      <c r="AE280" s="102">
        <v>0.91</v>
      </c>
      <c r="AF280" s="102" t="s">
        <v>128</v>
      </c>
      <c r="AG280" s="102">
        <v>-17.2</v>
      </c>
      <c r="AH280" s="102">
        <v>-2.7</v>
      </c>
      <c r="AI280" s="102">
        <v>-16.919999999999998</v>
      </c>
      <c r="AJ280" s="102">
        <v>2.3</v>
      </c>
      <c r="AK280" s="102">
        <v>11.0</v>
      </c>
      <c r="AL280" s="113">
        <v>1740.0</v>
      </c>
      <c r="AM280" s="114">
        <v>3.0</v>
      </c>
      <c r="AN280" s="102" t="s">
        <v>128</v>
      </c>
      <c r="AO280" s="115">
        <f t="shared" si="9"/>
        <v>1.164592391</v>
      </c>
      <c r="AP280" s="116">
        <f t="shared" si="10"/>
        <v>18.0051721</v>
      </c>
      <c r="AQ280" s="117" t="str">
        <f t="shared" si="11"/>
        <v>n/a</v>
      </c>
      <c r="AR280" s="103">
        <f t="array" ref="AR280">INDEX(Historical!$C$7:$C$1381,MATCH(B280,Historical!$B$7:$B$1403,0))*IF(AH280="n/a",1.03,IF(AH280&lt;0,1.01,IF(AH280&gt;10,1.1,(1+AH280/100))))</f>
        <v>1.577519</v>
      </c>
      <c r="AS280" s="112">
        <f t="shared" si="12"/>
        <v>1.59329419</v>
      </c>
      <c r="AT280" s="112">
        <f t="shared" ref="AT280:AV280" si="288">IF($AK280="n/a",1.03*AS280,IF($AK280&lt;0,1.01*AS280,IF($AK280&gt;10,1.1*AS280,(1+$AK280/100)*AS280)))</f>
        <v>1.752623609</v>
      </c>
      <c r="AU280" s="112">
        <f t="shared" si="288"/>
        <v>1.92788597</v>
      </c>
      <c r="AV280" s="112">
        <f t="shared" si="288"/>
        <v>2.120674567</v>
      </c>
      <c r="AW280" s="103">
        <f t="shared" si="14"/>
        <v>8.971997336</v>
      </c>
      <c r="AX280" s="118">
        <f t="shared" si="15"/>
        <v>77.21168103</v>
      </c>
      <c r="AY280" s="119">
        <v>0.82</v>
      </c>
      <c r="AZ280" s="114">
        <v>41.54</v>
      </c>
      <c r="BA280" s="114">
        <v>-19.42</v>
      </c>
      <c r="BB280" s="114">
        <v>-11.940000000000001</v>
      </c>
      <c r="BC280" s="114">
        <v>0.9299999999999999</v>
      </c>
      <c r="BD280" s="42"/>
      <c r="BE280" s="17">
        <v>1999.0</v>
      </c>
      <c r="BF280" s="17">
        <f t="shared" si="16"/>
        <v>2</v>
      </c>
      <c r="BG280" s="120">
        <v>6.9</v>
      </c>
      <c r="BH280" s="15"/>
    </row>
    <row r="281" ht="11.25" customHeight="1">
      <c r="A281" s="55" t="s">
        <v>1158</v>
      </c>
      <c r="B281" s="99" t="s">
        <v>1159</v>
      </c>
      <c r="C281" s="100" t="s">
        <v>245</v>
      </c>
      <c r="D281" s="100" t="s">
        <v>246</v>
      </c>
      <c r="E281" s="101">
        <v>10.0</v>
      </c>
      <c r="F281" s="58">
        <v>407.0</v>
      </c>
      <c r="G281" s="58" t="s">
        <v>168</v>
      </c>
      <c r="H281" s="58" t="s">
        <v>168</v>
      </c>
      <c r="I281" s="150">
        <v>66.25</v>
      </c>
      <c r="J281" s="103">
        <f t="shared" si="2"/>
        <v>5.916981132</v>
      </c>
      <c r="K281" s="104">
        <v>0.98</v>
      </c>
      <c r="L281" s="73">
        <v>4.0</v>
      </c>
      <c r="M281" s="23">
        <f t="shared" si="3"/>
        <v>3.92</v>
      </c>
      <c r="N281" s="105" t="s">
        <v>928</v>
      </c>
      <c r="O281" s="106">
        <v>0.9</v>
      </c>
      <c r="P281" s="107">
        <v>43872.0</v>
      </c>
      <c r="Q281" s="107">
        <v>43893.0</v>
      </c>
      <c r="R281" s="23">
        <f t="shared" si="4"/>
        <v>8.888888889</v>
      </c>
      <c r="S281" s="108">
        <f t="array" ref="S281">IF(INDEX(Historical!$D$7:$D$1379,MATCH(B281,Historical!$B$7:$B$1403,0))=0,"n/a",(INDEX(Historical!$C$7:$C$1381,MATCH(B281,Historical!$B$7:$B$1403,0))/INDEX(Historical!$D$7:$D$1379,MATCH(B281,Historical!$B$7:$B$1403,0))-1)*100)</f>
        <v>12.5</v>
      </c>
      <c r="T281" s="108">
        <f t="array" ref="T281">IF(INDEX(Historical!$F$7:$F$1372,MATCH(B281,Historical!$B$7:$B$1403,0))=0,"n/a",((INDEX(Historical!$C$7:$C$1381,MATCH(B281,Historical!$B$7:$B$1403,0))/INDEX(Historical!$F$7:$F$1372,MATCH(B281,Historical!$B$7:$B$1403,0)))^(1/3)-1)*100)</f>
        <v>14.47142426</v>
      </c>
      <c r="U281" s="108">
        <f t="array" ref="U281">IF(INDEX(Historical!$H$7:$H$1372,MATCH(B281,Historical!$B$7:$B$1403,0))=0,"n/a",((INDEX(Historical!$C$7:$C$1381,MATCH(B281,Historical!$B$7:$B$1403,0))/INDEX(Historical!$H$7:$H$1372,MATCH(B281,Historical!$B$7:$B$1403,0)))^(1/5)-1)*100)</f>
        <v>27.94480017</v>
      </c>
      <c r="V281" s="108">
        <f t="array" ref="V281">IF(INDEX(Historical!$O$7:$O$1372,MATCH(B281,Historical!$B$7:$B$1403,0))=0,"n/a",((INDEX(Historical!$C$7:$C$1381,MATCH(B281,Historical!$B$7:$B$1403,0))/INDEX(Historical!$O$7:$O$1372,MATCH(B281,Historical!$B$7:$B$1403,0)))^(1/10)-1)*100)</f>
        <v>20.70279809</v>
      </c>
      <c r="W281" s="109">
        <f t="shared" si="5"/>
        <v>1.349807889</v>
      </c>
      <c r="X281" s="110">
        <f t="shared" si="6"/>
        <v>3.537316477</v>
      </c>
      <c r="Y281" s="133"/>
      <c r="Z281" s="103">
        <f t="shared" si="7"/>
        <v>71.66361974</v>
      </c>
      <c r="AA281" s="112">
        <f t="shared" si="8"/>
        <v>12.11151737</v>
      </c>
      <c r="AB281" s="73">
        <v>12.0</v>
      </c>
      <c r="AC281" s="102">
        <v>5.47</v>
      </c>
      <c r="AD281" s="102">
        <v>0.98</v>
      </c>
      <c r="AE281" s="102">
        <v>0.25</v>
      </c>
      <c r="AF281" s="102">
        <v>1.29</v>
      </c>
      <c r="AG281" s="102">
        <v>11.899999999999999</v>
      </c>
      <c r="AH281" s="102">
        <v>46.7</v>
      </c>
      <c r="AI281" s="102">
        <v>-5.8999999999999995</v>
      </c>
      <c r="AJ281" s="102">
        <v>7.9</v>
      </c>
      <c r="AK281" s="102">
        <v>12.41</v>
      </c>
      <c r="AL281" s="113">
        <v>27620.0</v>
      </c>
      <c r="AM281" s="114">
        <v>0.2</v>
      </c>
      <c r="AN281" s="102">
        <v>0.45</v>
      </c>
      <c r="AO281" s="115">
        <f t="shared" si="9"/>
        <v>21.75026394</v>
      </c>
      <c r="AP281" s="116">
        <f t="shared" si="10"/>
        <v>33.8617813</v>
      </c>
      <c r="AQ281" s="117">
        <f t="shared" si="11"/>
        <v>-16.66971364</v>
      </c>
      <c r="AR281" s="103">
        <f t="array" ref="AR281">INDEX(Historical!$C$7:$C$1381,MATCH(B281,Historical!$B$7:$B$1403,0))*IF(AH281="n/a",1.03,IF(AH281&lt;0,1.01,IF(AH281&gt;10,1.1,(1+AH281/100))))</f>
        <v>3.96</v>
      </c>
      <c r="AS281" s="112">
        <f t="shared" si="12"/>
        <v>3.9996</v>
      </c>
      <c r="AT281" s="112">
        <f t="shared" ref="AT281:AV281" si="289">IF($AK281="n/a",1.03*AS281,IF($AK281&lt;0,1.01*AS281,IF($AK281&gt;10,1.1*AS281,(1+$AK281/100)*AS281)))</f>
        <v>4.39956</v>
      </c>
      <c r="AU281" s="112">
        <f t="shared" si="289"/>
        <v>4.839516</v>
      </c>
      <c r="AV281" s="112">
        <f t="shared" si="289"/>
        <v>5.3234676</v>
      </c>
      <c r="AW281" s="103">
        <f t="shared" si="14"/>
        <v>22.5221436</v>
      </c>
      <c r="AX281" s="118">
        <f t="shared" si="15"/>
        <v>33.99568845</v>
      </c>
      <c r="AY281" s="119">
        <v>1.45</v>
      </c>
      <c r="AZ281" s="114">
        <v>0.75</v>
      </c>
      <c r="BA281" s="114">
        <v>-35.04</v>
      </c>
      <c r="BB281" s="114">
        <v>-24.84</v>
      </c>
      <c r="BC281" s="114">
        <v>-22.86</v>
      </c>
      <c r="BD281" s="42"/>
      <c r="BE281" s="17">
        <v>2011.0</v>
      </c>
      <c r="BF281" s="17">
        <f t="shared" si="16"/>
        <v>0</v>
      </c>
      <c r="BG281" s="120">
        <v>5.0</v>
      </c>
      <c r="BH281" s="55"/>
    </row>
    <row r="282" ht="11.25" customHeight="1">
      <c r="A282" s="155" t="s">
        <v>1160</v>
      </c>
      <c r="B282" s="99" t="s">
        <v>1161</v>
      </c>
      <c r="C282" s="100" t="s">
        <v>118</v>
      </c>
      <c r="D282" s="100" t="s">
        <v>119</v>
      </c>
      <c r="E282" s="101">
        <v>16.0</v>
      </c>
      <c r="F282" s="58">
        <v>237.0</v>
      </c>
      <c r="G282" s="58" t="s">
        <v>168</v>
      </c>
      <c r="H282" s="58" t="s">
        <v>168</v>
      </c>
      <c r="I282" s="150">
        <v>29.45</v>
      </c>
      <c r="J282" s="103">
        <f t="shared" si="2"/>
        <v>1.222410866</v>
      </c>
      <c r="K282" s="104">
        <v>0.09</v>
      </c>
      <c r="L282" s="73">
        <v>4.0</v>
      </c>
      <c r="M282" s="23">
        <f t="shared" si="3"/>
        <v>0.36</v>
      </c>
      <c r="N282" s="105" t="s">
        <v>1162</v>
      </c>
      <c r="O282" s="106">
        <v>0.08</v>
      </c>
      <c r="P282" s="107">
        <v>43662.0</v>
      </c>
      <c r="Q282" s="107">
        <v>43677.0</v>
      </c>
      <c r="R282" s="23">
        <f t="shared" si="4"/>
        <v>12.5</v>
      </c>
      <c r="S282" s="108">
        <f t="array" ref="S282">IF(INDEX(Historical!$D$7:$D$1379,MATCH(B282,Historical!$B$7:$B$1403,0))=0,"n/a",(INDEX(Historical!$C$7:$C$1381,MATCH(B282,Historical!$B$7:$B$1403,0))/INDEX(Historical!$D$7:$D$1379,MATCH(B282,Historical!$B$7:$B$1403,0))-1)*100)</f>
        <v>13.33333333</v>
      </c>
      <c r="T282" s="108">
        <f t="array" ref="T282">IF(INDEX(Historical!$F$7:$F$1372,MATCH(B282,Historical!$B$7:$B$1403,0))=0,"n/a",((INDEX(Historical!$C$7:$C$1381,MATCH(B282,Historical!$B$7:$B$1403,0))/INDEX(Historical!$F$7:$F$1372,MATCH(B282,Historical!$B$7:$B$1403,0)))^(1/3)-1)*100)</f>
        <v>13.91572898</v>
      </c>
      <c r="U282" s="108">
        <f t="array" ref="U282">IF(INDEX(Historical!$H$7:$H$1372,MATCH(B282,Historical!$B$7:$B$1403,0))=0,"n/a",((INDEX(Historical!$C$7:$C$1381,MATCH(B282,Historical!$B$7:$B$1403,0))/INDEX(Historical!$H$7:$H$1372,MATCH(B282,Historical!$B$7:$B$1403,0)))^(1/5)-1)*100)</f>
        <v>12.34275326</v>
      </c>
      <c r="V282" s="108">
        <f t="array" ref="V282">IF(INDEX(Historical!$O$7:$O$1372,MATCH(B282,Historical!$B$7:$B$1403,0))=0,"n/a",((INDEX(Historical!$C$7:$C$1381,MATCH(B282,Historical!$B$7:$B$1403,0))/INDEX(Historical!$O$7:$O$1372,MATCH(B282,Historical!$B$7:$B$1403,0)))^(1/10)-1)*100)</f>
        <v>13.59926754</v>
      </c>
      <c r="W282" s="109">
        <f t="shared" si="5"/>
        <v>0.9076042676</v>
      </c>
      <c r="X282" s="110">
        <f t="shared" si="6"/>
        <v>1.78880482</v>
      </c>
      <c r="Y282" s="147"/>
      <c r="Z282" s="103">
        <f t="shared" si="7"/>
        <v>11.18012422</v>
      </c>
      <c r="AA282" s="112">
        <f t="shared" si="8"/>
        <v>9.145962733</v>
      </c>
      <c r="AB282" s="73">
        <v>12.0</v>
      </c>
      <c r="AC282" s="102">
        <v>3.22</v>
      </c>
      <c r="AD282" s="102">
        <v>1.14</v>
      </c>
      <c r="AE282" s="102">
        <v>0.44</v>
      </c>
      <c r="AF282" s="102">
        <v>0.91</v>
      </c>
      <c r="AG282" s="102">
        <v>10.6</v>
      </c>
      <c r="AH282" s="102">
        <v>19.6</v>
      </c>
      <c r="AI282" s="102" t="s">
        <v>128</v>
      </c>
      <c r="AJ282" s="102">
        <v>6.9</v>
      </c>
      <c r="AK282" s="102">
        <v>8.0</v>
      </c>
      <c r="AL282" s="113">
        <v>325.42</v>
      </c>
      <c r="AM282" s="114">
        <v>18.9</v>
      </c>
      <c r="AN282" s="102">
        <v>0.75</v>
      </c>
      <c r="AO282" s="115">
        <f t="shared" si="9"/>
        <v>4.419201392</v>
      </c>
      <c r="AP282" s="116">
        <f t="shared" si="10"/>
        <v>13.56516413</v>
      </c>
      <c r="AQ282" s="117">
        <f t="shared" si="11"/>
        <v>-39.1803172</v>
      </c>
      <c r="AR282" s="103">
        <f t="array" ref="AR282">INDEX(Historical!$C$7:$C$1381,MATCH(B282,Historical!$B$7:$B$1403,0))*IF(AH282="n/a",1.03,IF(AH282&lt;0,1.01,IF(AH282&gt;10,1.1,(1+AH282/100))))</f>
        <v>0.374</v>
      </c>
      <c r="AS282" s="112">
        <f t="shared" si="12"/>
        <v>0.38522</v>
      </c>
      <c r="AT282" s="112">
        <f t="shared" ref="AT282:AV282" si="290">IF($AK282="n/a",1.03*AS282,IF($AK282&lt;0,1.01*AS282,IF($AK282&gt;10,1.1*AS282,(1+$AK282/100)*AS282)))</f>
        <v>0.4160376</v>
      </c>
      <c r="AU282" s="112">
        <f t="shared" si="290"/>
        <v>0.449320608</v>
      </c>
      <c r="AV282" s="112">
        <f t="shared" si="290"/>
        <v>0.4852662566</v>
      </c>
      <c r="AW282" s="103">
        <f t="shared" si="14"/>
        <v>2.109844465</v>
      </c>
      <c r="AX282" s="118">
        <f t="shared" si="15"/>
        <v>7.164157775</v>
      </c>
      <c r="AY282" s="119">
        <v>1.38</v>
      </c>
      <c r="AZ282" s="114">
        <v>22.400000000000002</v>
      </c>
      <c r="BA282" s="114">
        <v>-28.42</v>
      </c>
      <c r="BB282" s="114">
        <v>-13.270000000000001</v>
      </c>
      <c r="BC282" s="114">
        <v>-8.959999999999999</v>
      </c>
      <c r="BD282" s="42"/>
      <c r="BE282" s="17">
        <v>2004.0</v>
      </c>
      <c r="BF282" s="17">
        <f t="shared" si="16"/>
        <v>1</v>
      </c>
      <c r="BG282" s="120">
        <v>4.7</v>
      </c>
      <c r="BH282" s="15"/>
    </row>
    <row r="283" ht="11.25" customHeight="1">
      <c r="A283" s="155" t="s">
        <v>1163</v>
      </c>
      <c r="B283" s="99" t="s">
        <v>1164</v>
      </c>
      <c r="C283" s="100" t="s">
        <v>320</v>
      </c>
      <c r="D283" s="100" t="s">
        <v>464</v>
      </c>
      <c r="E283" s="101">
        <v>15.0</v>
      </c>
      <c r="F283" s="58">
        <v>265.0</v>
      </c>
      <c r="G283" s="58" t="s">
        <v>120</v>
      </c>
      <c r="H283" s="58" t="s">
        <v>121</v>
      </c>
      <c r="I283" s="150">
        <v>54.16</v>
      </c>
      <c r="J283" s="103">
        <f t="shared" si="2"/>
        <v>4.542097489</v>
      </c>
      <c r="K283" s="104">
        <v>0.615</v>
      </c>
      <c r="L283" s="73">
        <v>4.0</v>
      </c>
      <c r="M283" s="23">
        <f t="shared" si="3"/>
        <v>2.46</v>
      </c>
      <c r="N283" s="105" t="s">
        <v>465</v>
      </c>
      <c r="O283" s="106">
        <v>0.6025</v>
      </c>
      <c r="P283" s="107">
        <v>43747.0</v>
      </c>
      <c r="Q283" s="107">
        <v>43770.0</v>
      </c>
      <c r="R283" s="23">
        <f t="shared" si="4"/>
        <v>2.074688797</v>
      </c>
      <c r="S283" s="108">
        <f t="array" ref="S283">IF(INDEX(Historical!$D$7:$D$1379,MATCH(B283,Historical!$B$7:$B$1403,0))=0,"n/a",(INDEX(Historical!$C$7:$C$1381,MATCH(B283,Historical!$B$7:$B$1403,0))/INDEX(Historical!$D$7:$D$1379,MATCH(B283,Historical!$B$7:$B$1403,0))-1)*100)</f>
        <v>2.10748156</v>
      </c>
      <c r="T283" s="108">
        <f t="array" ref="T283">IF(INDEX(Historical!$F$7:$F$1372,MATCH(B283,Historical!$B$7:$B$1403,0))=0,"n/a",((INDEX(Historical!$C$7:$C$1381,MATCH(B283,Historical!$B$7:$B$1403,0))/INDEX(Historical!$F$7:$F$1372,MATCH(B283,Historical!$B$7:$B$1403,0)))^(1/3)-1)*100)</f>
        <v>2.15351102</v>
      </c>
      <c r="U283" s="108">
        <f t="array" ref="U283">IF(INDEX(Historical!$H$7:$H$1372,MATCH(B283,Historical!$B$7:$B$1403,0))=0,"n/a",((INDEX(Historical!$C$7:$C$1381,MATCH(B283,Historical!$B$7:$B$1403,0))/INDEX(Historical!$H$7:$H$1372,MATCH(B283,Historical!$B$7:$B$1403,0)))^(1/5)-1)*100)</f>
        <v>2.510889621</v>
      </c>
      <c r="V283" s="108">
        <f t="array" ref="V283">IF(INDEX(Historical!$O$7:$O$1372,MATCH(B283,Historical!$B$7:$B$1403,0))=0,"n/a",((INDEX(Historical!$C$7:$C$1381,MATCH(B283,Historical!$B$7:$B$1403,0))/INDEX(Historical!$O$7:$O$1372,MATCH(B283,Historical!$B$7:$B$1403,0)))^(1/10)-1)*100)</f>
        <v>2.705094655</v>
      </c>
      <c r="W283" s="109">
        <f t="shared" si="5"/>
        <v>0.9282076752</v>
      </c>
      <c r="X283" s="110" t="str">
        <f t="shared" si="6"/>
        <v>n/a</v>
      </c>
      <c r="Y283" s="149"/>
      <c r="Z283" s="103">
        <f t="shared" si="7"/>
        <v>52.90322581</v>
      </c>
      <c r="AA283" s="112">
        <f t="shared" si="8"/>
        <v>11.64731183</v>
      </c>
      <c r="AB283" s="73">
        <v>12.0</v>
      </c>
      <c r="AC283" s="102">
        <v>4.65</v>
      </c>
      <c r="AD283" s="102">
        <v>3.23</v>
      </c>
      <c r="AE283" s="102">
        <v>1.7</v>
      </c>
      <c r="AF283" s="102">
        <v>3.8</v>
      </c>
      <c r="AG283" s="156">
        <v>28.199999999999996</v>
      </c>
      <c r="AH283" s="102">
        <v>15.2</v>
      </c>
      <c r="AI283" s="102">
        <v>3.9699999999999998</v>
      </c>
      <c r="AJ283" s="102">
        <v>-1.2</v>
      </c>
      <c r="AK283" s="102">
        <v>3.5999999999999996</v>
      </c>
      <c r="AL283" s="113">
        <v>224110.0</v>
      </c>
      <c r="AM283" s="114">
        <v>0.03</v>
      </c>
      <c r="AN283" s="102">
        <v>1.86</v>
      </c>
      <c r="AO283" s="115">
        <f t="shared" si="9"/>
        <v>-4.594324718</v>
      </c>
      <c r="AP283" s="116">
        <f t="shared" si="10"/>
        <v>7.05298711</v>
      </c>
      <c r="AQ283" s="117">
        <f t="shared" si="11"/>
        <v>40.25339758</v>
      </c>
      <c r="AR283" s="103">
        <f t="array" ref="AR283">INDEX(Historical!$C$7:$C$1381,MATCH(B283,Historical!$B$7:$B$1403,0))*IF(AH283="n/a",1.03,IF(AH283&lt;0,1.01,IF(AH283&gt;10,1.1,(1+AH283/100))))</f>
        <v>2.66475</v>
      </c>
      <c r="AS283" s="112">
        <f t="shared" si="12"/>
        <v>2.770540575</v>
      </c>
      <c r="AT283" s="112">
        <f t="shared" ref="AT283:AV283" si="291">IF($AK283="n/a",1.03*AS283,IF($AK283&lt;0,1.01*AS283,IF($AK283&gt;10,1.1*AS283,(1+$AK283/100)*AS283)))</f>
        <v>2.870280036</v>
      </c>
      <c r="AU283" s="112">
        <f t="shared" si="291"/>
        <v>2.973610117</v>
      </c>
      <c r="AV283" s="112">
        <f t="shared" si="291"/>
        <v>3.080660081</v>
      </c>
      <c r="AW283" s="103">
        <f t="shared" si="14"/>
        <v>14.35984081</v>
      </c>
      <c r="AX283" s="118">
        <f t="shared" si="15"/>
        <v>26.51373857</v>
      </c>
      <c r="AY283" s="119">
        <v>0.42</v>
      </c>
      <c r="AZ283" s="114">
        <v>-0.18</v>
      </c>
      <c r="BA283" s="114">
        <v>-12.950000000000001</v>
      </c>
      <c r="BB283" s="114">
        <v>-9.13</v>
      </c>
      <c r="BC283" s="114">
        <v>-7.82</v>
      </c>
      <c r="BD283" s="42"/>
      <c r="BE283" s="17">
        <v>2005.0</v>
      </c>
      <c r="BF283" s="17">
        <f t="shared" si="16"/>
        <v>1</v>
      </c>
      <c r="BG283" s="120">
        <v>5.7</v>
      </c>
      <c r="BH283" s="15"/>
    </row>
    <row r="284" ht="11.25" customHeight="1">
      <c r="A284" s="55" t="s">
        <v>1165</v>
      </c>
      <c r="B284" s="99" t="s">
        <v>1166</v>
      </c>
      <c r="C284" s="100" t="s">
        <v>136</v>
      </c>
      <c r="D284" s="100" t="s">
        <v>391</v>
      </c>
      <c r="E284" s="101">
        <v>10.0</v>
      </c>
      <c r="F284" s="58">
        <v>402.0</v>
      </c>
      <c r="G284" s="58" t="s">
        <v>168</v>
      </c>
      <c r="H284" s="58" t="s">
        <v>168</v>
      </c>
      <c r="I284" s="150">
        <v>29.99</v>
      </c>
      <c r="J284" s="103">
        <f t="shared" si="2"/>
        <v>2.934311437</v>
      </c>
      <c r="K284" s="104">
        <v>0.22</v>
      </c>
      <c r="L284" s="73">
        <v>4.0</v>
      </c>
      <c r="M284" s="23">
        <f t="shared" si="3"/>
        <v>0.88</v>
      </c>
      <c r="N284" s="105" t="s">
        <v>169</v>
      </c>
      <c r="O284" s="106">
        <v>0.21</v>
      </c>
      <c r="P284" s="107">
        <v>43867.0</v>
      </c>
      <c r="Q284" s="107">
        <v>43881.0</v>
      </c>
      <c r="R284" s="23">
        <f t="shared" si="4"/>
        <v>4.761904762</v>
      </c>
      <c r="S284" s="108">
        <f t="array" ref="S284">IF(INDEX(Historical!$D$7:$D$1379,MATCH(B284,Historical!$B$7:$B$1403,0))=0,"n/a",(INDEX(Historical!$C$7:$C$1381,MATCH(B284,Historical!$B$7:$B$1403,0))/INDEX(Historical!$D$7:$D$1379,MATCH(B284,Historical!$B$7:$B$1403,0))-1)*100)</f>
        <v>17.14285714</v>
      </c>
      <c r="T284" s="108">
        <f t="array" ref="T284">IF(INDEX(Historical!$F$7:$F$1372,MATCH(B284,Historical!$B$7:$B$1403,0))=0,"n/a",((INDEX(Historical!$C$7:$C$1381,MATCH(B284,Historical!$B$7:$B$1403,0))/INDEX(Historical!$F$7:$F$1372,MATCH(B284,Historical!$B$7:$B$1403,0)))^(1/3)-1)*100)</f>
        <v>13.55561363</v>
      </c>
      <c r="U284" s="108">
        <f t="array" ref="U284">IF(INDEX(Historical!$H$7:$H$1372,MATCH(B284,Historical!$B$7:$B$1403,0))=0,"n/a",((INDEX(Historical!$C$7:$C$1381,MATCH(B284,Historical!$B$7:$B$1403,0))/INDEX(Historical!$H$7:$H$1372,MATCH(B284,Historical!$B$7:$B$1403,0)))^(1/5)-1)*100)</f>
        <v>14.31755108</v>
      </c>
      <c r="V284" s="108">
        <f t="array" ref="V284">IF(INDEX(Historical!$O$7:$O$1372,MATCH(B284,Historical!$B$7:$B$1403,0))=0,"n/a",((INDEX(Historical!$C$7:$C$1381,MATCH(B284,Historical!$B$7:$B$1403,0))/INDEX(Historical!$O$7:$O$1372,MATCH(B284,Historical!$B$7:$B$1403,0)))^(1/10)-1)*100)</f>
        <v>15.15382962</v>
      </c>
      <c r="W284" s="109">
        <f t="shared" si="5"/>
        <v>0.9448140465</v>
      </c>
      <c r="X284" s="110">
        <f t="shared" si="6"/>
        <v>1.301595553</v>
      </c>
      <c r="Y284" s="159"/>
      <c r="Z284" s="103">
        <f t="shared" si="7"/>
        <v>31.42857143</v>
      </c>
      <c r="AA284" s="112">
        <f t="shared" si="8"/>
        <v>10.71071429</v>
      </c>
      <c r="AB284" s="73">
        <v>9.0</v>
      </c>
      <c r="AC284" s="102">
        <v>2.8</v>
      </c>
      <c r="AD284" s="102">
        <v>1.53</v>
      </c>
      <c r="AE284" s="102">
        <v>3.51</v>
      </c>
      <c r="AF284" s="102">
        <v>1.15</v>
      </c>
      <c r="AG284" s="102">
        <v>11.0</v>
      </c>
      <c r="AH284" s="102">
        <v>12.0</v>
      </c>
      <c r="AI284" s="102">
        <v>6.279999999999999</v>
      </c>
      <c r="AJ284" s="102">
        <v>11.0</v>
      </c>
      <c r="AK284" s="102">
        <v>7.000000000000001</v>
      </c>
      <c r="AL284" s="113">
        <v>2360.0</v>
      </c>
      <c r="AM284" s="114">
        <v>1.0</v>
      </c>
      <c r="AN284" s="102">
        <v>0.0</v>
      </c>
      <c r="AO284" s="115">
        <f t="shared" si="9"/>
        <v>6.541148233</v>
      </c>
      <c r="AP284" s="116">
        <f t="shared" si="10"/>
        <v>17.25186252</v>
      </c>
      <c r="AQ284" s="117">
        <f t="shared" si="11"/>
        <v>-26.01104759</v>
      </c>
      <c r="AR284" s="103">
        <f t="array" ref="AR284">INDEX(Historical!$C$7:$C$1381,MATCH(B284,Historical!$B$7:$B$1403,0))*IF(AH284="n/a",1.03,IF(AH284&lt;0,1.01,IF(AH284&gt;10,1.1,(1+AH284/100))))</f>
        <v>0.902</v>
      </c>
      <c r="AS284" s="112">
        <f t="shared" si="12"/>
        <v>0.9586456</v>
      </c>
      <c r="AT284" s="112">
        <f t="shared" ref="AT284:AV284" si="292">IF($AK284="n/a",1.03*AS284,IF($AK284&lt;0,1.01*AS284,IF($AK284&gt;10,1.1*AS284,(1+$AK284/100)*AS284)))</f>
        <v>1.025750792</v>
      </c>
      <c r="AU284" s="112">
        <f t="shared" si="292"/>
        <v>1.097553347</v>
      </c>
      <c r="AV284" s="112">
        <f t="shared" si="292"/>
        <v>1.174382082</v>
      </c>
      <c r="AW284" s="103">
        <f t="shared" si="14"/>
        <v>5.158331821</v>
      </c>
      <c r="AX284" s="118">
        <f t="shared" si="15"/>
        <v>17.20017279</v>
      </c>
      <c r="AY284" s="119">
        <v>1.07</v>
      </c>
      <c r="AZ284" s="114">
        <v>7.8</v>
      </c>
      <c r="BA284" s="114">
        <v>-21.62</v>
      </c>
      <c r="BB284" s="114">
        <v>-15.329999999999998</v>
      </c>
      <c r="BC284" s="114">
        <v>-15.260000000000002</v>
      </c>
      <c r="BD284" s="42"/>
      <c r="BE284" s="17">
        <v>2011.0</v>
      </c>
      <c r="BF284" s="17">
        <f t="shared" si="16"/>
        <v>0</v>
      </c>
      <c r="BG284" s="120">
        <v>1.4000000000000001</v>
      </c>
      <c r="BH284" s="15"/>
    </row>
    <row r="285" ht="11.25" customHeight="1">
      <c r="A285" s="155" t="s">
        <v>1167</v>
      </c>
      <c r="B285" s="99" t="s">
        <v>1168</v>
      </c>
      <c r="C285" s="100" t="s">
        <v>118</v>
      </c>
      <c r="D285" s="100" t="s">
        <v>119</v>
      </c>
      <c r="E285" s="101">
        <v>10.0</v>
      </c>
      <c r="F285" s="58">
        <v>376.0</v>
      </c>
      <c r="G285" s="58" t="s">
        <v>168</v>
      </c>
      <c r="H285" s="58" t="s">
        <v>168</v>
      </c>
      <c r="I285" s="150">
        <v>96.49</v>
      </c>
      <c r="J285" s="103">
        <f t="shared" si="2"/>
        <v>0.7669188517</v>
      </c>
      <c r="K285" s="104">
        <v>0.185</v>
      </c>
      <c r="L285" s="73">
        <v>4.0</v>
      </c>
      <c r="M285" s="23">
        <f t="shared" si="3"/>
        <v>0.74</v>
      </c>
      <c r="N285" s="105" t="s">
        <v>160</v>
      </c>
      <c r="O285" s="106">
        <v>0.16</v>
      </c>
      <c r="P285" s="107">
        <v>43777.0</v>
      </c>
      <c r="Q285" s="107">
        <v>43795.0</v>
      </c>
      <c r="R285" s="23">
        <f t="shared" si="4"/>
        <v>15.625</v>
      </c>
      <c r="S285" s="108">
        <f t="array" ref="S285">IF(INDEX(Historical!$D$7:$D$1379,MATCH(B285,Historical!$B$7:$B$1403,0))=0,"n/a",(INDEX(Historical!$C$7:$C$1381,MATCH(B285,Historical!$B$7:$B$1403,0))/INDEX(Historical!$D$7:$D$1379,MATCH(B285,Historical!$B$7:$B$1403,0))-1)*100)</f>
        <v>14.65517241</v>
      </c>
      <c r="T285" s="108">
        <f t="array" ref="T285">IF(INDEX(Historical!$F$7:$F$1372,MATCH(B285,Historical!$B$7:$B$1403,0))=0,"n/a",((INDEX(Historical!$C$7:$C$1381,MATCH(B285,Historical!$B$7:$B$1403,0))/INDEX(Historical!$F$7:$F$1372,MATCH(B285,Historical!$B$7:$B$1403,0)))^(1/3)-1)*100)</f>
        <v>17.49316319</v>
      </c>
      <c r="U285" s="108">
        <f t="array" ref="U285">IF(INDEX(Historical!$H$7:$H$1372,MATCH(B285,Historical!$B$7:$B$1403,0))=0,"n/a",((INDEX(Historical!$C$7:$C$1381,MATCH(B285,Historical!$B$7:$B$1403,0))/INDEX(Historical!$H$7:$H$1372,MATCH(B285,Historical!$B$7:$B$1403,0)))^(1/5)-1)*100)</f>
        <v>15.99622587</v>
      </c>
      <c r="V285" s="108" t="str">
        <f t="array" ref="V285">IF(INDEX(Historical!$O$7:$O$1372,MATCH(B285,Historical!$B$7:$B$1403,0))=0,"n/a",((INDEX(Historical!$C$7:$C$1381,MATCH(B285,Historical!$B$7:$B$1403,0))/INDEX(Historical!$O$7:$O$1372,MATCH(B285,Historical!$B$7:$B$1403,0)))^(1/10)-1)*100)</f>
        <v>n/a</v>
      </c>
      <c r="W285" s="109" t="str">
        <f t="shared" si="5"/>
        <v>n/a</v>
      </c>
      <c r="X285" s="110">
        <f t="shared" si="6"/>
        <v>2.050798188</v>
      </c>
      <c r="Y285" s="99"/>
      <c r="Z285" s="103">
        <f t="shared" si="7"/>
        <v>34.57943925</v>
      </c>
      <c r="AA285" s="112">
        <f t="shared" si="8"/>
        <v>45.08878505</v>
      </c>
      <c r="AB285" s="73">
        <v>12.0</v>
      </c>
      <c r="AC285" s="102">
        <v>2.14</v>
      </c>
      <c r="AD285" s="102">
        <v>5.31</v>
      </c>
      <c r="AE285" s="102">
        <v>4.72</v>
      </c>
      <c r="AF285" s="102">
        <v>3.75</v>
      </c>
      <c r="AG285" s="102">
        <v>8.4</v>
      </c>
      <c r="AH285" s="156">
        <v>78.10000000000001</v>
      </c>
      <c r="AI285" s="156">
        <v>10.13</v>
      </c>
      <c r="AJ285" s="102">
        <v>7.8</v>
      </c>
      <c r="AK285" s="102">
        <v>8.48</v>
      </c>
      <c r="AL285" s="113">
        <v>25460.0</v>
      </c>
      <c r="AM285" s="114">
        <v>1.0</v>
      </c>
      <c r="AN285" s="102">
        <v>0.6</v>
      </c>
      <c r="AO285" s="115">
        <f t="shared" si="9"/>
        <v>-28.32564033</v>
      </c>
      <c r="AP285" s="116">
        <f t="shared" si="10"/>
        <v>16.76314472</v>
      </c>
      <c r="AQ285" s="117">
        <f t="shared" si="11"/>
        <v>174.1313099</v>
      </c>
      <c r="AR285" s="103">
        <f t="array" ref="AR285">INDEX(Historical!$C$7:$C$1381,MATCH(B285,Historical!$B$7:$B$1403,0))*IF(AH285="n/a",1.03,IF(AH285&lt;0,1.01,IF(AH285&gt;10,1.1,(1+AH285/100))))</f>
        <v>0.7315</v>
      </c>
      <c r="AS285" s="112">
        <f t="shared" si="12"/>
        <v>0.80465</v>
      </c>
      <c r="AT285" s="112">
        <f t="shared" ref="AT285:AV285" si="293">IF($AK285="n/a",1.03*AS285,IF($AK285&lt;0,1.01*AS285,IF($AK285&gt;10,1.1*AS285,(1+$AK285/100)*AS285)))</f>
        <v>0.87288432</v>
      </c>
      <c r="AU285" s="112">
        <f t="shared" si="293"/>
        <v>0.9469049103</v>
      </c>
      <c r="AV285" s="112">
        <f t="shared" si="293"/>
        <v>1.027202447</v>
      </c>
      <c r="AW285" s="103">
        <f t="shared" si="14"/>
        <v>4.383141677</v>
      </c>
      <c r="AX285" s="118">
        <f t="shared" si="15"/>
        <v>4.542586462</v>
      </c>
      <c r="AY285" s="119">
        <v>0.14</v>
      </c>
      <c r="AZ285" s="114">
        <v>15.950000000000001</v>
      </c>
      <c r="BA285" s="114">
        <v>-8.25</v>
      </c>
      <c r="BB285" s="114">
        <v>0.06</v>
      </c>
      <c r="BC285" s="114">
        <v>3.39</v>
      </c>
      <c r="BD285" s="42"/>
      <c r="BE285" s="17">
        <v>2011.0</v>
      </c>
      <c r="BF285" s="17">
        <f t="shared" si="16"/>
        <v>0</v>
      </c>
      <c r="BG285" s="120">
        <v>4.3</v>
      </c>
      <c r="BH285" s="15"/>
    </row>
    <row r="286" ht="11.25" customHeight="1">
      <c r="A286" s="55" t="s">
        <v>1169</v>
      </c>
      <c r="B286" s="99" t="s">
        <v>1170</v>
      </c>
      <c r="C286" s="100" t="s">
        <v>125</v>
      </c>
      <c r="D286" s="100" t="s">
        <v>221</v>
      </c>
      <c r="E286" s="101">
        <v>11.0</v>
      </c>
      <c r="F286" s="58">
        <v>320.0</v>
      </c>
      <c r="G286" s="58" t="s">
        <v>168</v>
      </c>
      <c r="H286" s="58" t="s">
        <v>168</v>
      </c>
      <c r="I286" s="150">
        <v>172.49</v>
      </c>
      <c r="J286" s="103">
        <f t="shared" si="2"/>
        <v>1.553713259</v>
      </c>
      <c r="K286" s="104">
        <v>0.67</v>
      </c>
      <c r="L286" s="73">
        <v>4.0</v>
      </c>
      <c r="M286" s="23">
        <f t="shared" si="3"/>
        <v>2.68</v>
      </c>
      <c r="N286" s="105" t="s">
        <v>196</v>
      </c>
      <c r="O286" s="106">
        <v>0.61</v>
      </c>
      <c r="P286" s="107">
        <v>43845.0</v>
      </c>
      <c r="Q286" s="107">
        <v>43860.0</v>
      </c>
      <c r="R286" s="23">
        <f t="shared" si="4"/>
        <v>9.836065574</v>
      </c>
      <c r="S286" s="108">
        <f t="array" ref="S286">IF(INDEX(Historical!$D$7:$D$1379,MATCH(B286,Historical!$B$7:$B$1403,0))=0,"n/a",(INDEX(Historical!$C$7:$C$1381,MATCH(B286,Historical!$B$7:$B$1403,0))/INDEX(Historical!$D$7:$D$1379,MATCH(B286,Historical!$B$7:$B$1403,0))-1)*100)</f>
        <v>12.96296296</v>
      </c>
      <c r="T286" s="108">
        <f t="array" ref="T286">IF(INDEX(Historical!$F$7:$F$1372,MATCH(B286,Historical!$B$7:$B$1403,0))=0,"n/a",((INDEX(Historical!$C$7:$C$1381,MATCH(B286,Historical!$B$7:$B$1403,0))/INDEX(Historical!$F$7:$F$1372,MATCH(B286,Historical!$B$7:$B$1403,0)))^(1/3)-1)*100)</f>
        <v>13.24703707</v>
      </c>
      <c r="U286" s="108">
        <f t="array" ref="U286">IF(INDEX(Historical!$H$7:$H$1372,MATCH(B286,Historical!$B$7:$B$1403,0))=0,"n/a",((INDEX(Historical!$C$7:$C$1381,MATCH(B286,Historical!$B$7:$B$1403,0))/INDEX(Historical!$H$7:$H$1372,MATCH(B286,Historical!$B$7:$B$1403,0)))^(1/5)-1)*100)</f>
        <v>12.40100221</v>
      </c>
      <c r="V286" s="108">
        <f t="array" ref="V286">IF(INDEX(Historical!$O$7:$O$1372,MATCH(B286,Historical!$B$7:$B$1403,0))=0,"n/a",((INDEX(Historical!$C$7:$C$1381,MATCH(B286,Historical!$B$7:$B$1403,0))/INDEX(Historical!$O$7:$O$1372,MATCH(B286,Historical!$B$7:$B$1403,0)))^(1/10)-1)*100)</f>
        <v>9.329907996</v>
      </c>
      <c r="W286" s="109">
        <f t="shared" si="5"/>
        <v>1.329166613</v>
      </c>
      <c r="X286" s="110">
        <f t="shared" si="6"/>
        <v>1.227822001</v>
      </c>
      <c r="Y286" s="147"/>
      <c r="Z286" s="103">
        <f t="shared" si="7"/>
        <v>58.51528384</v>
      </c>
      <c r="AA286" s="112">
        <f t="shared" si="8"/>
        <v>37.66157205</v>
      </c>
      <c r="AB286" s="73">
        <v>8.0</v>
      </c>
      <c r="AC286" s="102">
        <v>4.58</v>
      </c>
      <c r="AD286" s="102">
        <v>3.77</v>
      </c>
      <c r="AE286" s="102">
        <v>5.7</v>
      </c>
      <c r="AF286" s="102">
        <v>16.2</v>
      </c>
      <c r="AG286" s="102">
        <v>36.3</v>
      </c>
      <c r="AH286" s="102">
        <v>12.4</v>
      </c>
      <c r="AI286" s="102">
        <v>11.57</v>
      </c>
      <c r="AJ286" s="102">
        <v>10.100000000000001</v>
      </c>
      <c r="AK286" s="102">
        <v>10.0</v>
      </c>
      <c r="AL286" s="113">
        <v>2400.0</v>
      </c>
      <c r="AM286" s="114">
        <v>1.7999999999999998</v>
      </c>
      <c r="AN286" s="102">
        <v>0.62</v>
      </c>
      <c r="AO286" s="115">
        <f t="shared" si="9"/>
        <v>-23.70685658</v>
      </c>
      <c r="AP286" s="116">
        <f t="shared" si="10"/>
        <v>13.95471547</v>
      </c>
      <c r="AQ286" s="117">
        <f t="shared" si="11"/>
        <v>420.7334431</v>
      </c>
      <c r="AR286" s="103">
        <f t="array" ref="AR286">INDEX(Historical!$C$7:$C$1381,MATCH(B286,Historical!$B$7:$B$1403,0))*IF(AH286="n/a",1.03,IF(AH286&lt;0,1.01,IF(AH286&gt;10,1.1,(1+AH286/100))))</f>
        <v>2.684</v>
      </c>
      <c r="AS286" s="112">
        <f t="shared" si="12"/>
        <v>2.9524</v>
      </c>
      <c r="AT286" s="112">
        <f t="shared" ref="AT286:AV286" si="294">IF($AK286="n/a",1.03*AS286,IF($AK286&lt;0,1.01*AS286,IF($AK286&gt;10,1.1*AS286,(1+$AK286/100)*AS286)))</f>
        <v>3.24764</v>
      </c>
      <c r="AU286" s="112">
        <f t="shared" si="294"/>
        <v>3.572404</v>
      </c>
      <c r="AV286" s="112">
        <f t="shared" si="294"/>
        <v>3.9296444</v>
      </c>
      <c r="AW286" s="103">
        <f t="shared" si="14"/>
        <v>16.3860884</v>
      </c>
      <c r="AX286" s="118">
        <f t="shared" si="15"/>
        <v>9.49973239</v>
      </c>
      <c r="AY286" s="119">
        <v>0.23</v>
      </c>
      <c r="AZ286" s="114">
        <v>12.07</v>
      </c>
      <c r="BA286" s="114">
        <v>-13.530000000000001</v>
      </c>
      <c r="BB286" s="114">
        <v>-9.11</v>
      </c>
      <c r="BC286" s="114">
        <v>-4.79</v>
      </c>
      <c r="BD286" s="42"/>
      <c r="BE286" s="17">
        <v>2010.0</v>
      </c>
      <c r="BF286" s="17">
        <f t="shared" si="16"/>
        <v>0</v>
      </c>
      <c r="BG286" s="120">
        <v>17.5</v>
      </c>
      <c r="BH286" s="15"/>
    </row>
    <row r="287" ht="11.25" customHeight="1">
      <c r="A287" s="155" t="s">
        <v>1171</v>
      </c>
      <c r="B287" s="99" t="s">
        <v>1172</v>
      </c>
      <c r="C287" s="100" t="s">
        <v>158</v>
      </c>
      <c r="D287" s="100" t="s">
        <v>190</v>
      </c>
      <c r="E287" s="101">
        <v>17.0</v>
      </c>
      <c r="F287" s="58">
        <v>223.0</v>
      </c>
      <c r="G287" s="58" t="s">
        <v>121</v>
      </c>
      <c r="H287" s="58" t="s">
        <v>121</v>
      </c>
      <c r="I287" s="150">
        <v>92.33</v>
      </c>
      <c r="J287" s="103">
        <f t="shared" si="2"/>
        <v>2.740171125</v>
      </c>
      <c r="K287" s="104">
        <v>0.6325</v>
      </c>
      <c r="L287" s="73">
        <v>4.0</v>
      </c>
      <c r="M287" s="23">
        <f t="shared" si="3"/>
        <v>2.53</v>
      </c>
      <c r="N287" s="105" t="s">
        <v>138</v>
      </c>
      <c r="O287" s="106">
        <v>0.59</v>
      </c>
      <c r="P287" s="107">
        <v>43873.0</v>
      </c>
      <c r="Q287" s="107">
        <v>43890.0</v>
      </c>
      <c r="R287" s="23">
        <f t="shared" si="4"/>
        <v>7.203389831</v>
      </c>
      <c r="S287" s="108">
        <f t="array" ref="S287">IF(INDEX(Historical!$D$7:$D$1379,MATCH(B287,Historical!$B$7:$B$1403,0))=0,"n/a",(INDEX(Historical!$C$7:$C$1381,MATCH(B287,Historical!$B$7:$B$1403,0))/INDEX(Historical!$D$7:$D$1379,MATCH(B287,Historical!$B$7:$B$1403,0))-1)*100)</f>
        <v>6.787330317</v>
      </c>
      <c r="T287" s="108">
        <f t="array" ref="T287">IF(INDEX(Historical!$F$7:$F$1372,MATCH(B287,Historical!$B$7:$B$1403,0))=0,"n/a",((INDEX(Historical!$C$7:$C$1381,MATCH(B287,Historical!$B$7:$B$1403,0))/INDEX(Historical!$F$7:$F$1372,MATCH(B287,Historical!$B$7:$B$1403,0)))^(1/3)-1)*100)</f>
        <v>6.026787816</v>
      </c>
      <c r="U287" s="108">
        <f t="array" ref="U287">IF(INDEX(Historical!$H$7:$H$1372,MATCH(B287,Historical!$B$7:$B$1403,0))=0,"n/a",((INDEX(Historical!$C$7:$C$1381,MATCH(B287,Historical!$B$7:$B$1403,0))/INDEX(Historical!$H$7:$H$1372,MATCH(B287,Historical!$B$7:$B$1403,0)))^(1/5)-1)*100)</f>
        <v>8.631926363</v>
      </c>
      <c r="V287" s="108">
        <f t="array" ref="V287">IF(INDEX(Historical!$O$7:$O$1372,MATCH(B287,Historical!$B$7:$B$1403,0))=0,"n/a",((INDEX(Historical!$C$7:$C$1381,MATCH(B287,Historical!$B$7:$B$1403,0))/INDEX(Historical!$O$7:$O$1372,MATCH(B287,Historical!$B$7:$B$1403,0)))^(1/10)-1)*100)</f>
        <v>13.33415815</v>
      </c>
      <c r="W287" s="109">
        <f t="shared" si="5"/>
        <v>0.6473544311</v>
      </c>
      <c r="X287" s="110">
        <f t="shared" si="6"/>
        <v>1.463038367</v>
      </c>
      <c r="Y287" s="147"/>
      <c r="Z287" s="103">
        <f t="shared" si="7"/>
        <v>70.67039106</v>
      </c>
      <c r="AA287" s="112">
        <f t="shared" si="8"/>
        <v>25.79050279</v>
      </c>
      <c r="AB287" s="73">
        <v>12.0</v>
      </c>
      <c r="AC287" s="102">
        <v>3.58</v>
      </c>
      <c r="AD287" s="102">
        <v>4.14</v>
      </c>
      <c r="AE287" s="102">
        <v>3.87</v>
      </c>
      <c r="AF287" s="102">
        <v>2.9</v>
      </c>
      <c r="AG287" s="102">
        <v>11.0</v>
      </c>
      <c r="AH287" s="102">
        <v>6.3</v>
      </c>
      <c r="AI287" s="102">
        <v>6.81</v>
      </c>
      <c r="AJ287" s="102">
        <v>5.8999999999999995</v>
      </c>
      <c r="AK287" s="102">
        <v>6.23</v>
      </c>
      <c r="AL287" s="113">
        <v>29090.0</v>
      </c>
      <c r="AM287" s="114">
        <v>0.1</v>
      </c>
      <c r="AN287" s="102">
        <v>1.22</v>
      </c>
      <c r="AO287" s="115">
        <f t="shared" si="9"/>
        <v>-14.4184053</v>
      </c>
      <c r="AP287" s="116">
        <f t="shared" si="10"/>
        <v>11.37209749</v>
      </c>
      <c r="AQ287" s="117">
        <f t="shared" si="11"/>
        <v>82.32139888</v>
      </c>
      <c r="AR287" s="103">
        <f t="array" ref="AR287">INDEX(Historical!$C$7:$C$1381,MATCH(B287,Historical!$B$7:$B$1403,0))*IF(AH287="n/a",1.03,IF(AH287&lt;0,1.01,IF(AH287&gt;10,1.1,(1+AH287/100))))</f>
        <v>2.50868</v>
      </c>
      <c r="AS287" s="112">
        <f t="shared" si="12"/>
        <v>2.679521108</v>
      </c>
      <c r="AT287" s="112">
        <f t="shared" ref="AT287:AV287" si="295">IF($AK287="n/a",1.03*AS287,IF($AK287&lt;0,1.01*AS287,IF($AK287&gt;10,1.1*AS287,(1+$AK287/100)*AS287)))</f>
        <v>2.846455273</v>
      </c>
      <c r="AU287" s="112">
        <f t="shared" si="295"/>
        <v>3.023789437</v>
      </c>
      <c r="AV287" s="112">
        <f t="shared" si="295"/>
        <v>3.212171518</v>
      </c>
      <c r="AW287" s="103">
        <f t="shared" si="14"/>
        <v>14.27061734</v>
      </c>
      <c r="AX287" s="118">
        <f t="shared" si="15"/>
        <v>15.45610022</v>
      </c>
      <c r="AY287" s="119">
        <v>0.09</v>
      </c>
      <c r="AZ287" s="114">
        <v>22.58</v>
      </c>
      <c r="BA287" s="114">
        <v>-10.6</v>
      </c>
      <c r="BB287" s="114">
        <v>-4.37</v>
      </c>
      <c r="BC287" s="114">
        <v>1.78</v>
      </c>
      <c r="BD287" s="42"/>
      <c r="BE287" s="17">
        <v>2004.0</v>
      </c>
      <c r="BF287" s="17">
        <f t="shared" si="16"/>
        <v>1</v>
      </c>
      <c r="BG287" s="120">
        <v>3.2</v>
      </c>
      <c r="BH287" s="15"/>
    </row>
    <row r="288" ht="11.25" customHeight="1">
      <c r="A288" s="121" t="s">
        <v>1173</v>
      </c>
      <c r="B288" s="122" t="s">
        <v>1174</v>
      </c>
      <c r="C288" s="100" t="s">
        <v>296</v>
      </c>
      <c r="D288" s="100" t="s">
        <v>348</v>
      </c>
      <c r="E288" s="123">
        <v>10.0</v>
      </c>
      <c r="F288" s="58">
        <v>384.0</v>
      </c>
      <c r="G288" s="124" t="s">
        <v>168</v>
      </c>
      <c r="H288" s="124" t="s">
        <v>168</v>
      </c>
      <c r="I288" s="216">
        <v>18.88</v>
      </c>
      <c r="J288" s="126">
        <f t="shared" si="2"/>
        <v>2.542372881</v>
      </c>
      <c r="K288" s="127">
        <v>0.12</v>
      </c>
      <c r="L288" s="128">
        <v>4.0</v>
      </c>
      <c r="M288" s="129">
        <f t="shared" si="3"/>
        <v>0.48</v>
      </c>
      <c r="N288" s="130" t="s">
        <v>154</v>
      </c>
      <c r="O288" s="131">
        <v>0.1</v>
      </c>
      <c r="P288" s="132">
        <v>43798.0</v>
      </c>
      <c r="Q288" s="132">
        <v>43815.0</v>
      </c>
      <c r="R288" s="129">
        <f t="shared" si="4"/>
        <v>20</v>
      </c>
      <c r="S288" s="108">
        <f t="array" ref="S288">IF(INDEX(Historical!$D$7:$D$1379,MATCH(B288,Historical!$B$7:$B$1403,0))=0,"n/a",(INDEX(Historical!$C$7:$C$1381,MATCH(B288,Historical!$B$7:$B$1403,0))/INDEX(Historical!$D$7:$D$1379,MATCH(B288,Historical!$B$7:$B$1403,0))-1)*100)</f>
        <v>23.52941176</v>
      </c>
      <c r="T288" s="108">
        <f t="array" ref="T288">IF(INDEX(Historical!$F$7:$F$1372,MATCH(B288,Historical!$B$7:$B$1403,0))=0,"n/a",((INDEX(Historical!$C$7:$C$1381,MATCH(B288,Historical!$B$7:$B$1403,0))/INDEX(Historical!$F$7:$F$1372,MATCH(B288,Historical!$B$7:$B$1403,0)))^(1/3)-1)*100)</f>
        <v>19.68169612</v>
      </c>
      <c r="U288" s="108">
        <f t="array" ref="U288">IF(INDEX(Historical!$H$7:$H$1372,MATCH(B288,Historical!$B$7:$B$1403,0))=0,"n/a",((INDEX(Historical!$C$7:$C$1381,MATCH(B288,Historical!$B$7:$B$1403,0))/INDEX(Historical!$H$7:$H$1372,MATCH(B288,Historical!$B$7:$B$1403,0)))^(1/5)-1)*100)</f>
        <v>15.42478808</v>
      </c>
      <c r="V288" s="108">
        <f t="array" ref="V288">IF(INDEX(Historical!$O$7:$O$1372,MATCH(B288,Historical!$B$7:$B$1403,0))=0,"n/a",((INDEX(Historical!$C$7:$C$1381,MATCH(B288,Historical!$B$7:$B$1403,0))/INDEX(Historical!$O$7:$O$1372,MATCH(B288,Historical!$B$7:$B$1403,0)))^(1/10)-1)*100)</f>
        <v>21.4814044</v>
      </c>
      <c r="W288" s="109">
        <f t="shared" si="5"/>
        <v>0.7180530561</v>
      </c>
      <c r="X288" s="110">
        <f t="shared" si="6"/>
        <v>0.2110094129</v>
      </c>
      <c r="Y288" s="174"/>
      <c r="Z288" s="126">
        <f t="shared" si="7"/>
        <v>87.27272727</v>
      </c>
      <c r="AA288" s="134">
        <f t="shared" si="8"/>
        <v>34.32727273</v>
      </c>
      <c r="AB288" s="128">
        <v>12.0</v>
      </c>
      <c r="AC288" s="125">
        <v>0.55</v>
      </c>
      <c r="AD288" s="125">
        <v>2.86</v>
      </c>
      <c r="AE288" s="125">
        <v>2.55</v>
      </c>
      <c r="AF288" s="125">
        <v>6.7</v>
      </c>
      <c r="AG288" s="125">
        <v>20.0</v>
      </c>
      <c r="AH288" s="125">
        <v>827.3</v>
      </c>
      <c r="AI288" s="125">
        <v>7.870000000000001</v>
      </c>
      <c r="AJ288" s="125">
        <v>73.1</v>
      </c>
      <c r="AK288" s="125">
        <v>12.06</v>
      </c>
      <c r="AL288" s="135">
        <v>4280.0</v>
      </c>
      <c r="AM288" s="136">
        <v>6.9</v>
      </c>
      <c r="AN288" s="125">
        <v>4.27</v>
      </c>
      <c r="AO288" s="137">
        <f t="shared" si="9"/>
        <v>-16.36011176</v>
      </c>
      <c r="AP288" s="138">
        <f t="shared" si="10"/>
        <v>17.96716096</v>
      </c>
      <c r="AQ288" s="139">
        <f t="shared" si="11"/>
        <v>219.7170466</v>
      </c>
      <c r="AR288" s="103">
        <f t="array" ref="AR288">INDEX(Historical!$C$7:$C$1381,MATCH(B288,Historical!$B$7:$B$1403,0))*IF(AH288="n/a",1.03,IF(AH288&lt;0,1.01,IF(AH288&gt;10,1.1,(1+AH288/100))))</f>
        <v>0.462</v>
      </c>
      <c r="AS288" s="134">
        <f t="shared" si="12"/>
        <v>0.4983594</v>
      </c>
      <c r="AT288" s="134">
        <f t="shared" ref="AT288:AV288" si="296">IF($AK288="n/a",1.03*AS288,IF($AK288&lt;0,1.01*AS288,IF($AK288&gt;10,1.1*AS288,(1+$AK288/100)*AS288)))</f>
        <v>0.54819534</v>
      </c>
      <c r="AU288" s="134">
        <f t="shared" si="296"/>
        <v>0.603014874</v>
      </c>
      <c r="AV288" s="134">
        <f t="shared" si="296"/>
        <v>0.6633163614</v>
      </c>
      <c r="AW288" s="126">
        <f t="shared" si="14"/>
        <v>2.774885975</v>
      </c>
      <c r="AX288" s="140">
        <f t="shared" si="15"/>
        <v>14.69748928</v>
      </c>
      <c r="AY288" s="141">
        <v>0.77</v>
      </c>
      <c r="AZ288" s="136">
        <v>16.18</v>
      </c>
      <c r="BA288" s="136">
        <v>-21.46</v>
      </c>
      <c r="BB288" s="136">
        <v>-14.860000000000001</v>
      </c>
      <c r="BC288" s="136">
        <v>-8.559999999999999</v>
      </c>
      <c r="BD288" s="142"/>
      <c r="BE288" s="17">
        <v>2010.0</v>
      </c>
      <c r="BF288" s="17">
        <f t="shared" si="16"/>
        <v>0</v>
      </c>
      <c r="BG288" s="143">
        <v>2.6</v>
      </c>
      <c r="BH288" s="224"/>
    </row>
    <row r="289" ht="11.25" customHeight="1">
      <c r="A289" s="220" t="s">
        <v>1175</v>
      </c>
      <c r="B289" s="99" t="s">
        <v>1176</v>
      </c>
      <c r="C289" s="100" t="s">
        <v>296</v>
      </c>
      <c r="D289" s="100" t="s">
        <v>342</v>
      </c>
      <c r="E289" s="101">
        <v>10.0</v>
      </c>
      <c r="F289" s="58">
        <v>353.0</v>
      </c>
      <c r="G289" s="58" t="s">
        <v>168</v>
      </c>
      <c r="H289" s="58" t="s">
        <v>168</v>
      </c>
      <c r="I289" s="150">
        <v>200.0</v>
      </c>
      <c r="J289" s="103">
        <f t="shared" si="2"/>
        <v>0.5</v>
      </c>
      <c r="K289" s="104">
        <v>0.25</v>
      </c>
      <c r="L289" s="73">
        <v>4.0</v>
      </c>
      <c r="M289" s="23">
        <f t="shared" si="3"/>
        <v>1</v>
      </c>
      <c r="N289" s="105" t="s">
        <v>138</v>
      </c>
      <c r="O289" s="106">
        <v>0.15</v>
      </c>
      <c r="P289" s="107">
        <v>43592.0</v>
      </c>
      <c r="Q289" s="107">
        <v>43619.0</v>
      </c>
      <c r="R289" s="23">
        <f t="shared" si="4"/>
        <v>66.66666667</v>
      </c>
      <c r="S289" s="108">
        <f t="array" ref="S289">IF(INDEX(Historical!$D$7:$D$1379,MATCH(B289,Historical!$B$7:$B$1403,0))=0,"n/a",(INDEX(Historical!$C$7:$C$1381,MATCH(B289,Historical!$B$7:$B$1403,0))/INDEX(Historical!$D$7:$D$1379,MATCH(B289,Historical!$B$7:$B$1403,0))-1)*100)</f>
        <v>60.71428571</v>
      </c>
      <c r="T289" s="108">
        <f t="array" ref="T289">IF(INDEX(Historical!$F$7:$F$1372,MATCH(B289,Historical!$B$7:$B$1403,0))=0,"n/a",((INDEX(Historical!$C$7:$C$1381,MATCH(B289,Historical!$B$7:$B$1403,0))/INDEX(Historical!$F$7:$F$1372,MATCH(B289,Historical!$B$7:$B$1403,0)))^(1/3)-1)*100)</f>
        <v>34.48698634</v>
      </c>
      <c r="U289" s="108">
        <f t="array" ref="U289">IF(INDEX(Historical!$H$7:$H$1372,MATCH(B289,Historical!$B$7:$B$1403,0))=0,"n/a",((INDEX(Historical!$C$7:$C$1381,MATCH(B289,Historical!$B$7:$B$1403,0))/INDEX(Historical!$H$7:$H$1372,MATCH(B289,Historical!$B$7:$B$1403,0)))^(1/5)-1)*100)</f>
        <v>31.37203722</v>
      </c>
      <c r="V289" s="108" t="str">
        <f t="array" ref="V289">IF(INDEX(Historical!$O$7:$O$1372,MATCH(B289,Historical!$B$7:$B$1403,0))=0,"n/a",((INDEX(Historical!$C$7:$C$1381,MATCH(B289,Historical!$B$7:$B$1403,0))/INDEX(Historical!$O$7:$O$1372,MATCH(B289,Historical!$B$7:$B$1403,0)))^(1/10)-1)*100)</f>
        <v>n/a</v>
      </c>
      <c r="W289" s="109" t="str">
        <f t="shared" si="5"/>
        <v>n/a</v>
      </c>
      <c r="X289" s="110">
        <f t="shared" si="6"/>
        <v>1.973084102</v>
      </c>
      <c r="Y289" s="99"/>
      <c r="Z289" s="103">
        <f t="shared" si="7"/>
        <v>13.15789474</v>
      </c>
      <c r="AA289" s="112">
        <f t="shared" si="8"/>
        <v>26.31578947</v>
      </c>
      <c r="AB289" s="73">
        <v>12.0</v>
      </c>
      <c r="AC289" s="102">
        <v>7.6</v>
      </c>
      <c r="AD289" s="102" t="s">
        <v>128</v>
      </c>
      <c r="AE289" s="102">
        <v>10.57</v>
      </c>
      <c r="AF289" s="156" t="s">
        <v>128</v>
      </c>
      <c r="AG289" s="160">
        <v>-289.8</v>
      </c>
      <c r="AH289" s="102">
        <v>36.5</v>
      </c>
      <c r="AI289" s="102" t="s">
        <v>128</v>
      </c>
      <c r="AJ289" s="102">
        <v>15.9</v>
      </c>
      <c r="AK289" s="102" t="s">
        <v>128</v>
      </c>
      <c r="AL289" s="113">
        <v>766.0</v>
      </c>
      <c r="AM289" s="114">
        <v>10.2</v>
      </c>
      <c r="AN289" s="102" t="s">
        <v>128</v>
      </c>
      <c r="AO289" s="115">
        <f t="shared" si="9"/>
        <v>5.556247748</v>
      </c>
      <c r="AP289" s="116">
        <f t="shared" si="10"/>
        <v>31.87203722</v>
      </c>
      <c r="AQ289" s="117" t="str">
        <f t="shared" si="11"/>
        <v>n/a</v>
      </c>
      <c r="AR289" s="103">
        <f t="array" ref="AR289">INDEX(Historical!$C$7:$C$1381,MATCH(B289,Historical!$B$7:$B$1403,0))*IF(AH289="n/a",1.03,IF(AH289&lt;0,1.01,IF(AH289&gt;10,1.1,(1+AH289/100))))</f>
        <v>0.99</v>
      </c>
      <c r="AS289" s="112">
        <f t="shared" si="12"/>
        <v>1.0197</v>
      </c>
      <c r="AT289" s="112">
        <f t="shared" ref="AT289:AV289" si="297">IF($AK289="n/a",1.03*AS289,IF($AK289&lt;0,1.01*AS289,IF($AK289&gt;10,1.1*AS289,(1+$AK289/100)*AS289)))</f>
        <v>1.050291</v>
      </c>
      <c r="AU289" s="112">
        <f t="shared" si="297"/>
        <v>1.08179973</v>
      </c>
      <c r="AV289" s="112">
        <f t="shared" si="297"/>
        <v>1.114253722</v>
      </c>
      <c r="AW289" s="103">
        <f t="shared" si="14"/>
        <v>5.256044452</v>
      </c>
      <c r="AX289" s="118">
        <f t="shared" si="15"/>
        <v>2.628022226</v>
      </c>
      <c r="AY289" s="119">
        <v>0.26</v>
      </c>
      <c r="AZ289" s="114">
        <v>26.340000000000003</v>
      </c>
      <c r="BA289" s="114">
        <v>-6.98</v>
      </c>
      <c r="BB289" s="114">
        <v>0.13999999999999999</v>
      </c>
      <c r="BC289" s="114">
        <v>11.129999999999999</v>
      </c>
      <c r="BD289" s="42"/>
      <c r="BE289" s="17">
        <v>2010.0</v>
      </c>
      <c r="BF289" s="17">
        <f t="shared" si="16"/>
        <v>0</v>
      </c>
      <c r="BG289" s="120">
        <v>66.60000000000001</v>
      </c>
      <c r="BH289" s="15"/>
    </row>
    <row r="290" ht="11.25" customHeight="1">
      <c r="A290" s="155" t="s">
        <v>1177</v>
      </c>
      <c r="B290" s="99" t="s">
        <v>1178</v>
      </c>
      <c r="C290" s="100" t="s">
        <v>141</v>
      </c>
      <c r="D290" s="100" t="s">
        <v>142</v>
      </c>
      <c r="E290" s="101">
        <v>16.0</v>
      </c>
      <c r="F290" s="58">
        <v>239.0</v>
      </c>
      <c r="G290" s="58" t="s">
        <v>168</v>
      </c>
      <c r="H290" s="58" t="s">
        <v>168</v>
      </c>
      <c r="I290" s="150">
        <v>55.87</v>
      </c>
      <c r="J290" s="103">
        <f t="shared" si="2"/>
        <v>1.879362807</v>
      </c>
      <c r="K290" s="104">
        <v>0.2625</v>
      </c>
      <c r="L290" s="73">
        <v>4.0</v>
      </c>
      <c r="M290" s="23">
        <f t="shared" si="3"/>
        <v>1.05</v>
      </c>
      <c r="N290" s="105" t="s">
        <v>510</v>
      </c>
      <c r="O290" s="106">
        <v>0.25</v>
      </c>
      <c r="P290" s="107">
        <v>43703.0</v>
      </c>
      <c r="Q290" s="107">
        <v>43719.0</v>
      </c>
      <c r="R290" s="23">
        <f t="shared" si="4"/>
        <v>5</v>
      </c>
      <c r="S290" s="108">
        <f t="array" ref="S290">IF(INDEX(Historical!$D$7:$D$1379,MATCH(B290,Historical!$B$7:$B$1403,0))=0,"n/a",(INDEX(Historical!$C$7:$C$1381,MATCH(B290,Historical!$B$7:$B$1403,0))/INDEX(Historical!$D$7:$D$1379,MATCH(B290,Historical!$B$7:$B$1403,0))-1)*100)</f>
        <v>11.41304348</v>
      </c>
      <c r="T290" s="108">
        <f t="array" ref="T290">IF(INDEX(Historical!$F$7:$F$1372,MATCH(B290,Historical!$B$7:$B$1403,0))=0,"n/a",((INDEX(Historical!$C$7:$C$1381,MATCH(B290,Historical!$B$7:$B$1403,0))/INDEX(Historical!$F$7:$F$1372,MATCH(B290,Historical!$B$7:$B$1403,0)))^(1/3)-1)*100)</f>
        <v>11.26145454</v>
      </c>
      <c r="U290" s="108">
        <f t="array" ref="U290">IF(INDEX(Historical!$H$7:$H$1372,MATCH(B290,Historical!$B$7:$B$1403,0))=0,"n/a",((INDEX(Historical!$C$7:$C$1381,MATCH(B290,Historical!$B$7:$B$1403,0))/INDEX(Historical!$H$7:$H$1372,MATCH(B290,Historical!$B$7:$B$1403,0)))^(1/5)-1)*100)</f>
        <v>11.98508298</v>
      </c>
      <c r="V290" s="108">
        <f t="array" ref="V290">IF(INDEX(Historical!$O$7:$O$1372,MATCH(B290,Historical!$B$7:$B$1403,0))=0,"n/a",((INDEX(Historical!$C$7:$C$1381,MATCH(B290,Historical!$B$7:$B$1403,0))/INDEX(Historical!$O$7:$O$1372,MATCH(B290,Historical!$B$7:$B$1403,0)))^(1/10)-1)*100)</f>
        <v>25.00665033</v>
      </c>
      <c r="W290" s="109">
        <f t="shared" si="5"/>
        <v>0.4792758255</v>
      </c>
      <c r="X290" s="110" t="str">
        <f t="shared" si="6"/>
        <v>n/a</v>
      </c>
      <c r="Y290" s="133"/>
      <c r="Z290" s="103">
        <f t="shared" si="7"/>
        <v>32.30769231</v>
      </c>
      <c r="AA290" s="112">
        <f t="shared" si="8"/>
        <v>17.19076923</v>
      </c>
      <c r="AB290" s="73">
        <v>12.0</v>
      </c>
      <c r="AC290" s="102">
        <v>3.25</v>
      </c>
      <c r="AD290" s="102">
        <v>1.16</v>
      </c>
      <c r="AE290" s="102">
        <v>0.9</v>
      </c>
      <c r="AF290" s="102">
        <v>1.22</v>
      </c>
      <c r="AG290" s="102">
        <v>7.3</v>
      </c>
      <c r="AH290" s="102">
        <v>-57.3</v>
      </c>
      <c r="AI290" s="102">
        <v>20.48</v>
      </c>
      <c r="AJ290" s="102">
        <v>-8.5</v>
      </c>
      <c r="AK290" s="102">
        <v>14.87</v>
      </c>
      <c r="AL290" s="113">
        <v>7310.0</v>
      </c>
      <c r="AM290" s="114">
        <v>0.1</v>
      </c>
      <c r="AN290" s="102">
        <v>0.0</v>
      </c>
      <c r="AO290" s="115">
        <f t="shared" si="9"/>
        <v>-3.326323443</v>
      </c>
      <c r="AP290" s="116">
        <f t="shared" si="10"/>
        <v>13.86444579</v>
      </c>
      <c r="AQ290" s="117">
        <f t="shared" si="11"/>
        <v>-3.453549552</v>
      </c>
      <c r="AR290" s="103">
        <f t="array" ref="AR290">INDEX(Historical!$C$7:$C$1381,MATCH(B290,Historical!$B$7:$B$1403,0))*IF(AH290="n/a",1.03,IF(AH290&lt;0,1.01,IF(AH290&gt;10,1.1,(1+AH290/100))))</f>
        <v>1.03525</v>
      </c>
      <c r="AS290" s="112">
        <f t="shared" si="12"/>
        <v>1.138775</v>
      </c>
      <c r="AT290" s="112">
        <f t="shared" ref="AT290:AV290" si="298">IF($AK290="n/a",1.03*AS290,IF($AK290&lt;0,1.01*AS290,IF($AK290&gt;10,1.1*AS290,(1+$AK290/100)*AS290)))</f>
        <v>1.2526525</v>
      </c>
      <c r="AU290" s="112">
        <f t="shared" si="298"/>
        <v>1.37791775</v>
      </c>
      <c r="AV290" s="112">
        <f t="shared" si="298"/>
        <v>1.515709525</v>
      </c>
      <c r="AW290" s="103">
        <f t="shared" si="14"/>
        <v>6.320304775</v>
      </c>
      <c r="AX290" s="118">
        <f t="shared" si="15"/>
        <v>11.31251973</v>
      </c>
      <c r="AY290" s="119">
        <v>1.63</v>
      </c>
      <c r="AZ290" s="114">
        <v>6.68</v>
      </c>
      <c r="BA290" s="114">
        <v>-28.449999999999996</v>
      </c>
      <c r="BB290" s="114">
        <v>-15.45</v>
      </c>
      <c r="BC290" s="114">
        <v>-14.29</v>
      </c>
      <c r="BD290" s="42"/>
      <c r="BE290" s="17">
        <v>2004.0</v>
      </c>
      <c r="BF290" s="17">
        <f t="shared" si="16"/>
        <v>1</v>
      </c>
      <c r="BG290" s="120">
        <v>3.3000000000000003</v>
      </c>
      <c r="BH290" s="15"/>
    </row>
    <row r="291" ht="11.25" customHeight="1">
      <c r="A291" s="155" t="s">
        <v>1179</v>
      </c>
      <c r="B291" s="99" t="s">
        <v>1180</v>
      </c>
      <c r="C291" s="100" t="s">
        <v>118</v>
      </c>
      <c r="D291" s="100" t="s">
        <v>119</v>
      </c>
      <c r="E291" s="101">
        <v>17.0</v>
      </c>
      <c r="F291" s="58">
        <v>226.0</v>
      </c>
      <c r="G291" s="58" t="s">
        <v>121</v>
      </c>
      <c r="H291" s="58" t="s">
        <v>120</v>
      </c>
      <c r="I291" s="150">
        <v>110.81</v>
      </c>
      <c r="J291" s="103">
        <f t="shared" si="2"/>
        <v>1.967331468</v>
      </c>
      <c r="K291" s="104">
        <v>0.545</v>
      </c>
      <c r="L291" s="73">
        <v>4.0</v>
      </c>
      <c r="M291" s="23">
        <f t="shared" si="3"/>
        <v>2.18</v>
      </c>
      <c r="N291" s="105" t="s">
        <v>210</v>
      </c>
      <c r="O291" s="106">
        <v>0.5125</v>
      </c>
      <c r="P291" s="107">
        <v>43895.0</v>
      </c>
      <c r="Q291" s="107">
        <v>43910.0</v>
      </c>
      <c r="R291" s="23">
        <f t="shared" si="4"/>
        <v>6.341463415</v>
      </c>
      <c r="S291" s="108">
        <f t="array" ref="S291">IF(INDEX(Historical!$D$7:$D$1379,MATCH(B291,Historical!$B$7:$B$1403,0))=0,"n/a",(INDEX(Historical!$C$7:$C$1381,MATCH(B291,Historical!$B$7:$B$1403,0))/INDEX(Historical!$D$7:$D$1379,MATCH(B291,Historical!$B$7:$B$1403,0))-1)*100)</f>
        <v>10.21505376</v>
      </c>
      <c r="T291" s="108">
        <f t="array" ref="T291">IF(INDEX(Historical!$F$7:$F$1372,MATCH(B291,Historical!$B$7:$B$1403,0))=0,"n/a",((INDEX(Historical!$C$7:$C$1381,MATCH(B291,Historical!$B$7:$B$1403,0))/INDEX(Historical!$F$7:$F$1372,MATCH(B291,Historical!$B$7:$B$1403,0)))^(1/3)-1)*100)</f>
        <v>7.721734502</v>
      </c>
      <c r="U291" s="108">
        <f t="array" ref="U291">IF(INDEX(Historical!$H$7:$H$1372,MATCH(B291,Historical!$B$7:$B$1403,0))=0,"n/a",((INDEX(Historical!$C$7:$C$1381,MATCH(B291,Historical!$B$7:$B$1403,0))/INDEX(Historical!$H$7:$H$1372,MATCH(B291,Historical!$B$7:$B$1403,0)))^(1/5)-1)*100)</f>
        <v>6.446777984</v>
      </c>
      <c r="V291" s="108">
        <f t="array" ref="V291">IF(INDEX(Historical!$O$7:$O$1372,MATCH(B291,Historical!$B$7:$B$1403,0))=0,"n/a",((INDEX(Historical!$C$7:$C$1381,MATCH(B291,Historical!$B$7:$B$1403,0))/INDEX(Historical!$O$7:$O$1372,MATCH(B291,Historical!$B$7:$B$1403,0)))^(1/10)-1)*100)</f>
        <v>5.85943877</v>
      </c>
      <c r="W291" s="109">
        <f t="shared" si="5"/>
        <v>1.100238135</v>
      </c>
      <c r="X291" s="110">
        <f t="shared" si="6"/>
        <v>0.9209682834</v>
      </c>
      <c r="Y291" s="154" t="s">
        <v>1181</v>
      </c>
      <c r="Z291" s="103">
        <f t="shared" si="7"/>
        <v>55.7544757</v>
      </c>
      <c r="AA291" s="112">
        <f t="shared" si="8"/>
        <v>28.34015345</v>
      </c>
      <c r="AB291" s="73">
        <v>12.0</v>
      </c>
      <c r="AC291" s="102">
        <v>3.91</v>
      </c>
      <c r="AD291" s="102">
        <v>3.94</v>
      </c>
      <c r="AE291" s="102">
        <v>3.04</v>
      </c>
      <c r="AF291" s="102">
        <v>6.66</v>
      </c>
      <c r="AG291" s="102">
        <v>25.0</v>
      </c>
      <c r="AH291" s="102">
        <v>-11.700000000000001</v>
      </c>
      <c r="AI291" s="102">
        <v>9.84</v>
      </c>
      <c r="AJ291" s="102">
        <v>7.000000000000001</v>
      </c>
      <c r="AK291" s="102">
        <v>7.19</v>
      </c>
      <c r="AL291" s="113">
        <v>47050.0</v>
      </c>
      <c r="AM291" s="114">
        <v>0.1</v>
      </c>
      <c r="AN291" s="102">
        <v>1.91</v>
      </c>
      <c r="AO291" s="115">
        <f t="shared" si="9"/>
        <v>-19.926044</v>
      </c>
      <c r="AP291" s="116">
        <f t="shared" si="10"/>
        <v>8.414109452</v>
      </c>
      <c r="AQ291" s="117">
        <f t="shared" si="11"/>
        <v>189.6322741</v>
      </c>
      <c r="AR291" s="103">
        <f t="array" ref="AR291">INDEX(Historical!$C$7:$C$1381,MATCH(B291,Historical!$B$7:$B$1403,0))*IF(AH291="n/a",1.03,IF(AH291&lt;0,1.01,IF(AH291&gt;10,1.1,(1+AH291/100))))</f>
        <v>2.0705</v>
      </c>
      <c r="AS291" s="112">
        <f t="shared" si="12"/>
        <v>2.2742372</v>
      </c>
      <c r="AT291" s="112">
        <f t="shared" ref="AT291:AV291" si="299">IF($AK291="n/a",1.03*AS291,IF($AK291&lt;0,1.01*AS291,IF($AK291&gt;10,1.1*AS291,(1+$AK291/100)*AS291)))</f>
        <v>2.437754855</v>
      </c>
      <c r="AU291" s="112">
        <f t="shared" si="299"/>
        <v>2.613029429</v>
      </c>
      <c r="AV291" s="112">
        <f t="shared" si="299"/>
        <v>2.800906245</v>
      </c>
      <c r="AW291" s="103">
        <f t="shared" si="14"/>
        <v>12.19642773</v>
      </c>
      <c r="AX291" s="118">
        <f t="shared" si="15"/>
        <v>11.00661288</v>
      </c>
      <c r="AY291" s="119">
        <v>0.58</v>
      </c>
      <c r="AZ291" s="114">
        <v>13.59</v>
      </c>
      <c r="BA291" s="114">
        <v>-12.6</v>
      </c>
      <c r="BB291" s="114">
        <v>-7.049999999999999</v>
      </c>
      <c r="BC291" s="114">
        <v>-4.12</v>
      </c>
      <c r="BD291" s="42"/>
      <c r="BE291" s="17">
        <v>2004.0</v>
      </c>
      <c r="BF291" s="17">
        <f t="shared" si="16"/>
        <v>1</v>
      </c>
      <c r="BG291" s="120">
        <v>6.4</v>
      </c>
      <c r="BH291" s="15"/>
    </row>
    <row r="292" ht="11.25" customHeight="1">
      <c r="A292" s="155" t="s">
        <v>1182</v>
      </c>
      <c r="B292" s="99" t="s">
        <v>1183</v>
      </c>
      <c r="C292" s="100" t="s">
        <v>272</v>
      </c>
      <c r="D292" s="100" t="s">
        <v>273</v>
      </c>
      <c r="E292" s="101">
        <v>23.0</v>
      </c>
      <c r="F292" s="58">
        <v>150.0</v>
      </c>
      <c r="G292" s="58" t="s">
        <v>121</v>
      </c>
      <c r="H292" s="58" t="s">
        <v>121</v>
      </c>
      <c r="I292" s="150">
        <v>77.41</v>
      </c>
      <c r="J292" s="103">
        <f t="shared" si="2"/>
        <v>5.363648107</v>
      </c>
      <c r="K292" s="144">
        <v>1.038</v>
      </c>
      <c r="L292" s="73">
        <v>4.0</v>
      </c>
      <c r="M292" s="23">
        <f t="shared" si="3"/>
        <v>4.152</v>
      </c>
      <c r="N292" s="105" t="s">
        <v>218</v>
      </c>
      <c r="O292" s="145">
        <v>1.036</v>
      </c>
      <c r="P292" s="107">
        <v>43828.0</v>
      </c>
      <c r="Q292" s="107">
        <v>43844.0</v>
      </c>
      <c r="R292" s="23">
        <f t="shared" si="4"/>
        <v>0.1930501931</v>
      </c>
      <c r="S292" s="108">
        <f t="array" ref="S292">IF(INDEX(Historical!$D$7:$D$1379,MATCH(B292,Historical!$B$7:$B$1403,0))=0,"n/a",(INDEX(Historical!$C$7:$C$1381,MATCH(B292,Historical!$B$7:$B$1403,0))/INDEX(Historical!$D$7:$D$1379,MATCH(B292,Historical!$B$7:$B$1403,0))-1)*100)</f>
        <v>1.523341523</v>
      </c>
      <c r="T292" s="108">
        <f t="array" ref="T292">IF(INDEX(Historical!$F$7:$F$1372,MATCH(B292,Historical!$B$7:$B$1403,0))=0,"n/a",((INDEX(Historical!$C$7:$C$1381,MATCH(B292,Historical!$B$7:$B$1403,0))/INDEX(Historical!$F$7:$F$1372,MATCH(B292,Historical!$B$7:$B$1403,0)))^(1/3)-1)*100)</f>
        <v>1.598671774</v>
      </c>
      <c r="U292" s="108">
        <f t="array" ref="U292">IF(INDEX(Historical!$H$7:$H$1372,MATCH(B292,Historical!$B$7:$B$1403,0))=0,"n/a",((INDEX(Historical!$C$7:$C$1381,MATCH(B292,Historical!$B$7:$B$1403,0))/INDEX(Historical!$H$7:$H$1372,MATCH(B292,Historical!$B$7:$B$1403,0)))^(1/5)-1)*100)</f>
        <v>2.709449675</v>
      </c>
      <c r="V292" s="108">
        <f t="array" ref="V292">IF(INDEX(Historical!$O$7:$O$1372,MATCH(B292,Historical!$B$7:$B$1403,0))=0,"n/a",((INDEX(Historical!$C$7:$C$1381,MATCH(B292,Historical!$B$7:$B$1403,0))/INDEX(Historical!$O$7:$O$1372,MATCH(B292,Historical!$B$7:$B$1403,0)))^(1/10)-1)*100)</f>
        <v>7.590615813</v>
      </c>
      <c r="W292" s="109">
        <f t="shared" si="5"/>
        <v>0.3569472809</v>
      </c>
      <c r="X292" s="110">
        <f t="shared" si="6"/>
        <v>0.08388389087</v>
      </c>
      <c r="Y292" s="133"/>
      <c r="Z292" s="103">
        <f t="shared" si="7"/>
        <v>165.4183267</v>
      </c>
      <c r="AA292" s="112">
        <f t="shared" si="8"/>
        <v>30.84063745</v>
      </c>
      <c r="AB292" s="73">
        <v>12.0</v>
      </c>
      <c r="AC292" s="102">
        <v>2.51</v>
      </c>
      <c r="AD292" s="102" t="s">
        <v>128</v>
      </c>
      <c r="AE292" s="102">
        <v>11.16</v>
      </c>
      <c r="AF292" s="102">
        <v>1.92</v>
      </c>
      <c r="AG292" s="102" t="s">
        <v>128</v>
      </c>
      <c r="AH292" s="102">
        <v>40.5</v>
      </c>
      <c r="AI292" s="102">
        <v>9.6</v>
      </c>
      <c r="AJ292" s="102">
        <v>32.300000000000004</v>
      </c>
      <c r="AK292" s="102" t="s">
        <v>128</v>
      </c>
      <c r="AL292" s="113">
        <v>13330.0</v>
      </c>
      <c r="AM292" s="114">
        <v>1.0999999999999999</v>
      </c>
      <c r="AN292" s="102">
        <v>0.88</v>
      </c>
      <c r="AO292" s="115">
        <f t="shared" si="9"/>
        <v>-22.76753967</v>
      </c>
      <c r="AP292" s="116">
        <f t="shared" si="10"/>
        <v>8.073097783</v>
      </c>
      <c r="AQ292" s="117">
        <f t="shared" si="11"/>
        <v>62.2262123</v>
      </c>
      <c r="AR292" s="103">
        <f t="array" ref="AR292">INDEX(Historical!$C$7:$C$1381,MATCH(B292,Historical!$B$7:$B$1403,0))*IF(AH292="n/a",1.03,IF(AH292&lt;0,1.01,IF(AH292&gt;10,1.1,(1+AH292/100))))</f>
        <v>4.5452</v>
      </c>
      <c r="AS292" s="112">
        <f t="shared" si="12"/>
        <v>4.9815392</v>
      </c>
      <c r="AT292" s="112">
        <f t="shared" ref="AT292:AV292" si="300">IF($AK292="n/a",1.03*AS292,IF($AK292&lt;0,1.01*AS292,IF($AK292&gt;10,1.1*AS292,(1+$AK292/100)*AS292)))</f>
        <v>5.130985376</v>
      </c>
      <c r="AU292" s="112">
        <f t="shared" si="300"/>
        <v>5.284914937</v>
      </c>
      <c r="AV292" s="112">
        <f t="shared" si="300"/>
        <v>5.443462385</v>
      </c>
      <c r="AW292" s="103">
        <f t="shared" si="14"/>
        <v>25.3861019</v>
      </c>
      <c r="AX292" s="118">
        <f t="shared" si="15"/>
        <v>32.79434427</v>
      </c>
      <c r="AY292" s="119">
        <v>0.47</v>
      </c>
      <c r="AZ292" s="114">
        <v>6.76</v>
      </c>
      <c r="BA292" s="114">
        <v>-17.31</v>
      </c>
      <c r="BB292" s="114">
        <v>-6.36</v>
      </c>
      <c r="BC292" s="114">
        <v>-9.26</v>
      </c>
      <c r="BD292" s="42"/>
      <c r="BE292" s="17">
        <v>1998.0</v>
      </c>
      <c r="BF292" s="17">
        <f t="shared" si="16"/>
        <v>2</v>
      </c>
      <c r="BG292" s="120" t="s">
        <v>128</v>
      </c>
      <c r="BH292" s="15"/>
    </row>
    <row r="293" ht="11.25" customHeight="1">
      <c r="A293" s="55" t="s">
        <v>1184</v>
      </c>
      <c r="B293" s="99" t="s">
        <v>1185</v>
      </c>
      <c r="C293" s="100" t="s">
        <v>136</v>
      </c>
      <c r="D293" s="100" t="s">
        <v>137</v>
      </c>
      <c r="E293" s="101">
        <v>18.0</v>
      </c>
      <c r="F293" s="58">
        <v>184.0</v>
      </c>
      <c r="G293" s="58" t="s">
        <v>168</v>
      </c>
      <c r="H293" s="58" t="s">
        <v>168</v>
      </c>
      <c r="I293" s="150">
        <v>67.14</v>
      </c>
      <c r="J293" s="103">
        <f t="shared" si="2"/>
        <v>0.655347036</v>
      </c>
      <c r="K293" s="104">
        <v>0.11</v>
      </c>
      <c r="L293" s="73">
        <v>4.0</v>
      </c>
      <c r="M293" s="23">
        <f t="shared" si="3"/>
        <v>0.44</v>
      </c>
      <c r="N293" s="105" t="s">
        <v>698</v>
      </c>
      <c r="O293" s="161">
        <v>0.1</v>
      </c>
      <c r="P293" s="107">
        <v>43633.0</v>
      </c>
      <c r="Q293" s="107">
        <v>43648.0</v>
      </c>
      <c r="R293" s="23">
        <f t="shared" si="4"/>
        <v>10</v>
      </c>
      <c r="S293" s="108">
        <f t="array" ref="S293">IF(INDEX(Historical!$D$7:$D$1379,MATCH(B293,Historical!$B$7:$B$1403,0))=0,"n/a",(INDEX(Historical!$C$7:$C$1381,MATCH(B293,Historical!$B$7:$B$1403,0))/INDEX(Historical!$D$7:$D$1379,MATCH(B293,Historical!$B$7:$B$1403,0))-1)*100)</f>
        <v>9.322033898</v>
      </c>
      <c r="T293" s="108">
        <f t="array" ref="T293">IF(INDEX(Historical!$F$7:$F$1372,MATCH(B293,Historical!$B$7:$B$1403,0))=0,"n/a",((INDEX(Historical!$C$7:$C$1381,MATCH(B293,Historical!$B$7:$B$1403,0))/INDEX(Historical!$F$7:$F$1372,MATCH(B293,Historical!$B$7:$B$1403,0)))^(1/3)-1)*100)</f>
        <v>8.142526799</v>
      </c>
      <c r="U293" s="108">
        <f t="array" ref="U293">IF(INDEX(Historical!$H$7:$H$1372,MATCH(B293,Historical!$B$7:$B$1403,0))=0,"n/a",((INDEX(Historical!$C$7:$C$1381,MATCH(B293,Historical!$B$7:$B$1403,0))/INDEX(Historical!$H$7:$H$1372,MATCH(B293,Historical!$B$7:$B$1403,0)))^(1/5)-1)*100)</f>
        <v>8.44717712</v>
      </c>
      <c r="V293" s="108">
        <f t="array" ref="V293">IF(INDEX(Historical!$O$7:$O$1372,MATCH(B293,Historical!$B$7:$B$1403,0))=0,"n/a",((INDEX(Historical!$C$7:$C$1381,MATCH(B293,Historical!$B$7:$B$1403,0))/INDEX(Historical!$O$7:$O$1372,MATCH(B293,Historical!$B$7:$B$1403,0)))^(1/10)-1)*100)</f>
        <v>10.39129988</v>
      </c>
      <c r="W293" s="109">
        <f t="shared" si="5"/>
        <v>0.8129086076</v>
      </c>
      <c r="X293" s="110">
        <f t="shared" si="6"/>
        <v>4.968927718</v>
      </c>
      <c r="Y293" s="162" t="s">
        <v>639</v>
      </c>
      <c r="Z293" s="103">
        <f t="shared" si="7"/>
        <v>12.46458924</v>
      </c>
      <c r="AA293" s="112">
        <f t="shared" si="8"/>
        <v>19.01983003</v>
      </c>
      <c r="AB293" s="73">
        <v>12.0</v>
      </c>
      <c r="AC293" s="102">
        <v>3.53</v>
      </c>
      <c r="AD293" s="102">
        <v>5.45</v>
      </c>
      <c r="AE293" s="102">
        <v>1.55</v>
      </c>
      <c r="AF293" s="102">
        <v>2.11</v>
      </c>
      <c r="AG293" s="102">
        <v>11.4</v>
      </c>
      <c r="AH293" s="102">
        <v>9.6</v>
      </c>
      <c r="AI293" s="102">
        <v>7.48</v>
      </c>
      <c r="AJ293" s="102">
        <v>1.7000000000000002</v>
      </c>
      <c r="AK293" s="102">
        <v>3.49</v>
      </c>
      <c r="AL293" s="113">
        <v>12240.0</v>
      </c>
      <c r="AM293" s="114">
        <v>0.4</v>
      </c>
      <c r="AN293" s="102">
        <v>0.43</v>
      </c>
      <c r="AO293" s="115">
        <f t="shared" si="9"/>
        <v>-9.917305873</v>
      </c>
      <c r="AP293" s="116">
        <f t="shared" si="10"/>
        <v>9.102524156</v>
      </c>
      <c r="AQ293" s="117">
        <f t="shared" si="11"/>
        <v>33.55288817</v>
      </c>
      <c r="AR293" s="103">
        <f t="array" ref="AR293">INDEX(Historical!$C$7:$C$1381,MATCH(B293,Historical!$B$7:$B$1403,0))*IF(AH293="n/a",1.03,IF(AH293&lt;0,1.01,IF(AH293&gt;10,1.1,(1+AH293/100))))</f>
        <v>0.47128</v>
      </c>
      <c r="AS293" s="112">
        <f t="shared" si="12"/>
        <v>0.506531744</v>
      </c>
      <c r="AT293" s="112">
        <f t="shared" ref="AT293:AV293" si="301">IF($AK293="n/a",1.03*AS293,IF($AK293&lt;0,1.01*AS293,IF($AK293&gt;10,1.1*AS293,(1+$AK293/100)*AS293)))</f>
        <v>0.5242097019</v>
      </c>
      <c r="AU293" s="112">
        <f t="shared" si="301"/>
        <v>0.5425046205</v>
      </c>
      <c r="AV293" s="112">
        <f t="shared" si="301"/>
        <v>0.5614380317</v>
      </c>
      <c r="AW293" s="103">
        <f t="shared" si="14"/>
        <v>2.605964098</v>
      </c>
      <c r="AX293" s="118">
        <f t="shared" si="15"/>
        <v>3.88138829</v>
      </c>
      <c r="AY293" s="119">
        <v>0.64</v>
      </c>
      <c r="AZ293" s="114">
        <v>24.79</v>
      </c>
      <c r="BA293" s="114">
        <v>-15.989999999999998</v>
      </c>
      <c r="BB293" s="114">
        <v>-7.24</v>
      </c>
      <c r="BC293" s="114">
        <v>-2.71</v>
      </c>
      <c r="BD293" s="42"/>
      <c r="BE293" s="17">
        <v>2002.0</v>
      </c>
      <c r="BF293" s="17">
        <f t="shared" si="16"/>
        <v>1</v>
      </c>
      <c r="BG293" s="120">
        <v>2.6</v>
      </c>
      <c r="BH293" s="15"/>
    </row>
    <row r="294" ht="11.25" customHeight="1">
      <c r="A294" s="55" t="s">
        <v>1186</v>
      </c>
      <c r="B294" s="99" t="s">
        <v>1187</v>
      </c>
      <c r="C294" s="100" t="s">
        <v>141</v>
      </c>
      <c r="D294" s="100" t="s">
        <v>167</v>
      </c>
      <c r="E294" s="101">
        <v>11.0</v>
      </c>
      <c r="F294" s="58">
        <v>314.0</v>
      </c>
      <c r="G294" s="58" t="s">
        <v>168</v>
      </c>
      <c r="H294" s="58" t="s">
        <v>168</v>
      </c>
      <c r="I294" s="150">
        <v>33.25</v>
      </c>
      <c r="J294" s="103">
        <f t="shared" si="2"/>
        <v>5.593984962</v>
      </c>
      <c r="K294" s="104">
        <v>0.465</v>
      </c>
      <c r="L294" s="73">
        <v>4.0</v>
      </c>
      <c r="M294" s="23">
        <f t="shared" si="3"/>
        <v>1.86</v>
      </c>
      <c r="N294" s="105" t="s">
        <v>1188</v>
      </c>
      <c r="O294" s="106">
        <v>0.455</v>
      </c>
      <c r="P294" s="107">
        <v>43786.0</v>
      </c>
      <c r="Q294" s="107">
        <v>43801.0</v>
      </c>
      <c r="R294" s="23">
        <f t="shared" si="4"/>
        <v>2.197802198</v>
      </c>
      <c r="S294" s="108">
        <f t="array" ref="S294">IF(INDEX(Historical!$D$7:$D$1379,MATCH(B294,Historical!$B$7:$B$1403,0))=0,"n/a",(INDEX(Historical!$C$7:$C$1381,MATCH(B294,Historical!$B$7:$B$1403,0))/INDEX(Historical!$D$7:$D$1379,MATCH(B294,Historical!$B$7:$B$1403,0))-1)*100)</f>
        <v>4.871060172</v>
      </c>
      <c r="T294" s="108">
        <f t="array" ref="T294">IF(INDEX(Historical!$F$7:$F$1372,MATCH(B294,Historical!$B$7:$B$1403,0))=0,"n/a",((INDEX(Historical!$C$7:$C$1381,MATCH(B294,Historical!$B$7:$B$1403,0))/INDEX(Historical!$F$7:$F$1372,MATCH(B294,Historical!$B$7:$B$1403,0)))^(1/3)-1)*100)</f>
        <v>8.676906713</v>
      </c>
      <c r="U294" s="108">
        <f t="array" ref="U294">IF(INDEX(Historical!$H$7:$H$1372,MATCH(B294,Historical!$B$7:$B$1403,0))=0,"n/a",((INDEX(Historical!$C$7:$C$1381,MATCH(B294,Historical!$B$7:$B$1403,0))/INDEX(Historical!$H$7:$H$1372,MATCH(B294,Historical!$B$7:$B$1403,0)))^(1/5)-1)*100)</f>
        <v>23.30764814</v>
      </c>
      <c r="V294" s="108">
        <f t="array" ref="V294">IF(INDEX(Historical!$O$7:$O$1372,MATCH(B294,Historical!$B$7:$B$1403,0))=0,"n/a",((INDEX(Historical!$C$7:$C$1381,MATCH(B294,Historical!$B$7:$B$1403,0))/INDEX(Historical!$O$7:$O$1372,MATCH(B294,Historical!$B$7:$B$1403,0)))^(1/10)-1)*100)</f>
        <v>24.61067321</v>
      </c>
      <c r="W294" s="109">
        <f t="shared" si="5"/>
        <v>0.9470544728</v>
      </c>
      <c r="X294" s="110">
        <f t="shared" si="6"/>
        <v>58.26912035</v>
      </c>
      <c r="Y294" s="133"/>
      <c r="Z294" s="103">
        <f t="shared" si="7"/>
        <v>55.68862275</v>
      </c>
      <c r="AA294" s="112">
        <f t="shared" si="8"/>
        <v>9.95508982</v>
      </c>
      <c r="AB294" s="73">
        <v>9.0</v>
      </c>
      <c r="AC294" s="102">
        <v>3.34</v>
      </c>
      <c r="AD294" s="102">
        <v>0.85</v>
      </c>
      <c r="AE294" s="102">
        <v>0.46</v>
      </c>
      <c r="AF294" s="102">
        <v>0.73</v>
      </c>
      <c r="AG294" s="102">
        <v>7.3</v>
      </c>
      <c r="AH294" s="102">
        <v>26.0</v>
      </c>
      <c r="AI294" s="102">
        <v>7.41</v>
      </c>
      <c r="AJ294" s="102">
        <v>0.4</v>
      </c>
      <c r="AK294" s="102">
        <v>11.75</v>
      </c>
      <c r="AL294" s="113">
        <v>8530.0</v>
      </c>
      <c r="AM294" s="114">
        <v>1.0999999999999999</v>
      </c>
      <c r="AN294" s="102">
        <v>0.86</v>
      </c>
      <c r="AO294" s="115">
        <f t="shared" si="9"/>
        <v>18.94654328</v>
      </c>
      <c r="AP294" s="116">
        <f t="shared" si="10"/>
        <v>28.9016331</v>
      </c>
      <c r="AQ294" s="117">
        <f t="shared" si="11"/>
        <v>-43.16802321</v>
      </c>
      <c r="AR294" s="103">
        <f t="array" ref="AR294">INDEX(Historical!$C$7:$C$1381,MATCH(B294,Historical!$B$7:$B$1403,0))*IF(AH294="n/a",1.03,IF(AH294&lt;0,1.01,IF(AH294&gt;10,1.1,(1+AH294/100))))</f>
        <v>2.013</v>
      </c>
      <c r="AS294" s="112">
        <f t="shared" si="12"/>
        <v>2.1621633</v>
      </c>
      <c r="AT294" s="112">
        <f t="shared" ref="AT294:AV294" si="302">IF($AK294="n/a",1.03*AS294,IF($AK294&lt;0,1.01*AS294,IF($AK294&gt;10,1.1*AS294,(1+$AK294/100)*AS294)))</f>
        <v>2.37837963</v>
      </c>
      <c r="AU294" s="112">
        <f t="shared" si="302"/>
        <v>2.616217593</v>
      </c>
      <c r="AV294" s="112">
        <f t="shared" si="302"/>
        <v>2.877839352</v>
      </c>
      <c r="AW294" s="103">
        <f t="shared" si="14"/>
        <v>12.04759988</v>
      </c>
      <c r="AX294" s="118">
        <f t="shared" si="15"/>
        <v>36.23338308</v>
      </c>
      <c r="AY294" s="119">
        <v>1.76</v>
      </c>
      <c r="AZ294" s="114">
        <v>4.1000000000000005</v>
      </c>
      <c r="BA294" s="114">
        <v>-25.1</v>
      </c>
      <c r="BB294" s="114">
        <v>-19.189999999999998</v>
      </c>
      <c r="BC294" s="114">
        <v>-11.89</v>
      </c>
      <c r="BD294" s="42"/>
      <c r="BE294" s="17">
        <v>2010.0</v>
      </c>
      <c r="BF294" s="17">
        <f t="shared" si="16"/>
        <v>0</v>
      </c>
      <c r="BG294" s="120">
        <v>2.8000000000000003</v>
      </c>
      <c r="BH294" s="108"/>
    </row>
    <row r="295" ht="11.25" customHeight="1">
      <c r="A295" s="55" t="s">
        <v>1189</v>
      </c>
      <c r="B295" s="99" t="s">
        <v>1190</v>
      </c>
      <c r="C295" s="100" t="s">
        <v>296</v>
      </c>
      <c r="D295" s="100" t="s">
        <v>342</v>
      </c>
      <c r="E295" s="101">
        <v>14.0</v>
      </c>
      <c r="F295" s="58">
        <v>276.0</v>
      </c>
      <c r="G295" s="58" t="s">
        <v>168</v>
      </c>
      <c r="H295" s="58" t="s">
        <v>168</v>
      </c>
      <c r="I295" s="150">
        <v>62.39</v>
      </c>
      <c r="J295" s="103">
        <f t="shared" si="2"/>
        <v>3.077416253</v>
      </c>
      <c r="K295" s="104">
        <v>0.48</v>
      </c>
      <c r="L295" s="73">
        <v>4.0</v>
      </c>
      <c r="M295" s="23">
        <f t="shared" si="3"/>
        <v>1.92</v>
      </c>
      <c r="N295" s="105" t="s">
        <v>890</v>
      </c>
      <c r="O295" s="106">
        <v>0.43</v>
      </c>
      <c r="P295" s="146">
        <v>43580.0</v>
      </c>
      <c r="Q295" s="146">
        <v>43616.0</v>
      </c>
      <c r="R295" s="23">
        <f t="shared" si="4"/>
        <v>11.62790698</v>
      </c>
      <c r="S295" s="108">
        <f t="array" ref="S295">IF(INDEX(Historical!$D$7:$D$1379,MATCH(B295,Historical!$B$7:$B$1403,0))=0,"n/a",(INDEX(Historical!$C$7:$C$1381,MATCH(B295,Historical!$B$7:$B$1403,0))/INDEX(Historical!$D$7:$D$1379,MATCH(B295,Historical!$B$7:$B$1403,0))-1)*100)</f>
        <v>11.30952381</v>
      </c>
      <c r="T295" s="108">
        <f t="array" ref="T295">IF(INDEX(Historical!$F$7:$F$1372,MATCH(B295,Historical!$B$7:$B$1403,0))=0,"n/a",((INDEX(Historical!$C$7:$C$1381,MATCH(B295,Historical!$B$7:$B$1403,0))/INDEX(Historical!$F$7:$F$1372,MATCH(B295,Historical!$B$7:$B$1403,0)))^(1/3)-1)*100)</f>
        <v>8.599939568</v>
      </c>
      <c r="U295" s="108">
        <f t="array" ref="U295">IF(INDEX(Historical!$H$7:$H$1372,MATCH(B295,Historical!$B$7:$B$1403,0))=0,"n/a",((INDEX(Historical!$C$7:$C$1381,MATCH(B295,Historical!$B$7:$B$1403,0))/INDEX(Historical!$H$7:$H$1372,MATCH(B295,Historical!$B$7:$B$1403,0)))^(1/5)-1)*100)</f>
        <v>7.54238181</v>
      </c>
      <c r="V295" s="108">
        <f t="array" ref="V295">IF(INDEX(Historical!$O$7:$O$1372,MATCH(B295,Historical!$B$7:$B$1403,0))=0,"n/a",((INDEX(Historical!$C$7:$C$1381,MATCH(B295,Historical!$B$7:$B$1403,0))/INDEX(Historical!$O$7:$O$1372,MATCH(B295,Historical!$B$7:$B$1403,0)))^(1/10)-1)*100)</f>
        <v>14.56713082</v>
      </c>
      <c r="W295" s="109">
        <f t="shared" si="5"/>
        <v>0.51776715</v>
      </c>
      <c r="X295" s="110">
        <f t="shared" si="6"/>
        <v>1.109173796</v>
      </c>
      <c r="Y295" s="99"/>
      <c r="Z295" s="103">
        <f t="shared" si="7"/>
        <v>44.23963134</v>
      </c>
      <c r="AA295" s="112">
        <f t="shared" si="8"/>
        <v>14.37557604</v>
      </c>
      <c r="AB295" s="73">
        <v>1.0</v>
      </c>
      <c r="AC295" s="102">
        <v>4.34</v>
      </c>
      <c r="AD295" s="102">
        <v>5.14</v>
      </c>
      <c r="AE295" s="102">
        <v>0.83</v>
      </c>
      <c r="AF295" s="102">
        <v>4.29</v>
      </c>
      <c r="AG295" s="102">
        <v>30.5</v>
      </c>
      <c r="AH295" s="102">
        <v>12.2</v>
      </c>
      <c r="AI295" s="102">
        <v>4.62</v>
      </c>
      <c r="AJ295" s="102">
        <v>6.800000000000001</v>
      </c>
      <c r="AK295" s="102">
        <v>2.8000000000000003</v>
      </c>
      <c r="AL295" s="113">
        <v>4860.0</v>
      </c>
      <c r="AM295" s="114">
        <v>0.6</v>
      </c>
      <c r="AN295" s="102">
        <v>0.35</v>
      </c>
      <c r="AO295" s="115">
        <f t="shared" si="9"/>
        <v>-3.755777974</v>
      </c>
      <c r="AP295" s="116">
        <f t="shared" si="10"/>
        <v>10.61979806</v>
      </c>
      <c r="AQ295" s="117">
        <f t="shared" si="11"/>
        <v>65.55794044</v>
      </c>
      <c r="AR295" s="103">
        <f t="array" ref="AR295">INDEX(Historical!$C$7:$C$1381,MATCH(B295,Historical!$B$7:$B$1403,0))*IF(AH295="n/a",1.03,IF(AH295&lt;0,1.01,IF(AH295&gt;10,1.1,(1+AH295/100))))</f>
        <v>2.057</v>
      </c>
      <c r="AS295" s="112">
        <f t="shared" si="12"/>
        <v>2.1520334</v>
      </c>
      <c r="AT295" s="112">
        <f t="shared" ref="AT295:AV295" si="303">IF($AK295="n/a",1.03*AS295,IF($AK295&lt;0,1.01*AS295,IF($AK295&gt;10,1.1*AS295,(1+$AK295/100)*AS295)))</f>
        <v>2.212290335</v>
      </c>
      <c r="AU295" s="112">
        <f t="shared" si="303"/>
        <v>2.274234465</v>
      </c>
      <c r="AV295" s="112">
        <f t="shared" si="303"/>
        <v>2.33791303</v>
      </c>
      <c r="AW295" s="103">
        <f t="shared" si="14"/>
        <v>11.03347123</v>
      </c>
      <c r="AX295" s="118">
        <f t="shared" si="15"/>
        <v>17.684679</v>
      </c>
      <c r="AY295" s="119">
        <v>0.92</v>
      </c>
      <c r="AZ295" s="114">
        <v>24.43</v>
      </c>
      <c r="BA295" s="114">
        <v>-18.970000000000002</v>
      </c>
      <c r="BB295" s="114">
        <v>-14.45</v>
      </c>
      <c r="BC295" s="114">
        <v>-7.109999999999999</v>
      </c>
      <c r="BD295" s="42"/>
      <c r="BE295" s="17">
        <v>2006.0</v>
      </c>
      <c r="BF295" s="17">
        <f t="shared" si="16"/>
        <v>1</v>
      </c>
      <c r="BG295" s="120">
        <v>9.6</v>
      </c>
      <c r="BH295" s="108"/>
    </row>
    <row r="296" ht="11.25" customHeight="1">
      <c r="A296" s="220" t="s">
        <v>1191</v>
      </c>
      <c r="B296" s="99" t="s">
        <v>1192</v>
      </c>
      <c r="C296" s="100" t="s">
        <v>296</v>
      </c>
      <c r="D296" s="100" t="s">
        <v>348</v>
      </c>
      <c r="E296" s="101">
        <v>10.0</v>
      </c>
      <c r="F296" s="58">
        <v>347.0</v>
      </c>
      <c r="G296" s="58" t="s">
        <v>168</v>
      </c>
      <c r="H296" s="58" t="s">
        <v>168</v>
      </c>
      <c r="I296" s="150">
        <v>39.9</v>
      </c>
      <c r="J296" s="103">
        <f t="shared" si="2"/>
        <v>4.511278195</v>
      </c>
      <c r="K296" s="175">
        <v>0.45</v>
      </c>
      <c r="L296" s="73">
        <v>4.0</v>
      </c>
      <c r="M296" s="23">
        <f t="shared" si="3"/>
        <v>1.8</v>
      </c>
      <c r="N296" s="105" t="s">
        <v>409</v>
      </c>
      <c r="O296" s="161">
        <v>0.41</v>
      </c>
      <c r="P296" s="146">
        <v>43539.0</v>
      </c>
      <c r="Q296" s="146">
        <v>43553.0</v>
      </c>
      <c r="R296" s="23">
        <f t="shared" si="4"/>
        <v>9.756097561</v>
      </c>
      <c r="S296" s="108">
        <f t="array" ref="S296">IF(INDEX(Historical!$D$7:$D$1379,MATCH(B296,Historical!$B$7:$B$1403,0))=0,"n/a",(INDEX(Historical!$C$7:$C$1381,MATCH(B296,Historical!$B$7:$B$1403,0))/INDEX(Historical!$D$7:$D$1379,MATCH(B296,Historical!$B$7:$B$1403,0))-1)*100)</f>
        <v>-4.761904762</v>
      </c>
      <c r="T296" s="108">
        <f t="array" ref="T296">IF(INDEX(Historical!$F$7:$F$1372,MATCH(B296,Historical!$B$7:$B$1403,0))=0,"n/a",((INDEX(Historical!$C$7:$C$1381,MATCH(B296,Historical!$B$7:$B$1403,0))/INDEX(Historical!$F$7:$F$1372,MATCH(B296,Historical!$B$7:$B$1403,0)))^(1/3)-1)*100)</f>
        <v>-3.451061539</v>
      </c>
      <c r="U296" s="108">
        <f t="array" ref="U296">IF(INDEX(Historical!$H$7:$H$1372,MATCH(B296,Historical!$B$7:$B$1403,0))=0,"n/a",((INDEX(Historical!$C$7:$C$1381,MATCH(B296,Historical!$B$7:$B$1403,0))/INDEX(Historical!$H$7:$H$1372,MATCH(B296,Historical!$B$7:$B$1403,0)))^(1/5)-1)*100)</f>
        <v>5.15474968</v>
      </c>
      <c r="V296" s="108">
        <f t="array" ref="V296">IF(INDEX(Historical!$O$7:$O$1372,MATCH(B296,Historical!$B$7:$B$1403,0))=0,"n/a",((INDEX(Historical!$C$7:$C$1381,MATCH(B296,Historical!$B$7:$B$1403,0))/INDEX(Historical!$O$7:$O$1372,MATCH(B296,Historical!$B$7:$B$1403,0)))^(1/10)-1)*100)</f>
        <v>27.38410857</v>
      </c>
      <c r="W296" s="109">
        <f t="shared" si="5"/>
        <v>0.1882387249</v>
      </c>
      <c r="X296" s="110" t="str">
        <f t="shared" si="6"/>
        <v>n/a</v>
      </c>
      <c r="Y296" s="176" t="s">
        <v>1193</v>
      </c>
      <c r="Z296" s="103">
        <f t="shared" si="7"/>
        <v>38.37953092</v>
      </c>
      <c r="AA296" s="112">
        <f t="shared" si="8"/>
        <v>8.507462687</v>
      </c>
      <c r="AB296" s="73">
        <v>12.0</v>
      </c>
      <c r="AC296" s="102">
        <v>4.69</v>
      </c>
      <c r="AD296" s="102">
        <v>0.66</v>
      </c>
      <c r="AE296" s="102">
        <v>0.91</v>
      </c>
      <c r="AF296" s="102" t="s">
        <v>128</v>
      </c>
      <c r="AG296" s="156">
        <v>-78.3</v>
      </c>
      <c r="AH296" s="102">
        <v>16.8</v>
      </c>
      <c r="AI296" s="102">
        <v>9.15</v>
      </c>
      <c r="AJ296" s="102">
        <v>-3.5000000000000004</v>
      </c>
      <c r="AK296" s="102">
        <v>12.889999999999999</v>
      </c>
      <c r="AL296" s="113">
        <v>3660.0</v>
      </c>
      <c r="AM296" s="114">
        <v>1.2</v>
      </c>
      <c r="AN296" s="102" t="s">
        <v>128</v>
      </c>
      <c r="AO296" s="115">
        <f t="shared" si="9"/>
        <v>1.158565189</v>
      </c>
      <c r="AP296" s="116">
        <f t="shared" si="10"/>
        <v>9.666027875</v>
      </c>
      <c r="AQ296" s="117" t="str">
        <f t="shared" si="11"/>
        <v>n/a</v>
      </c>
      <c r="AR296" s="103">
        <f t="array" ref="AR296">INDEX(Historical!$C$7:$C$1381,MATCH(B296,Historical!$B$7:$B$1403,0))*IF(AH296="n/a",1.03,IF(AH296&lt;0,1.01,IF(AH296&gt;10,1.1,(1+AH296/100))))</f>
        <v>1.98</v>
      </c>
      <c r="AS296" s="112">
        <f t="shared" si="12"/>
        <v>2.16117</v>
      </c>
      <c r="AT296" s="112">
        <f t="shared" ref="AT296:AV296" si="304">IF($AK296="n/a",1.03*AS296,IF($AK296&lt;0,1.01*AS296,IF($AK296&gt;10,1.1*AS296,(1+$AK296/100)*AS296)))</f>
        <v>2.377287</v>
      </c>
      <c r="AU296" s="112">
        <f t="shared" si="304"/>
        <v>2.6150157</v>
      </c>
      <c r="AV296" s="112">
        <f t="shared" si="304"/>
        <v>2.87651727</v>
      </c>
      <c r="AW296" s="103">
        <f t="shared" si="14"/>
        <v>12.00998997</v>
      </c>
      <c r="AX296" s="118">
        <f t="shared" si="15"/>
        <v>30.10022549</v>
      </c>
      <c r="AY296" s="119">
        <v>1.54</v>
      </c>
      <c r="AZ296" s="114">
        <v>4.07</v>
      </c>
      <c r="BA296" s="114">
        <v>-24.9</v>
      </c>
      <c r="BB296" s="114">
        <v>-20.080000000000002</v>
      </c>
      <c r="BC296" s="114">
        <v>-13.77</v>
      </c>
      <c r="BD296" s="42"/>
      <c r="BE296" s="17">
        <v>2010.0</v>
      </c>
      <c r="BF296" s="17">
        <f t="shared" si="16"/>
        <v>0</v>
      </c>
      <c r="BG296" s="120">
        <v>6.1</v>
      </c>
      <c r="BH296" s="15"/>
    </row>
    <row r="297" ht="11.25" customHeight="1">
      <c r="A297" s="121" t="s">
        <v>1194</v>
      </c>
      <c r="B297" s="122" t="s">
        <v>1195</v>
      </c>
      <c r="C297" s="100" t="s">
        <v>158</v>
      </c>
      <c r="D297" s="100" t="s">
        <v>362</v>
      </c>
      <c r="E297" s="123">
        <v>17.0</v>
      </c>
      <c r="F297" s="58">
        <v>229.0</v>
      </c>
      <c r="G297" s="124" t="s">
        <v>121</v>
      </c>
      <c r="H297" s="124" t="s">
        <v>120</v>
      </c>
      <c r="I297" s="216">
        <v>62.32</v>
      </c>
      <c r="J297" s="126">
        <f t="shared" si="2"/>
        <v>2.759948652</v>
      </c>
      <c r="K297" s="127">
        <v>0.43</v>
      </c>
      <c r="L297" s="128">
        <v>4.0</v>
      </c>
      <c r="M297" s="129">
        <f t="shared" si="3"/>
        <v>1.72</v>
      </c>
      <c r="N297" s="130" t="s">
        <v>780</v>
      </c>
      <c r="O297" s="131">
        <v>0.405</v>
      </c>
      <c r="P297" s="132">
        <v>43902.0</v>
      </c>
      <c r="Q297" s="132">
        <v>43941.0</v>
      </c>
      <c r="R297" s="129">
        <f t="shared" si="4"/>
        <v>6.172839506</v>
      </c>
      <c r="S297" s="108">
        <f t="array" ref="S297">IF(INDEX(Historical!$D$7:$D$1379,MATCH(B297,Historical!$B$7:$B$1403,0))=0,"n/a",(INDEX(Historical!$C$7:$C$1381,MATCH(B297,Historical!$B$7:$B$1403,0))/INDEX(Historical!$D$7:$D$1379,MATCH(B297,Historical!$B$7:$B$1403,0))-1)*100)</f>
        <v>6.333333333</v>
      </c>
      <c r="T297" s="108">
        <f t="array" ref="T297">IF(INDEX(Historical!$F$7:$F$1372,MATCH(B297,Historical!$B$7:$B$1403,0))=0,"n/a",((INDEX(Historical!$C$7:$C$1381,MATCH(B297,Historical!$B$7:$B$1403,0))/INDEX(Historical!$F$7:$F$1372,MATCH(B297,Historical!$B$7:$B$1403,0)))^(1/3)-1)*100)</f>
        <v>5.978710197</v>
      </c>
      <c r="U297" s="108">
        <f t="array" ref="U297">IF(INDEX(Historical!$H$7:$H$1372,MATCH(B297,Historical!$B$7:$B$1403,0))=0,"n/a",((INDEX(Historical!$C$7:$C$1381,MATCH(B297,Historical!$B$7:$B$1403,0))/INDEX(Historical!$H$7:$H$1372,MATCH(B297,Historical!$B$7:$B$1403,0)))^(1/5)-1)*100)</f>
        <v>6.21252562</v>
      </c>
      <c r="V297" s="108">
        <f t="array" ref="V297">IF(INDEX(Historical!$O$7:$O$1372,MATCH(B297,Historical!$B$7:$B$1403,0))=0,"n/a",((INDEX(Historical!$C$7:$C$1381,MATCH(B297,Historical!$B$7:$B$1403,0))/INDEX(Historical!$O$7:$O$1372,MATCH(B297,Historical!$B$7:$B$1403,0)))^(1/10)-1)*100)</f>
        <v>5.15340431</v>
      </c>
      <c r="W297" s="109">
        <f t="shared" si="5"/>
        <v>1.205518769</v>
      </c>
      <c r="X297" s="110">
        <f t="shared" si="6"/>
        <v>1.172174645</v>
      </c>
      <c r="Y297" s="122"/>
      <c r="Z297" s="126">
        <f t="shared" si="7"/>
        <v>65.15151515</v>
      </c>
      <c r="AA297" s="134">
        <f t="shared" si="8"/>
        <v>23.60606061</v>
      </c>
      <c r="AB297" s="128">
        <v>12.0</v>
      </c>
      <c r="AC297" s="125">
        <v>2.64</v>
      </c>
      <c r="AD297" s="125">
        <v>3.87</v>
      </c>
      <c r="AE297" s="125">
        <v>2.89</v>
      </c>
      <c r="AF297" s="125">
        <v>2.46</v>
      </c>
      <c r="AG297" s="125">
        <v>10.100000000000001</v>
      </c>
      <c r="AH297" s="125">
        <v>7.3</v>
      </c>
      <c r="AI297" s="125">
        <v>5.800000000000001</v>
      </c>
      <c r="AJ297" s="125">
        <v>5.3</v>
      </c>
      <c r="AK297" s="125">
        <v>6.1</v>
      </c>
      <c r="AL297" s="135">
        <v>33350.0</v>
      </c>
      <c r="AM297" s="136">
        <v>0.1</v>
      </c>
      <c r="AN297" s="125">
        <v>1.42</v>
      </c>
      <c r="AO297" s="137">
        <f t="shared" si="9"/>
        <v>-14.63358633</v>
      </c>
      <c r="AP297" s="138">
        <f t="shared" si="10"/>
        <v>8.972474272</v>
      </c>
      <c r="AQ297" s="139">
        <f t="shared" si="11"/>
        <v>60.65270906</v>
      </c>
      <c r="AR297" s="103">
        <f t="array" ref="AR297">INDEX(Historical!$C$7:$C$1381,MATCH(B297,Historical!$B$7:$B$1403,0))*IF(AH297="n/a",1.03,IF(AH297&lt;0,1.01,IF(AH297&gt;10,1.1,(1+AH297/100))))</f>
        <v>1.711435</v>
      </c>
      <c r="AS297" s="134">
        <f t="shared" si="12"/>
        <v>1.81069823</v>
      </c>
      <c r="AT297" s="134">
        <f t="shared" ref="AT297:AV297" si="305">IF($AK297="n/a",1.03*AS297,IF($AK297&lt;0,1.01*AS297,IF($AK297&gt;10,1.1*AS297,(1+$AK297/100)*AS297)))</f>
        <v>1.921150822</v>
      </c>
      <c r="AU297" s="134">
        <f t="shared" si="305"/>
        <v>2.038341022</v>
      </c>
      <c r="AV297" s="134">
        <f t="shared" si="305"/>
        <v>2.162679825</v>
      </c>
      <c r="AW297" s="126">
        <f t="shared" si="14"/>
        <v>9.644304899</v>
      </c>
      <c r="AX297" s="140">
        <f t="shared" si="15"/>
        <v>15.47545715</v>
      </c>
      <c r="AY297" s="141">
        <v>0.16</v>
      </c>
      <c r="AZ297" s="136">
        <v>15.129999999999999</v>
      </c>
      <c r="BA297" s="136">
        <v>-13.61</v>
      </c>
      <c r="BB297" s="136">
        <v>-5.89</v>
      </c>
      <c r="BC297" s="136">
        <v>-0.72</v>
      </c>
      <c r="BD297" s="142"/>
      <c r="BE297" s="17">
        <v>2004.0</v>
      </c>
      <c r="BF297" s="17">
        <f t="shared" si="16"/>
        <v>1</v>
      </c>
      <c r="BG297" s="143">
        <v>2.6</v>
      </c>
      <c r="BH297" s="224"/>
    </row>
    <row r="298" ht="11.25" customHeight="1">
      <c r="A298" s="55" t="s">
        <v>1196</v>
      </c>
      <c r="B298" s="99" t="s">
        <v>1197</v>
      </c>
      <c r="C298" s="100" t="s">
        <v>131</v>
      </c>
      <c r="D298" s="100" t="s">
        <v>546</v>
      </c>
      <c r="E298" s="101">
        <v>17.0</v>
      </c>
      <c r="F298" s="58">
        <v>206.0</v>
      </c>
      <c r="G298" s="58" t="s">
        <v>168</v>
      </c>
      <c r="H298" s="58" t="s">
        <v>168</v>
      </c>
      <c r="I298" s="150">
        <v>83.49</v>
      </c>
      <c r="J298" s="103">
        <f t="shared" si="2"/>
        <v>1.772667385</v>
      </c>
      <c r="K298" s="104">
        <v>0.37</v>
      </c>
      <c r="L298" s="73">
        <v>4.0</v>
      </c>
      <c r="M298" s="23">
        <f t="shared" si="3"/>
        <v>1.48</v>
      </c>
      <c r="N298" s="105" t="s">
        <v>535</v>
      </c>
      <c r="O298" s="106">
        <v>0.36</v>
      </c>
      <c r="P298" s="107">
        <v>43600.0</v>
      </c>
      <c r="Q298" s="107">
        <v>43619.0</v>
      </c>
      <c r="R298" s="23">
        <f t="shared" si="4"/>
        <v>2.777777778</v>
      </c>
      <c r="S298" s="108">
        <f t="array" ref="S298">IF(INDEX(Historical!$D$7:$D$1379,MATCH(B298,Historical!$B$7:$B$1403,0))=0,"n/a",(INDEX(Historical!$C$7:$C$1381,MATCH(B298,Historical!$B$7:$B$1403,0))/INDEX(Historical!$D$7:$D$1379,MATCH(B298,Historical!$B$7:$B$1403,0))-1)*100)</f>
        <v>2.797202797</v>
      </c>
      <c r="T298" s="108">
        <f t="array" ref="T298">IF(INDEX(Historical!$F$7:$F$1372,MATCH(B298,Historical!$B$7:$B$1403,0))=0,"n/a",((INDEX(Historical!$C$7:$C$1381,MATCH(B298,Historical!$B$7:$B$1403,0))/INDEX(Historical!$F$7:$F$1372,MATCH(B298,Historical!$B$7:$B$1403,0)))^(1/3)-1)*100)</f>
        <v>4.181673052</v>
      </c>
      <c r="U298" s="108">
        <f t="array" ref="U298">IF(INDEX(Historical!$H$7:$H$1372,MATCH(B298,Historical!$B$7:$B$1403,0))=0,"n/a",((INDEX(Historical!$C$7:$C$1381,MATCH(B298,Historical!$B$7:$B$1403,0))/INDEX(Historical!$H$7:$H$1372,MATCH(B298,Historical!$B$7:$B$1403,0)))^(1/5)-1)*100)</f>
        <v>6.360094825</v>
      </c>
      <c r="V298" s="108">
        <f t="array" ref="V298">IF(INDEX(Historical!$O$7:$O$1372,MATCH(B298,Historical!$B$7:$B$1403,0))=0,"n/a",((INDEX(Historical!$C$7:$C$1381,MATCH(B298,Historical!$B$7:$B$1403,0))/INDEX(Historical!$O$7:$O$1372,MATCH(B298,Historical!$B$7:$B$1403,0)))^(1/10)-1)*100)</f>
        <v>9.74605913</v>
      </c>
      <c r="W298" s="109">
        <f t="shared" si="5"/>
        <v>0.6525811859</v>
      </c>
      <c r="X298" s="110">
        <f t="shared" si="6"/>
        <v>0.6838811639</v>
      </c>
      <c r="Y298" s="99"/>
      <c r="Z298" s="103">
        <f t="shared" si="7"/>
        <v>44.17910448</v>
      </c>
      <c r="AA298" s="112">
        <f t="shared" si="8"/>
        <v>24.92238806</v>
      </c>
      <c r="AB298" s="73">
        <v>3.0</v>
      </c>
      <c r="AC298" s="102">
        <v>3.35</v>
      </c>
      <c r="AD298" s="102">
        <v>3.33</v>
      </c>
      <c r="AE298" s="102">
        <v>6.57</v>
      </c>
      <c r="AF298" s="102">
        <v>7.92</v>
      </c>
      <c r="AG298" s="102">
        <v>32.4</v>
      </c>
      <c r="AH298" s="102">
        <v>31.0</v>
      </c>
      <c r="AI298" s="102">
        <v>7.3999999999999995</v>
      </c>
      <c r="AJ298" s="102">
        <v>9.3</v>
      </c>
      <c r="AK298" s="102">
        <v>7.470000000000001</v>
      </c>
      <c r="AL298" s="113">
        <v>21270.0</v>
      </c>
      <c r="AM298" s="114">
        <v>0.1</v>
      </c>
      <c r="AN298" s="102">
        <v>0.0</v>
      </c>
      <c r="AO298" s="115">
        <f t="shared" si="9"/>
        <v>-16.78962585</v>
      </c>
      <c r="AP298" s="116">
        <f t="shared" si="10"/>
        <v>8.13276221</v>
      </c>
      <c r="AQ298" s="117">
        <f t="shared" si="11"/>
        <v>196.1871131</v>
      </c>
      <c r="AR298" s="103">
        <f t="array" ref="AR298">INDEX(Historical!$C$7:$C$1381,MATCH(B298,Historical!$B$7:$B$1403,0))*IF(AH298="n/a",1.03,IF(AH298&lt;0,1.01,IF(AH298&gt;10,1.1,(1+AH298/100))))</f>
        <v>1.617</v>
      </c>
      <c r="AS298" s="112">
        <f t="shared" si="12"/>
        <v>1.736658</v>
      </c>
      <c r="AT298" s="112">
        <f t="shared" ref="AT298:AV298" si="306">IF($AK298="n/a",1.03*AS298,IF($AK298&lt;0,1.01*AS298,IF($AK298&gt;10,1.1*AS298,(1+$AK298/100)*AS298)))</f>
        <v>1.866386353</v>
      </c>
      <c r="AU298" s="112">
        <f t="shared" si="306"/>
        <v>2.005805413</v>
      </c>
      <c r="AV298" s="112">
        <f t="shared" si="306"/>
        <v>2.155639078</v>
      </c>
      <c r="AW298" s="103">
        <f t="shared" si="14"/>
        <v>9.381488843</v>
      </c>
      <c r="AX298" s="118">
        <f t="shared" si="15"/>
        <v>11.23666169</v>
      </c>
      <c r="AY298" s="119">
        <v>1.18</v>
      </c>
      <c r="AZ298" s="114">
        <v>5.11</v>
      </c>
      <c r="BA298" s="114">
        <v>-41.04</v>
      </c>
      <c r="BB298" s="114">
        <v>-11.25</v>
      </c>
      <c r="BC298" s="114">
        <v>-17.39</v>
      </c>
      <c r="BD298" s="42"/>
      <c r="BE298" s="17">
        <v>2003.0</v>
      </c>
      <c r="BF298" s="17">
        <f t="shared" si="16"/>
        <v>1</v>
      </c>
      <c r="BG298" s="120">
        <v>17.4</v>
      </c>
      <c r="BH298" s="15"/>
    </row>
    <row r="299" ht="11.25" customHeight="1">
      <c r="A299" s="220" t="s">
        <v>1198</v>
      </c>
      <c r="B299" s="99" t="s">
        <v>1199</v>
      </c>
      <c r="C299" s="100" t="s">
        <v>118</v>
      </c>
      <c r="D299" s="100" t="s">
        <v>202</v>
      </c>
      <c r="E299" s="101">
        <v>10.0</v>
      </c>
      <c r="F299" s="58">
        <v>421.0</v>
      </c>
      <c r="G299" s="58" t="s">
        <v>121</v>
      </c>
      <c r="H299" s="58" t="s">
        <v>121</v>
      </c>
      <c r="I299" s="150">
        <v>77.34</v>
      </c>
      <c r="J299" s="103">
        <f t="shared" si="2"/>
        <v>1.344711663</v>
      </c>
      <c r="K299" s="104">
        <v>0.26</v>
      </c>
      <c r="L299" s="73">
        <v>4.0</v>
      </c>
      <c r="M299" s="23">
        <f t="shared" si="3"/>
        <v>1.04</v>
      </c>
      <c r="N299" s="105" t="s">
        <v>154</v>
      </c>
      <c r="O299" s="106">
        <v>0.24</v>
      </c>
      <c r="P299" s="107">
        <v>43887.0</v>
      </c>
      <c r="Q299" s="107">
        <v>43916.0</v>
      </c>
      <c r="R299" s="23">
        <f t="shared" si="4"/>
        <v>8.333333333</v>
      </c>
      <c r="S299" s="108">
        <f t="array" ref="S299">IF(INDEX(Historical!$D$7:$D$1379,MATCH(B299,Historical!$B$7:$B$1403,0))=0,"n/a",(INDEX(Historical!$C$7:$C$1381,MATCH(B299,Historical!$B$7:$B$1403,0))/INDEX(Historical!$D$7:$D$1379,MATCH(B299,Historical!$B$7:$B$1403,0))-1)*100)</f>
        <v>14.28571429</v>
      </c>
      <c r="T299" s="108">
        <f t="array" ref="T299">IF(INDEX(Historical!$F$7:$F$1372,MATCH(B299,Historical!$B$7:$B$1403,0))=0,"n/a",((INDEX(Historical!$C$7:$C$1381,MATCH(B299,Historical!$B$7:$B$1403,0))/INDEX(Historical!$F$7:$F$1372,MATCH(B299,Historical!$B$7:$B$1403,0)))^(1/3)-1)*100)</f>
        <v>15.7141869</v>
      </c>
      <c r="U299" s="108">
        <f t="array" ref="U299">IF(INDEX(Historical!$H$7:$H$1372,MATCH(B299,Historical!$B$7:$B$1403,0))=0,"n/a",((INDEX(Historical!$C$7:$C$1381,MATCH(B299,Historical!$B$7:$B$1403,0))/INDEX(Historical!$H$7:$H$1372,MATCH(B299,Historical!$B$7:$B$1403,0)))^(1/5)-1)*100)</f>
        <v>13.39665776</v>
      </c>
      <c r="V299" s="108" t="str">
        <f t="array" ref="V299">IF(INDEX(Historical!$O$7:$O$1372,MATCH(B299,Historical!$B$7:$B$1403,0))=0,"n/a",((INDEX(Historical!$C$7:$C$1381,MATCH(B299,Historical!$B$7:$B$1403,0))/INDEX(Historical!$O$7:$O$1372,MATCH(B299,Historical!$B$7:$B$1403,0)))^(1/10)-1)*100)</f>
        <v>n/a</v>
      </c>
      <c r="W299" s="109" t="str">
        <f t="shared" si="5"/>
        <v>n/a</v>
      </c>
      <c r="X299" s="110">
        <f t="shared" si="6"/>
        <v>0.6632008794</v>
      </c>
      <c r="Y299" s="177"/>
      <c r="Z299" s="103">
        <f t="shared" si="7"/>
        <v>47.05882353</v>
      </c>
      <c r="AA299" s="112">
        <f t="shared" si="8"/>
        <v>34.99547511</v>
      </c>
      <c r="AB299" s="73">
        <v>12.0</v>
      </c>
      <c r="AC299" s="102">
        <v>2.21</v>
      </c>
      <c r="AD299" s="102">
        <v>3.09</v>
      </c>
      <c r="AE299" s="102">
        <v>2.66</v>
      </c>
      <c r="AF299" s="102">
        <v>4.83</v>
      </c>
      <c r="AG299" s="102">
        <v>20.200000000000003</v>
      </c>
      <c r="AH299" s="102">
        <v>47.5</v>
      </c>
      <c r="AI299" s="102">
        <v>13.309999999999999</v>
      </c>
      <c r="AJ299" s="102">
        <v>20.200000000000003</v>
      </c>
      <c r="AK299" s="102">
        <v>11.31</v>
      </c>
      <c r="AL299" s="113">
        <v>13950.0</v>
      </c>
      <c r="AM299" s="114">
        <v>0.1</v>
      </c>
      <c r="AN299" s="102">
        <v>0.81</v>
      </c>
      <c r="AO299" s="115">
        <f t="shared" si="9"/>
        <v>-20.25410569</v>
      </c>
      <c r="AP299" s="116">
        <f t="shared" si="10"/>
        <v>14.74136943</v>
      </c>
      <c r="AQ299" s="117">
        <f t="shared" si="11"/>
        <v>174.0868839</v>
      </c>
      <c r="AR299" s="103">
        <f t="array" ref="AR299">INDEX(Historical!$C$7:$C$1381,MATCH(B299,Historical!$B$7:$B$1403,0))*IF(AH299="n/a",1.03,IF(AH299&lt;0,1.01,IF(AH299&gt;10,1.1,(1+AH299/100))))</f>
        <v>1.056</v>
      </c>
      <c r="AS299" s="112">
        <f t="shared" si="12"/>
        <v>1.1616</v>
      </c>
      <c r="AT299" s="112">
        <f t="shared" ref="AT299:AV299" si="307">IF($AK299="n/a",1.03*AS299,IF($AK299&lt;0,1.01*AS299,IF($AK299&gt;10,1.1*AS299,(1+$AK299/100)*AS299)))</f>
        <v>1.27776</v>
      </c>
      <c r="AU299" s="112">
        <f t="shared" si="307"/>
        <v>1.405536</v>
      </c>
      <c r="AV299" s="112">
        <f t="shared" si="307"/>
        <v>1.5460896</v>
      </c>
      <c r="AW299" s="103">
        <f t="shared" si="14"/>
        <v>6.4469856</v>
      </c>
      <c r="AX299" s="118">
        <f t="shared" si="15"/>
        <v>8.335900698</v>
      </c>
      <c r="AY299" s="119">
        <v>1.14</v>
      </c>
      <c r="AZ299" s="114">
        <v>6.13</v>
      </c>
      <c r="BA299" s="114">
        <v>-13.43</v>
      </c>
      <c r="BB299" s="114">
        <v>-6.1899999999999995</v>
      </c>
      <c r="BC299" s="114">
        <v>-2.45</v>
      </c>
      <c r="BD299" s="42"/>
      <c r="BE299" s="17">
        <v>2011.0</v>
      </c>
      <c r="BF299" s="17">
        <f t="shared" si="16"/>
        <v>0</v>
      </c>
      <c r="BG299" s="120">
        <v>7.7</v>
      </c>
      <c r="BH299" s="15"/>
    </row>
    <row r="300" ht="11.25" customHeight="1">
      <c r="A300" s="155" t="s">
        <v>1200</v>
      </c>
      <c r="B300" s="99" t="s">
        <v>1201</v>
      </c>
      <c r="C300" s="100" t="s">
        <v>158</v>
      </c>
      <c r="D300" s="100" t="s">
        <v>159</v>
      </c>
      <c r="E300" s="101">
        <v>22.0</v>
      </c>
      <c r="F300" s="58">
        <v>155.0</v>
      </c>
      <c r="G300" s="58" t="s">
        <v>121</v>
      </c>
      <c r="H300" s="58" t="s">
        <v>121</v>
      </c>
      <c r="I300" s="150">
        <v>42.29</v>
      </c>
      <c r="J300" s="103">
        <f t="shared" si="2"/>
        <v>1.704421849</v>
      </c>
      <c r="K300" s="144">
        <v>0.1802</v>
      </c>
      <c r="L300" s="73">
        <v>4.0</v>
      </c>
      <c r="M300" s="23">
        <f t="shared" si="3"/>
        <v>0.7208</v>
      </c>
      <c r="N300" s="105" t="s">
        <v>218</v>
      </c>
      <c r="O300" s="145">
        <v>0.1733</v>
      </c>
      <c r="P300" s="107">
        <v>43828.0</v>
      </c>
      <c r="Q300" s="107">
        <v>43752.0</v>
      </c>
      <c r="R300" s="23">
        <f t="shared" si="4"/>
        <v>3.981534911</v>
      </c>
      <c r="S300" s="108">
        <f t="array" ref="S300">IF(INDEX(Historical!$D$7:$D$1379,MATCH(B300,Historical!$B$7:$B$1403,0))=0,"n/a",(INDEX(Historical!$C$7:$C$1381,MATCH(B300,Historical!$B$7:$B$1403,0))/INDEX(Historical!$D$7:$D$1379,MATCH(B300,Historical!$B$7:$B$1403,0))-1)*100)</f>
        <v>4.021608643</v>
      </c>
      <c r="T300" s="108">
        <f t="array" ref="T300">IF(INDEX(Historical!$F$7:$F$1372,MATCH(B300,Historical!$B$7:$B$1403,0))=0,"n/a",((INDEX(Historical!$C$7:$C$1381,MATCH(B300,Historical!$B$7:$B$1403,0))/INDEX(Historical!$F$7:$F$1372,MATCH(B300,Historical!$B$7:$B$1403,0)))^(1/3)-1)*100)</f>
        <v>3.678663409</v>
      </c>
      <c r="U300" s="108">
        <f t="array" ref="U300">IF(INDEX(Historical!$H$7:$H$1372,MATCH(B300,Historical!$B$7:$B$1403,0))=0,"n/a",((INDEX(Historical!$C$7:$C$1381,MATCH(B300,Historical!$B$7:$B$1403,0))/INDEX(Historical!$H$7:$H$1372,MATCH(B300,Historical!$B$7:$B$1403,0)))^(1/5)-1)*100)</f>
        <v>3.903884885</v>
      </c>
      <c r="V300" s="108">
        <f t="array" ref="V300">IF(INDEX(Historical!$O$7:$O$1372,MATCH(B300,Historical!$B$7:$B$1403,0))=0,"n/a",((INDEX(Historical!$C$7:$C$1381,MATCH(B300,Historical!$B$7:$B$1403,0))/INDEX(Historical!$O$7:$O$1372,MATCH(B300,Historical!$B$7:$B$1403,0)))^(1/10)-1)*100)</f>
        <v>3.238765269</v>
      </c>
      <c r="W300" s="109">
        <f t="shared" si="5"/>
        <v>1.205362093</v>
      </c>
      <c r="X300" s="110">
        <f t="shared" si="6"/>
        <v>0.5741007183</v>
      </c>
      <c r="Y300" s="111"/>
      <c r="Z300" s="103">
        <f t="shared" si="7"/>
        <v>63.78761062</v>
      </c>
      <c r="AA300" s="112">
        <f t="shared" si="8"/>
        <v>37.42477876</v>
      </c>
      <c r="AB300" s="73">
        <v>12.0</v>
      </c>
      <c r="AC300" s="102">
        <v>1.13</v>
      </c>
      <c r="AD300" s="102">
        <v>7.61</v>
      </c>
      <c r="AE300" s="102">
        <v>10.85</v>
      </c>
      <c r="AF300" s="102">
        <v>4.16</v>
      </c>
      <c r="AG300" s="102">
        <v>11.4</v>
      </c>
      <c r="AH300" s="102">
        <v>1.6</v>
      </c>
      <c r="AI300" s="102">
        <v>3.4799999999999995</v>
      </c>
      <c r="AJ300" s="102">
        <v>6.800000000000001</v>
      </c>
      <c r="AK300" s="102">
        <v>4.9</v>
      </c>
      <c r="AL300" s="113">
        <v>548.92</v>
      </c>
      <c r="AM300" s="114">
        <v>1.0</v>
      </c>
      <c r="AN300" s="102">
        <v>0.76</v>
      </c>
      <c r="AO300" s="115">
        <f t="shared" si="9"/>
        <v>-31.81647203</v>
      </c>
      <c r="AP300" s="116">
        <f t="shared" si="10"/>
        <v>5.608306734</v>
      </c>
      <c r="AQ300" s="117">
        <f t="shared" si="11"/>
        <v>163.0480139</v>
      </c>
      <c r="AR300" s="103">
        <f t="array" ref="AR300">INDEX(Historical!$C$7:$C$1381,MATCH(B300,Historical!$B$7:$B$1403,0))*IF(AH300="n/a",1.03,IF(AH300&lt;0,1.01,IF(AH300&gt;10,1.1,(1+AH300/100))))</f>
        <v>0.7042912</v>
      </c>
      <c r="AS300" s="112">
        <f t="shared" si="12"/>
        <v>0.7288005338</v>
      </c>
      <c r="AT300" s="112">
        <f t="shared" ref="AT300:AV300" si="308">IF($AK300="n/a",1.03*AS300,IF($AK300&lt;0,1.01*AS300,IF($AK300&gt;10,1.1*AS300,(1+$AK300/100)*AS300)))</f>
        <v>0.7645117599</v>
      </c>
      <c r="AU300" s="112">
        <f t="shared" si="308"/>
        <v>0.8019728362</v>
      </c>
      <c r="AV300" s="112">
        <f t="shared" si="308"/>
        <v>0.8412695051</v>
      </c>
      <c r="AW300" s="103">
        <f t="shared" si="14"/>
        <v>3.840845835</v>
      </c>
      <c r="AX300" s="118">
        <f t="shared" si="15"/>
        <v>9.082160877</v>
      </c>
      <c r="AY300" s="119">
        <v>0.26</v>
      </c>
      <c r="AZ300" s="114">
        <v>30.95</v>
      </c>
      <c r="BA300" s="114">
        <v>-15.17</v>
      </c>
      <c r="BB300" s="114">
        <v>-10.17</v>
      </c>
      <c r="BC300" s="114">
        <v>2.9000000000000004</v>
      </c>
      <c r="BD300" s="42"/>
      <c r="BE300" s="17">
        <v>1998.0</v>
      </c>
      <c r="BF300" s="17">
        <f t="shared" si="16"/>
        <v>2</v>
      </c>
      <c r="BG300" s="120">
        <v>4.2</v>
      </c>
      <c r="BH300" s="15"/>
    </row>
    <row r="301" ht="12.75" customHeight="1">
      <c r="A301" s="182"/>
      <c r="B301" s="183"/>
      <c r="C301" s="182"/>
      <c r="D301" s="182"/>
      <c r="E301" s="184"/>
      <c r="F301" s="98"/>
      <c r="G301" s="182"/>
      <c r="H301" s="182"/>
      <c r="I301" s="182"/>
      <c r="J301" s="185"/>
      <c r="K301" s="182"/>
      <c r="L301" s="186"/>
      <c r="M301" s="98"/>
      <c r="N301" s="98"/>
      <c r="O301" s="185"/>
      <c r="P301" s="182"/>
      <c r="Q301" s="182"/>
      <c r="R301" s="98"/>
      <c r="S301" s="187"/>
      <c r="T301" s="187"/>
      <c r="U301" s="187"/>
      <c r="V301" s="187"/>
      <c r="W301" s="187"/>
      <c r="X301" s="187"/>
      <c r="Y301" s="183"/>
      <c r="Z301" s="185"/>
      <c r="AA301" s="182"/>
      <c r="AB301" s="182"/>
      <c r="AC301" s="188"/>
      <c r="AD301" s="188"/>
      <c r="AE301" s="188"/>
      <c r="AF301" s="188"/>
      <c r="AG301" s="188"/>
      <c r="AH301" s="188"/>
      <c r="AI301" s="188"/>
      <c r="AJ301" s="188"/>
      <c r="AK301" s="188"/>
      <c r="AL301" s="188"/>
      <c r="AM301" s="188"/>
      <c r="AN301" s="188"/>
      <c r="AO301" s="185"/>
      <c r="AP301" s="182"/>
      <c r="AQ301" s="182"/>
      <c r="AR301" s="189"/>
      <c r="AS301" s="190"/>
      <c r="AT301" s="190"/>
      <c r="AU301" s="190"/>
      <c r="AV301" s="190"/>
      <c r="AW301" s="189"/>
      <c r="AX301" s="190"/>
      <c r="AY301" s="185"/>
      <c r="AZ301" s="182"/>
      <c r="BA301" s="182"/>
      <c r="BB301" s="182"/>
      <c r="BC301" s="182"/>
      <c r="BD301" s="184"/>
      <c r="BE301" s="98"/>
      <c r="BF301" s="98"/>
      <c r="BG301" s="182"/>
      <c r="BH301" s="182"/>
    </row>
    <row r="302" ht="12.75" customHeight="1">
      <c r="A302" s="55" t="s">
        <v>527</v>
      </c>
      <c r="B302" s="13">
        <f>COUNTA(B7:B300)</f>
        <v>294</v>
      </c>
      <c r="C302" s="15"/>
      <c r="D302" s="15"/>
      <c r="E302" s="191">
        <f>AVERAGE(E7:E300)</f>
        <v>14.07482993</v>
      </c>
      <c r="F302" s="17"/>
      <c r="G302" s="15"/>
      <c r="H302" s="15"/>
      <c r="I302" s="192">
        <f t="shared" ref="I302:K302" si="309">AVERAGE(I7:I300)</f>
        <v>88.70442177</v>
      </c>
      <c r="J302" s="193">
        <f t="shared" si="309"/>
        <v>3.072975181</v>
      </c>
      <c r="K302" s="194">
        <f t="shared" si="309"/>
        <v>0.5752539116</v>
      </c>
      <c r="L302" s="21"/>
      <c r="M302" s="192">
        <f>AVERAGE(M7:M300)</f>
        <v>2.12612551</v>
      </c>
      <c r="N302" s="17"/>
      <c r="O302" s="194">
        <f>AVERAGE(O7:O300)</f>
        <v>0.5089936924</v>
      </c>
      <c r="P302" s="15"/>
      <c r="Q302" s="15"/>
      <c r="R302" s="192">
        <f t="shared" ref="R302:X302" si="310">AVERAGE(R7:R300)</f>
        <v>9.466923905</v>
      </c>
      <c r="S302" s="195">
        <f t="shared" si="310"/>
        <v>10.16563616</v>
      </c>
      <c r="T302" s="195">
        <f t="shared" si="310"/>
        <v>10.73829246</v>
      </c>
      <c r="U302" s="195">
        <f t="shared" si="310"/>
        <v>10.95653245</v>
      </c>
      <c r="V302" s="195">
        <f t="shared" si="310"/>
        <v>12.82108108</v>
      </c>
      <c r="W302" s="196">
        <f t="shared" si="310"/>
        <v>0.8794343917</v>
      </c>
      <c r="X302" s="197">
        <f t="shared" si="310"/>
        <v>1.80169577</v>
      </c>
      <c r="Y302" s="15"/>
      <c r="Z302" s="193">
        <f t="shared" ref="Z302:AA302" si="311">AVERAGE(Z7:Z300)</f>
        <v>67.3610572</v>
      </c>
      <c r="AA302" s="192">
        <f t="shared" si="311"/>
        <v>24.27447662</v>
      </c>
      <c r="AB302" s="21"/>
      <c r="AC302" s="192">
        <f t="shared" ref="AC302:BC302" si="312">AVERAGE(AC7:AC300)</f>
        <v>4.411978799</v>
      </c>
      <c r="AD302" s="192">
        <f t="shared" si="312"/>
        <v>6.885230126</v>
      </c>
      <c r="AE302" s="192">
        <f t="shared" si="312"/>
        <v>3.336631206</v>
      </c>
      <c r="AF302" s="192">
        <f t="shared" si="312"/>
        <v>7.310218978</v>
      </c>
      <c r="AG302" s="192">
        <f t="shared" si="312"/>
        <v>14.55459259</v>
      </c>
      <c r="AH302" s="192">
        <f t="shared" si="312"/>
        <v>31.11191336</v>
      </c>
      <c r="AI302" s="192">
        <f t="shared" si="312"/>
        <v>10.16430769</v>
      </c>
      <c r="AJ302" s="192">
        <f t="shared" si="312"/>
        <v>9.077383513</v>
      </c>
      <c r="AK302" s="192">
        <f t="shared" si="312"/>
        <v>8.487695313</v>
      </c>
      <c r="AL302" s="198">
        <f t="shared" si="312"/>
        <v>28837.78208</v>
      </c>
      <c r="AM302" s="192">
        <f t="shared" si="312"/>
        <v>1.98172043</v>
      </c>
      <c r="AN302" s="192">
        <f t="shared" si="312"/>
        <v>1.624473684</v>
      </c>
      <c r="AO302" s="199">
        <f t="shared" si="312"/>
        <v>-10.18028451</v>
      </c>
      <c r="AP302" s="192">
        <f t="shared" si="312"/>
        <v>14.02950763</v>
      </c>
      <c r="AQ302" s="200">
        <f t="shared" si="312"/>
        <v>106.2536626</v>
      </c>
      <c r="AR302" s="201">
        <f t="shared" si="312"/>
        <v>2.114592597</v>
      </c>
      <c r="AS302" s="192">
        <f t="shared" si="312"/>
        <v>2.26406707</v>
      </c>
      <c r="AT302" s="192">
        <f t="shared" si="312"/>
        <v>2.415801001</v>
      </c>
      <c r="AU302" s="192">
        <f t="shared" si="312"/>
        <v>2.579771179</v>
      </c>
      <c r="AV302" s="192">
        <f t="shared" si="312"/>
        <v>2.757042613</v>
      </c>
      <c r="AW302" s="192">
        <f t="shared" si="312"/>
        <v>12.13127446</v>
      </c>
      <c r="AX302" s="200">
        <f t="shared" si="312"/>
        <v>17.70973887</v>
      </c>
      <c r="AY302" s="201">
        <f t="shared" si="312"/>
        <v>0.8663537906</v>
      </c>
      <c r="AZ302" s="192">
        <f t="shared" si="312"/>
        <v>13.70745898</v>
      </c>
      <c r="BA302" s="192">
        <f t="shared" si="312"/>
        <v>-20.46302532</v>
      </c>
      <c r="BB302" s="192">
        <f t="shared" si="312"/>
        <v>-10.62944916</v>
      </c>
      <c r="BC302" s="200">
        <f t="shared" si="312"/>
        <v>-7.13625173</v>
      </c>
      <c r="BD302" s="192"/>
      <c r="BE302" s="21">
        <f t="shared" ref="BE302:BG302" si="313">AVERAGE(BE7:BE300)</f>
        <v>2006.493197</v>
      </c>
      <c r="BF302" s="192">
        <f t="shared" si="313"/>
        <v>0.6768707483</v>
      </c>
      <c r="BG302" s="192">
        <f t="shared" si="313"/>
        <v>6.797481481</v>
      </c>
      <c r="BH302" s="15"/>
    </row>
    <row r="303" ht="12.75" customHeight="1">
      <c r="A303" s="15"/>
      <c r="B303" s="13"/>
      <c r="C303" s="15"/>
      <c r="D303" s="15"/>
      <c r="E303" s="17"/>
      <c r="F303" s="17"/>
      <c r="G303" s="15"/>
      <c r="H303" s="15"/>
      <c r="I303" s="15"/>
      <c r="J303" s="49"/>
      <c r="K303" s="15"/>
      <c r="L303" s="21"/>
      <c r="M303" s="17"/>
      <c r="N303" s="17"/>
      <c r="O303" s="202"/>
      <c r="P303" s="15"/>
      <c r="Q303" s="15"/>
      <c r="R303" s="17"/>
      <c r="S303" s="26"/>
      <c r="T303" s="26"/>
      <c r="U303" s="26"/>
      <c r="V303" s="26"/>
      <c r="W303" s="203"/>
      <c r="X303" s="203"/>
      <c r="Y303" s="15"/>
      <c r="Z303" s="49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204"/>
      <c r="AM303" s="15"/>
      <c r="AN303" s="13"/>
      <c r="AO303" s="15"/>
      <c r="AP303" s="15"/>
      <c r="AQ303" s="13"/>
      <c r="AR303" s="15"/>
      <c r="AS303" s="15"/>
      <c r="AT303" s="15"/>
      <c r="AU303" s="15"/>
      <c r="AV303" s="15"/>
      <c r="AW303" s="15"/>
      <c r="AX303" s="13"/>
      <c r="AY303" s="15"/>
      <c r="AZ303" s="15"/>
      <c r="BA303" s="15"/>
      <c r="BB303" s="15"/>
      <c r="BC303" s="13"/>
      <c r="BD303" s="15"/>
      <c r="BE303" s="205"/>
      <c r="BF303" s="15"/>
      <c r="BG303" s="15"/>
      <c r="BH303" s="15"/>
    </row>
    <row r="304" ht="12.75" customHeight="1">
      <c r="A304" s="15" t="s">
        <v>528</v>
      </c>
      <c r="B304" s="13"/>
      <c r="C304" s="15"/>
      <c r="D304" s="15"/>
      <c r="E304" s="17"/>
      <c r="F304" s="17"/>
      <c r="G304" s="15"/>
      <c r="H304" s="15"/>
      <c r="I304" s="13"/>
      <c r="J304" s="15"/>
      <c r="K304" s="15"/>
      <c r="L304" s="21"/>
      <c r="M304" s="17"/>
      <c r="N304" s="17"/>
      <c r="O304" s="202"/>
      <c r="P304" s="15"/>
      <c r="Q304" s="15"/>
      <c r="R304" s="17"/>
      <c r="S304" s="26"/>
      <c r="T304" s="26"/>
      <c r="U304" s="26"/>
      <c r="V304" s="26"/>
      <c r="W304" s="203"/>
      <c r="X304" s="203"/>
      <c r="Y304" s="15"/>
      <c r="Z304" s="49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204"/>
      <c r="AM304" s="15"/>
      <c r="AN304" s="13"/>
      <c r="AO304" s="15"/>
      <c r="AP304" s="15"/>
      <c r="AQ304" s="13"/>
      <c r="AR304" s="15"/>
      <c r="AS304" s="15"/>
      <c r="AT304" s="15"/>
      <c r="AU304" s="15"/>
      <c r="AV304" s="15"/>
      <c r="AW304" s="15"/>
      <c r="AX304" s="13"/>
      <c r="AY304" s="15"/>
      <c r="AZ304" s="15"/>
      <c r="BA304" s="15"/>
      <c r="BB304" s="15"/>
      <c r="BC304" s="13"/>
      <c r="BD304" s="15"/>
      <c r="BE304" s="205"/>
      <c r="BF304" s="15"/>
      <c r="BG304" s="15"/>
      <c r="BH304" s="15"/>
    </row>
    <row r="305" ht="12.75" customHeight="1">
      <c r="A305" s="15" t="s">
        <v>320</v>
      </c>
      <c r="B305" s="13">
        <f t="shared" ref="B305:B315" si="319">COUNTIF($C$7:$C$300,"="&amp;$A305)</f>
        <v>4</v>
      </c>
      <c r="C305" s="15"/>
      <c r="D305" s="15"/>
      <c r="E305" s="191">
        <f t="shared" ref="E305:E315" si="320">AVERAGEIFS($E$7:$E$300,$C$7:$C$300,"="&amp;$A305)</f>
        <v>12.25</v>
      </c>
      <c r="F305" s="17"/>
      <c r="G305" s="15"/>
      <c r="H305" s="15"/>
      <c r="I305" s="206">
        <f t="shared" ref="I305:K305" si="314">AVERAGEIFS(I$7:I$300,$C$7:$C$300,"="&amp;$A305)</f>
        <v>55.5</v>
      </c>
      <c r="J305" s="192">
        <f t="shared" si="314"/>
        <v>2.818959491</v>
      </c>
      <c r="K305" s="194">
        <f t="shared" si="314"/>
        <v>0.47625</v>
      </c>
      <c r="L305" s="191"/>
      <c r="M305" s="192">
        <f t="shared" ref="M305:M315" si="322">AVERAGEIFS(M$7:M$300,$C$7:$C$300,"="&amp;$A305)</f>
        <v>1.5975</v>
      </c>
      <c r="N305" s="191"/>
      <c r="O305" s="194">
        <f t="shared" ref="O305:O315" si="323">AVERAGEIFS(O$7:O$300,$C$7:$C$300,"="&amp;$A305)</f>
        <v>0.445625</v>
      </c>
      <c r="P305" s="191"/>
      <c r="Q305" s="191"/>
      <c r="R305" s="192">
        <f t="shared" ref="R305:X305" si="315">AVERAGEIFS(R$7:R$300,$C$7:$C$300,"="&amp;$A305)</f>
        <v>7.685660616</v>
      </c>
      <c r="S305" s="192">
        <f t="shared" si="315"/>
        <v>7.473946901</v>
      </c>
      <c r="T305" s="192">
        <f t="shared" si="315"/>
        <v>9.109527195</v>
      </c>
      <c r="U305" s="192">
        <f t="shared" si="315"/>
        <v>9.084020571</v>
      </c>
      <c r="V305" s="192">
        <f t="shared" si="315"/>
        <v>12.75583769</v>
      </c>
      <c r="W305" s="197">
        <f t="shared" si="315"/>
        <v>0.6892396433</v>
      </c>
      <c r="X305" s="197">
        <f t="shared" si="315"/>
        <v>0.9341564729</v>
      </c>
      <c r="Y305" s="13"/>
      <c r="Z305" s="192">
        <f t="shared" ref="Z305:AA305" si="316">AVERAGEIFS(Z$7:Z$300,$C$7:$C$300,"="&amp;$A305)</f>
        <v>37.31782717</v>
      </c>
      <c r="AA305" s="192">
        <f t="shared" si="316"/>
        <v>16.7893241</v>
      </c>
      <c r="AB305" s="192"/>
      <c r="AC305" s="192">
        <f t="shared" ref="AC305:BC305" si="317">AVERAGEIFS(AC$7:AC$300,$C$7:$C$300,"="&amp;$A305)</f>
        <v>3.875</v>
      </c>
      <c r="AD305" s="192">
        <f t="shared" si="317"/>
        <v>3.1725</v>
      </c>
      <c r="AE305" s="192">
        <f t="shared" si="317"/>
        <v>2.84</v>
      </c>
      <c r="AF305" s="192">
        <f t="shared" si="317"/>
        <v>3.7425</v>
      </c>
      <c r="AG305" s="192">
        <f t="shared" si="317"/>
        <v>28.675</v>
      </c>
      <c r="AH305" s="192">
        <f t="shared" si="317"/>
        <v>32.7</v>
      </c>
      <c r="AI305" s="192">
        <f t="shared" si="317"/>
        <v>7.8175</v>
      </c>
      <c r="AJ305" s="192">
        <f t="shared" si="317"/>
        <v>9.475</v>
      </c>
      <c r="AK305" s="192">
        <f t="shared" si="317"/>
        <v>5.815</v>
      </c>
      <c r="AL305" s="198">
        <f t="shared" si="317"/>
        <v>117302.5</v>
      </c>
      <c r="AM305" s="192">
        <f t="shared" si="317"/>
        <v>0.0825</v>
      </c>
      <c r="AN305" s="207">
        <f t="shared" si="317"/>
        <v>1.3075</v>
      </c>
      <c r="AO305" s="192">
        <f t="shared" si="317"/>
        <v>-4.886344034</v>
      </c>
      <c r="AP305" s="192">
        <f t="shared" si="317"/>
        <v>11.90298006</v>
      </c>
      <c r="AQ305" s="207">
        <f t="shared" si="317"/>
        <v>60.70448166</v>
      </c>
      <c r="AR305" s="192">
        <f t="shared" si="317"/>
        <v>1.6424125</v>
      </c>
      <c r="AS305" s="192">
        <f t="shared" si="317"/>
        <v>1.733054619</v>
      </c>
      <c r="AT305" s="192">
        <f t="shared" si="317"/>
        <v>1.821095587</v>
      </c>
      <c r="AU305" s="192">
        <f t="shared" si="317"/>
        <v>1.914200744</v>
      </c>
      <c r="AV305" s="192">
        <f t="shared" si="317"/>
        <v>2.012704031</v>
      </c>
      <c r="AW305" s="192">
        <f t="shared" si="317"/>
        <v>9.123467481</v>
      </c>
      <c r="AX305" s="207">
        <f t="shared" si="317"/>
        <v>16.14625559</v>
      </c>
      <c r="AY305" s="192">
        <f t="shared" si="317"/>
        <v>0.7325</v>
      </c>
      <c r="AZ305" s="192">
        <f t="shared" si="317"/>
        <v>12.095</v>
      </c>
      <c r="BA305" s="192">
        <f t="shared" si="317"/>
        <v>-14.18</v>
      </c>
      <c r="BB305" s="192">
        <f t="shared" si="317"/>
        <v>-8.5075</v>
      </c>
      <c r="BC305" s="207">
        <f t="shared" si="317"/>
        <v>-4.6175</v>
      </c>
      <c r="BD305" s="192"/>
      <c r="BE305" s="21">
        <f t="shared" ref="BE305:BG305" si="318">AVERAGEIFS(BE$7:BE$300,$C$7:$C$300,"="&amp;$A305)</f>
        <v>2008.25</v>
      </c>
      <c r="BF305" s="192">
        <f t="shared" si="318"/>
        <v>0.5</v>
      </c>
      <c r="BG305" s="192">
        <f t="shared" si="318"/>
        <v>6.85</v>
      </c>
      <c r="BH305" s="15"/>
    </row>
    <row r="306" ht="12.75" customHeight="1">
      <c r="A306" s="15" t="s">
        <v>296</v>
      </c>
      <c r="B306" s="13">
        <f t="shared" si="319"/>
        <v>32</v>
      </c>
      <c r="C306" s="15"/>
      <c r="D306" s="15"/>
      <c r="E306" s="191">
        <f t="shared" si="320"/>
        <v>12.34375</v>
      </c>
      <c r="F306" s="17"/>
      <c r="G306" s="15"/>
      <c r="H306" s="15"/>
      <c r="I306" s="206">
        <f t="shared" ref="I306:K306" si="321">AVERAGEIFS(I$7:I$300,$C$7:$C$300,"="&amp;$A306)</f>
        <v>72.9409375</v>
      </c>
      <c r="J306" s="192">
        <f t="shared" si="321"/>
        <v>2.845532717</v>
      </c>
      <c r="K306" s="194">
        <f t="shared" si="321"/>
        <v>0.41528125</v>
      </c>
      <c r="L306" s="191"/>
      <c r="M306" s="192">
        <f t="shared" si="322"/>
        <v>1.661125</v>
      </c>
      <c r="N306" s="191"/>
      <c r="O306" s="194">
        <f t="shared" si="323"/>
        <v>0.382859375</v>
      </c>
      <c r="P306" s="191"/>
      <c r="Q306" s="191"/>
      <c r="R306" s="192">
        <f t="shared" ref="R306:X306" si="324">AVERAGEIFS(R$7:R$300,$C$7:$C$300,"="&amp;$A306)</f>
        <v>10.71786643</v>
      </c>
      <c r="S306" s="192">
        <f t="shared" si="324"/>
        <v>11.31335345</v>
      </c>
      <c r="T306" s="192">
        <f t="shared" si="324"/>
        <v>13.5779121</v>
      </c>
      <c r="U306" s="192">
        <f t="shared" si="324"/>
        <v>14.22059194</v>
      </c>
      <c r="V306" s="192">
        <f t="shared" si="324"/>
        <v>21.37931356</v>
      </c>
      <c r="W306" s="197">
        <f t="shared" si="324"/>
        <v>0.6921606116</v>
      </c>
      <c r="X306" s="197">
        <f t="shared" si="324"/>
        <v>1.771611765</v>
      </c>
      <c r="Y306" s="13"/>
      <c r="Z306" s="192">
        <f t="shared" ref="Z306:AA306" si="325">AVERAGEIFS(Z$7:Z$300,$C$7:$C$300,"="&amp;$A306)</f>
        <v>43.099743</v>
      </c>
      <c r="AA306" s="192">
        <f t="shared" si="325"/>
        <v>17.91965334</v>
      </c>
      <c r="AB306" s="192"/>
      <c r="AC306" s="192">
        <f t="shared" ref="AC306:BC306" si="326">AVERAGEIFS(AC$7:AC$300,$C$7:$C$300,"="&amp;$A306)</f>
        <v>4.52</v>
      </c>
      <c r="AD306" s="192">
        <f t="shared" si="326"/>
        <v>3.278076923</v>
      </c>
      <c r="AE306" s="192">
        <f t="shared" si="326"/>
        <v>1.5553125</v>
      </c>
      <c r="AF306" s="192">
        <f t="shared" si="326"/>
        <v>5.453928571</v>
      </c>
      <c r="AG306" s="192">
        <f t="shared" si="326"/>
        <v>-15.88709677</v>
      </c>
      <c r="AH306" s="192">
        <f t="shared" si="326"/>
        <v>29.65483871</v>
      </c>
      <c r="AI306" s="192">
        <f t="shared" si="326"/>
        <v>12.57066667</v>
      </c>
      <c r="AJ306" s="192">
        <f t="shared" si="326"/>
        <v>11.17419355</v>
      </c>
      <c r="AK306" s="192">
        <f t="shared" si="326"/>
        <v>8.193</v>
      </c>
      <c r="AL306" s="198">
        <f t="shared" si="326"/>
        <v>22827.37719</v>
      </c>
      <c r="AM306" s="192">
        <f t="shared" si="326"/>
        <v>2.642903226</v>
      </c>
      <c r="AN306" s="207">
        <f t="shared" si="326"/>
        <v>1.361481481</v>
      </c>
      <c r="AO306" s="192">
        <f t="shared" si="326"/>
        <v>-0.6936081123</v>
      </c>
      <c r="AP306" s="192">
        <f t="shared" si="326"/>
        <v>17.06612465</v>
      </c>
      <c r="AQ306" s="207">
        <f t="shared" si="326"/>
        <v>90.52652376</v>
      </c>
      <c r="AR306" s="192">
        <f t="shared" si="326"/>
        <v>1.674801</v>
      </c>
      <c r="AS306" s="192">
        <f t="shared" si="326"/>
        <v>1.805873212</v>
      </c>
      <c r="AT306" s="192">
        <f t="shared" si="326"/>
        <v>1.915577909</v>
      </c>
      <c r="AU306" s="192">
        <f t="shared" si="326"/>
        <v>2.034076594</v>
      </c>
      <c r="AV306" s="192">
        <f t="shared" si="326"/>
        <v>2.162128236</v>
      </c>
      <c r="AW306" s="192">
        <f t="shared" si="326"/>
        <v>9.592456951</v>
      </c>
      <c r="AX306" s="207">
        <f t="shared" si="326"/>
        <v>16.65415148</v>
      </c>
      <c r="AY306" s="192">
        <f t="shared" si="326"/>
        <v>1.00483871</v>
      </c>
      <c r="AZ306" s="192">
        <f t="shared" si="326"/>
        <v>19.4084375</v>
      </c>
      <c r="BA306" s="192">
        <f t="shared" si="326"/>
        <v>-23.6821875</v>
      </c>
      <c r="BB306" s="192">
        <f t="shared" si="326"/>
        <v>-11.791875</v>
      </c>
      <c r="BC306" s="207">
        <f t="shared" si="326"/>
        <v>-7.0728125</v>
      </c>
      <c r="BD306" s="192"/>
      <c r="BE306" s="21">
        <f t="shared" ref="BE306:BG306" si="327">AVERAGEIFS(BE$7:BE$300,$C$7:$C$300,"="&amp;$A306)</f>
        <v>2008.15625</v>
      </c>
      <c r="BF306" s="192">
        <f t="shared" si="327"/>
        <v>0.34375</v>
      </c>
      <c r="BG306" s="192">
        <f t="shared" si="327"/>
        <v>10.07741935</v>
      </c>
      <c r="BH306" s="15"/>
    </row>
    <row r="307" ht="12.75" customHeight="1">
      <c r="A307" s="15" t="s">
        <v>125</v>
      </c>
      <c r="B307" s="13">
        <f t="shared" si="319"/>
        <v>20</v>
      </c>
      <c r="C307" s="15"/>
      <c r="D307" s="15"/>
      <c r="E307" s="191">
        <f t="shared" si="320"/>
        <v>15.95</v>
      </c>
      <c r="F307" s="17"/>
      <c r="G307" s="15"/>
      <c r="H307" s="15"/>
      <c r="I307" s="206">
        <f t="shared" ref="I307:K307" si="328">AVERAGEIFS(I$7:I$300,$C$7:$C$300,"="&amp;$A307)</f>
        <v>84.076</v>
      </c>
      <c r="J307" s="192">
        <f t="shared" si="328"/>
        <v>3.312281212</v>
      </c>
      <c r="K307" s="194">
        <f t="shared" si="328"/>
        <v>0.4404</v>
      </c>
      <c r="L307" s="191"/>
      <c r="M307" s="192">
        <f t="shared" si="322"/>
        <v>1.7616</v>
      </c>
      <c r="N307" s="191"/>
      <c r="O307" s="194">
        <f t="shared" si="323"/>
        <v>0.410022619</v>
      </c>
      <c r="P307" s="191"/>
      <c r="Q307" s="191"/>
      <c r="R307" s="192">
        <f t="shared" ref="R307:X307" si="329">AVERAGEIFS(R$7:R$300,$C$7:$C$300,"="&amp;$A307)</f>
        <v>8.722801894</v>
      </c>
      <c r="S307" s="192">
        <f t="shared" si="329"/>
        <v>9.260663502</v>
      </c>
      <c r="T307" s="192">
        <f t="shared" si="329"/>
        <v>8.507643466</v>
      </c>
      <c r="U307" s="192">
        <f t="shared" si="329"/>
        <v>8.973738845</v>
      </c>
      <c r="V307" s="192">
        <f t="shared" si="329"/>
        <v>12.85935703</v>
      </c>
      <c r="W307" s="197">
        <f t="shared" si="329"/>
        <v>0.7441653667</v>
      </c>
      <c r="X307" s="197">
        <f t="shared" si="329"/>
        <v>1.295535938</v>
      </c>
      <c r="Y307" s="13"/>
      <c r="Z307" s="192">
        <f t="shared" ref="Z307:AA307" si="330">AVERAGEIFS(Z$7:Z$300,$C$7:$C$300,"="&amp;$A307)</f>
        <v>69.54512242</v>
      </c>
      <c r="AA307" s="192">
        <f t="shared" si="330"/>
        <v>24.7096201</v>
      </c>
      <c r="AB307" s="192"/>
      <c r="AC307" s="192">
        <f t="shared" ref="AC307:BC307" si="331">AVERAGEIFS(AC$7:AC$300,$C$7:$C$300,"="&amp;$A307)</f>
        <v>2.542</v>
      </c>
      <c r="AD307" s="192">
        <f t="shared" si="331"/>
        <v>4.894</v>
      </c>
      <c r="AE307" s="192">
        <f t="shared" si="331"/>
        <v>1.982</v>
      </c>
      <c r="AF307" s="192">
        <f t="shared" si="331"/>
        <v>5.610555556</v>
      </c>
      <c r="AG307" s="192">
        <f t="shared" si="331"/>
        <v>14.46111111</v>
      </c>
      <c r="AH307" s="192">
        <f t="shared" si="331"/>
        <v>27.56315789</v>
      </c>
      <c r="AI307" s="192">
        <f t="shared" si="331"/>
        <v>13.36</v>
      </c>
      <c r="AJ307" s="192">
        <f t="shared" si="331"/>
        <v>3.342105263</v>
      </c>
      <c r="AK307" s="192">
        <f t="shared" si="331"/>
        <v>7.421111111</v>
      </c>
      <c r="AL307" s="198">
        <f t="shared" si="331"/>
        <v>22331.1025</v>
      </c>
      <c r="AM307" s="192">
        <f t="shared" si="331"/>
        <v>2.042105263</v>
      </c>
      <c r="AN307" s="207">
        <f t="shared" si="331"/>
        <v>0.9452941176</v>
      </c>
      <c r="AO307" s="192">
        <f t="shared" si="331"/>
        <v>-12.61923035</v>
      </c>
      <c r="AP307" s="192">
        <f t="shared" si="331"/>
        <v>12.28602006</v>
      </c>
      <c r="AQ307" s="207">
        <f t="shared" si="331"/>
        <v>146.9682074</v>
      </c>
      <c r="AR307" s="192">
        <f t="shared" si="331"/>
        <v>1.7841967</v>
      </c>
      <c r="AS307" s="192">
        <f t="shared" si="331"/>
        <v>1.904057406</v>
      </c>
      <c r="AT307" s="192">
        <f t="shared" si="331"/>
        <v>2.032555578</v>
      </c>
      <c r="AU307" s="192">
        <f t="shared" si="331"/>
        <v>2.171617671</v>
      </c>
      <c r="AV307" s="192">
        <f t="shared" si="331"/>
        <v>2.322174378</v>
      </c>
      <c r="AW307" s="192">
        <f t="shared" si="331"/>
        <v>10.21460173</v>
      </c>
      <c r="AX307" s="207">
        <f t="shared" si="331"/>
        <v>19.14356735</v>
      </c>
      <c r="AY307" s="192">
        <f t="shared" si="331"/>
        <v>0.629</v>
      </c>
      <c r="AZ307" s="192">
        <f t="shared" si="331"/>
        <v>14.74104455</v>
      </c>
      <c r="BA307" s="192">
        <f t="shared" si="331"/>
        <v>-20.70043799</v>
      </c>
      <c r="BB307" s="192">
        <f t="shared" si="331"/>
        <v>-10.01474336</v>
      </c>
      <c r="BC307" s="207">
        <f t="shared" si="331"/>
        <v>-7.694645299</v>
      </c>
      <c r="BD307" s="192"/>
      <c r="BE307" s="21">
        <f t="shared" ref="BE307:BG307" si="332">AVERAGEIFS(BE$7:BE$300,$C$7:$C$300,"="&amp;$A307)</f>
        <v>2004.35</v>
      </c>
      <c r="BF307" s="192">
        <f t="shared" si="332"/>
        <v>1.05</v>
      </c>
      <c r="BG307" s="192">
        <f t="shared" si="332"/>
        <v>7.694444444</v>
      </c>
      <c r="BH307" s="15"/>
    </row>
    <row r="308" ht="12.75" customHeight="1">
      <c r="A308" s="15" t="s">
        <v>245</v>
      </c>
      <c r="B308" s="13">
        <f t="shared" si="319"/>
        <v>9</v>
      </c>
      <c r="C308" s="15"/>
      <c r="D308" s="15"/>
      <c r="E308" s="191">
        <f t="shared" si="320"/>
        <v>16.77777778</v>
      </c>
      <c r="F308" s="17"/>
      <c r="G308" s="15"/>
      <c r="H308" s="15"/>
      <c r="I308" s="206">
        <f t="shared" ref="I308:K308" si="333">AVERAGEIFS(I$7:I$300,$C$7:$C$300,"="&amp;$A308)</f>
        <v>116.11</v>
      </c>
      <c r="J308" s="192">
        <f t="shared" si="333"/>
        <v>6.905961074</v>
      </c>
      <c r="K308" s="194">
        <f t="shared" si="333"/>
        <v>1.782222222</v>
      </c>
      <c r="L308" s="191"/>
      <c r="M308" s="192">
        <f t="shared" si="322"/>
        <v>3.795555556</v>
      </c>
      <c r="N308" s="191"/>
      <c r="O308" s="194">
        <f t="shared" si="323"/>
        <v>0.8405555556</v>
      </c>
      <c r="P308" s="191"/>
      <c r="Q308" s="191"/>
      <c r="R308" s="192">
        <f t="shared" ref="R308:X308" si="334">AVERAGEIFS(R$7:R$300,$C$7:$C$300,"="&amp;$A308)</f>
        <v>56.03441186</v>
      </c>
      <c r="S308" s="192">
        <f t="shared" si="334"/>
        <v>13.55020109</v>
      </c>
      <c r="T308" s="192">
        <f t="shared" si="334"/>
        <v>16.67680477</v>
      </c>
      <c r="U308" s="192">
        <f t="shared" si="334"/>
        <v>15.19004902</v>
      </c>
      <c r="V308" s="192">
        <f t="shared" si="334"/>
        <v>13.36343264</v>
      </c>
      <c r="W308" s="197">
        <f t="shared" si="334"/>
        <v>0.9712694911</v>
      </c>
      <c r="X308" s="197">
        <f t="shared" si="334"/>
        <v>1.430447342</v>
      </c>
      <c r="Y308" s="13"/>
      <c r="Z308" s="192">
        <f t="shared" ref="Z308:AA308" si="335">AVERAGEIFS(Z$7:Z$300,$C$7:$C$300,"="&amp;$A308)</f>
        <v>103.2261921</v>
      </c>
      <c r="AA308" s="192">
        <f t="shared" si="335"/>
        <v>15.34643128</v>
      </c>
      <c r="AB308" s="192"/>
      <c r="AC308" s="192">
        <f t="shared" ref="AC308:BC308" si="336">AVERAGEIFS(AC$7:AC$300,$C$7:$C$300,"="&amp;$A308)</f>
        <v>7.33</v>
      </c>
      <c r="AD308" s="192">
        <f t="shared" si="336"/>
        <v>21.98428571</v>
      </c>
      <c r="AE308" s="192">
        <f t="shared" si="336"/>
        <v>3.126666667</v>
      </c>
      <c r="AF308" s="192">
        <f t="shared" si="336"/>
        <v>3.781111111</v>
      </c>
      <c r="AG308" s="192">
        <f t="shared" si="336"/>
        <v>28.3</v>
      </c>
      <c r="AH308" s="192">
        <f t="shared" si="336"/>
        <v>67.64444444</v>
      </c>
      <c r="AI308" s="192">
        <f t="shared" si="336"/>
        <v>-0.4055555556</v>
      </c>
      <c r="AJ308" s="192">
        <f t="shared" si="336"/>
        <v>13.46666667</v>
      </c>
      <c r="AK308" s="192">
        <f t="shared" si="336"/>
        <v>6.861428571</v>
      </c>
      <c r="AL308" s="198">
        <f t="shared" si="336"/>
        <v>29364.44444</v>
      </c>
      <c r="AM308" s="192">
        <f t="shared" si="336"/>
        <v>1.694444444</v>
      </c>
      <c r="AN308" s="207">
        <f t="shared" si="336"/>
        <v>1.458888889</v>
      </c>
      <c r="AO308" s="192">
        <f t="shared" si="336"/>
        <v>6.74957881</v>
      </c>
      <c r="AP308" s="192">
        <f t="shared" si="336"/>
        <v>22.09601009</v>
      </c>
      <c r="AQ308" s="207">
        <f t="shared" si="336"/>
        <v>44.95716393</v>
      </c>
      <c r="AR308" s="192">
        <f t="shared" si="336"/>
        <v>2.992973333</v>
      </c>
      <c r="AS308" s="192">
        <f t="shared" si="336"/>
        <v>3.136126129</v>
      </c>
      <c r="AT308" s="192">
        <f t="shared" si="336"/>
        <v>3.302828467</v>
      </c>
      <c r="AU308" s="192">
        <f t="shared" si="336"/>
        <v>3.482363472</v>
      </c>
      <c r="AV308" s="192">
        <f t="shared" si="336"/>
        <v>3.675856121</v>
      </c>
      <c r="AW308" s="192">
        <f t="shared" si="336"/>
        <v>16.59014752</v>
      </c>
      <c r="AX308" s="207">
        <f t="shared" si="336"/>
        <v>39.11649044</v>
      </c>
      <c r="AY308" s="192">
        <f t="shared" si="336"/>
        <v>1.055555556</v>
      </c>
      <c r="AZ308" s="192">
        <f t="shared" si="336"/>
        <v>7.02</v>
      </c>
      <c r="BA308" s="192">
        <f t="shared" si="336"/>
        <v>-27.52666667</v>
      </c>
      <c r="BB308" s="192">
        <f t="shared" si="336"/>
        <v>-14.30111111</v>
      </c>
      <c r="BC308" s="207">
        <f t="shared" si="336"/>
        <v>-13.36</v>
      </c>
      <c r="BD308" s="192"/>
      <c r="BE308" s="21">
        <f t="shared" ref="BE308:BG308" si="337">AVERAGEIFS(BE$7:BE$300,$C$7:$C$300,"="&amp;$A308)</f>
        <v>2003.777778</v>
      </c>
      <c r="BF308" s="192">
        <f t="shared" si="337"/>
        <v>1.111111111</v>
      </c>
      <c r="BG308" s="192">
        <f t="shared" si="337"/>
        <v>13.64444444</v>
      </c>
      <c r="BH308" s="15"/>
    </row>
    <row r="309" ht="12.75" customHeight="1">
      <c r="A309" s="15" t="s">
        <v>136</v>
      </c>
      <c r="B309" s="13">
        <f t="shared" si="319"/>
        <v>76</v>
      </c>
      <c r="C309" s="15"/>
      <c r="D309" s="15"/>
      <c r="E309" s="191">
        <f t="shared" si="320"/>
        <v>14.36842105</v>
      </c>
      <c r="F309" s="17"/>
      <c r="G309" s="15"/>
      <c r="H309" s="15"/>
      <c r="I309" s="206">
        <f t="shared" ref="I309:K309" si="338">AVERAGEIFS(I$7:I$300,$C$7:$C$300,"="&amp;$A309)</f>
        <v>78.09723684</v>
      </c>
      <c r="J309" s="192">
        <f t="shared" si="338"/>
        <v>2.966185755</v>
      </c>
      <c r="K309" s="194">
        <f t="shared" si="338"/>
        <v>0.5384131579</v>
      </c>
      <c r="L309" s="191"/>
      <c r="M309" s="192">
        <f t="shared" si="322"/>
        <v>1.860525</v>
      </c>
      <c r="N309" s="191"/>
      <c r="O309" s="194">
        <f t="shared" si="323"/>
        <v>0.5030128446</v>
      </c>
      <c r="P309" s="191"/>
      <c r="Q309" s="191"/>
      <c r="R309" s="192">
        <f t="shared" ref="R309:X309" si="339">AVERAGEIFS(R$7:R$300,$C$7:$C$300,"="&amp;$A309)</f>
        <v>7.348587199</v>
      </c>
      <c r="S309" s="192">
        <f t="shared" si="339"/>
        <v>11.37158998</v>
      </c>
      <c r="T309" s="192">
        <f t="shared" si="339"/>
        <v>10.80814798</v>
      </c>
      <c r="U309" s="192">
        <f t="shared" si="339"/>
        <v>10.50075283</v>
      </c>
      <c r="V309" s="192">
        <f t="shared" si="339"/>
        <v>11.84773753</v>
      </c>
      <c r="W309" s="197">
        <f t="shared" si="339"/>
        <v>0.9153666589</v>
      </c>
      <c r="X309" s="197">
        <f t="shared" si="339"/>
        <v>1.852241999</v>
      </c>
      <c r="Y309" s="13"/>
      <c r="Z309" s="192">
        <f t="shared" ref="Z309:AA309" si="340">AVERAGEIFS(Z$7:Z$300,$C$7:$C$300,"="&amp;$A309)</f>
        <v>39.81352976</v>
      </c>
      <c r="AA309" s="192">
        <f t="shared" si="340"/>
        <v>16.35909704</v>
      </c>
      <c r="AB309" s="192"/>
      <c r="AC309" s="192">
        <f t="shared" ref="AC309:BC309" si="341">AVERAGEIFS(AC$7:AC$300,$C$7:$C$300,"="&amp;$A309)</f>
        <v>5.378923077</v>
      </c>
      <c r="AD309" s="192">
        <f t="shared" si="341"/>
        <v>2.0858</v>
      </c>
      <c r="AE309" s="192">
        <f t="shared" si="341"/>
        <v>3.46515625</v>
      </c>
      <c r="AF309" s="192">
        <f t="shared" si="341"/>
        <v>3.907846154</v>
      </c>
      <c r="AG309" s="192">
        <f t="shared" si="341"/>
        <v>19.57322581</v>
      </c>
      <c r="AH309" s="192">
        <f t="shared" si="341"/>
        <v>14.54761905</v>
      </c>
      <c r="AI309" s="192">
        <f t="shared" si="341"/>
        <v>7.398148148</v>
      </c>
      <c r="AJ309" s="192">
        <f t="shared" si="341"/>
        <v>9.992222222</v>
      </c>
      <c r="AK309" s="192">
        <f t="shared" si="341"/>
        <v>8.442264151</v>
      </c>
      <c r="AL309" s="198">
        <f t="shared" si="341"/>
        <v>10494.04538</v>
      </c>
      <c r="AM309" s="192">
        <f t="shared" si="341"/>
        <v>2.424615385</v>
      </c>
      <c r="AN309" s="207">
        <f t="shared" si="341"/>
        <v>0.5357377049</v>
      </c>
      <c r="AO309" s="192">
        <f t="shared" si="341"/>
        <v>-2.844541711</v>
      </c>
      <c r="AP309" s="192">
        <f t="shared" si="341"/>
        <v>13.46693858</v>
      </c>
      <c r="AQ309" s="207">
        <f t="shared" si="341"/>
        <v>42.98637722</v>
      </c>
      <c r="AR309" s="192">
        <f t="shared" si="341"/>
        <v>1.872927237</v>
      </c>
      <c r="AS309" s="192">
        <f t="shared" si="341"/>
        <v>1.983395638</v>
      </c>
      <c r="AT309" s="192">
        <f t="shared" si="341"/>
        <v>2.103490537</v>
      </c>
      <c r="AU309" s="192">
        <f t="shared" si="341"/>
        <v>2.232601455</v>
      </c>
      <c r="AV309" s="192">
        <f t="shared" si="341"/>
        <v>2.371486709</v>
      </c>
      <c r="AW309" s="192">
        <f t="shared" si="341"/>
        <v>10.56390158</v>
      </c>
      <c r="AX309" s="207">
        <f t="shared" si="341"/>
        <v>16.78719761</v>
      </c>
      <c r="AY309" s="192">
        <f t="shared" si="341"/>
        <v>0.9024193548</v>
      </c>
      <c r="AZ309" s="192">
        <f t="shared" si="341"/>
        <v>11.40215385</v>
      </c>
      <c r="BA309" s="192">
        <f t="shared" si="341"/>
        <v>-20.68442162</v>
      </c>
      <c r="BB309" s="192">
        <f t="shared" si="341"/>
        <v>-11.94260377</v>
      </c>
      <c r="BC309" s="207">
        <f t="shared" si="341"/>
        <v>-8.268251287</v>
      </c>
      <c r="BD309" s="192"/>
      <c r="BE309" s="21">
        <f t="shared" ref="BE309:BG309" si="342">AVERAGEIFS(BE$7:BE$300,$C$7:$C$300,"="&amp;$A309)</f>
        <v>2006.25</v>
      </c>
      <c r="BF309" s="192">
        <f t="shared" si="342"/>
        <v>0.7236842105</v>
      </c>
      <c r="BG309" s="192">
        <f t="shared" si="342"/>
        <v>3.469677419</v>
      </c>
      <c r="BH309" s="15"/>
    </row>
    <row r="310" ht="12.75" customHeight="1">
      <c r="A310" s="15" t="s">
        <v>177</v>
      </c>
      <c r="B310" s="13">
        <f t="shared" si="319"/>
        <v>19</v>
      </c>
      <c r="C310" s="15"/>
      <c r="D310" s="15"/>
      <c r="E310" s="191">
        <f t="shared" si="320"/>
        <v>13.15789474</v>
      </c>
      <c r="F310" s="17"/>
      <c r="G310" s="15"/>
      <c r="H310" s="15"/>
      <c r="I310" s="206">
        <f t="shared" ref="I310:K310" si="343">AVERAGEIFS(I$7:I$300,$C$7:$C$300,"="&amp;$A310)</f>
        <v>159.8547368</v>
      </c>
      <c r="J310" s="192">
        <f t="shared" si="343"/>
        <v>1.723638128</v>
      </c>
      <c r="K310" s="194">
        <f t="shared" si="343"/>
        <v>0.5332157895</v>
      </c>
      <c r="L310" s="191"/>
      <c r="M310" s="192">
        <f t="shared" si="322"/>
        <v>2.121810526</v>
      </c>
      <c r="N310" s="191"/>
      <c r="O310" s="194">
        <f t="shared" si="323"/>
        <v>0.4817789474</v>
      </c>
      <c r="P310" s="191"/>
      <c r="Q310" s="191"/>
      <c r="R310" s="192">
        <f t="shared" ref="R310:X310" si="344">AVERAGEIFS(R$7:R$300,$C$7:$C$300,"="&amp;$A310)</f>
        <v>8.38077032</v>
      </c>
      <c r="S310" s="192">
        <f t="shared" si="344"/>
        <v>10.1205552</v>
      </c>
      <c r="T310" s="192">
        <f t="shared" si="344"/>
        <v>11.06836466</v>
      </c>
      <c r="U310" s="192">
        <f t="shared" si="344"/>
        <v>12.00636666</v>
      </c>
      <c r="V310" s="192">
        <f t="shared" si="344"/>
        <v>15.01134605</v>
      </c>
      <c r="W310" s="197">
        <f t="shared" si="344"/>
        <v>0.8374950755</v>
      </c>
      <c r="X310" s="197">
        <f t="shared" si="344"/>
        <v>1.298558947</v>
      </c>
      <c r="Y310" s="13"/>
      <c r="Z310" s="192">
        <f t="shared" ref="Z310:AA310" si="345">AVERAGEIFS(Z$7:Z$300,$C$7:$C$300,"="&amp;$A310)</f>
        <v>36.16563778</v>
      </c>
      <c r="AA310" s="192">
        <f t="shared" si="345"/>
        <v>26.9873911</v>
      </c>
      <c r="AB310" s="192"/>
      <c r="AC310" s="192">
        <f t="shared" ref="AC310:BC310" si="346">AVERAGEIFS(AC$7:AC$300,$C$7:$C$300,"="&amp;$A310)</f>
        <v>5.681578947</v>
      </c>
      <c r="AD310" s="192">
        <f t="shared" si="346"/>
        <v>3.863846154</v>
      </c>
      <c r="AE310" s="192">
        <f t="shared" si="346"/>
        <v>2.792631579</v>
      </c>
      <c r="AF310" s="192">
        <f t="shared" si="346"/>
        <v>5.031578947</v>
      </c>
      <c r="AG310" s="192">
        <f t="shared" si="346"/>
        <v>12.14210526</v>
      </c>
      <c r="AH310" s="192">
        <f t="shared" si="346"/>
        <v>38.61111111</v>
      </c>
      <c r="AI310" s="192">
        <f t="shared" si="346"/>
        <v>11.34625</v>
      </c>
      <c r="AJ310" s="192">
        <f t="shared" si="346"/>
        <v>12.54842105</v>
      </c>
      <c r="AK310" s="192">
        <f t="shared" si="346"/>
        <v>9.37875</v>
      </c>
      <c r="AL310" s="198">
        <f t="shared" si="346"/>
        <v>46880.47737</v>
      </c>
      <c r="AM310" s="192">
        <f t="shared" si="346"/>
        <v>2.197368421</v>
      </c>
      <c r="AN310" s="207">
        <f t="shared" si="346"/>
        <v>1.170526316</v>
      </c>
      <c r="AO310" s="192">
        <f t="shared" si="346"/>
        <v>-13.02815053</v>
      </c>
      <c r="AP310" s="192">
        <f t="shared" si="346"/>
        <v>13.73000479</v>
      </c>
      <c r="AQ310" s="207">
        <f t="shared" si="346"/>
        <v>118.9838014</v>
      </c>
      <c r="AR310" s="192">
        <f t="shared" si="346"/>
        <v>2.138212632</v>
      </c>
      <c r="AS310" s="192">
        <f t="shared" si="346"/>
        <v>2.301580614</v>
      </c>
      <c r="AT310" s="192">
        <f t="shared" si="346"/>
        <v>2.472605086</v>
      </c>
      <c r="AU310" s="192">
        <f t="shared" si="346"/>
        <v>2.658232308</v>
      </c>
      <c r="AV310" s="192">
        <f t="shared" si="346"/>
        <v>2.859792586</v>
      </c>
      <c r="AW310" s="192">
        <f t="shared" si="346"/>
        <v>12.43042323</v>
      </c>
      <c r="AX310" s="207">
        <f t="shared" si="346"/>
        <v>10.02285275</v>
      </c>
      <c r="AY310" s="192">
        <f t="shared" si="346"/>
        <v>0.9073684211</v>
      </c>
      <c r="AZ310" s="192">
        <f t="shared" si="346"/>
        <v>18.77736842</v>
      </c>
      <c r="BA310" s="192">
        <f t="shared" si="346"/>
        <v>-19.80105263</v>
      </c>
      <c r="BB310" s="192">
        <f t="shared" si="346"/>
        <v>-9.755263158</v>
      </c>
      <c r="BC310" s="207">
        <f t="shared" si="346"/>
        <v>-4.362631579</v>
      </c>
      <c r="BD310" s="192"/>
      <c r="BE310" s="21">
        <f t="shared" ref="BE310:BG310" si="347">AVERAGEIFS(BE$7:BE$300,$C$7:$C$300,"="&amp;$A310)</f>
        <v>2007.526316</v>
      </c>
      <c r="BF310" s="192">
        <f t="shared" si="347"/>
        <v>0.5263157895</v>
      </c>
      <c r="BG310" s="192">
        <f t="shared" si="347"/>
        <v>7.163157895</v>
      </c>
      <c r="BH310" s="15"/>
    </row>
    <row r="311" ht="12.75" customHeight="1">
      <c r="A311" s="15" t="s">
        <v>118</v>
      </c>
      <c r="B311" s="13">
        <f t="shared" si="319"/>
        <v>43</v>
      </c>
      <c r="C311" s="15"/>
      <c r="D311" s="15"/>
      <c r="E311" s="191">
        <f t="shared" si="320"/>
        <v>14.41860465</v>
      </c>
      <c r="F311" s="17"/>
      <c r="G311" s="15"/>
      <c r="H311" s="15"/>
      <c r="I311" s="206">
        <f t="shared" ref="I311:K311" si="348">AVERAGEIFS(I$7:I$300,$C$7:$C$300,"="&amp;$A311)</f>
        <v>100.29</v>
      </c>
      <c r="J311" s="192">
        <f t="shared" si="348"/>
        <v>2.307445515</v>
      </c>
      <c r="K311" s="194">
        <f t="shared" si="348"/>
        <v>0.529122093</v>
      </c>
      <c r="L311" s="191"/>
      <c r="M311" s="192">
        <f t="shared" si="322"/>
        <v>2.112767442</v>
      </c>
      <c r="N311" s="191"/>
      <c r="O311" s="194">
        <f t="shared" si="323"/>
        <v>0.4811046512</v>
      </c>
      <c r="P311" s="191"/>
      <c r="Q311" s="191"/>
      <c r="R311" s="192">
        <f t="shared" ref="R311:X311" si="349">AVERAGEIFS(R$7:R$300,$C$7:$C$300,"="&amp;$A311)</f>
        <v>10.04825244</v>
      </c>
      <c r="S311" s="192">
        <f t="shared" si="349"/>
        <v>11.94130139</v>
      </c>
      <c r="T311" s="192">
        <f t="shared" si="349"/>
        <v>11.64428137</v>
      </c>
      <c r="U311" s="192">
        <f t="shared" si="349"/>
        <v>11.49544215</v>
      </c>
      <c r="V311" s="192">
        <f t="shared" si="349"/>
        <v>12.14895158</v>
      </c>
      <c r="W311" s="197">
        <f t="shared" si="349"/>
        <v>0.947780469</v>
      </c>
      <c r="X311" s="197">
        <f t="shared" si="349"/>
        <v>1.278666203</v>
      </c>
      <c r="Y311" s="13"/>
      <c r="Z311" s="192">
        <f t="shared" ref="Z311:AA311" si="350">AVERAGEIFS(Z$7:Z$300,$C$7:$C$300,"="&amp;$A311)</f>
        <v>56.35493812</v>
      </c>
      <c r="AA311" s="192">
        <f t="shared" si="350"/>
        <v>28.68786624</v>
      </c>
      <c r="AB311" s="192"/>
      <c r="AC311" s="192">
        <f t="shared" ref="AC311:BC311" si="351">AVERAGEIFS(AC$7:AC$300,$C$7:$C$300,"="&amp;$A311)</f>
        <v>4.99744186</v>
      </c>
      <c r="AD311" s="192">
        <f t="shared" si="351"/>
        <v>2.927435897</v>
      </c>
      <c r="AE311" s="192">
        <f t="shared" si="351"/>
        <v>2.248604651</v>
      </c>
      <c r="AF311" s="192">
        <f t="shared" si="351"/>
        <v>21.91095238</v>
      </c>
      <c r="AG311" s="192">
        <f t="shared" si="351"/>
        <v>27.64285714</v>
      </c>
      <c r="AH311" s="192">
        <f t="shared" si="351"/>
        <v>7.206976744</v>
      </c>
      <c r="AI311" s="192">
        <f t="shared" si="351"/>
        <v>14.465</v>
      </c>
      <c r="AJ311" s="192">
        <f t="shared" si="351"/>
        <v>8.4</v>
      </c>
      <c r="AK311" s="192">
        <f t="shared" si="351"/>
        <v>10.18261905</v>
      </c>
      <c r="AL311" s="198">
        <f t="shared" si="351"/>
        <v>20723.15953</v>
      </c>
      <c r="AM311" s="192">
        <f t="shared" si="351"/>
        <v>1.819285714</v>
      </c>
      <c r="AN311" s="207">
        <f t="shared" si="351"/>
        <v>2.677857143</v>
      </c>
      <c r="AO311" s="192">
        <f t="shared" si="351"/>
        <v>-14.88497858</v>
      </c>
      <c r="AP311" s="192">
        <f t="shared" si="351"/>
        <v>13.80288767</v>
      </c>
      <c r="AQ311" s="207">
        <f t="shared" si="351"/>
        <v>184.0935942</v>
      </c>
      <c r="AR311" s="192">
        <f t="shared" si="351"/>
        <v>2.115890116</v>
      </c>
      <c r="AS311" s="192">
        <f t="shared" si="351"/>
        <v>2.295634579</v>
      </c>
      <c r="AT311" s="192">
        <f t="shared" si="351"/>
        <v>2.469797869</v>
      </c>
      <c r="AU311" s="192">
        <f t="shared" si="351"/>
        <v>2.659243073</v>
      </c>
      <c r="AV311" s="192">
        <f t="shared" si="351"/>
        <v>2.865365831</v>
      </c>
      <c r="AW311" s="192">
        <f t="shared" si="351"/>
        <v>12.40593147</v>
      </c>
      <c r="AX311" s="207">
        <f t="shared" si="351"/>
        <v>13.42188266</v>
      </c>
      <c r="AY311" s="192">
        <f t="shared" si="351"/>
        <v>1.050697674</v>
      </c>
      <c r="AZ311" s="192">
        <f t="shared" si="351"/>
        <v>14.17488372</v>
      </c>
      <c r="BA311" s="192">
        <f t="shared" si="351"/>
        <v>-19.9455814</v>
      </c>
      <c r="BB311" s="192">
        <f t="shared" si="351"/>
        <v>-10.24116279</v>
      </c>
      <c r="BC311" s="207">
        <f t="shared" si="351"/>
        <v>-6.235581395</v>
      </c>
      <c r="BD311" s="192"/>
      <c r="BE311" s="21">
        <f t="shared" ref="BE311:BG311" si="352">AVERAGEIFS(BE$7:BE$300,$C$7:$C$300,"="&amp;$A311)</f>
        <v>2006.162791</v>
      </c>
      <c r="BF311" s="192">
        <f t="shared" si="352"/>
        <v>0.7209302326</v>
      </c>
      <c r="BG311" s="192">
        <f t="shared" si="352"/>
        <v>9.314285714</v>
      </c>
      <c r="BH311" s="15"/>
    </row>
    <row r="312" ht="12.75" customHeight="1">
      <c r="A312" s="15" t="s">
        <v>131</v>
      </c>
      <c r="B312" s="13">
        <f t="shared" si="319"/>
        <v>20</v>
      </c>
      <c r="C312" s="15"/>
      <c r="D312" s="15"/>
      <c r="E312" s="191">
        <f t="shared" si="320"/>
        <v>14.3</v>
      </c>
      <c r="F312" s="17"/>
      <c r="G312" s="15"/>
      <c r="H312" s="15"/>
      <c r="I312" s="206">
        <f t="shared" ref="I312:K312" si="353">AVERAGEIFS(I$7:I$300,$C$7:$C$300,"="&amp;$A312)</f>
        <v>111.143</v>
      </c>
      <c r="J312" s="192">
        <f t="shared" si="353"/>
        <v>2.541621443</v>
      </c>
      <c r="K312" s="194">
        <f t="shared" si="353"/>
        <v>0.68066</v>
      </c>
      <c r="L312" s="191"/>
      <c r="M312" s="192">
        <f t="shared" si="322"/>
        <v>2.72264</v>
      </c>
      <c r="N312" s="191"/>
      <c r="O312" s="194">
        <f t="shared" si="323"/>
        <v>0.606085</v>
      </c>
      <c r="P312" s="191"/>
      <c r="Q312" s="191"/>
      <c r="R312" s="192">
        <f t="shared" ref="R312:X312" si="354">AVERAGEIFS(R$7:R$300,$C$7:$C$300,"="&amp;$A312)</f>
        <v>10.78027351</v>
      </c>
      <c r="S312" s="192">
        <f t="shared" si="354"/>
        <v>13.39031102</v>
      </c>
      <c r="T312" s="192">
        <f t="shared" si="354"/>
        <v>15.17517667</v>
      </c>
      <c r="U312" s="192">
        <f t="shared" si="354"/>
        <v>14.26997273</v>
      </c>
      <c r="V312" s="192">
        <f t="shared" si="354"/>
        <v>15.1826927</v>
      </c>
      <c r="W312" s="197">
        <f t="shared" si="354"/>
        <v>0.8033716688</v>
      </c>
      <c r="X312" s="197">
        <f t="shared" si="354"/>
        <v>1.280192742</v>
      </c>
      <c r="Y312" s="13"/>
      <c r="Z312" s="192">
        <f t="shared" ref="Z312:AA312" si="355">AVERAGEIFS(Z$7:Z$300,$C$7:$C$300,"="&amp;$A312)</f>
        <v>59.93628579</v>
      </c>
      <c r="AA312" s="192">
        <f t="shared" si="355"/>
        <v>25.0013629</v>
      </c>
      <c r="AB312" s="192"/>
      <c r="AC312" s="192">
        <f t="shared" ref="AC312:BC312" si="356">AVERAGEIFS(AC$7:AC$300,$C$7:$C$300,"="&amp;$A312)</f>
        <v>4.415</v>
      </c>
      <c r="AD312" s="192">
        <f t="shared" si="356"/>
        <v>2.732631579</v>
      </c>
      <c r="AE312" s="192">
        <f t="shared" si="356"/>
        <v>5.0015</v>
      </c>
      <c r="AF312" s="192">
        <f t="shared" si="356"/>
        <v>7.785555556</v>
      </c>
      <c r="AG312" s="192">
        <f t="shared" si="356"/>
        <v>15.84210526</v>
      </c>
      <c r="AH312" s="192">
        <f t="shared" si="356"/>
        <v>48.57</v>
      </c>
      <c r="AI312" s="192">
        <f t="shared" si="356"/>
        <v>13.71052632</v>
      </c>
      <c r="AJ312" s="192">
        <f t="shared" si="356"/>
        <v>10.945</v>
      </c>
      <c r="AK312" s="192">
        <f t="shared" si="356"/>
        <v>10.49210526</v>
      </c>
      <c r="AL312" s="198">
        <f t="shared" si="356"/>
        <v>138328.851</v>
      </c>
      <c r="AM312" s="192">
        <f t="shared" si="356"/>
        <v>2.2535</v>
      </c>
      <c r="AN312" s="207">
        <f t="shared" si="356"/>
        <v>1.229444444</v>
      </c>
      <c r="AO312" s="192">
        <f t="shared" si="356"/>
        <v>-8.189768733</v>
      </c>
      <c r="AP312" s="192">
        <f t="shared" si="356"/>
        <v>16.81159417</v>
      </c>
      <c r="AQ312" s="207">
        <f t="shared" si="356"/>
        <v>178.2511517</v>
      </c>
      <c r="AR312" s="192">
        <f t="shared" si="356"/>
        <v>2.6281055</v>
      </c>
      <c r="AS312" s="192">
        <f t="shared" si="356"/>
        <v>2.862729093</v>
      </c>
      <c r="AT312" s="192">
        <f t="shared" si="356"/>
        <v>3.112244052</v>
      </c>
      <c r="AU312" s="192">
        <f t="shared" si="356"/>
        <v>3.384386854</v>
      </c>
      <c r="AV312" s="192">
        <f t="shared" si="356"/>
        <v>3.681262968</v>
      </c>
      <c r="AW312" s="192">
        <f t="shared" si="356"/>
        <v>15.66872847</v>
      </c>
      <c r="AX312" s="207">
        <f t="shared" si="356"/>
        <v>14.84356431</v>
      </c>
      <c r="AY312" s="192">
        <f t="shared" si="356"/>
        <v>1.1365</v>
      </c>
      <c r="AZ312" s="192">
        <f t="shared" si="356"/>
        <v>16.3915</v>
      </c>
      <c r="BA312" s="192">
        <f t="shared" si="356"/>
        <v>-20.001</v>
      </c>
      <c r="BB312" s="192">
        <f t="shared" si="356"/>
        <v>-10.757</v>
      </c>
      <c r="BC312" s="207">
        <f t="shared" si="356"/>
        <v>-6.3495</v>
      </c>
      <c r="BD312" s="192"/>
      <c r="BE312" s="21">
        <f t="shared" ref="BE312:BG312" si="357">AVERAGEIFS(BE$7:BE$300,$C$7:$C$300,"="&amp;$A312)</f>
        <v>2006.15</v>
      </c>
      <c r="BF312" s="192">
        <f t="shared" si="357"/>
        <v>0.65</v>
      </c>
      <c r="BG312" s="192">
        <f t="shared" si="357"/>
        <v>11.38421053</v>
      </c>
      <c r="BH312" s="15"/>
    </row>
    <row r="313" ht="12.75" customHeight="1">
      <c r="A313" s="15" t="s">
        <v>141</v>
      </c>
      <c r="B313" s="13">
        <f t="shared" si="319"/>
        <v>19</v>
      </c>
      <c r="C313" s="15"/>
      <c r="D313" s="15"/>
      <c r="E313" s="191">
        <f t="shared" si="320"/>
        <v>12.52631579</v>
      </c>
      <c r="F313" s="17"/>
      <c r="G313" s="15"/>
      <c r="H313" s="15"/>
      <c r="I313" s="206">
        <f t="shared" ref="I313:K313" si="358">AVERAGEIFS(I$7:I$300,$C$7:$C$300,"="&amp;$A313)</f>
        <v>86.74157895</v>
      </c>
      <c r="J313" s="192">
        <f t="shared" si="358"/>
        <v>2.732915898</v>
      </c>
      <c r="K313" s="194">
        <f t="shared" si="358"/>
        <v>0.4905263158</v>
      </c>
      <c r="L313" s="191"/>
      <c r="M313" s="192">
        <f t="shared" si="322"/>
        <v>1.88</v>
      </c>
      <c r="N313" s="191"/>
      <c r="O313" s="194">
        <f t="shared" si="323"/>
        <v>0.4610526316</v>
      </c>
      <c r="P313" s="191"/>
      <c r="Q313" s="191"/>
      <c r="R313" s="192">
        <f t="shared" ref="R313:X313" si="359">AVERAGEIFS(R$7:R$300,$C$7:$C$300,"="&amp;$A313)</f>
        <v>6.029363959</v>
      </c>
      <c r="S313" s="192">
        <f t="shared" si="359"/>
        <v>7.55019845</v>
      </c>
      <c r="T313" s="192">
        <f t="shared" si="359"/>
        <v>8.631693409</v>
      </c>
      <c r="U313" s="192">
        <f t="shared" si="359"/>
        <v>10.57654106</v>
      </c>
      <c r="V313" s="192">
        <f t="shared" si="359"/>
        <v>16.16167547</v>
      </c>
      <c r="W313" s="197">
        <f t="shared" si="359"/>
        <v>0.7163893422</v>
      </c>
      <c r="X313" s="197">
        <f t="shared" si="359"/>
        <v>5.859117065</v>
      </c>
      <c r="Y313" s="13"/>
      <c r="Z313" s="192">
        <f t="shared" ref="Z313:AA313" si="360">AVERAGEIFS(Z$7:Z$300,$C$7:$C$300,"="&amp;$A313)</f>
        <v>57.37535556</v>
      </c>
      <c r="AA313" s="192">
        <f t="shared" si="360"/>
        <v>27.84718633</v>
      </c>
      <c r="AB313" s="192"/>
      <c r="AC313" s="192">
        <f t="shared" ref="AC313:BC313" si="361">AVERAGEIFS(AC$7:AC$300,$C$7:$C$300,"="&amp;$A313)</f>
        <v>4.123684211</v>
      </c>
      <c r="AD313" s="192">
        <f t="shared" si="361"/>
        <v>4.003333333</v>
      </c>
      <c r="AE313" s="192">
        <f t="shared" si="361"/>
        <v>3.552631579</v>
      </c>
      <c r="AF313" s="192">
        <f t="shared" si="361"/>
        <v>2.86</v>
      </c>
      <c r="AG313" s="192">
        <f t="shared" si="361"/>
        <v>21.73888889</v>
      </c>
      <c r="AH313" s="192">
        <f t="shared" si="361"/>
        <v>70.27368421</v>
      </c>
      <c r="AI313" s="192">
        <f t="shared" si="361"/>
        <v>14.48235294</v>
      </c>
      <c r="AJ313" s="192">
        <f t="shared" si="361"/>
        <v>6.068947368</v>
      </c>
      <c r="AK313" s="192">
        <f t="shared" si="361"/>
        <v>9.16</v>
      </c>
      <c r="AL313" s="198">
        <f t="shared" si="361"/>
        <v>6365.420526</v>
      </c>
      <c r="AM313" s="192">
        <f t="shared" si="361"/>
        <v>0.9731578947</v>
      </c>
      <c r="AN313" s="207">
        <f t="shared" si="361"/>
        <v>0.9305555556</v>
      </c>
      <c r="AO313" s="192">
        <f t="shared" si="361"/>
        <v>-14.53772938</v>
      </c>
      <c r="AP313" s="192">
        <f t="shared" si="361"/>
        <v>13.30945696</v>
      </c>
      <c r="AQ313" s="207">
        <f t="shared" si="361"/>
        <v>69.92828375</v>
      </c>
      <c r="AR313" s="192">
        <f t="shared" si="361"/>
        <v>1.934263947</v>
      </c>
      <c r="AS313" s="192">
        <f t="shared" si="361"/>
        <v>2.068706079</v>
      </c>
      <c r="AT313" s="192">
        <f t="shared" si="361"/>
        <v>2.215109592</v>
      </c>
      <c r="AU313" s="192">
        <f t="shared" si="361"/>
        <v>2.373121321</v>
      </c>
      <c r="AV313" s="192">
        <f t="shared" si="361"/>
        <v>2.543732688</v>
      </c>
      <c r="AW313" s="192">
        <f t="shared" si="361"/>
        <v>11.13493363</v>
      </c>
      <c r="AX313" s="207">
        <f t="shared" si="361"/>
        <v>16.18121644</v>
      </c>
      <c r="AY313" s="192">
        <f t="shared" si="361"/>
        <v>1.168333333</v>
      </c>
      <c r="AZ313" s="192">
        <f t="shared" si="361"/>
        <v>9.974210526</v>
      </c>
      <c r="BA313" s="192">
        <f t="shared" si="361"/>
        <v>-24.80157895</v>
      </c>
      <c r="BB313" s="192">
        <f t="shared" si="361"/>
        <v>-13.84052632</v>
      </c>
      <c r="BC313" s="207">
        <f t="shared" si="361"/>
        <v>-11.55421053</v>
      </c>
      <c r="BD313" s="192"/>
      <c r="BE313" s="21">
        <f t="shared" ref="BE313:BG313" si="362">AVERAGEIFS(BE$7:BE$300,$C$7:$C$300,"="&amp;$A313)</f>
        <v>2007.947368</v>
      </c>
      <c r="BF313" s="192">
        <f t="shared" si="362"/>
        <v>0.4736842105</v>
      </c>
      <c r="BG313" s="192">
        <f t="shared" si="362"/>
        <v>7.166666667</v>
      </c>
      <c r="BH313" s="15"/>
    </row>
    <row r="314" ht="12.75" customHeight="1">
      <c r="A314" s="15" t="s">
        <v>272</v>
      </c>
      <c r="B314" s="13">
        <f t="shared" si="319"/>
        <v>22</v>
      </c>
      <c r="C314" s="15"/>
      <c r="D314" s="15"/>
      <c r="E314" s="191">
        <f t="shared" si="320"/>
        <v>11.81818182</v>
      </c>
      <c r="F314" s="17"/>
      <c r="G314" s="15"/>
      <c r="H314" s="15"/>
      <c r="I314" s="206">
        <f t="shared" ref="I314:K314" si="363">AVERAGEIFS(I$7:I$300,$C$7:$C$300,"="&amp;$A314)</f>
        <v>75.90363636</v>
      </c>
      <c r="J314" s="192">
        <f t="shared" si="363"/>
        <v>5.012923999</v>
      </c>
      <c r="K314" s="194">
        <f t="shared" si="363"/>
        <v>0.7413181818</v>
      </c>
      <c r="L314" s="191"/>
      <c r="M314" s="192">
        <f t="shared" si="322"/>
        <v>3.148</v>
      </c>
      <c r="N314" s="191"/>
      <c r="O314" s="194">
        <f t="shared" si="323"/>
        <v>0.7117916818</v>
      </c>
      <c r="P314" s="191"/>
      <c r="Q314" s="191"/>
      <c r="R314" s="192">
        <f t="shared" ref="R314:X314" si="364">AVERAGEIFS(R$7:R$300,$C$7:$C$300,"="&amp;$A314)</f>
        <v>4.148587515</v>
      </c>
      <c r="S314" s="192">
        <f t="shared" si="364"/>
        <v>5.796623342</v>
      </c>
      <c r="T314" s="192">
        <f t="shared" si="364"/>
        <v>7.955766268</v>
      </c>
      <c r="U314" s="192">
        <f t="shared" si="364"/>
        <v>9.464559182</v>
      </c>
      <c r="V314" s="192">
        <f t="shared" si="364"/>
        <v>10.64821072</v>
      </c>
      <c r="W314" s="197">
        <f t="shared" si="364"/>
        <v>0.845105512</v>
      </c>
      <c r="X314" s="197">
        <f t="shared" si="364"/>
        <v>1.049463881</v>
      </c>
      <c r="Y314" s="13"/>
      <c r="Z314" s="192">
        <f t="shared" ref="Z314:AA314" si="365">AVERAGEIFS(Z$7:Z$300,$C$7:$C$300,"="&amp;$A314)</f>
        <v>174.0780933</v>
      </c>
      <c r="AA314" s="192">
        <f t="shared" si="365"/>
        <v>36.91418884</v>
      </c>
      <c r="AB314" s="192"/>
      <c r="AC314" s="192">
        <f t="shared" ref="AC314:BC314" si="366">AVERAGEIFS(AC$7:AC$300,$C$7:$C$300,"="&amp;$A314)</f>
        <v>2.245</v>
      </c>
      <c r="AD314" s="192">
        <f t="shared" si="366"/>
        <v>35.54190476</v>
      </c>
      <c r="AE314" s="192">
        <f t="shared" si="366"/>
        <v>8.261818182</v>
      </c>
      <c r="AF314" s="192">
        <f t="shared" si="366"/>
        <v>7.73</v>
      </c>
      <c r="AG314" s="192">
        <f t="shared" si="366"/>
        <v>11.025</v>
      </c>
      <c r="AH314" s="192">
        <f t="shared" si="366"/>
        <v>30.73181818</v>
      </c>
      <c r="AI314" s="192">
        <f t="shared" si="366"/>
        <v>0.5763636364</v>
      </c>
      <c r="AJ314" s="192">
        <f t="shared" si="366"/>
        <v>18.69090909</v>
      </c>
      <c r="AK314" s="192">
        <f t="shared" si="366"/>
        <v>8.645714286</v>
      </c>
      <c r="AL314" s="198">
        <f t="shared" si="366"/>
        <v>14168.63636</v>
      </c>
      <c r="AM314" s="192">
        <f t="shared" si="366"/>
        <v>0.8859090909</v>
      </c>
      <c r="AN314" s="207">
        <f t="shared" si="366"/>
        <v>5.253636364</v>
      </c>
      <c r="AO314" s="192">
        <f t="shared" si="366"/>
        <v>-22.43670566</v>
      </c>
      <c r="AP314" s="192">
        <f t="shared" si="366"/>
        <v>14.47748318</v>
      </c>
      <c r="AQ314" s="207">
        <f t="shared" si="366"/>
        <v>185.1962833</v>
      </c>
      <c r="AR314" s="192">
        <f t="shared" si="366"/>
        <v>3.214780511</v>
      </c>
      <c r="AS314" s="192">
        <f t="shared" si="366"/>
        <v>3.452998231</v>
      </c>
      <c r="AT314" s="192">
        <f t="shared" si="366"/>
        <v>3.693276114</v>
      </c>
      <c r="AU314" s="192">
        <f t="shared" si="366"/>
        <v>3.953601997</v>
      </c>
      <c r="AV314" s="192">
        <f t="shared" si="366"/>
        <v>4.23573433</v>
      </c>
      <c r="AW314" s="192">
        <f t="shared" si="366"/>
        <v>18.55039118</v>
      </c>
      <c r="AX314" s="207">
        <f t="shared" si="366"/>
        <v>29.50302167</v>
      </c>
      <c r="AY314" s="192">
        <f t="shared" si="366"/>
        <v>0.6072727273</v>
      </c>
      <c r="AZ314" s="192">
        <f t="shared" si="366"/>
        <v>12.28181818</v>
      </c>
      <c r="BA314" s="192">
        <f t="shared" si="366"/>
        <v>-17.62</v>
      </c>
      <c r="BB314" s="192">
        <f t="shared" si="366"/>
        <v>-5.757272727</v>
      </c>
      <c r="BC314" s="207">
        <f t="shared" si="366"/>
        <v>-5.935454545</v>
      </c>
      <c r="BD314" s="192"/>
      <c r="BE314" s="21">
        <f t="shared" ref="BE314:BG314" si="367">AVERAGEIFS(BE$7:BE$300,$C$7:$C$300,"="&amp;$A314)</f>
        <v>2008.909091</v>
      </c>
      <c r="BF314" s="192">
        <f t="shared" si="367"/>
        <v>0.2727272727</v>
      </c>
      <c r="BG314" s="192">
        <f t="shared" si="367"/>
        <v>3.27</v>
      </c>
      <c r="BH314" s="15"/>
    </row>
    <row r="315" ht="12.75" customHeight="1">
      <c r="A315" s="15" t="s">
        <v>158</v>
      </c>
      <c r="B315" s="13">
        <f t="shared" si="319"/>
        <v>30</v>
      </c>
      <c r="C315" s="15"/>
      <c r="D315" s="15"/>
      <c r="E315" s="191">
        <f t="shared" si="320"/>
        <v>15.93333333</v>
      </c>
      <c r="F315" s="17"/>
      <c r="G315" s="15"/>
      <c r="H315" s="15"/>
      <c r="I315" s="206">
        <f t="shared" ref="I315:K315" si="368">AVERAGEIFS(I$7:I$300,$C$7:$C$300,"="&amp;$A315)</f>
        <v>65.685</v>
      </c>
      <c r="J315" s="192">
        <f t="shared" si="368"/>
        <v>3.409366222</v>
      </c>
      <c r="K315" s="194">
        <f t="shared" si="368"/>
        <v>0.53459</v>
      </c>
      <c r="L315" s="191"/>
      <c r="M315" s="192">
        <f t="shared" si="322"/>
        <v>2.13836</v>
      </c>
      <c r="N315" s="191"/>
      <c r="O315" s="194">
        <f t="shared" si="323"/>
        <v>0.5077766667</v>
      </c>
      <c r="P315" s="191"/>
      <c r="Q315" s="191"/>
      <c r="R315" s="192">
        <f t="shared" ref="R315:X315" si="369">AVERAGEIFS(R$7:R$300,$C$7:$C$300,"="&amp;$A315)</f>
        <v>5.318702872</v>
      </c>
      <c r="S315" s="192">
        <f t="shared" si="369"/>
        <v>6.027193373</v>
      </c>
      <c r="T315" s="192">
        <f t="shared" si="369"/>
        <v>6.364257873</v>
      </c>
      <c r="U315" s="192">
        <f t="shared" si="369"/>
        <v>6.619468933</v>
      </c>
      <c r="V315" s="192">
        <f t="shared" si="369"/>
        <v>6.39937286</v>
      </c>
      <c r="W315" s="197">
        <f t="shared" si="369"/>
        <v>1.103358668</v>
      </c>
      <c r="X315" s="197">
        <f t="shared" si="369"/>
        <v>2.046604235</v>
      </c>
      <c r="Y315" s="13"/>
      <c r="Z315" s="192">
        <f t="shared" ref="Z315:AA315" si="370">AVERAGEIFS(Z$7:Z$300,$C$7:$C$300,"="&amp;$A315)</f>
        <v>113.6038348</v>
      </c>
      <c r="AA315" s="192">
        <f t="shared" si="370"/>
        <v>32.04488561</v>
      </c>
      <c r="AB315" s="192"/>
      <c r="AC315" s="192">
        <f t="shared" ref="AC315:BC315" si="371">AVERAGEIFS(AC$7:AC$300,$C$7:$C$300,"="&amp;$A315)</f>
        <v>2.771</v>
      </c>
      <c r="AD315" s="192">
        <f t="shared" si="371"/>
        <v>6.714814815</v>
      </c>
      <c r="AE315" s="192">
        <f t="shared" si="371"/>
        <v>3.040333333</v>
      </c>
      <c r="AF315" s="192">
        <f t="shared" si="371"/>
        <v>2.196333333</v>
      </c>
      <c r="AG315" s="192">
        <f t="shared" si="371"/>
        <v>9.803571429</v>
      </c>
      <c r="AH315" s="192">
        <f t="shared" si="371"/>
        <v>52.80344828</v>
      </c>
      <c r="AI315" s="192">
        <f t="shared" si="371"/>
        <v>9.984482759</v>
      </c>
      <c r="AJ315" s="192">
        <f t="shared" si="371"/>
        <v>-0.365</v>
      </c>
      <c r="AK315" s="192">
        <f t="shared" si="371"/>
        <v>5.401071429</v>
      </c>
      <c r="AL315" s="198">
        <f t="shared" si="371"/>
        <v>19577.87733</v>
      </c>
      <c r="AM315" s="192">
        <f t="shared" si="371"/>
        <v>1.992413793</v>
      </c>
      <c r="AN315" s="207">
        <f t="shared" si="371"/>
        <v>1.347241379</v>
      </c>
      <c r="AO315" s="192">
        <f t="shared" si="371"/>
        <v>-22.22370553</v>
      </c>
      <c r="AP315" s="192">
        <f t="shared" si="371"/>
        <v>10.02883516</v>
      </c>
      <c r="AQ315" s="207">
        <f t="shared" si="371"/>
        <v>63.08362804</v>
      </c>
      <c r="AR315" s="192">
        <f t="shared" si="371"/>
        <v>2.163872207</v>
      </c>
      <c r="AS315" s="192">
        <f t="shared" si="371"/>
        <v>2.296764279</v>
      </c>
      <c r="AT315" s="192">
        <f t="shared" si="371"/>
        <v>2.421864254</v>
      </c>
      <c r="AU315" s="192">
        <f t="shared" si="371"/>
        <v>2.554799508</v>
      </c>
      <c r="AV315" s="192">
        <f t="shared" si="371"/>
        <v>2.696110017</v>
      </c>
      <c r="AW315" s="192">
        <f t="shared" si="371"/>
        <v>12.13341027</v>
      </c>
      <c r="AX315" s="207">
        <f t="shared" si="371"/>
        <v>19.24808492</v>
      </c>
      <c r="AY315" s="192">
        <f t="shared" si="371"/>
        <v>0.2872413793</v>
      </c>
      <c r="AZ315" s="192">
        <f t="shared" si="371"/>
        <v>11.893</v>
      </c>
      <c r="BA315" s="192">
        <f t="shared" si="371"/>
        <v>-15.916</v>
      </c>
      <c r="BB315" s="192">
        <f t="shared" si="371"/>
        <v>-8.7</v>
      </c>
      <c r="BC315" s="207">
        <f t="shared" si="371"/>
        <v>-4.502333333</v>
      </c>
      <c r="BD315" s="192"/>
      <c r="BE315" s="21">
        <f t="shared" ref="BE315:BG315" si="372">AVERAGEIFS(BE$7:BE$300,$C$7:$C$300,"="&amp;$A315)</f>
        <v>2004.7</v>
      </c>
      <c r="BF315" s="192">
        <f t="shared" si="372"/>
        <v>1.033333333</v>
      </c>
      <c r="BG315" s="192">
        <f t="shared" si="372"/>
        <v>2.896428571</v>
      </c>
      <c r="BH315" s="15"/>
    </row>
    <row r="316" ht="12.75" customHeight="1">
      <c r="A316" s="15"/>
      <c r="B316" s="13"/>
      <c r="C316" s="15"/>
      <c r="D316" s="15"/>
      <c r="E316" s="17"/>
      <c r="F316" s="17"/>
      <c r="G316" s="15"/>
      <c r="H316" s="15"/>
      <c r="I316" s="13"/>
      <c r="J316" s="15"/>
      <c r="K316" s="202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49"/>
      <c r="AA316" s="15"/>
      <c r="AB316" s="15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08"/>
      <c r="AO316" s="15"/>
      <c r="AP316" s="15"/>
      <c r="AQ316" s="15"/>
      <c r="AR316" s="209"/>
      <c r="AS316" s="210"/>
      <c r="AT316" s="210"/>
      <c r="AU316" s="210"/>
      <c r="AV316" s="210"/>
      <c r="AW316" s="210"/>
      <c r="AX316" s="210"/>
      <c r="AY316" s="49"/>
      <c r="AZ316" s="15"/>
      <c r="BA316" s="15"/>
      <c r="BB316" s="15"/>
      <c r="BC316" s="13"/>
      <c r="BD316" s="17"/>
      <c r="BE316" s="17"/>
      <c r="BF316" s="17"/>
      <c r="BG316" s="15"/>
      <c r="BH316" s="15"/>
    </row>
    <row r="317" ht="12.75" customHeight="1">
      <c r="A317" s="15"/>
      <c r="B317" s="13"/>
      <c r="C317" s="15"/>
      <c r="D317" s="15"/>
      <c r="E317" s="17"/>
      <c r="F317" s="17"/>
      <c r="G317" s="15"/>
      <c r="H317" s="15"/>
      <c r="I317" s="211"/>
      <c r="J317" s="212"/>
      <c r="K317" s="202"/>
      <c r="L317" s="212"/>
      <c r="M317" s="212"/>
      <c r="N317" s="212"/>
      <c r="O317" s="212"/>
      <c r="P317" s="212"/>
      <c r="Q317" s="212"/>
      <c r="R317" s="212"/>
      <c r="S317" s="212"/>
      <c r="T317" s="212"/>
      <c r="U317" s="212"/>
      <c r="V317" s="212"/>
      <c r="W317" s="212"/>
      <c r="X317" s="212"/>
      <c r="Y317" s="15"/>
      <c r="Z317" s="49"/>
      <c r="AA317" s="15"/>
      <c r="AB317" s="15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49"/>
      <c r="AP317" s="15"/>
      <c r="AQ317" s="15"/>
      <c r="AR317" s="209"/>
      <c r="AS317" s="210"/>
      <c r="AT317" s="210"/>
      <c r="AU317" s="210"/>
      <c r="AV317" s="210"/>
      <c r="AW317" s="210"/>
      <c r="AX317" s="210"/>
      <c r="AY317" s="49"/>
      <c r="AZ317" s="15"/>
      <c r="BA317" s="15"/>
      <c r="BB317" s="15"/>
      <c r="BC317" s="15"/>
      <c r="BD317" s="42"/>
      <c r="BE317" s="17"/>
      <c r="BF317" s="17"/>
      <c r="BG317" s="15"/>
      <c r="BH317" s="15"/>
    </row>
    <row r="318" ht="12.75" customHeight="1">
      <c r="A318" s="15"/>
      <c r="B318" s="13"/>
      <c r="C318" s="15"/>
      <c r="D318" s="15"/>
      <c r="E318" s="17"/>
      <c r="F318" s="17"/>
      <c r="G318" s="15"/>
      <c r="H318" s="15"/>
      <c r="I318" s="211"/>
      <c r="J318" s="212"/>
      <c r="K318" s="202"/>
      <c r="L318" s="212"/>
      <c r="M318" s="212"/>
      <c r="N318" s="212"/>
      <c r="O318" s="212"/>
      <c r="P318" s="212"/>
      <c r="Q318" s="212"/>
      <c r="R318" s="212"/>
      <c r="S318" s="212"/>
      <c r="T318" s="212"/>
      <c r="U318" s="212"/>
      <c r="V318" s="212"/>
      <c r="W318" s="212"/>
      <c r="X318" s="212"/>
      <c r="Y318" s="15"/>
      <c r="Z318" s="49"/>
      <c r="AA318" s="15"/>
      <c r="AB318" s="15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49"/>
      <c r="AP318" s="15"/>
      <c r="AQ318" s="15"/>
      <c r="AR318" s="209"/>
      <c r="AS318" s="210"/>
      <c r="AT318" s="210"/>
      <c r="AU318" s="210"/>
      <c r="AV318" s="210"/>
      <c r="AW318" s="210"/>
      <c r="AX318" s="210"/>
      <c r="AY318" s="49"/>
      <c r="AZ318" s="15"/>
      <c r="BA318" s="15"/>
      <c r="BB318" s="15"/>
      <c r="BC318" s="15"/>
      <c r="BD318" s="42"/>
      <c r="BE318" s="17"/>
      <c r="BF318" s="17"/>
      <c r="BG318" s="15"/>
      <c r="BH318" s="15"/>
    </row>
    <row r="319" ht="12.75" customHeight="1">
      <c r="A319" s="15"/>
      <c r="B319" s="13"/>
      <c r="C319" s="15"/>
      <c r="D319" s="15"/>
      <c r="E319" s="17"/>
      <c r="F319" s="17"/>
      <c r="G319" s="15"/>
      <c r="H319" s="15"/>
      <c r="I319" s="15"/>
      <c r="J319" s="49"/>
      <c r="K319" s="213"/>
      <c r="L319" s="21"/>
      <c r="M319" s="17"/>
      <c r="N319" s="17"/>
      <c r="O319" s="15"/>
      <c r="P319" s="15"/>
      <c r="Q319" s="15"/>
      <c r="R319" s="17"/>
      <c r="S319" s="26"/>
      <c r="T319" s="26"/>
      <c r="U319" s="26"/>
      <c r="V319" s="26"/>
      <c r="W319" s="26"/>
      <c r="X319" s="26"/>
      <c r="Y319" s="15"/>
      <c r="Z319" s="49"/>
      <c r="AA319" s="15"/>
      <c r="AB319" s="15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49"/>
      <c r="AP319" s="15"/>
      <c r="AQ319" s="15"/>
      <c r="AR319" s="209"/>
      <c r="AS319" s="210"/>
      <c r="AT319" s="210"/>
      <c r="AU319" s="210"/>
      <c r="AV319" s="210"/>
      <c r="AW319" s="210"/>
      <c r="AX319" s="210"/>
      <c r="AY319" s="49"/>
      <c r="AZ319" s="15"/>
      <c r="BA319" s="15"/>
      <c r="BB319" s="15"/>
      <c r="BC319" s="15"/>
      <c r="BD319" s="42"/>
      <c r="BE319" s="17"/>
      <c r="BF319" s="17"/>
      <c r="BG319" s="15"/>
      <c r="BH319" s="15"/>
    </row>
    <row r="320" ht="12.75" customHeight="1">
      <c r="A320" s="15"/>
      <c r="B320" s="13"/>
      <c r="C320" s="15"/>
      <c r="D320" s="15"/>
      <c r="E320" s="17"/>
      <c r="F320" s="17"/>
      <c r="G320" s="15"/>
      <c r="H320" s="15"/>
      <c r="I320" s="15"/>
      <c r="J320" s="49"/>
      <c r="K320" s="214"/>
      <c r="L320" s="21"/>
      <c r="M320" s="17"/>
      <c r="N320" s="17"/>
      <c r="O320" s="15"/>
      <c r="P320" s="15"/>
      <c r="Q320" s="15"/>
      <c r="R320" s="17"/>
      <c r="S320" s="26"/>
      <c r="T320" s="26"/>
      <c r="U320" s="26"/>
      <c r="V320" s="26"/>
      <c r="W320" s="26"/>
      <c r="X320" s="26"/>
      <c r="Y320" s="15"/>
      <c r="Z320" s="49"/>
      <c r="AA320" s="15"/>
      <c r="AB320" s="15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49"/>
      <c r="AP320" s="15"/>
      <c r="AQ320" s="15"/>
      <c r="AR320" s="209"/>
      <c r="AS320" s="210"/>
      <c r="AT320" s="210"/>
      <c r="AU320" s="210"/>
      <c r="AV320" s="210"/>
      <c r="AW320" s="210"/>
      <c r="AX320" s="210"/>
      <c r="AY320" s="49"/>
      <c r="AZ320" s="15"/>
      <c r="BA320" s="15"/>
      <c r="BB320" s="15"/>
      <c r="BC320" s="15"/>
      <c r="BD320" s="42"/>
      <c r="BE320" s="17"/>
      <c r="BF320" s="17"/>
      <c r="BG320" s="15"/>
      <c r="BH320" s="15"/>
    </row>
    <row r="321" ht="12.75" customHeight="1">
      <c r="A321" s="15"/>
      <c r="B321" s="13"/>
      <c r="C321" s="15"/>
      <c r="D321" s="15"/>
      <c r="E321" s="17"/>
      <c r="F321" s="17"/>
      <c r="G321" s="15"/>
      <c r="H321" s="15"/>
      <c r="I321" s="15"/>
      <c r="J321" s="49"/>
      <c r="K321" s="214"/>
      <c r="L321" s="21"/>
      <c r="M321" s="17"/>
      <c r="N321" s="17"/>
      <c r="O321" s="15"/>
      <c r="P321" s="15"/>
      <c r="Q321" s="15"/>
      <c r="R321" s="17"/>
      <c r="S321" s="26"/>
      <c r="T321" s="26"/>
      <c r="U321" s="26"/>
      <c r="V321" s="26"/>
      <c r="W321" s="26"/>
      <c r="X321" s="26"/>
      <c r="Y321" s="15"/>
      <c r="Z321" s="49"/>
      <c r="AA321" s="15"/>
      <c r="AB321" s="15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49"/>
      <c r="AP321" s="15"/>
      <c r="AQ321" s="15"/>
      <c r="AR321" s="209"/>
      <c r="AS321" s="210"/>
      <c r="AT321" s="210"/>
      <c r="AU321" s="210"/>
      <c r="AV321" s="210"/>
      <c r="AW321" s="210"/>
      <c r="AX321" s="210"/>
      <c r="AY321" s="49"/>
      <c r="AZ321" s="15"/>
      <c r="BA321" s="15"/>
      <c r="BB321" s="15"/>
      <c r="BC321" s="15"/>
      <c r="BD321" s="42"/>
      <c r="BE321" s="17"/>
      <c r="BF321" s="17"/>
      <c r="BG321" s="15"/>
      <c r="BH321" s="15"/>
    </row>
    <row r="322" ht="12.75" customHeight="1">
      <c r="A322" s="15"/>
      <c r="B322" s="13"/>
      <c r="C322" s="15"/>
      <c r="D322" s="15"/>
      <c r="E322" s="17"/>
      <c r="F322" s="17"/>
      <c r="G322" s="15"/>
      <c r="H322" s="15"/>
      <c r="I322" s="15"/>
      <c r="J322" s="49"/>
      <c r="K322" s="214"/>
      <c r="L322" s="21"/>
      <c r="M322" s="17"/>
      <c r="N322" s="17"/>
      <c r="O322" s="15"/>
      <c r="P322" s="15"/>
      <c r="Q322" s="15"/>
      <c r="R322" s="17"/>
      <c r="S322" s="26"/>
      <c r="T322" s="26"/>
      <c r="U322" s="26"/>
      <c r="V322" s="26"/>
      <c r="W322" s="26"/>
      <c r="X322" s="26"/>
      <c r="Y322" s="15"/>
      <c r="Z322" s="49"/>
      <c r="AA322" s="15"/>
      <c r="AB322" s="15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49"/>
      <c r="AP322" s="15"/>
      <c r="AQ322" s="15"/>
      <c r="AR322" s="209"/>
      <c r="AS322" s="210"/>
      <c r="AT322" s="210"/>
      <c r="AU322" s="210"/>
      <c r="AV322" s="210"/>
      <c r="AW322" s="210"/>
      <c r="AX322" s="210"/>
      <c r="AY322" s="49"/>
      <c r="AZ322" s="15"/>
      <c r="BA322" s="15"/>
      <c r="BB322" s="15"/>
      <c r="BC322" s="15"/>
      <c r="BD322" s="42"/>
      <c r="BE322" s="17"/>
      <c r="BF322" s="17"/>
      <c r="BG322" s="15"/>
      <c r="BH322" s="15"/>
    </row>
    <row r="323" ht="12.75" customHeight="1">
      <c r="A323" s="15"/>
      <c r="B323" s="13"/>
      <c r="C323" s="15"/>
      <c r="D323" s="15"/>
      <c r="E323" s="17"/>
      <c r="F323" s="17"/>
      <c r="G323" s="15"/>
      <c r="H323" s="15"/>
      <c r="I323" s="15"/>
      <c r="J323" s="49"/>
      <c r="K323" s="214"/>
      <c r="L323" s="21"/>
      <c r="M323" s="17"/>
      <c r="N323" s="17"/>
      <c r="O323" s="15"/>
      <c r="P323" s="15"/>
      <c r="Q323" s="15"/>
      <c r="R323" s="17"/>
      <c r="S323" s="26"/>
      <c r="T323" s="26"/>
      <c r="U323" s="26"/>
      <c r="V323" s="26"/>
      <c r="W323" s="26"/>
      <c r="X323" s="26"/>
      <c r="Y323" s="15"/>
      <c r="Z323" s="49"/>
      <c r="AA323" s="15"/>
      <c r="AB323" s="15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49"/>
      <c r="AP323" s="15"/>
      <c r="AQ323" s="15"/>
      <c r="AR323" s="209"/>
      <c r="AS323" s="210"/>
      <c r="AT323" s="210"/>
      <c r="AU323" s="210"/>
      <c r="AV323" s="210"/>
      <c r="AW323" s="210"/>
      <c r="AX323" s="210"/>
      <c r="AY323" s="49"/>
      <c r="AZ323" s="15"/>
      <c r="BA323" s="15"/>
      <c r="BB323" s="15"/>
      <c r="BC323" s="15"/>
      <c r="BD323" s="42"/>
      <c r="BE323" s="17"/>
      <c r="BF323" s="17"/>
      <c r="BG323" s="15"/>
      <c r="BH323" s="15"/>
    </row>
    <row r="324" ht="12.75" customHeight="1">
      <c r="A324" s="15"/>
      <c r="B324" s="13"/>
      <c r="C324" s="15"/>
      <c r="D324" s="15"/>
      <c r="E324" s="17"/>
      <c r="F324" s="17"/>
      <c r="G324" s="15"/>
      <c r="H324" s="15"/>
      <c r="I324" s="15"/>
      <c r="J324" s="49"/>
      <c r="K324" s="15"/>
      <c r="L324" s="21"/>
      <c r="M324" s="17"/>
      <c r="N324" s="17"/>
      <c r="O324" s="15"/>
      <c r="P324" s="15"/>
      <c r="Q324" s="15"/>
      <c r="R324" s="17"/>
      <c r="S324" s="26"/>
      <c r="T324" s="26"/>
      <c r="U324" s="26"/>
      <c r="V324" s="26"/>
      <c r="W324" s="26"/>
      <c r="X324" s="26"/>
      <c r="Y324" s="15"/>
      <c r="Z324" s="49"/>
      <c r="AA324" s="15"/>
      <c r="AB324" s="15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49"/>
      <c r="AP324" s="15"/>
      <c r="AQ324" s="15"/>
      <c r="AR324" s="209"/>
      <c r="AS324" s="210"/>
      <c r="AT324" s="210"/>
      <c r="AU324" s="210"/>
      <c r="AV324" s="210"/>
      <c r="AW324" s="210"/>
      <c r="AX324" s="210"/>
      <c r="AY324" s="49"/>
      <c r="AZ324" s="15"/>
      <c r="BA324" s="15"/>
      <c r="BB324" s="15"/>
      <c r="BC324" s="15"/>
      <c r="BD324" s="42"/>
      <c r="BE324" s="17"/>
      <c r="BF324" s="17"/>
      <c r="BG324" s="15"/>
      <c r="BH324" s="15"/>
    </row>
    <row r="325" ht="12.75" customHeight="1">
      <c r="A325" s="15"/>
      <c r="B325" s="13"/>
      <c r="C325" s="15"/>
      <c r="D325" s="15"/>
      <c r="E325" s="17"/>
      <c r="F325" s="17"/>
      <c r="G325" s="15"/>
      <c r="H325" s="15"/>
      <c r="I325" s="15"/>
      <c r="J325" s="49"/>
      <c r="K325" s="15"/>
      <c r="L325" s="21"/>
      <c r="M325" s="17"/>
      <c r="N325" s="17"/>
      <c r="O325" s="15"/>
      <c r="P325" s="15"/>
      <c r="Q325" s="15"/>
      <c r="R325" s="17"/>
      <c r="S325" s="26"/>
      <c r="T325" s="26"/>
      <c r="U325" s="26"/>
      <c r="V325" s="26"/>
      <c r="W325" s="26"/>
      <c r="X325" s="26"/>
      <c r="Y325" s="15"/>
      <c r="Z325" s="49"/>
      <c r="AA325" s="15"/>
      <c r="AB325" s="15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49"/>
      <c r="AP325" s="15"/>
      <c r="AQ325" s="15"/>
      <c r="AR325" s="209"/>
      <c r="AS325" s="210"/>
      <c r="AT325" s="210"/>
      <c r="AU325" s="210"/>
      <c r="AV325" s="210"/>
      <c r="AW325" s="210"/>
      <c r="AX325" s="210"/>
      <c r="AY325" s="49"/>
      <c r="AZ325" s="15"/>
      <c r="BA325" s="15"/>
      <c r="BB325" s="15"/>
      <c r="BC325" s="15"/>
      <c r="BD325" s="42"/>
      <c r="BE325" s="17"/>
      <c r="BF325" s="17"/>
      <c r="BG325" s="15"/>
      <c r="BH325" s="15"/>
    </row>
    <row r="326" ht="12.75" customHeight="1">
      <c r="A326" s="15"/>
      <c r="B326" s="13"/>
      <c r="C326" s="15"/>
      <c r="D326" s="15"/>
      <c r="E326" s="17"/>
      <c r="F326" s="17"/>
      <c r="G326" s="15"/>
      <c r="H326" s="15"/>
      <c r="I326" s="15"/>
      <c r="J326" s="49"/>
      <c r="K326" s="15"/>
      <c r="L326" s="21"/>
      <c r="M326" s="17"/>
      <c r="N326" s="17"/>
      <c r="O326" s="15"/>
      <c r="P326" s="15"/>
      <c r="Q326" s="15"/>
      <c r="R326" s="17"/>
      <c r="S326" s="26"/>
      <c r="T326" s="26"/>
      <c r="U326" s="26"/>
      <c r="V326" s="26"/>
      <c r="W326" s="26"/>
      <c r="X326" s="26"/>
      <c r="Y326" s="15"/>
      <c r="Z326" s="49"/>
      <c r="AA326" s="15"/>
      <c r="AB326" s="15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49"/>
      <c r="AP326" s="15"/>
      <c r="AQ326" s="15"/>
      <c r="AR326" s="209"/>
      <c r="AS326" s="210"/>
      <c r="AT326" s="210"/>
      <c r="AU326" s="210"/>
      <c r="AV326" s="210"/>
      <c r="AW326" s="210"/>
      <c r="AX326" s="210"/>
      <c r="AY326" s="49"/>
      <c r="AZ326" s="15"/>
      <c r="BA326" s="15"/>
      <c r="BB326" s="15"/>
      <c r="BC326" s="15"/>
      <c r="BD326" s="42"/>
      <c r="BE326" s="17"/>
      <c r="BF326" s="17"/>
      <c r="BG326" s="15"/>
      <c r="BH326" s="15"/>
    </row>
    <row r="327" ht="12.75" customHeight="1">
      <c r="A327" s="15"/>
      <c r="B327" s="13"/>
      <c r="C327" s="15"/>
      <c r="D327" s="15"/>
      <c r="E327" s="17"/>
      <c r="F327" s="17"/>
      <c r="G327" s="15"/>
      <c r="H327" s="15"/>
      <c r="I327" s="15"/>
      <c r="J327" s="49"/>
      <c r="K327" s="15"/>
      <c r="L327" s="21"/>
      <c r="M327" s="17"/>
      <c r="N327" s="17"/>
      <c r="O327" s="15"/>
      <c r="P327" s="15"/>
      <c r="Q327" s="15"/>
      <c r="R327" s="17"/>
      <c r="S327" s="26"/>
      <c r="T327" s="26"/>
      <c r="U327" s="26"/>
      <c r="V327" s="26"/>
      <c r="W327" s="26"/>
      <c r="X327" s="26"/>
      <c r="Y327" s="15"/>
      <c r="Z327" s="49"/>
      <c r="AA327" s="15"/>
      <c r="AB327" s="15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49"/>
      <c r="AP327" s="15"/>
      <c r="AQ327" s="15"/>
      <c r="AR327" s="209"/>
      <c r="AS327" s="210"/>
      <c r="AT327" s="210"/>
      <c r="AU327" s="210"/>
      <c r="AV327" s="210"/>
      <c r="AW327" s="210"/>
      <c r="AX327" s="210"/>
      <c r="AY327" s="49"/>
      <c r="AZ327" s="15"/>
      <c r="BA327" s="15"/>
      <c r="BB327" s="15"/>
      <c r="BC327" s="15"/>
      <c r="BD327" s="42"/>
      <c r="BE327" s="17"/>
      <c r="BF327" s="17"/>
      <c r="BG327" s="15"/>
      <c r="BH327" s="15"/>
    </row>
    <row r="328" ht="12.75" customHeight="1">
      <c r="A328" s="15"/>
      <c r="B328" s="13"/>
      <c r="C328" s="15"/>
      <c r="D328" s="15"/>
      <c r="E328" s="17"/>
      <c r="F328" s="17"/>
      <c r="G328" s="15"/>
      <c r="H328" s="15"/>
      <c r="I328" s="15"/>
      <c r="J328" s="49"/>
      <c r="K328" s="15"/>
      <c r="L328" s="21"/>
      <c r="M328" s="17"/>
      <c r="N328" s="17"/>
      <c r="O328" s="15"/>
      <c r="P328" s="15"/>
      <c r="Q328" s="15"/>
      <c r="R328" s="17"/>
      <c r="S328" s="26"/>
      <c r="T328" s="26"/>
      <c r="U328" s="26"/>
      <c r="V328" s="26"/>
      <c r="W328" s="26"/>
      <c r="X328" s="26"/>
      <c r="Y328" s="15"/>
      <c r="Z328" s="49"/>
      <c r="AA328" s="15"/>
      <c r="AB328" s="15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49"/>
      <c r="AP328" s="15"/>
      <c r="AQ328" s="15"/>
      <c r="AR328" s="209"/>
      <c r="AS328" s="210"/>
      <c r="AT328" s="210"/>
      <c r="AU328" s="210"/>
      <c r="AV328" s="210"/>
      <c r="AW328" s="210"/>
      <c r="AX328" s="210"/>
      <c r="AY328" s="49"/>
      <c r="AZ328" s="15"/>
      <c r="BA328" s="15"/>
      <c r="BB328" s="15"/>
      <c r="BC328" s="15"/>
      <c r="BD328" s="42"/>
      <c r="BE328" s="17"/>
      <c r="BF328" s="17"/>
      <c r="BG328" s="15"/>
      <c r="BH328" s="15"/>
    </row>
    <row r="329" ht="12.75" customHeight="1">
      <c r="A329" s="15"/>
      <c r="B329" s="13"/>
      <c r="C329" s="15"/>
      <c r="D329" s="15"/>
      <c r="E329" s="17"/>
      <c r="F329" s="17"/>
      <c r="G329" s="15"/>
      <c r="H329" s="15"/>
      <c r="I329" s="15"/>
      <c r="J329" s="49"/>
      <c r="K329" s="15"/>
      <c r="L329" s="21"/>
      <c r="M329" s="17"/>
      <c r="N329" s="17"/>
      <c r="O329" s="15"/>
      <c r="P329" s="15"/>
      <c r="Q329" s="15"/>
      <c r="R329" s="17"/>
      <c r="S329" s="26"/>
      <c r="T329" s="26"/>
      <c r="U329" s="26"/>
      <c r="V329" s="26"/>
      <c r="W329" s="26"/>
      <c r="X329" s="26"/>
      <c r="Y329" s="15"/>
      <c r="Z329" s="49"/>
      <c r="AA329" s="15"/>
      <c r="AB329" s="15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49"/>
      <c r="AP329" s="15"/>
      <c r="AQ329" s="15"/>
      <c r="AR329" s="209"/>
      <c r="AS329" s="210"/>
      <c r="AT329" s="210"/>
      <c r="AU329" s="210"/>
      <c r="AV329" s="210"/>
      <c r="AW329" s="210"/>
      <c r="AX329" s="210"/>
      <c r="AY329" s="49"/>
      <c r="AZ329" s="15"/>
      <c r="BA329" s="15"/>
      <c r="BB329" s="15"/>
      <c r="BC329" s="15"/>
      <c r="BD329" s="42"/>
      <c r="BE329" s="17"/>
      <c r="BF329" s="17"/>
      <c r="BG329" s="15"/>
      <c r="BH329" s="15"/>
    </row>
    <row r="330" ht="12.75" customHeight="1">
      <c r="A330" s="15"/>
      <c r="B330" s="13"/>
      <c r="C330" s="15"/>
      <c r="D330" s="15"/>
      <c r="E330" s="17"/>
      <c r="F330" s="17"/>
      <c r="G330" s="15"/>
      <c r="H330" s="15"/>
      <c r="I330" s="15"/>
      <c r="J330" s="49"/>
      <c r="K330" s="15"/>
      <c r="L330" s="21"/>
      <c r="M330" s="17"/>
      <c r="N330" s="17"/>
      <c r="O330" s="15"/>
      <c r="P330" s="15"/>
      <c r="Q330" s="15"/>
      <c r="R330" s="17"/>
      <c r="S330" s="26"/>
      <c r="T330" s="26"/>
      <c r="U330" s="26"/>
      <c r="V330" s="26"/>
      <c r="W330" s="26"/>
      <c r="X330" s="26"/>
      <c r="Y330" s="15"/>
      <c r="Z330" s="49"/>
      <c r="AA330" s="15"/>
      <c r="AB330" s="15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49"/>
      <c r="AP330" s="15"/>
      <c r="AQ330" s="15"/>
      <c r="AR330" s="209"/>
      <c r="AS330" s="210"/>
      <c r="AT330" s="210"/>
      <c r="AU330" s="210"/>
      <c r="AV330" s="210"/>
      <c r="AW330" s="210"/>
      <c r="AX330" s="210"/>
      <c r="AY330" s="49"/>
      <c r="AZ330" s="15"/>
      <c r="BA330" s="15"/>
      <c r="BB330" s="15"/>
      <c r="BC330" s="15"/>
      <c r="BD330" s="42"/>
      <c r="BE330" s="17"/>
      <c r="BF330" s="17"/>
      <c r="BG330" s="15"/>
      <c r="BH330" s="15"/>
    </row>
    <row r="331" ht="12.75" customHeight="1">
      <c r="A331" s="15"/>
      <c r="B331" s="13"/>
      <c r="C331" s="15"/>
      <c r="D331" s="15"/>
      <c r="E331" s="17"/>
      <c r="F331" s="17"/>
      <c r="G331" s="15"/>
      <c r="H331" s="15"/>
      <c r="I331" s="15"/>
      <c r="J331" s="49"/>
      <c r="K331" s="15"/>
      <c r="L331" s="21"/>
      <c r="M331" s="17"/>
      <c r="N331" s="17"/>
      <c r="O331" s="15"/>
      <c r="P331" s="15"/>
      <c r="Q331" s="15"/>
      <c r="R331" s="17"/>
      <c r="S331" s="26"/>
      <c r="T331" s="26"/>
      <c r="U331" s="26"/>
      <c r="V331" s="26"/>
      <c r="W331" s="26"/>
      <c r="X331" s="26"/>
      <c r="Y331" s="15"/>
      <c r="Z331" s="49"/>
      <c r="AA331" s="15"/>
      <c r="AB331" s="15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49"/>
      <c r="AP331" s="15"/>
      <c r="AQ331" s="15"/>
      <c r="AR331" s="209"/>
      <c r="AS331" s="210"/>
      <c r="AT331" s="210"/>
      <c r="AU331" s="210"/>
      <c r="AV331" s="210"/>
      <c r="AW331" s="210"/>
      <c r="AX331" s="210"/>
      <c r="AY331" s="49"/>
      <c r="AZ331" s="15"/>
      <c r="BA331" s="15"/>
      <c r="BB331" s="15"/>
      <c r="BC331" s="15"/>
      <c r="BD331" s="42"/>
      <c r="BE331" s="17"/>
      <c r="BF331" s="17"/>
      <c r="BG331" s="15"/>
      <c r="BH331" s="15"/>
    </row>
    <row r="332" ht="12.75" customHeight="1">
      <c r="A332" s="15"/>
      <c r="B332" s="13"/>
      <c r="C332" s="15"/>
      <c r="D332" s="15"/>
      <c r="E332" s="17"/>
      <c r="F332" s="17"/>
      <c r="G332" s="15"/>
      <c r="H332" s="15"/>
      <c r="I332" s="15"/>
      <c r="J332" s="49"/>
      <c r="K332" s="15"/>
      <c r="L332" s="21"/>
      <c r="M332" s="17"/>
      <c r="N332" s="17"/>
      <c r="O332" s="15"/>
      <c r="P332" s="15"/>
      <c r="Q332" s="15"/>
      <c r="R332" s="17"/>
      <c r="S332" s="26"/>
      <c r="T332" s="26"/>
      <c r="U332" s="26"/>
      <c r="V332" s="26"/>
      <c r="W332" s="26"/>
      <c r="X332" s="26"/>
      <c r="Y332" s="15"/>
      <c r="Z332" s="49"/>
      <c r="AA332" s="15"/>
      <c r="AB332" s="15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49"/>
      <c r="AP332" s="15"/>
      <c r="AQ332" s="15"/>
      <c r="AR332" s="209"/>
      <c r="AS332" s="210"/>
      <c r="AT332" s="210"/>
      <c r="AU332" s="210"/>
      <c r="AV332" s="210"/>
      <c r="AW332" s="210"/>
      <c r="AX332" s="210"/>
      <c r="AY332" s="49"/>
      <c r="AZ332" s="15"/>
      <c r="BA332" s="15"/>
      <c r="BB332" s="15"/>
      <c r="BC332" s="15"/>
      <c r="BD332" s="42"/>
      <c r="BE332" s="17"/>
      <c r="BF332" s="17"/>
      <c r="BG332" s="15"/>
      <c r="BH332" s="15"/>
    </row>
    <row r="333" ht="12.75" customHeight="1">
      <c r="A333" s="15"/>
      <c r="B333" s="13"/>
      <c r="C333" s="15"/>
      <c r="D333" s="15"/>
      <c r="E333" s="17"/>
      <c r="F333" s="17"/>
      <c r="G333" s="15"/>
      <c r="H333" s="15"/>
      <c r="I333" s="15"/>
      <c r="J333" s="49"/>
      <c r="K333" s="15"/>
      <c r="L333" s="21"/>
      <c r="M333" s="17"/>
      <c r="N333" s="17"/>
      <c r="O333" s="15"/>
      <c r="P333" s="15"/>
      <c r="Q333" s="15"/>
      <c r="R333" s="17"/>
      <c r="S333" s="26"/>
      <c r="T333" s="26"/>
      <c r="U333" s="26"/>
      <c r="V333" s="26"/>
      <c r="W333" s="26"/>
      <c r="X333" s="26"/>
      <c r="Y333" s="15"/>
      <c r="Z333" s="49"/>
      <c r="AA333" s="15"/>
      <c r="AB333" s="15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49"/>
      <c r="AP333" s="15"/>
      <c r="AQ333" s="15"/>
      <c r="AR333" s="209"/>
      <c r="AS333" s="210"/>
      <c r="AT333" s="210"/>
      <c r="AU333" s="210"/>
      <c r="AV333" s="210"/>
      <c r="AW333" s="210"/>
      <c r="AX333" s="210"/>
      <c r="AY333" s="49"/>
      <c r="AZ333" s="15"/>
      <c r="BA333" s="15"/>
      <c r="BB333" s="15"/>
      <c r="BC333" s="15"/>
      <c r="BD333" s="42"/>
      <c r="BE333" s="17"/>
      <c r="BF333" s="17"/>
      <c r="BG333" s="15"/>
      <c r="BH333" s="15"/>
    </row>
    <row r="334" ht="12.75" customHeight="1">
      <c r="A334" s="15"/>
      <c r="B334" s="13"/>
      <c r="C334" s="15"/>
      <c r="D334" s="15"/>
      <c r="E334" s="17"/>
      <c r="F334" s="17"/>
      <c r="G334" s="15"/>
      <c r="H334" s="15"/>
      <c r="I334" s="15"/>
      <c r="J334" s="49"/>
      <c r="K334" s="15"/>
      <c r="L334" s="21"/>
      <c r="M334" s="17"/>
      <c r="N334" s="17"/>
      <c r="O334" s="15"/>
      <c r="P334" s="15"/>
      <c r="Q334" s="15"/>
      <c r="R334" s="17"/>
      <c r="S334" s="26"/>
      <c r="T334" s="26"/>
      <c r="U334" s="26"/>
      <c r="V334" s="26"/>
      <c r="W334" s="26"/>
      <c r="X334" s="26"/>
      <c r="Y334" s="15"/>
      <c r="Z334" s="49"/>
      <c r="AA334" s="15"/>
      <c r="AB334" s="15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49"/>
      <c r="AP334" s="15"/>
      <c r="AQ334" s="15"/>
      <c r="AR334" s="209"/>
      <c r="AS334" s="210"/>
      <c r="AT334" s="210"/>
      <c r="AU334" s="210"/>
      <c r="AV334" s="210"/>
      <c r="AW334" s="210"/>
      <c r="AX334" s="210"/>
      <c r="AY334" s="49"/>
      <c r="AZ334" s="15"/>
      <c r="BA334" s="15"/>
      <c r="BB334" s="15"/>
      <c r="BC334" s="15"/>
      <c r="BD334" s="42"/>
      <c r="BE334" s="17"/>
      <c r="BF334" s="17"/>
      <c r="BG334" s="15"/>
      <c r="BH334" s="15"/>
    </row>
    <row r="335" ht="12.75" customHeight="1">
      <c r="A335" s="15"/>
      <c r="B335" s="13"/>
      <c r="C335" s="15"/>
      <c r="D335" s="15"/>
      <c r="E335" s="17"/>
      <c r="F335" s="17"/>
      <c r="G335" s="15"/>
      <c r="H335" s="15"/>
      <c r="I335" s="15"/>
      <c r="J335" s="49"/>
      <c r="K335" s="15"/>
      <c r="L335" s="21"/>
      <c r="M335" s="17"/>
      <c r="N335" s="17"/>
      <c r="O335" s="15"/>
      <c r="P335" s="15"/>
      <c r="Q335" s="15"/>
      <c r="R335" s="17"/>
      <c r="S335" s="26"/>
      <c r="T335" s="26"/>
      <c r="U335" s="26"/>
      <c r="V335" s="26"/>
      <c r="W335" s="26"/>
      <c r="X335" s="26"/>
      <c r="Y335" s="15"/>
      <c r="Z335" s="49"/>
      <c r="AA335" s="15"/>
      <c r="AB335" s="15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49"/>
      <c r="AP335" s="15"/>
      <c r="AQ335" s="15"/>
      <c r="AR335" s="209"/>
      <c r="AS335" s="210"/>
      <c r="AT335" s="210"/>
      <c r="AU335" s="210"/>
      <c r="AV335" s="210"/>
      <c r="AW335" s="210"/>
      <c r="AX335" s="210"/>
      <c r="AY335" s="49"/>
      <c r="AZ335" s="15"/>
      <c r="BA335" s="15"/>
      <c r="BB335" s="15"/>
      <c r="BC335" s="15"/>
      <c r="BD335" s="42"/>
      <c r="BE335" s="17"/>
      <c r="BF335" s="17"/>
      <c r="BG335" s="15"/>
      <c r="BH335" s="15"/>
    </row>
    <row r="336" ht="12.75" customHeight="1">
      <c r="A336" s="15"/>
      <c r="B336" s="13"/>
      <c r="C336" s="15"/>
      <c r="D336" s="15"/>
      <c r="E336" s="17"/>
      <c r="F336" s="17"/>
      <c r="G336" s="15"/>
      <c r="H336" s="15"/>
      <c r="I336" s="15"/>
      <c r="J336" s="49"/>
      <c r="K336" s="15"/>
      <c r="L336" s="21"/>
      <c r="M336" s="17"/>
      <c r="N336" s="17"/>
      <c r="O336" s="15"/>
      <c r="P336" s="15"/>
      <c r="Q336" s="15"/>
      <c r="R336" s="17"/>
      <c r="S336" s="26"/>
      <c r="T336" s="26"/>
      <c r="U336" s="26"/>
      <c r="V336" s="26"/>
      <c r="W336" s="26"/>
      <c r="X336" s="26"/>
      <c r="Y336" s="15"/>
      <c r="Z336" s="49"/>
      <c r="AA336" s="15"/>
      <c r="AB336" s="15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49"/>
      <c r="AP336" s="15"/>
      <c r="AQ336" s="15"/>
      <c r="AR336" s="209"/>
      <c r="AS336" s="210"/>
      <c r="AT336" s="210"/>
      <c r="AU336" s="210"/>
      <c r="AV336" s="210"/>
      <c r="AW336" s="210"/>
      <c r="AX336" s="210"/>
      <c r="AY336" s="49"/>
      <c r="AZ336" s="15"/>
      <c r="BA336" s="15"/>
      <c r="BB336" s="15"/>
      <c r="BC336" s="15"/>
      <c r="BD336" s="42"/>
      <c r="BE336" s="17"/>
      <c r="BF336" s="17"/>
      <c r="BG336" s="15"/>
      <c r="BH336" s="15"/>
    </row>
    <row r="337" ht="12.75" customHeight="1">
      <c r="A337" s="15"/>
      <c r="B337" s="13"/>
      <c r="C337" s="15"/>
      <c r="D337" s="15"/>
      <c r="E337" s="17"/>
      <c r="F337" s="17"/>
      <c r="G337" s="15"/>
      <c r="H337" s="15"/>
      <c r="I337" s="15"/>
      <c r="J337" s="49"/>
      <c r="K337" s="15"/>
      <c r="L337" s="21"/>
      <c r="M337" s="17"/>
      <c r="N337" s="17"/>
      <c r="O337" s="15"/>
      <c r="P337" s="15"/>
      <c r="Q337" s="15"/>
      <c r="R337" s="17"/>
      <c r="S337" s="26"/>
      <c r="T337" s="26"/>
      <c r="U337" s="26"/>
      <c r="V337" s="26"/>
      <c r="W337" s="26"/>
      <c r="X337" s="26"/>
      <c r="Y337" s="15"/>
      <c r="Z337" s="49"/>
      <c r="AA337" s="15"/>
      <c r="AB337" s="15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49"/>
      <c r="AP337" s="15"/>
      <c r="AQ337" s="15"/>
      <c r="AR337" s="209"/>
      <c r="AS337" s="210"/>
      <c r="AT337" s="210"/>
      <c r="AU337" s="210"/>
      <c r="AV337" s="210"/>
      <c r="AW337" s="210"/>
      <c r="AX337" s="210"/>
      <c r="AY337" s="49"/>
      <c r="AZ337" s="15"/>
      <c r="BA337" s="15"/>
      <c r="BB337" s="15"/>
      <c r="BC337" s="15"/>
      <c r="BD337" s="42"/>
      <c r="BE337" s="17"/>
      <c r="BF337" s="17"/>
      <c r="BG337" s="15"/>
      <c r="BH337" s="15"/>
    </row>
    <row r="338" ht="12.75" customHeight="1">
      <c r="A338" s="15"/>
      <c r="B338" s="13"/>
      <c r="C338" s="15"/>
      <c r="D338" s="15"/>
      <c r="E338" s="17"/>
      <c r="F338" s="17"/>
      <c r="G338" s="15"/>
      <c r="H338" s="15"/>
      <c r="I338" s="15"/>
      <c r="J338" s="49"/>
      <c r="K338" s="15"/>
      <c r="L338" s="21"/>
      <c r="M338" s="17"/>
      <c r="N338" s="17"/>
      <c r="O338" s="15"/>
      <c r="P338" s="15"/>
      <c r="Q338" s="15"/>
      <c r="R338" s="17"/>
      <c r="S338" s="26"/>
      <c r="T338" s="26"/>
      <c r="U338" s="26"/>
      <c r="V338" s="26"/>
      <c r="W338" s="26"/>
      <c r="X338" s="26"/>
      <c r="Y338" s="15"/>
      <c r="Z338" s="49"/>
      <c r="AA338" s="15"/>
      <c r="AB338" s="15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49"/>
      <c r="AP338" s="15"/>
      <c r="AQ338" s="15"/>
      <c r="AR338" s="209"/>
      <c r="AS338" s="210"/>
      <c r="AT338" s="210"/>
      <c r="AU338" s="210"/>
      <c r="AV338" s="210"/>
      <c r="AW338" s="210"/>
      <c r="AX338" s="210"/>
      <c r="AY338" s="49"/>
      <c r="AZ338" s="15"/>
      <c r="BA338" s="15"/>
      <c r="BB338" s="15"/>
      <c r="BC338" s="15"/>
      <c r="BD338" s="42"/>
      <c r="BE338" s="17"/>
      <c r="BF338" s="17"/>
      <c r="BG338" s="15"/>
      <c r="BH338" s="15"/>
    </row>
    <row r="339" ht="12.75" customHeight="1">
      <c r="A339" s="15"/>
      <c r="B339" s="13"/>
      <c r="C339" s="15"/>
      <c r="D339" s="15"/>
      <c r="E339" s="17"/>
      <c r="F339" s="17"/>
      <c r="G339" s="15"/>
      <c r="H339" s="15"/>
      <c r="I339" s="15"/>
      <c r="J339" s="49"/>
      <c r="K339" s="15"/>
      <c r="L339" s="21"/>
      <c r="M339" s="17"/>
      <c r="N339" s="17"/>
      <c r="O339" s="15"/>
      <c r="P339" s="15"/>
      <c r="Q339" s="15"/>
      <c r="R339" s="17"/>
      <c r="S339" s="26"/>
      <c r="T339" s="26"/>
      <c r="U339" s="26"/>
      <c r="V339" s="26"/>
      <c r="W339" s="26"/>
      <c r="X339" s="26"/>
      <c r="Y339" s="15"/>
      <c r="Z339" s="49"/>
      <c r="AA339" s="15"/>
      <c r="AB339" s="15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49"/>
      <c r="AP339" s="15"/>
      <c r="AQ339" s="15"/>
      <c r="AR339" s="209"/>
      <c r="AS339" s="210"/>
      <c r="AT339" s="210"/>
      <c r="AU339" s="210"/>
      <c r="AV339" s="210"/>
      <c r="AW339" s="210"/>
      <c r="AX339" s="210"/>
      <c r="AY339" s="49"/>
      <c r="AZ339" s="15"/>
      <c r="BA339" s="15"/>
      <c r="BB339" s="15"/>
      <c r="BC339" s="15"/>
      <c r="BD339" s="42"/>
      <c r="BE339" s="17"/>
      <c r="BF339" s="17"/>
      <c r="BG339" s="15"/>
      <c r="BH339" s="15"/>
    </row>
    <row r="340" ht="12.75" customHeight="1">
      <c r="A340" s="15"/>
      <c r="B340" s="13"/>
      <c r="C340" s="15"/>
      <c r="D340" s="15"/>
      <c r="E340" s="17"/>
      <c r="F340" s="17"/>
      <c r="G340" s="15"/>
      <c r="H340" s="15"/>
      <c r="I340" s="15"/>
      <c r="J340" s="49"/>
      <c r="K340" s="15"/>
      <c r="L340" s="21"/>
      <c r="M340" s="17"/>
      <c r="N340" s="17"/>
      <c r="O340" s="15"/>
      <c r="P340" s="15"/>
      <c r="Q340" s="15"/>
      <c r="R340" s="17"/>
      <c r="S340" s="26"/>
      <c r="T340" s="26"/>
      <c r="U340" s="26"/>
      <c r="V340" s="26"/>
      <c r="W340" s="26"/>
      <c r="X340" s="26"/>
      <c r="Y340" s="15"/>
      <c r="Z340" s="49"/>
      <c r="AA340" s="15"/>
      <c r="AB340" s="15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49"/>
      <c r="AP340" s="15"/>
      <c r="AQ340" s="15"/>
      <c r="AR340" s="209"/>
      <c r="AS340" s="210"/>
      <c r="AT340" s="210"/>
      <c r="AU340" s="210"/>
      <c r="AV340" s="210"/>
      <c r="AW340" s="210"/>
      <c r="AX340" s="210"/>
      <c r="AY340" s="49"/>
      <c r="AZ340" s="15"/>
      <c r="BA340" s="15"/>
      <c r="BB340" s="15"/>
      <c r="BC340" s="15"/>
      <c r="BD340" s="42"/>
      <c r="BE340" s="17"/>
      <c r="BF340" s="17"/>
      <c r="BG340" s="15"/>
      <c r="BH340" s="15"/>
    </row>
    <row r="341" ht="12.75" customHeight="1">
      <c r="A341" s="15"/>
      <c r="B341" s="13"/>
      <c r="C341" s="15"/>
      <c r="D341" s="15"/>
      <c r="E341" s="17"/>
      <c r="F341" s="17"/>
      <c r="G341" s="15"/>
      <c r="H341" s="15"/>
      <c r="I341" s="15"/>
      <c r="J341" s="49"/>
      <c r="K341" s="15"/>
      <c r="L341" s="21"/>
      <c r="M341" s="17"/>
      <c r="N341" s="17"/>
      <c r="O341" s="15"/>
      <c r="P341" s="15"/>
      <c r="Q341" s="15"/>
      <c r="R341" s="17"/>
      <c r="S341" s="26"/>
      <c r="T341" s="26"/>
      <c r="U341" s="26"/>
      <c r="V341" s="26"/>
      <c r="W341" s="26"/>
      <c r="X341" s="26"/>
      <c r="Y341" s="15"/>
      <c r="Z341" s="49"/>
      <c r="AA341" s="15"/>
      <c r="AB341" s="15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49"/>
      <c r="AP341" s="15"/>
      <c r="AQ341" s="15"/>
      <c r="AR341" s="209"/>
      <c r="AS341" s="210"/>
      <c r="AT341" s="210"/>
      <c r="AU341" s="210"/>
      <c r="AV341" s="210"/>
      <c r="AW341" s="210"/>
      <c r="AX341" s="210"/>
      <c r="AY341" s="49"/>
      <c r="AZ341" s="15"/>
      <c r="BA341" s="15"/>
      <c r="BB341" s="15"/>
      <c r="BC341" s="15"/>
      <c r="BD341" s="42"/>
      <c r="BE341" s="17"/>
      <c r="BF341" s="17"/>
      <c r="BG341" s="15"/>
      <c r="BH341" s="15"/>
    </row>
    <row r="342" ht="12.75" customHeight="1">
      <c r="A342" s="15"/>
      <c r="B342" s="13"/>
      <c r="C342" s="15"/>
      <c r="D342" s="15"/>
      <c r="E342" s="17"/>
      <c r="F342" s="17"/>
      <c r="G342" s="15"/>
      <c r="H342" s="15"/>
      <c r="I342" s="15"/>
      <c r="J342" s="49"/>
      <c r="K342" s="15"/>
      <c r="L342" s="21"/>
      <c r="M342" s="17"/>
      <c r="N342" s="17"/>
      <c r="O342" s="15"/>
      <c r="P342" s="15"/>
      <c r="Q342" s="15"/>
      <c r="R342" s="17"/>
      <c r="S342" s="26"/>
      <c r="T342" s="26"/>
      <c r="U342" s="26"/>
      <c r="V342" s="26"/>
      <c r="W342" s="26"/>
      <c r="X342" s="26"/>
      <c r="Y342" s="15"/>
      <c r="Z342" s="49"/>
      <c r="AA342" s="15"/>
      <c r="AB342" s="15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49"/>
      <c r="AP342" s="15"/>
      <c r="AQ342" s="15"/>
      <c r="AR342" s="209"/>
      <c r="AS342" s="210"/>
      <c r="AT342" s="210"/>
      <c r="AU342" s="210"/>
      <c r="AV342" s="210"/>
      <c r="AW342" s="210"/>
      <c r="AX342" s="210"/>
      <c r="AY342" s="49"/>
      <c r="AZ342" s="15"/>
      <c r="BA342" s="15"/>
      <c r="BB342" s="15"/>
      <c r="BC342" s="15"/>
      <c r="BD342" s="42"/>
      <c r="BE342" s="17"/>
      <c r="BF342" s="17"/>
      <c r="BG342" s="15"/>
      <c r="BH342" s="15"/>
    </row>
    <row r="343" ht="12.75" customHeight="1">
      <c r="A343" s="15"/>
      <c r="B343" s="13"/>
      <c r="C343" s="15"/>
      <c r="D343" s="15"/>
      <c r="E343" s="17"/>
      <c r="F343" s="17"/>
      <c r="G343" s="15"/>
      <c r="H343" s="15"/>
      <c r="I343" s="15"/>
      <c r="J343" s="49"/>
      <c r="K343" s="15"/>
      <c r="L343" s="21"/>
      <c r="M343" s="17"/>
      <c r="N343" s="17"/>
      <c r="O343" s="15"/>
      <c r="P343" s="15"/>
      <c r="Q343" s="15"/>
      <c r="R343" s="17"/>
      <c r="S343" s="26"/>
      <c r="T343" s="26"/>
      <c r="U343" s="26"/>
      <c r="V343" s="26"/>
      <c r="W343" s="26"/>
      <c r="X343" s="26"/>
      <c r="Y343" s="15"/>
      <c r="Z343" s="49"/>
      <c r="AA343" s="15"/>
      <c r="AB343" s="15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49"/>
      <c r="AP343" s="15"/>
      <c r="AQ343" s="15"/>
      <c r="AR343" s="209"/>
      <c r="AS343" s="210"/>
      <c r="AT343" s="210"/>
      <c r="AU343" s="210"/>
      <c r="AV343" s="210"/>
      <c r="AW343" s="210"/>
      <c r="AX343" s="210"/>
      <c r="AY343" s="49"/>
      <c r="AZ343" s="15"/>
      <c r="BA343" s="15"/>
      <c r="BB343" s="15"/>
      <c r="BC343" s="15"/>
      <c r="BD343" s="42"/>
      <c r="BE343" s="17"/>
      <c r="BF343" s="17"/>
      <c r="BG343" s="15"/>
      <c r="BH343" s="15"/>
    </row>
    <row r="344" ht="12.75" customHeight="1">
      <c r="A344" s="15"/>
      <c r="B344" s="13"/>
      <c r="C344" s="15"/>
      <c r="D344" s="15"/>
      <c r="E344" s="17"/>
      <c r="F344" s="17"/>
      <c r="G344" s="15"/>
      <c r="H344" s="15"/>
      <c r="I344" s="15"/>
      <c r="J344" s="49"/>
      <c r="K344" s="15"/>
      <c r="L344" s="21"/>
      <c r="M344" s="17"/>
      <c r="N344" s="17"/>
      <c r="O344" s="15"/>
      <c r="P344" s="15"/>
      <c r="Q344" s="15"/>
      <c r="R344" s="17"/>
      <c r="S344" s="26"/>
      <c r="T344" s="26"/>
      <c r="U344" s="26"/>
      <c r="V344" s="26"/>
      <c r="W344" s="26"/>
      <c r="X344" s="26"/>
      <c r="Y344" s="15"/>
      <c r="Z344" s="49"/>
      <c r="AA344" s="15"/>
      <c r="AB344" s="15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49"/>
      <c r="AP344" s="15"/>
      <c r="AQ344" s="15"/>
      <c r="AR344" s="209"/>
      <c r="AS344" s="210"/>
      <c r="AT344" s="210"/>
      <c r="AU344" s="210"/>
      <c r="AV344" s="210"/>
      <c r="AW344" s="210"/>
      <c r="AX344" s="210"/>
      <c r="AY344" s="49"/>
      <c r="AZ344" s="15"/>
      <c r="BA344" s="15"/>
      <c r="BB344" s="15"/>
      <c r="BC344" s="15"/>
      <c r="BD344" s="42"/>
      <c r="BE344" s="17"/>
      <c r="BF344" s="17"/>
      <c r="BG344" s="15"/>
      <c r="BH344" s="15"/>
    </row>
    <row r="345" ht="12.75" customHeight="1">
      <c r="A345" s="15"/>
      <c r="B345" s="13"/>
      <c r="C345" s="15"/>
      <c r="D345" s="15"/>
      <c r="E345" s="17"/>
      <c r="F345" s="17"/>
      <c r="G345" s="15"/>
      <c r="H345" s="15"/>
      <c r="I345" s="15"/>
      <c r="J345" s="49"/>
      <c r="K345" s="15"/>
      <c r="L345" s="21"/>
      <c r="M345" s="17"/>
      <c r="N345" s="17"/>
      <c r="O345" s="15"/>
      <c r="P345" s="15"/>
      <c r="Q345" s="15"/>
      <c r="R345" s="17"/>
      <c r="S345" s="26"/>
      <c r="T345" s="26"/>
      <c r="U345" s="26"/>
      <c r="V345" s="26"/>
      <c r="W345" s="26"/>
      <c r="X345" s="26"/>
      <c r="Y345" s="15"/>
      <c r="Z345" s="49"/>
      <c r="AA345" s="15"/>
      <c r="AB345" s="15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49"/>
      <c r="AP345" s="15"/>
      <c r="AQ345" s="15"/>
      <c r="AR345" s="209"/>
      <c r="AS345" s="210"/>
      <c r="AT345" s="210"/>
      <c r="AU345" s="210"/>
      <c r="AV345" s="210"/>
      <c r="AW345" s="210"/>
      <c r="AX345" s="210"/>
      <c r="AY345" s="49"/>
      <c r="AZ345" s="15"/>
      <c r="BA345" s="15"/>
      <c r="BB345" s="15"/>
      <c r="BC345" s="15"/>
      <c r="BD345" s="42"/>
      <c r="BE345" s="17"/>
      <c r="BF345" s="17"/>
      <c r="BG345" s="15"/>
      <c r="BH345" s="15"/>
    </row>
    <row r="346" ht="12.75" customHeight="1">
      <c r="A346" s="15"/>
      <c r="B346" s="13"/>
      <c r="C346" s="15"/>
      <c r="D346" s="15"/>
      <c r="E346" s="17"/>
      <c r="F346" s="17"/>
      <c r="G346" s="15"/>
      <c r="H346" s="15"/>
      <c r="I346" s="15"/>
      <c r="J346" s="49"/>
      <c r="K346" s="15"/>
      <c r="L346" s="21"/>
      <c r="M346" s="17"/>
      <c r="N346" s="17"/>
      <c r="O346" s="15"/>
      <c r="P346" s="15"/>
      <c r="Q346" s="15"/>
      <c r="R346" s="17"/>
      <c r="S346" s="26"/>
      <c r="T346" s="26"/>
      <c r="U346" s="26"/>
      <c r="V346" s="26"/>
      <c r="W346" s="26"/>
      <c r="X346" s="26"/>
      <c r="Y346" s="15"/>
      <c r="Z346" s="49"/>
      <c r="AA346" s="15"/>
      <c r="AB346" s="15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49"/>
      <c r="AP346" s="15"/>
      <c r="AQ346" s="15"/>
      <c r="AR346" s="209"/>
      <c r="AS346" s="210"/>
      <c r="AT346" s="210"/>
      <c r="AU346" s="210"/>
      <c r="AV346" s="210"/>
      <c r="AW346" s="210"/>
      <c r="AX346" s="210"/>
      <c r="AY346" s="49"/>
      <c r="AZ346" s="15"/>
      <c r="BA346" s="15"/>
      <c r="BB346" s="15"/>
      <c r="BC346" s="15"/>
      <c r="BD346" s="42"/>
      <c r="BE346" s="17"/>
      <c r="BF346" s="17"/>
      <c r="BG346" s="15"/>
      <c r="BH346" s="15"/>
    </row>
    <row r="347" ht="12.75" customHeight="1">
      <c r="A347" s="15"/>
      <c r="B347" s="13"/>
      <c r="C347" s="15"/>
      <c r="D347" s="15"/>
      <c r="E347" s="17"/>
      <c r="F347" s="17"/>
      <c r="G347" s="15"/>
      <c r="H347" s="15"/>
      <c r="I347" s="15"/>
      <c r="J347" s="49"/>
      <c r="K347" s="15"/>
      <c r="L347" s="21"/>
      <c r="M347" s="17"/>
      <c r="N347" s="17"/>
      <c r="O347" s="15"/>
      <c r="P347" s="15"/>
      <c r="Q347" s="15"/>
      <c r="R347" s="17"/>
      <c r="S347" s="26"/>
      <c r="T347" s="26"/>
      <c r="U347" s="26"/>
      <c r="V347" s="26"/>
      <c r="W347" s="26"/>
      <c r="X347" s="26"/>
      <c r="Y347" s="15"/>
      <c r="Z347" s="49"/>
      <c r="AA347" s="15"/>
      <c r="AB347" s="15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49"/>
      <c r="AP347" s="15"/>
      <c r="AQ347" s="15"/>
      <c r="AR347" s="209"/>
      <c r="AS347" s="210"/>
      <c r="AT347" s="210"/>
      <c r="AU347" s="210"/>
      <c r="AV347" s="210"/>
      <c r="AW347" s="210"/>
      <c r="AX347" s="210"/>
      <c r="AY347" s="49"/>
      <c r="AZ347" s="15"/>
      <c r="BA347" s="15"/>
      <c r="BB347" s="15"/>
      <c r="BC347" s="15"/>
      <c r="BD347" s="42"/>
      <c r="BE347" s="17"/>
      <c r="BF347" s="17"/>
      <c r="BG347" s="15"/>
      <c r="BH347" s="15"/>
    </row>
    <row r="348" ht="12.75" customHeight="1">
      <c r="A348" s="15"/>
      <c r="B348" s="13"/>
      <c r="C348" s="15"/>
      <c r="D348" s="15"/>
      <c r="E348" s="17"/>
      <c r="F348" s="17"/>
      <c r="G348" s="15"/>
      <c r="H348" s="15"/>
      <c r="I348" s="15"/>
      <c r="J348" s="49"/>
      <c r="K348" s="15"/>
      <c r="L348" s="21"/>
      <c r="M348" s="17"/>
      <c r="N348" s="17"/>
      <c r="O348" s="15"/>
      <c r="P348" s="15"/>
      <c r="Q348" s="15"/>
      <c r="R348" s="17"/>
      <c r="S348" s="26"/>
      <c r="T348" s="26"/>
      <c r="U348" s="26"/>
      <c r="V348" s="26"/>
      <c r="W348" s="26"/>
      <c r="X348" s="26"/>
      <c r="Y348" s="15"/>
      <c r="Z348" s="49"/>
      <c r="AA348" s="15"/>
      <c r="AB348" s="15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49"/>
      <c r="AP348" s="15"/>
      <c r="AQ348" s="15"/>
      <c r="AR348" s="209"/>
      <c r="AS348" s="210"/>
      <c r="AT348" s="210"/>
      <c r="AU348" s="210"/>
      <c r="AV348" s="210"/>
      <c r="AW348" s="210"/>
      <c r="AX348" s="210"/>
      <c r="AY348" s="49"/>
      <c r="AZ348" s="15"/>
      <c r="BA348" s="15"/>
      <c r="BB348" s="15"/>
      <c r="BC348" s="15"/>
      <c r="BD348" s="42"/>
      <c r="BE348" s="17"/>
      <c r="BF348" s="17"/>
      <c r="BG348" s="15"/>
      <c r="BH348" s="15"/>
    </row>
    <row r="349" ht="12.75" customHeight="1">
      <c r="A349" s="15"/>
      <c r="B349" s="13"/>
      <c r="C349" s="15"/>
      <c r="D349" s="15"/>
      <c r="E349" s="17"/>
      <c r="F349" s="17"/>
      <c r="G349" s="15"/>
      <c r="H349" s="15"/>
      <c r="I349" s="15"/>
      <c r="J349" s="49"/>
      <c r="K349" s="15"/>
      <c r="L349" s="21"/>
      <c r="M349" s="17"/>
      <c r="N349" s="17"/>
      <c r="O349" s="15"/>
      <c r="P349" s="15"/>
      <c r="Q349" s="15"/>
      <c r="R349" s="17"/>
      <c r="S349" s="26"/>
      <c r="T349" s="26"/>
      <c r="U349" s="26"/>
      <c r="V349" s="26"/>
      <c r="W349" s="26"/>
      <c r="X349" s="26"/>
      <c r="Y349" s="15"/>
      <c r="Z349" s="49"/>
      <c r="AA349" s="15"/>
      <c r="AB349" s="15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49"/>
      <c r="AP349" s="15"/>
      <c r="AQ349" s="15"/>
      <c r="AR349" s="209"/>
      <c r="AS349" s="210"/>
      <c r="AT349" s="210"/>
      <c r="AU349" s="210"/>
      <c r="AV349" s="210"/>
      <c r="AW349" s="210"/>
      <c r="AX349" s="210"/>
      <c r="AY349" s="49"/>
      <c r="AZ349" s="15"/>
      <c r="BA349" s="15"/>
      <c r="BB349" s="15"/>
      <c r="BC349" s="15"/>
      <c r="BD349" s="42"/>
      <c r="BE349" s="17"/>
      <c r="BF349" s="17"/>
      <c r="BG349" s="15"/>
      <c r="BH349" s="15"/>
    </row>
    <row r="350" ht="12.75" customHeight="1">
      <c r="A350" s="15"/>
      <c r="B350" s="13"/>
      <c r="C350" s="15"/>
      <c r="D350" s="15"/>
      <c r="E350" s="17"/>
      <c r="F350" s="17"/>
      <c r="G350" s="15"/>
      <c r="H350" s="15"/>
      <c r="I350" s="15"/>
      <c r="J350" s="49"/>
      <c r="K350" s="15"/>
      <c r="L350" s="21"/>
      <c r="M350" s="17"/>
      <c r="N350" s="17"/>
      <c r="O350" s="15"/>
      <c r="P350" s="15"/>
      <c r="Q350" s="15"/>
      <c r="R350" s="17"/>
      <c r="S350" s="26"/>
      <c r="T350" s="26"/>
      <c r="U350" s="26"/>
      <c r="V350" s="26"/>
      <c r="W350" s="26"/>
      <c r="X350" s="26"/>
      <c r="Y350" s="15"/>
      <c r="Z350" s="49"/>
      <c r="AA350" s="15"/>
      <c r="AB350" s="15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49"/>
      <c r="AP350" s="15"/>
      <c r="AQ350" s="15"/>
      <c r="AR350" s="209"/>
      <c r="AS350" s="210"/>
      <c r="AT350" s="210"/>
      <c r="AU350" s="210"/>
      <c r="AV350" s="210"/>
      <c r="AW350" s="210"/>
      <c r="AX350" s="210"/>
      <c r="AY350" s="49"/>
      <c r="AZ350" s="15"/>
      <c r="BA350" s="15"/>
      <c r="BB350" s="15"/>
      <c r="BC350" s="15"/>
      <c r="BD350" s="42"/>
      <c r="BE350" s="17"/>
      <c r="BF350" s="17"/>
      <c r="BG350" s="15"/>
      <c r="BH350" s="15"/>
    </row>
    <row r="351" ht="12.75" customHeight="1">
      <c r="A351" s="15"/>
      <c r="B351" s="13"/>
      <c r="C351" s="15"/>
      <c r="D351" s="15"/>
      <c r="E351" s="17"/>
      <c r="F351" s="17"/>
      <c r="G351" s="15"/>
      <c r="H351" s="15"/>
      <c r="I351" s="15"/>
      <c r="J351" s="49"/>
      <c r="K351" s="15"/>
      <c r="L351" s="21"/>
      <c r="M351" s="17"/>
      <c r="N351" s="17"/>
      <c r="O351" s="15"/>
      <c r="P351" s="15"/>
      <c r="Q351" s="15"/>
      <c r="R351" s="17"/>
      <c r="S351" s="26"/>
      <c r="T351" s="26"/>
      <c r="U351" s="26"/>
      <c r="V351" s="26"/>
      <c r="W351" s="26"/>
      <c r="X351" s="26"/>
      <c r="Y351" s="15"/>
      <c r="Z351" s="49"/>
      <c r="AA351" s="15"/>
      <c r="AB351" s="15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49"/>
      <c r="AP351" s="15"/>
      <c r="AQ351" s="15"/>
      <c r="AR351" s="209"/>
      <c r="AS351" s="210"/>
      <c r="AT351" s="210"/>
      <c r="AU351" s="210"/>
      <c r="AV351" s="210"/>
      <c r="AW351" s="210"/>
      <c r="AX351" s="210"/>
      <c r="AY351" s="49"/>
      <c r="AZ351" s="15"/>
      <c r="BA351" s="15"/>
      <c r="BB351" s="15"/>
      <c r="BC351" s="15"/>
      <c r="BD351" s="42"/>
      <c r="BE351" s="17"/>
      <c r="BF351" s="17"/>
      <c r="BG351" s="15"/>
      <c r="BH351" s="15"/>
    </row>
    <row r="352" ht="12.75" customHeight="1">
      <c r="A352" s="15"/>
      <c r="B352" s="13"/>
      <c r="C352" s="15"/>
      <c r="D352" s="15"/>
      <c r="E352" s="17"/>
      <c r="F352" s="17"/>
      <c r="G352" s="15"/>
      <c r="H352" s="15"/>
      <c r="I352" s="15"/>
      <c r="J352" s="49"/>
      <c r="K352" s="15"/>
      <c r="L352" s="21"/>
      <c r="M352" s="17"/>
      <c r="N352" s="17"/>
      <c r="O352" s="15"/>
      <c r="P352" s="15"/>
      <c r="Q352" s="15"/>
      <c r="R352" s="17"/>
      <c r="S352" s="26"/>
      <c r="T352" s="26"/>
      <c r="U352" s="26"/>
      <c r="V352" s="26"/>
      <c r="W352" s="26"/>
      <c r="X352" s="26"/>
      <c r="Y352" s="15"/>
      <c r="Z352" s="49"/>
      <c r="AA352" s="15"/>
      <c r="AB352" s="15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49"/>
      <c r="AP352" s="15"/>
      <c r="AQ352" s="15"/>
      <c r="AR352" s="209"/>
      <c r="AS352" s="210"/>
      <c r="AT352" s="210"/>
      <c r="AU352" s="210"/>
      <c r="AV352" s="210"/>
      <c r="AW352" s="210"/>
      <c r="AX352" s="210"/>
      <c r="AY352" s="49"/>
      <c r="AZ352" s="15"/>
      <c r="BA352" s="15"/>
      <c r="BB352" s="15"/>
      <c r="BC352" s="15"/>
      <c r="BD352" s="42"/>
      <c r="BE352" s="17"/>
      <c r="BF352" s="17"/>
      <c r="BG352" s="15"/>
      <c r="BH352" s="15"/>
    </row>
    <row r="353" ht="12.75" customHeight="1">
      <c r="A353" s="15"/>
      <c r="B353" s="13"/>
      <c r="C353" s="15"/>
      <c r="D353" s="15"/>
      <c r="E353" s="17"/>
      <c r="F353" s="17"/>
      <c r="G353" s="15"/>
      <c r="H353" s="15"/>
      <c r="I353" s="15"/>
      <c r="J353" s="49"/>
      <c r="K353" s="15"/>
      <c r="L353" s="21"/>
      <c r="M353" s="17"/>
      <c r="N353" s="17"/>
      <c r="O353" s="15"/>
      <c r="P353" s="15"/>
      <c r="Q353" s="15"/>
      <c r="R353" s="17"/>
      <c r="S353" s="26"/>
      <c r="T353" s="26"/>
      <c r="U353" s="26"/>
      <c r="V353" s="26"/>
      <c r="W353" s="26"/>
      <c r="X353" s="26"/>
      <c r="Y353" s="15"/>
      <c r="Z353" s="49"/>
      <c r="AA353" s="15"/>
      <c r="AB353" s="15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49"/>
      <c r="AP353" s="15"/>
      <c r="AQ353" s="15"/>
      <c r="AR353" s="209"/>
      <c r="AS353" s="210"/>
      <c r="AT353" s="210"/>
      <c r="AU353" s="210"/>
      <c r="AV353" s="210"/>
      <c r="AW353" s="210"/>
      <c r="AX353" s="210"/>
      <c r="AY353" s="49"/>
      <c r="AZ353" s="15"/>
      <c r="BA353" s="15"/>
      <c r="BB353" s="15"/>
      <c r="BC353" s="15"/>
      <c r="BD353" s="42"/>
      <c r="BE353" s="17"/>
      <c r="BF353" s="17"/>
      <c r="BG353" s="15"/>
      <c r="BH353" s="15"/>
    </row>
    <row r="354" ht="12.75" customHeight="1">
      <c r="A354" s="15"/>
      <c r="B354" s="13"/>
      <c r="C354" s="15"/>
      <c r="D354" s="15"/>
      <c r="E354" s="17"/>
      <c r="F354" s="17"/>
      <c r="G354" s="15"/>
      <c r="H354" s="15"/>
      <c r="I354" s="15"/>
      <c r="J354" s="49"/>
      <c r="K354" s="15"/>
      <c r="L354" s="21"/>
      <c r="M354" s="17"/>
      <c r="N354" s="17"/>
      <c r="O354" s="15"/>
      <c r="P354" s="15"/>
      <c r="Q354" s="15"/>
      <c r="R354" s="17"/>
      <c r="S354" s="26"/>
      <c r="T354" s="26"/>
      <c r="U354" s="26"/>
      <c r="V354" s="26"/>
      <c r="W354" s="26"/>
      <c r="X354" s="26"/>
      <c r="Y354" s="15"/>
      <c r="Z354" s="49"/>
      <c r="AA354" s="15"/>
      <c r="AB354" s="15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49"/>
      <c r="AP354" s="15"/>
      <c r="AQ354" s="15"/>
      <c r="AR354" s="209"/>
      <c r="AS354" s="210"/>
      <c r="AT354" s="210"/>
      <c r="AU354" s="210"/>
      <c r="AV354" s="210"/>
      <c r="AW354" s="210"/>
      <c r="AX354" s="210"/>
      <c r="AY354" s="49"/>
      <c r="AZ354" s="15"/>
      <c r="BA354" s="15"/>
      <c r="BB354" s="15"/>
      <c r="BC354" s="15"/>
      <c r="BD354" s="42"/>
      <c r="BE354" s="17"/>
      <c r="BF354" s="17"/>
      <c r="BG354" s="15"/>
      <c r="BH354" s="15"/>
    </row>
    <row r="355" ht="12.75" customHeight="1">
      <c r="A355" s="15"/>
      <c r="B355" s="13"/>
      <c r="C355" s="15"/>
      <c r="D355" s="15"/>
      <c r="E355" s="17"/>
      <c r="F355" s="17"/>
      <c r="G355" s="15"/>
      <c r="H355" s="15"/>
      <c r="I355" s="15"/>
      <c r="J355" s="49"/>
      <c r="K355" s="15"/>
      <c r="L355" s="21"/>
      <c r="M355" s="17"/>
      <c r="N355" s="17"/>
      <c r="O355" s="15"/>
      <c r="P355" s="15"/>
      <c r="Q355" s="15"/>
      <c r="R355" s="17"/>
      <c r="S355" s="26"/>
      <c r="T355" s="26"/>
      <c r="U355" s="26"/>
      <c r="V355" s="26"/>
      <c r="W355" s="26"/>
      <c r="X355" s="26"/>
      <c r="Y355" s="15"/>
      <c r="Z355" s="49"/>
      <c r="AA355" s="15"/>
      <c r="AB355" s="15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49"/>
      <c r="AP355" s="15"/>
      <c r="AQ355" s="15"/>
      <c r="AR355" s="209"/>
      <c r="AS355" s="210"/>
      <c r="AT355" s="210"/>
      <c r="AU355" s="210"/>
      <c r="AV355" s="210"/>
      <c r="AW355" s="210"/>
      <c r="AX355" s="210"/>
      <c r="AY355" s="49"/>
      <c r="AZ355" s="15"/>
      <c r="BA355" s="15"/>
      <c r="BB355" s="15"/>
      <c r="BC355" s="15"/>
      <c r="BD355" s="42"/>
      <c r="BE355" s="17"/>
      <c r="BF355" s="17"/>
      <c r="BG355" s="15"/>
      <c r="BH355" s="15"/>
    </row>
    <row r="356" ht="12.75" customHeight="1">
      <c r="A356" s="15"/>
      <c r="B356" s="13"/>
      <c r="C356" s="15"/>
      <c r="D356" s="15"/>
      <c r="E356" s="17"/>
      <c r="F356" s="17"/>
      <c r="G356" s="15"/>
      <c r="H356" s="15"/>
      <c r="I356" s="15"/>
      <c r="J356" s="49"/>
      <c r="K356" s="15"/>
      <c r="L356" s="21"/>
      <c r="M356" s="17"/>
      <c r="N356" s="17"/>
      <c r="O356" s="15"/>
      <c r="P356" s="15"/>
      <c r="Q356" s="15"/>
      <c r="R356" s="17"/>
      <c r="S356" s="26"/>
      <c r="T356" s="26"/>
      <c r="U356" s="26"/>
      <c r="V356" s="26"/>
      <c r="W356" s="26"/>
      <c r="X356" s="26"/>
      <c r="Y356" s="15"/>
      <c r="Z356" s="49"/>
      <c r="AA356" s="15"/>
      <c r="AB356" s="15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49"/>
      <c r="AP356" s="15"/>
      <c r="AQ356" s="15"/>
      <c r="AR356" s="209"/>
      <c r="AS356" s="210"/>
      <c r="AT356" s="210"/>
      <c r="AU356" s="210"/>
      <c r="AV356" s="210"/>
      <c r="AW356" s="210"/>
      <c r="AX356" s="210"/>
      <c r="AY356" s="49"/>
      <c r="AZ356" s="15"/>
      <c r="BA356" s="15"/>
      <c r="BB356" s="15"/>
      <c r="BC356" s="15"/>
      <c r="BD356" s="42"/>
      <c r="BE356" s="17"/>
      <c r="BF356" s="17"/>
      <c r="BG356" s="15"/>
      <c r="BH356" s="15"/>
    </row>
    <row r="357" ht="12.75" customHeight="1">
      <c r="A357" s="15"/>
      <c r="B357" s="13"/>
      <c r="C357" s="15"/>
      <c r="D357" s="15"/>
      <c r="E357" s="17"/>
      <c r="F357" s="17"/>
      <c r="G357" s="15"/>
      <c r="H357" s="15"/>
      <c r="I357" s="15"/>
      <c r="J357" s="49"/>
      <c r="K357" s="15"/>
      <c r="L357" s="21"/>
      <c r="M357" s="17"/>
      <c r="N357" s="17"/>
      <c r="O357" s="15"/>
      <c r="P357" s="15"/>
      <c r="Q357" s="15"/>
      <c r="R357" s="17"/>
      <c r="S357" s="26"/>
      <c r="T357" s="26"/>
      <c r="U357" s="26"/>
      <c r="V357" s="26"/>
      <c r="W357" s="26"/>
      <c r="X357" s="26"/>
      <c r="Y357" s="15"/>
      <c r="Z357" s="49"/>
      <c r="AA357" s="15"/>
      <c r="AB357" s="15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49"/>
      <c r="AP357" s="15"/>
      <c r="AQ357" s="15"/>
      <c r="AR357" s="209"/>
      <c r="AS357" s="210"/>
      <c r="AT357" s="210"/>
      <c r="AU357" s="210"/>
      <c r="AV357" s="210"/>
      <c r="AW357" s="210"/>
      <c r="AX357" s="210"/>
      <c r="AY357" s="49"/>
      <c r="AZ357" s="15"/>
      <c r="BA357" s="15"/>
      <c r="BB357" s="15"/>
      <c r="BC357" s="15"/>
      <c r="BD357" s="42"/>
      <c r="BE357" s="17"/>
      <c r="BF357" s="17"/>
      <c r="BG357" s="15"/>
      <c r="BH357" s="15"/>
    </row>
    <row r="358" ht="12.75" customHeight="1">
      <c r="A358" s="15"/>
      <c r="B358" s="13"/>
      <c r="C358" s="15"/>
      <c r="D358" s="15"/>
      <c r="E358" s="17"/>
      <c r="F358" s="17"/>
      <c r="G358" s="15"/>
      <c r="H358" s="15"/>
      <c r="I358" s="15"/>
      <c r="J358" s="49"/>
      <c r="K358" s="15"/>
      <c r="L358" s="21"/>
      <c r="M358" s="17"/>
      <c r="N358" s="17"/>
      <c r="O358" s="15"/>
      <c r="P358" s="15"/>
      <c r="Q358" s="15"/>
      <c r="R358" s="17"/>
      <c r="S358" s="26"/>
      <c r="T358" s="26"/>
      <c r="U358" s="26"/>
      <c r="V358" s="26"/>
      <c r="W358" s="26"/>
      <c r="X358" s="26"/>
      <c r="Y358" s="15"/>
      <c r="Z358" s="49"/>
      <c r="AA358" s="15"/>
      <c r="AB358" s="15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49"/>
      <c r="AP358" s="15"/>
      <c r="AQ358" s="15"/>
      <c r="AR358" s="209"/>
      <c r="AS358" s="210"/>
      <c r="AT358" s="210"/>
      <c r="AU358" s="210"/>
      <c r="AV358" s="210"/>
      <c r="AW358" s="210"/>
      <c r="AX358" s="210"/>
      <c r="AY358" s="49"/>
      <c r="AZ358" s="15"/>
      <c r="BA358" s="15"/>
      <c r="BB358" s="15"/>
      <c r="BC358" s="15"/>
      <c r="BD358" s="42"/>
      <c r="BE358" s="17"/>
      <c r="BF358" s="17"/>
      <c r="BG358" s="15"/>
      <c r="BH358" s="15"/>
    </row>
    <row r="359" ht="12.75" customHeight="1">
      <c r="A359" s="15"/>
      <c r="B359" s="13"/>
      <c r="C359" s="15"/>
      <c r="D359" s="15"/>
      <c r="E359" s="17"/>
      <c r="F359" s="17"/>
      <c r="G359" s="15"/>
      <c r="H359" s="15"/>
      <c r="I359" s="15"/>
      <c r="J359" s="49"/>
      <c r="K359" s="15"/>
      <c r="L359" s="21"/>
      <c r="M359" s="17"/>
      <c r="N359" s="17"/>
      <c r="O359" s="15"/>
      <c r="P359" s="15"/>
      <c r="Q359" s="15"/>
      <c r="R359" s="17"/>
      <c r="S359" s="26"/>
      <c r="T359" s="26"/>
      <c r="U359" s="26"/>
      <c r="V359" s="26"/>
      <c r="W359" s="26"/>
      <c r="X359" s="26"/>
      <c r="Y359" s="15"/>
      <c r="Z359" s="49"/>
      <c r="AA359" s="15"/>
      <c r="AB359" s="15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49"/>
      <c r="AP359" s="15"/>
      <c r="AQ359" s="15"/>
      <c r="AR359" s="209"/>
      <c r="AS359" s="210"/>
      <c r="AT359" s="210"/>
      <c r="AU359" s="210"/>
      <c r="AV359" s="210"/>
      <c r="AW359" s="210"/>
      <c r="AX359" s="210"/>
      <c r="AY359" s="49"/>
      <c r="AZ359" s="15"/>
      <c r="BA359" s="15"/>
      <c r="BB359" s="15"/>
      <c r="BC359" s="15"/>
      <c r="BD359" s="42"/>
      <c r="BE359" s="17"/>
      <c r="BF359" s="17"/>
      <c r="BG359" s="15"/>
      <c r="BH359" s="15"/>
    </row>
    <row r="360" ht="12.75" customHeight="1">
      <c r="A360" s="15"/>
      <c r="B360" s="13"/>
      <c r="C360" s="15"/>
      <c r="D360" s="15"/>
      <c r="E360" s="17"/>
      <c r="F360" s="17"/>
      <c r="G360" s="15"/>
      <c r="H360" s="15"/>
      <c r="I360" s="15"/>
      <c r="J360" s="49"/>
      <c r="K360" s="15"/>
      <c r="L360" s="21"/>
      <c r="M360" s="17"/>
      <c r="N360" s="17"/>
      <c r="O360" s="15"/>
      <c r="P360" s="15"/>
      <c r="Q360" s="15"/>
      <c r="R360" s="17"/>
      <c r="S360" s="26"/>
      <c r="T360" s="26"/>
      <c r="U360" s="26"/>
      <c r="V360" s="26"/>
      <c r="W360" s="26"/>
      <c r="X360" s="26"/>
      <c r="Y360" s="15"/>
      <c r="Z360" s="49"/>
      <c r="AA360" s="15"/>
      <c r="AB360" s="15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49"/>
      <c r="AP360" s="15"/>
      <c r="AQ360" s="15"/>
      <c r="AR360" s="209"/>
      <c r="AS360" s="210"/>
      <c r="AT360" s="210"/>
      <c r="AU360" s="210"/>
      <c r="AV360" s="210"/>
      <c r="AW360" s="210"/>
      <c r="AX360" s="210"/>
      <c r="AY360" s="49"/>
      <c r="AZ360" s="15"/>
      <c r="BA360" s="15"/>
      <c r="BB360" s="15"/>
      <c r="BC360" s="15"/>
      <c r="BD360" s="42"/>
      <c r="BE360" s="17"/>
      <c r="BF360" s="17"/>
      <c r="BG360" s="15"/>
      <c r="BH360" s="15"/>
    </row>
    <row r="361" ht="12.75" customHeight="1">
      <c r="A361" s="15"/>
      <c r="B361" s="13"/>
      <c r="C361" s="15"/>
      <c r="D361" s="15"/>
      <c r="E361" s="17"/>
      <c r="F361" s="17"/>
      <c r="G361" s="15"/>
      <c r="H361" s="15"/>
      <c r="I361" s="15"/>
      <c r="J361" s="49"/>
      <c r="K361" s="15"/>
      <c r="L361" s="21"/>
      <c r="M361" s="17"/>
      <c r="N361" s="17"/>
      <c r="O361" s="15"/>
      <c r="P361" s="15"/>
      <c r="Q361" s="15"/>
      <c r="R361" s="17"/>
      <c r="S361" s="26"/>
      <c r="T361" s="26"/>
      <c r="U361" s="26"/>
      <c r="V361" s="26"/>
      <c r="W361" s="26"/>
      <c r="X361" s="26"/>
      <c r="Y361" s="15"/>
      <c r="Z361" s="49"/>
      <c r="AA361" s="15"/>
      <c r="AB361" s="15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49"/>
      <c r="AP361" s="15"/>
      <c r="AQ361" s="15"/>
      <c r="AR361" s="209"/>
      <c r="AS361" s="210"/>
      <c r="AT361" s="210"/>
      <c r="AU361" s="210"/>
      <c r="AV361" s="210"/>
      <c r="AW361" s="210"/>
      <c r="AX361" s="210"/>
      <c r="AY361" s="49"/>
      <c r="AZ361" s="15"/>
      <c r="BA361" s="15"/>
      <c r="BB361" s="15"/>
      <c r="BC361" s="15"/>
      <c r="BD361" s="42"/>
      <c r="BE361" s="17"/>
      <c r="BF361" s="17"/>
      <c r="BG361" s="15"/>
      <c r="BH361" s="15"/>
    </row>
    <row r="362" ht="12.75" customHeight="1">
      <c r="A362" s="15"/>
      <c r="B362" s="13"/>
      <c r="C362" s="15"/>
      <c r="D362" s="15"/>
      <c r="E362" s="17"/>
      <c r="F362" s="17"/>
      <c r="G362" s="15"/>
      <c r="H362" s="15"/>
      <c r="I362" s="15"/>
      <c r="J362" s="49"/>
      <c r="K362" s="15"/>
      <c r="L362" s="21"/>
      <c r="M362" s="17"/>
      <c r="N362" s="17"/>
      <c r="O362" s="15"/>
      <c r="P362" s="15"/>
      <c r="Q362" s="15"/>
      <c r="R362" s="17"/>
      <c r="S362" s="26"/>
      <c r="T362" s="26"/>
      <c r="U362" s="26"/>
      <c r="V362" s="26"/>
      <c r="W362" s="26"/>
      <c r="X362" s="26"/>
      <c r="Y362" s="15"/>
      <c r="Z362" s="49"/>
      <c r="AA362" s="15"/>
      <c r="AB362" s="15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49"/>
      <c r="AP362" s="15"/>
      <c r="AQ362" s="15"/>
      <c r="AR362" s="209"/>
      <c r="AS362" s="210"/>
      <c r="AT362" s="210"/>
      <c r="AU362" s="210"/>
      <c r="AV362" s="210"/>
      <c r="AW362" s="210"/>
      <c r="AX362" s="210"/>
      <c r="AY362" s="49"/>
      <c r="AZ362" s="15"/>
      <c r="BA362" s="15"/>
      <c r="BB362" s="15"/>
      <c r="BC362" s="15"/>
      <c r="BD362" s="42"/>
      <c r="BE362" s="17"/>
      <c r="BF362" s="17"/>
      <c r="BG362" s="15"/>
      <c r="BH362" s="15"/>
    </row>
    <row r="363" ht="12.75" customHeight="1">
      <c r="A363" s="15"/>
      <c r="B363" s="13"/>
      <c r="C363" s="15"/>
      <c r="D363" s="15"/>
      <c r="E363" s="17"/>
      <c r="F363" s="17"/>
      <c r="G363" s="15"/>
      <c r="H363" s="15"/>
      <c r="I363" s="15"/>
      <c r="J363" s="49"/>
      <c r="K363" s="15"/>
      <c r="L363" s="21"/>
      <c r="M363" s="17"/>
      <c r="N363" s="17"/>
      <c r="O363" s="15"/>
      <c r="P363" s="15"/>
      <c r="Q363" s="15"/>
      <c r="R363" s="17"/>
      <c r="S363" s="26"/>
      <c r="T363" s="26"/>
      <c r="U363" s="26"/>
      <c r="V363" s="26"/>
      <c r="W363" s="26"/>
      <c r="X363" s="26"/>
      <c r="Y363" s="15"/>
      <c r="Z363" s="49"/>
      <c r="AA363" s="15"/>
      <c r="AB363" s="15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49"/>
      <c r="AP363" s="15"/>
      <c r="AQ363" s="15"/>
      <c r="AR363" s="209"/>
      <c r="AS363" s="210"/>
      <c r="AT363" s="210"/>
      <c r="AU363" s="210"/>
      <c r="AV363" s="210"/>
      <c r="AW363" s="210"/>
      <c r="AX363" s="210"/>
      <c r="AY363" s="49"/>
      <c r="AZ363" s="15"/>
      <c r="BA363" s="15"/>
      <c r="BB363" s="15"/>
      <c r="BC363" s="15"/>
      <c r="BD363" s="42"/>
      <c r="BE363" s="17"/>
      <c r="BF363" s="17"/>
      <c r="BG363" s="15"/>
      <c r="BH363" s="15"/>
    </row>
    <row r="364" ht="12.75" customHeight="1">
      <c r="A364" s="15"/>
      <c r="B364" s="13"/>
      <c r="C364" s="15"/>
      <c r="D364" s="15"/>
      <c r="E364" s="17"/>
      <c r="F364" s="17"/>
      <c r="G364" s="15"/>
      <c r="H364" s="15"/>
      <c r="I364" s="15"/>
      <c r="J364" s="49"/>
      <c r="K364" s="15"/>
      <c r="L364" s="21"/>
      <c r="M364" s="17"/>
      <c r="N364" s="17"/>
      <c r="O364" s="15"/>
      <c r="P364" s="15"/>
      <c r="Q364" s="15"/>
      <c r="R364" s="17"/>
      <c r="S364" s="26"/>
      <c r="T364" s="26"/>
      <c r="U364" s="26"/>
      <c r="V364" s="26"/>
      <c r="W364" s="26"/>
      <c r="X364" s="26"/>
      <c r="Y364" s="15"/>
      <c r="Z364" s="49"/>
      <c r="AA364" s="15"/>
      <c r="AB364" s="15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49"/>
      <c r="AP364" s="15"/>
      <c r="AQ364" s="15"/>
      <c r="AR364" s="209"/>
      <c r="AS364" s="210"/>
      <c r="AT364" s="210"/>
      <c r="AU364" s="210"/>
      <c r="AV364" s="210"/>
      <c r="AW364" s="210"/>
      <c r="AX364" s="210"/>
      <c r="AY364" s="49"/>
      <c r="AZ364" s="15"/>
      <c r="BA364" s="15"/>
      <c r="BB364" s="15"/>
      <c r="BC364" s="15"/>
      <c r="BD364" s="42"/>
      <c r="BE364" s="17"/>
      <c r="BF364" s="17"/>
      <c r="BG364" s="15"/>
      <c r="BH364" s="15"/>
    </row>
    <row r="365" ht="12.75" customHeight="1">
      <c r="A365" s="15"/>
      <c r="B365" s="13"/>
      <c r="C365" s="15"/>
      <c r="D365" s="15"/>
      <c r="E365" s="17"/>
      <c r="F365" s="17"/>
      <c r="G365" s="15"/>
      <c r="H365" s="15"/>
      <c r="I365" s="15"/>
      <c r="J365" s="49"/>
      <c r="K365" s="15"/>
      <c r="L365" s="21"/>
      <c r="M365" s="17"/>
      <c r="N365" s="17"/>
      <c r="O365" s="15"/>
      <c r="P365" s="15"/>
      <c r="Q365" s="15"/>
      <c r="R365" s="17"/>
      <c r="S365" s="26"/>
      <c r="T365" s="26"/>
      <c r="U365" s="26"/>
      <c r="V365" s="26"/>
      <c r="W365" s="26"/>
      <c r="X365" s="26"/>
      <c r="Y365" s="15"/>
      <c r="Z365" s="49"/>
      <c r="AA365" s="15"/>
      <c r="AB365" s="15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49"/>
      <c r="AP365" s="15"/>
      <c r="AQ365" s="15"/>
      <c r="AR365" s="209"/>
      <c r="AS365" s="210"/>
      <c r="AT365" s="210"/>
      <c r="AU365" s="210"/>
      <c r="AV365" s="210"/>
      <c r="AW365" s="210"/>
      <c r="AX365" s="210"/>
      <c r="AY365" s="49"/>
      <c r="AZ365" s="15"/>
      <c r="BA365" s="15"/>
      <c r="BB365" s="15"/>
      <c r="BC365" s="15"/>
      <c r="BD365" s="42"/>
      <c r="BE365" s="17"/>
      <c r="BF365" s="17"/>
      <c r="BG365" s="15"/>
      <c r="BH365" s="15"/>
    </row>
    <row r="366" ht="12.75" customHeight="1">
      <c r="A366" s="15"/>
      <c r="B366" s="13"/>
      <c r="C366" s="15"/>
      <c r="D366" s="15"/>
      <c r="E366" s="17"/>
      <c r="F366" s="17"/>
      <c r="G366" s="15"/>
      <c r="H366" s="15"/>
      <c r="I366" s="15"/>
      <c r="J366" s="49"/>
      <c r="K366" s="15"/>
      <c r="L366" s="21"/>
      <c r="M366" s="17"/>
      <c r="N366" s="17"/>
      <c r="O366" s="15"/>
      <c r="P366" s="15"/>
      <c r="Q366" s="15"/>
      <c r="R366" s="17"/>
      <c r="S366" s="26"/>
      <c r="T366" s="26"/>
      <c r="U366" s="26"/>
      <c r="V366" s="26"/>
      <c r="W366" s="26"/>
      <c r="X366" s="26"/>
      <c r="Y366" s="15"/>
      <c r="Z366" s="49"/>
      <c r="AA366" s="15"/>
      <c r="AB366" s="15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49"/>
      <c r="AP366" s="15"/>
      <c r="AQ366" s="15"/>
      <c r="AR366" s="209"/>
      <c r="AS366" s="210"/>
      <c r="AT366" s="210"/>
      <c r="AU366" s="210"/>
      <c r="AV366" s="210"/>
      <c r="AW366" s="210"/>
      <c r="AX366" s="210"/>
      <c r="AY366" s="49"/>
      <c r="AZ366" s="15"/>
      <c r="BA366" s="15"/>
      <c r="BB366" s="15"/>
      <c r="BC366" s="15"/>
      <c r="BD366" s="42"/>
      <c r="BE366" s="17"/>
      <c r="BF366" s="17"/>
      <c r="BG366" s="15"/>
      <c r="BH366" s="15"/>
    </row>
    <row r="367" ht="12.75" customHeight="1">
      <c r="A367" s="15"/>
      <c r="B367" s="13"/>
      <c r="C367" s="15"/>
      <c r="D367" s="15"/>
      <c r="E367" s="17"/>
      <c r="F367" s="17"/>
      <c r="G367" s="15"/>
      <c r="H367" s="15"/>
      <c r="I367" s="15"/>
      <c r="J367" s="49"/>
      <c r="K367" s="15"/>
      <c r="L367" s="21"/>
      <c r="M367" s="17"/>
      <c r="N367" s="17"/>
      <c r="O367" s="15"/>
      <c r="P367" s="15"/>
      <c r="Q367" s="15"/>
      <c r="R367" s="17"/>
      <c r="S367" s="26"/>
      <c r="T367" s="26"/>
      <c r="U367" s="26"/>
      <c r="V367" s="26"/>
      <c r="W367" s="26"/>
      <c r="X367" s="26"/>
      <c r="Y367" s="15"/>
      <c r="Z367" s="49"/>
      <c r="AA367" s="15"/>
      <c r="AB367" s="15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49"/>
      <c r="AP367" s="15"/>
      <c r="AQ367" s="15"/>
      <c r="AR367" s="209"/>
      <c r="AS367" s="210"/>
      <c r="AT367" s="210"/>
      <c r="AU367" s="210"/>
      <c r="AV367" s="210"/>
      <c r="AW367" s="210"/>
      <c r="AX367" s="210"/>
      <c r="AY367" s="49"/>
      <c r="AZ367" s="15"/>
      <c r="BA367" s="15"/>
      <c r="BB367" s="15"/>
      <c r="BC367" s="15"/>
      <c r="BD367" s="42"/>
      <c r="BE367" s="17"/>
      <c r="BF367" s="17"/>
      <c r="BG367" s="15"/>
      <c r="BH367" s="15"/>
    </row>
    <row r="368" ht="12.75" customHeight="1">
      <c r="A368" s="15"/>
      <c r="B368" s="13"/>
      <c r="C368" s="15"/>
      <c r="D368" s="15"/>
      <c r="E368" s="17"/>
      <c r="F368" s="17"/>
      <c r="G368" s="15"/>
      <c r="H368" s="15"/>
      <c r="I368" s="15"/>
      <c r="J368" s="49"/>
      <c r="K368" s="15"/>
      <c r="L368" s="21"/>
      <c r="M368" s="17"/>
      <c r="N368" s="17"/>
      <c r="O368" s="15"/>
      <c r="P368" s="15"/>
      <c r="Q368" s="15"/>
      <c r="R368" s="17"/>
      <c r="S368" s="26"/>
      <c r="T368" s="26"/>
      <c r="U368" s="26"/>
      <c r="V368" s="26"/>
      <c r="W368" s="26"/>
      <c r="X368" s="26"/>
      <c r="Y368" s="15"/>
      <c r="Z368" s="49"/>
      <c r="AA368" s="15"/>
      <c r="AB368" s="15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49"/>
      <c r="AP368" s="15"/>
      <c r="AQ368" s="15"/>
      <c r="AR368" s="209"/>
      <c r="AS368" s="210"/>
      <c r="AT368" s="210"/>
      <c r="AU368" s="210"/>
      <c r="AV368" s="210"/>
      <c r="AW368" s="210"/>
      <c r="AX368" s="210"/>
      <c r="AY368" s="49"/>
      <c r="AZ368" s="15"/>
      <c r="BA368" s="15"/>
      <c r="BB368" s="15"/>
      <c r="BC368" s="15"/>
      <c r="BD368" s="42"/>
      <c r="BE368" s="17"/>
      <c r="BF368" s="17"/>
      <c r="BG368" s="15"/>
      <c r="BH368" s="15"/>
    </row>
    <row r="369" ht="12.75" customHeight="1">
      <c r="A369" s="15"/>
      <c r="B369" s="13"/>
      <c r="C369" s="15"/>
      <c r="D369" s="15"/>
      <c r="E369" s="17"/>
      <c r="F369" s="17"/>
      <c r="G369" s="15"/>
      <c r="H369" s="15"/>
      <c r="I369" s="15"/>
      <c r="J369" s="49"/>
      <c r="K369" s="15"/>
      <c r="L369" s="21"/>
      <c r="M369" s="17"/>
      <c r="N369" s="17"/>
      <c r="O369" s="15"/>
      <c r="P369" s="15"/>
      <c r="Q369" s="15"/>
      <c r="R369" s="17"/>
      <c r="S369" s="26"/>
      <c r="T369" s="26"/>
      <c r="U369" s="26"/>
      <c r="V369" s="26"/>
      <c r="W369" s="26"/>
      <c r="X369" s="26"/>
      <c r="Y369" s="15"/>
      <c r="Z369" s="49"/>
      <c r="AA369" s="15"/>
      <c r="AB369" s="15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49"/>
      <c r="AP369" s="15"/>
      <c r="AQ369" s="15"/>
      <c r="AR369" s="209"/>
      <c r="AS369" s="210"/>
      <c r="AT369" s="210"/>
      <c r="AU369" s="210"/>
      <c r="AV369" s="210"/>
      <c r="AW369" s="210"/>
      <c r="AX369" s="210"/>
      <c r="AY369" s="49"/>
      <c r="AZ369" s="15"/>
      <c r="BA369" s="15"/>
      <c r="BB369" s="15"/>
      <c r="BC369" s="15"/>
      <c r="BD369" s="42"/>
      <c r="BE369" s="17"/>
      <c r="BF369" s="17"/>
      <c r="BG369" s="15"/>
      <c r="BH369" s="15"/>
    </row>
    <row r="370" ht="12.75" customHeight="1">
      <c r="A370" s="15"/>
      <c r="B370" s="13"/>
      <c r="C370" s="15"/>
      <c r="D370" s="15"/>
      <c r="E370" s="17"/>
      <c r="F370" s="17"/>
      <c r="G370" s="15"/>
      <c r="H370" s="15"/>
      <c r="I370" s="15"/>
      <c r="J370" s="49"/>
      <c r="K370" s="15"/>
      <c r="L370" s="21"/>
      <c r="M370" s="17"/>
      <c r="N370" s="17"/>
      <c r="O370" s="15"/>
      <c r="P370" s="15"/>
      <c r="Q370" s="15"/>
      <c r="R370" s="17"/>
      <c r="S370" s="26"/>
      <c r="T370" s="26"/>
      <c r="U370" s="26"/>
      <c r="V370" s="26"/>
      <c r="W370" s="26"/>
      <c r="X370" s="26"/>
      <c r="Y370" s="15"/>
      <c r="Z370" s="49"/>
      <c r="AA370" s="15"/>
      <c r="AB370" s="15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49"/>
      <c r="AP370" s="15"/>
      <c r="AQ370" s="15"/>
      <c r="AR370" s="209"/>
      <c r="AS370" s="210"/>
      <c r="AT370" s="210"/>
      <c r="AU370" s="210"/>
      <c r="AV370" s="210"/>
      <c r="AW370" s="210"/>
      <c r="AX370" s="210"/>
      <c r="AY370" s="49"/>
      <c r="AZ370" s="15"/>
      <c r="BA370" s="15"/>
      <c r="BB370" s="15"/>
      <c r="BC370" s="15"/>
      <c r="BD370" s="42"/>
      <c r="BE370" s="17"/>
      <c r="BF370" s="17"/>
      <c r="BG370" s="15"/>
      <c r="BH370" s="15"/>
    </row>
    <row r="371" ht="12.75" customHeight="1">
      <c r="A371" s="15"/>
      <c r="B371" s="13"/>
      <c r="C371" s="15"/>
      <c r="D371" s="15"/>
      <c r="E371" s="17"/>
      <c r="F371" s="17"/>
      <c r="G371" s="15"/>
      <c r="H371" s="15"/>
      <c r="I371" s="15"/>
      <c r="J371" s="49"/>
      <c r="K371" s="15"/>
      <c r="L371" s="21"/>
      <c r="M371" s="17"/>
      <c r="N371" s="17"/>
      <c r="O371" s="15"/>
      <c r="P371" s="15"/>
      <c r="Q371" s="15"/>
      <c r="R371" s="17"/>
      <c r="S371" s="26"/>
      <c r="T371" s="26"/>
      <c r="U371" s="26"/>
      <c r="V371" s="26"/>
      <c r="W371" s="26"/>
      <c r="X371" s="26"/>
      <c r="Y371" s="15"/>
      <c r="Z371" s="49"/>
      <c r="AA371" s="15"/>
      <c r="AB371" s="15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49"/>
      <c r="AP371" s="15"/>
      <c r="AQ371" s="15"/>
      <c r="AR371" s="209"/>
      <c r="AS371" s="210"/>
      <c r="AT371" s="210"/>
      <c r="AU371" s="210"/>
      <c r="AV371" s="210"/>
      <c r="AW371" s="210"/>
      <c r="AX371" s="210"/>
      <c r="AY371" s="49"/>
      <c r="AZ371" s="15"/>
      <c r="BA371" s="15"/>
      <c r="BB371" s="15"/>
      <c r="BC371" s="15"/>
      <c r="BD371" s="42"/>
      <c r="BE371" s="17"/>
      <c r="BF371" s="17"/>
      <c r="BG371" s="15"/>
      <c r="BH371" s="15"/>
    </row>
    <row r="372" ht="12.75" customHeight="1">
      <c r="A372" s="15"/>
      <c r="B372" s="13"/>
      <c r="C372" s="15"/>
      <c r="D372" s="15"/>
      <c r="E372" s="17"/>
      <c r="F372" s="17"/>
      <c r="G372" s="15"/>
      <c r="H372" s="15"/>
      <c r="I372" s="15"/>
      <c r="J372" s="49"/>
      <c r="K372" s="15"/>
      <c r="L372" s="21"/>
      <c r="M372" s="17"/>
      <c r="N372" s="17"/>
      <c r="O372" s="15"/>
      <c r="P372" s="15"/>
      <c r="Q372" s="15"/>
      <c r="R372" s="17"/>
      <c r="S372" s="26"/>
      <c r="T372" s="26"/>
      <c r="U372" s="26"/>
      <c r="V372" s="26"/>
      <c r="W372" s="26"/>
      <c r="X372" s="26"/>
      <c r="Y372" s="15"/>
      <c r="Z372" s="49"/>
      <c r="AA372" s="15"/>
      <c r="AB372" s="15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49"/>
      <c r="AP372" s="15"/>
      <c r="AQ372" s="15"/>
      <c r="AR372" s="209"/>
      <c r="AS372" s="210"/>
      <c r="AT372" s="210"/>
      <c r="AU372" s="210"/>
      <c r="AV372" s="210"/>
      <c r="AW372" s="210"/>
      <c r="AX372" s="210"/>
      <c r="AY372" s="49"/>
      <c r="AZ372" s="15"/>
      <c r="BA372" s="15"/>
      <c r="BB372" s="15"/>
      <c r="BC372" s="15"/>
      <c r="BD372" s="42"/>
      <c r="BE372" s="17"/>
      <c r="BF372" s="17"/>
      <c r="BG372" s="15"/>
      <c r="BH372" s="15"/>
    </row>
    <row r="373" ht="12.75" customHeight="1">
      <c r="A373" s="15"/>
      <c r="B373" s="13"/>
      <c r="C373" s="15"/>
      <c r="D373" s="15"/>
      <c r="E373" s="17"/>
      <c r="F373" s="17"/>
      <c r="G373" s="15"/>
      <c r="H373" s="15"/>
      <c r="I373" s="15"/>
      <c r="J373" s="49"/>
      <c r="K373" s="15"/>
      <c r="L373" s="21"/>
      <c r="M373" s="17"/>
      <c r="N373" s="17"/>
      <c r="O373" s="15"/>
      <c r="P373" s="15"/>
      <c r="Q373" s="15"/>
      <c r="R373" s="17"/>
      <c r="S373" s="26"/>
      <c r="T373" s="26"/>
      <c r="U373" s="26"/>
      <c r="V373" s="26"/>
      <c r="W373" s="26"/>
      <c r="X373" s="26"/>
      <c r="Y373" s="15"/>
      <c r="Z373" s="49"/>
      <c r="AA373" s="15"/>
      <c r="AB373" s="15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49"/>
      <c r="AP373" s="15"/>
      <c r="AQ373" s="15"/>
      <c r="AR373" s="209"/>
      <c r="AS373" s="210"/>
      <c r="AT373" s="210"/>
      <c r="AU373" s="210"/>
      <c r="AV373" s="210"/>
      <c r="AW373" s="210"/>
      <c r="AX373" s="210"/>
      <c r="AY373" s="49"/>
      <c r="AZ373" s="15"/>
      <c r="BA373" s="15"/>
      <c r="BB373" s="15"/>
      <c r="BC373" s="15"/>
      <c r="BD373" s="42"/>
      <c r="BE373" s="17"/>
      <c r="BF373" s="17"/>
      <c r="BG373" s="15"/>
      <c r="BH373" s="15"/>
    </row>
    <row r="374" ht="12.75" customHeight="1">
      <c r="A374" s="15"/>
      <c r="B374" s="13"/>
      <c r="C374" s="15"/>
      <c r="D374" s="15"/>
      <c r="E374" s="17"/>
      <c r="F374" s="17"/>
      <c r="G374" s="15"/>
      <c r="H374" s="15"/>
      <c r="I374" s="15"/>
      <c r="J374" s="49"/>
      <c r="K374" s="15"/>
      <c r="L374" s="21"/>
      <c r="M374" s="17"/>
      <c r="N374" s="17"/>
      <c r="O374" s="15"/>
      <c r="P374" s="15"/>
      <c r="Q374" s="15"/>
      <c r="R374" s="17"/>
      <c r="S374" s="26"/>
      <c r="T374" s="26"/>
      <c r="U374" s="26"/>
      <c r="V374" s="26"/>
      <c r="W374" s="26"/>
      <c r="X374" s="26"/>
      <c r="Y374" s="15"/>
      <c r="Z374" s="49"/>
      <c r="AA374" s="15"/>
      <c r="AB374" s="15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49"/>
      <c r="AP374" s="15"/>
      <c r="AQ374" s="15"/>
      <c r="AR374" s="209"/>
      <c r="AS374" s="210"/>
      <c r="AT374" s="210"/>
      <c r="AU374" s="210"/>
      <c r="AV374" s="210"/>
      <c r="AW374" s="210"/>
      <c r="AX374" s="210"/>
      <c r="AY374" s="49"/>
      <c r="AZ374" s="15"/>
      <c r="BA374" s="15"/>
      <c r="BB374" s="15"/>
      <c r="BC374" s="15"/>
      <c r="BD374" s="42"/>
      <c r="BE374" s="17"/>
      <c r="BF374" s="17"/>
      <c r="BG374" s="15"/>
      <c r="BH374" s="15"/>
    </row>
    <row r="375" ht="12.75" customHeight="1">
      <c r="A375" s="15"/>
      <c r="B375" s="13"/>
      <c r="C375" s="15"/>
      <c r="D375" s="15"/>
      <c r="E375" s="17"/>
      <c r="F375" s="17"/>
      <c r="G375" s="15"/>
      <c r="H375" s="15"/>
      <c r="I375" s="15"/>
      <c r="J375" s="49"/>
      <c r="K375" s="15"/>
      <c r="L375" s="21"/>
      <c r="M375" s="17"/>
      <c r="N375" s="17"/>
      <c r="O375" s="15"/>
      <c r="P375" s="15"/>
      <c r="Q375" s="15"/>
      <c r="R375" s="17"/>
      <c r="S375" s="26"/>
      <c r="T375" s="26"/>
      <c r="U375" s="26"/>
      <c r="V375" s="26"/>
      <c r="W375" s="26"/>
      <c r="X375" s="26"/>
      <c r="Y375" s="15"/>
      <c r="Z375" s="49"/>
      <c r="AA375" s="15"/>
      <c r="AB375" s="15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49"/>
      <c r="AP375" s="15"/>
      <c r="AQ375" s="15"/>
      <c r="AR375" s="209"/>
      <c r="AS375" s="210"/>
      <c r="AT375" s="210"/>
      <c r="AU375" s="210"/>
      <c r="AV375" s="210"/>
      <c r="AW375" s="210"/>
      <c r="AX375" s="210"/>
      <c r="AY375" s="49"/>
      <c r="AZ375" s="15"/>
      <c r="BA375" s="15"/>
      <c r="BB375" s="15"/>
      <c r="BC375" s="15"/>
      <c r="BD375" s="42"/>
      <c r="BE375" s="17"/>
      <c r="BF375" s="17"/>
      <c r="BG375" s="15"/>
      <c r="BH375" s="15"/>
    </row>
    <row r="376" ht="12.75" customHeight="1">
      <c r="A376" s="15"/>
      <c r="B376" s="13"/>
      <c r="C376" s="15"/>
      <c r="D376" s="15"/>
      <c r="E376" s="17"/>
      <c r="F376" s="17"/>
      <c r="G376" s="15"/>
      <c r="H376" s="15"/>
      <c r="I376" s="15"/>
      <c r="J376" s="49"/>
      <c r="K376" s="15"/>
      <c r="L376" s="21"/>
      <c r="M376" s="17"/>
      <c r="N376" s="17"/>
      <c r="O376" s="15"/>
      <c r="P376" s="15"/>
      <c r="Q376" s="15"/>
      <c r="R376" s="17"/>
      <c r="S376" s="26"/>
      <c r="T376" s="26"/>
      <c r="U376" s="26"/>
      <c r="V376" s="26"/>
      <c r="W376" s="26"/>
      <c r="X376" s="26"/>
      <c r="Y376" s="15"/>
      <c r="Z376" s="49"/>
      <c r="AA376" s="15"/>
      <c r="AB376" s="15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49"/>
      <c r="AP376" s="15"/>
      <c r="AQ376" s="15"/>
      <c r="AR376" s="209"/>
      <c r="AS376" s="210"/>
      <c r="AT376" s="210"/>
      <c r="AU376" s="210"/>
      <c r="AV376" s="210"/>
      <c r="AW376" s="210"/>
      <c r="AX376" s="210"/>
      <c r="AY376" s="49"/>
      <c r="AZ376" s="15"/>
      <c r="BA376" s="15"/>
      <c r="BB376" s="15"/>
      <c r="BC376" s="15"/>
      <c r="BD376" s="42"/>
      <c r="BE376" s="17"/>
      <c r="BF376" s="17"/>
      <c r="BG376" s="15"/>
      <c r="BH376" s="15"/>
    </row>
    <row r="377" ht="12.75" customHeight="1">
      <c r="A377" s="15"/>
      <c r="B377" s="13"/>
      <c r="C377" s="15"/>
      <c r="D377" s="15"/>
      <c r="E377" s="17"/>
      <c r="F377" s="17"/>
      <c r="G377" s="15"/>
      <c r="H377" s="15"/>
      <c r="I377" s="15"/>
      <c r="J377" s="49"/>
      <c r="K377" s="15"/>
      <c r="L377" s="21"/>
      <c r="M377" s="17"/>
      <c r="N377" s="17"/>
      <c r="O377" s="15"/>
      <c r="P377" s="15"/>
      <c r="Q377" s="15"/>
      <c r="R377" s="17"/>
      <c r="S377" s="26"/>
      <c r="T377" s="26"/>
      <c r="U377" s="26"/>
      <c r="V377" s="26"/>
      <c r="W377" s="26"/>
      <c r="X377" s="26"/>
      <c r="Y377" s="15"/>
      <c r="Z377" s="49"/>
      <c r="AA377" s="15"/>
      <c r="AB377" s="15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49"/>
      <c r="AP377" s="15"/>
      <c r="AQ377" s="15"/>
      <c r="AR377" s="209"/>
      <c r="AS377" s="210"/>
      <c r="AT377" s="210"/>
      <c r="AU377" s="210"/>
      <c r="AV377" s="210"/>
      <c r="AW377" s="210"/>
      <c r="AX377" s="210"/>
      <c r="AY377" s="49"/>
      <c r="AZ377" s="15"/>
      <c r="BA377" s="15"/>
      <c r="BB377" s="15"/>
      <c r="BC377" s="15"/>
      <c r="BD377" s="42"/>
      <c r="BE377" s="17"/>
      <c r="BF377" s="17"/>
      <c r="BG377" s="15"/>
      <c r="BH377" s="15"/>
    </row>
    <row r="378" ht="12.75" customHeight="1">
      <c r="A378" s="15"/>
      <c r="B378" s="13"/>
      <c r="C378" s="15"/>
      <c r="D378" s="15"/>
      <c r="E378" s="17"/>
      <c r="F378" s="17"/>
      <c r="G378" s="15"/>
      <c r="H378" s="15"/>
      <c r="I378" s="15"/>
      <c r="J378" s="49"/>
      <c r="K378" s="15"/>
      <c r="L378" s="21"/>
      <c r="M378" s="17"/>
      <c r="N378" s="17"/>
      <c r="O378" s="15"/>
      <c r="P378" s="15"/>
      <c r="Q378" s="15"/>
      <c r="R378" s="17"/>
      <c r="S378" s="26"/>
      <c r="T378" s="26"/>
      <c r="U378" s="26"/>
      <c r="V378" s="26"/>
      <c r="W378" s="26"/>
      <c r="X378" s="26"/>
      <c r="Y378" s="15"/>
      <c r="Z378" s="49"/>
      <c r="AA378" s="15"/>
      <c r="AB378" s="15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49"/>
      <c r="AP378" s="15"/>
      <c r="AQ378" s="15"/>
      <c r="AR378" s="209"/>
      <c r="AS378" s="210"/>
      <c r="AT378" s="210"/>
      <c r="AU378" s="210"/>
      <c r="AV378" s="210"/>
      <c r="AW378" s="210"/>
      <c r="AX378" s="210"/>
      <c r="AY378" s="49"/>
      <c r="AZ378" s="15"/>
      <c r="BA378" s="15"/>
      <c r="BB378" s="15"/>
      <c r="BC378" s="15"/>
      <c r="BD378" s="42"/>
      <c r="BE378" s="17"/>
      <c r="BF378" s="17"/>
      <c r="BG378" s="15"/>
      <c r="BH378" s="15"/>
    </row>
    <row r="379" ht="12.75" customHeight="1">
      <c r="A379" s="15"/>
      <c r="B379" s="13"/>
      <c r="C379" s="15"/>
      <c r="D379" s="15"/>
      <c r="E379" s="17"/>
      <c r="F379" s="17"/>
      <c r="G379" s="15"/>
      <c r="H379" s="15"/>
      <c r="I379" s="15"/>
      <c r="J379" s="49"/>
      <c r="K379" s="15"/>
      <c r="L379" s="21"/>
      <c r="M379" s="17"/>
      <c r="N379" s="17"/>
      <c r="O379" s="15"/>
      <c r="P379" s="15"/>
      <c r="Q379" s="15"/>
      <c r="R379" s="17"/>
      <c r="S379" s="26"/>
      <c r="T379" s="26"/>
      <c r="U379" s="26"/>
      <c r="V379" s="26"/>
      <c r="W379" s="26"/>
      <c r="X379" s="26"/>
      <c r="Y379" s="15"/>
      <c r="Z379" s="49"/>
      <c r="AA379" s="15"/>
      <c r="AB379" s="15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49"/>
      <c r="AP379" s="15"/>
      <c r="AQ379" s="15"/>
      <c r="AR379" s="209"/>
      <c r="AS379" s="210"/>
      <c r="AT379" s="210"/>
      <c r="AU379" s="210"/>
      <c r="AV379" s="210"/>
      <c r="AW379" s="210"/>
      <c r="AX379" s="210"/>
      <c r="AY379" s="49"/>
      <c r="AZ379" s="15"/>
      <c r="BA379" s="15"/>
      <c r="BB379" s="15"/>
      <c r="BC379" s="15"/>
      <c r="BD379" s="42"/>
      <c r="BE379" s="17"/>
      <c r="BF379" s="17"/>
      <c r="BG379" s="15"/>
      <c r="BH379" s="15"/>
    </row>
    <row r="380" ht="12.75" customHeight="1">
      <c r="A380" s="15"/>
      <c r="B380" s="13"/>
      <c r="C380" s="15"/>
      <c r="D380" s="15"/>
      <c r="E380" s="17"/>
      <c r="F380" s="17"/>
      <c r="G380" s="15"/>
      <c r="H380" s="15"/>
      <c r="I380" s="15"/>
      <c r="J380" s="49"/>
      <c r="K380" s="15"/>
      <c r="L380" s="21"/>
      <c r="M380" s="17"/>
      <c r="N380" s="17"/>
      <c r="O380" s="15"/>
      <c r="P380" s="15"/>
      <c r="Q380" s="15"/>
      <c r="R380" s="17"/>
      <c r="S380" s="26"/>
      <c r="T380" s="26"/>
      <c r="U380" s="26"/>
      <c r="V380" s="26"/>
      <c r="W380" s="26"/>
      <c r="X380" s="26"/>
      <c r="Y380" s="15"/>
      <c r="Z380" s="49"/>
      <c r="AA380" s="15"/>
      <c r="AB380" s="15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49"/>
      <c r="AP380" s="15"/>
      <c r="AQ380" s="15"/>
      <c r="AR380" s="209"/>
      <c r="AS380" s="210"/>
      <c r="AT380" s="210"/>
      <c r="AU380" s="210"/>
      <c r="AV380" s="210"/>
      <c r="AW380" s="210"/>
      <c r="AX380" s="210"/>
      <c r="AY380" s="49"/>
      <c r="AZ380" s="15"/>
      <c r="BA380" s="15"/>
      <c r="BB380" s="15"/>
      <c r="BC380" s="15"/>
      <c r="BD380" s="42"/>
      <c r="BE380" s="17"/>
      <c r="BF380" s="17"/>
      <c r="BG380" s="15"/>
      <c r="BH380" s="15"/>
    </row>
    <row r="381" ht="12.75" customHeight="1">
      <c r="A381" s="15"/>
      <c r="B381" s="13"/>
      <c r="C381" s="15"/>
      <c r="D381" s="15"/>
      <c r="E381" s="17"/>
      <c r="F381" s="17"/>
      <c r="G381" s="15"/>
      <c r="H381" s="15"/>
      <c r="I381" s="15"/>
      <c r="J381" s="49"/>
      <c r="K381" s="15"/>
      <c r="L381" s="21"/>
      <c r="M381" s="17"/>
      <c r="N381" s="17"/>
      <c r="O381" s="15"/>
      <c r="P381" s="15"/>
      <c r="Q381" s="15"/>
      <c r="R381" s="17"/>
      <c r="S381" s="26"/>
      <c r="T381" s="26"/>
      <c r="U381" s="26"/>
      <c r="V381" s="26"/>
      <c r="W381" s="26"/>
      <c r="X381" s="26"/>
      <c r="Y381" s="15"/>
      <c r="Z381" s="49"/>
      <c r="AA381" s="15"/>
      <c r="AB381" s="15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49"/>
      <c r="AP381" s="15"/>
      <c r="AQ381" s="15"/>
      <c r="AR381" s="209"/>
      <c r="AS381" s="210"/>
      <c r="AT381" s="210"/>
      <c r="AU381" s="210"/>
      <c r="AV381" s="210"/>
      <c r="AW381" s="210"/>
      <c r="AX381" s="210"/>
      <c r="AY381" s="49"/>
      <c r="AZ381" s="15"/>
      <c r="BA381" s="15"/>
      <c r="BB381" s="15"/>
      <c r="BC381" s="15"/>
      <c r="BD381" s="42"/>
      <c r="BE381" s="17"/>
      <c r="BF381" s="17"/>
      <c r="BG381" s="15"/>
      <c r="BH381" s="15"/>
    </row>
    <row r="382" ht="12.75" customHeight="1">
      <c r="A382" s="15"/>
      <c r="B382" s="13"/>
      <c r="C382" s="15"/>
      <c r="D382" s="15"/>
      <c r="E382" s="17"/>
      <c r="F382" s="17"/>
      <c r="G382" s="15"/>
      <c r="H382" s="15"/>
      <c r="I382" s="15"/>
      <c r="J382" s="49"/>
      <c r="K382" s="15"/>
      <c r="L382" s="21"/>
      <c r="M382" s="17"/>
      <c r="N382" s="17"/>
      <c r="O382" s="15"/>
      <c r="P382" s="15"/>
      <c r="Q382" s="15"/>
      <c r="R382" s="17"/>
      <c r="S382" s="26"/>
      <c r="T382" s="26"/>
      <c r="U382" s="26"/>
      <c r="V382" s="26"/>
      <c r="W382" s="26"/>
      <c r="X382" s="26"/>
      <c r="Y382" s="15"/>
      <c r="Z382" s="49"/>
      <c r="AA382" s="15"/>
      <c r="AB382" s="15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49"/>
      <c r="AP382" s="15"/>
      <c r="AQ382" s="15"/>
      <c r="AR382" s="209"/>
      <c r="AS382" s="210"/>
      <c r="AT382" s="210"/>
      <c r="AU382" s="210"/>
      <c r="AV382" s="210"/>
      <c r="AW382" s="210"/>
      <c r="AX382" s="210"/>
      <c r="AY382" s="49"/>
      <c r="AZ382" s="15"/>
      <c r="BA382" s="15"/>
      <c r="BB382" s="15"/>
      <c r="BC382" s="15"/>
      <c r="BD382" s="42"/>
      <c r="BE382" s="17"/>
      <c r="BF382" s="17"/>
      <c r="BG382" s="15"/>
      <c r="BH382" s="15"/>
    </row>
    <row r="383" ht="12.75" customHeight="1">
      <c r="A383" s="15"/>
      <c r="B383" s="13"/>
      <c r="C383" s="15"/>
      <c r="D383" s="15"/>
      <c r="E383" s="17"/>
      <c r="F383" s="17"/>
      <c r="G383" s="15"/>
      <c r="H383" s="15"/>
      <c r="I383" s="15"/>
      <c r="J383" s="49"/>
      <c r="K383" s="15"/>
      <c r="L383" s="21"/>
      <c r="M383" s="17"/>
      <c r="N383" s="17"/>
      <c r="O383" s="15"/>
      <c r="P383" s="15"/>
      <c r="Q383" s="15"/>
      <c r="R383" s="17"/>
      <c r="S383" s="26"/>
      <c r="T383" s="26"/>
      <c r="U383" s="26"/>
      <c r="V383" s="26"/>
      <c r="W383" s="26"/>
      <c r="X383" s="26"/>
      <c r="Y383" s="15"/>
      <c r="Z383" s="49"/>
      <c r="AA383" s="15"/>
      <c r="AB383" s="15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49"/>
      <c r="AP383" s="15"/>
      <c r="AQ383" s="15"/>
      <c r="AR383" s="209"/>
      <c r="AS383" s="210"/>
      <c r="AT383" s="210"/>
      <c r="AU383" s="210"/>
      <c r="AV383" s="210"/>
      <c r="AW383" s="210"/>
      <c r="AX383" s="210"/>
      <c r="AY383" s="49"/>
      <c r="AZ383" s="15"/>
      <c r="BA383" s="15"/>
      <c r="BB383" s="15"/>
      <c r="BC383" s="15"/>
      <c r="BD383" s="42"/>
      <c r="BE383" s="17"/>
      <c r="BF383" s="17"/>
      <c r="BG383" s="15"/>
      <c r="BH383" s="15"/>
    </row>
    <row r="384" ht="12.75" customHeight="1">
      <c r="A384" s="15"/>
      <c r="B384" s="13"/>
      <c r="C384" s="15"/>
      <c r="D384" s="15"/>
      <c r="E384" s="17"/>
      <c r="F384" s="17"/>
      <c r="G384" s="15"/>
      <c r="H384" s="15"/>
      <c r="I384" s="15"/>
      <c r="J384" s="49"/>
      <c r="K384" s="15"/>
      <c r="L384" s="21"/>
      <c r="M384" s="17"/>
      <c r="N384" s="17"/>
      <c r="O384" s="15"/>
      <c r="P384" s="15"/>
      <c r="Q384" s="15"/>
      <c r="R384" s="17"/>
      <c r="S384" s="26"/>
      <c r="T384" s="26"/>
      <c r="U384" s="26"/>
      <c r="V384" s="26"/>
      <c r="W384" s="26"/>
      <c r="X384" s="26"/>
      <c r="Y384" s="15"/>
      <c r="Z384" s="49"/>
      <c r="AA384" s="15"/>
      <c r="AB384" s="15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49"/>
      <c r="AP384" s="15"/>
      <c r="AQ384" s="15"/>
      <c r="AR384" s="209"/>
      <c r="AS384" s="210"/>
      <c r="AT384" s="210"/>
      <c r="AU384" s="210"/>
      <c r="AV384" s="210"/>
      <c r="AW384" s="210"/>
      <c r="AX384" s="210"/>
      <c r="AY384" s="49"/>
      <c r="AZ384" s="15"/>
      <c r="BA384" s="15"/>
      <c r="BB384" s="15"/>
      <c r="BC384" s="15"/>
      <c r="BD384" s="42"/>
      <c r="BE384" s="17"/>
      <c r="BF384" s="17"/>
      <c r="BG384" s="15"/>
      <c r="BH384" s="15"/>
    </row>
    <row r="385" ht="12.75" customHeight="1">
      <c r="A385" s="15"/>
      <c r="B385" s="13"/>
      <c r="C385" s="15"/>
      <c r="D385" s="15"/>
      <c r="E385" s="17"/>
      <c r="F385" s="17"/>
      <c r="G385" s="15"/>
      <c r="H385" s="15"/>
      <c r="I385" s="15"/>
      <c r="J385" s="49"/>
      <c r="K385" s="15"/>
      <c r="L385" s="21"/>
      <c r="M385" s="17"/>
      <c r="N385" s="17"/>
      <c r="O385" s="15"/>
      <c r="P385" s="15"/>
      <c r="Q385" s="15"/>
      <c r="R385" s="17"/>
      <c r="S385" s="26"/>
      <c r="T385" s="26"/>
      <c r="U385" s="26"/>
      <c r="V385" s="26"/>
      <c r="W385" s="26"/>
      <c r="X385" s="26"/>
      <c r="Y385" s="15"/>
      <c r="Z385" s="49"/>
      <c r="AA385" s="15"/>
      <c r="AB385" s="15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49"/>
      <c r="AP385" s="15"/>
      <c r="AQ385" s="15"/>
      <c r="AR385" s="209"/>
      <c r="AS385" s="210"/>
      <c r="AT385" s="210"/>
      <c r="AU385" s="210"/>
      <c r="AV385" s="210"/>
      <c r="AW385" s="210"/>
      <c r="AX385" s="210"/>
      <c r="AY385" s="49"/>
      <c r="AZ385" s="15"/>
      <c r="BA385" s="15"/>
      <c r="BB385" s="15"/>
      <c r="BC385" s="15"/>
      <c r="BD385" s="42"/>
      <c r="BE385" s="17"/>
      <c r="BF385" s="17"/>
      <c r="BG385" s="15"/>
      <c r="BH385" s="15"/>
    </row>
    <row r="386" ht="12.75" customHeight="1">
      <c r="A386" s="15"/>
      <c r="B386" s="13"/>
      <c r="C386" s="15"/>
      <c r="D386" s="15"/>
      <c r="E386" s="17"/>
      <c r="F386" s="17"/>
      <c r="G386" s="15"/>
      <c r="H386" s="15"/>
      <c r="I386" s="15"/>
      <c r="J386" s="49"/>
      <c r="K386" s="15"/>
      <c r="L386" s="21"/>
      <c r="M386" s="17"/>
      <c r="N386" s="17"/>
      <c r="O386" s="15"/>
      <c r="P386" s="15"/>
      <c r="Q386" s="15"/>
      <c r="R386" s="17"/>
      <c r="S386" s="26"/>
      <c r="T386" s="26"/>
      <c r="U386" s="26"/>
      <c r="V386" s="26"/>
      <c r="W386" s="26"/>
      <c r="X386" s="26"/>
      <c r="Y386" s="15"/>
      <c r="Z386" s="49"/>
      <c r="AA386" s="15"/>
      <c r="AB386" s="15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49"/>
      <c r="AP386" s="15"/>
      <c r="AQ386" s="15"/>
      <c r="AR386" s="209"/>
      <c r="AS386" s="210"/>
      <c r="AT386" s="210"/>
      <c r="AU386" s="210"/>
      <c r="AV386" s="210"/>
      <c r="AW386" s="210"/>
      <c r="AX386" s="210"/>
      <c r="AY386" s="49"/>
      <c r="AZ386" s="15"/>
      <c r="BA386" s="15"/>
      <c r="BB386" s="15"/>
      <c r="BC386" s="15"/>
      <c r="BD386" s="42"/>
      <c r="BE386" s="17"/>
      <c r="BF386" s="17"/>
      <c r="BG386" s="15"/>
      <c r="BH386" s="15"/>
    </row>
    <row r="387" ht="12.75" customHeight="1">
      <c r="A387" s="15"/>
      <c r="B387" s="13"/>
      <c r="C387" s="15"/>
      <c r="D387" s="15"/>
      <c r="E387" s="17"/>
      <c r="F387" s="17"/>
      <c r="G387" s="15"/>
      <c r="H387" s="15"/>
      <c r="I387" s="15"/>
      <c r="J387" s="49"/>
      <c r="K387" s="15"/>
      <c r="L387" s="21"/>
      <c r="M387" s="17"/>
      <c r="N387" s="17"/>
      <c r="O387" s="15"/>
      <c r="P387" s="15"/>
      <c r="Q387" s="15"/>
      <c r="R387" s="17"/>
      <c r="S387" s="26"/>
      <c r="T387" s="26"/>
      <c r="U387" s="26"/>
      <c r="V387" s="26"/>
      <c r="W387" s="26"/>
      <c r="X387" s="26"/>
      <c r="Y387" s="15"/>
      <c r="Z387" s="49"/>
      <c r="AA387" s="15"/>
      <c r="AB387" s="15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49"/>
      <c r="AP387" s="15"/>
      <c r="AQ387" s="15"/>
      <c r="AR387" s="209"/>
      <c r="AS387" s="210"/>
      <c r="AT387" s="210"/>
      <c r="AU387" s="210"/>
      <c r="AV387" s="210"/>
      <c r="AW387" s="210"/>
      <c r="AX387" s="210"/>
      <c r="AY387" s="49"/>
      <c r="AZ387" s="15"/>
      <c r="BA387" s="15"/>
      <c r="BB387" s="15"/>
      <c r="BC387" s="15"/>
      <c r="BD387" s="42"/>
      <c r="BE387" s="17"/>
      <c r="BF387" s="17"/>
      <c r="BG387" s="15"/>
      <c r="BH387" s="15"/>
    </row>
    <row r="388" ht="12.75" customHeight="1">
      <c r="A388" s="15"/>
      <c r="B388" s="13"/>
      <c r="C388" s="15"/>
      <c r="D388" s="15"/>
      <c r="E388" s="17"/>
      <c r="F388" s="17"/>
      <c r="G388" s="15"/>
      <c r="H388" s="15"/>
      <c r="I388" s="15"/>
      <c r="J388" s="49"/>
      <c r="K388" s="15"/>
      <c r="L388" s="21"/>
      <c r="M388" s="17"/>
      <c r="N388" s="17"/>
      <c r="O388" s="15"/>
      <c r="P388" s="15"/>
      <c r="Q388" s="15"/>
      <c r="R388" s="17"/>
      <c r="S388" s="26"/>
      <c r="T388" s="26"/>
      <c r="U388" s="26"/>
      <c r="V388" s="26"/>
      <c r="W388" s="26"/>
      <c r="X388" s="26"/>
      <c r="Y388" s="15"/>
      <c r="Z388" s="49"/>
      <c r="AA388" s="15"/>
      <c r="AB388" s="15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49"/>
      <c r="AP388" s="15"/>
      <c r="AQ388" s="15"/>
      <c r="AR388" s="209"/>
      <c r="AS388" s="210"/>
      <c r="AT388" s="210"/>
      <c r="AU388" s="210"/>
      <c r="AV388" s="210"/>
      <c r="AW388" s="210"/>
      <c r="AX388" s="210"/>
      <c r="AY388" s="49"/>
      <c r="AZ388" s="15"/>
      <c r="BA388" s="15"/>
      <c r="BB388" s="15"/>
      <c r="BC388" s="15"/>
      <c r="BD388" s="42"/>
      <c r="BE388" s="17"/>
      <c r="BF388" s="17"/>
      <c r="BG388" s="15"/>
      <c r="BH388" s="15"/>
    </row>
    <row r="389" ht="12.75" customHeight="1">
      <c r="A389" s="15"/>
      <c r="B389" s="13"/>
      <c r="C389" s="15"/>
      <c r="D389" s="15"/>
      <c r="E389" s="17"/>
      <c r="F389" s="17"/>
      <c r="G389" s="15"/>
      <c r="H389" s="15"/>
      <c r="I389" s="15"/>
      <c r="J389" s="49"/>
      <c r="K389" s="15"/>
      <c r="L389" s="21"/>
      <c r="M389" s="17"/>
      <c r="N389" s="17"/>
      <c r="O389" s="15"/>
      <c r="P389" s="15"/>
      <c r="Q389" s="15"/>
      <c r="R389" s="17"/>
      <c r="S389" s="26"/>
      <c r="T389" s="26"/>
      <c r="U389" s="26"/>
      <c r="V389" s="26"/>
      <c r="W389" s="26"/>
      <c r="X389" s="26"/>
      <c r="Y389" s="15"/>
      <c r="Z389" s="49"/>
      <c r="AA389" s="15"/>
      <c r="AB389" s="15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49"/>
      <c r="AP389" s="15"/>
      <c r="AQ389" s="15"/>
      <c r="AR389" s="209"/>
      <c r="AS389" s="210"/>
      <c r="AT389" s="210"/>
      <c r="AU389" s="210"/>
      <c r="AV389" s="210"/>
      <c r="AW389" s="210"/>
      <c r="AX389" s="210"/>
      <c r="AY389" s="49"/>
      <c r="AZ389" s="15"/>
      <c r="BA389" s="15"/>
      <c r="BB389" s="15"/>
      <c r="BC389" s="15"/>
      <c r="BD389" s="42"/>
      <c r="BE389" s="17"/>
      <c r="BF389" s="17"/>
      <c r="BG389" s="15"/>
      <c r="BH389" s="15"/>
    </row>
    <row r="390" ht="12.75" customHeight="1">
      <c r="A390" s="15"/>
      <c r="B390" s="13"/>
      <c r="C390" s="15"/>
      <c r="D390" s="15"/>
      <c r="E390" s="17"/>
      <c r="F390" s="17"/>
      <c r="G390" s="15"/>
      <c r="H390" s="15"/>
      <c r="I390" s="15"/>
      <c r="J390" s="49"/>
      <c r="K390" s="15"/>
      <c r="L390" s="21"/>
      <c r="M390" s="17"/>
      <c r="N390" s="17"/>
      <c r="O390" s="15"/>
      <c r="P390" s="15"/>
      <c r="Q390" s="15"/>
      <c r="R390" s="17"/>
      <c r="S390" s="26"/>
      <c r="T390" s="26"/>
      <c r="U390" s="26"/>
      <c r="V390" s="26"/>
      <c r="W390" s="26"/>
      <c r="X390" s="26"/>
      <c r="Y390" s="15"/>
      <c r="Z390" s="49"/>
      <c r="AA390" s="15"/>
      <c r="AB390" s="15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49"/>
      <c r="AP390" s="15"/>
      <c r="AQ390" s="15"/>
      <c r="AR390" s="209"/>
      <c r="AS390" s="210"/>
      <c r="AT390" s="210"/>
      <c r="AU390" s="210"/>
      <c r="AV390" s="210"/>
      <c r="AW390" s="210"/>
      <c r="AX390" s="210"/>
      <c r="AY390" s="49"/>
      <c r="AZ390" s="15"/>
      <c r="BA390" s="15"/>
      <c r="BB390" s="15"/>
      <c r="BC390" s="15"/>
      <c r="BD390" s="42"/>
      <c r="BE390" s="17"/>
      <c r="BF390" s="17"/>
      <c r="BG390" s="15"/>
      <c r="BH390" s="15"/>
    </row>
    <row r="391" ht="12.75" customHeight="1">
      <c r="A391" s="15"/>
      <c r="B391" s="13"/>
      <c r="C391" s="15"/>
      <c r="D391" s="15"/>
      <c r="E391" s="17"/>
      <c r="F391" s="17"/>
      <c r="G391" s="15"/>
      <c r="H391" s="15"/>
      <c r="I391" s="15"/>
      <c r="J391" s="49"/>
      <c r="K391" s="15"/>
      <c r="L391" s="21"/>
      <c r="M391" s="17"/>
      <c r="N391" s="17"/>
      <c r="O391" s="15"/>
      <c r="P391" s="15"/>
      <c r="Q391" s="15"/>
      <c r="R391" s="17"/>
      <c r="S391" s="26"/>
      <c r="T391" s="26"/>
      <c r="U391" s="26"/>
      <c r="V391" s="26"/>
      <c r="W391" s="26"/>
      <c r="X391" s="26"/>
      <c r="Y391" s="15"/>
      <c r="Z391" s="49"/>
      <c r="AA391" s="15"/>
      <c r="AB391" s="15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49"/>
      <c r="AP391" s="15"/>
      <c r="AQ391" s="15"/>
      <c r="AR391" s="209"/>
      <c r="AS391" s="210"/>
      <c r="AT391" s="210"/>
      <c r="AU391" s="210"/>
      <c r="AV391" s="210"/>
      <c r="AW391" s="210"/>
      <c r="AX391" s="210"/>
      <c r="AY391" s="49"/>
      <c r="AZ391" s="15"/>
      <c r="BA391" s="15"/>
      <c r="BB391" s="15"/>
      <c r="BC391" s="15"/>
      <c r="BD391" s="42"/>
      <c r="BE391" s="17"/>
      <c r="BF391" s="17"/>
      <c r="BG391" s="15"/>
      <c r="BH391" s="15"/>
    </row>
    <row r="392" ht="12.75" customHeight="1">
      <c r="A392" s="15"/>
      <c r="B392" s="13"/>
      <c r="C392" s="15"/>
      <c r="D392" s="15"/>
      <c r="E392" s="17"/>
      <c r="F392" s="17"/>
      <c r="G392" s="15"/>
      <c r="H392" s="15"/>
      <c r="I392" s="15"/>
      <c r="J392" s="49"/>
      <c r="K392" s="15"/>
      <c r="L392" s="21"/>
      <c r="M392" s="17"/>
      <c r="N392" s="17"/>
      <c r="O392" s="15"/>
      <c r="P392" s="15"/>
      <c r="Q392" s="15"/>
      <c r="R392" s="17"/>
      <c r="S392" s="26"/>
      <c r="T392" s="26"/>
      <c r="U392" s="26"/>
      <c r="V392" s="26"/>
      <c r="W392" s="26"/>
      <c r="X392" s="26"/>
      <c r="Y392" s="15"/>
      <c r="Z392" s="49"/>
      <c r="AA392" s="15"/>
      <c r="AB392" s="15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49"/>
      <c r="AP392" s="15"/>
      <c r="AQ392" s="15"/>
      <c r="AR392" s="209"/>
      <c r="AS392" s="210"/>
      <c r="AT392" s="210"/>
      <c r="AU392" s="210"/>
      <c r="AV392" s="210"/>
      <c r="AW392" s="210"/>
      <c r="AX392" s="210"/>
      <c r="AY392" s="49"/>
      <c r="AZ392" s="15"/>
      <c r="BA392" s="15"/>
      <c r="BB392" s="15"/>
      <c r="BC392" s="15"/>
      <c r="BD392" s="42"/>
      <c r="BE392" s="17"/>
      <c r="BF392" s="17"/>
      <c r="BG392" s="15"/>
      <c r="BH392" s="15"/>
    </row>
    <row r="393" ht="12.75" customHeight="1">
      <c r="A393" s="15"/>
      <c r="B393" s="13"/>
      <c r="C393" s="15"/>
      <c r="D393" s="15"/>
      <c r="E393" s="17"/>
      <c r="F393" s="17"/>
      <c r="G393" s="15"/>
      <c r="H393" s="15"/>
      <c r="I393" s="15"/>
      <c r="J393" s="49"/>
      <c r="K393" s="15"/>
      <c r="L393" s="21"/>
      <c r="M393" s="17"/>
      <c r="N393" s="17"/>
      <c r="O393" s="15"/>
      <c r="P393" s="15"/>
      <c r="Q393" s="15"/>
      <c r="R393" s="17"/>
      <c r="S393" s="26"/>
      <c r="T393" s="26"/>
      <c r="U393" s="26"/>
      <c r="V393" s="26"/>
      <c r="W393" s="26"/>
      <c r="X393" s="26"/>
      <c r="Y393" s="15"/>
      <c r="Z393" s="49"/>
      <c r="AA393" s="15"/>
      <c r="AB393" s="15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49"/>
      <c r="AP393" s="15"/>
      <c r="AQ393" s="15"/>
      <c r="AR393" s="209"/>
      <c r="AS393" s="210"/>
      <c r="AT393" s="210"/>
      <c r="AU393" s="210"/>
      <c r="AV393" s="210"/>
      <c r="AW393" s="210"/>
      <c r="AX393" s="210"/>
      <c r="AY393" s="49"/>
      <c r="AZ393" s="15"/>
      <c r="BA393" s="15"/>
      <c r="BB393" s="15"/>
      <c r="BC393" s="15"/>
      <c r="BD393" s="42"/>
      <c r="BE393" s="17"/>
      <c r="BF393" s="17"/>
      <c r="BG393" s="15"/>
      <c r="BH393" s="15"/>
    </row>
    <row r="394" ht="12.75" customHeight="1">
      <c r="A394" s="15"/>
      <c r="B394" s="13"/>
      <c r="C394" s="15"/>
      <c r="D394" s="15"/>
      <c r="E394" s="17"/>
      <c r="F394" s="17"/>
      <c r="G394" s="15"/>
      <c r="H394" s="15"/>
      <c r="I394" s="15"/>
      <c r="J394" s="49"/>
      <c r="K394" s="15"/>
      <c r="L394" s="21"/>
      <c r="M394" s="17"/>
      <c r="N394" s="17"/>
      <c r="O394" s="15"/>
      <c r="P394" s="15"/>
      <c r="Q394" s="15"/>
      <c r="R394" s="17"/>
      <c r="S394" s="26"/>
      <c r="T394" s="26"/>
      <c r="U394" s="26"/>
      <c r="V394" s="26"/>
      <c r="W394" s="26"/>
      <c r="X394" s="26"/>
      <c r="Y394" s="15"/>
      <c r="Z394" s="49"/>
      <c r="AA394" s="15"/>
      <c r="AB394" s="15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49"/>
      <c r="AP394" s="15"/>
      <c r="AQ394" s="15"/>
      <c r="AR394" s="209"/>
      <c r="AS394" s="210"/>
      <c r="AT394" s="210"/>
      <c r="AU394" s="210"/>
      <c r="AV394" s="210"/>
      <c r="AW394" s="210"/>
      <c r="AX394" s="210"/>
      <c r="AY394" s="49"/>
      <c r="AZ394" s="15"/>
      <c r="BA394" s="15"/>
      <c r="BB394" s="15"/>
      <c r="BC394" s="15"/>
      <c r="BD394" s="42"/>
      <c r="BE394" s="17"/>
      <c r="BF394" s="17"/>
      <c r="BG394" s="15"/>
      <c r="BH394" s="15"/>
    </row>
    <row r="395" ht="12.75" customHeight="1">
      <c r="A395" s="15"/>
      <c r="B395" s="13"/>
      <c r="C395" s="15"/>
      <c r="D395" s="15"/>
      <c r="E395" s="17"/>
      <c r="F395" s="17"/>
      <c r="G395" s="15"/>
      <c r="H395" s="15"/>
      <c r="I395" s="15"/>
      <c r="J395" s="49"/>
      <c r="K395" s="15"/>
      <c r="L395" s="21"/>
      <c r="M395" s="17"/>
      <c r="N395" s="17"/>
      <c r="O395" s="15"/>
      <c r="P395" s="15"/>
      <c r="Q395" s="15"/>
      <c r="R395" s="17"/>
      <c r="S395" s="26"/>
      <c r="T395" s="26"/>
      <c r="U395" s="26"/>
      <c r="V395" s="26"/>
      <c r="W395" s="26"/>
      <c r="X395" s="26"/>
      <c r="Y395" s="15"/>
      <c r="Z395" s="49"/>
      <c r="AA395" s="15"/>
      <c r="AB395" s="15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49"/>
      <c r="AP395" s="15"/>
      <c r="AQ395" s="15"/>
      <c r="AR395" s="209"/>
      <c r="AS395" s="210"/>
      <c r="AT395" s="210"/>
      <c r="AU395" s="210"/>
      <c r="AV395" s="210"/>
      <c r="AW395" s="210"/>
      <c r="AX395" s="210"/>
      <c r="AY395" s="49"/>
      <c r="AZ395" s="15"/>
      <c r="BA395" s="15"/>
      <c r="BB395" s="15"/>
      <c r="BC395" s="15"/>
      <c r="BD395" s="42"/>
      <c r="BE395" s="17"/>
      <c r="BF395" s="17"/>
      <c r="BG395" s="15"/>
      <c r="BH395" s="15"/>
    </row>
    <row r="396" ht="12.75" customHeight="1">
      <c r="A396" s="15"/>
      <c r="B396" s="13"/>
      <c r="C396" s="15"/>
      <c r="D396" s="15"/>
      <c r="E396" s="17"/>
      <c r="F396" s="17"/>
      <c r="G396" s="15"/>
      <c r="H396" s="15"/>
      <c r="I396" s="15"/>
      <c r="J396" s="49"/>
      <c r="K396" s="15"/>
      <c r="L396" s="21"/>
      <c r="M396" s="17"/>
      <c r="N396" s="17"/>
      <c r="O396" s="15"/>
      <c r="P396" s="15"/>
      <c r="Q396" s="15"/>
      <c r="R396" s="17"/>
      <c r="S396" s="26"/>
      <c r="T396" s="26"/>
      <c r="U396" s="26"/>
      <c r="V396" s="26"/>
      <c r="W396" s="26"/>
      <c r="X396" s="26"/>
      <c r="Y396" s="15"/>
      <c r="Z396" s="49"/>
      <c r="AA396" s="15"/>
      <c r="AB396" s="15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49"/>
      <c r="AP396" s="15"/>
      <c r="AQ396" s="15"/>
      <c r="AR396" s="209"/>
      <c r="AS396" s="210"/>
      <c r="AT396" s="210"/>
      <c r="AU396" s="210"/>
      <c r="AV396" s="210"/>
      <c r="AW396" s="210"/>
      <c r="AX396" s="210"/>
      <c r="AY396" s="49"/>
      <c r="AZ396" s="15"/>
      <c r="BA396" s="15"/>
      <c r="BB396" s="15"/>
      <c r="BC396" s="15"/>
      <c r="BD396" s="42"/>
      <c r="BE396" s="17"/>
      <c r="BF396" s="17"/>
      <c r="BG396" s="15"/>
      <c r="BH396" s="15"/>
    </row>
    <row r="397" ht="12.75" customHeight="1">
      <c r="A397" s="15"/>
      <c r="B397" s="13"/>
      <c r="C397" s="15"/>
      <c r="D397" s="15"/>
      <c r="E397" s="17"/>
      <c r="F397" s="17"/>
      <c r="G397" s="15"/>
      <c r="H397" s="15"/>
      <c r="I397" s="15"/>
      <c r="J397" s="49"/>
      <c r="K397" s="15"/>
      <c r="L397" s="21"/>
      <c r="M397" s="17"/>
      <c r="N397" s="17"/>
      <c r="O397" s="15"/>
      <c r="P397" s="15"/>
      <c r="Q397" s="15"/>
      <c r="R397" s="17"/>
      <c r="S397" s="26"/>
      <c r="T397" s="26"/>
      <c r="U397" s="26"/>
      <c r="V397" s="26"/>
      <c r="W397" s="26"/>
      <c r="X397" s="26"/>
      <c r="Y397" s="15"/>
      <c r="Z397" s="49"/>
      <c r="AA397" s="15"/>
      <c r="AB397" s="15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49"/>
      <c r="AP397" s="15"/>
      <c r="AQ397" s="15"/>
      <c r="AR397" s="209"/>
      <c r="AS397" s="210"/>
      <c r="AT397" s="210"/>
      <c r="AU397" s="210"/>
      <c r="AV397" s="210"/>
      <c r="AW397" s="210"/>
      <c r="AX397" s="210"/>
      <c r="AY397" s="49"/>
      <c r="AZ397" s="15"/>
      <c r="BA397" s="15"/>
      <c r="BB397" s="15"/>
      <c r="BC397" s="15"/>
      <c r="BD397" s="42"/>
      <c r="BE397" s="17"/>
      <c r="BF397" s="17"/>
      <c r="BG397" s="15"/>
      <c r="BH397" s="15"/>
    </row>
    <row r="398" ht="12.75" customHeight="1">
      <c r="A398" s="15"/>
      <c r="B398" s="13"/>
      <c r="C398" s="15"/>
      <c r="D398" s="15"/>
      <c r="E398" s="17"/>
      <c r="F398" s="17"/>
      <c r="G398" s="15"/>
      <c r="H398" s="15"/>
      <c r="I398" s="15"/>
      <c r="J398" s="49"/>
      <c r="K398" s="15"/>
      <c r="L398" s="21"/>
      <c r="M398" s="17"/>
      <c r="N398" s="17"/>
      <c r="O398" s="15"/>
      <c r="P398" s="15"/>
      <c r="Q398" s="15"/>
      <c r="R398" s="17"/>
      <c r="S398" s="26"/>
      <c r="T398" s="26"/>
      <c r="U398" s="26"/>
      <c r="V398" s="26"/>
      <c r="W398" s="26"/>
      <c r="X398" s="26"/>
      <c r="Y398" s="15"/>
      <c r="Z398" s="49"/>
      <c r="AA398" s="15"/>
      <c r="AB398" s="15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49"/>
      <c r="AP398" s="15"/>
      <c r="AQ398" s="15"/>
      <c r="AR398" s="209"/>
      <c r="AS398" s="210"/>
      <c r="AT398" s="210"/>
      <c r="AU398" s="210"/>
      <c r="AV398" s="210"/>
      <c r="AW398" s="210"/>
      <c r="AX398" s="210"/>
      <c r="AY398" s="49"/>
      <c r="AZ398" s="15"/>
      <c r="BA398" s="15"/>
      <c r="BB398" s="15"/>
      <c r="BC398" s="15"/>
      <c r="BD398" s="42"/>
      <c r="BE398" s="17"/>
      <c r="BF398" s="17"/>
      <c r="BG398" s="15"/>
      <c r="BH398" s="15"/>
    </row>
    <row r="399" ht="12.75" customHeight="1">
      <c r="A399" s="15"/>
      <c r="B399" s="13"/>
      <c r="C399" s="15"/>
      <c r="D399" s="15"/>
      <c r="E399" s="17"/>
      <c r="F399" s="17"/>
      <c r="G399" s="15"/>
      <c r="H399" s="15"/>
      <c r="I399" s="15"/>
      <c r="J399" s="49"/>
      <c r="K399" s="15"/>
      <c r="L399" s="21"/>
      <c r="M399" s="17"/>
      <c r="N399" s="17"/>
      <c r="O399" s="15"/>
      <c r="P399" s="15"/>
      <c r="Q399" s="15"/>
      <c r="R399" s="17"/>
      <c r="S399" s="26"/>
      <c r="T399" s="26"/>
      <c r="U399" s="26"/>
      <c r="V399" s="26"/>
      <c r="W399" s="26"/>
      <c r="X399" s="26"/>
      <c r="Y399" s="15"/>
      <c r="Z399" s="49"/>
      <c r="AA399" s="15"/>
      <c r="AB399" s="15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49"/>
      <c r="AP399" s="15"/>
      <c r="AQ399" s="15"/>
      <c r="AR399" s="209"/>
      <c r="AS399" s="210"/>
      <c r="AT399" s="210"/>
      <c r="AU399" s="210"/>
      <c r="AV399" s="210"/>
      <c r="AW399" s="210"/>
      <c r="AX399" s="210"/>
      <c r="AY399" s="49"/>
      <c r="AZ399" s="15"/>
      <c r="BA399" s="15"/>
      <c r="BB399" s="15"/>
      <c r="BC399" s="15"/>
      <c r="BD399" s="42"/>
      <c r="BE399" s="17"/>
      <c r="BF399" s="17"/>
      <c r="BG399" s="15"/>
      <c r="BH399" s="15"/>
    </row>
    <row r="400" ht="12.75" customHeight="1">
      <c r="A400" s="15"/>
      <c r="B400" s="13"/>
      <c r="C400" s="15"/>
      <c r="D400" s="15"/>
      <c r="E400" s="17"/>
      <c r="F400" s="17"/>
      <c r="G400" s="15"/>
      <c r="H400" s="15"/>
      <c r="I400" s="15"/>
      <c r="J400" s="49"/>
      <c r="K400" s="15"/>
      <c r="L400" s="21"/>
      <c r="M400" s="17"/>
      <c r="N400" s="17"/>
      <c r="O400" s="15"/>
      <c r="P400" s="15"/>
      <c r="Q400" s="15"/>
      <c r="R400" s="17"/>
      <c r="S400" s="26"/>
      <c r="T400" s="26"/>
      <c r="U400" s="26"/>
      <c r="V400" s="26"/>
      <c r="W400" s="26"/>
      <c r="X400" s="26"/>
      <c r="Y400" s="15"/>
      <c r="Z400" s="49"/>
      <c r="AA400" s="15"/>
      <c r="AB400" s="15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49"/>
      <c r="AP400" s="15"/>
      <c r="AQ400" s="15"/>
      <c r="AR400" s="209"/>
      <c r="AS400" s="210"/>
      <c r="AT400" s="210"/>
      <c r="AU400" s="210"/>
      <c r="AV400" s="210"/>
      <c r="AW400" s="210"/>
      <c r="AX400" s="210"/>
      <c r="AY400" s="49"/>
      <c r="AZ400" s="15"/>
      <c r="BA400" s="15"/>
      <c r="BB400" s="15"/>
      <c r="BC400" s="15"/>
      <c r="BD400" s="42"/>
      <c r="BE400" s="17"/>
      <c r="BF400" s="17"/>
      <c r="BG400" s="15"/>
      <c r="BH400" s="15"/>
    </row>
    <row r="401" ht="12.75" customHeight="1">
      <c r="A401" s="15"/>
      <c r="B401" s="13"/>
      <c r="C401" s="15"/>
      <c r="D401" s="15"/>
      <c r="E401" s="17"/>
      <c r="F401" s="17"/>
      <c r="G401" s="15"/>
      <c r="H401" s="15"/>
      <c r="I401" s="15"/>
      <c r="J401" s="49"/>
      <c r="K401" s="15"/>
      <c r="L401" s="21"/>
      <c r="M401" s="17"/>
      <c r="N401" s="17"/>
      <c r="O401" s="15"/>
      <c r="P401" s="15"/>
      <c r="Q401" s="15"/>
      <c r="R401" s="17"/>
      <c r="S401" s="26"/>
      <c r="T401" s="26"/>
      <c r="U401" s="26"/>
      <c r="V401" s="26"/>
      <c r="W401" s="26"/>
      <c r="X401" s="26"/>
      <c r="Y401" s="15"/>
      <c r="Z401" s="49"/>
      <c r="AA401" s="15"/>
      <c r="AB401" s="15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49"/>
      <c r="AP401" s="15"/>
      <c r="AQ401" s="15"/>
      <c r="AR401" s="209"/>
      <c r="AS401" s="210"/>
      <c r="AT401" s="210"/>
      <c r="AU401" s="210"/>
      <c r="AV401" s="210"/>
      <c r="AW401" s="210"/>
      <c r="AX401" s="210"/>
      <c r="AY401" s="49"/>
      <c r="AZ401" s="15"/>
      <c r="BA401" s="15"/>
      <c r="BB401" s="15"/>
      <c r="BC401" s="15"/>
      <c r="BD401" s="42"/>
      <c r="BE401" s="17"/>
      <c r="BF401" s="17"/>
      <c r="BG401" s="15"/>
      <c r="BH401" s="15"/>
    </row>
    <row r="402" ht="12.75" customHeight="1">
      <c r="A402" s="15"/>
      <c r="B402" s="13"/>
      <c r="C402" s="15"/>
      <c r="D402" s="15"/>
      <c r="E402" s="17"/>
      <c r="F402" s="17"/>
      <c r="G402" s="15"/>
      <c r="H402" s="15"/>
      <c r="I402" s="15"/>
      <c r="J402" s="49"/>
      <c r="K402" s="15"/>
      <c r="L402" s="21"/>
      <c r="M402" s="17"/>
      <c r="N402" s="17"/>
      <c r="O402" s="15"/>
      <c r="P402" s="15"/>
      <c r="Q402" s="15"/>
      <c r="R402" s="17"/>
      <c r="S402" s="26"/>
      <c r="T402" s="26"/>
      <c r="U402" s="26"/>
      <c r="V402" s="26"/>
      <c r="W402" s="26"/>
      <c r="X402" s="26"/>
      <c r="Y402" s="15"/>
      <c r="Z402" s="49"/>
      <c r="AA402" s="15"/>
      <c r="AB402" s="15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49"/>
      <c r="AP402" s="15"/>
      <c r="AQ402" s="15"/>
      <c r="AR402" s="209"/>
      <c r="AS402" s="210"/>
      <c r="AT402" s="210"/>
      <c r="AU402" s="210"/>
      <c r="AV402" s="210"/>
      <c r="AW402" s="210"/>
      <c r="AX402" s="210"/>
      <c r="AY402" s="49"/>
      <c r="AZ402" s="15"/>
      <c r="BA402" s="15"/>
      <c r="BB402" s="15"/>
      <c r="BC402" s="15"/>
      <c r="BD402" s="42"/>
      <c r="BE402" s="17"/>
      <c r="BF402" s="17"/>
      <c r="BG402" s="15"/>
      <c r="BH402" s="15"/>
    </row>
    <row r="403" ht="12.75" customHeight="1">
      <c r="A403" s="15"/>
      <c r="B403" s="13"/>
      <c r="C403" s="15"/>
      <c r="D403" s="15"/>
      <c r="E403" s="17"/>
      <c r="F403" s="17"/>
      <c r="G403" s="15"/>
      <c r="H403" s="15"/>
      <c r="I403" s="15"/>
      <c r="J403" s="49"/>
      <c r="K403" s="15"/>
      <c r="L403" s="21"/>
      <c r="M403" s="17"/>
      <c r="N403" s="17"/>
      <c r="O403" s="15"/>
      <c r="P403" s="15"/>
      <c r="Q403" s="15"/>
      <c r="R403" s="17"/>
      <c r="S403" s="26"/>
      <c r="T403" s="26"/>
      <c r="U403" s="26"/>
      <c r="V403" s="26"/>
      <c r="W403" s="26"/>
      <c r="X403" s="26"/>
      <c r="Y403" s="15"/>
      <c r="Z403" s="49"/>
      <c r="AA403" s="15"/>
      <c r="AB403" s="15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49"/>
      <c r="AP403" s="15"/>
      <c r="AQ403" s="15"/>
      <c r="AR403" s="209"/>
      <c r="AS403" s="210"/>
      <c r="AT403" s="210"/>
      <c r="AU403" s="210"/>
      <c r="AV403" s="210"/>
      <c r="AW403" s="210"/>
      <c r="AX403" s="210"/>
      <c r="AY403" s="49"/>
      <c r="AZ403" s="15"/>
      <c r="BA403" s="15"/>
      <c r="BB403" s="15"/>
      <c r="BC403" s="15"/>
      <c r="BD403" s="42"/>
      <c r="BE403" s="17"/>
      <c r="BF403" s="17"/>
      <c r="BG403" s="15"/>
      <c r="BH403" s="15"/>
    </row>
    <row r="404" ht="12.75" customHeight="1">
      <c r="A404" s="15"/>
      <c r="B404" s="13"/>
      <c r="C404" s="15"/>
      <c r="D404" s="15"/>
      <c r="E404" s="17"/>
      <c r="F404" s="17"/>
      <c r="G404" s="15"/>
      <c r="H404" s="15"/>
      <c r="I404" s="15"/>
      <c r="J404" s="49"/>
      <c r="K404" s="15"/>
      <c r="L404" s="21"/>
      <c r="M404" s="17"/>
      <c r="N404" s="17"/>
      <c r="O404" s="15"/>
      <c r="P404" s="15"/>
      <c r="Q404" s="15"/>
      <c r="R404" s="17"/>
      <c r="S404" s="26"/>
      <c r="T404" s="26"/>
      <c r="U404" s="26"/>
      <c r="V404" s="26"/>
      <c r="W404" s="26"/>
      <c r="X404" s="26"/>
      <c r="Y404" s="15"/>
      <c r="Z404" s="49"/>
      <c r="AA404" s="15"/>
      <c r="AB404" s="15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49"/>
      <c r="AP404" s="15"/>
      <c r="AQ404" s="15"/>
      <c r="AR404" s="209"/>
      <c r="AS404" s="210"/>
      <c r="AT404" s="210"/>
      <c r="AU404" s="210"/>
      <c r="AV404" s="210"/>
      <c r="AW404" s="210"/>
      <c r="AX404" s="210"/>
      <c r="AY404" s="49"/>
      <c r="AZ404" s="15"/>
      <c r="BA404" s="15"/>
      <c r="BB404" s="15"/>
      <c r="BC404" s="15"/>
      <c r="BD404" s="42"/>
      <c r="BE404" s="17"/>
      <c r="BF404" s="17"/>
      <c r="BG404" s="15"/>
      <c r="BH404" s="15"/>
    </row>
    <row r="405" ht="12.75" customHeight="1">
      <c r="A405" s="15"/>
      <c r="B405" s="13"/>
      <c r="C405" s="15"/>
      <c r="D405" s="15"/>
      <c r="E405" s="17"/>
      <c r="F405" s="17"/>
      <c r="G405" s="15"/>
      <c r="H405" s="15"/>
      <c r="I405" s="15"/>
      <c r="J405" s="49"/>
      <c r="K405" s="15"/>
      <c r="L405" s="21"/>
      <c r="M405" s="17"/>
      <c r="N405" s="17"/>
      <c r="O405" s="15"/>
      <c r="P405" s="15"/>
      <c r="Q405" s="15"/>
      <c r="R405" s="17"/>
      <c r="S405" s="26"/>
      <c r="T405" s="26"/>
      <c r="U405" s="26"/>
      <c r="V405" s="26"/>
      <c r="W405" s="26"/>
      <c r="X405" s="26"/>
      <c r="Y405" s="15"/>
      <c r="Z405" s="49"/>
      <c r="AA405" s="15"/>
      <c r="AB405" s="15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49"/>
      <c r="AP405" s="15"/>
      <c r="AQ405" s="15"/>
      <c r="AR405" s="209"/>
      <c r="AS405" s="210"/>
      <c r="AT405" s="210"/>
      <c r="AU405" s="210"/>
      <c r="AV405" s="210"/>
      <c r="AW405" s="210"/>
      <c r="AX405" s="210"/>
      <c r="AY405" s="49"/>
      <c r="AZ405" s="15"/>
      <c r="BA405" s="15"/>
      <c r="BB405" s="15"/>
      <c r="BC405" s="15"/>
      <c r="BD405" s="42"/>
      <c r="BE405" s="17"/>
      <c r="BF405" s="17"/>
      <c r="BG405" s="15"/>
      <c r="BH405" s="15"/>
    </row>
    <row r="406" ht="12.75" customHeight="1">
      <c r="A406" s="15"/>
      <c r="B406" s="13"/>
      <c r="C406" s="15"/>
      <c r="D406" s="15"/>
      <c r="E406" s="17"/>
      <c r="F406" s="17"/>
      <c r="G406" s="15"/>
      <c r="H406" s="15"/>
      <c r="I406" s="15"/>
      <c r="J406" s="49"/>
      <c r="K406" s="15"/>
      <c r="L406" s="21"/>
      <c r="M406" s="17"/>
      <c r="N406" s="17"/>
      <c r="O406" s="15"/>
      <c r="P406" s="15"/>
      <c r="Q406" s="15"/>
      <c r="R406" s="17"/>
      <c r="S406" s="26"/>
      <c r="T406" s="26"/>
      <c r="U406" s="26"/>
      <c r="V406" s="26"/>
      <c r="W406" s="26"/>
      <c r="X406" s="26"/>
      <c r="Y406" s="15"/>
      <c r="Z406" s="49"/>
      <c r="AA406" s="15"/>
      <c r="AB406" s="15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49"/>
      <c r="AP406" s="15"/>
      <c r="AQ406" s="15"/>
      <c r="AR406" s="209"/>
      <c r="AS406" s="210"/>
      <c r="AT406" s="210"/>
      <c r="AU406" s="210"/>
      <c r="AV406" s="210"/>
      <c r="AW406" s="210"/>
      <c r="AX406" s="210"/>
      <c r="AY406" s="49"/>
      <c r="AZ406" s="15"/>
      <c r="BA406" s="15"/>
      <c r="BB406" s="15"/>
      <c r="BC406" s="15"/>
      <c r="BD406" s="42"/>
      <c r="BE406" s="17"/>
      <c r="BF406" s="17"/>
      <c r="BG406" s="15"/>
      <c r="BH406" s="15"/>
    </row>
    <row r="407" ht="12.75" customHeight="1">
      <c r="A407" s="15"/>
      <c r="B407" s="13"/>
      <c r="C407" s="15"/>
      <c r="D407" s="15"/>
      <c r="E407" s="17"/>
      <c r="F407" s="17"/>
      <c r="G407" s="15"/>
      <c r="H407" s="15"/>
      <c r="I407" s="15"/>
      <c r="J407" s="49"/>
      <c r="K407" s="15"/>
      <c r="L407" s="21"/>
      <c r="M407" s="17"/>
      <c r="N407" s="17"/>
      <c r="O407" s="15"/>
      <c r="P407" s="15"/>
      <c r="Q407" s="15"/>
      <c r="R407" s="17"/>
      <c r="S407" s="26"/>
      <c r="T407" s="26"/>
      <c r="U407" s="26"/>
      <c r="V407" s="26"/>
      <c r="W407" s="26"/>
      <c r="X407" s="26"/>
      <c r="Y407" s="15"/>
      <c r="Z407" s="49"/>
      <c r="AA407" s="15"/>
      <c r="AB407" s="15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49"/>
      <c r="AP407" s="15"/>
      <c r="AQ407" s="15"/>
      <c r="AR407" s="209"/>
      <c r="AS407" s="210"/>
      <c r="AT407" s="210"/>
      <c r="AU407" s="210"/>
      <c r="AV407" s="210"/>
      <c r="AW407" s="210"/>
      <c r="AX407" s="210"/>
      <c r="AY407" s="49"/>
      <c r="AZ407" s="15"/>
      <c r="BA407" s="15"/>
      <c r="BB407" s="15"/>
      <c r="BC407" s="15"/>
      <c r="BD407" s="42"/>
      <c r="BE407" s="17"/>
      <c r="BF407" s="17"/>
      <c r="BG407" s="15"/>
      <c r="BH407" s="15"/>
    </row>
    <row r="408" ht="12.75" customHeight="1">
      <c r="A408" s="15"/>
      <c r="B408" s="13"/>
      <c r="C408" s="15"/>
      <c r="D408" s="15"/>
      <c r="E408" s="17"/>
      <c r="F408" s="17"/>
      <c r="G408" s="15"/>
      <c r="H408" s="15"/>
      <c r="I408" s="15"/>
      <c r="J408" s="49"/>
      <c r="K408" s="15"/>
      <c r="L408" s="21"/>
      <c r="M408" s="17"/>
      <c r="N408" s="17"/>
      <c r="O408" s="15"/>
      <c r="P408" s="15"/>
      <c r="Q408" s="15"/>
      <c r="R408" s="17"/>
      <c r="S408" s="26"/>
      <c r="T408" s="26"/>
      <c r="U408" s="26"/>
      <c r="V408" s="26"/>
      <c r="W408" s="26"/>
      <c r="X408" s="26"/>
      <c r="Y408" s="15"/>
      <c r="Z408" s="49"/>
      <c r="AA408" s="15"/>
      <c r="AB408" s="15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49"/>
      <c r="AP408" s="15"/>
      <c r="AQ408" s="15"/>
      <c r="AR408" s="209"/>
      <c r="AS408" s="210"/>
      <c r="AT408" s="210"/>
      <c r="AU408" s="210"/>
      <c r="AV408" s="210"/>
      <c r="AW408" s="210"/>
      <c r="AX408" s="210"/>
      <c r="AY408" s="49"/>
      <c r="AZ408" s="15"/>
      <c r="BA408" s="15"/>
      <c r="BB408" s="15"/>
      <c r="BC408" s="15"/>
      <c r="BD408" s="42"/>
      <c r="BE408" s="17"/>
      <c r="BF408" s="17"/>
      <c r="BG408" s="15"/>
      <c r="BH408" s="15"/>
    </row>
    <row r="409" ht="12.75" customHeight="1">
      <c r="A409" s="15"/>
      <c r="B409" s="13"/>
      <c r="C409" s="15"/>
      <c r="D409" s="15"/>
      <c r="E409" s="17"/>
      <c r="F409" s="17"/>
      <c r="G409" s="15"/>
      <c r="H409" s="15"/>
      <c r="I409" s="15"/>
      <c r="J409" s="49"/>
      <c r="K409" s="15"/>
      <c r="L409" s="21"/>
      <c r="M409" s="17"/>
      <c r="N409" s="17"/>
      <c r="O409" s="15"/>
      <c r="P409" s="15"/>
      <c r="Q409" s="15"/>
      <c r="R409" s="17"/>
      <c r="S409" s="26"/>
      <c r="T409" s="26"/>
      <c r="U409" s="26"/>
      <c r="V409" s="26"/>
      <c r="W409" s="26"/>
      <c r="X409" s="26"/>
      <c r="Y409" s="15"/>
      <c r="Z409" s="49"/>
      <c r="AA409" s="15"/>
      <c r="AB409" s="15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49"/>
      <c r="AP409" s="15"/>
      <c r="AQ409" s="15"/>
      <c r="AR409" s="209"/>
      <c r="AS409" s="210"/>
      <c r="AT409" s="210"/>
      <c r="AU409" s="210"/>
      <c r="AV409" s="210"/>
      <c r="AW409" s="210"/>
      <c r="AX409" s="210"/>
      <c r="AY409" s="49"/>
      <c r="AZ409" s="15"/>
      <c r="BA409" s="15"/>
      <c r="BB409" s="15"/>
      <c r="BC409" s="15"/>
      <c r="BD409" s="42"/>
      <c r="BE409" s="17"/>
      <c r="BF409" s="17"/>
      <c r="BG409" s="15"/>
      <c r="BH409" s="15"/>
    </row>
    <row r="410" ht="12.75" customHeight="1">
      <c r="A410" s="15"/>
      <c r="B410" s="13"/>
      <c r="C410" s="15"/>
      <c r="D410" s="15"/>
      <c r="E410" s="17"/>
      <c r="F410" s="17"/>
      <c r="G410" s="15"/>
      <c r="H410" s="15"/>
      <c r="I410" s="15"/>
      <c r="J410" s="49"/>
      <c r="K410" s="15"/>
      <c r="L410" s="21"/>
      <c r="M410" s="17"/>
      <c r="N410" s="17"/>
      <c r="O410" s="15"/>
      <c r="P410" s="15"/>
      <c r="Q410" s="15"/>
      <c r="R410" s="17"/>
      <c r="S410" s="26"/>
      <c r="T410" s="26"/>
      <c r="U410" s="26"/>
      <c r="V410" s="26"/>
      <c r="W410" s="26"/>
      <c r="X410" s="26"/>
      <c r="Y410" s="15"/>
      <c r="Z410" s="49"/>
      <c r="AA410" s="15"/>
      <c r="AB410" s="15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49"/>
      <c r="AP410" s="15"/>
      <c r="AQ410" s="15"/>
      <c r="AR410" s="209"/>
      <c r="AS410" s="210"/>
      <c r="AT410" s="210"/>
      <c r="AU410" s="210"/>
      <c r="AV410" s="210"/>
      <c r="AW410" s="210"/>
      <c r="AX410" s="210"/>
      <c r="AY410" s="49"/>
      <c r="AZ410" s="15"/>
      <c r="BA410" s="15"/>
      <c r="BB410" s="15"/>
      <c r="BC410" s="15"/>
      <c r="BD410" s="42"/>
      <c r="BE410" s="17"/>
      <c r="BF410" s="17"/>
      <c r="BG410" s="15"/>
      <c r="BH410" s="15"/>
    </row>
    <row r="411" ht="12.75" customHeight="1">
      <c r="A411" s="15"/>
      <c r="B411" s="13"/>
      <c r="C411" s="15"/>
      <c r="D411" s="15"/>
      <c r="E411" s="17"/>
      <c r="F411" s="17"/>
      <c r="G411" s="15"/>
      <c r="H411" s="15"/>
      <c r="I411" s="15"/>
      <c r="J411" s="49"/>
      <c r="K411" s="15"/>
      <c r="L411" s="21"/>
      <c r="M411" s="17"/>
      <c r="N411" s="17"/>
      <c r="O411" s="15"/>
      <c r="P411" s="15"/>
      <c r="Q411" s="15"/>
      <c r="R411" s="17"/>
      <c r="S411" s="26"/>
      <c r="T411" s="26"/>
      <c r="U411" s="26"/>
      <c r="V411" s="26"/>
      <c r="W411" s="26"/>
      <c r="X411" s="26"/>
      <c r="Y411" s="15"/>
      <c r="Z411" s="49"/>
      <c r="AA411" s="15"/>
      <c r="AB411" s="15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49"/>
      <c r="AP411" s="15"/>
      <c r="AQ411" s="15"/>
      <c r="AR411" s="209"/>
      <c r="AS411" s="210"/>
      <c r="AT411" s="210"/>
      <c r="AU411" s="210"/>
      <c r="AV411" s="210"/>
      <c r="AW411" s="210"/>
      <c r="AX411" s="210"/>
      <c r="AY411" s="49"/>
      <c r="AZ411" s="15"/>
      <c r="BA411" s="15"/>
      <c r="BB411" s="15"/>
      <c r="BC411" s="15"/>
      <c r="BD411" s="42"/>
      <c r="BE411" s="17"/>
      <c r="BF411" s="17"/>
      <c r="BG411" s="15"/>
      <c r="BH411" s="15"/>
    </row>
    <row r="412" ht="12.75" customHeight="1">
      <c r="A412" s="15"/>
      <c r="B412" s="13"/>
      <c r="C412" s="15"/>
      <c r="D412" s="15"/>
      <c r="E412" s="17"/>
      <c r="F412" s="17"/>
      <c r="G412" s="15"/>
      <c r="H412" s="15"/>
      <c r="I412" s="15"/>
      <c r="J412" s="49"/>
      <c r="K412" s="15"/>
      <c r="L412" s="21"/>
      <c r="M412" s="17"/>
      <c r="N412" s="17"/>
      <c r="O412" s="15"/>
      <c r="P412" s="15"/>
      <c r="Q412" s="15"/>
      <c r="R412" s="17"/>
      <c r="S412" s="26"/>
      <c r="T412" s="26"/>
      <c r="U412" s="26"/>
      <c r="V412" s="26"/>
      <c r="W412" s="26"/>
      <c r="X412" s="26"/>
      <c r="Y412" s="15"/>
      <c r="Z412" s="49"/>
      <c r="AA412" s="15"/>
      <c r="AB412" s="15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49"/>
      <c r="AP412" s="15"/>
      <c r="AQ412" s="15"/>
      <c r="AR412" s="209"/>
      <c r="AS412" s="210"/>
      <c r="AT412" s="210"/>
      <c r="AU412" s="210"/>
      <c r="AV412" s="210"/>
      <c r="AW412" s="210"/>
      <c r="AX412" s="210"/>
      <c r="AY412" s="49"/>
      <c r="AZ412" s="15"/>
      <c r="BA412" s="15"/>
      <c r="BB412" s="15"/>
      <c r="BC412" s="15"/>
      <c r="BD412" s="42"/>
      <c r="BE412" s="17"/>
      <c r="BF412" s="17"/>
      <c r="BG412" s="15"/>
      <c r="BH412" s="15"/>
    </row>
    <row r="413" ht="12.75" customHeight="1">
      <c r="A413" s="15"/>
      <c r="B413" s="13"/>
      <c r="C413" s="15"/>
      <c r="D413" s="15"/>
      <c r="E413" s="17"/>
      <c r="F413" s="17"/>
      <c r="G413" s="15"/>
      <c r="H413" s="15"/>
      <c r="I413" s="15"/>
      <c r="J413" s="49"/>
      <c r="K413" s="15"/>
      <c r="L413" s="21"/>
      <c r="M413" s="17"/>
      <c r="N413" s="17"/>
      <c r="O413" s="15"/>
      <c r="P413" s="15"/>
      <c r="Q413" s="15"/>
      <c r="R413" s="17"/>
      <c r="S413" s="26"/>
      <c r="T413" s="26"/>
      <c r="U413" s="26"/>
      <c r="V413" s="26"/>
      <c r="W413" s="26"/>
      <c r="X413" s="26"/>
      <c r="Y413" s="15"/>
      <c r="Z413" s="49"/>
      <c r="AA413" s="15"/>
      <c r="AB413" s="15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49"/>
      <c r="AP413" s="15"/>
      <c r="AQ413" s="15"/>
      <c r="AR413" s="209"/>
      <c r="AS413" s="210"/>
      <c r="AT413" s="210"/>
      <c r="AU413" s="210"/>
      <c r="AV413" s="210"/>
      <c r="AW413" s="210"/>
      <c r="AX413" s="210"/>
      <c r="AY413" s="49"/>
      <c r="AZ413" s="15"/>
      <c r="BA413" s="15"/>
      <c r="BB413" s="15"/>
      <c r="BC413" s="15"/>
      <c r="BD413" s="42"/>
      <c r="BE413" s="17"/>
      <c r="BF413" s="17"/>
      <c r="BG413" s="15"/>
      <c r="BH413" s="15"/>
    </row>
    <row r="414" ht="12.75" customHeight="1">
      <c r="A414" s="15"/>
      <c r="B414" s="13"/>
      <c r="C414" s="15"/>
      <c r="D414" s="15"/>
      <c r="E414" s="17"/>
      <c r="F414" s="17"/>
      <c r="G414" s="15"/>
      <c r="H414" s="15"/>
      <c r="I414" s="15"/>
      <c r="J414" s="49"/>
      <c r="K414" s="15"/>
      <c r="L414" s="21"/>
      <c r="M414" s="17"/>
      <c r="N414" s="17"/>
      <c r="O414" s="15"/>
      <c r="P414" s="15"/>
      <c r="Q414" s="15"/>
      <c r="R414" s="17"/>
      <c r="S414" s="26"/>
      <c r="T414" s="26"/>
      <c r="U414" s="26"/>
      <c r="V414" s="26"/>
      <c r="W414" s="26"/>
      <c r="X414" s="26"/>
      <c r="Y414" s="15"/>
      <c r="Z414" s="49"/>
      <c r="AA414" s="15"/>
      <c r="AB414" s="15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49"/>
      <c r="AP414" s="15"/>
      <c r="AQ414" s="15"/>
      <c r="AR414" s="209"/>
      <c r="AS414" s="210"/>
      <c r="AT414" s="210"/>
      <c r="AU414" s="210"/>
      <c r="AV414" s="210"/>
      <c r="AW414" s="210"/>
      <c r="AX414" s="210"/>
      <c r="AY414" s="49"/>
      <c r="AZ414" s="15"/>
      <c r="BA414" s="15"/>
      <c r="BB414" s="15"/>
      <c r="BC414" s="15"/>
      <c r="BD414" s="42"/>
      <c r="BE414" s="17"/>
      <c r="BF414" s="17"/>
      <c r="BG414" s="15"/>
      <c r="BH414" s="15"/>
    </row>
    <row r="415" ht="12.75" customHeight="1">
      <c r="A415" s="15"/>
      <c r="B415" s="13"/>
      <c r="C415" s="15"/>
      <c r="D415" s="15"/>
      <c r="E415" s="17"/>
      <c r="F415" s="17"/>
      <c r="G415" s="15"/>
      <c r="H415" s="15"/>
      <c r="I415" s="15"/>
      <c r="J415" s="49"/>
      <c r="K415" s="15"/>
      <c r="L415" s="21"/>
      <c r="M415" s="17"/>
      <c r="N415" s="17"/>
      <c r="O415" s="15"/>
      <c r="P415" s="15"/>
      <c r="Q415" s="15"/>
      <c r="R415" s="17"/>
      <c r="S415" s="26"/>
      <c r="T415" s="26"/>
      <c r="U415" s="26"/>
      <c r="V415" s="26"/>
      <c r="W415" s="26"/>
      <c r="X415" s="26"/>
      <c r="Y415" s="15"/>
      <c r="Z415" s="49"/>
      <c r="AA415" s="15"/>
      <c r="AB415" s="15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49"/>
      <c r="AP415" s="15"/>
      <c r="AQ415" s="15"/>
      <c r="AR415" s="209"/>
      <c r="AS415" s="210"/>
      <c r="AT415" s="210"/>
      <c r="AU415" s="210"/>
      <c r="AV415" s="210"/>
      <c r="AW415" s="210"/>
      <c r="AX415" s="210"/>
      <c r="AY415" s="49"/>
      <c r="AZ415" s="15"/>
      <c r="BA415" s="15"/>
      <c r="BB415" s="15"/>
      <c r="BC415" s="15"/>
      <c r="BD415" s="42"/>
      <c r="BE415" s="17"/>
      <c r="BF415" s="17"/>
      <c r="BG415" s="15"/>
      <c r="BH415" s="15"/>
    </row>
    <row r="416" ht="12.75" customHeight="1">
      <c r="A416" s="15"/>
      <c r="B416" s="13"/>
      <c r="C416" s="15"/>
      <c r="D416" s="15"/>
      <c r="E416" s="17"/>
      <c r="F416" s="17"/>
      <c r="G416" s="15"/>
      <c r="H416" s="15"/>
      <c r="I416" s="15"/>
      <c r="J416" s="49"/>
      <c r="K416" s="15"/>
      <c r="L416" s="21"/>
      <c r="M416" s="17"/>
      <c r="N416" s="17"/>
      <c r="O416" s="15"/>
      <c r="P416" s="15"/>
      <c r="Q416" s="15"/>
      <c r="R416" s="17"/>
      <c r="S416" s="26"/>
      <c r="T416" s="26"/>
      <c r="U416" s="26"/>
      <c r="V416" s="26"/>
      <c r="W416" s="26"/>
      <c r="X416" s="26"/>
      <c r="Y416" s="15"/>
      <c r="Z416" s="49"/>
      <c r="AA416" s="15"/>
      <c r="AB416" s="15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49"/>
      <c r="AP416" s="15"/>
      <c r="AQ416" s="15"/>
      <c r="AR416" s="209"/>
      <c r="AS416" s="210"/>
      <c r="AT416" s="210"/>
      <c r="AU416" s="210"/>
      <c r="AV416" s="210"/>
      <c r="AW416" s="210"/>
      <c r="AX416" s="210"/>
      <c r="AY416" s="49"/>
      <c r="AZ416" s="15"/>
      <c r="BA416" s="15"/>
      <c r="BB416" s="15"/>
      <c r="BC416" s="15"/>
      <c r="BD416" s="42"/>
      <c r="BE416" s="17"/>
      <c r="BF416" s="17"/>
      <c r="BG416" s="15"/>
      <c r="BH416" s="15"/>
    </row>
    <row r="417" ht="12.75" customHeight="1">
      <c r="A417" s="15"/>
      <c r="B417" s="13"/>
      <c r="C417" s="15"/>
      <c r="D417" s="15"/>
      <c r="E417" s="17"/>
      <c r="F417" s="17"/>
      <c r="G417" s="15"/>
      <c r="H417" s="15"/>
      <c r="I417" s="15"/>
      <c r="J417" s="49"/>
      <c r="K417" s="15"/>
      <c r="L417" s="21"/>
      <c r="M417" s="17"/>
      <c r="N417" s="17"/>
      <c r="O417" s="15"/>
      <c r="P417" s="15"/>
      <c r="Q417" s="15"/>
      <c r="R417" s="17"/>
      <c r="S417" s="26"/>
      <c r="T417" s="26"/>
      <c r="U417" s="26"/>
      <c r="V417" s="26"/>
      <c r="W417" s="26"/>
      <c r="X417" s="26"/>
      <c r="Y417" s="15"/>
      <c r="Z417" s="49"/>
      <c r="AA417" s="15"/>
      <c r="AB417" s="15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49"/>
      <c r="AP417" s="15"/>
      <c r="AQ417" s="15"/>
      <c r="AR417" s="209"/>
      <c r="AS417" s="210"/>
      <c r="AT417" s="210"/>
      <c r="AU417" s="210"/>
      <c r="AV417" s="210"/>
      <c r="AW417" s="210"/>
      <c r="AX417" s="210"/>
      <c r="AY417" s="49"/>
      <c r="AZ417" s="15"/>
      <c r="BA417" s="15"/>
      <c r="BB417" s="15"/>
      <c r="BC417" s="15"/>
      <c r="BD417" s="42"/>
      <c r="BE417" s="17"/>
      <c r="BF417" s="17"/>
      <c r="BG417" s="15"/>
      <c r="BH417" s="15"/>
    </row>
    <row r="418" ht="12.75" customHeight="1">
      <c r="A418" s="15"/>
      <c r="B418" s="13"/>
      <c r="C418" s="15"/>
      <c r="D418" s="15"/>
      <c r="E418" s="17"/>
      <c r="F418" s="17"/>
      <c r="G418" s="15"/>
      <c r="H418" s="15"/>
      <c r="I418" s="15"/>
      <c r="J418" s="49"/>
      <c r="K418" s="15"/>
      <c r="L418" s="21"/>
      <c r="M418" s="17"/>
      <c r="N418" s="17"/>
      <c r="O418" s="15"/>
      <c r="P418" s="15"/>
      <c r="Q418" s="15"/>
      <c r="R418" s="17"/>
      <c r="S418" s="26"/>
      <c r="T418" s="26"/>
      <c r="U418" s="26"/>
      <c r="V418" s="26"/>
      <c r="W418" s="26"/>
      <c r="X418" s="26"/>
      <c r="Y418" s="15"/>
      <c r="Z418" s="49"/>
      <c r="AA418" s="15"/>
      <c r="AB418" s="15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49"/>
      <c r="AP418" s="15"/>
      <c r="AQ418" s="15"/>
      <c r="AR418" s="209"/>
      <c r="AS418" s="210"/>
      <c r="AT418" s="210"/>
      <c r="AU418" s="210"/>
      <c r="AV418" s="210"/>
      <c r="AW418" s="210"/>
      <c r="AX418" s="210"/>
      <c r="AY418" s="49"/>
      <c r="AZ418" s="15"/>
      <c r="BA418" s="15"/>
      <c r="BB418" s="15"/>
      <c r="BC418" s="15"/>
      <c r="BD418" s="42"/>
      <c r="BE418" s="17"/>
      <c r="BF418" s="17"/>
      <c r="BG418" s="15"/>
      <c r="BH418" s="15"/>
    </row>
    <row r="419" ht="12.75" customHeight="1">
      <c r="A419" s="15"/>
      <c r="B419" s="13"/>
      <c r="C419" s="15"/>
      <c r="D419" s="15"/>
      <c r="E419" s="17"/>
      <c r="F419" s="17"/>
      <c r="G419" s="15"/>
      <c r="H419" s="15"/>
      <c r="I419" s="15"/>
      <c r="J419" s="49"/>
      <c r="K419" s="15"/>
      <c r="L419" s="21"/>
      <c r="M419" s="17"/>
      <c r="N419" s="17"/>
      <c r="O419" s="15"/>
      <c r="P419" s="15"/>
      <c r="Q419" s="15"/>
      <c r="R419" s="17"/>
      <c r="S419" s="26"/>
      <c r="T419" s="26"/>
      <c r="U419" s="26"/>
      <c r="V419" s="26"/>
      <c r="W419" s="26"/>
      <c r="X419" s="26"/>
      <c r="Y419" s="15"/>
      <c r="Z419" s="49"/>
      <c r="AA419" s="15"/>
      <c r="AB419" s="15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49"/>
      <c r="AP419" s="15"/>
      <c r="AQ419" s="15"/>
      <c r="AR419" s="209"/>
      <c r="AS419" s="210"/>
      <c r="AT419" s="210"/>
      <c r="AU419" s="210"/>
      <c r="AV419" s="210"/>
      <c r="AW419" s="210"/>
      <c r="AX419" s="210"/>
      <c r="AY419" s="49"/>
      <c r="AZ419" s="15"/>
      <c r="BA419" s="15"/>
      <c r="BB419" s="15"/>
      <c r="BC419" s="15"/>
      <c r="BD419" s="42"/>
      <c r="BE419" s="17"/>
      <c r="BF419" s="17"/>
      <c r="BG419" s="15"/>
      <c r="BH419" s="15"/>
    </row>
    <row r="420" ht="12.75" customHeight="1">
      <c r="A420" s="15"/>
      <c r="B420" s="13"/>
      <c r="C420" s="15"/>
      <c r="D420" s="15"/>
      <c r="E420" s="17"/>
      <c r="F420" s="17"/>
      <c r="G420" s="15"/>
      <c r="H420" s="15"/>
      <c r="I420" s="15"/>
      <c r="J420" s="49"/>
      <c r="K420" s="15"/>
      <c r="L420" s="21"/>
      <c r="M420" s="17"/>
      <c r="N420" s="17"/>
      <c r="O420" s="15"/>
      <c r="P420" s="15"/>
      <c r="Q420" s="15"/>
      <c r="R420" s="17"/>
      <c r="S420" s="26"/>
      <c r="T420" s="26"/>
      <c r="U420" s="26"/>
      <c r="V420" s="26"/>
      <c r="W420" s="26"/>
      <c r="X420" s="26"/>
      <c r="Y420" s="15"/>
      <c r="Z420" s="49"/>
      <c r="AA420" s="15"/>
      <c r="AB420" s="15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49"/>
      <c r="AP420" s="15"/>
      <c r="AQ420" s="15"/>
      <c r="AR420" s="209"/>
      <c r="AS420" s="210"/>
      <c r="AT420" s="210"/>
      <c r="AU420" s="210"/>
      <c r="AV420" s="210"/>
      <c r="AW420" s="210"/>
      <c r="AX420" s="210"/>
      <c r="AY420" s="49"/>
      <c r="AZ420" s="15"/>
      <c r="BA420" s="15"/>
      <c r="BB420" s="15"/>
      <c r="BC420" s="15"/>
      <c r="BD420" s="42"/>
      <c r="BE420" s="17"/>
      <c r="BF420" s="17"/>
      <c r="BG420" s="15"/>
      <c r="BH420" s="15"/>
    </row>
    <row r="421" ht="12.75" customHeight="1">
      <c r="A421" s="15"/>
      <c r="B421" s="13"/>
      <c r="C421" s="15"/>
      <c r="D421" s="15"/>
      <c r="E421" s="17"/>
      <c r="F421" s="17"/>
      <c r="G421" s="15"/>
      <c r="H421" s="15"/>
      <c r="I421" s="15"/>
      <c r="J421" s="49"/>
      <c r="K421" s="15"/>
      <c r="L421" s="21"/>
      <c r="M421" s="17"/>
      <c r="N421" s="17"/>
      <c r="O421" s="15"/>
      <c r="P421" s="15"/>
      <c r="Q421" s="15"/>
      <c r="R421" s="17"/>
      <c r="S421" s="26"/>
      <c r="T421" s="26"/>
      <c r="U421" s="26"/>
      <c r="V421" s="26"/>
      <c r="W421" s="26"/>
      <c r="X421" s="26"/>
      <c r="Y421" s="15"/>
      <c r="Z421" s="49"/>
      <c r="AA421" s="15"/>
      <c r="AB421" s="15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49"/>
      <c r="AP421" s="15"/>
      <c r="AQ421" s="15"/>
      <c r="AR421" s="209"/>
      <c r="AS421" s="210"/>
      <c r="AT421" s="210"/>
      <c r="AU421" s="210"/>
      <c r="AV421" s="210"/>
      <c r="AW421" s="210"/>
      <c r="AX421" s="210"/>
      <c r="AY421" s="49"/>
      <c r="AZ421" s="15"/>
      <c r="BA421" s="15"/>
      <c r="BB421" s="15"/>
      <c r="BC421" s="15"/>
      <c r="BD421" s="42"/>
      <c r="BE421" s="17"/>
      <c r="BF421" s="17"/>
      <c r="BG421" s="15"/>
      <c r="BH421" s="15"/>
    </row>
    <row r="422" ht="12.75" customHeight="1">
      <c r="A422" s="15"/>
      <c r="B422" s="13"/>
      <c r="C422" s="15"/>
      <c r="D422" s="15"/>
      <c r="E422" s="17"/>
      <c r="F422" s="17"/>
      <c r="G422" s="15"/>
      <c r="H422" s="15"/>
      <c r="I422" s="15"/>
      <c r="J422" s="49"/>
      <c r="K422" s="15"/>
      <c r="L422" s="21"/>
      <c r="M422" s="17"/>
      <c r="N422" s="17"/>
      <c r="O422" s="15"/>
      <c r="P422" s="15"/>
      <c r="Q422" s="15"/>
      <c r="R422" s="17"/>
      <c r="S422" s="26"/>
      <c r="T422" s="26"/>
      <c r="U422" s="26"/>
      <c r="V422" s="26"/>
      <c r="W422" s="26"/>
      <c r="X422" s="26"/>
      <c r="Y422" s="15"/>
      <c r="Z422" s="49"/>
      <c r="AA422" s="15"/>
      <c r="AB422" s="15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49"/>
      <c r="AP422" s="15"/>
      <c r="AQ422" s="15"/>
      <c r="AR422" s="209"/>
      <c r="AS422" s="210"/>
      <c r="AT422" s="210"/>
      <c r="AU422" s="210"/>
      <c r="AV422" s="210"/>
      <c r="AW422" s="210"/>
      <c r="AX422" s="210"/>
      <c r="AY422" s="49"/>
      <c r="AZ422" s="15"/>
      <c r="BA422" s="15"/>
      <c r="BB422" s="15"/>
      <c r="BC422" s="15"/>
      <c r="BD422" s="42"/>
      <c r="BE422" s="17"/>
      <c r="BF422" s="17"/>
      <c r="BG422" s="15"/>
      <c r="BH422" s="15"/>
    </row>
    <row r="423" ht="12.75" customHeight="1">
      <c r="A423" s="15"/>
      <c r="B423" s="13"/>
      <c r="C423" s="15"/>
      <c r="D423" s="15"/>
      <c r="E423" s="17"/>
      <c r="F423" s="17"/>
      <c r="G423" s="15"/>
      <c r="H423" s="15"/>
      <c r="I423" s="15"/>
      <c r="J423" s="49"/>
      <c r="K423" s="15"/>
      <c r="L423" s="21"/>
      <c r="M423" s="17"/>
      <c r="N423" s="17"/>
      <c r="O423" s="15"/>
      <c r="P423" s="15"/>
      <c r="Q423" s="15"/>
      <c r="R423" s="17"/>
      <c r="S423" s="26"/>
      <c r="T423" s="26"/>
      <c r="U423" s="26"/>
      <c r="V423" s="26"/>
      <c r="W423" s="26"/>
      <c r="X423" s="26"/>
      <c r="Y423" s="15"/>
      <c r="Z423" s="49"/>
      <c r="AA423" s="15"/>
      <c r="AB423" s="15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49"/>
      <c r="AP423" s="15"/>
      <c r="AQ423" s="15"/>
      <c r="AR423" s="209"/>
      <c r="AS423" s="210"/>
      <c r="AT423" s="210"/>
      <c r="AU423" s="210"/>
      <c r="AV423" s="210"/>
      <c r="AW423" s="210"/>
      <c r="AX423" s="210"/>
      <c r="AY423" s="49"/>
      <c r="AZ423" s="15"/>
      <c r="BA423" s="15"/>
      <c r="BB423" s="15"/>
      <c r="BC423" s="15"/>
      <c r="BD423" s="42"/>
      <c r="BE423" s="17"/>
      <c r="BF423" s="17"/>
      <c r="BG423" s="15"/>
      <c r="BH423" s="15"/>
    </row>
    <row r="424" ht="12.75" customHeight="1">
      <c r="A424" s="15"/>
      <c r="B424" s="13"/>
      <c r="C424" s="15"/>
      <c r="D424" s="15"/>
      <c r="E424" s="17"/>
      <c r="F424" s="17"/>
      <c r="G424" s="15"/>
      <c r="H424" s="15"/>
      <c r="I424" s="15"/>
      <c r="J424" s="49"/>
      <c r="K424" s="15"/>
      <c r="L424" s="21"/>
      <c r="M424" s="17"/>
      <c r="N424" s="17"/>
      <c r="O424" s="15"/>
      <c r="P424" s="15"/>
      <c r="Q424" s="15"/>
      <c r="R424" s="17"/>
      <c r="S424" s="26"/>
      <c r="T424" s="26"/>
      <c r="U424" s="26"/>
      <c r="V424" s="26"/>
      <c r="W424" s="26"/>
      <c r="X424" s="26"/>
      <c r="Y424" s="15"/>
      <c r="Z424" s="49"/>
      <c r="AA424" s="15"/>
      <c r="AB424" s="15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49"/>
      <c r="AP424" s="15"/>
      <c r="AQ424" s="15"/>
      <c r="AR424" s="209"/>
      <c r="AS424" s="210"/>
      <c r="AT424" s="210"/>
      <c r="AU424" s="210"/>
      <c r="AV424" s="210"/>
      <c r="AW424" s="210"/>
      <c r="AX424" s="210"/>
      <c r="AY424" s="49"/>
      <c r="AZ424" s="15"/>
      <c r="BA424" s="15"/>
      <c r="BB424" s="15"/>
      <c r="BC424" s="15"/>
      <c r="BD424" s="42"/>
      <c r="BE424" s="17"/>
      <c r="BF424" s="17"/>
      <c r="BG424" s="15"/>
      <c r="BH424" s="15"/>
    </row>
    <row r="425" ht="12.75" customHeight="1">
      <c r="A425" s="15"/>
      <c r="B425" s="13"/>
      <c r="C425" s="15"/>
      <c r="D425" s="15"/>
      <c r="E425" s="17"/>
      <c r="F425" s="17"/>
      <c r="G425" s="15"/>
      <c r="H425" s="15"/>
      <c r="I425" s="15"/>
      <c r="J425" s="49"/>
      <c r="K425" s="15"/>
      <c r="L425" s="21"/>
      <c r="M425" s="17"/>
      <c r="N425" s="17"/>
      <c r="O425" s="15"/>
      <c r="P425" s="15"/>
      <c r="Q425" s="15"/>
      <c r="R425" s="17"/>
      <c r="S425" s="26"/>
      <c r="T425" s="26"/>
      <c r="U425" s="26"/>
      <c r="V425" s="26"/>
      <c r="W425" s="26"/>
      <c r="X425" s="26"/>
      <c r="Y425" s="15"/>
      <c r="Z425" s="49"/>
      <c r="AA425" s="15"/>
      <c r="AB425" s="15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49"/>
      <c r="AP425" s="15"/>
      <c r="AQ425" s="15"/>
      <c r="AR425" s="209"/>
      <c r="AS425" s="210"/>
      <c r="AT425" s="210"/>
      <c r="AU425" s="210"/>
      <c r="AV425" s="210"/>
      <c r="AW425" s="210"/>
      <c r="AX425" s="210"/>
      <c r="AY425" s="49"/>
      <c r="AZ425" s="15"/>
      <c r="BA425" s="15"/>
      <c r="BB425" s="15"/>
      <c r="BC425" s="15"/>
      <c r="BD425" s="42"/>
      <c r="BE425" s="17"/>
      <c r="BF425" s="17"/>
      <c r="BG425" s="15"/>
      <c r="BH425" s="15"/>
    </row>
    <row r="426" ht="12.75" customHeight="1">
      <c r="A426" s="15"/>
      <c r="B426" s="13"/>
      <c r="C426" s="15"/>
      <c r="D426" s="15"/>
      <c r="E426" s="17"/>
      <c r="F426" s="17"/>
      <c r="G426" s="15"/>
      <c r="H426" s="15"/>
      <c r="I426" s="15"/>
      <c r="J426" s="49"/>
      <c r="K426" s="15"/>
      <c r="L426" s="21"/>
      <c r="M426" s="17"/>
      <c r="N426" s="17"/>
      <c r="O426" s="15"/>
      <c r="P426" s="15"/>
      <c r="Q426" s="15"/>
      <c r="R426" s="17"/>
      <c r="S426" s="26"/>
      <c r="T426" s="26"/>
      <c r="U426" s="26"/>
      <c r="V426" s="26"/>
      <c r="W426" s="26"/>
      <c r="X426" s="26"/>
      <c r="Y426" s="15"/>
      <c r="Z426" s="49"/>
      <c r="AA426" s="15"/>
      <c r="AB426" s="15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49"/>
      <c r="AP426" s="15"/>
      <c r="AQ426" s="15"/>
      <c r="AR426" s="209"/>
      <c r="AS426" s="210"/>
      <c r="AT426" s="210"/>
      <c r="AU426" s="210"/>
      <c r="AV426" s="210"/>
      <c r="AW426" s="210"/>
      <c r="AX426" s="210"/>
      <c r="AY426" s="49"/>
      <c r="AZ426" s="15"/>
      <c r="BA426" s="15"/>
      <c r="BB426" s="15"/>
      <c r="BC426" s="15"/>
      <c r="BD426" s="42"/>
      <c r="BE426" s="17"/>
      <c r="BF426" s="17"/>
      <c r="BG426" s="15"/>
      <c r="BH426" s="15"/>
    </row>
    <row r="427" ht="12.75" customHeight="1">
      <c r="A427" s="15"/>
      <c r="B427" s="13"/>
      <c r="C427" s="15"/>
      <c r="D427" s="15"/>
      <c r="E427" s="17"/>
      <c r="F427" s="17"/>
      <c r="G427" s="15"/>
      <c r="H427" s="15"/>
      <c r="I427" s="15"/>
      <c r="J427" s="49"/>
      <c r="K427" s="15"/>
      <c r="L427" s="21"/>
      <c r="M427" s="17"/>
      <c r="N427" s="17"/>
      <c r="O427" s="15"/>
      <c r="P427" s="15"/>
      <c r="Q427" s="15"/>
      <c r="R427" s="17"/>
      <c r="S427" s="26"/>
      <c r="T427" s="26"/>
      <c r="U427" s="26"/>
      <c r="V427" s="26"/>
      <c r="W427" s="26"/>
      <c r="X427" s="26"/>
      <c r="Y427" s="15"/>
      <c r="Z427" s="49"/>
      <c r="AA427" s="15"/>
      <c r="AB427" s="15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49"/>
      <c r="AP427" s="15"/>
      <c r="AQ427" s="15"/>
      <c r="AR427" s="209"/>
      <c r="AS427" s="210"/>
      <c r="AT427" s="210"/>
      <c r="AU427" s="210"/>
      <c r="AV427" s="210"/>
      <c r="AW427" s="210"/>
      <c r="AX427" s="210"/>
      <c r="AY427" s="49"/>
      <c r="AZ427" s="15"/>
      <c r="BA427" s="15"/>
      <c r="BB427" s="15"/>
      <c r="BC427" s="15"/>
      <c r="BD427" s="42"/>
      <c r="BE427" s="17"/>
      <c r="BF427" s="17"/>
      <c r="BG427" s="15"/>
      <c r="BH427" s="15"/>
    </row>
    <row r="428" ht="12.75" customHeight="1">
      <c r="A428" s="15"/>
      <c r="B428" s="13"/>
      <c r="C428" s="15"/>
      <c r="D428" s="15"/>
      <c r="E428" s="17"/>
      <c r="F428" s="17"/>
      <c r="G428" s="15"/>
      <c r="H428" s="15"/>
      <c r="I428" s="15"/>
      <c r="J428" s="49"/>
      <c r="K428" s="15"/>
      <c r="L428" s="21"/>
      <c r="M428" s="17"/>
      <c r="N428" s="17"/>
      <c r="O428" s="15"/>
      <c r="P428" s="15"/>
      <c r="Q428" s="15"/>
      <c r="R428" s="17"/>
      <c r="S428" s="26"/>
      <c r="T428" s="26"/>
      <c r="U428" s="26"/>
      <c r="V428" s="26"/>
      <c r="W428" s="26"/>
      <c r="X428" s="26"/>
      <c r="Y428" s="15"/>
      <c r="Z428" s="49"/>
      <c r="AA428" s="15"/>
      <c r="AB428" s="15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49"/>
      <c r="AP428" s="15"/>
      <c r="AQ428" s="15"/>
      <c r="AR428" s="209"/>
      <c r="AS428" s="210"/>
      <c r="AT428" s="210"/>
      <c r="AU428" s="210"/>
      <c r="AV428" s="210"/>
      <c r="AW428" s="210"/>
      <c r="AX428" s="210"/>
      <c r="AY428" s="49"/>
      <c r="AZ428" s="15"/>
      <c r="BA428" s="15"/>
      <c r="BB428" s="15"/>
      <c r="BC428" s="15"/>
      <c r="BD428" s="42"/>
      <c r="BE428" s="17"/>
      <c r="BF428" s="17"/>
      <c r="BG428" s="15"/>
      <c r="BH428" s="15"/>
    </row>
    <row r="429" ht="12.75" customHeight="1">
      <c r="A429" s="15"/>
      <c r="B429" s="13"/>
      <c r="C429" s="15"/>
      <c r="D429" s="15"/>
      <c r="E429" s="17"/>
      <c r="F429" s="17"/>
      <c r="G429" s="15"/>
      <c r="H429" s="15"/>
      <c r="I429" s="15"/>
      <c r="J429" s="49"/>
      <c r="K429" s="15"/>
      <c r="L429" s="21"/>
      <c r="M429" s="17"/>
      <c r="N429" s="17"/>
      <c r="O429" s="15"/>
      <c r="P429" s="15"/>
      <c r="Q429" s="15"/>
      <c r="R429" s="17"/>
      <c r="S429" s="26"/>
      <c r="T429" s="26"/>
      <c r="U429" s="26"/>
      <c r="V429" s="26"/>
      <c r="W429" s="26"/>
      <c r="X429" s="26"/>
      <c r="Y429" s="15"/>
      <c r="Z429" s="49"/>
      <c r="AA429" s="15"/>
      <c r="AB429" s="15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49"/>
      <c r="AP429" s="15"/>
      <c r="AQ429" s="15"/>
      <c r="AR429" s="209"/>
      <c r="AS429" s="210"/>
      <c r="AT429" s="210"/>
      <c r="AU429" s="210"/>
      <c r="AV429" s="210"/>
      <c r="AW429" s="210"/>
      <c r="AX429" s="210"/>
      <c r="AY429" s="49"/>
      <c r="AZ429" s="15"/>
      <c r="BA429" s="15"/>
      <c r="BB429" s="15"/>
      <c r="BC429" s="15"/>
      <c r="BD429" s="42"/>
      <c r="BE429" s="17"/>
      <c r="BF429" s="17"/>
      <c r="BG429" s="15"/>
      <c r="BH429" s="15"/>
    </row>
    <row r="430" ht="12.75" customHeight="1">
      <c r="A430" s="15"/>
      <c r="B430" s="13"/>
      <c r="C430" s="15"/>
      <c r="D430" s="15"/>
      <c r="E430" s="17"/>
      <c r="F430" s="17"/>
      <c r="G430" s="15"/>
      <c r="H430" s="15"/>
      <c r="I430" s="15"/>
      <c r="J430" s="49"/>
      <c r="K430" s="15"/>
      <c r="L430" s="21"/>
      <c r="M430" s="17"/>
      <c r="N430" s="17"/>
      <c r="O430" s="15"/>
      <c r="P430" s="15"/>
      <c r="Q430" s="15"/>
      <c r="R430" s="17"/>
      <c r="S430" s="26"/>
      <c r="T430" s="26"/>
      <c r="U430" s="26"/>
      <c r="V430" s="26"/>
      <c r="W430" s="26"/>
      <c r="X430" s="26"/>
      <c r="Y430" s="15"/>
      <c r="Z430" s="49"/>
      <c r="AA430" s="15"/>
      <c r="AB430" s="15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49"/>
      <c r="AP430" s="15"/>
      <c r="AQ430" s="15"/>
      <c r="AR430" s="209"/>
      <c r="AS430" s="210"/>
      <c r="AT430" s="210"/>
      <c r="AU430" s="210"/>
      <c r="AV430" s="210"/>
      <c r="AW430" s="210"/>
      <c r="AX430" s="210"/>
      <c r="AY430" s="49"/>
      <c r="AZ430" s="15"/>
      <c r="BA430" s="15"/>
      <c r="BB430" s="15"/>
      <c r="BC430" s="15"/>
      <c r="BD430" s="42"/>
      <c r="BE430" s="17"/>
      <c r="BF430" s="17"/>
      <c r="BG430" s="15"/>
      <c r="BH430" s="15"/>
    </row>
    <row r="431" ht="12.75" customHeight="1">
      <c r="A431" s="15"/>
      <c r="B431" s="13"/>
      <c r="C431" s="15"/>
      <c r="D431" s="15"/>
      <c r="E431" s="17"/>
      <c r="F431" s="17"/>
      <c r="G431" s="15"/>
      <c r="H431" s="15"/>
      <c r="I431" s="15"/>
      <c r="J431" s="49"/>
      <c r="K431" s="15"/>
      <c r="L431" s="21"/>
      <c r="M431" s="17"/>
      <c r="N431" s="17"/>
      <c r="O431" s="15"/>
      <c r="P431" s="15"/>
      <c r="Q431" s="15"/>
      <c r="R431" s="17"/>
      <c r="S431" s="26"/>
      <c r="T431" s="26"/>
      <c r="U431" s="26"/>
      <c r="V431" s="26"/>
      <c r="W431" s="26"/>
      <c r="X431" s="26"/>
      <c r="Y431" s="15"/>
      <c r="Z431" s="49"/>
      <c r="AA431" s="15"/>
      <c r="AB431" s="15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49"/>
      <c r="AP431" s="15"/>
      <c r="AQ431" s="15"/>
      <c r="AR431" s="209"/>
      <c r="AS431" s="210"/>
      <c r="AT431" s="210"/>
      <c r="AU431" s="210"/>
      <c r="AV431" s="210"/>
      <c r="AW431" s="210"/>
      <c r="AX431" s="210"/>
      <c r="AY431" s="49"/>
      <c r="AZ431" s="15"/>
      <c r="BA431" s="15"/>
      <c r="BB431" s="15"/>
      <c r="BC431" s="15"/>
      <c r="BD431" s="42"/>
      <c r="BE431" s="17"/>
      <c r="BF431" s="17"/>
      <c r="BG431" s="15"/>
      <c r="BH431" s="15"/>
    </row>
    <row r="432" ht="12.75" customHeight="1">
      <c r="A432" s="15"/>
      <c r="B432" s="13"/>
      <c r="C432" s="15"/>
      <c r="D432" s="15"/>
      <c r="E432" s="17"/>
      <c r="F432" s="17"/>
      <c r="G432" s="15"/>
      <c r="H432" s="15"/>
      <c r="I432" s="15"/>
      <c r="J432" s="49"/>
      <c r="K432" s="15"/>
      <c r="L432" s="21"/>
      <c r="M432" s="17"/>
      <c r="N432" s="17"/>
      <c r="O432" s="15"/>
      <c r="P432" s="15"/>
      <c r="Q432" s="15"/>
      <c r="R432" s="17"/>
      <c r="S432" s="26"/>
      <c r="T432" s="26"/>
      <c r="U432" s="26"/>
      <c r="V432" s="26"/>
      <c r="W432" s="26"/>
      <c r="X432" s="26"/>
      <c r="Y432" s="15"/>
      <c r="Z432" s="49"/>
      <c r="AA432" s="15"/>
      <c r="AB432" s="15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49"/>
      <c r="AP432" s="15"/>
      <c r="AQ432" s="15"/>
      <c r="AR432" s="209"/>
      <c r="AS432" s="210"/>
      <c r="AT432" s="210"/>
      <c r="AU432" s="210"/>
      <c r="AV432" s="210"/>
      <c r="AW432" s="210"/>
      <c r="AX432" s="210"/>
      <c r="AY432" s="49"/>
      <c r="AZ432" s="15"/>
      <c r="BA432" s="15"/>
      <c r="BB432" s="15"/>
      <c r="BC432" s="15"/>
      <c r="BD432" s="42"/>
      <c r="BE432" s="17"/>
      <c r="BF432" s="17"/>
      <c r="BG432" s="15"/>
      <c r="BH432" s="15"/>
    </row>
    <row r="433" ht="12.75" customHeight="1">
      <c r="A433" s="15"/>
      <c r="B433" s="13"/>
      <c r="C433" s="15"/>
      <c r="D433" s="15"/>
      <c r="E433" s="17"/>
      <c r="F433" s="17"/>
      <c r="G433" s="15"/>
      <c r="H433" s="15"/>
      <c r="I433" s="15"/>
      <c r="J433" s="49"/>
      <c r="K433" s="15"/>
      <c r="L433" s="21"/>
      <c r="M433" s="17"/>
      <c r="N433" s="17"/>
      <c r="O433" s="15"/>
      <c r="P433" s="15"/>
      <c r="Q433" s="15"/>
      <c r="R433" s="17"/>
      <c r="S433" s="26"/>
      <c r="T433" s="26"/>
      <c r="U433" s="26"/>
      <c r="V433" s="26"/>
      <c r="W433" s="26"/>
      <c r="X433" s="26"/>
      <c r="Y433" s="15"/>
      <c r="Z433" s="49"/>
      <c r="AA433" s="15"/>
      <c r="AB433" s="15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49"/>
      <c r="AP433" s="15"/>
      <c r="AQ433" s="15"/>
      <c r="AR433" s="209"/>
      <c r="AS433" s="210"/>
      <c r="AT433" s="210"/>
      <c r="AU433" s="210"/>
      <c r="AV433" s="210"/>
      <c r="AW433" s="210"/>
      <c r="AX433" s="210"/>
      <c r="AY433" s="49"/>
      <c r="AZ433" s="15"/>
      <c r="BA433" s="15"/>
      <c r="BB433" s="15"/>
      <c r="BC433" s="15"/>
      <c r="BD433" s="42"/>
      <c r="BE433" s="17"/>
      <c r="BF433" s="17"/>
      <c r="BG433" s="15"/>
      <c r="BH433" s="15"/>
    </row>
    <row r="434" ht="12.75" customHeight="1">
      <c r="A434" s="15"/>
      <c r="B434" s="13"/>
      <c r="C434" s="15"/>
      <c r="D434" s="15"/>
      <c r="E434" s="17"/>
      <c r="F434" s="17"/>
      <c r="G434" s="15"/>
      <c r="H434" s="15"/>
      <c r="I434" s="15"/>
      <c r="J434" s="49"/>
      <c r="K434" s="15"/>
      <c r="L434" s="21"/>
      <c r="M434" s="17"/>
      <c r="N434" s="17"/>
      <c r="O434" s="15"/>
      <c r="P434" s="15"/>
      <c r="Q434" s="15"/>
      <c r="R434" s="17"/>
      <c r="S434" s="26"/>
      <c r="T434" s="26"/>
      <c r="U434" s="26"/>
      <c r="V434" s="26"/>
      <c r="W434" s="26"/>
      <c r="X434" s="26"/>
      <c r="Y434" s="15"/>
      <c r="Z434" s="49"/>
      <c r="AA434" s="15"/>
      <c r="AB434" s="15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49"/>
      <c r="AP434" s="15"/>
      <c r="AQ434" s="15"/>
      <c r="AR434" s="209"/>
      <c r="AS434" s="210"/>
      <c r="AT434" s="210"/>
      <c r="AU434" s="210"/>
      <c r="AV434" s="210"/>
      <c r="AW434" s="210"/>
      <c r="AX434" s="210"/>
      <c r="AY434" s="49"/>
      <c r="AZ434" s="15"/>
      <c r="BA434" s="15"/>
      <c r="BB434" s="15"/>
      <c r="BC434" s="15"/>
      <c r="BD434" s="42"/>
      <c r="BE434" s="17"/>
      <c r="BF434" s="17"/>
      <c r="BG434" s="15"/>
      <c r="BH434" s="15"/>
    </row>
    <row r="435" ht="12.75" customHeight="1">
      <c r="A435" s="15"/>
      <c r="B435" s="13"/>
      <c r="C435" s="15"/>
      <c r="D435" s="15"/>
      <c r="E435" s="17"/>
      <c r="F435" s="17"/>
      <c r="G435" s="15"/>
      <c r="H435" s="15"/>
      <c r="I435" s="15"/>
      <c r="J435" s="49"/>
      <c r="K435" s="15"/>
      <c r="L435" s="21"/>
      <c r="M435" s="17"/>
      <c r="N435" s="17"/>
      <c r="O435" s="15"/>
      <c r="P435" s="15"/>
      <c r="Q435" s="15"/>
      <c r="R435" s="17"/>
      <c r="S435" s="26"/>
      <c r="T435" s="26"/>
      <c r="U435" s="26"/>
      <c r="V435" s="26"/>
      <c r="W435" s="26"/>
      <c r="X435" s="26"/>
      <c r="Y435" s="15"/>
      <c r="Z435" s="49"/>
      <c r="AA435" s="15"/>
      <c r="AB435" s="15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49"/>
      <c r="AP435" s="15"/>
      <c r="AQ435" s="15"/>
      <c r="AR435" s="209"/>
      <c r="AS435" s="210"/>
      <c r="AT435" s="210"/>
      <c r="AU435" s="210"/>
      <c r="AV435" s="210"/>
      <c r="AW435" s="210"/>
      <c r="AX435" s="210"/>
      <c r="AY435" s="49"/>
      <c r="AZ435" s="15"/>
      <c r="BA435" s="15"/>
      <c r="BB435" s="15"/>
      <c r="BC435" s="15"/>
      <c r="BD435" s="42"/>
      <c r="BE435" s="17"/>
      <c r="BF435" s="17"/>
      <c r="BG435" s="15"/>
      <c r="BH435" s="15"/>
    </row>
    <row r="436" ht="12.75" customHeight="1">
      <c r="A436" s="15"/>
      <c r="B436" s="13"/>
      <c r="C436" s="15"/>
      <c r="D436" s="15"/>
      <c r="E436" s="17"/>
      <c r="F436" s="17"/>
      <c r="G436" s="15"/>
      <c r="H436" s="15"/>
      <c r="I436" s="15"/>
      <c r="J436" s="49"/>
      <c r="K436" s="15"/>
      <c r="L436" s="21"/>
      <c r="M436" s="17"/>
      <c r="N436" s="17"/>
      <c r="O436" s="15"/>
      <c r="P436" s="15"/>
      <c r="Q436" s="15"/>
      <c r="R436" s="17"/>
      <c r="S436" s="26"/>
      <c r="T436" s="26"/>
      <c r="U436" s="26"/>
      <c r="V436" s="26"/>
      <c r="W436" s="26"/>
      <c r="X436" s="26"/>
      <c r="Y436" s="15"/>
      <c r="Z436" s="49"/>
      <c r="AA436" s="15"/>
      <c r="AB436" s="15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49"/>
      <c r="AP436" s="15"/>
      <c r="AQ436" s="15"/>
      <c r="AR436" s="209"/>
      <c r="AS436" s="210"/>
      <c r="AT436" s="210"/>
      <c r="AU436" s="210"/>
      <c r="AV436" s="210"/>
      <c r="AW436" s="210"/>
      <c r="AX436" s="210"/>
      <c r="AY436" s="49"/>
      <c r="AZ436" s="15"/>
      <c r="BA436" s="15"/>
      <c r="BB436" s="15"/>
      <c r="BC436" s="15"/>
      <c r="BD436" s="42"/>
      <c r="BE436" s="17"/>
      <c r="BF436" s="17"/>
      <c r="BG436" s="15"/>
      <c r="BH436" s="15"/>
    </row>
    <row r="437" ht="12.75" customHeight="1">
      <c r="A437" s="15"/>
      <c r="B437" s="13"/>
      <c r="C437" s="15"/>
      <c r="D437" s="15"/>
      <c r="E437" s="17"/>
      <c r="F437" s="17"/>
      <c r="G437" s="15"/>
      <c r="H437" s="15"/>
      <c r="I437" s="15"/>
      <c r="J437" s="49"/>
      <c r="K437" s="15"/>
      <c r="L437" s="21"/>
      <c r="M437" s="17"/>
      <c r="N437" s="17"/>
      <c r="O437" s="15"/>
      <c r="P437" s="15"/>
      <c r="Q437" s="15"/>
      <c r="R437" s="17"/>
      <c r="S437" s="26"/>
      <c r="T437" s="26"/>
      <c r="U437" s="26"/>
      <c r="V437" s="26"/>
      <c r="W437" s="26"/>
      <c r="X437" s="26"/>
      <c r="Y437" s="15"/>
      <c r="Z437" s="49"/>
      <c r="AA437" s="15"/>
      <c r="AB437" s="15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49"/>
      <c r="AP437" s="15"/>
      <c r="AQ437" s="15"/>
      <c r="AR437" s="209"/>
      <c r="AS437" s="210"/>
      <c r="AT437" s="210"/>
      <c r="AU437" s="210"/>
      <c r="AV437" s="210"/>
      <c r="AW437" s="210"/>
      <c r="AX437" s="210"/>
      <c r="AY437" s="49"/>
      <c r="AZ437" s="15"/>
      <c r="BA437" s="15"/>
      <c r="BB437" s="15"/>
      <c r="BC437" s="15"/>
      <c r="BD437" s="42"/>
      <c r="BE437" s="17"/>
      <c r="BF437" s="17"/>
      <c r="BG437" s="15"/>
      <c r="BH437" s="15"/>
    </row>
    <row r="438" ht="12.75" customHeight="1">
      <c r="A438" s="15"/>
      <c r="B438" s="13"/>
      <c r="C438" s="15"/>
      <c r="D438" s="15"/>
      <c r="E438" s="17"/>
      <c r="F438" s="17"/>
      <c r="G438" s="15"/>
      <c r="H438" s="15"/>
      <c r="I438" s="15"/>
      <c r="J438" s="49"/>
      <c r="K438" s="15"/>
      <c r="L438" s="21"/>
      <c r="M438" s="17"/>
      <c r="N438" s="17"/>
      <c r="O438" s="15"/>
      <c r="P438" s="15"/>
      <c r="Q438" s="15"/>
      <c r="R438" s="17"/>
      <c r="S438" s="26"/>
      <c r="T438" s="26"/>
      <c r="U438" s="26"/>
      <c r="V438" s="26"/>
      <c r="W438" s="26"/>
      <c r="X438" s="26"/>
      <c r="Y438" s="15"/>
      <c r="Z438" s="49"/>
      <c r="AA438" s="15"/>
      <c r="AB438" s="15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49"/>
      <c r="AP438" s="15"/>
      <c r="AQ438" s="15"/>
      <c r="AR438" s="209"/>
      <c r="AS438" s="210"/>
      <c r="AT438" s="210"/>
      <c r="AU438" s="210"/>
      <c r="AV438" s="210"/>
      <c r="AW438" s="210"/>
      <c r="AX438" s="210"/>
      <c r="AY438" s="49"/>
      <c r="AZ438" s="15"/>
      <c r="BA438" s="15"/>
      <c r="BB438" s="15"/>
      <c r="BC438" s="15"/>
      <c r="BD438" s="42"/>
      <c r="BE438" s="17"/>
      <c r="BF438" s="17"/>
      <c r="BG438" s="15"/>
      <c r="BH438" s="15"/>
    </row>
    <row r="439" ht="12.75" customHeight="1">
      <c r="A439" s="15"/>
      <c r="B439" s="13"/>
      <c r="C439" s="15"/>
      <c r="D439" s="15"/>
      <c r="E439" s="17"/>
      <c r="F439" s="17"/>
      <c r="G439" s="15"/>
      <c r="H439" s="15"/>
      <c r="I439" s="15"/>
      <c r="J439" s="49"/>
      <c r="K439" s="15"/>
      <c r="L439" s="21"/>
      <c r="M439" s="17"/>
      <c r="N439" s="17"/>
      <c r="O439" s="15"/>
      <c r="P439" s="15"/>
      <c r="Q439" s="15"/>
      <c r="R439" s="17"/>
      <c r="S439" s="26"/>
      <c r="T439" s="26"/>
      <c r="U439" s="26"/>
      <c r="V439" s="26"/>
      <c r="W439" s="26"/>
      <c r="X439" s="26"/>
      <c r="Y439" s="15"/>
      <c r="Z439" s="49"/>
      <c r="AA439" s="15"/>
      <c r="AB439" s="15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49"/>
      <c r="AP439" s="15"/>
      <c r="AQ439" s="15"/>
      <c r="AR439" s="209"/>
      <c r="AS439" s="210"/>
      <c r="AT439" s="210"/>
      <c r="AU439" s="210"/>
      <c r="AV439" s="210"/>
      <c r="AW439" s="210"/>
      <c r="AX439" s="210"/>
      <c r="AY439" s="49"/>
      <c r="AZ439" s="15"/>
      <c r="BA439" s="15"/>
      <c r="BB439" s="15"/>
      <c r="BC439" s="15"/>
      <c r="BD439" s="42"/>
      <c r="BE439" s="17"/>
      <c r="BF439" s="17"/>
      <c r="BG439" s="15"/>
      <c r="BH439" s="15"/>
    </row>
    <row r="440" ht="12.75" customHeight="1">
      <c r="A440" s="15"/>
      <c r="B440" s="13"/>
      <c r="C440" s="15"/>
      <c r="D440" s="15"/>
      <c r="E440" s="17"/>
      <c r="F440" s="17"/>
      <c r="G440" s="15"/>
      <c r="H440" s="15"/>
      <c r="I440" s="15"/>
      <c r="J440" s="49"/>
      <c r="K440" s="15"/>
      <c r="L440" s="21"/>
      <c r="M440" s="17"/>
      <c r="N440" s="17"/>
      <c r="O440" s="15"/>
      <c r="P440" s="15"/>
      <c r="Q440" s="15"/>
      <c r="R440" s="17"/>
      <c r="S440" s="26"/>
      <c r="T440" s="26"/>
      <c r="U440" s="26"/>
      <c r="V440" s="26"/>
      <c r="W440" s="26"/>
      <c r="X440" s="26"/>
      <c r="Y440" s="15"/>
      <c r="Z440" s="49"/>
      <c r="AA440" s="15"/>
      <c r="AB440" s="15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49"/>
      <c r="AP440" s="15"/>
      <c r="AQ440" s="15"/>
      <c r="AR440" s="209"/>
      <c r="AS440" s="210"/>
      <c r="AT440" s="210"/>
      <c r="AU440" s="210"/>
      <c r="AV440" s="210"/>
      <c r="AW440" s="210"/>
      <c r="AX440" s="210"/>
      <c r="AY440" s="49"/>
      <c r="AZ440" s="15"/>
      <c r="BA440" s="15"/>
      <c r="BB440" s="15"/>
      <c r="BC440" s="15"/>
      <c r="BD440" s="42"/>
      <c r="BE440" s="17"/>
      <c r="BF440" s="17"/>
      <c r="BG440" s="15"/>
      <c r="BH440" s="15"/>
    </row>
    <row r="441" ht="12.75" customHeight="1">
      <c r="A441" s="15"/>
      <c r="B441" s="13"/>
      <c r="C441" s="15"/>
      <c r="D441" s="15"/>
      <c r="E441" s="17"/>
      <c r="F441" s="17"/>
      <c r="G441" s="15"/>
      <c r="H441" s="15"/>
      <c r="I441" s="15"/>
      <c r="J441" s="49"/>
      <c r="K441" s="15"/>
      <c r="L441" s="21"/>
      <c r="M441" s="17"/>
      <c r="N441" s="17"/>
      <c r="O441" s="15"/>
      <c r="P441" s="15"/>
      <c r="Q441" s="15"/>
      <c r="R441" s="17"/>
      <c r="S441" s="26"/>
      <c r="T441" s="26"/>
      <c r="U441" s="26"/>
      <c r="V441" s="26"/>
      <c r="W441" s="26"/>
      <c r="X441" s="26"/>
      <c r="Y441" s="15"/>
      <c r="Z441" s="49"/>
      <c r="AA441" s="15"/>
      <c r="AB441" s="15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49"/>
      <c r="AP441" s="15"/>
      <c r="AQ441" s="15"/>
      <c r="AR441" s="209"/>
      <c r="AS441" s="210"/>
      <c r="AT441" s="210"/>
      <c r="AU441" s="210"/>
      <c r="AV441" s="210"/>
      <c r="AW441" s="210"/>
      <c r="AX441" s="210"/>
      <c r="AY441" s="49"/>
      <c r="AZ441" s="15"/>
      <c r="BA441" s="15"/>
      <c r="BB441" s="15"/>
      <c r="BC441" s="15"/>
      <c r="BD441" s="42"/>
      <c r="BE441" s="17"/>
      <c r="BF441" s="17"/>
      <c r="BG441" s="15"/>
      <c r="BH441" s="15"/>
    </row>
    <row r="442" ht="12.75" customHeight="1">
      <c r="A442" s="15"/>
      <c r="B442" s="13"/>
      <c r="C442" s="15"/>
      <c r="D442" s="15"/>
      <c r="E442" s="17"/>
      <c r="F442" s="17"/>
      <c r="G442" s="15"/>
      <c r="H442" s="15"/>
      <c r="I442" s="15"/>
      <c r="J442" s="49"/>
      <c r="K442" s="15"/>
      <c r="L442" s="21"/>
      <c r="M442" s="17"/>
      <c r="N442" s="17"/>
      <c r="O442" s="15"/>
      <c r="P442" s="15"/>
      <c r="Q442" s="15"/>
      <c r="R442" s="17"/>
      <c r="S442" s="26"/>
      <c r="T442" s="26"/>
      <c r="U442" s="26"/>
      <c r="V442" s="26"/>
      <c r="W442" s="26"/>
      <c r="X442" s="26"/>
      <c r="Y442" s="15"/>
      <c r="Z442" s="49"/>
      <c r="AA442" s="15"/>
      <c r="AB442" s="15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49"/>
      <c r="AP442" s="15"/>
      <c r="AQ442" s="15"/>
      <c r="AR442" s="209"/>
      <c r="AS442" s="210"/>
      <c r="AT442" s="210"/>
      <c r="AU442" s="210"/>
      <c r="AV442" s="210"/>
      <c r="AW442" s="210"/>
      <c r="AX442" s="210"/>
      <c r="AY442" s="49"/>
      <c r="AZ442" s="15"/>
      <c r="BA442" s="15"/>
      <c r="BB442" s="15"/>
      <c r="BC442" s="15"/>
      <c r="BD442" s="42"/>
      <c r="BE442" s="17"/>
      <c r="BF442" s="17"/>
      <c r="BG442" s="15"/>
      <c r="BH442" s="15"/>
    </row>
    <row r="443" ht="12.75" customHeight="1">
      <c r="A443" s="15"/>
      <c r="B443" s="13"/>
      <c r="C443" s="15"/>
      <c r="D443" s="15"/>
      <c r="E443" s="17"/>
      <c r="F443" s="17"/>
      <c r="G443" s="15"/>
      <c r="H443" s="15"/>
      <c r="I443" s="15"/>
      <c r="J443" s="49"/>
      <c r="K443" s="15"/>
      <c r="L443" s="21"/>
      <c r="M443" s="17"/>
      <c r="N443" s="17"/>
      <c r="O443" s="15"/>
      <c r="P443" s="15"/>
      <c r="Q443" s="15"/>
      <c r="R443" s="17"/>
      <c r="S443" s="26"/>
      <c r="T443" s="26"/>
      <c r="U443" s="26"/>
      <c r="V443" s="26"/>
      <c r="W443" s="26"/>
      <c r="X443" s="26"/>
      <c r="Y443" s="15"/>
      <c r="Z443" s="49"/>
      <c r="AA443" s="15"/>
      <c r="AB443" s="15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49"/>
      <c r="AP443" s="15"/>
      <c r="AQ443" s="15"/>
      <c r="AR443" s="209"/>
      <c r="AS443" s="210"/>
      <c r="AT443" s="210"/>
      <c r="AU443" s="210"/>
      <c r="AV443" s="210"/>
      <c r="AW443" s="210"/>
      <c r="AX443" s="210"/>
      <c r="AY443" s="49"/>
      <c r="AZ443" s="15"/>
      <c r="BA443" s="15"/>
      <c r="BB443" s="15"/>
      <c r="BC443" s="15"/>
      <c r="BD443" s="42"/>
      <c r="BE443" s="17"/>
      <c r="BF443" s="17"/>
      <c r="BG443" s="15"/>
      <c r="BH443" s="15"/>
    </row>
    <row r="444" ht="12.75" customHeight="1">
      <c r="A444" s="15"/>
      <c r="B444" s="13"/>
      <c r="C444" s="15"/>
      <c r="D444" s="15"/>
      <c r="E444" s="17"/>
      <c r="F444" s="17"/>
      <c r="G444" s="15"/>
      <c r="H444" s="15"/>
      <c r="I444" s="15"/>
      <c r="J444" s="49"/>
      <c r="K444" s="15"/>
      <c r="L444" s="21"/>
      <c r="M444" s="17"/>
      <c r="N444" s="17"/>
      <c r="O444" s="15"/>
      <c r="P444" s="15"/>
      <c r="Q444" s="15"/>
      <c r="R444" s="17"/>
      <c r="S444" s="26"/>
      <c r="T444" s="26"/>
      <c r="U444" s="26"/>
      <c r="V444" s="26"/>
      <c r="W444" s="26"/>
      <c r="X444" s="26"/>
      <c r="Y444" s="15"/>
      <c r="Z444" s="49"/>
      <c r="AA444" s="15"/>
      <c r="AB444" s="15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49"/>
      <c r="AP444" s="15"/>
      <c r="AQ444" s="15"/>
      <c r="AR444" s="209"/>
      <c r="AS444" s="210"/>
      <c r="AT444" s="210"/>
      <c r="AU444" s="210"/>
      <c r="AV444" s="210"/>
      <c r="AW444" s="210"/>
      <c r="AX444" s="210"/>
      <c r="AY444" s="49"/>
      <c r="AZ444" s="15"/>
      <c r="BA444" s="15"/>
      <c r="BB444" s="15"/>
      <c r="BC444" s="15"/>
      <c r="BD444" s="42"/>
      <c r="BE444" s="17"/>
      <c r="BF444" s="17"/>
      <c r="BG444" s="15"/>
      <c r="BH444" s="15"/>
    </row>
    <row r="445" ht="12.75" customHeight="1">
      <c r="A445" s="15"/>
      <c r="B445" s="13"/>
      <c r="C445" s="15"/>
      <c r="D445" s="15"/>
      <c r="E445" s="17"/>
      <c r="F445" s="17"/>
      <c r="G445" s="15"/>
      <c r="H445" s="15"/>
      <c r="I445" s="15"/>
      <c r="J445" s="49"/>
      <c r="K445" s="15"/>
      <c r="L445" s="21"/>
      <c r="M445" s="17"/>
      <c r="N445" s="17"/>
      <c r="O445" s="15"/>
      <c r="P445" s="15"/>
      <c r="Q445" s="15"/>
      <c r="R445" s="17"/>
      <c r="S445" s="26"/>
      <c r="T445" s="26"/>
      <c r="U445" s="26"/>
      <c r="V445" s="26"/>
      <c r="W445" s="26"/>
      <c r="X445" s="26"/>
      <c r="Y445" s="15"/>
      <c r="Z445" s="49"/>
      <c r="AA445" s="15"/>
      <c r="AB445" s="15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49"/>
      <c r="AP445" s="15"/>
      <c r="AQ445" s="15"/>
      <c r="AR445" s="209"/>
      <c r="AS445" s="210"/>
      <c r="AT445" s="210"/>
      <c r="AU445" s="210"/>
      <c r="AV445" s="210"/>
      <c r="AW445" s="210"/>
      <c r="AX445" s="210"/>
      <c r="AY445" s="49"/>
      <c r="AZ445" s="15"/>
      <c r="BA445" s="15"/>
      <c r="BB445" s="15"/>
      <c r="BC445" s="15"/>
      <c r="BD445" s="42"/>
      <c r="BE445" s="17"/>
      <c r="BF445" s="17"/>
      <c r="BG445" s="15"/>
      <c r="BH445" s="15"/>
    </row>
    <row r="446" ht="12.75" customHeight="1">
      <c r="A446" s="15"/>
      <c r="B446" s="13"/>
      <c r="C446" s="15"/>
      <c r="D446" s="15"/>
      <c r="E446" s="17"/>
      <c r="F446" s="17"/>
      <c r="G446" s="15"/>
      <c r="H446" s="15"/>
      <c r="I446" s="15"/>
      <c r="J446" s="49"/>
      <c r="K446" s="15"/>
      <c r="L446" s="21"/>
      <c r="M446" s="17"/>
      <c r="N446" s="17"/>
      <c r="O446" s="15"/>
      <c r="P446" s="15"/>
      <c r="Q446" s="15"/>
      <c r="R446" s="17"/>
      <c r="S446" s="26"/>
      <c r="T446" s="26"/>
      <c r="U446" s="26"/>
      <c r="V446" s="26"/>
      <c r="W446" s="26"/>
      <c r="X446" s="26"/>
      <c r="Y446" s="15"/>
      <c r="Z446" s="49"/>
      <c r="AA446" s="15"/>
      <c r="AB446" s="15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49"/>
      <c r="AP446" s="15"/>
      <c r="AQ446" s="15"/>
      <c r="AR446" s="209"/>
      <c r="AS446" s="210"/>
      <c r="AT446" s="210"/>
      <c r="AU446" s="210"/>
      <c r="AV446" s="210"/>
      <c r="AW446" s="210"/>
      <c r="AX446" s="210"/>
      <c r="AY446" s="49"/>
      <c r="AZ446" s="15"/>
      <c r="BA446" s="15"/>
      <c r="BB446" s="15"/>
      <c r="BC446" s="15"/>
      <c r="BD446" s="42"/>
      <c r="BE446" s="17"/>
      <c r="BF446" s="17"/>
      <c r="BG446" s="15"/>
      <c r="BH446" s="15"/>
    </row>
    <row r="447" ht="12.75" customHeight="1">
      <c r="A447" s="15"/>
      <c r="B447" s="13"/>
      <c r="C447" s="15"/>
      <c r="D447" s="15"/>
      <c r="E447" s="17"/>
      <c r="F447" s="17"/>
      <c r="G447" s="15"/>
      <c r="H447" s="15"/>
      <c r="I447" s="15"/>
      <c r="J447" s="49"/>
      <c r="K447" s="15"/>
      <c r="L447" s="21"/>
      <c r="M447" s="17"/>
      <c r="N447" s="17"/>
      <c r="O447" s="15"/>
      <c r="P447" s="15"/>
      <c r="Q447" s="15"/>
      <c r="R447" s="17"/>
      <c r="S447" s="26"/>
      <c r="T447" s="26"/>
      <c r="U447" s="26"/>
      <c r="V447" s="26"/>
      <c r="W447" s="26"/>
      <c r="X447" s="26"/>
      <c r="Y447" s="15"/>
      <c r="Z447" s="49"/>
      <c r="AA447" s="15"/>
      <c r="AB447" s="15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49"/>
      <c r="AP447" s="15"/>
      <c r="AQ447" s="15"/>
      <c r="AR447" s="209"/>
      <c r="AS447" s="210"/>
      <c r="AT447" s="210"/>
      <c r="AU447" s="210"/>
      <c r="AV447" s="210"/>
      <c r="AW447" s="210"/>
      <c r="AX447" s="210"/>
      <c r="AY447" s="49"/>
      <c r="AZ447" s="15"/>
      <c r="BA447" s="15"/>
      <c r="BB447" s="15"/>
      <c r="BC447" s="15"/>
      <c r="BD447" s="42"/>
      <c r="BE447" s="17"/>
      <c r="BF447" s="17"/>
      <c r="BG447" s="15"/>
      <c r="BH447" s="15"/>
    </row>
    <row r="448" ht="12.75" customHeight="1">
      <c r="A448" s="15"/>
      <c r="B448" s="13"/>
      <c r="C448" s="15"/>
      <c r="D448" s="15"/>
      <c r="E448" s="17"/>
      <c r="F448" s="17"/>
      <c r="G448" s="15"/>
      <c r="H448" s="15"/>
      <c r="I448" s="15"/>
      <c r="J448" s="49"/>
      <c r="K448" s="15"/>
      <c r="L448" s="21"/>
      <c r="M448" s="17"/>
      <c r="N448" s="17"/>
      <c r="O448" s="15"/>
      <c r="P448" s="15"/>
      <c r="Q448" s="15"/>
      <c r="R448" s="17"/>
      <c r="S448" s="26"/>
      <c r="T448" s="26"/>
      <c r="U448" s="26"/>
      <c r="V448" s="26"/>
      <c r="W448" s="26"/>
      <c r="X448" s="26"/>
      <c r="Y448" s="15"/>
      <c r="Z448" s="49"/>
      <c r="AA448" s="15"/>
      <c r="AB448" s="15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49"/>
      <c r="AP448" s="15"/>
      <c r="AQ448" s="15"/>
      <c r="AR448" s="209"/>
      <c r="AS448" s="210"/>
      <c r="AT448" s="210"/>
      <c r="AU448" s="210"/>
      <c r="AV448" s="210"/>
      <c r="AW448" s="210"/>
      <c r="AX448" s="210"/>
      <c r="AY448" s="49"/>
      <c r="AZ448" s="15"/>
      <c r="BA448" s="15"/>
      <c r="BB448" s="15"/>
      <c r="BC448" s="15"/>
      <c r="BD448" s="42"/>
      <c r="BE448" s="17"/>
      <c r="BF448" s="17"/>
      <c r="BG448" s="15"/>
      <c r="BH448" s="15"/>
    </row>
    <row r="449" ht="12.75" customHeight="1">
      <c r="A449" s="15"/>
      <c r="B449" s="13"/>
      <c r="C449" s="15"/>
      <c r="D449" s="15"/>
      <c r="E449" s="17"/>
      <c r="F449" s="17"/>
      <c r="G449" s="15"/>
      <c r="H449" s="15"/>
      <c r="I449" s="15"/>
      <c r="J449" s="49"/>
      <c r="K449" s="15"/>
      <c r="L449" s="21"/>
      <c r="M449" s="17"/>
      <c r="N449" s="17"/>
      <c r="O449" s="15"/>
      <c r="P449" s="15"/>
      <c r="Q449" s="15"/>
      <c r="R449" s="17"/>
      <c r="S449" s="26"/>
      <c r="T449" s="26"/>
      <c r="U449" s="26"/>
      <c r="V449" s="26"/>
      <c r="W449" s="26"/>
      <c r="X449" s="26"/>
      <c r="Y449" s="15"/>
      <c r="Z449" s="49"/>
      <c r="AA449" s="15"/>
      <c r="AB449" s="15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49"/>
      <c r="AP449" s="15"/>
      <c r="AQ449" s="15"/>
      <c r="AR449" s="209"/>
      <c r="AS449" s="210"/>
      <c r="AT449" s="210"/>
      <c r="AU449" s="210"/>
      <c r="AV449" s="210"/>
      <c r="AW449" s="210"/>
      <c r="AX449" s="210"/>
      <c r="AY449" s="49"/>
      <c r="AZ449" s="15"/>
      <c r="BA449" s="15"/>
      <c r="BB449" s="15"/>
      <c r="BC449" s="15"/>
      <c r="BD449" s="42"/>
      <c r="BE449" s="17"/>
      <c r="BF449" s="17"/>
      <c r="BG449" s="15"/>
      <c r="BH449" s="15"/>
    </row>
    <row r="450" ht="12.75" customHeight="1">
      <c r="A450" s="15"/>
      <c r="B450" s="13"/>
      <c r="C450" s="15"/>
      <c r="D450" s="15"/>
      <c r="E450" s="17"/>
      <c r="F450" s="17"/>
      <c r="G450" s="15"/>
      <c r="H450" s="15"/>
      <c r="I450" s="15"/>
      <c r="J450" s="49"/>
      <c r="K450" s="15"/>
      <c r="L450" s="21"/>
      <c r="M450" s="17"/>
      <c r="N450" s="17"/>
      <c r="O450" s="15"/>
      <c r="P450" s="15"/>
      <c r="Q450" s="15"/>
      <c r="R450" s="17"/>
      <c r="S450" s="26"/>
      <c r="T450" s="26"/>
      <c r="U450" s="26"/>
      <c r="V450" s="26"/>
      <c r="W450" s="26"/>
      <c r="X450" s="26"/>
      <c r="Y450" s="15"/>
      <c r="Z450" s="49"/>
      <c r="AA450" s="15"/>
      <c r="AB450" s="15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49"/>
      <c r="AP450" s="15"/>
      <c r="AQ450" s="15"/>
      <c r="AR450" s="209"/>
      <c r="AS450" s="210"/>
      <c r="AT450" s="210"/>
      <c r="AU450" s="210"/>
      <c r="AV450" s="210"/>
      <c r="AW450" s="210"/>
      <c r="AX450" s="210"/>
      <c r="AY450" s="49"/>
      <c r="AZ450" s="15"/>
      <c r="BA450" s="15"/>
      <c r="BB450" s="15"/>
      <c r="BC450" s="15"/>
      <c r="BD450" s="42"/>
      <c r="BE450" s="17"/>
      <c r="BF450" s="17"/>
      <c r="BG450" s="15"/>
      <c r="BH450" s="15"/>
    </row>
    <row r="451" ht="12.75" customHeight="1">
      <c r="A451" s="15"/>
      <c r="B451" s="13"/>
      <c r="C451" s="15"/>
      <c r="D451" s="15"/>
      <c r="E451" s="17"/>
      <c r="F451" s="17"/>
      <c r="G451" s="15"/>
      <c r="H451" s="15"/>
      <c r="I451" s="15"/>
      <c r="J451" s="49"/>
      <c r="K451" s="15"/>
      <c r="L451" s="21"/>
      <c r="M451" s="17"/>
      <c r="N451" s="17"/>
      <c r="O451" s="15"/>
      <c r="P451" s="15"/>
      <c r="Q451" s="15"/>
      <c r="R451" s="17"/>
      <c r="S451" s="26"/>
      <c r="T451" s="26"/>
      <c r="U451" s="26"/>
      <c r="V451" s="26"/>
      <c r="W451" s="26"/>
      <c r="X451" s="26"/>
      <c r="Y451" s="15"/>
      <c r="Z451" s="49"/>
      <c r="AA451" s="15"/>
      <c r="AB451" s="15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49"/>
      <c r="AP451" s="15"/>
      <c r="AQ451" s="15"/>
      <c r="AR451" s="209"/>
      <c r="AS451" s="210"/>
      <c r="AT451" s="210"/>
      <c r="AU451" s="210"/>
      <c r="AV451" s="210"/>
      <c r="AW451" s="210"/>
      <c r="AX451" s="210"/>
      <c r="AY451" s="49"/>
      <c r="AZ451" s="15"/>
      <c r="BA451" s="15"/>
      <c r="BB451" s="15"/>
      <c r="BC451" s="15"/>
      <c r="BD451" s="42"/>
      <c r="BE451" s="17"/>
      <c r="BF451" s="17"/>
      <c r="BG451" s="15"/>
      <c r="BH451" s="15"/>
    </row>
    <row r="452" ht="12.75" customHeight="1">
      <c r="A452" s="15"/>
      <c r="B452" s="13"/>
      <c r="C452" s="15"/>
      <c r="D452" s="15"/>
      <c r="E452" s="17"/>
      <c r="F452" s="17"/>
      <c r="G452" s="15"/>
      <c r="H452" s="15"/>
      <c r="I452" s="15"/>
      <c r="J452" s="49"/>
      <c r="K452" s="15"/>
      <c r="L452" s="21"/>
      <c r="M452" s="17"/>
      <c r="N452" s="17"/>
      <c r="O452" s="15"/>
      <c r="P452" s="15"/>
      <c r="Q452" s="15"/>
      <c r="R452" s="17"/>
      <c r="S452" s="26"/>
      <c r="T452" s="26"/>
      <c r="U452" s="26"/>
      <c r="V452" s="26"/>
      <c r="W452" s="26"/>
      <c r="X452" s="26"/>
      <c r="Y452" s="15"/>
      <c r="Z452" s="49"/>
      <c r="AA452" s="15"/>
      <c r="AB452" s="15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49"/>
      <c r="AP452" s="15"/>
      <c r="AQ452" s="15"/>
      <c r="AR452" s="209"/>
      <c r="AS452" s="210"/>
      <c r="AT452" s="210"/>
      <c r="AU452" s="210"/>
      <c r="AV452" s="210"/>
      <c r="AW452" s="210"/>
      <c r="AX452" s="210"/>
      <c r="AY452" s="49"/>
      <c r="AZ452" s="15"/>
      <c r="BA452" s="15"/>
      <c r="BB452" s="15"/>
      <c r="BC452" s="15"/>
      <c r="BD452" s="42"/>
      <c r="BE452" s="17"/>
      <c r="BF452" s="17"/>
      <c r="BG452" s="15"/>
      <c r="BH452" s="15"/>
    </row>
    <row r="453" ht="12.75" customHeight="1">
      <c r="A453" s="15"/>
      <c r="B453" s="13"/>
      <c r="C453" s="15"/>
      <c r="D453" s="15"/>
      <c r="E453" s="17"/>
      <c r="F453" s="17"/>
      <c r="G453" s="15"/>
      <c r="H453" s="15"/>
      <c r="I453" s="15"/>
      <c r="J453" s="49"/>
      <c r="K453" s="15"/>
      <c r="L453" s="21"/>
      <c r="M453" s="17"/>
      <c r="N453" s="17"/>
      <c r="O453" s="15"/>
      <c r="P453" s="15"/>
      <c r="Q453" s="15"/>
      <c r="R453" s="17"/>
      <c r="S453" s="26"/>
      <c r="T453" s="26"/>
      <c r="U453" s="26"/>
      <c r="V453" s="26"/>
      <c r="W453" s="26"/>
      <c r="X453" s="26"/>
      <c r="Y453" s="15"/>
      <c r="Z453" s="49"/>
      <c r="AA453" s="15"/>
      <c r="AB453" s="15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49"/>
      <c r="AP453" s="15"/>
      <c r="AQ453" s="15"/>
      <c r="AR453" s="209"/>
      <c r="AS453" s="210"/>
      <c r="AT453" s="210"/>
      <c r="AU453" s="210"/>
      <c r="AV453" s="210"/>
      <c r="AW453" s="210"/>
      <c r="AX453" s="210"/>
      <c r="AY453" s="49"/>
      <c r="AZ453" s="15"/>
      <c r="BA453" s="15"/>
      <c r="BB453" s="15"/>
      <c r="BC453" s="15"/>
      <c r="BD453" s="42"/>
      <c r="BE453" s="17"/>
      <c r="BF453" s="17"/>
      <c r="BG453" s="15"/>
      <c r="BH453" s="15"/>
    </row>
    <row r="454" ht="12.75" customHeight="1">
      <c r="A454" s="15"/>
      <c r="B454" s="13"/>
      <c r="C454" s="15"/>
      <c r="D454" s="15"/>
      <c r="E454" s="17"/>
      <c r="F454" s="17"/>
      <c r="G454" s="15"/>
      <c r="H454" s="15"/>
      <c r="I454" s="15"/>
      <c r="J454" s="49"/>
      <c r="K454" s="15"/>
      <c r="L454" s="21"/>
      <c r="M454" s="17"/>
      <c r="N454" s="17"/>
      <c r="O454" s="15"/>
      <c r="P454" s="15"/>
      <c r="Q454" s="15"/>
      <c r="R454" s="17"/>
      <c r="S454" s="26"/>
      <c r="T454" s="26"/>
      <c r="U454" s="26"/>
      <c r="V454" s="26"/>
      <c r="W454" s="26"/>
      <c r="X454" s="26"/>
      <c r="Y454" s="15"/>
      <c r="Z454" s="49"/>
      <c r="AA454" s="15"/>
      <c r="AB454" s="15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49"/>
      <c r="AP454" s="15"/>
      <c r="AQ454" s="15"/>
      <c r="AR454" s="209"/>
      <c r="AS454" s="210"/>
      <c r="AT454" s="210"/>
      <c r="AU454" s="210"/>
      <c r="AV454" s="210"/>
      <c r="AW454" s="210"/>
      <c r="AX454" s="210"/>
      <c r="AY454" s="49"/>
      <c r="AZ454" s="15"/>
      <c r="BA454" s="15"/>
      <c r="BB454" s="15"/>
      <c r="BC454" s="15"/>
      <c r="BD454" s="42"/>
      <c r="BE454" s="17"/>
      <c r="BF454" s="17"/>
      <c r="BG454" s="15"/>
      <c r="BH454" s="15"/>
    </row>
    <row r="455" ht="12.75" customHeight="1">
      <c r="A455" s="15"/>
      <c r="B455" s="13"/>
      <c r="C455" s="15"/>
      <c r="D455" s="15"/>
      <c r="E455" s="17"/>
      <c r="F455" s="17"/>
      <c r="G455" s="15"/>
      <c r="H455" s="15"/>
      <c r="I455" s="15"/>
      <c r="J455" s="49"/>
      <c r="K455" s="15"/>
      <c r="L455" s="21"/>
      <c r="M455" s="17"/>
      <c r="N455" s="17"/>
      <c r="O455" s="15"/>
      <c r="P455" s="15"/>
      <c r="Q455" s="15"/>
      <c r="R455" s="17"/>
      <c r="S455" s="26"/>
      <c r="T455" s="26"/>
      <c r="U455" s="26"/>
      <c r="V455" s="26"/>
      <c r="W455" s="26"/>
      <c r="X455" s="26"/>
      <c r="Y455" s="15"/>
      <c r="Z455" s="49"/>
      <c r="AA455" s="15"/>
      <c r="AB455" s="15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49"/>
      <c r="AP455" s="15"/>
      <c r="AQ455" s="15"/>
      <c r="AR455" s="209"/>
      <c r="AS455" s="210"/>
      <c r="AT455" s="210"/>
      <c r="AU455" s="210"/>
      <c r="AV455" s="210"/>
      <c r="AW455" s="210"/>
      <c r="AX455" s="210"/>
      <c r="AY455" s="49"/>
      <c r="AZ455" s="15"/>
      <c r="BA455" s="15"/>
      <c r="BB455" s="15"/>
      <c r="BC455" s="15"/>
      <c r="BD455" s="42"/>
      <c r="BE455" s="17"/>
      <c r="BF455" s="17"/>
      <c r="BG455" s="15"/>
      <c r="BH455" s="15"/>
    </row>
    <row r="456" ht="12.75" customHeight="1">
      <c r="A456" s="15"/>
      <c r="B456" s="13"/>
      <c r="C456" s="15"/>
      <c r="D456" s="15"/>
      <c r="E456" s="17"/>
      <c r="F456" s="17"/>
      <c r="G456" s="15"/>
      <c r="H456" s="15"/>
      <c r="I456" s="15"/>
      <c r="J456" s="49"/>
      <c r="K456" s="15"/>
      <c r="L456" s="21"/>
      <c r="M456" s="17"/>
      <c r="N456" s="17"/>
      <c r="O456" s="15"/>
      <c r="P456" s="15"/>
      <c r="Q456" s="15"/>
      <c r="R456" s="17"/>
      <c r="S456" s="26"/>
      <c r="T456" s="26"/>
      <c r="U456" s="26"/>
      <c r="V456" s="26"/>
      <c r="W456" s="26"/>
      <c r="X456" s="26"/>
      <c r="Y456" s="15"/>
      <c r="Z456" s="49"/>
      <c r="AA456" s="15"/>
      <c r="AB456" s="15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49"/>
      <c r="AP456" s="15"/>
      <c r="AQ456" s="15"/>
      <c r="AR456" s="209"/>
      <c r="AS456" s="210"/>
      <c r="AT456" s="210"/>
      <c r="AU456" s="210"/>
      <c r="AV456" s="210"/>
      <c r="AW456" s="210"/>
      <c r="AX456" s="210"/>
      <c r="AY456" s="49"/>
      <c r="AZ456" s="15"/>
      <c r="BA456" s="15"/>
      <c r="BB456" s="15"/>
      <c r="BC456" s="15"/>
      <c r="BD456" s="42"/>
      <c r="BE456" s="17"/>
      <c r="BF456" s="17"/>
      <c r="BG456" s="15"/>
      <c r="BH456" s="15"/>
    </row>
    <row r="457" ht="12.75" customHeight="1">
      <c r="A457" s="15"/>
      <c r="B457" s="13"/>
      <c r="C457" s="15"/>
      <c r="D457" s="15"/>
      <c r="E457" s="17"/>
      <c r="F457" s="17"/>
      <c r="G457" s="15"/>
      <c r="H457" s="15"/>
      <c r="I457" s="15"/>
      <c r="J457" s="49"/>
      <c r="K457" s="15"/>
      <c r="L457" s="21"/>
      <c r="M457" s="17"/>
      <c r="N457" s="17"/>
      <c r="O457" s="15"/>
      <c r="P457" s="15"/>
      <c r="Q457" s="15"/>
      <c r="R457" s="17"/>
      <c r="S457" s="26"/>
      <c r="T457" s="26"/>
      <c r="U457" s="26"/>
      <c r="V457" s="26"/>
      <c r="W457" s="26"/>
      <c r="X457" s="26"/>
      <c r="Y457" s="15"/>
      <c r="Z457" s="49"/>
      <c r="AA457" s="15"/>
      <c r="AB457" s="15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49"/>
      <c r="AP457" s="15"/>
      <c r="AQ457" s="15"/>
      <c r="AR457" s="209"/>
      <c r="AS457" s="210"/>
      <c r="AT457" s="210"/>
      <c r="AU457" s="210"/>
      <c r="AV457" s="210"/>
      <c r="AW457" s="210"/>
      <c r="AX457" s="210"/>
      <c r="AY457" s="49"/>
      <c r="AZ457" s="15"/>
      <c r="BA457" s="15"/>
      <c r="BB457" s="15"/>
      <c r="BC457" s="15"/>
      <c r="BD457" s="42"/>
      <c r="BE457" s="17"/>
      <c r="BF457" s="17"/>
      <c r="BG457" s="15"/>
      <c r="BH457" s="15"/>
    </row>
    <row r="458" ht="12.75" customHeight="1">
      <c r="A458" s="15"/>
      <c r="B458" s="13"/>
      <c r="C458" s="15"/>
      <c r="D458" s="15"/>
      <c r="E458" s="17"/>
      <c r="F458" s="17"/>
      <c r="G458" s="15"/>
      <c r="H458" s="15"/>
      <c r="I458" s="15"/>
      <c r="J458" s="49"/>
      <c r="K458" s="15"/>
      <c r="L458" s="21"/>
      <c r="M458" s="17"/>
      <c r="N458" s="17"/>
      <c r="O458" s="15"/>
      <c r="P458" s="15"/>
      <c r="Q458" s="15"/>
      <c r="R458" s="17"/>
      <c r="S458" s="26"/>
      <c r="T458" s="26"/>
      <c r="U458" s="26"/>
      <c r="V458" s="26"/>
      <c r="W458" s="26"/>
      <c r="X458" s="26"/>
      <c r="Y458" s="15"/>
      <c r="Z458" s="49"/>
      <c r="AA458" s="15"/>
      <c r="AB458" s="15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49"/>
      <c r="AP458" s="15"/>
      <c r="AQ458" s="15"/>
      <c r="AR458" s="209"/>
      <c r="AS458" s="210"/>
      <c r="AT458" s="210"/>
      <c r="AU458" s="210"/>
      <c r="AV458" s="210"/>
      <c r="AW458" s="210"/>
      <c r="AX458" s="210"/>
      <c r="AY458" s="49"/>
      <c r="AZ458" s="15"/>
      <c r="BA458" s="15"/>
      <c r="BB458" s="15"/>
      <c r="BC458" s="15"/>
      <c r="BD458" s="42"/>
      <c r="BE458" s="17"/>
      <c r="BF458" s="17"/>
      <c r="BG458" s="15"/>
      <c r="BH458" s="15"/>
    </row>
    <row r="459" ht="12.75" customHeight="1">
      <c r="A459" s="15"/>
      <c r="B459" s="13"/>
      <c r="C459" s="15"/>
      <c r="D459" s="15"/>
      <c r="E459" s="17"/>
      <c r="F459" s="17"/>
      <c r="G459" s="15"/>
      <c r="H459" s="15"/>
      <c r="I459" s="15"/>
      <c r="J459" s="49"/>
      <c r="K459" s="15"/>
      <c r="L459" s="21"/>
      <c r="M459" s="17"/>
      <c r="N459" s="17"/>
      <c r="O459" s="15"/>
      <c r="P459" s="15"/>
      <c r="Q459" s="15"/>
      <c r="R459" s="17"/>
      <c r="S459" s="26"/>
      <c r="T459" s="26"/>
      <c r="U459" s="26"/>
      <c r="V459" s="26"/>
      <c r="W459" s="26"/>
      <c r="X459" s="26"/>
      <c r="Y459" s="15"/>
      <c r="Z459" s="49"/>
      <c r="AA459" s="15"/>
      <c r="AB459" s="15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49"/>
      <c r="AP459" s="15"/>
      <c r="AQ459" s="15"/>
      <c r="AR459" s="209"/>
      <c r="AS459" s="210"/>
      <c r="AT459" s="210"/>
      <c r="AU459" s="210"/>
      <c r="AV459" s="210"/>
      <c r="AW459" s="210"/>
      <c r="AX459" s="210"/>
      <c r="AY459" s="49"/>
      <c r="AZ459" s="15"/>
      <c r="BA459" s="15"/>
      <c r="BB459" s="15"/>
      <c r="BC459" s="15"/>
      <c r="BD459" s="42"/>
      <c r="BE459" s="17"/>
      <c r="BF459" s="17"/>
      <c r="BG459" s="15"/>
      <c r="BH459" s="15"/>
    </row>
    <row r="460" ht="12.75" customHeight="1">
      <c r="A460" s="15"/>
      <c r="B460" s="13"/>
      <c r="C460" s="15"/>
      <c r="D460" s="15"/>
      <c r="E460" s="17"/>
      <c r="F460" s="17"/>
      <c r="G460" s="15"/>
      <c r="H460" s="15"/>
      <c r="I460" s="15"/>
      <c r="J460" s="49"/>
      <c r="K460" s="15"/>
      <c r="L460" s="21"/>
      <c r="M460" s="17"/>
      <c r="N460" s="17"/>
      <c r="O460" s="15"/>
      <c r="P460" s="15"/>
      <c r="Q460" s="15"/>
      <c r="R460" s="17"/>
      <c r="S460" s="26"/>
      <c r="T460" s="26"/>
      <c r="U460" s="26"/>
      <c r="V460" s="26"/>
      <c r="W460" s="26"/>
      <c r="X460" s="26"/>
      <c r="Y460" s="15"/>
      <c r="Z460" s="49"/>
      <c r="AA460" s="15"/>
      <c r="AB460" s="15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49"/>
      <c r="AP460" s="15"/>
      <c r="AQ460" s="15"/>
      <c r="AR460" s="209"/>
      <c r="AS460" s="210"/>
      <c r="AT460" s="210"/>
      <c r="AU460" s="210"/>
      <c r="AV460" s="210"/>
      <c r="AW460" s="210"/>
      <c r="AX460" s="210"/>
      <c r="AY460" s="49"/>
      <c r="AZ460" s="15"/>
      <c r="BA460" s="15"/>
      <c r="BB460" s="15"/>
      <c r="BC460" s="15"/>
      <c r="BD460" s="42"/>
      <c r="BE460" s="17"/>
      <c r="BF460" s="17"/>
      <c r="BG460" s="15"/>
      <c r="BH460" s="15"/>
    </row>
    <row r="461" ht="12.75" customHeight="1">
      <c r="A461" s="15"/>
      <c r="B461" s="13"/>
      <c r="C461" s="15"/>
      <c r="D461" s="15"/>
      <c r="E461" s="17"/>
      <c r="F461" s="17"/>
      <c r="G461" s="15"/>
      <c r="H461" s="15"/>
      <c r="I461" s="15"/>
      <c r="J461" s="49"/>
      <c r="K461" s="15"/>
      <c r="L461" s="21"/>
      <c r="M461" s="17"/>
      <c r="N461" s="17"/>
      <c r="O461" s="15"/>
      <c r="P461" s="15"/>
      <c r="Q461" s="15"/>
      <c r="R461" s="17"/>
      <c r="S461" s="26"/>
      <c r="T461" s="26"/>
      <c r="U461" s="26"/>
      <c r="V461" s="26"/>
      <c r="W461" s="26"/>
      <c r="X461" s="26"/>
      <c r="Y461" s="15"/>
      <c r="Z461" s="49"/>
      <c r="AA461" s="15"/>
      <c r="AB461" s="15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49"/>
      <c r="AP461" s="15"/>
      <c r="AQ461" s="15"/>
      <c r="AR461" s="209"/>
      <c r="AS461" s="210"/>
      <c r="AT461" s="210"/>
      <c r="AU461" s="210"/>
      <c r="AV461" s="210"/>
      <c r="AW461" s="210"/>
      <c r="AX461" s="210"/>
      <c r="AY461" s="49"/>
      <c r="AZ461" s="15"/>
      <c r="BA461" s="15"/>
      <c r="BB461" s="15"/>
      <c r="BC461" s="15"/>
      <c r="BD461" s="42"/>
      <c r="BE461" s="17"/>
      <c r="BF461" s="17"/>
      <c r="BG461" s="15"/>
      <c r="BH461" s="15"/>
    </row>
    <row r="462" ht="12.75" customHeight="1">
      <c r="A462" s="15"/>
      <c r="B462" s="13"/>
      <c r="C462" s="15"/>
      <c r="D462" s="15"/>
      <c r="E462" s="17"/>
      <c r="F462" s="17"/>
      <c r="G462" s="15"/>
      <c r="H462" s="15"/>
      <c r="I462" s="15"/>
      <c r="J462" s="49"/>
      <c r="K462" s="15"/>
      <c r="L462" s="21"/>
      <c r="M462" s="17"/>
      <c r="N462" s="17"/>
      <c r="O462" s="15"/>
      <c r="P462" s="15"/>
      <c r="Q462" s="15"/>
      <c r="R462" s="17"/>
      <c r="S462" s="26"/>
      <c r="T462" s="26"/>
      <c r="U462" s="26"/>
      <c r="V462" s="26"/>
      <c r="W462" s="26"/>
      <c r="X462" s="26"/>
      <c r="Y462" s="15"/>
      <c r="Z462" s="49"/>
      <c r="AA462" s="15"/>
      <c r="AB462" s="15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49"/>
      <c r="AP462" s="15"/>
      <c r="AQ462" s="15"/>
      <c r="AR462" s="209"/>
      <c r="AS462" s="210"/>
      <c r="AT462" s="210"/>
      <c r="AU462" s="210"/>
      <c r="AV462" s="210"/>
      <c r="AW462" s="210"/>
      <c r="AX462" s="210"/>
      <c r="AY462" s="49"/>
      <c r="AZ462" s="15"/>
      <c r="BA462" s="15"/>
      <c r="BB462" s="15"/>
      <c r="BC462" s="15"/>
      <c r="BD462" s="42"/>
      <c r="BE462" s="17"/>
      <c r="BF462" s="17"/>
      <c r="BG462" s="15"/>
      <c r="BH462" s="15"/>
    </row>
    <row r="463" ht="12.75" customHeight="1">
      <c r="A463" s="15"/>
      <c r="B463" s="13"/>
      <c r="C463" s="15"/>
      <c r="D463" s="15"/>
      <c r="E463" s="17"/>
      <c r="F463" s="17"/>
      <c r="G463" s="15"/>
      <c r="H463" s="15"/>
      <c r="I463" s="15"/>
      <c r="J463" s="49"/>
      <c r="K463" s="15"/>
      <c r="L463" s="21"/>
      <c r="M463" s="17"/>
      <c r="N463" s="17"/>
      <c r="O463" s="15"/>
      <c r="P463" s="15"/>
      <c r="Q463" s="15"/>
      <c r="R463" s="17"/>
      <c r="S463" s="26"/>
      <c r="T463" s="26"/>
      <c r="U463" s="26"/>
      <c r="V463" s="26"/>
      <c r="W463" s="26"/>
      <c r="X463" s="26"/>
      <c r="Y463" s="15"/>
      <c r="Z463" s="49"/>
      <c r="AA463" s="15"/>
      <c r="AB463" s="15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49"/>
      <c r="AP463" s="15"/>
      <c r="AQ463" s="15"/>
      <c r="AR463" s="209"/>
      <c r="AS463" s="210"/>
      <c r="AT463" s="210"/>
      <c r="AU463" s="210"/>
      <c r="AV463" s="210"/>
      <c r="AW463" s="210"/>
      <c r="AX463" s="210"/>
      <c r="AY463" s="49"/>
      <c r="AZ463" s="15"/>
      <c r="BA463" s="15"/>
      <c r="BB463" s="15"/>
      <c r="BC463" s="15"/>
      <c r="BD463" s="42"/>
      <c r="BE463" s="17"/>
      <c r="BF463" s="17"/>
      <c r="BG463" s="15"/>
      <c r="BH463" s="15"/>
    </row>
    <row r="464" ht="12.75" customHeight="1">
      <c r="A464" s="15"/>
      <c r="B464" s="13"/>
      <c r="C464" s="15"/>
      <c r="D464" s="15"/>
      <c r="E464" s="17"/>
      <c r="F464" s="17"/>
      <c r="G464" s="15"/>
      <c r="H464" s="15"/>
      <c r="I464" s="15"/>
      <c r="J464" s="49"/>
      <c r="K464" s="15"/>
      <c r="L464" s="21"/>
      <c r="M464" s="17"/>
      <c r="N464" s="17"/>
      <c r="O464" s="15"/>
      <c r="P464" s="15"/>
      <c r="Q464" s="15"/>
      <c r="R464" s="17"/>
      <c r="S464" s="26"/>
      <c r="T464" s="26"/>
      <c r="U464" s="26"/>
      <c r="V464" s="26"/>
      <c r="W464" s="26"/>
      <c r="X464" s="26"/>
      <c r="Y464" s="15"/>
      <c r="Z464" s="49"/>
      <c r="AA464" s="15"/>
      <c r="AB464" s="15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49"/>
      <c r="AP464" s="15"/>
      <c r="AQ464" s="15"/>
      <c r="AR464" s="209"/>
      <c r="AS464" s="210"/>
      <c r="AT464" s="210"/>
      <c r="AU464" s="210"/>
      <c r="AV464" s="210"/>
      <c r="AW464" s="210"/>
      <c r="AX464" s="210"/>
      <c r="AY464" s="49"/>
      <c r="AZ464" s="15"/>
      <c r="BA464" s="15"/>
      <c r="BB464" s="15"/>
      <c r="BC464" s="15"/>
      <c r="BD464" s="42"/>
      <c r="BE464" s="17"/>
      <c r="BF464" s="17"/>
      <c r="BG464" s="15"/>
      <c r="BH464" s="15"/>
    </row>
    <row r="465" ht="12.75" customHeight="1">
      <c r="A465" s="15"/>
      <c r="B465" s="13"/>
      <c r="C465" s="15"/>
      <c r="D465" s="15"/>
      <c r="E465" s="17"/>
      <c r="F465" s="17"/>
      <c r="G465" s="15"/>
      <c r="H465" s="15"/>
      <c r="I465" s="15"/>
      <c r="J465" s="49"/>
      <c r="K465" s="15"/>
      <c r="L465" s="21"/>
      <c r="M465" s="17"/>
      <c r="N465" s="17"/>
      <c r="O465" s="15"/>
      <c r="P465" s="15"/>
      <c r="Q465" s="15"/>
      <c r="R465" s="17"/>
      <c r="S465" s="26"/>
      <c r="T465" s="26"/>
      <c r="U465" s="26"/>
      <c r="V465" s="26"/>
      <c r="W465" s="26"/>
      <c r="X465" s="26"/>
      <c r="Y465" s="15"/>
      <c r="Z465" s="49"/>
      <c r="AA465" s="15"/>
      <c r="AB465" s="15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49"/>
      <c r="AP465" s="15"/>
      <c r="AQ465" s="15"/>
      <c r="AR465" s="209"/>
      <c r="AS465" s="210"/>
      <c r="AT465" s="210"/>
      <c r="AU465" s="210"/>
      <c r="AV465" s="210"/>
      <c r="AW465" s="210"/>
      <c r="AX465" s="210"/>
      <c r="AY465" s="49"/>
      <c r="AZ465" s="15"/>
      <c r="BA465" s="15"/>
      <c r="BB465" s="15"/>
      <c r="BC465" s="15"/>
      <c r="BD465" s="42"/>
      <c r="BE465" s="17"/>
      <c r="BF465" s="17"/>
      <c r="BG465" s="15"/>
      <c r="BH465" s="15"/>
    </row>
    <row r="466" ht="12.75" customHeight="1">
      <c r="A466" s="15"/>
      <c r="B466" s="13"/>
      <c r="C466" s="15"/>
      <c r="D466" s="15"/>
      <c r="E466" s="17"/>
      <c r="F466" s="17"/>
      <c r="G466" s="15"/>
      <c r="H466" s="15"/>
      <c r="I466" s="15"/>
      <c r="J466" s="49"/>
      <c r="K466" s="15"/>
      <c r="L466" s="21"/>
      <c r="M466" s="17"/>
      <c r="N466" s="17"/>
      <c r="O466" s="15"/>
      <c r="P466" s="15"/>
      <c r="Q466" s="15"/>
      <c r="R466" s="17"/>
      <c r="S466" s="26"/>
      <c r="T466" s="26"/>
      <c r="U466" s="26"/>
      <c r="V466" s="26"/>
      <c r="W466" s="26"/>
      <c r="X466" s="26"/>
      <c r="Y466" s="15"/>
      <c r="Z466" s="49"/>
      <c r="AA466" s="15"/>
      <c r="AB466" s="15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49"/>
      <c r="AP466" s="15"/>
      <c r="AQ466" s="15"/>
      <c r="AR466" s="209"/>
      <c r="AS466" s="210"/>
      <c r="AT466" s="210"/>
      <c r="AU466" s="210"/>
      <c r="AV466" s="210"/>
      <c r="AW466" s="210"/>
      <c r="AX466" s="210"/>
      <c r="AY466" s="49"/>
      <c r="AZ466" s="15"/>
      <c r="BA466" s="15"/>
      <c r="BB466" s="15"/>
      <c r="BC466" s="15"/>
      <c r="BD466" s="42"/>
      <c r="BE466" s="17"/>
      <c r="BF466" s="17"/>
      <c r="BG466" s="15"/>
      <c r="BH466" s="15"/>
    </row>
    <row r="467" ht="12.75" customHeight="1">
      <c r="A467" s="15"/>
      <c r="B467" s="13"/>
      <c r="C467" s="15"/>
      <c r="D467" s="15"/>
      <c r="E467" s="17"/>
      <c r="F467" s="17"/>
      <c r="G467" s="15"/>
      <c r="H467" s="15"/>
      <c r="I467" s="15"/>
      <c r="J467" s="49"/>
      <c r="K467" s="15"/>
      <c r="L467" s="21"/>
      <c r="M467" s="17"/>
      <c r="N467" s="17"/>
      <c r="O467" s="15"/>
      <c r="P467" s="15"/>
      <c r="Q467" s="15"/>
      <c r="R467" s="17"/>
      <c r="S467" s="26"/>
      <c r="T467" s="26"/>
      <c r="U467" s="26"/>
      <c r="V467" s="26"/>
      <c r="W467" s="26"/>
      <c r="X467" s="26"/>
      <c r="Y467" s="15"/>
      <c r="Z467" s="49"/>
      <c r="AA467" s="15"/>
      <c r="AB467" s="15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49"/>
      <c r="AP467" s="15"/>
      <c r="AQ467" s="15"/>
      <c r="AR467" s="209"/>
      <c r="AS467" s="210"/>
      <c r="AT467" s="210"/>
      <c r="AU467" s="210"/>
      <c r="AV467" s="210"/>
      <c r="AW467" s="210"/>
      <c r="AX467" s="210"/>
      <c r="AY467" s="49"/>
      <c r="AZ467" s="15"/>
      <c r="BA467" s="15"/>
      <c r="BB467" s="15"/>
      <c r="BC467" s="15"/>
      <c r="BD467" s="42"/>
      <c r="BE467" s="17"/>
      <c r="BF467" s="17"/>
      <c r="BG467" s="15"/>
      <c r="BH467" s="15"/>
    </row>
    <row r="468" ht="12.75" customHeight="1">
      <c r="A468" s="15"/>
      <c r="B468" s="13"/>
      <c r="C468" s="15"/>
      <c r="D468" s="15"/>
      <c r="E468" s="17"/>
      <c r="F468" s="17"/>
      <c r="G468" s="15"/>
      <c r="H468" s="15"/>
      <c r="I468" s="15"/>
      <c r="J468" s="49"/>
      <c r="K468" s="15"/>
      <c r="L468" s="21"/>
      <c r="M468" s="17"/>
      <c r="N468" s="17"/>
      <c r="O468" s="15"/>
      <c r="P468" s="15"/>
      <c r="Q468" s="15"/>
      <c r="R468" s="17"/>
      <c r="S468" s="26"/>
      <c r="T468" s="26"/>
      <c r="U468" s="26"/>
      <c r="V468" s="26"/>
      <c r="W468" s="26"/>
      <c r="X468" s="26"/>
      <c r="Y468" s="15"/>
      <c r="Z468" s="49"/>
      <c r="AA468" s="15"/>
      <c r="AB468" s="15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49"/>
      <c r="AP468" s="15"/>
      <c r="AQ468" s="15"/>
      <c r="AR468" s="209"/>
      <c r="AS468" s="210"/>
      <c r="AT468" s="210"/>
      <c r="AU468" s="210"/>
      <c r="AV468" s="210"/>
      <c r="AW468" s="210"/>
      <c r="AX468" s="210"/>
      <c r="AY468" s="49"/>
      <c r="AZ468" s="15"/>
      <c r="BA468" s="15"/>
      <c r="BB468" s="15"/>
      <c r="BC468" s="15"/>
      <c r="BD468" s="42"/>
      <c r="BE468" s="17"/>
      <c r="BF468" s="17"/>
      <c r="BG468" s="15"/>
      <c r="BH468" s="15"/>
    </row>
    <row r="469" ht="12.75" customHeight="1">
      <c r="A469" s="15"/>
      <c r="B469" s="13"/>
      <c r="C469" s="15"/>
      <c r="D469" s="15"/>
      <c r="E469" s="17"/>
      <c r="F469" s="17"/>
      <c r="G469" s="15"/>
      <c r="H469" s="15"/>
      <c r="I469" s="15"/>
      <c r="J469" s="49"/>
      <c r="K469" s="15"/>
      <c r="L469" s="21"/>
      <c r="M469" s="17"/>
      <c r="N469" s="17"/>
      <c r="O469" s="15"/>
      <c r="P469" s="15"/>
      <c r="Q469" s="15"/>
      <c r="R469" s="17"/>
      <c r="S469" s="26"/>
      <c r="T469" s="26"/>
      <c r="U469" s="26"/>
      <c r="V469" s="26"/>
      <c r="W469" s="26"/>
      <c r="X469" s="26"/>
      <c r="Y469" s="15"/>
      <c r="Z469" s="49"/>
      <c r="AA469" s="15"/>
      <c r="AB469" s="15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49"/>
      <c r="AP469" s="15"/>
      <c r="AQ469" s="15"/>
      <c r="AR469" s="209"/>
      <c r="AS469" s="210"/>
      <c r="AT469" s="210"/>
      <c r="AU469" s="210"/>
      <c r="AV469" s="210"/>
      <c r="AW469" s="210"/>
      <c r="AX469" s="210"/>
      <c r="AY469" s="49"/>
      <c r="AZ469" s="15"/>
      <c r="BA469" s="15"/>
      <c r="BB469" s="15"/>
      <c r="BC469" s="15"/>
      <c r="BD469" s="42"/>
      <c r="BE469" s="17"/>
      <c r="BF469" s="17"/>
      <c r="BG469" s="15"/>
      <c r="BH469" s="15"/>
    </row>
    <row r="470" ht="12.75" customHeight="1">
      <c r="A470" s="15"/>
      <c r="B470" s="13"/>
      <c r="C470" s="15"/>
      <c r="D470" s="15"/>
      <c r="E470" s="17"/>
      <c r="F470" s="17"/>
      <c r="G470" s="15"/>
      <c r="H470" s="15"/>
      <c r="I470" s="15"/>
      <c r="J470" s="49"/>
      <c r="K470" s="15"/>
      <c r="L470" s="21"/>
      <c r="M470" s="17"/>
      <c r="N470" s="17"/>
      <c r="O470" s="15"/>
      <c r="P470" s="15"/>
      <c r="Q470" s="15"/>
      <c r="R470" s="17"/>
      <c r="S470" s="26"/>
      <c r="T470" s="26"/>
      <c r="U470" s="26"/>
      <c r="V470" s="26"/>
      <c r="W470" s="26"/>
      <c r="X470" s="26"/>
      <c r="Y470" s="15"/>
      <c r="Z470" s="49"/>
      <c r="AA470" s="15"/>
      <c r="AB470" s="15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49"/>
      <c r="AP470" s="15"/>
      <c r="AQ470" s="15"/>
      <c r="AR470" s="209"/>
      <c r="AS470" s="210"/>
      <c r="AT470" s="210"/>
      <c r="AU470" s="210"/>
      <c r="AV470" s="210"/>
      <c r="AW470" s="210"/>
      <c r="AX470" s="210"/>
      <c r="AY470" s="49"/>
      <c r="AZ470" s="15"/>
      <c r="BA470" s="15"/>
      <c r="BB470" s="15"/>
      <c r="BC470" s="15"/>
      <c r="BD470" s="42"/>
      <c r="BE470" s="17"/>
      <c r="BF470" s="17"/>
      <c r="BG470" s="15"/>
      <c r="BH470" s="15"/>
    </row>
    <row r="471" ht="12.75" customHeight="1">
      <c r="A471" s="15"/>
      <c r="B471" s="13"/>
      <c r="C471" s="15"/>
      <c r="D471" s="15"/>
      <c r="E471" s="17"/>
      <c r="F471" s="17"/>
      <c r="G471" s="15"/>
      <c r="H471" s="15"/>
      <c r="I471" s="15"/>
      <c r="J471" s="49"/>
      <c r="K471" s="15"/>
      <c r="L471" s="21"/>
      <c r="M471" s="17"/>
      <c r="N471" s="17"/>
      <c r="O471" s="15"/>
      <c r="P471" s="15"/>
      <c r="Q471" s="15"/>
      <c r="R471" s="17"/>
      <c r="S471" s="26"/>
      <c r="T471" s="26"/>
      <c r="U471" s="26"/>
      <c r="V471" s="26"/>
      <c r="W471" s="26"/>
      <c r="X471" s="26"/>
      <c r="Y471" s="15"/>
      <c r="Z471" s="49"/>
      <c r="AA471" s="15"/>
      <c r="AB471" s="15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49"/>
      <c r="AP471" s="15"/>
      <c r="AQ471" s="15"/>
      <c r="AR471" s="209"/>
      <c r="AS471" s="210"/>
      <c r="AT471" s="210"/>
      <c r="AU471" s="210"/>
      <c r="AV471" s="210"/>
      <c r="AW471" s="210"/>
      <c r="AX471" s="210"/>
      <c r="AY471" s="49"/>
      <c r="AZ471" s="15"/>
      <c r="BA471" s="15"/>
      <c r="BB471" s="15"/>
      <c r="BC471" s="15"/>
      <c r="BD471" s="42"/>
      <c r="BE471" s="17"/>
      <c r="BF471" s="17"/>
      <c r="BG471" s="15"/>
      <c r="BH471" s="15"/>
    </row>
    <row r="472" ht="12.75" customHeight="1">
      <c r="A472" s="15"/>
      <c r="B472" s="13"/>
      <c r="C472" s="15"/>
      <c r="D472" s="15"/>
      <c r="E472" s="17"/>
      <c r="F472" s="17"/>
      <c r="G472" s="15"/>
      <c r="H472" s="15"/>
      <c r="I472" s="15"/>
      <c r="J472" s="49"/>
      <c r="K472" s="15"/>
      <c r="L472" s="21"/>
      <c r="M472" s="17"/>
      <c r="N472" s="17"/>
      <c r="O472" s="15"/>
      <c r="P472" s="15"/>
      <c r="Q472" s="15"/>
      <c r="R472" s="17"/>
      <c r="S472" s="26"/>
      <c r="T472" s="26"/>
      <c r="U472" s="26"/>
      <c r="V472" s="26"/>
      <c r="W472" s="26"/>
      <c r="X472" s="26"/>
      <c r="Y472" s="15"/>
      <c r="Z472" s="49"/>
      <c r="AA472" s="15"/>
      <c r="AB472" s="15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49"/>
      <c r="AP472" s="15"/>
      <c r="AQ472" s="15"/>
      <c r="AR472" s="209"/>
      <c r="AS472" s="210"/>
      <c r="AT472" s="210"/>
      <c r="AU472" s="210"/>
      <c r="AV472" s="210"/>
      <c r="AW472" s="210"/>
      <c r="AX472" s="210"/>
      <c r="AY472" s="49"/>
      <c r="AZ472" s="15"/>
      <c r="BA472" s="15"/>
      <c r="BB472" s="15"/>
      <c r="BC472" s="15"/>
      <c r="BD472" s="42"/>
      <c r="BE472" s="17"/>
      <c r="BF472" s="17"/>
      <c r="BG472" s="15"/>
      <c r="BH472" s="15"/>
    </row>
    <row r="473" ht="12.75" customHeight="1">
      <c r="A473" s="15"/>
      <c r="B473" s="13"/>
      <c r="C473" s="15"/>
      <c r="D473" s="15"/>
      <c r="E473" s="17"/>
      <c r="F473" s="17"/>
      <c r="G473" s="15"/>
      <c r="H473" s="15"/>
      <c r="I473" s="15"/>
      <c r="J473" s="49"/>
      <c r="K473" s="15"/>
      <c r="L473" s="21"/>
      <c r="M473" s="17"/>
      <c r="N473" s="17"/>
      <c r="O473" s="15"/>
      <c r="P473" s="15"/>
      <c r="Q473" s="15"/>
      <c r="R473" s="17"/>
      <c r="S473" s="26"/>
      <c r="T473" s="26"/>
      <c r="U473" s="26"/>
      <c r="V473" s="26"/>
      <c r="W473" s="26"/>
      <c r="X473" s="26"/>
      <c r="Y473" s="15"/>
      <c r="Z473" s="49"/>
      <c r="AA473" s="15"/>
      <c r="AB473" s="15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49"/>
      <c r="AP473" s="15"/>
      <c r="AQ473" s="15"/>
      <c r="AR473" s="209"/>
      <c r="AS473" s="210"/>
      <c r="AT473" s="210"/>
      <c r="AU473" s="210"/>
      <c r="AV473" s="210"/>
      <c r="AW473" s="210"/>
      <c r="AX473" s="210"/>
      <c r="AY473" s="49"/>
      <c r="AZ473" s="15"/>
      <c r="BA473" s="15"/>
      <c r="BB473" s="15"/>
      <c r="BC473" s="15"/>
      <c r="BD473" s="42"/>
      <c r="BE473" s="17"/>
      <c r="BF473" s="17"/>
      <c r="BG473" s="15"/>
      <c r="BH473" s="15"/>
    </row>
    <row r="474" ht="12.75" customHeight="1">
      <c r="A474" s="15"/>
      <c r="B474" s="13"/>
      <c r="C474" s="15"/>
      <c r="D474" s="15"/>
      <c r="E474" s="17"/>
      <c r="F474" s="17"/>
      <c r="G474" s="15"/>
      <c r="H474" s="15"/>
      <c r="I474" s="15"/>
      <c r="J474" s="49"/>
      <c r="K474" s="15"/>
      <c r="L474" s="21"/>
      <c r="M474" s="17"/>
      <c r="N474" s="17"/>
      <c r="O474" s="15"/>
      <c r="P474" s="15"/>
      <c r="Q474" s="15"/>
      <c r="R474" s="17"/>
      <c r="S474" s="26"/>
      <c r="T474" s="26"/>
      <c r="U474" s="26"/>
      <c r="V474" s="26"/>
      <c r="W474" s="26"/>
      <c r="X474" s="26"/>
      <c r="Y474" s="15"/>
      <c r="Z474" s="49"/>
      <c r="AA474" s="15"/>
      <c r="AB474" s="15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49"/>
      <c r="AP474" s="15"/>
      <c r="AQ474" s="15"/>
      <c r="AR474" s="209"/>
      <c r="AS474" s="210"/>
      <c r="AT474" s="210"/>
      <c r="AU474" s="210"/>
      <c r="AV474" s="210"/>
      <c r="AW474" s="210"/>
      <c r="AX474" s="210"/>
      <c r="AY474" s="49"/>
      <c r="AZ474" s="15"/>
      <c r="BA474" s="15"/>
      <c r="BB474" s="15"/>
      <c r="BC474" s="15"/>
      <c r="BD474" s="42"/>
      <c r="BE474" s="17"/>
      <c r="BF474" s="17"/>
      <c r="BG474" s="15"/>
      <c r="BH474" s="15"/>
    </row>
    <row r="475" ht="12.75" customHeight="1">
      <c r="A475" s="15"/>
      <c r="B475" s="13"/>
      <c r="C475" s="15"/>
      <c r="D475" s="15"/>
      <c r="E475" s="17"/>
      <c r="F475" s="17"/>
      <c r="G475" s="15"/>
      <c r="H475" s="15"/>
      <c r="I475" s="15"/>
      <c r="J475" s="49"/>
      <c r="K475" s="15"/>
      <c r="L475" s="21"/>
      <c r="M475" s="17"/>
      <c r="N475" s="17"/>
      <c r="O475" s="15"/>
      <c r="P475" s="15"/>
      <c r="Q475" s="15"/>
      <c r="R475" s="17"/>
      <c r="S475" s="26"/>
      <c r="T475" s="26"/>
      <c r="U475" s="26"/>
      <c r="V475" s="26"/>
      <c r="W475" s="26"/>
      <c r="X475" s="26"/>
      <c r="Y475" s="15"/>
      <c r="Z475" s="49"/>
      <c r="AA475" s="15"/>
      <c r="AB475" s="15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49"/>
      <c r="AP475" s="15"/>
      <c r="AQ475" s="15"/>
      <c r="AR475" s="209"/>
      <c r="AS475" s="210"/>
      <c r="AT475" s="210"/>
      <c r="AU475" s="210"/>
      <c r="AV475" s="210"/>
      <c r="AW475" s="210"/>
      <c r="AX475" s="210"/>
      <c r="AY475" s="49"/>
      <c r="AZ475" s="15"/>
      <c r="BA475" s="15"/>
      <c r="BB475" s="15"/>
      <c r="BC475" s="15"/>
      <c r="BD475" s="42"/>
      <c r="BE475" s="17"/>
      <c r="BF475" s="17"/>
      <c r="BG475" s="15"/>
      <c r="BH475" s="15"/>
    </row>
    <row r="476" ht="12.75" customHeight="1">
      <c r="A476" s="15"/>
      <c r="B476" s="13"/>
      <c r="C476" s="15"/>
      <c r="D476" s="15"/>
      <c r="E476" s="17"/>
      <c r="F476" s="17"/>
      <c r="G476" s="15"/>
      <c r="H476" s="15"/>
      <c r="I476" s="15"/>
      <c r="J476" s="49"/>
      <c r="K476" s="15"/>
      <c r="L476" s="21"/>
      <c r="M476" s="17"/>
      <c r="N476" s="17"/>
      <c r="O476" s="15"/>
      <c r="P476" s="15"/>
      <c r="Q476" s="15"/>
      <c r="R476" s="17"/>
      <c r="S476" s="26"/>
      <c r="T476" s="26"/>
      <c r="U476" s="26"/>
      <c r="V476" s="26"/>
      <c r="W476" s="26"/>
      <c r="X476" s="26"/>
      <c r="Y476" s="15"/>
      <c r="Z476" s="49"/>
      <c r="AA476" s="15"/>
      <c r="AB476" s="15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49"/>
      <c r="AP476" s="15"/>
      <c r="AQ476" s="15"/>
      <c r="AR476" s="209"/>
      <c r="AS476" s="210"/>
      <c r="AT476" s="210"/>
      <c r="AU476" s="210"/>
      <c r="AV476" s="210"/>
      <c r="AW476" s="210"/>
      <c r="AX476" s="210"/>
      <c r="AY476" s="49"/>
      <c r="AZ476" s="15"/>
      <c r="BA476" s="15"/>
      <c r="BB476" s="15"/>
      <c r="BC476" s="15"/>
      <c r="BD476" s="42"/>
      <c r="BE476" s="17"/>
      <c r="BF476" s="17"/>
      <c r="BG476" s="15"/>
      <c r="BH476" s="15"/>
    </row>
    <row r="477" ht="12.75" customHeight="1">
      <c r="A477" s="15"/>
      <c r="B477" s="13"/>
      <c r="C477" s="15"/>
      <c r="D477" s="15"/>
      <c r="E477" s="17"/>
      <c r="F477" s="17"/>
      <c r="G477" s="15"/>
      <c r="H477" s="15"/>
      <c r="I477" s="15"/>
      <c r="J477" s="49"/>
      <c r="K477" s="15"/>
      <c r="L477" s="21"/>
      <c r="M477" s="17"/>
      <c r="N477" s="17"/>
      <c r="O477" s="15"/>
      <c r="P477" s="15"/>
      <c r="Q477" s="15"/>
      <c r="R477" s="17"/>
      <c r="S477" s="26"/>
      <c r="T477" s="26"/>
      <c r="U477" s="26"/>
      <c r="V477" s="26"/>
      <c r="W477" s="26"/>
      <c r="X477" s="26"/>
      <c r="Y477" s="15"/>
      <c r="Z477" s="49"/>
      <c r="AA477" s="15"/>
      <c r="AB477" s="15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49"/>
      <c r="AP477" s="15"/>
      <c r="AQ477" s="15"/>
      <c r="AR477" s="209"/>
      <c r="AS477" s="210"/>
      <c r="AT477" s="210"/>
      <c r="AU477" s="210"/>
      <c r="AV477" s="210"/>
      <c r="AW477" s="210"/>
      <c r="AX477" s="210"/>
      <c r="AY477" s="49"/>
      <c r="AZ477" s="15"/>
      <c r="BA477" s="15"/>
      <c r="BB477" s="15"/>
      <c r="BC477" s="15"/>
      <c r="BD477" s="42"/>
      <c r="BE477" s="17"/>
      <c r="BF477" s="17"/>
      <c r="BG477" s="15"/>
      <c r="BH477" s="15"/>
    </row>
    <row r="478" ht="12.75" customHeight="1">
      <c r="A478" s="15"/>
      <c r="B478" s="13"/>
      <c r="C478" s="15"/>
      <c r="D478" s="15"/>
      <c r="E478" s="17"/>
      <c r="F478" s="17"/>
      <c r="G478" s="15"/>
      <c r="H478" s="15"/>
      <c r="I478" s="15"/>
      <c r="J478" s="49"/>
      <c r="K478" s="15"/>
      <c r="L478" s="21"/>
      <c r="M478" s="17"/>
      <c r="N478" s="17"/>
      <c r="O478" s="15"/>
      <c r="P478" s="15"/>
      <c r="Q478" s="15"/>
      <c r="R478" s="17"/>
      <c r="S478" s="26"/>
      <c r="T478" s="26"/>
      <c r="U478" s="26"/>
      <c r="V478" s="26"/>
      <c r="W478" s="26"/>
      <c r="X478" s="26"/>
      <c r="Y478" s="15"/>
      <c r="Z478" s="49"/>
      <c r="AA478" s="15"/>
      <c r="AB478" s="15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49"/>
      <c r="AP478" s="15"/>
      <c r="AQ478" s="15"/>
      <c r="AR478" s="209"/>
      <c r="AS478" s="210"/>
      <c r="AT478" s="210"/>
      <c r="AU478" s="210"/>
      <c r="AV478" s="210"/>
      <c r="AW478" s="210"/>
      <c r="AX478" s="210"/>
      <c r="AY478" s="49"/>
      <c r="AZ478" s="15"/>
      <c r="BA478" s="15"/>
      <c r="BB478" s="15"/>
      <c r="BC478" s="15"/>
      <c r="BD478" s="42"/>
      <c r="BE478" s="17"/>
      <c r="BF478" s="17"/>
      <c r="BG478" s="15"/>
      <c r="BH478" s="15"/>
    </row>
    <row r="479" ht="12.75" customHeight="1">
      <c r="A479" s="15"/>
      <c r="B479" s="13"/>
      <c r="C479" s="15"/>
      <c r="D479" s="15"/>
      <c r="E479" s="17"/>
      <c r="F479" s="17"/>
      <c r="G479" s="15"/>
      <c r="H479" s="15"/>
      <c r="I479" s="15"/>
      <c r="J479" s="49"/>
      <c r="K479" s="15"/>
      <c r="L479" s="21"/>
      <c r="M479" s="17"/>
      <c r="N479" s="17"/>
      <c r="O479" s="15"/>
      <c r="P479" s="15"/>
      <c r="Q479" s="15"/>
      <c r="R479" s="17"/>
      <c r="S479" s="26"/>
      <c r="T479" s="26"/>
      <c r="U479" s="26"/>
      <c r="V479" s="26"/>
      <c r="W479" s="26"/>
      <c r="X479" s="26"/>
      <c r="Y479" s="15"/>
      <c r="Z479" s="49"/>
      <c r="AA479" s="15"/>
      <c r="AB479" s="15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49"/>
      <c r="AP479" s="15"/>
      <c r="AQ479" s="15"/>
      <c r="AR479" s="209"/>
      <c r="AS479" s="210"/>
      <c r="AT479" s="210"/>
      <c r="AU479" s="210"/>
      <c r="AV479" s="210"/>
      <c r="AW479" s="210"/>
      <c r="AX479" s="210"/>
      <c r="AY479" s="49"/>
      <c r="AZ479" s="15"/>
      <c r="BA479" s="15"/>
      <c r="BB479" s="15"/>
      <c r="BC479" s="15"/>
      <c r="BD479" s="42"/>
      <c r="BE479" s="17"/>
      <c r="BF479" s="17"/>
      <c r="BG479" s="15"/>
      <c r="BH479" s="15"/>
    </row>
    <row r="480" ht="12.75" customHeight="1">
      <c r="A480" s="15"/>
      <c r="B480" s="13"/>
      <c r="C480" s="15"/>
      <c r="D480" s="15"/>
      <c r="E480" s="17"/>
      <c r="F480" s="17"/>
      <c r="G480" s="15"/>
      <c r="H480" s="15"/>
      <c r="I480" s="15"/>
      <c r="J480" s="49"/>
      <c r="K480" s="15"/>
      <c r="L480" s="21"/>
      <c r="M480" s="17"/>
      <c r="N480" s="17"/>
      <c r="O480" s="15"/>
      <c r="P480" s="15"/>
      <c r="Q480" s="15"/>
      <c r="R480" s="17"/>
      <c r="S480" s="26"/>
      <c r="T480" s="26"/>
      <c r="U480" s="26"/>
      <c r="V480" s="26"/>
      <c r="W480" s="26"/>
      <c r="X480" s="26"/>
      <c r="Y480" s="15"/>
      <c r="Z480" s="49"/>
      <c r="AA480" s="15"/>
      <c r="AB480" s="15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49"/>
      <c r="AP480" s="15"/>
      <c r="AQ480" s="15"/>
      <c r="AR480" s="209"/>
      <c r="AS480" s="210"/>
      <c r="AT480" s="210"/>
      <c r="AU480" s="210"/>
      <c r="AV480" s="210"/>
      <c r="AW480" s="210"/>
      <c r="AX480" s="210"/>
      <c r="AY480" s="49"/>
      <c r="AZ480" s="15"/>
      <c r="BA480" s="15"/>
      <c r="BB480" s="15"/>
      <c r="BC480" s="15"/>
      <c r="BD480" s="42"/>
      <c r="BE480" s="17"/>
      <c r="BF480" s="17"/>
      <c r="BG480" s="15"/>
      <c r="BH480" s="15"/>
    </row>
    <row r="481" ht="12.75" customHeight="1">
      <c r="A481" s="15"/>
      <c r="B481" s="13"/>
      <c r="C481" s="15"/>
      <c r="D481" s="15"/>
      <c r="E481" s="17"/>
      <c r="F481" s="17"/>
      <c r="G481" s="15"/>
      <c r="H481" s="15"/>
      <c r="I481" s="15"/>
      <c r="J481" s="49"/>
      <c r="K481" s="15"/>
      <c r="L481" s="21"/>
      <c r="M481" s="17"/>
      <c r="N481" s="17"/>
      <c r="O481" s="15"/>
      <c r="P481" s="15"/>
      <c r="Q481" s="15"/>
      <c r="R481" s="17"/>
      <c r="S481" s="26"/>
      <c r="T481" s="26"/>
      <c r="U481" s="26"/>
      <c r="V481" s="26"/>
      <c r="W481" s="26"/>
      <c r="X481" s="26"/>
      <c r="Y481" s="15"/>
      <c r="Z481" s="49"/>
      <c r="AA481" s="15"/>
      <c r="AB481" s="15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49"/>
      <c r="AP481" s="15"/>
      <c r="AQ481" s="15"/>
      <c r="AR481" s="209"/>
      <c r="AS481" s="210"/>
      <c r="AT481" s="210"/>
      <c r="AU481" s="210"/>
      <c r="AV481" s="210"/>
      <c r="AW481" s="210"/>
      <c r="AX481" s="210"/>
      <c r="AY481" s="49"/>
      <c r="AZ481" s="15"/>
      <c r="BA481" s="15"/>
      <c r="BB481" s="15"/>
      <c r="BC481" s="15"/>
      <c r="BD481" s="42"/>
      <c r="BE481" s="17"/>
      <c r="BF481" s="17"/>
      <c r="BG481" s="15"/>
      <c r="BH481" s="15"/>
    </row>
    <row r="482" ht="12.75" customHeight="1">
      <c r="A482" s="15"/>
      <c r="B482" s="13"/>
      <c r="C482" s="15"/>
      <c r="D482" s="15"/>
      <c r="E482" s="17"/>
      <c r="F482" s="17"/>
      <c r="G482" s="15"/>
      <c r="H482" s="15"/>
      <c r="I482" s="15"/>
      <c r="J482" s="49"/>
      <c r="K482" s="15"/>
      <c r="L482" s="21"/>
      <c r="M482" s="17"/>
      <c r="N482" s="17"/>
      <c r="O482" s="15"/>
      <c r="P482" s="15"/>
      <c r="Q482" s="15"/>
      <c r="R482" s="17"/>
      <c r="S482" s="26"/>
      <c r="T482" s="26"/>
      <c r="U482" s="26"/>
      <c r="V482" s="26"/>
      <c r="W482" s="26"/>
      <c r="X482" s="26"/>
      <c r="Y482" s="15"/>
      <c r="Z482" s="49"/>
      <c r="AA482" s="15"/>
      <c r="AB482" s="15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49"/>
      <c r="AP482" s="15"/>
      <c r="AQ482" s="15"/>
      <c r="AR482" s="209"/>
      <c r="AS482" s="210"/>
      <c r="AT482" s="210"/>
      <c r="AU482" s="210"/>
      <c r="AV482" s="210"/>
      <c r="AW482" s="210"/>
      <c r="AX482" s="210"/>
      <c r="AY482" s="49"/>
      <c r="AZ482" s="15"/>
      <c r="BA482" s="15"/>
      <c r="BB482" s="15"/>
      <c r="BC482" s="15"/>
      <c r="BD482" s="42"/>
      <c r="BE482" s="17"/>
      <c r="BF482" s="17"/>
      <c r="BG482" s="15"/>
      <c r="BH482" s="15"/>
    </row>
    <row r="483" ht="12.75" customHeight="1">
      <c r="A483" s="15"/>
      <c r="B483" s="13"/>
      <c r="C483" s="15"/>
      <c r="D483" s="15"/>
      <c r="E483" s="17"/>
      <c r="F483" s="17"/>
      <c r="G483" s="15"/>
      <c r="H483" s="15"/>
      <c r="I483" s="15"/>
      <c r="J483" s="49"/>
      <c r="K483" s="15"/>
      <c r="L483" s="21"/>
      <c r="M483" s="17"/>
      <c r="N483" s="17"/>
      <c r="O483" s="15"/>
      <c r="P483" s="15"/>
      <c r="Q483" s="15"/>
      <c r="R483" s="17"/>
      <c r="S483" s="26"/>
      <c r="T483" s="26"/>
      <c r="U483" s="26"/>
      <c r="V483" s="26"/>
      <c r="W483" s="26"/>
      <c r="X483" s="26"/>
      <c r="Y483" s="15"/>
      <c r="Z483" s="49"/>
      <c r="AA483" s="15"/>
      <c r="AB483" s="15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49"/>
      <c r="AP483" s="15"/>
      <c r="AQ483" s="15"/>
      <c r="AR483" s="209"/>
      <c r="AS483" s="210"/>
      <c r="AT483" s="210"/>
      <c r="AU483" s="210"/>
      <c r="AV483" s="210"/>
      <c r="AW483" s="210"/>
      <c r="AX483" s="210"/>
      <c r="AY483" s="49"/>
      <c r="AZ483" s="15"/>
      <c r="BA483" s="15"/>
      <c r="BB483" s="15"/>
      <c r="BC483" s="15"/>
      <c r="BD483" s="42"/>
      <c r="BE483" s="17"/>
      <c r="BF483" s="17"/>
      <c r="BG483" s="15"/>
      <c r="BH483" s="15"/>
    </row>
    <row r="484" ht="12.75" customHeight="1">
      <c r="A484" s="15"/>
      <c r="B484" s="13"/>
      <c r="C484" s="15"/>
      <c r="D484" s="15"/>
      <c r="E484" s="17"/>
      <c r="F484" s="17"/>
      <c r="G484" s="15"/>
      <c r="H484" s="15"/>
      <c r="I484" s="15"/>
      <c r="J484" s="49"/>
      <c r="K484" s="15"/>
      <c r="L484" s="21"/>
      <c r="M484" s="17"/>
      <c r="N484" s="17"/>
      <c r="O484" s="15"/>
      <c r="P484" s="15"/>
      <c r="Q484" s="15"/>
      <c r="R484" s="17"/>
      <c r="S484" s="26"/>
      <c r="T484" s="26"/>
      <c r="U484" s="26"/>
      <c r="V484" s="26"/>
      <c r="W484" s="26"/>
      <c r="X484" s="26"/>
      <c r="Y484" s="15"/>
      <c r="Z484" s="49"/>
      <c r="AA484" s="15"/>
      <c r="AB484" s="15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49"/>
      <c r="AP484" s="15"/>
      <c r="AQ484" s="15"/>
      <c r="AR484" s="209"/>
      <c r="AS484" s="210"/>
      <c r="AT484" s="210"/>
      <c r="AU484" s="210"/>
      <c r="AV484" s="210"/>
      <c r="AW484" s="210"/>
      <c r="AX484" s="210"/>
      <c r="AY484" s="49"/>
      <c r="AZ484" s="15"/>
      <c r="BA484" s="15"/>
      <c r="BB484" s="15"/>
      <c r="BC484" s="15"/>
      <c r="BD484" s="42"/>
      <c r="BE484" s="17"/>
      <c r="BF484" s="17"/>
      <c r="BG484" s="15"/>
      <c r="BH484" s="15"/>
    </row>
    <row r="485" ht="12.75" customHeight="1">
      <c r="A485" s="15"/>
      <c r="B485" s="13"/>
      <c r="C485" s="15"/>
      <c r="D485" s="15"/>
      <c r="E485" s="17"/>
      <c r="F485" s="17"/>
      <c r="G485" s="15"/>
      <c r="H485" s="15"/>
      <c r="I485" s="15"/>
      <c r="J485" s="49"/>
      <c r="K485" s="15"/>
      <c r="L485" s="21"/>
      <c r="M485" s="17"/>
      <c r="N485" s="17"/>
      <c r="O485" s="15"/>
      <c r="P485" s="15"/>
      <c r="Q485" s="15"/>
      <c r="R485" s="17"/>
      <c r="S485" s="26"/>
      <c r="T485" s="26"/>
      <c r="U485" s="26"/>
      <c r="V485" s="26"/>
      <c r="W485" s="26"/>
      <c r="X485" s="26"/>
      <c r="Y485" s="15"/>
      <c r="Z485" s="49"/>
      <c r="AA485" s="15"/>
      <c r="AB485" s="15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49"/>
      <c r="AP485" s="15"/>
      <c r="AQ485" s="15"/>
      <c r="AR485" s="209"/>
      <c r="AS485" s="210"/>
      <c r="AT485" s="210"/>
      <c r="AU485" s="210"/>
      <c r="AV485" s="210"/>
      <c r="AW485" s="210"/>
      <c r="AX485" s="210"/>
      <c r="AY485" s="49"/>
      <c r="AZ485" s="15"/>
      <c r="BA485" s="15"/>
      <c r="BB485" s="15"/>
      <c r="BC485" s="15"/>
      <c r="BD485" s="42"/>
      <c r="BE485" s="17"/>
      <c r="BF485" s="17"/>
      <c r="BG485" s="15"/>
      <c r="BH485" s="15"/>
    </row>
    <row r="486" ht="12.75" customHeight="1">
      <c r="A486" s="15"/>
      <c r="B486" s="13"/>
      <c r="C486" s="15"/>
      <c r="D486" s="15"/>
      <c r="E486" s="17"/>
      <c r="F486" s="17"/>
      <c r="G486" s="15"/>
      <c r="H486" s="15"/>
      <c r="I486" s="15"/>
      <c r="J486" s="49"/>
      <c r="K486" s="15"/>
      <c r="L486" s="21"/>
      <c r="M486" s="17"/>
      <c r="N486" s="17"/>
      <c r="O486" s="15"/>
      <c r="P486" s="15"/>
      <c r="Q486" s="15"/>
      <c r="R486" s="17"/>
      <c r="S486" s="26"/>
      <c r="T486" s="26"/>
      <c r="U486" s="26"/>
      <c r="V486" s="26"/>
      <c r="W486" s="26"/>
      <c r="X486" s="26"/>
      <c r="Y486" s="15"/>
      <c r="Z486" s="49"/>
      <c r="AA486" s="15"/>
      <c r="AB486" s="15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49"/>
      <c r="AP486" s="15"/>
      <c r="AQ486" s="15"/>
      <c r="AR486" s="209"/>
      <c r="AS486" s="210"/>
      <c r="AT486" s="210"/>
      <c r="AU486" s="210"/>
      <c r="AV486" s="210"/>
      <c r="AW486" s="210"/>
      <c r="AX486" s="210"/>
      <c r="AY486" s="49"/>
      <c r="AZ486" s="15"/>
      <c r="BA486" s="15"/>
      <c r="BB486" s="15"/>
      <c r="BC486" s="15"/>
      <c r="BD486" s="42"/>
      <c r="BE486" s="17"/>
      <c r="BF486" s="17"/>
      <c r="BG486" s="15"/>
      <c r="BH486" s="15"/>
    </row>
    <row r="487" ht="12.75" customHeight="1">
      <c r="A487" s="15"/>
      <c r="B487" s="13"/>
      <c r="C487" s="15"/>
      <c r="D487" s="15"/>
      <c r="E487" s="17"/>
      <c r="F487" s="17"/>
      <c r="G487" s="15"/>
      <c r="H487" s="15"/>
      <c r="I487" s="15"/>
      <c r="J487" s="49"/>
      <c r="K487" s="15"/>
      <c r="L487" s="21"/>
      <c r="M487" s="17"/>
      <c r="N487" s="17"/>
      <c r="O487" s="15"/>
      <c r="P487" s="15"/>
      <c r="Q487" s="15"/>
      <c r="R487" s="17"/>
      <c r="S487" s="26"/>
      <c r="T487" s="26"/>
      <c r="U487" s="26"/>
      <c r="V487" s="26"/>
      <c r="W487" s="26"/>
      <c r="X487" s="26"/>
      <c r="Y487" s="15"/>
      <c r="Z487" s="49"/>
      <c r="AA487" s="15"/>
      <c r="AB487" s="15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49"/>
      <c r="AP487" s="15"/>
      <c r="AQ487" s="15"/>
      <c r="AR487" s="209"/>
      <c r="AS487" s="210"/>
      <c r="AT487" s="210"/>
      <c r="AU487" s="210"/>
      <c r="AV487" s="210"/>
      <c r="AW487" s="210"/>
      <c r="AX487" s="210"/>
      <c r="AY487" s="49"/>
      <c r="AZ487" s="15"/>
      <c r="BA487" s="15"/>
      <c r="BB487" s="15"/>
      <c r="BC487" s="15"/>
      <c r="BD487" s="42"/>
      <c r="BE487" s="17"/>
      <c r="BF487" s="17"/>
      <c r="BG487" s="15"/>
      <c r="BH487" s="15"/>
    </row>
    <row r="488" ht="12.75" customHeight="1">
      <c r="A488" s="15"/>
      <c r="B488" s="13"/>
      <c r="C488" s="15"/>
      <c r="D488" s="15"/>
      <c r="E488" s="17"/>
      <c r="F488" s="17"/>
      <c r="G488" s="15"/>
      <c r="H488" s="15"/>
      <c r="I488" s="15"/>
      <c r="J488" s="49"/>
      <c r="K488" s="15"/>
      <c r="L488" s="21"/>
      <c r="M488" s="17"/>
      <c r="N488" s="17"/>
      <c r="O488" s="15"/>
      <c r="P488" s="15"/>
      <c r="Q488" s="15"/>
      <c r="R488" s="17"/>
      <c r="S488" s="26"/>
      <c r="T488" s="26"/>
      <c r="U488" s="26"/>
      <c r="V488" s="26"/>
      <c r="W488" s="26"/>
      <c r="X488" s="26"/>
      <c r="Y488" s="15"/>
      <c r="Z488" s="49"/>
      <c r="AA488" s="15"/>
      <c r="AB488" s="15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49"/>
      <c r="AP488" s="15"/>
      <c r="AQ488" s="15"/>
      <c r="AR488" s="209"/>
      <c r="AS488" s="210"/>
      <c r="AT488" s="210"/>
      <c r="AU488" s="210"/>
      <c r="AV488" s="210"/>
      <c r="AW488" s="210"/>
      <c r="AX488" s="210"/>
      <c r="AY488" s="49"/>
      <c r="AZ488" s="15"/>
      <c r="BA488" s="15"/>
      <c r="BB488" s="15"/>
      <c r="BC488" s="15"/>
      <c r="BD488" s="42"/>
      <c r="BE488" s="17"/>
      <c r="BF488" s="17"/>
      <c r="BG488" s="15"/>
      <c r="BH488" s="15"/>
    </row>
    <row r="489" ht="12.75" customHeight="1">
      <c r="A489" s="15"/>
      <c r="B489" s="13"/>
      <c r="C489" s="15"/>
      <c r="D489" s="15"/>
      <c r="E489" s="17"/>
      <c r="F489" s="17"/>
      <c r="G489" s="15"/>
      <c r="H489" s="15"/>
      <c r="I489" s="15"/>
      <c r="J489" s="49"/>
      <c r="K489" s="15"/>
      <c r="L489" s="21"/>
      <c r="M489" s="17"/>
      <c r="N489" s="17"/>
      <c r="O489" s="15"/>
      <c r="P489" s="15"/>
      <c r="Q489" s="15"/>
      <c r="R489" s="17"/>
      <c r="S489" s="26"/>
      <c r="T489" s="26"/>
      <c r="U489" s="26"/>
      <c r="V489" s="26"/>
      <c r="W489" s="26"/>
      <c r="X489" s="26"/>
      <c r="Y489" s="15"/>
      <c r="Z489" s="49"/>
      <c r="AA489" s="15"/>
      <c r="AB489" s="15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49"/>
      <c r="AP489" s="15"/>
      <c r="AQ489" s="15"/>
      <c r="AR489" s="209"/>
      <c r="AS489" s="210"/>
      <c r="AT489" s="210"/>
      <c r="AU489" s="210"/>
      <c r="AV489" s="210"/>
      <c r="AW489" s="210"/>
      <c r="AX489" s="210"/>
      <c r="AY489" s="49"/>
      <c r="AZ489" s="15"/>
      <c r="BA489" s="15"/>
      <c r="BB489" s="15"/>
      <c r="BC489" s="15"/>
      <c r="BD489" s="42"/>
      <c r="BE489" s="17"/>
      <c r="BF489" s="17"/>
      <c r="BG489" s="15"/>
      <c r="BH489" s="15"/>
    </row>
    <row r="490" ht="12.75" customHeight="1">
      <c r="A490" s="15"/>
      <c r="B490" s="13"/>
      <c r="C490" s="15"/>
      <c r="D490" s="15"/>
      <c r="E490" s="17"/>
      <c r="F490" s="17"/>
      <c r="G490" s="15"/>
      <c r="H490" s="15"/>
      <c r="I490" s="15"/>
      <c r="J490" s="49"/>
      <c r="K490" s="15"/>
      <c r="L490" s="21"/>
      <c r="M490" s="17"/>
      <c r="N490" s="17"/>
      <c r="O490" s="15"/>
      <c r="P490" s="15"/>
      <c r="Q490" s="15"/>
      <c r="R490" s="17"/>
      <c r="S490" s="26"/>
      <c r="T490" s="26"/>
      <c r="U490" s="26"/>
      <c r="V490" s="26"/>
      <c r="W490" s="26"/>
      <c r="X490" s="26"/>
      <c r="Y490" s="15"/>
      <c r="Z490" s="49"/>
      <c r="AA490" s="15"/>
      <c r="AB490" s="15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49"/>
      <c r="AP490" s="15"/>
      <c r="AQ490" s="15"/>
      <c r="AR490" s="209"/>
      <c r="AS490" s="210"/>
      <c r="AT490" s="210"/>
      <c r="AU490" s="210"/>
      <c r="AV490" s="210"/>
      <c r="AW490" s="210"/>
      <c r="AX490" s="210"/>
      <c r="AY490" s="49"/>
      <c r="AZ490" s="15"/>
      <c r="BA490" s="15"/>
      <c r="BB490" s="15"/>
      <c r="BC490" s="15"/>
      <c r="BD490" s="42"/>
      <c r="BE490" s="17"/>
      <c r="BF490" s="17"/>
      <c r="BG490" s="15"/>
      <c r="BH490" s="15"/>
    </row>
    <row r="491" ht="12.75" customHeight="1">
      <c r="A491" s="15"/>
      <c r="B491" s="13"/>
      <c r="C491" s="15"/>
      <c r="D491" s="15"/>
      <c r="E491" s="17"/>
      <c r="F491" s="17"/>
      <c r="G491" s="15"/>
      <c r="H491" s="15"/>
      <c r="I491" s="15"/>
      <c r="J491" s="49"/>
      <c r="K491" s="15"/>
      <c r="L491" s="21"/>
      <c r="M491" s="17"/>
      <c r="N491" s="17"/>
      <c r="O491" s="15"/>
      <c r="P491" s="15"/>
      <c r="Q491" s="15"/>
      <c r="R491" s="17"/>
      <c r="S491" s="26"/>
      <c r="T491" s="26"/>
      <c r="U491" s="26"/>
      <c r="V491" s="26"/>
      <c r="W491" s="26"/>
      <c r="X491" s="26"/>
      <c r="Y491" s="15"/>
      <c r="Z491" s="49"/>
      <c r="AA491" s="15"/>
      <c r="AB491" s="15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49"/>
      <c r="AP491" s="15"/>
      <c r="AQ491" s="15"/>
      <c r="AR491" s="209"/>
      <c r="AS491" s="210"/>
      <c r="AT491" s="210"/>
      <c r="AU491" s="210"/>
      <c r="AV491" s="210"/>
      <c r="AW491" s="210"/>
      <c r="AX491" s="210"/>
      <c r="AY491" s="49"/>
      <c r="AZ491" s="15"/>
      <c r="BA491" s="15"/>
      <c r="BB491" s="15"/>
      <c r="BC491" s="15"/>
      <c r="BD491" s="42"/>
      <c r="BE491" s="17"/>
      <c r="BF491" s="17"/>
      <c r="BG491" s="15"/>
      <c r="BH491" s="15"/>
    </row>
    <row r="492" ht="12.75" customHeight="1">
      <c r="A492" s="15"/>
      <c r="B492" s="13"/>
      <c r="C492" s="15"/>
      <c r="D492" s="15"/>
      <c r="E492" s="17"/>
      <c r="F492" s="17"/>
      <c r="G492" s="15"/>
      <c r="H492" s="15"/>
      <c r="I492" s="15"/>
      <c r="J492" s="49"/>
      <c r="K492" s="15"/>
      <c r="L492" s="21"/>
      <c r="M492" s="17"/>
      <c r="N492" s="17"/>
      <c r="O492" s="15"/>
      <c r="P492" s="15"/>
      <c r="Q492" s="15"/>
      <c r="R492" s="17"/>
      <c r="S492" s="26"/>
      <c r="T492" s="26"/>
      <c r="U492" s="26"/>
      <c r="V492" s="26"/>
      <c r="W492" s="26"/>
      <c r="X492" s="26"/>
      <c r="Y492" s="15"/>
      <c r="Z492" s="49"/>
      <c r="AA492" s="15"/>
      <c r="AB492" s="15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49"/>
      <c r="AP492" s="15"/>
      <c r="AQ492" s="15"/>
      <c r="AR492" s="209"/>
      <c r="AS492" s="210"/>
      <c r="AT492" s="210"/>
      <c r="AU492" s="210"/>
      <c r="AV492" s="210"/>
      <c r="AW492" s="210"/>
      <c r="AX492" s="210"/>
      <c r="AY492" s="49"/>
      <c r="AZ492" s="15"/>
      <c r="BA492" s="15"/>
      <c r="BB492" s="15"/>
      <c r="BC492" s="15"/>
      <c r="BD492" s="42"/>
      <c r="BE492" s="17"/>
      <c r="BF492" s="17"/>
      <c r="BG492" s="15"/>
      <c r="BH492" s="15"/>
    </row>
    <row r="493" ht="12.75" customHeight="1">
      <c r="A493" s="15"/>
      <c r="B493" s="13"/>
      <c r="C493" s="15"/>
      <c r="D493" s="15"/>
      <c r="E493" s="17"/>
      <c r="F493" s="17"/>
      <c r="G493" s="15"/>
      <c r="H493" s="15"/>
      <c r="I493" s="15"/>
      <c r="J493" s="49"/>
      <c r="K493" s="15"/>
      <c r="L493" s="21"/>
      <c r="M493" s="17"/>
      <c r="N493" s="17"/>
      <c r="O493" s="15"/>
      <c r="P493" s="15"/>
      <c r="Q493" s="15"/>
      <c r="R493" s="17"/>
      <c r="S493" s="26"/>
      <c r="T493" s="26"/>
      <c r="U493" s="26"/>
      <c r="V493" s="26"/>
      <c r="W493" s="26"/>
      <c r="X493" s="26"/>
      <c r="Y493" s="15"/>
      <c r="Z493" s="49"/>
      <c r="AA493" s="15"/>
      <c r="AB493" s="15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49"/>
      <c r="AP493" s="15"/>
      <c r="AQ493" s="15"/>
      <c r="AR493" s="209"/>
      <c r="AS493" s="210"/>
      <c r="AT493" s="210"/>
      <c r="AU493" s="210"/>
      <c r="AV493" s="210"/>
      <c r="AW493" s="210"/>
      <c r="AX493" s="210"/>
      <c r="AY493" s="49"/>
      <c r="AZ493" s="15"/>
      <c r="BA493" s="15"/>
      <c r="BB493" s="15"/>
      <c r="BC493" s="15"/>
      <c r="BD493" s="42"/>
      <c r="BE493" s="17"/>
      <c r="BF493" s="17"/>
      <c r="BG493" s="15"/>
      <c r="BH493" s="15"/>
    </row>
    <row r="494" ht="12.75" customHeight="1">
      <c r="A494" s="15"/>
      <c r="B494" s="13"/>
      <c r="C494" s="15"/>
      <c r="D494" s="15"/>
      <c r="E494" s="17"/>
      <c r="F494" s="17"/>
      <c r="G494" s="15"/>
      <c r="H494" s="15"/>
      <c r="I494" s="15"/>
      <c r="J494" s="49"/>
      <c r="K494" s="15"/>
      <c r="L494" s="21"/>
      <c r="M494" s="17"/>
      <c r="N494" s="17"/>
      <c r="O494" s="15"/>
      <c r="P494" s="15"/>
      <c r="Q494" s="15"/>
      <c r="R494" s="17"/>
      <c r="S494" s="26"/>
      <c r="T494" s="26"/>
      <c r="U494" s="26"/>
      <c r="V494" s="26"/>
      <c r="W494" s="26"/>
      <c r="X494" s="26"/>
      <c r="Y494" s="15"/>
      <c r="Z494" s="49"/>
      <c r="AA494" s="15"/>
      <c r="AB494" s="15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49"/>
      <c r="AP494" s="15"/>
      <c r="AQ494" s="15"/>
      <c r="AR494" s="209"/>
      <c r="AS494" s="210"/>
      <c r="AT494" s="210"/>
      <c r="AU494" s="210"/>
      <c r="AV494" s="210"/>
      <c r="AW494" s="210"/>
      <c r="AX494" s="210"/>
      <c r="AY494" s="49"/>
      <c r="AZ494" s="15"/>
      <c r="BA494" s="15"/>
      <c r="BB494" s="15"/>
      <c r="BC494" s="15"/>
      <c r="BD494" s="42"/>
      <c r="BE494" s="17"/>
      <c r="BF494" s="17"/>
      <c r="BG494" s="15"/>
      <c r="BH494" s="15"/>
    </row>
    <row r="495" ht="12.75" customHeight="1">
      <c r="A495" s="15"/>
      <c r="B495" s="13"/>
      <c r="C495" s="15"/>
      <c r="D495" s="15"/>
      <c r="E495" s="17"/>
      <c r="F495" s="17"/>
      <c r="G495" s="15"/>
      <c r="H495" s="15"/>
      <c r="I495" s="15"/>
      <c r="J495" s="49"/>
      <c r="K495" s="15"/>
      <c r="L495" s="21"/>
      <c r="M495" s="17"/>
      <c r="N495" s="17"/>
      <c r="O495" s="15"/>
      <c r="P495" s="15"/>
      <c r="Q495" s="15"/>
      <c r="R495" s="17"/>
      <c r="S495" s="26"/>
      <c r="T495" s="26"/>
      <c r="U495" s="26"/>
      <c r="V495" s="26"/>
      <c r="W495" s="26"/>
      <c r="X495" s="26"/>
      <c r="Y495" s="15"/>
      <c r="Z495" s="49"/>
      <c r="AA495" s="15"/>
      <c r="AB495" s="15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49"/>
      <c r="AP495" s="15"/>
      <c r="AQ495" s="15"/>
      <c r="AR495" s="209"/>
      <c r="AS495" s="210"/>
      <c r="AT495" s="210"/>
      <c r="AU495" s="210"/>
      <c r="AV495" s="210"/>
      <c r="AW495" s="210"/>
      <c r="AX495" s="210"/>
      <c r="AY495" s="49"/>
      <c r="AZ495" s="15"/>
      <c r="BA495" s="15"/>
      <c r="BB495" s="15"/>
      <c r="BC495" s="15"/>
      <c r="BD495" s="42"/>
      <c r="BE495" s="17"/>
      <c r="BF495" s="17"/>
      <c r="BG495" s="15"/>
      <c r="BH495" s="15"/>
    </row>
    <row r="496" ht="12.75" customHeight="1">
      <c r="A496" s="15"/>
      <c r="B496" s="13"/>
      <c r="C496" s="15"/>
      <c r="D496" s="15"/>
      <c r="E496" s="17"/>
      <c r="F496" s="17"/>
      <c r="G496" s="15"/>
      <c r="H496" s="15"/>
      <c r="I496" s="15"/>
      <c r="J496" s="49"/>
      <c r="K496" s="15"/>
      <c r="L496" s="21"/>
      <c r="M496" s="17"/>
      <c r="N496" s="17"/>
      <c r="O496" s="15"/>
      <c r="P496" s="15"/>
      <c r="Q496" s="15"/>
      <c r="R496" s="17"/>
      <c r="S496" s="26"/>
      <c r="T496" s="26"/>
      <c r="U496" s="26"/>
      <c r="V496" s="26"/>
      <c r="W496" s="26"/>
      <c r="X496" s="26"/>
      <c r="Y496" s="15"/>
      <c r="Z496" s="49"/>
      <c r="AA496" s="15"/>
      <c r="AB496" s="15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49"/>
      <c r="AP496" s="15"/>
      <c r="AQ496" s="15"/>
      <c r="AR496" s="209"/>
      <c r="AS496" s="210"/>
      <c r="AT496" s="210"/>
      <c r="AU496" s="210"/>
      <c r="AV496" s="210"/>
      <c r="AW496" s="210"/>
      <c r="AX496" s="210"/>
      <c r="AY496" s="49"/>
      <c r="AZ496" s="15"/>
      <c r="BA496" s="15"/>
      <c r="BB496" s="15"/>
      <c r="BC496" s="15"/>
      <c r="BD496" s="42"/>
      <c r="BE496" s="17"/>
      <c r="BF496" s="17"/>
      <c r="BG496" s="15"/>
      <c r="BH496" s="15"/>
    </row>
    <row r="497" ht="12.75" customHeight="1">
      <c r="A497" s="15"/>
      <c r="B497" s="13"/>
      <c r="C497" s="15"/>
      <c r="D497" s="15"/>
      <c r="E497" s="17"/>
      <c r="F497" s="17"/>
      <c r="G497" s="15"/>
      <c r="H497" s="15"/>
      <c r="I497" s="15"/>
      <c r="J497" s="49"/>
      <c r="K497" s="15"/>
      <c r="L497" s="21"/>
      <c r="M497" s="17"/>
      <c r="N497" s="17"/>
      <c r="O497" s="15"/>
      <c r="P497" s="15"/>
      <c r="Q497" s="15"/>
      <c r="R497" s="17"/>
      <c r="S497" s="26"/>
      <c r="T497" s="26"/>
      <c r="U497" s="26"/>
      <c r="V497" s="26"/>
      <c r="W497" s="26"/>
      <c r="X497" s="26"/>
      <c r="Y497" s="15"/>
      <c r="Z497" s="49"/>
      <c r="AA497" s="15"/>
      <c r="AB497" s="15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49"/>
      <c r="AP497" s="15"/>
      <c r="AQ497" s="15"/>
      <c r="AR497" s="209"/>
      <c r="AS497" s="210"/>
      <c r="AT497" s="210"/>
      <c r="AU497" s="210"/>
      <c r="AV497" s="210"/>
      <c r="AW497" s="210"/>
      <c r="AX497" s="210"/>
      <c r="AY497" s="49"/>
      <c r="AZ497" s="15"/>
      <c r="BA497" s="15"/>
      <c r="BB497" s="15"/>
      <c r="BC497" s="15"/>
      <c r="BD497" s="42"/>
      <c r="BE497" s="17"/>
      <c r="BF497" s="17"/>
      <c r="BG497" s="15"/>
      <c r="BH497" s="15"/>
    </row>
    <row r="498" ht="12.75" customHeight="1">
      <c r="A498" s="15"/>
      <c r="B498" s="13"/>
      <c r="C498" s="15"/>
      <c r="D498" s="15"/>
      <c r="E498" s="17"/>
      <c r="F498" s="17"/>
      <c r="G498" s="15"/>
      <c r="H498" s="15"/>
      <c r="I498" s="15"/>
      <c r="J498" s="49"/>
      <c r="K498" s="15"/>
      <c r="L498" s="21"/>
      <c r="M498" s="17"/>
      <c r="N498" s="17"/>
      <c r="O498" s="15"/>
      <c r="P498" s="15"/>
      <c r="Q498" s="15"/>
      <c r="R498" s="17"/>
      <c r="S498" s="26"/>
      <c r="T498" s="26"/>
      <c r="U498" s="26"/>
      <c r="V498" s="26"/>
      <c r="W498" s="26"/>
      <c r="X498" s="26"/>
      <c r="Y498" s="15"/>
      <c r="Z498" s="49"/>
      <c r="AA498" s="15"/>
      <c r="AB498" s="15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49"/>
      <c r="AP498" s="15"/>
      <c r="AQ498" s="15"/>
      <c r="AR498" s="209"/>
      <c r="AS498" s="210"/>
      <c r="AT498" s="210"/>
      <c r="AU498" s="210"/>
      <c r="AV498" s="210"/>
      <c r="AW498" s="210"/>
      <c r="AX498" s="210"/>
      <c r="AY498" s="49"/>
      <c r="AZ498" s="15"/>
      <c r="BA498" s="15"/>
      <c r="BB498" s="15"/>
      <c r="BC498" s="15"/>
      <c r="BD498" s="42"/>
      <c r="BE498" s="17"/>
      <c r="BF498" s="17"/>
      <c r="BG498" s="15"/>
      <c r="BH498" s="15"/>
    </row>
    <row r="499" ht="12.75" customHeight="1">
      <c r="A499" s="15"/>
      <c r="B499" s="13"/>
      <c r="C499" s="15"/>
      <c r="D499" s="15"/>
      <c r="E499" s="17"/>
      <c r="F499" s="17"/>
      <c r="G499" s="15"/>
      <c r="H499" s="15"/>
      <c r="I499" s="15"/>
      <c r="J499" s="49"/>
      <c r="K499" s="15"/>
      <c r="L499" s="21"/>
      <c r="M499" s="17"/>
      <c r="N499" s="17"/>
      <c r="O499" s="15"/>
      <c r="P499" s="15"/>
      <c r="Q499" s="15"/>
      <c r="R499" s="17"/>
      <c r="S499" s="26"/>
      <c r="T499" s="26"/>
      <c r="U499" s="26"/>
      <c r="V499" s="26"/>
      <c r="W499" s="26"/>
      <c r="X499" s="26"/>
      <c r="Y499" s="15"/>
      <c r="Z499" s="49"/>
      <c r="AA499" s="15"/>
      <c r="AB499" s="15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49"/>
      <c r="AP499" s="15"/>
      <c r="AQ499" s="15"/>
      <c r="AR499" s="209"/>
      <c r="AS499" s="210"/>
      <c r="AT499" s="210"/>
      <c r="AU499" s="210"/>
      <c r="AV499" s="210"/>
      <c r="AW499" s="210"/>
      <c r="AX499" s="210"/>
      <c r="AY499" s="49"/>
      <c r="AZ499" s="15"/>
      <c r="BA499" s="15"/>
      <c r="BB499" s="15"/>
      <c r="BC499" s="15"/>
      <c r="BD499" s="42"/>
      <c r="BE499" s="17"/>
      <c r="BF499" s="17"/>
      <c r="BG499" s="15"/>
      <c r="BH499" s="15"/>
    </row>
    <row r="500" ht="12.75" customHeight="1">
      <c r="A500" s="15"/>
      <c r="B500" s="13"/>
      <c r="C500" s="15"/>
      <c r="D500" s="15"/>
      <c r="E500" s="17"/>
      <c r="F500" s="17"/>
      <c r="G500" s="15"/>
      <c r="H500" s="15"/>
      <c r="I500" s="15"/>
      <c r="J500" s="49"/>
      <c r="K500" s="15"/>
      <c r="L500" s="21"/>
      <c r="M500" s="17"/>
      <c r="N500" s="17"/>
      <c r="O500" s="15"/>
      <c r="P500" s="15"/>
      <c r="Q500" s="15"/>
      <c r="R500" s="17"/>
      <c r="S500" s="26"/>
      <c r="T500" s="26"/>
      <c r="U500" s="26"/>
      <c r="V500" s="26"/>
      <c r="W500" s="26"/>
      <c r="X500" s="26"/>
      <c r="Y500" s="15"/>
      <c r="Z500" s="49"/>
      <c r="AA500" s="15"/>
      <c r="AB500" s="15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49"/>
      <c r="AP500" s="15"/>
      <c r="AQ500" s="15"/>
      <c r="AR500" s="209"/>
      <c r="AS500" s="210"/>
      <c r="AT500" s="210"/>
      <c r="AU500" s="210"/>
      <c r="AV500" s="210"/>
      <c r="AW500" s="210"/>
      <c r="AX500" s="210"/>
      <c r="AY500" s="49"/>
      <c r="AZ500" s="15"/>
      <c r="BA500" s="15"/>
      <c r="BB500" s="15"/>
      <c r="BC500" s="15"/>
      <c r="BD500" s="42"/>
      <c r="BE500" s="17"/>
      <c r="BF500" s="17"/>
      <c r="BG500" s="15"/>
      <c r="BH500" s="15"/>
    </row>
    <row r="501" ht="12.75" customHeight="1">
      <c r="A501" s="15"/>
      <c r="B501" s="13"/>
      <c r="C501" s="15"/>
      <c r="D501" s="15"/>
      <c r="E501" s="17"/>
      <c r="F501" s="17"/>
      <c r="G501" s="15"/>
      <c r="H501" s="15"/>
      <c r="I501" s="15"/>
      <c r="J501" s="49"/>
      <c r="K501" s="15"/>
      <c r="L501" s="21"/>
      <c r="M501" s="17"/>
      <c r="N501" s="17"/>
      <c r="O501" s="15"/>
      <c r="P501" s="15"/>
      <c r="Q501" s="15"/>
      <c r="R501" s="17"/>
      <c r="S501" s="26"/>
      <c r="T501" s="26"/>
      <c r="U501" s="26"/>
      <c r="V501" s="26"/>
      <c r="W501" s="26"/>
      <c r="X501" s="26"/>
      <c r="Y501" s="15"/>
      <c r="Z501" s="49"/>
      <c r="AA501" s="15"/>
      <c r="AB501" s="15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49"/>
      <c r="AP501" s="15"/>
      <c r="AQ501" s="15"/>
      <c r="AR501" s="209"/>
      <c r="AS501" s="210"/>
      <c r="AT501" s="210"/>
      <c r="AU501" s="210"/>
      <c r="AV501" s="210"/>
      <c r="AW501" s="210"/>
      <c r="AX501" s="210"/>
      <c r="AY501" s="49"/>
      <c r="AZ501" s="15"/>
      <c r="BA501" s="15"/>
      <c r="BB501" s="15"/>
      <c r="BC501" s="15"/>
      <c r="BD501" s="42"/>
      <c r="BE501" s="17"/>
      <c r="BF501" s="17"/>
      <c r="BG501" s="15"/>
      <c r="BH501" s="15"/>
    </row>
    <row r="502" ht="12.75" customHeight="1">
      <c r="A502" s="15"/>
      <c r="B502" s="13"/>
      <c r="C502" s="15"/>
      <c r="D502" s="15"/>
      <c r="E502" s="17"/>
      <c r="F502" s="17"/>
      <c r="G502" s="15"/>
      <c r="H502" s="15"/>
      <c r="I502" s="15"/>
      <c r="J502" s="49"/>
      <c r="K502" s="15"/>
      <c r="L502" s="21"/>
      <c r="M502" s="17"/>
      <c r="N502" s="17"/>
      <c r="O502" s="15"/>
      <c r="P502" s="15"/>
      <c r="Q502" s="15"/>
      <c r="R502" s="17"/>
      <c r="S502" s="26"/>
      <c r="T502" s="26"/>
      <c r="U502" s="26"/>
      <c r="V502" s="26"/>
      <c r="W502" s="26"/>
      <c r="X502" s="26"/>
      <c r="Y502" s="15"/>
      <c r="Z502" s="49"/>
      <c r="AA502" s="15"/>
      <c r="AB502" s="15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49"/>
      <c r="AP502" s="15"/>
      <c r="AQ502" s="15"/>
      <c r="AR502" s="209"/>
      <c r="AS502" s="210"/>
      <c r="AT502" s="210"/>
      <c r="AU502" s="210"/>
      <c r="AV502" s="210"/>
      <c r="AW502" s="210"/>
      <c r="AX502" s="210"/>
      <c r="AY502" s="49"/>
      <c r="AZ502" s="15"/>
      <c r="BA502" s="15"/>
      <c r="BB502" s="15"/>
      <c r="BC502" s="15"/>
      <c r="BD502" s="42"/>
      <c r="BE502" s="17"/>
      <c r="BF502" s="17"/>
      <c r="BG502" s="15"/>
      <c r="BH502" s="15"/>
    </row>
    <row r="503" ht="12.75" customHeight="1">
      <c r="A503" s="15"/>
      <c r="B503" s="13"/>
      <c r="C503" s="15"/>
      <c r="D503" s="15"/>
      <c r="E503" s="17"/>
      <c r="F503" s="17"/>
      <c r="G503" s="15"/>
      <c r="H503" s="15"/>
      <c r="I503" s="15"/>
      <c r="J503" s="49"/>
      <c r="K503" s="15"/>
      <c r="L503" s="21"/>
      <c r="M503" s="17"/>
      <c r="N503" s="17"/>
      <c r="O503" s="15"/>
      <c r="P503" s="15"/>
      <c r="Q503" s="15"/>
      <c r="R503" s="17"/>
      <c r="S503" s="26"/>
      <c r="T503" s="26"/>
      <c r="U503" s="26"/>
      <c r="V503" s="26"/>
      <c r="W503" s="26"/>
      <c r="X503" s="26"/>
      <c r="Y503" s="15"/>
      <c r="Z503" s="49"/>
      <c r="AA503" s="15"/>
      <c r="AB503" s="15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49"/>
      <c r="AP503" s="15"/>
      <c r="AQ503" s="15"/>
      <c r="AR503" s="209"/>
      <c r="AS503" s="210"/>
      <c r="AT503" s="210"/>
      <c r="AU503" s="210"/>
      <c r="AV503" s="210"/>
      <c r="AW503" s="210"/>
      <c r="AX503" s="210"/>
      <c r="AY503" s="49"/>
      <c r="AZ503" s="15"/>
      <c r="BA503" s="15"/>
      <c r="BB503" s="15"/>
      <c r="BC503" s="15"/>
      <c r="BD503" s="42"/>
      <c r="BE503" s="17"/>
      <c r="BF503" s="17"/>
      <c r="BG503" s="15"/>
      <c r="BH503" s="15"/>
    </row>
    <row r="504" ht="12.75" customHeight="1">
      <c r="A504" s="15"/>
      <c r="B504" s="13"/>
      <c r="C504" s="15"/>
      <c r="D504" s="15"/>
      <c r="E504" s="17"/>
      <c r="F504" s="17"/>
      <c r="G504" s="15"/>
      <c r="H504" s="15"/>
      <c r="I504" s="15"/>
      <c r="J504" s="49"/>
      <c r="K504" s="15"/>
      <c r="L504" s="21"/>
      <c r="M504" s="17"/>
      <c r="N504" s="17"/>
      <c r="O504" s="15"/>
      <c r="P504" s="15"/>
      <c r="Q504" s="15"/>
      <c r="R504" s="17"/>
      <c r="S504" s="26"/>
      <c r="T504" s="26"/>
      <c r="U504" s="26"/>
      <c r="V504" s="26"/>
      <c r="W504" s="26"/>
      <c r="X504" s="26"/>
      <c r="Y504" s="15"/>
      <c r="Z504" s="49"/>
      <c r="AA504" s="15"/>
      <c r="AB504" s="15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49"/>
      <c r="AP504" s="15"/>
      <c r="AQ504" s="15"/>
      <c r="AR504" s="209"/>
      <c r="AS504" s="210"/>
      <c r="AT504" s="210"/>
      <c r="AU504" s="210"/>
      <c r="AV504" s="210"/>
      <c r="AW504" s="210"/>
      <c r="AX504" s="210"/>
      <c r="AY504" s="49"/>
      <c r="AZ504" s="15"/>
      <c r="BA504" s="15"/>
      <c r="BB504" s="15"/>
      <c r="BC504" s="15"/>
      <c r="BD504" s="42"/>
      <c r="BE504" s="17"/>
      <c r="BF504" s="17"/>
      <c r="BG504" s="15"/>
      <c r="BH504" s="15"/>
    </row>
    <row r="505" ht="12.75" customHeight="1">
      <c r="A505" s="15"/>
      <c r="B505" s="13"/>
      <c r="C505" s="15"/>
      <c r="D505" s="15"/>
      <c r="E505" s="17"/>
      <c r="F505" s="17"/>
      <c r="G505" s="15"/>
      <c r="H505" s="15"/>
      <c r="I505" s="15"/>
      <c r="J505" s="49"/>
      <c r="K505" s="15"/>
      <c r="L505" s="21"/>
      <c r="M505" s="17"/>
      <c r="N505" s="17"/>
      <c r="O505" s="15"/>
      <c r="P505" s="15"/>
      <c r="Q505" s="15"/>
      <c r="R505" s="17"/>
      <c r="S505" s="26"/>
      <c r="T505" s="26"/>
      <c r="U505" s="26"/>
      <c r="V505" s="26"/>
      <c r="W505" s="26"/>
      <c r="X505" s="26"/>
      <c r="Y505" s="15"/>
      <c r="Z505" s="49"/>
      <c r="AA505" s="15"/>
      <c r="AB505" s="15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49"/>
      <c r="AP505" s="15"/>
      <c r="AQ505" s="15"/>
      <c r="AR505" s="209"/>
      <c r="AS505" s="210"/>
      <c r="AT505" s="210"/>
      <c r="AU505" s="210"/>
      <c r="AV505" s="210"/>
      <c r="AW505" s="210"/>
      <c r="AX505" s="210"/>
      <c r="AY505" s="49"/>
      <c r="AZ505" s="15"/>
      <c r="BA505" s="15"/>
      <c r="BB505" s="15"/>
      <c r="BC505" s="15"/>
      <c r="BD505" s="42"/>
      <c r="BE505" s="17"/>
      <c r="BF505" s="17"/>
      <c r="BG505" s="15"/>
      <c r="BH505" s="15"/>
    </row>
    <row r="506" ht="12.75" customHeight="1">
      <c r="A506" s="15"/>
      <c r="B506" s="13"/>
      <c r="C506" s="15"/>
      <c r="D506" s="15"/>
      <c r="E506" s="17"/>
      <c r="F506" s="17"/>
      <c r="G506" s="15"/>
      <c r="H506" s="15"/>
      <c r="I506" s="15"/>
      <c r="J506" s="49"/>
      <c r="K506" s="15"/>
      <c r="L506" s="21"/>
      <c r="M506" s="17"/>
      <c r="N506" s="17"/>
      <c r="O506" s="15"/>
      <c r="P506" s="15"/>
      <c r="Q506" s="15"/>
      <c r="R506" s="17"/>
      <c r="S506" s="26"/>
      <c r="T506" s="26"/>
      <c r="U506" s="26"/>
      <c r="V506" s="26"/>
      <c r="W506" s="26"/>
      <c r="X506" s="26"/>
      <c r="Y506" s="15"/>
      <c r="Z506" s="49"/>
      <c r="AA506" s="15"/>
      <c r="AB506" s="15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49"/>
      <c r="AP506" s="15"/>
      <c r="AQ506" s="15"/>
      <c r="AR506" s="209"/>
      <c r="AS506" s="210"/>
      <c r="AT506" s="210"/>
      <c r="AU506" s="210"/>
      <c r="AV506" s="210"/>
      <c r="AW506" s="210"/>
      <c r="AX506" s="210"/>
      <c r="AY506" s="49"/>
      <c r="AZ506" s="15"/>
      <c r="BA506" s="15"/>
      <c r="BB506" s="15"/>
      <c r="BC506" s="15"/>
      <c r="BD506" s="42"/>
      <c r="BE506" s="17"/>
      <c r="BF506" s="17"/>
      <c r="BG506" s="15"/>
      <c r="BH506" s="15"/>
    </row>
    <row r="507" ht="12.75" customHeight="1">
      <c r="A507" s="15"/>
      <c r="B507" s="13"/>
      <c r="C507" s="15"/>
      <c r="D507" s="15"/>
      <c r="E507" s="17"/>
      <c r="F507" s="17"/>
      <c r="G507" s="15"/>
      <c r="H507" s="15"/>
      <c r="I507" s="15"/>
      <c r="J507" s="49"/>
      <c r="K507" s="15"/>
      <c r="L507" s="21"/>
      <c r="M507" s="17"/>
      <c r="N507" s="17"/>
      <c r="O507" s="15"/>
      <c r="P507" s="15"/>
      <c r="Q507" s="15"/>
      <c r="R507" s="17"/>
      <c r="S507" s="26"/>
      <c r="T507" s="26"/>
      <c r="U507" s="26"/>
      <c r="V507" s="26"/>
      <c r="W507" s="26"/>
      <c r="X507" s="26"/>
      <c r="Y507" s="15"/>
      <c r="Z507" s="49"/>
      <c r="AA507" s="15"/>
      <c r="AB507" s="15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49"/>
      <c r="AP507" s="15"/>
      <c r="AQ507" s="15"/>
      <c r="AR507" s="209"/>
      <c r="AS507" s="210"/>
      <c r="AT507" s="210"/>
      <c r="AU507" s="210"/>
      <c r="AV507" s="210"/>
      <c r="AW507" s="210"/>
      <c r="AX507" s="210"/>
      <c r="AY507" s="49"/>
      <c r="AZ507" s="15"/>
      <c r="BA507" s="15"/>
      <c r="BB507" s="15"/>
      <c r="BC507" s="15"/>
      <c r="BD507" s="42"/>
      <c r="BE507" s="17"/>
      <c r="BF507" s="17"/>
      <c r="BG507" s="15"/>
      <c r="BH507" s="15"/>
    </row>
    <row r="508" ht="12.75" customHeight="1">
      <c r="A508" s="15"/>
      <c r="B508" s="13"/>
      <c r="C508" s="15"/>
      <c r="D508" s="15"/>
      <c r="E508" s="17"/>
      <c r="F508" s="17"/>
      <c r="G508" s="15"/>
      <c r="H508" s="15"/>
      <c r="I508" s="15"/>
      <c r="J508" s="49"/>
      <c r="K508" s="15"/>
      <c r="L508" s="21"/>
      <c r="M508" s="17"/>
      <c r="N508" s="17"/>
      <c r="O508" s="15"/>
      <c r="P508" s="15"/>
      <c r="Q508" s="15"/>
      <c r="R508" s="17"/>
      <c r="S508" s="26"/>
      <c r="T508" s="26"/>
      <c r="U508" s="26"/>
      <c r="V508" s="26"/>
      <c r="W508" s="26"/>
      <c r="X508" s="26"/>
      <c r="Y508" s="15"/>
      <c r="Z508" s="49"/>
      <c r="AA508" s="15"/>
      <c r="AB508" s="15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49"/>
      <c r="AP508" s="15"/>
      <c r="AQ508" s="15"/>
      <c r="AR508" s="209"/>
      <c r="AS508" s="210"/>
      <c r="AT508" s="210"/>
      <c r="AU508" s="210"/>
      <c r="AV508" s="210"/>
      <c r="AW508" s="210"/>
      <c r="AX508" s="210"/>
      <c r="AY508" s="49"/>
      <c r="AZ508" s="15"/>
      <c r="BA508" s="15"/>
      <c r="BB508" s="15"/>
      <c r="BC508" s="15"/>
      <c r="BD508" s="42"/>
      <c r="BE508" s="17"/>
      <c r="BF508" s="17"/>
      <c r="BG508" s="15"/>
      <c r="BH508" s="15"/>
    </row>
    <row r="509" ht="12.75" customHeight="1">
      <c r="A509" s="15"/>
      <c r="B509" s="13"/>
      <c r="C509" s="15"/>
      <c r="D509" s="15"/>
      <c r="E509" s="17"/>
      <c r="F509" s="17"/>
      <c r="G509" s="15"/>
      <c r="H509" s="15"/>
      <c r="I509" s="15"/>
      <c r="J509" s="49"/>
      <c r="K509" s="15"/>
      <c r="L509" s="21"/>
      <c r="M509" s="17"/>
      <c r="N509" s="17"/>
      <c r="O509" s="15"/>
      <c r="P509" s="15"/>
      <c r="Q509" s="15"/>
      <c r="R509" s="17"/>
      <c r="S509" s="26"/>
      <c r="T509" s="26"/>
      <c r="U509" s="26"/>
      <c r="V509" s="26"/>
      <c r="W509" s="26"/>
      <c r="X509" s="26"/>
      <c r="Y509" s="15"/>
      <c r="Z509" s="49"/>
      <c r="AA509" s="15"/>
      <c r="AB509" s="15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49"/>
      <c r="AP509" s="15"/>
      <c r="AQ509" s="15"/>
      <c r="AR509" s="209"/>
      <c r="AS509" s="210"/>
      <c r="AT509" s="210"/>
      <c r="AU509" s="210"/>
      <c r="AV509" s="210"/>
      <c r="AW509" s="210"/>
      <c r="AX509" s="210"/>
      <c r="AY509" s="49"/>
      <c r="AZ509" s="15"/>
      <c r="BA509" s="15"/>
      <c r="BB509" s="15"/>
      <c r="BC509" s="15"/>
      <c r="BD509" s="42"/>
      <c r="BE509" s="17"/>
      <c r="BF509" s="17"/>
      <c r="BG509" s="15"/>
      <c r="BH509" s="15"/>
    </row>
    <row r="510" ht="12.75" customHeight="1">
      <c r="A510" s="15"/>
      <c r="B510" s="13"/>
      <c r="C510" s="15"/>
      <c r="D510" s="15"/>
      <c r="E510" s="17"/>
      <c r="F510" s="17"/>
      <c r="G510" s="15"/>
      <c r="H510" s="15"/>
      <c r="I510" s="15"/>
      <c r="J510" s="49"/>
      <c r="K510" s="15"/>
      <c r="L510" s="21"/>
      <c r="M510" s="17"/>
      <c r="N510" s="17"/>
      <c r="O510" s="15"/>
      <c r="P510" s="15"/>
      <c r="Q510" s="15"/>
      <c r="R510" s="17"/>
      <c r="S510" s="26"/>
      <c r="T510" s="26"/>
      <c r="U510" s="26"/>
      <c r="V510" s="26"/>
      <c r="W510" s="26"/>
      <c r="X510" s="26"/>
      <c r="Y510" s="15"/>
      <c r="Z510" s="49"/>
      <c r="AA510" s="15"/>
      <c r="AB510" s="15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49"/>
      <c r="AP510" s="15"/>
      <c r="AQ510" s="15"/>
      <c r="AR510" s="209"/>
      <c r="AS510" s="210"/>
      <c r="AT510" s="210"/>
      <c r="AU510" s="210"/>
      <c r="AV510" s="210"/>
      <c r="AW510" s="210"/>
      <c r="AX510" s="210"/>
      <c r="AY510" s="49"/>
      <c r="AZ510" s="15"/>
      <c r="BA510" s="15"/>
      <c r="BB510" s="15"/>
      <c r="BC510" s="15"/>
      <c r="BD510" s="42"/>
      <c r="BE510" s="17"/>
      <c r="BF510" s="17"/>
      <c r="BG510" s="15"/>
      <c r="BH510" s="15"/>
    </row>
    <row r="511" ht="12.75" customHeight="1">
      <c r="A511" s="15"/>
      <c r="B511" s="13"/>
      <c r="C511" s="15"/>
      <c r="D511" s="15"/>
      <c r="E511" s="17"/>
      <c r="F511" s="17"/>
      <c r="G511" s="15"/>
      <c r="H511" s="15"/>
      <c r="I511" s="15"/>
      <c r="J511" s="49"/>
      <c r="K511" s="15"/>
      <c r="L511" s="21"/>
      <c r="M511" s="17"/>
      <c r="N511" s="17"/>
      <c r="O511" s="15"/>
      <c r="P511" s="15"/>
      <c r="Q511" s="15"/>
      <c r="R511" s="17"/>
      <c r="S511" s="26"/>
      <c r="T511" s="26"/>
      <c r="U511" s="26"/>
      <c r="V511" s="26"/>
      <c r="W511" s="26"/>
      <c r="X511" s="26"/>
      <c r="Y511" s="15"/>
      <c r="Z511" s="49"/>
      <c r="AA511" s="15"/>
      <c r="AB511" s="15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49"/>
      <c r="AP511" s="15"/>
      <c r="AQ511" s="15"/>
      <c r="AR511" s="209"/>
      <c r="AS511" s="210"/>
      <c r="AT511" s="210"/>
      <c r="AU511" s="210"/>
      <c r="AV511" s="210"/>
      <c r="AW511" s="210"/>
      <c r="AX511" s="210"/>
      <c r="AY511" s="49"/>
      <c r="AZ511" s="15"/>
      <c r="BA511" s="15"/>
      <c r="BB511" s="15"/>
      <c r="BC511" s="15"/>
      <c r="BD511" s="42"/>
      <c r="BE511" s="17"/>
      <c r="BF511" s="17"/>
      <c r="BG511" s="15"/>
      <c r="BH511" s="15"/>
    </row>
    <row r="512" ht="12.75" customHeight="1">
      <c r="A512" s="15"/>
      <c r="B512" s="13"/>
      <c r="C512" s="15"/>
      <c r="D512" s="15"/>
      <c r="E512" s="17"/>
      <c r="F512" s="17"/>
      <c r="G512" s="15"/>
      <c r="H512" s="15"/>
      <c r="I512" s="15"/>
      <c r="J512" s="49"/>
      <c r="K512" s="15"/>
      <c r="L512" s="21"/>
      <c r="M512" s="17"/>
      <c r="N512" s="17"/>
      <c r="O512" s="15"/>
      <c r="P512" s="15"/>
      <c r="Q512" s="15"/>
      <c r="R512" s="17"/>
      <c r="S512" s="26"/>
      <c r="T512" s="26"/>
      <c r="U512" s="26"/>
      <c r="V512" s="26"/>
      <c r="W512" s="26"/>
      <c r="X512" s="26"/>
      <c r="Y512" s="15"/>
      <c r="Z512" s="49"/>
      <c r="AA512" s="15"/>
      <c r="AB512" s="15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49"/>
      <c r="AP512" s="15"/>
      <c r="AQ512" s="15"/>
      <c r="AR512" s="209"/>
      <c r="AS512" s="210"/>
      <c r="AT512" s="210"/>
      <c r="AU512" s="210"/>
      <c r="AV512" s="210"/>
      <c r="AW512" s="210"/>
      <c r="AX512" s="210"/>
      <c r="AY512" s="49"/>
      <c r="AZ512" s="15"/>
      <c r="BA512" s="15"/>
      <c r="BB512" s="15"/>
      <c r="BC512" s="15"/>
      <c r="BD512" s="42"/>
      <c r="BE512" s="17"/>
      <c r="BF512" s="17"/>
      <c r="BG512" s="15"/>
      <c r="BH512" s="15"/>
    </row>
    <row r="513" ht="12.75" customHeight="1">
      <c r="A513" s="15"/>
      <c r="B513" s="13"/>
      <c r="C513" s="15"/>
      <c r="D513" s="15"/>
      <c r="E513" s="17"/>
      <c r="F513" s="17"/>
      <c r="G513" s="15"/>
      <c r="H513" s="15"/>
      <c r="I513" s="15"/>
      <c r="J513" s="49"/>
      <c r="K513" s="15"/>
      <c r="L513" s="21"/>
      <c r="M513" s="17"/>
      <c r="N513" s="17"/>
      <c r="O513" s="15"/>
      <c r="P513" s="15"/>
      <c r="Q513" s="15"/>
      <c r="R513" s="17"/>
      <c r="S513" s="26"/>
      <c r="T513" s="26"/>
      <c r="U513" s="26"/>
      <c r="V513" s="26"/>
      <c r="W513" s="26"/>
      <c r="X513" s="26"/>
      <c r="Y513" s="15"/>
      <c r="Z513" s="49"/>
      <c r="AA513" s="15"/>
      <c r="AB513" s="15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49"/>
      <c r="AP513" s="15"/>
      <c r="AQ513" s="15"/>
      <c r="AR513" s="209"/>
      <c r="AS513" s="210"/>
      <c r="AT513" s="210"/>
      <c r="AU513" s="210"/>
      <c r="AV513" s="210"/>
      <c r="AW513" s="210"/>
      <c r="AX513" s="210"/>
      <c r="AY513" s="49"/>
      <c r="AZ513" s="15"/>
      <c r="BA513" s="15"/>
      <c r="BB513" s="15"/>
      <c r="BC513" s="15"/>
      <c r="BD513" s="42"/>
      <c r="BE513" s="17"/>
      <c r="BF513" s="17"/>
      <c r="BG513" s="15"/>
      <c r="BH513" s="15"/>
    </row>
    <row r="514" ht="12.75" customHeight="1">
      <c r="A514" s="15"/>
      <c r="B514" s="13"/>
      <c r="C514" s="15"/>
      <c r="D514" s="15"/>
      <c r="E514" s="17"/>
      <c r="F514" s="17"/>
      <c r="G514" s="15"/>
      <c r="H514" s="15"/>
      <c r="I514" s="15"/>
      <c r="J514" s="49"/>
      <c r="K514" s="15"/>
      <c r="L514" s="21"/>
      <c r="M514" s="17"/>
      <c r="N514" s="17"/>
      <c r="O514" s="15"/>
      <c r="P514" s="15"/>
      <c r="Q514" s="15"/>
      <c r="R514" s="17"/>
      <c r="S514" s="26"/>
      <c r="T514" s="26"/>
      <c r="U514" s="26"/>
      <c r="V514" s="26"/>
      <c r="W514" s="26"/>
      <c r="X514" s="26"/>
      <c r="Y514" s="15"/>
      <c r="Z514" s="49"/>
      <c r="AA514" s="15"/>
      <c r="AB514" s="15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49"/>
      <c r="AP514" s="15"/>
      <c r="AQ514" s="15"/>
      <c r="AR514" s="209"/>
      <c r="AS514" s="210"/>
      <c r="AT514" s="210"/>
      <c r="AU514" s="210"/>
      <c r="AV514" s="210"/>
      <c r="AW514" s="210"/>
      <c r="AX514" s="210"/>
      <c r="AY514" s="49"/>
      <c r="AZ514" s="15"/>
      <c r="BA514" s="15"/>
      <c r="BB514" s="15"/>
      <c r="BC514" s="15"/>
      <c r="BD514" s="42"/>
      <c r="BE514" s="17"/>
      <c r="BF514" s="17"/>
      <c r="BG514" s="15"/>
      <c r="BH514" s="15"/>
    </row>
    <row r="515" ht="12.75" customHeight="1">
      <c r="A515" s="15"/>
      <c r="B515" s="13"/>
      <c r="C515" s="15"/>
      <c r="D515" s="15"/>
      <c r="E515" s="17"/>
      <c r="F515" s="17"/>
      <c r="G515" s="15"/>
      <c r="H515" s="15"/>
      <c r="I515" s="15"/>
      <c r="J515" s="49"/>
      <c r="K515" s="15"/>
      <c r="L515" s="21"/>
      <c r="M515" s="17"/>
      <c r="N515" s="17"/>
      <c r="O515" s="15"/>
      <c r="P515" s="15"/>
      <c r="Q515" s="15"/>
      <c r="R515" s="17"/>
      <c r="S515" s="26"/>
      <c r="T515" s="26"/>
      <c r="U515" s="26"/>
      <c r="V515" s="26"/>
      <c r="W515" s="26"/>
      <c r="X515" s="26"/>
      <c r="Y515" s="15"/>
      <c r="Z515" s="49"/>
      <c r="AA515" s="15"/>
      <c r="AB515" s="15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49"/>
      <c r="AP515" s="15"/>
      <c r="AQ515" s="15"/>
      <c r="AR515" s="209"/>
      <c r="AS515" s="210"/>
      <c r="AT515" s="210"/>
      <c r="AU515" s="210"/>
      <c r="AV515" s="210"/>
      <c r="AW515" s="210"/>
      <c r="AX515" s="210"/>
      <c r="AY515" s="49"/>
      <c r="AZ515" s="15"/>
      <c r="BA515" s="15"/>
      <c r="BB515" s="15"/>
      <c r="BC515" s="15"/>
      <c r="BD515" s="42"/>
      <c r="BE515" s="17"/>
      <c r="BF515" s="17"/>
      <c r="BG515" s="15"/>
      <c r="BH515" s="15"/>
    </row>
    <row r="516" ht="12.75" customHeight="1">
      <c r="A516" s="15"/>
      <c r="B516" s="13"/>
      <c r="C516" s="15"/>
      <c r="D516" s="15"/>
      <c r="E516" s="17"/>
      <c r="F516" s="17"/>
      <c r="G516" s="15"/>
      <c r="H516" s="15"/>
      <c r="I516" s="15"/>
      <c r="J516" s="49"/>
      <c r="K516" s="15"/>
      <c r="L516" s="21"/>
      <c r="M516" s="17"/>
      <c r="N516" s="17"/>
      <c r="O516" s="15"/>
      <c r="P516" s="15"/>
      <c r="Q516" s="15"/>
      <c r="R516" s="17"/>
      <c r="S516" s="26"/>
      <c r="T516" s="26"/>
      <c r="U516" s="26"/>
      <c r="V516" s="26"/>
      <c r="W516" s="26"/>
      <c r="X516" s="26"/>
      <c r="Y516" s="15"/>
      <c r="Z516" s="49"/>
      <c r="AA516" s="15"/>
      <c r="AB516" s="15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49"/>
      <c r="AP516" s="15"/>
      <c r="AQ516" s="15"/>
      <c r="AR516" s="209"/>
      <c r="AS516" s="210"/>
      <c r="AT516" s="210"/>
      <c r="AU516" s="210"/>
      <c r="AV516" s="210"/>
      <c r="AW516" s="210"/>
      <c r="AX516" s="210"/>
      <c r="AY516" s="49"/>
      <c r="AZ516" s="15"/>
      <c r="BA516" s="15"/>
      <c r="BB516" s="15"/>
      <c r="BC516" s="15"/>
      <c r="BD516" s="42"/>
      <c r="BE516" s="17"/>
      <c r="BF516" s="17"/>
      <c r="BG516" s="15"/>
      <c r="BH516" s="15"/>
    </row>
    <row r="517" ht="12.75" customHeight="1">
      <c r="A517" s="15"/>
      <c r="B517" s="13"/>
      <c r="C517" s="15"/>
      <c r="D517" s="15"/>
      <c r="E517" s="17"/>
      <c r="F517" s="17"/>
      <c r="G517" s="15"/>
      <c r="H517" s="15"/>
      <c r="I517" s="15"/>
      <c r="J517" s="49"/>
      <c r="K517" s="15"/>
      <c r="L517" s="21"/>
      <c r="M517" s="17"/>
      <c r="N517" s="17"/>
      <c r="O517" s="15"/>
      <c r="P517" s="15"/>
      <c r="Q517" s="15"/>
      <c r="R517" s="17"/>
      <c r="S517" s="26"/>
      <c r="T517" s="26"/>
      <c r="U517" s="26"/>
      <c r="V517" s="26"/>
      <c r="W517" s="26"/>
      <c r="X517" s="26"/>
      <c r="Y517" s="15"/>
      <c r="Z517" s="49"/>
      <c r="AA517" s="15"/>
      <c r="AB517" s="15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49"/>
      <c r="AP517" s="15"/>
      <c r="AQ517" s="15"/>
      <c r="AR517" s="209"/>
      <c r="AS517" s="210"/>
      <c r="AT517" s="210"/>
      <c r="AU517" s="210"/>
      <c r="AV517" s="210"/>
      <c r="AW517" s="210"/>
      <c r="AX517" s="210"/>
      <c r="AY517" s="49"/>
      <c r="AZ517" s="15"/>
      <c r="BA517" s="15"/>
      <c r="BB517" s="15"/>
      <c r="BC517" s="15"/>
      <c r="BD517" s="42"/>
      <c r="BE517" s="17"/>
      <c r="BF517" s="17"/>
      <c r="BG517" s="15"/>
      <c r="BH517" s="15"/>
    </row>
    <row r="518" ht="12.75" customHeight="1">
      <c r="A518" s="15"/>
      <c r="B518" s="13"/>
      <c r="C518" s="15"/>
      <c r="D518" s="15"/>
      <c r="E518" s="17"/>
      <c r="F518" s="17"/>
      <c r="G518" s="15"/>
      <c r="H518" s="15"/>
      <c r="I518" s="15"/>
      <c r="J518" s="49"/>
      <c r="K518" s="15"/>
      <c r="L518" s="21"/>
      <c r="M518" s="17"/>
      <c r="N518" s="17"/>
      <c r="O518" s="15"/>
      <c r="P518" s="15"/>
      <c r="Q518" s="15"/>
      <c r="R518" s="17"/>
      <c r="S518" s="26"/>
      <c r="T518" s="26"/>
      <c r="U518" s="26"/>
      <c r="V518" s="26"/>
      <c r="W518" s="26"/>
      <c r="X518" s="26"/>
      <c r="Y518" s="15"/>
      <c r="Z518" s="49"/>
      <c r="AA518" s="15"/>
      <c r="AB518" s="15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49"/>
      <c r="AP518" s="15"/>
      <c r="AQ518" s="15"/>
      <c r="AR518" s="209"/>
      <c r="AS518" s="210"/>
      <c r="AT518" s="210"/>
      <c r="AU518" s="210"/>
      <c r="AV518" s="210"/>
      <c r="AW518" s="210"/>
      <c r="AX518" s="210"/>
      <c r="AY518" s="49"/>
      <c r="AZ518" s="15"/>
      <c r="BA518" s="15"/>
      <c r="BB518" s="15"/>
      <c r="BC518" s="15"/>
      <c r="BD518" s="42"/>
      <c r="BE518" s="17"/>
      <c r="BF518" s="17"/>
      <c r="BG518" s="15"/>
      <c r="BH518" s="15"/>
    </row>
    <row r="519" ht="12.75" customHeight="1">
      <c r="A519" s="15"/>
      <c r="B519" s="13"/>
      <c r="C519" s="15"/>
      <c r="D519" s="15"/>
      <c r="E519" s="17"/>
      <c r="F519" s="17"/>
      <c r="G519" s="15"/>
      <c r="H519" s="15"/>
      <c r="I519" s="15"/>
      <c r="J519" s="49"/>
      <c r="K519" s="15"/>
      <c r="L519" s="21"/>
      <c r="M519" s="17"/>
      <c r="N519" s="17"/>
      <c r="O519" s="15"/>
      <c r="P519" s="15"/>
      <c r="Q519" s="15"/>
      <c r="R519" s="17"/>
      <c r="S519" s="26"/>
      <c r="T519" s="26"/>
      <c r="U519" s="26"/>
      <c r="V519" s="26"/>
      <c r="W519" s="26"/>
      <c r="X519" s="26"/>
      <c r="Y519" s="15"/>
      <c r="Z519" s="49"/>
      <c r="AA519" s="15"/>
      <c r="AB519" s="15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49"/>
      <c r="AP519" s="15"/>
      <c r="AQ519" s="15"/>
      <c r="AR519" s="209"/>
      <c r="AS519" s="210"/>
      <c r="AT519" s="210"/>
      <c r="AU519" s="210"/>
      <c r="AV519" s="210"/>
      <c r="AW519" s="210"/>
      <c r="AX519" s="210"/>
      <c r="AY519" s="49"/>
      <c r="AZ519" s="15"/>
      <c r="BA519" s="15"/>
      <c r="BB519" s="15"/>
      <c r="BC519" s="15"/>
      <c r="BD519" s="42"/>
      <c r="BE519" s="17"/>
      <c r="BF519" s="17"/>
      <c r="BG519" s="15"/>
      <c r="BH519" s="15"/>
    </row>
    <row r="520" ht="12.75" customHeight="1">
      <c r="A520" s="15"/>
      <c r="B520" s="13"/>
      <c r="C520" s="15"/>
      <c r="D520" s="15"/>
      <c r="E520" s="17"/>
      <c r="F520" s="17"/>
      <c r="G520" s="15"/>
      <c r="H520" s="15"/>
      <c r="I520" s="15"/>
      <c r="J520" s="49"/>
      <c r="K520" s="15"/>
      <c r="L520" s="21"/>
      <c r="M520" s="17"/>
      <c r="N520" s="17"/>
      <c r="O520" s="15"/>
      <c r="P520" s="15"/>
      <c r="Q520" s="15"/>
      <c r="R520" s="17"/>
      <c r="S520" s="26"/>
      <c r="T520" s="26"/>
      <c r="U520" s="26"/>
      <c r="V520" s="26"/>
      <c r="W520" s="26"/>
      <c r="X520" s="26"/>
      <c r="Y520" s="15"/>
      <c r="Z520" s="49"/>
      <c r="AA520" s="15"/>
      <c r="AB520" s="15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49"/>
      <c r="AP520" s="15"/>
      <c r="AQ520" s="15"/>
      <c r="AR520" s="209"/>
      <c r="AS520" s="210"/>
      <c r="AT520" s="210"/>
      <c r="AU520" s="210"/>
      <c r="AV520" s="210"/>
      <c r="AW520" s="210"/>
      <c r="AX520" s="210"/>
      <c r="AY520" s="49"/>
      <c r="AZ520" s="15"/>
      <c r="BA520" s="15"/>
      <c r="BB520" s="15"/>
      <c r="BC520" s="15"/>
      <c r="BD520" s="42"/>
      <c r="BE520" s="17"/>
      <c r="BF520" s="17"/>
      <c r="BG520" s="15"/>
      <c r="BH520" s="15"/>
    </row>
    <row r="521" ht="12.75" customHeight="1">
      <c r="A521" s="15"/>
      <c r="B521" s="13"/>
      <c r="C521" s="15"/>
      <c r="D521" s="15"/>
      <c r="E521" s="17"/>
      <c r="F521" s="17"/>
      <c r="G521" s="15"/>
      <c r="H521" s="15"/>
      <c r="I521" s="15"/>
      <c r="J521" s="49"/>
      <c r="K521" s="15"/>
      <c r="L521" s="21"/>
      <c r="M521" s="17"/>
      <c r="N521" s="17"/>
      <c r="O521" s="15"/>
      <c r="P521" s="15"/>
      <c r="Q521" s="15"/>
      <c r="R521" s="17"/>
      <c r="S521" s="26"/>
      <c r="T521" s="26"/>
      <c r="U521" s="26"/>
      <c r="V521" s="26"/>
      <c r="W521" s="26"/>
      <c r="X521" s="26"/>
      <c r="Y521" s="15"/>
      <c r="Z521" s="49"/>
      <c r="AA521" s="15"/>
      <c r="AB521" s="15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49"/>
      <c r="AP521" s="15"/>
      <c r="AQ521" s="15"/>
      <c r="AR521" s="209"/>
      <c r="AS521" s="210"/>
      <c r="AT521" s="210"/>
      <c r="AU521" s="210"/>
      <c r="AV521" s="210"/>
      <c r="AW521" s="210"/>
      <c r="AX521" s="210"/>
      <c r="AY521" s="49"/>
      <c r="AZ521" s="15"/>
      <c r="BA521" s="15"/>
      <c r="BB521" s="15"/>
      <c r="BC521" s="15"/>
      <c r="BD521" s="42"/>
      <c r="BE521" s="17"/>
      <c r="BF521" s="17"/>
      <c r="BG521" s="15"/>
      <c r="BH521" s="15"/>
    </row>
    <row r="522" ht="12.75" customHeight="1">
      <c r="A522" s="15"/>
      <c r="B522" s="13"/>
      <c r="C522" s="15"/>
      <c r="D522" s="15"/>
      <c r="E522" s="17"/>
      <c r="F522" s="17"/>
      <c r="G522" s="15"/>
      <c r="H522" s="15"/>
      <c r="I522" s="15"/>
      <c r="J522" s="49"/>
      <c r="K522" s="15"/>
      <c r="L522" s="21"/>
      <c r="M522" s="17"/>
      <c r="N522" s="17"/>
      <c r="O522" s="15"/>
      <c r="P522" s="15"/>
      <c r="Q522" s="15"/>
      <c r="R522" s="17"/>
      <c r="S522" s="26"/>
      <c r="T522" s="26"/>
      <c r="U522" s="26"/>
      <c r="V522" s="26"/>
      <c r="W522" s="26"/>
      <c r="X522" s="26"/>
      <c r="Y522" s="15"/>
      <c r="Z522" s="49"/>
      <c r="AA522" s="15"/>
      <c r="AB522" s="15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49"/>
      <c r="AP522" s="15"/>
      <c r="AQ522" s="15"/>
      <c r="AR522" s="209"/>
      <c r="AS522" s="210"/>
      <c r="AT522" s="210"/>
      <c r="AU522" s="210"/>
      <c r="AV522" s="210"/>
      <c r="AW522" s="210"/>
      <c r="AX522" s="210"/>
      <c r="AY522" s="49"/>
      <c r="AZ522" s="15"/>
      <c r="BA522" s="15"/>
      <c r="BB522" s="15"/>
      <c r="BC522" s="15"/>
      <c r="BD522" s="42"/>
      <c r="BE522" s="17"/>
      <c r="BF522" s="17"/>
      <c r="BG522" s="15"/>
      <c r="BH522" s="15"/>
    </row>
    <row r="523" ht="12.75" customHeight="1">
      <c r="A523" s="15"/>
      <c r="B523" s="13"/>
      <c r="C523" s="15"/>
      <c r="D523" s="15"/>
      <c r="E523" s="17"/>
      <c r="F523" s="17"/>
      <c r="G523" s="15"/>
      <c r="H523" s="15"/>
      <c r="I523" s="15"/>
      <c r="J523" s="49"/>
      <c r="K523" s="15"/>
      <c r="L523" s="21"/>
      <c r="M523" s="17"/>
      <c r="N523" s="17"/>
      <c r="O523" s="15"/>
      <c r="P523" s="15"/>
      <c r="Q523" s="15"/>
      <c r="R523" s="17"/>
      <c r="S523" s="26"/>
      <c r="T523" s="26"/>
      <c r="U523" s="26"/>
      <c r="V523" s="26"/>
      <c r="W523" s="26"/>
      <c r="X523" s="26"/>
      <c r="Y523" s="15"/>
      <c r="Z523" s="49"/>
      <c r="AA523" s="15"/>
      <c r="AB523" s="15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49"/>
      <c r="AP523" s="15"/>
      <c r="AQ523" s="15"/>
      <c r="AR523" s="209"/>
      <c r="AS523" s="210"/>
      <c r="AT523" s="210"/>
      <c r="AU523" s="210"/>
      <c r="AV523" s="210"/>
      <c r="AW523" s="210"/>
      <c r="AX523" s="210"/>
      <c r="AY523" s="49"/>
      <c r="AZ523" s="15"/>
      <c r="BA523" s="15"/>
      <c r="BB523" s="15"/>
      <c r="BC523" s="15"/>
      <c r="BD523" s="42"/>
      <c r="BE523" s="17"/>
      <c r="BF523" s="17"/>
      <c r="BG523" s="15"/>
      <c r="BH523" s="15"/>
    </row>
    <row r="524" ht="12.75" customHeight="1">
      <c r="A524" s="15"/>
      <c r="B524" s="13"/>
      <c r="C524" s="15"/>
      <c r="D524" s="15"/>
      <c r="E524" s="17"/>
      <c r="F524" s="17"/>
      <c r="G524" s="15"/>
      <c r="H524" s="15"/>
      <c r="I524" s="15"/>
      <c r="J524" s="49"/>
      <c r="K524" s="15"/>
      <c r="L524" s="21"/>
      <c r="M524" s="17"/>
      <c r="N524" s="17"/>
      <c r="O524" s="15"/>
      <c r="P524" s="15"/>
      <c r="Q524" s="15"/>
      <c r="R524" s="17"/>
      <c r="S524" s="26"/>
      <c r="T524" s="26"/>
      <c r="U524" s="26"/>
      <c r="V524" s="26"/>
      <c r="W524" s="26"/>
      <c r="X524" s="26"/>
      <c r="Y524" s="15"/>
      <c r="Z524" s="49"/>
      <c r="AA524" s="15"/>
      <c r="AB524" s="15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49"/>
      <c r="AP524" s="15"/>
      <c r="AQ524" s="15"/>
      <c r="AR524" s="209"/>
      <c r="AS524" s="210"/>
      <c r="AT524" s="210"/>
      <c r="AU524" s="210"/>
      <c r="AV524" s="210"/>
      <c r="AW524" s="210"/>
      <c r="AX524" s="210"/>
      <c r="AY524" s="49"/>
      <c r="AZ524" s="15"/>
      <c r="BA524" s="15"/>
      <c r="BB524" s="15"/>
      <c r="BC524" s="15"/>
      <c r="BD524" s="42"/>
      <c r="BE524" s="17"/>
      <c r="BF524" s="17"/>
      <c r="BG524" s="15"/>
      <c r="BH524" s="15"/>
    </row>
    <row r="525" ht="12.75" customHeight="1">
      <c r="A525" s="15"/>
      <c r="B525" s="13"/>
      <c r="C525" s="15"/>
      <c r="D525" s="15"/>
      <c r="E525" s="17"/>
      <c r="F525" s="17"/>
      <c r="G525" s="15"/>
      <c r="H525" s="15"/>
      <c r="I525" s="15"/>
      <c r="J525" s="49"/>
      <c r="K525" s="15"/>
      <c r="L525" s="21"/>
      <c r="M525" s="17"/>
      <c r="N525" s="17"/>
      <c r="O525" s="15"/>
      <c r="P525" s="15"/>
      <c r="Q525" s="15"/>
      <c r="R525" s="17"/>
      <c r="S525" s="26"/>
      <c r="T525" s="26"/>
      <c r="U525" s="26"/>
      <c r="V525" s="26"/>
      <c r="W525" s="26"/>
      <c r="X525" s="26"/>
      <c r="Y525" s="15"/>
      <c r="Z525" s="49"/>
      <c r="AA525" s="15"/>
      <c r="AB525" s="15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49"/>
      <c r="AP525" s="15"/>
      <c r="AQ525" s="15"/>
      <c r="AR525" s="209"/>
      <c r="AS525" s="210"/>
      <c r="AT525" s="210"/>
      <c r="AU525" s="210"/>
      <c r="AV525" s="210"/>
      <c r="AW525" s="210"/>
      <c r="AX525" s="210"/>
      <c r="AY525" s="49"/>
      <c r="AZ525" s="15"/>
      <c r="BA525" s="15"/>
      <c r="BB525" s="15"/>
      <c r="BC525" s="15"/>
      <c r="BD525" s="42"/>
      <c r="BE525" s="17"/>
      <c r="BF525" s="17"/>
      <c r="BG525" s="15"/>
      <c r="BH525" s="15"/>
    </row>
    <row r="526" ht="12.75" customHeight="1">
      <c r="A526" s="15"/>
      <c r="B526" s="13"/>
      <c r="C526" s="15"/>
      <c r="D526" s="15"/>
      <c r="E526" s="17"/>
      <c r="F526" s="17"/>
      <c r="G526" s="15"/>
      <c r="H526" s="15"/>
      <c r="I526" s="15"/>
      <c r="J526" s="49"/>
      <c r="K526" s="15"/>
      <c r="L526" s="21"/>
      <c r="M526" s="17"/>
      <c r="N526" s="17"/>
      <c r="O526" s="15"/>
      <c r="P526" s="15"/>
      <c r="Q526" s="15"/>
      <c r="R526" s="17"/>
      <c r="S526" s="26"/>
      <c r="T526" s="26"/>
      <c r="U526" s="26"/>
      <c r="V526" s="26"/>
      <c r="W526" s="26"/>
      <c r="X526" s="26"/>
      <c r="Y526" s="15"/>
      <c r="Z526" s="49"/>
      <c r="AA526" s="15"/>
      <c r="AB526" s="15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49"/>
      <c r="AP526" s="15"/>
      <c r="AQ526" s="15"/>
      <c r="AR526" s="209"/>
      <c r="AS526" s="210"/>
      <c r="AT526" s="210"/>
      <c r="AU526" s="210"/>
      <c r="AV526" s="210"/>
      <c r="AW526" s="210"/>
      <c r="AX526" s="210"/>
      <c r="AY526" s="49"/>
      <c r="AZ526" s="15"/>
      <c r="BA526" s="15"/>
      <c r="BB526" s="15"/>
      <c r="BC526" s="15"/>
      <c r="BD526" s="42"/>
      <c r="BE526" s="17"/>
      <c r="BF526" s="17"/>
      <c r="BG526" s="15"/>
      <c r="BH526" s="15"/>
    </row>
    <row r="527" ht="12.75" customHeight="1">
      <c r="A527" s="15"/>
      <c r="B527" s="13"/>
      <c r="C527" s="15"/>
      <c r="D527" s="15"/>
      <c r="E527" s="17"/>
      <c r="F527" s="17"/>
      <c r="G527" s="15"/>
      <c r="H527" s="15"/>
      <c r="I527" s="15"/>
      <c r="J527" s="49"/>
      <c r="K527" s="15"/>
      <c r="L527" s="21"/>
      <c r="M527" s="17"/>
      <c r="N527" s="17"/>
      <c r="O527" s="15"/>
      <c r="P527" s="15"/>
      <c r="Q527" s="15"/>
      <c r="R527" s="17"/>
      <c r="S527" s="26"/>
      <c r="T527" s="26"/>
      <c r="U527" s="26"/>
      <c r="V527" s="26"/>
      <c r="W527" s="26"/>
      <c r="X527" s="26"/>
      <c r="Y527" s="15"/>
      <c r="Z527" s="49"/>
      <c r="AA527" s="15"/>
      <c r="AB527" s="15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49"/>
      <c r="AP527" s="15"/>
      <c r="AQ527" s="15"/>
      <c r="AR527" s="209"/>
      <c r="AS527" s="210"/>
      <c r="AT527" s="210"/>
      <c r="AU527" s="210"/>
      <c r="AV527" s="210"/>
      <c r="AW527" s="210"/>
      <c r="AX527" s="210"/>
      <c r="AY527" s="49"/>
      <c r="AZ527" s="15"/>
      <c r="BA527" s="15"/>
      <c r="BB527" s="15"/>
      <c r="BC527" s="15"/>
      <c r="BD527" s="42"/>
      <c r="BE527" s="17"/>
      <c r="BF527" s="17"/>
      <c r="BG527" s="15"/>
      <c r="BH527" s="15"/>
    </row>
    <row r="528" ht="12.75" customHeight="1">
      <c r="A528" s="15"/>
      <c r="B528" s="13"/>
      <c r="C528" s="15"/>
      <c r="D528" s="15"/>
      <c r="E528" s="17"/>
      <c r="F528" s="17"/>
      <c r="G528" s="15"/>
      <c r="H528" s="15"/>
      <c r="I528" s="15"/>
      <c r="J528" s="49"/>
      <c r="K528" s="15"/>
      <c r="L528" s="21"/>
      <c r="M528" s="17"/>
      <c r="N528" s="17"/>
      <c r="O528" s="15"/>
      <c r="P528" s="15"/>
      <c r="Q528" s="15"/>
      <c r="R528" s="17"/>
      <c r="S528" s="26"/>
      <c r="T528" s="26"/>
      <c r="U528" s="26"/>
      <c r="V528" s="26"/>
      <c r="W528" s="26"/>
      <c r="X528" s="26"/>
      <c r="Y528" s="15"/>
      <c r="Z528" s="49"/>
      <c r="AA528" s="15"/>
      <c r="AB528" s="15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49"/>
      <c r="AP528" s="15"/>
      <c r="AQ528" s="15"/>
      <c r="AR528" s="209"/>
      <c r="AS528" s="210"/>
      <c r="AT528" s="210"/>
      <c r="AU528" s="210"/>
      <c r="AV528" s="210"/>
      <c r="AW528" s="210"/>
      <c r="AX528" s="210"/>
      <c r="AY528" s="49"/>
      <c r="AZ528" s="15"/>
      <c r="BA528" s="15"/>
      <c r="BB528" s="15"/>
      <c r="BC528" s="15"/>
      <c r="BD528" s="42"/>
      <c r="BE528" s="17"/>
      <c r="BF528" s="17"/>
      <c r="BG528" s="15"/>
      <c r="BH528" s="15"/>
    </row>
    <row r="529" ht="12.75" customHeight="1">
      <c r="A529" s="15"/>
      <c r="B529" s="13"/>
      <c r="C529" s="15"/>
      <c r="D529" s="15"/>
      <c r="E529" s="17"/>
      <c r="F529" s="17"/>
      <c r="G529" s="15"/>
      <c r="H529" s="15"/>
      <c r="I529" s="15"/>
      <c r="J529" s="49"/>
      <c r="K529" s="15"/>
      <c r="L529" s="21"/>
      <c r="M529" s="17"/>
      <c r="N529" s="17"/>
      <c r="O529" s="15"/>
      <c r="P529" s="15"/>
      <c r="Q529" s="15"/>
      <c r="R529" s="17"/>
      <c r="S529" s="26"/>
      <c r="T529" s="26"/>
      <c r="U529" s="26"/>
      <c r="V529" s="26"/>
      <c r="W529" s="26"/>
      <c r="X529" s="26"/>
      <c r="Y529" s="15"/>
      <c r="Z529" s="49"/>
      <c r="AA529" s="15"/>
      <c r="AB529" s="15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49"/>
      <c r="AP529" s="15"/>
      <c r="AQ529" s="15"/>
      <c r="AR529" s="209"/>
      <c r="AS529" s="210"/>
      <c r="AT529" s="210"/>
      <c r="AU529" s="210"/>
      <c r="AV529" s="210"/>
      <c r="AW529" s="210"/>
      <c r="AX529" s="210"/>
      <c r="AY529" s="49"/>
      <c r="AZ529" s="15"/>
      <c r="BA529" s="15"/>
      <c r="BB529" s="15"/>
      <c r="BC529" s="15"/>
      <c r="BD529" s="42"/>
      <c r="BE529" s="17"/>
      <c r="BF529" s="17"/>
      <c r="BG529" s="15"/>
      <c r="BH529" s="15"/>
    </row>
    <row r="530" ht="12.75" customHeight="1">
      <c r="A530" s="15"/>
      <c r="B530" s="13"/>
      <c r="C530" s="15"/>
      <c r="D530" s="15"/>
      <c r="E530" s="17"/>
      <c r="F530" s="17"/>
      <c r="G530" s="15"/>
      <c r="H530" s="15"/>
      <c r="I530" s="15"/>
      <c r="J530" s="49"/>
      <c r="K530" s="15"/>
      <c r="L530" s="21"/>
      <c r="M530" s="17"/>
      <c r="N530" s="17"/>
      <c r="O530" s="15"/>
      <c r="P530" s="15"/>
      <c r="Q530" s="15"/>
      <c r="R530" s="17"/>
      <c r="S530" s="26"/>
      <c r="T530" s="26"/>
      <c r="U530" s="26"/>
      <c r="V530" s="26"/>
      <c r="W530" s="26"/>
      <c r="X530" s="26"/>
      <c r="Y530" s="15"/>
      <c r="Z530" s="49"/>
      <c r="AA530" s="15"/>
      <c r="AB530" s="15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49"/>
      <c r="AP530" s="15"/>
      <c r="AQ530" s="15"/>
      <c r="AR530" s="209"/>
      <c r="AS530" s="210"/>
      <c r="AT530" s="210"/>
      <c r="AU530" s="210"/>
      <c r="AV530" s="210"/>
      <c r="AW530" s="210"/>
      <c r="AX530" s="210"/>
      <c r="AY530" s="49"/>
      <c r="AZ530" s="15"/>
      <c r="BA530" s="15"/>
      <c r="BB530" s="15"/>
      <c r="BC530" s="15"/>
      <c r="BD530" s="42"/>
      <c r="BE530" s="17"/>
      <c r="BF530" s="17"/>
      <c r="BG530" s="15"/>
      <c r="BH530" s="15"/>
    </row>
    <row r="531" ht="12.75" customHeight="1">
      <c r="A531" s="15"/>
      <c r="B531" s="13"/>
      <c r="C531" s="15"/>
      <c r="D531" s="15"/>
      <c r="E531" s="17"/>
      <c r="F531" s="17"/>
      <c r="G531" s="15"/>
      <c r="H531" s="15"/>
      <c r="I531" s="15"/>
      <c r="J531" s="49"/>
      <c r="K531" s="15"/>
      <c r="L531" s="21"/>
      <c r="M531" s="17"/>
      <c r="N531" s="17"/>
      <c r="O531" s="15"/>
      <c r="P531" s="15"/>
      <c r="Q531" s="15"/>
      <c r="R531" s="17"/>
      <c r="S531" s="26"/>
      <c r="T531" s="26"/>
      <c r="U531" s="26"/>
      <c r="V531" s="26"/>
      <c r="W531" s="26"/>
      <c r="X531" s="26"/>
      <c r="Y531" s="15"/>
      <c r="Z531" s="49"/>
      <c r="AA531" s="15"/>
      <c r="AB531" s="15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49"/>
      <c r="AP531" s="15"/>
      <c r="AQ531" s="15"/>
      <c r="AR531" s="209"/>
      <c r="AS531" s="210"/>
      <c r="AT531" s="210"/>
      <c r="AU531" s="210"/>
      <c r="AV531" s="210"/>
      <c r="AW531" s="210"/>
      <c r="AX531" s="210"/>
      <c r="AY531" s="49"/>
      <c r="AZ531" s="15"/>
      <c r="BA531" s="15"/>
      <c r="BB531" s="15"/>
      <c r="BC531" s="15"/>
      <c r="BD531" s="42"/>
      <c r="BE531" s="17"/>
      <c r="BF531" s="17"/>
      <c r="BG531" s="15"/>
      <c r="BH531" s="15"/>
    </row>
    <row r="532" ht="12.75" customHeight="1">
      <c r="A532" s="15"/>
      <c r="B532" s="13"/>
      <c r="C532" s="15"/>
      <c r="D532" s="15"/>
      <c r="E532" s="17"/>
      <c r="F532" s="17"/>
      <c r="G532" s="15"/>
      <c r="H532" s="15"/>
      <c r="I532" s="15"/>
      <c r="J532" s="49"/>
      <c r="K532" s="15"/>
      <c r="L532" s="21"/>
      <c r="M532" s="17"/>
      <c r="N532" s="17"/>
      <c r="O532" s="15"/>
      <c r="P532" s="15"/>
      <c r="Q532" s="15"/>
      <c r="R532" s="17"/>
      <c r="S532" s="26"/>
      <c r="T532" s="26"/>
      <c r="U532" s="26"/>
      <c r="V532" s="26"/>
      <c r="W532" s="26"/>
      <c r="X532" s="26"/>
      <c r="Y532" s="15"/>
      <c r="Z532" s="49"/>
      <c r="AA532" s="15"/>
      <c r="AB532" s="15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49"/>
      <c r="AP532" s="15"/>
      <c r="AQ532" s="15"/>
      <c r="AR532" s="209"/>
      <c r="AS532" s="210"/>
      <c r="AT532" s="210"/>
      <c r="AU532" s="210"/>
      <c r="AV532" s="210"/>
      <c r="AW532" s="210"/>
      <c r="AX532" s="210"/>
      <c r="AY532" s="49"/>
      <c r="AZ532" s="15"/>
      <c r="BA532" s="15"/>
      <c r="BB532" s="15"/>
      <c r="BC532" s="15"/>
      <c r="BD532" s="42"/>
      <c r="BE532" s="17"/>
      <c r="BF532" s="17"/>
      <c r="BG532" s="15"/>
      <c r="BH532" s="15"/>
    </row>
    <row r="533" ht="12.75" customHeight="1">
      <c r="A533" s="15"/>
      <c r="B533" s="13"/>
      <c r="C533" s="15"/>
      <c r="D533" s="15"/>
      <c r="E533" s="17"/>
      <c r="F533" s="17"/>
      <c r="G533" s="15"/>
      <c r="H533" s="15"/>
      <c r="I533" s="15"/>
      <c r="J533" s="49"/>
      <c r="K533" s="15"/>
      <c r="L533" s="21"/>
      <c r="M533" s="17"/>
      <c r="N533" s="17"/>
      <c r="O533" s="15"/>
      <c r="P533" s="15"/>
      <c r="Q533" s="15"/>
      <c r="R533" s="17"/>
      <c r="S533" s="26"/>
      <c r="T533" s="26"/>
      <c r="U533" s="26"/>
      <c r="V533" s="26"/>
      <c r="W533" s="26"/>
      <c r="X533" s="26"/>
      <c r="Y533" s="15"/>
      <c r="Z533" s="49"/>
      <c r="AA533" s="15"/>
      <c r="AB533" s="15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49"/>
      <c r="AP533" s="15"/>
      <c r="AQ533" s="15"/>
      <c r="AR533" s="209"/>
      <c r="AS533" s="210"/>
      <c r="AT533" s="210"/>
      <c r="AU533" s="210"/>
      <c r="AV533" s="210"/>
      <c r="AW533" s="210"/>
      <c r="AX533" s="210"/>
      <c r="AY533" s="49"/>
      <c r="AZ533" s="15"/>
      <c r="BA533" s="15"/>
      <c r="BB533" s="15"/>
      <c r="BC533" s="15"/>
      <c r="BD533" s="42"/>
      <c r="BE533" s="17"/>
      <c r="BF533" s="17"/>
      <c r="BG533" s="15"/>
      <c r="BH533" s="15"/>
    </row>
    <row r="534" ht="12.75" customHeight="1">
      <c r="A534" s="15"/>
      <c r="B534" s="13"/>
      <c r="C534" s="15"/>
      <c r="D534" s="15"/>
      <c r="E534" s="17"/>
      <c r="F534" s="17"/>
      <c r="G534" s="15"/>
      <c r="H534" s="15"/>
      <c r="I534" s="15"/>
      <c r="J534" s="49"/>
      <c r="K534" s="15"/>
      <c r="L534" s="21"/>
      <c r="M534" s="17"/>
      <c r="N534" s="17"/>
      <c r="O534" s="15"/>
      <c r="P534" s="15"/>
      <c r="Q534" s="15"/>
      <c r="R534" s="17"/>
      <c r="S534" s="26"/>
      <c r="T534" s="26"/>
      <c r="U534" s="26"/>
      <c r="V534" s="26"/>
      <c r="W534" s="26"/>
      <c r="X534" s="26"/>
      <c r="Y534" s="15"/>
      <c r="Z534" s="49"/>
      <c r="AA534" s="15"/>
      <c r="AB534" s="15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49"/>
      <c r="AP534" s="15"/>
      <c r="AQ534" s="15"/>
      <c r="AR534" s="209"/>
      <c r="AS534" s="210"/>
      <c r="AT534" s="210"/>
      <c r="AU534" s="210"/>
      <c r="AV534" s="210"/>
      <c r="AW534" s="210"/>
      <c r="AX534" s="210"/>
      <c r="AY534" s="49"/>
      <c r="AZ534" s="15"/>
      <c r="BA534" s="15"/>
      <c r="BB534" s="15"/>
      <c r="BC534" s="15"/>
      <c r="BD534" s="42"/>
      <c r="BE534" s="17"/>
      <c r="BF534" s="17"/>
      <c r="BG534" s="15"/>
      <c r="BH534" s="15"/>
    </row>
    <row r="535" ht="12.75" customHeight="1">
      <c r="A535" s="15"/>
      <c r="B535" s="13"/>
      <c r="C535" s="15"/>
      <c r="D535" s="15"/>
      <c r="E535" s="17"/>
      <c r="F535" s="17"/>
      <c r="G535" s="15"/>
      <c r="H535" s="15"/>
      <c r="I535" s="15"/>
      <c r="J535" s="49"/>
      <c r="K535" s="15"/>
      <c r="L535" s="21"/>
      <c r="M535" s="17"/>
      <c r="N535" s="17"/>
      <c r="O535" s="15"/>
      <c r="P535" s="15"/>
      <c r="Q535" s="15"/>
      <c r="R535" s="17"/>
      <c r="S535" s="26"/>
      <c r="T535" s="26"/>
      <c r="U535" s="26"/>
      <c r="V535" s="26"/>
      <c r="W535" s="26"/>
      <c r="X535" s="26"/>
      <c r="Y535" s="15"/>
      <c r="Z535" s="49"/>
      <c r="AA535" s="15"/>
      <c r="AB535" s="15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49"/>
      <c r="AP535" s="15"/>
      <c r="AQ535" s="15"/>
      <c r="AR535" s="209"/>
      <c r="AS535" s="210"/>
      <c r="AT535" s="210"/>
      <c r="AU535" s="210"/>
      <c r="AV535" s="210"/>
      <c r="AW535" s="210"/>
      <c r="AX535" s="210"/>
      <c r="AY535" s="49"/>
      <c r="AZ535" s="15"/>
      <c r="BA535" s="15"/>
      <c r="BB535" s="15"/>
      <c r="BC535" s="15"/>
      <c r="BD535" s="42"/>
      <c r="BE535" s="17"/>
      <c r="BF535" s="17"/>
      <c r="BG535" s="15"/>
      <c r="BH535" s="15"/>
    </row>
    <row r="536" ht="12.75" customHeight="1">
      <c r="A536" s="15"/>
      <c r="B536" s="13"/>
      <c r="C536" s="15"/>
      <c r="D536" s="15"/>
      <c r="E536" s="17"/>
      <c r="F536" s="17"/>
      <c r="G536" s="15"/>
      <c r="H536" s="15"/>
      <c r="I536" s="15"/>
      <c r="J536" s="49"/>
      <c r="K536" s="15"/>
      <c r="L536" s="21"/>
      <c r="M536" s="17"/>
      <c r="N536" s="17"/>
      <c r="O536" s="15"/>
      <c r="P536" s="15"/>
      <c r="Q536" s="15"/>
      <c r="R536" s="17"/>
      <c r="S536" s="26"/>
      <c r="T536" s="26"/>
      <c r="U536" s="26"/>
      <c r="V536" s="26"/>
      <c r="W536" s="26"/>
      <c r="X536" s="26"/>
      <c r="Y536" s="15"/>
      <c r="Z536" s="49"/>
      <c r="AA536" s="15"/>
      <c r="AB536" s="15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49"/>
      <c r="AP536" s="15"/>
      <c r="AQ536" s="15"/>
      <c r="AR536" s="209"/>
      <c r="AS536" s="210"/>
      <c r="AT536" s="210"/>
      <c r="AU536" s="210"/>
      <c r="AV536" s="210"/>
      <c r="AW536" s="210"/>
      <c r="AX536" s="210"/>
      <c r="AY536" s="49"/>
      <c r="AZ536" s="15"/>
      <c r="BA536" s="15"/>
      <c r="BB536" s="15"/>
      <c r="BC536" s="15"/>
      <c r="BD536" s="42"/>
      <c r="BE536" s="17"/>
      <c r="BF536" s="17"/>
      <c r="BG536" s="15"/>
      <c r="BH536" s="15"/>
    </row>
    <row r="537" ht="12.75" customHeight="1">
      <c r="A537" s="15"/>
      <c r="B537" s="13"/>
      <c r="C537" s="15"/>
      <c r="D537" s="15"/>
      <c r="E537" s="17"/>
      <c r="F537" s="17"/>
      <c r="G537" s="15"/>
      <c r="H537" s="15"/>
      <c r="I537" s="15"/>
      <c r="J537" s="49"/>
      <c r="K537" s="15"/>
      <c r="L537" s="21"/>
      <c r="M537" s="17"/>
      <c r="N537" s="17"/>
      <c r="O537" s="15"/>
      <c r="P537" s="15"/>
      <c r="Q537" s="15"/>
      <c r="R537" s="17"/>
      <c r="S537" s="26"/>
      <c r="T537" s="26"/>
      <c r="U537" s="26"/>
      <c r="V537" s="26"/>
      <c r="W537" s="26"/>
      <c r="X537" s="26"/>
      <c r="Y537" s="15"/>
      <c r="Z537" s="49"/>
      <c r="AA537" s="15"/>
      <c r="AB537" s="15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49"/>
      <c r="AP537" s="15"/>
      <c r="AQ537" s="15"/>
      <c r="AR537" s="209"/>
      <c r="AS537" s="210"/>
      <c r="AT537" s="210"/>
      <c r="AU537" s="210"/>
      <c r="AV537" s="210"/>
      <c r="AW537" s="210"/>
      <c r="AX537" s="210"/>
      <c r="AY537" s="49"/>
      <c r="AZ537" s="15"/>
      <c r="BA537" s="15"/>
      <c r="BB537" s="15"/>
      <c r="BC537" s="15"/>
      <c r="BD537" s="42"/>
      <c r="BE537" s="17"/>
      <c r="BF537" s="17"/>
      <c r="BG537" s="15"/>
      <c r="BH537" s="15"/>
    </row>
    <row r="538" ht="12.75" customHeight="1">
      <c r="A538" s="15"/>
      <c r="B538" s="13"/>
      <c r="C538" s="15"/>
      <c r="D538" s="15"/>
      <c r="E538" s="17"/>
      <c r="F538" s="17"/>
      <c r="G538" s="15"/>
      <c r="H538" s="15"/>
      <c r="I538" s="15"/>
      <c r="J538" s="49"/>
      <c r="K538" s="15"/>
      <c r="L538" s="21"/>
      <c r="M538" s="17"/>
      <c r="N538" s="17"/>
      <c r="O538" s="15"/>
      <c r="P538" s="15"/>
      <c r="Q538" s="15"/>
      <c r="R538" s="17"/>
      <c r="S538" s="26"/>
      <c r="T538" s="26"/>
      <c r="U538" s="26"/>
      <c r="V538" s="26"/>
      <c r="W538" s="26"/>
      <c r="X538" s="26"/>
      <c r="Y538" s="15"/>
      <c r="Z538" s="49"/>
      <c r="AA538" s="15"/>
      <c r="AB538" s="15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49"/>
      <c r="AP538" s="15"/>
      <c r="AQ538" s="15"/>
      <c r="AR538" s="209"/>
      <c r="AS538" s="210"/>
      <c r="AT538" s="210"/>
      <c r="AU538" s="210"/>
      <c r="AV538" s="210"/>
      <c r="AW538" s="210"/>
      <c r="AX538" s="210"/>
      <c r="AY538" s="49"/>
      <c r="AZ538" s="15"/>
      <c r="BA538" s="15"/>
      <c r="BB538" s="15"/>
      <c r="BC538" s="15"/>
      <c r="BD538" s="42"/>
      <c r="BE538" s="17"/>
      <c r="BF538" s="17"/>
      <c r="BG538" s="15"/>
      <c r="BH538" s="15"/>
    </row>
    <row r="539" ht="12.75" customHeight="1">
      <c r="A539" s="15"/>
      <c r="B539" s="13"/>
      <c r="C539" s="15"/>
      <c r="D539" s="15"/>
      <c r="E539" s="17"/>
      <c r="F539" s="17"/>
      <c r="G539" s="15"/>
      <c r="H539" s="15"/>
      <c r="I539" s="15"/>
      <c r="J539" s="49"/>
      <c r="K539" s="15"/>
      <c r="L539" s="21"/>
      <c r="M539" s="17"/>
      <c r="N539" s="17"/>
      <c r="O539" s="15"/>
      <c r="P539" s="15"/>
      <c r="Q539" s="15"/>
      <c r="R539" s="17"/>
      <c r="S539" s="26"/>
      <c r="T539" s="26"/>
      <c r="U539" s="26"/>
      <c r="V539" s="26"/>
      <c r="W539" s="26"/>
      <c r="X539" s="26"/>
      <c r="Y539" s="15"/>
      <c r="Z539" s="49"/>
      <c r="AA539" s="15"/>
      <c r="AB539" s="15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49"/>
      <c r="AP539" s="15"/>
      <c r="AQ539" s="15"/>
      <c r="AR539" s="209"/>
      <c r="AS539" s="210"/>
      <c r="AT539" s="210"/>
      <c r="AU539" s="210"/>
      <c r="AV539" s="210"/>
      <c r="AW539" s="210"/>
      <c r="AX539" s="210"/>
      <c r="AY539" s="49"/>
      <c r="AZ539" s="15"/>
      <c r="BA539" s="15"/>
      <c r="BB539" s="15"/>
      <c r="BC539" s="15"/>
      <c r="BD539" s="42"/>
      <c r="BE539" s="17"/>
      <c r="BF539" s="17"/>
      <c r="BG539" s="15"/>
      <c r="BH539" s="15"/>
    </row>
    <row r="540" ht="12.75" customHeight="1">
      <c r="A540" s="15"/>
      <c r="B540" s="13"/>
      <c r="C540" s="15"/>
      <c r="D540" s="15"/>
      <c r="E540" s="17"/>
      <c r="F540" s="17"/>
      <c r="G540" s="15"/>
      <c r="H540" s="15"/>
      <c r="I540" s="15"/>
      <c r="J540" s="49"/>
      <c r="K540" s="15"/>
      <c r="L540" s="21"/>
      <c r="M540" s="17"/>
      <c r="N540" s="17"/>
      <c r="O540" s="15"/>
      <c r="P540" s="15"/>
      <c r="Q540" s="15"/>
      <c r="R540" s="17"/>
      <c r="S540" s="26"/>
      <c r="T540" s="26"/>
      <c r="U540" s="26"/>
      <c r="V540" s="26"/>
      <c r="W540" s="26"/>
      <c r="X540" s="26"/>
      <c r="Y540" s="15"/>
      <c r="Z540" s="49"/>
      <c r="AA540" s="15"/>
      <c r="AB540" s="15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49"/>
      <c r="AP540" s="15"/>
      <c r="AQ540" s="15"/>
      <c r="AR540" s="209"/>
      <c r="AS540" s="210"/>
      <c r="AT540" s="210"/>
      <c r="AU540" s="210"/>
      <c r="AV540" s="210"/>
      <c r="AW540" s="210"/>
      <c r="AX540" s="210"/>
      <c r="AY540" s="49"/>
      <c r="AZ540" s="15"/>
      <c r="BA540" s="15"/>
      <c r="BB540" s="15"/>
      <c r="BC540" s="15"/>
      <c r="BD540" s="42"/>
      <c r="BE540" s="17"/>
      <c r="BF540" s="17"/>
      <c r="BG540" s="15"/>
      <c r="BH540" s="15"/>
    </row>
    <row r="541" ht="12.75" customHeight="1">
      <c r="A541" s="15"/>
      <c r="B541" s="13"/>
      <c r="C541" s="15"/>
      <c r="D541" s="15"/>
      <c r="E541" s="17"/>
      <c r="F541" s="17"/>
      <c r="G541" s="15"/>
      <c r="H541" s="15"/>
      <c r="I541" s="15"/>
      <c r="J541" s="49"/>
      <c r="K541" s="15"/>
      <c r="L541" s="21"/>
      <c r="M541" s="17"/>
      <c r="N541" s="17"/>
      <c r="O541" s="15"/>
      <c r="P541" s="15"/>
      <c r="Q541" s="15"/>
      <c r="R541" s="17"/>
      <c r="S541" s="26"/>
      <c r="T541" s="26"/>
      <c r="U541" s="26"/>
      <c r="V541" s="26"/>
      <c r="W541" s="26"/>
      <c r="X541" s="26"/>
      <c r="Y541" s="15"/>
      <c r="Z541" s="49"/>
      <c r="AA541" s="15"/>
      <c r="AB541" s="15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49"/>
      <c r="AP541" s="15"/>
      <c r="AQ541" s="15"/>
      <c r="AR541" s="209"/>
      <c r="AS541" s="210"/>
      <c r="AT541" s="210"/>
      <c r="AU541" s="210"/>
      <c r="AV541" s="210"/>
      <c r="AW541" s="210"/>
      <c r="AX541" s="210"/>
      <c r="AY541" s="49"/>
      <c r="AZ541" s="15"/>
      <c r="BA541" s="15"/>
      <c r="BB541" s="15"/>
      <c r="BC541" s="15"/>
      <c r="BD541" s="42"/>
      <c r="BE541" s="17"/>
      <c r="BF541" s="17"/>
      <c r="BG541" s="15"/>
      <c r="BH541" s="15"/>
    </row>
    <row r="542" ht="12.75" customHeight="1">
      <c r="A542" s="15"/>
      <c r="B542" s="13"/>
      <c r="C542" s="15"/>
      <c r="D542" s="15"/>
      <c r="E542" s="17"/>
      <c r="F542" s="17"/>
      <c r="G542" s="15"/>
      <c r="H542" s="15"/>
      <c r="I542" s="15"/>
      <c r="J542" s="49"/>
      <c r="K542" s="15"/>
      <c r="L542" s="21"/>
      <c r="M542" s="17"/>
      <c r="N542" s="17"/>
      <c r="O542" s="15"/>
      <c r="P542" s="15"/>
      <c r="Q542" s="15"/>
      <c r="R542" s="17"/>
      <c r="S542" s="26"/>
      <c r="T542" s="26"/>
      <c r="U542" s="26"/>
      <c r="V542" s="26"/>
      <c r="W542" s="26"/>
      <c r="X542" s="26"/>
      <c r="Y542" s="15"/>
      <c r="Z542" s="49"/>
      <c r="AA542" s="15"/>
      <c r="AB542" s="15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49"/>
      <c r="AP542" s="15"/>
      <c r="AQ542" s="15"/>
      <c r="AR542" s="209"/>
      <c r="AS542" s="210"/>
      <c r="AT542" s="210"/>
      <c r="AU542" s="210"/>
      <c r="AV542" s="210"/>
      <c r="AW542" s="210"/>
      <c r="AX542" s="210"/>
      <c r="AY542" s="49"/>
      <c r="AZ542" s="15"/>
      <c r="BA542" s="15"/>
      <c r="BB542" s="15"/>
      <c r="BC542" s="15"/>
      <c r="BD542" s="42"/>
      <c r="BE542" s="17"/>
      <c r="BF542" s="17"/>
      <c r="BG542" s="15"/>
      <c r="BH542" s="15"/>
    </row>
    <row r="543" ht="12.75" customHeight="1">
      <c r="A543" s="15"/>
      <c r="B543" s="13"/>
      <c r="C543" s="15"/>
      <c r="D543" s="15"/>
      <c r="E543" s="17"/>
      <c r="F543" s="17"/>
      <c r="G543" s="15"/>
      <c r="H543" s="15"/>
      <c r="I543" s="15"/>
      <c r="J543" s="49"/>
      <c r="K543" s="15"/>
      <c r="L543" s="21"/>
      <c r="M543" s="17"/>
      <c r="N543" s="17"/>
      <c r="O543" s="15"/>
      <c r="P543" s="15"/>
      <c r="Q543" s="15"/>
      <c r="R543" s="17"/>
      <c r="S543" s="26"/>
      <c r="T543" s="26"/>
      <c r="U543" s="26"/>
      <c r="V543" s="26"/>
      <c r="W543" s="26"/>
      <c r="X543" s="26"/>
      <c r="Y543" s="15"/>
      <c r="Z543" s="49"/>
      <c r="AA543" s="15"/>
      <c r="AB543" s="15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49"/>
      <c r="AP543" s="15"/>
      <c r="AQ543" s="15"/>
      <c r="AR543" s="209"/>
      <c r="AS543" s="210"/>
      <c r="AT543" s="210"/>
      <c r="AU543" s="210"/>
      <c r="AV543" s="210"/>
      <c r="AW543" s="210"/>
      <c r="AX543" s="210"/>
      <c r="AY543" s="49"/>
      <c r="AZ543" s="15"/>
      <c r="BA543" s="15"/>
      <c r="BB543" s="15"/>
      <c r="BC543" s="15"/>
      <c r="BD543" s="42"/>
      <c r="BE543" s="17"/>
      <c r="BF543" s="17"/>
      <c r="BG543" s="15"/>
      <c r="BH543" s="15"/>
    </row>
    <row r="544" ht="12.75" customHeight="1">
      <c r="A544" s="15"/>
      <c r="B544" s="13"/>
      <c r="C544" s="15"/>
      <c r="D544" s="15"/>
      <c r="E544" s="17"/>
      <c r="F544" s="17"/>
      <c r="G544" s="15"/>
      <c r="H544" s="15"/>
      <c r="I544" s="15"/>
      <c r="J544" s="49"/>
      <c r="K544" s="15"/>
      <c r="L544" s="21"/>
      <c r="M544" s="17"/>
      <c r="N544" s="17"/>
      <c r="O544" s="15"/>
      <c r="P544" s="15"/>
      <c r="Q544" s="15"/>
      <c r="R544" s="17"/>
      <c r="S544" s="26"/>
      <c r="T544" s="26"/>
      <c r="U544" s="26"/>
      <c r="V544" s="26"/>
      <c r="W544" s="26"/>
      <c r="X544" s="26"/>
      <c r="Y544" s="15"/>
      <c r="Z544" s="49"/>
      <c r="AA544" s="15"/>
      <c r="AB544" s="15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49"/>
      <c r="AP544" s="15"/>
      <c r="AQ544" s="15"/>
      <c r="AR544" s="209"/>
      <c r="AS544" s="210"/>
      <c r="AT544" s="210"/>
      <c r="AU544" s="210"/>
      <c r="AV544" s="210"/>
      <c r="AW544" s="210"/>
      <c r="AX544" s="210"/>
      <c r="AY544" s="49"/>
      <c r="AZ544" s="15"/>
      <c r="BA544" s="15"/>
      <c r="BB544" s="15"/>
      <c r="BC544" s="15"/>
      <c r="BD544" s="42"/>
      <c r="BE544" s="17"/>
      <c r="BF544" s="17"/>
      <c r="BG544" s="15"/>
      <c r="BH544" s="15"/>
    </row>
    <row r="545" ht="12.75" customHeight="1">
      <c r="A545" s="15"/>
      <c r="B545" s="13"/>
      <c r="C545" s="15"/>
      <c r="D545" s="15"/>
      <c r="E545" s="17"/>
      <c r="F545" s="17"/>
      <c r="G545" s="15"/>
      <c r="H545" s="15"/>
      <c r="I545" s="15"/>
      <c r="J545" s="49"/>
      <c r="K545" s="15"/>
      <c r="L545" s="21"/>
      <c r="M545" s="17"/>
      <c r="N545" s="17"/>
      <c r="O545" s="15"/>
      <c r="P545" s="15"/>
      <c r="Q545" s="15"/>
      <c r="R545" s="17"/>
      <c r="S545" s="26"/>
      <c r="T545" s="26"/>
      <c r="U545" s="26"/>
      <c r="V545" s="26"/>
      <c r="W545" s="26"/>
      <c r="X545" s="26"/>
      <c r="Y545" s="15"/>
      <c r="Z545" s="49"/>
      <c r="AA545" s="15"/>
      <c r="AB545" s="15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49"/>
      <c r="AP545" s="15"/>
      <c r="AQ545" s="15"/>
      <c r="AR545" s="209"/>
      <c r="AS545" s="210"/>
      <c r="AT545" s="210"/>
      <c r="AU545" s="210"/>
      <c r="AV545" s="210"/>
      <c r="AW545" s="210"/>
      <c r="AX545" s="210"/>
      <c r="AY545" s="49"/>
      <c r="AZ545" s="15"/>
      <c r="BA545" s="15"/>
      <c r="BB545" s="15"/>
      <c r="BC545" s="15"/>
      <c r="BD545" s="42"/>
      <c r="BE545" s="17"/>
      <c r="BF545" s="17"/>
      <c r="BG545" s="15"/>
      <c r="BH545" s="15"/>
    </row>
    <row r="546" ht="12.75" customHeight="1">
      <c r="A546" s="15"/>
      <c r="B546" s="13"/>
      <c r="C546" s="15"/>
      <c r="D546" s="15"/>
      <c r="E546" s="17"/>
      <c r="F546" s="17"/>
      <c r="G546" s="15"/>
      <c r="H546" s="15"/>
      <c r="I546" s="15"/>
      <c r="J546" s="49"/>
      <c r="K546" s="15"/>
      <c r="L546" s="21"/>
      <c r="M546" s="17"/>
      <c r="N546" s="17"/>
      <c r="O546" s="15"/>
      <c r="P546" s="15"/>
      <c r="Q546" s="15"/>
      <c r="R546" s="17"/>
      <c r="S546" s="26"/>
      <c r="T546" s="26"/>
      <c r="U546" s="26"/>
      <c r="V546" s="26"/>
      <c r="W546" s="26"/>
      <c r="X546" s="26"/>
      <c r="Y546" s="15"/>
      <c r="Z546" s="49"/>
      <c r="AA546" s="15"/>
      <c r="AB546" s="15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49"/>
      <c r="AP546" s="15"/>
      <c r="AQ546" s="15"/>
      <c r="AR546" s="209"/>
      <c r="AS546" s="210"/>
      <c r="AT546" s="210"/>
      <c r="AU546" s="210"/>
      <c r="AV546" s="210"/>
      <c r="AW546" s="210"/>
      <c r="AX546" s="210"/>
      <c r="AY546" s="49"/>
      <c r="AZ546" s="15"/>
      <c r="BA546" s="15"/>
      <c r="BB546" s="15"/>
      <c r="BC546" s="15"/>
      <c r="BD546" s="42"/>
      <c r="BE546" s="17"/>
      <c r="BF546" s="17"/>
      <c r="BG546" s="15"/>
      <c r="BH546" s="15"/>
    </row>
    <row r="547" ht="12.75" customHeight="1">
      <c r="A547" s="15"/>
      <c r="B547" s="13"/>
      <c r="C547" s="15"/>
      <c r="D547" s="15"/>
      <c r="E547" s="17"/>
      <c r="F547" s="17"/>
      <c r="G547" s="15"/>
      <c r="H547" s="15"/>
      <c r="I547" s="15"/>
      <c r="J547" s="49"/>
      <c r="K547" s="15"/>
      <c r="L547" s="21"/>
      <c r="M547" s="17"/>
      <c r="N547" s="17"/>
      <c r="O547" s="15"/>
      <c r="P547" s="15"/>
      <c r="Q547" s="15"/>
      <c r="R547" s="17"/>
      <c r="S547" s="26"/>
      <c r="T547" s="26"/>
      <c r="U547" s="26"/>
      <c r="V547" s="26"/>
      <c r="W547" s="26"/>
      <c r="X547" s="26"/>
      <c r="Y547" s="15"/>
      <c r="Z547" s="49"/>
      <c r="AA547" s="15"/>
      <c r="AB547" s="15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49"/>
      <c r="AP547" s="15"/>
      <c r="AQ547" s="15"/>
      <c r="AR547" s="209"/>
      <c r="AS547" s="210"/>
      <c r="AT547" s="210"/>
      <c r="AU547" s="210"/>
      <c r="AV547" s="210"/>
      <c r="AW547" s="210"/>
      <c r="AX547" s="210"/>
      <c r="AY547" s="49"/>
      <c r="AZ547" s="15"/>
      <c r="BA547" s="15"/>
      <c r="BB547" s="15"/>
      <c r="BC547" s="15"/>
      <c r="BD547" s="42"/>
      <c r="BE547" s="17"/>
      <c r="BF547" s="17"/>
      <c r="BG547" s="15"/>
      <c r="BH547" s="15"/>
    </row>
    <row r="548" ht="12.75" customHeight="1">
      <c r="A548" s="15"/>
      <c r="B548" s="13"/>
      <c r="C548" s="15"/>
      <c r="D548" s="15"/>
      <c r="E548" s="17"/>
      <c r="F548" s="17"/>
      <c r="G548" s="15"/>
      <c r="H548" s="15"/>
      <c r="I548" s="15"/>
      <c r="J548" s="49"/>
      <c r="K548" s="15"/>
      <c r="L548" s="21"/>
      <c r="M548" s="17"/>
      <c r="N548" s="17"/>
      <c r="O548" s="15"/>
      <c r="P548" s="15"/>
      <c r="Q548" s="15"/>
      <c r="R548" s="17"/>
      <c r="S548" s="26"/>
      <c r="T548" s="26"/>
      <c r="U548" s="26"/>
      <c r="V548" s="26"/>
      <c r="W548" s="26"/>
      <c r="X548" s="26"/>
      <c r="Y548" s="15"/>
      <c r="Z548" s="49"/>
      <c r="AA548" s="15"/>
      <c r="AB548" s="15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49"/>
      <c r="AP548" s="15"/>
      <c r="AQ548" s="15"/>
      <c r="AR548" s="209"/>
      <c r="AS548" s="210"/>
      <c r="AT548" s="210"/>
      <c r="AU548" s="210"/>
      <c r="AV548" s="210"/>
      <c r="AW548" s="210"/>
      <c r="AX548" s="210"/>
      <c r="AY548" s="49"/>
      <c r="AZ548" s="15"/>
      <c r="BA548" s="15"/>
      <c r="BB548" s="15"/>
      <c r="BC548" s="15"/>
      <c r="BD548" s="42"/>
      <c r="BE548" s="17"/>
      <c r="BF548" s="17"/>
      <c r="BG548" s="15"/>
      <c r="BH548" s="15"/>
    </row>
    <row r="549" ht="12.75" customHeight="1">
      <c r="A549" s="15"/>
      <c r="B549" s="13"/>
      <c r="C549" s="15"/>
      <c r="D549" s="15"/>
      <c r="E549" s="17"/>
      <c r="F549" s="17"/>
      <c r="G549" s="15"/>
      <c r="H549" s="15"/>
      <c r="I549" s="15"/>
      <c r="J549" s="49"/>
      <c r="K549" s="15"/>
      <c r="L549" s="21"/>
      <c r="M549" s="17"/>
      <c r="N549" s="17"/>
      <c r="O549" s="15"/>
      <c r="P549" s="15"/>
      <c r="Q549" s="15"/>
      <c r="R549" s="17"/>
      <c r="S549" s="26"/>
      <c r="T549" s="26"/>
      <c r="U549" s="26"/>
      <c r="V549" s="26"/>
      <c r="W549" s="26"/>
      <c r="X549" s="26"/>
      <c r="Y549" s="15"/>
      <c r="Z549" s="49"/>
      <c r="AA549" s="15"/>
      <c r="AB549" s="15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49"/>
      <c r="AP549" s="15"/>
      <c r="AQ549" s="15"/>
      <c r="AR549" s="209"/>
      <c r="AS549" s="210"/>
      <c r="AT549" s="210"/>
      <c r="AU549" s="210"/>
      <c r="AV549" s="210"/>
      <c r="AW549" s="210"/>
      <c r="AX549" s="210"/>
      <c r="AY549" s="49"/>
      <c r="AZ549" s="15"/>
      <c r="BA549" s="15"/>
      <c r="BB549" s="15"/>
      <c r="BC549" s="15"/>
      <c r="BD549" s="42"/>
      <c r="BE549" s="17"/>
      <c r="BF549" s="17"/>
      <c r="BG549" s="15"/>
      <c r="BH549" s="15"/>
    </row>
    <row r="550" ht="12.75" customHeight="1">
      <c r="A550" s="15"/>
      <c r="B550" s="13"/>
      <c r="C550" s="15"/>
      <c r="D550" s="15"/>
      <c r="E550" s="17"/>
      <c r="F550" s="17"/>
      <c r="G550" s="15"/>
      <c r="H550" s="15"/>
      <c r="I550" s="15"/>
      <c r="J550" s="49"/>
      <c r="K550" s="15"/>
      <c r="L550" s="21"/>
      <c r="M550" s="17"/>
      <c r="N550" s="17"/>
      <c r="O550" s="15"/>
      <c r="P550" s="15"/>
      <c r="Q550" s="15"/>
      <c r="R550" s="17"/>
      <c r="S550" s="26"/>
      <c r="T550" s="26"/>
      <c r="U550" s="26"/>
      <c r="V550" s="26"/>
      <c r="W550" s="26"/>
      <c r="X550" s="26"/>
      <c r="Y550" s="15"/>
      <c r="Z550" s="49"/>
      <c r="AA550" s="15"/>
      <c r="AB550" s="15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49"/>
      <c r="AP550" s="15"/>
      <c r="AQ550" s="15"/>
      <c r="AR550" s="209"/>
      <c r="AS550" s="210"/>
      <c r="AT550" s="210"/>
      <c r="AU550" s="210"/>
      <c r="AV550" s="210"/>
      <c r="AW550" s="210"/>
      <c r="AX550" s="210"/>
      <c r="AY550" s="49"/>
      <c r="AZ550" s="15"/>
      <c r="BA550" s="15"/>
      <c r="BB550" s="15"/>
      <c r="BC550" s="15"/>
      <c r="BD550" s="42"/>
      <c r="BE550" s="17"/>
      <c r="BF550" s="17"/>
      <c r="BG550" s="15"/>
      <c r="BH550" s="15"/>
    </row>
    <row r="551" ht="12.75" customHeight="1">
      <c r="A551" s="15"/>
      <c r="B551" s="13"/>
      <c r="C551" s="15"/>
      <c r="D551" s="15"/>
      <c r="E551" s="17"/>
      <c r="F551" s="17"/>
      <c r="G551" s="15"/>
      <c r="H551" s="15"/>
      <c r="I551" s="15"/>
      <c r="J551" s="49"/>
      <c r="K551" s="15"/>
      <c r="L551" s="21"/>
      <c r="M551" s="17"/>
      <c r="N551" s="17"/>
      <c r="O551" s="15"/>
      <c r="P551" s="15"/>
      <c r="Q551" s="15"/>
      <c r="R551" s="17"/>
      <c r="S551" s="26"/>
      <c r="T551" s="26"/>
      <c r="U551" s="26"/>
      <c r="V551" s="26"/>
      <c r="W551" s="26"/>
      <c r="X551" s="26"/>
      <c r="Y551" s="15"/>
      <c r="Z551" s="49"/>
      <c r="AA551" s="15"/>
      <c r="AB551" s="15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49"/>
      <c r="AP551" s="15"/>
      <c r="AQ551" s="15"/>
      <c r="AR551" s="209"/>
      <c r="AS551" s="210"/>
      <c r="AT551" s="210"/>
      <c r="AU551" s="210"/>
      <c r="AV551" s="210"/>
      <c r="AW551" s="210"/>
      <c r="AX551" s="210"/>
      <c r="AY551" s="49"/>
      <c r="AZ551" s="15"/>
      <c r="BA551" s="15"/>
      <c r="BB551" s="15"/>
      <c r="BC551" s="15"/>
      <c r="BD551" s="42"/>
      <c r="BE551" s="17"/>
      <c r="BF551" s="17"/>
      <c r="BG551" s="15"/>
      <c r="BH551" s="15"/>
    </row>
    <row r="552" ht="12.75" customHeight="1">
      <c r="A552" s="15"/>
      <c r="B552" s="13"/>
      <c r="C552" s="15"/>
      <c r="D552" s="15"/>
      <c r="E552" s="17"/>
      <c r="F552" s="17"/>
      <c r="G552" s="15"/>
      <c r="H552" s="15"/>
      <c r="I552" s="15"/>
      <c r="J552" s="49"/>
      <c r="K552" s="15"/>
      <c r="L552" s="21"/>
      <c r="M552" s="17"/>
      <c r="N552" s="17"/>
      <c r="O552" s="15"/>
      <c r="P552" s="15"/>
      <c r="Q552" s="15"/>
      <c r="R552" s="17"/>
      <c r="S552" s="26"/>
      <c r="T552" s="26"/>
      <c r="U552" s="26"/>
      <c r="V552" s="26"/>
      <c r="W552" s="26"/>
      <c r="X552" s="26"/>
      <c r="Y552" s="15"/>
      <c r="Z552" s="49"/>
      <c r="AA552" s="15"/>
      <c r="AB552" s="15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49"/>
      <c r="AP552" s="15"/>
      <c r="AQ552" s="15"/>
      <c r="AR552" s="209"/>
      <c r="AS552" s="210"/>
      <c r="AT552" s="210"/>
      <c r="AU552" s="210"/>
      <c r="AV552" s="210"/>
      <c r="AW552" s="210"/>
      <c r="AX552" s="210"/>
      <c r="AY552" s="49"/>
      <c r="AZ552" s="15"/>
      <c r="BA552" s="15"/>
      <c r="BB552" s="15"/>
      <c r="BC552" s="15"/>
      <c r="BD552" s="42"/>
      <c r="BE552" s="17"/>
      <c r="BF552" s="17"/>
      <c r="BG552" s="15"/>
      <c r="BH552" s="15"/>
    </row>
    <row r="553" ht="12.75" customHeight="1">
      <c r="A553" s="15"/>
      <c r="B553" s="13"/>
      <c r="C553" s="15"/>
      <c r="D553" s="15"/>
      <c r="E553" s="17"/>
      <c r="F553" s="17"/>
      <c r="G553" s="15"/>
      <c r="H553" s="15"/>
      <c r="I553" s="15"/>
      <c r="J553" s="49"/>
      <c r="K553" s="15"/>
      <c r="L553" s="21"/>
      <c r="M553" s="17"/>
      <c r="N553" s="17"/>
      <c r="O553" s="15"/>
      <c r="P553" s="15"/>
      <c r="Q553" s="15"/>
      <c r="R553" s="17"/>
      <c r="S553" s="26"/>
      <c r="T553" s="26"/>
      <c r="U553" s="26"/>
      <c r="V553" s="26"/>
      <c r="W553" s="26"/>
      <c r="X553" s="26"/>
      <c r="Y553" s="15"/>
      <c r="Z553" s="49"/>
      <c r="AA553" s="15"/>
      <c r="AB553" s="15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49"/>
      <c r="AP553" s="15"/>
      <c r="AQ553" s="15"/>
      <c r="AR553" s="209"/>
      <c r="AS553" s="210"/>
      <c r="AT553" s="210"/>
      <c r="AU553" s="210"/>
      <c r="AV553" s="210"/>
      <c r="AW553" s="210"/>
      <c r="AX553" s="210"/>
      <c r="AY553" s="49"/>
      <c r="AZ553" s="15"/>
      <c r="BA553" s="15"/>
      <c r="BB553" s="15"/>
      <c r="BC553" s="15"/>
      <c r="BD553" s="42"/>
      <c r="BE553" s="17"/>
      <c r="BF553" s="17"/>
      <c r="BG553" s="15"/>
      <c r="BH553" s="15"/>
    </row>
    <row r="554" ht="12.75" customHeight="1">
      <c r="A554" s="15"/>
      <c r="B554" s="13"/>
      <c r="C554" s="15"/>
      <c r="D554" s="15"/>
      <c r="E554" s="17"/>
      <c r="F554" s="17"/>
      <c r="G554" s="15"/>
      <c r="H554" s="15"/>
      <c r="I554" s="15"/>
      <c r="J554" s="49"/>
      <c r="K554" s="15"/>
      <c r="L554" s="21"/>
      <c r="M554" s="17"/>
      <c r="N554" s="17"/>
      <c r="O554" s="15"/>
      <c r="P554" s="15"/>
      <c r="Q554" s="15"/>
      <c r="R554" s="17"/>
      <c r="S554" s="26"/>
      <c r="T554" s="26"/>
      <c r="U554" s="26"/>
      <c r="V554" s="26"/>
      <c r="W554" s="26"/>
      <c r="X554" s="26"/>
      <c r="Y554" s="15"/>
      <c r="Z554" s="49"/>
      <c r="AA554" s="15"/>
      <c r="AB554" s="15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49"/>
      <c r="AP554" s="15"/>
      <c r="AQ554" s="15"/>
      <c r="AR554" s="209"/>
      <c r="AS554" s="210"/>
      <c r="AT554" s="210"/>
      <c r="AU554" s="210"/>
      <c r="AV554" s="210"/>
      <c r="AW554" s="210"/>
      <c r="AX554" s="210"/>
      <c r="AY554" s="49"/>
      <c r="AZ554" s="15"/>
      <c r="BA554" s="15"/>
      <c r="BB554" s="15"/>
      <c r="BC554" s="15"/>
      <c r="BD554" s="42"/>
      <c r="BE554" s="17"/>
      <c r="BF554" s="17"/>
      <c r="BG554" s="15"/>
      <c r="BH554" s="15"/>
    </row>
    <row r="555" ht="12.75" customHeight="1">
      <c r="A555" s="15"/>
      <c r="B555" s="13"/>
      <c r="C555" s="15"/>
      <c r="D555" s="15"/>
      <c r="E555" s="17"/>
      <c r="F555" s="17"/>
      <c r="G555" s="15"/>
      <c r="H555" s="15"/>
      <c r="I555" s="15"/>
      <c r="J555" s="49"/>
      <c r="K555" s="15"/>
      <c r="L555" s="21"/>
      <c r="M555" s="17"/>
      <c r="N555" s="17"/>
      <c r="O555" s="15"/>
      <c r="P555" s="15"/>
      <c r="Q555" s="15"/>
      <c r="R555" s="17"/>
      <c r="S555" s="26"/>
      <c r="T555" s="26"/>
      <c r="U555" s="26"/>
      <c r="V555" s="26"/>
      <c r="W555" s="26"/>
      <c r="X555" s="26"/>
      <c r="Y555" s="15"/>
      <c r="Z555" s="49"/>
      <c r="AA555" s="15"/>
      <c r="AB555" s="15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49"/>
      <c r="AP555" s="15"/>
      <c r="AQ555" s="15"/>
      <c r="AR555" s="209"/>
      <c r="AS555" s="210"/>
      <c r="AT555" s="210"/>
      <c r="AU555" s="210"/>
      <c r="AV555" s="210"/>
      <c r="AW555" s="210"/>
      <c r="AX555" s="210"/>
      <c r="AY555" s="49"/>
      <c r="AZ555" s="15"/>
      <c r="BA555" s="15"/>
      <c r="BB555" s="15"/>
      <c r="BC555" s="15"/>
      <c r="BD555" s="42"/>
      <c r="BE555" s="17"/>
      <c r="BF555" s="17"/>
      <c r="BG555" s="15"/>
      <c r="BH555" s="15"/>
    </row>
    <row r="556" ht="12.75" customHeight="1">
      <c r="A556" s="15"/>
      <c r="B556" s="13"/>
      <c r="C556" s="15"/>
      <c r="D556" s="15"/>
      <c r="E556" s="17"/>
      <c r="F556" s="17"/>
      <c r="G556" s="15"/>
      <c r="H556" s="15"/>
      <c r="I556" s="15"/>
      <c r="J556" s="49"/>
      <c r="K556" s="15"/>
      <c r="L556" s="21"/>
      <c r="M556" s="17"/>
      <c r="N556" s="17"/>
      <c r="O556" s="15"/>
      <c r="P556" s="15"/>
      <c r="Q556" s="15"/>
      <c r="R556" s="17"/>
      <c r="S556" s="26"/>
      <c r="T556" s="26"/>
      <c r="U556" s="26"/>
      <c r="V556" s="26"/>
      <c r="W556" s="26"/>
      <c r="X556" s="26"/>
      <c r="Y556" s="15"/>
      <c r="Z556" s="49"/>
      <c r="AA556" s="15"/>
      <c r="AB556" s="15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49"/>
      <c r="AP556" s="15"/>
      <c r="AQ556" s="15"/>
      <c r="AR556" s="209"/>
      <c r="AS556" s="210"/>
      <c r="AT556" s="210"/>
      <c r="AU556" s="210"/>
      <c r="AV556" s="210"/>
      <c r="AW556" s="210"/>
      <c r="AX556" s="210"/>
      <c r="AY556" s="49"/>
      <c r="AZ556" s="15"/>
      <c r="BA556" s="15"/>
      <c r="BB556" s="15"/>
      <c r="BC556" s="15"/>
      <c r="BD556" s="42"/>
      <c r="BE556" s="17"/>
      <c r="BF556" s="17"/>
      <c r="BG556" s="15"/>
      <c r="BH556" s="15"/>
    </row>
    <row r="557" ht="12.75" customHeight="1">
      <c r="A557" s="15"/>
      <c r="B557" s="13"/>
      <c r="C557" s="15"/>
      <c r="D557" s="15"/>
      <c r="E557" s="17"/>
      <c r="F557" s="17"/>
      <c r="G557" s="15"/>
      <c r="H557" s="15"/>
      <c r="I557" s="15"/>
      <c r="J557" s="49"/>
      <c r="K557" s="15"/>
      <c r="L557" s="21"/>
      <c r="M557" s="17"/>
      <c r="N557" s="17"/>
      <c r="O557" s="15"/>
      <c r="P557" s="15"/>
      <c r="Q557" s="15"/>
      <c r="R557" s="17"/>
      <c r="S557" s="26"/>
      <c r="T557" s="26"/>
      <c r="U557" s="26"/>
      <c r="V557" s="26"/>
      <c r="W557" s="26"/>
      <c r="X557" s="26"/>
      <c r="Y557" s="15"/>
      <c r="Z557" s="49"/>
      <c r="AA557" s="15"/>
      <c r="AB557" s="15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49"/>
      <c r="AP557" s="15"/>
      <c r="AQ557" s="15"/>
      <c r="AR557" s="209"/>
      <c r="AS557" s="210"/>
      <c r="AT557" s="210"/>
      <c r="AU557" s="210"/>
      <c r="AV557" s="210"/>
      <c r="AW557" s="210"/>
      <c r="AX557" s="210"/>
      <c r="AY557" s="49"/>
      <c r="AZ557" s="15"/>
      <c r="BA557" s="15"/>
      <c r="BB557" s="15"/>
      <c r="BC557" s="15"/>
      <c r="BD557" s="42"/>
      <c r="BE557" s="17"/>
      <c r="BF557" s="17"/>
      <c r="BG557" s="15"/>
      <c r="BH557" s="15"/>
    </row>
    <row r="558" ht="12.75" customHeight="1">
      <c r="A558" s="15"/>
      <c r="B558" s="13"/>
      <c r="C558" s="15"/>
      <c r="D558" s="15"/>
      <c r="E558" s="17"/>
      <c r="F558" s="17"/>
      <c r="G558" s="15"/>
      <c r="H558" s="15"/>
      <c r="I558" s="15"/>
      <c r="J558" s="49"/>
      <c r="K558" s="15"/>
      <c r="L558" s="21"/>
      <c r="M558" s="17"/>
      <c r="N558" s="17"/>
      <c r="O558" s="15"/>
      <c r="P558" s="15"/>
      <c r="Q558" s="15"/>
      <c r="R558" s="17"/>
      <c r="S558" s="26"/>
      <c r="T558" s="26"/>
      <c r="U558" s="26"/>
      <c r="V558" s="26"/>
      <c r="W558" s="26"/>
      <c r="X558" s="26"/>
      <c r="Y558" s="15"/>
      <c r="Z558" s="49"/>
      <c r="AA558" s="15"/>
      <c r="AB558" s="15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49"/>
      <c r="AP558" s="15"/>
      <c r="AQ558" s="15"/>
      <c r="AR558" s="209"/>
      <c r="AS558" s="210"/>
      <c r="AT558" s="210"/>
      <c r="AU558" s="210"/>
      <c r="AV558" s="210"/>
      <c r="AW558" s="210"/>
      <c r="AX558" s="210"/>
      <c r="AY558" s="49"/>
      <c r="AZ558" s="15"/>
      <c r="BA558" s="15"/>
      <c r="BB558" s="15"/>
      <c r="BC558" s="15"/>
      <c r="BD558" s="42"/>
      <c r="BE558" s="17"/>
      <c r="BF558" s="17"/>
      <c r="BG558" s="15"/>
      <c r="BH558" s="15"/>
    </row>
    <row r="559" ht="12.75" customHeight="1">
      <c r="A559" s="15"/>
      <c r="B559" s="13"/>
      <c r="C559" s="15"/>
      <c r="D559" s="15"/>
      <c r="E559" s="17"/>
      <c r="F559" s="17"/>
      <c r="G559" s="15"/>
      <c r="H559" s="15"/>
      <c r="I559" s="15"/>
      <c r="J559" s="49"/>
      <c r="K559" s="15"/>
      <c r="L559" s="21"/>
      <c r="M559" s="17"/>
      <c r="N559" s="17"/>
      <c r="O559" s="15"/>
      <c r="P559" s="15"/>
      <c r="Q559" s="15"/>
      <c r="R559" s="17"/>
      <c r="S559" s="26"/>
      <c r="T559" s="26"/>
      <c r="U559" s="26"/>
      <c r="V559" s="26"/>
      <c r="W559" s="26"/>
      <c r="X559" s="26"/>
      <c r="Y559" s="15"/>
      <c r="Z559" s="49"/>
      <c r="AA559" s="15"/>
      <c r="AB559" s="15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49"/>
      <c r="AP559" s="15"/>
      <c r="AQ559" s="15"/>
      <c r="AR559" s="209"/>
      <c r="AS559" s="210"/>
      <c r="AT559" s="210"/>
      <c r="AU559" s="210"/>
      <c r="AV559" s="210"/>
      <c r="AW559" s="210"/>
      <c r="AX559" s="210"/>
      <c r="AY559" s="49"/>
      <c r="AZ559" s="15"/>
      <c r="BA559" s="15"/>
      <c r="BB559" s="15"/>
      <c r="BC559" s="15"/>
      <c r="BD559" s="42"/>
      <c r="BE559" s="17"/>
      <c r="BF559" s="17"/>
      <c r="BG559" s="15"/>
      <c r="BH559" s="15"/>
    </row>
    <row r="560" ht="12.75" customHeight="1">
      <c r="A560" s="15"/>
      <c r="B560" s="13"/>
      <c r="C560" s="15"/>
      <c r="D560" s="15"/>
      <c r="E560" s="17"/>
      <c r="F560" s="17"/>
      <c r="G560" s="15"/>
      <c r="H560" s="15"/>
      <c r="I560" s="15"/>
      <c r="J560" s="49"/>
      <c r="K560" s="15"/>
      <c r="L560" s="21"/>
      <c r="M560" s="17"/>
      <c r="N560" s="17"/>
      <c r="O560" s="15"/>
      <c r="P560" s="15"/>
      <c r="Q560" s="15"/>
      <c r="R560" s="17"/>
      <c r="S560" s="26"/>
      <c r="T560" s="26"/>
      <c r="U560" s="26"/>
      <c r="V560" s="26"/>
      <c r="W560" s="26"/>
      <c r="X560" s="26"/>
      <c r="Y560" s="15"/>
      <c r="Z560" s="49"/>
      <c r="AA560" s="15"/>
      <c r="AB560" s="15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49"/>
      <c r="AP560" s="15"/>
      <c r="AQ560" s="15"/>
      <c r="AR560" s="209"/>
      <c r="AS560" s="210"/>
      <c r="AT560" s="210"/>
      <c r="AU560" s="210"/>
      <c r="AV560" s="210"/>
      <c r="AW560" s="210"/>
      <c r="AX560" s="210"/>
      <c r="AY560" s="49"/>
      <c r="AZ560" s="15"/>
      <c r="BA560" s="15"/>
      <c r="BB560" s="15"/>
      <c r="BC560" s="15"/>
      <c r="BD560" s="42"/>
      <c r="BE560" s="17"/>
      <c r="BF560" s="17"/>
      <c r="BG560" s="15"/>
      <c r="BH560" s="15"/>
    </row>
    <row r="561" ht="12.75" customHeight="1">
      <c r="A561" s="15"/>
      <c r="B561" s="13"/>
      <c r="C561" s="15"/>
      <c r="D561" s="15"/>
      <c r="E561" s="17"/>
      <c r="F561" s="17"/>
      <c r="G561" s="15"/>
      <c r="H561" s="15"/>
      <c r="I561" s="15"/>
      <c r="J561" s="49"/>
      <c r="K561" s="15"/>
      <c r="L561" s="21"/>
      <c r="M561" s="17"/>
      <c r="N561" s="17"/>
      <c r="O561" s="15"/>
      <c r="P561" s="15"/>
      <c r="Q561" s="15"/>
      <c r="R561" s="17"/>
      <c r="S561" s="26"/>
      <c r="T561" s="26"/>
      <c r="U561" s="26"/>
      <c r="V561" s="26"/>
      <c r="W561" s="26"/>
      <c r="X561" s="26"/>
      <c r="Y561" s="15"/>
      <c r="Z561" s="49"/>
      <c r="AA561" s="15"/>
      <c r="AB561" s="15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49"/>
      <c r="AP561" s="15"/>
      <c r="AQ561" s="15"/>
      <c r="AR561" s="209"/>
      <c r="AS561" s="210"/>
      <c r="AT561" s="210"/>
      <c r="AU561" s="210"/>
      <c r="AV561" s="210"/>
      <c r="AW561" s="210"/>
      <c r="AX561" s="210"/>
      <c r="AY561" s="49"/>
      <c r="AZ561" s="15"/>
      <c r="BA561" s="15"/>
      <c r="BB561" s="15"/>
      <c r="BC561" s="15"/>
      <c r="BD561" s="42"/>
      <c r="BE561" s="17"/>
      <c r="BF561" s="17"/>
      <c r="BG561" s="15"/>
      <c r="BH561" s="15"/>
    </row>
    <row r="562" ht="12.75" customHeight="1">
      <c r="A562" s="15"/>
      <c r="B562" s="13"/>
      <c r="C562" s="15"/>
      <c r="D562" s="15"/>
      <c r="E562" s="17"/>
      <c r="F562" s="17"/>
      <c r="G562" s="15"/>
      <c r="H562" s="15"/>
      <c r="I562" s="15"/>
      <c r="J562" s="49"/>
      <c r="K562" s="15"/>
      <c r="L562" s="21"/>
      <c r="M562" s="17"/>
      <c r="N562" s="17"/>
      <c r="O562" s="15"/>
      <c r="P562" s="15"/>
      <c r="Q562" s="15"/>
      <c r="R562" s="17"/>
      <c r="S562" s="26"/>
      <c r="T562" s="26"/>
      <c r="U562" s="26"/>
      <c r="V562" s="26"/>
      <c r="W562" s="26"/>
      <c r="X562" s="26"/>
      <c r="Y562" s="15"/>
      <c r="Z562" s="49"/>
      <c r="AA562" s="15"/>
      <c r="AB562" s="15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49"/>
      <c r="AP562" s="15"/>
      <c r="AQ562" s="15"/>
      <c r="AR562" s="209"/>
      <c r="AS562" s="210"/>
      <c r="AT562" s="210"/>
      <c r="AU562" s="210"/>
      <c r="AV562" s="210"/>
      <c r="AW562" s="210"/>
      <c r="AX562" s="210"/>
      <c r="AY562" s="49"/>
      <c r="AZ562" s="15"/>
      <c r="BA562" s="15"/>
      <c r="BB562" s="15"/>
      <c r="BC562" s="15"/>
      <c r="BD562" s="42"/>
      <c r="BE562" s="17"/>
      <c r="BF562" s="17"/>
      <c r="BG562" s="15"/>
      <c r="BH562" s="15"/>
    </row>
    <row r="563" ht="12.75" customHeight="1">
      <c r="A563" s="15"/>
      <c r="B563" s="13"/>
      <c r="C563" s="15"/>
      <c r="D563" s="15"/>
      <c r="E563" s="17"/>
      <c r="F563" s="17"/>
      <c r="G563" s="15"/>
      <c r="H563" s="15"/>
      <c r="I563" s="15"/>
      <c r="J563" s="49"/>
      <c r="K563" s="15"/>
      <c r="L563" s="21"/>
      <c r="M563" s="17"/>
      <c r="N563" s="17"/>
      <c r="O563" s="15"/>
      <c r="P563" s="15"/>
      <c r="Q563" s="15"/>
      <c r="R563" s="17"/>
      <c r="S563" s="26"/>
      <c r="T563" s="26"/>
      <c r="U563" s="26"/>
      <c r="V563" s="26"/>
      <c r="W563" s="26"/>
      <c r="X563" s="26"/>
      <c r="Y563" s="15"/>
      <c r="Z563" s="49"/>
      <c r="AA563" s="15"/>
      <c r="AB563" s="15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49"/>
      <c r="AP563" s="15"/>
      <c r="AQ563" s="15"/>
      <c r="AR563" s="209"/>
      <c r="AS563" s="210"/>
      <c r="AT563" s="210"/>
      <c r="AU563" s="210"/>
      <c r="AV563" s="210"/>
      <c r="AW563" s="210"/>
      <c r="AX563" s="210"/>
      <c r="AY563" s="49"/>
      <c r="AZ563" s="15"/>
      <c r="BA563" s="15"/>
      <c r="BB563" s="15"/>
      <c r="BC563" s="15"/>
      <c r="BD563" s="42"/>
      <c r="BE563" s="17"/>
      <c r="BF563" s="17"/>
      <c r="BG563" s="15"/>
      <c r="BH563" s="15"/>
    </row>
    <row r="564" ht="12.75" customHeight="1">
      <c r="A564" s="15"/>
      <c r="B564" s="13"/>
      <c r="C564" s="15"/>
      <c r="D564" s="15"/>
      <c r="E564" s="17"/>
      <c r="F564" s="17"/>
      <c r="G564" s="15"/>
      <c r="H564" s="15"/>
      <c r="I564" s="15"/>
      <c r="J564" s="49"/>
      <c r="K564" s="15"/>
      <c r="L564" s="21"/>
      <c r="M564" s="17"/>
      <c r="N564" s="17"/>
      <c r="O564" s="15"/>
      <c r="P564" s="15"/>
      <c r="Q564" s="15"/>
      <c r="R564" s="17"/>
      <c r="S564" s="26"/>
      <c r="T564" s="26"/>
      <c r="U564" s="26"/>
      <c r="V564" s="26"/>
      <c r="W564" s="26"/>
      <c r="X564" s="26"/>
      <c r="Y564" s="15"/>
      <c r="Z564" s="49"/>
      <c r="AA564" s="15"/>
      <c r="AB564" s="15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49"/>
      <c r="AP564" s="15"/>
      <c r="AQ564" s="15"/>
      <c r="AR564" s="209"/>
      <c r="AS564" s="210"/>
      <c r="AT564" s="210"/>
      <c r="AU564" s="210"/>
      <c r="AV564" s="210"/>
      <c r="AW564" s="210"/>
      <c r="AX564" s="210"/>
      <c r="AY564" s="49"/>
      <c r="AZ564" s="15"/>
      <c r="BA564" s="15"/>
      <c r="BB564" s="15"/>
      <c r="BC564" s="15"/>
      <c r="BD564" s="42"/>
      <c r="BE564" s="17"/>
      <c r="BF564" s="17"/>
      <c r="BG564" s="15"/>
      <c r="BH564" s="15"/>
    </row>
    <row r="565" ht="12.75" customHeight="1">
      <c r="A565" s="15"/>
      <c r="B565" s="13"/>
      <c r="C565" s="15"/>
      <c r="D565" s="15"/>
      <c r="E565" s="17"/>
      <c r="F565" s="17"/>
      <c r="G565" s="15"/>
      <c r="H565" s="15"/>
      <c r="I565" s="15"/>
      <c r="J565" s="49"/>
      <c r="K565" s="15"/>
      <c r="L565" s="21"/>
      <c r="M565" s="17"/>
      <c r="N565" s="17"/>
      <c r="O565" s="15"/>
      <c r="P565" s="15"/>
      <c r="Q565" s="15"/>
      <c r="R565" s="17"/>
      <c r="S565" s="26"/>
      <c r="T565" s="26"/>
      <c r="U565" s="26"/>
      <c r="V565" s="26"/>
      <c r="W565" s="26"/>
      <c r="X565" s="26"/>
      <c r="Y565" s="15"/>
      <c r="Z565" s="49"/>
      <c r="AA565" s="15"/>
      <c r="AB565" s="15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49"/>
      <c r="AP565" s="15"/>
      <c r="AQ565" s="15"/>
      <c r="AR565" s="209"/>
      <c r="AS565" s="210"/>
      <c r="AT565" s="210"/>
      <c r="AU565" s="210"/>
      <c r="AV565" s="210"/>
      <c r="AW565" s="210"/>
      <c r="AX565" s="210"/>
      <c r="AY565" s="49"/>
      <c r="AZ565" s="15"/>
      <c r="BA565" s="15"/>
      <c r="BB565" s="15"/>
      <c r="BC565" s="15"/>
      <c r="BD565" s="42"/>
      <c r="BE565" s="17"/>
      <c r="BF565" s="17"/>
      <c r="BG565" s="15"/>
      <c r="BH565" s="15"/>
    </row>
    <row r="566" ht="12.75" customHeight="1">
      <c r="A566" s="15"/>
      <c r="B566" s="13"/>
      <c r="C566" s="15"/>
      <c r="D566" s="15"/>
      <c r="E566" s="17"/>
      <c r="F566" s="17"/>
      <c r="G566" s="15"/>
      <c r="H566" s="15"/>
      <c r="I566" s="15"/>
      <c r="J566" s="49"/>
      <c r="K566" s="15"/>
      <c r="L566" s="21"/>
      <c r="M566" s="17"/>
      <c r="N566" s="17"/>
      <c r="O566" s="15"/>
      <c r="P566" s="15"/>
      <c r="Q566" s="15"/>
      <c r="R566" s="17"/>
      <c r="S566" s="26"/>
      <c r="T566" s="26"/>
      <c r="U566" s="26"/>
      <c r="V566" s="26"/>
      <c r="W566" s="26"/>
      <c r="X566" s="26"/>
      <c r="Y566" s="15"/>
      <c r="Z566" s="49"/>
      <c r="AA566" s="15"/>
      <c r="AB566" s="15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49"/>
      <c r="AP566" s="15"/>
      <c r="AQ566" s="15"/>
      <c r="AR566" s="209"/>
      <c r="AS566" s="210"/>
      <c r="AT566" s="210"/>
      <c r="AU566" s="210"/>
      <c r="AV566" s="210"/>
      <c r="AW566" s="210"/>
      <c r="AX566" s="210"/>
      <c r="AY566" s="49"/>
      <c r="AZ566" s="15"/>
      <c r="BA566" s="15"/>
      <c r="BB566" s="15"/>
      <c r="BC566" s="15"/>
      <c r="BD566" s="42"/>
      <c r="BE566" s="17"/>
      <c r="BF566" s="17"/>
      <c r="BG566" s="15"/>
      <c r="BH566" s="15"/>
    </row>
    <row r="567" ht="12.75" customHeight="1">
      <c r="A567" s="15"/>
      <c r="B567" s="13"/>
      <c r="C567" s="15"/>
      <c r="D567" s="15"/>
      <c r="E567" s="17"/>
      <c r="F567" s="17"/>
      <c r="G567" s="15"/>
      <c r="H567" s="15"/>
      <c r="I567" s="15"/>
      <c r="J567" s="49"/>
      <c r="K567" s="15"/>
      <c r="L567" s="21"/>
      <c r="M567" s="17"/>
      <c r="N567" s="17"/>
      <c r="O567" s="15"/>
      <c r="P567" s="15"/>
      <c r="Q567" s="15"/>
      <c r="R567" s="17"/>
      <c r="S567" s="26"/>
      <c r="T567" s="26"/>
      <c r="U567" s="26"/>
      <c r="V567" s="26"/>
      <c r="W567" s="26"/>
      <c r="X567" s="26"/>
      <c r="Y567" s="15"/>
      <c r="Z567" s="49"/>
      <c r="AA567" s="15"/>
      <c r="AB567" s="15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49"/>
      <c r="AP567" s="15"/>
      <c r="AQ567" s="15"/>
      <c r="AR567" s="209"/>
      <c r="AS567" s="210"/>
      <c r="AT567" s="210"/>
      <c r="AU567" s="210"/>
      <c r="AV567" s="210"/>
      <c r="AW567" s="210"/>
      <c r="AX567" s="210"/>
      <c r="AY567" s="49"/>
      <c r="AZ567" s="15"/>
      <c r="BA567" s="15"/>
      <c r="BB567" s="15"/>
      <c r="BC567" s="15"/>
      <c r="BD567" s="42"/>
      <c r="BE567" s="17"/>
      <c r="BF567" s="17"/>
      <c r="BG567" s="15"/>
      <c r="BH567" s="15"/>
    </row>
    <row r="568" ht="12.75" customHeight="1">
      <c r="A568" s="15"/>
      <c r="B568" s="13"/>
      <c r="C568" s="15"/>
      <c r="D568" s="15"/>
      <c r="E568" s="17"/>
      <c r="F568" s="17"/>
      <c r="G568" s="15"/>
      <c r="H568" s="15"/>
      <c r="I568" s="15"/>
      <c r="J568" s="49"/>
      <c r="K568" s="15"/>
      <c r="L568" s="21"/>
      <c r="M568" s="17"/>
      <c r="N568" s="17"/>
      <c r="O568" s="15"/>
      <c r="P568" s="15"/>
      <c r="Q568" s="15"/>
      <c r="R568" s="17"/>
      <c r="S568" s="26"/>
      <c r="T568" s="26"/>
      <c r="U568" s="26"/>
      <c r="V568" s="26"/>
      <c r="W568" s="26"/>
      <c r="X568" s="26"/>
      <c r="Y568" s="15"/>
      <c r="Z568" s="49"/>
      <c r="AA568" s="15"/>
      <c r="AB568" s="15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49"/>
      <c r="AP568" s="15"/>
      <c r="AQ568" s="15"/>
      <c r="AR568" s="209"/>
      <c r="AS568" s="210"/>
      <c r="AT568" s="210"/>
      <c r="AU568" s="210"/>
      <c r="AV568" s="210"/>
      <c r="AW568" s="210"/>
      <c r="AX568" s="210"/>
      <c r="AY568" s="49"/>
      <c r="AZ568" s="15"/>
      <c r="BA568" s="15"/>
      <c r="BB568" s="15"/>
      <c r="BC568" s="15"/>
      <c r="BD568" s="42"/>
      <c r="BE568" s="17"/>
      <c r="BF568" s="17"/>
      <c r="BG568" s="15"/>
      <c r="BH568" s="15"/>
    </row>
    <row r="569" ht="12.75" customHeight="1">
      <c r="A569" s="15"/>
      <c r="B569" s="13"/>
      <c r="C569" s="15"/>
      <c r="D569" s="15"/>
      <c r="E569" s="17"/>
      <c r="F569" s="17"/>
      <c r="G569" s="15"/>
      <c r="H569" s="15"/>
      <c r="I569" s="15"/>
      <c r="J569" s="49"/>
      <c r="K569" s="15"/>
      <c r="L569" s="21"/>
      <c r="M569" s="17"/>
      <c r="N569" s="17"/>
      <c r="O569" s="15"/>
      <c r="P569" s="15"/>
      <c r="Q569" s="15"/>
      <c r="R569" s="17"/>
      <c r="S569" s="26"/>
      <c r="T569" s="26"/>
      <c r="U569" s="26"/>
      <c r="V569" s="26"/>
      <c r="W569" s="26"/>
      <c r="X569" s="26"/>
      <c r="Y569" s="15"/>
      <c r="Z569" s="49"/>
      <c r="AA569" s="15"/>
      <c r="AB569" s="15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49"/>
      <c r="AP569" s="15"/>
      <c r="AQ569" s="15"/>
      <c r="AR569" s="209"/>
      <c r="AS569" s="210"/>
      <c r="AT569" s="210"/>
      <c r="AU569" s="210"/>
      <c r="AV569" s="210"/>
      <c r="AW569" s="210"/>
      <c r="AX569" s="210"/>
      <c r="AY569" s="49"/>
      <c r="AZ569" s="15"/>
      <c r="BA569" s="15"/>
      <c r="BB569" s="15"/>
      <c r="BC569" s="15"/>
      <c r="BD569" s="42"/>
      <c r="BE569" s="17"/>
      <c r="BF569" s="17"/>
      <c r="BG569" s="15"/>
      <c r="BH569" s="15"/>
    </row>
    <row r="570" ht="12.75" customHeight="1">
      <c r="A570" s="15"/>
      <c r="B570" s="13"/>
      <c r="C570" s="15"/>
      <c r="D570" s="15"/>
      <c r="E570" s="17"/>
      <c r="F570" s="17"/>
      <c r="G570" s="15"/>
      <c r="H570" s="15"/>
      <c r="I570" s="15"/>
      <c r="J570" s="49"/>
      <c r="K570" s="15"/>
      <c r="L570" s="21"/>
      <c r="M570" s="17"/>
      <c r="N570" s="17"/>
      <c r="O570" s="15"/>
      <c r="P570" s="15"/>
      <c r="Q570" s="15"/>
      <c r="R570" s="17"/>
      <c r="S570" s="26"/>
      <c r="T570" s="26"/>
      <c r="U570" s="26"/>
      <c r="V570" s="26"/>
      <c r="W570" s="26"/>
      <c r="X570" s="26"/>
      <c r="Y570" s="15"/>
      <c r="Z570" s="49"/>
      <c r="AA570" s="15"/>
      <c r="AB570" s="15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49"/>
      <c r="AP570" s="15"/>
      <c r="AQ570" s="15"/>
      <c r="AR570" s="209"/>
      <c r="AS570" s="210"/>
      <c r="AT570" s="210"/>
      <c r="AU570" s="210"/>
      <c r="AV570" s="210"/>
      <c r="AW570" s="210"/>
      <c r="AX570" s="210"/>
      <c r="AY570" s="49"/>
      <c r="AZ570" s="15"/>
      <c r="BA570" s="15"/>
      <c r="BB570" s="15"/>
      <c r="BC570" s="15"/>
      <c r="BD570" s="42"/>
      <c r="BE570" s="17"/>
      <c r="BF570" s="17"/>
      <c r="BG570" s="15"/>
      <c r="BH570" s="15"/>
    </row>
    <row r="571" ht="12.75" customHeight="1">
      <c r="A571" s="15"/>
      <c r="B571" s="13"/>
      <c r="C571" s="15"/>
      <c r="D571" s="15"/>
      <c r="E571" s="17"/>
      <c r="F571" s="17"/>
      <c r="G571" s="15"/>
      <c r="H571" s="15"/>
      <c r="I571" s="15"/>
      <c r="J571" s="49"/>
      <c r="K571" s="15"/>
      <c r="L571" s="21"/>
      <c r="M571" s="17"/>
      <c r="N571" s="17"/>
      <c r="O571" s="15"/>
      <c r="P571" s="15"/>
      <c r="Q571" s="15"/>
      <c r="R571" s="17"/>
      <c r="S571" s="26"/>
      <c r="T571" s="26"/>
      <c r="U571" s="26"/>
      <c r="V571" s="26"/>
      <c r="W571" s="26"/>
      <c r="X571" s="26"/>
      <c r="Y571" s="15"/>
      <c r="Z571" s="49"/>
      <c r="AA571" s="15"/>
      <c r="AB571" s="15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49"/>
      <c r="AP571" s="15"/>
      <c r="AQ571" s="15"/>
      <c r="AR571" s="209"/>
      <c r="AS571" s="210"/>
      <c r="AT571" s="210"/>
      <c r="AU571" s="210"/>
      <c r="AV571" s="210"/>
      <c r="AW571" s="210"/>
      <c r="AX571" s="210"/>
      <c r="AY571" s="49"/>
      <c r="AZ571" s="15"/>
      <c r="BA571" s="15"/>
      <c r="BB571" s="15"/>
      <c r="BC571" s="15"/>
      <c r="BD571" s="42"/>
      <c r="BE571" s="17"/>
      <c r="BF571" s="17"/>
      <c r="BG571" s="15"/>
      <c r="BH571" s="15"/>
    </row>
    <row r="572" ht="12.75" customHeight="1">
      <c r="A572" s="15"/>
      <c r="B572" s="13"/>
      <c r="C572" s="15"/>
      <c r="D572" s="15"/>
      <c r="E572" s="17"/>
      <c r="F572" s="17"/>
      <c r="G572" s="15"/>
      <c r="H572" s="15"/>
      <c r="I572" s="15"/>
      <c r="J572" s="49"/>
      <c r="K572" s="15"/>
      <c r="L572" s="21"/>
      <c r="M572" s="17"/>
      <c r="N572" s="17"/>
      <c r="O572" s="15"/>
      <c r="P572" s="15"/>
      <c r="Q572" s="15"/>
      <c r="R572" s="17"/>
      <c r="S572" s="26"/>
      <c r="T572" s="26"/>
      <c r="U572" s="26"/>
      <c r="V572" s="26"/>
      <c r="W572" s="26"/>
      <c r="X572" s="26"/>
      <c r="Y572" s="15"/>
      <c r="Z572" s="49"/>
      <c r="AA572" s="15"/>
      <c r="AB572" s="15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49"/>
      <c r="AP572" s="15"/>
      <c r="AQ572" s="15"/>
      <c r="AR572" s="209"/>
      <c r="AS572" s="210"/>
      <c r="AT572" s="210"/>
      <c r="AU572" s="210"/>
      <c r="AV572" s="210"/>
      <c r="AW572" s="210"/>
      <c r="AX572" s="210"/>
      <c r="AY572" s="49"/>
      <c r="AZ572" s="15"/>
      <c r="BA572" s="15"/>
      <c r="BB572" s="15"/>
      <c r="BC572" s="15"/>
      <c r="BD572" s="42"/>
      <c r="BE572" s="17"/>
      <c r="BF572" s="17"/>
      <c r="BG572" s="15"/>
      <c r="BH572" s="15"/>
    </row>
    <row r="573" ht="12.75" customHeight="1">
      <c r="A573" s="15"/>
      <c r="B573" s="13"/>
      <c r="C573" s="15"/>
      <c r="D573" s="15"/>
      <c r="E573" s="17"/>
      <c r="F573" s="17"/>
      <c r="G573" s="15"/>
      <c r="H573" s="15"/>
      <c r="I573" s="15"/>
      <c r="J573" s="49"/>
      <c r="K573" s="15"/>
      <c r="L573" s="21"/>
      <c r="M573" s="17"/>
      <c r="N573" s="17"/>
      <c r="O573" s="15"/>
      <c r="P573" s="15"/>
      <c r="Q573" s="15"/>
      <c r="R573" s="17"/>
      <c r="S573" s="26"/>
      <c r="T573" s="26"/>
      <c r="U573" s="26"/>
      <c r="V573" s="26"/>
      <c r="W573" s="26"/>
      <c r="X573" s="26"/>
      <c r="Y573" s="15"/>
      <c r="Z573" s="49"/>
      <c r="AA573" s="15"/>
      <c r="AB573" s="15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49"/>
      <c r="AP573" s="15"/>
      <c r="AQ573" s="15"/>
      <c r="AR573" s="209"/>
      <c r="AS573" s="210"/>
      <c r="AT573" s="210"/>
      <c r="AU573" s="210"/>
      <c r="AV573" s="210"/>
      <c r="AW573" s="210"/>
      <c r="AX573" s="210"/>
      <c r="AY573" s="49"/>
      <c r="AZ573" s="15"/>
      <c r="BA573" s="15"/>
      <c r="BB573" s="15"/>
      <c r="BC573" s="15"/>
      <c r="BD573" s="42"/>
      <c r="BE573" s="17"/>
      <c r="BF573" s="17"/>
      <c r="BG573" s="15"/>
      <c r="BH573" s="15"/>
    </row>
    <row r="574" ht="12.75" customHeight="1">
      <c r="A574" s="15"/>
      <c r="B574" s="13"/>
      <c r="C574" s="15"/>
      <c r="D574" s="15"/>
      <c r="E574" s="17"/>
      <c r="F574" s="17"/>
      <c r="G574" s="15"/>
      <c r="H574" s="15"/>
      <c r="I574" s="15"/>
      <c r="J574" s="49"/>
      <c r="K574" s="15"/>
      <c r="L574" s="21"/>
      <c r="M574" s="17"/>
      <c r="N574" s="17"/>
      <c r="O574" s="15"/>
      <c r="P574" s="15"/>
      <c r="Q574" s="15"/>
      <c r="R574" s="17"/>
      <c r="S574" s="26"/>
      <c r="T574" s="26"/>
      <c r="U574" s="26"/>
      <c r="V574" s="26"/>
      <c r="W574" s="26"/>
      <c r="X574" s="26"/>
      <c r="Y574" s="15"/>
      <c r="Z574" s="49"/>
      <c r="AA574" s="15"/>
      <c r="AB574" s="15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49"/>
      <c r="AP574" s="15"/>
      <c r="AQ574" s="15"/>
      <c r="AR574" s="209"/>
      <c r="AS574" s="210"/>
      <c r="AT574" s="210"/>
      <c r="AU574" s="210"/>
      <c r="AV574" s="210"/>
      <c r="AW574" s="210"/>
      <c r="AX574" s="210"/>
      <c r="AY574" s="49"/>
      <c r="AZ574" s="15"/>
      <c r="BA574" s="15"/>
      <c r="BB574" s="15"/>
      <c r="BC574" s="15"/>
      <c r="BD574" s="42"/>
      <c r="BE574" s="17"/>
      <c r="BF574" s="17"/>
      <c r="BG574" s="15"/>
      <c r="BH574" s="15"/>
    </row>
    <row r="575" ht="12.75" customHeight="1">
      <c r="A575" s="15"/>
      <c r="B575" s="13"/>
      <c r="C575" s="15"/>
      <c r="D575" s="15"/>
      <c r="E575" s="17"/>
      <c r="F575" s="17"/>
      <c r="G575" s="15"/>
      <c r="H575" s="15"/>
      <c r="I575" s="15"/>
      <c r="J575" s="49"/>
      <c r="K575" s="15"/>
      <c r="L575" s="21"/>
      <c r="M575" s="17"/>
      <c r="N575" s="17"/>
      <c r="O575" s="15"/>
      <c r="P575" s="15"/>
      <c r="Q575" s="15"/>
      <c r="R575" s="17"/>
      <c r="S575" s="26"/>
      <c r="T575" s="26"/>
      <c r="U575" s="26"/>
      <c r="V575" s="26"/>
      <c r="W575" s="26"/>
      <c r="X575" s="26"/>
      <c r="Y575" s="15"/>
      <c r="Z575" s="49"/>
      <c r="AA575" s="15"/>
      <c r="AB575" s="15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49"/>
      <c r="AP575" s="15"/>
      <c r="AQ575" s="15"/>
      <c r="AR575" s="209"/>
      <c r="AS575" s="210"/>
      <c r="AT575" s="210"/>
      <c r="AU575" s="210"/>
      <c r="AV575" s="210"/>
      <c r="AW575" s="210"/>
      <c r="AX575" s="210"/>
      <c r="AY575" s="49"/>
      <c r="AZ575" s="15"/>
      <c r="BA575" s="15"/>
      <c r="BB575" s="15"/>
      <c r="BC575" s="15"/>
      <c r="BD575" s="42"/>
      <c r="BE575" s="17"/>
      <c r="BF575" s="17"/>
      <c r="BG575" s="15"/>
      <c r="BH575" s="15"/>
    </row>
    <row r="576" ht="12.75" customHeight="1">
      <c r="A576" s="15"/>
      <c r="B576" s="13"/>
      <c r="C576" s="15"/>
      <c r="D576" s="15"/>
      <c r="E576" s="17"/>
      <c r="F576" s="17"/>
      <c r="G576" s="15"/>
      <c r="H576" s="15"/>
      <c r="I576" s="15"/>
      <c r="J576" s="49"/>
      <c r="K576" s="15"/>
      <c r="L576" s="21"/>
      <c r="M576" s="17"/>
      <c r="N576" s="17"/>
      <c r="O576" s="15"/>
      <c r="P576" s="15"/>
      <c r="Q576" s="15"/>
      <c r="R576" s="17"/>
      <c r="S576" s="26"/>
      <c r="T576" s="26"/>
      <c r="U576" s="26"/>
      <c r="V576" s="26"/>
      <c r="W576" s="26"/>
      <c r="X576" s="26"/>
      <c r="Y576" s="15"/>
      <c r="Z576" s="49"/>
      <c r="AA576" s="15"/>
      <c r="AB576" s="15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49"/>
      <c r="AP576" s="15"/>
      <c r="AQ576" s="15"/>
      <c r="AR576" s="209"/>
      <c r="AS576" s="210"/>
      <c r="AT576" s="210"/>
      <c r="AU576" s="210"/>
      <c r="AV576" s="210"/>
      <c r="AW576" s="210"/>
      <c r="AX576" s="210"/>
      <c r="AY576" s="49"/>
      <c r="AZ576" s="15"/>
      <c r="BA576" s="15"/>
      <c r="BB576" s="15"/>
      <c r="BC576" s="15"/>
      <c r="BD576" s="42"/>
      <c r="BE576" s="17"/>
      <c r="BF576" s="17"/>
      <c r="BG576" s="15"/>
      <c r="BH576" s="15"/>
    </row>
    <row r="577" ht="12.75" customHeight="1">
      <c r="A577" s="15"/>
      <c r="B577" s="13"/>
      <c r="C577" s="15"/>
      <c r="D577" s="15"/>
      <c r="E577" s="17"/>
      <c r="F577" s="17"/>
      <c r="G577" s="15"/>
      <c r="H577" s="15"/>
      <c r="I577" s="15"/>
      <c r="J577" s="49"/>
      <c r="K577" s="15"/>
      <c r="L577" s="21"/>
      <c r="M577" s="17"/>
      <c r="N577" s="17"/>
      <c r="O577" s="15"/>
      <c r="P577" s="15"/>
      <c r="Q577" s="15"/>
      <c r="R577" s="17"/>
      <c r="S577" s="26"/>
      <c r="T577" s="26"/>
      <c r="U577" s="26"/>
      <c r="V577" s="26"/>
      <c r="W577" s="26"/>
      <c r="X577" s="26"/>
      <c r="Y577" s="15"/>
      <c r="Z577" s="49"/>
      <c r="AA577" s="15"/>
      <c r="AB577" s="15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49"/>
      <c r="AP577" s="15"/>
      <c r="AQ577" s="15"/>
      <c r="AR577" s="209"/>
      <c r="AS577" s="210"/>
      <c r="AT577" s="210"/>
      <c r="AU577" s="210"/>
      <c r="AV577" s="210"/>
      <c r="AW577" s="210"/>
      <c r="AX577" s="210"/>
      <c r="AY577" s="49"/>
      <c r="AZ577" s="15"/>
      <c r="BA577" s="15"/>
      <c r="BB577" s="15"/>
      <c r="BC577" s="15"/>
      <c r="BD577" s="42"/>
      <c r="BE577" s="17"/>
      <c r="BF577" s="17"/>
      <c r="BG577" s="15"/>
      <c r="BH577" s="15"/>
    </row>
    <row r="578" ht="12.75" customHeight="1">
      <c r="A578" s="15"/>
      <c r="B578" s="13"/>
      <c r="C578" s="15"/>
      <c r="D578" s="15"/>
      <c r="E578" s="17"/>
      <c r="F578" s="17"/>
      <c r="G578" s="15"/>
      <c r="H578" s="15"/>
      <c r="I578" s="15"/>
      <c r="J578" s="49"/>
      <c r="K578" s="15"/>
      <c r="L578" s="21"/>
      <c r="M578" s="17"/>
      <c r="N578" s="17"/>
      <c r="O578" s="15"/>
      <c r="P578" s="15"/>
      <c r="Q578" s="15"/>
      <c r="R578" s="17"/>
      <c r="S578" s="26"/>
      <c r="T578" s="26"/>
      <c r="U578" s="26"/>
      <c r="V578" s="26"/>
      <c r="W578" s="26"/>
      <c r="X578" s="26"/>
      <c r="Y578" s="15"/>
      <c r="Z578" s="49"/>
      <c r="AA578" s="15"/>
      <c r="AB578" s="15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49"/>
      <c r="AP578" s="15"/>
      <c r="AQ578" s="15"/>
      <c r="AR578" s="209"/>
      <c r="AS578" s="210"/>
      <c r="AT578" s="210"/>
      <c r="AU578" s="210"/>
      <c r="AV578" s="210"/>
      <c r="AW578" s="210"/>
      <c r="AX578" s="210"/>
      <c r="AY578" s="49"/>
      <c r="AZ578" s="15"/>
      <c r="BA578" s="15"/>
      <c r="BB578" s="15"/>
      <c r="BC578" s="15"/>
      <c r="BD578" s="42"/>
      <c r="BE578" s="17"/>
      <c r="BF578" s="17"/>
      <c r="BG578" s="15"/>
      <c r="BH578" s="15"/>
    </row>
    <row r="579" ht="12.75" customHeight="1">
      <c r="A579" s="15"/>
      <c r="B579" s="13"/>
      <c r="C579" s="15"/>
      <c r="D579" s="15"/>
      <c r="E579" s="17"/>
      <c r="F579" s="17"/>
      <c r="G579" s="15"/>
      <c r="H579" s="15"/>
      <c r="I579" s="15"/>
      <c r="J579" s="49"/>
      <c r="K579" s="15"/>
      <c r="L579" s="21"/>
      <c r="M579" s="17"/>
      <c r="N579" s="17"/>
      <c r="O579" s="15"/>
      <c r="P579" s="15"/>
      <c r="Q579" s="15"/>
      <c r="R579" s="17"/>
      <c r="S579" s="26"/>
      <c r="T579" s="26"/>
      <c r="U579" s="26"/>
      <c r="V579" s="26"/>
      <c r="W579" s="26"/>
      <c r="X579" s="26"/>
      <c r="Y579" s="15"/>
      <c r="Z579" s="49"/>
      <c r="AA579" s="15"/>
      <c r="AB579" s="15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49"/>
      <c r="AP579" s="15"/>
      <c r="AQ579" s="15"/>
      <c r="AR579" s="209"/>
      <c r="AS579" s="210"/>
      <c r="AT579" s="210"/>
      <c r="AU579" s="210"/>
      <c r="AV579" s="210"/>
      <c r="AW579" s="210"/>
      <c r="AX579" s="210"/>
      <c r="AY579" s="49"/>
      <c r="AZ579" s="15"/>
      <c r="BA579" s="15"/>
      <c r="BB579" s="15"/>
      <c r="BC579" s="15"/>
      <c r="BD579" s="42"/>
      <c r="BE579" s="17"/>
      <c r="BF579" s="17"/>
      <c r="BG579" s="15"/>
      <c r="BH579" s="15"/>
    </row>
    <row r="580" ht="12.75" customHeight="1">
      <c r="A580" s="15"/>
      <c r="B580" s="13"/>
      <c r="C580" s="15"/>
      <c r="D580" s="15"/>
      <c r="E580" s="17"/>
      <c r="F580" s="17"/>
      <c r="G580" s="15"/>
      <c r="H580" s="15"/>
      <c r="I580" s="15"/>
      <c r="J580" s="49"/>
      <c r="K580" s="15"/>
      <c r="L580" s="21"/>
      <c r="M580" s="17"/>
      <c r="N580" s="17"/>
      <c r="O580" s="15"/>
      <c r="P580" s="15"/>
      <c r="Q580" s="15"/>
      <c r="R580" s="17"/>
      <c r="S580" s="26"/>
      <c r="T580" s="26"/>
      <c r="U580" s="26"/>
      <c r="V580" s="26"/>
      <c r="W580" s="26"/>
      <c r="X580" s="26"/>
      <c r="Y580" s="15"/>
      <c r="Z580" s="49"/>
      <c r="AA580" s="15"/>
      <c r="AB580" s="15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49"/>
      <c r="AP580" s="15"/>
      <c r="AQ580" s="15"/>
      <c r="AR580" s="209"/>
      <c r="AS580" s="210"/>
      <c r="AT580" s="210"/>
      <c r="AU580" s="210"/>
      <c r="AV580" s="210"/>
      <c r="AW580" s="210"/>
      <c r="AX580" s="210"/>
      <c r="AY580" s="49"/>
      <c r="AZ580" s="15"/>
      <c r="BA580" s="15"/>
      <c r="BB580" s="15"/>
      <c r="BC580" s="15"/>
      <c r="BD580" s="42"/>
      <c r="BE580" s="17"/>
      <c r="BF580" s="17"/>
      <c r="BG580" s="15"/>
      <c r="BH580" s="15"/>
    </row>
    <row r="581" ht="12.75" customHeight="1">
      <c r="A581" s="15"/>
      <c r="B581" s="13"/>
      <c r="C581" s="15"/>
      <c r="D581" s="15"/>
      <c r="E581" s="17"/>
      <c r="F581" s="17"/>
      <c r="G581" s="15"/>
      <c r="H581" s="15"/>
      <c r="I581" s="15"/>
      <c r="J581" s="49"/>
      <c r="K581" s="15"/>
      <c r="L581" s="21"/>
      <c r="M581" s="17"/>
      <c r="N581" s="17"/>
      <c r="O581" s="15"/>
      <c r="P581" s="15"/>
      <c r="Q581" s="15"/>
      <c r="R581" s="17"/>
      <c r="S581" s="26"/>
      <c r="T581" s="26"/>
      <c r="U581" s="26"/>
      <c r="V581" s="26"/>
      <c r="W581" s="26"/>
      <c r="X581" s="26"/>
      <c r="Y581" s="15"/>
      <c r="Z581" s="49"/>
      <c r="AA581" s="15"/>
      <c r="AB581" s="15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49"/>
      <c r="AP581" s="15"/>
      <c r="AQ581" s="15"/>
      <c r="AR581" s="209"/>
      <c r="AS581" s="210"/>
      <c r="AT581" s="210"/>
      <c r="AU581" s="210"/>
      <c r="AV581" s="210"/>
      <c r="AW581" s="210"/>
      <c r="AX581" s="210"/>
      <c r="AY581" s="49"/>
      <c r="AZ581" s="15"/>
      <c r="BA581" s="15"/>
      <c r="BB581" s="15"/>
      <c r="BC581" s="15"/>
      <c r="BD581" s="42"/>
      <c r="BE581" s="17"/>
      <c r="BF581" s="17"/>
      <c r="BG581" s="15"/>
      <c r="BH581" s="15"/>
    </row>
    <row r="582" ht="12.75" customHeight="1">
      <c r="A582" s="15"/>
      <c r="B582" s="13"/>
      <c r="C582" s="15"/>
      <c r="D582" s="15"/>
      <c r="E582" s="17"/>
      <c r="F582" s="17"/>
      <c r="G582" s="15"/>
      <c r="H582" s="15"/>
      <c r="I582" s="15"/>
      <c r="J582" s="49"/>
      <c r="K582" s="15"/>
      <c r="L582" s="21"/>
      <c r="M582" s="17"/>
      <c r="N582" s="17"/>
      <c r="O582" s="15"/>
      <c r="P582" s="15"/>
      <c r="Q582" s="15"/>
      <c r="R582" s="17"/>
      <c r="S582" s="26"/>
      <c r="T582" s="26"/>
      <c r="U582" s="26"/>
      <c r="V582" s="26"/>
      <c r="W582" s="26"/>
      <c r="X582" s="26"/>
      <c r="Y582" s="15"/>
      <c r="Z582" s="49"/>
      <c r="AA582" s="15"/>
      <c r="AB582" s="15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49"/>
      <c r="AP582" s="15"/>
      <c r="AQ582" s="15"/>
      <c r="AR582" s="209"/>
      <c r="AS582" s="210"/>
      <c r="AT582" s="210"/>
      <c r="AU582" s="210"/>
      <c r="AV582" s="210"/>
      <c r="AW582" s="210"/>
      <c r="AX582" s="210"/>
      <c r="AY582" s="49"/>
      <c r="AZ582" s="15"/>
      <c r="BA582" s="15"/>
      <c r="BB582" s="15"/>
      <c r="BC582" s="15"/>
      <c r="BD582" s="42"/>
      <c r="BE582" s="17"/>
      <c r="BF582" s="17"/>
      <c r="BG582" s="15"/>
      <c r="BH582" s="15"/>
    </row>
    <row r="583" ht="12.75" customHeight="1">
      <c r="A583" s="15"/>
      <c r="B583" s="13"/>
      <c r="C583" s="15"/>
      <c r="D583" s="15"/>
      <c r="E583" s="17"/>
      <c r="F583" s="17"/>
      <c r="G583" s="15"/>
      <c r="H583" s="15"/>
      <c r="I583" s="15"/>
      <c r="J583" s="49"/>
      <c r="K583" s="15"/>
      <c r="L583" s="21"/>
      <c r="M583" s="17"/>
      <c r="N583" s="17"/>
      <c r="O583" s="15"/>
      <c r="P583" s="15"/>
      <c r="Q583" s="15"/>
      <c r="R583" s="17"/>
      <c r="S583" s="26"/>
      <c r="T583" s="26"/>
      <c r="U583" s="26"/>
      <c r="V583" s="26"/>
      <c r="W583" s="26"/>
      <c r="X583" s="26"/>
      <c r="Y583" s="15"/>
      <c r="Z583" s="49"/>
      <c r="AA583" s="15"/>
      <c r="AB583" s="15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49"/>
      <c r="AP583" s="15"/>
      <c r="AQ583" s="15"/>
      <c r="AR583" s="209"/>
      <c r="AS583" s="210"/>
      <c r="AT583" s="210"/>
      <c r="AU583" s="210"/>
      <c r="AV583" s="210"/>
      <c r="AW583" s="210"/>
      <c r="AX583" s="210"/>
      <c r="AY583" s="49"/>
      <c r="AZ583" s="15"/>
      <c r="BA583" s="15"/>
      <c r="BB583" s="15"/>
      <c r="BC583" s="15"/>
      <c r="BD583" s="42"/>
      <c r="BE583" s="17"/>
      <c r="BF583" s="17"/>
      <c r="BG583" s="15"/>
      <c r="BH583" s="15"/>
    </row>
    <row r="584" ht="12.75" customHeight="1">
      <c r="A584" s="15"/>
      <c r="B584" s="13"/>
      <c r="C584" s="15"/>
      <c r="D584" s="15"/>
      <c r="E584" s="17"/>
      <c r="F584" s="17"/>
      <c r="G584" s="15"/>
      <c r="H584" s="15"/>
      <c r="I584" s="15"/>
      <c r="J584" s="49"/>
      <c r="K584" s="15"/>
      <c r="L584" s="21"/>
      <c r="M584" s="17"/>
      <c r="N584" s="17"/>
      <c r="O584" s="15"/>
      <c r="P584" s="15"/>
      <c r="Q584" s="15"/>
      <c r="R584" s="17"/>
      <c r="S584" s="26"/>
      <c r="T584" s="26"/>
      <c r="U584" s="26"/>
      <c r="V584" s="26"/>
      <c r="W584" s="26"/>
      <c r="X584" s="26"/>
      <c r="Y584" s="15"/>
      <c r="Z584" s="49"/>
      <c r="AA584" s="15"/>
      <c r="AB584" s="15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49"/>
      <c r="AP584" s="15"/>
      <c r="AQ584" s="15"/>
      <c r="AR584" s="209"/>
      <c r="AS584" s="210"/>
      <c r="AT584" s="210"/>
      <c r="AU584" s="210"/>
      <c r="AV584" s="210"/>
      <c r="AW584" s="210"/>
      <c r="AX584" s="210"/>
      <c r="AY584" s="49"/>
      <c r="AZ584" s="15"/>
      <c r="BA584" s="15"/>
      <c r="BB584" s="15"/>
      <c r="BC584" s="15"/>
      <c r="BD584" s="42"/>
      <c r="BE584" s="17"/>
      <c r="BF584" s="17"/>
      <c r="BG584" s="15"/>
      <c r="BH584" s="15"/>
    </row>
    <row r="585" ht="12.75" customHeight="1">
      <c r="A585" s="15"/>
      <c r="B585" s="13"/>
      <c r="C585" s="15"/>
      <c r="D585" s="15"/>
      <c r="E585" s="17"/>
      <c r="F585" s="17"/>
      <c r="G585" s="15"/>
      <c r="H585" s="15"/>
      <c r="I585" s="15"/>
      <c r="J585" s="49"/>
      <c r="K585" s="15"/>
      <c r="L585" s="21"/>
      <c r="M585" s="17"/>
      <c r="N585" s="17"/>
      <c r="O585" s="15"/>
      <c r="P585" s="15"/>
      <c r="Q585" s="15"/>
      <c r="R585" s="17"/>
      <c r="S585" s="26"/>
      <c r="T585" s="26"/>
      <c r="U585" s="26"/>
      <c r="V585" s="26"/>
      <c r="W585" s="26"/>
      <c r="X585" s="26"/>
      <c r="Y585" s="15"/>
      <c r="Z585" s="49"/>
      <c r="AA585" s="15"/>
      <c r="AB585" s="15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49"/>
      <c r="AP585" s="15"/>
      <c r="AQ585" s="15"/>
      <c r="AR585" s="209"/>
      <c r="AS585" s="210"/>
      <c r="AT585" s="210"/>
      <c r="AU585" s="210"/>
      <c r="AV585" s="210"/>
      <c r="AW585" s="210"/>
      <c r="AX585" s="210"/>
      <c r="AY585" s="49"/>
      <c r="AZ585" s="15"/>
      <c r="BA585" s="15"/>
      <c r="BB585" s="15"/>
      <c r="BC585" s="15"/>
      <c r="BD585" s="42"/>
      <c r="BE585" s="17"/>
      <c r="BF585" s="17"/>
      <c r="BG585" s="15"/>
      <c r="BH585" s="15"/>
    </row>
    <row r="586" ht="12.75" customHeight="1">
      <c r="A586" s="15"/>
      <c r="B586" s="13"/>
      <c r="C586" s="15"/>
      <c r="D586" s="15"/>
      <c r="E586" s="17"/>
      <c r="F586" s="17"/>
      <c r="G586" s="15"/>
      <c r="H586" s="15"/>
      <c r="I586" s="15"/>
      <c r="J586" s="49"/>
      <c r="K586" s="15"/>
      <c r="L586" s="21"/>
      <c r="M586" s="17"/>
      <c r="N586" s="17"/>
      <c r="O586" s="15"/>
      <c r="P586" s="15"/>
      <c r="Q586" s="15"/>
      <c r="R586" s="17"/>
      <c r="S586" s="26"/>
      <c r="T586" s="26"/>
      <c r="U586" s="26"/>
      <c r="V586" s="26"/>
      <c r="W586" s="26"/>
      <c r="X586" s="26"/>
      <c r="Y586" s="15"/>
      <c r="Z586" s="49"/>
      <c r="AA586" s="15"/>
      <c r="AB586" s="15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49"/>
      <c r="AP586" s="15"/>
      <c r="AQ586" s="15"/>
      <c r="AR586" s="209"/>
      <c r="AS586" s="210"/>
      <c r="AT586" s="210"/>
      <c r="AU586" s="210"/>
      <c r="AV586" s="210"/>
      <c r="AW586" s="210"/>
      <c r="AX586" s="210"/>
      <c r="AY586" s="49"/>
      <c r="AZ586" s="15"/>
      <c r="BA586" s="15"/>
      <c r="BB586" s="15"/>
      <c r="BC586" s="15"/>
      <c r="BD586" s="42"/>
      <c r="BE586" s="17"/>
      <c r="BF586" s="17"/>
      <c r="BG586" s="15"/>
      <c r="BH586" s="15"/>
    </row>
    <row r="587" ht="12.75" customHeight="1">
      <c r="A587" s="15"/>
      <c r="B587" s="13"/>
      <c r="C587" s="15"/>
      <c r="D587" s="15"/>
      <c r="E587" s="17"/>
      <c r="F587" s="17"/>
      <c r="G587" s="15"/>
      <c r="H587" s="15"/>
      <c r="I587" s="15"/>
      <c r="J587" s="49"/>
      <c r="K587" s="15"/>
      <c r="L587" s="21"/>
      <c r="M587" s="17"/>
      <c r="N587" s="17"/>
      <c r="O587" s="15"/>
      <c r="P587" s="15"/>
      <c r="Q587" s="15"/>
      <c r="R587" s="17"/>
      <c r="S587" s="26"/>
      <c r="T587" s="26"/>
      <c r="U587" s="26"/>
      <c r="V587" s="26"/>
      <c r="W587" s="26"/>
      <c r="X587" s="26"/>
      <c r="Y587" s="15"/>
      <c r="Z587" s="49"/>
      <c r="AA587" s="15"/>
      <c r="AB587" s="15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49"/>
      <c r="AP587" s="15"/>
      <c r="AQ587" s="15"/>
      <c r="AR587" s="209"/>
      <c r="AS587" s="210"/>
      <c r="AT587" s="210"/>
      <c r="AU587" s="210"/>
      <c r="AV587" s="210"/>
      <c r="AW587" s="210"/>
      <c r="AX587" s="210"/>
      <c r="AY587" s="49"/>
      <c r="AZ587" s="15"/>
      <c r="BA587" s="15"/>
      <c r="BB587" s="15"/>
      <c r="BC587" s="15"/>
      <c r="BD587" s="42"/>
      <c r="BE587" s="17"/>
      <c r="BF587" s="17"/>
      <c r="BG587" s="15"/>
      <c r="BH587" s="15"/>
    </row>
    <row r="588" ht="12.75" customHeight="1">
      <c r="A588" s="15"/>
      <c r="B588" s="13"/>
      <c r="C588" s="15"/>
      <c r="D588" s="15"/>
      <c r="E588" s="17"/>
      <c r="F588" s="17"/>
      <c r="G588" s="15"/>
      <c r="H588" s="15"/>
      <c r="I588" s="15"/>
      <c r="J588" s="49"/>
      <c r="K588" s="15"/>
      <c r="L588" s="21"/>
      <c r="M588" s="17"/>
      <c r="N588" s="17"/>
      <c r="O588" s="15"/>
      <c r="P588" s="15"/>
      <c r="Q588" s="15"/>
      <c r="R588" s="17"/>
      <c r="S588" s="26"/>
      <c r="T588" s="26"/>
      <c r="U588" s="26"/>
      <c r="V588" s="26"/>
      <c r="W588" s="26"/>
      <c r="X588" s="26"/>
      <c r="Y588" s="15"/>
      <c r="Z588" s="49"/>
      <c r="AA588" s="15"/>
      <c r="AB588" s="15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49"/>
      <c r="AP588" s="15"/>
      <c r="AQ588" s="15"/>
      <c r="AR588" s="209"/>
      <c r="AS588" s="210"/>
      <c r="AT588" s="210"/>
      <c r="AU588" s="210"/>
      <c r="AV588" s="210"/>
      <c r="AW588" s="210"/>
      <c r="AX588" s="210"/>
      <c r="AY588" s="49"/>
      <c r="AZ588" s="15"/>
      <c r="BA588" s="15"/>
      <c r="BB588" s="15"/>
      <c r="BC588" s="15"/>
      <c r="BD588" s="42"/>
      <c r="BE588" s="17"/>
      <c r="BF588" s="17"/>
      <c r="BG588" s="15"/>
      <c r="BH588" s="15"/>
    </row>
    <row r="589" ht="12.75" customHeight="1">
      <c r="A589" s="15"/>
      <c r="B589" s="13"/>
      <c r="C589" s="15"/>
      <c r="D589" s="15"/>
      <c r="E589" s="17"/>
      <c r="F589" s="17"/>
      <c r="G589" s="15"/>
      <c r="H589" s="15"/>
      <c r="I589" s="15"/>
      <c r="J589" s="49"/>
      <c r="K589" s="15"/>
      <c r="L589" s="21"/>
      <c r="M589" s="17"/>
      <c r="N589" s="17"/>
      <c r="O589" s="15"/>
      <c r="P589" s="15"/>
      <c r="Q589" s="15"/>
      <c r="R589" s="17"/>
      <c r="S589" s="26"/>
      <c r="T589" s="26"/>
      <c r="U589" s="26"/>
      <c r="V589" s="26"/>
      <c r="W589" s="26"/>
      <c r="X589" s="26"/>
      <c r="Y589" s="15"/>
      <c r="Z589" s="49"/>
      <c r="AA589" s="15"/>
      <c r="AB589" s="15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49"/>
      <c r="AP589" s="15"/>
      <c r="AQ589" s="15"/>
      <c r="AR589" s="209"/>
      <c r="AS589" s="210"/>
      <c r="AT589" s="210"/>
      <c r="AU589" s="210"/>
      <c r="AV589" s="210"/>
      <c r="AW589" s="210"/>
      <c r="AX589" s="210"/>
      <c r="AY589" s="49"/>
      <c r="AZ589" s="15"/>
      <c r="BA589" s="15"/>
      <c r="BB589" s="15"/>
      <c r="BC589" s="15"/>
      <c r="BD589" s="42"/>
      <c r="BE589" s="17"/>
      <c r="BF589" s="17"/>
      <c r="BG589" s="15"/>
      <c r="BH589" s="15"/>
    </row>
    <row r="590" ht="12.75" customHeight="1">
      <c r="A590" s="15"/>
      <c r="B590" s="13"/>
      <c r="C590" s="15"/>
      <c r="D590" s="15"/>
      <c r="E590" s="17"/>
      <c r="F590" s="17"/>
      <c r="G590" s="15"/>
      <c r="H590" s="15"/>
      <c r="I590" s="15"/>
      <c r="J590" s="49"/>
      <c r="K590" s="15"/>
      <c r="L590" s="21"/>
      <c r="M590" s="17"/>
      <c r="N590" s="17"/>
      <c r="O590" s="15"/>
      <c r="P590" s="15"/>
      <c r="Q590" s="15"/>
      <c r="R590" s="17"/>
      <c r="S590" s="26"/>
      <c r="T590" s="26"/>
      <c r="U590" s="26"/>
      <c r="V590" s="26"/>
      <c r="W590" s="26"/>
      <c r="X590" s="26"/>
      <c r="Y590" s="15"/>
      <c r="Z590" s="49"/>
      <c r="AA590" s="15"/>
      <c r="AB590" s="15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49"/>
      <c r="AP590" s="15"/>
      <c r="AQ590" s="15"/>
      <c r="AR590" s="209"/>
      <c r="AS590" s="210"/>
      <c r="AT590" s="210"/>
      <c r="AU590" s="210"/>
      <c r="AV590" s="210"/>
      <c r="AW590" s="210"/>
      <c r="AX590" s="210"/>
      <c r="AY590" s="49"/>
      <c r="AZ590" s="15"/>
      <c r="BA590" s="15"/>
      <c r="BB590" s="15"/>
      <c r="BC590" s="15"/>
      <c r="BD590" s="42"/>
      <c r="BE590" s="17"/>
      <c r="BF590" s="17"/>
      <c r="BG590" s="15"/>
      <c r="BH590" s="15"/>
    </row>
    <row r="591" ht="12.75" customHeight="1">
      <c r="A591" s="15"/>
      <c r="B591" s="13"/>
      <c r="C591" s="15"/>
      <c r="D591" s="15"/>
      <c r="E591" s="17"/>
      <c r="F591" s="17"/>
      <c r="G591" s="15"/>
      <c r="H591" s="15"/>
      <c r="I591" s="15"/>
      <c r="J591" s="49"/>
      <c r="K591" s="15"/>
      <c r="L591" s="21"/>
      <c r="M591" s="17"/>
      <c r="N591" s="17"/>
      <c r="O591" s="15"/>
      <c r="P591" s="15"/>
      <c r="Q591" s="15"/>
      <c r="R591" s="17"/>
      <c r="S591" s="26"/>
      <c r="T591" s="26"/>
      <c r="U591" s="26"/>
      <c r="V591" s="26"/>
      <c r="W591" s="26"/>
      <c r="X591" s="26"/>
      <c r="Y591" s="15"/>
      <c r="Z591" s="49"/>
      <c r="AA591" s="15"/>
      <c r="AB591" s="15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49"/>
      <c r="AP591" s="15"/>
      <c r="AQ591" s="15"/>
      <c r="AR591" s="209"/>
      <c r="AS591" s="210"/>
      <c r="AT591" s="210"/>
      <c r="AU591" s="210"/>
      <c r="AV591" s="210"/>
      <c r="AW591" s="210"/>
      <c r="AX591" s="210"/>
      <c r="AY591" s="49"/>
      <c r="AZ591" s="15"/>
      <c r="BA591" s="15"/>
      <c r="BB591" s="15"/>
      <c r="BC591" s="15"/>
      <c r="BD591" s="42"/>
      <c r="BE591" s="17"/>
      <c r="BF591" s="17"/>
      <c r="BG591" s="15"/>
      <c r="BH591" s="15"/>
    </row>
    <row r="592" ht="12.75" customHeight="1">
      <c r="A592" s="15"/>
      <c r="B592" s="13"/>
      <c r="C592" s="15"/>
      <c r="D592" s="15"/>
      <c r="E592" s="17"/>
      <c r="F592" s="17"/>
      <c r="G592" s="15"/>
      <c r="H592" s="15"/>
      <c r="I592" s="15"/>
      <c r="J592" s="49"/>
      <c r="K592" s="15"/>
      <c r="L592" s="21"/>
      <c r="M592" s="17"/>
      <c r="N592" s="17"/>
      <c r="O592" s="15"/>
      <c r="P592" s="15"/>
      <c r="Q592" s="15"/>
      <c r="R592" s="17"/>
      <c r="S592" s="26"/>
      <c r="T592" s="26"/>
      <c r="U592" s="26"/>
      <c r="V592" s="26"/>
      <c r="W592" s="26"/>
      <c r="X592" s="26"/>
      <c r="Y592" s="15"/>
      <c r="Z592" s="49"/>
      <c r="AA592" s="15"/>
      <c r="AB592" s="15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49"/>
      <c r="AP592" s="15"/>
      <c r="AQ592" s="15"/>
      <c r="AR592" s="209"/>
      <c r="AS592" s="210"/>
      <c r="AT592" s="210"/>
      <c r="AU592" s="210"/>
      <c r="AV592" s="210"/>
      <c r="AW592" s="210"/>
      <c r="AX592" s="210"/>
      <c r="AY592" s="49"/>
      <c r="AZ592" s="15"/>
      <c r="BA592" s="15"/>
      <c r="BB592" s="15"/>
      <c r="BC592" s="15"/>
      <c r="BD592" s="42"/>
      <c r="BE592" s="17"/>
      <c r="BF592" s="17"/>
      <c r="BG592" s="15"/>
      <c r="BH592" s="15"/>
    </row>
    <row r="593" ht="12.75" customHeight="1">
      <c r="A593" s="15"/>
      <c r="B593" s="13"/>
      <c r="C593" s="15"/>
      <c r="D593" s="15"/>
      <c r="E593" s="17"/>
      <c r="F593" s="17"/>
      <c r="G593" s="15"/>
      <c r="H593" s="15"/>
      <c r="I593" s="15"/>
      <c r="J593" s="49"/>
      <c r="K593" s="15"/>
      <c r="L593" s="21"/>
      <c r="M593" s="17"/>
      <c r="N593" s="17"/>
      <c r="O593" s="15"/>
      <c r="P593" s="15"/>
      <c r="Q593" s="15"/>
      <c r="R593" s="17"/>
      <c r="S593" s="26"/>
      <c r="T593" s="26"/>
      <c r="U593" s="26"/>
      <c r="V593" s="26"/>
      <c r="W593" s="26"/>
      <c r="X593" s="26"/>
      <c r="Y593" s="15"/>
      <c r="Z593" s="49"/>
      <c r="AA593" s="15"/>
      <c r="AB593" s="15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49"/>
      <c r="AP593" s="15"/>
      <c r="AQ593" s="15"/>
      <c r="AR593" s="209"/>
      <c r="AS593" s="210"/>
      <c r="AT593" s="210"/>
      <c r="AU593" s="210"/>
      <c r="AV593" s="210"/>
      <c r="AW593" s="210"/>
      <c r="AX593" s="210"/>
      <c r="AY593" s="49"/>
      <c r="AZ593" s="15"/>
      <c r="BA593" s="15"/>
      <c r="BB593" s="15"/>
      <c r="BC593" s="15"/>
      <c r="BD593" s="42"/>
      <c r="BE593" s="17"/>
      <c r="BF593" s="17"/>
      <c r="BG593" s="15"/>
      <c r="BH593" s="15"/>
    </row>
    <row r="594" ht="12.75" customHeight="1">
      <c r="A594" s="15"/>
      <c r="B594" s="13"/>
      <c r="C594" s="15"/>
      <c r="D594" s="15"/>
      <c r="E594" s="17"/>
      <c r="F594" s="17"/>
      <c r="G594" s="15"/>
      <c r="H594" s="15"/>
      <c r="I594" s="15"/>
      <c r="J594" s="49"/>
      <c r="K594" s="15"/>
      <c r="L594" s="21"/>
      <c r="M594" s="17"/>
      <c r="N594" s="17"/>
      <c r="O594" s="15"/>
      <c r="P594" s="15"/>
      <c r="Q594" s="15"/>
      <c r="R594" s="17"/>
      <c r="S594" s="26"/>
      <c r="T594" s="26"/>
      <c r="U594" s="26"/>
      <c r="V594" s="26"/>
      <c r="W594" s="26"/>
      <c r="X594" s="26"/>
      <c r="Y594" s="15"/>
      <c r="Z594" s="49"/>
      <c r="AA594" s="15"/>
      <c r="AB594" s="15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49"/>
      <c r="AP594" s="15"/>
      <c r="AQ594" s="15"/>
      <c r="AR594" s="209"/>
      <c r="AS594" s="210"/>
      <c r="AT594" s="210"/>
      <c r="AU594" s="210"/>
      <c r="AV594" s="210"/>
      <c r="AW594" s="210"/>
      <c r="AX594" s="210"/>
      <c r="AY594" s="49"/>
      <c r="AZ594" s="15"/>
      <c r="BA594" s="15"/>
      <c r="BB594" s="15"/>
      <c r="BC594" s="15"/>
      <c r="BD594" s="42"/>
      <c r="BE594" s="17"/>
      <c r="BF594" s="17"/>
      <c r="BG594" s="15"/>
      <c r="BH594" s="15"/>
    </row>
    <row r="595" ht="12.75" customHeight="1">
      <c r="A595" s="15"/>
      <c r="B595" s="13"/>
      <c r="C595" s="15"/>
      <c r="D595" s="15"/>
      <c r="E595" s="17"/>
      <c r="F595" s="17"/>
      <c r="G595" s="15"/>
      <c r="H595" s="15"/>
      <c r="I595" s="15"/>
      <c r="J595" s="49"/>
      <c r="K595" s="15"/>
      <c r="L595" s="21"/>
      <c r="M595" s="17"/>
      <c r="N595" s="17"/>
      <c r="O595" s="15"/>
      <c r="P595" s="15"/>
      <c r="Q595" s="15"/>
      <c r="R595" s="17"/>
      <c r="S595" s="26"/>
      <c r="T595" s="26"/>
      <c r="U595" s="26"/>
      <c r="V595" s="26"/>
      <c r="W595" s="26"/>
      <c r="X595" s="26"/>
      <c r="Y595" s="15"/>
      <c r="Z595" s="49"/>
      <c r="AA595" s="15"/>
      <c r="AB595" s="15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49"/>
      <c r="AP595" s="15"/>
      <c r="AQ595" s="15"/>
      <c r="AR595" s="209"/>
      <c r="AS595" s="210"/>
      <c r="AT595" s="210"/>
      <c r="AU595" s="210"/>
      <c r="AV595" s="210"/>
      <c r="AW595" s="210"/>
      <c r="AX595" s="210"/>
      <c r="AY595" s="49"/>
      <c r="AZ595" s="15"/>
      <c r="BA595" s="15"/>
      <c r="BB595" s="15"/>
      <c r="BC595" s="15"/>
      <c r="BD595" s="42"/>
      <c r="BE595" s="17"/>
      <c r="BF595" s="17"/>
      <c r="BG595" s="15"/>
      <c r="BH595" s="15"/>
    </row>
    <row r="596" ht="12.75" customHeight="1">
      <c r="A596" s="15"/>
      <c r="B596" s="13"/>
      <c r="C596" s="15"/>
      <c r="D596" s="15"/>
      <c r="E596" s="17"/>
      <c r="F596" s="17"/>
      <c r="G596" s="15"/>
      <c r="H596" s="15"/>
      <c r="I596" s="15"/>
      <c r="J596" s="49"/>
      <c r="K596" s="15"/>
      <c r="L596" s="21"/>
      <c r="M596" s="17"/>
      <c r="N596" s="17"/>
      <c r="O596" s="15"/>
      <c r="P596" s="15"/>
      <c r="Q596" s="15"/>
      <c r="R596" s="17"/>
      <c r="S596" s="26"/>
      <c r="T596" s="26"/>
      <c r="U596" s="26"/>
      <c r="V596" s="26"/>
      <c r="W596" s="26"/>
      <c r="X596" s="26"/>
      <c r="Y596" s="15"/>
      <c r="Z596" s="49"/>
      <c r="AA596" s="15"/>
      <c r="AB596" s="15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49"/>
      <c r="AP596" s="15"/>
      <c r="AQ596" s="15"/>
      <c r="AR596" s="209"/>
      <c r="AS596" s="210"/>
      <c r="AT596" s="210"/>
      <c r="AU596" s="210"/>
      <c r="AV596" s="210"/>
      <c r="AW596" s="210"/>
      <c r="AX596" s="210"/>
      <c r="AY596" s="49"/>
      <c r="AZ596" s="15"/>
      <c r="BA596" s="15"/>
      <c r="BB596" s="15"/>
      <c r="BC596" s="15"/>
      <c r="BD596" s="42"/>
      <c r="BE596" s="17"/>
      <c r="BF596" s="17"/>
      <c r="BG596" s="15"/>
      <c r="BH596" s="15"/>
    </row>
    <row r="597" ht="12.75" customHeight="1">
      <c r="A597" s="15"/>
      <c r="B597" s="13"/>
      <c r="C597" s="15"/>
      <c r="D597" s="15"/>
      <c r="E597" s="17"/>
      <c r="F597" s="17"/>
      <c r="G597" s="15"/>
      <c r="H597" s="15"/>
      <c r="I597" s="15"/>
      <c r="J597" s="49"/>
      <c r="K597" s="15"/>
      <c r="L597" s="21"/>
      <c r="M597" s="17"/>
      <c r="N597" s="17"/>
      <c r="O597" s="15"/>
      <c r="P597" s="15"/>
      <c r="Q597" s="15"/>
      <c r="R597" s="17"/>
      <c r="S597" s="26"/>
      <c r="T597" s="26"/>
      <c r="U597" s="26"/>
      <c r="V597" s="26"/>
      <c r="W597" s="26"/>
      <c r="X597" s="26"/>
      <c r="Y597" s="15"/>
      <c r="Z597" s="49"/>
      <c r="AA597" s="15"/>
      <c r="AB597" s="15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49"/>
      <c r="AP597" s="15"/>
      <c r="AQ597" s="15"/>
      <c r="AR597" s="209"/>
      <c r="AS597" s="210"/>
      <c r="AT597" s="210"/>
      <c r="AU597" s="210"/>
      <c r="AV597" s="210"/>
      <c r="AW597" s="210"/>
      <c r="AX597" s="210"/>
      <c r="AY597" s="49"/>
      <c r="AZ597" s="15"/>
      <c r="BA597" s="15"/>
      <c r="BB597" s="15"/>
      <c r="BC597" s="15"/>
      <c r="BD597" s="42"/>
      <c r="BE597" s="17"/>
      <c r="BF597" s="17"/>
      <c r="BG597" s="15"/>
      <c r="BH597" s="15"/>
    </row>
    <row r="598" ht="12.75" customHeight="1">
      <c r="A598" s="15"/>
      <c r="B598" s="13"/>
      <c r="C598" s="15"/>
      <c r="D598" s="15"/>
      <c r="E598" s="17"/>
      <c r="F598" s="17"/>
      <c r="G598" s="15"/>
      <c r="H598" s="15"/>
      <c r="I598" s="15"/>
      <c r="J598" s="49"/>
      <c r="K598" s="15"/>
      <c r="L598" s="21"/>
      <c r="M598" s="17"/>
      <c r="N598" s="17"/>
      <c r="O598" s="15"/>
      <c r="P598" s="15"/>
      <c r="Q598" s="15"/>
      <c r="R598" s="17"/>
      <c r="S598" s="26"/>
      <c r="T598" s="26"/>
      <c r="U598" s="26"/>
      <c r="V598" s="26"/>
      <c r="W598" s="26"/>
      <c r="X598" s="26"/>
      <c r="Y598" s="15"/>
      <c r="Z598" s="49"/>
      <c r="AA598" s="15"/>
      <c r="AB598" s="15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49"/>
      <c r="AP598" s="15"/>
      <c r="AQ598" s="15"/>
      <c r="AR598" s="209"/>
      <c r="AS598" s="210"/>
      <c r="AT598" s="210"/>
      <c r="AU598" s="210"/>
      <c r="AV598" s="210"/>
      <c r="AW598" s="210"/>
      <c r="AX598" s="210"/>
      <c r="AY598" s="49"/>
      <c r="AZ598" s="15"/>
      <c r="BA598" s="15"/>
      <c r="BB598" s="15"/>
      <c r="BC598" s="15"/>
      <c r="BD598" s="42"/>
      <c r="BE598" s="17"/>
      <c r="BF598" s="17"/>
      <c r="BG598" s="15"/>
      <c r="BH598" s="15"/>
    </row>
    <row r="599" ht="12.75" customHeight="1">
      <c r="A599" s="15"/>
      <c r="B599" s="13"/>
      <c r="C599" s="15"/>
      <c r="D599" s="15"/>
      <c r="E599" s="17"/>
      <c r="F599" s="17"/>
      <c r="G599" s="15"/>
      <c r="H599" s="15"/>
      <c r="I599" s="15"/>
      <c r="J599" s="49"/>
      <c r="K599" s="15"/>
      <c r="L599" s="21"/>
      <c r="M599" s="17"/>
      <c r="N599" s="17"/>
      <c r="O599" s="15"/>
      <c r="P599" s="15"/>
      <c r="Q599" s="15"/>
      <c r="R599" s="17"/>
      <c r="S599" s="26"/>
      <c r="T599" s="26"/>
      <c r="U599" s="26"/>
      <c r="V599" s="26"/>
      <c r="W599" s="26"/>
      <c r="X599" s="26"/>
      <c r="Y599" s="15"/>
      <c r="Z599" s="49"/>
      <c r="AA599" s="15"/>
      <c r="AB599" s="15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49"/>
      <c r="AP599" s="15"/>
      <c r="AQ599" s="15"/>
      <c r="AR599" s="209"/>
      <c r="AS599" s="210"/>
      <c r="AT599" s="210"/>
      <c r="AU599" s="210"/>
      <c r="AV599" s="210"/>
      <c r="AW599" s="210"/>
      <c r="AX599" s="210"/>
      <c r="AY599" s="49"/>
      <c r="AZ599" s="15"/>
      <c r="BA599" s="15"/>
      <c r="BB599" s="15"/>
      <c r="BC599" s="15"/>
      <c r="BD599" s="42"/>
      <c r="BE599" s="17"/>
      <c r="BF599" s="17"/>
      <c r="BG599" s="15"/>
      <c r="BH599" s="15"/>
    </row>
    <row r="600" ht="12.75" customHeight="1">
      <c r="A600" s="15"/>
      <c r="B600" s="13"/>
      <c r="C600" s="15"/>
      <c r="D600" s="15"/>
      <c r="E600" s="17"/>
      <c r="F600" s="17"/>
      <c r="G600" s="15"/>
      <c r="H600" s="15"/>
      <c r="I600" s="15"/>
      <c r="J600" s="49"/>
      <c r="K600" s="15"/>
      <c r="L600" s="21"/>
      <c r="M600" s="17"/>
      <c r="N600" s="17"/>
      <c r="O600" s="15"/>
      <c r="P600" s="15"/>
      <c r="Q600" s="15"/>
      <c r="R600" s="17"/>
      <c r="S600" s="26"/>
      <c r="T600" s="26"/>
      <c r="U600" s="26"/>
      <c r="V600" s="26"/>
      <c r="W600" s="26"/>
      <c r="X600" s="26"/>
      <c r="Y600" s="15"/>
      <c r="Z600" s="49"/>
      <c r="AA600" s="15"/>
      <c r="AB600" s="15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49"/>
      <c r="AP600" s="15"/>
      <c r="AQ600" s="15"/>
      <c r="AR600" s="209"/>
      <c r="AS600" s="210"/>
      <c r="AT600" s="210"/>
      <c r="AU600" s="210"/>
      <c r="AV600" s="210"/>
      <c r="AW600" s="210"/>
      <c r="AX600" s="210"/>
      <c r="AY600" s="49"/>
      <c r="AZ600" s="15"/>
      <c r="BA600" s="15"/>
      <c r="BB600" s="15"/>
      <c r="BC600" s="15"/>
      <c r="BD600" s="42"/>
      <c r="BE600" s="17"/>
      <c r="BF600" s="17"/>
      <c r="BG600" s="15"/>
      <c r="BH600" s="15"/>
    </row>
    <row r="601" ht="12.75" customHeight="1">
      <c r="A601" s="15"/>
      <c r="B601" s="13"/>
      <c r="C601" s="15"/>
      <c r="D601" s="15"/>
      <c r="E601" s="17"/>
      <c r="F601" s="17"/>
      <c r="G601" s="15"/>
      <c r="H601" s="15"/>
      <c r="I601" s="15"/>
      <c r="J601" s="49"/>
      <c r="K601" s="15"/>
      <c r="L601" s="21"/>
      <c r="M601" s="17"/>
      <c r="N601" s="17"/>
      <c r="O601" s="15"/>
      <c r="P601" s="15"/>
      <c r="Q601" s="15"/>
      <c r="R601" s="17"/>
      <c r="S601" s="26"/>
      <c r="T601" s="26"/>
      <c r="U601" s="26"/>
      <c r="V601" s="26"/>
      <c r="W601" s="26"/>
      <c r="X601" s="26"/>
      <c r="Y601" s="15"/>
      <c r="Z601" s="49"/>
      <c r="AA601" s="15"/>
      <c r="AB601" s="15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49"/>
      <c r="AP601" s="15"/>
      <c r="AQ601" s="15"/>
      <c r="AR601" s="209"/>
      <c r="AS601" s="210"/>
      <c r="AT601" s="210"/>
      <c r="AU601" s="210"/>
      <c r="AV601" s="210"/>
      <c r="AW601" s="210"/>
      <c r="AX601" s="210"/>
      <c r="AY601" s="49"/>
      <c r="AZ601" s="15"/>
      <c r="BA601" s="15"/>
      <c r="BB601" s="15"/>
      <c r="BC601" s="15"/>
      <c r="BD601" s="42"/>
      <c r="BE601" s="17"/>
      <c r="BF601" s="17"/>
      <c r="BG601" s="15"/>
      <c r="BH601" s="15"/>
    </row>
    <row r="602" ht="12.75" customHeight="1">
      <c r="A602" s="15"/>
      <c r="B602" s="13"/>
      <c r="C602" s="15"/>
      <c r="D602" s="15"/>
      <c r="E602" s="17"/>
      <c r="F602" s="17"/>
      <c r="G602" s="15"/>
      <c r="H602" s="15"/>
      <c r="I602" s="15"/>
      <c r="J602" s="49"/>
      <c r="K602" s="15"/>
      <c r="L602" s="21"/>
      <c r="M602" s="17"/>
      <c r="N602" s="17"/>
      <c r="O602" s="15"/>
      <c r="P602" s="15"/>
      <c r="Q602" s="15"/>
      <c r="R602" s="17"/>
      <c r="S602" s="26"/>
      <c r="T602" s="26"/>
      <c r="U602" s="26"/>
      <c r="V602" s="26"/>
      <c r="W602" s="26"/>
      <c r="X602" s="26"/>
      <c r="Y602" s="15"/>
      <c r="Z602" s="49"/>
      <c r="AA602" s="15"/>
      <c r="AB602" s="15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49"/>
      <c r="AP602" s="15"/>
      <c r="AQ602" s="15"/>
      <c r="AR602" s="209"/>
      <c r="AS602" s="210"/>
      <c r="AT602" s="210"/>
      <c r="AU602" s="210"/>
      <c r="AV602" s="210"/>
      <c r="AW602" s="210"/>
      <c r="AX602" s="210"/>
      <c r="AY602" s="49"/>
      <c r="AZ602" s="15"/>
      <c r="BA602" s="15"/>
      <c r="BB602" s="15"/>
      <c r="BC602" s="15"/>
      <c r="BD602" s="42"/>
      <c r="BE602" s="17"/>
      <c r="BF602" s="17"/>
      <c r="BG602" s="15"/>
      <c r="BH602" s="15"/>
    </row>
    <row r="603" ht="12.75" customHeight="1">
      <c r="A603" s="15"/>
      <c r="B603" s="13"/>
      <c r="C603" s="15"/>
      <c r="D603" s="15"/>
      <c r="E603" s="17"/>
      <c r="F603" s="17"/>
      <c r="G603" s="15"/>
      <c r="H603" s="15"/>
      <c r="I603" s="15"/>
      <c r="J603" s="49"/>
      <c r="K603" s="15"/>
      <c r="L603" s="21"/>
      <c r="M603" s="17"/>
      <c r="N603" s="17"/>
      <c r="O603" s="15"/>
      <c r="P603" s="15"/>
      <c r="Q603" s="15"/>
      <c r="R603" s="17"/>
      <c r="S603" s="26"/>
      <c r="T603" s="26"/>
      <c r="U603" s="26"/>
      <c r="V603" s="26"/>
      <c r="W603" s="26"/>
      <c r="X603" s="26"/>
      <c r="Y603" s="15"/>
      <c r="Z603" s="49"/>
      <c r="AA603" s="15"/>
      <c r="AB603" s="15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49"/>
      <c r="AP603" s="15"/>
      <c r="AQ603" s="15"/>
      <c r="AR603" s="209"/>
      <c r="AS603" s="210"/>
      <c r="AT603" s="210"/>
      <c r="AU603" s="210"/>
      <c r="AV603" s="210"/>
      <c r="AW603" s="210"/>
      <c r="AX603" s="210"/>
      <c r="AY603" s="49"/>
      <c r="AZ603" s="15"/>
      <c r="BA603" s="15"/>
      <c r="BB603" s="15"/>
      <c r="BC603" s="15"/>
      <c r="BD603" s="42"/>
      <c r="BE603" s="17"/>
      <c r="BF603" s="17"/>
      <c r="BG603" s="15"/>
      <c r="BH603" s="15"/>
    </row>
    <row r="604" ht="12.75" customHeight="1">
      <c r="A604" s="15"/>
      <c r="B604" s="13"/>
      <c r="C604" s="15"/>
      <c r="D604" s="15"/>
      <c r="E604" s="17"/>
      <c r="F604" s="17"/>
      <c r="G604" s="15"/>
      <c r="H604" s="15"/>
      <c r="I604" s="15"/>
      <c r="J604" s="49"/>
      <c r="K604" s="15"/>
      <c r="L604" s="21"/>
      <c r="M604" s="17"/>
      <c r="N604" s="17"/>
      <c r="O604" s="15"/>
      <c r="P604" s="15"/>
      <c r="Q604" s="15"/>
      <c r="R604" s="17"/>
      <c r="S604" s="26"/>
      <c r="T604" s="26"/>
      <c r="U604" s="26"/>
      <c r="V604" s="26"/>
      <c r="W604" s="26"/>
      <c r="X604" s="26"/>
      <c r="Y604" s="15"/>
      <c r="Z604" s="49"/>
      <c r="AA604" s="15"/>
      <c r="AB604" s="15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49"/>
      <c r="AP604" s="15"/>
      <c r="AQ604" s="15"/>
      <c r="AR604" s="209"/>
      <c r="AS604" s="210"/>
      <c r="AT604" s="210"/>
      <c r="AU604" s="210"/>
      <c r="AV604" s="210"/>
      <c r="AW604" s="210"/>
      <c r="AX604" s="210"/>
      <c r="AY604" s="49"/>
      <c r="AZ604" s="15"/>
      <c r="BA604" s="15"/>
      <c r="BB604" s="15"/>
      <c r="BC604" s="15"/>
      <c r="BD604" s="42"/>
      <c r="BE604" s="17"/>
      <c r="BF604" s="17"/>
      <c r="BG604" s="15"/>
      <c r="BH604" s="15"/>
    </row>
    <row r="605" ht="12.75" customHeight="1">
      <c r="A605" s="15"/>
      <c r="B605" s="13"/>
      <c r="C605" s="15"/>
      <c r="D605" s="15"/>
      <c r="E605" s="17"/>
      <c r="F605" s="17"/>
      <c r="G605" s="15"/>
      <c r="H605" s="15"/>
      <c r="I605" s="15"/>
      <c r="J605" s="49"/>
      <c r="K605" s="15"/>
      <c r="L605" s="21"/>
      <c r="M605" s="17"/>
      <c r="N605" s="17"/>
      <c r="O605" s="15"/>
      <c r="P605" s="15"/>
      <c r="Q605" s="15"/>
      <c r="R605" s="17"/>
      <c r="S605" s="26"/>
      <c r="T605" s="26"/>
      <c r="U605" s="26"/>
      <c r="V605" s="26"/>
      <c r="W605" s="26"/>
      <c r="X605" s="26"/>
      <c r="Y605" s="15"/>
      <c r="Z605" s="49"/>
      <c r="AA605" s="15"/>
      <c r="AB605" s="15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49"/>
      <c r="AP605" s="15"/>
      <c r="AQ605" s="15"/>
      <c r="AR605" s="209"/>
      <c r="AS605" s="210"/>
      <c r="AT605" s="210"/>
      <c r="AU605" s="210"/>
      <c r="AV605" s="210"/>
      <c r="AW605" s="210"/>
      <c r="AX605" s="210"/>
      <c r="AY605" s="49"/>
      <c r="AZ605" s="15"/>
      <c r="BA605" s="15"/>
      <c r="BB605" s="15"/>
      <c r="BC605" s="15"/>
      <c r="BD605" s="42"/>
      <c r="BE605" s="17"/>
      <c r="BF605" s="17"/>
      <c r="BG605" s="15"/>
      <c r="BH605" s="15"/>
    </row>
    <row r="606" ht="12.75" customHeight="1">
      <c r="A606" s="15"/>
      <c r="B606" s="13"/>
      <c r="C606" s="15"/>
      <c r="D606" s="15"/>
      <c r="E606" s="17"/>
      <c r="F606" s="17"/>
      <c r="G606" s="15"/>
      <c r="H606" s="15"/>
      <c r="I606" s="15"/>
      <c r="J606" s="49"/>
      <c r="K606" s="15"/>
      <c r="L606" s="21"/>
      <c r="M606" s="17"/>
      <c r="N606" s="17"/>
      <c r="O606" s="15"/>
      <c r="P606" s="15"/>
      <c r="Q606" s="15"/>
      <c r="R606" s="17"/>
      <c r="S606" s="26"/>
      <c r="T606" s="26"/>
      <c r="U606" s="26"/>
      <c r="V606" s="26"/>
      <c r="W606" s="26"/>
      <c r="X606" s="26"/>
      <c r="Y606" s="15"/>
      <c r="Z606" s="49"/>
      <c r="AA606" s="15"/>
      <c r="AB606" s="15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49"/>
      <c r="AP606" s="15"/>
      <c r="AQ606" s="15"/>
      <c r="AR606" s="209"/>
      <c r="AS606" s="210"/>
      <c r="AT606" s="210"/>
      <c r="AU606" s="210"/>
      <c r="AV606" s="210"/>
      <c r="AW606" s="210"/>
      <c r="AX606" s="210"/>
      <c r="AY606" s="49"/>
      <c r="AZ606" s="15"/>
      <c r="BA606" s="15"/>
      <c r="BB606" s="15"/>
      <c r="BC606" s="15"/>
      <c r="BD606" s="42"/>
      <c r="BE606" s="17"/>
      <c r="BF606" s="17"/>
      <c r="BG606" s="15"/>
      <c r="BH606" s="15"/>
    </row>
    <row r="607" ht="12.75" customHeight="1">
      <c r="A607" s="15"/>
      <c r="B607" s="13"/>
      <c r="C607" s="15"/>
      <c r="D607" s="15"/>
      <c r="E607" s="17"/>
      <c r="F607" s="17"/>
      <c r="G607" s="15"/>
      <c r="H607" s="15"/>
      <c r="I607" s="15"/>
      <c r="J607" s="49"/>
      <c r="K607" s="15"/>
      <c r="L607" s="21"/>
      <c r="M607" s="17"/>
      <c r="N607" s="17"/>
      <c r="O607" s="15"/>
      <c r="P607" s="15"/>
      <c r="Q607" s="15"/>
      <c r="R607" s="17"/>
      <c r="S607" s="26"/>
      <c r="T607" s="26"/>
      <c r="U607" s="26"/>
      <c r="V607" s="26"/>
      <c r="W607" s="26"/>
      <c r="X607" s="26"/>
      <c r="Y607" s="15"/>
      <c r="Z607" s="49"/>
      <c r="AA607" s="15"/>
      <c r="AB607" s="15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49"/>
      <c r="AP607" s="15"/>
      <c r="AQ607" s="15"/>
      <c r="AR607" s="209"/>
      <c r="AS607" s="210"/>
      <c r="AT607" s="210"/>
      <c r="AU607" s="210"/>
      <c r="AV607" s="210"/>
      <c r="AW607" s="210"/>
      <c r="AX607" s="210"/>
      <c r="AY607" s="49"/>
      <c r="AZ607" s="15"/>
      <c r="BA607" s="15"/>
      <c r="BB607" s="15"/>
      <c r="BC607" s="15"/>
      <c r="BD607" s="42"/>
      <c r="BE607" s="17"/>
      <c r="BF607" s="17"/>
      <c r="BG607" s="15"/>
      <c r="BH607" s="15"/>
    </row>
    <row r="608" ht="12.75" customHeight="1">
      <c r="A608" s="15"/>
      <c r="B608" s="13"/>
      <c r="C608" s="15"/>
      <c r="D608" s="15"/>
      <c r="E608" s="17"/>
      <c r="F608" s="17"/>
      <c r="G608" s="15"/>
      <c r="H608" s="15"/>
      <c r="I608" s="15"/>
      <c r="J608" s="49"/>
      <c r="K608" s="15"/>
      <c r="L608" s="21"/>
      <c r="M608" s="17"/>
      <c r="N608" s="17"/>
      <c r="O608" s="15"/>
      <c r="P608" s="15"/>
      <c r="Q608" s="15"/>
      <c r="R608" s="17"/>
      <c r="S608" s="26"/>
      <c r="T608" s="26"/>
      <c r="U608" s="26"/>
      <c r="V608" s="26"/>
      <c r="W608" s="26"/>
      <c r="X608" s="26"/>
      <c r="Y608" s="15"/>
      <c r="Z608" s="49"/>
      <c r="AA608" s="15"/>
      <c r="AB608" s="15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49"/>
      <c r="AP608" s="15"/>
      <c r="AQ608" s="15"/>
      <c r="AR608" s="209"/>
      <c r="AS608" s="210"/>
      <c r="AT608" s="210"/>
      <c r="AU608" s="210"/>
      <c r="AV608" s="210"/>
      <c r="AW608" s="210"/>
      <c r="AX608" s="210"/>
      <c r="AY608" s="49"/>
      <c r="AZ608" s="15"/>
      <c r="BA608" s="15"/>
      <c r="BB608" s="15"/>
      <c r="BC608" s="15"/>
      <c r="BD608" s="42"/>
      <c r="BE608" s="17"/>
      <c r="BF608" s="17"/>
      <c r="BG608" s="15"/>
      <c r="BH608" s="15"/>
    </row>
    <row r="609" ht="12.75" customHeight="1">
      <c r="A609" s="15"/>
      <c r="B609" s="13"/>
      <c r="C609" s="15"/>
      <c r="D609" s="15"/>
      <c r="E609" s="17"/>
      <c r="F609" s="17"/>
      <c r="G609" s="15"/>
      <c r="H609" s="15"/>
      <c r="I609" s="15"/>
      <c r="J609" s="49"/>
      <c r="K609" s="15"/>
      <c r="L609" s="21"/>
      <c r="M609" s="17"/>
      <c r="N609" s="17"/>
      <c r="O609" s="15"/>
      <c r="P609" s="15"/>
      <c r="Q609" s="15"/>
      <c r="R609" s="17"/>
      <c r="S609" s="26"/>
      <c r="T609" s="26"/>
      <c r="U609" s="26"/>
      <c r="V609" s="26"/>
      <c r="W609" s="26"/>
      <c r="X609" s="26"/>
      <c r="Y609" s="15"/>
      <c r="Z609" s="49"/>
      <c r="AA609" s="15"/>
      <c r="AB609" s="15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49"/>
      <c r="AP609" s="15"/>
      <c r="AQ609" s="15"/>
      <c r="AR609" s="209"/>
      <c r="AS609" s="210"/>
      <c r="AT609" s="210"/>
      <c r="AU609" s="210"/>
      <c r="AV609" s="210"/>
      <c r="AW609" s="210"/>
      <c r="AX609" s="210"/>
      <c r="AY609" s="49"/>
      <c r="AZ609" s="15"/>
      <c r="BA609" s="15"/>
      <c r="BB609" s="15"/>
      <c r="BC609" s="15"/>
      <c r="BD609" s="42"/>
      <c r="BE609" s="17"/>
      <c r="BF609" s="17"/>
      <c r="BG609" s="15"/>
      <c r="BH609" s="15"/>
    </row>
    <row r="610" ht="12.75" customHeight="1">
      <c r="A610" s="15"/>
      <c r="B610" s="13"/>
      <c r="C610" s="15"/>
      <c r="D610" s="15"/>
      <c r="E610" s="17"/>
      <c r="F610" s="17"/>
      <c r="G610" s="15"/>
      <c r="H610" s="15"/>
      <c r="I610" s="15"/>
      <c r="J610" s="49"/>
      <c r="K610" s="15"/>
      <c r="L610" s="21"/>
      <c r="M610" s="17"/>
      <c r="N610" s="17"/>
      <c r="O610" s="15"/>
      <c r="P610" s="15"/>
      <c r="Q610" s="15"/>
      <c r="R610" s="17"/>
      <c r="S610" s="26"/>
      <c r="T610" s="26"/>
      <c r="U610" s="26"/>
      <c r="V610" s="26"/>
      <c r="W610" s="26"/>
      <c r="X610" s="26"/>
      <c r="Y610" s="15"/>
      <c r="Z610" s="49"/>
      <c r="AA610" s="15"/>
      <c r="AB610" s="15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49"/>
      <c r="AP610" s="15"/>
      <c r="AQ610" s="15"/>
      <c r="AR610" s="209"/>
      <c r="AS610" s="210"/>
      <c r="AT610" s="210"/>
      <c r="AU610" s="210"/>
      <c r="AV610" s="210"/>
      <c r="AW610" s="210"/>
      <c r="AX610" s="210"/>
      <c r="AY610" s="49"/>
      <c r="AZ610" s="15"/>
      <c r="BA610" s="15"/>
      <c r="BB610" s="15"/>
      <c r="BC610" s="15"/>
      <c r="BD610" s="42"/>
      <c r="BE610" s="17"/>
      <c r="BF610" s="17"/>
      <c r="BG610" s="15"/>
      <c r="BH610" s="15"/>
    </row>
    <row r="611" ht="12.75" customHeight="1">
      <c r="A611" s="15"/>
      <c r="B611" s="13"/>
      <c r="C611" s="15"/>
      <c r="D611" s="15"/>
      <c r="E611" s="17"/>
      <c r="F611" s="17"/>
      <c r="G611" s="15"/>
      <c r="H611" s="15"/>
      <c r="I611" s="15"/>
      <c r="J611" s="49"/>
      <c r="K611" s="15"/>
      <c r="L611" s="21"/>
      <c r="M611" s="17"/>
      <c r="N611" s="17"/>
      <c r="O611" s="15"/>
      <c r="P611" s="15"/>
      <c r="Q611" s="15"/>
      <c r="R611" s="17"/>
      <c r="S611" s="26"/>
      <c r="T611" s="26"/>
      <c r="U611" s="26"/>
      <c r="V611" s="26"/>
      <c r="W611" s="26"/>
      <c r="X611" s="26"/>
      <c r="Y611" s="15"/>
      <c r="Z611" s="49"/>
      <c r="AA611" s="15"/>
      <c r="AB611" s="15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49"/>
      <c r="AP611" s="15"/>
      <c r="AQ611" s="15"/>
      <c r="AR611" s="209"/>
      <c r="AS611" s="210"/>
      <c r="AT611" s="210"/>
      <c r="AU611" s="210"/>
      <c r="AV611" s="210"/>
      <c r="AW611" s="210"/>
      <c r="AX611" s="210"/>
      <c r="AY611" s="49"/>
      <c r="AZ611" s="15"/>
      <c r="BA611" s="15"/>
      <c r="BB611" s="15"/>
      <c r="BC611" s="15"/>
      <c r="BD611" s="42"/>
      <c r="BE611" s="17"/>
      <c r="BF611" s="17"/>
      <c r="BG611" s="15"/>
      <c r="BH611" s="15"/>
    </row>
    <row r="612" ht="12.75" customHeight="1">
      <c r="A612" s="15"/>
      <c r="B612" s="13"/>
      <c r="C612" s="15"/>
      <c r="D612" s="15"/>
      <c r="E612" s="17"/>
      <c r="F612" s="17"/>
      <c r="G612" s="15"/>
      <c r="H612" s="15"/>
      <c r="I612" s="15"/>
      <c r="J612" s="49"/>
      <c r="K612" s="15"/>
      <c r="L612" s="21"/>
      <c r="M612" s="17"/>
      <c r="N612" s="17"/>
      <c r="O612" s="15"/>
      <c r="P612" s="15"/>
      <c r="Q612" s="15"/>
      <c r="R612" s="17"/>
      <c r="S612" s="26"/>
      <c r="T612" s="26"/>
      <c r="U612" s="26"/>
      <c r="V612" s="26"/>
      <c r="W612" s="26"/>
      <c r="X612" s="26"/>
      <c r="Y612" s="15"/>
      <c r="Z612" s="49"/>
      <c r="AA612" s="15"/>
      <c r="AB612" s="15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49"/>
      <c r="AP612" s="15"/>
      <c r="AQ612" s="15"/>
      <c r="AR612" s="209"/>
      <c r="AS612" s="210"/>
      <c r="AT612" s="210"/>
      <c r="AU612" s="210"/>
      <c r="AV612" s="210"/>
      <c r="AW612" s="210"/>
      <c r="AX612" s="210"/>
      <c r="AY612" s="49"/>
      <c r="AZ612" s="15"/>
      <c r="BA612" s="15"/>
      <c r="BB612" s="15"/>
      <c r="BC612" s="15"/>
      <c r="BD612" s="42"/>
      <c r="BE612" s="17"/>
      <c r="BF612" s="17"/>
      <c r="BG612" s="15"/>
      <c r="BH612" s="15"/>
    </row>
    <row r="613" ht="12.75" customHeight="1">
      <c r="A613" s="15"/>
      <c r="B613" s="13"/>
      <c r="C613" s="15"/>
      <c r="D613" s="15"/>
      <c r="E613" s="17"/>
      <c r="F613" s="17"/>
      <c r="G613" s="15"/>
      <c r="H613" s="15"/>
      <c r="I613" s="15"/>
      <c r="J613" s="49"/>
      <c r="K613" s="15"/>
      <c r="L613" s="21"/>
      <c r="M613" s="17"/>
      <c r="N613" s="17"/>
      <c r="O613" s="15"/>
      <c r="P613" s="15"/>
      <c r="Q613" s="15"/>
      <c r="R613" s="17"/>
      <c r="S613" s="26"/>
      <c r="T613" s="26"/>
      <c r="U613" s="26"/>
      <c r="V613" s="26"/>
      <c r="W613" s="26"/>
      <c r="X613" s="26"/>
      <c r="Y613" s="15"/>
      <c r="Z613" s="49"/>
      <c r="AA613" s="15"/>
      <c r="AB613" s="15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49"/>
      <c r="AP613" s="15"/>
      <c r="AQ613" s="15"/>
      <c r="AR613" s="209"/>
      <c r="AS613" s="210"/>
      <c r="AT613" s="210"/>
      <c r="AU613" s="210"/>
      <c r="AV613" s="210"/>
      <c r="AW613" s="210"/>
      <c r="AX613" s="210"/>
      <c r="AY613" s="49"/>
      <c r="AZ613" s="15"/>
      <c r="BA613" s="15"/>
      <c r="BB613" s="15"/>
      <c r="BC613" s="15"/>
      <c r="BD613" s="42"/>
      <c r="BE613" s="17"/>
      <c r="BF613" s="17"/>
      <c r="BG613" s="15"/>
      <c r="BH613" s="15"/>
    </row>
    <row r="614" ht="12.75" customHeight="1">
      <c r="A614" s="15"/>
      <c r="B614" s="13"/>
      <c r="C614" s="15"/>
      <c r="D614" s="15"/>
      <c r="E614" s="17"/>
      <c r="F614" s="17"/>
      <c r="G614" s="15"/>
      <c r="H614" s="15"/>
      <c r="I614" s="15"/>
      <c r="J614" s="49"/>
      <c r="K614" s="15"/>
      <c r="L614" s="21"/>
      <c r="M614" s="17"/>
      <c r="N614" s="17"/>
      <c r="O614" s="15"/>
      <c r="P614" s="15"/>
      <c r="Q614" s="15"/>
      <c r="R614" s="17"/>
      <c r="S614" s="26"/>
      <c r="T614" s="26"/>
      <c r="U614" s="26"/>
      <c r="V614" s="26"/>
      <c r="W614" s="26"/>
      <c r="X614" s="26"/>
      <c r="Y614" s="15"/>
      <c r="Z614" s="49"/>
      <c r="AA614" s="15"/>
      <c r="AB614" s="15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49"/>
      <c r="AP614" s="15"/>
      <c r="AQ614" s="15"/>
      <c r="AR614" s="209"/>
      <c r="AS614" s="210"/>
      <c r="AT614" s="210"/>
      <c r="AU614" s="210"/>
      <c r="AV614" s="210"/>
      <c r="AW614" s="210"/>
      <c r="AX614" s="210"/>
      <c r="AY614" s="49"/>
      <c r="AZ614" s="15"/>
      <c r="BA614" s="15"/>
      <c r="BB614" s="15"/>
      <c r="BC614" s="15"/>
      <c r="BD614" s="42"/>
      <c r="BE614" s="17"/>
      <c r="BF614" s="17"/>
      <c r="BG614" s="15"/>
      <c r="BH614" s="15"/>
    </row>
    <row r="615" ht="12.75" customHeight="1">
      <c r="A615" s="15"/>
      <c r="B615" s="13"/>
      <c r="C615" s="15"/>
      <c r="D615" s="15"/>
      <c r="E615" s="17"/>
      <c r="F615" s="17"/>
      <c r="G615" s="15"/>
      <c r="H615" s="15"/>
      <c r="I615" s="15"/>
      <c r="J615" s="49"/>
      <c r="K615" s="15"/>
      <c r="L615" s="21"/>
      <c r="M615" s="17"/>
      <c r="N615" s="17"/>
      <c r="O615" s="15"/>
      <c r="P615" s="15"/>
      <c r="Q615" s="15"/>
      <c r="R615" s="17"/>
      <c r="S615" s="26"/>
      <c r="T615" s="26"/>
      <c r="U615" s="26"/>
      <c r="V615" s="26"/>
      <c r="W615" s="26"/>
      <c r="X615" s="26"/>
      <c r="Y615" s="15"/>
      <c r="Z615" s="49"/>
      <c r="AA615" s="15"/>
      <c r="AB615" s="15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49"/>
      <c r="AP615" s="15"/>
      <c r="AQ615" s="15"/>
      <c r="AR615" s="209"/>
      <c r="AS615" s="210"/>
      <c r="AT615" s="210"/>
      <c r="AU615" s="210"/>
      <c r="AV615" s="210"/>
      <c r="AW615" s="210"/>
      <c r="AX615" s="210"/>
      <c r="AY615" s="49"/>
      <c r="AZ615" s="15"/>
      <c r="BA615" s="15"/>
      <c r="BB615" s="15"/>
      <c r="BC615" s="15"/>
      <c r="BD615" s="42"/>
      <c r="BE615" s="17"/>
      <c r="BF615" s="17"/>
      <c r="BG615" s="15"/>
      <c r="BH615" s="15"/>
    </row>
    <row r="616" ht="12.75" customHeight="1">
      <c r="A616" s="15"/>
      <c r="B616" s="13"/>
      <c r="C616" s="15"/>
      <c r="D616" s="15"/>
      <c r="E616" s="17"/>
      <c r="F616" s="17"/>
      <c r="G616" s="15"/>
      <c r="H616" s="15"/>
      <c r="I616" s="15"/>
      <c r="J616" s="49"/>
      <c r="K616" s="15"/>
      <c r="L616" s="21"/>
      <c r="M616" s="17"/>
      <c r="N616" s="17"/>
      <c r="O616" s="15"/>
      <c r="P616" s="15"/>
      <c r="Q616" s="15"/>
      <c r="R616" s="17"/>
      <c r="S616" s="26"/>
      <c r="T616" s="26"/>
      <c r="U616" s="26"/>
      <c r="V616" s="26"/>
      <c r="W616" s="26"/>
      <c r="X616" s="26"/>
      <c r="Y616" s="15"/>
      <c r="Z616" s="49"/>
      <c r="AA616" s="15"/>
      <c r="AB616" s="15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49"/>
      <c r="AP616" s="15"/>
      <c r="AQ616" s="15"/>
      <c r="AR616" s="209"/>
      <c r="AS616" s="210"/>
      <c r="AT616" s="210"/>
      <c r="AU616" s="210"/>
      <c r="AV616" s="210"/>
      <c r="AW616" s="210"/>
      <c r="AX616" s="210"/>
      <c r="AY616" s="49"/>
      <c r="AZ616" s="15"/>
      <c r="BA616" s="15"/>
      <c r="BB616" s="15"/>
      <c r="BC616" s="15"/>
      <c r="BD616" s="42"/>
      <c r="BE616" s="17"/>
      <c r="BF616" s="17"/>
      <c r="BG616" s="15"/>
      <c r="BH616" s="15"/>
    </row>
    <row r="617" ht="12.75" customHeight="1">
      <c r="A617" s="15"/>
      <c r="B617" s="13"/>
      <c r="C617" s="15"/>
      <c r="D617" s="15"/>
      <c r="E617" s="17"/>
      <c r="F617" s="17"/>
      <c r="G617" s="15"/>
      <c r="H617" s="15"/>
      <c r="I617" s="15"/>
      <c r="J617" s="49"/>
      <c r="K617" s="15"/>
      <c r="L617" s="21"/>
      <c r="M617" s="17"/>
      <c r="N617" s="17"/>
      <c r="O617" s="15"/>
      <c r="P617" s="15"/>
      <c r="Q617" s="15"/>
      <c r="R617" s="17"/>
      <c r="S617" s="26"/>
      <c r="T617" s="26"/>
      <c r="U617" s="26"/>
      <c r="V617" s="26"/>
      <c r="W617" s="26"/>
      <c r="X617" s="26"/>
      <c r="Y617" s="15"/>
      <c r="Z617" s="49"/>
      <c r="AA617" s="15"/>
      <c r="AB617" s="15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49"/>
      <c r="AP617" s="15"/>
      <c r="AQ617" s="15"/>
      <c r="AR617" s="209"/>
      <c r="AS617" s="210"/>
      <c r="AT617" s="210"/>
      <c r="AU617" s="210"/>
      <c r="AV617" s="210"/>
      <c r="AW617" s="210"/>
      <c r="AX617" s="210"/>
      <c r="AY617" s="49"/>
      <c r="AZ617" s="15"/>
      <c r="BA617" s="15"/>
      <c r="BB617" s="15"/>
      <c r="BC617" s="15"/>
      <c r="BD617" s="42"/>
      <c r="BE617" s="17"/>
      <c r="BF617" s="17"/>
      <c r="BG617" s="15"/>
      <c r="BH617" s="15"/>
    </row>
    <row r="618" ht="12.75" customHeight="1">
      <c r="A618" s="15"/>
      <c r="B618" s="13"/>
      <c r="C618" s="15"/>
      <c r="D618" s="15"/>
      <c r="E618" s="17"/>
      <c r="F618" s="17"/>
      <c r="G618" s="15"/>
      <c r="H618" s="15"/>
      <c r="I618" s="15"/>
      <c r="J618" s="49"/>
      <c r="K618" s="15"/>
      <c r="L618" s="21"/>
      <c r="M618" s="17"/>
      <c r="N618" s="17"/>
      <c r="O618" s="15"/>
      <c r="P618" s="15"/>
      <c r="Q618" s="15"/>
      <c r="R618" s="17"/>
      <c r="S618" s="26"/>
      <c r="T618" s="26"/>
      <c r="U618" s="26"/>
      <c r="V618" s="26"/>
      <c r="W618" s="26"/>
      <c r="X618" s="26"/>
      <c r="Y618" s="15"/>
      <c r="Z618" s="49"/>
      <c r="AA618" s="15"/>
      <c r="AB618" s="15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49"/>
      <c r="AP618" s="15"/>
      <c r="AQ618" s="15"/>
      <c r="AR618" s="209"/>
      <c r="AS618" s="210"/>
      <c r="AT618" s="210"/>
      <c r="AU618" s="210"/>
      <c r="AV618" s="210"/>
      <c r="AW618" s="210"/>
      <c r="AX618" s="210"/>
      <c r="AY618" s="49"/>
      <c r="AZ618" s="15"/>
      <c r="BA618" s="15"/>
      <c r="BB618" s="15"/>
      <c r="BC618" s="15"/>
      <c r="BD618" s="42"/>
      <c r="BE618" s="17"/>
      <c r="BF618" s="17"/>
      <c r="BG618" s="15"/>
      <c r="BH618" s="15"/>
    </row>
    <row r="619" ht="12.75" customHeight="1">
      <c r="A619" s="15"/>
      <c r="B619" s="13"/>
      <c r="C619" s="15"/>
      <c r="D619" s="15"/>
      <c r="E619" s="17"/>
      <c r="F619" s="17"/>
      <c r="G619" s="15"/>
      <c r="H619" s="15"/>
      <c r="I619" s="15"/>
      <c r="J619" s="49"/>
      <c r="K619" s="15"/>
      <c r="L619" s="21"/>
      <c r="M619" s="17"/>
      <c r="N619" s="17"/>
      <c r="O619" s="15"/>
      <c r="P619" s="15"/>
      <c r="Q619" s="15"/>
      <c r="R619" s="17"/>
      <c r="S619" s="26"/>
      <c r="T619" s="26"/>
      <c r="U619" s="26"/>
      <c r="V619" s="26"/>
      <c r="W619" s="26"/>
      <c r="X619" s="26"/>
      <c r="Y619" s="15"/>
      <c r="Z619" s="49"/>
      <c r="AA619" s="15"/>
      <c r="AB619" s="15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49"/>
      <c r="AP619" s="15"/>
      <c r="AQ619" s="15"/>
      <c r="AR619" s="209"/>
      <c r="AS619" s="210"/>
      <c r="AT619" s="210"/>
      <c r="AU619" s="210"/>
      <c r="AV619" s="210"/>
      <c r="AW619" s="210"/>
      <c r="AX619" s="210"/>
      <c r="AY619" s="49"/>
      <c r="AZ619" s="15"/>
      <c r="BA619" s="15"/>
      <c r="BB619" s="15"/>
      <c r="BC619" s="15"/>
      <c r="BD619" s="42"/>
      <c r="BE619" s="17"/>
      <c r="BF619" s="17"/>
      <c r="BG619" s="15"/>
      <c r="BH619" s="15"/>
    </row>
    <row r="620" ht="12.75" customHeight="1">
      <c r="A620" s="15"/>
      <c r="B620" s="13"/>
      <c r="C620" s="15"/>
      <c r="D620" s="15"/>
      <c r="E620" s="17"/>
      <c r="F620" s="17"/>
      <c r="G620" s="15"/>
      <c r="H620" s="15"/>
      <c r="I620" s="15"/>
      <c r="J620" s="49"/>
      <c r="K620" s="15"/>
      <c r="L620" s="21"/>
      <c r="M620" s="17"/>
      <c r="N620" s="17"/>
      <c r="O620" s="15"/>
      <c r="P620" s="15"/>
      <c r="Q620" s="15"/>
      <c r="R620" s="17"/>
      <c r="S620" s="26"/>
      <c r="T620" s="26"/>
      <c r="U620" s="26"/>
      <c r="V620" s="26"/>
      <c r="W620" s="26"/>
      <c r="X620" s="26"/>
      <c r="Y620" s="15"/>
      <c r="Z620" s="49"/>
      <c r="AA620" s="15"/>
      <c r="AB620" s="15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49"/>
      <c r="AP620" s="15"/>
      <c r="AQ620" s="15"/>
      <c r="AR620" s="209"/>
      <c r="AS620" s="210"/>
      <c r="AT620" s="210"/>
      <c r="AU620" s="210"/>
      <c r="AV620" s="210"/>
      <c r="AW620" s="210"/>
      <c r="AX620" s="210"/>
      <c r="AY620" s="49"/>
      <c r="AZ620" s="15"/>
      <c r="BA620" s="15"/>
      <c r="BB620" s="15"/>
      <c r="BC620" s="15"/>
      <c r="BD620" s="42"/>
      <c r="BE620" s="17"/>
      <c r="BF620" s="17"/>
      <c r="BG620" s="15"/>
      <c r="BH620" s="15"/>
    </row>
    <row r="621" ht="12.75" customHeight="1">
      <c r="A621" s="15"/>
      <c r="B621" s="13"/>
      <c r="C621" s="15"/>
      <c r="D621" s="15"/>
      <c r="E621" s="17"/>
      <c r="F621" s="17"/>
      <c r="G621" s="15"/>
      <c r="H621" s="15"/>
      <c r="I621" s="15"/>
      <c r="J621" s="49"/>
      <c r="K621" s="15"/>
      <c r="L621" s="21"/>
      <c r="M621" s="17"/>
      <c r="N621" s="17"/>
      <c r="O621" s="15"/>
      <c r="P621" s="15"/>
      <c r="Q621" s="15"/>
      <c r="R621" s="17"/>
      <c r="S621" s="26"/>
      <c r="T621" s="26"/>
      <c r="U621" s="26"/>
      <c r="V621" s="26"/>
      <c r="W621" s="26"/>
      <c r="X621" s="26"/>
      <c r="Y621" s="15"/>
      <c r="Z621" s="49"/>
      <c r="AA621" s="15"/>
      <c r="AB621" s="15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49"/>
      <c r="AP621" s="15"/>
      <c r="AQ621" s="15"/>
      <c r="AR621" s="209"/>
      <c r="AS621" s="210"/>
      <c r="AT621" s="210"/>
      <c r="AU621" s="210"/>
      <c r="AV621" s="210"/>
      <c r="AW621" s="210"/>
      <c r="AX621" s="210"/>
      <c r="AY621" s="49"/>
      <c r="AZ621" s="15"/>
      <c r="BA621" s="15"/>
      <c r="BB621" s="15"/>
      <c r="BC621" s="15"/>
      <c r="BD621" s="42"/>
      <c r="BE621" s="17"/>
      <c r="BF621" s="17"/>
      <c r="BG621" s="15"/>
      <c r="BH621" s="15"/>
    </row>
    <row r="622" ht="12.75" customHeight="1">
      <c r="A622" s="15"/>
      <c r="B622" s="13"/>
      <c r="C622" s="15"/>
      <c r="D622" s="15"/>
      <c r="E622" s="17"/>
      <c r="F622" s="17"/>
      <c r="G622" s="15"/>
      <c r="H622" s="15"/>
      <c r="I622" s="15"/>
      <c r="J622" s="49"/>
      <c r="K622" s="15"/>
      <c r="L622" s="21"/>
      <c r="M622" s="17"/>
      <c r="N622" s="17"/>
      <c r="O622" s="15"/>
      <c r="P622" s="15"/>
      <c r="Q622" s="15"/>
      <c r="R622" s="17"/>
      <c r="S622" s="26"/>
      <c r="T622" s="26"/>
      <c r="U622" s="26"/>
      <c r="V622" s="26"/>
      <c r="W622" s="26"/>
      <c r="X622" s="26"/>
      <c r="Y622" s="15"/>
      <c r="Z622" s="49"/>
      <c r="AA622" s="15"/>
      <c r="AB622" s="15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49"/>
      <c r="AP622" s="15"/>
      <c r="AQ622" s="15"/>
      <c r="AR622" s="209"/>
      <c r="AS622" s="210"/>
      <c r="AT622" s="210"/>
      <c r="AU622" s="210"/>
      <c r="AV622" s="210"/>
      <c r="AW622" s="210"/>
      <c r="AX622" s="210"/>
      <c r="AY622" s="49"/>
      <c r="AZ622" s="15"/>
      <c r="BA622" s="15"/>
      <c r="BB622" s="15"/>
      <c r="BC622" s="15"/>
      <c r="BD622" s="42"/>
      <c r="BE622" s="17"/>
      <c r="BF622" s="17"/>
      <c r="BG622" s="15"/>
      <c r="BH622" s="15"/>
    </row>
    <row r="623" ht="12.75" customHeight="1">
      <c r="A623" s="15"/>
      <c r="B623" s="13"/>
      <c r="C623" s="15"/>
      <c r="D623" s="15"/>
      <c r="E623" s="17"/>
      <c r="F623" s="17"/>
      <c r="G623" s="15"/>
      <c r="H623" s="15"/>
      <c r="I623" s="15"/>
      <c r="J623" s="49"/>
      <c r="K623" s="15"/>
      <c r="L623" s="21"/>
      <c r="M623" s="17"/>
      <c r="N623" s="17"/>
      <c r="O623" s="15"/>
      <c r="P623" s="15"/>
      <c r="Q623" s="15"/>
      <c r="R623" s="17"/>
      <c r="S623" s="26"/>
      <c r="T623" s="26"/>
      <c r="U623" s="26"/>
      <c r="V623" s="26"/>
      <c r="W623" s="26"/>
      <c r="X623" s="26"/>
      <c r="Y623" s="15"/>
      <c r="Z623" s="49"/>
      <c r="AA623" s="15"/>
      <c r="AB623" s="15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49"/>
      <c r="AP623" s="15"/>
      <c r="AQ623" s="15"/>
      <c r="AR623" s="209"/>
      <c r="AS623" s="210"/>
      <c r="AT623" s="210"/>
      <c r="AU623" s="210"/>
      <c r="AV623" s="210"/>
      <c r="AW623" s="210"/>
      <c r="AX623" s="210"/>
      <c r="AY623" s="49"/>
      <c r="AZ623" s="15"/>
      <c r="BA623" s="15"/>
      <c r="BB623" s="15"/>
      <c r="BC623" s="15"/>
      <c r="BD623" s="42"/>
      <c r="BE623" s="17"/>
      <c r="BF623" s="17"/>
      <c r="BG623" s="15"/>
      <c r="BH623" s="15"/>
    </row>
    <row r="624" ht="12.75" customHeight="1">
      <c r="A624" s="15"/>
      <c r="B624" s="13"/>
      <c r="C624" s="15"/>
      <c r="D624" s="15"/>
      <c r="E624" s="17"/>
      <c r="F624" s="17"/>
      <c r="G624" s="15"/>
      <c r="H624" s="15"/>
      <c r="I624" s="15"/>
      <c r="J624" s="49"/>
      <c r="K624" s="15"/>
      <c r="L624" s="21"/>
      <c r="M624" s="17"/>
      <c r="N624" s="17"/>
      <c r="O624" s="15"/>
      <c r="P624" s="15"/>
      <c r="Q624" s="15"/>
      <c r="R624" s="17"/>
      <c r="S624" s="26"/>
      <c r="T624" s="26"/>
      <c r="U624" s="26"/>
      <c r="V624" s="26"/>
      <c r="W624" s="26"/>
      <c r="X624" s="26"/>
      <c r="Y624" s="15"/>
      <c r="Z624" s="49"/>
      <c r="AA624" s="15"/>
      <c r="AB624" s="15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49"/>
      <c r="AP624" s="15"/>
      <c r="AQ624" s="15"/>
      <c r="AR624" s="209"/>
      <c r="AS624" s="210"/>
      <c r="AT624" s="210"/>
      <c r="AU624" s="210"/>
      <c r="AV624" s="210"/>
      <c r="AW624" s="210"/>
      <c r="AX624" s="210"/>
      <c r="AY624" s="49"/>
      <c r="AZ624" s="15"/>
      <c r="BA624" s="15"/>
      <c r="BB624" s="15"/>
      <c r="BC624" s="15"/>
      <c r="BD624" s="42"/>
      <c r="BE624" s="17"/>
      <c r="BF624" s="17"/>
      <c r="BG624" s="15"/>
      <c r="BH624" s="15"/>
    </row>
    <row r="625" ht="12.75" customHeight="1">
      <c r="A625" s="15"/>
      <c r="B625" s="13"/>
      <c r="C625" s="15"/>
      <c r="D625" s="15"/>
      <c r="E625" s="17"/>
      <c r="F625" s="17"/>
      <c r="G625" s="15"/>
      <c r="H625" s="15"/>
      <c r="I625" s="15"/>
      <c r="J625" s="49"/>
      <c r="K625" s="15"/>
      <c r="L625" s="21"/>
      <c r="M625" s="17"/>
      <c r="N625" s="17"/>
      <c r="O625" s="15"/>
      <c r="P625" s="15"/>
      <c r="Q625" s="15"/>
      <c r="R625" s="17"/>
      <c r="S625" s="26"/>
      <c r="T625" s="26"/>
      <c r="U625" s="26"/>
      <c r="V625" s="26"/>
      <c r="W625" s="26"/>
      <c r="X625" s="26"/>
      <c r="Y625" s="15"/>
      <c r="Z625" s="49"/>
      <c r="AA625" s="15"/>
      <c r="AB625" s="15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49"/>
      <c r="AP625" s="15"/>
      <c r="AQ625" s="15"/>
      <c r="AR625" s="209"/>
      <c r="AS625" s="210"/>
      <c r="AT625" s="210"/>
      <c r="AU625" s="210"/>
      <c r="AV625" s="210"/>
      <c r="AW625" s="210"/>
      <c r="AX625" s="210"/>
      <c r="AY625" s="49"/>
      <c r="AZ625" s="15"/>
      <c r="BA625" s="15"/>
      <c r="BB625" s="15"/>
      <c r="BC625" s="15"/>
      <c r="BD625" s="42"/>
      <c r="BE625" s="17"/>
      <c r="BF625" s="17"/>
      <c r="BG625" s="15"/>
      <c r="BH625" s="15"/>
    </row>
    <row r="626" ht="12.75" customHeight="1">
      <c r="A626" s="15"/>
      <c r="B626" s="13"/>
      <c r="C626" s="15"/>
      <c r="D626" s="15"/>
      <c r="E626" s="17"/>
      <c r="F626" s="17"/>
      <c r="G626" s="15"/>
      <c r="H626" s="15"/>
      <c r="I626" s="15"/>
      <c r="J626" s="49"/>
      <c r="K626" s="15"/>
      <c r="L626" s="21"/>
      <c r="M626" s="17"/>
      <c r="N626" s="17"/>
      <c r="O626" s="15"/>
      <c r="P626" s="15"/>
      <c r="Q626" s="15"/>
      <c r="R626" s="17"/>
      <c r="S626" s="26"/>
      <c r="T626" s="26"/>
      <c r="U626" s="26"/>
      <c r="V626" s="26"/>
      <c r="W626" s="26"/>
      <c r="X626" s="26"/>
      <c r="Y626" s="15"/>
      <c r="Z626" s="49"/>
      <c r="AA626" s="15"/>
      <c r="AB626" s="15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49"/>
      <c r="AP626" s="15"/>
      <c r="AQ626" s="15"/>
      <c r="AR626" s="209"/>
      <c r="AS626" s="210"/>
      <c r="AT626" s="210"/>
      <c r="AU626" s="210"/>
      <c r="AV626" s="210"/>
      <c r="AW626" s="210"/>
      <c r="AX626" s="210"/>
      <c r="AY626" s="49"/>
      <c r="AZ626" s="15"/>
      <c r="BA626" s="15"/>
      <c r="BB626" s="15"/>
      <c r="BC626" s="15"/>
      <c r="BD626" s="42"/>
      <c r="BE626" s="17"/>
      <c r="BF626" s="17"/>
      <c r="BG626" s="15"/>
      <c r="BH626" s="15"/>
    </row>
    <row r="627" ht="12.75" customHeight="1">
      <c r="A627" s="15"/>
      <c r="B627" s="13"/>
      <c r="C627" s="15"/>
      <c r="D627" s="15"/>
      <c r="E627" s="17"/>
      <c r="F627" s="17"/>
      <c r="G627" s="15"/>
      <c r="H627" s="15"/>
      <c r="I627" s="15"/>
      <c r="J627" s="49"/>
      <c r="K627" s="15"/>
      <c r="L627" s="21"/>
      <c r="M627" s="17"/>
      <c r="N627" s="17"/>
      <c r="O627" s="15"/>
      <c r="P627" s="15"/>
      <c r="Q627" s="15"/>
      <c r="R627" s="17"/>
      <c r="S627" s="26"/>
      <c r="T627" s="26"/>
      <c r="U627" s="26"/>
      <c r="V627" s="26"/>
      <c r="W627" s="26"/>
      <c r="X627" s="26"/>
      <c r="Y627" s="15"/>
      <c r="Z627" s="49"/>
      <c r="AA627" s="15"/>
      <c r="AB627" s="15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49"/>
      <c r="AP627" s="15"/>
      <c r="AQ627" s="15"/>
      <c r="AR627" s="209"/>
      <c r="AS627" s="210"/>
      <c r="AT627" s="210"/>
      <c r="AU627" s="210"/>
      <c r="AV627" s="210"/>
      <c r="AW627" s="210"/>
      <c r="AX627" s="210"/>
      <c r="AY627" s="49"/>
      <c r="AZ627" s="15"/>
      <c r="BA627" s="15"/>
      <c r="BB627" s="15"/>
      <c r="BC627" s="15"/>
      <c r="BD627" s="42"/>
      <c r="BE627" s="17"/>
      <c r="BF627" s="17"/>
      <c r="BG627" s="15"/>
      <c r="BH627" s="15"/>
    </row>
    <row r="628" ht="12.75" customHeight="1">
      <c r="A628" s="15"/>
      <c r="B628" s="13"/>
      <c r="C628" s="15"/>
      <c r="D628" s="15"/>
      <c r="E628" s="17"/>
      <c r="F628" s="17"/>
      <c r="G628" s="15"/>
      <c r="H628" s="15"/>
      <c r="I628" s="15"/>
      <c r="J628" s="49"/>
      <c r="K628" s="15"/>
      <c r="L628" s="21"/>
      <c r="M628" s="17"/>
      <c r="N628" s="17"/>
      <c r="O628" s="15"/>
      <c r="P628" s="15"/>
      <c r="Q628" s="15"/>
      <c r="R628" s="17"/>
      <c r="S628" s="26"/>
      <c r="T628" s="26"/>
      <c r="U628" s="26"/>
      <c r="V628" s="26"/>
      <c r="W628" s="26"/>
      <c r="X628" s="26"/>
      <c r="Y628" s="15"/>
      <c r="Z628" s="49"/>
      <c r="AA628" s="15"/>
      <c r="AB628" s="15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49"/>
      <c r="AP628" s="15"/>
      <c r="AQ628" s="15"/>
      <c r="AR628" s="209"/>
      <c r="AS628" s="210"/>
      <c r="AT628" s="210"/>
      <c r="AU628" s="210"/>
      <c r="AV628" s="210"/>
      <c r="AW628" s="210"/>
      <c r="AX628" s="210"/>
      <c r="AY628" s="49"/>
      <c r="AZ628" s="15"/>
      <c r="BA628" s="15"/>
      <c r="BB628" s="15"/>
      <c r="BC628" s="15"/>
      <c r="BD628" s="42"/>
      <c r="BE628" s="17"/>
      <c r="BF628" s="17"/>
      <c r="BG628" s="15"/>
      <c r="BH628" s="15"/>
    </row>
    <row r="629" ht="12.75" customHeight="1">
      <c r="A629" s="15"/>
      <c r="B629" s="13"/>
      <c r="C629" s="15"/>
      <c r="D629" s="15"/>
      <c r="E629" s="17"/>
      <c r="F629" s="17"/>
      <c r="G629" s="15"/>
      <c r="H629" s="15"/>
      <c r="I629" s="15"/>
      <c r="J629" s="49"/>
      <c r="K629" s="15"/>
      <c r="L629" s="21"/>
      <c r="M629" s="17"/>
      <c r="N629" s="17"/>
      <c r="O629" s="15"/>
      <c r="P629" s="15"/>
      <c r="Q629" s="15"/>
      <c r="R629" s="17"/>
      <c r="S629" s="26"/>
      <c r="T629" s="26"/>
      <c r="U629" s="26"/>
      <c r="V629" s="26"/>
      <c r="W629" s="26"/>
      <c r="X629" s="26"/>
      <c r="Y629" s="15"/>
      <c r="Z629" s="49"/>
      <c r="AA629" s="15"/>
      <c r="AB629" s="15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49"/>
      <c r="AP629" s="15"/>
      <c r="AQ629" s="15"/>
      <c r="AR629" s="209"/>
      <c r="AS629" s="210"/>
      <c r="AT629" s="210"/>
      <c r="AU629" s="210"/>
      <c r="AV629" s="210"/>
      <c r="AW629" s="210"/>
      <c r="AX629" s="210"/>
      <c r="AY629" s="49"/>
      <c r="AZ629" s="15"/>
      <c r="BA629" s="15"/>
      <c r="BB629" s="15"/>
      <c r="BC629" s="15"/>
      <c r="BD629" s="42"/>
      <c r="BE629" s="17"/>
      <c r="BF629" s="17"/>
      <c r="BG629" s="15"/>
      <c r="BH629" s="15"/>
    </row>
    <row r="630" ht="12.75" customHeight="1">
      <c r="A630" s="15"/>
      <c r="B630" s="13"/>
      <c r="C630" s="15"/>
      <c r="D630" s="15"/>
      <c r="E630" s="17"/>
      <c r="F630" s="17"/>
      <c r="G630" s="15"/>
      <c r="H630" s="15"/>
      <c r="I630" s="15"/>
      <c r="J630" s="49"/>
      <c r="K630" s="15"/>
      <c r="L630" s="21"/>
      <c r="M630" s="17"/>
      <c r="N630" s="17"/>
      <c r="O630" s="15"/>
      <c r="P630" s="15"/>
      <c r="Q630" s="15"/>
      <c r="R630" s="17"/>
      <c r="S630" s="26"/>
      <c r="T630" s="26"/>
      <c r="U630" s="26"/>
      <c r="V630" s="26"/>
      <c r="W630" s="26"/>
      <c r="X630" s="26"/>
      <c r="Y630" s="15"/>
      <c r="Z630" s="49"/>
      <c r="AA630" s="15"/>
      <c r="AB630" s="15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49"/>
      <c r="AP630" s="15"/>
      <c r="AQ630" s="15"/>
      <c r="AR630" s="209"/>
      <c r="AS630" s="210"/>
      <c r="AT630" s="210"/>
      <c r="AU630" s="210"/>
      <c r="AV630" s="210"/>
      <c r="AW630" s="210"/>
      <c r="AX630" s="210"/>
      <c r="AY630" s="49"/>
      <c r="AZ630" s="15"/>
      <c r="BA630" s="15"/>
      <c r="BB630" s="15"/>
      <c r="BC630" s="15"/>
      <c r="BD630" s="42"/>
      <c r="BE630" s="17"/>
      <c r="BF630" s="17"/>
      <c r="BG630" s="15"/>
      <c r="BH630" s="15"/>
    </row>
    <row r="631" ht="12.75" customHeight="1">
      <c r="A631" s="15"/>
      <c r="B631" s="13"/>
      <c r="C631" s="15"/>
      <c r="D631" s="15"/>
      <c r="E631" s="17"/>
      <c r="F631" s="17"/>
      <c r="G631" s="15"/>
      <c r="H631" s="15"/>
      <c r="I631" s="15"/>
      <c r="J631" s="49"/>
      <c r="K631" s="15"/>
      <c r="L631" s="21"/>
      <c r="M631" s="17"/>
      <c r="N631" s="17"/>
      <c r="O631" s="15"/>
      <c r="P631" s="15"/>
      <c r="Q631" s="15"/>
      <c r="R631" s="17"/>
      <c r="S631" s="26"/>
      <c r="T631" s="26"/>
      <c r="U631" s="26"/>
      <c r="V631" s="26"/>
      <c r="W631" s="26"/>
      <c r="X631" s="26"/>
      <c r="Y631" s="15"/>
      <c r="Z631" s="49"/>
      <c r="AA631" s="15"/>
      <c r="AB631" s="15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49"/>
      <c r="AP631" s="15"/>
      <c r="AQ631" s="15"/>
      <c r="AR631" s="209"/>
      <c r="AS631" s="210"/>
      <c r="AT631" s="210"/>
      <c r="AU631" s="210"/>
      <c r="AV631" s="210"/>
      <c r="AW631" s="210"/>
      <c r="AX631" s="210"/>
      <c r="AY631" s="49"/>
      <c r="AZ631" s="15"/>
      <c r="BA631" s="15"/>
      <c r="BB631" s="15"/>
      <c r="BC631" s="15"/>
      <c r="BD631" s="42"/>
      <c r="BE631" s="17"/>
      <c r="BF631" s="17"/>
      <c r="BG631" s="15"/>
      <c r="BH631" s="15"/>
    </row>
    <row r="632" ht="12.75" customHeight="1">
      <c r="A632" s="15"/>
      <c r="B632" s="13"/>
      <c r="C632" s="15"/>
      <c r="D632" s="15"/>
      <c r="E632" s="17"/>
      <c r="F632" s="17"/>
      <c r="G632" s="15"/>
      <c r="H632" s="15"/>
      <c r="I632" s="15"/>
      <c r="J632" s="49"/>
      <c r="K632" s="15"/>
      <c r="L632" s="21"/>
      <c r="M632" s="17"/>
      <c r="N632" s="17"/>
      <c r="O632" s="15"/>
      <c r="P632" s="15"/>
      <c r="Q632" s="15"/>
      <c r="R632" s="17"/>
      <c r="S632" s="26"/>
      <c r="T632" s="26"/>
      <c r="U632" s="26"/>
      <c r="V632" s="26"/>
      <c r="W632" s="26"/>
      <c r="X632" s="26"/>
      <c r="Y632" s="15"/>
      <c r="Z632" s="49"/>
      <c r="AA632" s="15"/>
      <c r="AB632" s="15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49"/>
      <c r="AP632" s="15"/>
      <c r="AQ632" s="15"/>
      <c r="AR632" s="209"/>
      <c r="AS632" s="210"/>
      <c r="AT632" s="210"/>
      <c r="AU632" s="210"/>
      <c r="AV632" s="210"/>
      <c r="AW632" s="210"/>
      <c r="AX632" s="210"/>
      <c r="AY632" s="49"/>
      <c r="AZ632" s="15"/>
      <c r="BA632" s="15"/>
      <c r="BB632" s="15"/>
      <c r="BC632" s="15"/>
      <c r="BD632" s="42"/>
      <c r="BE632" s="17"/>
      <c r="BF632" s="17"/>
      <c r="BG632" s="15"/>
      <c r="BH632" s="15"/>
    </row>
    <row r="633" ht="12.75" customHeight="1">
      <c r="A633" s="15"/>
      <c r="B633" s="13"/>
      <c r="C633" s="15"/>
      <c r="D633" s="15"/>
      <c r="E633" s="17"/>
      <c r="F633" s="17"/>
      <c r="G633" s="15"/>
      <c r="H633" s="15"/>
      <c r="I633" s="15"/>
      <c r="J633" s="49"/>
      <c r="K633" s="15"/>
      <c r="L633" s="21"/>
      <c r="M633" s="17"/>
      <c r="N633" s="17"/>
      <c r="O633" s="15"/>
      <c r="P633" s="15"/>
      <c r="Q633" s="15"/>
      <c r="R633" s="17"/>
      <c r="S633" s="26"/>
      <c r="T633" s="26"/>
      <c r="U633" s="26"/>
      <c r="V633" s="26"/>
      <c r="W633" s="26"/>
      <c r="X633" s="26"/>
      <c r="Y633" s="15"/>
      <c r="Z633" s="49"/>
      <c r="AA633" s="15"/>
      <c r="AB633" s="15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49"/>
      <c r="AP633" s="15"/>
      <c r="AQ633" s="15"/>
      <c r="AR633" s="209"/>
      <c r="AS633" s="210"/>
      <c r="AT633" s="210"/>
      <c r="AU633" s="210"/>
      <c r="AV633" s="210"/>
      <c r="AW633" s="210"/>
      <c r="AX633" s="210"/>
      <c r="AY633" s="49"/>
      <c r="AZ633" s="15"/>
      <c r="BA633" s="15"/>
      <c r="BB633" s="15"/>
      <c r="BC633" s="15"/>
      <c r="BD633" s="42"/>
      <c r="BE633" s="17"/>
      <c r="BF633" s="17"/>
      <c r="BG633" s="15"/>
      <c r="BH633" s="15"/>
    </row>
    <row r="634" ht="12.75" customHeight="1">
      <c r="A634" s="15"/>
      <c r="B634" s="13"/>
      <c r="C634" s="15"/>
      <c r="D634" s="15"/>
      <c r="E634" s="17"/>
      <c r="F634" s="17"/>
      <c r="G634" s="15"/>
      <c r="H634" s="15"/>
      <c r="I634" s="15"/>
      <c r="J634" s="49"/>
      <c r="K634" s="15"/>
      <c r="L634" s="21"/>
      <c r="M634" s="17"/>
      <c r="N634" s="17"/>
      <c r="O634" s="15"/>
      <c r="P634" s="15"/>
      <c r="Q634" s="15"/>
      <c r="R634" s="17"/>
      <c r="S634" s="26"/>
      <c r="T634" s="26"/>
      <c r="U634" s="26"/>
      <c r="V634" s="26"/>
      <c r="W634" s="26"/>
      <c r="X634" s="26"/>
      <c r="Y634" s="15"/>
      <c r="Z634" s="49"/>
      <c r="AA634" s="15"/>
      <c r="AB634" s="15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49"/>
      <c r="AP634" s="15"/>
      <c r="AQ634" s="15"/>
      <c r="AR634" s="209"/>
      <c r="AS634" s="210"/>
      <c r="AT634" s="210"/>
      <c r="AU634" s="210"/>
      <c r="AV634" s="210"/>
      <c r="AW634" s="210"/>
      <c r="AX634" s="210"/>
      <c r="AY634" s="49"/>
      <c r="AZ634" s="15"/>
      <c r="BA634" s="15"/>
      <c r="BB634" s="15"/>
      <c r="BC634" s="15"/>
      <c r="BD634" s="42"/>
      <c r="BE634" s="17"/>
      <c r="BF634" s="17"/>
      <c r="BG634" s="15"/>
      <c r="BH634" s="15"/>
    </row>
    <row r="635" ht="12.75" customHeight="1">
      <c r="A635" s="15"/>
      <c r="B635" s="13"/>
      <c r="C635" s="15"/>
      <c r="D635" s="15"/>
      <c r="E635" s="17"/>
      <c r="F635" s="17"/>
      <c r="G635" s="15"/>
      <c r="H635" s="15"/>
      <c r="I635" s="15"/>
      <c r="J635" s="49"/>
      <c r="K635" s="15"/>
      <c r="L635" s="21"/>
      <c r="M635" s="17"/>
      <c r="N635" s="17"/>
      <c r="O635" s="15"/>
      <c r="P635" s="15"/>
      <c r="Q635" s="15"/>
      <c r="R635" s="17"/>
      <c r="S635" s="26"/>
      <c r="T635" s="26"/>
      <c r="U635" s="26"/>
      <c r="V635" s="26"/>
      <c r="W635" s="26"/>
      <c r="X635" s="26"/>
      <c r="Y635" s="15"/>
      <c r="Z635" s="49"/>
      <c r="AA635" s="15"/>
      <c r="AB635" s="15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49"/>
      <c r="AP635" s="15"/>
      <c r="AQ635" s="15"/>
      <c r="AR635" s="209"/>
      <c r="AS635" s="210"/>
      <c r="AT635" s="210"/>
      <c r="AU635" s="210"/>
      <c r="AV635" s="210"/>
      <c r="AW635" s="210"/>
      <c r="AX635" s="210"/>
      <c r="AY635" s="49"/>
      <c r="AZ635" s="15"/>
      <c r="BA635" s="15"/>
      <c r="BB635" s="15"/>
      <c r="BC635" s="15"/>
      <c r="BD635" s="42"/>
      <c r="BE635" s="17"/>
      <c r="BF635" s="17"/>
      <c r="BG635" s="15"/>
      <c r="BH635" s="15"/>
    </row>
    <row r="636" ht="12.75" customHeight="1">
      <c r="A636" s="15"/>
      <c r="B636" s="13"/>
      <c r="C636" s="15"/>
      <c r="D636" s="15"/>
      <c r="E636" s="17"/>
      <c r="F636" s="17"/>
      <c r="G636" s="15"/>
      <c r="H636" s="15"/>
      <c r="I636" s="15"/>
      <c r="J636" s="49"/>
      <c r="K636" s="15"/>
      <c r="L636" s="21"/>
      <c r="M636" s="17"/>
      <c r="N636" s="17"/>
      <c r="O636" s="15"/>
      <c r="P636" s="15"/>
      <c r="Q636" s="15"/>
      <c r="R636" s="17"/>
      <c r="S636" s="26"/>
      <c r="T636" s="26"/>
      <c r="U636" s="26"/>
      <c r="V636" s="26"/>
      <c r="W636" s="26"/>
      <c r="X636" s="26"/>
      <c r="Y636" s="15"/>
      <c r="Z636" s="49"/>
      <c r="AA636" s="15"/>
      <c r="AB636" s="15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49"/>
      <c r="AP636" s="15"/>
      <c r="AQ636" s="15"/>
      <c r="AR636" s="209"/>
      <c r="AS636" s="210"/>
      <c r="AT636" s="210"/>
      <c r="AU636" s="210"/>
      <c r="AV636" s="210"/>
      <c r="AW636" s="210"/>
      <c r="AX636" s="210"/>
      <c r="AY636" s="49"/>
      <c r="AZ636" s="15"/>
      <c r="BA636" s="15"/>
      <c r="BB636" s="15"/>
      <c r="BC636" s="15"/>
      <c r="BD636" s="42"/>
      <c r="BE636" s="17"/>
      <c r="BF636" s="17"/>
      <c r="BG636" s="15"/>
      <c r="BH636" s="15"/>
    </row>
    <row r="637" ht="12.75" customHeight="1">
      <c r="A637" s="15"/>
      <c r="B637" s="13"/>
      <c r="C637" s="15"/>
      <c r="D637" s="15"/>
      <c r="E637" s="17"/>
      <c r="F637" s="17"/>
      <c r="G637" s="15"/>
      <c r="H637" s="15"/>
      <c r="I637" s="15"/>
      <c r="J637" s="49"/>
      <c r="K637" s="15"/>
      <c r="L637" s="21"/>
      <c r="M637" s="17"/>
      <c r="N637" s="17"/>
      <c r="O637" s="15"/>
      <c r="P637" s="15"/>
      <c r="Q637" s="15"/>
      <c r="R637" s="17"/>
      <c r="S637" s="26"/>
      <c r="T637" s="26"/>
      <c r="U637" s="26"/>
      <c r="V637" s="26"/>
      <c r="W637" s="26"/>
      <c r="X637" s="26"/>
      <c r="Y637" s="15"/>
      <c r="Z637" s="49"/>
      <c r="AA637" s="15"/>
      <c r="AB637" s="15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49"/>
      <c r="AP637" s="15"/>
      <c r="AQ637" s="15"/>
      <c r="AR637" s="209"/>
      <c r="AS637" s="210"/>
      <c r="AT637" s="210"/>
      <c r="AU637" s="210"/>
      <c r="AV637" s="210"/>
      <c r="AW637" s="210"/>
      <c r="AX637" s="210"/>
      <c r="AY637" s="49"/>
      <c r="AZ637" s="15"/>
      <c r="BA637" s="15"/>
      <c r="BB637" s="15"/>
      <c r="BC637" s="15"/>
      <c r="BD637" s="42"/>
      <c r="BE637" s="17"/>
      <c r="BF637" s="17"/>
      <c r="BG637" s="15"/>
      <c r="BH637" s="15"/>
    </row>
    <row r="638" ht="12.75" customHeight="1">
      <c r="A638" s="15"/>
      <c r="B638" s="13"/>
      <c r="C638" s="15"/>
      <c r="D638" s="15"/>
      <c r="E638" s="17"/>
      <c r="F638" s="17"/>
      <c r="G638" s="15"/>
      <c r="H638" s="15"/>
      <c r="I638" s="15"/>
      <c r="J638" s="49"/>
      <c r="K638" s="15"/>
      <c r="L638" s="21"/>
      <c r="M638" s="17"/>
      <c r="N638" s="17"/>
      <c r="O638" s="15"/>
      <c r="P638" s="15"/>
      <c r="Q638" s="15"/>
      <c r="R638" s="17"/>
      <c r="S638" s="26"/>
      <c r="T638" s="26"/>
      <c r="U638" s="26"/>
      <c r="V638" s="26"/>
      <c r="W638" s="26"/>
      <c r="X638" s="26"/>
      <c r="Y638" s="15"/>
      <c r="Z638" s="49"/>
      <c r="AA638" s="15"/>
      <c r="AB638" s="15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49"/>
      <c r="AP638" s="15"/>
      <c r="AQ638" s="15"/>
      <c r="AR638" s="209"/>
      <c r="AS638" s="210"/>
      <c r="AT638" s="210"/>
      <c r="AU638" s="210"/>
      <c r="AV638" s="210"/>
      <c r="AW638" s="210"/>
      <c r="AX638" s="210"/>
      <c r="AY638" s="49"/>
      <c r="AZ638" s="15"/>
      <c r="BA638" s="15"/>
      <c r="BB638" s="15"/>
      <c r="BC638" s="15"/>
      <c r="BD638" s="42"/>
      <c r="BE638" s="17"/>
      <c r="BF638" s="17"/>
      <c r="BG638" s="15"/>
      <c r="BH638" s="15"/>
    </row>
    <row r="639" ht="12.75" customHeight="1">
      <c r="A639" s="15"/>
      <c r="B639" s="13"/>
      <c r="C639" s="15"/>
      <c r="D639" s="15"/>
      <c r="E639" s="17"/>
      <c r="F639" s="17"/>
      <c r="G639" s="15"/>
      <c r="H639" s="15"/>
      <c r="I639" s="15"/>
      <c r="J639" s="49"/>
      <c r="K639" s="15"/>
      <c r="L639" s="21"/>
      <c r="M639" s="17"/>
      <c r="N639" s="17"/>
      <c r="O639" s="15"/>
      <c r="P639" s="15"/>
      <c r="Q639" s="15"/>
      <c r="R639" s="17"/>
      <c r="S639" s="26"/>
      <c r="T639" s="26"/>
      <c r="U639" s="26"/>
      <c r="V639" s="26"/>
      <c r="W639" s="26"/>
      <c r="X639" s="26"/>
      <c r="Y639" s="15"/>
      <c r="Z639" s="49"/>
      <c r="AA639" s="15"/>
      <c r="AB639" s="15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49"/>
      <c r="AP639" s="15"/>
      <c r="AQ639" s="15"/>
      <c r="AR639" s="209"/>
      <c r="AS639" s="210"/>
      <c r="AT639" s="210"/>
      <c r="AU639" s="210"/>
      <c r="AV639" s="210"/>
      <c r="AW639" s="210"/>
      <c r="AX639" s="210"/>
      <c r="AY639" s="49"/>
      <c r="AZ639" s="15"/>
      <c r="BA639" s="15"/>
      <c r="BB639" s="15"/>
      <c r="BC639" s="15"/>
      <c r="BD639" s="42"/>
      <c r="BE639" s="17"/>
      <c r="BF639" s="17"/>
      <c r="BG639" s="15"/>
      <c r="BH639" s="15"/>
    </row>
    <row r="640" ht="12.75" customHeight="1">
      <c r="A640" s="15"/>
      <c r="B640" s="13"/>
      <c r="C640" s="15"/>
      <c r="D640" s="15"/>
      <c r="E640" s="17"/>
      <c r="F640" s="17"/>
      <c r="G640" s="15"/>
      <c r="H640" s="15"/>
      <c r="I640" s="15"/>
      <c r="J640" s="49"/>
      <c r="K640" s="15"/>
      <c r="L640" s="21"/>
      <c r="M640" s="17"/>
      <c r="N640" s="17"/>
      <c r="O640" s="15"/>
      <c r="P640" s="15"/>
      <c r="Q640" s="15"/>
      <c r="R640" s="17"/>
      <c r="S640" s="26"/>
      <c r="T640" s="26"/>
      <c r="U640" s="26"/>
      <c r="V640" s="26"/>
      <c r="W640" s="26"/>
      <c r="X640" s="26"/>
      <c r="Y640" s="15"/>
      <c r="Z640" s="49"/>
      <c r="AA640" s="15"/>
      <c r="AB640" s="15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49"/>
      <c r="AP640" s="15"/>
      <c r="AQ640" s="15"/>
      <c r="AR640" s="209"/>
      <c r="AS640" s="210"/>
      <c r="AT640" s="210"/>
      <c r="AU640" s="210"/>
      <c r="AV640" s="210"/>
      <c r="AW640" s="210"/>
      <c r="AX640" s="210"/>
      <c r="AY640" s="49"/>
      <c r="AZ640" s="15"/>
      <c r="BA640" s="15"/>
      <c r="BB640" s="15"/>
      <c r="BC640" s="15"/>
      <c r="BD640" s="42"/>
      <c r="BE640" s="17"/>
      <c r="BF640" s="17"/>
      <c r="BG640" s="15"/>
      <c r="BH640" s="15"/>
    </row>
    <row r="641" ht="12.75" customHeight="1">
      <c r="A641" s="15"/>
      <c r="B641" s="13"/>
      <c r="C641" s="15"/>
      <c r="D641" s="15"/>
      <c r="E641" s="17"/>
      <c r="F641" s="17"/>
      <c r="G641" s="15"/>
      <c r="H641" s="15"/>
      <c r="I641" s="15"/>
      <c r="J641" s="49"/>
      <c r="K641" s="15"/>
      <c r="L641" s="21"/>
      <c r="M641" s="17"/>
      <c r="N641" s="17"/>
      <c r="O641" s="15"/>
      <c r="P641" s="15"/>
      <c r="Q641" s="15"/>
      <c r="R641" s="17"/>
      <c r="S641" s="26"/>
      <c r="T641" s="26"/>
      <c r="U641" s="26"/>
      <c r="V641" s="26"/>
      <c r="W641" s="26"/>
      <c r="X641" s="26"/>
      <c r="Y641" s="15"/>
      <c r="Z641" s="49"/>
      <c r="AA641" s="15"/>
      <c r="AB641" s="15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49"/>
      <c r="AP641" s="15"/>
      <c r="AQ641" s="15"/>
      <c r="AR641" s="209"/>
      <c r="AS641" s="210"/>
      <c r="AT641" s="210"/>
      <c r="AU641" s="210"/>
      <c r="AV641" s="210"/>
      <c r="AW641" s="210"/>
      <c r="AX641" s="210"/>
      <c r="AY641" s="49"/>
      <c r="AZ641" s="15"/>
      <c r="BA641" s="15"/>
      <c r="BB641" s="15"/>
      <c r="BC641" s="15"/>
      <c r="BD641" s="42"/>
      <c r="BE641" s="17"/>
      <c r="BF641" s="17"/>
      <c r="BG641" s="15"/>
      <c r="BH641" s="15"/>
    </row>
    <row r="642" ht="12.75" customHeight="1">
      <c r="A642" s="15"/>
      <c r="B642" s="13"/>
      <c r="C642" s="15"/>
      <c r="D642" s="15"/>
      <c r="E642" s="17"/>
      <c r="F642" s="17"/>
      <c r="G642" s="15"/>
      <c r="H642" s="15"/>
      <c r="I642" s="15"/>
      <c r="J642" s="49"/>
      <c r="K642" s="15"/>
      <c r="L642" s="21"/>
      <c r="M642" s="17"/>
      <c r="N642" s="17"/>
      <c r="O642" s="15"/>
      <c r="P642" s="15"/>
      <c r="Q642" s="15"/>
      <c r="R642" s="17"/>
      <c r="S642" s="26"/>
      <c r="T642" s="26"/>
      <c r="U642" s="26"/>
      <c r="V642" s="26"/>
      <c r="W642" s="26"/>
      <c r="X642" s="26"/>
      <c r="Y642" s="15"/>
      <c r="Z642" s="49"/>
      <c r="AA642" s="15"/>
      <c r="AB642" s="15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49"/>
      <c r="AP642" s="15"/>
      <c r="AQ642" s="15"/>
      <c r="AR642" s="209"/>
      <c r="AS642" s="210"/>
      <c r="AT642" s="210"/>
      <c r="AU642" s="210"/>
      <c r="AV642" s="210"/>
      <c r="AW642" s="210"/>
      <c r="AX642" s="210"/>
      <c r="AY642" s="49"/>
      <c r="AZ642" s="15"/>
      <c r="BA642" s="15"/>
      <c r="BB642" s="15"/>
      <c r="BC642" s="15"/>
      <c r="BD642" s="42"/>
      <c r="BE642" s="17"/>
      <c r="BF642" s="17"/>
      <c r="BG642" s="15"/>
      <c r="BH642" s="15"/>
    </row>
    <row r="643" ht="12.75" customHeight="1">
      <c r="A643" s="15"/>
      <c r="B643" s="13"/>
      <c r="C643" s="15"/>
      <c r="D643" s="15"/>
      <c r="E643" s="17"/>
      <c r="F643" s="17"/>
      <c r="G643" s="15"/>
      <c r="H643" s="15"/>
      <c r="I643" s="15"/>
      <c r="J643" s="49"/>
      <c r="K643" s="15"/>
      <c r="L643" s="21"/>
      <c r="M643" s="17"/>
      <c r="N643" s="17"/>
      <c r="O643" s="15"/>
      <c r="P643" s="15"/>
      <c r="Q643" s="15"/>
      <c r="R643" s="17"/>
      <c r="S643" s="26"/>
      <c r="T643" s="26"/>
      <c r="U643" s="26"/>
      <c r="V643" s="26"/>
      <c r="W643" s="26"/>
      <c r="X643" s="26"/>
      <c r="Y643" s="15"/>
      <c r="Z643" s="49"/>
      <c r="AA643" s="15"/>
      <c r="AB643" s="15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49"/>
      <c r="AP643" s="15"/>
      <c r="AQ643" s="15"/>
      <c r="AR643" s="209"/>
      <c r="AS643" s="210"/>
      <c r="AT643" s="210"/>
      <c r="AU643" s="210"/>
      <c r="AV643" s="210"/>
      <c r="AW643" s="210"/>
      <c r="AX643" s="210"/>
      <c r="AY643" s="49"/>
      <c r="AZ643" s="15"/>
      <c r="BA643" s="15"/>
      <c r="BB643" s="15"/>
      <c r="BC643" s="15"/>
      <c r="BD643" s="42"/>
      <c r="BE643" s="17"/>
      <c r="BF643" s="17"/>
      <c r="BG643" s="15"/>
      <c r="BH643" s="15"/>
    </row>
    <row r="644" ht="12.75" customHeight="1">
      <c r="A644" s="15"/>
      <c r="B644" s="13"/>
      <c r="C644" s="15"/>
      <c r="D644" s="15"/>
      <c r="E644" s="17"/>
      <c r="F644" s="17"/>
      <c r="G644" s="15"/>
      <c r="H644" s="15"/>
      <c r="I644" s="15"/>
      <c r="J644" s="49"/>
      <c r="K644" s="15"/>
      <c r="L644" s="21"/>
      <c r="M644" s="17"/>
      <c r="N644" s="17"/>
      <c r="O644" s="15"/>
      <c r="P644" s="15"/>
      <c r="Q644" s="15"/>
      <c r="R644" s="17"/>
      <c r="S644" s="26"/>
      <c r="T644" s="26"/>
      <c r="U644" s="26"/>
      <c r="V644" s="26"/>
      <c r="W644" s="26"/>
      <c r="X644" s="26"/>
      <c r="Y644" s="15"/>
      <c r="Z644" s="49"/>
      <c r="AA644" s="15"/>
      <c r="AB644" s="15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49"/>
      <c r="AP644" s="15"/>
      <c r="AQ644" s="15"/>
      <c r="AR644" s="209"/>
      <c r="AS644" s="210"/>
      <c r="AT644" s="210"/>
      <c r="AU644" s="210"/>
      <c r="AV644" s="210"/>
      <c r="AW644" s="210"/>
      <c r="AX644" s="210"/>
      <c r="AY644" s="49"/>
      <c r="AZ644" s="15"/>
      <c r="BA644" s="15"/>
      <c r="BB644" s="15"/>
      <c r="BC644" s="15"/>
      <c r="BD644" s="42"/>
      <c r="BE644" s="17"/>
      <c r="BF644" s="17"/>
      <c r="BG644" s="15"/>
      <c r="BH644" s="15"/>
    </row>
    <row r="645" ht="12.75" customHeight="1">
      <c r="A645" s="15"/>
      <c r="B645" s="13"/>
      <c r="C645" s="15"/>
      <c r="D645" s="15"/>
      <c r="E645" s="17"/>
      <c r="F645" s="17"/>
      <c r="G645" s="15"/>
      <c r="H645" s="15"/>
      <c r="I645" s="15"/>
      <c r="J645" s="49"/>
      <c r="K645" s="15"/>
      <c r="L645" s="21"/>
      <c r="M645" s="17"/>
      <c r="N645" s="17"/>
      <c r="O645" s="15"/>
      <c r="P645" s="15"/>
      <c r="Q645" s="15"/>
      <c r="R645" s="17"/>
      <c r="S645" s="26"/>
      <c r="T645" s="26"/>
      <c r="U645" s="26"/>
      <c r="V645" s="26"/>
      <c r="W645" s="26"/>
      <c r="X645" s="26"/>
      <c r="Y645" s="15"/>
      <c r="Z645" s="49"/>
      <c r="AA645" s="15"/>
      <c r="AB645" s="15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49"/>
      <c r="AP645" s="15"/>
      <c r="AQ645" s="15"/>
      <c r="AR645" s="209"/>
      <c r="AS645" s="210"/>
      <c r="AT645" s="210"/>
      <c r="AU645" s="210"/>
      <c r="AV645" s="210"/>
      <c r="AW645" s="210"/>
      <c r="AX645" s="210"/>
      <c r="AY645" s="49"/>
      <c r="AZ645" s="15"/>
      <c r="BA645" s="15"/>
      <c r="BB645" s="15"/>
      <c r="BC645" s="15"/>
      <c r="BD645" s="42"/>
      <c r="BE645" s="17"/>
      <c r="BF645" s="17"/>
      <c r="BG645" s="15"/>
      <c r="BH645" s="15"/>
    </row>
    <row r="646" ht="12.75" customHeight="1">
      <c r="A646" s="15"/>
      <c r="B646" s="13"/>
      <c r="C646" s="15"/>
      <c r="D646" s="15"/>
      <c r="E646" s="17"/>
      <c r="F646" s="17"/>
      <c r="G646" s="15"/>
      <c r="H646" s="15"/>
      <c r="I646" s="15"/>
      <c r="J646" s="49"/>
      <c r="K646" s="15"/>
      <c r="L646" s="21"/>
      <c r="M646" s="17"/>
      <c r="N646" s="17"/>
      <c r="O646" s="15"/>
      <c r="P646" s="15"/>
      <c r="Q646" s="15"/>
      <c r="R646" s="17"/>
      <c r="S646" s="26"/>
      <c r="T646" s="26"/>
      <c r="U646" s="26"/>
      <c r="V646" s="26"/>
      <c r="W646" s="26"/>
      <c r="X646" s="26"/>
      <c r="Y646" s="15"/>
      <c r="Z646" s="49"/>
      <c r="AA646" s="15"/>
      <c r="AB646" s="15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49"/>
      <c r="AP646" s="15"/>
      <c r="AQ646" s="15"/>
      <c r="AR646" s="209"/>
      <c r="AS646" s="210"/>
      <c r="AT646" s="210"/>
      <c r="AU646" s="210"/>
      <c r="AV646" s="210"/>
      <c r="AW646" s="210"/>
      <c r="AX646" s="210"/>
      <c r="AY646" s="49"/>
      <c r="AZ646" s="15"/>
      <c r="BA646" s="15"/>
      <c r="BB646" s="15"/>
      <c r="BC646" s="15"/>
      <c r="BD646" s="42"/>
      <c r="BE646" s="17"/>
      <c r="BF646" s="17"/>
      <c r="BG646" s="15"/>
      <c r="BH646" s="15"/>
    </row>
    <row r="647" ht="12.75" customHeight="1">
      <c r="A647" s="15"/>
      <c r="B647" s="13"/>
      <c r="C647" s="15"/>
      <c r="D647" s="15"/>
      <c r="E647" s="17"/>
      <c r="F647" s="17"/>
      <c r="G647" s="15"/>
      <c r="H647" s="15"/>
      <c r="I647" s="15"/>
      <c r="J647" s="49"/>
      <c r="K647" s="15"/>
      <c r="L647" s="21"/>
      <c r="M647" s="17"/>
      <c r="N647" s="17"/>
      <c r="O647" s="15"/>
      <c r="P647" s="15"/>
      <c r="Q647" s="15"/>
      <c r="R647" s="17"/>
      <c r="S647" s="26"/>
      <c r="T647" s="26"/>
      <c r="U647" s="26"/>
      <c r="V647" s="26"/>
      <c r="W647" s="26"/>
      <c r="X647" s="26"/>
      <c r="Y647" s="15"/>
      <c r="Z647" s="49"/>
      <c r="AA647" s="15"/>
      <c r="AB647" s="15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49"/>
      <c r="AP647" s="15"/>
      <c r="AQ647" s="15"/>
      <c r="AR647" s="209"/>
      <c r="AS647" s="210"/>
      <c r="AT647" s="210"/>
      <c r="AU647" s="210"/>
      <c r="AV647" s="210"/>
      <c r="AW647" s="210"/>
      <c r="AX647" s="210"/>
      <c r="AY647" s="49"/>
      <c r="AZ647" s="15"/>
      <c r="BA647" s="15"/>
      <c r="BB647" s="15"/>
      <c r="BC647" s="15"/>
      <c r="BD647" s="42"/>
      <c r="BE647" s="17"/>
      <c r="BF647" s="17"/>
      <c r="BG647" s="15"/>
      <c r="BH647" s="15"/>
    </row>
    <row r="648" ht="12.75" customHeight="1">
      <c r="A648" s="15"/>
      <c r="B648" s="13"/>
      <c r="C648" s="15"/>
      <c r="D648" s="15"/>
      <c r="E648" s="17"/>
      <c r="F648" s="17"/>
      <c r="G648" s="15"/>
      <c r="H648" s="15"/>
      <c r="I648" s="15"/>
      <c r="J648" s="49"/>
      <c r="K648" s="15"/>
      <c r="L648" s="21"/>
      <c r="M648" s="17"/>
      <c r="N648" s="17"/>
      <c r="O648" s="15"/>
      <c r="P648" s="15"/>
      <c r="Q648" s="15"/>
      <c r="R648" s="17"/>
      <c r="S648" s="26"/>
      <c r="T648" s="26"/>
      <c r="U648" s="26"/>
      <c r="V648" s="26"/>
      <c r="W648" s="26"/>
      <c r="X648" s="26"/>
      <c r="Y648" s="15"/>
      <c r="Z648" s="49"/>
      <c r="AA648" s="15"/>
      <c r="AB648" s="15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49"/>
      <c r="AP648" s="15"/>
      <c r="AQ648" s="15"/>
      <c r="AR648" s="209"/>
      <c r="AS648" s="210"/>
      <c r="AT648" s="210"/>
      <c r="AU648" s="210"/>
      <c r="AV648" s="210"/>
      <c r="AW648" s="210"/>
      <c r="AX648" s="210"/>
      <c r="AY648" s="49"/>
      <c r="AZ648" s="15"/>
      <c r="BA648" s="15"/>
      <c r="BB648" s="15"/>
      <c r="BC648" s="15"/>
      <c r="BD648" s="42"/>
      <c r="BE648" s="17"/>
      <c r="BF648" s="17"/>
      <c r="BG648" s="15"/>
      <c r="BH648" s="15"/>
    </row>
    <row r="649" ht="12.75" customHeight="1">
      <c r="A649" s="15"/>
      <c r="B649" s="13"/>
      <c r="C649" s="15"/>
      <c r="D649" s="15"/>
      <c r="E649" s="17"/>
      <c r="F649" s="17"/>
      <c r="G649" s="15"/>
      <c r="H649" s="15"/>
      <c r="I649" s="15"/>
      <c r="J649" s="49"/>
      <c r="K649" s="15"/>
      <c r="L649" s="21"/>
      <c r="M649" s="17"/>
      <c r="N649" s="17"/>
      <c r="O649" s="15"/>
      <c r="P649" s="15"/>
      <c r="Q649" s="15"/>
      <c r="R649" s="17"/>
      <c r="S649" s="26"/>
      <c r="T649" s="26"/>
      <c r="U649" s="26"/>
      <c r="V649" s="26"/>
      <c r="W649" s="26"/>
      <c r="X649" s="26"/>
      <c r="Y649" s="15"/>
      <c r="Z649" s="49"/>
      <c r="AA649" s="15"/>
      <c r="AB649" s="15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49"/>
      <c r="AP649" s="15"/>
      <c r="AQ649" s="15"/>
      <c r="AR649" s="209"/>
      <c r="AS649" s="210"/>
      <c r="AT649" s="210"/>
      <c r="AU649" s="210"/>
      <c r="AV649" s="210"/>
      <c r="AW649" s="210"/>
      <c r="AX649" s="210"/>
      <c r="AY649" s="49"/>
      <c r="AZ649" s="15"/>
      <c r="BA649" s="15"/>
      <c r="BB649" s="15"/>
      <c r="BC649" s="15"/>
      <c r="BD649" s="42"/>
      <c r="BE649" s="17"/>
      <c r="BF649" s="17"/>
      <c r="BG649" s="15"/>
      <c r="BH649" s="15"/>
    </row>
    <row r="650" ht="12.75" customHeight="1">
      <c r="A650" s="15"/>
      <c r="B650" s="13"/>
      <c r="C650" s="15"/>
      <c r="D650" s="15"/>
      <c r="E650" s="17"/>
      <c r="F650" s="17"/>
      <c r="G650" s="15"/>
      <c r="H650" s="15"/>
      <c r="I650" s="15"/>
      <c r="J650" s="49"/>
      <c r="K650" s="15"/>
      <c r="L650" s="21"/>
      <c r="M650" s="17"/>
      <c r="N650" s="17"/>
      <c r="O650" s="15"/>
      <c r="P650" s="15"/>
      <c r="Q650" s="15"/>
      <c r="R650" s="17"/>
      <c r="S650" s="26"/>
      <c r="T650" s="26"/>
      <c r="U650" s="26"/>
      <c r="V650" s="26"/>
      <c r="W650" s="26"/>
      <c r="X650" s="26"/>
      <c r="Y650" s="15"/>
      <c r="Z650" s="49"/>
      <c r="AA650" s="15"/>
      <c r="AB650" s="15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49"/>
      <c r="AP650" s="15"/>
      <c r="AQ650" s="15"/>
      <c r="AR650" s="209"/>
      <c r="AS650" s="210"/>
      <c r="AT650" s="210"/>
      <c r="AU650" s="210"/>
      <c r="AV650" s="210"/>
      <c r="AW650" s="210"/>
      <c r="AX650" s="210"/>
      <c r="AY650" s="49"/>
      <c r="AZ650" s="15"/>
      <c r="BA650" s="15"/>
      <c r="BB650" s="15"/>
      <c r="BC650" s="15"/>
      <c r="BD650" s="42"/>
      <c r="BE650" s="17"/>
      <c r="BF650" s="17"/>
      <c r="BG650" s="15"/>
      <c r="BH650" s="15"/>
    </row>
    <row r="651" ht="12.75" customHeight="1">
      <c r="A651" s="15"/>
      <c r="B651" s="13"/>
      <c r="C651" s="15"/>
      <c r="D651" s="15"/>
      <c r="E651" s="17"/>
      <c r="F651" s="17"/>
      <c r="G651" s="15"/>
      <c r="H651" s="15"/>
      <c r="I651" s="15"/>
      <c r="J651" s="49"/>
      <c r="K651" s="15"/>
      <c r="L651" s="21"/>
      <c r="M651" s="17"/>
      <c r="N651" s="17"/>
      <c r="O651" s="15"/>
      <c r="P651" s="15"/>
      <c r="Q651" s="15"/>
      <c r="R651" s="17"/>
      <c r="S651" s="26"/>
      <c r="T651" s="26"/>
      <c r="U651" s="26"/>
      <c r="V651" s="26"/>
      <c r="W651" s="26"/>
      <c r="X651" s="26"/>
      <c r="Y651" s="15"/>
      <c r="Z651" s="49"/>
      <c r="AA651" s="15"/>
      <c r="AB651" s="15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49"/>
      <c r="AP651" s="15"/>
      <c r="AQ651" s="15"/>
      <c r="AR651" s="209"/>
      <c r="AS651" s="210"/>
      <c r="AT651" s="210"/>
      <c r="AU651" s="210"/>
      <c r="AV651" s="210"/>
      <c r="AW651" s="210"/>
      <c r="AX651" s="210"/>
      <c r="AY651" s="49"/>
      <c r="AZ651" s="15"/>
      <c r="BA651" s="15"/>
      <c r="BB651" s="15"/>
      <c r="BC651" s="15"/>
      <c r="BD651" s="42"/>
      <c r="BE651" s="17"/>
      <c r="BF651" s="17"/>
      <c r="BG651" s="15"/>
      <c r="BH651" s="15"/>
    </row>
    <row r="652" ht="12.75" customHeight="1">
      <c r="A652" s="15"/>
      <c r="B652" s="13"/>
      <c r="C652" s="15"/>
      <c r="D652" s="15"/>
      <c r="E652" s="17"/>
      <c r="F652" s="17"/>
      <c r="G652" s="15"/>
      <c r="H652" s="15"/>
      <c r="I652" s="15"/>
      <c r="J652" s="49"/>
      <c r="K652" s="15"/>
      <c r="L652" s="21"/>
      <c r="M652" s="17"/>
      <c r="N652" s="17"/>
      <c r="O652" s="15"/>
      <c r="P652" s="15"/>
      <c r="Q652" s="15"/>
      <c r="R652" s="17"/>
      <c r="S652" s="26"/>
      <c r="T652" s="26"/>
      <c r="U652" s="26"/>
      <c r="V652" s="26"/>
      <c r="W652" s="26"/>
      <c r="X652" s="26"/>
      <c r="Y652" s="15"/>
      <c r="Z652" s="49"/>
      <c r="AA652" s="15"/>
      <c r="AB652" s="15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49"/>
      <c r="AP652" s="15"/>
      <c r="AQ652" s="15"/>
      <c r="AR652" s="209"/>
      <c r="AS652" s="210"/>
      <c r="AT652" s="210"/>
      <c r="AU652" s="210"/>
      <c r="AV652" s="210"/>
      <c r="AW652" s="210"/>
      <c r="AX652" s="210"/>
      <c r="AY652" s="49"/>
      <c r="AZ652" s="15"/>
      <c r="BA652" s="15"/>
      <c r="BB652" s="15"/>
      <c r="BC652" s="15"/>
      <c r="BD652" s="42"/>
      <c r="BE652" s="17"/>
      <c r="BF652" s="17"/>
      <c r="BG652" s="15"/>
      <c r="BH652" s="15"/>
    </row>
    <row r="653" ht="12.75" customHeight="1">
      <c r="A653" s="15"/>
      <c r="B653" s="13"/>
      <c r="C653" s="15"/>
      <c r="D653" s="15"/>
      <c r="E653" s="17"/>
      <c r="F653" s="17"/>
      <c r="G653" s="15"/>
      <c r="H653" s="15"/>
      <c r="I653" s="15"/>
      <c r="J653" s="49"/>
      <c r="K653" s="15"/>
      <c r="L653" s="21"/>
      <c r="M653" s="17"/>
      <c r="N653" s="17"/>
      <c r="O653" s="15"/>
      <c r="P653" s="15"/>
      <c r="Q653" s="15"/>
      <c r="R653" s="17"/>
      <c r="S653" s="26"/>
      <c r="T653" s="26"/>
      <c r="U653" s="26"/>
      <c r="V653" s="26"/>
      <c r="W653" s="26"/>
      <c r="X653" s="26"/>
      <c r="Y653" s="15"/>
      <c r="Z653" s="49"/>
      <c r="AA653" s="15"/>
      <c r="AB653" s="15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49"/>
      <c r="AP653" s="15"/>
      <c r="AQ653" s="15"/>
      <c r="AR653" s="209"/>
      <c r="AS653" s="210"/>
      <c r="AT653" s="210"/>
      <c r="AU653" s="210"/>
      <c r="AV653" s="210"/>
      <c r="AW653" s="210"/>
      <c r="AX653" s="210"/>
      <c r="AY653" s="49"/>
      <c r="AZ653" s="15"/>
      <c r="BA653" s="15"/>
      <c r="BB653" s="15"/>
      <c r="BC653" s="15"/>
      <c r="BD653" s="42"/>
      <c r="BE653" s="17"/>
      <c r="BF653" s="17"/>
      <c r="BG653" s="15"/>
      <c r="BH653" s="15"/>
    </row>
    <row r="654" ht="12.75" customHeight="1">
      <c r="A654" s="15"/>
      <c r="B654" s="13"/>
      <c r="C654" s="15"/>
      <c r="D654" s="15"/>
      <c r="E654" s="17"/>
      <c r="F654" s="17"/>
      <c r="G654" s="15"/>
      <c r="H654" s="15"/>
      <c r="I654" s="15"/>
      <c r="J654" s="49"/>
      <c r="K654" s="15"/>
      <c r="L654" s="21"/>
      <c r="M654" s="17"/>
      <c r="N654" s="17"/>
      <c r="O654" s="15"/>
      <c r="P654" s="15"/>
      <c r="Q654" s="15"/>
      <c r="R654" s="17"/>
      <c r="S654" s="26"/>
      <c r="T654" s="26"/>
      <c r="U654" s="26"/>
      <c r="V654" s="26"/>
      <c r="W654" s="26"/>
      <c r="X654" s="26"/>
      <c r="Y654" s="15"/>
      <c r="Z654" s="49"/>
      <c r="AA654" s="15"/>
      <c r="AB654" s="15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49"/>
      <c r="AP654" s="15"/>
      <c r="AQ654" s="15"/>
      <c r="AR654" s="209"/>
      <c r="AS654" s="210"/>
      <c r="AT654" s="210"/>
      <c r="AU654" s="210"/>
      <c r="AV654" s="210"/>
      <c r="AW654" s="210"/>
      <c r="AX654" s="210"/>
      <c r="AY654" s="49"/>
      <c r="AZ654" s="15"/>
      <c r="BA654" s="15"/>
      <c r="BB654" s="15"/>
      <c r="BC654" s="15"/>
      <c r="BD654" s="42"/>
      <c r="BE654" s="17"/>
      <c r="BF654" s="17"/>
      <c r="BG654" s="15"/>
      <c r="BH654" s="15"/>
    </row>
    <row r="655" ht="12.75" customHeight="1">
      <c r="A655" s="15"/>
      <c r="B655" s="13"/>
      <c r="C655" s="15"/>
      <c r="D655" s="15"/>
      <c r="E655" s="17"/>
      <c r="F655" s="17"/>
      <c r="G655" s="15"/>
      <c r="H655" s="15"/>
      <c r="I655" s="15"/>
      <c r="J655" s="49"/>
      <c r="K655" s="15"/>
      <c r="L655" s="21"/>
      <c r="M655" s="17"/>
      <c r="N655" s="17"/>
      <c r="O655" s="15"/>
      <c r="P655" s="15"/>
      <c r="Q655" s="15"/>
      <c r="R655" s="17"/>
      <c r="S655" s="26"/>
      <c r="T655" s="26"/>
      <c r="U655" s="26"/>
      <c r="V655" s="26"/>
      <c r="W655" s="26"/>
      <c r="X655" s="26"/>
      <c r="Y655" s="15"/>
      <c r="Z655" s="49"/>
      <c r="AA655" s="15"/>
      <c r="AB655" s="15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49"/>
      <c r="AP655" s="15"/>
      <c r="AQ655" s="15"/>
      <c r="AR655" s="209"/>
      <c r="AS655" s="210"/>
      <c r="AT655" s="210"/>
      <c r="AU655" s="210"/>
      <c r="AV655" s="210"/>
      <c r="AW655" s="210"/>
      <c r="AX655" s="210"/>
      <c r="AY655" s="49"/>
      <c r="AZ655" s="15"/>
      <c r="BA655" s="15"/>
      <c r="BB655" s="15"/>
      <c r="BC655" s="15"/>
      <c r="BD655" s="42"/>
      <c r="BE655" s="17"/>
      <c r="BF655" s="17"/>
      <c r="BG655" s="15"/>
      <c r="BH655" s="15"/>
    </row>
    <row r="656" ht="12.75" customHeight="1">
      <c r="A656" s="15"/>
      <c r="B656" s="13"/>
      <c r="C656" s="15"/>
      <c r="D656" s="15"/>
      <c r="E656" s="17"/>
      <c r="F656" s="17"/>
      <c r="G656" s="15"/>
      <c r="H656" s="15"/>
      <c r="I656" s="15"/>
      <c r="J656" s="49"/>
      <c r="K656" s="15"/>
      <c r="L656" s="21"/>
      <c r="M656" s="17"/>
      <c r="N656" s="17"/>
      <c r="O656" s="15"/>
      <c r="P656" s="15"/>
      <c r="Q656" s="15"/>
      <c r="R656" s="17"/>
      <c r="S656" s="26"/>
      <c r="T656" s="26"/>
      <c r="U656" s="26"/>
      <c r="V656" s="26"/>
      <c r="W656" s="26"/>
      <c r="X656" s="26"/>
      <c r="Y656" s="15"/>
      <c r="Z656" s="49"/>
      <c r="AA656" s="15"/>
      <c r="AB656" s="15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49"/>
      <c r="AP656" s="15"/>
      <c r="AQ656" s="15"/>
      <c r="AR656" s="209"/>
      <c r="AS656" s="210"/>
      <c r="AT656" s="210"/>
      <c r="AU656" s="210"/>
      <c r="AV656" s="210"/>
      <c r="AW656" s="210"/>
      <c r="AX656" s="210"/>
      <c r="AY656" s="49"/>
      <c r="AZ656" s="15"/>
      <c r="BA656" s="15"/>
      <c r="BB656" s="15"/>
      <c r="BC656" s="15"/>
      <c r="BD656" s="42"/>
      <c r="BE656" s="17"/>
      <c r="BF656" s="17"/>
      <c r="BG656" s="15"/>
      <c r="BH656" s="15"/>
    </row>
    <row r="657" ht="12.75" customHeight="1">
      <c r="A657" s="15"/>
      <c r="B657" s="13"/>
      <c r="C657" s="15"/>
      <c r="D657" s="15"/>
      <c r="E657" s="17"/>
      <c r="F657" s="17"/>
      <c r="G657" s="15"/>
      <c r="H657" s="15"/>
      <c r="I657" s="15"/>
      <c r="J657" s="49"/>
      <c r="K657" s="15"/>
      <c r="L657" s="21"/>
      <c r="M657" s="17"/>
      <c r="N657" s="17"/>
      <c r="O657" s="15"/>
      <c r="P657" s="15"/>
      <c r="Q657" s="15"/>
      <c r="R657" s="17"/>
      <c r="S657" s="26"/>
      <c r="T657" s="26"/>
      <c r="U657" s="26"/>
      <c r="V657" s="26"/>
      <c r="W657" s="26"/>
      <c r="X657" s="26"/>
      <c r="Y657" s="15"/>
      <c r="Z657" s="49"/>
      <c r="AA657" s="15"/>
      <c r="AB657" s="15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49"/>
      <c r="AP657" s="15"/>
      <c r="AQ657" s="15"/>
      <c r="AR657" s="209"/>
      <c r="AS657" s="210"/>
      <c r="AT657" s="210"/>
      <c r="AU657" s="210"/>
      <c r="AV657" s="210"/>
      <c r="AW657" s="210"/>
      <c r="AX657" s="210"/>
      <c r="AY657" s="49"/>
      <c r="AZ657" s="15"/>
      <c r="BA657" s="15"/>
      <c r="BB657" s="15"/>
      <c r="BC657" s="15"/>
      <c r="BD657" s="42"/>
      <c r="BE657" s="17"/>
      <c r="BF657" s="17"/>
      <c r="BG657" s="15"/>
      <c r="BH657" s="15"/>
    </row>
    <row r="658" ht="12.75" customHeight="1">
      <c r="A658" s="15"/>
      <c r="B658" s="13"/>
      <c r="C658" s="15"/>
      <c r="D658" s="15"/>
      <c r="E658" s="17"/>
      <c r="F658" s="17"/>
      <c r="G658" s="15"/>
      <c r="H658" s="15"/>
      <c r="I658" s="15"/>
      <c r="J658" s="49"/>
      <c r="K658" s="15"/>
      <c r="L658" s="21"/>
      <c r="M658" s="17"/>
      <c r="N658" s="17"/>
      <c r="O658" s="15"/>
      <c r="P658" s="15"/>
      <c r="Q658" s="15"/>
      <c r="R658" s="17"/>
      <c r="S658" s="26"/>
      <c r="T658" s="26"/>
      <c r="U658" s="26"/>
      <c r="V658" s="26"/>
      <c r="W658" s="26"/>
      <c r="X658" s="26"/>
      <c r="Y658" s="15"/>
      <c r="Z658" s="49"/>
      <c r="AA658" s="15"/>
      <c r="AB658" s="15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49"/>
      <c r="AP658" s="15"/>
      <c r="AQ658" s="15"/>
      <c r="AR658" s="209"/>
      <c r="AS658" s="210"/>
      <c r="AT658" s="210"/>
      <c r="AU658" s="210"/>
      <c r="AV658" s="210"/>
      <c r="AW658" s="210"/>
      <c r="AX658" s="210"/>
      <c r="AY658" s="49"/>
      <c r="AZ658" s="15"/>
      <c r="BA658" s="15"/>
      <c r="BB658" s="15"/>
      <c r="BC658" s="15"/>
      <c r="BD658" s="42"/>
      <c r="BE658" s="17"/>
      <c r="BF658" s="17"/>
      <c r="BG658" s="15"/>
      <c r="BH658" s="15"/>
    </row>
    <row r="659" ht="12.75" customHeight="1">
      <c r="A659" s="15"/>
      <c r="B659" s="13"/>
      <c r="C659" s="15"/>
      <c r="D659" s="15"/>
      <c r="E659" s="17"/>
      <c r="F659" s="17"/>
      <c r="G659" s="15"/>
      <c r="H659" s="15"/>
      <c r="I659" s="15"/>
      <c r="J659" s="49"/>
      <c r="K659" s="15"/>
      <c r="L659" s="21"/>
      <c r="M659" s="17"/>
      <c r="N659" s="17"/>
      <c r="O659" s="15"/>
      <c r="P659" s="15"/>
      <c r="Q659" s="15"/>
      <c r="R659" s="17"/>
      <c r="S659" s="26"/>
      <c r="T659" s="26"/>
      <c r="U659" s="26"/>
      <c r="V659" s="26"/>
      <c r="W659" s="26"/>
      <c r="X659" s="26"/>
      <c r="Y659" s="15"/>
      <c r="Z659" s="49"/>
      <c r="AA659" s="15"/>
      <c r="AB659" s="15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49"/>
      <c r="AP659" s="15"/>
      <c r="AQ659" s="15"/>
      <c r="AR659" s="209"/>
      <c r="AS659" s="210"/>
      <c r="AT659" s="210"/>
      <c r="AU659" s="210"/>
      <c r="AV659" s="210"/>
      <c r="AW659" s="210"/>
      <c r="AX659" s="210"/>
      <c r="AY659" s="49"/>
      <c r="AZ659" s="15"/>
      <c r="BA659" s="15"/>
      <c r="BB659" s="15"/>
      <c r="BC659" s="15"/>
      <c r="BD659" s="42"/>
      <c r="BE659" s="17"/>
      <c r="BF659" s="17"/>
      <c r="BG659" s="15"/>
      <c r="BH659" s="15"/>
    </row>
    <row r="660" ht="12.75" customHeight="1">
      <c r="A660" s="15"/>
      <c r="B660" s="13"/>
      <c r="C660" s="15"/>
      <c r="D660" s="15"/>
      <c r="E660" s="17"/>
      <c r="F660" s="17"/>
      <c r="G660" s="15"/>
      <c r="H660" s="15"/>
      <c r="I660" s="15"/>
      <c r="J660" s="49"/>
      <c r="K660" s="15"/>
      <c r="L660" s="21"/>
      <c r="M660" s="17"/>
      <c r="N660" s="17"/>
      <c r="O660" s="15"/>
      <c r="P660" s="15"/>
      <c r="Q660" s="15"/>
      <c r="R660" s="17"/>
      <c r="S660" s="26"/>
      <c r="T660" s="26"/>
      <c r="U660" s="26"/>
      <c r="V660" s="26"/>
      <c r="W660" s="26"/>
      <c r="X660" s="26"/>
      <c r="Y660" s="15"/>
      <c r="Z660" s="49"/>
      <c r="AA660" s="15"/>
      <c r="AB660" s="15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49"/>
      <c r="AP660" s="15"/>
      <c r="AQ660" s="15"/>
      <c r="AR660" s="209"/>
      <c r="AS660" s="210"/>
      <c r="AT660" s="210"/>
      <c r="AU660" s="210"/>
      <c r="AV660" s="210"/>
      <c r="AW660" s="210"/>
      <c r="AX660" s="210"/>
      <c r="AY660" s="49"/>
      <c r="AZ660" s="15"/>
      <c r="BA660" s="15"/>
      <c r="BB660" s="15"/>
      <c r="BC660" s="15"/>
      <c r="BD660" s="42"/>
      <c r="BE660" s="17"/>
      <c r="BF660" s="17"/>
      <c r="BG660" s="15"/>
      <c r="BH660" s="15"/>
    </row>
    <row r="661" ht="12.75" customHeight="1">
      <c r="A661" s="15"/>
      <c r="B661" s="13"/>
      <c r="C661" s="15"/>
      <c r="D661" s="15"/>
      <c r="E661" s="17"/>
      <c r="F661" s="17"/>
      <c r="G661" s="15"/>
      <c r="H661" s="15"/>
      <c r="I661" s="15"/>
      <c r="J661" s="49"/>
      <c r="K661" s="15"/>
      <c r="L661" s="21"/>
      <c r="M661" s="17"/>
      <c r="N661" s="17"/>
      <c r="O661" s="15"/>
      <c r="P661" s="15"/>
      <c r="Q661" s="15"/>
      <c r="R661" s="17"/>
      <c r="S661" s="26"/>
      <c r="T661" s="26"/>
      <c r="U661" s="26"/>
      <c r="V661" s="26"/>
      <c r="W661" s="26"/>
      <c r="X661" s="26"/>
      <c r="Y661" s="15"/>
      <c r="Z661" s="49"/>
      <c r="AA661" s="15"/>
      <c r="AB661" s="15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49"/>
      <c r="AP661" s="15"/>
      <c r="AQ661" s="15"/>
      <c r="AR661" s="209"/>
      <c r="AS661" s="210"/>
      <c r="AT661" s="210"/>
      <c r="AU661" s="210"/>
      <c r="AV661" s="210"/>
      <c r="AW661" s="210"/>
      <c r="AX661" s="210"/>
      <c r="AY661" s="49"/>
      <c r="AZ661" s="15"/>
      <c r="BA661" s="15"/>
      <c r="BB661" s="15"/>
      <c r="BC661" s="15"/>
      <c r="BD661" s="42"/>
      <c r="BE661" s="17"/>
      <c r="BF661" s="17"/>
      <c r="BG661" s="15"/>
      <c r="BH661" s="15"/>
    </row>
    <row r="662" ht="12.75" customHeight="1">
      <c r="A662" s="15"/>
      <c r="B662" s="13"/>
      <c r="C662" s="15"/>
      <c r="D662" s="15"/>
      <c r="E662" s="17"/>
      <c r="F662" s="17"/>
      <c r="G662" s="15"/>
      <c r="H662" s="15"/>
      <c r="I662" s="15"/>
      <c r="J662" s="49"/>
      <c r="K662" s="15"/>
      <c r="L662" s="21"/>
      <c r="M662" s="17"/>
      <c r="N662" s="17"/>
      <c r="O662" s="15"/>
      <c r="P662" s="15"/>
      <c r="Q662" s="15"/>
      <c r="R662" s="17"/>
      <c r="S662" s="26"/>
      <c r="T662" s="26"/>
      <c r="U662" s="26"/>
      <c r="V662" s="26"/>
      <c r="W662" s="26"/>
      <c r="X662" s="26"/>
      <c r="Y662" s="15"/>
      <c r="Z662" s="49"/>
      <c r="AA662" s="15"/>
      <c r="AB662" s="15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49"/>
      <c r="AP662" s="15"/>
      <c r="AQ662" s="15"/>
      <c r="AR662" s="209"/>
      <c r="AS662" s="210"/>
      <c r="AT662" s="210"/>
      <c r="AU662" s="210"/>
      <c r="AV662" s="210"/>
      <c r="AW662" s="210"/>
      <c r="AX662" s="210"/>
      <c r="AY662" s="49"/>
      <c r="AZ662" s="15"/>
      <c r="BA662" s="15"/>
      <c r="BB662" s="15"/>
      <c r="BC662" s="15"/>
      <c r="BD662" s="42"/>
      <c r="BE662" s="17"/>
      <c r="BF662" s="17"/>
      <c r="BG662" s="15"/>
      <c r="BH662" s="15"/>
    </row>
    <row r="663" ht="12.75" customHeight="1">
      <c r="A663" s="15"/>
      <c r="B663" s="13"/>
      <c r="C663" s="15"/>
      <c r="D663" s="15"/>
      <c r="E663" s="17"/>
      <c r="F663" s="17"/>
      <c r="G663" s="15"/>
      <c r="H663" s="15"/>
      <c r="I663" s="15"/>
      <c r="J663" s="49"/>
      <c r="K663" s="15"/>
      <c r="L663" s="21"/>
      <c r="M663" s="17"/>
      <c r="N663" s="17"/>
      <c r="O663" s="15"/>
      <c r="P663" s="15"/>
      <c r="Q663" s="15"/>
      <c r="R663" s="17"/>
      <c r="S663" s="26"/>
      <c r="T663" s="26"/>
      <c r="U663" s="26"/>
      <c r="V663" s="26"/>
      <c r="W663" s="26"/>
      <c r="X663" s="26"/>
      <c r="Y663" s="15"/>
      <c r="Z663" s="49"/>
      <c r="AA663" s="15"/>
      <c r="AB663" s="15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49"/>
      <c r="AP663" s="15"/>
      <c r="AQ663" s="15"/>
      <c r="AR663" s="209"/>
      <c r="AS663" s="210"/>
      <c r="AT663" s="210"/>
      <c r="AU663" s="210"/>
      <c r="AV663" s="210"/>
      <c r="AW663" s="210"/>
      <c r="AX663" s="210"/>
      <c r="AY663" s="49"/>
      <c r="AZ663" s="15"/>
      <c r="BA663" s="15"/>
      <c r="BB663" s="15"/>
      <c r="BC663" s="15"/>
      <c r="BD663" s="42"/>
      <c r="BE663" s="17"/>
      <c r="BF663" s="17"/>
      <c r="BG663" s="15"/>
      <c r="BH663" s="15"/>
    </row>
    <row r="664" ht="12.75" customHeight="1">
      <c r="A664" s="15"/>
      <c r="B664" s="13"/>
      <c r="C664" s="15"/>
      <c r="D664" s="15"/>
      <c r="E664" s="17"/>
      <c r="F664" s="17"/>
      <c r="G664" s="15"/>
      <c r="H664" s="15"/>
      <c r="I664" s="15"/>
      <c r="J664" s="49"/>
      <c r="K664" s="15"/>
      <c r="L664" s="21"/>
      <c r="M664" s="17"/>
      <c r="N664" s="17"/>
      <c r="O664" s="15"/>
      <c r="P664" s="15"/>
      <c r="Q664" s="15"/>
      <c r="R664" s="17"/>
      <c r="S664" s="26"/>
      <c r="T664" s="26"/>
      <c r="U664" s="26"/>
      <c r="V664" s="26"/>
      <c r="W664" s="26"/>
      <c r="X664" s="26"/>
      <c r="Y664" s="15"/>
      <c r="Z664" s="49"/>
      <c r="AA664" s="15"/>
      <c r="AB664" s="15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49"/>
      <c r="AP664" s="15"/>
      <c r="AQ664" s="15"/>
      <c r="AR664" s="209"/>
      <c r="AS664" s="210"/>
      <c r="AT664" s="210"/>
      <c r="AU664" s="210"/>
      <c r="AV664" s="210"/>
      <c r="AW664" s="210"/>
      <c r="AX664" s="210"/>
      <c r="AY664" s="49"/>
      <c r="AZ664" s="15"/>
      <c r="BA664" s="15"/>
      <c r="BB664" s="15"/>
      <c r="BC664" s="15"/>
      <c r="BD664" s="42"/>
      <c r="BE664" s="17"/>
      <c r="BF664" s="17"/>
      <c r="BG664" s="15"/>
      <c r="BH664" s="15"/>
    </row>
    <row r="665" ht="12.75" customHeight="1">
      <c r="A665" s="15"/>
      <c r="B665" s="13"/>
      <c r="C665" s="15"/>
      <c r="D665" s="15"/>
      <c r="E665" s="17"/>
      <c r="F665" s="17"/>
      <c r="G665" s="15"/>
      <c r="H665" s="15"/>
      <c r="I665" s="15"/>
      <c r="J665" s="49"/>
      <c r="K665" s="15"/>
      <c r="L665" s="21"/>
      <c r="M665" s="17"/>
      <c r="N665" s="17"/>
      <c r="O665" s="15"/>
      <c r="P665" s="15"/>
      <c r="Q665" s="15"/>
      <c r="R665" s="17"/>
      <c r="S665" s="26"/>
      <c r="T665" s="26"/>
      <c r="U665" s="26"/>
      <c r="V665" s="26"/>
      <c r="W665" s="26"/>
      <c r="X665" s="26"/>
      <c r="Y665" s="15"/>
      <c r="Z665" s="49"/>
      <c r="AA665" s="15"/>
      <c r="AB665" s="15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49"/>
      <c r="AP665" s="15"/>
      <c r="AQ665" s="15"/>
      <c r="AR665" s="209"/>
      <c r="AS665" s="210"/>
      <c r="AT665" s="210"/>
      <c r="AU665" s="210"/>
      <c r="AV665" s="210"/>
      <c r="AW665" s="210"/>
      <c r="AX665" s="210"/>
      <c r="AY665" s="49"/>
      <c r="AZ665" s="15"/>
      <c r="BA665" s="15"/>
      <c r="BB665" s="15"/>
      <c r="BC665" s="15"/>
      <c r="BD665" s="42"/>
      <c r="BE665" s="17"/>
      <c r="BF665" s="17"/>
      <c r="BG665" s="15"/>
      <c r="BH665" s="15"/>
    </row>
    <row r="666" ht="12.75" customHeight="1">
      <c r="A666" s="15"/>
      <c r="B666" s="13"/>
      <c r="C666" s="15"/>
      <c r="D666" s="15"/>
      <c r="E666" s="17"/>
      <c r="F666" s="17"/>
      <c r="G666" s="15"/>
      <c r="H666" s="15"/>
      <c r="I666" s="15"/>
      <c r="J666" s="49"/>
      <c r="K666" s="15"/>
      <c r="L666" s="21"/>
      <c r="M666" s="17"/>
      <c r="N666" s="17"/>
      <c r="O666" s="15"/>
      <c r="P666" s="15"/>
      <c r="Q666" s="15"/>
      <c r="R666" s="17"/>
      <c r="S666" s="26"/>
      <c r="T666" s="26"/>
      <c r="U666" s="26"/>
      <c r="V666" s="26"/>
      <c r="W666" s="26"/>
      <c r="X666" s="26"/>
      <c r="Y666" s="15"/>
      <c r="Z666" s="49"/>
      <c r="AA666" s="15"/>
      <c r="AB666" s="15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49"/>
      <c r="AP666" s="15"/>
      <c r="AQ666" s="15"/>
      <c r="AR666" s="209"/>
      <c r="AS666" s="210"/>
      <c r="AT666" s="210"/>
      <c r="AU666" s="210"/>
      <c r="AV666" s="210"/>
      <c r="AW666" s="210"/>
      <c r="AX666" s="210"/>
      <c r="AY666" s="49"/>
      <c r="AZ666" s="15"/>
      <c r="BA666" s="15"/>
      <c r="BB666" s="15"/>
      <c r="BC666" s="15"/>
      <c r="BD666" s="42"/>
      <c r="BE666" s="17"/>
      <c r="BF666" s="17"/>
      <c r="BG666" s="15"/>
      <c r="BH666" s="15"/>
    </row>
    <row r="667" ht="12.75" customHeight="1">
      <c r="A667" s="15"/>
      <c r="B667" s="13"/>
      <c r="C667" s="15"/>
      <c r="D667" s="15"/>
      <c r="E667" s="17"/>
      <c r="F667" s="17"/>
      <c r="G667" s="15"/>
      <c r="H667" s="15"/>
      <c r="I667" s="15"/>
      <c r="J667" s="49"/>
      <c r="K667" s="15"/>
      <c r="L667" s="21"/>
      <c r="M667" s="17"/>
      <c r="N667" s="17"/>
      <c r="O667" s="15"/>
      <c r="P667" s="15"/>
      <c r="Q667" s="15"/>
      <c r="R667" s="17"/>
      <c r="S667" s="26"/>
      <c r="T667" s="26"/>
      <c r="U667" s="26"/>
      <c r="V667" s="26"/>
      <c r="W667" s="26"/>
      <c r="X667" s="26"/>
      <c r="Y667" s="15"/>
      <c r="Z667" s="49"/>
      <c r="AA667" s="15"/>
      <c r="AB667" s="15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49"/>
      <c r="AP667" s="15"/>
      <c r="AQ667" s="15"/>
      <c r="AR667" s="209"/>
      <c r="AS667" s="210"/>
      <c r="AT667" s="210"/>
      <c r="AU667" s="210"/>
      <c r="AV667" s="210"/>
      <c r="AW667" s="210"/>
      <c r="AX667" s="210"/>
      <c r="AY667" s="49"/>
      <c r="AZ667" s="15"/>
      <c r="BA667" s="15"/>
      <c r="BB667" s="15"/>
      <c r="BC667" s="15"/>
      <c r="BD667" s="42"/>
      <c r="BE667" s="17"/>
      <c r="BF667" s="17"/>
      <c r="BG667" s="15"/>
      <c r="BH667" s="15"/>
    </row>
    <row r="668" ht="12.75" customHeight="1">
      <c r="A668" s="15"/>
      <c r="B668" s="13"/>
      <c r="C668" s="15"/>
      <c r="D668" s="15"/>
      <c r="E668" s="17"/>
      <c r="F668" s="17"/>
      <c r="G668" s="15"/>
      <c r="H668" s="15"/>
      <c r="I668" s="15"/>
      <c r="J668" s="49"/>
      <c r="K668" s="15"/>
      <c r="L668" s="21"/>
      <c r="M668" s="17"/>
      <c r="N668" s="17"/>
      <c r="O668" s="15"/>
      <c r="P668" s="15"/>
      <c r="Q668" s="15"/>
      <c r="R668" s="17"/>
      <c r="S668" s="26"/>
      <c r="T668" s="26"/>
      <c r="U668" s="26"/>
      <c r="V668" s="26"/>
      <c r="W668" s="26"/>
      <c r="X668" s="26"/>
      <c r="Y668" s="15"/>
      <c r="Z668" s="49"/>
      <c r="AA668" s="15"/>
      <c r="AB668" s="15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49"/>
      <c r="AP668" s="15"/>
      <c r="AQ668" s="15"/>
      <c r="AR668" s="209"/>
      <c r="AS668" s="210"/>
      <c r="AT668" s="210"/>
      <c r="AU668" s="210"/>
      <c r="AV668" s="210"/>
      <c r="AW668" s="210"/>
      <c r="AX668" s="210"/>
      <c r="AY668" s="49"/>
      <c r="AZ668" s="15"/>
      <c r="BA668" s="15"/>
      <c r="BB668" s="15"/>
      <c r="BC668" s="15"/>
      <c r="BD668" s="42"/>
      <c r="BE668" s="17"/>
      <c r="BF668" s="17"/>
      <c r="BG668" s="15"/>
      <c r="BH668" s="15"/>
    </row>
    <row r="669" ht="12.75" customHeight="1">
      <c r="A669" s="15"/>
      <c r="B669" s="13"/>
      <c r="C669" s="15"/>
      <c r="D669" s="15"/>
      <c r="E669" s="17"/>
      <c r="F669" s="17"/>
      <c r="G669" s="15"/>
      <c r="H669" s="15"/>
      <c r="I669" s="15"/>
      <c r="J669" s="49"/>
      <c r="K669" s="15"/>
      <c r="L669" s="21"/>
      <c r="M669" s="17"/>
      <c r="N669" s="17"/>
      <c r="O669" s="15"/>
      <c r="P669" s="15"/>
      <c r="Q669" s="15"/>
      <c r="R669" s="17"/>
      <c r="S669" s="26"/>
      <c r="T669" s="26"/>
      <c r="U669" s="26"/>
      <c r="V669" s="26"/>
      <c r="W669" s="26"/>
      <c r="X669" s="26"/>
      <c r="Y669" s="15"/>
      <c r="Z669" s="49"/>
      <c r="AA669" s="15"/>
      <c r="AB669" s="15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49"/>
      <c r="AP669" s="15"/>
      <c r="AQ669" s="15"/>
      <c r="AR669" s="209"/>
      <c r="AS669" s="210"/>
      <c r="AT669" s="210"/>
      <c r="AU669" s="210"/>
      <c r="AV669" s="210"/>
      <c r="AW669" s="210"/>
      <c r="AX669" s="210"/>
      <c r="AY669" s="49"/>
      <c r="AZ669" s="15"/>
      <c r="BA669" s="15"/>
      <c r="BB669" s="15"/>
      <c r="BC669" s="15"/>
      <c r="BD669" s="42"/>
      <c r="BE669" s="17"/>
      <c r="BF669" s="17"/>
      <c r="BG669" s="15"/>
      <c r="BH669" s="15"/>
    </row>
    <row r="670" ht="12.75" customHeight="1">
      <c r="A670" s="15"/>
      <c r="B670" s="13"/>
      <c r="C670" s="15"/>
      <c r="D670" s="15"/>
      <c r="E670" s="17"/>
      <c r="F670" s="17"/>
      <c r="G670" s="15"/>
      <c r="H670" s="15"/>
      <c r="I670" s="15"/>
      <c r="J670" s="49"/>
      <c r="K670" s="15"/>
      <c r="L670" s="21"/>
      <c r="M670" s="17"/>
      <c r="N670" s="17"/>
      <c r="O670" s="15"/>
      <c r="P670" s="15"/>
      <c r="Q670" s="15"/>
      <c r="R670" s="17"/>
      <c r="S670" s="26"/>
      <c r="T670" s="26"/>
      <c r="U670" s="26"/>
      <c r="V670" s="26"/>
      <c r="W670" s="26"/>
      <c r="X670" s="26"/>
      <c r="Y670" s="15"/>
      <c r="Z670" s="49"/>
      <c r="AA670" s="15"/>
      <c r="AB670" s="15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49"/>
      <c r="AP670" s="15"/>
      <c r="AQ670" s="15"/>
      <c r="AR670" s="209"/>
      <c r="AS670" s="210"/>
      <c r="AT670" s="210"/>
      <c r="AU670" s="210"/>
      <c r="AV670" s="210"/>
      <c r="AW670" s="210"/>
      <c r="AX670" s="210"/>
      <c r="AY670" s="49"/>
      <c r="AZ670" s="15"/>
      <c r="BA670" s="15"/>
      <c r="BB670" s="15"/>
      <c r="BC670" s="15"/>
      <c r="BD670" s="42"/>
      <c r="BE670" s="17"/>
      <c r="BF670" s="17"/>
      <c r="BG670" s="15"/>
      <c r="BH670" s="15"/>
    </row>
    <row r="671" ht="12.75" customHeight="1">
      <c r="A671" s="15"/>
      <c r="B671" s="13"/>
      <c r="C671" s="15"/>
      <c r="D671" s="15"/>
      <c r="E671" s="17"/>
      <c r="F671" s="17"/>
      <c r="G671" s="15"/>
      <c r="H671" s="15"/>
      <c r="I671" s="15"/>
      <c r="J671" s="49"/>
      <c r="K671" s="15"/>
      <c r="L671" s="21"/>
      <c r="M671" s="17"/>
      <c r="N671" s="17"/>
      <c r="O671" s="15"/>
      <c r="P671" s="15"/>
      <c r="Q671" s="15"/>
      <c r="R671" s="17"/>
      <c r="S671" s="26"/>
      <c r="T671" s="26"/>
      <c r="U671" s="26"/>
      <c r="V671" s="26"/>
      <c r="W671" s="26"/>
      <c r="X671" s="26"/>
      <c r="Y671" s="15"/>
      <c r="Z671" s="49"/>
      <c r="AA671" s="15"/>
      <c r="AB671" s="15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49"/>
      <c r="AP671" s="15"/>
      <c r="AQ671" s="15"/>
      <c r="AR671" s="209"/>
      <c r="AS671" s="210"/>
      <c r="AT671" s="210"/>
      <c r="AU671" s="210"/>
      <c r="AV671" s="210"/>
      <c r="AW671" s="210"/>
      <c r="AX671" s="210"/>
      <c r="AY671" s="49"/>
      <c r="AZ671" s="15"/>
      <c r="BA671" s="15"/>
      <c r="BB671" s="15"/>
      <c r="BC671" s="15"/>
      <c r="BD671" s="42"/>
      <c r="BE671" s="17"/>
      <c r="BF671" s="17"/>
      <c r="BG671" s="15"/>
      <c r="BH671" s="15"/>
    </row>
    <row r="672" ht="12.75" customHeight="1">
      <c r="A672" s="15"/>
      <c r="B672" s="13"/>
      <c r="C672" s="15"/>
      <c r="D672" s="15"/>
      <c r="E672" s="17"/>
      <c r="F672" s="17"/>
      <c r="G672" s="15"/>
      <c r="H672" s="15"/>
      <c r="I672" s="15"/>
      <c r="J672" s="49"/>
      <c r="K672" s="15"/>
      <c r="L672" s="21"/>
      <c r="M672" s="17"/>
      <c r="N672" s="17"/>
      <c r="O672" s="15"/>
      <c r="P672" s="15"/>
      <c r="Q672" s="15"/>
      <c r="R672" s="17"/>
      <c r="S672" s="26"/>
      <c r="T672" s="26"/>
      <c r="U672" s="26"/>
      <c r="V672" s="26"/>
      <c r="W672" s="26"/>
      <c r="X672" s="26"/>
      <c r="Y672" s="15"/>
      <c r="Z672" s="49"/>
      <c r="AA672" s="15"/>
      <c r="AB672" s="15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49"/>
      <c r="AP672" s="15"/>
      <c r="AQ672" s="15"/>
      <c r="AR672" s="209"/>
      <c r="AS672" s="210"/>
      <c r="AT672" s="210"/>
      <c r="AU672" s="210"/>
      <c r="AV672" s="210"/>
      <c r="AW672" s="210"/>
      <c r="AX672" s="210"/>
      <c r="AY672" s="49"/>
      <c r="AZ672" s="15"/>
      <c r="BA672" s="15"/>
      <c r="BB672" s="15"/>
      <c r="BC672" s="15"/>
      <c r="BD672" s="42"/>
      <c r="BE672" s="17"/>
      <c r="BF672" s="17"/>
      <c r="BG672" s="15"/>
      <c r="BH672" s="15"/>
    </row>
    <row r="673" ht="12.75" customHeight="1">
      <c r="A673" s="15"/>
      <c r="B673" s="13"/>
      <c r="C673" s="15"/>
      <c r="D673" s="15"/>
      <c r="E673" s="17"/>
      <c r="F673" s="17"/>
      <c r="G673" s="15"/>
      <c r="H673" s="15"/>
      <c r="I673" s="15"/>
      <c r="J673" s="49"/>
      <c r="K673" s="15"/>
      <c r="L673" s="21"/>
      <c r="M673" s="17"/>
      <c r="N673" s="17"/>
      <c r="O673" s="15"/>
      <c r="P673" s="15"/>
      <c r="Q673" s="15"/>
      <c r="R673" s="17"/>
      <c r="S673" s="26"/>
      <c r="T673" s="26"/>
      <c r="U673" s="26"/>
      <c r="V673" s="26"/>
      <c r="W673" s="26"/>
      <c r="X673" s="26"/>
      <c r="Y673" s="15"/>
      <c r="Z673" s="49"/>
      <c r="AA673" s="15"/>
      <c r="AB673" s="15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49"/>
      <c r="AP673" s="15"/>
      <c r="AQ673" s="15"/>
      <c r="AR673" s="209"/>
      <c r="AS673" s="210"/>
      <c r="AT673" s="210"/>
      <c r="AU673" s="210"/>
      <c r="AV673" s="210"/>
      <c r="AW673" s="210"/>
      <c r="AX673" s="210"/>
      <c r="AY673" s="49"/>
      <c r="AZ673" s="15"/>
      <c r="BA673" s="15"/>
      <c r="BB673" s="15"/>
      <c r="BC673" s="15"/>
      <c r="BD673" s="42"/>
      <c r="BE673" s="17"/>
      <c r="BF673" s="17"/>
      <c r="BG673" s="15"/>
      <c r="BH673" s="15"/>
    </row>
    <row r="674" ht="12.75" customHeight="1">
      <c r="A674" s="15"/>
      <c r="B674" s="13"/>
      <c r="C674" s="15"/>
      <c r="D674" s="15"/>
      <c r="E674" s="17"/>
      <c r="F674" s="17"/>
      <c r="G674" s="15"/>
      <c r="H674" s="15"/>
      <c r="I674" s="15"/>
      <c r="J674" s="49"/>
      <c r="K674" s="15"/>
      <c r="L674" s="21"/>
      <c r="M674" s="17"/>
      <c r="N674" s="17"/>
      <c r="O674" s="15"/>
      <c r="P674" s="15"/>
      <c r="Q674" s="15"/>
      <c r="R674" s="17"/>
      <c r="S674" s="26"/>
      <c r="T674" s="26"/>
      <c r="U674" s="26"/>
      <c r="V674" s="26"/>
      <c r="W674" s="26"/>
      <c r="X674" s="26"/>
      <c r="Y674" s="15"/>
      <c r="Z674" s="49"/>
      <c r="AA674" s="15"/>
      <c r="AB674" s="15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49"/>
      <c r="AP674" s="15"/>
      <c r="AQ674" s="15"/>
      <c r="AR674" s="209"/>
      <c r="AS674" s="210"/>
      <c r="AT674" s="210"/>
      <c r="AU674" s="210"/>
      <c r="AV674" s="210"/>
      <c r="AW674" s="210"/>
      <c r="AX674" s="210"/>
      <c r="AY674" s="49"/>
      <c r="AZ674" s="15"/>
      <c r="BA674" s="15"/>
      <c r="BB674" s="15"/>
      <c r="BC674" s="15"/>
      <c r="BD674" s="42"/>
      <c r="BE674" s="17"/>
      <c r="BF674" s="17"/>
      <c r="BG674" s="15"/>
      <c r="BH674" s="15"/>
    </row>
    <row r="675" ht="12.75" customHeight="1">
      <c r="A675" s="15"/>
      <c r="B675" s="13"/>
      <c r="C675" s="15"/>
      <c r="D675" s="15"/>
      <c r="E675" s="17"/>
      <c r="F675" s="17"/>
      <c r="G675" s="15"/>
      <c r="H675" s="15"/>
      <c r="I675" s="15"/>
      <c r="J675" s="49"/>
      <c r="K675" s="15"/>
      <c r="L675" s="21"/>
      <c r="M675" s="17"/>
      <c r="N675" s="17"/>
      <c r="O675" s="15"/>
      <c r="P675" s="15"/>
      <c r="Q675" s="15"/>
      <c r="R675" s="17"/>
      <c r="S675" s="26"/>
      <c r="T675" s="26"/>
      <c r="U675" s="26"/>
      <c r="V675" s="26"/>
      <c r="W675" s="26"/>
      <c r="X675" s="26"/>
      <c r="Y675" s="15"/>
      <c r="Z675" s="49"/>
      <c r="AA675" s="15"/>
      <c r="AB675" s="15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49"/>
      <c r="AP675" s="15"/>
      <c r="AQ675" s="15"/>
      <c r="AR675" s="209"/>
      <c r="AS675" s="210"/>
      <c r="AT675" s="210"/>
      <c r="AU675" s="210"/>
      <c r="AV675" s="210"/>
      <c r="AW675" s="210"/>
      <c r="AX675" s="210"/>
      <c r="AY675" s="49"/>
      <c r="AZ675" s="15"/>
      <c r="BA675" s="15"/>
      <c r="BB675" s="15"/>
      <c r="BC675" s="15"/>
      <c r="BD675" s="42"/>
      <c r="BE675" s="17"/>
      <c r="BF675" s="17"/>
      <c r="BG675" s="15"/>
      <c r="BH675" s="15"/>
    </row>
    <row r="676" ht="12.75" customHeight="1">
      <c r="A676" s="15"/>
      <c r="B676" s="13"/>
      <c r="C676" s="15"/>
      <c r="D676" s="15"/>
      <c r="E676" s="17"/>
      <c r="F676" s="17"/>
      <c r="G676" s="15"/>
      <c r="H676" s="15"/>
      <c r="I676" s="15"/>
      <c r="J676" s="49"/>
      <c r="K676" s="15"/>
      <c r="L676" s="21"/>
      <c r="M676" s="17"/>
      <c r="N676" s="17"/>
      <c r="O676" s="15"/>
      <c r="P676" s="15"/>
      <c r="Q676" s="15"/>
      <c r="R676" s="17"/>
      <c r="S676" s="26"/>
      <c r="T676" s="26"/>
      <c r="U676" s="26"/>
      <c r="V676" s="26"/>
      <c r="W676" s="26"/>
      <c r="X676" s="26"/>
      <c r="Y676" s="15"/>
      <c r="Z676" s="49"/>
      <c r="AA676" s="15"/>
      <c r="AB676" s="15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49"/>
      <c r="AP676" s="15"/>
      <c r="AQ676" s="15"/>
      <c r="AR676" s="209"/>
      <c r="AS676" s="210"/>
      <c r="AT676" s="210"/>
      <c r="AU676" s="210"/>
      <c r="AV676" s="210"/>
      <c r="AW676" s="210"/>
      <c r="AX676" s="210"/>
      <c r="AY676" s="49"/>
      <c r="AZ676" s="15"/>
      <c r="BA676" s="15"/>
      <c r="BB676" s="15"/>
      <c r="BC676" s="15"/>
      <c r="BD676" s="42"/>
      <c r="BE676" s="17"/>
      <c r="BF676" s="17"/>
      <c r="BG676" s="15"/>
      <c r="BH676" s="15"/>
    </row>
    <row r="677" ht="12.75" customHeight="1">
      <c r="A677" s="15"/>
      <c r="B677" s="13"/>
      <c r="C677" s="15"/>
      <c r="D677" s="15"/>
      <c r="E677" s="17"/>
      <c r="F677" s="17"/>
      <c r="G677" s="15"/>
      <c r="H677" s="15"/>
      <c r="I677" s="15"/>
      <c r="J677" s="49"/>
      <c r="K677" s="15"/>
      <c r="L677" s="21"/>
      <c r="M677" s="17"/>
      <c r="N677" s="17"/>
      <c r="O677" s="15"/>
      <c r="P677" s="15"/>
      <c r="Q677" s="15"/>
      <c r="R677" s="17"/>
      <c r="S677" s="26"/>
      <c r="T677" s="26"/>
      <c r="U677" s="26"/>
      <c r="V677" s="26"/>
      <c r="W677" s="26"/>
      <c r="X677" s="26"/>
      <c r="Y677" s="15"/>
      <c r="Z677" s="49"/>
      <c r="AA677" s="15"/>
      <c r="AB677" s="15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49"/>
      <c r="AP677" s="15"/>
      <c r="AQ677" s="15"/>
      <c r="AR677" s="209"/>
      <c r="AS677" s="210"/>
      <c r="AT677" s="210"/>
      <c r="AU677" s="210"/>
      <c r="AV677" s="210"/>
      <c r="AW677" s="210"/>
      <c r="AX677" s="210"/>
      <c r="AY677" s="49"/>
      <c r="AZ677" s="15"/>
      <c r="BA677" s="15"/>
      <c r="BB677" s="15"/>
      <c r="BC677" s="15"/>
      <c r="BD677" s="42"/>
      <c r="BE677" s="17"/>
      <c r="BF677" s="17"/>
      <c r="BG677" s="15"/>
      <c r="BH677" s="15"/>
    </row>
    <row r="678" ht="12.75" customHeight="1">
      <c r="A678" s="15"/>
      <c r="B678" s="13"/>
      <c r="C678" s="15"/>
      <c r="D678" s="15"/>
      <c r="E678" s="17"/>
      <c r="F678" s="17"/>
      <c r="G678" s="15"/>
      <c r="H678" s="15"/>
      <c r="I678" s="15"/>
      <c r="J678" s="49"/>
      <c r="K678" s="15"/>
      <c r="L678" s="21"/>
      <c r="M678" s="17"/>
      <c r="N678" s="17"/>
      <c r="O678" s="15"/>
      <c r="P678" s="15"/>
      <c r="Q678" s="15"/>
      <c r="R678" s="17"/>
      <c r="S678" s="26"/>
      <c r="T678" s="26"/>
      <c r="U678" s="26"/>
      <c r="V678" s="26"/>
      <c r="W678" s="26"/>
      <c r="X678" s="26"/>
      <c r="Y678" s="15"/>
      <c r="Z678" s="49"/>
      <c r="AA678" s="15"/>
      <c r="AB678" s="15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49"/>
      <c r="AP678" s="15"/>
      <c r="AQ678" s="15"/>
      <c r="AR678" s="209"/>
      <c r="AS678" s="210"/>
      <c r="AT678" s="210"/>
      <c r="AU678" s="210"/>
      <c r="AV678" s="210"/>
      <c r="AW678" s="210"/>
      <c r="AX678" s="210"/>
      <c r="AY678" s="49"/>
      <c r="AZ678" s="15"/>
      <c r="BA678" s="15"/>
      <c r="BB678" s="15"/>
      <c r="BC678" s="15"/>
      <c r="BD678" s="42"/>
      <c r="BE678" s="17"/>
      <c r="BF678" s="17"/>
      <c r="BG678" s="15"/>
      <c r="BH678" s="15"/>
    </row>
    <row r="679" ht="12.75" customHeight="1">
      <c r="A679" s="15"/>
      <c r="B679" s="13"/>
      <c r="C679" s="15"/>
      <c r="D679" s="15"/>
      <c r="E679" s="17"/>
      <c r="F679" s="17"/>
      <c r="G679" s="15"/>
      <c r="H679" s="15"/>
      <c r="I679" s="15"/>
      <c r="J679" s="49"/>
      <c r="K679" s="15"/>
      <c r="L679" s="21"/>
      <c r="M679" s="17"/>
      <c r="N679" s="17"/>
      <c r="O679" s="15"/>
      <c r="P679" s="15"/>
      <c r="Q679" s="15"/>
      <c r="R679" s="17"/>
      <c r="S679" s="26"/>
      <c r="T679" s="26"/>
      <c r="U679" s="26"/>
      <c r="V679" s="26"/>
      <c r="W679" s="26"/>
      <c r="X679" s="26"/>
      <c r="Y679" s="15"/>
      <c r="Z679" s="49"/>
      <c r="AA679" s="15"/>
      <c r="AB679" s="15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49"/>
      <c r="AP679" s="15"/>
      <c r="AQ679" s="15"/>
      <c r="AR679" s="209"/>
      <c r="AS679" s="210"/>
      <c r="AT679" s="210"/>
      <c r="AU679" s="210"/>
      <c r="AV679" s="210"/>
      <c r="AW679" s="210"/>
      <c r="AX679" s="210"/>
      <c r="AY679" s="49"/>
      <c r="AZ679" s="15"/>
      <c r="BA679" s="15"/>
      <c r="BB679" s="15"/>
      <c r="BC679" s="15"/>
      <c r="BD679" s="42"/>
      <c r="BE679" s="17"/>
      <c r="BF679" s="17"/>
      <c r="BG679" s="15"/>
      <c r="BH679" s="15"/>
    </row>
    <row r="680" ht="12.75" customHeight="1">
      <c r="A680" s="15"/>
      <c r="B680" s="13"/>
      <c r="C680" s="15"/>
      <c r="D680" s="15"/>
      <c r="E680" s="17"/>
      <c r="F680" s="17"/>
      <c r="G680" s="15"/>
      <c r="H680" s="15"/>
      <c r="I680" s="15"/>
      <c r="J680" s="49"/>
      <c r="K680" s="15"/>
      <c r="L680" s="21"/>
      <c r="M680" s="17"/>
      <c r="N680" s="17"/>
      <c r="O680" s="15"/>
      <c r="P680" s="15"/>
      <c r="Q680" s="15"/>
      <c r="R680" s="17"/>
      <c r="S680" s="26"/>
      <c r="T680" s="26"/>
      <c r="U680" s="26"/>
      <c r="V680" s="26"/>
      <c r="W680" s="26"/>
      <c r="X680" s="26"/>
      <c r="Y680" s="15"/>
      <c r="Z680" s="49"/>
      <c r="AA680" s="15"/>
      <c r="AB680" s="15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49"/>
      <c r="AP680" s="15"/>
      <c r="AQ680" s="15"/>
      <c r="AR680" s="209"/>
      <c r="AS680" s="210"/>
      <c r="AT680" s="210"/>
      <c r="AU680" s="210"/>
      <c r="AV680" s="210"/>
      <c r="AW680" s="210"/>
      <c r="AX680" s="210"/>
      <c r="AY680" s="49"/>
      <c r="AZ680" s="15"/>
      <c r="BA680" s="15"/>
      <c r="BB680" s="15"/>
      <c r="BC680" s="15"/>
      <c r="BD680" s="42"/>
      <c r="BE680" s="17"/>
      <c r="BF680" s="17"/>
      <c r="BG680" s="15"/>
      <c r="BH680" s="15"/>
    </row>
    <row r="681" ht="12.75" customHeight="1">
      <c r="A681" s="15"/>
      <c r="B681" s="13"/>
      <c r="C681" s="15"/>
      <c r="D681" s="15"/>
      <c r="E681" s="17"/>
      <c r="F681" s="17"/>
      <c r="G681" s="15"/>
      <c r="H681" s="15"/>
      <c r="I681" s="15"/>
      <c r="J681" s="49"/>
      <c r="K681" s="15"/>
      <c r="L681" s="21"/>
      <c r="M681" s="17"/>
      <c r="N681" s="17"/>
      <c r="O681" s="15"/>
      <c r="P681" s="15"/>
      <c r="Q681" s="15"/>
      <c r="R681" s="17"/>
      <c r="S681" s="26"/>
      <c r="T681" s="26"/>
      <c r="U681" s="26"/>
      <c r="V681" s="26"/>
      <c r="W681" s="26"/>
      <c r="X681" s="26"/>
      <c r="Y681" s="15"/>
      <c r="Z681" s="49"/>
      <c r="AA681" s="15"/>
      <c r="AB681" s="15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49"/>
      <c r="AP681" s="15"/>
      <c r="AQ681" s="15"/>
      <c r="AR681" s="209"/>
      <c r="AS681" s="210"/>
      <c r="AT681" s="210"/>
      <c r="AU681" s="210"/>
      <c r="AV681" s="210"/>
      <c r="AW681" s="210"/>
      <c r="AX681" s="210"/>
      <c r="AY681" s="49"/>
      <c r="AZ681" s="15"/>
      <c r="BA681" s="15"/>
      <c r="BB681" s="15"/>
      <c r="BC681" s="15"/>
      <c r="BD681" s="42"/>
      <c r="BE681" s="17"/>
      <c r="BF681" s="17"/>
      <c r="BG681" s="15"/>
      <c r="BH681" s="15"/>
    </row>
    <row r="682" ht="12.75" customHeight="1">
      <c r="A682" s="15"/>
      <c r="B682" s="13"/>
      <c r="C682" s="15"/>
      <c r="D682" s="15"/>
      <c r="E682" s="17"/>
      <c r="F682" s="17"/>
      <c r="G682" s="15"/>
      <c r="H682" s="15"/>
      <c r="I682" s="15"/>
      <c r="J682" s="49"/>
      <c r="K682" s="15"/>
      <c r="L682" s="21"/>
      <c r="M682" s="17"/>
      <c r="N682" s="17"/>
      <c r="O682" s="15"/>
      <c r="P682" s="15"/>
      <c r="Q682" s="15"/>
      <c r="R682" s="17"/>
      <c r="S682" s="26"/>
      <c r="T682" s="26"/>
      <c r="U682" s="26"/>
      <c r="V682" s="26"/>
      <c r="W682" s="26"/>
      <c r="X682" s="26"/>
      <c r="Y682" s="15"/>
      <c r="Z682" s="49"/>
      <c r="AA682" s="15"/>
      <c r="AB682" s="15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49"/>
      <c r="AP682" s="15"/>
      <c r="AQ682" s="15"/>
      <c r="AR682" s="209"/>
      <c r="AS682" s="210"/>
      <c r="AT682" s="210"/>
      <c r="AU682" s="210"/>
      <c r="AV682" s="210"/>
      <c r="AW682" s="210"/>
      <c r="AX682" s="210"/>
      <c r="AY682" s="49"/>
      <c r="AZ682" s="15"/>
      <c r="BA682" s="15"/>
      <c r="BB682" s="15"/>
      <c r="BC682" s="15"/>
      <c r="BD682" s="42"/>
      <c r="BE682" s="17"/>
      <c r="BF682" s="17"/>
      <c r="BG682" s="15"/>
      <c r="BH682" s="15"/>
    </row>
    <row r="683" ht="12.75" customHeight="1">
      <c r="A683" s="15"/>
      <c r="B683" s="13"/>
      <c r="C683" s="15"/>
      <c r="D683" s="15"/>
      <c r="E683" s="17"/>
      <c r="F683" s="17"/>
      <c r="G683" s="15"/>
      <c r="H683" s="15"/>
      <c r="I683" s="15"/>
      <c r="J683" s="49"/>
      <c r="K683" s="15"/>
      <c r="L683" s="21"/>
      <c r="M683" s="17"/>
      <c r="N683" s="17"/>
      <c r="O683" s="15"/>
      <c r="P683" s="15"/>
      <c r="Q683" s="15"/>
      <c r="R683" s="17"/>
      <c r="S683" s="26"/>
      <c r="T683" s="26"/>
      <c r="U683" s="26"/>
      <c r="V683" s="26"/>
      <c r="W683" s="26"/>
      <c r="X683" s="26"/>
      <c r="Y683" s="15"/>
      <c r="Z683" s="49"/>
      <c r="AA683" s="15"/>
      <c r="AB683" s="15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49"/>
      <c r="AP683" s="15"/>
      <c r="AQ683" s="15"/>
      <c r="AR683" s="209"/>
      <c r="AS683" s="210"/>
      <c r="AT683" s="210"/>
      <c r="AU683" s="210"/>
      <c r="AV683" s="210"/>
      <c r="AW683" s="210"/>
      <c r="AX683" s="210"/>
      <c r="AY683" s="49"/>
      <c r="AZ683" s="15"/>
      <c r="BA683" s="15"/>
      <c r="BB683" s="15"/>
      <c r="BC683" s="15"/>
      <c r="BD683" s="42"/>
      <c r="BE683" s="17"/>
      <c r="BF683" s="17"/>
      <c r="BG683" s="15"/>
      <c r="BH683" s="15"/>
    </row>
    <row r="684" ht="12.75" customHeight="1">
      <c r="A684" s="15"/>
      <c r="B684" s="13"/>
      <c r="C684" s="15"/>
      <c r="D684" s="15"/>
      <c r="E684" s="17"/>
      <c r="F684" s="17"/>
      <c r="G684" s="15"/>
      <c r="H684" s="15"/>
      <c r="I684" s="15"/>
      <c r="J684" s="49"/>
      <c r="K684" s="15"/>
      <c r="L684" s="21"/>
      <c r="M684" s="17"/>
      <c r="N684" s="17"/>
      <c r="O684" s="15"/>
      <c r="P684" s="15"/>
      <c r="Q684" s="15"/>
      <c r="R684" s="17"/>
      <c r="S684" s="26"/>
      <c r="T684" s="26"/>
      <c r="U684" s="26"/>
      <c r="V684" s="26"/>
      <c r="W684" s="26"/>
      <c r="X684" s="26"/>
      <c r="Y684" s="15"/>
      <c r="Z684" s="49"/>
      <c r="AA684" s="15"/>
      <c r="AB684" s="15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49"/>
      <c r="AP684" s="15"/>
      <c r="AQ684" s="15"/>
      <c r="AR684" s="209"/>
      <c r="AS684" s="210"/>
      <c r="AT684" s="210"/>
      <c r="AU684" s="210"/>
      <c r="AV684" s="210"/>
      <c r="AW684" s="210"/>
      <c r="AX684" s="210"/>
      <c r="AY684" s="49"/>
      <c r="AZ684" s="15"/>
      <c r="BA684" s="15"/>
      <c r="BB684" s="15"/>
      <c r="BC684" s="15"/>
      <c r="BD684" s="42"/>
      <c r="BE684" s="17"/>
      <c r="BF684" s="17"/>
      <c r="BG684" s="15"/>
      <c r="BH684" s="15"/>
    </row>
    <row r="685" ht="12.75" customHeight="1">
      <c r="A685" s="15"/>
      <c r="B685" s="13"/>
      <c r="C685" s="15"/>
      <c r="D685" s="15"/>
      <c r="E685" s="17"/>
      <c r="F685" s="17"/>
      <c r="G685" s="15"/>
      <c r="H685" s="15"/>
      <c r="I685" s="15"/>
      <c r="J685" s="49"/>
      <c r="K685" s="15"/>
      <c r="L685" s="21"/>
      <c r="M685" s="17"/>
      <c r="N685" s="17"/>
      <c r="O685" s="15"/>
      <c r="P685" s="15"/>
      <c r="Q685" s="15"/>
      <c r="R685" s="17"/>
      <c r="S685" s="26"/>
      <c r="T685" s="26"/>
      <c r="U685" s="26"/>
      <c r="V685" s="26"/>
      <c r="W685" s="26"/>
      <c r="X685" s="26"/>
      <c r="Y685" s="15"/>
      <c r="Z685" s="49"/>
      <c r="AA685" s="15"/>
      <c r="AB685" s="15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49"/>
      <c r="AP685" s="15"/>
      <c r="AQ685" s="15"/>
      <c r="AR685" s="209"/>
      <c r="AS685" s="210"/>
      <c r="AT685" s="210"/>
      <c r="AU685" s="210"/>
      <c r="AV685" s="210"/>
      <c r="AW685" s="210"/>
      <c r="AX685" s="210"/>
      <c r="AY685" s="49"/>
      <c r="AZ685" s="15"/>
      <c r="BA685" s="15"/>
      <c r="BB685" s="15"/>
      <c r="BC685" s="15"/>
      <c r="BD685" s="42"/>
      <c r="BE685" s="17"/>
      <c r="BF685" s="17"/>
      <c r="BG685" s="15"/>
      <c r="BH685" s="15"/>
    </row>
    <row r="686" ht="12.75" customHeight="1">
      <c r="A686" s="15"/>
      <c r="B686" s="13"/>
      <c r="C686" s="15"/>
      <c r="D686" s="15"/>
      <c r="E686" s="17"/>
      <c r="F686" s="17"/>
      <c r="G686" s="15"/>
      <c r="H686" s="15"/>
      <c r="I686" s="15"/>
      <c r="J686" s="49"/>
      <c r="K686" s="15"/>
      <c r="L686" s="21"/>
      <c r="M686" s="17"/>
      <c r="N686" s="17"/>
      <c r="O686" s="15"/>
      <c r="P686" s="15"/>
      <c r="Q686" s="15"/>
      <c r="R686" s="17"/>
      <c r="S686" s="26"/>
      <c r="T686" s="26"/>
      <c r="U686" s="26"/>
      <c r="V686" s="26"/>
      <c r="W686" s="26"/>
      <c r="X686" s="26"/>
      <c r="Y686" s="15"/>
      <c r="Z686" s="49"/>
      <c r="AA686" s="15"/>
      <c r="AB686" s="15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49"/>
      <c r="AP686" s="15"/>
      <c r="AQ686" s="15"/>
      <c r="AR686" s="209"/>
      <c r="AS686" s="210"/>
      <c r="AT686" s="210"/>
      <c r="AU686" s="210"/>
      <c r="AV686" s="210"/>
      <c r="AW686" s="210"/>
      <c r="AX686" s="210"/>
      <c r="AY686" s="49"/>
      <c r="AZ686" s="15"/>
      <c r="BA686" s="15"/>
      <c r="BB686" s="15"/>
      <c r="BC686" s="15"/>
      <c r="BD686" s="42"/>
      <c r="BE686" s="17"/>
      <c r="BF686" s="17"/>
      <c r="BG686" s="15"/>
      <c r="BH686" s="15"/>
    </row>
    <row r="687" ht="12.75" customHeight="1">
      <c r="A687" s="15"/>
      <c r="B687" s="13"/>
      <c r="C687" s="15"/>
      <c r="D687" s="15"/>
      <c r="E687" s="17"/>
      <c r="F687" s="17"/>
      <c r="G687" s="15"/>
      <c r="H687" s="15"/>
      <c r="I687" s="15"/>
      <c r="J687" s="49"/>
      <c r="K687" s="15"/>
      <c r="L687" s="21"/>
      <c r="M687" s="17"/>
      <c r="N687" s="17"/>
      <c r="O687" s="15"/>
      <c r="P687" s="15"/>
      <c r="Q687" s="15"/>
      <c r="R687" s="17"/>
      <c r="S687" s="26"/>
      <c r="T687" s="26"/>
      <c r="U687" s="26"/>
      <c r="V687" s="26"/>
      <c r="W687" s="26"/>
      <c r="X687" s="26"/>
      <c r="Y687" s="15"/>
      <c r="Z687" s="49"/>
      <c r="AA687" s="15"/>
      <c r="AB687" s="15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49"/>
      <c r="AP687" s="15"/>
      <c r="AQ687" s="15"/>
      <c r="AR687" s="209"/>
      <c r="AS687" s="210"/>
      <c r="AT687" s="210"/>
      <c r="AU687" s="210"/>
      <c r="AV687" s="210"/>
      <c r="AW687" s="210"/>
      <c r="AX687" s="210"/>
      <c r="AY687" s="49"/>
      <c r="AZ687" s="15"/>
      <c r="BA687" s="15"/>
      <c r="BB687" s="15"/>
      <c r="BC687" s="15"/>
      <c r="BD687" s="42"/>
      <c r="BE687" s="17"/>
      <c r="BF687" s="17"/>
      <c r="BG687" s="15"/>
      <c r="BH687" s="15"/>
    </row>
    <row r="688" ht="12.75" customHeight="1">
      <c r="A688" s="15"/>
      <c r="B688" s="13"/>
      <c r="C688" s="15"/>
      <c r="D688" s="15"/>
      <c r="E688" s="17"/>
      <c r="F688" s="17"/>
      <c r="G688" s="15"/>
      <c r="H688" s="15"/>
      <c r="I688" s="15"/>
      <c r="J688" s="49"/>
      <c r="K688" s="15"/>
      <c r="L688" s="21"/>
      <c r="M688" s="17"/>
      <c r="N688" s="17"/>
      <c r="O688" s="15"/>
      <c r="P688" s="15"/>
      <c r="Q688" s="15"/>
      <c r="R688" s="17"/>
      <c r="S688" s="26"/>
      <c r="T688" s="26"/>
      <c r="U688" s="26"/>
      <c r="V688" s="26"/>
      <c r="W688" s="26"/>
      <c r="X688" s="26"/>
      <c r="Y688" s="15"/>
      <c r="Z688" s="49"/>
      <c r="AA688" s="15"/>
      <c r="AB688" s="15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49"/>
      <c r="AP688" s="15"/>
      <c r="AQ688" s="15"/>
      <c r="AR688" s="209"/>
      <c r="AS688" s="210"/>
      <c r="AT688" s="210"/>
      <c r="AU688" s="210"/>
      <c r="AV688" s="210"/>
      <c r="AW688" s="210"/>
      <c r="AX688" s="210"/>
      <c r="AY688" s="49"/>
      <c r="AZ688" s="15"/>
      <c r="BA688" s="15"/>
      <c r="BB688" s="15"/>
      <c r="BC688" s="15"/>
      <c r="BD688" s="42"/>
      <c r="BE688" s="17"/>
      <c r="BF688" s="17"/>
      <c r="BG688" s="15"/>
      <c r="BH688" s="15"/>
    </row>
    <row r="689" ht="12.75" customHeight="1">
      <c r="A689" s="15"/>
      <c r="B689" s="13"/>
      <c r="C689" s="15"/>
      <c r="D689" s="15"/>
      <c r="E689" s="17"/>
      <c r="F689" s="17"/>
      <c r="G689" s="15"/>
      <c r="H689" s="15"/>
      <c r="I689" s="15"/>
      <c r="J689" s="49"/>
      <c r="K689" s="15"/>
      <c r="L689" s="21"/>
      <c r="M689" s="17"/>
      <c r="N689" s="17"/>
      <c r="O689" s="15"/>
      <c r="P689" s="15"/>
      <c r="Q689" s="15"/>
      <c r="R689" s="17"/>
      <c r="S689" s="26"/>
      <c r="T689" s="26"/>
      <c r="U689" s="26"/>
      <c r="V689" s="26"/>
      <c r="W689" s="26"/>
      <c r="X689" s="26"/>
      <c r="Y689" s="15"/>
      <c r="Z689" s="49"/>
      <c r="AA689" s="15"/>
      <c r="AB689" s="15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49"/>
      <c r="AP689" s="15"/>
      <c r="AQ689" s="15"/>
      <c r="AR689" s="209"/>
      <c r="AS689" s="210"/>
      <c r="AT689" s="210"/>
      <c r="AU689" s="210"/>
      <c r="AV689" s="210"/>
      <c r="AW689" s="210"/>
      <c r="AX689" s="210"/>
      <c r="AY689" s="49"/>
      <c r="AZ689" s="15"/>
      <c r="BA689" s="15"/>
      <c r="BB689" s="15"/>
      <c r="BC689" s="15"/>
      <c r="BD689" s="42"/>
      <c r="BE689" s="17"/>
      <c r="BF689" s="17"/>
      <c r="BG689" s="15"/>
      <c r="BH689" s="15"/>
    </row>
    <row r="690" ht="12.75" customHeight="1">
      <c r="A690" s="15"/>
      <c r="B690" s="13"/>
      <c r="C690" s="15"/>
      <c r="D690" s="15"/>
      <c r="E690" s="17"/>
      <c r="F690" s="17"/>
      <c r="G690" s="15"/>
      <c r="H690" s="15"/>
      <c r="I690" s="15"/>
      <c r="J690" s="49"/>
      <c r="K690" s="15"/>
      <c r="L690" s="21"/>
      <c r="M690" s="17"/>
      <c r="N690" s="17"/>
      <c r="O690" s="15"/>
      <c r="P690" s="15"/>
      <c r="Q690" s="15"/>
      <c r="R690" s="17"/>
      <c r="S690" s="26"/>
      <c r="T690" s="26"/>
      <c r="U690" s="26"/>
      <c r="V690" s="26"/>
      <c r="W690" s="26"/>
      <c r="X690" s="26"/>
      <c r="Y690" s="15"/>
      <c r="Z690" s="49"/>
      <c r="AA690" s="15"/>
      <c r="AB690" s="15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49"/>
      <c r="AP690" s="15"/>
      <c r="AQ690" s="15"/>
      <c r="AR690" s="209"/>
      <c r="AS690" s="210"/>
      <c r="AT690" s="210"/>
      <c r="AU690" s="210"/>
      <c r="AV690" s="210"/>
      <c r="AW690" s="210"/>
      <c r="AX690" s="210"/>
      <c r="AY690" s="49"/>
      <c r="AZ690" s="15"/>
      <c r="BA690" s="15"/>
      <c r="BB690" s="15"/>
      <c r="BC690" s="15"/>
      <c r="BD690" s="42"/>
      <c r="BE690" s="17"/>
      <c r="BF690" s="17"/>
      <c r="BG690" s="15"/>
      <c r="BH690" s="15"/>
    </row>
    <row r="691" ht="12.75" customHeight="1">
      <c r="A691" s="15"/>
      <c r="B691" s="13"/>
      <c r="C691" s="15"/>
      <c r="D691" s="15"/>
      <c r="E691" s="17"/>
      <c r="F691" s="17"/>
      <c r="G691" s="15"/>
      <c r="H691" s="15"/>
      <c r="I691" s="15"/>
      <c r="J691" s="49"/>
      <c r="K691" s="15"/>
      <c r="L691" s="21"/>
      <c r="M691" s="17"/>
      <c r="N691" s="17"/>
      <c r="O691" s="15"/>
      <c r="P691" s="15"/>
      <c r="Q691" s="15"/>
      <c r="R691" s="17"/>
      <c r="S691" s="26"/>
      <c r="T691" s="26"/>
      <c r="U691" s="26"/>
      <c r="V691" s="26"/>
      <c r="W691" s="26"/>
      <c r="X691" s="26"/>
      <c r="Y691" s="15"/>
      <c r="Z691" s="49"/>
      <c r="AA691" s="15"/>
      <c r="AB691" s="15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49"/>
      <c r="AP691" s="15"/>
      <c r="AQ691" s="15"/>
      <c r="AR691" s="209"/>
      <c r="AS691" s="210"/>
      <c r="AT691" s="210"/>
      <c r="AU691" s="210"/>
      <c r="AV691" s="210"/>
      <c r="AW691" s="210"/>
      <c r="AX691" s="210"/>
      <c r="AY691" s="49"/>
      <c r="AZ691" s="15"/>
      <c r="BA691" s="15"/>
      <c r="BB691" s="15"/>
      <c r="BC691" s="15"/>
      <c r="BD691" s="42"/>
      <c r="BE691" s="17"/>
      <c r="BF691" s="17"/>
      <c r="BG691" s="15"/>
      <c r="BH691" s="15"/>
    </row>
    <row r="692" ht="12.75" customHeight="1">
      <c r="A692" s="15"/>
      <c r="B692" s="13"/>
      <c r="C692" s="15"/>
      <c r="D692" s="15"/>
      <c r="E692" s="17"/>
      <c r="F692" s="17"/>
      <c r="G692" s="15"/>
      <c r="H692" s="15"/>
      <c r="I692" s="15"/>
      <c r="J692" s="49"/>
      <c r="K692" s="15"/>
      <c r="L692" s="21"/>
      <c r="M692" s="17"/>
      <c r="N692" s="17"/>
      <c r="O692" s="15"/>
      <c r="P692" s="15"/>
      <c r="Q692" s="15"/>
      <c r="R692" s="17"/>
      <c r="S692" s="26"/>
      <c r="T692" s="26"/>
      <c r="U692" s="26"/>
      <c r="V692" s="26"/>
      <c r="W692" s="26"/>
      <c r="X692" s="26"/>
      <c r="Y692" s="15"/>
      <c r="Z692" s="49"/>
      <c r="AA692" s="15"/>
      <c r="AB692" s="15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49"/>
      <c r="AP692" s="15"/>
      <c r="AQ692" s="15"/>
      <c r="AR692" s="209"/>
      <c r="AS692" s="210"/>
      <c r="AT692" s="210"/>
      <c r="AU692" s="210"/>
      <c r="AV692" s="210"/>
      <c r="AW692" s="210"/>
      <c r="AX692" s="210"/>
      <c r="AY692" s="49"/>
      <c r="AZ692" s="15"/>
      <c r="BA692" s="15"/>
      <c r="BB692" s="15"/>
      <c r="BC692" s="15"/>
      <c r="BD692" s="42"/>
      <c r="BE692" s="17"/>
      <c r="BF692" s="17"/>
      <c r="BG692" s="15"/>
      <c r="BH692" s="15"/>
    </row>
    <row r="693" ht="12.75" customHeight="1">
      <c r="A693" s="15"/>
      <c r="B693" s="13"/>
      <c r="C693" s="15"/>
      <c r="D693" s="15"/>
      <c r="E693" s="17"/>
      <c r="F693" s="17"/>
      <c r="G693" s="15"/>
      <c r="H693" s="15"/>
      <c r="I693" s="15"/>
      <c r="J693" s="49"/>
      <c r="K693" s="15"/>
      <c r="L693" s="21"/>
      <c r="M693" s="17"/>
      <c r="N693" s="17"/>
      <c r="O693" s="15"/>
      <c r="P693" s="15"/>
      <c r="Q693" s="15"/>
      <c r="R693" s="17"/>
      <c r="S693" s="26"/>
      <c r="T693" s="26"/>
      <c r="U693" s="26"/>
      <c r="V693" s="26"/>
      <c r="W693" s="26"/>
      <c r="X693" s="26"/>
      <c r="Y693" s="15"/>
      <c r="Z693" s="49"/>
      <c r="AA693" s="15"/>
      <c r="AB693" s="15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49"/>
      <c r="AP693" s="15"/>
      <c r="AQ693" s="15"/>
      <c r="AR693" s="209"/>
      <c r="AS693" s="210"/>
      <c r="AT693" s="210"/>
      <c r="AU693" s="210"/>
      <c r="AV693" s="210"/>
      <c r="AW693" s="210"/>
      <c r="AX693" s="210"/>
      <c r="AY693" s="49"/>
      <c r="AZ693" s="15"/>
      <c r="BA693" s="15"/>
      <c r="BB693" s="15"/>
      <c r="BC693" s="15"/>
      <c r="BD693" s="42"/>
      <c r="BE693" s="17"/>
      <c r="BF693" s="17"/>
      <c r="BG693" s="15"/>
      <c r="BH693" s="15"/>
    </row>
    <row r="694" ht="12.75" customHeight="1">
      <c r="A694" s="15"/>
      <c r="B694" s="13"/>
      <c r="C694" s="15"/>
      <c r="D694" s="15"/>
      <c r="E694" s="17"/>
      <c r="F694" s="17"/>
      <c r="G694" s="15"/>
      <c r="H694" s="15"/>
      <c r="I694" s="15"/>
      <c r="J694" s="49"/>
      <c r="K694" s="15"/>
      <c r="L694" s="21"/>
      <c r="M694" s="17"/>
      <c r="N694" s="17"/>
      <c r="O694" s="15"/>
      <c r="P694" s="15"/>
      <c r="Q694" s="15"/>
      <c r="R694" s="17"/>
      <c r="S694" s="26"/>
      <c r="T694" s="26"/>
      <c r="U694" s="26"/>
      <c r="V694" s="26"/>
      <c r="W694" s="26"/>
      <c r="X694" s="26"/>
      <c r="Y694" s="15"/>
      <c r="Z694" s="49"/>
      <c r="AA694" s="15"/>
      <c r="AB694" s="15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49"/>
      <c r="AP694" s="15"/>
      <c r="AQ694" s="15"/>
      <c r="AR694" s="209"/>
      <c r="AS694" s="210"/>
      <c r="AT694" s="210"/>
      <c r="AU694" s="210"/>
      <c r="AV694" s="210"/>
      <c r="AW694" s="210"/>
      <c r="AX694" s="210"/>
      <c r="AY694" s="49"/>
      <c r="AZ694" s="15"/>
      <c r="BA694" s="15"/>
      <c r="BB694" s="15"/>
      <c r="BC694" s="15"/>
      <c r="BD694" s="42"/>
      <c r="BE694" s="17"/>
      <c r="BF694" s="17"/>
      <c r="BG694" s="15"/>
      <c r="BH694" s="15"/>
    </row>
    <row r="695" ht="12.75" customHeight="1">
      <c r="A695" s="15"/>
      <c r="B695" s="13"/>
      <c r="C695" s="15"/>
      <c r="D695" s="15"/>
      <c r="E695" s="17"/>
      <c r="F695" s="17"/>
      <c r="G695" s="15"/>
      <c r="H695" s="15"/>
      <c r="I695" s="15"/>
      <c r="J695" s="49"/>
      <c r="K695" s="15"/>
      <c r="L695" s="21"/>
      <c r="M695" s="17"/>
      <c r="N695" s="17"/>
      <c r="O695" s="15"/>
      <c r="P695" s="15"/>
      <c r="Q695" s="15"/>
      <c r="R695" s="17"/>
      <c r="S695" s="26"/>
      <c r="T695" s="26"/>
      <c r="U695" s="26"/>
      <c r="V695" s="26"/>
      <c r="W695" s="26"/>
      <c r="X695" s="26"/>
      <c r="Y695" s="15"/>
      <c r="Z695" s="49"/>
      <c r="AA695" s="15"/>
      <c r="AB695" s="15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49"/>
      <c r="AP695" s="15"/>
      <c r="AQ695" s="15"/>
      <c r="AR695" s="209"/>
      <c r="AS695" s="210"/>
      <c r="AT695" s="210"/>
      <c r="AU695" s="210"/>
      <c r="AV695" s="210"/>
      <c r="AW695" s="210"/>
      <c r="AX695" s="210"/>
      <c r="AY695" s="49"/>
      <c r="AZ695" s="15"/>
      <c r="BA695" s="15"/>
      <c r="BB695" s="15"/>
      <c r="BC695" s="15"/>
      <c r="BD695" s="42"/>
      <c r="BE695" s="17"/>
      <c r="BF695" s="17"/>
      <c r="BG695" s="15"/>
      <c r="BH695" s="15"/>
    </row>
    <row r="696" ht="12.75" customHeight="1">
      <c r="A696" s="15"/>
      <c r="B696" s="13"/>
      <c r="C696" s="15"/>
      <c r="D696" s="15"/>
      <c r="E696" s="17"/>
      <c r="F696" s="17"/>
      <c r="G696" s="15"/>
      <c r="H696" s="15"/>
      <c r="I696" s="15"/>
      <c r="J696" s="49"/>
      <c r="K696" s="15"/>
      <c r="L696" s="21"/>
      <c r="M696" s="17"/>
      <c r="N696" s="17"/>
      <c r="O696" s="15"/>
      <c r="P696" s="15"/>
      <c r="Q696" s="15"/>
      <c r="R696" s="17"/>
      <c r="S696" s="26"/>
      <c r="T696" s="26"/>
      <c r="U696" s="26"/>
      <c r="V696" s="26"/>
      <c r="W696" s="26"/>
      <c r="X696" s="26"/>
      <c r="Y696" s="15"/>
      <c r="Z696" s="49"/>
      <c r="AA696" s="15"/>
      <c r="AB696" s="15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49"/>
      <c r="AP696" s="15"/>
      <c r="AQ696" s="15"/>
      <c r="AR696" s="209"/>
      <c r="AS696" s="210"/>
      <c r="AT696" s="210"/>
      <c r="AU696" s="210"/>
      <c r="AV696" s="210"/>
      <c r="AW696" s="210"/>
      <c r="AX696" s="210"/>
      <c r="AY696" s="49"/>
      <c r="AZ696" s="15"/>
      <c r="BA696" s="15"/>
      <c r="BB696" s="15"/>
      <c r="BC696" s="15"/>
      <c r="BD696" s="42"/>
      <c r="BE696" s="17"/>
      <c r="BF696" s="17"/>
      <c r="BG696" s="15"/>
      <c r="BH696" s="15"/>
    </row>
    <row r="697" ht="12.75" customHeight="1">
      <c r="A697" s="15"/>
      <c r="B697" s="13"/>
      <c r="C697" s="15"/>
      <c r="D697" s="15"/>
      <c r="E697" s="17"/>
      <c r="F697" s="17"/>
      <c r="G697" s="15"/>
      <c r="H697" s="15"/>
      <c r="I697" s="15"/>
      <c r="J697" s="49"/>
      <c r="K697" s="15"/>
      <c r="L697" s="21"/>
      <c r="M697" s="17"/>
      <c r="N697" s="17"/>
      <c r="O697" s="15"/>
      <c r="P697" s="15"/>
      <c r="Q697" s="15"/>
      <c r="R697" s="17"/>
      <c r="S697" s="26"/>
      <c r="T697" s="26"/>
      <c r="U697" s="26"/>
      <c r="V697" s="26"/>
      <c r="W697" s="26"/>
      <c r="X697" s="26"/>
      <c r="Y697" s="15"/>
      <c r="Z697" s="49"/>
      <c r="AA697" s="15"/>
      <c r="AB697" s="15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49"/>
      <c r="AP697" s="15"/>
      <c r="AQ697" s="15"/>
      <c r="AR697" s="209"/>
      <c r="AS697" s="210"/>
      <c r="AT697" s="210"/>
      <c r="AU697" s="210"/>
      <c r="AV697" s="210"/>
      <c r="AW697" s="210"/>
      <c r="AX697" s="210"/>
      <c r="AY697" s="49"/>
      <c r="AZ697" s="15"/>
      <c r="BA697" s="15"/>
      <c r="BB697" s="15"/>
      <c r="BC697" s="15"/>
      <c r="BD697" s="42"/>
      <c r="BE697" s="17"/>
      <c r="BF697" s="17"/>
      <c r="BG697" s="15"/>
      <c r="BH697" s="15"/>
    </row>
    <row r="698" ht="12.75" customHeight="1">
      <c r="A698" s="15"/>
      <c r="B698" s="13"/>
      <c r="C698" s="15"/>
      <c r="D698" s="15"/>
      <c r="E698" s="17"/>
      <c r="F698" s="17"/>
      <c r="G698" s="15"/>
      <c r="H698" s="15"/>
      <c r="I698" s="15"/>
      <c r="J698" s="49"/>
      <c r="K698" s="15"/>
      <c r="L698" s="21"/>
      <c r="M698" s="17"/>
      <c r="N698" s="17"/>
      <c r="O698" s="15"/>
      <c r="P698" s="15"/>
      <c r="Q698" s="15"/>
      <c r="R698" s="17"/>
      <c r="S698" s="26"/>
      <c r="T698" s="26"/>
      <c r="U698" s="26"/>
      <c r="V698" s="26"/>
      <c r="W698" s="26"/>
      <c r="X698" s="26"/>
      <c r="Y698" s="15"/>
      <c r="Z698" s="49"/>
      <c r="AA698" s="15"/>
      <c r="AB698" s="15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49"/>
      <c r="AP698" s="15"/>
      <c r="AQ698" s="15"/>
      <c r="AR698" s="209"/>
      <c r="AS698" s="210"/>
      <c r="AT698" s="210"/>
      <c r="AU698" s="210"/>
      <c r="AV698" s="210"/>
      <c r="AW698" s="210"/>
      <c r="AX698" s="210"/>
      <c r="AY698" s="49"/>
      <c r="AZ698" s="15"/>
      <c r="BA698" s="15"/>
      <c r="BB698" s="15"/>
      <c r="BC698" s="15"/>
      <c r="BD698" s="42"/>
      <c r="BE698" s="17"/>
      <c r="BF698" s="17"/>
      <c r="BG698" s="15"/>
      <c r="BH698" s="15"/>
    </row>
    <row r="699" ht="12.75" customHeight="1">
      <c r="A699" s="15"/>
      <c r="B699" s="13"/>
      <c r="C699" s="15"/>
      <c r="D699" s="15"/>
      <c r="E699" s="17"/>
      <c r="F699" s="17"/>
      <c r="G699" s="15"/>
      <c r="H699" s="15"/>
      <c r="I699" s="15"/>
      <c r="J699" s="49"/>
      <c r="K699" s="15"/>
      <c r="L699" s="21"/>
      <c r="M699" s="17"/>
      <c r="N699" s="17"/>
      <c r="O699" s="15"/>
      <c r="P699" s="15"/>
      <c r="Q699" s="15"/>
      <c r="R699" s="17"/>
      <c r="S699" s="26"/>
      <c r="T699" s="26"/>
      <c r="U699" s="26"/>
      <c r="V699" s="26"/>
      <c r="W699" s="26"/>
      <c r="X699" s="26"/>
      <c r="Y699" s="15"/>
      <c r="Z699" s="49"/>
      <c r="AA699" s="15"/>
      <c r="AB699" s="15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49"/>
      <c r="AP699" s="15"/>
      <c r="AQ699" s="15"/>
      <c r="AR699" s="209"/>
      <c r="AS699" s="210"/>
      <c r="AT699" s="210"/>
      <c r="AU699" s="210"/>
      <c r="AV699" s="210"/>
      <c r="AW699" s="210"/>
      <c r="AX699" s="210"/>
      <c r="AY699" s="49"/>
      <c r="AZ699" s="15"/>
      <c r="BA699" s="15"/>
      <c r="BB699" s="15"/>
      <c r="BC699" s="15"/>
      <c r="BD699" s="42"/>
      <c r="BE699" s="17"/>
      <c r="BF699" s="17"/>
      <c r="BG699" s="15"/>
      <c r="BH699" s="15"/>
    </row>
    <row r="700" ht="12.75" customHeight="1">
      <c r="A700" s="15"/>
      <c r="B700" s="13"/>
      <c r="C700" s="15"/>
      <c r="D700" s="15"/>
      <c r="E700" s="17"/>
      <c r="F700" s="17"/>
      <c r="G700" s="15"/>
      <c r="H700" s="15"/>
      <c r="I700" s="15"/>
      <c r="J700" s="49"/>
      <c r="K700" s="15"/>
      <c r="L700" s="21"/>
      <c r="M700" s="17"/>
      <c r="N700" s="17"/>
      <c r="O700" s="15"/>
      <c r="P700" s="15"/>
      <c r="Q700" s="15"/>
      <c r="R700" s="17"/>
      <c r="S700" s="26"/>
      <c r="T700" s="26"/>
      <c r="U700" s="26"/>
      <c r="V700" s="26"/>
      <c r="W700" s="26"/>
      <c r="X700" s="26"/>
      <c r="Y700" s="15"/>
      <c r="Z700" s="49"/>
      <c r="AA700" s="15"/>
      <c r="AB700" s="15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49"/>
      <c r="AP700" s="15"/>
      <c r="AQ700" s="15"/>
      <c r="AR700" s="209"/>
      <c r="AS700" s="210"/>
      <c r="AT700" s="210"/>
      <c r="AU700" s="210"/>
      <c r="AV700" s="210"/>
      <c r="AW700" s="210"/>
      <c r="AX700" s="210"/>
      <c r="AY700" s="49"/>
      <c r="AZ700" s="15"/>
      <c r="BA700" s="15"/>
      <c r="BB700" s="15"/>
      <c r="BC700" s="15"/>
      <c r="BD700" s="42"/>
      <c r="BE700" s="17"/>
      <c r="BF700" s="17"/>
      <c r="BG700" s="15"/>
      <c r="BH700" s="15"/>
    </row>
    <row r="701" ht="12.75" customHeight="1">
      <c r="A701" s="15"/>
      <c r="B701" s="13"/>
      <c r="C701" s="15"/>
      <c r="D701" s="15"/>
      <c r="E701" s="17"/>
      <c r="F701" s="17"/>
      <c r="G701" s="15"/>
      <c r="H701" s="15"/>
      <c r="I701" s="15"/>
      <c r="J701" s="49"/>
      <c r="K701" s="15"/>
      <c r="L701" s="21"/>
      <c r="M701" s="17"/>
      <c r="N701" s="17"/>
      <c r="O701" s="15"/>
      <c r="P701" s="15"/>
      <c r="Q701" s="15"/>
      <c r="R701" s="17"/>
      <c r="S701" s="26"/>
      <c r="T701" s="26"/>
      <c r="U701" s="26"/>
      <c r="V701" s="26"/>
      <c r="W701" s="26"/>
      <c r="X701" s="26"/>
      <c r="Y701" s="15"/>
      <c r="Z701" s="49"/>
      <c r="AA701" s="15"/>
      <c r="AB701" s="15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49"/>
      <c r="AP701" s="15"/>
      <c r="AQ701" s="15"/>
      <c r="AR701" s="209"/>
      <c r="AS701" s="210"/>
      <c r="AT701" s="210"/>
      <c r="AU701" s="210"/>
      <c r="AV701" s="210"/>
      <c r="AW701" s="210"/>
      <c r="AX701" s="210"/>
      <c r="AY701" s="49"/>
      <c r="AZ701" s="15"/>
      <c r="BA701" s="15"/>
      <c r="BB701" s="15"/>
      <c r="BC701" s="15"/>
      <c r="BD701" s="42"/>
      <c r="BE701" s="17"/>
      <c r="BF701" s="17"/>
      <c r="BG701" s="15"/>
      <c r="BH701" s="15"/>
    </row>
    <row r="702" ht="12.75" customHeight="1">
      <c r="A702" s="15"/>
      <c r="B702" s="13"/>
      <c r="C702" s="15"/>
      <c r="D702" s="15"/>
      <c r="E702" s="17"/>
      <c r="F702" s="17"/>
      <c r="G702" s="15"/>
      <c r="H702" s="15"/>
      <c r="I702" s="15"/>
      <c r="J702" s="49"/>
      <c r="K702" s="15"/>
      <c r="L702" s="21"/>
      <c r="M702" s="17"/>
      <c r="N702" s="17"/>
      <c r="O702" s="15"/>
      <c r="P702" s="15"/>
      <c r="Q702" s="15"/>
      <c r="R702" s="17"/>
      <c r="S702" s="26"/>
      <c r="T702" s="26"/>
      <c r="U702" s="26"/>
      <c r="V702" s="26"/>
      <c r="W702" s="26"/>
      <c r="X702" s="26"/>
      <c r="Y702" s="15"/>
      <c r="Z702" s="49"/>
      <c r="AA702" s="15"/>
      <c r="AB702" s="15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49"/>
      <c r="AP702" s="15"/>
      <c r="AQ702" s="15"/>
      <c r="AR702" s="209"/>
      <c r="AS702" s="210"/>
      <c r="AT702" s="210"/>
      <c r="AU702" s="210"/>
      <c r="AV702" s="210"/>
      <c r="AW702" s="210"/>
      <c r="AX702" s="210"/>
      <c r="AY702" s="49"/>
      <c r="AZ702" s="15"/>
      <c r="BA702" s="15"/>
      <c r="BB702" s="15"/>
      <c r="BC702" s="15"/>
      <c r="BD702" s="42"/>
      <c r="BE702" s="17"/>
      <c r="BF702" s="17"/>
      <c r="BG702" s="15"/>
      <c r="BH702" s="15"/>
    </row>
    <row r="703" ht="12.75" customHeight="1">
      <c r="A703" s="15"/>
      <c r="B703" s="13"/>
      <c r="C703" s="15"/>
      <c r="D703" s="15"/>
      <c r="E703" s="17"/>
      <c r="F703" s="17"/>
      <c r="G703" s="15"/>
      <c r="H703" s="15"/>
      <c r="I703" s="15"/>
      <c r="J703" s="49"/>
      <c r="K703" s="15"/>
      <c r="L703" s="21"/>
      <c r="M703" s="17"/>
      <c r="N703" s="17"/>
      <c r="O703" s="15"/>
      <c r="P703" s="15"/>
      <c r="Q703" s="15"/>
      <c r="R703" s="17"/>
      <c r="S703" s="26"/>
      <c r="T703" s="26"/>
      <c r="U703" s="26"/>
      <c r="V703" s="26"/>
      <c r="W703" s="26"/>
      <c r="X703" s="26"/>
      <c r="Y703" s="15"/>
      <c r="Z703" s="49"/>
      <c r="AA703" s="15"/>
      <c r="AB703" s="15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49"/>
      <c r="AP703" s="15"/>
      <c r="AQ703" s="15"/>
      <c r="AR703" s="209"/>
      <c r="AS703" s="210"/>
      <c r="AT703" s="210"/>
      <c r="AU703" s="210"/>
      <c r="AV703" s="210"/>
      <c r="AW703" s="210"/>
      <c r="AX703" s="210"/>
      <c r="AY703" s="49"/>
      <c r="AZ703" s="15"/>
      <c r="BA703" s="15"/>
      <c r="BB703" s="15"/>
      <c r="BC703" s="15"/>
      <c r="BD703" s="42"/>
      <c r="BE703" s="17"/>
      <c r="BF703" s="17"/>
      <c r="BG703" s="15"/>
      <c r="BH703" s="15"/>
    </row>
    <row r="704" ht="12.75" customHeight="1">
      <c r="A704" s="15"/>
      <c r="B704" s="13"/>
      <c r="C704" s="15"/>
      <c r="D704" s="15"/>
      <c r="E704" s="17"/>
      <c r="F704" s="17"/>
      <c r="G704" s="15"/>
      <c r="H704" s="15"/>
      <c r="I704" s="15"/>
      <c r="J704" s="49"/>
      <c r="K704" s="15"/>
      <c r="L704" s="21"/>
      <c r="M704" s="17"/>
      <c r="N704" s="17"/>
      <c r="O704" s="15"/>
      <c r="P704" s="15"/>
      <c r="Q704" s="15"/>
      <c r="R704" s="17"/>
      <c r="S704" s="26"/>
      <c r="T704" s="26"/>
      <c r="U704" s="26"/>
      <c r="V704" s="26"/>
      <c r="W704" s="26"/>
      <c r="X704" s="26"/>
      <c r="Y704" s="15"/>
      <c r="Z704" s="49"/>
      <c r="AA704" s="15"/>
      <c r="AB704" s="15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49"/>
      <c r="AP704" s="15"/>
      <c r="AQ704" s="15"/>
      <c r="AR704" s="209"/>
      <c r="AS704" s="210"/>
      <c r="AT704" s="210"/>
      <c r="AU704" s="210"/>
      <c r="AV704" s="210"/>
      <c r="AW704" s="210"/>
      <c r="AX704" s="210"/>
      <c r="AY704" s="49"/>
      <c r="AZ704" s="15"/>
      <c r="BA704" s="15"/>
      <c r="BB704" s="15"/>
      <c r="BC704" s="15"/>
      <c r="BD704" s="42"/>
      <c r="BE704" s="17"/>
      <c r="BF704" s="17"/>
      <c r="BG704" s="15"/>
      <c r="BH704" s="15"/>
    </row>
    <row r="705" ht="12.75" customHeight="1">
      <c r="A705" s="15"/>
      <c r="B705" s="13"/>
      <c r="C705" s="15"/>
      <c r="D705" s="15"/>
      <c r="E705" s="17"/>
      <c r="F705" s="17"/>
      <c r="G705" s="15"/>
      <c r="H705" s="15"/>
      <c r="I705" s="15"/>
      <c r="J705" s="49"/>
      <c r="K705" s="15"/>
      <c r="L705" s="21"/>
      <c r="M705" s="17"/>
      <c r="N705" s="17"/>
      <c r="O705" s="15"/>
      <c r="P705" s="15"/>
      <c r="Q705" s="15"/>
      <c r="R705" s="17"/>
      <c r="S705" s="26"/>
      <c r="T705" s="26"/>
      <c r="U705" s="26"/>
      <c r="V705" s="26"/>
      <c r="W705" s="26"/>
      <c r="X705" s="26"/>
      <c r="Y705" s="15"/>
      <c r="Z705" s="49"/>
      <c r="AA705" s="15"/>
      <c r="AB705" s="15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49"/>
      <c r="AP705" s="15"/>
      <c r="AQ705" s="15"/>
      <c r="AR705" s="209"/>
      <c r="AS705" s="210"/>
      <c r="AT705" s="210"/>
      <c r="AU705" s="210"/>
      <c r="AV705" s="210"/>
      <c r="AW705" s="210"/>
      <c r="AX705" s="210"/>
      <c r="AY705" s="49"/>
      <c r="AZ705" s="15"/>
      <c r="BA705" s="15"/>
      <c r="BB705" s="15"/>
      <c r="BC705" s="15"/>
      <c r="BD705" s="42"/>
      <c r="BE705" s="17"/>
      <c r="BF705" s="17"/>
      <c r="BG705" s="15"/>
      <c r="BH705" s="15"/>
    </row>
    <row r="706" ht="12.75" customHeight="1">
      <c r="A706" s="15"/>
      <c r="B706" s="13"/>
      <c r="C706" s="15"/>
      <c r="D706" s="15"/>
      <c r="E706" s="17"/>
      <c r="F706" s="17"/>
      <c r="G706" s="15"/>
      <c r="H706" s="15"/>
      <c r="I706" s="15"/>
      <c r="J706" s="49"/>
      <c r="K706" s="15"/>
      <c r="L706" s="21"/>
      <c r="M706" s="17"/>
      <c r="N706" s="17"/>
      <c r="O706" s="15"/>
      <c r="P706" s="15"/>
      <c r="Q706" s="15"/>
      <c r="R706" s="17"/>
      <c r="S706" s="26"/>
      <c r="T706" s="26"/>
      <c r="U706" s="26"/>
      <c r="V706" s="26"/>
      <c r="W706" s="26"/>
      <c r="X706" s="26"/>
      <c r="Y706" s="15"/>
      <c r="Z706" s="49"/>
      <c r="AA706" s="15"/>
      <c r="AB706" s="15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49"/>
      <c r="AP706" s="15"/>
      <c r="AQ706" s="15"/>
      <c r="AR706" s="209"/>
      <c r="AS706" s="210"/>
      <c r="AT706" s="210"/>
      <c r="AU706" s="210"/>
      <c r="AV706" s="210"/>
      <c r="AW706" s="210"/>
      <c r="AX706" s="210"/>
      <c r="AY706" s="49"/>
      <c r="AZ706" s="15"/>
      <c r="BA706" s="15"/>
      <c r="BB706" s="15"/>
      <c r="BC706" s="15"/>
      <c r="BD706" s="42"/>
      <c r="BE706" s="17"/>
      <c r="BF706" s="17"/>
      <c r="BG706" s="15"/>
      <c r="BH706" s="15"/>
    </row>
    <row r="707" ht="12.75" customHeight="1">
      <c r="A707" s="15"/>
      <c r="B707" s="13"/>
      <c r="C707" s="15"/>
      <c r="D707" s="15"/>
      <c r="E707" s="17"/>
      <c r="F707" s="17"/>
      <c r="G707" s="15"/>
      <c r="H707" s="15"/>
      <c r="I707" s="15"/>
      <c r="J707" s="49"/>
      <c r="K707" s="15"/>
      <c r="L707" s="21"/>
      <c r="M707" s="17"/>
      <c r="N707" s="17"/>
      <c r="O707" s="15"/>
      <c r="P707" s="15"/>
      <c r="Q707" s="15"/>
      <c r="R707" s="17"/>
      <c r="S707" s="26"/>
      <c r="T707" s="26"/>
      <c r="U707" s="26"/>
      <c r="V707" s="26"/>
      <c r="W707" s="26"/>
      <c r="X707" s="26"/>
      <c r="Y707" s="15"/>
      <c r="Z707" s="49"/>
      <c r="AA707" s="15"/>
      <c r="AB707" s="15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49"/>
      <c r="AP707" s="15"/>
      <c r="AQ707" s="15"/>
      <c r="AR707" s="209"/>
      <c r="AS707" s="210"/>
      <c r="AT707" s="210"/>
      <c r="AU707" s="210"/>
      <c r="AV707" s="210"/>
      <c r="AW707" s="210"/>
      <c r="AX707" s="210"/>
      <c r="AY707" s="49"/>
      <c r="AZ707" s="15"/>
      <c r="BA707" s="15"/>
      <c r="BB707" s="15"/>
      <c r="BC707" s="15"/>
      <c r="BD707" s="42"/>
      <c r="BE707" s="17"/>
      <c r="BF707" s="17"/>
      <c r="BG707" s="15"/>
      <c r="BH707" s="15"/>
    </row>
    <row r="708" ht="12.75" customHeight="1">
      <c r="A708" s="15"/>
      <c r="B708" s="13"/>
      <c r="C708" s="15"/>
      <c r="D708" s="15"/>
      <c r="E708" s="17"/>
      <c r="F708" s="17"/>
      <c r="G708" s="15"/>
      <c r="H708" s="15"/>
      <c r="I708" s="15"/>
      <c r="J708" s="49"/>
      <c r="K708" s="15"/>
      <c r="L708" s="21"/>
      <c r="M708" s="17"/>
      <c r="N708" s="17"/>
      <c r="O708" s="15"/>
      <c r="P708" s="15"/>
      <c r="Q708" s="15"/>
      <c r="R708" s="17"/>
      <c r="S708" s="26"/>
      <c r="T708" s="26"/>
      <c r="U708" s="26"/>
      <c r="V708" s="26"/>
      <c r="W708" s="26"/>
      <c r="X708" s="26"/>
      <c r="Y708" s="15"/>
      <c r="Z708" s="49"/>
      <c r="AA708" s="15"/>
      <c r="AB708" s="15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49"/>
      <c r="AP708" s="15"/>
      <c r="AQ708" s="15"/>
      <c r="AR708" s="209"/>
      <c r="AS708" s="210"/>
      <c r="AT708" s="210"/>
      <c r="AU708" s="210"/>
      <c r="AV708" s="210"/>
      <c r="AW708" s="210"/>
      <c r="AX708" s="210"/>
      <c r="AY708" s="49"/>
      <c r="AZ708" s="15"/>
      <c r="BA708" s="15"/>
      <c r="BB708" s="15"/>
      <c r="BC708" s="15"/>
      <c r="BD708" s="42"/>
      <c r="BE708" s="17"/>
      <c r="BF708" s="17"/>
      <c r="BG708" s="15"/>
      <c r="BH708" s="15"/>
    </row>
    <row r="709" ht="12.75" customHeight="1">
      <c r="A709" s="15"/>
      <c r="B709" s="13"/>
      <c r="C709" s="15"/>
      <c r="D709" s="15"/>
      <c r="E709" s="17"/>
      <c r="F709" s="17"/>
      <c r="G709" s="15"/>
      <c r="H709" s="15"/>
      <c r="I709" s="15"/>
      <c r="J709" s="49"/>
      <c r="K709" s="15"/>
      <c r="L709" s="21"/>
      <c r="M709" s="17"/>
      <c r="N709" s="17"/>
      <c r="O709" s="15"/>
      <c r="P709" s="15"/>
      <c r="Q709" s="15"/>
      <c r="R709" s="17"/>
      <c r="S709" s="26"/>
      <c r="T709" s="26"/>
      <c r="U709" s="26"/>
      <c r="V709" s="26"/>
      <c r="W709" s="26"/>
      <c r="X709" s="26"/>
      <c r="Y709" s="15"/>
      <c r="Z709" s="49"/>
      <c r="AA709" s="15"/>
      <c r="AB709" s="15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49"/>
      <c r="AP709" s="15"/>
      <c r="AQ709" s="15"/>
      <c r="AR709" s="209"/>
      <c r="AS709" s="210"/>
      <c r="AT709" s="210"/>
      <c r="AU709" s="210"/>
      <c r="AV709" s="210"/>
      <c r="AW709" s="210"/>
      <c r="AX709" s="210"/>
      <c r="AY709" s="49"/>
      <c r="AZ709" s="15"/>
      <c r="BA709" s="15"/>
      <c r="BB709" s="15"/>
      <c r="BC709" s="15"/>
      <c r="BD709" s="42"/>
      <c r="BE709" s="17"/>
      <c r="BF709" s="17"/>
      <c r="BG709" s="15"/>
      <c r="BH709" s="15"/>
    </row>
    <row r="710" ht="12.75" customHeight="1">
      <c r="A710" s="15"/>
      <c r="B710" s="13"/>
      <c r="C710" s="15"/>
      <c r="D710" s="15"/>
      <c r="E710" s="17"/>
      <c r="F710" s="17"/>
      <c r="G710" s="15"/>
      <c r="H710" s="15"/>
      <c r="I710" s="15"/>
      <c r="J710" s="49"/>
      <c r="K710" s="15"/>
      <c r="L710" s="21"/>
      <c r="M710" s="17"/>
      <c r="N710" s="17"/>
      <c r="O710" s="15"/>
      <c r="P710" s="15"/>
      <c r="Q710" s="15"/>
      <c r="R710" s="17"/>
      <c r="S710" s="26"/>
      <c r="T710" s="26"/>
      <c r="U710" s="26"/>
      <c r="V710" s="26"/>
      <c r="W710" s="26"/>
      <c r="X710" s="26"/>
      <c r="Y710" s="15"/>
      <c r="Z710" s="49"/>
      <c r="AA710" s="15"/>
      <c r="AB710" s="15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49"/>
      <c r="AP710" s="15"/>
      <c r="AQ710" s="15"/>
      <c r="AR710" s="209"/>
      <c r="AS710" s="210"/>
      <c r="AT710" s="210"/>
      <c r="AU710" s="210"/>
      <c r="AV710" s="210"/>
      <c r="AW710" s="210"/>
      <c r="AX710" s="210"/>
      <c r="AY710" s="49"/>
      <c r="AZ710" s="15"/>
      <c r="BA710" s="15"/>
      <c r="BB710" s="15"/>
      <c r="BC710" s="15"/>
      <c r="BD710" s="42"/>
      <c r="BE710" s="17"/>
      <c r="BF710" s="17"/>
      <c r="BG710" s="15"/>
      <c r="BH710" s="15"/>
    </row>
    <row r="711" ht="12.75" customHeight="1">
      <c r="A711" s="15"/>
      <c r="B711" s="13"/>
      <c r="C711" s="15"/>
      <c r="D711" s="15"/>
      <c r="E711" s="17"/>
      <c r="F711" s="17"/>
      <c r="G711" s="15"/>
      <c r="H711" s="15"/>
      <c r="I711" s="15"/>
      <c r="J711" s="49"/>
      <c r="K711" s="15"/>
      <c r="L711" s="21"/>
      <c r="M711" s="17"/>
      <c r="N711" s="17"/>
      <c r="O711" s="15"/>
      <c r="P711" s="15"/>
      <c r="Q711" s="15"/>
      <c r="R711" s="17"/>
      <c r="S711" s="26"/>
      <c r="T711" s="26"/>
      <c r="U711" s="26"/>
      <c r="V711" s="26"/>
      <c r="W711" s="26"/>
      <c r="X711" s="26"/>
      <c r="Y711" s="15"/>
      <c r="Z711" s="49"/>
      <c r="AA711" s="15"/>
      <c r="AB711" s="15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49"/>
      <c r="AP711" s="15"/>
      <c r="AQ711" s="15"/>
      <c r="AR711" s="209"/>
      <c r="AS711" s="210"/>
      <c r="AT711" s="210"/>
      <c r="AU711" s="210"/>
      <c r="AV711" s="210"/>
      <c r="AW711" s="210"/>
      <c r="AX711" s="210"/>
      <c r="AY711" s="49"/>
      <c r="AZ711" s="15"/>
      <c r="BA711" s="15"/>
      <c r="BB711" s="15"/>
      <c r="BC711" s="15"/>
      <c r="BD711" s="42"/>
      <c r="BE711" s="17"/>
      <c r="BF711" s="17"/>
      <c r="BG711" s="15"/>
      <c r="BH711" s="15"/>
    </row>
    <row r="712" ht="12.75" customHeight="1">
      <c r="A712" s="15"/>
      <c r="B712" s="13"/>
      <c r="C712" s="15"/>
      <c r="D712" s="15"/>
      <c r="E712" s="17"/>
      <c r="F712" s="17"/>
      <c r="G712" s="15"/>
      <c r="H712" s="15"/>
      <c r="I712" s="15"/>
      <c r="J712" s="49"/>
      <c r="K712" s="15"/>
      <c r="L712" s="21"/>
      <c r="M712" s="17"/>
      <c r="N712" s="17"/>
      <c r="O712" s="15"/>
      <c r="P712" s="15"/>
      <c r="Q712" s="15"/>
      <c r="R712" s="17"/>
      <c r="S712" s="26"/>
      <c r="T712" s="26"/>
      <c r="U712" s="26"/>
      <c r="V712" s="26"/>
      <c r="W712" s="26"/>
      <c r="X712" s="26"/>
      <c r="Y712" s="15"/>
      <c r="Z712" s="49"/>
      <c r="AA712" s="15"/>
      <c r="AB712" s="15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49"/>
      <c r="AP712" s="15"/>
      <c r="AQ712" s="15"/>
      <c r="AR712" s="209"/>
      <c r="AS712" s="210"/>
      <c r="AT712" s="210"/>
      <c r="AU712" s="210"/>
      <c r="AV712" s="210"/>
      <c r="AW712" s="210"/>
      <c r="AX712" s="210"/>
      <c r="AY712" s="49"/>
      <c r="AZ712" s="15"/>
      <c r="BA712" s="15"/>
      <c r="BB712" s="15"/>
      <c r="BC712" s="15"/>
      <c r="BD712" s="42"/>
      <c r="BE712" s="17"/>
      <c r="BF712" s="17"/>
      <c r="BG712" s="15"/>
      <c r="BH712" s="15"/>
    </row>
    <row r="713" ht="12.75" customHeight="1">
      <c r="A713" s="15"/>
      <c r="B713" s="13"/>
      <c r="C713" s="15"/>
      <c r="D713" s="15"/>
      <c r="E713" s="17"/>
      <c r="F713" s="17"/>
      <c r="G713" s="15"/>
      <c r="H713" s="15"/>
      <c r="I713" s="15"/>
      <c r="J713" s="49"/>
      <c r="K713" s="15"/>
      <c r="L713" s="21"/>
      <c r="M713" s="17"/>
      <c r="N713" s="17"/>
      <c r="O713" s="15"/>
      <c r="P713" s="15"/>
      <c r="Q713" s="15"/>
      <c r="R713" s="17"/>
      <c r="S713" s="26"/>
      <c r="T713" s="26"/>
      <c r="U713" s="26"/>
      <c r="V713" s="26"/>
      <c r="W713" s="26"/>
      <c r="X713" s="26"/>
      <c r="Y713" s="15"/>
      <c r="Z713" s="49"/>
      <c r="AA713" s="15"/>
      <c r="AB713" s="15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49"/>
      <c r="AP713" s="15"/>
      <c r="AQ713" s="15"/>
      <c r="AR713" s="209"/>
      <c r="AS713" s="210"/>
      <c r="AT713" s="210"/>
      <c r="AU713" s="210"/>
      <c r="AV713" s="210"/>
      <c r="AW713" s="210"/>
      <c r="AX713" s="210"/>
      <c r="AY713" s="49"/>
      <c r="AZ713" s="15"/>
      <c r="BA713" s="15"/>
      <c r="BB713" s="15"/>
      <c r="BC713" s="15"/>
      <c r="BD713" s="42"/>
      <c r="BE713" s="17"/>
      <c r="BF713" s="17"/>
      <c r="BG713" s="15"/>
      <c r="BH713" s="15"/>
    </row>
    <row r="714" ht="12.75" customHeight="1">
      <c r="A714" s="15"/>
      <c r="B714" s="13"/>
      <c r="C714" s="15"/>
      <c r="D714" s="15"/>
      <c r="E714" s="17"/>
      <c r="F714" s="17"/>
      <c r="G714" s="15"/>
      <c r="H714" s="15"/>
      <c r="I714" s="15"/>
      <c r="J714" s="49"/>
      <c r="K714" s="15"/>
      <c r="L714" s="21"/>
      <c r="M714" s="17"/>
      <c r="N714" s="17"/>
      <c r="O714" s="15"/>
      <c r="P714" s="15"/>
      <c r="Q714" s="15"/>
      <c r="R714" s="17"/>
      <c r="S714" s="26"/>
      <c r="T714" s="26"/>
      <c r="U714" s="26"/>
      <c r="V714" s="26"/>
      <c r="W714" s="26"/>
      <c r="X714" s="26"/>
      <c r="Y714" s="15"/>
      <c r="Z714" s="49"/>
      <c r="AA714" s="15"/>
      <c r="AB714" s="15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49"/>
      <c r="AP714" s="15"/>
      <c r="AQ714" s="15"/>
      <c r="AR714" s="209"/>
      <c r="AS714" s="210"/>
      <c r="AT714" s="210"/>
      <c r="AU714" s="210"/>
      <c r="AV714" s="210"/>
      <c r="AW714" s="210"/>
      <c r="AX714" s="210"/>
      <c r="AY714" s="49"/>
      <c r="AZ714" s="15"/>
      <c r="BA714" s="15"/>
      <c r="BB714" s="15"/>
      <c r="BC714" s="15"/>
      <c r="BD714" s="42"/>
      <c r="BE714" s="17"/>
      <c r="BF714" s="17"/>
      <c r="BG714" s="15"/>
      <c r="BH714" s="15"/>
    </row>
    <row r="715" ht="12.75" customHeight="1">
      <c r="A715" s="15"/>
      <c r="B715" s="13"/>
      <c r="C715" s="15"/>
      <c r="D715" s="15"/>
      <c r="E715" s="17"/>
      <c r="F715" s="17"/>
      <c r="G715" s="15"/>
      <c r="H715" s="15"/>
      <c r="I715" s="15"/>
      <c r="J715" s="49"/>
      <c r="K715" s="15"/>
      <c r="L715" s="21"/>
      <c r="M715" s="17"/>
      <c r="N715" s="17"/>
      <c r="O715" s="15"/>
      <c r="P715" s="15"/>
      <c r="Q715" s="15"/>
      <c r="R715" s="17"/>
      <c r="S715" s="26"/>
      <c r="T715" s="26"/>
      <c r="U715" s="26"/>
      <c r="V715" s="26"/>
      <c r="W715" s="26"/>
      <c r="X715" s="26"/>
      <c r="Y715" s="15"/>
      <c r="Z715" s="49"/>
      <c r="AA715" s="15"/>
      <c r="AB715" s="15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49"/>
      <c r="AP715" s="15"/>
      <c r="AQ715" s="15"/>
      <c r="AR715" s="209"/>
      <c r="AS715" s="210"/>
      <c r="AT715" s="210"/>
      <c r="AU715" s="210"/>
      <c r="AV715" s="210"/>
      <c r="AW715" s="210"/>
      <c r="AX715" s="210"/>
      <c r="AY715" s="49"/>
      <c r="AZ715" s="15"/>
      <c r="BA715" s="15"/>
      <c r="BB715" s="15"/>
      <c r="BC715" s="15"/>
      <c r="BD715" s="42"/>
      <c r="BE715" s="17"/>
      <c r="BF715" s="17"/>
      <c r="BG715" s="15"/>
      <c r="BH715" s="15"/>
    </row>
    <row r="716" ht="12.75" customHeight="1">
      <c r="A716" s="15"/>
      <c r="B716" s="13"/>
      <c r="C716" s="15"/>
      <c r="D716" s="15"/>
      <c r="E716" s="17"/>
      <c r="F716" s="17"/>
      <c r="G716" s="15"/>
      <c r="H716" s="15"/>
      <c r="I716" s="15"/>
      <c r="J716" s="49"/>
      <c r="K716" s="15"/>
      <c r="L716" s="21"/>
      <c r="M716" s="17"/>
      <c r="N716" s="17"/>
      <c r="O716" s="15"/>
      <c r="P716" s="15"/>
      <c r="Q716" s="15"/>
      <c r="R716" s="17"/>
      <c r="S716" s="26"/>
      <c r="T716" s="26"/>
      <c r="U716" s="26"/>
      <c r="V716" s="26"/>
      <c r="W716" s="26"/>
      <c r="X716" s="26"/>
      <c r="Y716" s="15"/>
      <c r="Z716" s="49"/>
      <c r="AA716" s="15"/>
      <c r="AB716" s="15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49"/>
      <c r="AP716" s="15"/>
      <c r="AQ716" s="15"/>
      <c r="AR716" s="209"/>
      <c r="AS716" s="210"/>
      <c r="AT716" s="210"/>
      <c r="AU716" s="210"/>
      <c r="AV716" s="210"/>
      <c r="AW716" s="210"/>
      <c r="AX716" s="210"/>
      <c r="AY716" s="49"/>
      <c r="AZ716" s="15"/>
      <c r="BA716" s="15"/>
      <c r="BB716" s="15"/>
      <c r="BC716" s="15"/>
      <c r="BD716" s="42"/>
      <c r="BE716" s="17"/>
      <c r="BF716" s="17"/>
      <c r="BG716" s="15"/>
      <c r="BH716" s="15"/>
    </row>
    <row r="717" ht="12.75" customHeight="1">
      <c r="A717" s="15"/>
      <c r="B717" s="13"/>
      <c r="C717" s="15"/>
      <c r="D717" s="15"/>
      <c r="E717" s="17"/>
      <c r="F717" s="17"/>
      <c r="G717" s="15"/>
      <c r="H717" s="15"/>
      <c r="I717" s="15"/>
      <c r="J717" s="49"/>
      <c r="K717" s="15"/>
      <c r="L717" s="21"/>
      <c r="M717" s="17"/>
      <c r="N717" s="17"/>
      <c r="O717" s="15"/>
      <c r="P717" s="15"/>
      <c r="Q717" s="15"/>
      <c r="R717" s="17"/>
      <c r="S717" s="26"/>
      <c r="T717" s="26"/>
      <c r="U717" s="26"/>
      <c r="V717" s="26"/>
      <c r="W717" s="26"/>
      <c r="X717" s="26"/>
      <c r="Y717" s="15"/>
      <c r="Z717" s="49"/>
      <c r="AA717" s="15"/>
      <c r="AB717" s="15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49"/>
      <c r="AP717" s="15"/>
      <c r="AQ717" s="15"/>
      <c r="AR717" s="209"/>
      <c r="AS717" s="210"/>
      <c r="AT717" s="210"/>
      <c r="AU717" s="210"/>
      <c r="AV717" s="210"/>
      <c r="AW717" s="210"/>
      <c r="AX717" s="210"/>
      <c r="AY717" s="49"/>
      <c r="AZ717" s="15"/>
      <c r="BA717" s="15"/>
      <c r="BB717" s="15"/>
      <c r="BC717" s="15"/>
      <c r="BD717" s="42"/>
      <c r="BE717" s="17"/>
      <c r="BF717" s="17"/>
      <c r="BG717" s="15"/>
      <c r="BH717" s="15"/>
    </row>
    <row r="718" ht="12.75" customHeight="1">
      <c r="A718" s="15"/>
      <c r="B718" s="13"/>
      <c r="C718" s="15"/>
      <c r="D718" s="15"/>
      <c r="E718" s="17"/>
      <c r="F718" s="17"/>
      <c r="G718" s="15"/>
      <c r="H718" s="15"/>
      <c r="I718" s="15"/>
      <c r="J718" s="49"/>
      <c r="K718" s="15"/>
      <c r="L718" s="21"/>
      <c r="M718" s="17"/>
      <c r="N718" s="17"/>
      <c r="O718" s="15"/>
      <c r="P718" s="15"/>
      <c r="Q718" s="15"/>
      <c r="R718" s="17"/>
      <c r="S718" s="26"/>
      <c r="T718" s="26"/>
      <c r="U718" s="26"/>
      <c r="V718" s="26"/>
      <c r="W718" s="26"/>
      <c r="X718" s="26"/>
      <c r="Y718" s="15"/>
      <c r="Z718" s="49"/>
      <c r="AA718" s="15"/>
      <c r="AB718" s="15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49"/>
      <c r="AP718" s="15"/>
      <c r="AQ718" s="15"/>
      <c r="AR718" s="209"/>
      <c r="AS718" s="210"/>
      <c r="AT718" s="210"/>
      <c r="AU718" s="210"/>
      <c r="AV718" s="210"/>
      <c r="AW718" s="210"/>
      <c r="AX718" s="210"/>
      <c r="AY718" s="49"/>
      <c r="AZ718" s="15"/>
      <c r="BA718" s="15"/>
      <c r="BB718" s="15"/>
      <c r="BC718" s="15"/>
      <c r="BD718" s="42"/>
      <c r="BE718" s="17"/>
      <c r="BF718" s="17"/>
      <c r="BG718" s="15"/>
      <c r="BH718" s="15"/>
    </row>
    <row r="719" ht="12.75" customHeight="1">
      <c r="A719" s="15"/>
      <c r="B719" s="13"/>
      <c r="C719" s="15"/>
      <c r="D719" s="15"/>
      <c r="E719" s="17"/>
      <c r="F719" s="17"/>
      <c r="G719" s="15"/>
      <c r="H719" s="15"/>
      <c r="I719" s="15"/>
      <c r="J719" s="49"/>
      <c r="K719" s="15"/>
      <c r="L719" s="21"/>
      <c r="M719" s="17"/>
      <c r="N719" s="17"/>
      <c r="O719" s="15"/>
      <c r="P719" s="15"/>
      <c r="Q719" s="15"/>
      <c r="R719" s="17"/>
      <c r="S719" s="26"/>
      <c r="T719" s="26"/>
      <c r="U719" s="26"/>
      <c r="V719" s="26"/>
      <c r="W719" s="26"/>
      <c r="X719" s="26"/>
      <c r="Y719" s="15"/>
      <c r="Z719" s="49"/>
      <c r="AA719" s="15"/>
      <c r="AB719" s="15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49"/>
      <c r="AP719" s="15"/>
      <c r="AQ719" s="15"/>
      <c r="AR719" s="209"/>
      <c r="AS719" s="210"/>
      <c r="AT719" s="210"/>
      <c r="AU719" s="210"/>
      <c r="AV719" s="210"/>
      <c r="AW719" s="210"/>
      <c r="AX719" s="210"/>
      <c r="AY719" s="49"/>
      <c r="AZ719" s="15"/>
      <c r="BA719" s="15"/>
      <c r="BB719" s="15"/>
      <c r="BC719" s="15"/>
      <c r="BD719" s="42"/>
      <c r="BE719" s="17"/>
      <c r="BF719" s="17"/>
      <c r="BG719" s="15"/>
      <c r="BH719" s="15"/>
    </row>
    <row r="720" ht="12.75" customHeight="1">
      <c r="A720" s="15"/>
      <c r="B720" s="13"/>
      <c r="C720" s="15"/>
      <c r="D720" s="15"/>
      <c r="E720" s="17"/>
      <c r="F720" s="17"/>
      <c r="G720" s="15"/>
      <c r="H720" s="15"/>
      <c r="I720" s="15"/>
      <c r="J720" s="49"/>
      <c r="K720" s="15"/>
      <c r="L720" s="21"/>
      <c r="M720" s="17"/>
      <c r="N720" s="17"/>
      <c r="O720" s="15"/>
      <c r="P720" s="15"/>
      <c r="Q720" s="15"/>
      <c r="R720" s="17"/>
      <c r="S720" s="26"/>
      <c r="T720" s="26"/>
      <c r="U720" s="26"/>
      <c r="V720" s="26"/>
      <c r="W720" s="26"/>
      <c r="X720" s="26"/>
      <c r="Y720" s="15"/>
      <c r="Z720" s="49"/>
      <c r="AA720" s="15"/>
      <c r="AB720" s="15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49"/>
      <c r="AP720" s="15"/>
      <c r="AQ720" s="15"/>
      <c r="AR720" s="209"/>
      <c r="AS720" s="210"/>
      <c r="AT720" s="210"/>
      <c r="AU720" s="210"/>
      <c r="AV720" s="210"/>
      <c r="AW720" s="210"/>
      <c r="AX720" s="210"/>
      <c r="AY720" s="49"/>
      <c r="AZ720" s="15"/>
      <c r="BA720" s="15"/>
      <c r="BB720" s="15"/>
      <c r="BC720" s="15"/>
      <c r="BD720" s="42"/>
      <c r="BE720" s="17"/>
      <c r="BF720" s="17"/>
      <c r="BG720" s="15"/>
      <c r="BH720" s="15"/>
    </row>
    <row r="721" ht="12.75" customHeight="1">
      <c r="A721" s="15"/>
      <c r="B721" s="13"/>
      <c r="C721" s="15"/>
      <c r="D721" s="15"/>
      <c r="E721" s="17"/>
      <c r="F721" s="17"/>
      <c r="G721" s="15"/>
      <c r="H721" s="15"/>
      <c r="I721" s="15"/>
      <c r="J721" s="49"/>
      <c r="K721" s="15"/>
      <c r="L721" s="21"/>
      <c r="M721" s="17"/>
      <c r="N721" s="17"/>
      <c r="O721" s="15"/>
      <c r="P721" s="15"/>
      <c r="Q721" s="15"/>
      <c r="R721" s="17"/>
      <c r="S721" s="26"/>
      <c r="T721" s="26"/>
      <c r="U721" s="26"/>
      <c r="V721" s="26"/>
      <c r="W721" s="26"/>
      <c r="X721" s="26"/>
      <c r="Y721" s="15"/>
      <c r="Z721" s="49"/>
      <c r="AA721" s="15"/>
      <c r="AB721" s="15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49"/>
      <c r="AP721" s="15"/>
      <c r="AQ721" s="15"/>
      <c r="AR721" s="209"/>
      <c r="AS721" s="210"/>
      <c r="AT721" s="210"/>
      <c r="AU721" s="210"/>
      <c r="AV721" s="210"/>
      <c r="AW721" s="210"/>
      <c r="AX721" s="210"/>
      <c r="AY721" s="49"/>
      <c r="AZ721" s="15"/>
      <c r="BA721" s="15"/>
      <c r="BB721" s="15"/>
      <c r="BC721" s="15"/>
      <c r="BD721" s="42"/>
      <c r="BE721" s="17"/>
      <c r="BF721" s="17"/>
      <c r="BG721" s="15"/>
      <c r="BH721" s="15"/>
    </row>
    <row r="722" ht="12.75" customHeight="1">
      <c r="A722" s="15"/>
      <c r="B722" s="13"/>
      <c r="C722" s="15"/>
      <c r="D722" s="15"/>
      <c r="E722" s="17"/>
      <c r="F722" s="17"/>
      <c r="G722" s="15"/>
      <c r="H722" s="15"/>
      <c r="I722" s="15"/>
      <c r="J722" s="49"/>
      <c r="K722" s="15"/>
      <c r="L722" s="21"/>
      <c r="M722" s="17"/>
      <c r="N722" s="17"/>
      <c r="O722" s="15"/>
      <c r="P722" s="15"/>
      <c r="Q722" s="15"/>
      <c r="R722" s="17"/>
      <c r="S722" s="26"/>
      <c r="T722" s="26"/>
      <c r="U722" s="26"/>
      <c r="V722" s="26"/>
      <c r="W722" s="26"/>
      <c r="X722" s="26"/>
      <c r="Y722" s="15"/>
      <c r="Z722" s="49"/>
      <c r="AA722" s="15"/>
      <c r="AB722" s="15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49"/>
      <c r="AP722" s="15"/>
      <c r="AQ722" s="15"/>
      <c r="AR722" s="209"/>
      <c r="AS722" s="210"/>
      <c r="AT722" s="210"/>
      <c r="AU722" s="210"/>
      <c r="AV722" s="210"/>
      <c r="AW722" s="210"/>
      <c r="AX722" s="210"/>
      <c r="AY722" s="49"/>
      <c r="AZ722" s="15"/>
      <c r="BA722" s="15"/>
      <c r="BB722" s="15"/>
      <c r="BC722" s="15"/>
      <c r="BD722" s="42"/>
      <c r="BE722" s="17"/>
      <c r="BF722" s="17"/>
      <c r="BG722" s="15"/>
      <c r="BH722" s="15"/>
    </row>
    <row r="723" ht="12.75" customHeight="1">
      <c r="A723" s="15"/>
      <c r="B723" s="13"/>
      <c r="C723" s="15"/>
      <c r="D723" s="15"/>
      <c r="E723" s="17"/>
      <c r="F723" s="17"/>
      <c r="G723" s="15"/>
      <c r="H723" s="15"/>
      <c r="I723" s="15"/>
      <c r="J723" s="49"/>
      <c r="K723" s="15"/>
      <c r="L723" s="21"/>
      <c r="M723" s="17"/>
      <c r="N723" s="17"/>
      <c r="O723" s="15"/>
      <c r="P723" s="15"/>
      <c r="Q723" s="15"/>
      <c r="R723" s="17"/>
      <c r="S723" s="26"/>
      <c r="T723" s="26"/>
      <c r="U723" s="26"/>
      <c r="V723" s="26"/>
      <c r="W723" s="26"/>
      <c r="X723" s="26"/>
      <c r="Y723" s="15"/>
      <c r="Z723" s="49"/>
      <c r="AA723" s="15"/>
      <c r="AB723" s="15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49"/>
      <c r="AP723" s="15"/>
      <c r="AQ723" s="15"/>
      <c r="AR723" s="209"/>
      <c r="AS723" s="210"/>
      <c r="AT723" s="210"/>
      <c r="AU723" s="210"/>
      <c r="AV723" s="210"/>
      <c r="AW723" s="210"/>
      <c r="AX723" s="210"/>
      <c r="AY723" s="49"/>
      <c r="AZ723" s="15"/>
      <c r="BA723" s="15"/>
      <c r="BB723" s="15"/>
      <c r="BC723" s="15"/>
      <c r="BD723" s="42"/>
      <c r="BE723" s="17"/>
      <c r="BF723" s="17"/>
      <c r="BG723" s="15"/>
      <c r="BH723" s="15"/>
    </row>
    <row r="724" ht="12.75" customHeight="1">
      <c r="A724" s="15"/>
      <c r="B724" s="13"/>
      <c r="C724" s="15"/>
      <c r="D724" s="15"/>
      <c r="E724" s="17"/>
      <c r="F724" s="17"/>
      <c r="G724" s="15"/>
      <c r="H724" s="15"/>
      <c r="I724" s="15"/>
      <c r="J724" s="49"/>
      <c r="K724" s="15"/>
      <c r="L724" s="21"/>
      <c r="M724" s="17"/>
      <c r="N724" s="17"/>
      <c r="O724" s="15"/>
      <c r="P724" s="15"/>
      <c r="Q724" s="15"/>
      <c r="R724" s="17"/>
      <c r="S724" s="26"/>
      <c r="T724" s="26"/>
      <c r="U724" s="26"/>
      <c r="V724" s="26"/>
      <c r="W724" s="26"/>
      <c r="X724" s="26"/>
      <c r="Y724" s="15"/>
      <c r="Z724" s="49"/>
      <c r="AA724" s="15"/>
      <c r="AB724" s="15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49"/>
      <c r="AP724" s="15"/>
      <c r="AQ724" s="15"/>
      <c r="AR724" s="209"/>
      <c r="AS724" s="210"/>
      <c r="AT724" s="210"/>
      <c r="AU724" s="210"/>
      <c r="AV724" s="210"/>
      <c r="AW724" s="210"/>
      <c r="AX724" s="210"/>
      <c r="AY724" s="49"/>
      <c r="AZ724" s="15"/>
      <c r="BA724" s="15"/>
      <c r="BB724" s="15"/>
      <c r="BC724" s="15"/>
      <c r="BD724" s="42"/>
      <c r="BE724" s="17"/>
      <c r="BF724" s="17"/>
      <c r="BG724" s="15"/>
      <c r="BH724" s="15"/>
    </row>
    <row r="725" ht="12.75" customHeight="1">
      <c r="A725" s="15"/>
      <c r="B725" s="13"/>
      <c r="C725" s="15"/>
      <c r="D725" s="15"/>
      <c r="E725" s="17"/>
      <c r="F725" s="17"/>
      <c r="G725" s="15"/>
      <c r="H725" s="15"/>
      <c r="I725" s="15"/>
      <c r="J725" s="49"/>
      <c r="K725" s="15"/>
      <c r="L725" s="21"/>
      <c r="M725" s="17"/>
      <c r="N725" s="17"/>
      <c r="O725" s="15"/>
      <c r="P725" s="15"/>
      <c r="Q725" s="15"/>
      <c r="R725" s="17"/>
      <c r="S725" s="26"/>
      <c r="T725" s="26"/>
      <c r="U725" s="26"/>
      <c r="V725" s="26"/>
      <c r="W725" s="26"/>
      <c r="X725" s="26"/>
      <c r="Y725" s="15"/>
      <c r="Z725" s="49"/>
      <c r="AA725" s="15"/>
      <c r="AB725" s="15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49"/>
      <c r="AP725" s="15"/>
      <c r="AQ725" s="15"/>
      <c r="AR725" s="209"/>
      <c r="AS725" s="210"/>
      <c r="AT725" s="210"/>
      <c r="AU725" s="210"/>
      <c r="AV725" s="210"/>
      <c r="AW725" s="210"/>
      <c r="AX725" s="210"/>
      <c r="AY725" s="49"/>
      <c r="AZ725" s="15"/>
      <c r="BA725" s="15"/>
      <c r="BB725" s="15"/>
      <c r="BC725" s="15"/>
      <c r="BD725" s="42"/>
      <c r="BE725" s="17"/>
      <c r="BF725" s="17"/>
      <c r="BG725" s="15"/>
      <c r="BH725" s="15"/>
    </row>
    <row r="726" ht="12.75" customHeight="1">
      <c r="A726" s="15"/>
      <c r="B726" s="13"/>
      <c r="C726" s="15"/>
      <c r="D726" s="15"/>
      <c r="E726" s="17"/>
      <c r="F726" s="17"/>
      <c r="G726" s="15"/>
      <c r="H726" s="15"/>
      <c r="I726" s="15"/>
      <c r="J726" s="49"/>
      <c r="K726" s="15"/>
      <c r="L726" s="21"/>
      <c r="M726" s="17"/>
      <c r="N726" s="17"/>
      <c r="O726" s="15"/>
      <c r="P726" s="15"/>
      <c r="Q726" s="15"/>
      <c r="R726" s="17"/>
      <c r="S726" s="26"/>
      <c r="T726" s="26"/>
      <c r="U726" s="26"/>
      <c r="V726" s="26"/>
      <c r="W726" s="26"/>
      <c r="X726" s="26"/>
      <c r="Y726" s="15"/>
      <c r="Z726" s="49"/>
      <c r="AA726" s="15"/>
      <c r="AB726" s="15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49"/>
      <c r="AP726" s="15"/>
      <c r="AQ726" s="15"/>
      <c r="AR726" s="209"/>
      <c r="AS726" s="210"/>
      <c r="AT726" s="210"/>
      <c r="AU726" s="210"/>
      <c r="AV726" s="210"/>
      <c r="AW726" s="210"/>
      <c r="AX726" s="210"/>
      <c r="AY726" s="49"/>
      <c r="AZ726" s="15"/>
      <c r="BA726" s="15"/>
      <c r="BB726" s="15"/>
      <c r="BC726" s="15"/>
      <c r="BD726" s="42"/>
      <c r="BE726" s="17"/>
      <c r="BF726" s="17"/>
      <c r="BG726" s="15"/>
      <c r="BH726" s="15"/>
    </row>
    <row r="727" ht="12.75" customHeight="1">
      <c r="A727" s="15"/>
      <c r="B727" s="13"/>
      <c r="C727" s="15"/>
      <c r="D727" s="15"/>
      <c r="E727" s="17"/>
      <c r="F727" s="17"/>
      <c r="G727" s="15"/>
      <c r="H727" s="15"/>
      <c r="I727" s="15"/>
      <c r="J727" s="49"/>
      <c r="K727" s="15"/>
      <c r="L727" s="21"/>
      <c r="M727" s="17"/>
      <c r="N727" s="17"/>
      <c r="O727" s="15"/>
      <c r="P727" s="15"/>
      <c r="Q727" s="15"/>
      <c r="R727" s="17"/>
      <c r="S727" s="26"/>
      <c r="T727" s="26"/>
      <c r="U727" s="26"/>
      <c r="V727" s="26"/>
      <c r="W727" s="26"/>
      <c r="X727" s="26"/>
      <c r="Y727" s="15"/>
      <c r="Z727" s="49"/>
      <c r="AA727" s="15"/>
      <c r="AB727" s="15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49"/>
      <c r="AP727" s="15"/>
      <c r="AQ727" s="15"/>
      <c r="AR727" s="209"/>
      <c r="AS727" s="210"/>
      <c r="AT727" s="210"/>
      <c r="AU727" s="210"/>
      <c r="AV727" s="210"/>
      <c r="AW727" s="210"/>
      <c r="AX727" s="210"/>
      <c r="AY727" s="49"/>
      <c r="AZ727" s="15"/>
      <c r="BA727" s="15"/>
      <c r="BB727" s="15"/>
      <c r="BC727" s="15"/>
      <c r="BD727" s="42"/>
      <c r="BE727" s="17"/>
      <c r="BF727" s="17"/>
      <c r="BG727" s="15"/>
      <c r="BH727" s="15"/>
    </row>
    <row r="728" ht="12.75" customHeight="1">
      <c r="A728" s="15"/>
      <c r="B728" s="13"/>
      <c r="C728" s="15"/>
      <c r="D728" s="15"/>
      <c r="E728" s="17"/>
      <c r="F728" s="17"/>
      <c r="G728" s="15"/>
      <c r="H728" s="15"/>
      <c r="I728" s="15"/>
      <c r="J728" s="49"/>
      <c r="K728" s="15"/>
      <c r="L728" s="21"/>
      <c r="M728" s="17"/>
      <c r="N728" s="17"/>
      <c r="O728" s="15"/>
      <c r="P728" s="15"/>
      <c r="Q728" s="15"/>
      <c r="R728" s="17"/>
      <c r="S728" s="26"/>
      <c r="T728" s="26"/>
      <c r="U728" s="26"/>
      <c r="V728" s="26"/>
      <c r="W728" s="26"/>
      <c r="X728" s="26"/>
      <c r="Y728" s="15"/>
      <c r="Z728" s="49"/>
      <c r="AA728" s="15"/>
      <c r="AB728" s="15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49"/>
      <c r="AP728" s="15"/>
      <c r="AQ728" s="15"/>
      <c r="AR728" s="209"/>
      <c r="AS728" s="210"/>
      <c r="AT728" s="210"/>
      <c r="AU728" s="210"/>
      <c r="AV728" s="210"/>
      <c r="AW728" s="210"/>
      <c r="AX728" s="210"/>
      <c r="AY728" s="49"/>
      <c r="AZ728" s="15"/>
      <c r="BA728" s="15"/>
      <c r="BB728" s="15"/>
      <c r="BC728" s="15"/>
      <c r="BD728" s="42"/>
      <c r="BE728" s="17"/>
      <c r="BF728" s="17"/>
      <c r="BG728" s="15"/>
      <c r="BH728" s="15"/>
    </row>
    <row r="729" ht="12.75" customHeight="1">
      <c r="A729" s="15"/>
      <c r="B729" s="13"/>
      <c r="C729" s="15"/>
      <c r="D729" s="15"/>
      <c r="E729" s="17"/>
      <c r="F729" s="17"/>
      <c r="G729" s="15"/>
      <c r="H729" s="15"/>
      <c r="I729" s="15"/>
      <c r="J729" s="49"/>
      <c r="K729" s="15"/>
      <c r="L729" s="21"/>
      <c r="M729" s="17"/>
      <c r="N729" s="17"/>
      <c r="O729" s="15"/>
      <c r="P729" s="15"/>
      <c r="Q729" s="15"/>
      <c r="R729" s="17"/>
      <c r="S729" s="26"/>
      <c r="T729" s="26"/>
      <c r="U729" s="26"/>
      <c r="V729" s="26"/>
      <c r="W729" s="26"/>
      <c r="X729" s="26"/>
      <c r="Y729" s="15"/>
      <c r="Z729" s="49"/>
      <c r="AA729" s="15"/>
      <c r="AB729" s="15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49"/>
      <c r="AP729" s="15"/>
      <c r="AQ729" s="15"/>
      <c r="AR729" s="209"/>
      <c r="AS729" s="210"/>
      <c r="AT729" s="210"/>
      <c r="AU729" s="210"/>
      <c r="AV729" s="210"/>
      <c r="AW729" s="210"/>
      <c r="AX729" s="210"/>
      <c r="AY729" s="49"/>
      <c r="AZ729" s="15"/>
      <c r="BA729" s="15"/>
      <c r="BB729" s="15"/>
      <c r="BC729" s="15"/>
      <c r="BD729" s="42"/>
      <c r="BE729" s="17"/>
      <c r="BF729" s="17"/>
      <c r="BG729" s="15"/>
      <c r="BH729" s="15"/>
    </row>
    <row r="730" ht="12.75" customHeight="1">
      <c r="A730" s="15"/>
      <c r="B730" s="13"/>
      <c r="C730" s="15"/>
      <c r="D730" s="15"/>
      <c r="E730" s="17"/>
      <c r="F730" s="17"/>
      <c r="G730" s="15"/>
      <c r="H730" s="15"/>
      <c r="I730" s="15"/>
      <c r="J730" s="49"/>
      <c r="K730" s="15"/>
      <c r="L730" s="21"/>
      <c r="M730" s="17"/>
      <c r="N730" s="17"/>
      <c r="O730" s="15"/>
      <c r="P730" s="15"/>
      <c r="Q730" s="15"/>
      <c r="R730" s="17"/>
      <c r="S730" s="26"/>
      <c r="T730" s="26"/>
      <c r="U730" s="26"/>
      <c r="V730" s="26"/>
      <c r="W730" s="26"/>
      <c r="X730" s="26"/>
      <c r="Y730" s="15"/>
      <c r="Z730" s="49"/>
      <c r="AA730" s="15"/>
      <c r="AB730" s="15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49"/>
      <c r="AP730" s="15"/>
      <c r="AQ730" s="15"/>
      <c r="AR730" s="209"/>
      <c r="AS730" s="210"/>
      <c r="AT730" s="210"/>
      <c r="AU730" s="210"/>
      <c r="AV730" s="210"/>
      <c r="AW730" s="210"/>
      <c r="AX730" s="210"/>
      <c r="AY730" s="49"/>
      <c r="AZ730" s="15"/>
      <c r="BA730" s="15"/>
      <c r="BB730" s="15"/>
      <c r="BC730" s="15"/>
      <c r="BD730" s="42"/>
      <c r="BE730" s="17"/>
      <c r="BF730" s="17"/>
      <c r="BG730" s="15"/>
      <c r="BH730" s="15"/>
    </row>
    <row r="731" ht="12.75" customHeight="1">
      <c r="A731" s="15"/>
      <c r="B731" s="13"/>
      <c r="C731" s="15"/>
      <c r="D731" s="15"/>
      <c r="E731" s="17"/>
      <c r="F731" s="17"/>
      <c r="G731" s="15"/>
      <c r="H731" s="15"/>
      <c r="I731" s="15"/>
      <c r="J731" s="49"/>
      <c r="K731" s="15"/>
      <c r="L731" s="21"/>
      <c r="M731" s="17"/>
      <c r="N731" s="17"/>
      <c r="O731" s="15"/>
      <c r="P731" s="15"/>
      <c r="Q731" s="15"/>
      <c r="R731" s="17"/>
      <c r="S731" s="26"/>
      <c r="T731" s="26"/>
      <c r="U731" s="26"/>
      <c r="V731" s="26"/>
      <c r="W731" s="26"/>
      <c r="X731" s="26"/>
      <c r="Y731" s="15"/>
      <c r="Z731" s="49"/>
      <c r="AA731" s="15"/>
      <c r="AB731" s="15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49"/>
      <c r="AP731" s="15"/>
      <c r="AQ731" s="15"/>
      <c r="AR731" s="209"/>
      <c r="AS731" s="210"/>
      <c r="AT731" s="210"/>
      <c r="AU731" s="210"/>
      <c r="AV731" s="210"/>
      <c r="AW731" s="210"/>
      <c r="AX731" s="210"/>
      <c r="AY731" s="49"/>
      <c r="AZ731" s="15"/>
      <c r="BA731" s="15"/>
      <c r="BB731" s="15"/>
      <c r="BC731" s="15"/>
      <c r="BD731" s="42"/>
      <c r="BE731" s="17"/>
      <c r="BF731" s="17"/>
      <c r="BG731" s="15"/>
      <c r="BH731" s="15"/>
    </row>
    <row r="732" ht="12.75" customHeight="1">
      <c r="A732" s="15"/>
      <c r="B732" s="13"/>
      <c r="C732" s="15"/>
      <c r="D732" s="15"/>
      <c r="E732" s="17"/>
      <c r="F732" s="17"/>
      <c r="G732" s="15"/>
      <c r="H732" s="15"/>
      <c r="I732" s="15"/>
      <c r="J732" s="49"/>
      <c r="K732" s="15"/>
      <c r="L732" s="21"/>
      <c r="M732" s="17"/>
      <c r="N732" s="17"/>
      <c r="O732" s="15"/>
      <c r="P732" s="15"/>
      <c r="Q732" s="15"/>
      <c r="R732" s="17"/>
      <c r="S732" s="26"/>
      <c r="T732" s="26"/>
      <c r="U732" s="26"/>
      <c r="V732" s="26"/>
      <c r="W732" s="26"/>
      <c r="X732" s="26"/>
      <c r="Y732" s="15"/>
      <c r="Z732" s="49"/>
      <c r="AA732" s="15"/>
      <c r="AB732" s="15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49"/>
      <c r="AP732" s="15"/>
      <c r="AQ732" s="15"/>
      <c r="AR732" s="209"/>
      <c r="AS732" s="210"/>
      <c r="AT732" s="210"/>
      <c r="AU732" s="210"/>
      <c r="AV732" s="210"/>
      <c r="AW732" s="210"/>
      <c r="AX732" s="210"/>
      <c r="AY732" s="49"/>
      <c r="AZ732" s="15"/>
      <c r="BA732" s="15"/>
      <c r="BB732" s="15"/>
      <c r="BC732" s="15"/>
      <c r="BD732" s="42"/>
      <c r="BE732" s="17"/>
      <c r="BF732" s="17"/>
      <c r="BG732" s="15"/>
      <c r="BH732" s="15"/>
    </row>
    <row r="733" ht="12.75" customHeight="1">
      <c r="A733" s="15"/>
      <c r="B733" s="13"/>
      <c r="C733" s="15"/>
      <c r="D733" s="15"/>
      <c r="E733" s="17"/>
      <c r="F733" s="17"/>
      <c r="G733" s="15"/>
      <c r="H733" s="15"/>
      <c r="I733" s="15"/>
      <c r="J733" s="49"/>
      <c r="K733" s="15"/>
      <c r="L733" s="21"/>
      <c r="M733" s="17"/>
      <c r="N733" s="17"/>
      <c r="O733" s="15"/>
      <c r="P733" s="15"/>
      <c r="Q733" s="15"/>
      <c r="R733" s="17"/>
      <c r="S733" s="26"/>
      <c r="T733" s="26"/>
      <c r="U733" s="26"/>
      <c r="V733" s="26"/>
      <c r="W733" s="26"/>
      <c r="X733" s="26"/>
      <c r="Y733" s="15"/>
      <c r="Z733" s="49"/>
      <c r="AA733" s="15"/>
      <c r="AB733" s="15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49"/>
      <c r="AP733" s="15"/>
      <c r="AQ733" s="15"/>
      <c r="AR733" s="209"/>
      <c r="AS733" s="210"/>
      <c r="AT733" s="210"/>
      <c r="AU733" s="210"/>
      <c r="AV733" s="210"/>
      <c r="AW733" s="210"/>
      <c r="AX733" s="210"/>
      <c r="AY733" s="49"/>
      <c r="AZ733" s="15"/>
      <c r="BA733" s="15"/>
      <c r="BB733" s="15"/>
      <c r="BC733" s="15"/>
      <c r="BD733" s="42"/>
      <c r="BE733" s="17"/>
      <c r="BF733" s="17"/>
      <c r="BG733" s="15"/>
      <c r="BH733" s="15"/>
    </row>
    <row r="734" ht="12.75" customHeight="1">
      <c r="A734" s="15"/>
      <c r="B734" s="13"/>
      <c r="C734" s="15"/>
      <c r="D734" s="15"/>
      <c r="E734" s="17"/>
      <c r="F734" s="17"/>
      <c r="G734" s="15"/>
      <c r="H734" s="15"/>
      <c r="I734" s="15"/>
      <c r="J734" s="49"/>
      <c r="K734" s="15"/>
      <c r="L734" s="21"/>
      <c r="M734" s="17"/>
      <c r="N734" s="17"/>
      <c r="O734" s="15"/>
      <c r="P734" s="15"/>
      <c r="Q734" s="15"/>
      <c r="R734" s="17"/>
      <c r="S734" s="26"/>
      <c r="T734" s="26"/>
      <c r="U734" s="26"/>
      <c r="V734" s="26"/>
      <c r="W734" s="26"/>
      <c r="X734" s="26"/>
      <c r="Y734" s="15"/>
      <c r="Z734" s="49"/>
      <c r="AA734" s="15"/>
      <c r="AB734" s="15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49"/>
      <c r="AP734" s="15"/>
      <c r="AQ734" s="15"/>
      <c r="AR734" s="209"/>
      <c r="AS734" s="210"/>
      <c r="AT734" s="210"/>
      <c r="AU734" s="210"/>
      <c r="AV734" s="210"/>
      <c r="AW734" s="210"/>
      <c r="AX734" s="210"/>
      <c r="AY734" s="49"/>
      <c r="AZ734" s="15"/>
      <c r="BA734" s="15"/>
      <c r="BB734" s="15"/>
      <c r="BC734" s="15"/>
      <c r="BD734" s="42"/>
      <c r="BE734" s="17"/>
      <c r="BF734" s="17"/>
      <c r="BG734" s="15"/>
      <c r="BH734" s="15"/>
    </row>
    <row r="735" ht="12.75" customHeight="1">
      <c r="A735" s="15"/>
      <c r="B735" s="13"/>
      <c r="C735" s="15"/>
      <c r="D735" s="15"/>
      <c r="E735" s="17"/>
      <c r="F735" s="17"/>
      <c r="G735" s="15"/>
      <c r="H735" s="15"/>
      <c r="I735" s="15"/>
      <c r="J735" s="49"/>
      <c r="K735" s="15"/>
      <c r="L735" s="21"/>
      <c r="M735" s="17"/>
      <c r="N735" s="17"/>
      <c r="O735" s="15"/>
      <c r="P735" s="15"/>
      <c r="Q735" s="15"/>
      <c r="R735" s="17"/>
      <c r="S735" s="26"/>
      <c r="T735" s="26"/>
      <c r="U735" s="26"/>
      <c r="V735" s="26"/>
      <c r="W735" s="26"/>
      <c r="X735" s="26"/>
      <c r="Y735" s="15"/>
      <c r="Z735" s="49"/>
      <c r="AA735" s="15"/>
      <c r="AB735" s="15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49"/>
      <c r="AP735" s="15"/>
      <c r="AQ735" s="15"/>
      <c r="AR735" s="209"/>
      <c r="AS735" s="210"/>
      <c r="AT735" s="210"/>
      <c r="AU735" s="210"/>
      <c r="AV735" s="210"/>
      <c r="AW735" s="210"/>
      <c r="AX735" s="210"/>
      <c r="AY735" s="49"/>
      <c r="AZ735" s="15"/>
      <c r="BA735" s="15"/>
      <c r="BB735" s="15"/>
      <c r="BC735" s="15"/>
      <c r="BD735" s="42"/>
      <c r="BE735" s="17"/>
      <c r="BF735" s="17"/>
      <c r="BG735" s="15"/>
      <c r="BH735" s="15"/>
    </row>
    <row r="736" ht="12.75" customHeight="1">
      <c r="A736" s="15"/>
      <c r="B736" s="13"/>
      <c r="C736" s="15"/>
      <c r="D736" s="15"/>
      <c r="E736" s="17"/>
      <c r="F736" s="17"/>
      <c r="G736" s="15"/>
      <c r="H736" s="15"/>
      <c r="I736" s="15"/>
      <c r="J736" s="49"/>
      <c r="K736" s="15"/>
      <c r="L736" s="21"/>
      <c r="M736" s="17"/>
      <c r="N736" s="17"/>
      <c r="O736" s="15"/>
      <c r="P736" s="15"/>
      <c r="Q736" s="15"/>
      <c r="R736" s="17"/>
      <c r="S736" s="26"/>
      <c r="T736" s="26"/>
      <c r="U736" s="26"/>
      <c r="V736" s="26"/>
      <c r="W736" s="26"/>
      <c r="X736" s="26"/>
      <c r="Y736" s="15"/>
      <c r="Z736" s="49"/>
      <c r="AA736" s="15"/>
      <c r="AB736" s="15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49"/>
      <c r="AP736" s="15"/>
      <c r="AQ736" s="15"/>
      <c r="AR736" s="209"/>
      <c r="AS736" s="210"/>
      <c r="AT736" s="210"/>
      <c r="AU736" s="210"/>
      <c r="AV736" s="210"/>
      <c r="AW736" s="210"/>
      <c r="AX736" s="210"/>
      <c r="AY736" s="49"/>
      <c r="AZ736" s="15"/>
      <c r="BA736" s="15"/>
      <c r="BB736" s="15"/>
      <c r="BC736" s="15"/>
      <c r="BD736" s="42"/>
      <c r="BE736" s="17"/>
      <c r="BF736" s="17"/>
      <c r="BG736" s="15"/>
      <c r="BH736" s="15"/>
    </row>
    <row r="737" ht="12.75" customHeight="1">
      <c r="A737" s="15"/>
      <c r="B737" s="13"/>
      <c r="C737" s="15"/>
      <c r="D737" s="15"/>
      <c r="E737" s="17"/>
      <c r="F737" s="17"/>
      <c r="G737" s="15"/>
      <c r="H737" s="15"/>
      <c r="I737" s="15"/>
      <c r="J737" s="49"/>
      <c r="K737" s="15"/>
      <c r="L737" s="21"/>
      <c r="M737" s="17"/>
      <c r="N737" s="17"/>
      <c r="O737" s="15"/>
      <c r="P737" s="15"/>
      <c r="Q737" s="15"/>
      <c r="R737" s="17"/>
      <c r="S737" s="26"/>
      <c r="T737" s="26"/>
      <c r="U737" s="26"/>
      <c r="V737" s="26"/>
      <c r="W737" s="26"/>
      <c r="X737" s="26"/>
      <c r="Y737" s="15"/>
      <c r="Z737" s="49"/>
      <c r="AA737" s="15"/>
      <c r="AB737" s="15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49"/>
      <c r="AP737" s="15"/>
      <c r="AQ737" s="15"/>
      <c r="AR737" s="209"/>
      <c r="AS737" s="210"/>
      <c r="AT737" s="210"/>
      <c r="AU737" s="210"/>
      <c r="AV737" s="210"/>
      <c r="AW737" s="210"/>
      <c r="AX737" s="210"/>
      <c r="AY737" s="49"/>
      <c r="AZ737" s="15"/>
      <c r="BA737" s="15"/>
      <c r="BB737" s="15"/>
      <c r="BC737" s="15"/>
      <c r="BD737" s="42"/>
      <c r="BE737" s="17"/>
      <c r="BF737" s="17"/>
      <c r="BG737" s="15"/>
      <c r="BH737" s="15"/>
    </row>
    <row r="738" ht="12.75" customHeight="1">
      <c r="A738" s="15"/>
      <c r="B738" s="13"/>
      <c r="C738" s="15"/>
      <c r="D738" s="15"/>
      <c r="E738" s="17"/>
      <c r="F738" s="17"/>
      <c r="G738" s="15"/>
      <c r="H738" s="15"/>
      <c r="I738" s="15"/>
      <c r="J738" s="49"/>
      <c r="K738" s="15"/>
      <c r="L738" s="21"/>
      <c r="M738" s="17"/>
      <c r="N738" s="17"/>
      <c r="O738" s="15"/>
      <c r="P738" s="15"/>
      <c r="Q738" s="15"/>
      <c r="R738" s="17"/>
      <c r="S738" s="26"/>
      <c r="T738" s="26"/>
      <c r="U738" s="26"/>
      <c r="V738" s="26"/>
      <c r="W738" s="26"/>
      <c r="X738" s="26"/>
      <c r="Y738" s="15"/>
      <c r="Z738" s="49"/>
      <c r="AA738" s="15"/>
      <c r="AB738" s="15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49"/>
      <c r="AP738" s="15"/>
      <c r="AQ738" s="15"/>
      <c r="AR738" s="209"/>
      <c r="AS738" s="210"/>
      <c r="AT738" s="210"/>
      <c r="AU738" s="210"/>
      <c r="AV738" s="210"/>
      <c r="AW738" s="210"/>
      <c r="AX738" s="210"/>
      <c r="AY738" s="49"/>
      <c r="AZ738" s="15"/>
      <c r="BA738" s="15"/>
      <c r="BB738" s="15"/>
      <c r="BC738" s="15"/>
      <c r="BD738" s="42"/>
      <c r="BE738" s="17"/>
      <c r="BF738" s="17"/>
      <c r="BG738" s="15"/>
      <c r="BH738" s="15"/>
    </row>
    <row r="739" ht="12.75" customHeight="1">
      <c r="A739" s="15"/>
      <c r="B739" s="13"/>
      <c r="C739" s="15"/>
      <c r="D739" s="15"/>
      <c r="E739" s="17"/>
      <c r="F739" s="17"/>
      <c r="G739" s="15"/>
      <c r="H739" s="15"/>
      <c r="I739" s="15"/>
      <c r="J739" s="49"/>
      <c r="K739" s="15"/>
      <c r="L739" s="21"/>
      <c r="M739" s="17"/>
      <c r="N739" s="17"/>
      <c r="O739" s="15"/>
      <c r="P739" s="15"/>
      <c r="Q739" s="15"/>
      <c r="R739" s="17"/>
      <c r="S739" s="26"/>
      <c r="T739" s="26"/>
      <c r="U739" s="26"/>
      <c r="V739" s="26"/>
      <c r="W739" s="26"/>
      <c r="X739" s="26"/>
      <c r="Y739" s="15"/>
      <c r="Z739" s="49"/>
      <c r="AA739" s="15"/>
      <c r="AB739" s="15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49"/>
      <c r="AP739" s="15"/>
      <c r="AQ739" s="15"/>
      <c r="AR739" s="209"/>
      <c r="AS739" s="210"/>
      <c r="AT739" s="210"/>
      <c r="AU739" s="210"/>
      <c r="AV739" s="210"/>
      <c r="AW739" s="210"/>
      <c r="AX739" s="210"/>
      <c r="AY739" s="49"/>
      <c r="AZ739" s="15"/>
      <c r="BA739" s="15"/>
      <c r="BB739" s="15"/>
      <c r="BC739" s="15"/>
      <c r="BD739" s="42"/>
      <c r="BE739" s="17"/>
      <c r="BF739" s="17"/>
      <c r="BG739" s="15"/>
      <c r="BH739" s="15"/>
    </row>
    <row r="740" ht="12.75" customHeight="1">
      <c r="A740" s="15"/>
      <c r="B740" s="13"/>
      <c r="C740" s="15"/>
      <c r="D740" s="15"/>
      <c r="E740" s="17"/>
      <c r="F740" s="17"/>
      <c r="G740" s="15"/>
      <c r="H740" s="15"/>
      <c r="I740" s="15"/>
      <c r="J740" s="49"/>
      <c r="K740" s="15"/>
      <c r="L740" s="21"/>
      <c r="M740" s="17"/>
      <c r="N740" s="17"/>
      <c r="O740" s="15"/>
      <c r="P740" s="15"/>
      <c r="Q740" s="15"/>
      <c r="R740" s="17"/>
      <c r="S740" s="26"/>
      <c r="T740" s="26"/>
      <c r="U740" s="26"/>
      <c r="V740" s="26"/>
      <c r="W740" s="26"/>
      <c r="X740" s="26"/>
      <c r="Y740" s="15"/>
      <c r="Z740" s="49"/>
      <c r="AA740" s="15"/>
      <c r="AB740" s="15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49"/>
      <c r="AP740" s="15"/>
      <c r="AQ740" s="15"/>
      <c r="AR740" s="209"/>
      <c r="AS740" s="210"/>
      <c r="AT740" s="210"/>
      <c r="AU740" s="210"/>
      <c r="AV740" s="210"/>
      <c r="AW740" s="210"/>
      <c r="AX740" s="210"/>
      <c r="AY740" s="49"/>
      <c r="AZ740" s="15"/>
      <c r="BA740" s="15"/>
      <c r="BB740" s="15"/>
      <c r="BC740" s="15"/>
      <c r="BD740" s="42"/>
      <c r="BE740" s="17"/>
      <c r="BF740" s="17"/>
      <c r="BG740" s="15"/>
      <c r="BH740" s="15"/>
    </row>
    <row r="741" ht="12.75" customHeight="1">
      <c r="A741" s="15"/>
      <c r="B741" s="13"/>
      <c r="C741" s="15"/>
      <c r="D741" s="15"/>
      <c r="E741" s="17"/>
      <c r="F741" s="17"/>
      <c r="G741" s="15"/>
      <c r="H741" s="15"/>
      <c r="I741" s="15"/>
      <c r="J741" s="49"/>
      <c r="K741" s="15"/>
      <c r="L741" s="21"/>
      <c r="M741" s="17"/>
      <c r="N741" s="17"/>
      <c r="O741" s="15"/>
      <c r="P741" s="15"/>
      <c r="Q741" s="15"/>
      <c r="R741" s="17"/>
      <c r="S741" s="26"/>
      <c r="T741" s="26"/>
      <c r="U741" s="26"/>
      <c r="V741" s="26"/>
      <c r="W741" s="26"/>
      <c r="X741" s="26"/>
      <c r="Y741" s="15"/>
      <c r="Z741" s="49"/>
      <c r="AA741" s="15"/>
      <c r="AB741" s="15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49"/>
      <c r="AP741" s="15"/>
      <c r="AQ741" s="15"/>
      <c r="AR741" s="209"/>
      <c r="AS741" s="210"/>
      <c r="AT741" s="210"/>
      <c r="AU741" s="210"/>
      <c r="AV741" s="210"/>
      <c r="AW741" s="210"/>
      <c r="AX741" s="210"/>
      <c r="AY741" s="49"/>
      <c r="AZ741" s="15"/>
      <c r="BA741" s="15"/>
      <c r="BB741" s="15"/>
      <c r="BC741" s="15"/>
      <c r="BD741" s="42"/>
      <c r="BE741" s="17"/>
      <c r="BF741" s="17"/>
      <c r="BG741" s="15"/>
      <c r="BH741" s="15"/>
    </row>
    <row r="742" ht="12.75" customHeight="1">
      <c r="A742" s="15"/>
      <c r="B742" s="13"/>
      <c r="C742" s="15"/>
      <c r="D742" s="15"/>
      <c r="E742" s="17"/>
      <c r="F742" s="17"/>
      <c r="G742" s="15"/>
      <c r="H742" s="15"/>
      <c r="I742" s="15"/>
      <c r="J742" s="49"/>
      <c r="K742" s="15"/>
      <c r="L742" s="21"/>
      <c r="M742" s="17"/>
      <c r="N742" s="17"/>
      <c r="O742" s="15"/>
      <c r="P742" s="15"/>
      <c r="Q742" s="15"/>
      <c r="R742" s="17"/>
      <c r="S742" s="26"/>
      <c r="T742" s="26"/>
      <c r="U742" s="26"/>
      <c r="V742" s="26"/>
      <c r="W742" s="26"/>
      <c r="X742" s="26"/>
      <c r="Y742" s="15"/>
      <c r="Z742" s="49"/>
      <c r="AA742" s="15"/>
      <c r="AB742" s="15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49"/>
      <c r="AP742" s="15"/>
      <c r="AQ742" s="15"/>
      <c r="AR742" s="209"/>
      <c r="AS742" s="210"/>
      <c r="AT742" s="210"/>
      <c r="AU742" s="210"/>
      <c r="AV742" s="210"/>
      <c r="AW742" s="210"/>
      <c r="AX742" s="210"/>
      <c r="AY742" s="49"/>
      <c r="AZ742" s="15"/>
      <c r="BA742" s="15"/>
      <c r="BB742" s="15"/>
      <c r="BC742" s="15"/>
      <c r="BD742" s="42"/>
      <c r="BE742" s="17"/>
      <c r="BF742" s="17"/>
      <c r="BG742" s="15"/>
      <c r="BH742" s="15"/>
    </row>
    <row r="743" ht="12.75" customHeight="1">
      <c r="A743" s="15"/>
      <c r="B743" s="13"/>
      <c r="C743" s="15"/>
      <c r="D743" s="15"/>
      <c r="E743" s="17"/>
      <c r="F743" s="17"/>
      <c r="G743" s="15"/>
      <c r="H743" s="15"/>
      <c r="I743" s="15"/>
      <c r="J743" s="49"/>
      <c r="K743" s="15"/>
      <c r="L743" s="21"/>
      <c r="M743" s="17"/>
      <c r="N743" s="17"/>
      <c r="O743" s="15"/>
      <c r="P743" s="15"/>
      <c r="Q743" s="15"/>
      <c r="R743" s="17"/>
      <c r="S743" s="26"/>
      <c r="T743" s="26"/>
      <c r="U743" s="26"/>
      <c r="V743" s="26"/>
      <c r="W743" s="26"/>
      <c r="X743" s="26"/>
      <c r="Y743" s="15"/>
      <c r="Z743" s="49"/>
      <c r="AA743" s="15"/>
      <c r="AB743" s="15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49"/>
      <c r="AP743" s="15"/>
      <c r="AQ743" s="15"/>
      <c r="AR743" s="209"/>
      <c r="AS743" s="210"/>
      <c r="AT743" s="210"/>
      <c r="AU743" s="210"/>
      <c r="AV743" s="210"/>
      <c r="AW743" s="210"/>
      <c r="AX743" s="210"/>
      <c r="AY743" s="49"/>
      <c r="AZ743" s="15"/>
      <c r="BA743" s="15"/>
      <c r="BB743" s="15"/>
      <c r="BC743" s="15"/>
      <c r="BD743" s="42"/>
      <c r="BE743" s="17"/>
      <c r="BF743" s="17"/>
      <c r="BG743" s="15"/>
      <c r="BH743" s="15"/>
    </row>
    <row r="744" ht="12.75" customHeight="1">
      <c r="A744" s="15"/>
      <c r="B744" s="13"/>
      <c r="C744" s="15"/>
      <c r="D744" s="15"/>
      <c r="E744" s="17"/>
      <c r="F744" s="17"/>
      <c r="G744" s="15"/>
      <c r="H744" s="15"/>
      <c r="I744" s="15"/>
      <c r="J744" s="49"/>
      <c r="K744" s="15"/>
      <c r="L744" s="21"/>
      <c r="M744" s="17"/>
      <c r="N744" s="17"/>
      <c r="O744" s="15"/>
      <c r="P744" s="15"/>
      <c r="Q744" s="15"/>
      <c r="R744" s="17"/>
      <c r="S744" s="26"/>
      <c r="T744" s="26"/>
      <c r="U744" s="26"/>
      <c r="V744" s="26"/>
      <c r="W744" s="26"/>
      <c r="X744" s="26"/>
      <c r="Y744" s="15"/>
      <c r="Z744" s="49"/>
      <c r="AA744" s="15"/>
      <c r="AB744" s="15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49"/>
      <c r="AP744" s="15"/>
      <c r="AQ744" s="15"/>
      <c r="AR744" s="209"/>
      <c r="AS744" s="210"/>
      <c r="AT744" s="210"/>
      <c r="AU744" s="210"/>
      <c r="AV744" s="210"/>
      <c r="AW744" s="210"/>
      <c r="AX744" s="210"/>
      <c r="AY744" s="49"/>
      <c r="AZ744" s="15"/>
      <c r="BA744" s="15"/>
      <c r="BB744" s="15"/>
      <c r="BC744" s="15"/>
      <c r="BD744" s="42"/>
      <c r="BE744" s="17"/>
      <c r="BF744" s="17"/>
      <c r="BG744" s="15"/>
      <c r="BH744" s="15"/>
    </row>
    <row r="745" ht="12.75" customHeight="1">
      <c r="A745" s="15"/>
      <c r="B745" s="13"/>
      <c r="C745" s="15"/>
      <c r="D745" s="15"/>
      <c r="E745" s="17"/>
      <c r="F745" s="17"/>
      <c r="G745" s="15"/>
      <c r="H745" s="15"/>
      <c r="I745" s="15"/>
      <c r="J745" s="49"/>
      <c r="K745" s="15"/>
      <c r="L745" s="21"/>
      <c r="M745" s="17"/>
      <c r="N745" s="17"/>
      <c r="O745" s="15"/>
      <c r="P745" s="15"/>
      <c r="Q745" s="15"/>
      <c r="R745" s="17"/>
      <c r="S745" s="26"/>
      <c r="T745" s="26"/>
      <c r="U745" s="26"/>
      <c r="V745" s="26"/>
      <c r="W745" s="26"/>
      <c r="X745" s="26"/>
      <c r="Y745" s="15"/>
      <c r="Z745" s="49"/>
      <c r="AA745" s="15"/>
      <c r="AB745" s="15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49"/>
      <c r="AP745" s="15"/>
      <c r="AQ745" s="15"/>
      <c r="AR745" s="209"/>
      <c r="AS745" s="210"/>
      <c r="AT745" s="210"/>
      <c r="AU745" s="210"/>
      <c r="AV745" s="210"/>
      <c r="AW745" s="210"/>
      <c r="AX745" s="210"/>
      <c r="AY745" s="49"/>
      <c r="AZ745" s="15"/>
      <c r="BA745" s="15"/>
      <c r="BB745" s="15"/>
      <c r="BC745" s="15"/>
      <c r="BD745" s="42"/>
      <c r="BE745" s="17"/>
      <c r="BF745" s="17"/>
      <c r="BG745" s="15"/>
      <c r="BH745" s="15"/>
    </row>
    <row r="746" ht="12.75" customHeight="1">
      <c r="A746" s="15"/>
      <c r="B746" s="13"/>
      <c r="C746" s="15"/>
      <c r="D746" s="15"/>
      <c r="E746" s="17"/>
      <c r="F746" s="17"/>
      <c r="G746" s="15"/>
      <c r="H746" s="15"/>
      <c r="I746" s="15"/>
      <c r="J746" s="49"/>
      <c r="K746" s="15"/>
      <c r="L746" s="21"/>
      <c r="M746" s="17"/>
      <c r="N746" s="17"/>
      <c r="O746" s="15"/>
      <c r="P746" s="15"/>
      <c r="Q746" s="15"/>
      <c r="R746" s="17"/>
      <c r="S746" s="26"/>
      <c r="T746" s="26"/>
      <c r="U746" s="26"/>
      <c r="V746" s="26"/>
      <c r="W746" s="26"/>
      <c r="X746" s="26"/>
      <c r="Y746" s="15"/>
      <c r="Z746" s="49"/>
      <c r="AA746" s="15"/>
      <c r="AB746" s="15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49"/>
      <c r="AP746" s="15"/>
      <c r="AQ746" s="15"/>
      <c r="AR746" s="209"/>
      <c r="AS746" s="210"/>
      <c r="AT746" s="210"/>
      <c r="AU746" s="210"/>
      <c r="AV746" s="210"/>
      <c r="AW746" s="210"/>
      <c r="AX746" s="210"/>
      <c r="AY746" s="49"/>
      <c r="AZ746" s="15"/>
      <c r="BA746" s="15"/>
      <c r="BB746" s="15"/>
      <c r="BC746" s="15"/>
      <c r="BD746" s="42"/>
      <c r="BE746" s="17"/>
      <c r="BF746" s="17"/>
      <c r="BG746" s="15"/>
      <c r="BH746" s="15"/>
    </row>
    <row r="747" ht="12.75" customHeight="1">
      <c r="A747" s="15"/>
      <c r="B747" s="13"/>
      <c r="C747" s="15"/>
      <c r="D747" s="15"/>
      <c r="E747" s="17"/>
      <c r="F747" s="17"/>
      <c r="G747" s="15"/>
      <c r="H747" s="15"/>
      <c r="I747" s="15"/>
      <c r="J747" s="49"/>
      <c r="K747" s="15"/>
      <c r="L747" s="21"/>
      <c r="M747" s="17"/>
      <c r="N747" s="17"/>
      <c r="O747" s="15"/>
      <c r="P747" s="15"/>
      <c r="Q747" s="15"/>
      <c r="R747" s="17"/>
      <c r="S747" s="26"/>
      <c r="T747" s="26"/>
      <c r="U747" s="26"/>
      <c r="V747" s="26"/>
      <c r="W747" s="26"/>
      <c r="X747" s="26"/>
      <c r="Y747" s="15"/>
      <c r="Z747" s="49"/>
      <c r="AA747" s="15"/>
      <c r="AB747" s="15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49"/>
      <c r="AP747" s="15"/>
      <c r="AQ747" s="15"/>
      <c r="AR747" s="209"/>
      <c r="AS747" s="210"/>
      <c r="AT747" s="210"/>
      <c r="AU747" s="210"/>
      <c r="AV747" s="210"/>
      <c r="AW747" s="210"/>
      <c r="AX747" s="210"/>
      <c r="AY747" s="49"/>
      <c r="AZ747" s="15"/>
      <c r="BA747" s="15"/>
      <c r="BB747" s="15"/>
      <c r="BC747" s="15"/>
      <c r="BD747" s="42"/>
      <c r="BE747" s="17"/>
      <c r="BF747" s="17"/>
      <c r="BG747" s="15"/>
      <c r="BH747" s="15"/>
    </row>
    <row r="748" ht="12.75" customHeight="1">
      <c r="A748" s="15"/>
      <c r="B748" s="13"/>
      <c r="C748" s="15"/>
      <c r="D748" s="15"/>
      <c r="E748" s="17"/>
      <c r="F748" s="17"/>
      <c r="G748" s="15"/>
      <c r="H748" s="15"/>
      <c r="I748" s="15"/>
      <c r="J748" s="49"/>
      <c r="K748" s="15"/>
      <c r="L748" s="21"/>
      <c r="M748" s="17"/>
      <c r="N748" s="17"/>
      <c r="O748" s="15"/>
      <c r="P748" s="15"/>
      <c r="Q748" s="15"/>
      <c r="R748" s="17"/>
      <c r="S748" s="26"/>
      <c r="T748" s="26"/>
      <c r="U748" s="26"/>
      <c r="V748" s="26"/>
      <c r="W748" s="26"/>
      <c r="X748" s="26"/>
      <c r="Y748" s="15"/>
      <c r="Z748" s="49"/>
      <c r="AA748" s="15"/>
      <c r="AB748" s="15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49"/>
      <c r="AP748" s="15"/>
      <c r="AQ748" s="15"/>
      <c r="AR748" s="209"/>
      <c r="AS748" s="210"/>
      <c r="AT748" s="210"/>
      <c r="AU748" s="210"/>
      <c r="AV748" s="210"/>
      <c r="AW748" s="210"/>
      <c r="AX748" s="210"/>
      <c r="AY748" s="49"/>
      <c r="AZ748" s="15"/>
      <c r="BA748" s="15"/>
      <c r="BB748" s="15"/>
      <c r="BC748" s="15"/>
      <c r="BD748" s="42"/>
      <c r="BE748" s="17"/>
      <c r="BF748" s="17"/>
      <c r="BG748" s="15"/>
      <c r="BH748" s="15"/>
    </row>
    <row r="749" ht="12.75" customHeight="1">
      <c r="A749" s="15"/>
      <c r="B749" s="13"/>
      <c r="C749" s="15"/>
      <c r="D749" s="15"/>
      <c r="E749" s="17"/>
      <c r="F749" s="17"/>
      <c r="G749" s="15"/>
      <c r="H749" s="15"/>
      <c r="I749" s="15"/>
      <c r="J749" s="49"/>
      <c r="K749" s="15"/>
      <c r="L749" s="21"/>
      <c r="M749" s="17"/>
      <c r="N749" s="17"/>
      <c r="O749" s="15"/>
      <c r="P749" s="15"/>
      <c r="Q749" s="15"/>
      <c r="R749" s="17"/>
      <c r="S749" s="26"/>
      <c r="T749" s="26"/>
      <c r="U749" s="26"/>
      <c r="V749" s="26"/>
      <c r="W749" s="26"/>
      <c r="X749" s="26"/>
      <c r="Y749" s="15"/>
      <c r="Z749" s="49"/>
      <c r="AA749" s="15"/>
      <c r="AB749" s="15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49"/>
      <c r="AP749" s="15"/>
      <c r="AQ749" s="15"/>
      <c r="AR749" s="209"/>
      <c r="AS749" s="210"/>
      <c r="AT749" s="210"/>
      <c r="AU749" s="210"/>
      <c r="AV749" s="210"/>
      <c r="AW749" s="210"/>
      <c r="AX749" s="210"/>
      <c r="AY749" s="49"/>
      <c r="AZ749" s="15"/>
      <c r="BA749" s="15"/>
      <c r="BB749" s="15"/>
      <c r="BC749" s="15"/>
      <c r="BD749" s="42"/>
      <c r="BE749" s="17"/>
      <c r="BF749" s="17"/>
      <c r="BG749" s="15"/>
      <c r="BH749" s="15"/>
    </row>
    <row r="750" ht="12.75" customHeight="1">
      <c r="A750" s="15"/>
      <c r="B750" s="13"/>
      <c r="C750" s="15"/>
      <c r="D750" s="15"/>
      <c r="E750" s="17"/>
      <c r="F750" s="17"/>
      <c r="G750" s="15"/>
      <c r="H750" s="15"/>
      <c r="I750" s="15"/>
      <c r="J750" s="49"/>
      <c r="K750" s="15"/>
      <c r="L750" s="21"/>
      <c r="M750" s="17"/>
      <c r="N750" s="17"/>
      <c r="O750" s="15"/>
      <c r="P750" s="15"/>
      <c r="Q750" s="15"/>
      <c r="R750" s="17"/>
      <c r="S750" s="26"/>
      <c r="T750" s="26"/>
      <c r="U750" s="26"/>
      <c r="V750" s="26"/>
      <c r="W750" s="26"/>
      <c r="X750" s="26"/>
      <c r="Y750" s="15"/>
      <c r="Z750" s="49"/>
      <c r="AA750" s="15"/>
      <c r="AB750" s="15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49"/>
      <c r="AP750" s="15"/>
      <c r="AQ750" s="15"/>
      <c r="AR750" s="209"/>
      <c r="AS750" s="210"/>
      <c r="AT750" s="210"/>
      <c r="AU750" s="210"/>
      <c r="AV750" s="210"/>
      <c r="AW750" s="210"/>
      <c r="AX750" s="210"/>
      <c r="AY750" s="49"/>
      <c r="AZ750" s="15"/>
      <c r="BA750" s="15"/>
      <c r="BB750" s="15"/>
      <c r="BC750" s="15"/>
      <c r="BD750" s="42"/>
      <c r="BE750" s="17"/>
      <c r="BF750" s="17"/>
      <c r="BG750" s="15"/>
      <c r="BH750" s="15"/>
    </row>
    <row r="751" ht="12.75" customHeight="1">
      <c r="A751" s="15"/>
      <c r="B751" s="13"/>
      <c r="C751" s="15"/>
      <c r="D751" s="15"/>
      <c r="E751" s="17"/>
      <c r="F751" s="17"/>
      <c r="G751" s="15"/>
      <c r="H751" s="15"/>
      <c r="I751" s="15"/>
      <c r="J751" s="49"/>
      <c r="K751" s="15"/>
      <c r="L751" s="21"/>
      <c r="M751" s="17"/>
      <c r="N751" s="17"/>
      <c r="O751" s="15"/>
      <c r="P751" s="15"/>
      <c r="Q751" s="15"/>
      <c r="R751" s="17"/>
      <c r="S751" s="26"/>
      <c r="T751" s="26"/>
      <c r="U751" s="26"/>
      <c r="V751" s="26"/>
      <c r="W751" s="26"/>
      <c r="X751" s="26"/>
      <c r="Y751" s="15"/>
      <c r="Z751" s="49"/>
      <c r="AA751" s="15"/>
      <c r="AB751" s="15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49"/>
      <c r="AP751" s="15"/>
      <c r="AQ751" s="15"/>
      <c r="AR751" s="209"/>
      <c r="AS751" s="210"/>
      <c r="AT751" s="210"/>
      <c r="AU751" s="210"/>
      <c r="AV751" s="210"/>
      <c r="AW751" s="210"/>
      <c r="AX751" s="210"/>
      <c r="AY751" s="49"/>
      <c r="AZ751" s="15"/>
      <c r="BA751" s="15"/>
      <c r="BB751" s="15"/>
      <c r="BC751" s="15"/>
      <c r="BD751" s="42"/>
      <c r="BE751" s="17"/>
      <c r="BF751" s="17"/>
      <c r="BG751" s="15"/>
      <c r="BH751" s="15"/>
    </row>
    <row r="752" ht="12.75" customHeight="1">
      <c r="A752" s="15"/>
      <c r="B752" s="13"/>
      <c r="C752" s="15"/>
      <c r="D752" s="15"/>
      <c r="E752" s="17"/>
      <c r="F752" s="17"/>
      <c r="G752" s="15"/>
      <c r="H752" s="15"/>
      <c r="I752" s="15"/>
      <c r="J752" s="49"/>
      <c r="K752" s="15"/>
      <c r="L752" s="21"/>
      <c r="M752" s="17"/>
      <c r="N752" s="17"/>
      <c r="O752" s="15"/>
      <c r="P752" s="15"/>
      <c r="Q752" s="15"/>
      <c r="R752" s="17"/>
      <c r="S752" s="26"/>
      <c r="T752" s="26"/>
      <c r="U752" s="26"/>
      <c r="V752" s="26"/>
      <c r="W752" s="26"/>
      <c r="X752" s="26"/>
      <c r="Y752" s="15"/>
      <c r="Z752" s="49"/>
      <c r="AA752" s="15"/>
      <c r="AB752" s="15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49"/>
      <c r="AP752" s="15"/>
      <c r="AQ752" s="15"/>
      <c r="AR752" s="209"/>
      <c r="AS752" s="210"/>
      <c r="AT752" s="210"/>
      <c r="AU752" s="210"/>
      <c r="AV752" s="210"/>
      <c r="AW752" s="210"/>
      <c r="AX752" s="210"/>
      <c r="AY752" s="49"/>
      <c r="AZ752" s="15"/>
      <c r="BA752" s="15"/>
      <c r="BB752" s="15"/>
      <c r="BC752" s="15"/>
      <c r="BD752" s="42"/>
      <c r="BE752" s="17"/>
      <c r="BF752" s="17"/>
      <c r="BG752" s="15"/>
      <c r="BH752" s="15"/>
    </row>
    <row r="753" ht="12.75" customHeight="1">
      <c r="A753" s="15"/>
      <c r="B753" s="13"/>
      <c r="C753" s="15"/>
      <c r="D753" s="15"/>
      <c r="E753" s="17"/>
      <c r="F753" s="17"/>
      <c r="G753" s="15"/>
      <c r="H753" s="15"/>
      <c r="I753" s="15"/>
      <c r="J753" s="49"/>
      <c r="K753" s="15"/>
      <c r="L753" s="21"/>
      <c r="M753" s="17"/>
      <c r="N753" s="17"/>
      <c r="O753" s="15"/>
      <c r="P753" s="15"/>
      <c r="Q753" s="15"/>
      <c r="R753" s="17"/>
      <c r="S753" s="26"/>
      <c r="T753" s="26"/>
      <c r="U753" s="26"/>
      <c r="V753" s="26"/>
      <c r="W753" s="26"/>
      <c r="X753" s="26"/>
      <c r="Y753" s="15"/>
      <c r="Z753" s="49"/>
      <c r="AA753" s="15"/>
      <c r="AB753" s="15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49"/>
      <c r="AP753" s="15"/>
      <c r="AQ753" s="15"/>
      <c r="AR753" s="209"/>
      <c r="AS753" s="210"/>
      <c r="AT753" s="210"/>
      <c r="AU753" s="210"/>
      <c r="AV753" s="210"/>
      <c r="AW753" s="210"/>
      <c r="AX753" s="210"/>
      <c r="AY753" s="49"/>
      <c r="AZ753" s="15"/>
      <c r="BA753" s="15"/>
      <c r="BB753" s="15"/>
      <c r="BC753" s="15"/>
      <c r="BD753" s="42"/>
      <c r="BE753" s="17"/>
      <c r="BF753" s="17"/>
      <c r="BG753" s="15"/>
      <c r="BH753" s="15"/>
    </row>
    <row r="754" ht="12.75" customHeight="1">
      <c r="A754" s="15"/>
      <c r="B754" s="13"/>
      <c r="C754" s="15"/>
      <c r="D754" s="15"/>
      <c r="E754" s="17"/>
      <c r="F754" s="17"/>
      <c r="G754" s="15"/>
      <c r="H754" s="15"/>
      <c r="I754" s="15"/>
      <c r="J754" s="49"/>
      <c r="K754" s="15"/>
      <c r="L754" s="21"/>
      <c r="M754" s="17"/>
      <c r="N754" s="17"/>
      <c r="O754" s="15"/>
      <c r="P754" s="15"/>
      <c r="Q754" s="15"/>
      <c r="R754" s="17"/>
      <c r="S754" s="26"/>
      <c r="T754" s="26"/>
      <c r="U754" s="26"/>
      <c r="V754" s="26"/>
      <c r="W754" s="26"/>
      <c r="X754" s="26"/>
      <c r="Y754" s="15"/>
      <c r="Z754" s="49"/>
      <c r="AA754" s="15"/>
      <c r="AB754" s="15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49"/>
      <c r="AP754" s="15"/>
      <c r="AQ754" s="15"/>
      <c r="AR754" s="209"/>
      <c r="AS754" s="210"/>
      <c r="AT754" s="210"/>
      <c r="AU754" s="210"/>
      <c r="AV754" s="210"/>
      <c r="AW754" s="210"/>
      <c r="AX754" s="210"/>
      <c r="AY754" s="49"/>
      <c r="AZ754" s="15"/>
      <c r="BA754" s="15"/>
      <c r="BB754" s="15"/>
      <c r="BC754" s="15"/>
      <c r="BD754" s="42"/>
      <c r="BE754" s="17"/>
      <c r="BF754" s="17"/>
      <c r="BG754" s="15"/>
      <c r="BH754" s="15"/>
    </row>
    <row r="755" ht="12.75" customHeight="1">
      <c r="A755" s="15"/>
      <c r="B755" s="13"/>
      <c r="C755" s="15"/>
      <c r="D755" s="15"/>
      <c r="E755" s="17"/>
      <c r="F755" s="17"/>
      <c r="G755" s="15"/>
      <c r="H755" s="15"/>
      <c r="I755" s="15"/>
      <c r="J755" s="49"/>
      <c r="K755" s="15"/>
      <c r="L755" s="21"/>
      <c r="M755" s="17"/>
      <c r="N755" s="17"/>
      <c r="O755" s="15"/>
      <c r="P755" s="15"/>
      <c r="Q755" s="15"/>
      <c r="R755" s="17"/>
      <c r="S755" s="26"/>
      <c r="T755" s="26"/>
      <c r="U755" s="26"/>
      <c r="V755" s="26"/>
      <c r="W755" s="26"/>
      <c r="X755" s="26"/>
      <c r="Y755" s="15"/>
      <c r="Z755" s="49"/>
      <c r="AA755" s="15"/>
      <c r="AB755" s="15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49"/>
      <c r="AP755" s="15"/>
      <c r="AQ755" s="15"/>
      <c r="AR755" s="209"/>
      <c r="AS755" s="210"/>
      <c r="AT755" s="210"/>
      <c r="AU755" s="210"/>
      <c r="AV755" s="210"/>
      <c r="AW755" s="210"/>
      <c r="AX755" s="210"/>
      <c r="AY755" s="49"/>
      <c r="AZ755" s="15"/>
      <c r="BA755" s="15"/>
      <c r="BB755" s="15"/>
      <c r="BC755" s="15"/>
      <c r="BD755" s="42"/>
      <c r="BE755" s="17"/>
      <c r="BF755" s="17"/>
      <c r="BG755" s="15"/>
      <c r="BH755" s="15"/>
    </row>
    <row r="756" ht="12.75" customHeight="1">
      <c r="A756" s="15"/>
      <c r="B756" s="13"/>
      <c r="C756" s="15"/>
      <c r="D756" s="15"/>
      <c r="E756" s="17"/>
      <c r="F756" s="17"/>
      <c r="G756" s="15"/>
      <c r="H756" s="15"/>
      <c r="I756" s="15"/>
      <c r="J756" s="49"/>
      <c r="K756" s="15"/>
      <c r="L756" s="21"/>
      <c r="M756" s="17"/>
      <c r="N756" s="17"/>
      <c r="O756" s="15"/>
      <c r="P756" s="15"/>
      <c r="Q756" s="15"/>
      <c r="R756" s="17"/>
      <c r="S756" s="26"/>
      <c r="T756" s="26"/>
      <c r="U756" s="26"/>
      <c r="V756" s="26"/>
      <c r="W756" s="26"/>
      <c r="X756" s="26"/>
      <c r="Y756" s="15"/>
      <c r="Z756" s="49"/>
      <c r="AA756" s="15"/>
      <c r="AB756" s="15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49"/>
      <c r="AP756" s="15"/>
      <c r="AQ756" s="15"/>
      <c r="AR756" s="209"/>
      <c r="AS756" s="210"/>
      <c r="AT756" s="210"/>
      <c r="AU756" s="210"/>
      <c r="AV756" s="210"/>
      <c r="AW756" s="210"/>
      <c r="AX756" s="210"/>
      <c r="AY756" s="49"/>
      <c r="AZ756" s="15"/>
      <c r="BA756" s="15"/>
      <c r="BB756" s="15"/>
      <c r="BC756" s="15"/>
      <c r="BD756" s="42"/>
      <c r="BE756" s="17"/>
      <c r="BF756" s="17"/>
      <c r="BG756" s="15"/>
      <c r="BH756" s="15"/>
    </row>
    <row r="757" ht="12.75" customHeight="1">
      <c r="A757" s="15"/>
      <c r="B757" s="13"/>
      <c r="C757" s="15"/>
      <c r="D757" s="15"/>
      <c r="E757" s="17"/>
      <c r="F757" s="17"/>
      <c r="G757" s="15"/>
      <c r="H757" s="15"/>
      <c r="I757" s="15"/>
      <c r="J757" s="49"/>
      <c r="K757" s="15"/>
      <c r="L757" s="21"/>
      <c r="M757" s="17"/>
      <c r="N757" s="17"/>
      <c r="O757" s="15"/>
      <c r="P757" s="15"/>
      <c r="Q757" s="15"/>
      <c r="R757" s="17"/>
      <c r="S757" s="26"/>
      <c r="T757" s="26"/>
      <c r="U757" s="26"/>
      <c r="V757" s="26"/>
      <c r="W757" s="26"/>
      <c r="X757" s="26"/>
      <c r="Y757" s="15"/>
      <c r="Z757" s="49"/>
      <c r="AA757" s="15"/>
      <c r="AB757" s="15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49"/>
      <c r="AP757" s="15"/>
      <c r="AQ757" s="15"/>
      <c r="AR757" s="209"/>
      <c r="AS757" s="210"/>
      <c r="AT757" s="210"/>
      <c r="AU757" s="210"/>
      <c r="AV757" s="210"/>
      <c r="AW757" s="210"/>
      <c r="AX757" s="210"/>
      <c r="AY757" s="49"/>
      <c r="AZ757" s="15"/>
      <c r="BA757" s="15"/>
      <c r="BB757" s="15"/>
      <c r="BC757" s="15"/>
      <c r="BD757" s="42"/>
      <c r="BE757" s="17"/>
      <c r="BF757" s="17"/>
      <c r="BG757" s="15"/>
      <c r="BH757" s="15"/>
    </row>
    <row r="758" ht="12.75" customHeight="1">
      <c r="A758" s="15"/>
      <c r="B758" s="13"/>
      <c r="C758" s="15"/>
      <c r="D758" s="15"/>
      <c r="E758" s="17"/>
      <c r="F758" s="17"/>
      <c r="G758" s="15"/>
      <c r="H758" s="15"/>
      <c r="I758" s="15"/>
      <c r="J758" s="49"/>
      <c r="K758" s="15"/>
      <c r="L758" s="21"/>
      <c r="M758" s="17"/>
      <c r="N758" s="17"/>
      <c r="O758" s="15"/>
      <c r="P758" s="15"/>
      <c r="Q758" s="15"/>
      <c r="R758" s="17"/>
      <c r="S758" s="26"/>
      <c r="T758" s="26"/>
      <c r="U758" s="26"/>
      <c r="V758" s="26"/>
      <c r="W758" s="26"/>
      <c r="X758" s="26"/>
      <c r="Y758" s="15"/>
      <c r="Z758" s="49"/>
      <c r="AA758" s="15"/>
      <c r="AB758" s="15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49"/>
      <c r="AP758" s="15"/>
      <c r="AQ758" s="15"/>
      <c r="AR758" s="209"/>
      <c r="AS758" s="210"/>
      <c r="AT758" s="210"/>
      <c r="AU758" s="210"/>
      <c r="AV758" s="210"/>
      <c r="AW758" s="210"/>
      <c r="AX758" s="210"/>
      <c r="AY758" s="49"/>
      <c r="AZ758" s="15"/>
      <c r="BA758" s="15"/>
      <c r="BB758" s="15"/>
      <c r="BC758" s="15"/>
      <c r="BD758" s="42"/>
      <c r="BE758" s="17"/>
      <c r="BF758" s="17"/>
      <c r="BG758" s="15"/>
      <c r="BH758" s="15"/>
    </row>
    <row r="759" ht="12.75" customHeight="1">
      <c r="A759" s="15"/>
      <c r="B759" s="13"/>
      <c r="C759" s="15"/>
      <c r="D759" s="15"/>
      <c r="E759" s="17"/>
      <c r="F759" s="17"/>
      <c r="G759" s="15"/>
      <c r="H759" s="15"/>
      <c r="I759" s="15"/>
      <c r="J759" s="49"/>
      <c r="K759" s="15"/>
      <c r="L759" s="21"/>
      <c r="M759" s="17"/>
      <c r="N759" s="17"/>
      <c r="O759" s="15"/>
      <c r="P759" s="15"/>
      <c r="Q759" s="15"/>
      <c r="R759" s="17"/>
      <c r="S759" s="26"/>
      <c r="T759" s="26"/>
      <c r="U759" s="26"/>
      <c r="V759" s="26"/>
      <c r="W759" s="26"/>
      <c r="X759" s="26"/>
      <c r="Y759" s="15"/>
      <c r="Z759" s="49"/>
      <c r="AA759" s="15"/>
      <c r="AB759" s="15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49"/>
      <c r="AP759" s="15"/>
      <c r="AQ759" s="15"/>
      <c r="AR759" s="209"/>
      <c r="AS759" s="210"/>
      <c r="AT759" s="210"/>
      <c r="AU759" s="210"/>
      <c r="AV759" s="210"/>
      <c r="AW759" s="210"/>
      <c r="AX759" s="210"/>
      <c r="AY759" s="49"/>
      <c r="AZ759" s="15"/>
      <c r="BA759" s="15"/>
      <c r="BB759" s="15"/>
      <c r="BC759" s="15"/>
      <c r="BD759" s="42"/>
      <c r="BE759" s="17"/>
      <c r="BF759" s="17"/>
      <c r="BG759" s="15"/>
      <c r="BH759" s="15"/>
    </row>
    <row r="760" ht="12.75" customHeight="1">
      <c r="A760" s="15"/>
      <c r="B760" s="13"/>
      <c r="C760" s="15"/>
      <c r="D760" s="15"/>
      <c r="E760" s="17"/>
      <c r="F760" s="17"/>
      <c r="G760" s="15"/>
      <c r="H760" s="15"/>
      <c r="I760" s="15"/>
      <c r="J760" s="49"/>
      <c r="K760" s="15"/>
      <c r="L760" s="21"/>
      <c r="M760" s="17"/>
      <c r="N760" s="17"/>
      <c r="O760" s="15"/>
      <c r="P760" s="15"/>
      <c r="Q760" s="15"/>
      <c r="R760" s="17"/>
      <c r="S760" s="26"/>
      <c r="T760" s="26"/>
      <c r="U760" s="26"/>
      <c r="V760" s="26"/>
      <c r="W760" s="26"/>
      <c r="X760" s="26"/>
      <c r="Y760" s="15"/>
      <c r="Z760" s="49"/>
      <c r="AA760" s="15"/>
      <c r="AB760" s="15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49"/>
      <c r="AP760" s="15"/>
      <c r="AQ760" s="15"/>
      <c r="AR760" s="209"/>
      <c r="AS760" s="210"/>
      <c r="AT760" s="210"/>
      <c r="AU760" s="210"/>
      <c r="AV760" s="210"/>
      <c r="AW760" s="210"/>
      <c r="AX760" s="210"/>
      <c r="AY760" s="49"/>
      <c r="AZ760" s="15"/>
      <c r="BA760" s="15"/>
      <c r="BB760" s="15"/>
      <c r="BC760" s="15"/>
      <c r="BD760" s="42"/>
      <c r="BE760" s="17"/>
      <c r="BF760" s="17"/>
      <c r="BG760" s="15"/>
      <c r="BH760" s="15"/>
    </row>
    <row r="761" ht="12.75" customHeight="1">
      <c r="A761" s="15"/>
      <c r="B761" s="13"/>
      <c r="C761" s="15"/>
      <c r="D761" s="15"/>
      <c r="E761" s="17"/>
      <c r="F761" s="17"/>
      <c r="G761" s="15"/>
      <c r="H761" s="15"/>
      <c r="I761" s="15"/>
      <c r="J761" s="49"/>
      <c r="K761" s="15"/>
      <c r="L761" s="21"/>
      <c r="M761" s="17"/>
      <c r="N761" s="17"/>
      <c r="O761" s="15"/>
      <c r="P761" s="15"/>
      <c r="Q761" s="15"/>
      <c r="R761" s="17"/>
      <c r="S761" s="26"/>
      <c r="T761" s="26"/>
      <c r="U761" s="26"/>
      <c r="V761" s="26"/>
      <c r="W761" s="26"/>
      <c r="X761" s="26"/>
      <c r="Y761" s="15"/>
      <c r="Z761" s="49"/>
      <c r="AA761" s="15"/>
      <c r="AB761" s="15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49"/>
      <c r="AP761" s="15"/>
      <c r="AQ761" s="15"/>
      <c r="AR761" s="209"/>
      <c r="AS761" s="210"/>
      <c r="AT761" s="210"/>
      <c r="AU761" s="210"/>
      <c r="AV761" s="210"/>
      <c r="AW761" s="210"/>
      <c r="AX761" s="210"/>
      <c r="AY761" s="49"/>
      <c r="AZ761" s="15"/>
      <c r="BA761" s="15"/>
      <c r="BB761" s="15"/>
      <c r="BC761" s="15"/>
      <c r="BD761" s="42"/>
      <c r="BE761" s="17"/>
      <c r="BF761" s="17"/>
      <c r="BG761" s="15"/>
      <c r="BH761" s="15"/>
    </row>
    <row r="762" ht="12.75" customHeight="1">
      <c r="A762" s="15"/>
      <c r="B762" s="13"/>
      <c r="C762" s="15"/>
      <c r="D762" s="15"/>
      <c r="E762" s="17"/>
      <c r="F762" s="17"/>
      <c r="G762" s="15"/>
      <c r="H762" s="15"/>
      <c r="I762" s="15"/>
      <c r="J762" s="49"/>
      <c r="K762" s="15"/>
      <c r="L762" s="21"/>
      <c r="M762" s="17"/>
      <c r="N762" s="17"/>
      <c r="O762" s="15"/>
      <c r="P762" s="15"/>
      <c r="Q762" s="15"/>
      <c r="R762" s="17"/>
      <c r="S762" s="26"/>
      <c r="T762" s="26"/>
      <c r="U762" s="26"/>
      <c r="V762" s="26"/>
      <c r="W762" s="26"/>
      <c r="X762" s="26"/>
      <c r="Y762" s="15"/>
      <c r="Z762" s="49"/>
      <c r="AA762" s="15"/>
      <c r="AB762" s="15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49"/>
      <c r="AP762" s="15"/>
      <c r="AQ762" s="15"/>
      <c r="AR762" s="209"/>
      <c r="AS762" s="210"/>
      <c r="AT762" s="210"/>
      <c r="AU762" s="210"/>
      <c r="AV762" s="210"/>
      <c r="AW762" s="210"/>
      <c r="AX762" s="210"/>
      <c r="AY762" s="49"/>
      <c r="AZ762" s="15"/>
      <c r="BA762" s="15"/>
      <c r="BB762" s="15"/>
      <c r="BC762" s="15"/>
      <c r="BD762" s="42"/>
      <c r="BE762" s="17"/>
      <c r="BF762" s="17"/>
      <c r="BG762" s="15"/>
      <c r="BH762" s="15"/>
    </row>
    <row r="763" ht="12.75" customHeight="1">
      <c r="A763" s="15"/>
      <c r="B763" s="13"/>
      <c r="C763" s="15"/>
      <c r="D763" s="15"/>
      <c r="E763" s="17"/>
      <c r="F763" s="17"/>
      <c r="G763" s="15"/>
      <c r="H763" s="15"/>
      <c r="I763" s="15"/>
      <c r="J763" s="49"/>
      <c r="K763" s="15"/>
      <c r="L763" s="21"/>
      <c r="M763" s="17"/>
      <c r="N763" s="17"/>
      <c r="O763" s="15"/>
      <c r="P763" s="15"/>
      <c r="Q763" s="15"/>
      <c r="R763" s="17"/>
      <c r="S763" s="26"/>
      <c r="T763" s="26"/>
      <c r="U763" s="26"/>
      <c r="V763" s="26"/>
      <c r="W763" s="26"/>
      <c r="X763" s="26"/>
      <c r="Y763" s="15"/>
      <c r="Z763" s="49"/>
      <c r="AA763" s="15"/>
      <c r="AB763" s="15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49"/>
      <c r="AP763" s="15"/>
      <c r="AQ763" s="15"/>
      <c r="AR763" s="209"/>
      <c r="AS763" s="210"/>
      <c r="AT763" s="210"/>
      <c r="AU763" s="210"/>
      <c r="AV763" s="210"/>
      <c r="AW763" s="210"/>
      <c r="AX763" s="210"/>
      <c r="AY763" s="49"/>
      <c r="AZ763" s="15"/>
      <c r="BA763" s="15"/>
      <c r="BB763" s="15"/>
      <c r="BC763" s="15"/>
      <c r="BD763" s="42"/>
      <c r="BE763" s="17"/>
      <c r="BF763" s="17"/>
      <c r="BG763" s="15"/>
      <c r="BH763" s="15"/>
    </row>
    <row r="764" ht="12.75" customHeight="1">
      <c r="A764" s="15"/>
      <c r="B764" s="13"/>
      <c r="C764" s="15"/>
      <c r="D764" s="15"/>
      <c r="E764" s="17"/>
      <c r="F764" s="17"/>
      <c r="G764" s="15"/>
      <c r="H764" s="15"/>
      <c r="I764" s="15"/>
      <c r="J764" s="49"/>
      <c r="K764" s="15"/>
      <c r="L764" s="21"/>
      <c r="M764" s="17"/>
      <c r="N764" s="17"/>
      <c r="O764" s="15"/>
      <c r="P764" s="15"/>
      <c r="Q764" s="15"/>
      <c r="R764" s="17"/>
      <c r="S764" s="26"/>
      <c r="T764" s="26"/>
      <c r="U764" s="26"/>
      <c r="V764" s="26"/>
      <c r="W764" s="26"/>
      <c r="X764" s="26"/>
      <c r="Y764" s="15"/>
      <c r="Z764" s="49"/>
      <c r="AA764" s="15"/>
      <c r="AB764" s="15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49"/>
      <c r="AP764" s="15"/>
      <c r="AQ764" s="15"/>
      <c r="AR764" s="209"/>
      <c r="AS764" s="210"/>
      <c r="AT764" s="210"/>
      <c r="AU764" s="210"/>
      <c r="AV764" s="210"/>
      <c r="AW764" s="210"/>
      <c r="AX764" s="210"/>
      <c r="AY764" s="49"/>
      <c r="AZ764" s="15"/>
      <c r="BA764" s="15"/>
      <c r="BB764" s="15"/>
      <c r="BC764" s="15"/>
      <c r="BD764" s="42"/>
      <c r="BE764" s="17"/>
      <c r="BF764" s="17"/>
      <c r="BG764" s="15"/>
      <c r="BH764" s="15"/>
    </row>
    <row r="765" ht="12.75" customHeight="1">
      <c r="A765" s="15"/>
      <c r="B765" s="13"/>
      <c r="C765" s="15"/>
      <c r="D765" s="15"/>
      <c r="E765" s="17"/>
      <c r="F765" s="17"/>
      <c r="G765" s="15"/>
      <c r="H765" s="15"/>
      <c r="I765" s="15"/>
      <c r="J765" s="49"/>
      <c r="K765" s="15"/>
      <c r="L765" s="21"/>
      <c r="M765" s="17"/>
      <c r="N765" s="17"/>
      <c r="O765" s="15"/>
      <c r="P765" s="15"/>
      <c r="Q765" s="15"/>
      <c r="R765" s="17"/>
      <c r="S765" s="26"/>
      <c r="T765" s="26"/>
      <c r="U765" s="26"/>
      <c r="V765" s="26"/>
      <c r="W765" s="26"/>
      <c r="X765" s="26"/>
      <c r="Y765" s="15"/>
      <c r="Z765" s="49"/>
      <c r="AA765" s="15"/>
      <c r="AB765" s="15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49"/>
      <c r="AP765" s="15"/>
      <c r="AQ765" s="15"/>
      <c r="AR765" s="209"/>
      <c r="AS765" s="210"/>
      <c r="AT765" s="210"/>
      <c r="AU765" s="210"/>
      <c r="AV765" s="210"/>
      <c r="AW765" s="210"/>
      <c r="AX765" s="210"/>
      <c r="AY765" s="49"/>
      <c r="AZ765" s="15"/>
      <c r="BA765" s="15"/>
      <c r="BB765" s="15"/>
      <c r="BC765" s="15"/>
      <c r="BD765" s="42"/>
      <c r="BE765" s="17"/>
      <c r="BF765" s="17"/>
      <c r="BG765" s="15"/>
      <c r="BH765" s="15"/>
    </row>
    <row r="766" ht="12.75" customHeight="1">
      <c r="A766" s="15"/>
      <c r="B766" s="13"/>
      <c r="C766" s="15"/>
      <c r="D766" s="15"/>
      <c r="E766" s="17"/>
      <c r="F766" s="17"/>
      <c r="G766" s="15"/>
      <c r="H766" s="15"/>
      <c r="I766" s="15"/>
      <c r="J766" s="49"/>
      <c r="K766" s="15"/>
      <c r="L766" s="21"/>
      <c r="M766" s="17"/>
      <c r="N766" s="17"/>
      <c r="O766" s="15"/>
      <c r="P766" s="15"/>
      <c r="Q766" s="15"/>
      <c r="R766" s="17"/>
      <c r="S766" s="26"/>
      <c r="T766" s="26"/>
      <c r="U766" s="26"/>
      <c r="V766" s="26"/>
      <c r="W766" s="26"/>
      <c r="X766" s="26"/>
      <c r="Y766" s="15"/>
      <c r="Z766" s="49"/>
      <c r="AA766" s="15"/>
      <c r="AB766" s="15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49"/>
      <c r="AP766" s="15"/>
      <c r="AQ766" s="15"/>
      <c r="AR766" s="209"/>
      <c r="AS766" s="210"/>
      <c r="AT766" s="210"/>
      <c r="AU766" s="210"/>
      <c r="AV766" s="210"/>
      <c r="AW766" s="210"/>
      <c r="AX766" s="210"/>
      <c r="AY766" s="49"/>
      <c r="AZ766" s="15"/>
      <c r="BA766" s="15"/>
      <c r="BB766" s="15"/>
      <c r="BC766" s="15"/>
      <c r="BD766" s="42"/>
      <c r="BE766" s="17"/>
      <c r="BF766" s="17"/>
      <c r="BG766" s="15"/>
      <c r="BH766" s="15"/>
    </row>
    <row r="767" ht="12.75" customHeight="1">
      <c r="A767" s="15"/>
      <c r="B767" s="13"/>
      <c r="C767" s="15"/>
      <c r="D767" s="15"/>
      <c r="E767" s="17"/>
      <c r="F767" s="17"/>
      <c r="G767" s="15"/>
      <c r="H767" s="15"/>
      <c r="I767" s="15"/>
      <c r="J767" s="49"/>
      <c r="K767" s="15"/>
      <c r="L767" s="21"/>
      <c r="M767" s="17"/>
      <c r="N767" s="17"/>
      <c r="O767" s="15"/>
      <c r="P767" s="15"/>
      <c r="Q767" s="15"/>
      <c r="R767" s="17"/>
      <c r="S767" s="26"/>
      <c r="T767" s="26"/>
      <c r="U767" s="26"/>
      <c r="V767" s="26"/>
      <c r="W767" s="26"/>
      <c r="X767" s="26"/>
      <c r="Y767" s="15"/>
      <c r="Z767" s="49"/>
      <c r="AA767" s="15"/>
      <c r="AB767" s="15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49"/>
      <c r="AP767" s="15"/>
      <c r="AQ767" s="15"/>
      <c r="AR767" s="209"/>
      <c r="AS767" s="210"/>
      <c r="AT767" s="210"/>
      <c r="AU767" s="210"/>
      <c r="AV767" s="210"/>
      <c r="AW767" s="210"/>
      <c r="AX767" s="210"/>
      <c r="AY767" s="49"/>
      <c r="AZ767" s="15"/>
      <c r="BA767" s="15"/>
      <c r="BB767" s="15"/>
      <c r="BC767" s="15"/>
      <c r="BD767" s="42"/>
      <c r="BE767" s="17"/>
      <c r="BF767" s="17"/>
      <c r="BG767" s="15"/>
      <c r="BH767" s="15"/>
    </row>
    <row r="768" ht="12.75" customHeight="1">
      <c r="A768" s="15"/>
      <c r="B768" s="13"/>
      <c r="C768" s="15"/>
      <c r="D768" s="15"/>
      <c r="E768" s="17"/>
      <c r="F768" s="17"/>
      <c r="G768" s="15"/>
      <c r="H768" s="15"/>
      <c r="I768" s="15"/>
      <c r="J768" s="49"/>
      <c r="K768" s="15"/>
      <c r="L768" s="21"/>
      <c r="M768" s="17"/>
      <c r="N768" s="17"/>
      <c r="O768" s="15"/>
      <c r="P768" s="15"/>
      <c r="Q768" s="15"/>
      <c r="R768" s="17"/>
      <c r="S768" s="26"/>
      <c r="T768" s="26"/>
      <c r="U768" s="26"/>
      <c r="V768" s="26"/>
      <c r="W768" s="26"/>
      <c r="X768" s="26"/>
      <c r="Y768" s="15"/>
      <c r="Z768" s="49"/>
      <c r="AA768" s="15"/>
      <c r="AB768" s="15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49"/>
      <c r="AP768" s="15"/>
      <c r="AQ768" s="15"/>
      <c r="AR768" s="209"/>
      <c r="AS768" s="210"/>
      <c r="AT768" s="210"/>
      <c r="AU768" s="210"/>
      <c r="AV768" s="210"/>
      <c r="AW768" s="210"/>
      <c r="AX768" s="210"/>
      <c r="AY768" s="49"/>
      <c r="AZ768" s="15"/>
      <c r="BA768" s="15"/>
      <c r="BB768" s="15"/>
      <c r="BC768" s="15"/>
      <c r="BD768" s="42"/>
      <c r="BE768" s="17"/>
      <c r="BF768" s="17"/>
      <c r="BG768" s="15"/>
      <c r="BH768" s="15"/>
    </row>
    <row r="769" ht="12.75" customHeight="1">
      <c r="A769" s="15"/>
      <c r="B769" s="13"/>
      <c r="C769" s="15"/>
      <c r="D769" s="15"/>
      <c r="E769" s="17"/>
      <c r="F769" s="17"/>
      <c r="G769" s="15"/>
      <c r="H769" s="15"/>
      <c r="I769" s="15"/>
      <c r="J769" s="49"/>
      <c r="K769" s="15"/>
      <c r="L769" s="21"/>
      <c r="M769" s="17"/>
      <c r="N769" s="17"/>
      <c r="O769" s="15"/>
      <c r="P769" s="15"/>
      <c r="Q769" s="15"/>
      <c r="R769" s="17"/>
      <c r="S769" s="26"/>
      <c r="T769" s="26"/>
      <c r="U769" s="26"/>
      <c r="V769" s="26"/>
      <c r="W769" s="26"/>
      <c r="X769" s="26"/>
      <c r="Y769" s="15"/>
      <c r="Z769" s="49"/>
      <c r="AA769" s="15"/>
      <c r="AB769" s="15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49"/>
      <c r="AP769" s="15"/>
      <c r="AQ769" s="15"/>
      <c r="AR769" s="209"/>
      <c r="AS769" s="210"/>
      <c r="AT769" s="210"/>
      <c r="AU769" s="210"/>
      <c r="AV769" s="210"/>
      <c r="AW769" s="210"/>
      <c r="AX769" s="210"/>
      <c r="AY769" s="49"/>
      <c r="AZ769" s="15"/>
      <c r="BA769" s="15"/>
      <c r="BB769" s="15"/>
      <c r="BC769" s="15"/>
      <c r="BD769" s="42"/>
      <c r="BE769" s="17"/>
      <c r="BF769" s="17"/>
      <c r="BG769" s="15"/>
      <c r="BH769" s="15"/>
    </row>
    <row r="770" ht="12.75" customHeight="1">
      <c r="A770" s="15"/>
      <c r="B770" s="13"/>
      <c r="C770" s="15"/>
      <c r="D770" s="15"/>
      <c r="E770" s="17"/>
      <c r="F770" s="17"/>
      <c r="G770" s="15"/>
      <c r="H770" s="15"/>
      <c r="I770" s="15"/>
      <c r="J770" s="49"/>
      <c r="K770" s="15"/>
      <c r="L770" s="21"/>
      <c r="M770" s="17"/>
      <c r="N770" s="17"/>
      <c r="O770" s="15"/>
      <c r="P770" s="15"/>
      <c r="Q770" s="15"/>
      <c r="R770" s="17"/>
      <c r="S770" s="26"/>
      <c r="T770" s="26"/>
      <c r="U770" s="26"/>
      <c r="V770" s="26"/>
      <c r="W770" s="26"/>
      <c r="X770" s="26"/>
      <c r="Y770" s="15"/>
      <c r="Z770" s="49"/>
      <c r="AA770" s="15"/>
      <c r="AB770" s="15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49"/>
      <c r="AP770" s="15"/>
      <c r="AQ770" s="15"/>
      <c r="AR770" s="209"/>
      <c r="AS770" s="210"/>
      <c r="AT770" s="210"/>
      <c r="AU770" s="210"/>
      <c r="AV770" s="210"/>
      <c r="AW770" s="210"/>
      <c r="AX770" s="210"/>
      <c r="AY770" s="49"/>
      <c r="AZ770" s="15"/>
      <c r="BA770" s="15"/>
      <c r="BB770" s="15"/>
      <c r="BC770" s="15"/>
      <c r="BD770" s="42"/>
      <c r="BE770" s="17"/>
      <c r="BF770" s="17"/>
      <c r="BG770" s="15"/>
      <c r="BH770" s="15"/>
    </row>
    <row r="771" ht="12.75" customHeight="1">
      <c r="A771" s="15"/>
      <c r="B771" s="13"/>
      <c r="C771" s="15"/>
      <c r="D771" s="15"/>
      <c r="E771" s="17"/>
      <c r="F771" s="17"/>
      <c r="G771" s="15"/>
      <c r="H771" s="15"/>
      <c r="I771" s="15"/>
      <c r="J771" s="49"/>
      <c r="K771" s="15"/>
      <c r="L771" s="21"/>
      <c r="M771" s="17"/>
      <c r="N771" s="17"/>
      <c r="O771" s="15"/>
      <c r="P771" s="15"/>
      <c r="Q771" s="15"/>
      <c r="R771" s="17"/>
      <c r="S771" s="26"/>
      <c r="T771" s="26"/>
      <c r="U771" s="26"/>
      <c r="V771" s="26"/>
      <c r="W771" s="26"/>
      <c r="X771" s="26"/>
      <c r="Y771" s="15"/>
      <c r="Z771" s="49"/>
      <c r="AA771" s="15"/>
      <c r="AB771" s="15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49"/>
      <c r="AP771" s="15"/>
      <c r="AQ771" s="15"/>
      <c r="AR771" s="209"/>
      <c r="AS771" s="210"/>
      <c r="AT771" s="210"/>
      <c r="AU771" s="210"/>
      <c r="AV771" s="210"/>
      <c r="AW771" s="210"/>
      <c r="AX771" s="210"/>
      <c r="AY771" s="49"/>
      <c r="AZ771" s="15"/>
      <c r="BA771" s="15"/>
      <c r="BB771" s="15"/>
      <c r="BC771" s="15"/>
      <c r="BD771" s="42"/>
      <c r="BE771" s="17"/>
      <c r="BF771" s="17"/>
      <c r="BG771" s="15"/>
      <c r="BH771" s="15"/>
    </row>
    <row r="772" ht="12.75" customHeight="1">
      <c r="A772" s="15"/>
      <c r="B772" s="13"/>
      <c r="C772" s="15"/>
      <c r="D772" s="15"/>
      <c r="E772" s="17"/>
      <c r="F772" s="17"/>
      <c r="G772" s="15"/>
      <c r="H772" s="15"/>
      <c r="I772" s="15"/>
      <c r="J772" s="49"/>
      <c r="K772" s="15"/>
      <c r="L772" s="21"/>
      <c r="M772" s="17"/>
      <c r="N772" s="17"/>
      <c r="O772" s="15"/>
      <c r="P772" s="15"/>
      <c r="Q772" s="15"/>
      <c r="R772" s="17"/>
      <c r="S772" s="26"/>
      <c r="T772" s="26"/>
      <c r="U772" s="26"/>
      <c r="V772" s="26"/>
      <c r="W772" s="26"/>
      <c r="X772" s="26"/>
      <c r="Y772" s="15"/>
      <c r="Z772" s="49"/>
      <c r="AA772" s="15"/>
      <c r="AB772" s="15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49"/>
      <c r="AP772" s="15"/>
      <c r="AQ772" s="15"/>
      <c r="AR772" s="209"/>
      <c r="AS772" s="210"/>
      <c r="AT772" s="210"/>
      <c r="AU772" s="210"/>
      <c r="AV772" s="210"/>
      <c r="AW772" s="210"/>
      <c r="AX772" s="210"/>
      <c r="AY772" s="49"/>
      <c r="AZ772" s="15"/>
      <c r="BA772" s="15"/>
      <c r="BB772" s="15"/>
      <c r="BC772" s="15"/>
      <c r="BD772" s="42"/>
      <c r="BE772" s="17"/>
      <c r="BF772" s="17"/>
      <c r="BG772" s="15"/>
      <c r="BH772" s="15"/>
    </row>
    <row r="773" ht="12.75" customHeight="1">
      <c r="A773" s="15"/>
      <c r="B773" s="13"/>
      <c r="C773" s="15"/>
      <c r="D773" s="15"/>
      <c r="E773" s="17"/>
      <c r="F773" s="17"/>
      <c r="G773" s="15"/>
      <c r="H773" s="15"/>
      <c r="I773" s="15"/>
      <c r="J773" s="49"/>
      <c r="K773" s="15"/>
      <c r="L773" s="21"/>
      <c r="M773" s="17"/>
      <c r="N773" s="17"/>
      <c r="O773" s="15"/>
      <c r="P773" s="15"/>
      <c r="Q773" s="15"/>
      <c r="R773" s="17"/>
      <c r="S773" s="26"/>
      <c r="T773" s="26"/>
      <c r="U773" s="26"/>
      <c r="V773" s="26"/>
      <c r="W773" s="26"/>
      <c r="X773" s="26"/>
      <c r="Y773" s="15"/>
      <c r="Z773" s="49"/>
      <c r="AA773" s="15"/>
      <c r="AB773" s="15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49"/>
      <c r="AP773" s="15"/>
      <c r="AQ773" s="15"/>
      <c r="AR773" s="209"/>
      <c r="AS773" s="210"/>
      <c r="AT773" s="210"/>
      <c r="AU773" s="210"/>
      <c r="AV773" s="210"/>
      <c r="AW773" s="210"/>
      <c r="AX773" s="210"/>
      <c r="AY773" s="49"/>
      <c r="AZ773" s="15"/>
      <c r="BA773" s="15"/>
      <c r="BB773" s="15"/>
      <c r="BC773" s="15"/>
      <c r="BD773" s="42"/>
      <c r="BE773" s="17"/>
      <c r="BF773" s="17"/>
      <c r="BG773" s="15"/>
      <c r="BH773" s="15"/>
    </row>
    <row r="774" ht="12.75" customHeight="1">
      <c r="A774" s="15"/>
      <c r="B774" s="13"/>
      <c r="C774" s="15"/>
      <c r="D774" s="15"/>
      <c r="E774" s="17"/>
      <c r="F774" s="17"/>
      <c r="G774" s="15"/>
      <c r="H774" s="15"/>
      <c r="I774" s="15"/>
      <c r="J774" s="49"/>
      <c r="K774" s="15"/>
      <c r="L774" s="21"/>
      <c r="M774" s="17"/>
      <c r="N774" s="17"/>
      <c r="O774" s="15"/>
      <c r="P774" s="15"/>
      <c r="Q774" s="15"/>
      <c r="R774" s="17"/>
      <c r="S774" s="26"/>
      <c r="T774" s="26"/>
      <c r="U774" s="26"/>
      <c r="V774" s="26"/>
      <c r="W774" s="26"/>
      <c r="X774" s="26"/>
      <c r="Y774" s="15"/>
      <c r="Z774" s="49"/>
      <c r="AA774" s="15"/>
      <c r="AB774" s="15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49"/>
      <c r="AP774" s="15"/>
      <c r="AQ774" s="15"/>
      <c r="AR774" s="209"/>
      <c r="AS774" s="210"/>
      <c r="AT774" s="210"/>
      <c r="AU774" s="210"/>
      <c r="AV774" s="210"/>
      <c r="AW774" s="210"/>
      <c r="AX774" s="210"/>
      <c r="AY774" s="49"/>
      <c r="AZ774" s="15"/>
      <c r="BA774" s="15"/>
      <c r="BB774" s="15"/>
      <c r="BC774" s="15"/>
      <c r="BD774" s="42"/>
      <c r="BE774" s="17"/>
      <c r="BF774" s="17"/>
      <c r="BG774" s="15"/>
      <c r="BH774" s="15"/>
    </row>
    <row r="775" ht="12.75" customHeight="1">
      <c r="A775" s="15"/>
      <c r="B775" s="13"/>
      <c r="C775" s="15"/>
      <c r="D775" s="15"/>
      <c r="E775" s="17"/>
      <c r="F775" s="17"/>
      <c r="G775" s="15"/>
      <c r="H775" s="15"/>
      <c r="I775" s="15"/>
      <c r="J775" s="49"/>
      <c r="K775" s="15"/>
      <c r="L775" s="21"/>
      <c r="M775" s="17"/>
      <c r="N775" s="17"/>
      <c r="O775" s="15"/>
      <c r="P775" s="15"/>
      <c r="Q775" s="15"/>
      <c r="R775" s="17"/>
      <c r="S775" s="26"/>
      <c r="T775" s="26"/>
      <c r="U775" s="26"/>
      <c r="V775" s="26"/>
      <c r="W775" s="26"/>
      <c r="X775" s="26"/>
      <c r="Y775" s="15"/>
      <c r="Z775" s="49"/>
      <c r="AA775" s="15"/>
      <c r="AB775" s="15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49"/>
      <c r="AP775" s="15"/>
      <c r="AQ775" s="15"/>
      <c r="AR775" s="209"/>
      <c r="AS775" s="210"/>
      <c r="AT775" s="210"/>
      <c r="AU775" s="210"/>
      <c r="AV775" s="210"/>
      <c r="AW775" s="210"/>
      <c r="AX775" s="210"/>
      <c r="AY775" s="49"/>
      <c r="AZ775" s="15"/>
      <c r="BA775" s="15"/>
      <c r="BB775" s="15"/>
      <c r="BC775" s="15"/>
      <c r="BD775" s="42"/>
      <c r="BE775" s="17"/>
      <c r="BF775" s="17"/>
      <c r="BG775" s="15"/>
      <c r="BH775" s="15"/>
    </row>
    <row r="776" ht="12.75" customHeight="1">
      <c r="A776" s="15"/>
      <c r="B776" s="13"/>
      <c r="C776" s="15"/>
      <c r="D776" s="15"/>
      <c r="E776" s="17"/>
      <c r="F776" s="17"/>
      <c r="G776" s="15"/>
      <c r="H776" s="15"/>
      <c r="I776" s="15"/>
      <c r="J776" s="49"/>
      <c r="K776" s="15"/>
      <c r="L776" s="21"/>
      <c r="M776" s="17"/>
      <c r="N776" s="17"/>
      <c r="O776" s="15"/>
      <c r="P776" s="15"/>
      <c r="Q776" s="15"/>
      <c r="R776" s="17"/>
      <c r="S776" s="26"/>
      <c r="T776" s="26"/>
      <c r="U776" s="26"/>
      <c r="V776" s="26"/>
      <c r="W776" s="26"/>
      <c r="X776" s="26"/>
      <c r="Y776" s="15"/>
      <c r="Z776" s="49"/>
      <c r="AA776" s="15"/>
      <c r="AB776" s="15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49"/>
      <c r="AP776" s="15"/>
      <c r="AQ776" s="15"/>
      <c r="AR776" s="209"/>
      <c r="AS776" s="210"/>
      <c r="AT776" s="210"/>
      <c r="AU776" s="210"/>
      <c r="AV776" s="210"/>
      <c r="AW776" s="210"/>
      <c r="AX776" s="210"/>
      <c r="AY776" s="49"/>
      <c r="AZ776" s="15"/>
      <c r="BA776" s="15"/>
      <c r="BB776" s="15"/>
      <c r="BC776" s="15"/>
      <c r="BD776" s="42"/>
      <c r="BE776" s="17"/>
      <c r="BF776" s="17"/>
      <c r="BG776" s="15"/>
      <c r="BH776" s="15"/>
    </row>
    <row r="777" ht="12.75" customHeight="1">
      <c r="A777" s="15"/>
      <c r="B777" s="13"/>
      <c r="C777" s="15"/>
      <c r="D777" s="15"/>
      <c r="E777" s="17"/>
      <c r="F777" s="17"/>
      <c r="G777" s="15"/>
      <c r="H777" s="15"/>
      <c r="I777" s="15"/>
      <c r="J777" s="49"/>
      <c r="K777" s="15"/>
      <c r="L777" s="21"/>
      <c r="M777" s="17"/>
      <c r="N777" s="17"/>
      <c r="O777" s="15"/>
      <c r="P777" s="15"/>
      <c r="Q777" s="15"/>
      <c r="R777" s="17"/>
      <c r="S777" s="26"/>
      <c r="T777" s="26"/>
      <c r="U777" s="26"/>
      <c r="V777" s="26"/>
      <c r="W777" s="26"/>
      <c r="X777" s="26"/>
      <c r="Y777" s="15"/>
      <c r="Z777" s="49"/>
      <c r="AA777" s="15"/>
      <c r="AB777" s="15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49"/>
      <c r="AP777" s="15"/>
      <c r="AQ777" s="15"/>
      <c r="AR777" s="209"/>
      <c r="AS777" s="210"/>
      <c r="AT777" s="210"/>
      <c r="AU777" s="210"/>
      <c r="AV777" s="210"/>
      <c r="AW777" s="210"/>
      <c r="AX777" s="210"/>
      <c r="AY777" s="49"/>
      <c r="AZ777" s="15"/>
      <c r="BA777" s="15"/>
      <c r="BB777" s="15"/>
      <c r="BC777" s="15"/>
      <c r="BD777" s="42"/>
      <c r="BE777" s="17"/>
      <c r="BF777" s="17"/>
      <c r="BG777" s="15"/>
      <c r="BH777" s="15"/>
    </row>
    <row r="778" ht="12.75" customHeight="1">
      <c r="A778" s="15"/>
      <c r="B778" s="13"/>
      <c r="C778" s="15"/>
      <c r="D778" s="15"/>
      <c r="E778" s="17"/>
      <c r="F778" s="17"/>
      <c r="G778" s="15"/>
      <c r="H778" s="15"/>
      <c r="I778" s="15"/>
      <c r="J778" s="49"/>
      <c r="K778" s="15"/>
      <c r="L778" s="21"/>
      <c r="M778" s="17"/>
      <c r="N778" s="17"/>
      <c r="O778" s="15"/>
      <c r="P778" s="15"/>
      <c r="Q778" s="15"/>
      <c r="R778" s="17"/>
      <c r="S778" s="26"/>
      <c r="T778" s="26"/>
      <c r="U778" s="26"/>
      <c r="V778" s="26"/>
      <c r="W778" s="26"/>
      <c r="X778" s="26"/>
      <c r="Y778" s="15"/>
      <c r="Z778" s="49"/>
      <c r="AA778" s="15"/>
      <c r="AB778" s="15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49"/>
      <c r="AP778" s="15"/>
      <c r="AQ778" s="15"/>
      <c r="AR778" s="209"/>
      <c r="AS778" s="210"/>
      <c r="AT778" s="210"/>
      <c r="AU778" s="210"/>
      <c r="AV778" s="210"/>
      <c r="AW778" s="210"/>
      <c r="AX778" s="210"/>
      <c r="AY778" s="49"/>
      <c r="AZ778" s="15"/>
      <c r="BA778" s="15"/>
      <c r="BB778" s="15"/>
      <c r="BC778" s="15"/>
      <c r="BD778" s="42"/>
      <c r="BE778" s="17"/>
      <c r="BF778" s="17"/>
      <c r="BG778" s="15"/>
      <c r="BH778" s="15"/>
    </row>
    <row r="779" ht="12.75" customHeight="1">
      <c r="A779" s="15"/>
      <c r="B779" s="13"/>
      <c r="C779" s="15"/>
      <c r="D779" s="15"/>
      <c r="E779" s="17"/>
      <c r="F779" s="17"/>
      <c r="G779" s="15"/>
      <c r="H779" s="15"/>
      <c r="I779" s="15"/>
      <c r="J779" s="49"/>
      <c r="K779" s="15"/>
      <c r="L779" s="21"/>
      <c r="M779" s="17"/>
      <c r="N779" s="17"/>
      <c r="O779" s="15"/>
      <c r="P779" s="15"/>
      <c r="Q779" s="15"/>
      <c r="R779" s="17"/>
      <c r="S779" s="26"/>
      <c r="T779" s="26"/>
      <c r="U779" s="26"/>
      <c r="V779" s="26"/>
      <c r="W779" s="26"/>
      <c r="X779" s="26"/>
      <c r="Y779" s="15"/>
      <c r="Z779" s="49"/>
      <c r="AA779" s="15"/>
      <c r="AB779" s="15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49"/>
      <c r="AP779" s="15"/>
      <c r="AQ779" s="15"/>
      <c r="AR779" s="209"/>
      <c r="AS779" s="210"/>
      <c r="AT779" s="210"/>
      <c r="AU779" s="210"/>
      <c r="AV779" s="210"/>
      <c r="AW779" s="210"/>
      <c r="AX779" s="210"/>
      <c r="AY779" s="49"/>
      <c r="AZ779" s="15"/>
      <c r="BA779" s="15"/>
      <c r="BB779" s="15"/>
      <c r="BC779" s="15"/>
      <c r="BD779" s="42"/>
      <c r="BE779" s="17"/>
      <c r="BF779" s="17"/>
      <c r="BG779" s="15"/>
      <c r="BH779" s="15"/>
    </row>
    <row r="780" ht="12.75" customHeight="1">
      <c r="A780" s="15"/>
      <c r="B780" s="13"/>
      <c r="C780" s="15"/>
      <c r="D780" s="15"/>
      <c r="E780" s="17"/>
      <c r="F780" s="17"/>
      <c r="G780" s="15"/>
      <c r="H780" s="15"/>
      <c r="I780" s="15"/>
      <c r="J780" s="49"/>
      <c r="K780" s="15"/>
      <c r="L780" s="21"/>
      <c r="M780" s="17"/>
      <c r="N780" s="17"/>
      <c r="O780" s="15"/>
      <c r="P780" s="15"/>
      <c r="Q780" s="15"/>
      <c r="R780" s="17"/>
      <c r="S780" s="26"/>
      <c r="T780" s="26"/>
      <c r="U780" s="26"/>
      <c r="V780" s="26"/>
      <c r="W780" s="26"/>
      <c r="X780" s="26"/>
      <c r="Y780" s="15"/>
      <c r="Z780" s="49"/>
      <c r="AA780" s="15"/>
      <c r="AB780" s="15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49"/>
      <c r="AP780" s="15"/>
      <c r="AQ780" s="15"/>
      <c r="AR780" s="209"/>
      <c r="AS780" s="210"/>
      <c r="AT780" s="210"/>
      <c r="AU780" s="210"/>
      <c r="AV780" s="210"/>
      <c r="AW780" s="210"/>
      <c r="AX780" s="210"/>
      <c r="AY780" s="49"/>
      <c r="AZ780" s="15"/>
      <c r="BA780" s="15"/>
      <c r="BB780" s="15"/>
      <c r="BC780" s="15"/>
      <c r="BD780" s="42"/>
      <c r="BE780" s="17"/>
      <c r="BF780" s="17"/>
      <c r="BG780" s="15"/>
      <c r="BH780" s="15"/>
    </row>
    <row r="781" ht="12.75" customHeight="1">
      <c r="A781" s="15"/>
      <c r="B781" s="13"/>
      <c r="C781" s="15"/>
      <c r="D781" s="15"/>
      <c r="E781" s="17"/>
      <c r="F781" s="17"/>
      <c r="G781" s="15"/>
      <c r="H781" s="15"/>
      <c r="I781" s="15"/>
      <c r="J781" s="49"/>
      <c r="K781" s="15"/>
      <c r="L781" s="21"/>
      <c r="M781" s="17"/>
      <c r="N781" s="17"/>
      <c r="O781" s="15"/>
      <c r="P781" s="15"/>
      <c r="Q781" s="15"/>
      <c r="R781" s="17"/>
      <c r="S781" s="26"/>
      <c r="T781" s="26"/>
      <c r="U781" s="26"/>
      <c r="V781" s="26"/>
      <c r="W781" s="26"/>
      <c r="X781" s="26"/>
      <c r="Y781" s="15"/>
      <c r="Z781" s="49"/>
      <c r="AA781" s="15"/>
      <c r="AB781" s="15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49"/>
      <c r="AP781" s="15"/>
      <c r="AQ781" s="15"/>
      <c r="AR781" s="209"/>
      <c r="AS781" s="210"/>
      <c r="AT781" s="210"/>
      <c r="AU781" s="210"/>
      <c r="AV781" s="210"/>
      <c r="AW781" s="210"/>
      <c r="AX781" s="210"/>
      <c r="AY781" s="49"/>
      <c r="AZ781" s="15"/>
      <c r="BA781" s="15"/>
      <c r="BB781" s="15"/>
      <c r="BC781" s="15"/>
      <c r="BD781" s="42"/>
      <c r="BE781" s="17"/>
      <c r="BF781" s="17"/>
      <c r="BG781" s="15"/>
      <c r="BH781" s="15"/>
    </row>
    <row r="782" ht="12.75" customHeight="1">
      <c r="A782" s="15"/>
      <c r="B782" s="13"/>
      <c r="C782" s="15"/>
      <c r="D782" s="15"/>
      <c r="E782" s="17"/>
      <c r="F782" s="17"/>
      <c r="G782" s="15"/>
      <c r="H782" s="15"/>
      <c r="I782" s="15"/>
      <c r="J782" s="49"/>
      <c r="K782" s="15"/>
      <c r="L782" s="21"/>
      <c r="M782" s="17"/>
      <c r="N782" s="17"/>
      <c r="O782" s="15"/>
      <c r="P782" s="15"/>
      <c r="Q782" s="15"/>
      <c r="R782" s="17"/>
      <c r="S782" s="26"/>
      <c r="T782" s="26"/>
      <c r="U782" s="26"/>
      <c r="V782" s="26"/>
      <c r="W782" s="26"/>
      <c r="X782" s="26"/>
      <c r="Y782" s="15"/>
      <c r="Z782" s="49"/>
      <c r="AA782" s="15"/>
      <c r="AB782" s="15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49"/>
      <c r="AP782" s="15"/>
      <c r="AQ782" s="15"/>
      <c r="AR782" s="209"/>
      <c r="AS782" s="210"/>
      <c r="AT782" s="210"/>
      <c r="AU782" s="210"/>
      <c r="AV782" s="210"/>
      <c r="AW782" s="210"/>
      <c r="AX782" s="210"/>
      <c r="AY782" s="49"/>
      <c r="AZ782" s="15"/>
      <c r="BA782" s="15"/>
      <c r="BB782" s="15"/>
      <c r="BC782" s="15"/>
      <c r="BD782" s="42"/>
      <c r="BE782" s="17"/>
      <c r="BF782" s="17"/>
      <c r="BG782" s="15"/>
      <c r="BH782" s="15"/>
    </row>
    <row r="783" ht="12.75" customHeight="1">
      <c r="A783" s="15"/>
      <c r="B783" s="13"/>
      <c r="C783" s="15"/>
      <c r="D783" s="15"/>
      <c r="E783" s="17"/>
      <c r="F783" s="17"/>
      <c r="G783" s="15"/>
      <c r="H783" s="15"/>
      <c r="I783" s="15"/>
      <c r="J783" s="49"/>
      <c r="K783" s="15"/>
      <c r="L783" s="21"/>
      <c r="M783" s="17"/>
      <c r="N783" s="17"/>
      <c r="O783" s="15"/>
      <c r="P783" s="15"/>
      <c r="Q783" s="15"/>
      <c r="R783" s="17"/>
      <c r="S783" s="26"/>
      <c r="T783" s="26"/>
      <c r="U783" s="26"/>
      <c r="V783" s="26"/>
      <c r="W783" s="26"/>
      <c r="X783" s="26"/>
      <c r="Y783" s="15"/>
      <c r="Z783" s="49"/>
      <c r="AA783" s="15"/>
      <c r="AB783" s="15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49"/>
      <c r="AP783" s="15"/>
      <c r="AQ783" s="15"/>
      <c r="AR783" s="209"/>
      <c r="AS783" s="210"/>
      <c r="AT783" s="210"/>
      <c r="AU783" s="210"/>
      <c r="AV783" s="210"/>
      <c r="AW783" s="210"/>
      <c r="AX783" s="210"/>
      <c r="AY783" s="49"/>
      <c r="AZ783" s="15"/>
      <c r="BA783" s="15"/>
      <c r="BB783" s="15"/>
      <c r="BC783" s="15"/>
      <c r="BD783" s="42"/>
      <c r="BE783" s="17"/>
      <c r="BF783" s="17"/>
      <c r="BG783" s="15"/>
      <c r="BH783" s="15"/>
    </row>
    <row r="784" ht="12.75" customHeight="1">
      <c r="A784" s="15"/>
      <c r="B784" s="13"/>
      <c r="C784" s="15"/>
      <c r="D784" s="15"/>
      <c r="E784" s="17"/>
      <c r="F784" s="17"/>
      <c r="G784" s="15"/>
      <c r="H784" s="15"/>
      <c r="I784" s="15"/>
      <c r="J784" s="49"/>
      <c r="K784" s="15"/>
      <c r="L784" s="21"/>
      <c r="M784" s="17"/>
      <c r="N784" s="17"/>
      <c r="O784" s="15"/>
      <c r="P784" s="15"/>
      <c r="Q784" s="15"/>
      <c r="R784" s="17"/>
      <c r="S784" s="26"/>
      <c r="T784" s="26"/>
      <c r="U784" s="26"/>
      <c r="V784" s="26"/>
      <c r="W784" s="26"/>
      <c r="X784" s="26"/>
      <c r="Y784" s="15"/>
      <c r="Z784" s="49"/>
      <c r="AA784" s="15"/>
      <c r="AB784" s="15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49"/>
      <c r="AP784" s="15"/>
      <c r="AQ784" s="15"/>
      <c r="AR784" s="209"/>
      <c r="AS784" s="210"/>
      <c r="AT784" s="210"/>
      <c r="AU784" s="210"/>
      <c r="AV784" s="210"/>
      <c r="AW784" s="210"/>
      <c r="AX784" s="210"/>
      <c r="AY784" s="49"/>
      <c r="AZ784" s="15"/>
      <c r="BA784" s="15"/>
      <c r="BB784" s="15"/>
      <c r="BC784" s="15"/>
      <c r="BD784" s="42"/>
      <c r="BE784" s="17"/>
      <c r="BF784" s="17"/>
      <c r="BG784" s="15"/>
      <c r="BH784" s="15"/>
    </row>
    <row r="785" ht="12.75" customHeight="1">
      <c r="A785" s="15"/>
      <c r="B785" s="13"/>
      <c r="C785" s="15"/>
      <c r="D785" s="15"/>
      <c r="E785" s="17"/>
      <c r="F785" s="17"/>
      <c r="G785" s="15"/>
      <c r="H785" s="15"/>
      <c r="I785" s="15"/>
      <c r="J785" s="49"/>
      <c r="K785" s="15"/>
      <c r="L785" s="21"/>
      <c r="M785" s="17"/>
      <c r="N785" s="17"/>
      <c r="O785" s="15"/>
      <c r="P785" s="15"/>
      <c r="Q785" s="15"/>
      <c r="R785" s="17"/>
      <c r="S785" s="26"/>
      <c r="T785" s="26"/>
      <c r="U785" s="26"/>
      <c r="V785" s="26"/>
      <c r="W785" s="26"/>
      <c r="X785" s="26"/>
      <c r="Y785" s="15"/>
      <c r="Z785" s="49"/>
      <c r="AA785" s="15"/>
      <c r="AB785" s="15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49"/>
      <c r="AP785" s="15"/>
      <c r="AQ785" s="15"/>
      <c r="AR785" s="209"/>
      <c r="AS785" s="210"/>
      <c r="AT785" s="210"/>
      <c r="AU785" s="210"/>
      <c r="AV785" s="210"/>
      <c r="AW785" s="210"/>
      <c r="AX785" s="210"/>
      <c r="AY785" s="49"/>
      <c r="AZ785" s="15"/>
      <c r="BA785" s="15"/>
      <c r="BB785" s="15"/>
      <c r="BC785" s="15"/>
      <c r="BD785" s="42"/>
      <c r="BE785" s="17"/>
      <c r="BF785" s="17"/>
      <c r="BG785" s="15"/>
      <c r="BH785" s="15"/>
    </row>
    <row r="786" ht="12.75" customHeight="1">
      <c r="A786" s="15"/>
      <c r="B786" s="13"/>
      <c r="C786" s="15"/>
      <c r="D786" s="15"/>
      <c r="E786" s="17"/>
      <c r="F786" s="17"/>
      <c r="G786" s="15"/>
      <c r="H786" s="15"/>
      <c r="I786" s="15"/>
      <c r="J786" s="49"/>
      <c r="K786" s="15"/>
      <c r="L786" s="21"/>
      <c r="M786" s="17"/>
      <c r="N786" s="17"/>
      <c r="O786" s="15"/>
      <c r="P786" s="15"/>
      <c r="Q786" s="15"/>
      <c r="R786" s="17"/>
      <c r="S786" s="26"/>
      <c r="T786" s="26"/>
      <c r="U786" s="26"/>
      <c r="V786" s="26"/>
      <c r="W786" s="26"/>
      <c r="X786" s="26"/>
      <c r="Y786" s="15"/>
      <c r="Z786" s="49"/>
      <c r="AA786" s="15"/>
      <c r="AB786" s="15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49"/>
      <c r="AP786" s="15"/>
      <c r="AQ786" s="15"/>
      <c r="AR786" s="209"/>
      <c r="AS786" s="210"/>
      <c r="AT786" s="210"/>
      <c r="AU786" s="210"/>
      <c r="AV786" s="210"/>
      <c r="AW786" s="210"/>
      <c r="AX786" s="210"/>
      <c r="AY786" s="49"/>
      <c r="AZ786" s="15"/>
      <c r="BA786" s="15"/>
      <c r="BB786" s="15"/>
      <c r="BC786" s="15"/>
      <c r="BD786" s="42"/>
      <c r="BE786" s="17"/>
      <c r="BF786" s="17"/>
      <c r="BG786" s="15"/>
      <c r="BH786" s="15"/>
    </row>
    <row r="787" ht="12.75" customHeight="1">
      <c r="A787" s="15"/>
      <c r="B787" s="13"/>
      <c r="C787" s="15"/>
      <c r="D787" s="15"/>
      <c r="E787" s="17"/>
      <c r="F787" s="17"/>
      <c r="G787" s="15"/>
      <c r="H787" s="15"/>
      <c r="I787" s="15"/>
      <c r="J787" s="49"/>
      <c r="K787" s="15"/>
      <c r="L787" s="21"/>
      <c r="M787" s="17"/>
      <c r="N787" s="17"/>
      <c r="O787" s="15"/>
      <c r="P787" s="15"/>
      <c r="Q787" s="15"/>
      <c r="R787" s="17"/>
      <c r="S787" s="26"/>
      <c r="T787" s="26"/>
      <c r="U787" s="26"/>
      <c r="V787" s="26"/>
      <c r="W787" s="26"/>
      <c r="X787" s="26"/>
      <c r="Y787" s="15"/>
      <c r="Z787" s="49"/>
      <c r="AA787" s="15"/>
      <c r="AB787" s="15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49"/>
      <c r="AP787" s="15"/>
      <c r="AQ787" s="15"/>
      <c r="AR787" s="209"/>
      <c r="AS787" s="210"/>
      <c r="AT787" s="210"/>
      <c r="AU787" s="210"/>
      <c r="AV787" s="210"/>
      <c r="AW787" s="210"/>
      <c r="AX787" s="210"/>
      <c r="AY787" s="49"/>
      <c r="AZ787" s="15"/>
      <c r="BA787" s="15"/>
      <c r="BB787" s="15"/>
      <c r="BC787" s="15"/>
      <c r="BD787" s="42"/>
      <c r="BE787" s="17"/>
      <c r="BF787" s="17"/>
      <c r="BG787" s="15"/>
      <c r="BH787" s="15"/>
    </row>
    <row r="788" ht="12.75" customHeight="1">
      <c r="A788" s="15"/>
      <c r="B788" s="13"/>
      <c r="C788" s="15"/>
      <c r="D788" s="15"/>
      <c r="E788" s="17"/>
      <c r="F788" s="17"/>
      <c r="G788" s="15"/>
      <c r="H788" s="15"/>
      <c r="I788" s="15"/>
      <c r="J788" s="49"/>
      <c r="K788" s="15"/>
      <c r="L788" s="21"/>
      <c r="M788" s="17"/>
      <c r="N788" s="17"/>
      <c r="O788" s="15"/>
      <c r="P788" s="15"/>
      <c r="Q788" s="15"/>
      <c r="R788" s="17"/>
      <c r="S788" s="26"/>
      <c r="T788" s="26"/>
      <c r="U788" s="26"/>
      <c r="V788" s="26"/>
      <c r="W788" s="26"/>
      <c r="X788" s="26"/>
      <c r="Y788" s="15"/>
      <c r="Z788" s="49"/>
      <c r="AA788" s="15"/>
      <c r="AB788" s="15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49"/>
      <c r="AP788" s="15"/>
      <c r="AQ788" s="15"/>
      <c r="AR788" s="209"/>
      <c r="AS788" s="210"/>
      <c r="AT788" s="210"/>
      <c r="AU788" s="210"/>
      <c r="AV788" s="210"/>
      <c r="AW788" s="210"/>
      <c r="AX788" s="210"/>
      <c r="AY788" s="49"/>
      <c r="AZ788" s="15"/>
      <c r="BA788" s="15"/>
      <c r="BB788" s="15"/>
      <c r="BC788" s="15"/>
      <c r="BD788" s="42"/>
      <c r="BE788" s="17"/>
      <c r="BF788" s="17"/>
      <c r="BG788" s="15"/>
      <c r="BH788" s="15"/>
    </row>
    <row r="789" ht="12.75" customHeight="1">
      <c r="A789" s="15"/>
      <c r="B789" s="13"/>
      <c r="C789" s="15"/>
      <c r="D789" s="15"/>
      <c r="E789" s="17"/>
      <c r="F789" s="17"/>
      <c r="G789" s="15"/>
      <c r="H789" s="15"/>
      <c r="I789" s="15"/>
      <c r="J789" s="49"/>
      <c r="K789" s="15"/>
      <c r="L789" s="21"/>
      <c r="M789" s="17"/>
      <c r="N789" s="17"/>
      <c r="O789" s="15"/>
      <c r="P789" s="15"/>
      <c r="Q789" s="15"/>
      <c r="R789" s="17"/>
      <c r="S789" s="26"/>
      <c r="T789" s="26"/>
      <c r="U789" s="26"/>
      <c r="V789" s="26"/>
      <c r="W789" s="26"/>
      <c r="X789" s="26"/>
      <c r="Y789" s="15"/>
      <c r="Z789" s="49"/>
      <c r="AA789" s="15"/>
      <c r="AB789" s="15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49"/>
      <c r="AP789" s="15"/>
      <c r="AQ789" s="15"/>
      <c r="AR789" s="209"/>
      <c r="AS789" s="210"/>
      <c r="AT789" s="210"/>
      <c r="AU789" s="210"/>
      <c r="AV789" s="210"/>
      <c r="AW789" s="210"/>
      <c r="AX789" s="210"/>
      <c r="AY789" s="49"/>
      <c r="AZ789" s="15"/>
      <c r="BA789" s="15"/>
      <c r="BB789" s="15"/>
      <c r="BC789" s="15"/>
      <c r="BD789" s="42"/>
      <c r="BE789" s="17"/>
      <c r="BF789" s="17"/>
      <c r="BG789" s="15"/>
      <c r="BH789" s="15"/>
    </row>
    <row r="790" ht="12.75" customHeight="1">
      <c r="A790" s="15"/>
      <c r="B790" s="13"/>
      <c r="C790" s="15"/>
      <c r="D790" s="15"/>
      <c r="E790" s="17"/>
      <c r="F790" s="17"/>
      <c r="G790" s="15"/>
      <c r="H790" s="15"/>
      <c r="I790" s="15"/>
      <c r="J790" s="49"/>
      <c r="K790" s="15"/>
      <c r="L790" s="21"/>
      <c r="M790" s="17"/>
      <c r="N790" s="17"/>
      <c r="O790" s="15"/>
      <c r="P790" s="15"/>
      <c r="Q790" s="15"/>
      <c r="R790" s="17"/>
      <c r="S790" s="26"/>
      <c r="T790" s="26"/>
      <c r="U790" s="26"/>
      <c r="V790" s="26"/>
      <c r="W790" s="26"/>
      <c r="X790" s="26"/>
      <c r="Y790" s="15"/>
      <c r="Z790" s="49"/>
      <c r="AA790" s="15"/>
      <c r="AB790" s="15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49"/>
      <c r="AP790" s="15"/>
      <c r="AQ790" s="15"/>
      <c r="AR790" s="209"/>
      <c r="AS790" s="210"/>
      <c r="AT790" s="210"/>
      <c r="AU790" s="210"/>
      <c r="AV790" s="210"/>
      <c r="AW790" s="210"/>
      <c r="AX790" s="210"/>
      <c r="AY790" s="49"/>
      <c r="AZ790" s="15"/>
      <c r="BA790" s="15"/>
      <c r="BB790" s="15"/>
      <c r="BC790" s="15"/>
      <c r="BD790" s="42"/>
      <c r="BE790" s="17"/>
      <c r="BF790" s="17"/>
      <c r="BG790" s="15"/>
      <c r="BH790" s="15"/>
    </row>
    <row r="791" ht="12.75" customHeight="1">
      <c r="A791" s="15"/>
      <c r="B791" s="13"/>
      <c r="C791" s="15"/>
      <c r="D791" s="15"/>
      <c r="E791" s="17"/>
      <c r="F791" s="17"/>
      <c r="G791" s="15"/>
      <c r="H791" s="15"/>
      <c r="I791" s="15"/>
      <c r="J791" s="49"/>
      <c r="K791" s="15"/>
      <c r="L791" s="21"/>
      <c r="M791" s="17"/>
      <c r="N791" s="17"/>
      <c r="O791" s="15"/>
      <c r="P791" s="15"/>
      <c r="Q791" s="15"/>
      <c r="R791" s="17"/>
      <c r="S791" s="26"/>
      <c r="T791" s="26"/>
      <c r="U791" s="26"/>
      <c r="V791" s="26"/>
      <c r="W791" s="26"/>
      <c r="X791" s="26"/>
      <c r="Y791" s="15"/>
      <c r="Z791" s="49"/>
      <c r="AA791" s="15"/>
      <c r="AB791" s="15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49"/>
      <c r="AP791" s="15"/>
      <c r="AQ791" s="15"/>
      <c r="AR791" s="209"/>
      <c r="AS791" s="210"/>
      <c r="AT791" s="210"/>
      <c r="AU791" s="210"/>
      <c r="AV791" s="210"/>
      <c r="AW791" s="210"/>
      <c r="AX791" s="210"/>
      <c r="AY791" s="49"/>
      <c r="AZ791" s="15"/>
      <c r="BA791" s="15"/>
      <c r="BB791" s="15"/>
      <c r="BC791" s="15"/>
      <c r="BD791" s="42"/>
      <c r="BE791" s="17"/>
      <c r="BF791" s="17"/>
      <c r="BG791" s="15"/>
      <c r="BH791" s="15"/>
    </row>
    <row r="792" ht="12.75" customHeight="1">
      <c r="A792" s="15"/>
      <c r="B792" s="13"/>
      <c r="C792" s="15"/>
      <c r="D792" s="15"/>
      <c r="E792" s="17"/>
      <c r="F792" s="17"/>
      <c r="G792" s="15"/>
      <c r="H792" s="15"/>
      <c r="I792" s="15"/>
      <c r="J792" s="49"/>
      <c r="K792" s="15"/>
      <c r="L792" s="21"/>
      <c r="M792" s="17"/>
      <c r="N792" s="17"/>
      <c r="O792" s="15"/>
      <c r="P792" s="15"/>
      <c r="Q792" s="15"/>
      <c r="R792" s="17"/>
      <c r="S792" s="26"/>
      <c r="T792" s="26"/>
      <c r="U792" s="26"/>
      <c r="V792" s="26"/>
      <c r="W792" s="26"/>
      <c r="X792" s="26"/>
      <c r="Y792" s="15"/>
      <c r="Z792" s="49"/>
      <c r="AA792" s="15"/>
      <c r="AB792" s="15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49"/>
      <c r="AP792" s="15"/>
      <c r="AQ792" s="15"/>
      <c r="AR792" s="209"/>
      <c r="AS792" s="210"/>
      <c r="AT792" s="210"/>
      <c r="AU792" s="210"/>
      <c r="AV792" s="210"/>
      <c r="AW792" s="210"/>
      <c r="AX792" s="210"/>
      <c r="AY792" s="49"/>
      <c r="AZ792" s="15"/>
      <c r="BA792" s="15"/>
      <c r="BB792" s="15"/>
      <c r="BC792" s="15"/>
      <c r="BD792" s="42"/>
      <c r="BE792" s="17"/>
      <c r="BF792" s="17"/>
      <c r="BG792" s="15"/>
      <c r="BH792" s="15"/>
    </row>
    <row r="793" ht="12.75" customHeight="1">
      <c r="A793" s="15"/>
      <c r="B793" s="13"/>
      <c r="C793" s="15"/>
      <c r="D793" s="15"/>
      <c r="E793" s="17"/>
      <c r="F793" s="17"/>
      <c r="G793" s="15"/>
      <c r="H793" s="15"/>
      <c r="I793" s="15"/>
      <c r="J793" s="49"/>
      <c r="K793" s="15"/>
      <c r="L793" s="21"/>
      <c r="M793" s="17"/>
      <c r="N793" s="17"/>
      <c r="O793" s="15"/>
      <c r="P793" s="15"/>
      <c r="Q793" s="15"/>
      <c r="R793" s="17"/>
      <c r="S793" s="26"/>
      <c r="T793" s="26"/>
      <c r="U793" s="26"/>
      <c r="V793" s="26"/>
      <c r="W793" s="26"/>
      <c r="X793" s="26"/>
      <c r="Y793" s="15"/>
      <c r="Z793" s="49"/>
      <c r="AA793" s="15"/>
      <c r="AB793" s="15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49"/>
      <c r="AP793" s="15"/>
      <c r="AQ793" s="15"/>
      <c r="AR793" s="209"/>
      <c r="AS793" s="210"/>
      <c r="AT793" s="210"/>
      <c r="AU793" s="210"/>
      <c r="AV793" s="210"/>
      <c r="AW793" s="210"/>
      <c r="AX793" s="210"/>
      <c r="AY793" s="49"/>
      <c r="AZ793" s="15"/>
      <c r="BA793" s="15"/>
      <c r="BB793" s="15"/>
      <c r="BC793" s="15"/>
      <c r="BD793" s="42"/>
      <c r="BE793" s="17"/>
      <c r="BF793" s="17"/>
      <c r="BG793" s="15"/>
      <c r="BH793" s="15"/>
    </row>
    <row r="794" ht="12.75" customHeight="1">
      <c r="A794" s="15"/>
      <c r="B794" s="13"/>
      <c r="C794" s="15"/>
      <c r="D794" s="15"/>
      <c r="E794" s="17"/>
      <c r="F794" s="17"/>
      <c r="G794" s="15"/>
      <c r="H794" s="15"/>
      <c r="I794" s="15"/>
      <c r="J794" s="49"/>
      <c r="K794" s="15"/>
      <c r="L794" s="21"/>
      <c r="M794" s="17"/>
      <c r="N794" s="17"/>
      <c r="O794" s="15"/>
      <c r="P794" s="15"/>
      <c r="Q794" s="15"/>
      <c r="R794" s="17"/>
      <c r="S794" s="26"/>
      <c r="T794" s="26"/>
      <c r="U794" s="26"/>
      <c r="V794" s="26"/>
      <c r="W794" s="26"/>
      <c r="X794" s="26"/>
      <c r="Y794" s="15"/>
      <c r="Z794" s="49"/>
      <c r="AA794" s="15"/>
      <c r="AB794" s="15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49"/>
      <c r="AP794" s="15"/>
      <c r="AQ794" s="15"/>
      <c r="AR794" s="209"/>
      <c r="AS794" s="210"/>
      <c r="AT794" s="210"/>
      <c r="AU794" s="210"/>
      <c r="AV794" s="210"/>
      <c r="AW794" s="210"/>
      <c r="AX794" s="210"/>
      <c r="AY794" s="49"/>
      <c r="AZ794" s="15"/>
      <c r="BA794" s="15"/>
      <c r="BB794" s="15"/>
      <c r="BC794" s="15"/>
      <c r="BD794" s="42"/>
      <c r="BE794" s="17"/>
      <c r="BF794" s="17"/>
      <c r="BG794" s="15"/>
      <c r="BH794" s="15"/>
    </row>
    <row r="795" ht="12.75" customHeight="1">
      <c r="A795" s="15"/>
      <c r="B795" s="13"/>
      <c r="C795" s="15"/>
      <c r="D795" s="15"/>
      <c r="E795" s="17"/>
      <c r="F795" s="17"/>
      <c r="G795" s="15"/>
      <c r="H795" s="15"/>
      <c r="I795" s="15"/>
      <c r="J795" s="49"/>
      <c r="K795" s="15"/>
      <c r="L795" s="21"/>
      <c r="M795" s="17"/>
      <c r="N795" s="17"/>
      <c r="O795" s="15"/>
      <c r="P795" s="15"/>
      <c r="Q795" s="15"/>
      <c r="R795" s="17"/>
      <c r="S795" s="26"/>
      <c r="T795" s="26"/>
      <c r="U795" s="26"/>
      <c r="V795" s="26"/>
      <c r="W795" s="26"/>
      <c r="X795" s="26"/>
      <c r="Y795" s="15"/>
      <c r="Z795" s="49"/>
      <c r="AA795" s="15"/>
      <c r="AB795" s="15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49"/>
      <c r="AP795" s="15"/>
      <c r="AQ795" s="15"/>
      <c r="AR795" s="209"/>
      <c r="AS795" s="210"/>
      <c r="AT795" s="210"/>
      <c r="AU795" s="210"/>
      <c r="AV795" s="210"/>
      <c r="AW795" s="210"/>
      <c r="AX795" s="210"/>
      <c r="AY795" s="49"/>
      <c r="AZ795" s="15"/>
      <c r="BA795" s="15"/>
      <c r="BB795" s="15"/>
      <c r="BC795" s="15"/>
      <c r="BD795" s="42"/>
      <c r="BE795" s="17"/>
      <c r="BF795" s="17"/>
      <c r="BG795" s="15"/>
      <c r="BH795" s="15"/>
    </row>
    <row r="796" ht="12.75" customHeight="1">
      <c r="A796" s="15"/>
      <c r="B796" s="13"/>
      <c r="C796" s="15"/>
      <c r="D796" s="15"/>
      <c r="E796" s="17"/>
      <c r="F796" s="17"/>
      <c r="G796" s="15"/>
      <c r="H796" s="15"/>
      <c r="I796" s="15"/>
      <c r="J796" s="49"/>
      <c r="K796" s="15"/>
      <c r="L796" s="21"/>
      <c r="M796" s="17"/>
      <c r="N796" s="17"/>
      <c r="O796" s="15"/>
      <c r="P796" s="15"/>
      <c r="Q796" s="15"/>
      <c r="R796" s="17"/>
      <c r="S796" s="26"/>
      <c r="T796" s="26"/>
      <c r="U796" s="26"/>
      <c r="V796" s="26"/>
      <c r="W796" s="26"/>
      <c r="X796" s="26"/>
      <c r="Y796" s="15"/>
      <c r="Z796" s="49"/>
      <c r="AA796" s="15"/>
      <c r="AB796" s="15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49"/>
      <c r="AP796" s="15"/>
      <c r="AQ796" s="15"/>
      <c r="AR796" s="209"/>
      <c r="AS796" s="210"/>
      <c r="AT796" s="210"/>
      <c r="AU796" s="210"/>
      <c r="AV796" s="210"/>
      <c r="AW796" s="210"/>
      <c r="AX796" s="210"/>
      <c r="AY796" s="49"/>
      <c r="AZ796" s="15"/>
      <c r="BA796" s="15"/>
      <c r="BB796" s="15"/>
      <c r="BC796" s="15"/>
      <c r="BD796" s="42"/>
      <c r="BE796" s="17"/>
      <c r="BF796" s="17"/>
      <c r="BG796" s="15"/>
      <c r="BH796" s="15"/>
    </row>
    <row r="797" ht="12.75" customHeight="1">
      <c r="A797" s="15"/>
      <c r="B797" s="13"/>
      <c r="C797" s="15"/>
      <c r="D797" s="15"/>
      <c r="E797" s="17"/>
      <c r="F797" s="17"/>
      <c r="G797" s="15"/>
      <c r="H797" s="15"/>
      <c r="I797" s="15"/>
      <c r="J797" s="49"/>
      <c r="K797" s="15"/>
      <c r="L797" s="21"/>
      <c r="M797" s="17"/>
      <c r="N797" s="17"/>
      <c r="O797" s="15"/>
      <c r="P797" s="15"/>
      <c r="Q797" s="15"/>
      <c r="R797" s="17"/>
      <c r="S797" s="26"/>
      <c r="T797" s="26"/>
      <c r="U797" s="26"/>
      <c r="V797" s="26"/>
      <c r="W797" s="26"/>
      <c r="X797" s="26"/>
      <c r="Y797" s="15"/>
      <c r="Z797" s="49"/>
      <c r="AA797" s="15"/>
      <c r="AB797" s="15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49"/>
      <c r="AP797" s="15"/>
      <c r="AQ797" s="15"/>
      <c r="AR797" s="209"/>
      <c r="AS797" s="210"/>
      <c r="AT797" s="210"/>
      <c r="AU797" s="210"/>
      <c r="AV797" s="210"/>
      <c r="AW797" s="210"/>
      <c r="AX797" s="210"/>
      <c r="AY797" s="49"/>
      <c r="AZ797" s="15"/>
      <c r="BA797" s="15"/>
      <c r="BB797" s="15"/>
      <c r="BC797" s="15"/>
      <c r="BD797" s="42"/>
      <c r="BE797" s="17"/>
      <c r="BF797" s="17"/>
      <c r="BG797" s="15"/>
      <c r="BH797" s="15"/>
    </row>
    <row r="798" ht="12.75" customHeight="1">
      <c r="A798" s="15"/>
      <c r="B798" s="13"/>
      <c r="C798" s="15"/>
      <c r="D798" s="15"/>
      <c r="E798" s="17"/>
      <c r="F798" s="17"/>
      <c r="G798" s="15"/>
      <c r="H798" s="15"/>
      <c r="I798" s="15"/>
      <c r="J798" s="49"/>
      <c r="K798" s="15"/>
      <c r="L798" s="21"/>
      <c r="M798" s="17"/>
      <c r="N798" s="17"/>
      <c r="O798" s="15"/>
      <c r="P798" s="15"/>
      <c r="Q798" s="15"/>
      <c r="R798" s="17"/>
      <c r="S798" s="26"/>
      <c r="T798" s="26"/>
      <c r="U798" s="26"/>
      <c r="V798" s="26"/>
      <c r="W798" s="26"/>
      <c r="X798" s="26"/>
      <c r="Y798" s="15"/>
      <c r="Z798" s="49"/>
      <c r="AA798" s="15"/>
      <c r="AB798" s="15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49"/>
      <c r="AP798" s="15"/>
      <c r="AQ798" s="15"/>
      <c r="AR798" s="209"/>
      <c r="AS798" s="210"/>
      <c r="AT798" s="210"/>
      <c r="AU798" s="210"/>
      <c r="AV798" s="210"/>
      <c r="AW798" s="210"/>
      <c r="AX798" s="210"/>
      <c r="AY798" s="49"/>
      <c r="AZ798" s="15"/>
      <c r="BA798" s="15"/>
      <c r="BB798" s="15"/>
      <c r="BC798" s="15"/>
      <c r="BD798" s="42"/>
      <c r="BE798" s="17"/>
      <c r="BF798" s="17"/>
      <c r="BG798" s="15"/>
      <c r="BH798" s="15"/>
    </row>
    <row r="799" ht="12.75" customHeight="1">
      <c r="A799" s="15"/>
      <c r="B799" s="13"/>
      <c r="C799" s="15"/>
      <c r="D799" s="15"/>
      <c r="E799" s="17"/>
      <c r="F799" s="17"/>
      <c r="G799" s="15"/>
      <c r="H799" s="15"/>
      <c r="I799" s="15"/>
      <c r="J799" s="49"/>
      <c r="K799" s="15"/>
      <c r="L799" s="21"/>
      <c r="M799" s="17"/>
      <c r="N799" s="17"/>
      <c r="O799" s="15"/>
      <c r="P799" s="15"/>
      <c r="Q799" s="15"/>
      <c r="R799" s="17"/>
      <c r="S799" s="26"/>
      <c r="T799" s="26"/>
      <c r="U799" s="26"/>
      <c r="V799" s="26"/>
      <c r="W799" s="26"/>
      <c r="X799" s="26"/>
      <c r="Y799" s="15"/>
      <c r="Z799" s="49"/>
      <c r="AA799" s="15"/>
      <c r="AB799" s="15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49"/>
      <c r="AP799" s="15"/>
      <c r="AQ799" s="15"/>
      <c r="AR799" s="209"/>
      <c r="AS799" s="210"/>
      <c r="AT799" s="210"/>
      <c r="AU799" s="210"/>
      <c r="AV799" s="210"/>
      <c r="AW799" s="210"/>
      <c r="AX799" s="210"/>
      <c r="AY799" s="49"/>
      <c r="AZ799" s="15"/>
      <c r="BA799" s="15"/>
      <c r="BB799" s="15"/>
      <c r="BC799" s="15"/>
      <c r="BD799" s="42"/>
      <c r="BE799" s="17"/>
      <c r="BF799" s="17"/>
      <c r="BG799" s="15"/>
      <c r="BH799" s="15"/>
    </row>
    <row r="800" ht="12.75" customHeight="1">
      <c r="A800" s="15"/>
      <c r="B800" s="13"/>
      <c r="C800" s="15"/>
      <c r="D800" s="15"/>
      <c r="E800" s="17"/>
      <c r="F800" s="17"/>
      <c r="G800" s="15"/>
      <c r="H800" s="15"/>
      <c r="I800" s="15"/>
      <c r="J800" s="49"/>
      <c r="K800" s="15"/>
      <c r="L800" s="21"/>
      <c r="M800" s="17"/>
      <c r="N800" s="17"/>
      <c r="O800" s="15"/>
      <c r="P800" s="15"/>
      <c r="Q800" s="15"/>
      <c r="R800" s="17"/>
      <c r="S800" s="26"/>
      <c r="T800" s="26"/>
      <c r="U800" s="26"/>
      <c r="V800" s="26"/>
      <c r="W800" s="26"/>
      <c r="X800" s="26"/>
      <c r="Y800" s="15"/>
      <c r="Z800" s="49"/>
      <c r="AA800" s="15"/>
      <c r="AB800" s="15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49"/>
      <c r="AP800" s="15"/>
      <c r="AQ800" s="15"/>
      <c r="AR800" s="209"/>
      <c r="AS800" s="210"/>
      <c r="AT800" s="210"/>
      <c r="AU800" s="210"/>
      <c r="AV800" s="210"/>
      <c r="AW800" s="210"/>
      <c r="AX800" s="210"/>
      <c r="AY800" s="49"/>
      <c r="AZ800" s="15"/>
      <c r="BA800" s="15"/>
      <c r="BB800" s="15"/>
      <c r="BC800" s="15"/>
      <c r="BD800" s="42"/>
      <c r="BE800" s="17"/>
      <c r="BF800" s="17"/>
      <c r="BG800" s="15"/>
      <c r="BH800" s="15"/>
    </row>
    <row r="801" ht="12.75" customHeight="1">
      <c r="A801" s="15"/>
      <c r="B801" s="13"/>
      <c r="C801" s="15"/>
      <c r="D801" s="15"/>
      <c r="E801" s="17"/>
      <c r="F801" s="17"/>
      <c r="G801" s="15"/>
      <c r="H801" s="15"/>
      <c r="I801" s="15"/>
      <c r="J801" s="49"/>
      <c r="K801" s="15"/>
      <c r="L801" s="21"/>
      <c r="M801" s="17"/>
      <c r="N801" s="17"/>
      <c r="O801" s="15"/>
      <c r="P801" s="15"/>
      <c r="Q801" s="15"/>
      <c r="R801" s="17"/>
      <c r="S801" s="26"/>
      <c r="T801" s="26"/>
      <c r="U801" s="26"/>
      <c r="V801" s="26"/>
      <c r="W801" s="26"/>
      <c r="X801" s="26"/>
      <c r="Y801" s="15"/>
      <c r="Z801" s="49"/>
      <c r="AA801" s="15"/>
      <c r="AB801" s="15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49"/>
      <c r="AP801" s="15"/>
      <c r="AQ801" s="15"/>
      <c r="AR801" s="209"/>
      <c r="AS801" s="210"/>
      <c r="AT801" s="210"/>
      <c r="AU801" s="210"/>
      <c r="AV801" s="210"/>
      <c r="AW801" s="210"/>
      <c r="AX801" s="210"/>
      <c r="AY801" s="49"/>
      <c r="AZ801" s="15"/>
      <c r="BA801" s="15"/>
      <c r="BB801" s="15"/>
      <c r="BC801" s="15"/>
      <c r="BD801" s="42"/>
      <c r="BE801" s="17"/>
      <c r="BF801" s="17"/>
      <c r="BG801" s="15"/>
      <c r="BH801" s="15"/>
    </row>
    <row r="802" ht="12.75" customHeight="1">
      <c r="A802" s="15"/>
      <c r="B802" s="13"/>
      <c r="C802" s="15"/>
      <c r="D802" s="15"/>
      <c r="E802" s="17"/>
      <c r="F802" s="17"/>
      <c r="G802" s="15"/>
      <c r="H802" s="15"/>
      <c r="I802" s="15"/>
      <c r="J802" s="49"/>
      <c r="K802" s="15"/>
      <c r="L802" s="21"/>
      <c r="M802" s="17"/>
      <c r="N802" s="17"/>
      <c r="O802" s="15"/>
      <c r="P802" s="15"/>
      <c r="Q802" s="15"/>
      <c r="R802" s="17"/>
      <c r="S802" s="26"/>
      <c r="T802" s="26"/>
      <c r="U802" s="26"/>
      <c r="V802" s="26"/>
      <c r="W802" s="26"/>
      <c r="X802" s="26"/>
      <c r="Y802" s="15"/>
      <c r="Z802" s="49"/>
      <c r="AA802" s="15"/>
      <c r="AB802" s="15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49"/>
      <c r="AP802" s="15"/>
      <c r="AQ802" s="15"/>
      <c r="AR802" s="209"/>
      <c r="AS802" s="210"/>
      <c r="AT802" s="210"/>
      <c r="AU802" s="210"/>
      <c r="AV802" s="210"/>
      <c r="AW802" s="210"/>
      <c r="AX802" s="210"/>
      <c r="AY802" s="49"/>
      <c r="AZ802" s="15"/>
      <c r="BA802" s="15"/>
      <c r="BB802" s="15"/>
      <c r="BC802" s="15"/>
      <c r="BD802" s="42"/>
      <c r="BE802" s="17"/>
      <c r="BF802" s="17"/>
      <c r="BG802" s="15"/>
      <c r="BH802" s="15"/>
    </row>
    <row r="803" ht="12.75" customHeight="1">
      <c r="A803" s="15"/>
      <c r="B803" s="13"/>
      <c r="C803" s="15"/>
      <c r="D803" s="15"/>
      <c r="E803" s="17"/>
      <c r="F803" s="17"/>
      <c r="G803" s="15"/>
      <c r="H803" s="15"/>
      <c r="I803" s="15"/>
      <c r="J803" s="49"/>
      <c r="K803" s="15"/>
      <c r="L803" s="21"/>
      <c r="M803" s="17"/>
      <c r="N803" s="17"/>
      <c r="O803" s="15"/>
      <c r="P803" s="15"/>
      <c r="Q803" s="15"/>
      <c r="R803" s="17"/>
      <c r="S803" s="26"/>
      <c r="T803" s="26"/>
      <c r="U803" s="26"/>
      <c r="V803" s="26"/>
      <c r="W803" s="26"/>
      <c r="X803" s="26"/>
      <c r="Y803" s="15"/>
      <c r="Z803" s="49"/>
      <c r="AA803" s="15"/>
      <c r="AB803" s="15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49"/>
      <c r="AP803" s="15"/>
      <c r="AQ803" s="15"/>
      <c r="AR803" s="209"/>
      <c r="AS803" s="210"/>
      <c r="AT803" s="210"/>
      <c r="AU803" s="210"/>
      <c r="AV803" s="210"/>
      <c r="AW803" s="210"/>
      <c r="AX803" s="210"/>
      <c r="AY803" s="49"/>
      <c r="AZ803" s="15"/>
      <c r="BA803" s="15"/>
      <c r="BB803" s="15"/>
      <c r="BC803" s="15"/>
      <c r="BD803" s="42"/>
      <c r="BE803" s="17"/>
      <c r="BF803" s="17"/>
      <c r="BG803" s="15"/>
      <c r="BH803" s="15"/>
    </row>
    <row r="804" ht="12.75" customHeight="1">
      <c r="A804" s="15"/>
      <c r="B804" s="13"/>
      <c r="C804" s="15"/>
      <c r="D804" s="15"/>
      <c r="E804" s="17"/>
      <c r="F804" s="17"/>
      <c r="G804" s="15"/>
      <c r="H804" s="15"/>
      <c r="I804" s="15"/>
      <c r="J804" s="49"/>
      <c r="K804" s="15"/>
      <c r="L804" s="21"/>
      <c r="M804" s="17"/>
      <c r="N804" s="17"/>
      <c r="O804" s="15"/>
      <c r="P804" s="15"/>
      <c r="Q804" s="15"/>
      <c r="R804" s="17"/>
      <c r="S804" s="26"/>
      <c r="T804" s="26"/>
      <c r="U804" s="26"/>
      <c r="V804" s="26"/>
      <c r="W804" s="26"/>
      <c r="X804" s="26"/>
      <c r="Y804" s="15"/>
      <c r="Z804" s="49"/>
      <c r="AA804" s="15"/>
      <c r="AB804" s="15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49"/>
      <c r="AP804" s="15"/>
      <c r="AQ804" s="15"/>
      <c r="AR804" s="209"/>
      <c r="AS804" s="210"/>
      <c r="AT804" s="210"/>
      <c r="AU804" s="210"/>
      <c r="AV804" s="210"/>
      <c r="AW804" s="210"/>
      <c r="AX804" s="210"/>
      <c r="AY804" s="49"/>
      <c r="AZ804" s="15"/>
      <c r="BA804" s="15"/>
      <c r="BB804" s="15"/>
      <c r="BC804" s="15"/>
      <c r="BD804" s="42"/>
      <c r="BE804" s="17"/>
      <c r="BF804" s="17"/>
      <c r="BG804" s="15"/>
      <c r="BH804" s="15"/>
    </row>
    <row r="805" ht="12.75" customHeight="1">
      <c r="A805" s="15"/>
      <c r="B805" s="13"/>
      <c r="C805" s="15"/>
      <c r="D805" s="15"/>
      <c r="E805" s="17"/>
      <c r="F805" s="17"/>
      <c r="G805" s="15"/>
      <c r="H805" s="15"/>
      <c r="I805" s="15"/>
      <c r="J805" s="49"/>
      <c r="K805" s="15"/>
      <c r="L805" s="21"/>
      <c r="M805" s="17"/>
      <c r="N805" s="17"/>
      <c r="O805" s="15"/>
      <c r="P805" s="15"/>
      <c r="Q805" s="15"/>
      <c r="R805" s="17"/>
      <c r="S805" s="26"/>
      <c r="T805" s="26"/>
      <c r="U805" s="26"/>
      <c r="V805" s="26"/>
      <c r="W805" s="26"/>
      <c r="X805" s="26"/>
      <c r="Y805" s="15"/>
      <c r="Z805" s="49"/>
      <c r="AA805" s="15"/>
      <c r="AB805" s="15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49"/>
      <c r="AP805" s="15"/>
      <c r="AQ805" s="15"/>
      <c r="AR805" s="209"/>
      <c r="AS805" s="210"/>
      <c r="AT805" s="210"/>
      <c r="AU805" s="210"/>
      <c r="AV805" s="210"/>
      <c r="AW805" s="210"/>
      <c r="AX805" s="210"/>
      <c r="AY805" s="49"/>
      <c r="AZ805" s="15"/>
      <c r="BA805" s="15"/>
      <c r="BB805" s="15"/>
      <c r="BC805" s="15"/>
      <c r="BD805" s="42"/>
      <c r="BE805" s="17"/>
      <c r="BF805" s="17"/>
      <c r="BG805" s="15"/>
      <c r="BH805" s="15"/>
    </row>
    <row r="806" ht="12.75" customHeight="1">
      <c r="A806" s="15"/>
      <c r="B806" s="13"/>
      <c r="C806" s="15"/>
      <c r="D806" s="15"/>
      <c r="E806" s="17"/>
      <c r="F806" s="17"/>
      <c r="G806" s="15"/>
      <c r="H806" s="15"/>
      <c r="I806" s="15"/>
      <c r="J806" s="49"/>
      <c r="K806" s="15"/>
      <c r="L806" s="21"/>
      <c r="M806" s="17"/>
      <c r="N806" s="17"/>
      <c r="O806" s="15"/>
      <c r="P806" s="15"/>
      <c r="Q806" s="15"/>
      <c r="R806" s="17"/>
      <c r="S806" s="26"/>
      <c r="T806" s="26"/>
      <c r="U806" s="26"/>
      <c r="V806" s="26"/>
      <c r="W806" s="26"/>
      <c r="X806" s="26"/>
      <c r="Y806" s="15"/>
      <c r="Z806" s="49"/>
      <c r="AA806" s="15"/>
      <c r="AB806" s="15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49"/>
      <c r="AP806" s="15"/>
      <c r="AQ806" s="15"/>
      <c r="AR806" s="209"/>
      <c r="AS806" s="210"/>
      <c r="AT806" s="210"/>
      <c r="AU806" s="210"/>
      <c r="AV806" s="210"/>
      <c r="AW806" s="210"/>
      <c r="AX806" s="210"/>
      <c r="AY806" s="49"/>
      <c r="AZ806" s="15"/>
      <c r="BA806" s="15"/>
      <c r="BB806" s="15"/>
      <c r="BC806" s="15"/>
      <c r="BD806" s="42"/>
      <c r="BE806" s="17"/>
      <c r="BF806" s="17"/>
      <c r="BG806" s="15"/>
      <c r="BH806" s="15"/>
    </row>
    <row r="807" ht="12.75" customHeight="1">
      <c r="A807" s="15"/>
      <c r="B807" s="13"/>
      <c r="C807" s="15"/>
      <c r="D807" s="15"/>
      <c r="E807" s="17"/>
      <c r="F807" s="17"/>
      <c r="G807" s="15"/>
      <c r="H807" s="15"/>
      <c r="I807" s="15"/>
      <c r="J807" s="49"/>
      <c r="K807" s="15"/>
      <c r="L807" s="21"/>
      <c r="M807" s="17"/>
      <c r="N807" s="17"/>
      <c r="O807" s="15"/>
      <c r="P807" s="15"/>
      <c r="Q807" s="15"/>
      <c r="R807" s="17"/>
      <c r="S807" s="26"/>
      <c r="T807" s="26"/>
      <c r="U807" s="26"/>
      <c r="V807" s="26"/>
      <c r="W807" s="26"/>
      <c r="X807" s="26"/>
      <c r="Y807" s="15"/>
      <c r="Z807" s="49"/>
      <c r="AA807" s="15"/>
      <c r="AB807" s="15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49"/>
      <c r="AP807" s="15"/>
      <c r="AQ807" s="15"/>
      <c r="AR807" s="209"/>
      <c r="AS807" s="210"/>
      <c r="AT807" s="210"/>
      <c r="AU807" s="210"/>
      <c r="AV807" s="210"/>
      <c r="AW807" s="210"/>
      <c r="AX807" s="210"/>
      <c r="AY807" s="49"/>
      <c r="AZ807" s="15"/>
      <c r="BA807" s="15"/>
      <c r="BB807" s="15"/>
      <c r="BC807" s="15"/>
      <c r="BD807" s="42"/>
      <c r="BE807" s="17"/>
      <c r="BF807" s="17"/>
      <c r="BG807" s="15"/>
      <c r="BH807" s="15"/>
    </row>
    <row r="808" ht="12.75" customHeight="1">
      <c r="A808" s="15"/>
      <c r="B808" s="13"/>
      <c r="C808" s="15"/>
      <c r="D808" s="15"/>
      <c r="E808" s="17"/>
      <c r="F808" s="17"/>
      <c r="G808" s="15"/>
      <c r="H808" s="15"/>
      <c r="I808" s="15"/>
      <c r="J808" s="49"/>
      <c r="K808" s="15"/>
      <c r="L808" s="21"/>
      <c r="M808" s="17"/>
      <c r="N808" s="17"/>
      <c r="O808" s="15"/>
      <c r="P808" s="15"/>
      <c r="Q808" s="15"/>
      <c r="R808" s="17"/>
      <c r="S808" s="26"/>
      <c r="T808" s="26"/>
      <c r="U808" s="26"/>
      <c r="V808" s="26"/>
      <c r="W808" s="26"/>
      <c r="X808" s="26"/>
      <c r="Y808" s="15"/>
      <c r="Z808" s="49"/>
      <c r="AA808" s="15"/>
      <c r="AB808" s="15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49"/>
      <c r="AP808" s="15"/>
      <c r="AQ808" s="15"/>
      <c r="AR808" s="209"/>
      <c r="AS808" s="210"/>
      <c r="AT808" s="210"/>
      <c r="AU808" s="210"/>
      <c r="AV808" s="210"/>
      <c r="AW808" s="210"/>
      <c r="AX808" s="210"/>
      <c r="AY808" s="49"/>
      <c r="AZ808" s="15"/>
      <c r="BA808" s="15"/>
      <c r="BB808" s="15"/>
      <c r="BC808" s="15"/>
      <c r="BD808" s="42"/>
      <c r="BE808" s="17"/>
      <c r="BF808" s="17"/>
      <c r="BG808" s="15"/>
      <c r="BH808" s="15"/>
    </row>
    <row r="809" ht="12.75" customHeight="1">
      <c r="A809" s="15"/>
      <c r="B809" s="13"/>
      <c r="C809" s="15"/>
      <c r="D809" s="15"/>
      <c r="E809" s="17"/>
      <c r="F809" s="17"/>
      <c r="G809" s="15"/>
      <c r="H809" s="15"/>
      <c r="I809" s="15"/>
      <c r="J809" s="49"/>
      <c r="K809" s="15"/>
      <c r="L809" s="21"/>
      <c r="M809" s="17"/>
      <c r="N809" s="17"/>
      <c r="O809" s="15"/>
      <c r="P809" s="15"/>
      <c r="Q809" s="15"/>
      <c r="R809" s="17"/>
      <c r="S809" s="26"/>
      <c r="T809" s="26"/>
      <c r="U809" s="26"/>
      <c r="V809" s="26"/>
      <c r="W809" s="26"/>
      <c r="X809" s="26"/>
      <c r="Y809" s="15"/>
      <c r="Z809" s="49"/>
      <c r="AA809" s="15"/>
      <c r="AB809" s="15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49"/>
      <c r="AP809" s="15"/>
      <c r="AQ809" s="15"/>
      <c r="AR809" s="209"/>
      <c r="AS809" s="210"/>
      <c r="AT809" s="210"/>
      <c r="AU809" s="210"/>
      <c r="AV809" s="210"/>
      <c r="AW809" s="210"/>
      <c r="AX809" s="210"/>
      <c r="AY809" s="49"/>
      <c r="AZ809" s="15"/>
      <c r="BA809" s="15"/>
      <c r="BB809" s="15"/>
      <c r="BC809" s="15"/>
      <c r="BD809" s="42"/>
      <c r="BE809" s="17"/>
      <c r="BF809" s="17"/>
      <c r="BG809" s="15"/>
      <c r="BH809" s="15"/>
    </row>
    <row r="810" ht="12.75" customHeight="1">
      <c r="A810" s="15"/>
      <c r="B810" s="13"/>
      <c r="C810" s="15"/>
      <c r="D810" s="15"/>
      <c r="E810" s="17"/>
      <c r="F810" s="17"/>
      <c r="G810" s="15"/>
      <c r="H810" s="15"/>
      <c r="I810" s="15"/>
      <c r="J810" s="49"/>
      <c r="K810" s="15"/>
      <c r="L810" s="21"/>
      <c r="M810" s="17"/>
      <c r="N810" s="17"/>
      <c r="O810" s="15"/>
      <c r="P810" s="15"/>
      <c r="Q810" s="15"/>
      <c r="R810" s="17"/>
      <c r="S810" s="26"/>
      <c r="T810" s="26"/>
      <c r="U810" s="26"/>
      <c r="V810" s="26"/>
      <c r="W810" s="26"/>
      <c r="X810" s="26"/>
      <c r="Y810" s="15"/>
      <c r="Z810" s="49"/>
      <c r="AA810" s="15"/>
      <c r="AB810" s="15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49"/>
      <c r="AP810" s="15"/>
      <c r="AQ810" s="15"/>
      <c r="AR810" s="209"/>
      <c r="AS810" s="210"/>
      <c r="AT810" s="210"/>
      <c r="AU810" s="210"/>
      <c r="AV810" s="210"/>
      <c r="AW810" s="210"/>
      <c r="AX810" s="210"/>
      <c r="AY810" s="49"/>
      <c r="AZ810" s="15"/>
      <c r="BA810" s="15"/>
      <c r="BB810" s="15"/>
      <c r="BC810" s="15"/>
      <c r="BD810" s="42"/>
      <c r="BE810" s="17"/>
      <c r="BF810" s="17"/>
      <c r="BG810" s="15"/>
      <c r="BH810" s="15"/>
    </row>
    <row r="811" ht="12.75" customHeight="1">
      <c r="A811" s="15"/>
      <c r="B811" s="13"/>
      <c r="C811" s="15"/>
      <c r="D811" s="15"/>
      <c r="E811" s="17"/>
      <c r="F811" s="17"/>
      <c r="G811" s="15"/>
      <c r="H811" s="15"/>
      <c r="I811" s="15"/>
      <c r="J811" s="49"/>
      <c r="K811" s="15"/>
      <c r="L811" s="21"/>
      <c r="M811" s="17"/>
      <c r="N811" s="17"/>
      <c r="O811" s="15"/>
      <c r="P811" s="15"/>
      <c r="Q811" s="15"/>
      <c r="R811" s="17"/>
      <c r="S811" s="26"/>
      <c r="T811" s="26"/>
      <c r="U811" s="26"/>
      <c r="V811" s="26"/>
      <c r="W811" s="26"/>
      <c r="X811" s="26"/>
      <c r="Y811" s="15"/>
      <c r="Z811" s="49"/>
      <c r="AA811" s="15"/>
      <c r="AB811" s="15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49"/>
      <c r="AP811" s="15"/>
      <c r="AQ811" s="15"/>
      <c r="AR811" s="209"/>
      <c r="AS811" s="210"/>
      <c r="AT811" s="210"/>
      <c r="AU811" s="210"/>
      <c r="AV811" s="210"/>
      <c r="AW811" s="210"/>
      <c r="AX811" s="210"/>
      <c r="AY811" s="49"/>
      <c r="AZ811" s="15"/>
      <c r="BA811" s="15"/>
      <c r="BB811" s="15"/>
      <c r="BC811" s="15"/>
      <c r="BD811" s="42"/>
      <c r="BE811" s="17"/>
      <c r="BF811" s="17"/>
      <c r="BG811" s="15"/>
      <c r="BH811" s="15"/>
    </row>
    <row r="812" ht="12.75" customHeight="1">
      <c r="A812" s="15"/>
      <c r="B812" s="13"/>
      <c r="C812" s="15"/>
      <c r="D812" s="15"/>
      <c r="E812" s="17"/>
      <c r="F812" s="17"/>
      <c r="G812" s="15"/>
      <c r="H812" s="15"/>
      <c r="I812" s="15"/>
      <c r="J812" s="49"/>
      <c r="K812" s="15"/>
      <c r="L812" s="21"/>
      <c r="M812" s="17"/>
      <c r="N812" s="17"/>
      <c r="O812" s="15"/>
      <c r="P812" s="15"/>
      <c r="Q812" s="15"/>
      <c r="R812" s="17"/>
      <c r="S812" s="26"/>
      <c r="T812" s="26"/>
      <c r="U812" s="26"/>
      <c r="V812" s="26"/>
      <c r="W812" s="26"/>
      <c r="X812" s="26"/>
      <c r="Y812" s="15"/>
      <c r="Z812" s="49"/>
      <c r="AA812" s="15"/>
      <c r="AB812" s="15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49"/>
      <c r="AP812" s="15"/>
      <c r="AQ812" s="15"/>
      <c r="AR812" s="209"/>
      <c r="AS812" s="210"/>
      <c r="AT812" s="210"/>
      <c r="AU812" s="210"/>
      <c r="AV812" s="210"/>
      <c r="AW812" s="210"/>
      <c r="AX812" s="210"/>
      <c r="AY812" s="49"/>
      <c r="AZ812" s="15"/>
      <c r="BA812" s="15"/>
      <c r="BB812" s="15"/>
      <c r="BC812" s="15"/>
      <c r="BD812" s="42"/>
      <c r="BE812" s="17"/>
      <c r="BF812" s="17"/>
      <c r="BG812" s="15"/>
      <c r="BH812" s="15"/>
    </row>
    <row r="813" ht="12.75" customHeight="1">
      <c r="A813" s="15"/>
      <c r="B813" s="13"/>
      <c r="C813" s="15"/>
      <c r="D813" s="15"/>
      <c r="E813" s="17"/>
      <c r="F813" s="17"/>
      <c r="G813" s="15"/>
      <c r="H813" s="15"/>
      <c r="I813" s="15"/>
      <c r="J813" s="49"/>
      <c r="K813" s="15"/>
      <c r="L813" s="21"/>
      <c r="M813" s="17"/>
      <c r="N813" s="17"/>
      <c r="O813" s="15"/>
      <c r="P813" s="15"/>
      <c r="Q813" s="15"/>
      <c r="R813" s="17"/>
      <c r="S813" s="26"/>
      <c r="T813" s="26"/>
      <c r="U813" s="26"/>
      <c r="V813" s="26"/>
      <c r="W813" s="26"/>
      <c r="X813" s="26"/>
      <c r="Y813" s="15"/>
      <c r="Z813" s="49"/>
      <c r="AA813" s="15"/>
      <c r="AB813" s="15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49"/>
      <c r="AP813" s="15"/>
      <c r="AQ813" s="15"/>
      <c r="AR813" s="209"/>
      <c r="AS813" s="210"/>
      <c r="AT813" s="210"/>
      <c r="AU813" s="210"/>
      <c r="AV813" s="210"/>
      <c r="AW813" s="210"/>
      <c r="AX813" s="210"/>
      <c r="AY813" s="49"/>
      <c r="AZ813" s="15"/>
      <c r="BA813" s="15"/>
      <c r="BB813" s="15"/>
      <c r="BC813" s="15"/>
      <c r="BD813" s="42"/>
      <c r="BE813" s="17"/>
      <c r="BF813" s="17"/>
      <c r="BG813" s="15"/>
      <c r="BH813" s="15"/>
    </row>
    <row r="814" ht="12.75" customHeight="1">
      <c r="A814" s="15"/>
      <c r="B814" s="13"/>
      <c r="C814" s="15"/>
      <c r="D814" s="15"/>
      <c r="E814" s="17"/>
      <c r="F814" s="17"/>
      <c r="G814" s="15"/>
      <c r="H814" s="15"/>
      <c r="I814" s="15"/>
      <c r="J814" s="49"/>
      <c r="K814" s="15"/>
      <c r="L814" s="21"/>
      <c r="M814" s="17"/>
      <c r="N814" s="17"/>
      <c r="O814" s="15"/>
      <c r="P814" s="15"/>
      <c r="Q814" s="15"/>
      <c r="R814" s="17"/>
      <c r="S814" s="26"/>
      <c r="T814" s="26"/>
      <c r="U814" s="26"/>
      <c r="V814" s="26"/>
      <c r="W814" s="26"/>
      <c r="X814" s="26"/>
      <c r="Y814" s="15"/>
      <c r="Z814" s="49"/>
      <c r="AA814" s="15"/>
      <c r="AB814" s="15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49"/>
      <c r="AP814" s="15"/>
      <c r="AQ814" s="15"/>
      <c r="AR814" s="209"/>
      <c r="AS814" s="210"/>
      <c r="AT814" s="210"/>
      <c r="AU814" s="210"/>
      <c r="AV814" s="210"/>
      <c r="AW814" s="210"/>
      <c r="AX814" s="210"/>
      <c r="AY814" s="49"/>
      <c r="AZ814" s="15"/>
      <c r="BA814" s="15"/>
      <c r="BB814" s="15"/>
      <c r="BC814" s="15"/>
      <c r="BD814" s="42"/>
      <c r="BE814" s="17"/>
      <c r="BF814" s="17"/>
      <c r="BG814" s="15"/>
      <c r="BH814" s="15"/>
    </row>
    <row r="815" ht="12.75" customHeight="1">
      <c r="A815" s="15"/>
      <c r="B815" s="13"/>
      <c r="C815" s="15"/>
      <c r="D815" s="15"/>
      <c r="E815" s="17"/>
      <c r="F815" s="17"/>
      <c r="G815" s="15"/>
      <c r="H815" s="15"/>
      <c r="I815" s="15"/>
      <c r="J815" s="49"/>
      <c r="K815" s="15"/>
      <c r="L815" s="21"/>
      <c r="M815" s="17"/>
      <c r="N815" s="17"/>
      <c r="O815" s="15"/>
      <c r="P815" s="15"/>
      <c r="Q815" s="15"/>
      <c r="R815" s="17"/>
      <c r="S815" s="26"/>
      <c r="T815" s="26"/>
      <c r="U815" s="26"/>
      <c r="V815" s="26"/>
      <c r="W815" s="26"/>
      <c r="X815" s="26"/>
      <c r="Y815" s="15"/>
      <c r="Z815" s="49"/>
      <c r="AA815" s="15"/>
      <c r="AB815" s="15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49"/>
      <c r="AP815" s="15"/>
      <c r="AQ815" s="15"/>
      <c r="AR815" s="209"/>
      <c r="AS815" s="210"/>
      <c r="AT815" s="210"/>
      <c r="AU815" s="210"/>
      <c r="AV815" s="210"/>
      <c r="AW815" s="210"/>
      <c r="AX815" s="210"/>
      <c r="AY815" s="49"/>
      <c r="AZ815" s="15"/>
      <c r="BA815" s="15"/>
      <c r="BB815" s="15"/>
      <c r="BC815" s="15"/>
      <c r="BD815" s="42"/>
      <c r="BE815" s="17"/>
      <c r="BF815" s="17"/>
      <c r="BG815" s="15"/>
      <c r="BH815" s="15"/>
    </row>
    <row r="816" ht="12.75" customHeight="1">
      <c r="A816" s="15"/>
      <c r="B816" s="13"/>
      <c r="C816" s="15"/>
      <c r="D816" s="15"/>
      <c r="E816" s="17"/>
      <c r="F816" s="17"/>
      <c r="G816" s="15"/>
      <c r="H816" s="15"/>
      <c r="I816" s="15"/>
      <c r="J816" s="49"/>
      <c r="K816" s="15"/>
      <c r="L816" s="21"/>
      <c r="M816" s="17"/>
      <c r="N816" s="17"/>
      <c r="O816" s="15"/>
      <c r="P816" s="15"/>
      <c r="Q816" s="15"/>
      <c r="R816" s="17"/>
      <c r="S816" s="26"/>
      <c r="T816" s="26"/>
      <c r="U816" s="26"/>
      <c r="V816" s="26"/>
      <c r="W816" s="26"/>
      <c r="X816" s="26"/>
      <c r="Y816" s="15"/>
      <c r="Z816" s="49"/>
      <c r="AA816" s="15"/>
      <c r="AB816" s="15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49"/>
      <c r="AP816" s="15"/>
      <c r="AQ816" s="15"/>
      <c r="AR816" s="209"/>
      <c r="AS816" s="210"/>
      <c r="AT816" s="210"/>
      <c r="AU816" s="210"/>
      <c r="AV816" s="210"/>
      <c r="AW816" s="210"/>
      <c r="AX816" s="210"/>
      <c r="AY816" s="49"/>
      <c r="AZ816" s="15"/>
      <c r="BA816" s="15"/>
      <c r="BB816" s="15"/>
      <c r="BC816" s="15"/>
      <c r="BD816" s="42"/>
      <c r="BE816" s="17"/>
      <c r="BF816" s="17"/>
      <c r="BG816" s="15"/>
      <c r="BH816" s="15"/>
    </row>
    <row r="817" ht="12.75" customHeight="1">
      <c r="A817" s="15"/>
      <c r="B817" s="13"/>
      <c r="C817" s="15"/>
      <c r="D817" s="15"/>
      <c r="E817" s="17"/>
      <c r="F817" s="17"/>
      <c r="G817" s="15"/>
      <c r="H817" s="15"/>
      <c r="I817" s="15"/>
      <c r="J817" s="49"/>
      <c r="K817" s="15"/>
      <c r="L817" s="21"/>
      <c r="M817" s="17"/>
      <c r="N817" s="17"/>
      <c r="O817" s="15"/>
      <c r="P817" s="15"/>
      <c r="Q817" s="15"/>
      <c r="R817" s="17"/>
      <c r="S817" s="26"/>
      <c r="T817" s="26"/>
      <c r="U817" s="26"/>
      <c r="V817" s="26"/>
      <c r="W817" s="26"/>
      <c r="X817" s="26"/>
      <c r="Y817" s="15"/>
      <c r="Z817" s="49"/>
      <c r="AA817" s="15"/>
      <c r="AB817" s="15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49"/>
      <c r="AP817" s="15"/>
      <c r="AQ817" s="15"/>
      <c r="AR817" s="209"/>
      <c r="AS817" s="210"/>
      <c r="AT817" s="210"/>
      <c r="AU817" s="210"/>
      <c r="AV817" s="210"/>
      <c r="AW817" s="210"/>
      <c r="AX817" s="210"/>
      <c r="AY817" s="49"/>
      <c r="AZ817" s="15"/>
      <c r="BA817" s="15"/>
      <c r="BB817" s="15"/>
      <c r="BC817" s="15"/>
      <c r="BD817" s="42"/>
      <c r="BE817" s="17"/>
      <c r="BF817" s="17"/>
      <c r="BG817" s="15"/>
      <c r="BH817" s="15"/>
    </row>
    <row r="818" ht="12.75" customHeight="1">
      <c r="A818" s="15"/>
      <c r="B818" s="13"/>
      <c r="C818" s="15"/>
      <c r="D818" s="15"/>
      <c r="E818" s="17"/>
      <c r="F818" s="17"/>
      <c r="G818" s="15"/>
      <c r="H818" s="15"/>
      <c r="I818" s="15"/>
      <c r="J818" s="49"/>
      <c r="K818" s="15"/>
      <c r="L818" s="21"/>
      <c r="M818" s="17"/>
      <c r="N818" s="17"/>
      <c r="O818" s="15"/>
      <c r="P818" s="15"/>
      <c r="Q818" s="15"/>
      <c r="R818" s="17"/>
      <c r="S818" s="26"/>
      <c r="T818" s="26"/>
      <c r="U818" s="26"/>
      <c r="V818" s="26"/>
      <c r="W818" s="26"/>
      <c r="X818" s="26"/>
      <c r="Y818" s="15"/>
      <c r="Z818" s="49"/>
      <c r="AA818" s="15"/>
      <c r="AB818" s="15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49"/>
      <c r="AP818" s="15"/>
      <c r="AQ818" s="15"/>
      <c r="AR818" s="209"/>
      <c r="AS818" s="210"/>
      <c r="AT818" s="210"/>
      <c r="AU818" s="210"/>
      <c r="AV818" s="210"/>
      <c r="AW818" s="210"/>
      <c r="AX818" s="210"/>
      <c r="AY818" s="49"/>
      <c r="AZ818" s="15"/>
      <c r="BA818" s="15"/>
      <c r="BB818" s="15"/>
      <c r="BC818" s="15"/>
      <c r="BD818" s="42"/>
      <c r="BE818" s="17"/>
      <c r="BF818" s="17"/>
      <c r="BG818" s="15"/>
      <c r="BH818" s="15"/>
    </row>
    <row r="819" ht="12.75" customHeight="1">
      <c r="A819" s="15"/>
      <c r="B819" s="13"/>
      <c r="C819" s="15"/>
      <c r="D819" s="15"/>
      <c r="E819" s="17"/>
      <c r="F819" s="17"/>
      <c r="G819" s="15"/>
      <c r="H819" s="15"/>
      <c r="I819" s="15"/>
      <c r="J819" s="49"/>
      <c r="K819" s="15"/>
      <c r="L819" s="21"/>
      <c r="M819" s="17"/>
      <c r="N819" s="17"/>
      <c r="O819" s="15"/>
      <c r="P819" s="15"/>
      <c r="Q819" s="15"/>
      <c r="R819" s="17"/>
      <c r="S819" s="26"/>
      <c r="T819" s="26"/>
      <c r="U819" s="26"/>
      <c r="V819" s="26"/>
      <c r="W819" s="26"/>
      <c r="X819" s="26"/>
      <c r="Y819" s="15"/>
      <c r="Z819" s="49"/>
      <c r="AA819" s="15"/>
      <c r="AB819" s="15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49"/>
      <c r="AP819" s="15"/>
      <c r="AQ819" s="15"/>
      <c r="AR819" s="209"/>
      <c r="AS819" s="210"/>
      <c r="AT819" s="210"/>
      <c r="AU819" s="210"/>
      <c r="AV819" s="210"/>
      <c r="AW819" s="210"/>
      <c r="AX819" s="210"/>
      <c r="AY819" s="49"/>
      <c r="AZ819" s="15"/>
      <c r="BA819" s="15"/>
      <c r="BB819" s="15"/>
      <c r="BC819" s="15"/>
      <c r="BD819" s="42"/>
      <c r="BE819" s="17"/>
      <c r="BF819" s="17"/>
      <c r="BG819" s="15"/>
      <c r="BH819" s="15"/>
    </row>
    <row r="820" ht="12.75" customHeight="1">
      <c r="A820" s="15"/>
      <c r="B820" s="13"/>
      <c r="C820" s="15"/>
      <c r="D820" s="15"/>
      <c r="E820" s="17"/>
      <c r="F820" s="17"/>
      <c r="G820" s="15"/>
      <c r="H820" s="15"/>
      <c r="I820" s="15"/>
      <c r="J820" s="49"/>
      <c r="K820" s="15"/>
      <c r="L820" s="21"/>
      <c r="M820" s="17"/>
      <c r="N820" s="17"/>
      <c r="O820" s="15"/>
      <c r="P820" s="15"/>
      <c r="Q820" s="15"/>
      <c r="R820" s="17"/>
      <c r="S820" s="26"/>
      <c r="T820" s="26"/>
      <c r="U820" s="26"/>
      <c r="V820" s="26"/>
      <c r="W820" s="26"/>
      <c r="X820" s="26"/>
      <c r="Y820" s="15"/>
      <c r="Z820" s="49"/>
      <c r="AA820" s="15"/>
      <c r="AB820" s="15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49"/>
      <c r="AP820" s="15"/>
      <c r="AQ820" s="15"/>
      <c r="AR820" s="209"/>
      <c r="AS820" s="210"/>
      <c r="AT820" s="210"/>
      <c r="AU820" s="210"/>
      <c r="AV820" s="210"/>
      <c r="AW820" s="210"/>
      <c r="AX820" s="210"/>
      <c r="AY820" s="49"/>
      <c r="AZ820" s="15"/>
      <c r="BA820" s="15"/>
      <c r="BB820" s="15"/>
      <c r="BC820" s="15"/>
      <c r="BD820" s="42"/>
      <c r="BE820" s="17"/>
      <c r="BF820" s="17"/>
      <c r="BG820" s="15"/>
      <c r="BH820" s="15"/>
    </row>
    <row r="821" ht="12.75" customHeight="1">
      <c r="A821" s="15"/>
      <c r="B821" s="13"/>
      <c r="C821" s="15"/>
      <c r="D821" s="15"/>
      <c r="E821" s="17"/>
      <c r="F821" s="17"/>
      <c r="G821" s="15"/>
      <c r="H821" s="15"/>
      <c r="I821" s="15"/>
      <c r="J821" s="49"/>
      <c r="K821" s="15"/>
      <c r="L821" s="21"/>
      <c r="M821" s="17"/>
      <c r="N821" s="17"/>
      <c r="O821" s="15"/>
      <c r="P821" s="15"/>
      <c r="Q821" s="15"/>
      <c r="R821" s="17"/>
      <c r="S821" s="26"/>
      <c r="T821" s="26"/>
      <c r="U821" s="26"/>
      <c r="V821" s="26"/>
      <c r="W821" s="26"/>
      <c r="X821" s="26"/>
      <c r="Y821" s="15"/>
      <c r="Z821" s="49"/>
      <c r="AA821" s="15"/>
      <c r="AB821" s="15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49"/>
      <c r="AP821" s="15"/>
      <c r="AQ821" s="15"/>
      <c r="AR821" s="209"/>
      <c r="AS821" s="210"/>
      <c r="AT821" s="210"/>
      <c r="AU821" s="210"/>
      <c r="AV821" s="210"/>
      <c r="AW821" s="210"/>
      <c r="AX821" s="210"/>
      <c r="AY821" s="49"/>
      <c r="AZ821" s="15"/>
      <c r="BA821" s="15"/>
      <c r="BB821" s="15"/>
      <c r="BC821" s="15"/>
      <c r="BD821" s="42"/>
      <c r="BE821" s="17"/>
      <c r="BF821" s="17"/>
      <c r="BG821" s="15"/>
      <c r="BH821" s="15"/>
    </row>
    <row r="822" ht="12.75" customHeight="1">
      <c r="A822" s="15"/>
      <c r="B822" s="13"/>
      <c r="C822" s="15"/>
      <c r="D822" s="15"/>
      <c r="E822" s="17"/>
      <c r="F822" s="17"/>
      <c r="G822" s="15"/>
      <c r="H822" s="15"/>
      <c r="I822" s="15"/>
      <c r="J822" s="49"/>
      <c r="K822" s="15"/>
      <c r="L822" s="21"/>
      <c r="M822" s="17"/>
      <c r="N822" s="17"/>
      <c r="O822" s="15"/>
      <c r="P822" s="15"/>
      <c r="Q822" s="15"/>
      <c r="R822" s="17"/>
      <c r="S822" s="26"/>
      <c r="T822" s="26"/>
      <c r="U822" s="26"/>
      <c r="V822" s="26"/>
      <c r="W822" s="26"/>
      <c r="X822" s="26"/>
      <c r="Y822" s="15"/>
      <c r="Z822" s="49"/>
      <c r="AA822" s="15"/>
      <c r="AB822" s="15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49"/>
      <c r="AP822" s="15"/>
      <c r="AQ822" s="15"/>
      <c r="AR822" s="209"/>
      <c r="AS822" s="210"/>
      <c r="AT822" s="210"/>
      <c r="AU822" s="210"/>
      <c r="AV822" s="210"/>
      <c r="AW822" s="210"/>
      <c r="AX822" s="210"/>
      <c r="AY822" s="49"/>
      <c r="AZ822" s="15"/>
      <c r="BA822" s="15"/>
      <c r="BB822" s="15"/>
      <c r="BC822" s="15"/>
      <c r="BD822" s="42"/>
      <c r="BE822" s="17"/>
      <c r="BF822" s="17"/>
      <c r="BG822" s="15"/>
      <c r="BH822" s="15"/>
    </row>
    <row r="823" ht="12.75" customHeight="1">
      <c r="A823" s="15"/>
      <c r="B823" s="13"/>
      <c r="C823" s="15"/>
      <c r="D823" s="15"/>
      <c r="E823" s="17"/>
      <c r="F823" s="17"/>
      <c r="G823" s="15"/>
      <c r="H823" s="15"/>
      <c r="I823" s="15"/>
      <c r="J823" s="49"/>
      <c r="K823" s="15"/>
      <c r="L823" s="21"/>
      <c r="M823" s="17"/>
      <c r="N823" s="17"/>
      <c r="O823" s="15"/>
      <c r="P823" s="15"/>
      <c r="Q823" s="15"/>
      <c r="R823" s="17"/>
      <c r="S823" s="26"/>
      <c r="T823" s="26"/>
      <c r="U823" s="26"/>
      <c r="V823" s="26"/>
      <c r="W823" s="26"/>
      <c r="X823" s="26"/>
      <c r="Y823" s="15"/>
      <c r="Z823" s="49"/>
      <c r="AA823" s="15"/>
      <c r="AB823" s="15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49"/>
      <c r="AP823" s="15"/>
      <c r="AQ823" s="15"/>
      <c r="AR823" s="209"/>
      <c r="AS823" s="210"/>
      <c r="AT823" s="210"/>
      <c r="AU823" s="210"/>
      <c r="AV823" s="210"/>
      <c r="AW823" s="210"/>
      <c r="AX823" s="210"/>
      <c r="AY823" s="49"/>
      <c r="AZ823" s="15"/>
      <c r="BA823" s="15"/>
      <c r="BB823" s="15"/>
      <c r="BC823" s="15"/>
      <c r="BD823" s="42"/>
      <c r="BE823" s="17"/>
      <c r="BF823" s="17"/>
      <c r="BG823" s="15"/>
      <c r="BH823" s="15"/>
    </row>
    <row r="824" ht="12.75" customHeight="1">
      <c r="A824" s="15"/>
      <c r="B824" s="13"/>
      <c r="C824" s="15"/>
      <c r="D824" s="15"/>
      <c r="E824" s="17"/>
      <c r="F824" s="17"/>
      <c r="G824" s="15"/>
      <c r="H824" s="15"/>
      <c r="I824" s="15"/>
      <c r="J824" s="49"/>
      <c r="K824" s="15"/>
      <c r="L824" s="21"/>
      <c r="M824" s="17"/>
      <c r="N824" s="17"/>
      <c r="O824" s="15"/>
      <c r="P824" s="15"/>
      <c r="Q824" s="15"/>
      <c r="R824" s="17"/>
      <c r="S824" s="26"/>
      <c r="T824" s="26"/>
      <c r="U824" s="26"/>
      <c r="V824" s="26"/>
      <c r="W824" s="26"/>
      <c r="X824" s="26"/>
      <c r="Y824" s="15"/>
      <c r="Z824" s="49"/>
      <c r="AA824" s="15"/>
      <c r="AB824" s="15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49"/>
      <c r="AP824" s="15"/>
      <c r="AQ824" s="15"/>
      <c r="AR824" s="209"/>
      <c r="AS824" s="210"/>
      <c r="AT824" s="210"/>
      <c r="AU824" s="210"/>
      <c r="AV824" s="210"/>
      <c r="AW824" s="210"/>
      <c r="AX824" s="210"/>
      <c r="AY824" s="49"/>
      <c r="AZ824" s="15"/>
      <c r="BA824" s="15"/>
      <c r="BB824" s="15"/>
      <c r="BC824" s="15"/>
      <c r="BD824" s="42"/>
      <c r="BE824" s="17"/>
      <c r="BF824" s="17"/>
      <c r="BG824" s="15"/>
      <c r="BH824" s="15"/>
    </row>
    <row r="825" ht="12.75" customHeight="1">
      <c r="A825" s="15"/>
      <c r="B825" s="13"/>
      <c r="C825" s="15"/>
      <c r="D825" s="15"/>
      <c r="E825" s="17"/>
      <c r="F825" s="17"/>
      <c r="G825" s="15"/>
      <c r="H825" s="15"/>
      <c r="I825" s="15"/>
      <c r="J825" s="49"/>
      <c r="K825" s="15"/>
      <c r="L825" s="21"/>
      <c r="M825" s="17"/>
      <c r="N825" s="17"/>
      <c r="O825" s="15"/>
      <c r="P825" s="15"/>
      <c r="Q825" s="15"/>
      <c r="R825" s="17"/>
      <c r="S825" s="26"/>
      <c r="T825" s="26"/>
      <c r="U825" s="26"/>
      <c r="V825" s="26"/>
      <c r="W825" s="26"/>
      <c r="X825" s="26"/>
      <c r="Y825" s="15"/>
      <c r="Z825" s="49"/>
      <c r="AA825" s="15"/>
      <c r="AB825" s="15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49"/>
      <c r="AP825" s="15"/>
      <c r="AQ825" s="15"/>
      <c r="AR825" s="209"/>
      <c r="AS825" s="210"/>
      <c r="AT825" s="210"/>
      <c r="AU825" s="210"/>
      <c r="AV825" s="210"/>
      <c r="AW825" s="210"/>
      <c r="AX825" s="210"/>
      <c r="AY825" s="49"/>
      <c r="AZ825" s="15"/>
      <c r="BA825" s="15"/>
      <c r="BB825" s="15"/>
      <c r="BC825" s="15"/>
      <c r="BD825" s="42"/>
      <c r="BE825" s="17"/>
      <c r="BF825" s="17"/>
      <c r="BG825" s="15"/>
      <c r="BH825" s="15"/>
    </row>
    <row r="826" ht="12.75" customHeight="1">
      <c r="A826" s="15"/>
      <c r="B826" s="13"/>
      <c r="C826" s="15"/>
      <c r="D826" s="15"/>
      <c r="E826" s="17"/>
      <c r="F826" s="17"/>
      <c r="G826" s="15"/>
      <c r="H826" s="15"/>
      <c r="I826" s="15"/>
      <c r="J826" s="49"/>
      <c r="K826" s="15"/>
      <c r="L826" s="21"/>
      <c r="M826" s="17"/>
      <c r="N826" s="17"/>
      <c r="O826" s="15"/>
      <c r="P826" s="15"/>
      <c r="Q826" s="15"/>
      <c r="R826" s="17"/>
      <c r="S826" s="26"/>
      <c r="T826" s="26"/>
      <c r="U826" s="26"/>
      <c r="V826" s="26"/>
      <c r="W826" s="26"/>
      <c r="X826" s="26"/>
      <c r="Y826" s="15"/>
      <c r="Z826" s="49"/>
      <c r="AA826" s="15"/>
      <c r="AB826" s="15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49"/>
      <c r="AP826" s="15"/>
      <c r="AQ826" s="15"/>
      <c r="AR826" s="209"/>
      <c r="AS826" s="210"/>
      <c r="AT826" s="210"/>
      <c r="AU826" s="210"/>
      <c r="AV826" s="210"/>
      <c r="AW826" s="210"/>
      <c r="AX826" s="210"/>
      <c r="AY826" s="49"/>
      <c r="AZ826" s="15"/>
      <c r="BA826" s="15"/>
      <c r="BB826" s="15"/>
      <c r="BC826" s="15"/>
      <c r="BD826" s="42"/>
      <c r="BE826" s="17"/>
      <c r="BF826" s="17"/>
      <c r="BG826" s="15"/>
      <c r="BH826" s="15"/>
    </row>
    <row r="827" ht="12.75" customHeight="1">
      <c r="A827" s="15"/>
      <c r="B827" s="13"/>
      <c r="C827" s="15"/>
      <c r="D827" s="15"/>
      <c r="E827" s="17"/>
      <c r="F827" s="17"/>
      <c r="G827" s="15"/>
      <c r="H827" s="15"/>
      <c r="I827" s="15"/>
      <c r="J827" s="49"/>
      <c r="K827" s="15"/>
      <c r="L827" s="21"/>
      <c r="M827" s="17"/>
      <c r="N827" s="17"/>
      <c r="O827" s="15"/>
      <c r="P827" s="15"/>
      <c r="Q827" s="15"/>
      <c r="R827" s="17"/>
      <c r="S827" s="26"/>
      <c r="T827" s="26"/>
      <c r="U827" s="26"/>
      <c r="V827" s="26"/>
      <c r="W827" s="26"/>
      <c r="X827" s="26"/>
      <c r="Y827" s="15"/>
      <c r="Z827" s="49"/>
      <c r="AA827" s="15"/>
      <c r="AB827" s="15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49"/>
      <c r="AP827" s="15"/>
      <c r="AQ827" s="15"/>
      <c r="AR827" s="209"/>
      <c r="AS827" s="210"/>
      <c r="AT827" s="210"/>
      <c r="AU827" s="210"/>
      <c r="AV827" s="210"/>
      <c r="AW827" s="210"/>
      <c r="AX827" s="210"/>
      <c r="AY827" s="49"/>
      <c r="AZ827" s="15"/>
      <c r="BA827" s="15"/>
      <c r="BB827" s="15"/>
      <c r="BC827" s="15"/>
      <c r="BD827" s="42"/>
      <c r="BE827" s="17"/>
      <c r="BF827" s="17"/>
      <c r="BG827" s="15"/>
      <c r="BH827" s="15"/>
    </row>
    <row r="828" ht="12.75" customHeight="1">
      <c r="A828" s="15"/>
      <c r="B828" s="13"/>
      <c r="C828" s="15"/>
      <c r="D828" s="15"/>
      <c r="E828" s="17"/>
      <c r="F828" s="17"/>
      <c r="G828" s="15"/>
      <c r="H828" s="15"/>
      <c r="I828" s="15"/>
      <c r="J828" s="49"/>
      <c r="K828" s="15"/>
      <c r="L828" s="21"/>
      <c r="M828" s="17"/>
      <c r="N828" s="17"/>
      <c r="O828" s="15"/>
      <c r="P828" s="15"/>
      <c r="Q828" s="15"/>
      <c r="R828" s="17"/>
      <c r="S828" s="26"/>
      <c r="T828" s="26"/>
      <c r="U828" s="26"/>
      <c r="V828" s="26"/>
      <c r="W828" s="26"/>
      <c r="X828" s="26"/>
      <c r="Y828" s="15"/>
      <c r="Z828" s="49"/>
      <c r="AA828" s="15"/>
      <c r="AB828" s="15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49"/>
      <c r="AP828" s="15"/>
      <c r="AQ828" s="15"/>
      <c r="AR828" s="209"/>
      <c r="AS828" s="210"/>
      <c r="AT828" s="210"/>
      <c r="AU828" s="210"/>
      <c r="AV828" s="210"/>
      <c r="AW828" s="210"/>
      <c r="AX828" s="210"/>
      <c r="AY828" s="49"/>
      <c r="AZ828" s="15"/>
      <c r="BA828" s="15"/>
      <c r="BB828" s="15"/>
      <c r="BC828" s="15"/>
      <c r="BD828" s="42"/>
      <c r="BE828" s="17"/>
      <c r="BF828" s="17"/>
      <c r="BG828" s="15"/>
      <c r="BH828" s="15"/>
    </row>
    <row r="829" ht="12.75" customHeight="1">
      <c r="A829" s="15"/>
      <c r="B829" s="13"/>
      <c r="C829" s="15"/>
      <c r="D829" s="15"/>
      <c r="E829" s="17"/>
      <c r="F829" s="17"/>
      <c r="G829" s="15"/>
      <c r="H829" s="15"/>
      <c r="I829" s="15"/>
      <c r="J829" s="49"/>
      <c r="K829" s="15"/>
      <c r="L829" s="21"/>
      <c r="M829" s="17"/>
      <c r="N829" s="17"/>
      <c r="O829" s="15"/>
      <c r="P829" s="15"/>
      <c r="Q829" s="15"/>
      <c r="R829" s="17"/>
      <c r="S829" s="26"/>
      <c r="T829" s="26"/>
      <c r="U829" s="26"/>
      <c r="V829" s="26"/>
      <c r="W829" s="26"/>
      <c r="X829" s="26"/>
      <c r="Y829" s="15"/>
      <c r="Z829" s="49"/>
      <c r="AA829" s="15"/>
      <c r="AB829" s="15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49"/>
      <c r="AP829" s="15"/>
      <c r="AQ829" s="15"/>
      <c r="AR829" s="209"/>
      <c r="AS829" s="210"/>
      <c r="AT829" s="210"/>
      <c r="AU829" s="210"/>
      <c r="AV829" s="210"/>
      <c r="AW829" s="210"/>
      <c r="AX829" s="210"/>
      <c r="AY829" s="49"/>
      <c r="AZ829" s="15"/>
      <c r="BA829" s="15"/>
      <c r="BB829" s="15"/>
      <c r="BC829" s="15"/>
      <c r="BD829" s="42"/>
      <c r="BE829" s="17"/>
      <c r="BF829" s="17"/>
      <c r="BG829" s="15"/>
      <c r="BH829" s="15"/>
    </row>
    <row r="830" ht="12.75" customHeight="1">
      <c r="A830" s="15"/>
      <c r="B830" s="13"/>
      <c r="C830" s="15"/>
      <c r="D830" s="15"/>
      <c r="E830" s="17"/>
      <c r="F830" s="17"/>
      <c r="G830" s="15"/>
      <c r="H830" s="15"/>
      <c r="I830" s="15"/>
      <c r="J830" s="49"/>
      <c r="K830" s="15"/>
      <c r="L830" s="21"/>
      <c r="M830" s="17"/>
      <c r="N830" s="17"/>
      <c r="O830" s="15"/>
      <c r="P830" s="15"/>
      <c r="Q830" s="15"/>
      <c r="R830" s="17"/>
      <c r="S830" s="26"/>
      <c r="T830" s="26"/>
      <c r="U830" s="26"/>
      <c r="V830" s="26"/>
      <c r="W830" s="26"/>
      <c r="X830" s="26"/>
      <c r="Y830" s="15"/>
      <c r="Z830" s="49"/>
      <c r="AA830" s="15"/>
      <c r="AB830" s="15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49"/>
      <c r="AP830" s="15"/>
      <c r="AQ830" s="15"/>
      <c r="AR830" s="209"/>
      <c r="AS830" s="210"/>
      <c r="AT830" s="210"/>
      <c r="AU830" s="210"/>
      <c r="AV830" s="210"/>
      <c r="AW830" s="210"/>
      <c r="AX830" s="210"/>
      <c r="AY830" s="49"/>
      <c r="AZ830" s="15"/>
      <c r="BA830" s="15"/>
      <c r="BB830" s="15"/>
      <c r="BC830" s="15"/>
      <c r="BD830" s="42"/>
      <c r="BE830" s="17"/>
      <c r="BF830" s="17"/>
      <c r="BG830" s="15"/>
      <c r="BH830" s="15"/>
    </row>
    <row r="831" ht="12.75" customHeight="1">
      <c r="A831" s="15"/>
      <c r="B831" s="13"/>
      <c r="C831" s="15"/>
      <c r="D831" s="15"/>
      <c r="E831" s="17"/>
      <c r="F831" s="17"/>
      <c r="G831" s="15"/>
      <c r="H831" s="15"/>
      <c r="I831" s="15"/>
      <c r="J831" s="49"/>
      <c r="K831" s="15"/>
      <c r="L831" s="21"/>
      <c r="M831" s="17"/>
      <c r="N831" s="17"/>
      <c r="O831" s="15"/>
      <c r="P831" s="15"/>
      <c r="Q831" s="15"/>
      <c r="R831" s="17"/>
      <c r="S831" s="26"/>
      <c r="T831" s="26"/>
      <c r="U831" s="26"/>
      <c r="V831" s="26"/>
      <c r="W831" s="26"/>
      <c r="X831" s="26"/>
      <c r="Y831" s="15"/>
      <c r="Z831" s="49"/>
      <c r="AA831" s="15"/>
      <c r="AB831" s="15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49"/>
      <c r="AP831" s="15"/>
      <c r="AQ831" s="15"/>
      <c r="AR831" s="209"/>
      <c r="AS831" s="210"/>
      <c r="AT831" s="210"/>
      <c r="AU831" s="210"/>
      <c r="AV831" s="210"/>
      <c r="AW831" s="210"/>
      <c r="AX831" s="210"/>
      <c r="AY831" s="49"/>
      <c r="AZ831" s="15"/>
      <c r="BA831" s="15"/>
      <c r="BB831" s="15"/>
      <c r="BC831" s="15"/>
      <c r="BD831" s="42"/>
      <c r="BE831" s="17"/>
      <c r="BF831" s="17"/>
      <c r="BG831" s="15"/>
      <c r="BH831" s="15"/>
    </row>
    <row r="832" ht="12.75" customHeight="1">
      <c r="A832" s="15"/>
      <c r="B832" s="13"/>
      <c r="C832" s="15"/>
      <c r="D832" s="15"/>
      <c r="E832" s="17"/>
      <c r="F832" s="17"/>
      <c r="G832" s="15"/>
      <c r="H832" s="15"/>
      <c r="I832" s="15"/>
      <c r="J832" s="49"/>
      <c r="K832" s="15"/>
      <c r="L832" s="21"/>
      <c r="M832" s="17"/>
      <c r="N832" s="17"/>
      <c r="O832" s="15"/>
      <c r="P832" s="15"/>
      <c r="Q832" s="15"/>
      <c r="R832" s="17"/>
      <c r="S832" s="26"/>
      <c r="T832" s="26"/>
      <c r="U832" s="26"/>
      <c r="V832" s="26"/>
      <c r="W832" s="26"/>
      <c r="X832" s="26"/>
      <c r="Y832" s="15"/>
      <c r="Z832" s="49"/>
      <c r="AA832" s="15"/>
      <c r="AB832" s="15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49"/>
      <c r="AP832" s="15"/>
      <c r="AQ832" s="15"/>
      <c r="AR832" s="209"/>
      <c r="AS832" s="210"/>
      <c r="AT832" s="210"/>
      <c r="AU832" s="210"/>
      <c r="AV832" s="210"/>
      <c r="AW832" s="210"/>
      <c r="AX832" s="210"/>
      <c r="AY832" s="49"/>
      <c r="AZ832" s="15"/>
      <c r="BA832" s="15"/>
      <c r="BB832" s="15"/>
      <c r="BC832" s="15"/>
      <c r="BD832" s="42"/>
      <c r="BE832" s="17"/>
      <c r="BF832" s="17"/>
      <c r="BG832" s="15"/>
      <c r="BH832" s="15"/>
    </row>
    <row r="833" ht="12.75" customHeight="1">
      <c r="A833" s="15"/>
      <c r="B833" s="13"/>
      <c r="C833" s="15"/>
      <c r="D833" s="15"/>
      <c r="E833" s="17"/>
      <c r="F833" s="17"/>
      <c r="G833" s="15"/>
      <c r="H833" s="15"/>
      <c r="I833" s="15"/>
      <c r="J833" s="49"/>
      <c r="K833" s="15"/>
      <c r="L833" s="21"/>
      <c r="M833" s="17"/>
      <c r="N833" s="17"/>
      <c r="O833" s="15"/>
      <c r="P833" s="15"/>
      <c r="Q833" s="15"/>
      <c r="R833" s="17"/>
      <c r="S833" s="26"/>
      <c r="T833" s="26"/>
      <c r="U833" s="26"/>
      <c r="V833" s="26"/>
      <c r="W833" s="26"/>
      <c r="X833" s="26"/>
      <c r="Y833" s="15"/>
      <c r="Z833" s="49"/>
      <c r="AA833" s="15"/>
      <c r="AB833" s="15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49"/>
      <c r="AP833" s="15"/>
      <c r="AQ833" s="15"/>
      <c r="AR833" s="209"/>
      <c r="AS833" s="210"/>
      <c r="AT833" s="210"/>
      <c r="AU833" s="210"/>
      <c r="AV833" s="210"/>
      <c r="AW833" s="210"/>
      <c r="AX833" s="210"/>
      <c r="AY833" s="49"/>
      <c r="AZ833" s="15"/>
      <c r="BA833" s="15"/>
      <c r="BB833" s="15"/>
      <c r="BC833" s="15"/>
      <c r="BD833" s="42"/>
      <c r="BE833" s="17"/>
      <c r="BF833" s="17"/>
      <c r="BG833" s="15"/>
      <c r="BH833" s="15"/>
    </row>
    <row r="834" ht="12.75" customHeight="1">
      <c r="A834" s="15"/>
      <c r="B834" s="13"/>
      <c r="C834" s="15"/>
      <c r="D834" s="15"/>
      <c r="E834" s="17"/>
      <c r="F834" s="17"/>
      <c r="G834" s="15"/>
      <c r="H834" s="15"/>
      <c r="I834" s="15"/>
      <c r="J834" s="49"/>
      <c r="K834" s="15"/>
      <c r="L834" s="21"/>
      <c r="M834" s="17"/>
      <c r="N834" s="17"/>
      <c r="O834" s="15"/>
      <c r="P834" s="15"/>
      <c r="Q834" s="15"/>
      <c r="R834" s="17"/>
      <c r="S834" s="26"/>
      <c r="T834" s="26"/>
      <c r="U834" s="26"/>
      <c r="V834" s="26"/>
      <c r="W834" s="26"/>
      <c r="X834" s="26"/>
      <c r="Y834" s="15"/>
      <c r="Z834" s="49"/>
      <c r="AA834" s="15"/>
      <c r="AB834" s="15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49"/>
      <c r="AP834" s="15"/>
      <c r="AQ834" s="15"/>
      <c r="AR834" s="209"/>
      <c r="AS834" s="210"/>
      <c r="AT834" s="210"/>
      <c r="AU834" s="210"/>
      <c r="AV834" s="210"/>
      <c r="AW834" s="210"/>
      <c r="AX834" s="210"/>
      <c r="AY834" s="49"/>
      <c r="AZ834" s="15"/>
      <c r="BA834" s="15"/>
      <c r="BB834" s="15"/>
      <c r="BC834" s="15"/>
      <c r="BD834" s="42"/>
      <c r="BE834" s="17"/>
      <c r="BF834" s="17"/>
      <c r="BG834" s="15"/>
      <c r="BH834" s="15"/>
    </row>
    <row r="835" ht="12.75" customHeight="1">
      <c r="A835" s="15"/>
      <c r="B835" s="13"/>
      <c r="C835" s="15"/>
      <c r="D835" s="15"/>
      <c r="E835" s="17"/>
      <c r="F835" s="17"/>
      <c r="G835" s="15"/>
      <c r="H835" s="15"/>
      <c r="I835" s="15"/>
      <c r="J835" s="49"/>
      <c r="K835" s="15"/>
      <c r="L835" s="21"/>
      <c r="M835" s="17"/>
      <c r="N835" s="17"/>
      <c r="O835" s="15"/>
      <c r="P835" s="15"/>
      <c r="Q835" s="15"/>
      <c r="R835" s="17"/>
      <c r="S835" s="26"/>
      <c r="T835" s="26"/>
      <c r="U835" s="26"/>
      <c r="V835" s="26"/>
      <c r="W835" s="26"/>
      <c r="X835" s="26"/>
      <c r="Y835" s="15"/>
      <c r="Z835" s="49"/>
      <c r="AA835" s="15"/>
      <c r="AB835" s="15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49"/>
      <c r="AP835" s="15"/>
      <c r="AQ835" s="15"/>
      <c r="AR835" s="209"/>
      <c r="AS835" s="210"/>
      <c r="AT835" s="210"/>
      <c r="AU835" s="210"/>
      <c r="AV835" s="210"/>
      <c r="AW835" s="210"/>
      <c r="AX835" s="210"/>
      <c r="AY835" s="49"/>
      <c r="AZ835" s="15"/>
      <c r="BA835" s="15"/>
      <c r="BB835" s="15"/>
      <c r="BC835" s="15"/>
      <c r="BD835" s="42"/>
      <c r="BE835" s="17"/>
      <c r="BF835" s="17"/>
      <c r="BG835" s="15"/>
      <c r="BH835" s="15"/>
    </row>
    <row r="836" ht="12.75" customHeight="1">
      <c r="A836" s="15"/>
      <c r="B836" s="13"/>
      <c r="C836" s="15"/>
      <c r="D836" s="15"/>
      <c r="E836" s="17"/>
      <c r="F836" s="17"/>
      <c r="G836" s="15"/>
      <c r="H836" s="15"/>
      <c r="I836" s="15"/>
      <c r="J836" s="49"/>
      <c r="K836" s="15"/>
      <c r="L836" s="21"/>
      <c r="M836" s="17"/>
      <c r="N836" s="17"/>
      <c r="O836" s="15"/>
      <c r="P836" s="15"/>
      <c r="Q836" s="15"/>
      <c r="R836" s="17"/>
      <c r="S836" s="26"/>
      <c r="T836" s="26"/>
      <c r="U836" s="26"/>
      <c r="V836" s="26"/>
      <c r="W836" s="26"/>
      <c r="X836" s="26"/>
      <c r="Y836" s="15"/>
      <c r="Z836" s="49"/>
      <c r="AA836" s="15"/>
      <c r="AB836" s="15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49"/>
      <c r="AP836" s="15"/>
      <c r="AQ836" s="15"/>
      <c r="AR836" s="209"/>
      <c r="AS836" s="210"/>
      <c r="AT836" s="210"/>
      <c r="AU836" s="210"/>
      <c r="AV836" s="210"/>
      <c r="AW836" s="210"/>
      <c r="AX836" s="210"/>
      <c r="AY836" s="49"/>
      <c r="AZ836" s="15"/>
      <c r="BA836" s="15"/>
      <c r="BB836" s="15"/>
      <c r="BC836" s="15"/>
      <c r="BD836" s="42"/>
      <c r="BE836" s="17"/>
      <c r="BF836" s="17"/>
      <c r="BG836" s="15"/>
      <c r="BH836" s="15"/>
    </row>
    <row r="837" ht="12.75" customHeight="1">
      <c r="A837" s="15"/>
      <c r="B837" s="13"/>
      <c r="C837" s="15"/>
      <c r="D837" s="15"/>
      <c r="E837" s="17"/>
      <c r="F837" s="17"/>
      <c r="G837" s="15"/>
      <c r="H837" s="15"/>
      <c r="I837" s="15"/>
      <c r="J837" s="49"/>
      <c r="K837" s="15"/>
      <c r="L837" s="21"/>
      <c r="M837" s="17"/>
      <c r="N837" s="17"/>
      <c r="O837" s="15"/>
      <c r="P837" s="15"/>
      <c r="Q837" s="15"/>
      <c r="R837" s="17"/>
      <c r="S837" s="26"/>
      <c r="T837" s="26"/>
      <c r="U837" s="26"/>
      <c r="V837" s="26"/>
      <c r="W837" s="26"/>
      <c r="X837" s="26"/>
      <c r="Y837" s="15"/>
      <c r="Z837" s="49"/>
      <c r="AA837" s="15"/>
      <c r="AB837" s="15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49"/>
      <c r="AP837" s="15"/>
      <c r="AQ837" s="15"/>
      <c r="AR837" s="209"/>
      <c r="AS837" s="210"/>
      <c r="AT837" s="210"/>
      <c r="AU837" s="210"/>
      <c r="AV837" s="210"/>
      <c r="AW837" s="210"/>
      <c r="AX837" s="210"/>
      <c r="AY837" s="49"/>
      <c r="AZ837" s="15"/>
      <c r="BA837" s="15"/>
      <c r="BB837" s="15"/>
      <c r="BC837" s="15"/>
      <c r="BD837" s="42"/>
      <c r="BE837" s="17"/>
      <c r="BF837" s="17"/>
      <c r="BG837" s="15"/>
      <c r="BH837" s="15"/>
    </row>
    <row r="838" ht="12.75" customHeight="1">
      <c r="A838" s="15"/>
      <c r="B838" s="13"/>
      <c r="C838" s="15"/>
      <c r="D838" s="15"/>
      <c r="E838" s="17"/>
      <c r="F838" s="17"/>
      <c r="G838" s="15"/>
      <c r="H838" s="15"/>
      <c r="I838" s="15"/>
      <c r="J838" s="49"/>
      <c r="K838" s="15"/>
      <c r="L838" s="21"/>
      <c r="M838" s="17"/>
      <c r="N838" s="17"/>
      <c r="O838" s="15"/>
      <c r="P838" s="15"/>
      <c r="Q838" s="15"/>
      <c r="R838" s="17"/>
      <c r="S838" s="26"/>
      <c r="T838" s="26"/>
      <c r="U838" s="26"/>
      <c r="V838" s="26"/>
      <c r="W838" s="26"/>
      <c r="X838" s="26"/>
      <c r="Y838" s="15"/>
      <c r="Z838" s="49"/>
      <c r="AA838" s="15"/>
      <c r="AB838" s="15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49"/>
      <c r="AP838" s="15"/>
      <c r="AQ838" s="15"/>
      <c r="AR838" s="209"/>
      <c r="AS838" s="210"/>
      <c r="AT838" s="210"/>
      <c r="AU838" s="210"/>
      <c r="AV838" s="210"/>
      <c r="AW838" s="210"/>
      <c r="AX838" s="210"/>
      <c r="AY838" s="49"/>
      <c r="AZ838" s="15"/>
      <c r="BA838" s="15"/>
      <c r="BB838" s="15"/>
      <c r="BC838" s="15"/>
      <c r="BD838" s="42"/>
      <c r="BE838" s="17"/>
      <c r="BF838" s="17"/>
      <c r="BG838" s="15"/>
      <c r="BH838" s="15"/>
    </row>
    <row r="839" ht="12.75" customHeight="1">
      <c r="A839" s="15"/>
      <c r="B839" s="13"/>
      <c r="C839" s="15"/>
      <c r="D839" s="15"/>
      <c r="E839" s="17"/>
      <c r="F839" s="17"/>
      <c r="G839" s="15"/>
      <c r="H839" s="15"/>
      <c r="I839" s="15"/>
      <c r="J839" s="49"/>
      <c r="K839" s="15"/>
      <c r="L839" s="21"/>
      <c r="M839" s="17"/>
      <c r="N839" s="17"/>
      <c r="O839" s="15"/>
      <c r="P839" s="15"/>
      <c r="Q839" s="15"/>
      <c r="R839" s="17"/>
      <c r="S839" s="26"/>
      <c r="T839" s="26"/>
      <c r="U839" s="26"/>
      <c r="V839" s="26"/>
      <c r="W839" s="26"/>
      <c r="X839" s="26"/>
      <c r="Y839" s="15"/>
      <c r="Z839" s="49"/>
      <c r="AA839" s="15"/>
      <c r="AB839" s="15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49"/>
      <c r="AP839" s="15"/>
      <c r="AQ839" s="15"/>
      <c r="AR839" s="209"/>
      <c r="AS839" s="210"/>
      <c r="AT839" s="210"/>
      <c r="AU839" s="210"/>
      <c r="AV839" s="210"/>
      <c r="AW839" s="210"/>
      <c r="AX839" s="210"/>
      <c r="AY839" s="49"/>
      <c r="AZ839" s="15"/>
      <c r="BA839" s="15"/>
      <c r="BB839" s="15"/>
      <c r="BC839" s="15"/>
      <c r="BD839" s="42"/>
      <c r="BE839" s="17"/>
      <c r="BF839" s="17"/>
      <c r="BG839" s="15"/>
      <c r="BH839" s="15"/>
    </row>
    <row r="840" ht="12.75" customHeight="1">
      <c r="A840" s="15"/>
      <c r="B840" s="13"/>
      <c r="C840" s="15"/>
      <c r="D840" s="15"/>
      <c r="E840" s="17"/>
      <c r="F840" s="17"/>
      <c r="G840" s="15"/>
      <c r="H840" s="15"/>
      <c r="I840" s="15"/>
      <c r="J840" s="49"/>
      <c r="K840" s="15"/>
      <c r="L840" s="21"/>
      <c r="M840" s="17"/>
      <c r="N840" s="17"/>
      <c r="O840" s="15"/>
      <c r="P840" s="15"/>
      <c r="Q840" s="15"/>
      <c r="R840" s="17"/>
      <c r="S840" s="26"/>
      <c r="T840" s="26"/>
      <c r="U840" s="26"/>
      <c r="V840" s="26"/>
      <c r="W840" s="26"/>
      <c r="X840" s="26"/>
      <c r="Y840" s="15"/>
      <c r="Z840" s="49"/>
      <c r="AA840" s="15"/>
      <c r="AB840" s="15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49"/>
      <c r="AP840" s="15"/>
      <c r="AQ840" s="15"/>
      <c r="AR840" s="209"/>
      <c r="AS840" s="210"/>
      <c r="AT840" s="210"/>
      <c r="AU840" s="210"/>
      <c r="AV840" s="210"/>
      <c r="AW840" s="210"/>
      <c r="AX840" s="210"/>
      <c r="AY840" s="49"/>
      <c r="AZ840" s="15"/>
      <c r="BA840" s="15"/>
      <c r="BB840" s="15"/>
      <c r="BC840" s="15"/>
      <c r="BD840" s="42"/>
      <c r="BE840" s="17"/>
      <c r="BF840" s="17"/>
      <c r="BG840" s="15"/>
      <c r="BH840" s="15"/>
    </row>
    <row r="841" ht="12.75" customHeight="1">
      <c r="A841" s="15"/>
      <c r="B841" s="13"/>
      <c r="C841" s="15"/>
      <c r="D841" s="15"/>
      <c r="E841" s="17"/>
      <c r="F841" s="17"/>
      <c r="G841" s="15"/>
      <c r="H841" s="15"/>
      <c r="I841" s="15"/>
      <c r="J841" s="49"/>
      <c r="K841" s="15"/>
      <c r="L841" s="21"/>
      <c r="M841" s="17"/>
      <c r="N841" s="17"/>
      <c r="O841" s="15"/>
      <c r="P841" s="15"/>
      <c r="Q841" s="15"/>
      <c r="R841" s="17"/>
      <c r="S841" s="26"/>
      <c r="T841" s="26"/>
      <c r="U841" s="26"/>
      <c r="V841" s="26"/>
      <c r="W841" s="26"/>
      <c r="X841" s="26"/>
      <c r="Y841" s="15"/>
      <c r="Z841" s="49"/>
      <c r="AA841" s="15"/>
      <c r="AB841" s="15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49"/>
      <c r="AP841" s="15"/>
      <c r="AQ841" s="15"/>
      <c r="AR841" s="209"/>
      <c r="AS841" s="210"/>
      <c r="AT841" s="210"/>
      <c r="AU841" s="210"/>
      <c r="AV841" s="210"/>
      <c r="AW841" s="210"/>
      <c r="AX841" s="210"/>
      <c r="AY841" s="49"/>
      <c r="AZ841" s="15"/>
      <c r="BA841" s="15"/>
      <c r="BB841" s="15"/>
      <c r="BC841" s="15"/>
      <c r="BD841" s="42"/>
      <c r="BE841" s="17"/>
      <c r="BF841" s="17"/>
      <c r="BG841" s="15"/>
      <c r="BH841" s="15"/>
    </row>
    <row r="842" ht="12.75" customHeight="1">
      <c r="A842" s="15"/>
      <c r="B842" s="13"/>
      <c r="C842" s="15"/>
      <c r="D842" s="15"/>
      <c r="E842" s="17"/>
      <c r="F842" s="17"/>
      <c r="G842" s="15"/>
      <c r="H842" s="15"/>
      <c r="I842" s="15"/>
      <c r="J842" s="49"/>
      <c r="K842" s="15"/>
      <c r="L842" s="21"/>
      <c r="M842" s="17"/>
      <c r="N842" s="17"/>
      <c r="O842" s="15"/>
      <c r="P842" s="15"/>
      <c r="Q842" s="15"/>
      <c r="R842" s="17"/>
      <c r="S842" s="26"/>
      <c r="T842" s="26"/>
      <c r="U842" s="26"/>
      <c r="V842" s="26"/>
      <c r="W842" s="26"/>
      <c r="X842" s="26"/>
      <c r="Y842" s="15"/>
      <c r="Z842" s="49"/>
      <c r="AA842" s="15"/>
      <c r="AB842" s="15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49"/>
      <c r="AP842" s="15"/>
      <c r="AQ842" s="15"/>
      <c r="AR842" s="209"/>
      <c r="AS842" s="210"/>
      <c r="AT842" s="210"/>
      <c r="AU842" s="210"/>
      <c r="AV842" s="210"/>
      <c r="AW842" s="210"/>
      <c r="AX842" s="210"/>
      <c r="AY842" s="49"/>
      <c r="AZ842" s="15"/>
      <c r="BA842" s="15"/>
      <c r="BB842" s="15"/>
      <c r="BC842" s="15"/>
      <c r="BD842" s="42"/>
      <c r="BE842" s="17"/>
      <c r="BF842" s="17"/>
      <c r="BG842" s="15"/>
      <c r="BH842" s="15"/>
    </row>
    <row r="843" ht="12.75" customHeight="1">
      <c r="A843" s="15"/>
      <c r="B843" s="13"/>
      <c r="C843" s="15"/>
      <c r="D843" s="15"/>
      <c r="E843" s="17"/>
      <c r="F843" s="17"/>
      <c r="G843" s="15"/>
      <c r="H843" s="15"/>
      <c r="I843" s="15"/>
      <c r="J843" s="49"/>
      <c r="K843" s="15"/>
      <c r="L843" s="21"/>
      <c r="M843" s="17"/>
      <c r="N843" s="17"/>
      <c r="O843" s="15"/>
      <c r="P843" s="15"/>
      <c r="Q843" s="15"/>
      <c r="R843" s="17"/>
      <c r="S843" s="26"/>
      <c r="T843" s="26"/>
      <c r="U843" s="26"/>
      <c r="V843" s="26"/>
      <c r="W843" s="26"/>
      <c r="X843" s="26"/>
      <c r="Y843" s="15"/>
      <c r="Z843" s="49"/>
      <c r="AA843" s="15"/>
      <c r="AB843" s="15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49"/>
      <c r="AP843" s="15"/>
      <c r="AQ843" s="15"/>
      <c r="AR843" s="209"/>
      <c r="AS843" s="210"/>
      <c r="AT843" s="210"/>
      <c r="AU843" s="210"/>
      <c r="AV843" s="210"/>
      <c r="AW843" s="210"/>
      <c r="AX843" s="210"/>
      <c r="AY843" s="49"/>
      <c r="AZ843" s="15"/>
      <c r="BA843" s="15"/>
      <c r="BB843" s="15"/>
      <c r="BC843" s="15"/>
      <c r="BD843" s="42"/>
      <c r="BE843" s="17"/>
      <c r="BF843" s="17"/>
      <c r="BG843" s="15"/>
      <c r="BH843" s="15"/>
    </row>
    <row r="844" ht="12.75" customHeight="1">
      <c r="A844" s="15"/>
      <c r="B844" s="13"/>
      <c r="C844" s="15"/>
      <c r="D844" s="15"/>
      <c r="E844" s="17"/>
      <c r="F844" s="17"/>
      <c r="G844" s="15"/>
      <c r="H844" s="15"/>
      <c r="I844" s="15"/>
      <c r="J844" s="49"/>
      <c r="K844" s="15"/>
      <c r="L844" s="21"/>
      <c r="M844" s="17"/>
      <c r="N844" s="17"/>
      <c r="O844" s="15"/>
      <c r="P844" s="15"/>
      <c r="Q844" s="15"/>
      <c r="R844" s="17"/>
      <c r="S844" s="26"/>
      <c r="T844" s="26"/>
      <c r="U844" s="26"/>
      <c r="V844" s="26"/>
      <c r="W844" s="26"/>
      <c r="X844" s="26"/>
      <c r="Y844" s="15"/>
      <c r="Z844" s="49"/>
      <c r="AA844" s="15"/>
      <c r="AB844" s="15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49"/>
      <c r="AP844" s="15"/>
      <c r="AQ844" s="15"/>
      <c r="AR844" s="209"/>
      <c r="AS844" s="210"/>
      <c r="AT844" s="210"/>
      <c r="AU844" s="210"/>
      <c r="AV844" s="210"/>
      <c r="AW844" s="210"/>
      <c r="AX844" s="210"/>
      <c r="AY844" s="49"/>
      <c r="AZ844" s="15"/>
      <c r="BA844" s="15"/>
      <c r="BB844" s="15"/>
      <c r="BC844" s="15"/>
      <c r="BD844" s="42"/>
      <c r="BE844" s="17"/>
      <c r="BF844" s="17"/>
      <c r="BG844" s="15"/>
      <c r="BH844" s="15"/>
    </row>
    <row r="845" ht="12.75" customHeight="1">
      <c r="A845" s="15"/>
      <c r="B845" s="13"/>
      <c r="C845" s="15"/>
      <c r="D845" s="15"/>
      <c r="E845" s="17"/>
      <c r="F845" s="17"/>
      <c r="G845" s="15"/>
      <c r="H845" s="15"/>
      <c r="I845" s="15"/>
      <c r="J845" s="49"/>
      <c r="K845" s="15"/>
      <c r="L845" s="21"/>
      <c r="M845" s="17"/>
      <c r="N845" s="17"/>
      <c r="O845" s="15"/>
      <c r="P845" s="15"/>
      <c r="Q845" s="15"/>
      <c r="R845" s="17"/>
      <c r="S845" s="26"/>
      <c r="T845" s="26"/>
      <c r="U845" s="26"/>
      <c r="V845" s="26"/>
      <c r="W845" s="26"/>
      <c r="X845" s="26"/>
      <c r="Y845" s="15"/>
      <c r="Z845" s="49"/>
      <c r="AA845" s="15"/>
      <c r="AB845" s="15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49"/>
      <c r="AP845" s="15"/>
      <c r="AQ845" s="15"/>
      <c r="AR845" s="209"/>
      <c r="AS845" s="210"/>
      <c r="AT845" s="210"/>
      <c r="AU845" s="210"/>
      <c r="AV845" s="210"/>
      <c r="AW845" s="210"/>
      <c r="AX845" s="210"/>
      <c r="AY845" s="49"/>
      <c r="AZ845" s="15"/>
      <c r="BA845" s="15"/>
      <c r="BB845" s="15"/>
      <c r="BC845" s="15"/>
      <c r="BD845" s="42"/>
      <c r="BE845" s="17"/>
      <c r="BF845" s="17"/>
      <c r="BG845" s="15"/>
      <c r="BH845" s="15"/>
    </row>
    <row r="846" ht="12.75" customHeight="1">
      <c r="A846" s="15"/>
      <c r="B846" s="13"/>
      <c r="C846" s="15"/>
      <c r="D846" s="15"/>
      <c r="E846" s="17"/>
      <c r="F846" s="17"/>
      <c r="G846" s="15"/>
      <c r="H846" s="15"/>
      <c r="I846" s="15"/>
      <c r="J846" s="49"/>
      <c r="K846" s="15"/>
      <c r="L846" s="21"/>
      <c r="M846" s="17"/>
      <c r="N846" s="17"/>
      <c r="O846" s="15"/>
      <c r="P846" s="15"/>
      <c r="Q846" s="15"/>
      <c r="R846" s="17"/>
      <c r="S846" s="26"/>
      <c r="T846" s="26"/>
      <c r="U846" s="26"/>
      <c r="V846" s="26"/>
      <c r="W846" s="26"/>
      <c r="X846" s="26"/>
      <c r="Y846" s="15"/>
      <c r="Z846" s="49"/>
      <c r="AA846" s="15"/>
      <c r="AB846" s="15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49"/>
      <c r="AP846" s="15"/>
      <c r="AQ846" s="15"/>
      <c r="AR846" s="209"/>
      <c r="AS846" s="210"/>
      <c r="AT846" s="210"/>
      <c r="AU846" s="210"/>
      <c r="AV846" s="210"/>
      <c r="AW846" s="210"/>
      <c r="AX846" s="210"/>
      <c r="AY846" s="49"/>
      <c r="AZ846" s="15"/>
      <c r="BA846" s="15"/>
      <c r="BB846" s="15"/>
      <c r="BC846" s="15"/>
      <c r="BD846" s="42"/>
      <c r="BE846" s="17"/>
      <c r="BF846" s="17"/>
      <c r="BG846" s="15"/>
      <c r="BH846" s="15"/>
    </row>
    <row r="847" ht="12.75" customHeight="1">
      <c r="A847" s="15"/>
      <c r="B847" s="13"/>
      <c r="C847" s="15"/>
      <c r="D847" s="15"/>
      <c r="E847" s="17"/>
      <c r="F847" s="17"/>
      <c r="G847" s="15"/>
      <c r="H847" s="15"/>
      <c r="I847" s="15"/>
      <c r="J847" s="49"/>
      <c r="K847" s="15"/>
      <c r="L847" s="21"/>
      <c r="M847" s="17"/>
      <c r="N847" s="17"/>
      <c r="O847" s="15"/>
      <c r="P847" s="15"/>
      <c r="Q847" s="15"/>
      <c r="R847" s="17"/>
      <c r="S847" s="26"/>
      <c r="T847" s="26"/>
      <c r="U847" s="26"/>
      <c r="V847" s="26"/>
      <c r="W847" s="26"/>
      <c r="X847" s="26"/>
      <c r="Y847" s="15"/>
      <c r="Z847" s="49"/>
      <c r="AA847" s="15"/>
      <c r="AB847" s="15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49"/>
      <c r="AP847" s="15"/>
      <c r="AQ847" s="15"/>
      <c r="AR847" s="209"/>
      <c r="AS847" s="210"/>
      <c r="AT847" s="210"/>
      <c r="AU847" s="210"/>
      <c r="AV847" s="210"/>
      <c r="AW847" s="210"/>
      <c r="AX847" s="210"/>
      <c r="AY847" s="49"/>
      <c r="AZ847" s="15"/>
      <c r="BA847" s="15"/>
      <c r="BB847" s="15"/>
      <c r="BC847" s="15"/>
      <c r="BD847" s="42"/>
      <c r="BE847" s="17"/>
      <c r="BF847" s="17"/>
      <c r="BG847" s="15"/>
      <c r="BH847" s="15"/>
    </row>
    <row r="848" ht="12.75" customHeight="1">
      <c r="A848" s="15"/>
      <c r="B848" s="13"/>
      <c r="C848" s="15"/>
      <c r="D848" s="15"/>
      <c r="E848" s="17"/>
      <c r="F848" s="17"/>
      <c r="G848" s="15"/>
      <c r="H848" s="15"/>
      <c r="I848" s="15"/>
      <c r="J848" s="49"/>
      <c r="K848" s="15"/>
      <c r="L848" s="21"/>
      <c r="M848" s="17"/>
      <c r="N848" s="17"/>
      <c r="O848" s="15"/>
      <c r="P848" s="15"/>
      <c r="Q848" s="15"/>
      <c r="R848" s="17"/>
      <c r="S848" s="26"/>
      <c r="T848" s="26"/>
      <c r="U848" s="26"/>
      <c r="V848" s="26"/>
      <c r="W848" s="26"/>
      <c r="X848" s="26"/>
      <c r="Y848" s="15"/>
      <c r="Z848" s="49"/>
      <c r="AA848" s="15"/>
      <c r="AB848" s="15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49"/>
      <c r="AP848" s="15"/>
      <c r="AQ848" s="15"/>
      <c r="AR848" s="209"/>
      <c r="AS848" s="210"/>
      <c r="AT848" s="210"/>
      <c r="AU848" s="210"/>
      <c r="AV848" s="210"/>
      <c r="AW848" s="210"/>
      <c r="AX848" s="210"/>
      <c r="AY848" s="49"/>
      <c r="AZ848" s="15"/>
      <c r="BA848" s="15"/>
      <c r="BB848" s="15"/>
      <c r="BC848" s="15"/>
      <c r="BD848" s="42"/>
      <c r="BE848" s="17"/>
      <c r="BF848" s="17"/>
      <c r="BG848" s="15"/>
      <c r="BH848" s="15"/>
    </row>
    <row r="849" ht="12.75" customHeight="1">
      <c r="A849" s="15"/>
      <c r="B849" s="13"/>
      <c r="C849" s="15"/>
      <c r="D849" s="15"/>
      <c r="E849" s="17"/>
      <c r="F849" s="17"/>
      <c r="G849" s="15"/>
      <c r="H849" s="15"/>
      <c r="I849" s="15"/>
      <c r="J849" s="49"/>
      <c r="K849" s="15"/>
      <c r="L849" s="21"/>
      <c r="M849" s="17"/>
      <c r="N849" s="17"/>
      <c r="O849" s="15"/>
      <c r="P849" s="15"/>
      <c r="Q849" s="15"/>
      <c r="R849" s="17"/>
      <c r="S849" s="26"/>
      <c r="T849" s="26"/>
      <c r="U849" s="26"/>
      <c r="V849" s="26"/>
      <c r="W849" s="26"/>
      <c r="X849" s="26"/>
      <c r="Y849" s="15"/>
      <c r="Z849" s="49"/>
      <c r="AA849" s="15"/>
      <c r="AB849" s="15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49"/>
      <c r="AP849" s="15"/>
      <c r="AQ849" s="15"/>
      <c r="AR849" s="209"/>
      <c r="AS849" s="210"/>
      <c r="AT849" s="210"/>
      <c r="AU849" s="210"/>
      <c r="AV849" s="210"/>
      <c r="AW849" s="210"/>
      <c r="AX849" s="210"/>
      <c r="AY849" s="49"/>
      <c r="AZ849" s="15"/>
      <c r="BA849" s="15"/>
      <c r="BB849" s="15"/>
      <c r="BC849" s="15"/>
      <c r="BD849" s="42"/>
      <c r="BE849" s="17"/>
      <c r="BF849" s="17"/>
      <c r="BG849" s="15"/>
      <c r="BH849" s="15"/>
    </row>
    <row r="850" ht="12.75" customHeight="1">
      <c r="A850" s="15"/>
      <c r="B850" s="13"/>
      <c r="C850" s="15"/>
      <c r="D850" s="15"/>
      <c r="E850" s="17"/>
      <c r="F850" s="17"/>
      <c r="G850" s="15"/>
      <c r="H850" s="15"/>
      <c r="I850" s="15"/>
      <c r="J850" s="49"/>
      <c r="K850" s="15"/>
      <c r="L850" s="21"/>
      <c r="M850" s="17"/>
      <c r="N850" s="17"/>
      <c r="O850" s="15"/>
      <c r="P850" s="15"/>
      <c r="Q850" s="15"/>
      <c r="R850" s="17"/>
      <c r="S850" s="26"/>
      <c r="T850" s="26"/>
      <c r="U850" s="26"/>
      <c r="V850" s="26"/>
      <c r="W850" s="26"/>
      <c r="X850" s="26"/>
      <c r="Y850" s="15"/>
      <c r="Z850" s="49"/>
      <c r="AA850" s="15"/>
      <c r="AB850" s="15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49"/>
      <c r="AP850" s="15"/>
      <c r="AQ850" s="15"/>
      <c r="AR850" s="209"/>
      <c r="AS850" s="210"/>
      <c r="AT850" s="210"/>
      <c r="AU850" s="210"/>
      <c r="AV850" s="210"/>
      <c r="AW850" s="210"/>
      <c r="AX850" s="210"/>
      <c r="AY850" s="49"/>
      <c r="AZ850" s="15"/>
      <c r="BA850" s="15"/>
      <c r="BB850" s="15"/>
      <c r="BC850" s="15"/>
      <c r="BD850" s="42"/>
      <c r="BE850" s="17"/>
      <c r="BF850" s="17"/>
      <c r="BG850" s="15"/>
      <c r="BH850" s="15"/>
    </row>
    <row r="851" ht="12.75" customHeight="1">
      <c r="A851" s="15"/>
      <c r="B851" s="13"/>
      <c r="C851" s="15"/>
      <c r="D851" s="15"/>
      <c r="E851" s="17"/>
      <c r="F851" s="17"/>
      <c r="G851" s="15"/>
      <c r="H851" s="15"/>
      <c r="I851" s="15"/>
      <c r="J851" s="49"/>
      <c r="K851" s="15"/>
      <c r="L851" s="21"/>
      <c r="M851" s="17"/>
      <c r="N851" s="17"/>
      <c r="O851" s="15"/>
      <c r="P851" s="15"/>
      <c r="Q851" s="15"/>
      <c r="R851" s="17"/>
      <c r="S851" s="26"/>
      <c r="T851" s="26"/>
      <c r="U851" s="26"/>
      <c r="V851" s="26"/>
      <c r="W851" s="26"/>
      <c r="X851" s="26"/>
      <c r="Y851" s="15"/>
      <c r="Z851" s="49"/>
      <c r="AA851" s="15"/>
      <c r="AB851" s="15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49"/>
      <c r="AP851" s="15"/>
      <c r="AQ851" s="15"/>
      <c r="AR851" s="209"/>
      <c r="AS851" s="210"/>
      <c r="AT851" s="210"/>
      <c r="AU851" s="210"/>
      <c r="AV851" s="210"/>
      <c r="AW851" s="210"/>
      <c r="AX851" s="210"/>
      <c r="AY851" s="49"/>
      <c r="AZ851" s="15"/>
      <c r="BA851" s="15"/>
      <c r="BB851" s="15"/>
      <c r="BC851" s="15"/>
      <c r="BD851" s="42"/>
      <c r="BE851" s="17"/>
      <c r="BF851" s="17"/>
      <c r="BG851" s="15"/>
      <c r="BH851" s="15"/>
    </row>
    <row r="852" ht="12.75" customHeight="1">
      <c r="A852" s="15"/>
      <c r="B852" s="13"/>
      <c r="C852" s="15"/>
      <c r="D852" s="15"/>
      <c r="E852" s="17"/>
      <c r="F852" s="17"/>
      <c r="G852" s="15"/>
      <c r="H852" s="15"/>
      <c r="I852" s="15"/>
      <c r="J852" s="49"/>
      <c r="K852" s="15"/>
      <c r="L852" s="21"/>
      <c r="M852" s="17"/>
      <c r="N852" s="17"/>
      <c r="O852" s="15"/>
      <c r="P852" s="15"/>
      <c r="Q852" s="15"/>
      <c r="R852" s="17"/>
      <c r="S852" s="26"/>
      <c r="T852" s="26"/>
      <c r="U852" s="26"/>
      <c r="V852" s="26"/>
      <c r="W852" s="26"/>
      <c r="X852" s="26"/>
      <c r="Y852" s="15"/>
      <c r="Z852" s="49"/>
      <c r="AA852" s="15"/>
      <c r="AB852" s="15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49"/>
      <c r="AP852" s="15"/>
      <c r="AQ852" s="15"/>
      <c r="AR852" s="209"/>
      <c r="AS852" s="210"/>
      <c r="AT852" s="210"/>
      <c r="AU852" s="210"/>
      <c r="AV852" s="210"/>
      <c r="AW852" s="210"/>
      <c r="AX852" s="210"/>
      <c r="AY852" s="49"/>
      <c r="AZ852" s="15"/>
      <c r="BA852" s="15"/>
      <c r="BB852" s="15"/>
      <c r="BC852" s="15"/>
      <c r="BD852" s="42"/>
      <c r="BE852" s="17"/>
      <c r="BF852" s="17"/>
      <c r="BG852" s="15"/>
      <c r="BH852" s="15"/>
    </row>
    <row r="853" ht="12.75" customHeight="1">
      <c r="A853" s="15"/>
      <c r="B853" s="13"/>
      <c r="C853" s="15"/>
      <c r="D853" s="15"/>
      <c r="E853" s="17"/>
      <c r="F853" s="17"/>
      <c r="G853" s="15"/>
      <c r="H853" s="15"/>
      <c r="I853" s="15"/>
      <c r="J853" s="49"/>
      <c r="K853" s="15"/>
      <c r="L853" s="21"/>
      <c r="M853" s="17"/>
      <c r="N853" s="17"/>
      <c r="O853" s="15"/>
      <c r="P853" s="15"/>
      <c r="Q853" s="15"/>
      <c r="R853" s="17"/>
      <c r="S853" s="26"/>
      <c r="T853" s="26"/>
      <c r="U853" s="26"/>
      <c r="V853" s="26"/>
      <c r="W853" s="26"/>
      <c r="X853" s="26"/>
      <c r="Y853" s="15"/>
      <c r="Z853" s="49"/>
      <c r="AA853" s="15"/>
      <c r="AB853" s="15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49"/>
      <c r="AP853" s="15"/>
      <c r="AQ853" s="15"/>
      <c r="AR853" s="209"/>
      <c r="AS853" s="210"/>
      <c r="AT853" s="210"/>
      <c r="AU853" s="210"/>
      <c r="AV853" s="210"/>
      <c r="AW853" s="210"/>
      <c r="AX853" s="210"/>
      <c r="AY853" s="49"/>
      <c r="AZ853" s="15"/>
      <c r="BA853" s="15"/>
      <c r="BB853" s="15"/>
      <c r="BC853" s="15"/>
      <c r="BD853" s="42"/>
      <c r="BE853" s="17"/>
      <c r="BF853" s="17"/>
      <c r="BG853" s="15"/>
      <c r="BH853" s="15"/>
    </row>
    <row r="854" ht="12.75" customHeight="1">
      <c r="A854" s="15"/>
      <c r="B854" s="13"/>
      <c r="C854" s="15"/>
      <c r="D854" s="15"/>
      <c r="E854" s="17"/>
      <c r="F854" s="17"/>
      <c r="G854" s="15"/>
      <c r="H854" s="15"/>
      <c r="I854" s="15"/>
      <c r="J854" s="49"/>
      <c r="K854" s="15"/>
      <c r="L854" s="21"/>
      <c r="M854" s="17"/>
      <c r="N854" s="17"/>
      <c r="O854" s="15"/>
      <c r="P854" s="15"/>
      <c r="Q854" s="15"/>
      <c r="R854" s="17"/>
      <c r="S854" s="26"/>
      <c r="T854" s="26"/>
      <c r="U854" s="26"/>
      <c r="V854" s="26"/>
      <c r="W854" s="26"/>
      <c r="X854" s="26"/>
      <c r="Y854" s="15"/>
      <c r="Z854" s="49"/>
      <c r="AA854" s="15"/>
      <c r="AB854" s="15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49"/>
      <c r="AP854" s="15"/>
      <c r="AQ854" s="15"/>
      <c r="AR854" s="209"/>
      <c r="AS854" s="210"/>
      <c r="AT854" s="210"/>
      <c r="AU854" s="210"/>
      <c r="AV854" s="210"/>
      <c r="AW854" s="210"/>
      <c r="AX854" s="210"/>
      <c r="AY854" s="49"/>
      <c r="AZ854" s="15"/>
      <c r="BA854" s="15"/>
      <c r="BB854" s="15"/>
      <c r="BC854" s="15"/>
      <c r="BD854" s="42"/>
      <c r="BE854" s="17"/>
      <c r="BF854" s="17"/>
      <c r="BG854" s="15"/>
      <c r="BH854" s="15"/>
    </row>
    <row r="855" ht="12.75" customHeight="1">
      <c r="A855" s="15"/>
      <c r="B855" s="13"/>
      <c r="C855" s="15"/>
      <c r="D855" s="15"/>
      <c r="E855" s="17"/>
      <c r="F855" s="17"/>
      <c r="G855" s="15"/>
      <c r="H855" s="15"/>
      <c r="I855" s="15"/>
      <c r="J855" s="49"/>
      <c r="K855" s="15"/>
      <c r="L855" s="21"/>
      <c r="M855" s="17"/>
      <c r="N855" s="17"/>
      <c r="O855" s="15"/>
      <c r="P855" s="15"/>
      <c r="Q855" s="15"/>
      <c r="R855" s="17"/>
      <c r="S855" s="26"/>
      <c r="T855" s="26"/>
      <c r="U855" s="26"/>
      <c r="V855" s="26"/>
      <c r="W855" s="26"/>
      <c r="X855" s="26"/>
      <c r="Y855" s="15"/>
      <c r="Z855" s="49"/>
      <c r="AA855" s="15"/>
      <c r="AB855" s="15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49"/>
      <c r="AP855" s="15"/>
      <c r="AQ855" s="15"/>
      <c r="AR855" s="209"/>
      <c r="AS855" s="210"/>
      <c r="AT855" s="210"/>
      <c r="AU855" s="210"/>
      <c r="AV855" s="210"/>
      <c r="AW855" s="210"/>
      <c r="AX855" s="210"/>
      <c r="AY855" s="49"/>
      <c r="AZ855" s="15"/>
      <c r="BA855" s="15"/>
      <c r="BB855" s="15"/>
      <c r="BC855" s="15"/>
      <c r="BD855" s="42"/>
      <c r="BE855" s="17"/>
      <c r="BF855" s="17"/>
      <c r="BG855" s="15"/>
      <c r="BH855" s="15"/>
    </row>
    <row r="856" ht="12.75" customHeight="1">
      <c r="A856" s="15"/>
      <c r="B856" s="13"/>
      <c r="C856" s="15"/>
      <c r="D856" s="15"/>
      <c r="E856" s="17"/>
      <c r="F856" s="17"/>
      <c r="G856" s="15"/>
      <c r="H856" s="15"/>
      <c r="I856" s="15"/>
      <c r="J856" s="49"/>
      <c r="K856" s="15"/>
      <c r="L856" s="21"/>
      <c r="M856" s="17"/>
      <c r="N856" s="17"/>
      <c r="O856" s="15"/>
      <c r="P856" s="15"/>
      <c r="Q856" s="15"/>
      <c r="R856" s="17"/>
      <c r="S856" s="26"/>
      <c r="T856" s="26"/>
      <c r="U856" s="26"/>
      <c r="V856" s="26"/>
      <c r="W856" s="26"/>
      <c r="X856" s="26"/>
      <c r="Y856" s="15"/>
      <c r="Z856" s="49"/>
      <c r="AA856" s="15"/>
      <c r="AB856" s="15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49"/>
      <c r="AP856" s="15"/>
      <c r="AQ856" s="15"/>
      <c r="AR856" s="209"/>
      <c r="AS856" s="210"/>
      <c r="AT856" s="210"/>
      <c r="AU856" s="210"/>
      <c r="AV856" s="210"/>
      <c r="AW856" s="210"/>
      <c r="AX856" s="210"/>
      <c r="AY856" s="49"/>
      <c r="AZ856" s="15"/>
      <c r="BA856" s="15"/>
      <c r="BB856" s="15"/>
      <c r="BC856" s="15"/>
      <c r="BD856" s="42"/>
      <c r="BE856" s="17"/>
      <c r="BF856" s="17"/>
      <c r="BG856" s="15"/>
      <c r="BH856" s="15"/>
    </row>
    <row r="857" ht="12.75" customHeight="1">
      <c r="A857" s="15"/>
      <c r="B857" s="13"/>
      <c r="C857" s="15"/>
      <c r="D857" s="15"/>
      <c r="E857" s="17"/>
      <c r="F857" s="17"/>
      <c r="G857" s="15"/>
      <c r="H857" s="15"/>
      <c r="I857" s="15"/>
      <c r="J857" s="49"/>
      <c r="K857" s="15"/>
      <c r="L857" s="21"/>
      <c r="M857" s="17"/>
      <c r="N857" s="17"/>
      <c r="O857" s="15"/>
      <c r="P857" s="15"/>
      <c r="Q857" s="15"/>
      <c r="R857" s="17"/>
      <c r="S857" s="26"/>
      <c r="T857" s="26"/>
      <c r="U857" s="26"/>
      <c r="V857" s="26"/>
      <c r="W857" s="26"/>
      <c r="X857" s="26"/>
      <c r="Y857" s="15"/>
      <c r="Z857" s="49"/>
      <c r="AA857" s="15"/>
      <c r="AB857" s="15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49"/>
      <c r="AP857" s="15"/>
      <c r="AQ857" s="15"/>
      <c r="AR857" s="209"/>
      <c r="AS857" s="210"/>
      <c r="AT857" s="210"/>
      <c r="AU857" s="210"/>
      <c r="AV857" s="210"/>
      <c r="AW857" s="210"/>
      <c r="AX857" s="210"/>
      <c r="AY857" s="49"/>
      <c r="AZ857" s="15"/>
      <c r="BA857" s="15"/>
      <c r="BB857" s="15"/>
      <c r="BC857" s="15"/>
      <c r="BD857" s="42"/>
      <c r="BE857" s="17"/>
      <c r="BF857" s="17"/>
      <c r="BG857" s="15"/>
      <c r="BH857" s="15"/>
    </row>
    <row r="858" ht="12.75" customHeight="1">
      <c r="A858" s="15"/>
      <c r="B858" s="13"/>
      <c r="C858" s="15"/>
      <c r="D858" s="15"/>
      <c r="E858" s="17"/>
      <c r="F858" s="17"/>
      <c r="G858" s="15"/>
      <c r="H858" s="15"/>
      <c r="I858" s="15"/>
      <c r="J858" s="49"/>
      <c r="K858" s="15"/>
      <c r="L858" s="21"/>
      <c r="M858" s="17"/>
      <c r="N858" s="17"/>
      <c r="O858" s="15"/>
      <c r="P858" s="15"/>
      <c r="Q858" s="15"/>
      <c r="R858" s="17"/>
      <c r="S858" s="26"/>
      <c r="T858" s="26"/>
      <c r="U858" s="26"/>
      <c r="V858" s="26"/>
      <c r="W858" s="26"/>
      <c r="X858" s="26"/>
      <c r="Y858" s="15"/>
      <c r="Z858" s="49"/>
      <c r="AA858" s="15"/>
      <c r="AB858" s="15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49"/>
      <c r="AP858" s="15"/>
      <c r="AQ858" s="15"/>
      <c r="AR858" s="209"/>
      <c r="AS858" s="210"/>
      <c r="AT858" s="210"/>
      <c r="AU858" s="210"/>
      <c r="AV858" s="210"/>
      <c r="AW858" s="210"/>
      <c r="AX858" s="210"/>
      <c r="AY858" s="49"/>
      <c r="AZ858" s="15"/>
      <c r="BA858" s="15"/>
      <c r="BB858" s="15"/>
      <c r="BC858" s="15"/>
      <c r="BD858" s="42"/>
      <c r="BE858" s="17"/>
      <c r="BF858" s="17"/>
      <c r="BG858" s="15"/>
      <c r="BH858" s="15"/>
    </row>
    <row r="859" ht="12.75" customHeight="1">
      <c r="A859" s="15"/>
      <c r="B859" s="13"/>
      <c r="C859" s="15"/>
      <c r="D859" s="15"/>
      <c r="E859" s="17"/>
      <c r="F859" s="17"/>
      <c r="G859" s="15"/>
      <c r="H859" s="15"/>
      <c r="I859" s="15"/>
      <c r="J859" s="49"/>
      <c r="K859" s="15"/>
      <c r="L859" s="21"/>
      <c r="M859" s="17"/>
      <c r="N859" s="17"/>
      <c r="O859" s="15"/>
      <c r="P859" s="15"/>
      <c r="Q859" s="15"/>
      <c r="R859" s="17"/>
      <c r="S859" s="26"/>
      <c r="T859" s="26"/>
      <c r="U859" s="26"/>
      <c r="V859" s="26"/>
      <c r="W859" s="26"/>
      <c r="X859" s="26"/>
      <c r="Y859" s="15"/>
      <c r="Z859" s="49"/>
      <c r="AA859" s="15"/>
      <c r="AB859" s="15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49"/>
      <c r="AP859" s="15"/>
      <c r="AQ859" s="15"/>
      <c r="AR859" s="209"/>
      <c r="AS859" s="210"/>
      <c r="AT859" s="210"/>
      <c r="AU859" s="210"/>
      <c r="AV859" s="210"/>
      <c r="AW859" s="210"/>
      <c r="AX859" s="210"/>
      <c r="AY859" s="49"/>
      <c r="AZ859" s="15"/>
      <c r="BA859" s="15"/>
      <c r="BB859" s="15"/>
      <c r="BC859" s="15"/>
      <c r="BD859" s="42"/>
      <c r="BE859" s="17"/>
      <c r="BF859" s="17"/>
      <c r="BG859" s="15"/>
      <c r="BH859" s="15"/>
    </row>
    <row r="860" ht="12.75" customHeight="1">
      <c r="A860" s="15"/>
      <c r="B860" s="13"/>
      <c r="C860" s="15"/>
      <c r="D860" s="15"/>
      <c r="E860" s="17"/>
      <c r="F860" s="17"/>
      <c r="G860" s="15"/>
      <c r="H860" s="15"/>
      <c r="I860" s="15"/>
      <c r="J860" s="49"/>
      <c r="K860" s="15"/>
      <c r="L860" s="21"/>
      <c r="M860" s="17"/>
      <c r="N860" s="17"/>
      <c r="O860" s="15"/>
      <c r="P860" s="15"/>
      <c r="Q860" s="15"/>
      <c r="R860" s="17"/>
      <c r="S860" s="26"/>
      <c r="T860" s="26"/>
      <c r="U860" s="26"/>
      <c r="V860" s="26"/>
      <c r="W860" s="26"/>
      <c r="X860" s="26"/>
      <c r="Y860" s="15"/>
      <c r="Z860" s="49"/>
      <c r="AA860" s="15"/>
      <c r="AB860" s="15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49"/>
      <c r="AP860" s="15"/>
      <c r="AQ860" s="15"/>
      <c r="AR860" s="209"/>
      <c r="AS860" s="210"/>
      <c r="AT860" s="210"/>
      <c r="AU860" s="210"/>
      <c r="AV860" s="210"/>
      <c r="AW860" s="210"/>
      <c r="AX860" s="210"/>
      <c r="AY860" s="49"/>
      <c r="AZ860" s="15"/>
      <c r="BA860" s="15"/>
      <c r="BB860" s="15"/>
      <c r="BC860" s="15"/>
      <c r="BD860" s="42"/>
      <c r="BE860" s="17"/>
      <c r="BF860" s="17"/>
      <c r="BG860" s="15"/>
      <c r="BH860" s="15"/>
    </row>
    <row r="861" ht="12.75" customHeight="1">
      <c r="A861" s="15"/>
      <c r="B861" s="13"/>
      <c r="C861" s="15"/>
      <c r="D861" s="15"/>
      <c r="E861" s="17"/>
      <c r="F861" s="17"/>
      <c r="G861" s="15"/>
      <c r="H861" s="15"/>
      <c r="I861" s="15"/>
      <c r="J861" s="49"/>
      <c r="K861" s="15"/>
      <c r="L861" s="21"/>
      <c r="M861" s="17"/>
      <c r="N861" s="17"/>
      <c r="O861" s="15"/>
      <c r="P861" s="15"/>
      <c r="Q861" s="15"/>
      <c r="R861" s="17"/>
      <c r="S861" s="26"/>
      <c r="T861" s="26"/>
      <c r="U861" s="26"/>
      <c r="V861" s="26"/>
      <c r="W861" s="26"/>
      <c r="X861" s="26"/>
      <c r="Y861" s="15"/>
      <c r="Z861" s="49"/>
      <c r="AA861" s="15"/>
      <c r="AB861" s="15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49"/>
      <c r="AP861" s="15"/>
      <c r="AQ861" s="15"/>
      <c r="AR861" s="209"/>
      <c r="AS861" s="210"/>
      <c r="AT861" s="210"/>
      <c r="AU861" s="210"/>
      <c r="AV861" s="210"/>
      <c r="AW861" s="210"/>
      <c r="AX861" s="210"/>
      <c r="AY861" s="49"/>
      <c r="AZ861" s="15"/>
      <c r="BA861" s="15"/>
      <c r="BB861" s="15"/>
      <c r="BC861" s="15"/>
      <c r="BD861" s="42"/>
      <c r="BE861" s="17"/>
      <c r="BF861" s="17"/>
      <c r="BG861" s="15"/>
      <c r="BH861" s="15"/>
    </row>
    <row r="862" ht="12.75" customHeight="1">
      <c r="A862" s="15"/>
      <c r="B862" s="13"/>
      <c r="C862" s="15"/>
      <c r="D862" s="15"/>
      <c r="E862" s="17"/>
      <c r="F862" s="17"/>
      <c r="G862" s="15"/>
      <c r="H862" s="15"/>
      <c r="I862" s="15"/>
      <c r="J862" s="49"/>
      <c r="K862" s="15"/>
      <c r="L862" s="21"/>
      <c r="M862" s="17"/>
      <c r="N862" s="17"/>
      <c r="O862" s="15"/>
      <c r="P862" s="15"/>
      <c r="Q862" s="15"/>
      <c r="R862" s="17"/>
      <c r="S862" s="26"/>
      <c r="T862" s="26"/>
      <c r="U862" s="26"/>
      <c r="V862" s="26"/>
      <c r="W862" s="26"/>
      <c r="X862" s="26"/>
      <c r="Y862" s="15"/>
      <c r="Z862" s="49"/>
      <c r="AA862" s="15"/>
      <c r="AB862" s="15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49"/>
      <c r="AP862" s="15"/>
      <c r="AQ862" s="15"/>
      <c r="AR862" s="209"/>
      <c r="AS862" s="210"/>
      <c r="AT862" s="210"/>
      <c r="AU862" s="210"/>
      <c r="AV862" s="210"/>
      <c r="AW862" s="210"/>
      <c r="AX862" s="210"/>
      <c r="AY862" s="49"/>
      <c r="AZ862" s="15"/>
      <c r="BA862" s="15"/>
      <c r="BB862" s="15"/>
      <c r="BC862" s="15"/>
      <c r="BD862" s="42"/>
      <c r="BE862" s="17"/>
      <c r="BF862" s="17"/>
      <c r="BG862" s="15"/>
      <c r="BH862" s="15"/>
    </row>
    <row r="863" ht="12.75" customHeight="1">
      <c r="A863" s="15"/>
      <c r="B863" s="13"/>
      <c r="C863" s="15"/>
      <c r="D863" s="15"/>
      <c r="E863" s="17"/>
      <c r="F863" s="17"/>
      <c r="G863" s="15"/>
      <c r="H863" s="15"/>
      <c r="I863" s="15"/>
      <c r="J863" s="49"/>
      <c r="K863" s="15"/>
      <c r="L863" s="21"/>
      <c r="M863" s="17"/>
      <c r="N863" s="17"/>
      <c r="O863" s="15"/>
      <c r="P863" s="15"/>
      <c r="Q863" s="15"/>
      <c r="R863" s="17"/>
      <c r="S863" s="26"/>
      <c r="T863" s="26"/>
      <c r="U863" s="26"/>
      <c r="V863" s="26"/>
      <c r="W863" s="26"/>
      <c r="X863" s="26"/>
      <c r="Y863" s="15"/>
      <c r="Z863" s="49"/>
      <c r="AA863" s="15"/>
      <c r="AB863" s="15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49"/>
      <c r="AP863" s="15"/>
      <c r="AQ863" s="15"/>
      <c r="AR863" s="209"/>
      <c r="AS863" s="210"/>
      <c r="AT863" s="210"/>
      <c r="AU863" s="210"/>
      <c r="AV863" s="210"/>
      <c r="AW863" s="210"/>
      <c r="AX863" s="210"/>
      <c r="AY863" s="49"/>
      <c r="AZ863" s="15"/>
      <c r="BA863" s="15"/>
      <c r="BB863" s="15"/>
      <c r="BC863" s="15"/>
      <c r="BD863" s="42"/>
      <c r="BE863" s="17"/>
      <c r="BF863" s="17"/>
      <c r="BG863" s="15"/>
      <c r="BH863" s="15"/>
    </row>
    <row r="864" ht="12.75" customHeight="1">
      <c r="A864" s="15"/>
      <c r="B864" s="13"/>
      <c r="C864" s="15"/>
      <c r="D864" s="15"/>
      <c r="E864" s="17"/>
      <c r="F864" s="17"/>
      <c r="G864" s="15"/>
      <c r="H864" s="15"/>
      <c r="I864" s="15"/>
      <c r="J864" s="49"/>
      <c r="K864" s="15"/>
      <c r="L864" s="21"/>
      <c r="M864" s="17"/>
      <c r="N864" s="17"/>
      <c r="O864" s="15"/>
      <c r="P864" s="15"/>
      <c r="Q864" s="15"/>
      <c r="R864" s="17"/>
      <c r="S864" s="26"/>
      <c r="T864" s="26"/>
      <c r="U864" s="26"/>
      <c r="V864" s="26"/>
      <c r="W864" s="26"/>
      <c r="X864" s="26"/>
      <c r="Y864" s="15"/>
      <c r="Z864" s="49"/>
      <c r="AA864" s="15"/>
      <c r="AB864" s="15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49"/>
      <c r="AP864" s="15"/>
      <c r="AQ864" s="15"/>
      <c r="AR864" s="209"/>
      <c r="AS864" s="210"/>
      <c r="AT864" s="210"/>
      <c r="AU864" s="210"/>
      <c r="AV864" s="210"/>
      <c r="AW864" s="210"/>
      <c r="AX864" s="210"/>
      <c r="AY864" s="49"/>
      <c r="AZ864" s="15"/>
      <c r="BA864" s="15"/>
      <c r="BB864" s="15"/>
      <c r="BC864" s="15"/>
      <c r="BD864" s="42"/>
      <c r="BE864" s="17"/>
      <c r="BF864" s="17"/>
      <c r="BG864" s="15"/>
      <c r="BH864" s="15"/>
    </row>
    <row r="865" ht="12.75" customHeight="1">
      <c r="A865" s="15"/>
      <c r="B865" s="13"/>
      <c r="C865" s="15"/>
      <c r="D865" s="15"/>
      <c r="E865" s="17"/>
      <c r="F865" s="17"/>
      <c r="G865" s="15"/>
      <c r="H865" s="15"/>
      <c r="I865" s="15"/>
      <c r="J865" s="49"/>
      <c r="K865" s="15"/>
      <c r="L865" s="21"/>
      <c r="M865" s="17"/>
      <c r="N865" s="17"/>
      <c r="O865" s="15"/>
      <c r="P865" s="15"/>
      <c r="Q865" s="15"/>
      <c r="R865" s="17"/>
      <c r="S865" s="26"/>
      <c r="T865" s="26"/>
      <c r="U865" s="26"/>
      <c r="V865" s="26"/>
      <c r="W865" s="26"/>
      <c r="X865" s="26"/>
      <c r="Y865" s="15"/>
      <c r="Z865" s="49"/>
      <c r="AA865" s="15"/>
      <c r="AB865" s="15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49"/>
      <c r="AP865" s="15"/>
      <c r="AQ865" s="15"/>
      <c r="AR865" s="209"/>
      <c r="AS865" s="210"/>
      <c r="AT865" s="210"/>
      <c r="AU865" s="210"/>
      <c r="AV865" s="210"/>
      <c r="AW865" s="210"/>
      <c r="AX865" s="210"/>
      <c r="AY865" s="49"/>
      <c r="AZ865" s="15"/>
      <c r="BA865" s="15"/>
      <c r="BB865" s="15"/>
      <c r="BC865" s="15"/>
      <c r="BD865" s="42"/>
      <c r="BE865" s="17"/>
      <c r="BF865" s="17"/>
      <c r="BG865" s="15"/>
      <c r="BH865" s="15"/>
    </row>
    <row r="866" ht="12.75" customHeight="1">
      <c r="A866" s="15"/>
      <c r="B866" s="13"/>
      <c r="C866" s="15"/>
      <c r="D866" s="15"/>
      <c r="E866" s="17"/>
      <c r="F866" s="17"/>
      <c r="G866" s="15"/>
      <c r="H866" s="15"/>
      <c r="I866" s="15"/>
      <c r="J866" s="49"/>
      <c r="K866" s="15"/>
      <c r="L866" s="21"/>
      <c r="M866" s="17"/>
      <c r="N866" s="17"/>
      <c r="O866" s="15"/>
      <c r="P866" s="15"/>
      <c r="Q866" s="15"/>
      <c r="R866" s="17"/>
      <c r="S866" s="26"/>
      <c r="T866" s="26"/>
      <c r="U866" s="26"/>
      <c r="V866" s="26"/>
      <c r="W866" s="26"/>
      <c r="X866" s="26"/>
      <c r="Y866" s="15"/>
      <c r="Z866" s="49"/>
      <c r="AA866" s="15"/>
      <c r="AB866" s="15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49"/>
      <c r="AP866" s="15"/>
      <c r="AQ866" s="15"/>
      <c r="AR866" s="209"/>
      <c r="AS866" s="210"/>
      <c r="AT866" s="210"/>
      <c r="AU866" s="210"/>
      <c r="AV866" s="210"/>
      <c r="AW866" s="210"/>
      <c r="AX866" s="210"/>
      <c r="AY866" s="49"/>
      <c r="AZ866" s="15"/>
      <c r="BA866" s="15"/>
      <c r="BB866" s="15"/>
      <c r="BC866" s="15"/>
      <c r="BD866" s="42"/>
      <c r="BE866" s="17"/>
      <c r="BF866" s="17"/>
      <c r="BG866" s="15"/>
      <c r="BH866" s="15"/>
    </row>
    <row r="867" ht="12.75" customHeight="1">
      <c r="A867" s="15"/>
      <c r="B867" s="13"/>
      <c r="C867" s="15"/>
      <c r="D867" s="15"/>
      <c r="E867" s="17"/>
      <c r="F867" s="17"/>
      <c r="G867" s="15"/>
      <c r="H867" s="15"/>
      <c r="I867" s="15"/>
      <c r="J867" s="49"/>
      <c r="K867" s="15"/>
      <c r="L867" s="21"/>
      <c r="M867" s="17"/>
      <c r="N867" s="17"/>
      <c r="O867" s="15"/>
      <c r="P867" s="15"/>
      <c r="Q867" s="15"/>
      <c r="R867" s="17"/>
      <c r="S867" s="26"/>
      <c r="T867" s="26"/>
      <c r="U867" s="26"/>
      <c r="V867" s="26"/>
      <c r="W867" s="26"/>
      <c r="X867" s="26"/>
      <c r="Y867" s="15"/>
      <c r="Z867" s="49"/>
      <c r="AA867" s="15"/>
      <c r="AB867" s="15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49"/>
      <c r="AP867" s="15"/>
      <c r="AQ867" s="15"/>
      <c r="AR867" s="209"/>
      <c r="AS867" s="210"/>
      <c r="AT867" s="210"/>
      <c r="AU867" s="210"/>
      <c r="AV867" s="210"/>
      <c r="AW867" s="210"/>
      <c r="AX867" s="210"/>
      <c r="AY867" s="49"/>
      <c r="AZ867" s="15"/>
      <c r="BA867" s="15"/>
      <c r="BB867" s="15"/>
      <c r="BC867" s="15"/>
      <c r="BD867" s="42"/>
      <c r="BE867" s="17"/>
      <c r="BF867" s="17"/>
      <c r="BG867" s="15"/>
      <c r="BH867" s="15"/>
    </row>
    <row r="868" ht="12.75" customHeight="1">
      <c r="A868" s="15"/>
      <c r="B868" s="13"/>
      <c r="C868" s="15"/>
      <c r="D868" s="15"/>
      <c r="E868" s="17"/>
      <c r="F868" s="17"/>
      <c r="G868" s="15"/>
      <c r="H868" s="15"/>
      <c r="I868" s="15"/>
      <c r="J868" s="49"/>
      <c r="K868" s="15"/>
      <c r="L868" s="21"/>
      <c r="M868" s="17"/>
      <c r="N868" s="17"/>
      <c r="O868" s="15"/>
      <c r="P868" s="15"/>
      <c r="Q868" s="15"/>
      <c r="R868" s="17"/>
      <c r="S868" s="26"/>
      <c r="T868" s="26"/>
      <c r="U868" s="26"/>
      <c r="V868" s="26"/>
      <c r="W868" s="26"/>
      <c r="X868" s="26"/>
      <c r="Y868" s="15"/>
      <c r="Z868" s="49"/>
      <c r="AA868" s="15"/>
      <c r="AB868" s="15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49"/>
      <c r="AP868" s="15"/>
      <c r="AQ868" s="15"/>
      <c r="AR868" s="209"/>
      <c r="AS868" s="210"/>
      <c r="AT868" s="210"/>
      <c r="AU868" s="210"/>
      <c r="AV868" s="210"/>
      <c r="AW868" s="210"/>
      <c r="AX868" s="210"/>
      <c r="AY868" s="49"/>
      <c r="AZ868" s="15"/>
      <c r="BA868" s="15"/>
      <c r="BB868" s="15"/>
      <c r="BC868" s="15"/>
      <c r="BD868" s="42"/>
      <c r="BE868" s="17"/>
      <c r="BF868" s="17"/>
      <c r="BG868" s="15"/>
      <c r="BH868" s="15"/>
    </row>
    <row r="869" ht="12.75" customHeight="1">
      <c r="A869" s="15"/>
      <c r="B869" s="13"/>
      <c r="C869" s="15"/>
      <c r="D869" s="15"/>
      <c r="E869" s="17"/>
      <c r="F869" s="17"/>
      <c r="G869" s="15"/>
      <c r="H869" s="15"/>
      <c r="I869" s="15"/>
      <c r="J869" s="49"/>
      <c r="K869" s="15"/>
      <c r="L869" s="21"/>
      <c r="M869" s="17"/>
      <c r="N869" s="17"/>
      <c r="O869" s="15"/>
      <c r="P869" s="15"/>
      <c r="Q869" s="15"/>
      <c r="R869" s="17"/>
      <c r="S869" s="26"/>
      <c r="T869" s="26"/>
      <c r="U869" s="26"/>
      <c r="V869" s="26"/>
      <c r="W869" s="26"/>
      <c r="X869" s="26"/>
      <c r="Y869" s="15"/>
      <c r="Z869" s="49"/>
      <c r="AA869" s="15"/>
      <c r="AB869" s="15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49"/>
      <c r="AP869" s="15"/>
      <c r="AQ869" s="15"/>
      <c r="AR869" s="209"/>
      <c r="AS869" s="210"/>
      <c r="AT869" s="210"/>
      <c r="AU869" s="210"/>
      <c r="AV869" s="210"/>
      <c r="AW869" s="210"/>
      <c r="AX869" s="210"/>
      <c r="AY869" s="49"/>
      <c r="AZ869" s="15"/>
      <c r="BA869" s="15"/>
      <c r="BB869" s="15"/>
      <c r="BC869" s="15"/>
      <c r="BD869" s="42"/>
      <c r="BE869" s="17"/>
      <c r="BF869" s="17"/>
      <c r="BG869" s="15"/>
      <c r="BH869" s="15"/>
    </row>
    <row r="870" ht="12.75" customHeight="1">
      <c r="A870" s="15"/>
      <c r="B870" s="13"/>
      <c r="C870" s="15"/>
      <c r="D870" s="15"/>
      <c r="E870" s="17"/>
      <c r="F870" s="17"/>
      <c r="G870" s="15"/>
      <c r="H870" s="15"/>
      <c r="I870" s="15"/>
      <c r="J870" s="49"/>
      <c r="K870" s="15"/>
      <c r="L870" s="21"/>
      <c r="M870" s="17"/>
      <c r="N870" s="17"/>
      <c r="O870" s="15"/>
      <c r="P870" s="15"/>
      <c r="Q870" s="15"/>
      <c r="R870" s="17"/>
      <c r="S870" s="26"/>
      <c r="T870" s="26"/>
      <c r="U870" s="26"/>
      <c r="V870" s="26"/>
      <c r="W870" s="26"/>
      <c r="X870" s="26"/>
      <c r="Y870" s="15"/>
      <c r="Z870" s="49"/>
      <c r="AA870" s="15"/>
      <c r="AB870" s="15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49"/>
      <c r="AP870" s="15"/>
      <c r="AQ870" s="15"/>
      <c r="AR870" s="209"/>
      <c r="AS870" s="210"/>
      <c r="AT870" s="210"/>
      <c r="AU870" s="210"/>
      <c r="AV870" s="210"/>
      <c r="AW870" s="210"/>
      <c r="AX870" s="210"/>
      <c r="AY870" s="49"/>
      <c r="AZ870" s="15"/>
      <c r="BA870" s="15"/>
      <c r="BB870" s="15"/>
      <c r="BC870" s="15"/>
      <c r="BD870" s="42"/>
      <c r="BE870" s="17"/>
      <c r="BF870" s="17"/>
      <c r="BG870" s="15"/>
      <c r="BH870" s="15"/>
    </row>
    <row r="871" ht="12.75" customHeight="1">
      <c r="A871" s="15"/>
      <c r="B871" s="13"/>
      <c r="C871" s="15"/>
      <c r="D871" s="15"/>
      <c r="E871" s="17"/>
      <c r="F871" s="17"/>
      <c r="G871" s="15"/>
      <c r="H871" s="15"/>
      <c r="I871" s="15"/>
      <c r="J871" s="49"/>
      <c r="K871" s="15"/>
      <c r="L871" s="21"/>
      <c r="M871" s="17"/>
      <c r="N871" s="17"/>
      <c r="O871" s="15"/>
      <c r="P871" s="15"/>
      <c r="Q871" s="15"/>
      <c r="R871" s="17"/>
      <c r="S871" s="26"/>
      <c r="T871" s="26"/>
      <c r="U871" s="26"/>
      <c r="V871" s="26"/>
      <c r="W871" s="26"/>
      <c r="X871" s="26"/>
      <c r="Y871" s="15"/>
      <c r="Z871" s="49"/>
      <c r="AA871" s="15"/>
      <c r="AB871" s="15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49"/>
      <c r="AP871" s="15"/>
      <c r="AQ871" s="15"/>
      <c r="AR871" s="209"/>
      <c r="AS871" s="210"/>
      <c r="AT871" s="210"/>
      <c r="AU871" s="210"/>
      <c r="AV871" s="210"/>
      <c r="AW871" s="210"/>
      <c r="AX871" s="210"/>
      <c r="AY871" s="49"/>
      <c r="AZ871" s="15"/>
      <c r="BA871" s="15"/>
      <c r="BB871" s="15"/>
      <c r="BC871" s="15"/>
      <c r="BD871" s="42"/>
      <c r="BE871" s="17"/>
      <c r="BF871" s="17"/>
      <c r="BG871" s="15"/>
      <c r="BH871" s="15"/>
    </row>
    <row r="872" ht="12.75" customHeight="1">
      <c r="A872" s="15"/>
      <c r="B872" s="13"/>
      <c r="C872" s="15"/>
      <c r="D872" s="15"/>
      <c r="E872" s="17"/>
      <c r="F872" s="17"/>
      <c r="G872" s="15"/>
      <c r="H872" s="15"/>
      <c r="I872" s="15"/>
      <c r="J872" s="49"/>
      <c r="K872" s="15"/>
      <c r="L872" s="21"/>
      <c r="M872" s="17"/>
      <c r="N872" s="17"/>
      <c r="O872" s="15"/>
      <c r="P872" s="15"/>
      <c r="Q872" s="15"/>
      <c r="R872" s="17"/>
      <c r="S872" s="26"/>
      <c r="T872" s="26"/>
      <c r="U872" s="26"/>
      <c r="V872" s="26"/>
      <c r="W872" s="26"/>
      <c r="X872" s="26"/>
      <c r="Y872" s="15"/>
      <c r="Z872" s="49"/>
      <c r="AA872" s="15"/>
      <c r="AB872" s="15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49"/>
      <c r="AP872" s="15"/>
      <c r="AQ872" s="15"/>
      <c r="AR872" s="209"/>
      <c r="AS872" s="210"/>
      <c r="AT872" s="210"/>
      <c r="AU872" s="210"/>
      <c r="AV872" s="210"/>
      <c r="AW872" s="210"/>
      <c r="AX872" s="210"/>
      <c r="AY872" s="49"/>
      <c r="AZ872" s="15"/>
      <c r="BA872" s="15"/>
      <c r="BB872" s="15"/>
      <c r="BC872" s="15"/>
      <c r="BD872" s="42"/>
      <c r="BE872" s="17"/>
      <c r="BF872" s="17"/>
      <c r="BG872" s="15"/>
      <c r="BH872" s="15"/>
    </row>
    <row r="873" ht="12.75" customHeight="1">
      <c r="A873" s="15"/>
      <c r="B873" s="13"/>
      <c r="C873" s="15"/>
      <c r="D873" s="15"/>
      <c r="E873" s="17"/>
      <c r="F873" s="17"/>
      <c r="G873" s="15"/>
      <c r="H873" s="15"/>
      <c r="I873" s="15"/>
      <c r="J873" s="49"/>
      <c r="K873" s="15"/>
      <c r="L873" s="21"/>
      <c r="M873" s="17"/>
      <c r="N873" s="17"/>
      <c r="O873" s="15"/>
      <c r="P873" s="15"/>
      <c r="Q873" s="15"/>
      <c r="R873" s="17"/>
      <c r="S873" s="26"/>
      <c r="T873" s="26"/>
      <c r="U873" s="26"/>
      <c r="V873" s="26"/>
      <c r="W873" s="26"/>
      <c r="X873" s="26"/>
      <c r="Y873" s="15"/>
      <c r="Z873" s="49"/>
      <c r="AA873" s="15"/>
      <c r="AB873" s="15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49"/>
      <c r="AP873" s="15"/>
      <c r="AQ873" s="15"/>
      <c r="AR873" s="209"/>
      <c r="AS873" s="210"/>
      <c r="AT873" s="210"/>
      <c r="AU873" s="210"/>
      <c r="AV873" s="210"/>
      <c r="AW873" s="210"/>
      <c r="AX873" s="210"/>
      <c r="AY873" s="49"/>
      <c r="AZ873" s="15"/>
      <c r="BA873" s="15"/>
      <c r="BB873" s="15"/>
      <c r="BC873" s="15"/>
      <c r="BD873" s="42"/>
      <c r="BE873" s="17"/>
      <c r="BF873" s="17"/>
      <c r="BG873" s="15"/>
      <c r="BH873" s="15"/>
    </row>
    <row r="874" ht="12.75" customHeight="1">
      <c r="A874" s="15"/>
      <c r="B874" s="13"/>
      <c r="C874" s="15"/>
      <c r="D874" s="15"/>
      <c r="E874" s="17"/>
      <c r="F874" s="17"/>
      <c r="G874" s="15"/>
      <c r="H874" s="15"/>
      <c r="I874" s="15"/>
      <c r="J874" s="49"/>
      <c r="K874" s="15"/>
      <c r="L874" s="21"/>
      <c r="M874" s="17"/>
      <c r="N874" s="17"/>
      <c r="O874" s="15"/>
      <c r="P874" s="15"/>
      <c r="Q874" s="15"/>
      <c r="R874" s="17"/>
      <c r="S874" s="26"/>
      <c r="T874" s="26"/>
      <c r="U874" s="26"/>
      <c r="V874" s="26"/>
      <c r="W874" s="26"/>
      <c r="X874" s="26"/>
      <c r="Y874" s="15"/>
      <c r="Z874" s="49"/>
      <c r="AA874" s="15"/>
      <c r="AB874" s="15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49"/>
      <c r="AP874" s="15"/>
      <c r="AQ874" s="15"/>
      <c r="AR874" s="209"/>
      <c r="AS874" s="210"/>
      <c r="AT874" s="210"/>
      <c r="AU874" s="210"/>
      <c r="AV874" s="210"/>
      <c r="AW874" s="210"/>
      <c r="AX874" s="210"/>
      <c r="AY874" s="49"/>
      <c r="AZ874" s="15"/>
      <c r="BA874" s="15"/>
      <c r="BB874" s="15"/>
      <c r="BC874" s="15"/>
      <c r="BD874" s="42"/>
      <c r="BE874" s="17"/>
      <c r="BF874" s="17"/>
      <c r="BG874" s="15"/>
      <c r="BH874" s="15"/>
    </row>
    <row r="875" ht="12.75" customHeight="1">
      <c r="A875" s="15"/>
      <c r="B875" s="13"/>
      <c r="C875" s="15"/>
      <c r="D875" s="15"/>
      <c r="E875" s="17"/>
      <c r="F875" s="17"/>
      <c r="G875" s="15"/>
      <c r="H875" s="15"/>
      <c r="I875" s="15"/>
      <c r="J875" s="49"/>
      <c r="K875" s="15"/>
      <c r="L875" s="21"/>
      <c r="M875" s="17"/>
      <c r="N875" s="17"/>
      <c r="O875" s="15"/>
      <c r="P875" s="15"/>
      <c r="Q875" s="15"/>
      <c r="R875" s="17"/>
      <c r="S875" s="26"/>
      <c r="T875" s="26"/>
      <c r="U875" s="26"/>
      <c r="V875" s="26"/>
      <c r="W875" s="26"/>
      <c r="X875" s="26"/>
      <c r="Y875" s="15"/>
      <c r="Z875" s="49"/>
      <c r="AA875" s="15"/>
      <c r="AB875" s="15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49"/>
      <c r="AP875" s="15"/>
      <c r="AQ875" s="15"/>
      <c r="AR875" s="209"/>
      <c r="AS875" s="210"/>
      <c r="AT875" s="210"/>
      <c r="AU875" s="210"/>
      <c r="AV875" s="210"/>
      <c r="AW875" s="210"/>
      <c r="AX875" s="210"/>
      <c r="AY875" s="49"/>
      <c r="AZ875" s="15"/>
      <c r="BA875" s="15"/>
      <c r="BB875" s="15"/>
      <c r="BC875" s="15"/>
      <c r="BD875" s="42"/>
      <c r="BE875" s="17"/>
      <c r="BF875" s="17"/>
      <c r="BG875" s="15"/>
      <c r="BH875" s="15"/>
    </row>
    <row r="876" ht="12.75" customHeight="1">
      <c r="A876" s="15"/>
      <c r="B876" s="13"/>
      <c r="C876" s="15"/>
      <c r="D876" s="15"/>
      <c r="E876" s="17"/>
      <c r="F876" s="17"/>
      <c r="G876" s="15"/>
      <c r="H876" s="15"/>
      <c r="I876" s="15"/>
      <c r="J876" s="49"/>
      <c r="K876" s="15"/>
      <c r="L876" s="21"/>
      <c r="M876" s="17"/>
      <c r="N876" s="17"/>
      <c r="O876" s="15"/>
      <c r="P876" s="15"/>
      <c r="Q876" s="15"/>
      <c r="R876" s="17"/>
      <c r="S876" s="26"/>
      <c r="T876" s="26"/>
      <c r="U876" s="26"/>
      <c r="V876" s="26"/>
      <c r="W876" s="26"/>
      <c r="X876" s="26"/>
      <c r="Y876" s="15"/>
      <c r="Z876" s="49"/>
      <c r="AA876" s="15"/>
      <c r="AB876" s="15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49"/>
      <c r="AP876" s="15"/>
      <c r="AQ876" s="15"/>
      <c r="AR876" s="209"/>
      <c r="AS876" s="210"/>
      <c r="AT876" s="210"/>
      <c r="AU876" s="210"/>
      <c r="AV876" s="210"/>
      <c r="AW876" s="210"/>
      <c r="AX876" s="210"/>
      <c r="AY876" s="49"/>
      <c r="AZ876" s="15"/>
      <c r="BA876" s="15"/>
      <c r="BB876" s="15"/>
      <c r="BC876" s="15"/>
      <c r="BD876" s="42"/>
      <c r="BE876" s="17"/>
      <c r="BF876" s="17"/>
      <c r="BG876" s="15"/>
      <c r="BH876" s="15"/>
    </row>
    <row r="877" ht="12.75" customHeight="1">
      <c r="A877" s="15"/>
      <c r="B877" s="13"/>
      <c r="C877" s="15"/>
      <c r="D877" s="15"/>
      <c r="E877" s="17"/>
      <c r="F877" s="17"/>
      <c r="G877" s="15"/>
      <c r="H877" s="15"/>
      <c r="I877" s="15"/>
      <c r="J877" s="49"/>
      <c r="K877" s="15"/>
      <c r="L877" s="21"/>
      <c r="M877" s="17"/>
      <c r="N877" s="17"/>
      <c r="O877" s="15"/>
      <c r="P877" s="15"/>
      <c r="Q877" s="15"/>
      <c r="R877" s="17"/>
      <c r="S877" s="26"/>
      <c r="T877" s="26"/>
      <c r="U877" s="26"/>
      <c r="V877" s="26"/>
      <c r="W877" s="26"/>
      <c r="X877" s="26"/>
      <c r="Y877" s="15"/>
      <c r="Z877" s="49"/>
      <c r="AA877" s="15"/>
      <c r="AB877" s="15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49"/>
      <c r="AP877" s="15"/>
      <c r="AQ877" s="15"/>
      <c r="AR877" s="209"/>
      <c r="AS877" s="210"/>
      <c r="AT877" s="210"/>
      <c r="AU877" s="210"/>
      <c r="AV877" s="210"/>
      <c r="AW877" s="210"/>
      <c r="AX877" s="210"/>
      <c r="AY877" s="49"/>
      <c r="AZ877" s="15"/>
      <c r="BA877" s="15"/>
      <c r="BB877" s="15"/>
      <c r="BC877" s="15"/>
      <c r="BD877" s="42"/>
      <c r="BE877" s="17"/>
      <c r="BF877" s="17"/>
      <c r="BG877" s="15"/>
      <c r="BH877" s="15"/>
    </row>
    <row r="878" ht="12.75" customHeight="1">
      <c r="A878" s="15"/>
      <c r="B878" s="13"/>
      <c r="C878" s="15"/>
      <c r="D878" s="15"/>
      <c r="E878" s="17"/>
      <c r="F878" s="17"/>
      <c r="G878" s="15"/>
      <c r="H878" s="15"/>
      <c r="I878" s="15"/>
      <c r="J878" s="49"/>
      <c r="K878" s="15"/>
      <c r="L878" s="21"/>
      <c r="M878" s="17"/>
      <c r="N878" s="17"/>
      <c r="O878" s="15"/>
      <c r="P878" s="15"/>
      <c r="Q878" s="15"/>
      <c r="R878" s="17"/>
      <c r="S878" s="26"/>
      <c r="T878" s="26"/>
      <c r="U878" s="26"/>
      <c r="V878" s="26"/>
      <c r="W878" s="26"/>
      <c r="X878" s="26"/>
      <c r="Y878" s="15"/>
      <c r="Z878" s="49"/>
      <c r="AA878" s="15"/>
      <c r="AB878" s="15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49"/>
      <c r="AP878" s="15"/>
      <c r="AQ878" s="15"/>
      <c r="AR878" s="209"/>
      <c r="AS878" s="210"/>
      <c r="AT878" s="210"/>
      <c r="AU878" s="210"/>
      <c r="AV878" s="210"/>
      <c r="AW878" s="210"/>
      <c r="AX878" s="210"/>
      <c r="AY878" s="49"/>
      <c r="AZ878" s="15"/>
      <c r="BA878" s="15"/>
      <c r="BB878" s="15"/>
      <c r="BC878" s="15"/>
      <c r="BD878" s="42"/>
      <c r="BE878" s="17"/>
      <c r="BF878" s="17"/>
      <c r="BG878" s="15"/>
      <c r="BH878" s="15"/>
    </row>
    <row r="879" ht="12.75" customHeight="1">
      <c r="A879" s="15"/>
      <c r="B879" s="13"/>
      <c r="C879" s="15"/>
      <c r="D879" s="15"/>
      <c r="E879" s="17"/>
      <c r="F879" s="17"/>
      <c r="G879" s="15"/>
      <c r="H879" s="15"/>
      <c r="I879" s="15"/>
      <c r="J879" s="49"/>
      <c r="K879" s="15"/>
      <c r="L879" s="21"/>
      <c r="M879" s="17"/>
      <c r="N879" s="17"/>
      <c r="O879" s="15"/>
      <c r="P879" s="15"/>
      <c r="Q879" s="15"/>
      <c r="R879" s="17"/>
      <c r="S879" s="26"/>
      <c r="T879" s="26"/>
      <c r="U879" s="26"/>
      <c r="V879" s="26"/>
      <c r="W879" s="26"/>
      <c r="X879" s="26"/>
      <c r="Y879" s="15"/>
      <c r="Z879" s="49"/>
      <c r="AA879" s="15"/>
      <c r="AB879" s="15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49"/>
      <c r="AP879" s="15"/>
      <c r="AQ879" s="15"/>
      <c r="AR879" s="209"/>
      <c r="AS879" s="210"/>
      <c r="AT879" s="210"/>
      <c r="AU879" s="210"/>
      <c r="AV879" s="210"/>
      <c r="AW879" s="210"/>
      <c r="AX879" s="210"/>
      <c r="AY879" s="49"/>
      <c r="AZ879" s="15"/>
      <c r="BA879" s="15"/>
      <c r="BB879" s="15"/>
      <c r="BC879" s="15"/>
      <c r="BD879" s="42"/>
      <c r="BE879" s="17"/>
      <c r="BF879" s="17"/>
      <c r="BG879" s="15"/>
      <c r="BH879" s="15"/>
    </row>
    <row r="880" ht="12.75" customHeight="1">
      <c r="A880" s="15"/>
      <c r="B880" s="13"/>
      <c r="C880" s="15"/>
      <c r="D880" s="15"/>
      <c r="E880" s="17"/>
      <c r="F880" s="17"/>
      <c r="G880" s="15"/>
      <c r="H880" s="15"/>
      <c r="I880" s="15"/>
      <c r="J880" s="49"/>
      <c r="K880" s="15"/>
      <c r="L880" s="21"/>
      <c r="M880" s="17"/>
      <c r="N880" s="17"/>
      <c r="O880" s="15"/>
      <c r="P880" s="15"/>
      <c r="Q880" s="15"/>
      <c r="R880" s="17"/>
      <c r="S880" s="26"/>
      <c r="T880" s="26"/>
      <c r="U880" s="26"/>
      <c r="V880" s="26"/>
      <c r="W880" s="26"/>
      <c r="X880" s="26"/>
      <c r="Y880" s="15"/>
      <c r="Z880" s="49"/>
      <c r="AA880" s="15"/>
      <c r="AB880" s="15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49"/>
      <c r="AP880" s="15"/>
      <c r="AQ880" s="15"/>
      <c r="AR880" s="209"/>
      <c r="AS880" s="210"/>
      <c r="AT880" s="210"/>
      <c r="AU880" s="210"/>
      <c r="AV880" s="210"/>
      <c r="AW880" s="210"/>
      <c r="AX880" s="210"/>
      <c r="AY880" s="49"/>
      <c r="AZ880" s="15"/>
      <c r="BA880" s="15"/>
      <c r="BB880" s="15"/>
      <c r="BC880" s="15"/>
      <c r="BD880" s="42"/>
      <c r="BE880" s="17"/>
      <c r="BF880" s="17"/>
      <c r="BG880" s="15"/>
      <c r="BH880" s="15"/>
    </row>
    <row r="881" ht="12.75" customHeight="1">
      <c r="A881" s="15"/>
      <c r="B881" s="13"/>
      <c r="C881" s="15"/>
      <c r="D881" s="15"/>
      <c r="E881" s="17"/>
      <c r="F881" s="17"/>
      <c r="G881" s="15"/>
      <c r="H881" s="15"/>
      <c r="I881" s="15"/>
      <c r="J881" s="49"/>
      <c r="K881" s="15"/>
      <c r="L881" s="21"/>
      <c r="M881" s="17"/>
      <c r="N881" s="17"/>
      <c r="O881" s="15"/>
      <c r="P881" s="15"/>
      <c r="Q881" s="15"/>
      <c r="R881" s="17"/>
      <c r="S881" s="26"/>
      <c r="T881" s="26"/>
      <c r="U881" s="26"/>
      <c r="V881" s="26"/>
      <c r="W881" s="26"/>
      <c r="X881" s="26"/>
      <c r="Y881" s="15"/>
      <c r="Z881" s="49"/>
      <c r="AA881" s="15"/>
      <c r="AB881" s="15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49"/>
      <c r="AP881" s="15"/>
      <c r="AQ881" s="15"/>
      <c r="AR881" s="209"/>
      <c r="AS881" s="210"/>
      <c r="AT881" s="210"/>
      <c r="AU881" s="210"/>
      <c r="AV881" s="210"/>
      <c r="AW881" s="210"/>
      <c r="AX881" s="210"/>
      <c r="AY881" s="49"/>
      <c r="AZ881" s="15"/>
      <c r="BA881" s="15"/>
      <c r="BB881" s="15"/>
      <c r="BC881" s="15"/>
      <c r="BD881" s="42"/>
      <c r="BE881" s="17"/>
      <c r="BF881" s="17"/>
      <c r="BG881" s="15"/>
      <c r="BH881" s="15"/>
    </row>
    <row r="882" ht="12.75" customHeight="1">
      <c r="A882" s="15"/>
      <c r="B882" s="13"/>
      <c r="C882" s="15"/>
      <c r="D882" s="15"/>
      <c r="E882" s="17"/>
      <c r="F882" s="17"/>
      <c r="G882" s="15"/>
      <c r="H882" s="15"/>
      <c r="I882" s="15"/>
      <c r="J882" s="49"/>
      <c r="K882" s="15"/>
      <c r="L882" s="21"/>
      <c r="M882" s="17"/>
      <c r="N882" s="17"/>
      <c r="O882" s="15"/>
      <c r="P882" s="15"/>
      <c r="Q882" s="15"/>
      <c r="R882" s="17"/>
      <c r="S882" s="26"/>
      <c r="T882" s="26"/>
      <c r="U882" s="26"/>
      <c r="V882" s="26"/>
      <c r="W882" s="26"/>
      <c r="X882" s="26"/>
      <c r="Y882" s="15"/>
      <c r="Z882" s="49"/>
      <c r="AA882" s="15"/>
      <c r="AB882" s="15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49"/>
      <c r="AP882" s="15"/>
      <c r="AQ882" s="15"/>
      <c r="AR882" s="209"/>
      <c r="AS882" s="210"/>
      <c r="AT882" s="210"/>
      <c r="AU882" s="210"/>
      <c r="AV882" s="210"/>
      <c r="AW882" s="210"/>
      <c r="AX882" s="210"/>
      <c r="AY882" s="49"/>
      <c r="AZ882" s="15"/>
      <c r="BA882" s="15"/>
      <c r="BB882" s="15"/>
      <c r="BC882" s="15"/>
      <c r="BD882" s="42"/>
      <c r="BE882" s="17"/>
      <c r="BF882" s="17"/>
      <c r="BG882" s="15"/>
      <c r="BH882" s="15"/>
    </row>
    <row r="883" ht="12.75" customHeight="1">
      <c r="A883" s="15"/>
      <c r="B883" s="13"/>
      <c r="C883" s="15"/>
      <c r="D883" s="15"/>
      <c r="E883" s="17"/>
      <c r="F883" s="17"/>
      <c r="G883" s="15"/>
      <c r="H883" s="15"/>
      <c r="I883" s="15"/>
      <c r="J883" s="49"/>
      <c r="K883" s="15"/>
      <c r="L883" s="21"/>
      <c r="M883" s="17"/>
      <c r="N883" s="17"/>
      <c r="O883" s="15"/>
      <c r="P883" s="15"/>
      <c r="Q883" s="15"/>
      <c r="R883" s="17"/>
      <c r="S883" s="26"/>
      <c r="T883" s="26"/>
      <c r="U883" s="26"/>
      <c r="V883" s="26"/>
      <c r="W883" s="26"/>
      <c r="X883" s="26"/>
      <c r="Y883" s="15"/>
      <c r="Z883" s="49"/>
      <c r="AA883" s="15"/>
      <c r="AB883" s="15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49"/>
      <c r="AP883" s="15"/>
      <c r="AQ883" s="15"/>
      <c r="AR883" s="209"/>
      <c r="AS883" s="210"/>
      <c r="AT883" s="210"/>
      <c r="AU883" s="210"/>
      <c r="AV883" s="210"/>
      <c r="AW883" s="210"/>
      <c r="AX883" s="210"/>
      <c r="AY883" s="49"/>
      <c r="AZ883" s="15"/>
      <c r="BA883" s="15"/>
      <c r="BB883" s="15"/>
      <c r="BC883" s="15"/>
      <c r="BD883" s="42"/>
      <c r="BE883" s="17"/>
      <c r="BF883" s="17"/>
      <c r="BG883" s="15"/>
      <c r="BH883" s="15"/>
    </row>
    <row r="884" ht="12.75" customHeight="1">
      <c r="A884" s="15"/>
      <c r="B884" s="13"/>
      <c r="C884" s="15"/>
      <c r="D884" s="15"/>
      <c r="E884" s="17"/>
      <c r="F884" s="17"/>
      <c r="G884" s="15"/>
      <c r="H884" s="15"/>
      <c r="I884" s="15"/>
      <c r="J884" s="49"/>
      <c r="K884" s="15"/>
      <c r="L884" s="21"/>
      <c r="M884" s="17"/>
      <c r="N884" s="17"/>
      <c r="O884" s="15"/>
      <c r="P884" s="15"/>
      <c r="Q884" s="15"/>
      <c r="R884" s="17"/>
      <c r="S884" s="26"/>
      <c r="T884" s="26"/>
      <c r="U884" s="26"/>
      <c r="V884" s="26"/>
      <c r="W884" s="26"/>
      <c r="X884" s="26"/>
      <c r="Y884" s="15"/>
      <c r="Z884" s="49"/>
      <c r="AA884" s="15"/>
      <c r="AB884" s="15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49"/>
      <c r="AP884" s="15"/>
      <c r="AQ884" s="15"/>
      <c r="AR884" s="209"/>
      <c r="AS884" s="210"/>
      <c r="AT884" s="210"/>
      <c r="AU884" s="210"/>
      <c r="AV884" s="210"/>
      <c r="AW884" s="210"/>
      <c r="AX884" s="210"/>
      <c r="AY884" s="49"/>
      <c r="AZ884" s="15"/>
      <c r="BA884" s="15"/>
      <c r="BB884" s="15"/>
      <c r="BC884" s="15"/>
      <c r="BD884" s="42"/>
      <c r="BE884" s="17"/>
      <c r="BF884" s="17"/>
      <c r="BG884" s="15"/>
      <c r="BH884" s="15"/>
    </row>
    <row r="885" ht="12.75" customHeight="1">
      <c r="A885" s="15"/>
      <c r="B885" s="13"/>
      <c r="C885" s="15"/>
      <c r="D885" s="15"/>
      <c r="E885" s="17"/>
      <c r="F885" s="17"/>
      <c r="G885" s="15"/>
      <c r="H885" s="15"/>
      <c r="I885" s="15"/>
      <c r="J885" s="49"/>
      <c r="K885" s="15"/>
      <c r="L885" s="21"/>
      <c r="M885" s="17"/>
      <c r="N885" s="17"/>
      <c r="O885" s="15"/>
      <c r="P885" s="15"/>
      <c r="Q885" s="15"/>
      <c r="R885" s="17"/>
      <c r="S885" s="26"/>
      <c r="T885" s="26"/>
      <c r="U885" s="26"/>
      <c r="V885" s="26"/>
      <c r="W885" s="26"/>
      <c r="X885" s="26"/>
      <c r="Y885" s="15"/>
      <c r="Z885" s="49"/>
      <c r="AA885" s="15"/>
      <c r="AB885" s="15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49"/>
      <c r="AP885" s="15"/>
      <c r="AQ885" s="15"/>
      <c r="AR885" s="209"/>
      <c r="AS885" s="210"/>
      <c r="AT885" s="210"/>
      <c r="AU885" s="210"/>
      <c r="AV885" s="210"/>
      <c r="AW885" s="210"/>
      <c r="AX885" s="210"/>
      <c r="AY885" s="49"/>
      <c r="AZ885" s="15"/>
      <c r="BA885" s="15"/>
      <c r="BB885" s="15"/>
      <c r="BC885" s="15"/>
      <c r="BD885" s="42"/>
      <c r="BE885" s="17"/>
      <c r="BF885" s="17"/>
      <c r="BG885" s="15"/>
      <c r="BH885" s="15"/>
    </row>
    <row r="886" ht="12.75" customHeight="1">
      <c r="A886" s="15"/>
      <c r="B886" s="13"/>
      <c r="C886" s="15"/>
      <c r="D886" s="15"/>
      <c r="E886" s="17"/>
      <c r="F886" s="17"/>
      <c r="G886" s="15"/>
      <c r="H886" s="15"/>
      <c r="I886" s="15"/>
      <c r="J886" s="49"/>
      <c r="K886" s="15"/>
      <c r="L886" s="21"/>
      <c r="M886" s="17"/>
      <c r="N886" s="17"/>
      <c r="O886" s="15"/>
      <c r="P886" s="15"/>
      <c r="Q886" s="15"/>
      <c r="R886" s="17"/>
      <c r="S886" s="26"/>
      <c r="T886" s="26"/>
      <c r="U886" s="26"/>
      <c r="V886" s="26"/>
      <c r="W886" s="26"/>
      <c r="X886" s="26"/>
      <c r="Y886" s="15"/>
      <c r="Z886" s="49"/>
      <c r="AA886" s="15"/>
      <c r="AB886" s="15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49"/>
      <c r="AP886" s="15"/>
      <c r="AQ886" s="15"/>
      <c r="AR886" s="209"/>
      <c r="AS886" s="210"/>
      <c r="AT886" s="210"/>
      <c r="AU886" s="210"/>
      <c r="AV886" s="210"/>
      <c r="AW886" s="210"/>
      <c r="AX886" s="210"/>
      <c r="AY886" s="49"/>
      <c r="AZ886" s="15"/>
      <c r="BA886" s="15"/>
      <c r="BB886" s="15"/>
      <c r="BC886" s="15"/>
      <c r="BD886" s="42"/>
      <c r="BE886" s="17"/>
      <c r="BF886" s="17"/>
      <c r="BG886" s="15"/>
      <c r="BH886" s="15"/>
    </row>
    <row r="887" ht="12.75" customHeight="1">
      <c r="A887" s="15"/>
      <c r="B887" s="13"/>
      <c r="C887" s="15"/>
      <c r="D887" s="15"/>
      <c r="E887" s="17"/>
      <c r="F887" s="17"/>
      <c r="G887" s="15"/>
      <c r="H887" s="15"/>
      <c r="I887" s="15"/>
      <c r="J887" s="49"/>
      <c r="K887" s="15"/>
      <c r="L887" s="21"/>
      <c r="M887" s="17"/>
      <c r="N887" s="17"/>
      <c r="O887" s="15"/>
      <c r="P887" s="15"/>
      <c r="Q887" s="15"/>
      <c r="R887" s="17"/>
      <c r="S887" s="26"/>
      <c r="T887" s="26"/>
      <c r="U887" s="26"/>
      <c r="V887" s="26"/>
      <c r="W887" s="26"/>
      <c r="X887" s="26"/>
      <c r="Y887" s="15"/>
      <c r="Z887" s="49"/>
      <c r="AA887" s="15"/>
      <c r="AB887" s="15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49"/>
      <c r="AP887" s="15"/>
      <c r="AQ887" s="15"/>
      <c r="AR887" s="209"/>
      <c r="AS887" s="210"/>
      <c r="AT887" s="210"/>
      <c r="AU887" s="210"/>
      <c r="AV887" s="210"/>
      <c r="AW887" s="210"/>
      <c r="AX887" s="210"/>
      <c r="AY887" s="49"/>
      <c r="AZ887" s="15"/>
      <c r="BA887" s="15"/>
      <c r="BB887" s="15"/>
      <c r="BC887" s="15"/>
      <c r="BD887" s="42"/>
      <c r="BE887" s="17"/>
      <c r="BF887" s="17"/>
      <c r="BG887" s="15"/>
      <c r="BH887" s="15"/>
    </row>
    <row r="888" ht="12.75" customHeight="1">
      <c r="A888" s="15"/>
      <c r="B888" s="13"/>
      <c r="C888" s="15"/>
      <c r="D888" s="15"/>
      <c r="E888" s="17"/>
      <c r="F888" s="17"/>
      <c r="G888" s="15"/>
      <c r="H888" s="15"/>
      <c r="I888" s="15"/>
      <c r="J888" s="49"/>
      <c r="K888" s="15"/>
      <c r="L888" s="21"/>
      <c r="M888" s="17"/>
      <c r="N888" s="17"/>
      <c r="O888" s="15"/>
      <c r="P888" s="15"/>
      <c r="Q888" s="15"/>
      <c r="R888" s="17"/>
      <c r="S888" s="26"/>
      <c r="T888" s="26"/>
      <c r="U888" s="26"/>
      <c r="V888" s="26"/>
      <c r="W888" s="26"/>
      <c r="X888" s="26"/>
      <c r="Y888" s="15"/>
      <c r="Z888" s="49"/>
      <c r="AA888" s="15"/>
      <c r="AB888" s="15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49"/>
      <c r="AP888" s="15"/>
      <c r="AQ888" s="15"/>
      <c r="AR888" s="209"/>
      <c r="AS888" s="210"/>
      <c r="AT888" s="210"/>
      <c r="AU888" s="210"/>
      <c r="AV888" s="210"/>
      <c r="AW888" s="210"/>
      <c r="AX888" s="210"/>
      <c r="AY888" s="49"/>
      <c r="AZ888" s="15"/>
      <c r="BA888" s="15"/>
      <c r="BB888" s="15"/>
      <c r="BC888" s="15"/>
      <c r="BD888" s="42"/>
      <c r="BE888" s="17"/>
      <c r="BF888" s="17"/>
      <c r="BG888" s="15"/>
      <c r="BH888" s="15"/>
    </row>
    <row r="889" ht="12.75" customHeight="1">
      <c r="A889" s="15"/>
      <c r="B889" s="13"/>
      <c r="C889" s="15"/>
      <c r="D889" s="15"/>
      <c r="E889" s="17"/>
      <c r="F889" s="17"/>
      <c r="G889" s="15"/>
      <c r="H889" s="15"/>
      <c r="I889" s="15"/>
      <c r="J889" s="49"/>
      <c r="K889" s="15"/>
      <c r="L889" s="21"/>
      <c r="M889" s="17"/>
      <c r="N889" s="17"/>
      <c r="O889" s="15"/>
      <c r="P889" s="15"/>
      <c r="Q889" s="15"/>
      <c r="R889" s="17"/>
      <c r="S889" s="26"/>
      <c r="T889" s="26"/>
      <c r="U889" s="26"/>
      <c r="V889" s="26"/>
      <c r="W889" s="26"/>
      <c r="X889" s="26"/>
      <c r="Y889" s="15"/>
      <c r="Z889" s="49"/>
      <c r="AA889" s="15"/>
      <c r="AB889" s="15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49"/>
      <c r="AP889" s="15"/>
      <c r="AQ889" s="15"/>
      <c r="AR889" s="209"/>
      <c r="AS889" s="210"/>
      <c r="AT889" s="210"/>
      <c r="AU889" s="210"/>
      <c r="AV889" s="210"/>
      <c r="AW889" s="210"/>
      <c r="AX889" s="210"/>
      <c r="AY889" s="49"/>
      <c r="AZ889" s="15"/>
      <c r="BA889" s="15"/>
      <c r="BB889" s="15"/>
      <c r="BC889" s="15"/>
      <c r="BD889" s="42"/>
      <c r="BE889" s="17"/>
      <c r="BF889" s="17"/>
      <c r="BG889" s="15"/>
      <c r="BH889" s="15"/>
    </row>
    <row r="890" ht="12.75" customHeight="1">
      <c r="A890" s="15"/>
      <c r="B890" s="13"/>
      <c r="C890" s="15"/>
      <c r="D890" s="15"/>
      <c r="E890" s="17"/>
      <c r="F890" s="17"/>
      <c r="G890" s="15"/>
      <c r="H890" s="15"/>
      <c r="I890" s="15"/>
      <c r="J890" s="49"/>
      <c r="K890" s="15"/>
      <c r="L890" s="21"/>
      <c r="M890" s="17"/>
      <c r="N890" s="17"/>
      <c r="O890" s="15"/>
      <c r="P890" s="15"/>
      <c r="Q890" s="15"/>
      <c r="R890" s="17"/>
      <c r="S890" s="26"/>
      <c r="T890" s="26"/>
      <c r="U890" s="26"/>
      <c r="V890" s="26"/>
      <c r="W890" s="26"/>
      <c r="X890" s="26"/>
      <c r="Y890" s="15"/>
      <c r="Z890" s="49"/>
      <c r="AA890" s="15"/>
      <c r="AB890" s="15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49"/>
      <c r="AP890" s="15"/>
      <c r="AQ890" s="15"/>
      <c r="AR890" s="209"/>
      <c r="AS890" s="210"/>
      <c r="AT890" s="210"/>
      <c r="AU890" s="210"/>
      <c r="AV890" s="210"/>
      <c r="AW890" s="210"/>
      <c r="AX890" s="210"/>
      <c r="AY890" s="49"/>
      <c r="AZ890" s="15"/>
      <c r="BA890" s="15"/>
      <c r="BB890" s="15"/>
      <c r="BC890" s="15"/>
      <c r="BD890" s="42"/>
      <c r="BE890" s="17"/>
      <c r="BF890" s="17"/>
      <c r="BG890" s="15"/>
      <c r="BH890" s="15"/>
    </row>
    <row r="891" ht="12.75" customHeight="1">
      <c r="A891" s="15"/>
      <c r="B891" s="13"/>
      <c r="C891" s="15"/>
      <c r="D891" s="15"/>
      <c r="E891" s="17"/>
      <c r="F891" s="17"/>
      <c r="G891" s="15"/>
      <c r="H891" s="15"/>
      <c r="I891" s="15"/>
      <c r="J891" s="49"/>
      <c r="K891" s="15"/>
      <c r="L891" s="21"/>
      <c r="M891" s="17"/>
      <c r="N891" s="17"/>
      <c r="O891" s="15"/>
      <c r="P891" s="15"/>
      <c r="Q891" s="15"/>
      <c r="R891" s="17"/>
      <c r="S891" s="26"/>
      <c r="T891" s="26"/>
      <c r="U891" s="26"/>
      <c r="V891" s="26"/>
      <c r="W891" s="26"/>
      <c r="X891" s="26"/>
      <c r="Y891" s="15"/>
      <c r="Z891" s="49"/>
      <c r="AA891" s="15"/>
      <c r="AB891" s="15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49"/>
      <c r="AP891" s="15"/>
      <c r="AQ891" s="15"/>
      <c r="AR891" s="209"/>
      <c r="AS891" s="210"/>
      <c r="AT891" s="210"/>
      <c r="AU891" s="210"/>
      <c r="AV891" s="210"/>
      <c r="AW891" s="210"/>
      <c r="AX891" s="210"/>
      <c r="AY891" s="49"/>
      <c r="AZ891" s="15"/>
      <c r="BA891" s="15"/>
      <c r="BB891" s="15"/>
      <c r="BC891" s="15"/>
      <c r="BD891" s="42"/>
      <c r="BE891" s="17"/>
      <c r="BF891" s="17"/>
      <c r="BG891" s="15"/>
      <c r="BH891" s="15"/>
    </row>
    <row r="892" ht="12.75" customHeight="1">
      <c r="A892" s="15"/>
      <c r="B892" s="13"/>
      <c r="C892" s="15"/>
      <c r="D892" s="15"/>
      <c r="E892" s="17"/>
      <c r="F892" s="17"/>
      <c r="G892" s="15"/>
      <c r="H892" s="15"/>
      <c r="I892" s="15"/>
      <c r="J892" s="49"/>
      <c r="K892" s="15"/>
      <c r="L892" s="21"/>
      <c r="M892" s="17"/>
      <c r="N892" s="17"/>
      <c r="O892" s="15"/>
      <c r="P892" s="15"/>
      <c r="Q892" s="15"/>
      <c r="R892" s="17"/>
      <c r="S892" s="26"/>
      <c r="T892" s="26"/>
      <c r="U892" s="26"/>
      <c r="V892" s="26"/>
      <c r="W892" s="26"/>
      <c r="X892" s="26"/>
      <c r="Y892" s="15"/>
      <c r="Z892" s="49"/>
      <c r="AA892" s="15"/>
      <c r="AB892" s="15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49"/>
      <c r="AP892" s="15"/>
      <c r="AQ892" s="15"/>
      <c r="AR892" s="209"/>
      <c r="AS892" s="210"/>
      <c r="AT892" s="210"/>
      <c r="AU892" s="210"/>
      <c r="AV892" s="210"/>
      <c r="AW892" s="210"/>
      <c r="AX892" s="210"/>
      <c r="AY892" s="49"/>
      <c r="AZ892" s="15"/>
      <c r="BA892" s="15"/>
      <c r="BB892" s="15"/>
      <c r="BC892" s="15"/>
      <c r="BD892" s="42"/>
      <c r="BE892" s="17"/>
      <c r="BF892" s="17"/>
      <c r="BG892" s="15"/>
      <c r="BH892" s="15"/>
    </row>
    <row r="893" ht="12.75" customHeight="1">
      <c r="A893" s="15"/>
      <c r="B893" s="13"/>
      <c r="C893" s="15"/>
      <c r="D893" s="15"/>
      <c r="E893" s="17"/>
      <c r="F893" s="17"/>
      <c r="G893" s="15"/>
      <c r="H893" s="15"/>
      <c r="I893" s="15"/>
      <c r="J893" s="49"/>
      <c r="K893" s="15"/>
      <c r="L893" s="21"/>
      <c r="M893" s="17"/>
      <c r="N893" s="17"/>
      <c r="O893" s="15"/>
      <c r="P893" s="15"/>
      <c r="Q893" s="15"/>
      <c r="R893" s="17"/>
      <c r="S893" s="26"/>
      <c r="T893" s="26"/>
      <c r="U893" s="26"/>
      <c r="V893" s="26"/>
      <c r="W893" s="26"/>
      <c r="X893" s="26"/>
      <c r="Y893" s="15"/>
      <c r="Z893" s="49"/>
      <c r="AA893" s="15"/>
      <c r="AB893" s="15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49"/>
      <c r="AP893" s="15"/>
      <c r="AQ893" s="15"/>
      <c r="AR893" s="209"/>
      <c r="AS893" s="210"/>
      <c r="AT893" s="210"/>
      <c r="AU893" s="210"/>
      <c r="AV893" s="210"/>
      <c r="AW893" s="210"/>
      <c r="AX893" s="210"/>
      <c r="AY893" s="49"/>
      <c r="AZ893" s="15"/>
      <c r="BA893" s="15"/>
      <c r="BB893" s="15"/>
      <c r="BC893" s="15"/>
      <c r="BD893" s="42"/>
      <c r="BE893" s="17"/>
      <c r="BF893" s="17"/>
      <c r="BG893" s="15"/>
      <c r="BH893" s="15"/>
    </row>
    <row r="894" ht="12.75" customHeight="1">
      <c r="A894" s="15"/>
      <c r="B894" s="13"/>
      <c r="C894" s="15"/>
      <c r="D894" s="15"/>
      <c r="E894" s="17"/>
      <c r="F894" s="17"/>
      <c r="G894" s="15"/>
      <c r="H894" s="15"/>
      <c r="I894" s="15"/>
      <c r="J894" s="49"/>
      <c r="K894" s="15"/>
      <c r="L894" s="21"/>
      <c r="M894" s="17"/>
      <c r="N894" s="17"/>
      <c r="O894" s="15"/>
      <c r="P894" s="15"/>
      <c r="Q894" s="15"/>
      <c r="R894" s="17"/>
      <c r="S894" s="26"/>
      <c r="T894" s="26"/>
      <c r="U894" s="26"/>
      <c r="V894" s="26"/>
      <c r="W894" s="26"/>
      <c r="X894" s="26"/>
      <c r="Y894" s="15"/>
      <c r="Z894" s="49"/>
      <c r="AA894" s="15"/>
      <c r="AB894" s="15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49"/>
      <c r="AP894" s="15"/>
      <c r="AQ894" s="15"/>
      <c r="AR894" s="209"/>
      <c r="AS894" s="210"/>
      <c r="AT894" s="210"/>
      <c r="AU894" s="210"/>
      <c r="AV894" s="210"/>
      <c r="AW894" s="210"/>
      <c r="AX894" s="210"/>
      <c r="AY894" s="49"/>
      <c r="AZ894" s="15"/>
      <c r="BA894" s="15"/>
      <c r="BB894" s="15"/>
      <c r="BC894" s="15"/>
      <c r="BD894" s="42"/>
      <c r="BE894" s="17"/>
      <c r="BF894" s="17"/>
      <c r="BG894" s="15"/>
      <c r="BH894" s="15"/>
    </row>
    <row r="895" ht="12.75" customHeight="1">
      <c r="A895" s="15"/>
      <c r="B895" s="13"/>
      <c r="C895" s="15"/>
      <c r="D895" s="15"/>
      <c r="E895" s="17"/>
      <c r="F895" s="17"/>
      <c r="G895" s="15"/>
      <c r="H895" s="15"/>
      <c r="I895" s="15"/>
      <c r="J895" s="49"/>
      <c r="K895" s="15"/>
      <c r="L895" s="21"/>
      <c r="M895" s="17"/>
      <c r="N895" s="17"/>
      <c r="O895" s="15"/>
      <c r="P895" s="15"/>
      <c r="Q895" s="15"/>
      <c r="R895" s="17"/>
      <c r="S895" s="26"/>
      <c r="T895" s="26"/>
      <c r="U895" s="26"/>
      <c r="V895" s="26"/>
      <c r="W895" s="26"/>
      <c r="X895" s="26"/>
      <c r="Y895" s="15"/>
      <c r="Z895" s="49"/>
      <c r="AA895" s="15"/>
      <c r="AB895" s="15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49"/>
      <c r="AP895" s="15"/>
      <c r="AQ895" s="15"/>
      <c r="AR895" s="209"/>
      <c r="AS895" s="210"/>
      <c r="AT895" s="210"/>
      <c r="AU895" s="210"/>
      <c r="AV895" s="210"/>
      <c r="AW895" s="210"/>
      <c r="AX895" s="210"/>
      <c r="AY895" s="49"/>
      <c r="AZ895" s="15"/>
      <c r="BA895" s="15"/>
      <c r="BB895" s="15"/>
      <c r="BC895" s="15"/>
      <c r="BD895" s="42"/>
      <c r="BE895" s="17"/>
      <c r="BF895" s="17"/>
      <c r="BG895" s="15"/>
      <c r="BH895" s="15"/>
    </row>
    <row r="896" ht="12.75" customHeight="1">
      <c r="A896" s="15"/>
      <c r="B896" s="13"/>
      <c r="C896" s="15"/>
      <c r="D896" s="15"/>
      <c r="E896" s="17"/>
      <c r="F896" s="17"/>
      <c r="G896" s="15"/>
      <c r="H896" s="15"/>
      <c r="I896" s="15"/>
      <c r="J896" s="49"/>
      <c r="K896" s="15"/>
      <c r="L896" s="21"/>
      <c r="M896" s="17"/>
      <c r="N896" s="17"/>
      <c r="O896" s="15"/>
      <c r="P896" s="15"/>
      <c r="Q896" s="15"/>
      <c r="R896" s="17"/>
      <c r="S896" s="26"/>
      <c r="T896" s="26"/>
      <c r="U896" s="26"/>
      <c r="V896" s="26"/>
      <c r="W896" s="26"/>
      <c r="X896" s="26"/>
      <c r="Y896" s="15"/>
      <c r="Z896" s="49"/>
      <c r="AA896" s="15"/>
      <c r="AB896" s="15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49"/>
      <c r="AP896" s="15"/>
      <c r="AQ896" s="15"/>
      <c r="AR896" s="209"/>
      <c r="AS896" s="210"/>
      <c r="AT896" s="210"/>
      <c r="AU896" s="210"/>
      <c r="AV896" s="210"/>
      <c r="AW896" s="210"/>
      <c r="AX896" s="210"/>
      <c r="AY896" s="49"/>
      <c r="AZ896" s="15"/>
      <c r="BA896" s="15"/>
      <c r="BB896" s="15"/>
      <c r="BC896" s="15"/>
      <c r="BD896" s="42"/>
      <c r="BE896" s="17"/>
      <c r="BF896" s="17"/>
      <c r="BG896" s="15"/>
      <c r="BH896" s="15"/>
    </row>
    <row r="897" ht="12.75" customHeight="1">
      <c r="A897" s="15"/>
      <c r="B897" s="13"/>
      <c r="C897" s="15"/>
      <c r="D897" s="15"/>
      <c r="E897" s="17"/>
      <c r="F897" s="17"/>
      <c r="G897" s="15"/>
      <c r="H897" s="15"/>
      <c r="I897" s="15"/>
      <c r="J897" s="49"/>
      <c r="K897" s="15"/>
      <c r="L897" s="21"/>
      <c r="M897" s="17"/>
      <c r="N897" s="17"/>
      <c r="O897" s="15"/>
      <c r="P897" s="15"/>
      <c r="Q897" s="15"/>
      <c r="R897" s="17"/>
      <c r="S897" s="26"/>
      <c r="T897" s="26"/>
      <c r="U897" s="26"/>
      <c r="V897" s="26"/>
      <c r="W897" s="26"/>
      <c r="X897" s="26"/>
      <c r="Y897" s="15"/>
      <c r="Z897" s="49"/>
      <c r="AA897" s="15"/>
      <c r="AB897" s="15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49"/>
      <c r="AP897" s="15"/>
      <c r="AQ897" s="15"/>
      <c r="AR897" s="209"/>
      <c r="AS897" s="210"/>
      <c r="AT897" s="210"/>
      <c r="AU897" s="210"/>
      <c r="AV897" s="210"/>
      <c r="AW897" s="210"/>
      <c r="AX897" s="210"/>
      <c r="AY897" s="49"/>
      <c r="AZ897" s="15"/>
      <c r="BA897" s="15"/>
      <c r="BB897" s="15"/>
      <c r="BC897" s="15"/>
      <c r="BD897" s="42"/>
      <c r="BE897" s="17"/>
      <c r="BF897" s="17"/>
      <c r="BG897" s="15"/>
      <c r="BH897" s="15"/>
    </row>
    <row r="898" ht="12.75" customHeight="1">
      <c r="A898" s="15"/>
      <c r="B898" s="13"/>
      <c r="C898" s="15"/>
      <c r="D898" s="15"/>
      <c r="E898" s="17"/>
      <c r="F898" s="17"/>
      <c r="G898" s="15"/>
      <c r="H898" s="15"/>
      <c r="I898" s="15"/>
      <c r="J898" s="49"/>
      <c r="K898" s="15"/>
      <c r="L898" s="21"/>
      <c r="M898" s="17"/>
      <c r="N898" s="17"/>
      <c r="O898" s="15"/>
      <c r="P898" s="15"/>
      <c r="Q898" s="15"/>
      <c r="R898" s="17"/>
      <c r="S898" s="26"/>
      <c r="T898" s="26"/>
      <c r="U898" s="26"/>
      <c r="V898" s="26"/>
      <c r="W898" s="26"/>
      <c r="X898" s="26"/>
      <c r="Y898" s="15"/>
      <c r="Z898" s="49"/>
      <c r="AA898" s="15"/>
      <c r="AB898" s="15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49"/>
      <c r="AP898" s="15"/>
      <c r="AQ898" s="15"/>
      <c r="AR898" s="209"/>
      <c r="AS898" s="210"/>
      <c r="AT898" s="210"/>
      <c r="AU898" s="210"/>
      <c r="AV898" s="210"/>
      <c r="AW898" s="210"/>
      <c r="AX898" s="210"/>
      <c r="AY898" s="49"/>
      <c r="AZ898" s="15"/>
      <c r="BA898" s="15"/>
      <c r="BB898" s="15"/>
      <c r="BC898" s="15"/>
      <c r="BD898" s="42"/>
      <c r="BE898" s="17"/>
      <c r="BF898" s="17"/>
      <c r="BG898" s="15"/>
      <c r="BH898" s="15"/>
    </row>
    <row r="899" ht="12.75" customHeight="1">
      <c r="A899" s="15"/>
      <c r="B899" s="13"/>
      <c r="C899" s="15"/>
      <c r="D899" s="15"/>
      <c r="E899" s="17"/>
      <c r="F899" s="17"/>
      <c r="G899" s="15"/>
      <c r="H899" s="15"/>
      <c r="I899" s="15"/>
      <c r="J899" s="49"/>
      <c r="K899" s="15"/>
      <c r="L899" s="21"/>
      <c r="M899" s="17"/>
      <c r="N899" s="17"/>
      <c r="O899" s="15"/>
      <c r="P899" s="15"/>
      <c r="Q899" s="15"/>
      <c r="R899" s="17"/>
      <c r="S899" s="26"/>
      <c r="T899" s="26"/>
      <c r="U899" s="26"/>
      <c r="V899" s="26"/>
      <c r="W899" s="26"/>
      <c r="X899" s="26"/>
      <c r="Y899" s="15"/>
      <c r="Z899" s="49"/>
      <c r="AA899" s="15"/>
      <c r="AB899" s="15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49"/>
      <c r="AP899" s="15"/>
      <c r="AQ899" s="15"/>
      <c r="AR899" s="209"/>
      <c r="AS899" s="210"/>
      <c r="AT899" s="210"/>
      <c r="AU899" s="210"/>
      <c r="AV899" s="210"/>
      <c r="AW899" s="210"/>
      <c r="AX899" s="210"/>
      <c r="AY899" s="49"/>
      <c r="AZ899" s="15"/>
      <c r="BA899" s="15"/>
      <c r="BB899" s="15"/>
      <c r="BC899" s="15"/>
      <c r="BD899" s="42"/>
      <c r="BE899" s="17"/>
      <c r="BF899" s="17"/>
      <c r="BG899" s="15"/>
      <c r="BH899" s="15"/>
    </row>
    <row r="900" ht="12.75" customHeight="1">
      <c r="A900" s="15"/>
      <c r="B900" s="13"/>
      <c r="C900" s="15"/>
      <c r="D900" s="15"/>
      <c r="E900" s="17"/>
      <c r="F900" s="17"/>
      <c r="G900" s="15"/>
      <c r="H900" s="15"/>
      <c r="I900" s="15"/>
      <c r="J900" s="49"/>
      <c r="K900" s="15"/>
      <c r="L900" s="21"/>
      <c r="M900" s="17"/>
      <c r="N900" s="17"/>
      <c r="O900" s="15"/>
      <c r="P900" s="15"/>
      <c r="Q900" s="15"/>
      <c r="R900" s="17"/>
      <c r="S900" s="26"/>
      <c r="T900" s="26"/>
      <c r="U900" s="26"/>
      <c r="V900" s="26"/>
      <c r="W900" s="26"/>
      <c r="X900" s="26"/>
      <c r="Y900" s="15"/>
      <c r="Z900" s="49"/>
      <c r="AA900" s="15"/>
      <c r="AB900" s="15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49"/>
      <c r="AP900" s="15"/>
      <c r="AQ900" s="15"/>
      <c r="AR900" s="209"/>
      <c r="AS900" s="210"/>
      <c r="AT900" s="210"/>
      <c r="AU900" s="210"/>
      <c r="AV900" s="210"/>
      <c r="AW900" s="210"/>
      <c r="AX900" s="210"/>
      <c r="AY900" s="49"/>
      <c r="AZ900" s="15"/>
      <c r="BA900" s="15"/>
      <c r="BB900" s="15"/>
      <c r="BC900" s="15"/>
      <c r="BD900" s="42"/>
      <c r="BE900" s="17"/>
      <c r="BF900" s="17"/>
      <c r="BG900" s="15"/>
      <c r="BH900" s="15"/>
    </row>
    <row r="901" ht="12.75" customHeight="1">
      <c r="A901" s="15"/>
      <c r="B901" s="13"/>
      <c r="C901" s="15"/>
      <c r="D901" s="15"/>
      <c r="E901" s="17"/>
      <c r="F901" s="17"/>
      <c r="G901" s="15"/>
      <c r="H901" s="15"/>
      <c r="I901" s="15"/>
      <c r="J901" s="49"/>
      <c r="K901" s="15"/>
      <c r="L901" s="21"/>
      <c r="M901" s="17"/>
      <c r="N901" s="17"/>
      <c r="O901" s="15"/>
      <c r="P901" s="15"/>
      <c r="Q901" s="15"/>
      <c r="R901" s="17"/>
      <c r="S901" s="26"/>
      <c r="T901" s="26"/>
      <c r="U901" s="26"/>
      <c r="V901" s="26"/>
      <c r="W901" s="26"/>
      <c r="X901" s="26"/>
      <c r="Y901" s="15"/>
      <c r="Z901" s="49"/>
      <c r="AA901" s="15"/>
      <c r="AB901" s="15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49"/>
      <c r="AP901" s="15"/>
      <c r="AQ901" s="15"/>
      <c r="AR901" s="209"/>
      <c r="AS901" s="210"/>
      <c r="AT901" s="210"/>
      <c r="AU901" s="210"/>
      <c r="AV901" s="210"/>
      <c r="AW901" s="210"/>
      <c r="AX901" s="210"/>
      <c r="AY901" s="49"/>
      <c r="AZ901" s="15"/>
      <c r="BA901" s="15"/>
      <c r="BB901" s="15"/>
      <c r="BC901" s="15"/>
      <c r="BD901" s="42"/>
      <c r="BE901" s="17"/>
      <c r="BF901" s="17"/>
      <c r="BG901" s="15"/>
      <c r="BH901" s="15"/>
    </row>
    <row r="902" ht="12.75" customHeight="1">
      <c r="A902" s="15"/>
      <c r="B902" s="13"/>
      <c r="C902" s="15"/>
      <c r="D902" s="15"/>
      <c r="E902" s="17"/>
      <c r="F902" s="17"/>
      <c r="G902" s="15"/>
      <c r="H902" s="15"/>
      <c r="I902" s="15"/>
      <c r="J902" s="49"/>
      <c r="K902" s="15"/>
      <c r="L902" s="21"/>
      <c r="M902" s="17"/>
      <c r="N902" s="17"/>
      <c r="O902" s="15"/>
      <c r="P902" s="15"/>
      <c r="Q902" s="15"/>
      <c r="R902" s="17"/>
      <c r="S902" s="26"/>
      <c r="T902" s="26"/>
      <c r="U902" s="26"/>
      <c r="V902" s="26"/>
      <c r="W902" s="26"/>
      <c r="X902" s="26"/>
      <c r="Y902" s="15"/>
      <c r="Z902" s="49"/>
      <c r="AA902" s="15"/>
      <c r="AB902" s="15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49"/>
      <c r="AP902" s="15"/>
      <c r="AQ902" s="15"/>
      <c r="AR902" s="209"/>
      <c r="AS902" s="210"/>
      <c r="AT902" s="210"/>
      <c r="AU902" s="210"/>
      <c r="AV902" s="210"/>
      <c r="AW902" s="210"/>
      <c r="AX902" s="210"/>
      <c r="AY902" s="49"/>
      <c r="AZ902" s="15"/>
      <c r="BA902" s="15"/>
      <c r="BB902" s="15"/>
      <c r="BC902" s="15"/>
      <c r="BD902" s="42"/>
      <c r="BE902" s="17"/>
      <c r="BF902" s="17"/>
      <c r="BG902" s="15"/>
      <c r="BH902" s="15"/>
    </row>
    <row r="903" ht="12.75" customHeight="1">
      <c r="A903" s="15"/>
      <c r="B903" s="13"/>
      <c r="C903" s="15"/>
      <c r="D903" s="15"/>
      <c r="E903" s="17"/>
      <c r="F903" s="17"/>
      <c r="G903" s="15"/>
      <c r="H903" s="15"/>
      <c r="I903" s="15"/>
      <c r="J903" s="49"/>
      <c r="K903" s="15"/>
      <c r="L903" s="21"/>
      <c r="M903" s="17"/>
      <c r="N903" s="17"/>
      <c r="O903" s="15"/>
      <c r="P903" s="15"/>
      <c r="Q903" s="15"/>
      <c r="R903" s="17"/>
      <c r="S903" s="26"/>
      <c r="T903" s="26"/>
      <c r="U903" s="26"/>
      <c r="V903" s="26"/>
      <c r="W903" s="26"/>
      <c r="X903" s="26"/>
      <c r="Y903" s="15"/>
      <c r="Z903" s="49"/>
      <c r="AA903" s="15"/>
      <c r="AB903" s="15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49"/>
      <c r="AP903" s="15"/>
      <c r="AQ903" s="15"/>
      <c r="AR903" s="209"/>
      <c r="AS903" s="210"/>
      <c r="AT903" s="210"/>
      <c r="AU903" s="210"/>
      <c r="AV903" s="210"/>
      <c r="AW903" s="210"/>
      <c r="AX903" s="210"/>
      <c r="AY903" s="49"/>
      <c r="AZ903" s="15"/>
      <c r="BA903" s="15"/>
      <c r="BB903" s="15"/>
      <c r="BC903" s="15"/>
      <c r="BD903" s="42"/>
      <c r="BE903" s="17"/>
      <c r="BF903" s="17"/>
      <c r="BG903" s="15"/>
      <c r="BH903" s="15"/>
    </row>
    <row r="904" ht="12.75" customHeight="1">
      <c r="A904" s="15"/>
      <c r="B904" s="13"/>
      <c r="C904" s="15"/>
      <c r="D904" s="15"/>
      <c r="E904" s="17"/>
      <c r="F904" s="17"/>
      <c r="G904" s="15"/>
      <c r="H904" s="15"/>
      <c r="I904" s="15"/>
      <c r="J904" s="49"/>
      <c r="K904" s="15"/>
      <c r="L904" s="21"/>
      <c r="M904" s="17"/>
      <c r="N904" s="17"/>
      <c r="O904" s="15"/>
      <c r="P904" s="15"/>
      <c r="Q904" s="15"/>
      <c r="R904" s="17"/>
      <c r="S904" s="26"/>
      <c r="T904" s="26"/>
      <c r="U904" s="26"/>
      <c r="V904" s="26"/>
      <c r="W904" s="26"/>
      <c r="X904" s="26"/>
      <c r="Y904" s="15"/>
      <c r="Z904" s="49"/>
      <c r="AA904" s="15"/>
      <c r="AB904" s="15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49"/>
      <c r="AP904" s="15"/>
      <c r="AQ904" s="15"/>
      <c r="AR904" s="209"/>
      <c r="AS904" s="210"/>
      <c r="AT904" s="210"/>
      <c r="AU904" s="210"/>
      <c r="AV904" s="210"/>
      <c r="AW904" s="210"/>
      <c r="AX904" s="210"/>
      <c r="AY904" s="49"/>
      <c r="AZ904" s="15"/>
      <c r="BA904" s="15"/>
      <c r="BB904" s="15"/>
      <c r="BC904" s="15"/>
      <c r="BD904" s="42"/>
      <c r="BE904" s="17"/>
      <c r="BF904" s="17"/>
      <c r="BG904" s="15"/>
      <c r="BH904" s="15"/>
    </row>
    <row r="905" ht="12.75" customHeight="1">
      <c r="A905" s="15"/>
      <c r="B905" s="13"/>
      <c r="C905" s="15"/>
      <c r="D905" s="15"/>
      <c r="E905" s="17"/>
      <c r="F905" s="17"/>
      <c r="G905" s="15"/>
      <c r="H905" s="15"/>
      <c r="I905" s="15"/>
      <c r="J905" s="49"/>
      <c r="K905" s="15"/>
      <c r="L905" s="21"/>
      <c r="M905" s="17"/>
      <c r="N905" s="17"/>
      <c r="O905" s="15"/>
      <c r="P905" s="15"/>
      <c r="Q905" s="15"/>
      <c r="R905" s="17"/>
      <c r="S905" s="26"/>
      <c r="T905" s="26"/>
      <c r="U905" s="26"/>
      <c r="V905" s="26"/>
      <c r="W905" s="26"/>
      <c r="X905" s="26"/>
      <c r="Y905" s="15"/>
      <c r="Z905" s="49"/>
      <c r="AA905" s="15"/>
      <c r="AB905" s="15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49"/>
      <c r="AP905" s="15"/>
      <c r="AQ905" s="15"/>
      <c r="AR905" s="209"/>
      <c r="AS905" s="210"/>
      <c r="AT905" s="210"/>
      <c r="AU905" s="210"/>
      <c r="AV905" s="210"/>
      <c r="AW905" s="210"/>
      <c r="AX905" s="210"/>
      <c r="AY905" s="49"/>
      <c r="AZ905" s="15"/>
      <c r="BA905" s="15"/>
      <c r="BB905" s="15"/>
      <c r="BC905" s="15"/>
      <c r="BD905" s="42"/>
      <c r="BE905" s="17"/>
      <c r="BF905" s="17"/>
      <c r="BG905" s="15"/>
      <c r="BH905" s="15"/>
    </row>
    <row r="906" ht="12.75" customHeight="1">
      <c r="A906" s="15"/>
      <c r="B906" s="13"/>
      <c r="C906" s="15"/>
      <c r="D906" s="15"/>
      <c r="E906" s="17"/>
      <c r="F906" s="17"/>
      <c r="G906" s="15"/>
      <c r="H906" s="15"/>
      <c r="I906" s="15"/>
      <c r="J906" s="49"/>
      <c r="K906" s="15"/>
      <c r="L906" s="21"/>
      <c r="M906" s="17"/>
      <c r="N906" s="17"/>
      <c r="O906" s="15"/>
      <c r="P906" s="15"/>
      <c r="Q906" s="15"/>
      <c r="R906" s="17"/>
      <c r="S906" s="26"/>
      <c r="T906" s="26"/>
      <c r="U906" s="26"/>
      <c r="V906" s="26"/>
      <c r="W906" s="26"/>
      <c r="X906" s="26"/>
      <c r="Y906" s="15"/>
      <c r="Z906" s="49"/>
      <c r="AA906" s="15"/>
      <c r="AB906" s="15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49"/>
      <c r="AP906" s="15"/>
      <c r="AQ906" s="15"/>
      <c r="AR906" s="209"/>
      <c r="AS906" s="210"/>
      <c r="AT906" s="210"/>
      <c r="AU906" s="210"/>
      <c r="AV906" s="210"/>
      <c r="AW906" s="210"/>
      <c r="AX906" s="210"/>
      <c r="AY906" s="49"/>
      <c r="AZ906" s="15"/>
      <c r="BA906" s="15"/>
      <c r="BB906" s="15"/>
      <c r="BC906" s="15"/>
      <c r="BD906" s="42"/>
      <c r="BE906" s="17"/>
      <c r="BF906" s="17"/>
      <c r="BG906" s="15"/>
      <c r="BH906" s="15"/>
    </row>
    <row r="907" ht="12.75" customHeight="1">
      <c r="A907" s="15"/>
      <c r="B907" s="13"/>
      <c r="C907" s="15"/>
      <c r="D907" s="15"/>
      <c r="E907" s="17"/>
      <c r="F907" s="17"/>
      <c r="G907" s="15"/>
      <c r="H907" s="15"/>
      <c r="I907" s="15"/>
      <c r="J907" s="49"/>
      <c r="K907" s="15"/>
      <c r="L907" s="21"/>
      <c r="M907" s="17"/>
      <c r="N907" s="17"/>
      <c r="O907" s="15"/>
      <c r="P907" s="15"/>
      <c r="Q907" s="15"/>
      <c r="R907" s="17"/>
      <c r="S907" s="26"/>
      <c r="T907" s="26"/>
      <c r="U907" s="26"/>
      <c r="V907" s="26"/>
      <c r="W907" s="26"/>
      <c r="X907" s="26"/>
      <c r="Y907" s="15"/>
      <c r="Z907" s="49"/>
      <c r="AA907" s="15"/>
      <c r="AB907" s="15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49"/>
      <c r="AP907" s="15"/>
      <c r="AQ907" s="15"/>
      <c r="AR907" s="209"/>
      <c r="AS907" s="210"/>
      <c r="AT907" s="210"/>
      <c r="AU907" s="210"/>
      <c r="AV907" s="210"/>
      <c r="AW907" s="210"/>
      <c r="AX907" s="210"/>
      <c r="AY907" s="49"/>
      <c r="AZ907" s="15"/>
      <c r="BA907" s="15"/>
      <c r="BB907" s="15"/>
      <c r="BC907" s="15"/>
      <c r="BD907" s="42"/>
      <c r="BE907" s="17"/>
      <c r="BF907" s="17"/>
      <c r="BG907" s="15"/>
      <c r="BH907" s="15"/>
    </row>
    <row r="908" ht="12.75" customHeight="1">
      <c r="A908" s="15"/>
      <c r="B908" s="13"/>
      <c r="C908" s="15"/>
      <c r="D908" s="15"/>
      <c r="E908" s="17"/>
      <c r="F908" s="17"/>
      <c r="G908" s="15"/>
      <c r="H908" s="15"/>
      <c r="I908" s="15"/>
      <c r="J908" s="49"/>
      <c r="K908" s="15"/>
      <c r="L908" s="21"/>
      <c r="M908" s="17"/>
      <c r="N908" s="17"/>
      <c r="O908" s="15"/>
      <c r="P908" s="15"/>
      <c r="Q908" s="15"/>
      <c r="R908" s="17"/>
      <c r="S908" s="26"/>
      <c r="T908" s="26"/>
      <c r="U908" s="26"/>
      <c r="V908" s="26"/>
      <c r="W908" s="26"/>
      <c r="X908" s="26"/>
      <c r="Y908" s="15"/>
      <c r="Z908" s="49"/>
      <c r="AA908" s="15"/>
      <c r="AB908" s="15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49"/>
      <c r="AP908" s="15"/>
      <c r="AQ908" s="15"/>
      <c r="AR908" s="209"/>
      <c r="AS908" s="210"/>
      <c r="AT908" s="210"/>
      <c r="AU908" s="210"/>
      <c r="AV908" s="210"/>
      <c r="AW908" s="210"/>
      <c r="AX908" s="210"/>
      <c r="AY908" s="49"/>
      <c r="AZ908" s="15"/>
      <c r="BA908" s="15"/>
      <c r="BB908" s="15"/>
      <c r="BC908" s="15"/>
      <c r="BD908" s="42"/>
      <c r="BE908" s="17"/>
      <c r="BF908" s="17"/>
      <c r="BG908" s="15"/>
      <c r="BH908" s="15"/>
    </row>
    <row r="909" ht="12.75" customHeight="1">
      <c r="A909" s="15"/>
      <c r="B909" s="13"/>
      <c r="C909" s="15"/>
      <c r="D909" s="15"/>
      <c r="E909" s="17"/>
      <c r="F909" s="17"/>
      <c r="G909" s="15"/>
      <c r="H909" s="15"/>
      <c r="I909" s="15"/>
      <c r="J909" s="49"/>
      <c r="K909" s="15"/>
      <c r="L909" s="21"/>
      <c r="M909" s="17"/>
      <c r="N909" s="17"/>
      <c r="O909" s="15"/>
      <c r="P909" s="15"/>
      <c r="Q909" s="15"/>
      <c r="R909" s="17"/>
      <c r="S909" s="26"/>
      <c r="T909" s="26"/>
      <c r="U909" s="26"/>
      <c r="V909" s="26"/>
      <c r="W909" s="26"/>
      <c r="X909" s="26"/>
      <c r="Y909" s="15"/>
      <c r="Z909" s="49"/>
      <c r="AA909" s="15"/>
      <c r="AB909" s="15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49"/>
      <c r="AP909" s="15"/>
      <c r="AQ909" s="15"/>
      <c r="AR909" s="209"/>
      <c r="AS909" s="210"/>
      <c r="AT909" s="210"/>
      <c r="AU909" s="210"/>
      <c r="AV909" s="210"/>
      <c r="AW909" s="210"/>
      <c r="AX909" s="210"/>
      <c r="AY909" s="49"/>
      <c r="AZ909" s="15"/>
      <c r="BA909" s="15"/>
      <c r="BB909" s="15"/>
      <c r="BC909" s="15"/>
      <c r="BD909" s="42"/>
      <c r="BE909" s="17"/>
      <c r="BF909" s="17"/>
      <c r="BG909" s="15"/>
      <c r="BH909" s="15"/>
    </row>
    <row r="910" ht="12.75" customHeight="1">
      <c r="A910" s="15"/>
      <c r="B910" s="13"/>
      <c r="C910" s="15"/>
      <c r="D910" s="15"/>
      <c r="E910" s="17"/>
      <c r="F910" s="17"/>
      <c r="G910" s="15"/>
      <c r="H910" s="15"/>
      <c r="I910" s="15"/>
      <c r="J910" s="49"/>
      <c r="K910" s="15"/>
      <c r="L910" s="21"/>
      <c r="M910" s="17"/>
      <c r="N910" s="17"/>
      <c r="O910" s="15"/>
      <c r="P910" s="15"/>
      <c r="Q910" s="15"/>
      <c r="R910" s="17"/>
      <c r="S910" s="26"/>
      <c r="T910" s="26"/>
      <c r="U910" s="26"/>
      <c r="V910" s="26"/>
      <c r="W910" s="26"/>
      <c r="X910" s="26"/>
      <c r="Y910" s="15"/>
      <c r="Z910" s="49"/>
      <c r="AA910" s="15"/>
      <c r="AB910" s="15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49"/>
      <c r="AP910" s="15"/>
      <c r="AQ910" s="15"/>
      <c r="AR910" s="209"/>
      <c r="AS910" s="210"/>
      <c r="AT910" s="210"/>
      <c r="AU910" s="210"/>
      <c r="AV910" s="210"/>
      <c r="AW910" s="210"/>
      <c r="AX910" s="210"/>
      <c r="AY910" s="49"/>
      <c r="AZ910" s="15"/>
      <c r="BA910" s="15"/>
      <c r="BB910" s="15"/>
      <c r="BC910" s="15"/>
      <c r="BD910" s="42"/>
      <c r="BE910" s="17"/>
      <c r="BF910" s="17"/>
      <c r="BG910" s="15"/>
      <c r="BH910" s="15"/>
    </row>
    <row r="911" ht="12.75" customHeight="1">
      <c r="A911" s="15"/>
      <c r="B911" s="13"/>
      <c r="C911" s="15"/>
      <c r="D911" s="15"/>
      <c r="E911" s="17"/>
      <c r="F911" s="17"/>
      <c r="G911" s="15"/>
      <c r="H911" s="15"/>
      <c r="I911" s="15"/>
      <c r="J911" s="49"/>
      <c r="K911" s="15"/>
      <c r="L911" s="21"/>
      <c r="M911" s="17"/>
      <c r="N911" s="17"/>
      <c r="O911" s="15"/>
      <c r="P911" s="15"/>
      <c r="Q911" s="15"/>
      <c r="R911" s="17"/>
      <c r="S911" s="26"/>
      <c r="T911" s="26"/>
      <c r="U911" s="26"/>
      <c r="V911" s="26"/>
      <c r="W911" s="26"/>
      <c r="X911" s="26"/>
      <c r="Y911" s="15"/>
      <c r="Z911" s="49"/>
      <c r="AA911" s="15"/>
      <c r="AB911" s="15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49"/>
      <c r="AP911" s="15"/>
      <c r="AQ911" s="15"/>
      <c r="AR911" s="209"/>
      <c r="AS911" s="210"/>
      <c r="AT911" s="210"/>
      <c r="AU911" s="210"/>
      <c r="AV911" s="210"/>
      <c r="AW911" s="210"/>
      <c r="AX911" s="210"/>
      <c r="AY911" s="49"/>
      <c r="AZ911" s="15"/>
      <c r="BA911" s="15"/>
      <c r="BB911" s="15"/>
      <c r="BC911" s="15"/>
      <c r="BD911" s="42"/>
      <c r="BE911" s="17"/>
      <c r="BF911" s="17"/>
      <c r="BG911" s="15"/>
      <c r="BH911" s="15"/>
    </row>
    <row r="912" ht="12.75" customHeight="1">
      <c r="A912" s="15"/>
      <c r="B912" s="13"/>
      <c r="C912" s="15"/>
      <c r="D912" s="15"/>
      <c r="E912" s="17"/>
      <c r="F912" s="17"/>
      <c r="G912" s="15"/>
      <c r="H912" s="15"/>
      <c r="I912" s="15"/>
      <c r="J912" s="49"/>
      <c r="K912" s="15"/>
      <c r="L912" s="21"/>
      <c r="M912" s="17"/>
      <c r="N912" s="17"/>
      <c r="O912" s="15"/>
      <c r="P912" s="15"/>
      <c r="Q912" s="15"/>
      <c r="R912" s="17"/>
      <c r="S912" s="26"/>
      <c r="T912" s="26"/>
      <c r="U912" s="26"/>
      <c r="V912" s="26"/>
      <c r="W912" s="26"/>
      <c r="X912" s="26"/>
      <c r="Y912" s="15"/>
      <c r="Z912" s="49"/>
      <c r="AA912" s="15"/>
      <c r="AB912" s="15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49"/>
      <c r="AP912" s="15"/>
      <c r="AQ912" s="15"/>
      <c r="AR912" s="209"/>
      <c r="AS912" s="210"/>
      <c r="AT912" s="210"/>
      <c r="AU912" s="210"/>
      <c r="AV912" s="210"/>
      <c r="AW912" s="210"/>
      <c r="AX912" s="210"/>
      <c r="AY912" s="49"/>
      <c r="AZ912" s="15"/>
      <c r="BA912" s="15"/>
      <c r="BB912" s="15"/>
      <c r="BC912" s="15"/>
      <c r="BD912" s="42"/>
      <c r="BE912" s="17"/>
      <c r="BF912" s="17"/>
      <c r="BG912" s="15"/>
      <c r="BH912" s="15"/>
    </row>
    <row r="913" ht="12.75" customHeight="1">
      <c r="A913" s="15"/>
      <c r="B913" s="13"/>
      <c r="C913" s="15"/>
      <c r="D913" s="15"/>
      <c r="E913" s="17"/>
      <c r="F913" s="17"/>
      <c r="G913" s="15"/>
      <c r="H913" s="15"/>
      <c r="I913" s="15"/>
      <c r="J913" s="49"/>
      <c r="K913" s="15"/>
      <c r="L913" s="21"/>
      <c r="M913" s="17"/>
      <c r="N913" s="17"/>
      <c r="O913" s="15"/>
      <c r="P913" s="15"/>
      <c r="Q913" s="15"/>
      <c r="R913" s="17"/>
      <c r="S913" s="26"/>
      <c r="T913" s="26"/>
      <c r="U913" s="26"/>
      <c r="V913" s="26"/>
      <c r="W913" s="26"/>
      <c r="X913" s="26"/>
      <c r="Y913" s="15"/>
      <c r="Z913" s="49"/>
      <c r="AA913" s="15"/>
      <c r="AB913" s="15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49"/>
      <c r="AP913" s="15"/>
      <c r="AQ913" s="15"/>
      <c r="AR913" s="209"/>
      <c r="AS913" s="210"/>
      <c r="AT913" s="210"/>
      <c r="AU913" s="210"/>
      <c r="AV913" s="210"/>
      <c r="AW913" s="210"/>
      <c r="AX913" s="210"/>
      <c r="AY913" s="49"/>
      <c r="AZ913" s="15"/>
      <c r="BA913" s="15"/>
      <c r="BB913" s="15"/>
      <c r="BC913" s="15"/>
      <c r="BD913" s="42"/>
      <c r="BE913" s="17"/>
      <c r="BF913" s="17"/>
      <c r="BG913" s="15"/>
      <c r="BH913" s="15"/>
    </row>
    <row r="914" ht="12.75" customHeight="1">
      <c r="A914" s="15"/>
      <c r="B914" s="13"/>
      <c r="C914" s="15"/>
      <c r="D914" s="15"/>
      <c r="E914" s="17"/>
      <c r="F914" s="17"/>
      <c r="G914" s="15"/>
      <c r="H914" s="15"/>
      <c r="I914" s="15"/>
      <c r="J914" s="49"/>
      <c r="K914" s="15"/>
      <c r="L914" s="21"/>
      <c r="M914" s="17"/>
      <c r="N914" s="17"/>
      <c r="O914" s="15"/>
      <c r="P914" s="15"/>
      <c r="Q914" s="15"/>
      <c r="R914" s="17"/>
      <c r="S914" s="26"/>
      <c r="T914" s="26"/>
      <c r="U914" s="26"/>
      <c r="V914" s="26"/>
      <c r="W914" s="26"/>
      <c r="X914" s="26"/>
      <c r="Y914" s="15"/>
      <c r="Z914" s="49"/>
      <c r="AA914" s="15"/>
      <c r="AB914" s="15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49"/>
      <c r="AP914" s="15"/>
      <c r="AQ914" s="15"/>
      <c r="AR914" s="209"/>
      <c r="AS914" s="210"/>
      <c r="AT914" s="210"/>
      <c r="AU914" s="210"/>
      <c r="AV914" s="210"/>
      <c r="AW914" s="210"/>
      <c r="AX914" s="210"/>
      <c r="AY914" s="49"/>
      <c r="AZ914" s="15"/>
      <c r="BA914" s="15"/>
      <c r="BB914" s="15"/>
      <c r="BC914" s="15"/>
      <c r="BD914" s="42"/>
      <c r="BE914" s="17"/>
      <c r="BF914" s="17"/>
      <c r="BG914" s="15"/>
      <c r="BH914" s="15"/>
    </row>
    <row r="915" ht="12.75" customHeight="1">
      <c r="A915" s="15"/>
      <c r="B915" s="13"/>
      <c r="C915" s="15"/>
      <c r="D915" s="15"/>
      <c r="E915" s="17"/>
      <c r="F915" s="17"/>
      <c r="G915" s="15"/>
      <c r="H915" s="15"/>
      <c r="I915" s="15"/>
      <c r="J915" s="49"/>
      <c r="K915" s="15"/>
      <c r="L915" s="21"/>
      <c r="M915" s="17"/>
      <c r="N915" s="17"/>
      <c r="O915" s="15"/>
      <c r="P915" s="15"/>
      <c r="Q915" s="15"/>
      <c r="R915" s="17"/>
      <c r="S915" s="26"/>
      <c r="T915" s="26"/>
      <c r="U915" s="26"/>
      <c r="V915" s="26"/>
      <c r="W915" s="26"/>
      <c r="X915" s="26"/>
      <c r="Y915" s="15"/>
      <c r="Z915" s="49"/>
      <c r="AA915" s="15"/>
      <c r="AB915" s="15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49"/>
      <c r="AP915" s="15"/>
      <c r="AQ915" s="15"/>
      <c r="AR915" s="209"/>
      <c r="AS915" s="210"/>
      <c r="AT915" s="210"/>
      <c r="AU915" s="210"/>
      <c r="AV915" s="210"/>
      <c r="AW915" s="210"/>
      <c r="AX915" s="210"/>
      <c r="AY915" s="49"/>
      <c r="AZ915" s="15"/>
      <c r="BA915" s="15"/>
      <c r="BB915" s="15"/>
      <c r="BC915" s="15"/>
      <c r="BD915" s="42"/>
      <c r="BE915" s="17"/>
      <c r="BF915" s="17"/>
      <c r="BG915" s="15"/>
      <c r="BH915" s="15"/>
    </row>
    <row r="916" ht="12.75" customHeight="1">
      <c r="A916" s="15"/>
      <c r="B916" s="13"/>
      <c r="C916" s="15"/>
      <c r="D916" s="15"/>
      <c r="E916" s="17"/>
      <c r="F916" s="17"/>
      <c r="G916" s="15"/>
      <c r="H916" s="15"/>
      <c r="I916" s="15"/>
      <c r="J916" s="49"/>
      <c r="K916" s="15"/>
      <c r="L916" s="21"/>
      <c r="M916" s="17"/>
      <c r="N916" s="17"/>
      <c r="O916" s="15"/>
      <c r="P916" s="15"/>
      <c r="Q916" s="15"/>
      <c r="R916" s="17"/>
      <c r="S916" s="26"/>
      <c r="T916" s="26"/>
      <c r="U916" s="26"/>
      <c r="V916" s="26"/>
      <c r="W916" s="26"/>
      <c r="X916" s="26"/>
      <c r="Y916" s="15"/>
      <c r="Z916" s="49"/>
      <c r="AA916" s="15"/>
      <c r="AB916" s="15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49"/>
      <c r="AP916" s="15"/>
      <c r="AQ916" s="15"/>
      <c r="AR916" s="209"/>
      <c r="AS916" s="210"/>
      <c r="AT916" s="210"/>
      <c r="AU916" s="210"/>
      <c r="AV916" s="210"/>
      <c r="AW916" s="210"/>
      <c r="AX916" s="210"/>
      <c r="AY916" s="49"/>
      <c r="AZ916" s="15"/>
      <c r="BA916" s="15"/>
      <c r="BB916" s="15"/>
      <c r="BC916" s="15"/>
      <c r="BD916" s="42"/>
      <c r="BE916" s="17"/>
      <c r="BF916" s="17"/>
      <c r="BG916" s="15"/>
      <c r="BH916" s="15"/>
    </row>
    <row r="917" ht="12.75" customHeight="1">
      <c r="A917" s="15"/>
      <c r="B917" s="13"/>
      <c r="C917" s="15"/>
      <c r="D917" s="15"/>
      <c r="E917" s="17"/>
      <c r="F917" s="17"/>
      <c r="G917" s="15"/>
      <c r="H917" s="15"/>
      <c r="I917" s="15"/>
      <c r="J917" s="49"/>
      <c r="K917" s="15"/>
      <c r="L917" s="21"/>
      <c r="M917" s="17"/>
      <c r="N917" s="17"/>
      <c r="O917" s="15"/>
      <c r="P917" s="15"/>
      <c r="Q917" s="15"/>
      <c r="R917" s="17"/>
      <c r="S917" s="26"/>
      <c r="T917" s="26"/>
      <c r="U917" s="26"/>
      <c r="V917" s="26"/>
      <c r="W917" s="26"/>
      <c r="X917" s="26"/>
      <c r="Y917" s="15"/>
      <c r="Z917" s="49"/>
      <c r="AA917" s="15"/>
      <c r="AB917" s="15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49"/>
      <c r="AP917" s="15"/>
      <c r="AQ917" s="15"/>
      <c r="AR917" s="209"/>
      <c r="AS917" s="210"/>
      <c r="AT917" s="210"/>
      <c r="AU917" s="210"/>
      <c r="AV917" s="210"/>
      <c r="AW917" s="210"/>
      <c r="AX917" s="210"/>
      <c r="AY917" s="49"/>
      <c r="AZ917" s="15"/>
      <c r="BA917" s="15"/>
      <c r="BB917" s="15"/>
      <c r="BC917" s="15"/>
      <c r="BD917" s="42"/>
      <c r="BE917" s="17"/>
      <c r="BF917" s="17"/>
      <c r="BG917" s="15"/>
      <c r="BH917" s="15"/>
    </row>
    <row r="918" ht="12.75" customHeight="1">
      <c r="A918" s="15"/>
      <c r="B918" s="13"/>
      <c r="C918" s="15"/>
      <c r="D918" s="15"/>
      <c r="E918" s="17"/>
      <c r="F918" s="17"/>
      <c r="G918" s="15"/>
      <c r="H918" s="15"/>
      <c r="I918" s="15"/>
      <c r="J918" s="49"/>
      <c r="K918" s="15"/>
      <c r="L918" s="21"/>
      <c r="M918" s="17"/>
      <c r="N918" s="17"/>
      <c r="O918" s="15"/>
      <c r="P918" s="15"/>
      <c r="Q918" s="15"/>
      <c r="R918" s="17"/>
      <c r="S918" s="26"/>
      <c r="T918" s="26"/>
      <c r="U918" s="26"/>
      <c r="V918" s="26"/>
      <c r="W918" s="26"/>
      <c r="X918" s="26"/>
      <c r="Y918" s="15"/>
      <c r="Z918" s="49"/>
      <c r="AA918" s="15"/>
      <c r="AB918" s="15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49"/>
      <c r="AP918" s="15"/>
      <c r="AQ918" s="15"/>
      <c r="AR918" s="209"/>
      <c r="AS918" s="210"/>
      <c r="AT918" s="210"/>
      <c r="AU918" s="210"/>
      <c r="AV918" s="210"/>
      <c r="AW918" s="210"/>
      <c r="AX918" s="210"/>
      <c r="AY918" s="49"/>
      <c r="AZ918" s="15"/>
      <c r="BA918" s="15"/>
      <c r="BB918" s="15"/>
      <c r="BC918" s="15"/>
      <c r="BD918" s="42"/>
      <c r="BE918" s="17"/>
      <c r="BF918" s="17"/>
      <c r="BG918" s="15"/>
      <c r="BH918" s="15"/>
    </row>
    <row r="919" ht="12.75" customHeight="1">
      <c r="A919" s="15"/>
      <c r="B919" s="13"/>
      <c r="C919" s="15"/>
      <c r="D919" s="15"/>
      <c r="E919" s="17"/>
      <c r="F919" s="17"/>
      <c r="G919" s="15"/>
      <c r="H919" s="15"/>
      <c r="I919" s="15"/>
      <c r="J919" s="49"/>
      <c r="K919" s="15"/>
      <c r="L919" s="21"/>
      <c r="M919" s="17"/>
      <c r="N919" s="17"/>
      <c r="O919" s="15"/>
      <c r="P919" s="15"/>
      <c r="Q919" s="15"/>
      <c r="R919" s="17"/>
      <c r="S919" s="26"/>
      <c r="T919" s="26"/>
      <c r="U919" s="26"/>
      <c r="V919" s="26"/>
      <c r="W919" s="26"/>
      <c r="X919" s="26"/>
      <c r="Y919" s="15"/>
      <c r="Z919" s="49"/>
      <c r="AA919" s="15"/>
      <c r="AB919" s="15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49"/>
      <c r="AP919" s="15"/>
      <c r="AQ919" s="15"/>
      <c r="AR919" s="209"/>
      <c r="AS919" s="210"/>
      <c r="AT919" s="210"/>
      <c r="AU919" s="210"/>
      <c r="AV919" s="210"/>
      <c r="AW919" s="210"/>
      <c r="AX919" s="210"/>
      <c r="AY919" s="49"/>
      <c r="AZ919" s="15"/>
      <c r="BA919" s="15"/>
      <c r="BB919" s="15"/>
      <c r="BC919" s="15"/>
      <c r="BD919" s="42"/>
      <c r="BE919" s="17"/>
      <c r="BF919" s="17"/>
      <c r="BG919" s="15"/>
      <c r="BH919" s="15"/>
    </row>
    <row r="920" ht="12.75" customHeight="1">
      <c r="A920" s="15"/>
      <c r="B920" s="13"/>
      <c r="C920" s="15"/>
      <c r="D920" s="15"/>
      <c r="E920" s="17"/>
      <c r="F920" s="17"/>
      <c r="G920" s="15"/>
      <c r="H920" s="15"/>
      <c r="I920" s="15"/>
      <c r="J920" s="49"/>
      <c r="K920" s="15"/>
      <c r="L920" s="21"/>
      <c r="M920" s="17"/>
      <c r="N920" s="17"/>
      <c r="O920" s="15"/>
      <c r="P920" s="15"/>
      <c r="Q920" s="15"/>
      <c r="R920" s="17"/>
      <c r="S920" s="26"/>
      <c r="T920" s="26"/>
      <c r="U920" s="26"/>
      <c r="V920" s="26"/>
      <c r="W920" s="26"/>
      <c r="X920" s="26"/>
      <c r="Y920" s="15"/>
      <c r="Z920" s="49"/>
      <c r="AA920" s="15"/>
      <c r="AB920" s="15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49"/>
      <c r="AP920" s="15"/>
      <c r="AQ920" s="15"/>
      <c r="AR920" s="209"/>
      <c r="AS920" s="210"/>
      <c r="AT920" s="210"/>
      <c r="AU920" s="210"/>
      <c r="AV920" s="210"/>
      <c r="AW920" s="210"/>
      <c r="AX920" s="210"/>
      <c r="AY920" s="49"/>
      <c r="AZ920" s="15"/>
      <c r="BA920" s="15"/>
      <c r="BB920" s="15"/>
      <c r="BC920" s="15"/>
      <c r="BD920" s="42"/>
      <c r="BE920" s="17"/>
      <c r="BF920" s="17"/>
      <c r="BG920" s="15"/>
      <c r="BH920" s="15"/>
    </row>
    <row r="921" ht="12.75" customHeight="1">
      <c r="A921" s="15"/>
      <c r="B921" s="13"/>
      <c r="C921" s="15"/>
      <c r="D921" s="15"/>
      <c r="E921" s="17"/>
      <c r="F921" s="17"/>
      <c r="G921" s="15"/>
      <c r="H921" s="15"/>
      <c r="I921" s="15"/>
      <c r="J921" s="49"/>
      <c r="K921" s="15"/>
      <c r="L921" s="21"/>
      <c r="M921" s="17"/>
      <c r="N921" s="17"/>
      <c r="O921" s="15"/>
      <c r="P921" s="15"/>
      <c r="Q921" s="15"/>
      <c r="R921" s="17"/>
      <c r="S921" s="26"/>
      <c r="T921" s="26"/>
      <c r="U921" s="26"/>
      <c r="V921" s="26"/>
      <c r="W921" s="26"/>
      <c r="X921" s="26"/>
      <c r="Y921" s="15"/>
      <c r="Z921" s="49"/>
      <c r="AA921" s="15"/>
      <c r="AB921" s="15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49"/>
      <c r="AP921" s="15"/>
      <c r="AQ921" s="15"/>
      <c r="AR921" s="209"/>
      <c r="AS921" s="210"/>
      <c r="AT921" s="210"/>
      <c r="AU921" s="210"/>
      <c r="AV921" s="210"/>
      <c r="AW921" s="210"/>
      <c r="AX921" s="210"/>
      <c r="AY921" s="49"/>
      <c r="AZ921" s="15"/>
      <c r="BA921" s="15"/>
      <c r="BB921" s="15"/>
      <c r="BC921" s="15"/>
      <c r="BD921" s="42"/>
      <c r="BE921" s="17"/>
      <c r="BF921" s="17"/>
      <c r="BG921" s="15"/>
      <c r="BH921" s="15"/>
    </row>
    <row r="922" ht="12.75" customHeight="1">
      <c r="A922" s="15"/>
      <c r="B922" s="13"/>
      <c r="C922" s="15"/>
      <c r="D922" s="15"/>
      <c r="E922" s="17"/>
      <c r="F922" s="17"/>
      <c r="G922" s="15"/>
      <c r="H922" s="15"/>
      <c r="I922" s="15"/>
      <c r="J922" s="49"/>
      <c r="K922" s="15"/>
      <c r="L922" s="21"/>
      <c r="M922" s="17"/>
      <c r="N922" s="17"/>
      <c r="O922" s="15"/>
      <c r="P922" s="15"/>
      <c r="Q922" s="15"/>
      <c r="R922" s="17"/>
      <c r="S922" s="26"/>
      <c r="T922" s="26"/>
      <c r="U922" s="26"/>
      <c r="V922" s="26"/>
      <c r="W922" s="26"/>
      <c r="X922" s="26"/>
      <c r="Y922" s="15"/>
      <c r="Z922" s="49"/>
      <c r="AA922" s="15"/>
      <c r="AB922" s="15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49"/>
      <c r="AP922" s="15"/>
      <c r="AQ922" s="15"/>
      <c r="AR922" s="209"/>
      <c r="AS922" s="210"/>
      <c r="AT922" s="210"/>
      <c r="AU922" s="210"/>
      <c r="AV922" s="210"/>
      <c r="AW922" s="210"/>
      <c r="AX922" s="210"/>
      <c r="AY922" s="49"/>
      <c r="AZ922" s="15"/>
      <c r="BA922" s="15"/>
      <c r="BB922" s="15"/>
      <c r="BC922" s="15"/>
      <c r="BD922" s="42"/>
      <c r="BE922" s="17"/>
      <c r="BF922" s="17"/>
      <c r="BG922" s="15"/>
      <c r="BH922" s="15"/>
    </row>
    <row r="923" ht="12.75" customHeight="1">
      <c r="A923" s="15"/>
      <c r="B923" s="13"/>
      <c r="C923" s="15"/>
      <c r="D923" s="15"/>
      <c r="E923" s="17"/>
      <c r="F923" s="17"/>
      <c r="G923" s="15"/>
      <c r="H923" s="15"/>
      <c r="I923" s="15"/>
      <c r="J923" s="49"/>
      <c r="K923" s="15"/>
      <c r="L923" s="21"/>
      <c r="M923" s="17"/>
      <c r="N923" s="17"/>
      <c r="O923" s="15"/>
      <c r="P923" s="15"/>
      <c r="Q923" s="15"/>
      <c r="R923" s="17"/>
      <c r="S923" s="26"/>
      <c r="T923" s="26"/>
      <c r="U923" s="26"/>
      <c r="V923" s="26"/>
      <c r="W923" s="26"/>
      <c r="X923" s="26"/>
      <c r="Y923" s="15"/>
      <c r="Z923" s="49"/>
      <c r="AA923" s="15"/>
      <c r="AB923" s="15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49"/>
      <c r="AP923" s="15"/>
      <c r="AQ923" s="15"/>
      <c r="AR923" s="209"/>
      <c r="AS923" s="210"/>
      <c r="AT923" s="210"/>
      <c r="AU923" s="210"/>
      <c r="AV923" s="210"/>
      <c r="AW923" s="210"/>
      <c r="AX923" s="210"/>
      <c r="AY923" s="49"/>
      <c r="AZ923" s="15"/>
      <c r="BA923" s="15"/>
      <c r="BB923" s="15"/>
      <c r="BC923" s="15"/>
      <c r="BD923" s="42"/>
      <c r="BE923" s="17"/>
      <c r="BF923" s="17"/>
      <c r="BG923" s="15"/>
      <c r="BH923" s="15"/>
    </row>
    <row r="924" ht="12.75" customHeight="1">
      <c r="A924" s="15"/>
      <c r="B924" s="13"/>
      <c r="C924" s="15"/>
      <c r="D924" s="15"/>
      <c r="E924" s="17"/>
      <c r="F924" s="17"/>
      <c r="G924" s="15"/>
      <c r="H924" s="15"/>
      <c r="I924" s="15"/>
      <c r="J924" s="49"/>
      <c r="K924" s="15"/>
      <c r="L924" s="21"/>
      <c r="M924" s="17"/>
      <c r="N924" s="17"/>
      <c r="O924" s="15"/>
      <c r="P924" s="15"/>
      <c r="Q924" s="15"/>
      <c r="R924" s="17"/>
      <c r="S924" s="26"/>
      <c r="T924" s="26"/>
      <c r="U924" s="26"/>
      <c r="V924" s="26"/>
      <c r="W924" s="26"/>
      <c r="X924" s="26"/>
      <c r="Y924" s="15"/>
      <c r="Z924" s="49"/>
      <c r="AA924" s="15"/>
      <c r="AB924" s="15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49"/>
      <c r="AP924" s="15"/>
      <c r="AQ924" s="15"/>
      <c r="AR924" s="209"/>
      <c r="AS924" s="210"/>
      <c r="AT924" s="210"/>
      <c r="AU924" s="210"/>
      <c r="AV924" s="210"/>
      <c r="AW924" s="210"/>
      <c r="AX924" s="210"/>
      <c r="AY924" s="49"/>
      <c r="AZ924" s="15"/>
      <c r="BA924" s="15"/>
      <c r="BB924" s="15"/>
      <c r="BC924" s="15"/>
      <c r="BD924" s="42"/>
      <c r="BE924" s="17"/>
      <c r="BF924" s="17"/>
      <c r="BG924" s="15"/>
      <c r="BH924" s="15"/>
    </row>
    <row r="925" ht="12.75" customHeight="1">
      <c r="A925" s="15"/>
      <c r="B925" s="13"/>
      <c r="C925" s="15"/>
      <c r="D925" s="15"/>
      <c r="E925" s="17"/>
      <c r="F925" s="17"/>
      <c r="G925" s="15"/>
      <c r="H925" s="15"/>
      <c r="I925" s="15"/>
      <c r="J925" s="49"/>
      <c r="K925" s="15"/>
      <c r="L925" s="21"/>
      <c r="M925" s="17"/>
      <c r="N925" s="17"/>
      <c r="O925" s="15"/>
      <c r="P925" s="15"/>
      <c r="Q925" s="15"/>
      <c r="R925" s="17"/>
      <c r="S925" s="26"/>
      <c r="T925" s="26"/>
      <c r="U925" s="26"/>
      <c r="V925" s="26"/>
      <c r="W925" s="26"/>
      <c r="X925" s="26"/>
      <c r="Y925" s="15"/>
      <c r="Z925" s="49"/>
      <c r="AA925" s="15"/>
      <c r="AB925" s="15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49"/>
      <c r="AP925" s="15"/>
      <c r="AQ925" s="15"/>
      <c r="AR925" s="209"/>
      <c r="AS925" s="210"/>
      <c r="AT925" s="210"/>
      <c r="AU925" s="210"/>
      <c r="AV925" s="210"/>
      <c r="AW925" s="210"/>
      <c r="AX925" s="210"/>
      <c r="AY925" s="49"/>
      <c r="AZ925" s="15"/>
      <c r="BA925" s="15"/>
      <c r="BB925" s="15"/>
      <c r="BC925" s="15"/>
      <c r="BD925" s="42"/>
      <c r="BE925" s="17"/>
      <c r="BF925" s="17"/>
      <c r="BG925" s="15"/>
      <c r="BH925" s="15"/>
    </row>
    <row r="926" ht="12.75" customHeight="1">
      <c r="A926" s="15"/>
      <c r="B926" s="13"/>
      <c r="C926" s="15"/>
      <c r="D926" s="15"/>
      <c r="E926" s="17"/>
      <c r="F926" s="17"/>
      <c r="G926" s="15"/>
      <c r="H926" s="15"/>
      <c r="I926" s="15"/>
      <c r="J926" s="49"/>
      <c r="K926" s="15"/>
      <c r="L926" s="21"/>
      <c r="M926" s="17"/>
      <c r="N926" s="17"/>
      <c r="O926" s="15"/>
      <c r="P926" s="15"/>
      <c r="Q926" s="15"/>
      <c r="R926" s="17"/>
      <c r="S926" s="26"/>
      <c r="T926" s="26"/>
      <c r="U926" s="26"/>
      <c r="V926" s="26"/>
      <c r="W926" s="26"/>
      <c r="X926" s="26"/>
      <c r="Y926" s="15"/>
      <c r="Z926" s="49"/>
      <c r="AA926" s="15"/>
      <c r="AB926" s="15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49"/>
      <c r="AP926" s="15"/>
      <c r="AQ926" s="15"/>
      <c r="AR926" s="209"/>
      <c r="AS926" s="210"/>
      <c r="AT926" s="210"/>
      <c r="AU926" s="210"/>
      <c r="AV926" s="210"/>
      <c r="AW926" s="210"/>
      <c r="AX926" s="210"/>
      <c r="AY926" s="49"/>
      <c r="AZ926" s="15"/>
      <c r="BA926" s="15"/>
      <c r="BB926" s="15"/>
      <c r="BC926" s="15"/>
      <c r="BD926" s="42"/>
      <c r="BE926" s="17"/>
      <c r="BF926" s="17"/>
      <c r="BG926" s="15"/>
      <c r="BH926" s="15"/>
    </row>
    <row r="927" ht="12.75" customHeight="1">
      <c r="A927" s="15"/>
      <c r="B927" s="13"/>
      <c r="C927" s="15"/>
      <c r="D927" s="15"/>
      <c r="E927" s="17"/>
      <c r="F927" s="17"/>
      <c r="G927" s="15"/>
      <c r="H927" s="15"/>
      <c r="I927" s="15"/>
      <c r="J927" s="49"/>
      <c r="K927" s="15"/>
      <c r="L927" s="21"/>
      <c r="M927" s="17"/>
      <c r="N927" s="17"/>
      <c r="O927" s="15"/>
      <c r="P927" s="15"/>
      <c r="Q927" s="15"/>
      <c r="R927" s="17"/>
      <c r="S927" s="26"/>
      <c r="T927" s="26"/>
      <c r="U927" s="26"/>
      <c r="V927" s="26"/>
      <c r="W927" s="26"/>
      <c r="X927" s="26"/>
      <c r="Y927" s="15"/>
      <c r="Z927" s="49"/>
      <c r="AA927" s="15"/>
      <c r="AB927" s="15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49"/>
      <c r="AP927" s="15"/>
      <c r="AQ927" s="15"/>
      <c r="AR927" s="209"/>
      <c r="AS927" s="210"/>
      <c r="AT927" s="210"/>
      <c r="AU927" s="210"/>
      <c r="AV927" s="210"/>
      <c r="AW927" s="210"/>
      <c r="AX927" s="210"/>
      <c r="AY927" s="49"/>
      <c r="AZ927" s="15"/>
      <c r="BA927" s="15"/>
      <c r="BB927" s="15"/>
      <c r="BC927" s="15"/>
      <c r="BD927" s="42"/>
      <c r="BE927" s="17"/>
      <c r="BF927" s="17"/>
      <c r="BG927" s="15"/>
      <c r="BH927" s="15"/>
    </row>
    <row r="928" ht="12.75" customHeight="1">
      <c r="A928" s="15"/>
      <c r="B928" s="13"/>
      <c r="C928" s="15"/>
      <c r="D928" s="15"/>
      <c r="E928" s="17"/>
      <c r="F928" s="17"/>
      <c r="G928" s="15"/>
      <c r="H928" s="15"/>
      <c r="I928" s="15"/>
      <c r="J928" s="49"/>
      <c r="K928" s="15"/>
      <c r="L928" s="21"/>
      <c r="M928" s="17"/>
      <c r="N928" s="17"/>
      <c r="O928" s="15"/>
      <c r="P928" s="15"/>
      <c r="Q928" s="15"/>
      <c r="R928" s="17"/>
      <c r="S928" s="26"/>
      <c r="T928" s="26"/>
      <c r="U928" s="26"/>
      <c r="V928" s="26"/>
      <c r="W928" s="26"/>
      <c r="X928" s="26"/>
      <c r="Y928" s="15"/>
      <c r="Z928" s="49"/>
      <c r="AA928" s="15"/>
      <c r="AB928" s="15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49"/>
      <c r="AP928" s="15"/>
      <c r="AQ928" s="15"/>
      <c r="AR928" s="209"/>
      <c r="AS928" s="210"/>
      <c r="AT928" s="210"/>
      <c r="AU928" s="210"/>
      <c r="AV928" s="210"/>
      <c r="AW928" s="210"/>
      <c r="AX928" s="210"/>
      <c r="AY928" s="49"/>
      <c r="AZ928" s="15"/>
      <c r="BA928" s="15"/>
      <c r="BB928" s="15"/>
      <c r="BC928" s="15"/>
      <c r="BD928" s="42"/>
      <c r="BE928" s="17"/>
      <c r="BF928" s="17"/>
      <c r="BG928" s="15"/>
      <c r="BH928" s="15"/>
    </row>
    <row r="929" ht="12.75" customHeight="1">
      <c r="A929" s="15"/>
      <c r="B929" s="13"/>
      <c r="C929" s="15"/>
      <c r="D929" s="15"/>
      <c r="E929" s="17"/>
      <c r="F929" s="17"/>
      <c r="G929" s="15"/>
      <c r="H929" s="15"/>
      <c r="I929" s="15"/>
      <c r="J929" s="49"/>
      <c r="K929" s="15"/>
      <c r="L929" s="21"/>
      <c r="M929" s="17"/>
      <c r="N929" s="17"/>
      <c r="O929" s="15"/>
      <c r="P929" s="15"/>
      <c r="Q929" s="15"/>
      <c r="R929" s="17"/>
      <c r="S929" s="26"/>
      <c r="T929" s="26"/>
      <c r="U929" s="26"/>
      <c r="V929" s="26"/>
      <c r="W929" s="26"/>
      <c r="X929" s="26"/>
      <c r="Y929" s="15"/>
      <c r="Z929" s="49"/>
      <c r="AA929" s="15"/>
      <c r="AB929" s="15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49"/>
      <c r="AP929" s="15"/>
      <c r="AQ929" s="15"/>
      <c r="AR929" s="209"/>
      <c r="AS929" s="210"/>
      <c r="AT929" s="210"/>
      <c r="AU929" s="210"/>
      <c r="AV929" s="210"/>
      <c r="AW929" s="210"/>
      <c r="AX929" s="210"/>
      <c r="AY929" s="49"/>
      <c r="AZ929" s="15"/>
      <c r="BA929" s="15"/>
      <c r="BB929" s="15"/>
      <c r="BC929" s="15"/>
      <c r="BD929" s="42"/>
      <c r="BE929" s="17"/>
      <c r="BF929" s="17"/>
      <c r="BG929" s="15"/>
      <c r="BH929" s="15"/>
    </row>
    <row r="930" ht="12.75" customHeight="1">
      <c r="A930" s="15"/>
      <c r="B930" s="13"/>
      <c r="C930" s="15"/>
      <c r="D930" s="15"/>
      <c r="E930" s="17"/>
      <c r="F930" s="17"/>
      <c r="G930" s="15"/>
      <c r="H930" s="15"/>
      <c r="I930" s="15"/>
      <c r="J930" s="49"/>
      <c r="K930" s="15"/>
      <c r="L930" s="21"/>
      <c r="M930" s="17"/>
      <c r="N930" s="17"/>
      <c r="O930" s="15"/>
      <c r="P930" s="15"/>
      <c r="Q930" s="15"/>
      <c r="R930" s="17"/>
      <c r="S930" s="26"/>
      <c r="T930" s="26"/>
      <c r="U930" s="26"/>
      <c r="V930" s="26"/>
      <c r="W930" s="26"/>
      <c r="X930" s="26"/>
      <c r="Y930" s="15"/>
      <c r="Z930" s="49"/>
      <c r="AA930" s="15"/>
      <c r="AB930" s="15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49"/>
      <c r="AP930" s="15"/>
      <c r="AQ930" s="15"/>
      <c r="AR930" s="209"/>
      <c r="AS930" s="210"/>
      <c r="AT930" s="210"/>
      <c r="AU930" s="210"/>
      <c r="AV930" s="210"/>
      <c r="AW930" s="210"/>
      <c r="AX930" s="210"/>
      <c r="AY930" s="49"/>
      <c r="AZ930" s="15"/>
      <c r="BA930" s="15"/>
      <c r="BB930" s="15"/>
      <c r="BC930" s="15"/>
      <c r="BD930" s="42"/>
      <c r="BE930" s="17"/>
      <c r="BF930" s="17"/>
      <c r="BG930" s="15"/>
      <c r="BH930" s="15"/>
    </row>
    <row r="931" ht="12.75" customHeight="1">
      <c r="A931" s="15"/>
      <c r="B931" s="13"/>
      <c r="C931" s="15"/>
      <c r="D931" s="15"/>
      <c r="E931" s="17"/>
      <c r="F931" s="17"/>
      <c r="G931" s="15"/>
      <c r="H931" s="15"/>
      <c r="I931" s="15"/>
      <c r="J931" s="49"/>
      <c r="K931" s="15"/>
      <c r="L931" s="21"/>
      <c r="M931" s="17"/>
      <c r="N931" s="17"/>
      <c r="O931" s="15"/>
      <c r="P931" s="15"/>
      <c r="Q931" s="15"/>
      <c r="R931" s="17"/>
      <c r="S931" s="26"/>
      <c r="T931" s="26"/>
      <c r="U931" s="26"/>
      <c r="V931" s="26"/>
      <c r="W931" s="26"/>
      <c r="X931" s="26"/>
      <c r="Y931" s="15"/>
      <c r="Z931" s="49"/>
      <c r="AA931" s="15"/>
      <c r="AB931" s="15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49"/>
      <c r="AP931" s="15"/>
      <c r="AQ931" s="15"/>
      <c r="AR931" s="209"/>
      <c r="AS931" s="210"/>
      <c r="AT931" s="210"/>
      <c r="AU931" s="210"/>
      <c r="AV931" s="210"/>
      <c r="AW931" s="210"/>
      <c r="AX931" s="210"/>
      <c r="AY931" s="49"/>
      <c r="AZ931" s="15"/>
      <c r="BA931" s="15"/>
      <c r="BB931" s="15"/>
      <c r="BC931" s="15"/>
      <c r="BD931" s="42"/>
      <c r="BE931" s="17"/>
      <c r="BF931" s="17"/>
      <c r="BG931" s="15"/>
      <c r="BH931" s="15"/>
    </row>
    <row r="932" ht="12.75" customHeight="1">
      <c r="A932" s="15"/>
      <c r="B932" s="13"/>
      <c r="C932" s="15"/>
      <c r="D932" s="15"/>
      <c r="E932" s="17"/>
      <c r="F932" s="17"/>
      <c r="G932" s="15"/>
      <c r="H932" s="15"/>
      <c r="I932" s="15"/>
      <c r="J932" s="49"/>
      <c r="K932" s="15"/>
      <c r="L932" s="21"/>
      <c r="M932" s="17"/>
      <c r="N932" s="17"/>
      <c r="O932" s="15"/>
      <c r="P932" s="15"/>
      <c r="Q932" s="15"/>
      <c r="R932" s="17"/>
      <c r="S932" s="26"/>
      <c r="T932" s="26"/>
      <c r="U932" s="26"/>
      <c r="V932" s="26"/>
      <c r="W932" s="26"/>
      <c r="X932" s="26"/>
      <c r="Y932" s="15"/>
      <c r="Z932" s="49"/>
      <c r="AA932" s="15"/>
      <c r="AB932" s="15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49"/>
      <c r="AP932" s="15"/>
      <c r="AQ932" s="15"/>
      <c r="AR932" s="209"/>
      <c r="AS932" s="210"/>
      <c r="AT932" s="210"/>
      <c r="AU932" s="210"/>
      <c r="AV932" s="210"/>
      <c r="AW932" s="210"/>
      <c r="AX932" s="210"/>
      <c r="AY932" s="49"/>
      <c r="AZ932" s="15"/>
      <c r="BA932" s="15"/>
      <c r="BB932" s="15"/>
      <c r="BC932" s="15"/>
      <c r="BD932" s="42"/>
      <c r="BE932" s="17"/>
      <c r="BF932" s="17"/>
      <c r="BG932" s="15"/>
      <c r="BH932" s="15"/>
    </row>
    <row r="933" ht="12.75" customHeight="1">
      <c r="A933" s="15"/>
      <c r="B933" s="13"/>
      <c r="C933" s="15"/>
      <c r="D933" s="15"/>
      <c r="E933" s="17"/>
      <c r="F933" s="17"/>
      <c r="G933" s="15"/>
      <c r="H933" s="15"/>
      <c r="I933" s="15"/>
      <c r="J933" s="49"/>
      <c r="K933" s="15"/>
      <c r="L933" s="21"/>
      <c r="M933" s="17"/>
      <c r="N933" s="17"/>
      <c r="O933" s="15"/>
      <c r="P933" s="15"/>
      <c r="Q933" s="15"/>
      <c r="R933" s="17"/>
      <c r="S933" s="26"/>
      <c r="T933" s="26"/>
      <c r="U933" s="26"/>
      <c r="V933" s="26"/>
      <c r="W933" s="26"/>
      <c r="X933" s="26"/>
      <c r="Y933" s="15"/>
      <c r="Z933" s="49"/>
      <c r="AA933" s="15"/>
      <c r="AB933" s="15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49"/>
      <c r="AP933" s="15"/>
      <c r="AQ933" s="15"/>
      <c r="AR933" s="209"/>
      <c r="AS933" s="210"/>
      <c r="AT933" s="210"/>
      <c r="AU933" s="210"/>
      <c r="AV933" s="210"/>
      <c r="AW933" s="210"/>
      <c r="AX933" s="210"/>
      <c r="AY933" s="49"/>
      <c r="AZ933" s="15"/>
      <c r="BA933" s="15"/>
      <c r="BB933" s="15"/>
      <c r="BC933" s="15"/>
      <c r="BD933" s="42"/>
      <c r="BE933" s="17"/>
      <c r="BF933" s="17"/>
      <c r="BG933" s="15"/>
      <c r="BH933" s="15"/>
    </row>
    <row r="934" ht="12.75" customHeight="1">
      <c r="A934" s="15"/>
      <c r="B934" s="13"/>
      <c r="C934" s="15"/>
      <c r="D934" s="15"/>
      <c r="E934" s="17"/>
      <c r="F934" s="17"/>
      <c r="G934" s="15"/>
      <c r="H934" s="15"/>
      <c r="I934" s="15"/>
      <c r="J934" s="49"/>
      <c r="K934" s="15"/>
      <c r="L934" s="21"/>
      <c r="M934" s="17"/>
      <c r="N934" s="17"/>
      <c r="O934" s="15"/>
      <c r="P934" s="15"/>
      <c r="Q934" s="15"/>
      <c r="R934" s="17"/>
      <c r="S934" s="26"/>
      <c r="T934" s="26"/>
      <c r="U934" s="26"/>
      <c r="V934" s="26"/>
      <c r="W934" s="26"/>
      <c r="X934" s="26"/>
      <c r="Y934" s="15"/>
      <c r="Z934" s="49"/>
      <c r="AA934" s="15"/>
      <c r="AB934" s="15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49"/>
      <c r="AP934" s="15"/>
      <c r="AQ934" s="15"/>
      <c r="AR934" s="209"/>
      <c r="AS934" s="210"/>
      <c r="AT934" s="210"/>
      <c r="AU934" s="210"/>
      <c r="AV934" s="210"/>
      <c r="AW934" s="210"/>
      <c r="AX934" s="210"/>
      <c r="AY934" s="49"/>
      <c r="AZ934" s="15"/>
      <c r="BA934" s="15"/>
      <c r="BB934" s="15"/>
      <c r="BC934" s="15"/>
      <c r="BD934" s="42"/>
      <c r="BE934" s="17"/>
      <c r="BF934" s="17"/>
      <c r="BG934" s="15"/>
      <c r="BH934" s="15"/>
    </row>
    <row r="935" ht="12.75" customHeight="1">
      <c r="A935" s="15"/>
      <c r="B935" s="13"/>
      <c r="C935" s="15"/>
      <c r="D935" s="15"/>
      <c r="E935" s="17"/>
      <c r="F935" s="17"/>
      <c r="G935" s="15"/>
      <c r="H935" s="15"/>
      <c r="I935" s="15"/>
      <c r="J935" s="49"/>
      <c r="K935" s="15"/>
      <c r="L935" s="21"/>
      <c r="M935" s="17"/>
      <c r="N935" s="17"/>
      <c r="O935" s="15"/>
      <c r="P935" s="15"/>
      <c r="Q935" s="15"/>
      <c r="R935" s="17"/>
      <c r="S935" s="26"/>
      <c r="T935" s="26"/>
      <c r="U935" s="26"/>
      <c r="V935" s="26"/>
      <c r="W935" s="26"/>
      <c r="X935" s="26"/>
      <c r="Y935" s="15"/>
      <c r="Z935" s="49"/>
      <c r="AA935" s="15"/>
      <c r="AB935" s="15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49"/>
      <c r="AP935" s="15"/>
      <c r="AQ935" s="15"/>
      <c r="AR935" s="209"/>
      <c r="AS935" s="210"/>
      <c r="AT935" s="210"/>
      <c r="AU935" s="210"/>
      <c r="AV935" s="210"/>
      <c r="AW935" s="210"/>
      <c r="AX935" s="210"/>
      <c r="AY935" s="49"/>
      <c r="AZ935" s="15"/>
      <c r="BA935" s="15"/>
      <c r="BB935" s="15"/>
      <c r="BC935" s="15"/>
      <c r="BD935" s="42"/>
      <c r="BE935" s="17"/>
      <c r="BF935" s="17"/>
      <c r="BG935" s="15"/>
      <c r="BH935" s="15"/>
    </row>
    <row r="936" ht="12.75" customHeight="1">
      <c r="A936" s="15"/>
      <c r="B936" s="13"/>
      <c r="C936" s="15"/>
      <c r="D936" s="15"/>
      <c r="E936" s="17"/>
      <c r="F936" s="17"/>
      <c r="G936" s="15"/>
      <c r="H936" s="15"/>
      <c r="I936" s="15"/>
      <c r="J936" s="49"/>
      <c r="K936" s="15"/>
      <c r="L936" s="21"/>
      <c r="M936" s="17"/>
      <c r="N936" s="17"/>
      <c r="O936" s="15"/>
      <c r="P936" s="15"/>
      <c r="Q936" s="15"/>
      <c r="R936" s="17"/>
      <c r="S936" s="26"/>
      <c r="T936" s="26"/>
      <c r="U936" s="26"/>
      <c r="V936" s="26"/>
      <c r="W936" s="26"/>
      <c r="X936" s="26"/>
      <c r="Y936" s="15"/>
      <c r="Z936" s="49"/>
      <c r="AA936" s="15"/>
      <c r="AB936" s="15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49"/>
      <c r="AP936" s="15"/>
      <c r="AQ936" s="15"/>
      <c r="AR936" s="209"/>
      <c r="AS936" s="210"/>
      <c r="AT936" s="210"/>
      <c r="AU936" s="210"/>
      <c r="AV936" s="210"/>
      <c r="AW936" s="210"/>
      <c r="AX936" s="210"/>
      <c r="AY936" s="49"/>
      <c r="AZ936" s="15"/>
      <c r="BA936" s="15"/>
      <c r="BB936" s="15"/>
      <c r="BC936" s="15"/>
      <c r="BD936" s="42"/>
      <c r="BE936" s="17"/>
      <c r="BF936" s="17"/>
      <c r="BG936" s="15"/>
      <c r="BH936" s="15"/>
    </row>
    <row r="937" ht="12.75" customHeight="1">
      <c r="A937" s="15"/>
      <c r="B937" s="13"/>
      <c r="C937" s="15"/>
      <c r="D937" s="15"/>
      <c r="E937" s="17"/>
      <c r="F937" s="17"/>
      <c r="G937" s="15"/>
      <c r="H937" s="15"/>
      <c r="I937" s="15"/>
      <c r="J937" s="49"/>
      <c r="K937" s="15"/>
      <c r="L937" s="21"/>
      <c r="M937" s="17"/>
      <c r="N937" s="17"/>
      <c r="O937" s="15"/>
      <c r="P937" s="15"/>
      <c r="Q937" s="15"/>
      <c r="R937" s="17"/>
      <c r="S937" s="26"/>
      <c r="T937" s="26"/>
      <c r="U937" s="26"/>
      <c r="V937" s="26"/>
      <c r="W937" s="26"/>
      <c r="X937" s="26"/>
      <c r="Y937" s="15"/>
      <c r="Z937" s="49"/>
      <c r="AA937" s="15"/>
      <c r="AB937" s="15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49"/>
      <c r="AP937" s="15"/>
      <c r="AQ937" s="15"/>
      <c r="AR937" s="209"/>
      <c r="AS937" s="210"/>
      <c r="AT937" s="210"/>
      <c r="AU937" s="210"/>
      <c r="AV937" s="210"/>
      <c r="AW937" s="210"/>
      <c r="AX937" s="210"/>
      <c r="AY937" s="49"/>
      <c r="AZ937" s="15"/>
      <c r="BA937" s="15"/>
      <c r="BB937" s="15"/>
      <c r="BC937" s="15"/>
      <c r="BD937" s="42"/>
      <c r="BE937" s="17"/>
      <c r="BF937" s="17"/>
      <c r="BG937" s="15"/>
      <c r="BH937" s="15"/>
    </row>
    <row r="938" ht="12.75" customHeight="1">
      <c r="A938" s="15"/>
      <c r="B938" s="13"/>
      <c r="C938" s="15"/>
      <c r="D938" s="15"/>
      <c r="E938" s="17"/>
      <c r="F938" s="17"/>
      <c r="G938" s="15"/>
      <c r="H938" s="15"/>
      <c r="I938" s="15"/>
      <c r="J938" s="49"/>
      <c r="K938" s="15"/>
      <c r="L938" s="21"/>
      <c r="M938" s="17"/>
      <c r="N938" s="17"/>
      <c r="O938" s="15"/>
      <c r="P938" s="15"/>
      <c r="Q938" s="15"/>
      <c r="R938" s="17"/>
      <c r="S938" s="26"/>
      <c r="T938" s="26"/>
      <c r="U938" s="26"/>
      <c r="V938" s="26"/>
      <c r="W938" s="26"/>
      <c r="X938" s="26"/>
      <c r="Y938" s="15"/>
      <c r="Z938" s="49"/>
      <c r="AA938" s="15"/>
      <c r="AB938" s="15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49"/>
      <c r="AP938" s="15"/>
      <c r="AQ938" s="15"/>
      <c r="AR938" s="209"/>
      <c r="AS938" s="210"/>
      <c r="AT938" s="210"/>
      <c r="AU938" s="210"/>
      <c r="AV938" s="210"/>
      <c r="AW938" s="210"/>
      <c r="AX938" s="210"/>
      <c r="AY938" s="49"/>
      <c r="AZ938" s="15"/>
      <c r="BA938" s="15"/>
      <c r="BB938" s="15"/>
      <c r="BC938" s="15"/>
      <c r="BD938" s="42"/>
      <c r="BE938" s="17"/>
      <c r="BF938" s="17"/>
      <c r="BG938" s="15"/>
      <c r="BH938" s="15"/>
    </row>
    <row r="939" ht="12.75" customHeight="1">
      <c r="A939" s="15"/>
      <c r="B939" s="13"/>
      <c r="C939" s="15"/>
      <c r="D939" s="15"/>
      <c r="E939" s="17"/>
      <c r="F939" s="17"/>
      <c r="G939" s="15"/>
      <c r="H939" s="15"/>
      <c r="I939" s="15"/>
      <c r="J939" s="49"/>
      <c r="K939" s="15"/>
      <c r="L939" s="21"/>
      <c r="M939" s="17"/>
      <c r="N939" s="17"/>
      <c r="O939" s="15"/>
      <c r="P939" s="15"/>
      <c r="Q939" s="15"/>
      <c r="R939" s="17"/>
      <c r="S939" s="26"/>
      <c r="T939" s="26"/>
      <c r="U939" s="26"/>
      <c r="V939" s="26"/>
      <c r="W939" s="26"/>
      <c r="X939" s="26"/>
      <c r="Y939" s="15"/>
      <c r="Z939" s="49"/>
      <c r="AA939" s="15"/>
      <c r="AB939" s="15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49"/>
      <c r="AP939" s="15"/>
      <c r="AQ939" s="15"/>
      <c r="AR939" s="209"/>
      <c r="AS939" s="210"/>
      <c r="AT939" s="210"/>
      <c r="AU939" s="210"/>
      <c r="AV939" s="210"/>
      <c r="AW939" s="210"/>
      <c r="AX939" s="210"/>
      <c r="AY939" s="49"/>
      <c r="AZ939" s="15"/>
      <c r="BA939" s="15"/>
      <c r="BB939" s="15"/>
      <c r="BC939" s="15"/>
      <c r="BD939" s="42"/>
      <c r="BE939" s="17"/>
      <c r="BF939" s="17"/>
      <c r="BG939" s="15"/>
      <c r="BH939" s="15"/>
    </row>
    <row r="940" ht="12.75" customHeight="1">
      <c r="A940" s="15"/>
      <c r="B940" s="13"/>
      <c r="C940" s="15"/>
      <c r="D940" s="15"/>
      <c r="E940" s="17"/>
      <c r="F940" s="17"/>
      <c r="G940" s="15"/>
      <c r="H940" s="15"/>
      <c r="I940" s="15"/>
      <c r="J940" s="49"/>
      <c r="K940" s="15"/>
      <c r="L940" s="21"/>
      <c r="M940" s="17"/>
      <c r="N940" s="17"/>
      <c r="O940" s="15"/>
      <c r="P940" s="15"/>
      <c r="Q940" s="15"/>
      <c r="R940" s="17"/>
      <c r="S940" s="26"/>
      <c r="T940" s="26"/>
      <c r="U940" s="26"/>
      <c r="V940" s="26"/>
      <c r="W940" s="26"/>
      <c r="X940" s="26"/>
      <c r="Y940" s="15"/>
      <c r="Z940" s="49"/>
      <c r="AA940" s="15"/>
      <c r="AB940" s="15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49"/>
      <c r="AP940" s="15"/>
      <c r="AQ940" s="15"/>
      <c r="AR940" s="209"/>
      <c r="AS940" s="210"/>
      <c r="AT940" s="210"/>
      <c r="AU940" s="210"/>
      <c r="AV940" s="210"/>
      <c r="AW940" s="210"/>
      <c r="AX940" s="210"/>
      <c r="AY940" s="49"/>
      <c r="AZ940" s="15"/>
      <c r="BA940" s="15"/>
      <c r="BB940" s="15"/>
      <c r="BC940" s="15"/>
      <c r="BD940" s="42"/>
      <c r="BE940" s="17"/>
      <c r="BF940" s="17"/>
      <c r="BG940" s="15"/>
      <c r="BH940" s="15"/>
    </row>
    <row r="941" ht="12.75" customHeight="1">
      <c r="A941" s="15"/>
      <c r="B941" s="13"/>
      <c r="C941" s="15"/>
      <c r="D941" s="15"/>
      <c r="E941" s="17"/>
      <c r="F941" s="17"/>
      <c r="G941" s="15"/>
      <c r="H941" s="15"/>
      <c r="I941" s="15"/>
      <c r="J941" s="49"/>
      <c r="K941" s="15"/>
      <c r="L941" s="21"/>
      <c r="M941" s="17"/>
      <c r="N941" s="17"/>
      <c r="O941" s="15"/>
      <c r="P941" s="15"/>
      <c r="Q941" s="15"/>
      <c r="R941" s="17"/>
      <c r="S941" s="26"/>
      <c r="T941" s="26"/>
      <c r="U941" s="26"/>
      <c r="V941" s="26"/>
      <c r="W941" s="26"/>
      <c r="X941" s="26"/>
      <c r="Y941" s="15"/>
      <c r="Z941" s="49"/>
      <c r="AA941" s="15"/>
      <c r="AB941" s="15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49"/>
      <c r="AP941" s="15"/>
      <c r="AQ941" s="15"/>
      <c r="AR941" s="209"/>
      <c r="AS941" s="210"/>
      <c r="AT941" s="210"/>
      <c r="AU941" s="210"/>
      <c r="AV941" s="210"/>
      <c r="AW941" s="210"/>
      <c r="AX941" s="210"/>
      <c r="AY941" s="49"/>
      <c r="AZ941" s="15"/>
      <c r="BA941" s="15"/>
      <c r="BB941" s="15"/>
      <c r="BC941" s="15"/>
      <c r="BD941" s="42"/>
      <c r="BE941" s="17"/>
      <c r="BF941" s="17"/>
      <c r="BG941" s="15"/>
      <c r="BH941" s="15"/>
    </row>
    <row r="942" ht="12.75" customHeight="1">
      <c r="A942" s="15"/>
      <c r="B942" s="13"/>
      <c r="C942" s="15"/>
      <c r="D942" s="15"/>
      <c r="E942" s="17"/>
      <c r="F942" s="17"/>
      <c r="G942" s="15"/>
      <c r="H942" s="15"/>
      <c r="I942" s="15"/>
      <c r="J942" s="49"/>
      <c r="K942" s="15"/>
      <c r="L942" s="21"/>
      <c r="M942" s="17"/>
      <c r="N942" s="17"/>
      <c r="O942" s="15"/>
      <c r="P942" s="15"/>
      <c r="Q942" s="15"/>
      <c r="R942" s="17"/>
      <c r="S942" s="26"/>
      <c r="T942" s="26"/>
      <c r="U942" s="26"/>
      <c r="V942" s="26"/>
      <c r="W942" s="26"/>
      <c r="X942" s="26"/>
      <c r="Y942" s="15"/>
      <c r="Z942" s="49"/>
      <c r="AA942" s="15"/>
      <c r="AB942" s="15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49"/>
      <c r="AP942" s="15"/>
      <c r="AQ942" s="15"/>
      <c r="AR942" s="209"/>
      <c r="AS942" s="210"/>
      <c r="AT942" s="210"/>
      <c r="AU942" s="210"/>
      <c r="AV942" s="210"/>
      <c r="AW942" s="210"/>
      <c r="AX942" s="210"/>
      <c r="AY942" s="49"/>
      <c r="AZ942" s="15"/>
      <c r="BA942" s="15"/>
      <c r="BB942" s="15"/>
      <c r="BC942" s="15"/>
      <c r="BD942" s="42"/>
      <c r="BE942" s="17"/>
      <c r="BF942" s="17"/>
      <c r="BG942" s="15"/>
      <c r="BH942" s="15"/>
    </row>
    <row r="943" ht="12.75" customHeight="1">
      <c r="A943" s="15"/>
      <c r="B943" s="13"/>
      <c r="C943" s="15"/>
      <c r="D943" s="15"/>
      <c r="E943" s="17"/>
      <c r="F943" s="17"/>
      <c r="G943" s="15"/>
      <c r="H943" s="15"/>
      <c r="I943" s="15"/>
      <c r="J943" s="49"/>
      <c r="K943" s="15"/>
      <c r="L943" s="21"/>
      <c r="M943" s="17"/>
      <c r="N943" s="17"/>
      <c r="O943" s="15"/>
      <c r="P943" s="15"/>
      <c r="Q943" s="15"/>
      <c r="R943" s="17"/>
      <c r="S943" s="26"/>
      <c r="T943" s="26"/>
      <c r="U943" s="26"/>
      <c r="V943" s="26"/>
      <c r="W943" s="26"/>
      <c r="X943" s="26"/>
      <c r="Y943" s="15"/>
      <c r="Z943" s="49"/>
      <c r="AA943" s="15"/>
      <c r="AB943" s="15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49"/>
      <c r="AP943" s="15"/>
      <c r="AQ943" s="15"/>
      <c r="AR943" s="209"/>
      <c r="AS943" s="210"/>
      <c r="AT943" s="210"/>
      <c r="AU943" s="210"/>
      <c r="AV943" s="210"/>
      <c r="AW943" s="210"/>
      <c r="AX943" s="210"/>
      <c r="AY943" s="49"/>
      <c r="AZ943" s="15"/>
      <c r="BA943" s="15"/>
      <c r="BB943" s="15"/>
      <c r="BC943" s="15"/>
      <c r="BD943" s="42"/>
      <c r="BE943" s="17"/>
      <c r="BF943" s="17"/>
      <c r="BG943" s="15"/>
      <c r="BH943" s="15"/>
    </row>
    <row r="944" ht="12.75" customHeight="1">
      <c r="A944" s="15"/>
      <c r="B944" s="13"/>
      <c r="C944" s="15"/>
      <c r="D944" s="15"/>
      <c r="E944" s="17"/>
      <c r="F944" s="17"/>
      <c r="G944" s="15"/>
      <c r="H944" s="15"/>
      <c r="I944" s="15"/>
      <c r="J944" s="49"/>
      <c r="K944" s="15"/>
      <c r="L944" s="21"/>
      <c r="M944" s="17"/>
      <c r="N944" s="17"/>
      <c r="O944" s="15"/>
      <c r="P944" s="15"/>
      <c r="Q944" s="15"/>
      <c r="R944" s="17"/>
      <c r="S944" s="26"/>
      <c r="T944" s="26"/>
      <c r="U944" s="26"/>
      <c r="V944" s="26"/>
      <c r="W944" s="26"/>
      <c r="X944" s="26"/>
      <c r="Y944" s="15"/>
      <c r="Z944" s="49"/>
      <c r="AA944" s="15"/>
      <c r="AB944" s="15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49"/>
      <c r="AP944" s="15"/>
      <c r="AQ944" s="15"/>
      <c r="AR944" s="209"/>
      <c r="AS944" s="210"/>
      <c r="AT944" s="210"/>
      <c r="AU944" s="210"/>
      <c r="AV944" s="210"/>
      <c r="AW944" s="210"/>
      <c r="AX944" s="210"/>
      <c r="AY944" s="49"/>
      <c r="AZ944" s="15"/>
      <c r="BA944" s="15"/>
      <c r="BB944" s="15"/>
      <c r="BC944" s="15"/>
      <c r="BD944" s="42"/>
      <c r="BE944" s="17"/>
      <c r="BF944" s="17"/>
      <c r="BG944" s="15"/>
      <c r="BH944" s="15"/>
    </row>
    <row r="945" ht="12.75" customHeight="1">
      <c r="A945" s="15"/>
      <c r="B945" s="13"/>
      <c r="C945" s="15"/>
      <c r="D945" s="15"/>
      <c r="E945" s="17"/>
      <c r="F945" s="17"/>
      <c r="G945" s="15"/>
      <c r="H945" s="15"/>
      <c r="I945" s="15"/>
      <c r="J945" s="49"/>
      <c r="K945" s="15"/>
      <c r="L945" s="21"/>
      <c r="M945" s="17"/>
      <c r="N945" s="17"/>
      <c r="O945" s="15"/>
      <c r="P945" s="15"/>
      <c r="Q945" s="15"/>
      <c r="R945" s="17"/>
      <c r="S945" s="26"/>
      <c r="T945" s="26"/>
      <c r="U945" s="26"/>
      <c r="V945" s="26"/>
      <c r="W945" s="26"/>
      <c r="X945" s="26"/>
      <c r="Y945" s="15"/>
      <c r="Z945" s="49"/>
      <c r="AA945" s="15"/>
      <c r="AB945" s="15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49"/>
      <c r="AP945" s="15"/>
      <c r="AQ945" s="15"/>
      <c r="AR945" s="209"/>
      <c r="AS945" s="210"/>
      <c r="AT945" s="210"/>
      <c r="AU945" s="210"/>
      <c r="AV945" s="210"/>
      <c r="AW945" s="210"/>
      <c r="AX945" s="210"/>
      <c r="AY945" s="49"/>
      <c r="AZ945" s="15"/>
      <c r="BA945" s="15"/>
      <c r="BB945" s="15"/>
      <c r="BC945" s="15"/>
      <c r="BD945" s="42"/>
      <c r="BE945" s="17"/>
      <c r="BF945" s="17"/>
      <c r="BG945" s="15"/>
      <c r="BH945" s="15"/>
    </row>
    <row r="946" ht="12.75" customHeight="1">
      <c r="A946" s="15"/>
      <c r="B946" s="13"/>
      <c r="C946" s="15"/>
      <c r="D946" s="15"/>
      <c r="E946" s="17"/>
      <c r="F946" s="17"/>
      <c r="G946" s="15"/>
      <c r="H946" s="15"/>
      <c r="I946" s="15"/>
      <c r="J946" s="49"/>
      <c r="K946" s="15"/>
      <c r="L946" s="21"/>
      <c r="M946" s="17"/>
      <c r="N946" s="17"/>
      <c r="O946" s="15"/>
      <c r="P946" s="15"/>
      <c r="Q946" s="15"/>
      <c r="R946" s="17"/>
      <c r="S946" s="26"/>
      <c r="T946" s="26"/>
      <c r="U946" s="26"/>
      <c r="V946" s="26"/>
      <c r="W946" s="26"/>
      <c r="X946" s="26"/>
      <c r="Y946" s="15"/>
      <c r="Z946" s="49"/>
      <c r="AA946" s="15"/>
      <c r="AB946" s="15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49"/>
      <c r="AP946" s="15"/>
      <c r="AQ946" s="15"/>
      <c r="AR946" s="209"/>
      <c r="AS946" s="210"/>
      <c r="AT946" s="210"/>
      <c r="AU946" s="210"/>
      <c r="AV946" s="210"/>
      <c r="AW946" s="210"/>
      <c r="AX946" s="210"/>
      <c r="AY946" s="49"/>
      <c r="AZ946" s="15"/>
      <c r="BA946" s="15"/>
      <c r="BB946" s="15"/>
      <c r="BC946" s="15"/>
      <c r="BD946" s="42"/>
      <c r="BE946" s="17"/>
      <c r="BF946" s="17"/>
      <c r="BG946" s="15"/>
      <c r="BH946" s="15"/>
    </row>
    <row r="947" ht="12.75" customHeight="1">
      <c r="A947" s="15"/>
      <c r="B947" s="13"/>
      <c r="C947" s="15"/>
      <c r="D947" s="15"/>
      <c r="E947" s="17"/>
      <c r="F947" s="17"/>
      <c r="G947" s="15"/>
      <c r="H947" s="15"/>
      <c r="I947" s="15"/>
      <c r="J947" s="49"/>
      <c r="K947" s="15"/>
      <c r="L947" s="21"/>
      <c r="M947" s="17"/>
      <c r="N947" s="17"/>
      <c r="O947" s="15"/>
      <c r="P947" s="15"/>
      <c r="Q947" s="15"/>
      <c r="R947" s="17"/>
      <c r="S947" s="26"/>
      <c r="T947" s="26"/>
      <c r="U947" s="26"/>
      <c r="V947" s="26"/>
      <c r="W947" s="26"/>
      <c r="X947" s="26"/>
      <c r="Y947" s="15"/>
      <c r="Z947" s="49"/>
      <c r="AA947" s="15"/>
      <c r="AB947" s="15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49"/>
      <c r="AP947" s="15"/>
      <c r="AQ947" s="15"/>
      <c r="AR947" s="209"/>
      <c r="AS947" s="210"/>
      <c r="AT947" s="210"/>
      <c r="AU947" s="210"/>
      <c r="AV947" s="210"/>
      <c r="AW947" s="210"/>
      <c r="AX947" s="210"/>
      <c r="AY947" s="49"/>
      <c r="AZ947" s="15"/>
      <c r="BA947" s="15"/>
      <c r="BB947" s="15"/>
      <c r="BC947" s="15"/>
      <c r="BD947" s="42"/>
      <c r="BE947" s="17"/>
      <c r="BF947" s="17"/>
      <c r="BG947" s="15"/>
      <c r="BH947" s="15"/>
    </row>
    <row r="948" ht="12.75" customHeight="1">
      <c r="A948" s="15"/>
      <c r="B948" s="13"/>
      <c r="C948" s="15"/>
      <c r="D948" s="15"/>
      <c r="E948" s="17"/>
      <c r="F948" s="17"/>
      <c r="G948" s="15"/>
      <c r="H948" s="15"/>
      <c r="I948" s="15"/>
      <c r="J948" s="49"/>
      <c r="K948" s="15"/>
      <c r="L948" s="21"/>
      <c r="M948" s="17"/>
      <c r="N948" s="17"/>
      <c r="O948" s="15"/>
      <c r="P948" s="15"/>
      <c r="Q948" s="15"/>
      <c r="R948" s="17"/>
      <c r="S948" s="26"/>
      <c r="T948" s="26"/>
      <c r="U948" s="26"/>
      <c r="V948" s="26"/>
      <c r="W948" s="26"/>
      <c r="X948" s="26"/>
      <c r="Y948" s="15"/>
      <c r="Z948" s="49"/>
      <c r="AA948" s="15"/>
      <c r="AB948" s="15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49"/>
      <c r="AP948" s="15"/>
      <c r="AQ948" s="15"/>
      <c r="AR948" s="209"/>
      <c r="AS948" s="210"/>
      <c r="AT948" s="210"/>
      <c r="AU948" s="210"/>
      <c r="AV948" s="210"/>
      <c r="AW948" s="210"/>
      <c r="AX948" s="210"/>
      <c r="AY948" s="49"/>
      <c r="AZ948" s="15"/>
      <c r="BA948" s="15"/>
      <c r="BB948" s="15"/>
      <c r="BC948" s="15"/>
      <c r="BD948" s="42"/>
      <c r="BE948" s="17"/>
      <c r="BF948" s="17"/>
      <c r="BG948" s="15"/>
      <c r="BH948" s="15"/>
    </row>
    <row r="949" ht="12.75" customHeight="1">
      <c r="A949" s="15"/>
      <c r="B949" s="13"/>
      <c r="C949" s="15"/>
      <c r="D949" s="15"/>
      <c r="E949" s="17"/>
      <c r="F949" s="17"/>
      <c r="G949" s="15"/>
      <c r="H949" s="15"/>
      <c r="I949" s="15"/>
      <c r="J949" s="49"/>
      <c r="K949" s="15"/>
      <c r="L949" s="21"/>
      <c r="M949" s="17"/>
      <c r="N949" s="17"/>
      <c r="O949" s="15"/>
      <c r="P949" s="15"/>
      <c r="Q949" s="15"/>
      <c r="R949" s="17"/>
      <c r="S949" s="26"/>
      <c r="T949" s="26"/>
      <c r="U949" s="26"/>
      <c r="V949" s="26"/>
      <c r="W949" s="26"/>
      <c r="X949" s="26"/>
      <c r="Y949" s="15"/>
      <c r="Z949" s="49"/>
      <c r="AA949" s="15"/>
      <c r="AB949" s="15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49"/>
      <c r="AP949" s="15"/>
      <c r="AQ949" s="15"/>
      <c r="AR949" s="209"/>
      <c r="AS949" s="210"/>
      <c r="AT949" s="210"/>
      <c r="AU949" s="210"/>
      <c r="AV949" s="210"/>
      <c r="AW949" s="210"/>
      <c r="AX949" s="210"/>
      <c r="AY949" s="49"/>
      <c r="AZ949" s="15"/>
      <c r="BA949" s="15"/>
      <c r="BB949" s="15"/>
      <c r="BC949" s="15"/>
      <c r="BD949" s="42"/>
      <c r="BE949" s="17"/>
      <c r="BF949" s="17"/>
      <c r="BG949" s="15"/>
      <c r="BH949" s="15"/>
    </row>
    <row r="950" ht="12.75" customHeight="1">
      <c r="A950" s="15"/>
      <c r="B950" s="13"/>
      <c r="C950" s="15"/>
      <c r="D950" s="15"/>
      <c r="E950" s="17"/>
      <c r="F950" s="17"/>
      <c r="G950" s="15"/>
      <c r="H950" s="15"/>
      <c r="I950" s="15"/>
      <c r="J950" s="49"/>
      <c r="K950" s="15"/>
      <c r="L950" s="21"/>
      <c r="M950" s="17"/>
      <c r="N950" s="17"/>
      <c r="O950" s="15"/>
      <c r="P950" s="15"/>
      <c r="Q950" s="15"/>
      <c r="R950" s="17"/>
      <c r="S950" s="26"/>
      <c r="T950" s="26"/>
      <c r="U950" s="26"/>
      <c r="V950" s="26"/>
      <c r="W950" s="26"/>
      <c r="X950" s="26"/>
      <c r="Y950" s="15"/>
      <c r="Z950" s="49"/>
      <c r="AA950" s="15"/>
      <c r="AB950" s="15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49"/>
      <c r="AP950" s="15"/>
      <c r="AQ950" s="15"/>
      <c r="AR950" s="209"/>
      <c r="AS950" s="210"/>
      <c r="AT950" s="210"/>
      <c r="AU950" s="210"/>
      <c r="AV950" s="210"/>
      <c r="AW950" s="210"/>
      <c r="AX950" s="210"/>
      <c r="AY950" s="49"/>
      <c r="AZ950" s="15"/>
      <c r="BA950" s="15"/>
      <c r="BB950" s="15"/>
      <c r="BC950" s="15"/>
      <c r="BD950" s="42"/>
      <c r="BE950" s="17"/>
      <c r="BF950" s="17"/>
      <c r="BG950" s="15"/>
      <c r="BH950" s="15"/>
    </row>
    <row r="951" ht="12.75" customHeight="1">
      <c r="A951" s="15"/>
      <c r="B951" s="13"/>
      <c r="C951" s="15"/>
      <c r="D951" s="15"/>
      <c r="E951" s="17"/>
      <c r="F951" s="17"/>
      <c r="G951" s="15"/>
      <c r="H951" s="15"/>
      <c r="I951" s="15"/>
      <c r="J951" s="49"/>
      <c r="K951" s="15"/>
      <c r="L951" s="21"/>
      <c r="M951" s="17"/>
      <c r="N951" s="17"/>
      <c r="O951" s="15"/>
      <c r="P951" s="15"/>
      <c r="Q951" s="15"/>
      <c r="R951" s="17"/>
      <c r="S951" s="26"/>
      <c r="T951" s="26"/>
      <c r="U951" s="26"/>
      <c r="V951" s="26"/>
      <c r="W951" s="26"/>
      <c r="X951" s="26"/>
      <c r="Y951" s="15"/>
      <c r="Z951" s="49"/>
      <c r="AA951" s="15"/>
      <c r="AB951" s="15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49"/>
      <c r="AP951" s="15"/>
      <c r="AQ951" s="15"/>
      <c r="AR951" s="209"/>
      <c r="AS951" s="210"/>
      <c r="AT951" s="210"/>
      <c r="AU951" s="210"/>
      <c r="AV951" s="210"/>
      <c r="AW951" s="210"/>
      <c r="AX951" s="210"/>
      <c r="AY951" s="49"/>
      <c r="AZ951" s="15"/>
      <c r="BA951" s="15"/>
      <c r="BB951" s="15"/>
      <c r="BC951" s="15"/>
      <c r="BD951" s="42"/>
      <c r="BE951" s="17"/>
      <c r="BF951" s="17"/>
      <c r="BG951" s="15"/>
      <c r="BH951" s="15"/>
    </row>
    <row r="952" ht="12.75" customHeight="1">
      <c r="A952" s="15"/>
      <c r="B952" s="13"/>
      <c r="C952" s="15"/>
      <c r="D952" s="15"/>
      <c r="E952" s="17"/>
      <c r="F952" s="17"/>
      <c r="G952" s="15"/>
      <c r="H952" s="15"/>
      <c r="I952" s="15"/>
      <c r="J952" s="49"/>
      <c r="K952" s="15"/>
      <c r="L952" s="21"/>
      <c r="M952" s="17"/>
      <c r="N952" s="17"/>
      <c r="O952" s="15"/>
      <c r="P952" s="15"/>
      <c r="Q952" s="15"/>
      <c r="R952" s="17"/>
      <c r="S952" s="26"/>
      <c r="T952" s="26"/>
      <c r="U952" s="26"/>
      <c r="V952" s="26"/>
      <c r="W952" s="26"/>
      <c r="X952" s="26"/>
      <c r="Y952" s="15"/>
      <c r="Z952" s="49"/>
      <c r="AA952" s="15"/>
      <c r="AB952" s="15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49"/>
      <c r="AP952" s="15"/>
      <c r="AQ952" s="15"/>
      <c r="AR952" s="209"/>
      <c r="AS952" s="210"/>
      <c r="AT952" s="210"/>
      <c r="AU952" s="210"/>
      <c r="AV952" s="210"/>
      <c r="AW952" s="210"/>
      <c r="AX952" s="210"/>
      <c r="AY952" s="49"/>
      <c r="AZ952" s="15"/>
      <c r="BA952" s="15"/>
      <c r="BB952" s="15"/>
      <c r="BC952" s="15"/>
      <c r="BD952" s="42"/>
      <c r="BE952" s="17"/>
      <c r="BF952" s="17"/>
      <c r="BG952" s="15"/>
      <c r="BH952" s="15"/>
    </row>
    <row r="953" ht="12.75" customHeight="1">
      <c r="A953" s="15"/>
      <c r="B953" s="13"/>
      <c r="C953" s="15"/>
      <c r="D953" s="15"/>
      <c r="E953" s="17"/>
      <c r="F953" s="17"/>
      <c r="G953" s="15"/>
      <c r="H953" s="15"/>
      <c r="I953" s="15"/>
      <c r="J953" s="49"/>
      <c r="K953" s="15"/>
      <c r="L953" s="21"/>
      <c r="M953" s="17"/>
      <c r="N953" s="17"/>
      <c r="O953" s="15"/>
      <c r="P953" s="15"/>
      <c r="Q953" s="15"/>
      <c r="R953" s="17"/>
      <c r="S953" s="26"/>
      <c r="T953" s="26"/>
      <c r="U953" s="26"/>
      <c r="V953" s="26"/>
      <c r="W953" s="26"/>
      <c r="X953" s="26"/>
      <c r="Y953" s="15"/>
      <c r="Z953" s="49"/>
      <c r="AA953" s="15"/>
      <c r="AB953" s="15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49"/>
      <c r="AP953" s="15"/>
      <c r="AQ953" s="15"/>
      <c r="AR953" s="209"/>
      <c r="AS953" s="210"/>
      <c r="AT953" s="210"/>
      <c r="AU953" s="210"/>
      <c r="AV953" s="210"/>
      <c r="AW953" s="210"/>
      <c r="AX953" s="210"/>
      <c r="AY953" s="49"/>
      <c r="AZ953" s="15"/>
      <c r="BA953" s="15"/>
      <c r="BB953" s="15"/>
      <c r="BC953" s="15"/>
      <c r="BD953" s="42"/>
      <c r="BE953" s="17"/>
      <c r="BF953" s="17"/>
      <c r="BG953" s="15"/>
      <c r="BH953" s="15"/>
    </row>
    <row r="954" ht="12.75" customHeight="1">
      <c r="A954" s="15"/>
      <c r="B954" s="13"/>
      <c r="C954" s="15"/>
      <c r="D954" s="15"/>
      <c r="E954" s="17"/>
      <c r="F954" s="17"/>
      <c r="G954" s="15"/>
      <c r="H954" s="15"/>
      <c r="I954" s="15"/>
      <c r="J954" s="49"/>
      <c r="K954" s="15"/>
      <c r="L954" s="21"/>
      <c r="M954" s="17"/>
      <c r="N954" s="17"/>
      <c r="O954" s="15"/>
      <c r="P954" s="15"/>
      <c r="Q954" s="15"/>
      <c r="R954" s="17"/>
      <c r="S954" s="26"/>
      <c r="T954" s="26"/>
      <c r="U954" s="26"/>
      <c r="V954" s="26"/>
      <c r="W954" s="26"/>
      <c r="X954" s="26"/>
      <c r="Y954" s="15"/>
      <c r="Z954" s="49"/>
      <c r="AA954" s="15"/>
      <c r="AB954" s="15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49"/>
      <c r="AP954" s="15"/>
      <c r="AQ954" s="15"/>
      <c r="AR954" s="209"/>
      <c r="AS954" s="210"/>
      <c r="AT954" s="210"/>
      <c r="AU954" s="210"/>
      <c r="AV954" s="210"/>
      <c r="AW954" s="210"/>
      <c r="AX954" s="210"/>
      <c r="AY954" s="49"/>
      <c r="AZ954" s="15"/>
      <c r="BA954" s="15"/>
      <c r="BB954" s="15"/>
      <c r="BC954" s="15"/>
      <c r="BD954" s="42"/>
      <c r="BE954" s="17"/>
      <c r="BF954" s="17"/>
      <c r="BG954" s="15"/>
      <c r="BH954" s="15"/>
    </row>
    <row r="955" ht="12.75" customHeight="1">
      <c r="A955" s="15"/>
      <c r="B955" s="13"/>
      <c r="C955" s="15"/>
      <c r="D955" s="15"/>
      <c r="E955" s="17"/>
      <c r="F955" s="17"/>
      <c r="G955" s="15"/>
      <c r="H955" s="15"/>
      <c r="I955" s="15"/>
      <c r="J955" s="49"/>
      <c r="K955" s="15"/>
      <c r="L955" s="21"/>
      <c r="M955" s="17"/>
      <c r="N955" s="17"/>
      <c r="O955" s="15"/>
      <c r="P955" s="15"/>
      <c r="Q955" s="15"/>
      <c r="R955" s="17"/>
      <c r="S955" s="26"/>
      <c r="T955" s="26"/>
      <c r="U955" s="26"/>
      <c r="V955" s="26"/>
      <c r="W955" s="26"/>
      <c r="X955" s="26"/>
      <c r="Y955" s="15"/>
      <c r="Z955" s="49"/>
      <c r="AA955" s="15"/>
      <c r="AB955" s="15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49"/>
      <c r="AP955" s="15"/>
      <c r="AQ955" s="15"/>
      <c r="AR955" s="209"/>
      <c r="AS955" s="210"/>
      <c r="AT955" s="210"/>
      <c r="AU955" s="210"/>
      <c r="AV955" s="210"/>
      <c r="AW955" s="210"/>
      <c r="AX955" s="210"/>
      <c r="AY955" s="49"/>
      <c r="AZ955" s="15"/>
      <c r="BA955" s="15"/>
      <c r="BB955" s="15"/>
      <c r="BC955" s="15"/>
      <c r="BD955" s="42"/>
      <c r="BE955" s="17"/>
      <c r="BF955" s="17"/>
      <c r="BG955" s="15"/>
      <c r="BH955" s="15"/>
    </row>
    <row r="956" ht="12.75" customHeight="1">
      <c r="A956" s="15"/>
      <c r="B956" s="13"/>
      <c r="C956" s="15"/>
      <c r="D956" s="15"/>
      <c r="E956" s="17"/>
      <c r="F956" s="17"/>
      <c r="G956" s="15"/>
      <c r="H956" s="15"/>
      <c r="I956" s="15"/>
      <c r="J956" s="49"/>
      <c r="K956" s="15"/>
      <c r="L956" s="21"/>
      <c r="M956" s="17"/>
      <c r="N956" s="17"/>
      <c r="O956" s="15"/>
      <c r="P956" s="15"/>
      <c r="Q956" s="15"/>
      <c r="R956" s="17"/>
      <c r="S956" s="26"/>
      <c r="T956" s="26"/>
      <c r="U956" s="26"/>
      <c r="V956" s="26"/>
      <c r="W956" s="26"/>
      <c r="X956" s="26"/>
      <c r="Y956" s="15"/>
      <c r="Z956" s="49"/>
      <c r="AA956" s="15"/>
      <c r="AB956" s="15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49"/>
      <c r="AP956" s="15"/>
      <c r="AQ956" s="15"/>
      <c r="AR956" s="209"/>
      <c r="AS956" s="210"/>
      <c r="AT956" s="210"/>
      <c r="AU956" s="210"/>
      <c r="AV956" s="210"/>
      <c r="AW956" s="210"/>
      <c r="AX956" s="210"/>
      <c r="AY956" s="49"/>
      <c r="AZ956" s="15"/>
      <c r="BA956" s="15"/>
      <c r="BB956" s="15"/>
      <c r="BC956" s="15"/>
      <c r="BD956" s="42"/>
      <c r="BE956" s="17"/>
      <c r="BF956" s="17"/>
      <c r="BG956" s="15"/>
      <c r="BH956" s="15"/>
    </row>
    <row r="957" ht="12.75" customHeight="1">
      <c r="A957" s="15"/>
      <c r="B957" s="13"/>
      <c r="C957" s="15"/>
      <c r="D957" s="15"/>
      <c r="E957" s="17"/>
      <c r="F957" s="17"/>
      <c r="G957" s="15"/>
      <c r="H957" s="15"/>
      <c r="I957" s="15"/>
      <c r="J957" s="49"/>
      <c r="K957" s="15"/>
      <c r="L957" s="21"/>
      <c r="M957" s="17"/>
      <c r="N957" s="17"/>
      <c r="O957" s="15"/>
      <c r="P957" s="15"/>
      <c r="Q957" s="15"/>
      <c r="R957" s="17"/>
      <c r="S957" s="26"/>
      <c r="T957" s="26"/>
      <c r="U957" s="26"/>
      <c r="V957" s="26"/>
      <c r="W957" s="26"/>
      <c r="X957" s="26"/>
      <c r="Y957" s="15"/>
      <c r="Z957" s="49"/>
      <c r="AA957" s="15"/>
      <c r="AB957" s="15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49"/>
      <c r="AP957" s="15"/>
      <c r="AQ957" s="15"/>
      <c r="AR957" s="209"/>
      <c r="AS957" s="210"/>
      <c r="AT957" s="210"/>
      <c r="AU957" s="210"/>
      <c r="AV957" s="210"/>
      <c r="AW957" s="210"/>
      <c r="AX957" s="210"/>
      <c r="AY957" s="49"/>
      <c r="AZ957" s="15"/>
      <c r="BA957" s="15"/>
      <c r="BB957" s="15"/>
      <c r="BC957" s="15"/>
      <c r="BD957" s="42"/>
      <c r="BE957" s="17"/>
      <c r="BF957" s="17"/>
      <c r="BG957" s="15"/>
      <c r="BH957" s="15"/>
    </row>
    <row r="958" ht="12.75" customHeight="1">
      <c r="A958" s="15"/>
      <c r="B958" s="13"/>
      <c r="C958" s="15"/>
      <c r="D958" s="15"/>
      <c r="E958" s="17"/>
      <c r="F958" s="17"/>
      <c r="G958" s="15"/>
      <c r="H958" s="15"/>
      <c r="I958" s="15"/>
      <c r="J958" s="49"/>
      <c r="K958" s="15"/>
      <c r="L958" s="21"/>
      <c r="M958" s="17"/>
      <c r="N958" s="17"/>
      <c r="O958" s="15"/>
      <c r="P958" s="15"/>
      <c r="Q958" s="15"/>
      <c r="R958" s="17"/>
      <c r="S958" s="26"/>
      <c r="T958" s="26"/>
      <c r="U958" s="26"/>
      <c r="V958" s="26"/>
      <c r="W958" s="26"/>
      <c r="X958" s="26"/>
      <c r="Y958" s="15"/>
      <c r="Z958" s="49"/>
      <c r="AA958" s="15"/>
      <c r="AB958" s="15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49"/>
      <c r="AP958" s="15"/>
      <c r="AQ958" s="15"/>
      <c r="AR958" s="209"/>
      <c r="AS958" s="210"/>
      <c r="AT958" s="210"/>
      <c r="AU958" s="210"/>
      <c r="AV958" s="210"/>
      <c r="AW958" s="210"/>
      <c r="AX958" s="210"/>
      <c r="AY958" s="49"/>
      <c r="AZ958" s="15"/>
      <c r="BA958" s="15"/>
      <c r="BB958" s="15"/>
      <c r="BC958" s="15"/>
      <c r="BD958" s="42"/>
      <c r="BE958" s="17"/>
      <c r="BF958" s="17"/>
      <c r="BG958" s="15"/>
      <c r="BH958" s="15"/>
    </row>
    <row r="959" ht="12.75" customHeight="1">
      <c r="A959" s="15"/>
      <c r="B959" s="13"/>
      <c r="C959" s="15"/>
      <c r="D959" s="15"/>
      <c r="E959" s="17"/>
      <c r="F959" s="17"/>
      <c r="G959" s="15"/>
      <c r="H959" s="15"/>
      <c r="I959" s="15"/>
      <c r="J959" s="49"/>
      <c r="K959" s="15"/>
      <c r="L959" s="21"/>
      <c r="M959" s="17"/>
      <c r="N959" s="17"/>
      <c r="O959" s="15"/>
      <c r="P959" s="15"/>
      <c r="Q959" s="15"/>
      <c r="R959" s="17"/>
      <c r="S959" s="26"/>
      <c r="T959" s="26"/>
      <c r="U959" s="26"/>
      <c r="V959" s="26"/>
      <c r="W959" s="26"/>
      <c r="X959" s="26"/>
      <c r="Y959" s="15"/>
      <c r="Z959" s="49"/>
      <c r="AA959" s="15"/>
      <c r="AB959" s="15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49"/>
      <c r="AP959" s="15"/>
      <c r="AQ959" s="15"/>
      <c r="AR959" s="209"/>
      <c r="AS959" s="210"/>
      <c r="AT959" s="210"/>
      <c r="AU959" s="210"/>
      <c r="AV959" s="210"/>
      <c r="AW959" s="210"/>
      <c r="AX959" s="210"/>
      <c r="AY959" s="49"/>
      <c r="AZ959" s="15"/>
      <c r="BA959" s="15"/>
      <c r="BB959" s="15"/>
      <c r="BC959" s="15"/>
      <c r="BD959" s="42"/>
      <c r="BE959" s="17"/>
      <c r="BF959" s="17"/>
      <c r="BG959" s="15"/>
      <c r="BH959" s="15"/>
    </row>
    <row r="960" ht="12.75" customHeight="1">
      <c r="A960" s="15"/>
      <c r="B960" s="13"/>
      <c r="C960" s="15"/>
      <c r="D960" s="15"/>
      <c r="E960" s="17"/>
      <c r="F960" s="17"/>
      <c r="G960" s="15"/>
      <c r="H960" s="15"/>
      <c r="I960" s="15"/>
      <c r="J960" s="49"/>
      <c r="K960" s="15"/>
      <c r="L960" s="21"/>
      <c r="M960" s="17"/>
      <c r="N960" s="17"/>
      <c r="O960" s="15"/>
      <c r="P960" s="15"/>
      <c r="Q960" s="15"/>
      <c r="R960" s="17"/>
      <c r="S960" s="26"/>
      <c r="T960" s="26"/>
      <c r="U960" s="26"/>
      <c r="V960" s="26"/>
      <c r="W960" s="26"/>
      <c r="X960" s="26"/>
      <c r="Y960" s="15"/>
      <c r="Z960" s="49"/>
      <c r="AA960" s="15"/>
      <c r="AB960" s="15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49"/>
      <c r="AP960" s="15"/>
      <c r="AQ960" s="15"/>
      <c r="AR960" s="209"/>
      <c r="AS960" s="210"/>
      <c r="AT960" s="210"/>
      <c r="AU960" s="210"/>
      <c r="AV960" s="210"/>
      <c r="AW960" s="210"/>
      <c r="AX960" s="210"/>
      <c r="AY960" s="49"/>
      <c r="AZ960" s="15"/>
      <c r="BA960" s="15"/>
      <c r="BB960" s="15"/>
      <c r="BC960" s="15"/>
      <c r="BD960" s="42"/>
      <c r="BE960" s="17"/>
      <c r="BF960" s="17"/>
      <c r="BG960" s="15"/>
      <c r="BH960" s="15"/>
    </row>
    <row r="961" ht="12.75" customHeight="1">
      <c r="A961" s="15"/>
      <c r="B961" s="13"/>
      <c r="C961" s="15"/>
      <c r="D961" s="15"/>
      <c r="E961" s="17"/>
      <c r="F961" s="17"/>
      <c r="G961" s="15"/>
      <c r="H961" s="15"/>
      <c r="I961" s="15"/>
      <c r="J961" s="49"/>
      <c r="K961" s="15"/>
      <c r="L961" s="21"/>
      <c r="M961" s="17"/>
      <c r="N961" s="17"/>
      <c r="O961" s="15"/>
      <c r="P961" s="15"/>
      <c r="Q961" s="15"/>
      <c r="R961" s="17"/>
      <c r="S961" s="26"/>
      <c r="T961" s="26"/>
      <c r="U961" s="26"/>
      <c r="V961" s="26"/>
      <c r="W961" s="26"/>
      <c r="X961" s="26"/>
      <c r="Y961" s="15"/>
      <c r="Z961" s="49"/>
      <c r="AA961" s="15"/>
      <c r="AB961" s="15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49"/>
      <c r="AP961" s="15"/>
      <c r="AQ961" s="15"/>
      <c r="AR961" s="209"/>
      <c r="AS961" s="210"/>
      <c r="AT961" s="210"/>
      <c r="AU961" s="210"/>
      <c r="AV961" s="210"/>
      <c r="AW961" s="210"/>
      <c r="AX961" s="210"/>
      <c r="AY961" s="49"/>
      <c r="AZ961" s="15"/>
      <c r="BA961" s="15"/>
      <c r="BB961" s="15"/>
      <c r="BC961" s="15"/>
      <c r="BD961" s="42"/>
      <c r="BE961" s="17"/>
      <c r="BF961" s="17"/>
      <c r="BG961" s="15"/>
      <c r="BH961" s="15"/>
    </row>
    <row r="962" ht="12.75" customHeight="1">
      <c r="A962" s="15"/>
      <c r="B962" s="13"/>
      <c r="C962" s="15"/>
      <c r="D962" s="15"/>
      <c r="E962" s="17"/>
      <c r="F962" s="17"/>
      <c r="G962" s="15"/>
      <c r="H962" s="15"/>
      <c r="I962" s="15"/>
      <c r="J962" s="49"/>
      <c r="K962" s="15"/>
      <c r="L962" s="21"/>
      <c r="M962" s="17"/>
      <c r="N962" s="17"/>
      <c r="O962" s="15"/>
      <c r="P962" s="15"/>
      <c r="Q962" s="15"/>
      <c r="R962" s="17"/>
      <c r="S962" s="26"/>
      <c r="T962" s="26"/>
      <c r="U962" s="26"/>
      <c r="V962" s="26"/>
      <c r="W962" s="26"/>
      <c r="X962" s="26"/>
      <c r="Y962" s="15"/>
      <c r="Z962" s="49"/>
      <c r="AA962" s="15"/>
      <c r="AB962" s="15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49"/>
      <c r="AP962" s="15"/>
      <c r="AQ962" s="15"/>
      <c r="AR962" s="209"/>
      <c r="AS962" s="210"/>
      <c r="AT962" s="210"/>
      <c r="AU962" s="210"/>
      <c r="AV962" s="210"/>
      <c r="AW962" s="210"/>
      <c r="AX962" s="210"/>
      <c r="AY962" s="49"/>
      <c r="AZ962" s="15"/>
      <c r="BA962" s="15"/>
      <c r="BB962" s="15"/>
      <c r="BC962" s="15"/>
      <c r="BD962" s="42"/>
      <c r="BE962" s="17"/>
      <c r="BF962" s="17"/>
      <c r="BG962" s="15"/>
      <c r="BH962" s="15"/>
    </row>
    <row r="963" ht="12.75" customHeight="1">
      <c r="A963" s="15"/>
      <c r="B963" s="13"/>
      <c r="C963" s="15"/>
      <c r="D963" s="15"/>
      <c r="E963" s="17"/>
      <c r="F963" s="17"/>
      <c r="G963" s="15"/>
      <c r="H963" s="15"/>
      <c r="I963" s="15"/>
      <c r="J963" s="49"/>
      <c r="K963" s="15"/>
      <c r="L963" s="21"/>
      <c r="M963" s="17"/>
      <c r="N963" s="17"/>
      <c r="O963" s="15"/>
      <c r="P963" s="15"/>
      <c r="Q963" s="15"/>
      <c r="R963" s="17"/>
      <c r="S963" s="26"/>
      <c r="T963" s="26"/>
      <c r="U963" s="26"/>
      <c r="V963" s="26"/>
      <c r="W963" s="26"/>
      <c r="X963" s="26"/>
      <c r="Y963" s="15"/>
      <c r="Z963" s="49"/>
      <c r="AA963" s="15"/>
      <c r="AB963" s="15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49"/>
      <c r="AP963" s="15"/>
      <c r="AQ963" s="15"/>
      <c r="AR963" s="209"/>
      <c r="AS963" s="210"/>
      <c r="AT963" s="210"/>
      <c r="AU963" s="210"/>
      <c r="AV963" s="210"/>
      <c r="AW963" s="210"/>
      <c r="AX963" s="210"/>
      <c r="AY963" s="49"/>
      <c r="AZ963" s="15"/>
      <c r="BA963" s="15"/>
      <c r="BB963" s="15"/>
      <c r="BC963" s="15"/>
      <c r="BD963" s="42"/>
      <c r="BE963" s="17"/>
      <c r="BF963" s="17"/>
      <c r="BG963" s="15"/>
      <c r="BH963" s="15"/>
    </row>
    <row r="964" ht="12.75" customHeight="1">
      <c r="A964" s="15"/>
      <c r="B964" s="13"/>
      <c r="C964" s="15"/>
      <c r="D964" s="15"/>
      <c r="E964" s="17"/>
      <c r="F964" s="17"/>
      <c r="G964" s="15"/>
      <c r="H964" s="15"/>
      <c r="I964" s="15"/>
      <c r="J964" s="49"/>
      <c r="K964" s="15"/>
      <c r="L964" s="21"/>
      <c r="M964" s="17"/>
      <c r="N964" s="17"/>
      <c r="O964" s="15"/>
      <c r="P964" s="15"/>
      <c r="Q964" s="15"/>
      <c r="R964" s="17"/>
      <c r="S964" s="26"/>
      <c r="T964" s="26"/>
      <c r="U964" s="26"/>
      <c r="V964" s="26"/>
      <c r="W964" s="26"/>
      <c r="X964" s="26"/>
      <c r="Y964" s="15"/>
      <c r="Z964" s="49"/>
      <c r="AA964" s="15"/>
      <c r="AB964" s="15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49"/>
      <c r="AP964" s="15"/>
      <c r="AQ964" s="15"/>
      <c r="AR964" s="209"/>
      <c r="AS964" s="210"/>
      <c r="AT964" s="210"/>
      <c r="AU964" s="210"/>
      <c r="AV964" s="210"/>
      <c r="AW964" s="210"/>
      <c r="AX964" s="210"/>
      <c r="AY964" s="49"/>
      <c r="AZ964" s="15"/>
      <c r="BA964" s="15"/>
      <c r="BB964" s="15"/>
      <c r="BC964" s="15"/>
      <c r="BD964" s="42"/>
      <c r="BE964" s="17"/>
      <c r="BF964" s="17"/>
      <c r="BG964" s="15"/>
      <c r="BH964" s="15"/>
    </row>
    <row r="965" ht="12.75" customHeight="1">
      <c r="A965" s="15"/>
      <c r="B965" s="13"/>
      <c r="C965" s="15"/>
      <c r="D965" s="15"/>
      <c r="E965" s="17"/>
      <c r="F965" s="17"/>
      <c r="G965" s="15"/>
      <c r="H965" s="15"/>
      <c r="I965" s="15"/>
      <c r="J965" s="49"/>
      <c r="K965" s="15"/>
      <c r="L965" s="21"/>
      <c r="M965" s="17"/>
      <c r="N965" s="17"/>
      <c r="O965" s="15"/>
      <c r="P965" s="15"/>
      <c r="Q965" s="15"/>
      <c r="R965" s="17"/>
      <c r="S965" s="26"/>
      <c r="T965" s="26"/>
      <c r="U965" s="26"/>
      <c r="V965" s="26"/>
      <c r="W965" s="26"/>
      <c r="X965" s="26"/>
      <c r="Y965" s="15"/>
      <c r="Z965" s="49"/>
      <c r="AA965" s="15"/>
      <c r="AB965" s="15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49"/>
      <c r="AP965" s="15"/>
      <c r="AQ965" s="15"/>
      <c r="AR965" s="209"/>
      <c r="AS965" s="210"/>
      <c r="AT965" s="210"/>
      <c r="AU965" s="210"/>
      <c r="AV965" s="210"/>
      <c r="AW965" s="210"/>
      <c r="AX965" s="210"/>
      <c r="AY965" s="49"/>
      <c r="AZ965" s="15"/>
      <c r="BA965" s="15"/>
      <c r="BB965" s="15"/>
      <c r="BC965" s="15"/>
      <c r="BD965" s="42"/>
      <c r="BE965" s="17"/>
      <c r="BF965" s="17"/>
      <c r="BG965" s="15"/>
      <c r="BH965" s="15"/>
    </row>
    <row r="966" ht="12.75" customHeight="1">
      <c r="A966" s="15"/>
      <c r="B966" s="13"/>
      <c r="C966" s="15"/>
      <c r="D966" s="15"/>
      <c r="E966" s="17"/>
      <c r="F966" s="17"/>
      <c r="G966" s="15"/>
      <c r="H966" s="15"/>
      <c r="I966" s="15"/>
      <c r="J966" s="49"/>
      <c r="K966" s="15"/>
      <c r="L966" s="21"/>
      <c r="M966" s="17"/>
      <c r="N966" s="17"/>
      <c r="O966" s="15"/>
      <c r="P966" s="15"/>
      <c r="Q966" s="15"/>
      <c r="R966" s="17"/>
      <c r="S966" s="26"/>
      <c r="T966" s="26"/>
      <c r="U966" s="26"/>
      <c r="V966" s="26"/>
      <c r="W966" s="26"/>
      <c r="X966" s="26"/>
      <c r="Y966" s="15"/>
      <c r="Z966" s="49"/>
      <c r="AA966" s="15"/>
      <c r="AB966" s="15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49"/>
      <c r="AP966" s="15"/>
      <c r="AQ966" s="15"/>
      <c r="AR966" s="209"/>
      <c r="AS966" s="210"/>
      <c r="AT966" s="210"/>
      <c r="AU966" s="210"/>
      <c r="AV966" s="210"/>
      <c r="AW966" s="210"/>
      <c r="AX966" s="210"/>
      <c r="AY966" s="49"/>
      <c r="AZ966" s="15"/>
      <c r="BA966" s="15"/>
      <c r="BB966" s="15"/>
      <c r="BC966" s="15"/>
      <c r="BD966" s="42"/>
      <c r="BE966" s="17"/>
      <c r="BF966" s="17"/>
      <c r="BG966" s="15"/>
      <c r="BH966" s="15"/>
    </row>
    <row r="967" ht="12.75" customHeight="1">
      <c r="A967" s="15"/>
      <c r="B967" s="13"/>
      <c r="C967" s="15"/>
      <c r="D967" s="15"/>
      <c r="E967" s="17"/>
      <c r="F967" s="17"/>
      <c r="G967" s="15"/>
      <c r="H967" s="15"/>
      <c r="I967" s="15"/>
      <c r="J967" s="49"/>
      <c r="K967" s="15"/>
      <c r="L967" s="21"/>
      <c r="M967" s="17"/>
      <c r="N967" s="17"/>
      <c r="O967" s="15"/>
      <c r="P967" s="15"/>
      <c r="Q967" s="15"/>
      <c r="R967" s="17"/>
      <c r="S967" s="26"/>
      <c r="T967" s="26"/>
      <c r="U967" s="26"/>
      <c r="V967" s="26"/>
      <c r="W967" s="26"/>
      <c r="X967" s="26"/>
      <c r="Y967" s="15"/>
      <c r="Z967" s="49"/>
      <c r="AA967" s="15"/>
      <c r="AB967" s="15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49"/>
      <c r="AP967" s="15"/>
      <c r="AQ967" s="15"/>
      <c r="AR967" s="209"/>
      <c r="AS967" s="210"/>
      <c r="AT967" s="210"/>
      <c r="AU967" s="210"/>
      <c r="AV967" s="210"/>
      <c r="AW967" s="210"/>
      <c r="AX967" s="210"/>
      <c r="AY967" s="49"/>
      <c r="AZ967" s="15"/>
      <c r="BA967" s="15"/>
      <c r="BB967" s="15"/>
      <c r="BC967" s="15"/>
      <c r="BD967" s="42"/>
      <c r="BE967" s="17"/>
      <c r="BF967" s="17"/>
      <c r="BG967" s="15"/>
      <c r="BH967" s="15"/>
    </row>
    <row r="968" ht="12.75" customHeight="1">
      <c r="A968" s="15"/>
      <c r="B968" s="13"/>
      <c r="C968" s="15"/>
      <c r="D968" s="15"/>
      <c r="E968" s="17"/>
      <c r="F968" s="17"/>
      <c r="G968" s="15"/>
      <c r="H968" s="15"/>
      <c r="I968" s="15"/>
      <c r="J968" s="49"/>
      <c r="K968" s="15"/>
      <c r="L968" s="21"/>
      <c r="M968" s="17"/>
      <c r="N968" s="17"/>
      <c r="O968" s="15"/>
      <c r="P968" s="15"/>
      <c r="Q968" s="15"/>
      <c r="R968" s="17"/>
      <c r="S968" s="26"/>
      <c r="T968" s="26"/>
      <c r="U968" s="26"/>
      <c r="V968" s="26"/>
      <c r="W968" s="26"/>
      <c r="X968" s="26"/>
      <c r="Y968" s="15"/>
      <c r="Z968" s="49"/>
      <c r="AA968" s="15"/>
      <c r="AB968" s="15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49"/>
      <c r="AP968" s="15"/>
      <c r="AQ968" s="15"/>
      <c r="AR968" s="209"/>
      <c r="AS968" s="210"/>
      <c r="AT968" s="210"/>
      <c r="AU968" s="210"/>
      <c r="AV968" s="210"/>
      <c r="AW968" s="210"/>
      <c r="AX968" s="210"/>
      <c r="AY968" s="49"/>
      <c r="AZ968" s="15"/>
      <c r="BA968" s="15"/>
      <c r="BB968" s="15"/>
      <c r="BC968" s="15"/>
      <c r="BD968" s="42"/>
      <c r="BE968" s="17"/>
      <c r="BF968" s="17"/>
      <c r="BG968" s="15"/>
      <c r="BH968" s="15"/>
    </row>
    <row r="969" ht="12.75" customHeight="1">
      <c r="A969" s="15"/>
      <c r="B969" s="13"/>
      <c r="C969" s="15"/>
      <c r="D969" s="15"/>
      <c r="E969" s="17"/>
      <c r="F969" s="17"/>
      <c r="G969" s="15"/>
      <c r="H969" s="15"/>
      <c r="I969" s="15"/>
      <c r="J969" s="49"/>
      <c r="K969" s="15"/>
      <c r="L969" s="21"/>
      <c r="M969" s="17"/>
      <c r="N969" s="17"/>
      <c r="O969" s="15"/>
      <c r="P969" s="15"/>
      <c r="Q969" s="15"/>
      <c r="R969" s="17"/>
      <c r="S969" s="26"/>
      <c r="T969" s="26"/>
      <c r="U969" s="26"/>
      <c r="V969" s="26"/>
      <c r="W969" s="26"/>
      <c r="X969" s="26"/>
      <c r="Y969" s="15"/>
      <c r="Z969" s="49"/>
      <c r="AA969" s="15"/>
      <c r="AB969" s="15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49"/>
      <c r="AP969" s="15"/>
      <c r="AQ969" s="15"/>
      <c r="AR969" s="209"/>
      <c r="AS969" s="210"/>
      <c r="AT969" s="210"/>
      <c r="AU969" s="210"/>
      <c r="AV969" s="210"/>
      <c r="AW969" s="210"/>
      <c r="AX969" s="210"/>
      <c r="AY969" s="49"/>
      <c r="AZ969" s="15"/>
      <c r="BA969" s="15"/>
      <c r="BB969" s="15"/>
      <c r="BC969" s="15"/>
      <c r="BD969" s="42"/>
      <c r="BE969" s="17"/>
      <c r="BF969" s="17"/>
      <c r="BG969" s="15"/>
      <c r="BH969" s="15"/>
    </row>
    <row r="970" ht="12.75" customHeight="1">
      <c r="A970" s="15"/>
      <c r="B970" s="13"/>
      <c r="C970" s="15"/>
      <c r="D970" s="15"/>
      <c r="E970" s="17"/>
      <c r="F970" s="17"/>
      <c r="G970" s="15"/>
      <c r="H970" s="15"/>
      <c r="I970" s="15"/>
      <c r="J970" s="49"/>
      <c r="K970" s="15"/>
      <c r="L970" s="21"/>
      <c r="M970" s="17"/>
      <c r="N970" s="17"/>
      <c r="O970" s="15"/>
      <c r="P970" s="15"/>
      <c r="Q970" s="15"/>
      <c r="R970" s="17"/>
      <c r="S970" s="26"/>
      <c r="T970" s="26"/>
      <c r="U970" s="26"/>
      <c r="V970" s="26"/>
      <c r="W970" s="26"/>
      <c r="X970" s="26"/>
      <c r="Y970" s="15"/>
      <c r="Z970" s="49"/>
      <c r="AA970" s="15"/>
      <c r="AB970" s="15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49"/>
      <c r="AP970" s="15"/>
      <c r="AQ970" s="15"/>
      <c r="AR970" s="209"/>
      <c r="AS970" s="210"/>
      <c r="AT970" s="210"/>
      <c r="AU970" s="210"/>
      <c r="AV970" s="210"/>
      <c r="AW970" s="210"/>
      <c r="AX970" s="210"/>
      <c r="AY970" s="49"/>
      <c r="AZ970" s="15"/>
      <c r="BA970" s="15"/>
      <c r="BB970" s="15"/>
      <c r="BC970" s="15"/>
      <c r="BD970" s="42"/>
      <c r="BE970" s="17"/>
      <c r="BF970" s="17"/>
      <c r="BG970" s="15"/>
      <c r="BH970" s="15"/>
    </row>
    <row r="971" ht="12.75" customHeight="1">
      <c r="A971" s="15"/>
      <c r="B971" s="13"/>
      <c r="C971" s="15"/>
      <c r="D971" s="15"/>
      <c r="E971" s="17"/>
      <c r="F971" s="17"/>
      <c r="G971" s="15"/>
      <c r="H971" s="15"/>
      <c r="I971" s="15"/>
      <c r="J971" s="49"/>
      <c r="K971" s="15"/>
      <c r="L971" s="21"/>
      <c r="M971" s="17"/>
      <c r="N971" s="17"/>
      <c r="O971" s="15"/>
      <c r="P971" s="15"/>
      <c r="Q971" s="15"/>
      <c r="R971" s="17"/>
      <c r="S971" s="26"/>
      <c r="T971" s="26"/>
      <c r="U971" s="26"/>
      <c r="V971" s="26"/>
      <c r="W971" s="26"/>
      <c r="X971" s="26"/>
      <c r="Y971" s="15"/>
      <c r="Z971" s="49"/>
      <c r="AA971" s="15"/>
      <c r="AB971" s="15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49"/>
      <c r="AP971" s="15"/>
      <c r="AQ971" s="15"/>
      <c r="AR971" s="209"/>
      <c r="AS971" s="210"/>
      <c r="AT971" s="210"/>
      <c r="AU971" s="210"/>
      <c r="AV971" s="210"/>
      <c r="AW971" s="210"/>
      <c r="AX971" s="210"/>
      <c r="AY971" s="49"/>
      <c r="AZ971" s="15"/>
      <c r="BA971" s="15"/>
      <c r="BB971" s="15"/>
      <c r="BC971" s="15"/>
      <c r="BD971" s="42"/>
      <c r="BE971" s="17"/>
      <c r="BF971" s="17"/>
      <c r="BG971" s="15"/>
      <c r="BH971" s="15"/>
    </row>
    <row r="972" ht="12.75" customHeight="1">
      <c r="A972" s="15"/>
      <c r="B972" s="13"/>
      <c r="C972" s="15"/>
      <c r="D972" s="15"/>
      <c r="E972" s="17"/>
      <c r="F972" s="17"/>
      <c r="G972" s="15"/>
      <c r="H972" s="15"/>
      <c r="I972" s="15"/>
      <c r="J972" s="49"/>
      <c r="K972" s="15"/>
      <c r="L972" s="21"/>
      <c r="M972" s="17"/>
      <c r="N972" s="17"/>
      <c r="O972" s="15"/>
      <c r="P972" s="15"/>
      <c r="Q972" s="15"/>
      <c r="R972" s="17"/>
      <c r="S972" s="26"/>
      <c r="T972" s="26"/>
      <c r="U972" s="26"/>
      <c r="V972" s="26"/>
      <c r="W972" s="26"/>
      <c r="X972" s="26"/>
      <c r="Y972" s="15"/>
      <c r="Z972" s="49"/>
      <c r="AA972" s="15"/>
      <c r="AB972" s="15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49"/>
      <c r="AP972" s="15"/>
      <c r="AQ972" s="15"/>
      <c r="AR972" s="209"/>
      <c r="AS972" s="210"/>
      <c r="AT972" s="210"/>
      <c r="AU972" s="210"/>
      <c r="AV972" s="210"/>
      <c r="AW972" s="210"/>
      <c r="AX972" s="210"/>
      <c r="AY972" s="49"/>
      <c r="AZ972" s="15"/>
      <c r="BA972" s="15"/>
      <c r="BB972" s="15"/>
      <c r="BC972" s="15"/>
      <c r="BD972" s="42"/>
      <c r="BE972" s="17"/>
      <c r="BF972" s="17"/>
      <c r="BG972" s="15"/>
      <c r="BH972" s="15"/>
    </row>
    <row r="973" ht="12.75" customHeight="1">
      <c r="A973" s="15"/>
      <c r="B973" s="13"/>
      <c r="C973" s="15"/>
      <c r="D973" s="15"/>
      <c r="E973" s="17"/>
      <c r="F973" s="17"/>
      <c r="G973" s="15"/>
      <c r="H973" s="15"/>
      <c r="I973" s="15"/>
      <c r="J973" s="49"/>
      <c r="K973" s="15"/>
      <c r="L973" s="21"/>
      <c r="M973" s="17"/>
      <c r="N973" s="17"/>
      <c r="O973" s="15"/>
      <c r="P973" s="15"/>
      <c r="Q973" s="15"/>
      <c r="R973" s="17"/>
      <c r="S973" s="26"/>
      <c r="T973" s="26"/>
      <c r="U973" s="26"/>
      <c r="V973" s="26"/>
      <c r="W973" s="26"/>
      <c r="X973" s="26"/>
      <c r="Y973" s="15"/>
      <c r="Z973" s="49"/>
      <c r="AA973" s="15"/>
      <c r="AB973" s="15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49"/>
      <c r="AP973" s="15"/>
      <c r="AQ973" s="15"/>
      <c r="AR973" s="209"/>
      <c r="AS973" s="210"/>
      <c r="AT973" s="210"/>
      <c r="AU973" s="210"/>
      <c r="AV973" s="210"/>
      <c r="AW973" s="210"/>
      <c r="AX973" s="210"/>
      <c r="AY973" s="49"/>
      <c r="AZ973" s="15"/>
      <c r="BA973" s="15"/>
      <c r="BB973" s="15"/>
      <c r="BC973" s="15"/>
      <c r="BD973" s="42"/>
      <c r="BE973" s="17"/>
      <c r="BF973" s="17"/>
      <c r="BG973" s="15"/>
      <c r="BH973" s="15"/>
    </row>
    <row r="974" ht="12.75" customHeight="1">
      <c r="A974" s="15"/>
      <c r="B974" s="13"/>
      <c r="C974" s="15"/>
      <c r="D974" s="15"/>
      <c r="E974" s="17"/>
      <c r="F974" s="17"/>
      <c r="G974" s="15"/>
      <c r="H974" s="15"/>
      <c r="I974" s="15"/>
      <c r="J974" s="49"/>
      <c r="K974" s="15"/>
      <c r="L974" s="21"/>
      <c r="M974" s="17"/>
      <c r="N974" s="17"/>
      <c r="O974" s="15"/>
      <c r="P974" s="15"/>
      <c r="Q974" s="15"/>
      <c r="R974" s="17"/>
      <c r="S974" s="26"/>
      <c r="T974" s="26"/>
      <c r="U974" s="26"/>
      <c r="V974" s="26"/>
      <c r="W974" s="26"/>
      <c r="X974" s="26"/>
      <c r="Y974" s="15"/>
      <c r="Z974" s="49"/>
      <c r="AA974" s="15"/>
      <c r="AB974" s="15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49"/>
      <c r="AP974" s="15"/>
      <c r="AQ974" s="15"/>
      <c r="AR974" s="209"/>
      <c r="AS974" s="210"/>
      <c r="AT974" s="210"/>
      <c r="AU974" s="210"/>
      <c r="AV974" s="210"/>
      <c r="AW974" s="210"/>
      <c r="AX974" s="210"/>
      <c r="AY974" s="49"/>
      <c r="AZ974" s="15"/>
      <c r="BA974" s="15"/>
      <c r="BB974" s="15"/>
      <c r="BC974" s="15"/>
      <c r="BD974" s="42"/>
      <c r="BE974" s="17"/>
      <c r="BF974" s="17"/>
      <c r="BG974" s="15"/>
      <c r="BH974" s="15"/>
    </row>
    <row r="975" ht="12.75" customHeight="1">
      <c r="A975" s="15"/>
      <c r="B975" s="13"/>
      <c r="C975" s="15"/>
      <c r="D975" s="15"/>
      <c r="E975" s="17"/>
      <c r="F975" s="17"/>
      <c r="G975" s="15"/>
      <c r="H975" s="15"/>
      <c r="I975" s="15"/>
      <c r="J975" s="49"/>
      <c r="K975" s="15"/>
      <c r="L975" s="21"/>
      <c r="M975" s="17"/>
      <c r="N975" s="17"/>
      <c r="O975" s="15"/>
      <c r="P975" s="15"/>
      <c r="Q975" s="15"/>
      <c r="R975" s="17"/>
      <c r="S975" s="26"/>
      <c r="T975" s="26"/>
      <c r="U975" s="26"/>
      <c r="V975" s="26"/>
      <c r="W975" s="26"/>
      <c r="X975" s="26"/>
      <c r="Y975" s="15"/>
      <c r="Z975" s="49"/>
      <c r="AA975" s="15"/>
      <c r="AB975" s="15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49"/>
      <c r="AP975" s="15"/>
      <c r="AQ975" s="15"/>
      <c r="AR975" s="209"/>
      <c r="AS975" s="210"/>
      <c r="AT975" s="210"/>
      <c r="AU975" s="210"/>
      <c r="AV975" s="210"/>
      <c r="AW975" s="210"/>
      <c r="AX975" s="210"/>
      <c r="AY975" s="49"/>
      <c r="AZ975" s="15"/>
      <c r="BA975" s="15"/>
      <c r="BB975" s="15"/>
      <c r="BC975" s="15"/>
      <c r="BD975" s="42"/>
      <c r="BE975" s="17"/>
      <c r="BF975" s="17"/>
      <c r="BG975" s="15"/>
      <c r="BH975" s="15"/>
    </row>
    <row r="976" ht="12.75" customHeight="1">
      <c r="A976" s="15"/>
      <c r="B976" s="13"/>
      <c r="C976" s="15"/>
      <c r="D976" s="15"/>
      <c r="E976" s="17"/>
      <c r="F976" s="17"/>
      <c r="G976" s="15"/>
      <c r="H976" s="15"/>
      <c r="I976" s="15"/>
      <c r="J976" s="49"/>
      <c r="K976" s="15"/>
      <c r="L976" s="21"/>
      <c r="M976" s="17"/>
      <c r="N976" s="17"/>
      <c r="O976" s="15"/>
      <c r="P976" s="15"/>
      <c r="Q976" s="15"/>
      <c r="R976" s="17"/>
      <c r="S976" s="26"/>
      <c r="T976" s="26"/>
      <c r="U976" s="26"/>
      <c r="V976" s="26"/>
      <c r="W976" s="26"/>
      <c r="X976" s="26"/>
      <c r="Y976" s="15"/>
      <c r="Z976" s="49"/>
      <c r="AA976" s="15"/>
      <c r="AB976" s="15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49"/>
      <c r="AP976" s="15"/>
      <c r="AQ976" s="15"/>
      <c r="AR976" s="209"/>
      <c r="AS976" s="210"/>
      <c r="AT976" s="210"/>
      <c r="AU976" s="210"/>
      <c r="AV976" s="210"/>
      <c r="AW976" s="210"/>
      <c r="AX976" s="210"/>
      <c r="AY976" s="49"/>
      <c r="AZ976" s="15"/>
      <c r="BA976" s="15"/>
      <c r="BB976" s="15"/>
      <c r="BC976" s="15"/>
      <c r="BD976" s="42"/>
      <c r="BE976" s="17"/>
      <c r="BF976" s="17"/>
      <c r="BG976" s="15"/>
      <c r="BH976" s="15"/>
    </row>
    <row r="977" ht="12.75" customHeight="1">
      <c r="A977" s="15"/>
      <c r="B977" s="13"/>
      <c r="C977" s="15"/>
      <c r="D977" s="15"/>
      <c r="E977" s="17"/>
      <c r="F977" s="17"/>
      <c r="G977" s="15"/>
      <c r="H977" s="15"/>
      <c r="I977" s="15"/>
      <c r="J977" s="49"/>
      <c r="K977" s="15"/>
      <c r="L977" s="21"/>
      <c r="M977" s="17"/>
      <c r="N977" s="17"/>
      <c r="O977" s="15"/>
      <c r="P977" s="15"/>
      <c r="Q977" s="15"/>
      <c r="R977" s="17"/>
      <c r="S977" s="26"/>
      <c r="T977" s="26"/>
      <c r="U977" s="26"/>
      <c r="V977" s="26"/>
      <c r="W977" s="26"/>
      <c r="X977" s="26"/>
      <c r="Y977" s="15"/>
      <c r="Z977" s="49"/>
      <c r="AA977" s="15"/>
      <c r="AB977" s="15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49"/>
      <c r="AP977" s="15"/>
      <c r="AQ977" s="15"/>
      <c r="AR977" s="209"/>
      <c r="AS977" s="210"/>
      <c r="AT977" s="210"/>
      <c r="AU977" s="210"/>
      <c r="AV977" s="210"/>
      <c r="AW977" s="210"/>
      <c r="AX977" s="210"/>
      <c r="AY977" s="49"/>
      <c r="AZ977" s="15"/>
      <c r="BA977" s="15"/>
      <c r="BB977" s="15"/>
      <c r="BC977" s="15"/>
      <c r="BD977" s="42"/>
      <c r="BE977" s="17"/>
      <c r="BF977" s="17"/>
      <c r="BG977" s="15"/>
      <c r="BH977" s="15"/>
    </row>
    <row r="978" ht="12.75" customHeight="1">
      <c r="A978" s="15"/>
      <c r="B978" s="13"/>
      <c r="C978" s="15"/>
      <c r="D978" s="15"/>
      <c r="E978" s="17"/>
      <c r="F978" s="17"/>
      <c r="G978" s="15"/>
      <c r="H978" s="15"/>
      <c r="I978" s="15"/>
      <c r="J978" s="49"/>
      <c r="K978" s="15"/>
      <c r="L978" s="21"/>
      <c r="M978" s="17"/>
      <c r="N978" s="17"/>
      <c r="O978" s="15"/>
      <c r="P978" s="15"/>
      <c r="Q978" s="15"/>
      <c r="R978" s="17"/>
      <c r="S978" s="26"/>
      <c r="T978" s="26"/>
      <c r="U978" s="26"/>
      <c r="V978" s="26"/>
      <c r="W978" s="26"/>
      <c r="X978" s="26"/>
      <c r="Y978" s="15"/>
      <c r="Z978" s="49"/>
      <c r="AA978" s="15"/>
      <c r="AB978" s="15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49"/>
      <c r="AP978" s="15"/>
      <c r="AQ978" s="15"/>
      <c r="AR978" s="209"/>
      <c r="AS978" s="210"/>
      <c r="AT978" s="210"/>
      <c r="AU978" s="210"/>
      <c r="AV978" s="210"/>
      <c r="AW978" s="210"/>
      <c r="AX978" s="210"/>
      <c r="AY978" s="49"/>
      <c r="AZ978" s="15"/>
      <c r="BA978" s="15"/>
      <c r="BB978" s="15"/>
      <c r="BC978" s="15"/>
      <c r="BD978" s="42"/>
      <c r="BE978" s="17"/>
      <c r="BF978" s="17"/>
      <c r="BG978" s="15"/>
      <c r="BH978" s="15"/>
    </row>
    <row r="979" ht="12.75" customHeight="1">
      <c r="A979" s="15"/>
      <c r="B979" s="13"/>
      <c r="C979" s="15"/>
      <c r="D979" s="15"/>
      <c r="E979" s="17"/>
      <c r="F979" s="17"/>
      <c r="G979" s="15"/>
      <c r="H979" s="15"/>
      <c r="I979" s="15"/>
      <c r="J979" s="49"/>
      <c r="K979" s="15"/>
      <c r="L979" s="21"/>
      <c r="M979" s="17"/>
      <c r="N979" s="17"/>
      <c r="O979" s="15"/>
      <c r="P979" s="15"/>
      <c r="Q979" s="15"/>
      <c r="R979" s="17"/>
      <c r="S979" s="26"/>
      <c r="T979" s="26"/>
      <c r="U979" s="26"/>
      <c r="V979" s="26"/>
      <c r="W979" s="26"/>
      <c r="X979" s="26"/>
      <c r="Y979" s="15"/>
      <c r="Z979" s="49"/>
      <c r="AA979" s="15"/>
      <c r="AB979" s="15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49"/>
      <c r="AP979" s="15"/>
      <c r="AQ979" s="15"/>
      <c r="AR979" s="209"/>
      <c r="AS979" s="210"/>
      <c r="AT979" s="210"/>
      <c r="AU979" s="210"/>
      <c r="AV979" s="210"/>
      <c r="AW979" s="210"/>
      <c r="AX979" s="210"/>
      <c r="AY979" s="49"/>
      <c r="AZ979" s="15"/>
      <c r="BA979" s="15"/>
      <c r="BB979" s="15"/>
      <c r="BC979" s="15"/>
      <c r="BD979" s="42"/>
      <c r="BE979" s="17"/>
      <c r="BF979" s="17"/>
      <c r="BG979" s="15"/>
      <c r="BH979" s="15"/>
    </row>
    <row r="980" ht="12.75" customHeight="1">
      <c r="A980" s="15"/>
      <c r="B980" s="13"/>
      <c r="C980" s="15"/>
      <c r="D980" s="15"/>
      <c r="E980" s="17"/>
      <c r="F980" s="17"/>
      <c r="G980" s="15"/>
      <c r="H980" s="15"/>
      <c r="I980" s="15"/>
      <c r="J980" s="49"/>
      <c r="K980" s="15"/>
      <c r="L980" s="21"/>
      <c r="M980" s="17"/>
      <c r="N980" s="17"/>
      <c r="O980" s="15"/>
      <c r="P980" s="15"/>
      <c r="Q980" s="15"/>
      <c r="R980" s="17"/>
      <c r="S980" s="26"/>
      <c r="T980" s="26"/>
      <c r="U980" s="26"/>
      <c r="V980" s="26"/>
      <c r="W980" s="26"/>
      <c r="X980" s="26"/>
      <c r="Y980" s="15"/>
      <c r="Z980" s="49"/>
      <c r="AA980" s="15"/>
      <c r="AB980" s="15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49"/>
      <c r="AP980" s="15"/>
      <c r="AQ980" s="15"/>
      <c r="AR980" s="209"/>
      <c r="AS980" s="210"/>
      <c r="AT980" s="210"/>
      <c r="AU980" s="210"/>
      <c r="AV980" s="210"/>
      <c r="AW980" s="210"/>
      <c r="AX980" s="210"/>
      <c r="AY980" s="49"/>
      <c r="AZ980" s="15"/>
      <c r="BA980" s="15"/>
      <c r="BB980" s="15"/>
      <c r="BC980" s="15"/>
      <c r="BD980" s="42"/>
      <c r="BE980" s="17"/>
      <c r="BF980" s="17"/>
      <c r="BG980" s="15"/>
      <c r="BH980" s="15"/>
    </row>
    <row r="981" ht="12.75" customHeight="1">
      <c r="A981" s="15"/>
      <c r="B981" s="13"/>
      <c r="C981" s="15"/>
      <c r="D981" s="15"/>
      <c r="E981" s="17"/>
      <c r="F981" s="17"/>
      <c r="G981" s="15"/>
      <c r="H981" s="15"/>
      <c r="I981" s="15"/>
      <c r="J981" s="49"/>
      <c r="K981" s="15"/>
      <c r="L981" s="21"/>
      <c r="M981" s="17"/>
      <c r="N981" s="17"/>
      <c r="O981" s="15"/>
      <c r="P981" s="15"/>
      <c r="Q981" s="15"/>
      <c r="R981" s="17"/>
      <c r="S981" s="26"/>
      <c r="T981" s="26"/>
      <c r="U981" s="26"/>
      <c r="V981" s="26"/>
      <c r="W981" s="26"/>
      <c r="X981" s="26"/>
      <c r="Y981" s="15"/>
      <c r="Z981" s="49"/>
      <c r="AA981" s="15"/>
      <c r="AB981" s="15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49"/>
      <c r="AP981" s="15"/>
      <c r="AQ981" s="15"/>
      <c r="AR981" s="209"/>
      <c r="AS981" s="210"/>
      <c r="AT981" s="210"/>
      <c r="AU981" s="210"/>
      <c r="AV981" s="210"/>
      <c r="AW981" s="210"/>
      <c r="AX981" s="210"/>
      <c r="AY981" s="49"/>
      <c r="AZ981" s="15"/>
      <c r="BA981" s="15"/>
      <c r="BB981" s="15"/>
      <c r="BC981" s="15"/>
      <c r="BD981" s="42"/>
      <c r="BE981" s="17"/>
      <c r="BF981" s="17"/>
      <c r="BG981" s="15"/>
      <c r="BH981" s="15"/>
    </row>
    <row r="982" ht="12.75" customHeight="1">
      <c r="A982" s="15"/>
      <c r="B982" s="13"/>
      <c r="C982" s="15"/>
      <c r="D982" s="15"/>
      <c r="E982" s="17"/>
      <c r="F982" s="17"/>
      <c r="G982" s="15"/>
      <c r="H982" s="15"/>
      <c r="I982" s="15"/>
      <c r="J982" s="49"/>
      <c r="K982" s="15"/>
      <c r="L982" s="21"/>
      <c r="M982" s="17"/>
      <c r="N982" s="17"/>
      <c r="O982" s="15"/>
      <c r="P982" s="15"/>
      <c r="Q982" s="15"/>
      <c r="R982" s="17"/>
      <c r="S982" s="26"/>
      <c r="T982" s="26"/>
      <c r="U982" s="26"/>
      <c r="V982" s="26"/>
      <c r="W982" s="26"/>
      <c r="X982" s="26"/>
      <c r="Y982" s="15"/>
      <c r="Z982" s="49"/>
      <c r="AA982" s="15"/>
      <c r="AB982" s="15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49"/>
      <c r="AP982" s="15"/>
      <c r="AQ982" s="15"/>
      <c r="AR982" s="209"/>
      <c r="AS982" s="210"/>
      <c r="AT982" s="210"/>
      <c r="AU982" s="210"/>
      <c r="AV982" s="210"/>
      <c r="AW982" s="210"/>
      <c r="AX982" s="210"/>
      <c r="AY982" s="49"/>
      <c r="AZ982" s="15"/>
      <c r="BA982" s="15"/>
      <c r="BB982" s="15"/>
      <c r="BC982" s="15"/>
      <c r="BD982" s="42"/>
      <c r="BE982" s="17"/>
      <c r="BF982" s="17"/>
      <c r="BG982" s="15"/>
      <c r="BH982" s="15"/>
    </row>
    <row r="983" ht="12.75" customHeight="1">
      <c r="A983" s="15"/>
      <c r="B983" s="13"/>
      <c r="C983" s="15"/>
      <c r="D983" s="15"/>
      <c r="E983" s="17"/>
      <c r="F983" s="17"/>
      <c r="G983" s="15"/>
      <c r="H983" s="15"/>
      <c r="I983" s="15"/>
      <c r="J983" s="49"/>
      <c r="K983" s="15"/>
      <c r="L983" s="21"/>
      <c r="M983" s="17"/>
      <c r="N983" s="17"/>
      <c r="O983" s="15"/>
      <c r="P983" s="15"/>
      <c r="Q983" s="15"/>
      <c r="R983" s="17"/>
      <c r="S983" s="26"/>
      <c r="T983" s="26"/>
      <c r="U983" s="26"/>
      <c r="V983" s="26"/>
      <c r="W983" s="26"/>
      <c r="X983" s="26"/>
      <c r="Y983" s="15"/>
      <c r="Z983" s="49"/>
      <c r="AA983" s="15"/>
      <c r="AB983" s="15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49"/>
      <c r="AP983" s="15"/>
      <c r="AQ983" s="15"/>
      <c r="AR983" s="209"/>
      <c r="AS983" s="210"/>
      <c r="AT983" s="210"/>
      <c r="AU983" s="210"/>
      <c r="AV983" s="210"/>
      <c r="AW983" s="210"/>
      <c r="AX983" s="210"/>
      <c r="AY983" s="49"/>
      <c r="AZ983" s="15"/>
      <c r="BA983" s="15"/>
      <c r="BB983" s="15"/>
      <c r="BC983" s="15"/>
      <c r="BD983" s="42"/>
      <c r="BE983" s="17"/>
      <c r="BF983" s="17"/>
      <c r="BG983" s="15"/>
      <c r="BH983" s="15"/>
    </row>
    <row r="984" ht="12.75" customHeight="1">
      <c r="A984" s="15"/>
      <c r="B984" s="13"/>
      <c r="C984" s="15"/>
      <c r="D984" s="15"/>
      <c r="E984" s="17"/>
      <c r="F984" s="17"/>
      <c r="G984" s="15"/>
      <c r="H984" s="15"/>
      <c r="I984" s="15"/>
      <c r="J984" s="49"/>
      <c r="K984" s="15"/>
      <c r="L984" s="21"/>
      <c r="M984" s="17"/>
      <c r="N984" s="17"/>
      <c r="O984" s="15"/>
      <c r="P984" s="15"/>
      <c r="Q984" s="15"/>
      <c r="R984" s="17"/>
      <c r="S984" s="26"/>
      <c r="T984" s="26"/>
      <c r="U984" s="26"/>
      <c r="V984" s="26"/>
      <c r="W984" s="26"/>
      <c r="X984" s="26"/>
      <c r="Y984" s="15"/>
      <c r="Z984" s="49"/>
      <c r="AA984" s="15"/>
      <c r="AB984" s="15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49"/>
      <c r="AP984" s="15"/>
      <c r="AQ984" s="15"/>
      <c r="AR984" s="209"/>
      <c r="AS984" s="210"/>
      <c r="AT984" s="210"/>
      <c r="AU984" s="210"/>
      <c r="AV984" s="210"/>
      <c r="AW984" s="210"/>
      <c r="AX984" s="210"/>
      <c r="AY984" s="49"/>
      <c r="AZ984" s="15"/>
      <c r="BA984" s="15"/>
      <c r="BB984" s="15"/>
      <c r="BC984" s="15"/>
      <c r="BD984" s="42"/>
      <c r="BE984" s="17"/>
      <c r="BF984" s="17"/>
      <c r="BG984" s="15"/>
      <c r="BH984" s="15"/>
    </row>
    <row r="985" ht="12.75" customHeight="1">
      <c r="A985" s="15"/>
      <c r="B985" s="13"/>
      <c r="C985" s="15"/>
      <c r="D985" s="15"/>
      <c r="E985" s="17"/>
      <c r="F985" s="17"/>
      <c r="G985" s="15"/>
      <c r="H985" s="15"/>
      <c r="I985" s="15"/>
      <c r="J985" s="49"/>
      <c r="K985" s="15"/>
      <c r="L985" s="21"/>
      <c r="M985" s="17"/>
      <c r="N985" s="17"/>
      <c r="O985" s="15"/>
      <c r="P985" s="15"/>
      <c r="Q985" s="15"/>
      <c r="R985" s="17"/>
      <c r="S985" s="26"/>
      <c r="T985" s="26"/>
      <c r="U985" s="26"/>
      <c r="V985" s="26"/>
      <c r="W985" s="26"/>
      <c r="X985" s="26"/>
      <c r="Y985" s="15"/>
      <c r="Z985" s="49"/>
      <c r="AA985" s="15"/>
      <c r="AB985" s="15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49"/>
      <c r="AP985" s="15"/>
      <c r="AQ985" s="15"/>
      <c r="AR985" s="209"/>
      <c r="AS985" s="210"/>
      <c r="AT985" s="210"/>
      <c r="AU985" s="210"/>
      <c r="AV985" s="210"/>
      <c r="AW985" s="210"/>
      <c r="AX985" s="210"/>
      <c r="AY985" s="49"/>
      <c r="AZ985" s="15"/>
      <c r="BA985" s="15"/>
      <c r="BB985" s="15"/>
      <c r="BC985" s="15"/>
      <c r="BD985" s="42"/>
      <c r="BE985" s="17"/>
      <c r="BF985" s="17"/>
      <c r="BG985" s="15"/>
      <c r="BH985" s="15"/>
    </row>
    <row r="986" ht="12.75" customHeight="1">
      <c r="A986" s="15"/>
      <c r="B986" s="13"/>
      <c r="C986" s="15"/>
      <c r="D986" s="15"/>
      <c r="E986" s="17"/>
      <c r="F986" s="17"/>
      <c r="G986" s="15"/>
      <c r="H986" s="15"/>
      <c r="I986" s="15"/>
      <c r="J986" s="49"/>
      <c r="K986" s="15"/>
      <c r="L986" s="21"/>
      <c r="M986" s="17"/>
      <c r="N986" s="17"/>
      <c r="O986" s="15"/>
      <c r="P986" s="15"/>
      <c r="Q986" s="15"/>
      <c r="R986" s="17"/>
      <c r="S986" s="26"/>
      <c r="T986" s="26"/>
      <c r="U986" s="26"/>
      <c r="V986" s="26"/>
      <c r="W986" s="26"/>
      <c r="X986" s="26"/>
      <c r="Y986" s="15"/>
      <c r="Z986" s="49"/>
      <c r="AA986" s="15"/>
      <c r="AB986" s="15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49"/>
      <c r="AP986" s="15"/>
      <c r="AQ986" s="15"/>
      <c r="AR986" s="209"/>
      <c r="AS986" s="210"/>
      <c r="AT986" s="210"/>
      <c r="AU986" s="210"/>
      <c r="AV986" s="210"/>
      <c r="AW986" s="210"/>
      <c r="AX986" s="210"/>
      <c r="AY986" s="49"/>
      <c r="AZ986" s="15"/>
      <c r="BA986" s="15"/>
      <c r="BB986" s="15"/>
      <c r="BC986" s="15"/>
      <c r="BD986" s="42"/>
      <c r="BE986" s="17"/>
      <c r="BF986" s="17"/>
      <c r="BG986" s="15"/>
      <c r="BH986" s="15"/>
    </row>
    <row r="987" ht="12.75" customHeight="1">
      <c r="A987" s="15"/>
      <c r="B987" s="13"/>
      <c r="C987" s="15"/>
      <c r="D987" s="15"/>
      <c r="E987" s="17"/>
      <c r="F987" s="17"/>
      <c r="G987" s="15"/>
      <c r="H987" s="15"/>
      <c r="I987" s="15"/>
      <c r="J987" s="49"/>
      <c r="K987" s="15"/>
      <c r="L987" s="21"/>
      <c r="M987" s="17"/>
      <c r="N987" s="17"/>
      <c r="O987" s="15"/>
      <c r="P987" s="15"/>
      <c r="Q987" s="15"/>
      <c r="R987" s="17"/>
      <c r="S987" s="26"/>
      <c r="T987" s="26"/>
      <c r="U987" s="26"/>
      <c r="V987" s="26"/>
      <c r="W987" s="26"/>
      <c r="X987" s="26"/>
      <c r="Y987" s="15"/>
      <c r="Z987" s="49"/>
      <c r="AA987" s="15"/>
      <c r="AB987" s="15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49"/>
      <c r="AP987" s="15"/>
      <c r="AQ987" s="15"/>
      <c r="AR987" s="209"/>
      <c r="AS987" s="210"/>
      <c r="AT987" s="210"/>
      <c r="AU987" s="210"/>
      <c r="AV987" s="210"/>
      <c r="AW987" s="210"/>
      <c r="AX987" s="210"/>
      <c r="AY987" s="49"/>
      <c r="AZ987" s="15"/>
      <c r="BA987" s="15"/>
      <c r="BB987" s="15"/>
      <c r="BC987" s="15"/>
      <c r="BD987" s="42"/>
      <c r="BE987" s="17"/>
      <c r="BF987" s="17"/>
      <c r="BG987" s="15"/>
      <c r="BH987" s="15"/>
    </row>
    <row r="988" ht="12.75" customHeight="1">
      <c r="A988" s="15"/>
      <c r="B988" s="13"/>
      <c r="C988" s="15"/>
      <c r="D988" s="15"/>
      <c r="E988" s="17"/>
      <c r="F988" s="17"/>
      <c r="G988" s="15"/>
      <c r="H988" s="15"/>
      <c r="I988" s="15"/>
      <c r="J988" s="49"/>
      <c r="K988" s="15"/>
      <c r="L988" s="21"/>
      <c r="M988" s="17"/>
      <c r="N988" s="17"/>
      <c r="O988" s="15"/>
      <c r="P988" s="15"/>
      <c r="Q988" s="15"/>
      <c r="R988" s="17"/>
      <c r="S988" s="26"/>
      <c r="T988" s="26"/>
      <c r="U988" s="26"/>
      <c r="V988" s="26"/>
      <c r="W988" s="26"/>
      <c r="X988" s="26"/>
      <c r="Y988" s="15"/>
      <c r="Z988" s="49"/>
      <c r="AA988" s="15"/>
      <c r="AB988" s="15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49"/>
      <c r="AP988" s="15"/>
      <c r="AQ988" s="15"/>
      <c r="AR988" s="209"/>
      <c r="AS988" s="210"/>
      <c r="AT988" s="210"/>
      <c r="AU988" s="210"/>
      <c r="AV988" s="210"/>
      <c r="AW988" s="210"/>
      <c r="AX988" s="210"/>
      <c r="AY988" s="49"/>
      <c r="AZ988" s="15"/>
      <c r="BA988" s="15"/>
      <c r="BB988" s="15"/>
      <c r="BC988" s="15"/>
      <c r="BD988" s="42"/>
      <c r="BE988" s="17"/>
      <c r="BF988" s="17"/>
      <c r="BG988" s="15"/>
      <c r="BH988" s="15"/>
    </row>
    <row r="989" ht="12.75" customHeight="1">
      <c r="A989" s="15"/>
      <c r="B989" s="13"/>
      <c r="C989" s="15"/>
      <c r="D989" s="15"/>
      <c r="E989" s="17"/>
      <c r="F989" s="17"/>
      <c r="G989" s="15"/>
      <c r="H989" s="15"/>
      <c r="I989" s="15"/>
      <c r="J989" s="49"/>
      <c r="K989" s="15"/>
      <c r="L989" s="21"/>
      <c r="M989" s="17"/>
      <c r="N989" s="17"/>
      <c r="O989" s="15"/>
      <c r="P989" s="15"/>
      <c r="Q989" s="15"/>
      <c r="R989" s="17"/>
      <c r="S989" s="26"/>
      <c r="T989" s="26"/>
      <c r="U989" s="26"/>
      <c r="V989" s="26"/>
      <c r="W989" s="26"/>
      <c r="X989" s="26"/>
      <c r="Y989" s="15"/>
      <c r="Z989" s="49"/>
      <c r="AA989" s="15"/>
      <c r="AB989" s="15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49"/>
      <c r="AP989" s="15"/>
      <c r="AQ989" s="15"/>
      <c r="AR989" s="209"/>
      <c r="AS989" s="210"/>
      <c r="AT989" s="210"/>
      <c r="AU989" s="210"/>
      <c r="AV989" s="210"/>
      <c r="AW989" s="210"/>
      <c r="AX989" s="210"/>
      <c r="AY989" s="49"/>
      <c r="AZ989" s="15"/>
      <c r="BA989" s="15"/>
      <c r="BB989" s="15"/>
      <c r="BC989" s="15"/>
      <c r="BD989" s="42"/>
      <c r="BE989" s="17"/>
      <c r="BF989" s="17"/>
      <c r="BG989" s="15"/>
      <c r="BH989" s="15"/>
    </row>
    <row r="990" ht="12.75" customHeight="1">
      <c r="A990" s="15"/>
      <c r="B990" s="13"/>
      <c r="C990" s="15"/>
      <c r="D990" s="15"/>
      <c r="E990" s="17"/>
      <c r="F990" s="17"/>
      <c r="G990" s="15"/>
      <c r="H990" s="15"/>
      <c r="I990" s="15"/>
      <c r="J990" s="49"/>
      <c r="K990" s="15"/>
      <c r="L990" s="21"/>
      <c r="M990" s="17"/>
      <c r="N990" s="17"/>
      <c r="O990" s="15"/>
      <c r="P990" s="15"/>
      <c r="Q990" s="15"/>
      <c r="R990" s="17"/>
      <c r="S990" s="26"/>
      <c r="T990" s="26"/>
      <c r="U990" s="26"/>
      <c r="V990" s="26"/>
      <c r="W990" s="26"/>
      <c r="X990" s="26"/>
      <c r="Y990" s="15"/>
      <c r="Z990" s="49"/>
      <c r="AA990" s="15"/>
      <c r="AB990" s="15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49"/>
      <c r="AP990" s="15"/>
      <c r="AQ990" s="15"/>
      <c r="AR990" s="209"/>
      <c r="AS990" s="210"/>
      <c r="AT990" s="210"/>
      <c r="AU990" s="210"/>
      <c r="AV990" s="210"/>
      <c r="AW990" s="210"/>
      <c r="AX990" s="210"/>
      <c r="AY990" s="49"/>
      <c r="AZ990" s="15"/>
      <c r="BA990" s="15"/>
      <c r="BB990" s="15"/>
      <c r="BC990" s="15"/>
      <c r="BD990" s="42"/>
      <c r="BE990" s="17"/>
      <c r="BF990" s="17"/>
      <c r="BG990" s="15"/>
      <c r="BH990" s="15"/>
    </row>
    <row r="991" ht="12.75" customHeight="1">
      <c r="A991" s="15"/>
      <c r="B991" s="13"/>
      <c r="C991" s="15"/>
      <c r="D991" s="15"/>
      <c r="E991" s="17"/>
      <c r="F991" s="17"/>
      <c r="G991" s="15"/>
      <c r="H991" s="15"/>
      <c r="I991" s="15"/>
      <c r="J991" s="49"/>
      <c r="K991" s="15"/>
      <c r="L991" s="21"/>
      <c r="M991" s="17"/>
      <c r="N991" s="17"/>
      <c r="O991" s="15"/>
      <c r="P991" s="15"/>
      <c r="Q991" s="15"/>
      <c r="R991" s="17"/>
      <c r="S991" s="26"/>
      <c r="T991" s="26"/>
      <c r="U991" s="26"/>
      <c r="V991" s="26"/>
      <c r="W991" s="26"/>
      <c r="X991" s="26"/>
      <c r="Y991" s="15"/>
      <c r="Z991" s="49"/>
      <c r="AA991" s="15"/>
      <c r="AB991" s="15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49"/>
      <c r="AP991" s="15"/>
      <c r="AQ991" s="15"/>
      <c r="AR991" s="209"/>
      <c r="AS991" s="210"/>
      <c r="AT991" s="210"/>
      <c r="AU991" s="210"/>
      <c r="AV991" s="210"/>
      <c r="AW991" s="210"/>
      <c r="AX991" s="210"/>
      <c r="AY991" s="49"/>
      <c r="AZ991" s="15"/>
      <c r="BA991" s="15"/>
      <c r="BB991" s="15"/>
      <c r="BC991" s="15"/>
      <c r="BD991" s="42"/>
      <c r="BE991" s="17"/>
      <c r="BF991" s="17"/>
      <c r="BG991" s="15"/>
      <c r="BH991" s="15"/>
    </row>
    <row r="992" ht="12.75" customHeight="1">
      <c r="A992" s="15"/>
      <c r="B992" s="13"/>
      <c r="C992" s="15"/>
      <c r="D992" s="15"/>
      <c r="E992" s="17"/>
      <c r="F992" s="17"/>
      <c r="G992" s="15"/>
      <c r="H992" s="15"/>
      <c r="I992" s="15"/>
      <c r="J992" s="49"/>
      <c r="K992" s="15"/>
      <c r="L992" s="21"/>
      <c r="M992" s="17"/>
      <c r="N992" s="17"/>
      <c r="O992" s="15"/>
      <c r="P992" s="15"/>
      <c r="Q992" s="15"/>
      <c r="R992" s="17"/>
      <c r="S992" s="26"/>
      <c r="T992" s="26"/>
      <c r="U992" s="26"/>
      <c r="V992" s="26"/>
      <c r="W992" s="26"/>
      <c r="X992" s="26"/>
      <c r="Y992" s="15"/>
      <c r="Z992" s="49"/>
      <c r="AA992" s="15"/>
      <c r="AB992" s="15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49"/>
      <c r="AP992" s="15"/>
      <c r="AQ992" s="15"/>
      <c r="AR992" s="209"/>
      <c r="AS992" s="210"/>
      <c r="AT992" s="210"/>
      <c r="AU992" s="210"/>
      <c r="AV992" s="210"/>
      <c r="AW992" s="210"/>
      <c r="AX992" s="210"/>
      <c r="AY992" s="49"/>
      <c r="AZ992" s="15"/>
      <c r="BA992" s="15"/>
      <c r="BB992" s="15"/>
      <c r="BC992" s="15"/>
      <c r="BD992" s="42"/>
      <c r="BE992" s="17"/>
      <c r="BF992" s="17"/>
      <c r="BG992" s="15"/>
      <c r="BH992" s="15"/>
    </row>
    <row r="993" ht="12.75" customHeight="1">
      <c r="A993" s="15"/>
      <c r="B993" s="13"/>
      <c r="C993" s="15"/>
      <c r="D993" s="15"/>
      <c r="E993" s="17"/>
      <c r="F993" s="17"/>
      <c r="G993" s="15"/>
      <c r="H993" s="15"/>
      <c r="I993" s="15"/>
      <c r="J993" s="49"/>
      <c r="K993" s="15"/>
      <c r="L993" s="21"/>
      <c r="M993" s="17"/>
      <c r="N993" s="17"/>
      <c r="O993" s="15"/>
      <c r="P993" s="15"/>
      <c r="Q993" s="15"/>
      <c r="R993" s="17"/>
      <c r="S993" s="26"/>
      <c r="T993" s="26"/>
      <c r="U993" s="26"/>
      <c r="V993" s="26"/>
      <c r="W993" s="26"/>
      <c r="X993" s="26"/>
      <c r="Y993" s="15"/>
      <c r="Z993" s="49"/>
      <c r="AA993" s="15"/>
      <c r="AB993" s="15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49"/>
      <c r="AP993" s="15"/>
      <c r="AQ993" s="15"/>
      <c r="AR993" s="209"/>
      <c r="AS993" s="210"/>
      <c r="AT993" s="210"/>
      <c r="AU993" s="210"/>
      <c r="AV993" s="210"/>
      <c r="AW993" s="210"/>
      <c r="AX993" s="210"/>
      <c r="AY993" s="49"/>
      <c r="AZ993" s="15"/>
      <c r="BA993" s="15"/>
      <c r="BB993" s="15"/>
      <c r="BC993" s="15"/>
      <c r="BD993" s="42"/>
      <c r="BE993" s="17"/>
      <c r="BF993" s="17"/>
      <c r="BG993" s="15"/>
      <c r="BH993" s="15"/>
    </row>
    <row r="994" ht="12.75" customHeight="1">
      <c r="A994" s="15"/>
      <c r="B994" s="13"/>
      <c r="C994" s="15"/>
      <c r="D994" s="15"/>
      <c r="E994" s="17"/>
      <c r="F994" s="17"/>
      <c r="G994" s="15"/>
      <c r="H994" s="15"/>
      <c r="I994" s="15"/>
      <c r="J994" s="49"/>
      <c r="K994" s="15"/>
      <c r="L994" s="21"/>
      <c r="M994" s="17"/>
      <c r="N994" s="17"/>
      <c r="O994" s="15"/>
      <c r="P994" s="15"/>
      <c r="Q994" s="15"/>
      <c r="R994" s="17"/>
      <c r="S994" s="26"/>
      <c r="T994" s="26"/>
      <c r="U994" s="26"/>
      <c r="V994" s="26"/>
      <c r="W994" s="26"/>
      <c r="X994" s="26"/>
      <c r="Y994" s="15"/>
      <c r="Z994" s="49"/>
      <c r="AA994" s="15"/>
      <c r="AB994" s="15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49"/>
      <c r="AP994" s="15"/>
      <c r="AQ994" s="15"/>
      <c r="AR994" s="209"/>
      <c r="AS994" s="210"/>
      <c r="AT994" s="210"/>
      <c r="AU994" s="210"/>
      <c r="AV994" s="210"/>
      <c r="AW994" s="210"/>
      <c r="AX994" s="210"/>
      <c r="AY994" s="49"/>
      <c r="AZ994" s="15"/>
      <c r="BA994" s="15"/>
      <c r="BB994" s="15"/>
      <c r="BC994" s="15"/>
      <c r="BD994" s="42"/>
      <c r="BE994" s="17"/>
      <c r="BF994" s="17"/>
      <c r="BG994" s="15"/>
      <c r="BH994" s="15"/>
    </row>
    <row r="995" ht="12.75" customHeight="1">
      <c r="A995" s="15"/>
      <c r="B995" s="13"/>
      <c r="C995" s="15"/>
      <c r="D995" s="15"/>
      <c r="E995" s="17"/>
      <c r="F995" s="17"/>
      <c r="G995" s="15"/>
      <c r="H995" s="15"/>
      <c r="I995" s="15"/>
      <c r="J995" s="49"/>
      <c r="K995" s="15"/>
      <c r="L995" s="21"/>
      <c r="M995" s="17"/>
      <c r="N995" s="17"/>
      <c r="O995" s="15"/>
      <c r="P995" s="15"/>
      <c r="Q995" s="15"/>
      <c r="R995" s="17"/>
      <c r="S995" s="26"/>
      <c r="T995" s="26"/>
      <c r="U995" s="26"/>
      <c r="V995" s="26"/>
      <c r="W995" s="26"/>
      <c r="X995" s="26"/>
      <c r="Y995" s="15"/>
      <c r="Z995" s="49"/>
      <c r="AA995" s="15"/>
      <c r="AB995" s="15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49"/>
      <c r="AP995" s="15"/>
      <c r="AQ995" s="15"/>
      <c r="AR995" s="209"/>
      <c r="AS995" s="210"/>
      <c r="AT995" s="210"/>
      <c r="AU995" s="210"/>
      <c r="AV995" s="210"/>
      <c r="AW995" s="210"/>
      <c r="AX995" s="210"/>
      <c r="AY995" s="49"/>
      <c r="AZ995" s="15"/>
      <c r="BA995" s="15"/>
      <c r="BB995" s="15"/>
      <c r="BC995" s="15"/>
      <c r="BD995" s="42"/>
      <c r="BE995" s="17"/>
      <c r="BF995" s="17"/>
      <c r="BG995" s="15"/>
      <c r="BH995" s="15"/>
    </row>
    <row r="996" ht="12.75" customHeight="1">
      <c r="A996" s="15"/>
      <c r="B996" s="13"/>
      <c r="C996" s="15"/>
      <c r="D996" s="15"/>
      <c r="E996" s="17"/>
      <c r="F996" s="17"/>
      <c r="G996" s="15"/>
      <c r="H996" s="15"/>
      <c r="I996" s="15"/>
      <c r="J996" s="49"/>
      <c r="K996" s="15"/>
      <c r="L996" s="21"/>
      <c r="M996" s="17"/>
      <c r="N996" s="17"/>
      <c r="O996" s="15"/>
      <c r="P996" s="15"/>
      <c r="Q996" s="15"/>
      <c r="R996" s="17"/>
      <c r="S996" s="26"/>
      <c r="T996" s="26"/>
      <c r="U996" s="26"/>
      <c r="V996" s="26"/>
      <c r="W996" s="26"/>
      <c r="X996" s="26"/>
      <c r="Y996" s="15"/>
      <c r="Z996" s="49"/>
      <c r="AA996" s="15"/>
      <c r="AB996" s="15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49"/>
      <c r="AP996" s="15"/>
      <c r="AQ996" s="15"/>
      <c r="AR996" s="209"/>
      <c r="AS996" s="210"/>
      <c r="AT996" s="210"/>
      <c r="AU996" s="210"/>
      <c r="AV996" s="210"/>
      <c r="AW996" s="210"/>
      <c r="AX996" s="210"/>
      <c r="AY996" s="49"/>
      <c r="AZ996" s="15"/>
      <c r="BA996" s="15"/>
      <c r="BB996" s="15"/>
      <c r="BC996" s="15"/>
      <c r="BD996" s="42"/>
      <c r="BE996" s="17"/>
      <c r="BF996" s="17"/>
      <c r="BG996" s="15"/>
      <c r="BH996" s="15"/>
    </row>
    <row r="997" ht="12.75" customHeight="1">
      <c r="A997" s="15"/>
      <c r="B997" s="13"/>
      <c r="C997" s="15"/>
      <c r="D997" s="15"/>
      <c r="E997" s="17"/>
      <c r="F997" s="17"/>
      <c r="G997" s="15"/>
      <c r="H997" s="15"/>
      <c r="I997" s="15"/>
      <c r="J997" s="49"/>
      <c r="K997" s="15"/>
      <c r="L997" s="21"/>
      <c r="M997" s="17"/>
      <c r="N997" s="17"/>
      <c r="O997" s="15"/>
      <c r="P997" s="15"/>
      <c r="Q997" s="15"/>
      <c r="R997" s="17"/>
      <c r="S997" s="26"/>
      <c r="T997" s="26"/>
      <c r="U997" s="26"/>
      <c r="V997" s="26"/>
      <c r="W997" s="26"/>
      <c r="X997" s="26"/>
      <c r="Y997" s="15"/>
      <c r="Z997" s="49"/>
      <c r="AA997" s="15"/>
      <c r="AB997" s="15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49"/>
      <c r="AP997" s="15"/>
      <c r="AQ997" s="15"/>
      <c r="AR997" s="209"/>
      <c r="AS997" s="210"/>
      <c r="AT997" s="210"/>
      <c r="AU997" s="210"/>
      <c r="AV997" s="210"/>
      <c r="AW997" s="210"/>
      <c r="AX997" s="210"/>
      <c r="AY997" s="49"/>
      <c r="AZ997" s="15"/>
      <c r="BA997" s="15"/>
      <c r="BB997" s="15"/>
      <c r="BC997" s="15"/>
      <c r="BD997" s="42"/>
      <c r="BE997" s="17"/>
      <c r="BF997" s="17"/>
      <c r="BG997" s="15"/>
      <c r="BH997" s="15"/>
    </row>
    <row r="998" ht="12.75" customHeight="1">
      <c r="A998" s="15"/>
      <c r="B998" s="13"/>
      <c r="C998" s="15"/>
      <c r="D998" s="15"/>
      <c r="E998" s="17"/>
      <c r="F998" s="17"/>
      <c r="G998" s="15"/>
      <c r="H998" s="15"/>
      <c r="I998" s="15"/>
      <c r="J998" s="49"/>
      <c r="K998" s="15"/>
      <c r="L998" s="21"/>
      <c r="M998" s="17"/>
      <c r="N998" s="17"/>
      <c r="O998" s="15"/>
      <c r="P998" s="15"/>
      <c r="Q998" s="15"/>
      <c r="R998" s="17"/>
      <c r="S998" s="26"/>
      <c r="T998" s="26"/>
      <c r="U998" s="26"/>
      <c r="V998" s="26"/>
      <c r="W998" s="26"/>
      <c r="X998" s="26"/>
      <c r="Y998" s="15"/>
      <c r="Z998" s="49"/>
      <c r="AA998" s="15"/>
      <c r="AB998" s="15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49"/>
      <c r="AP998" s="15"/>
      <c r="AQ998" s="15"/>
      <c r="AR998" s="209"/>
      <c r="AS998" s="210"/>
      <c r="AT998" s="210"/>
      <c r="AU998" s="210"/>
      <c r="AV998" s="210"/>
      <c r="AW998" s="210"/>
      <c r="AX998" s="210"/>
      <c r="AY998" s="49"/>
      <c r="AZ998" s="15"/>
      <c r="BA998" s="15"/>
      <c r="BB998" s="15"/>
      <c r="BC998" s="15"/>
      <c r="BD998" s="42"/>
      <c r="BE998" s="17"/>
      <c r="BF998" s="17"/>
      <c r="BG998" s="15"/>
      <c r="BH998" s="15"/>
    </row>
    <row r="999" ht="12.75" customHeight="1">
      <c r="A999" s="15"/>
      <c r="B999" s="13"/>
      <c r="C999" s="15"/>
      <c r="D999" s="15"/>
      <c r="E999" s="17"/>
      <c r="F999" s="17"/>
      <c r="G999" s="15"/>
      <c r="H999" s="15"/>
      <c r="I999" s="15"/>
      <c r="J999" s="49"/>
      <c r="K999" s="15"/>
      <c r="L999" s="21"/>
      <c r="M999" s="17"/>
      <c r="N999" s="17"/>
      <c r="O999" s="15"/>
      <c r="P999" s="15"/>
      <c r="Q999" s="15"/>
      <c r="R999" s="17"/>
      <c r="S999" s="26"/>
      <c r="T999" s="26"/>
      <c r="U999" s="26"/>
      <c r="V999" s="26"/>
      <c r="W999" s="26"/>
      <c r="X999" s="26"/>
      <c r="Y999" s="15"/>
      <c r="Z999" s="49"/>
      <c r="AA999" s="15"/>
      <c r="AB999" s="15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49"/>
      <c r="AP999" s="15"/>
      <c r="AQ999" s="15"/>
      <c r="AR999" s="209"/>
      <c r="AS999" s="210"/>
      <c r="AT999" s="210"/>
      <c r="AU999" s="210"/>
      <c r="AV999" s="210"/>
      <c r="AW999" s="210"/>
      <c r="AX999" s="210"/>
      <c r="AY999" s="49"/>
      <c r="AZ999" s="15"/>
      <c r="BA999" s="15"/>
      <c r="BB999" s="15"/>
      <c r="BC999" s="15"/>
      <c r="BD999" s="42"/>
      <c r="BE999" s="17"/>
      <c r="BF999" s="17"/>
      <c r="BG999" s="15"/>
      <c r="BH999" s="15"/>
    </row>
    <row r="1000" ht="12.75" customHeight="1">
      <c r="A1000" s="15"/>
      <c r="B1000" s="13"/>
      <c r="C1000" s="15"/>
      <c r="D1000" s="15"/>
      <c r="E1000" s="17"/>
      <c r="F1000" s="17"/>
      <c r="G1000" s="15"/>
      <c r="H1000" s="15"/>
      <c r="I1000" s="15"/>
      <c r="J1000" s="49"/>
      <c r="K1000" s="15"/>
      <c r="L1000" s="21"/>
      <c r="M1000" s="17"/>
      <c r="N1000" s="17"/>
      <c r="O1000" s="15"/>
      <c r="P1000" s="15"/>
      <c r="Q1000" s="15"/>
      <c r="R1000" s="17"/>
      <c r="S1000" s="26"/>
      <c r="T1000" s="26"/>
      <c r="U1000" s="26"/>
      <c r="V1000" s="26"/>
      <c r="W1000" s="26"/>
      <c r="X1000" s="26"/>
      <c r="Y1000" s="15"/>
      <c r="Z1000" s="49"/>
      <c r="AA1000" s="15"/>
      <c r="AB1000" s="15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49"/>
      <c r="AP1000" s="15"/>
      <c r="AQ1000" s="15"/>
      <c r="AR1000" s="209"/>
      <c r="AS1000" s="210"/>
      <c r="AT1000" s="210"/>
      <c r="AU1000" s="210"/>
      <c r="AV1000" s="210"/>
      <c r="AW1000" s="210"/>
      <c r="AX1000" s="210"/>
      <c r="AY1000" s="49"/>
      <c r="AZ1000" s="15"/>
      <c r="BA1000" s="15"/>
      <c r="BB1000" s="15"/>
      <c r="BC1000" s="15"/>
      <c r="BD1000" s="42"/>
      <c r="BE1000" s="17"/>
      <c r="BF1000" s="17"/>
      <c r="BG1000" s="15"/>
      <c r="BH1000" s="15"/>
    </row>
  </sheetData>
  <mergeCells count="2">
    <mergeCell ref="AZ4:BC4"/>
    <mergeCell ref="P5:Q5"/>
  </mergeCells>
  <conditionalFormatting sqref="R7:V300">
    <cfRule type="cellIs" dxfId="0" priority="1" stopIfTrue="1" operator="lessThan">
      <formula>2</formula>
    </cfRule>
  </conditionalFormatting>
  <conditionalFormatting sqref="A288 A290">
    <cfRule type="cellIs" dxfId="0" priority="2" stopIfTrue="1" operator="lessThan">
      <formula>2</formula>
    </cfRule>
  </conditionalFormatting>
  <conditionalFormatting sqref="AQ7:AQ300">
    <cfRule type="cellIs" dxfId="1" priority="3" stopIfTrue="1" operator="lessThan">
      <formula>0</formula>
    </cfRule>
  </conditionalFormatting>
  <conditionalFormatting sqref="AP7:AP300">
    <cfRule type="cellIs" dxfId="1" priority="4" stopIfTrue="1" operator="greaterThan">
      <formula>11.99</formula>
    </cfRule>
  </conditionalFormatting>
  <conditionalFormatting sqref="AP7:AP300">
    <cfRule type="cellIs" dxfId="0" priority="5" stopIfTrue="1" operator="lessThan">
      <formula>8</formula>
    </cfRule>
  </conditionalFormatting>
  <conditionalFormatting sqref="J7:J300">
    <cfRule type="cellIs" dxfId="2" priority="6" stopIfTrue="1" operator="greaterThan">
      <formula>10</formula>
    </cfRule>
  </conditionalFormatting>
  <conditionalFormatting sqref="J7:J300">
    <cfRule type="cellIs" dxfId="0" priority="7" stopIfTrue="1" operator="lessThan">
      <formula>2</formula>
    </cfRule>
  </conditionalFormatting>
  <hyperlinks>
    <hyperlink r:id="rId1" ref="C2"/>
  </hyperlinks>
  <printOptions/>
  <pageMargins bottom="0.45" footer="0.0" header="0.0" left="0.2" right="0.2" top="0.44027777777777777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6.0" topLeftCell="C7" activePane="bottomRight" state="frozen"/>
      <selection activeCell="C1" sqref="C1" pane="topRight"/>
      <selection activeCell="A7" sqref="A7" pane="bottomLeft"/>
      <selection activeCell="C7" sqref="C7" pane="bottomRight"/>
    </sheetView>
  </sheetViews>
  <sheetFormatPr customHeight="1" defaultColWidth="14.43" defaultRowHeight="15.0"/>
  <cols>
    <col customWidth="1" min="1" max="1" width="25.57"/>
    <col customWidth="1" min="2" max="2" width="6.0"/>
    <col customWidth="1" min="3" max="3" width="12.29"/>
    <col customWidth="1" min="4" max="4" width="13.86"/>
    <col customWidth="1" min="5" max="5" width="4.86"/>
    <col customWidth="1" min="6" max="6" width="3.71"/>
    <col customWidth="1" min="7" max="7" width="3.86"/>
    <col customWidth="1" min="8" max="8" width="4.0"/>
    <col customWidth="1" min="9" max="9" width="6.71"/>
    <col customWidth="1" min="10" max="10" width="5.43"/>
    <col customWidth="1" min="11" max="11" width="8.43"/>
    <col customWidth="1" min="12" max="12" width="7.57"/>
    <col customWidth="1" min="13" max="13" width="8.71"/>
    <col customWidth="1" min="14" max="14" width="4.57"/>
    <col customWidth="1" min="15" max="15" width="7.57"/>
    <col customWidth="1" min="16" max="17" width="7.71"/>
    <col customWidth="1" min="18" max="18" width="6.43"/>
    <col customWidth="1" min="19" max="22" width="6.0"/>
    <col customWidth="1" min="23" max="24" width="7.43"/>
    <col customWidth="1" min="25" max="25" width="12.57"/>
    <col customWidth="1" min="26" max="26" width="7.86"/>
    <col customWidth="1" min="27" max="27" width="6.14"/>
    <col customWidth="1" min="28" max="28" width="4.57"/>
    <col customWidth="1" min="29" max="29" width="5.43"/>
    <col customWidth="1" min="30" max="30" width="6.14"/>
    <col customWidth="1" min="31" max="31" width="7.14"/>
    <col customWidth="1" min="32" max="32" width="7.71"/>
    <col customWidth="1" min="33" max="33" width="8.71"/>
    <col customWidth="1" min="34" max="35" width="8.57"/>
    <col customWidth="1" min="36" max="37" width="8.0"/>
    <col customWidth="1" min="38" max="38" width="9.71"/>
    <col customWidth="1" min="39" max="39" width="6.0"/>
    <col customWidth="1" min="40" max="40" width="6.43"/>
    <col customWidth="1" min="41" max="43" width="7.0"/>
    <col customWidth="1" min="44" max="48" width="5.29"/>
    <col customWidth="1" min="49" max="50" width="5.43"/>
    <col customWidth="1" min="51" max="51" width="5.29"/>
    <col customWidth="1" min="52" max="55" width="6.71"/>
    <col customWidth="1" min="56" max="60" width="8.86"/>
  </cols>
  <sheetData>
    <row r="1" ht="12.75" customHeight="1">
      <c r="A1" s="243" t="s">
        <v>1202</v>
      </c>
      <c r="B1" s="13"/>
      <c r="C1" s="14" t="s">
        <v>8</v>
      </c>
      <c r="D1" s="15"/>
      <c r="E1" s="16"/>
      <c r="F1" s="17"/>
      <c r="G1" s="18"/>
      <c r="H1" s="19"/>
      <c r="I1" s="19"/>
      <c r="J1" s="20" t="s">
        <v>9</v>
      </c>
      <c r="K1" s="15"/>
      <c r="L1" s="21"/>
      <c r="M1" s="17"/>
      <c r="N1" s="22"/>
      <c r="O1" s="15"/>
      <c r="P1" s="15"/>
      <c r="Q1" s="23"/>
      <c r="R1" s="24"/>
      <c r="S1" s="25"/>
      <c r="T1" s="25"/>
      <c r="U1" s="26"/>
      <c r="V1" s="26"/>
      <c r="W1" s="25"/>
      <c r="X1" s="26"/>
      <c r="Y1" s="15"/>
      <c r="Z1" s="20" t="s">
        <v>10</v>
      </c>
      <c r="AA1" s="15"/>
      <c r="AB1" s="15"/>
      <c r="AC1" s="27" t="s">
        <v>11</v>
      </c>
      <c r="AD1" s="28"/>
      <c r="AE1" s="28"/>
      <c r="AF1" s="28"/>
      <c r="AG1" s="18"/>
      <c r="AH1" s="28"/>
      <c r="AI1" s="28"/>
      <c r="AJ1" s="27"/>
      <c r="AK1" s="27"/>
      <c r="AL1" s="29"/>
      <c r="AM1" s="28"/>
      <c r="AN1" s="28"/>
      <c r="AO1" s="30" t="s">
        <v>12</v>
      </c>
      <c r="AP1" s="19"/>
      <c r="AQ1" s="31"/>
      <c r="AR1" s="32" t="s">
        <v>13</v>
      </c>
      <c r="AS1" s="33"/>
      <c r="AT1" s="33"/>
      <c r="AU1" s="33"/>
      <c r="AV1" s="33"/>
      <c r="AW1" s="33"/>
      <c r="AX1" s="33"/>
      <c r="AY1" s="34" t="s">
        <v>14</v>
      </c>
      <c r="AZ1" s="15"/>
      <c r="BA1" s="15"/>
      <c r="BB1" s="15"/>
      <c r="BC1" s="15"/>
      <c r="BD1" s="35" t="s">
        <v>15</v>
      </c>
      <c r="BE1" s="17"/>
      <c r="BF1" s="17"/>
      <c r="BG1" s="15"/>
      <c r="BH1" s="15"/>
    </row>
    <row r="2" ht="12.75" customHeight="1">
      <c r="A2" s="36" t="s">
        <v>16</v>
      </c>
      <c r="B2" s="13"/>
      <c r="C2" s="18" t="s">
        <v>17</v>
      </c>
      <c r="D2" s="36"/>
      <c r="E2" s="17"/>
      <c r="F2" s="17"/>
      <c r="G2" s="19"/>
      <c r="H2" s="19"/>
      <c r="I2" s="19"/>
      <c r="J2" s="37" t="s">
        <v>18</v>
      </c>
      <c r="K2" s="15"/>
      <c r="L2" s="21"/>
      <c r="M2" s="17"/>
      <c r="N2" s="22"/>
      <c r="O2" s="15"/>
      <c r="P2" s="15"/>
      <c r="Q2" s="24"/>
      <c r="R2" s="17"/>
      <c r="S2" s="38"/>
      <c r="T2" s="39"/>
      <c r="U2" s="26"/>
      <c r="V2" s="26"/>
      <c r="W2" s="38"/>
      <c r="X2" s="26"/>
      <c r="Y2" s="15"/>
      <c r="Z2" s="37" t="s">
        <v>19</v>
      </c>
      <c r="AA2" s="15"/>
      <c r="AB2" s="15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40" t="s">
        <v>20</v>
      </c>
      <c r="AP2" s="19"/>
      <c r="AQ2" s="15"/>
      <c r="AR2" s="40" t="s">
        <v>21</v>
      </c>
      <c r="AS2" s="33"/>
      <c r="AT2" s="33"/>
      <c r="AU2" s="33"/>
      <c r="AV2" s="33"/>
      <c r="AW2" s="33"/>
      <c r="AX2" s="33"/>
      <c r="AY2" s="41" t="s">
        <v>22</v>
      </c>
      <c r="AZ2" s="15"/>
      <c r="BA2" s="15"/>
      <c r="BB2" s="15"/>
      <c r="BC2" s="15"/>
      <c r="BD2" s="42"/>
      <c r="BE2" s="17"/>
      <c r="BF2" s="17"/>
      <c r="BG2" s="15"/>
      <c r="BH2" s="15"/>
    </row>
    <row r="3" ht="12.75" customHeight="1">
      <c r="A3" s="43" t="s">
        <v>23</v>
      </c>
      <c r="B3" s="44"/>
      <c r="C3" s="15"/>
      <c r="D3" s="36"/>
      <c r="E3" s="17"/>
      <c r="F3" s="17"/>
      <c r="G3" s="19"/>
      <c r="H3" s="19"/>
      <c r="I3" s="19"/>
      <c r="J3" s="45" t="s">
        <v>24</v>
      </c>
      <c r="K3" s="15"/>
      <c r="L3" s="15"/>
      <c r="M3" s="17"/>
      <c r="N3" s="17"/>
      <c r="O3" s="15"/>
      <c r="P3" s="15"/>
      <c r="Q3" s="46" t="s">
        <v>25</v>
      </c>
      <c r="R3" s="17"/>
      <c r="S3" s="47"/>
      <c r="T3" s="47"/>
      <c r="U3" s="26"/>
      <c r="V3" s="26"/>
      <c r="W3" s="47"/>
      <c r="X3" s="48"/>
      <c r="Y3" s="15"/>
      <c r="Z3" s="49"/>
      <c r="AA3" s="15"/>
      <c r="AB3" s="15"/>
      <c r="AC3" s="28"/>
      <c r="AD3" s="28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1"/>
      <c r="AP3" s="19"/>
      <c r="AQ3" s="15"/>
      <c r="AR3" s="52" t="s">
        <v>26</v>
      </c>
      <c r="AS3" s="33"/>
      <c r="AT3" s="33"/>
      <c r="AU3" s="33"/>
      <c r="AV3" s="33"/>
      <c r="AW3" s="33"/>
      <c r="AX3" s="33"/>
      <c r="AY3" s="49"/>
      <c r="AZ3" s="15"/>
      <c r="BA3" s="53"/>
      <c r="BB3" s="53"/>
      <c r="BC3" s="53"/>
      <c r="BD3" s="42"/>
      <c r="BE3" s="17"/>
      <c r="BF3" s="17"/>
      <c r="BG3" s="15"/>
      <c r="BH3" s="15"/>
    </row>
    <row r="4" ht="12.75" customHeight="1">
      <c r="A4" s="54"/>
      <c r="B4" s="15"/>
      <c r="C4" s="55"/>
      <c r="D4" s="15"/>
      <c r="E4" s="56"/>
      <c r="F4" s="56"/>
      <c r="G4" s="15"/>
      <c r="H4" s="15"/>
      <c r="I4" s="15"/>
      <c r="J4" s="57" t="s">
        <v>27</v>
      </c>
      <c r="K4" s="55"/>
      <c r="L4" s="15"/>
      <c r="M4" s="17"/>
      <c r="N4" s="58"/>
      <c r="O4" s="55"/>
      <c r="P4" s="55"/>
      <c r="Q4" s="15"/>
      <c r="R4" s="58"/>
      <c r="S4" s="26"/>
      <c r="T4" s="47"/>
      <c r="U4" s="26"/>
      <c r="V4" s="26"/>
      <c r="W4" s="47"/>
      <c r="X4" s="26"/>
      <c r="Y4" s="55"/>
      <c r="Z4" s="59" t="s">
        <v>28</v>
      </c>
      <c r="AA4" s="55"/>
      <c r="AB4" s="55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51"/>
      <c r="AP4" s="19"/>
      <c r="AQ4" s="61"/>
      <c r="AR4" s="62" t="s">
        <v>29</v>
      </c>
      <c r="AS4" s="63"/>
      <c r="AT4" s="63"/>
      <c r="AU4" s="63"/>
      <c r="AV4" s="63"/>
      <c r="AW4" s="64" t="s">
        <v>30</v>
      </c>
      <c r="AX4" s="63"/>
      <c r="AY4" s="49"/>
      <c r="AZ4" s="65" t="s">
        <v>31</v>
      </c>
      <c r="BA4" s="66"/>
      <c r="BB4" s="66"/>
      <c r="BC4" s="67"/>
      <c r="BD4" s="42"/>
      <c r="BE4" s="17"/>
      <c r="BF4" s="17"/>
      <c r="BG4" s="15"/>
      <c r="BH4" s="15"/>
    </row>
    <row r="5" ht="12.75" customHeight="1">
      <c r="A5" s="55" t="s">
        <v>32</v>
      </c>
      <c r="B5" s="68" t="s">
        <v>33</v>
      </c>
      <c r="C5" s="69"/>
      <c r="D5" s="55"/>
      <c r="E5" s="70" t="s">
        <v>34</v>
      </c>
      <c r="F5" s="70" t="s">
        <v>35</v>
      </c>
      <c r="G5" s="64" t="s">
        <v>36</v>
      </c>
      <c r="H5" s="69"/>
      <c r="I5" s="71">
        <v>43889.0</v>
      </c>
      <c r="J5" s="72" t="s">
        <v>37</v>
      </c>
      <c r="K5" s="58" t="s">
        <v>38</v>
      </c>
      <c r="L5" s="73" t="s">
        <v>39</v>
      </c>
      <c r="M5" s="69"/>
      <c r="N5" s="58" t="s">
        <v>40</v>
      </c>
      <c r="O5" s="58" t="s">
        <v>41</v>
      </c>
      <c r="P5" s="58" t="s">
        <v>42</v>
      </c>
      <c r="R5" s="58" t="s">
        <v>43</v>
      </c>
      <c r="S5" s="74" t="s">
        <v>44</v>
      </c>
      <c r="T5" s="74" t="s">
        <v>44</v>
      </c>
      <c r="U5" s="74" t="s">
        <v>44</v>
      </c>
      <c r="V5" s="74" t="s">
        <v>44</v>
      </c>
      <c r="W5" s="74" t="s">
        <v>45</v>
      </c>
      <c r="X5" s="74" t="s">
        <v>46</v>
      </c>
      <c r="Y5" s="75" t="s">
        <v>47</v>
      </c>
      <c r="Z5" s="72" t="s">
        <v>48</v>
      </c>
      <c r="AA5" s="58" t="s">
        <v>49</v>
      </c>
      <c r="AB5" s="58" t="s">
        <v>50</v>
      </c>
      <c r="AC5" s="76" t="s">
        <v>49</v>
      </c>
      <c r="AD5" s="76"/>
      <c r="AE5" s="76" t="s">
        <v>49</v>
      </c>
      <c r="AF5" s="76" t="s">
        <v>51</v>
      </c>
      <c r="AG5" s="76" t="s">
        <v>49</v>
      </c>
      <c r="AH5" s="76" t="s">
        <v>49</v>
      </c>
      <c r="AI5" s="76" t="s">
        <v>52</v>
      </c>
      <c r="AJ5" s="76" t="s">
        <v>46</v>
      </c>
      <c r="AK5" s="76" t="s">
        <v>53</v>
      </c>
      <c r="AL5" s="76" t="s">
        <v>54</v>
      </c>
      <c r="AM5" s="76" t="s">
        <v>55</v>
      </c>
      <c r="AN5" s="76" t="s">
        <v>56</v>
      </c>
      <c r="AO5" s="77" t="s">
        <v>57</v>
      </c>
      <c r="AP5" s="69" t="s">
        <v>58</v>
      </c>
      <c r="AQ5" s="58" t="s">
        <v>59</v>
      </c>
      <c r="AR5" s="37" t="s">
        <v>60</v>
      </c>
      <c r="AS5" s="63"/>
      <c r="AT5" s="63"/>
      <c r="AU5" s="63"/>
      <c r="AV5" s="63"/>
      <c r="AW5" s="64" t="s">
        <v>61</v>
      </c>
      <c r="AX5" s="63"/>
      <c r="AY5" s="78" t="s">
        <v>62</v>
      </c>
      <c r="AZ5" s="79" t="s">
        <v>63</v>
      </c>
      <c r="BA5" s="80" t="s">
        <v>63</v>
      </c>
      <c r="BB5" s="80" t="s">
        <v>64</v>
      </c>
      <c r="BC5" s="81" t="s">
        <v>65</v>
      </c>
      <c r="BD5" s="42"/>
      <c r="BE5" s="69" t="s">
        <v>66</v>
      </c>
      <c r="BF5" s="69" t="s">
        <v>67</v>
      </c>
      <c r="BG5" s="17" t="s">
        <v>49</v>
      </c>
      <c r="BH5" s="15"/>
    </row>
    <row r="6" ht="12.75" customHeight="1">
      <c r="A6" s="82" t="s">
        <v>68</v>
      </c>
      <c r="B6" s="83" t="s">
        <v>69</v>
      </c>
      <c r="C6" s="84" t="s">
        <v>70</v>
      </c>
      <c r="D6" s="84" t="s">
        <v>71</v>
      </c>
      <c r="E6" s="85" t="s">
        <v>72</v>
      </c>
      <c r="F6" s="85" t="s">
        <v>73</v>
      </c>
      <c r="G6" s="86" t="s">
        <v>74</v>
      </c>
      <c r="H6" s="86" t="s">
        <v>75</v>
      </c>
      <c r="I6" s="84" t="s">
        <v>76</v>
      </c>
      <c r="J6" s="87" t="s">
        <v>77</v>
      </c>
      <c r="K6" s="84" t="s">
        <v>78</v>
      </c>
      <c r="L6" s="88" t="s">
        <v>79</v>
      </c>
      <c r="M6" s="86" t="s">
        <v>80</v>
      </c>
      <c r="N6" s="86" t="s">
        <v>81</v>
      </c>
      <c r="O6" s="84" t="s">
        <v>82</v>
      </c>
      <c r="P6" s="84" t="s">
        <v>83</v>
      </c>
      <c r="Q6" s="84" t="s">
        <v>84</v>
      </c>
      <c r="R6" s="84" t="s">
        <v>85</v>
      </c>
      <c r="S6" s="89" t="s">
        <v>86</v>
      </c>
      <c r="T6" s="89" t="s">
        <v>87</v>
      </c>
      <c r="U6" s="89" t="s">
        <v>62</v>
      </c>
      <c r="V6" s="89" t="s">
        <v>88</v>
      </c>
      <c r="W6" s="89" t="s">
        <v>89</v>
      </c>
      <c r="X6" s="89" t="s">
        <v>90</v>
      </c>
      <c r="Y6" s="82" t="s">
        <v>91</v>
      </c>
      <c r="Z6" s="87" t="s">
        <v>82</v>
      </c>
      <c r="AA6" s="84" t="s">
        <v>92</v>
      </c>
      <c r="AB6" s="84" t="s">
        <v>93</v>
      </c>
      <c r="AC6" s="90" t="s">
        <v>94</v>
      </c>
      <c r="AD6" s="90" t="s">
        <v>95</v>
      </c>
      <c r="AE6" s="90" t="s">
        <v>96</v>
      </c>
      <c r="AF6" s="90" t="s">
        <v>97</v>
      </c>
      <c r="AG6" s="90" t="s">
        <v>98</v>
      </c>
      <c r="AH6" s="90" t="s">
        <v>99</v>
      </c>
      <c r="AI6" s="90" t="s">
        <v>99</v>
      </c>
      <c r="AJ6" s="90" t="s">
        <v>99</v>
      </c>
      <c r="AK6" s="90" t="s">
        <v>99</v>
      </c>
      <c r="AL6" s="90" t="s">
        <v>100</v>
      </c>
      <c r="AM6" s="90" t="s">
        <v>101</v>
      </c>
      <c r="AN6" s="90" t="s">
        <v>102</v>
      </c>
      <c r="AO6" s="91" t="s">
        <v>103</v>
      </c>
      <c r="AP6" s="86" t="s">
        <v>104</v>
      </c>
      <c r="AQ6" s="84" t="s">
        <v>105</v>
      </c>
      <c r="AR6" s="92">
        <v>2019.0</v>
      </c>
      <c r="AS6" s="93">
        <v>2020.0</v>
      </c>
      <c r="AT6" s="93">
        <v>2021.0</v>
      </c>
      <c r="AU6" s="93">
        <v>2022.0</v>
      </c>
      <c r="AV6" s="93">
        <v>2023.0</v>
      </c>
      <c r="AW6" s="86" t="s">
        <v>106</v>
      </c>
      <c r="AX6" s="86" t="s">
        <v>107</v>
      </c>
      <c r="AY6" s="94" t="s">
        <v>108</v>
      </c>
      <c r="AZ6" s="95" t="s">
        <v>109</v>
      </c>
      <c r="BA6" s="96" t="s">
        <v>110</v>
      </c>
      <c r="BB6" s="96" t="s">
        <v>111</v>
      </c>
      <c r="BC6" s="97" t="s">
        <v>111</v>
      </c>
      <c r="BD6" s="87" t="s">
        <v>112</v>
      </c>
      <c r="BE6" s="86" t="s">
        <v>113</v>
      </c>
      <c r="BF6" s="86" t="s">
        <v>114</v>
      </c>
      <c r="BG6" s="98" t="s">
        <v>115</v>
      </c>
      <c r="BH6" s="182"/>
    </row>
    <row r="7" ht="11.25" customHeight="1">
      <c r="A7" s="55" t="s">
        <v>1203</v>
      </c>
      <c r="B7" s="99" t="s">
        <v>1204</v>
      </c>
      <c r="C7" s="100" t="s">
        <v>177</v>
      </c>
      <c r="D7" s="100" t="s">
        <v>1205</v>
      </c>
      <c r="E7" s="101">
        <v>9.0</v>
      </c>
      <c r="F7" s="58">
        <v>527.0</v>
      </c>
      <c r="G7" s="58" t="s">
        <v>168</v>
      </c>
      <c r="H7" s="58" t="s">
        <v>168</v>
      </c>
      <c r="I7" s="150">
        <v>77.07</v>
      </c>
      <c r="J7" s="103">
        <f t="shared" ref="J7:J439" si="2">(M7/I7)*100</f>
        <v>0.9342156481</v>
      </c>
      <c r="K7" s="104">
        <v>0.18</v>
      </c>
      <c r="L7" s="73">
        <v>4.0</v>
      </c>
      <c r="M7" s="23">
        <f t="shared" ref="M7:M439" si="3">K7*L7</f>
        <v>0.72</v>
      </c>
      <c r="N7" s="105" t="s">
        <v>1206</v>
      </c>
      <c r="O7" s="106">
        <v>0.164</v>
      </c>
      <c r="P7" s="107">
        <v>43828.0</v>
      </c>
      <c r="Q7" s="107">
        <v>43851.0</v>
      </c>
      <c r="R7" s="23">
        <f t="shared" ref="R7:R439" si="4">(K7-O7)/O7*100</f>
        <v>9.756097561</v>
      </c>
      <c r="S7" s="108">
        <f t="array" ref="S7">IF(INDEX(Historical!$D$7:$D$1379,MATCH(B7,Historical!$B$7:$B$1403,0))=0,"n/a",(INDEX(Historical!$C$7:$C$1381,MATCH(B7,Historical!$B$7:$B$1403,0))/INDEX(Historical!$D$7:$D$1379,MATCH(B7,Historical!$B$7:$B$1403,0))-1)*100)</f>
        <v>10.06711409</v>
      </c>
      <c r="T7" s="108">
        <f t="array" ref="T7">IF(INDEX(Historical!$F$7:$F$1372,MATCH(B7,Historical!$B$7:$B$1403,0))=0,"n/a",((INDEX(Historical!$C$7:$C$1381,MATCH(B7,Historical!$B$7:$B$1403,0))/INDEX(Historical!$F$7:$F$1372,MATCH(B7,Historical!$B$7:$B$1403,0)))^(1/3)-1)*100)</f>
        <v>12.55946043</v>
      </c>
      <c r="U7" s="108">
        <f t="array" ref="U7">IF(INDEX(Historical!$H$7:$H$1372,MATCH(B7,Historical!$B$7:$B$1403,0))=0,"n/a",((INDEX(Historical!$C$7:$C$1381,MATCH(B7,Historical!$B$7:$B$1403,0))/INDEX(Historical!$H$7:$H$1372,MATCH(B7,Historical!$B$7:$B$1403,0)))^(1/5)-1)*100)</f>
        <v>11.67500238</v>
      </c>
      <c r="V7" s="108" t="str">
        <f t="array" ref="V7">IF(INDEX(Historical!$O$7:$O$1372,MATCH(B7,Historical!$B$7:$B$1403,0))=0,"n/a",((INDEX(Historical!$C$7:$C$1381,MATCH(B7,Historical!$B$7:$B$1403,0))/INDEX(Historical!$O$7:$O$1372,MATCH(B7,Historical!$B$7:$B$1403,0)))^(1/10)-1)*100)</f>
        <v>n/a</v>
      </c>
      <c r="W7" s="109" t="str">
        <f t="shared" ref="W7:W439" si="5">IF(OR(U7&lt;=0,U7="n/a",V7&lt;=0,V7="n/a"),"n/a",U7/V7)</f>
        <v>n/a</v>
      </c>
      <c r="X7" s="110">
        <f t="shared" ref="X7:X439" si="6">IF(OR(AJ7&lt;=0,AJ7="n/a",U7&lt;=0,U7="n/a"),"n/a",U7/AJ7)</f>
        <v>0.3113333967</v>
      </c>
      <c r="Y7" s="147"/>
      <c r="Z7" s="103">
        <f t="shared" ref="Z7:Z439" si="7">IF(OR(AC7&lt;0.01,AC7="n/a"),"n/a",M7/AC7*100)</f>
        <v>29.75206612</v>
      </c>
      <c r="AA7" s="112">
        <f t="shared" ref="AA7:AA439" si="8">IF(OR(AC7&lt;0.01,AC7="n/a"),"n/a",I7/AC7)</f>
        <v>31.84710744</v>
      </c>
      <c r="AB7" s="73">
        <v>10.0</v>
      </c>
      <c r="AC7" s="102">
        <v>2.42</v>
      </c>
      <c r="AD7" s="102">
        <v>3.58</v>
      </c>
      <c r="AE7" s="102">
        <v>4.54</v>
      </c>
      <c r="AF7" s="102">
        <v>5.0</v>
      </c>
      <c r="AG7" s="102">
        <v>21.8</v>
      </c>
      <c r="AH7" s="102">
        <v>26.1</v>
      </c>
      <c r="AI7" s="102">
        <v>11.1</v>
      </c>
      <c r="AJ7" s="102">
        <v>37.5</v>
      </c>
      <c r="AK7" s="102">
        <v>8.88</v>
      </c>
      <c r="AL7" s="113">
        <v>23750.0</v>
      </c>
      <c r="AM7" s="114">
        <v>0.4</v>
      </c>
      <c r="AN7" s="102">
        <v>0.51</v>
      </c>
      <c r="AO7" s="115">
        <f t="shared" ref="AO7:AO439" si="9">IF(U7="n/a","n/a",IF(AA7&lt;0,"n/a",IF(AA7="n/a","n/a",J7+U7-AA7)))</f>
        <v>-19.23788941</v>
      </c>
      <c r="AP7" s="116">
        <f t="shared" ref="AP7:AP439" si="10">IF(U7="n/a","n/a",J7+U7)</f>
        <v>12.60921803</v>
      </c>
      <c r="AQ7" s="117">
        <f t="shared" ref="AQ7:AQ439" si="11">IF(OR(AC7&lt;0.01,AF7="n/a"),"n/a",(I7/SQRT(22.5*AC7*(I7/AF7))-1)*100)</f>
        <v>166.0288516</v>
      </c>
      <c r="AR7" s="103">
        <f t="array" ref="AR7">INDEX(Historical!$C$7:$C$1381,MATCH(B7,Historical!$B$7:$B$1403,0))*IF(AH7="n/a",1.03,IF(AH7&lt;0,1.01,IF(AH7&gt;10,1.1,(1+AH7/100))))</f>
        <v>0.7216</v>
      </c>
      <c r="AS7" s="112">
        <f t="shared" ref="AS7:AS439" si="12">IF($AI7="n/a",1.03*AR7,IF($AI7&lt;0,1.01*AR7,IF($AI7&gt;10,1.1*AR7,(1+$AI7/100)*AR7)))</f>
        <v>0.79376</v>
      </c>
      <c r="AT7" s="112">
        <f t="shared" ref="AT7:AV7" si="1">IF($AK7="n/a",1.03*AS7,IF($AK7&lt;0,1.01*AS7,IF($AK7&gt;10,1.1*AS7,(1+$AK7/100)*AS7)))</f>
        <v>0.864245888</v>
      </c>
      <c r="AU7" s="112">
        <f t="shared" si="1"/>
        <v>0.9409909229</v>
      </c>
      <c r="AV7" s="112">
        <f t="shared" si="1"/>
        <v>1.024550917</v>
      </c>
      <c r="AW7" s="103">
        <f t="shared" ref="AW7:AW439" si="14">SUM(AR7:AV7)</f>
        <v>4.345147728</v>
      </c>
      <c r="AX7" s="118">
        <f t="shared" ref="AX7:AX439" si="15">AW7/I7*100</f>
        <v>5.637923612</v>
      </c>
      <c r="AY7" s="119">
        <v>1.36</v>
      </c>
      <c r="AZ7" s="114">
        <v>17.93</v>
      </c>
      <c r="BA7" s="114">
        <v>-14.97</v>
      </c>
      <c r="BB7" s="114">
        <v>-9.569999999999999</v>
      </c>
      <c r="BC7" s="114">
        <v>0.7799999999999999</v>
      </c>
      <c r="BD7" s="42"/>
      <c r="BE7" s="17">
        <v>2012.0</v>
      </c>
      <c r="BF7" s="17">
        <f t="shared" ref="BF7:BF439" si="16">IF(BE7&gt;2008,0,IF(BE7&gt;2001,1,IF(BE7&gt;1990,2,IF(BE7&gt;1980,3,IF(BE7&gt;1973,4,IF(BE7&gt;1970,5,IF(BE7&gt;1960,6,IF(BE7&gt;1958,7,IF(BE7&gt;1953,8,9)))))))))</f>
        <v>0</v>
      </c>
      <c r="BG7" s="120">
        <v>11.899999999999999</v>
      </c>
      <c r="BH7" s="15"/>
    </row>
    <row r="8" ht="11.25" customHeight="1">
      <c r="A8" s="55" t="s">
        <v>1207</v>
      </c>
      <c r="B8" s="99" t="s">
        <v>1208</v>
      </c>
      <c r="C8" s="100" t="s">
        <v>272</v>
      </c>
      <c r="D8" s="100" t="s">
        <v>273</v>
      </c>
      <c r="E8" s="101">
        <v>9.0</v>
      </c>
      <c r="F8" s="58">
        <v>522.0</v>
      </c>
      <c r="G8" s="58" t="s">
        <v>168</v>
      </c>
      <c r="H8" s="58" t="s">
        <v>168</v>
      </c>
      <c r="I8" s="150">
        <v>41.45</v>
      </c>
      <c r="J8" s="103">
        <f t="shared" si="2"/>
        <v>2.895054282</v>
      </c>
      <c r="K8" s="104">
        <v>0.3</v>
      </c>
      <c r="L8" s="73">
        <v>4.0</v>
      </c>
      <c r="M8" s="23">
        <f t="shared" si="3"/>
        <v>1.2</v>
      </c>
      <c r="N8" s="105" t="s">
        <v>975</v>
      </c>
      <c r="O8" s="106">
        <v>0.28</v>
      </c>
      <c r="P8" s="107">
        <v>43810.0</v>
      </c>
      <c r="Q8" s="107">
        <v>43825.0</v>
      </c>
      <c r="R8" s="23">
        <f t="shared" si="4"/>
        <v>7.142857143</v>
      </c>
      <c r="S8" s="108">
        <f t="array" ref="S8">IF(INDEX(Historical!$D$7:$D$1379,MATCH(B8,Historical!$B$7:$B$1403,0))=0,"n/a",(INDEX(Historical!$C$7:$C$1381,MATCH(B8,Historical!$B$7:$B$1403,0))/INDEX(Historical!$D$7:$D$1379,MATCH(B8,Historical!$B$7:$B$1403,0))-1)*100)</f>
        <v>4.587155963</v>
      </c>
      <c r="T8" s="108">
        <f t="array" ref="T8">IF(INDEX(Historical!$F$7:$F$1372,MATCH(B8,Historical!$B$7:$B$1403,0))=0,"n/a",((INDEX(Historical!$C$7:$C$1381,MATCH(B8,Historical!$B$7:$B$1403,0))/INDEX(Historical!$F$7:$F$1372,MATCH(B8,Historical!$B$7:$B$1403,0)))^(1/3)-1)*100)</f>
        <v>4.118481565</v>
      </c>
      <c r="U8" s="108">
        <f t="array" ref="U8">IF(INDEX(Historical!$H$7:$H$1372,MATCH(B8,Historical!$B$7:$B$1403,0))=0,"n/a",((INDEX(Historical!$C$7:$C$1381,MATCH(B8,Historical!$B$7:$B$1403,0))/INDEX(Historical!$H$7:$H$1372,MATCH(B8,Historical!$B$7:$B$1403,0)))^(1/5)-1)*100)</f>
        <v>5.01693171</v>
      </c>
      <c r="V8" s="108" t="str">
        <f t="array" ref="V8">IF(INDEX(Historical!$O$7:$O$1372,MATCH(B8,Historical!$B$7:$B$1403,0))=0,"n/a",((INDEX(Historical!$C$7:$C$1381,MATCH(B8,Historical!$B$7:$B$1403,0))/INDEX(Historical!$O$7:$O$1372,MATCH(B8,Historical!$B$7:$B$1403,0)))^(1/10)-1)*100)</f>
        <v>n/a</v>
      </c>
      <c r="W8" s="109" t="str">
        <f t="shared" si="5"/>
        <v>n/a</v>
      </c>
      <c r="X8" s="110">
        <f t="shared" si="6"/>
        <v>0.272659332</v>
      </c>
      <c r="Y8" s="163"/>
      <c r="Z8" s="103">
        <f t="shared" si="7"/>
        <v>141.1764706</v>
      </c>
      <c r="AA8" s="112">
        <f t="shared" si="8"/>
        <v>48.76470588</v>
      </c>
      <c r="AB8" s="73">
        <v>12.0</v>
      </c>
      <c r="AC8" s="102">
        <v>0.85</v>
      </c>
      <c r="AD8" s="102">
        <v>16.35</v>
      </c>
      <c r="AE8" s="102">
        <v>6.77</v>
      </c>
      <c r="AF8" s="102">
        <v>1.88</v>
      </c>
      <c r="AG8" s="102">
        <v>3.9</v>
      </c>
      <c r="AH8" s="102">
        <v>101.49999999999999</v>
      </c>
      <c r="AI8" s="102">
        <v>30.43</v>
      </c>
      <c r="AJ8" s="102">
        <v>18.4</v>
      </c>
      <c r="AK8" s="102">
        <v>3.0</v>
      </c>
      <c r="AL8" s="113">
        <v>2480.0</v>
      </c>
      <c r="AM8" s="114">
        <v>0.4</v>
      </c>
      <c r="AN8" s="102">
        <v>1.03</v>
      </c>
      <c r="AO8" s="115">
        <f t="shared" si="9"/>
        <v>-40.85271989</v>
      </c>
      <c r="AP8" s="116">
        <f t="shared" si="10"/>
        <v>7.911985992</v>
      </c>
      <c r="AQ8" s="117">
        <f t="shared" si="11"/>
        <v>101.8554456</v>
      </c>
      <c r="AR8" s="103">
        <f t="array" ref="AR8">INDEX(Historical!$C$7:$C$1381,MATCH(B8,Historical!$B$7:$B$1403,0))*IF(AH8="n/a",1.03,IF(AH8&lt;0,1.01,IF(AH8&gt;10,1.1,(1+AH8/100))))</f>
        <v>1.254</v>
      </c>
      <c r="AS8" s="112">
        <f t="shared" si="12"/>
        <v>1.3794</v>
      </c>
      <c r="AT8" s="112">
        <f t="shared" ref="AT8:AV8" si="13">IF($AK8="n/a",1.03*AS8,IF($AK8&lt;0,1.01*AS8,IF($AK8&gt;10,1.1*AS8,(1+$AK8/100)*AS8)))</f>
        <v>1.420782</v>
      </c>
      <c r="AU8" s="112">
        <f t="shared" si="13"/>
        <v>1.46340546</v>
      </c>
      <c r="AV8" s="112">
        <f t="shared" si="13"/>
        <v>1.507307624</v>
      </c>
      <c r="AW8" s="103">
        <f t="shared" si="14"/>
        <v>7.024895084</v>
      </c>
      <c r="AX8" s="118">
        <f t="shared" si="15"/>
        <v>16.94787716</v>
      </c>
      <c r="AY8" s="119">
        <v>0.44</v>
      </c>
      <c r="AZ8" s="114">
        <v>-0.72</v>
      </c>
      <c r="BA8" s="114">
        <v>-15.85</v>
      </c>
      <c r="BB8" s="114">
        <v>-9.51</v>
      </c>
      <c r="BC8" s="114">
        <v>-10.979999999999999</v>
      </c>
      <c r="BD8" s="42"/>
      <c r="BE8" s="17">
        <v>2012.0</v>
      </c>
      <c r="BF8" s="17">
        <f t="shared" si="16"/>
        <v>0</v>
      </c>
      <c r="BG8" s="120">
        <v>1.7000000000000002</v>
      </c>
      <c r="BH8" s="15"/>
    </row>
    <row r="9" ht="11.25" customHeight="1">
      <c r="A9" s="55" t="s">
        <v>1209</v>
      </c>
      <c r="B9" s="99" t="s">
        <v>1210</v>
      </c>
      <c r="C9" s="100" t="s">
        <v>158</v>
      </c>
      <c r="D9" s="100" t="s">
        <v>622</v>
      </c>
      <c r="E9" s="101">
        <v>9.0</v>
      </c>
      <c r="F9" s="58">
        <v>529.0</v>
      </c>
      <c r="G9" s="58" t="s">
        <v>168</v>
      </c>
      <c r="H9" s="58" t="s">
        <v>168</v>
      </c>
      <c r="I9" s="150">
        <v>16.73</v>
      </c>
      <c r="J9" s="103">
        <f t="shared" si="2"/>
        <v>3.426180514</v>
      </c>
      <c r="K9" s="104">
        <v>0.1433</v>
      </c>
      <c r="L9" s="73">
        <v>4.0</v>
      </c>
      <c r="M9" s="23">
        <f t="shared" si="3"/>
        <v>0.5732</v>
      </c>
      <c r="N9" s="105" t="s">
        <v>147</v>
      </c>
      <c r="O9" s="106">
        <v>0.1365</v>
      </c>
      <c r="P9" s="107">
        <v>43859.0</v>
      </c>
      <c r="Q9" s="107">
        <v>43874.0</v>
      </c>
      <c r="R9" s="23">
        <f t="shared" si="4"/>
        <v>4.981684982</v>
      </c>
      <c r="S9" s="108">
        <f t="array" ref="S9">IF(INDEX(Historical!$D$7:$D$1379,MATCH(B9,Historical!$B$7:$B$1403,0))=0,"n/a",(INDEX(Historical!$C$7:$C$1381,MATCH(B9,Historical!$B$7:$B$1403,0))/INDEX(Historical!$D$7:$D$1379,MATCH(B9,Historical!$B$7:$B$1403,0))-1)*100)</f>
        <v>5</v>
      </c>
      <c r="T9" s="108">
        <f t="array" ref="T9">IF(INDEX(Historical!$F$7:$F$1372,MATCH(B9,Historical!$B$7:$B$1403,0))=0,"n/a",((INDEX(Historical!$C$7:$C$1381,MATCH(B9,Historical!$B$7:$B$1403,0))/INDEX(Historical!$F$7:$F$1372,MATCH(B9,Historical!$B$7:$B$1403,0)))^(1/3)-1)*100)</f>
        <v>7.459955257</v>
      </c>
      <c r="U9" s="108">
        <f t="array" ref="U9">IF(INDEX(Historical!$H$7:$H$1372,MATCH(B9,Historical!$B$7:$B$1403,0))=0,"n/a",((INDEX(Historical!$C$7:$C$1381,MATCH(B9,Historical!$B$7:$B$1403,0))/INDEX(Historical!$H$7:$H$1372,MATCH(B9,Historical!$B$7:$B$1403,0)))^(1/5)-1)*100)</f>
        <v>22.24540098</v>
      </c>
      <c r="V9" s="108" t="str">
        <f t="array" ref="V9">IF(INDEX(Historical!$O$7:$O$1372,MATCH(B9,Historical!$B$7:$B$1403,0))=0,"n/a",((INDEX(Historical!$C$7:$C$1381,MATCH(B9,Historical!$B$7:$B$1403,0))/INDEX(Historical!$O$7:$O$1372,MATCH(B9,Historical!$B$7:$B$1403,0)))^(1/10)-1)*100)</f>
        <v>n/a</v>
      </c>
      <c r="W9" s="109" t="str">
        <f t="shared" si="5"/>
        <v>n/a</v>
      </c>
      <c r="X9" s="110">
        <f t="shared" si="6"/>
        <v>0.6887121046</v>
      </c>
      <c r="Y9" s="147"/>
      <c r="Z9" s="103">
        <f t="shared" si="7"/>
        <v>73.48717949</v>
      </c>
      <c r="AA9" s="112">
        <f t="shared" si="8"/>
        <v>21.44871795</v>
      </c>
      <c r="AB9" s="73">
        <v>12.0</v>
      </c>
      <c r="AC9" s="102">
        <v>0.78</v>
      </c>
      <c r="AD9" s="102">
        <v>2.26</v>
      </c>
      <c r="AE9" s="102">
        <v>1.07</v>
      </c>
      <c r="AF9" s="102">
        <v>3.54</v>
      </c>
      <c r="AG9" s="102">
        <v>15.9</v>
      </c>
      <c r="AH9" s="102">
        <v>316.9</v>
      </c>
      <c r="AI9" s="102">
        <v>7.68</v>
      </c>
      <c r="AJ9" s="102">
        <v>32.300000000000004</v>
      </c>
      <c r="AK9" s="102">
        <v>9.5</v>
      </c>
      <c r="AL9" s="113">
        <v>11130.0</v>
      </c>
      <c r="AM9" s="114">
        <v>0.2</v>
      </c>
      <c r="AN9" s="102">
        <v>6.29</v>
      </c>
      <c r="AO9" s="115">
        <f t="shared" si="9"/>
        <v>4.222863542</v>
      </c>
      <c r="AP9" s="116">
        <f t="shared" si="10"/>
        <v>25.67158149</v>
      </c>
      <c r="AQ9" s="117">
        <f t="shared" si="11"/>
        <v>83.70079724</v>
      </c>
      <c r="AR9" s="103">
        <f t="array" ref="AR9">INDEX(Historical!$C$7:$C$1381,MATCH(B9,Historical!$B$7:$B$1403,0))*IF(AH9="n/a",1.03,IF(AH9&lt;0,1.01,IF(AH9&gt;10,1.1,(1+AH9/100))))</f>
        <v>0.6006</v>
      </c>
      <c r="AS9" s="112">
        <f t="shared" si="12"/>
        <v>0.64672608</v>
      </c>
      <c r="AT9" s="112">
        <f t="shared" ref="AT9:AV9" si="17">IF($AK9="n/a",1.03*AS9,IF($AK9&lt;0,1.01*AS9,IF($AK9&gt;10,1.1*AS9,(1+$AK9/100)*AS9)))</f>
        <v>0.7081650576</v>
      </c>
      <c r="AU9" s="112">
        <f t="shared" si="17"/>
        <v>0.7754407381</v>
      </c>
      <c r="AV9" s="112">
        <f t="shared" si="17"/>
        <v>0.8491076082</v>
      </c>
      <c r="AW9" s="103">
        <f t="shared" si="14"/>
        <v>3.580039484</v>
      </c>
      <c r="AX9" s="118">
        <f t="shared" si="15"/>
        <v>21.398921</v>
      </c>
      <c r="AY9" s="119">
        <v>1.03</v>
      </c>
      <c r="AZ9" s="114">
        <v>14.59</v>
      </c>
      <c r="BA9" s="114">
        <v>-21.2</v>
      </c>
      <c r="BB9" s="114">
        <v>-17.04</v>
      </c>
      <c r="BC9" s="114">
        <v>-4.73</v>
      </c>
      <c r="BD9" s="42"/>
      <c r="BE9" s="17">
        <v>2012.0</v>
      </c>
      <c r="BF9" s="17">
        <f t="shared" si="16"/>
        <v>0</v>
      </c>
      <c r="BG9" s="120">
        <v>1.5</v>
      </c>
      <c r="BH9" s="15"/>
    </row>
    <row r="10" ht="11.25" customHeight="1">
      <c r="A10" s="155" t="s">
        <v>1211</v>
      </c>
      <c r="B10" s="99" t="s">
        <v>1212</v>
      </c>
      <c r="C10" s="100" t="s">
        <v>136</v>
      </c>
      <c r="D10" s="100" t="s">
        <v>391</v>
      </c>
      <c r="E10" s="101">
        <v>9.0</v>
      </c>
      <c r="F10" s="58">
        <v>544.0</v>
      </c>
      <c r="G10" s="58" t="s">
        <v>168</v>
      </c>
      <c r="H10" s="58" t="s">
        <v>168</v>
      </c>
      <c r="I10" s="150">
        <v>75.06</v>
      </c>
      <c r="J10" s="103">
        <f t="shared" si="2"/>
        <v>4.263256062</v>
      </c>
      <c r="K10" s="104">
        <v>0.8</v>
      </c>
      <c r="L10" s="73">
        <v>4.0</v>
      </c>
      <c r="M10" s="23">
        <f t="shared" si="3"/>
        <v>3.2</v>
      </c>
      <c r="N10" s="105" t="s">
        <v>409</v>
      </c>
      <c r="O10" s="106">
        <v>0.7</v>
      </c>
      <c r="P10" s="107">
        <v>43903.0</v>
      </c>
      <c r="Q10" s="107">
        <v>43921.0</v>
      </c>
      <c r="R10" s="23">
        <f t="shared" si="4"/>
        <v>14.28571429</v>
      </c>
      <c r="S10" s="108">
        <f t="array" ref="S10">IF(INDEX(Historical!$D$7:$D$1379,MATCH(B10,Historical!$B$7:$B$1403,0))=0,"n/a",(INDEX(Historical!$C$7:$C$1381,MATCH(B10,Historical!$B$7:$B$1403,0))/INDEX(Historical!$D$7:$D$1379,MATCH(B10,Historical!$B$7:$B$1403,0))-1)*100)</f>
        <v>20.68965517</v>
      </c>
      <c r="T10" s="108">
        <f t="array" ref="T10">IF(INDEX(Historical!$F$7:$F$1372,MATCH(B10,Historical!$B$7:$B$1403,0))=0,"n/a",((INDEX(Historical!$C$7:$C$1381,MATCH(B10,Historical!$B$7:$B$1403,0))/INDEX(Historical!$F$7:$F$1372,MATCH(B10,Historical!$B$7:$B$1403,0)))^(1/3)-1)*100)</f>
        <v>39.11530023</v>
      </c>
      <c r="U10" s="108">
        <f t="array" ref="U10">IF(INDEX(Historical!$H$7:$H$1372,MATCH(B10,Historical!$B$7:$B$1403,0))=0,"n/a",((INDEX(Historical!$C$7:$C$1381,MATCH(B10,Historical!$B$7:$B$1403,0))/INDEX(Historical!$H$7:$H$1372,MATCH(B10,Historical!$B$7:$B$1403,0)))^(1/5)-1)*100)</f>
        <v>37.97296615</v>
      </c>
      <c r="V10" s="108">
        <f t="array" ref="V10">IF(INDEX(Historical!$O$7:$O$1372,MATCH(B10,Historical!$B$7:$B$1403,0))=0,"n/a",((INDEX(Historical!$C$7:$C$1381,MATCH(B10,Historical!$B$7:$B$1403,0))/INDEX(Historical!$O$7:$O$1372,MATCH(B10,Historical!$B$7:$B$1403,0)))^(1/10)-1)*100)</f>
        <v>30.20054543</v>
      </c>
      <c r="W10" s="109">
        <f t="shared" si="5"/>
        <v>1.257360276</v>
      </c>
      <c r="X10" s="110">
        <f t="shared" si="6"/>
        <v>5.753479719</v>
      </c>
      <c r="Y10" s="133" t="s">
        <v>1213</v>
      </c>
      <c r="Z10" s="103">
        <f t="shared" si="7"/>
        <v>40.9731114</v>
      </c>
      <c r="AA10" s="112">
        <f t="shared" si="8"/>
        <v>9.610755442</v>
      </c>
      <c r="AB10" s="73">
        <v>12.0</v>
      </c>
      <c r="AC10" s="102">
        <v>7.81</v>
      </c>
      <c r="AD10" s="102">
        <v>0.87</v>
      </c>
      <c r="AE10" s="102">
        <v>1.26</v>
      </c>
      <c r="AF10" s="102">
        <v>1.54</v>
      </c>
      <c r="AG10" s="102">
        <v>15.5</v>
      </c>
      <c r="AH10" s="102">
        <v>31.2</v>
      </c>
      <c r="AI10" s="102">
        <v>6.72</v>
      </c>
      <c r="AJ10" s="102">
        <v>6.6000000000000005</v>
      </c>
      <c r="AK10" s="102">
        <v>11.0</v>
      </c>
      <c r="AL10" s="113">
        <v>794.89</v>
      </c>
      <c r="AM10" s="114">
        <v>9.1</v>
      </c>
      <c r="AN10" s="156">
        <v>39.01</v>
      </c>
      <c r="AO10" s="115">
        <f t="shared" si="9"/>
        <v>32.62546677</v>
      </c>
      <c r="AP10" s="116">
        <f t="shared" si="10"/>
        <v>42.23622221</v>
      </c>
      <c r="AQ10" s="117">
        <f t="shared" si="11"/>
        <v>-18.89495596</v>
      </c>
      <c r="AR10" s="103">
        <f t="array" ref="AR10">INDEX(Historical!$C$7:$C$1381,MATCH(B10,Historical!$B$7:$B$1403,0))*IF(AH10="n/a",1.03,IF(AH10&lt;0,1.01,IF(AH10&gt;10,1.1,(1+AH10/100))))</f>
        <v>3.08</v>
      </c>
      <c r="AS10" s="112">
        <f t="shared" si="12"/>
        <v>3.286976</v>
      </c>
      <c r="AT10" s="112">
        <f t="shared" ref="AT10:AV10" si="18">IF($AK10="n/a",1.03*AS10,IF($AK10&lt;0,1.01*AS10,IF($AK10&gt;10,1.1*AS10,(1+$AK10/100)*AS10)))</f>
        <v>3.6156736</v>
      </c>
      <c r="AU10" s="112">
        <f t="shared" si="18"/>
        <v>3.97724096</v>
      </c>
      <c r="AV10" s="112">
        <f t="shared" si="18"/>
        <v>4.374965056</v>
      </c>
      <c r="AW10" s="103">
        <f t="shared" si="14"/>
        <v>18.33485562</v>
      </c>
      <c r="AX10" s="118">
        <f t="shared" si="15"/>
        <v>24.42693261</v>
      </c>
      <c r="AY10" s="119">
        <v>1.03</v>
      </c>
      <c r="AZ10" s="114">
        <v>11.66</v>
      </c>
      <c r="BA10" s="114">
        <v>-15.15</v>
      </c>
      <c r="BB10" s="114">
        <v>-5.12</v>
      </c>
      <c r="BC10" s="114">
        <v>-4.55</v>
      </c>
      <c r="BD10" s="42"/>
      <c r="BE10" s="17">
        <v>2012.0</v>
      </c>
      <c r="BF10" s="17">
        <f t="shared" si="16"/>
        <v>0</v>
      </c>
      <c r="BG10" s="120">
        <v>0.4</v>
      </c>
      <c r="BH10" s="15"/>
    </row>
    <row r="11" ht="11.25" customHeight="1">
      <c r="A11" s="121" t="s">
        <v>1214</v>
      </c>
      <c r="B11" s="122" t="s">
        <v>1215</v>
      </c>
      <c r="C11" s="100" t="s">
        <v>136</v>
      </c>
      <c r="D11" s="100" t="s">
        <v>137</v>
      </c>
      <c r="E11" s="123">
        <v>9.0</v>
      </c>
      <c r="F11" s="58">
        <v>540.0</v>
      </c>
      <c r="G11" s="124" t="s">
        <v>168</v>
      </c>
      <c r="H11" s="124" t="s">
        <v>168</v>
      </c>
      <c r="I11" s="216">
        <v>40.81</v>
      </c>
      <c r="J11" s="126">
        <f t="shared" si="2"/>
        <v>1.960303847</v>
      </c>
      <c r="K11" s="127">
        <v>0.2</v>
      </c>
      <c r="L11" s="128">
        <v>4.0</v>
      </c>
      <c r="M11" s="129">
        <f t="shared" si="3"/>
        <v>0.8</v>
      </c>
      <c r="N11" s="130" t="s">
        <v>975</v>
      </c>
      <c r="O11" s="131">
        <v>0.18</v>
      </c>
      <c r="P11" s="132">
        <v>43900.0</v>
      </c>
      <c r="Q11" s="132">
        <v>43915.0</v>
      </c>
      <c r="R11" s="129">
        <f t="shared" si="4"/>
        <v>11.11111111</v>
      </c>
      <c r="S11" s="108">
        <f t="array" ref="S11">IF(INDEX(Historical!$D$7:$D$1379,MATCH(B11,Historical!$B$7:$B$1403,0))=0,"n/a",(INDEX(Historical!$C$7:$C$1381,MATCH(B11,Historical!$B$7:$B$1403,0))/INDEX(Historical!$D$7:$D$1379,MATCH(B11,Historical!$B$7:$B$1403,0))-1)*100)</f>
        <v>12.5</v>
      </c>
      <c r="T11" s="108">
        <f t="array" ref="T11">IF(INDEX(Historical!$F$7:$F$1372,MATCH(B11,Historical!$B$7:$B$1403,0))=0,"n/a",((INDEX(Historical!$C$7:$C$1381,MATCH(B11,Historical!$B$7:$B$1403,0))/INDEX(Historical!$F$7:$F$1372,MATCH(B11,Historical!$B$7:$B$1403,0)))^(1/3)-1)*100)</f>
        <v>11.4576078</v>
      </c>
      <c r="U11" s="108">
        <f t="array" ref="U11">IF(INDEX(Historical!$H$7:$H$1372,MATCH(B11,Historical!$B$7:$B$1403,0))=0,"n/a",((INDEX(Historical!$C$7:$C$1381,MATCH(B11,Historical!$B$7:$B$1403,0))/INDEX(Historical!$H$7:$H$1372,MATCH(B11,Historical!$B$7:$B$1403,0)))^(1/5)-1)*100)</f>
        <v>10.35092146</v>
      </c>
      <c r="V11" s="108">
        <f t="array" ref="V11">IF(INDEX(Historical!$O$7:$O$1372,MATCH(B11,Historical!$B$7:$B$1403,0))=0,"n/a",((INDEX(Historical!$C$7:$C$1381,MATCH(B11,Historical!$B$7:$B$1403,0))/INDEX(Historical!$O$7:$O$1372,MATCH(B11,Historical!$B$7:$B$1403,0)))^(1/10)-1)*100)</f>
        <v>14.8698355</v>
      </c>
      <c r="W11" s="109">
        <f t="shared" si="5"/>
        <v>0.6961019481</v>
      </c>
      <c r="X11" s="110">
        <f t="shared" si="6"/>
        <v>6.900614307</v>
      </c>
      <c r="Y11" s="181" t="s">
        <v>623</v>
      </c>
      <c r="Z11" s="126">
        <f t="shared" si="7"/>
        <v>23.52941176</v>
      </c>
      <c r="AA11" s="134">
        <f t="shared" si="8"/>
        <v>12.00294118</v>
      </c>
      <c r="AB11" s="128">
        <v>12.0</v>
      </c>
      <c r="AC11" s="125">
        <v>3.4</v>
      </c>
      <c r="AD11" s="125">
        <v>4.0</v>
      </c>
      <c r="AE11" s="125">
        <v>4.17</v>
      </c>
      <c r="AF11" s="125">
        <v>0.6</v>
      </c>
      <c r="AG11" s="125">
        <v>5.3</v>
      </c>
      <c r="AH11" s="125">
        <v>-28.199999999999996</v>
      </c>
      <c r="AI11" s="125">
        <v>-8.66</v>
      </c>
      <c r="AJ11" s="125">
        <v>1.5</v>
      </c>
      <c r="AK11" s="125">
        <v>3.0</v>
      </c>
      <c r="AL11" s="135">
        <v>3890.0</v>
      </c>
      <c r="AM11" s="136">
        <v>2.8000000000000003</v>
      </c>
      <c r="AN11" s="125">
        <v>0.19</v>
      </c>
      <c r="AO11" s="137">
        <f t="shared" si="9"/>
        <v>0.3082841306</v>
      </c>
      <c r="AP11" s="138">
        <f t="shared" si="10"/>
        <v>12.31122531</v>
      </c>
      <c r="AQ11" s="139">
        <f t="shared" si="11"/>
        <v>-43.42452551</v>
      </c>
      <c r="AR11" s="103">
        <f t="array" ref="AR11">INDEX(Historical!$C$7:$C$1381,MATCH(B11,Historical!$B$7:$B$1403,0))*IF(AH11="n/a",1.03,IF(AH11&lt;0,1.01,IF(AH11&gt;10,1.1,(1+AH11/100))))</f>
        <v>0.7272</v>
      </c>
      <c r="AS11" s="134">
        <f t="shared" si="12"/>
        <v>0.734472</v>
      </c>
      <c r="AT11" s="134">
        <f t="shared" ref="AT11:AV11" si="19">IF($AK11="n/a",1.03*AS11,IF($AK11&lt;0,1.01*AS11,IF($AK11&gt;10,1.1*AS11,(1+$AK11/100)*AS11)))</f>
        <v>0.75650616</v>
      </c>
      <c r="AU11" s="134">
        <f t="shared" si="19"/>
        <v>0.7792013448</v>
      </c>
      <c r="AV11" s="134">
        <f t="shared" si="19"/>
        <v>0.8025773851</v>
      </c>
      <c r="AW11" s="126">
        <f t="shared" si="14"/>
        <v>3.79995689</v>
      </c>
      <c r="AX11" s="140">
        <f t="shared" si="15"/>
        <v>9.311337638</v>
      </c>
      <c r="AY11" s="141">
        <v>0.95</v>
      </c>
      <c r="AZ11" s="136">
        <v>0.79</v>
      </c>
      <c r="BA11" s="136">
        <v>-19.62</v>
      </c>
      <c r="BB11" s="136">
        <v>-14.32</v>
      </c>
      <c r="BC11" s="136">
        <v>-10.4</v>
      </c>
      <c r="BD11" s="142"/>
      <c r="BE11" s="17">
        <v>2012.0</v>
      </c>
      <c r="BF11" s="17">
        <f t="shared" si="16"/>
        <v>0</v>
      </c>
      <c r="BG11" s="143">
        <v>2.6</v>
      </c>
      <c r="BH11" s="224"/>
    </row>
    <row r="12" ht="11.25" customHeight="1">
      <c r="A12" s="220" t="s">
        <v>1216</v>
      </c>
      <c r="B12" s="99" t="s">
        <v>1217</v>
      </c>
      <c r="C12" s="100" t="s">
        <v>136</v>
      </c>
      <c r="D12" s="100" t="s">
        <v>153</v>
      </c>
      <c r="E12" s="101">
        <v>9.0</v>
      </c>
      <c r="F12" s="58">
        <v>521.0</v>
      </c>
      <c r="G12" s="58" t="s">
        <v>168</v>
      </c>
      <c r="H12" s="58" t="s">
        <v>168</v>
      </c>
      <c r="I12" s="150">
        <v>42.0</v>
      </c>
      <c r="J12" s="103">
        <f t="shared" si="2"/>
        <v>4.952380952</v>
      </c>
      <c r="K12" s="104">
        <v>0.52</v>
      </c>
      <c r="L12" s="73">
        <v>4.0</v>
      </c>
      <c r="M12" s="23">
        <f t="shared" si="3"/>
        <v>2.08</v>
      </c>
      <c r="N12" s="105" t="s">
        <v>252</v>
      </c>
      <c r="O12" s="106">
        <v>0.51</v>
      </c>
      <c r="P12" s="107">
        <v>43814.0</v>
      </c>
      <c r="Q12" s="107">
        <v>43818.0</v>
      </c>
      <c r="R12" s="23">
        <f t="shared" si="4"/>
        <v>1.960784314</v>
      </c>
      <c r="S12" s="108">
        <f t="array" ref="S12">IF(INDEX(Historical!$D$7:$D$1379,MATCH(B12,Historical!$B$7:$B$1403,0))=0,"n/a",(INDEX(Historical!$C$7:$C$1381,MATCH(B12,Historical!$B$7:$B$1403,0))/INDEX(Historical!$D$7:$D$1379,MATCH(B12,Historical!$B$7:$B$1403,0))-1)*100)</f>
        <v>3.5</v>
      </c>
      <c r="T12" s="108">
        <f t="array" ref="T12">IF(INDEX(Historical!$F$7:$F$1372,MATCH(B12,Historical!$B$7:$B$1403,0))=0,"n/a",((INDEX(Historical!$C$7:$C$1381,MATCH(B12,Historical!$B$7:$B$1403,0))/INDEX(Historical!$F$7:$F$1372,MATCH(B12,Historical!$B$7:$B$1403,0)))^(1/3)-1)*100)</f>
        <v>2.361744518</v>
      </c>
      <c r="U12" s="108">
        <f t="array" ref="U12">IF(INDEX(Historical!$H$7:$H$1372,MATCH(B12,Historical!$B$7:$B$1403,0))=0,"n/a",((INDEX(Historical!$C$7:$C$1381,MATCH(B12,Historical!$B$7:$B$1403,0))/INDEX(Historical!$H$7:$H$1372,MATCH(B12,Historical!$B$7:$B$1403,0)))^(1/5)-1)*100)</f>
        <v>2.272700455</v>
      </c>
      <c r="V12" s="108">
        <f t="array" ref="V12">IF(INDEX(Historical!$O$7:$O$1372,MATCH(B12,Historical!$B$7:$B$1403,0))=0,"n/a",((INDEX(Historical!$C$7:$C$1381,MATCH(B12,Historical!$B$7:$B$1403,0))/INDEX(Historical!$O$7:$O$1372,MATCH(B12,Historical!$B$7:$B$1403,0)))^(1/10)-1)*100)</f>
        <v>3.695708995</v>
      </c>
      <c r="W12" s="109">
        <f t="shared" si="5"/>
        <v>0.6149565505</v>
      </c>
      <c r="X12" s="110" t="str">
        <f t="shared" si="6"/>
        <v>n/a</v>
      </c>
      <c r="Y12" s="133"/>
      <c r="Z12" s="103" t="str">
        <f t="shared" si="7"/>
        <v>n/a</v>
      </c>
      <c r="AA12" s="112" t="str">
        <f t="shared" si="8"/>
        <v>n/a</v>
      </c>
      <c r="AB12" s="73">
        <v>12.0</v>
      </c>
      <c r="AC12" s="102" t="s">
        <v>128</v>
      </c>
      <c r="AD12" s="102" t="s">
        <v>128</v>
      </c>
      <c r="AE12" s="102" t="s">
        <v>128</v>
      </c>
      <c r="AF12" s="102" t="s">
        <v>128</v>
      </c>
      <c r="AG12" s="102" t="s">
        <v>128</v>
      </c>
      <c r="AH12" s="102" t="s">
        <v>128</v>
      </c>
      <c r="AI12" s="102" t="s">
        <v>128</v>
      </c>
      <c r="AJ12" s="102" t="s">
        <v>128</v>
      </c>
      <c r="AK12" s="102" t="s">
        <v>128</v>
      </c>
      <c r="AL12" s="113" t="s">
        <v>128</v>
      </c>
      <c r="AM12" s="114" t="s">
        <v>128</v>
      </c>
      <c r="AN12" s="102" t="s">
        <v>128</v>
      </c>
      <c r="AO12" s="115" t="str">
        <f t="shared" si="9"/>
        <v>n/a</v>
      </c>
      <c r="AP12" s="116">
        <f t="shared" si="10"/>
        <v>7.225081408</v>
      </c>
      <c r="AQ12" s="117" t="str">
        <f t="shared" si="11"/>
        <v>n/a</v>
      </c>
      <c r="AR12" s="103">
        <f t="array" ref="AR12">INDEX(Historical!$C$7:$C$1381,MATCH(B12,Historical!$B$7:$B$1403,0))*IF(AH12="n/a",1.03,IF(AH12&lt;0,1.01,IF(AH12&gt;10,1.1,(1+AH12/100))))</f>
        <v>2.1321</v>
      </c>
      <c r="AS12" s="112">
        <f t="shared" si="12"/>
        <v>2.196063</v>
      </c>
      <c r="AT12" s="112">
        <f t="shared" ref="AT12:AV12" si="20">IF($AK12="n/a",1.03*AS12,IF($AK12&lt;0,1.01*AS12,IF($AK12&gt;10,1.1*AS12,(1+$AK12/100)*AS12)))</f>
        <v>2.26194489</v>
      </c>
      <c r="AU12" s="112">
        <f t="shared" si="20"/>
        <v>2.329803237</v>
      </c>
      <c r="AV12" s="112">
        <f t="shared" si="20"/>
        <v>2.399697334</v>
      </c>
      <c r="AW12" s="103">
        <f t="shared" si="14"/>
        <v>11.31960846</v>
      </c>
      <c r="AX12" s="118">
        <f t="shared" si="15"/>
        <v>26.95144872</v>
      </c>
      <c r="AY12" s="119" t="s">
        <v>128</v>
      </c>
      <c r="AZ12" s="114" t="s">
        <v>128</v>
      </c>
      <c r="BA12" s="114" t="s">
        <v>128</v>
      </c>
      <c r="BB12" s="114" t="s">
        <v>128</v>
      </c>
      <c r="BC12" s="114" t="s">
        <v>128</v>
      </c>
      <c r="BD12" s="42" t="s">
        <v>112</v>
      </c>
      <c r="BE12" s="17">
        <v>2012.0</v>
      </c>
      <c r="BF12" s="17">
        <f t="shared" si="16"/>
        <v>0</v>
      </c>
      <c r="BG12" s="120" t="s">
        <v>128</v>
      </c>
      <c r="BH12" s="108"/>
    </row>
    <row r="13" ht="11.25" customHeight="1">
      <c r="A13" s="155" t="s">
        <v>1218</v>
      </c>
      <c r="B13" s="99" t="s">
        <v>1219</v>
      </c>
      <c r="C13" s="100" t="s">
        <v>118</v>
      </c>
      <c r="D13" s="100" t="s">
        <v>146</v>
      </c>
      <c r="E13" s="101">
        <v>9.0</v>
      </c>
      <c r="F13" s="58">
        <v>533.0</v>
      </c>
      <c r="G13" s="58" t="s">
        <v>168</v>
      </c>
      <c r="H13" s="58" t="s">
        <v>168</v>
      </c>
      <c r="I13" s="150">
        <v>30.19</v>
      </c>
      <c r="J13" s="103">
        <f t="shared" si="2"/>
        <v>2.484266313</v>
      </c>
      <c r="K13" s="104">
        <v>0.1875</v>
      </c>
      <c r="L13" s="73">
        <v>4.0</v>
      </c>
      <c r="M13" s="23">
        <f t="shared" si="3"/>
        <v>0.75</v>
      </c>
      <c r="N13" s="105" t="s">
        <v>150</v>
      </c>
      <c r="O13" s="106">
        <v>0.175</v>
      </c>
      <c r="P13" s="107">
        <v>43861.0</v>
      </c>
      <c r="Q13" s="107">
        <v>43878.0</v>
      </c>
      <c r="R13" s="23">
        <f t="shared" si="4"/>
        <v>7.142857143</v>
      </c>
      <c r="S13" s="108">
        <f t="array" ref="S13">IF(INDEX(Historical!$D$7:$D$1379,MATCH(B13,Historical!$B$7:$B$1403,0))=0,"n/a",(INDEX(Historical!$C$7:$C$1381,MATCH(B13,Historical!$B$7:$B$1403,0))/INDEX(Historical!$D$7:$D$1379,MATCH(B13,Historical!$B$7:$B$1403,0))-1)*100)</f>
        <v>11.11111111</v>
      </c>
      <c r="T13" s="108">
        <f t="array" ref="T13">IF(INDEX(Historical!$F$7:$F$1372,MATCH(B13,Historical!$B$7:$B$1403,0))=0,"n/a",((INDEX(Historical!$C$7:$C$1381,MATCH(B13,Historical!$B$7:$B$1403,0))/INDEX(Historical!$F$7:$F$1372,MATCH(B13,Historical!$B$7:$B$1403,0)))^(1/3)-1)*100)</f>
        <v>11.86889421</v>
      </c>
      <c r="U13" s="108">
        <f t="array" ref="U13">IF(INDEX(Historical!$H$7:$H$1372,MATCH(B13,Historical!$B$7:$B$1403,0))=0,"n/a",((INDEX(Historical!$C$7:$C$1381,MATCH(B13,Historical!$B$7:$B$1403,0))/INDEX(Historical!$H$7:$H$1372,MATCH(B13,Historical!$B$7:$B$1403,0)))^(1/5)-1)*100)</f>
        <v>11.84269147</v>
      </c>
      <c r="V13" s="108">
        <f t="array" ref="V13">IF(INDEX(Historical!$O$7:$O$1372,MATCH(B13,Historical!$B$7:$B$1403,0))=0,"n/a",((INDEX(Historical!$C$7:$C$1381,MATCH(B13,Historical!$B$7:$B$1403,0))/INDEX(Historical!$O$7:$O$1372,MATCH(B13,Historical!$B$7:$B$1403,0)))^(1/10)-1)*100)</f>
        <v>7.941399361</v>
      </c>
      <c r="W13" s="109">
        <f t="shared" si="5"/>
        <v>1.491260033</v>
      </c>
      <c r="X13" s="110">
        <f t="shared" si="6"/>
        <v>1.048025794</v>
      </c>
      <c r="Y13" s="218"/>
      <c r="Z13" s="103">
        <f t="shared" si="7"/>
        <v>52.81690141</v>
      </c>
      <c r="AA13" s="112">
        <f t="shared" si="8"/>
        <v>21.26056338</v>
      </c>
      <c r="AB13" s="73">
        <v>2.0</v>
      </c>
      <c r="AC13" s="102">
        <v>1.42</v>
      </c>
      <c r="AD13" s="102">
        <v>1.42</v>
      </c>
      <c r="AE13" s="102">
        <v>0.57</v>
      </c>
      <c r="AF13" s="102">
        <v>1.55</v>
      </c>
      <c r="AG13" s="102">
        <v>7.6</v>
      </c>
      <c r="AH13" s="102">
        <v>-37.8</v>
      </c>
      <c r="AI13" s="102">
        <v>34.449999999999996</v>
      </c>
      <c r="AJ13" s="102">
        <v>11.3</v>
      </c>
      <c r="AK13" s="102">
        <v>15.0</v>
      </c>
      <c r="AL13" s="113">
        <v>793.09</v>
      </c>
      <c r="AM13" s="114">
        <v>0.4</v>
      </c>
      <c r="AN13" s="102">
        <v>0.49</v>
      </c>
      <c r="AO13" s="115">
        <f t="shared" si="9"/>
        <v>-6.933605595</v>
      </c>
      <c r="AP13" s="116">
        <f t="shared" si="10"/>
        <v>14.32695779</v>
      </c>
      <c r="AQ13" s="117">
        <f t="shared" si="11"/>
        <v>21.02134475</v>
      </c>
      <c r="AR13" s="103">
        <f t="array" ref="AR13">INDEX(Historical!$C$7:$C$1381,MATCH(B13,Historical!$B$7:$B$1403,0))*IF(AH13="n/a",1.03,IF(AH13&lt;0,1.01,IF(AH13&gt;10,1.1,(1+AH13/100))))</f>
        <v>0.707</v>
      </c>
      <c r="AS13" s="112">
        <f t="shared" si="12"/>
        <v>0.7777</v>
      </c>
      <c r="AT13" s="112">
        <f t="shared" ref="AT13:AV13" si="21">IF($AK13="n/a",1.03*AS13,IF($AK13&lt;0,1.01*AS13,IF($AK13&gt;10,1.1*AS13,(1+$AK13/100)*AS13)))</f>
        <v>0.85547</v>
      </c>
      <c r="AU13" s="112">
        <f t="shared" si="21"/>
        <v>0.941017</v>
      </c>
      <c r="AV13" s="112">
        <f t="shared" si="21"/>
        <v>1.0351187</v>
      </c>
      <c r="AW13" s="103">
        <f t="shared" si="14"/>
        <v>4.3163057</v>
      </c>
      <c r="AX13" s="118">
        <f t="shared" si="15"/>
        <v>14.29713713</v>
      </c>
      <c r="AY13" s="119">
        <v>1.65</v>
      </c>
      <c r="AZ13" s="114">
        <v>0.1</v>
      </c>
      <c r="BA13" s="114">
        <v>-35.35</v>
      </c>
      <c r="BB13" s="114">
        <v>-9.84</v>
      </c>
      <c r="BC13" s="114">
        <v>-19.5</v>
      </c>
      <c r="BD13" s="42"/>
      <c r="BE13" s="17">
        <v>2012.0</v>
      </c>
      <c r="BF13" s="17">
        <f t="shared" si="16"/>
        <v>0</v>
      </c>
      <c r="BG13" s="120">
        <v>3.4000000000000004</v>
      </c>
      <c r="BH13" s="15"/>
    </row>
    <row r="14" ht="11.25" customHeight="1">
      <c r="A14" s="155" t="s">
        <v>1220</v>
      </c>
      <c r="B14" s="99" t="s">
        <v>1221</v>
      </c>
      <c r="C14" s="100" t="s">
        <v>272</v>
      </c>
      <c r="D14" s="100" t="s">
        <v>273</v>
      </c>
      <c r="E14" s="101">
        <v>9.0</v>
      </c>
      <c r="F14" s="58">
        <v>487.0</v>
      </c>
      <c r="G14" s="58" t="s">
        <v>168</v>
      </c>
      <c r="H14" s="58" t="s">
        <v>168</v>
      </c>
      <c r="I14" s="150">
        <v>9.54</v>
      </c>
      <c r="J14" s="103">
        <f t="shared" si="2"/>
        <v>11.00628931</v>
      </c>
      <c r="K14" s="104">
        <v>0.2625</v>
      </c>
      <c r="L14" s="73">
        <v>4.0</v>
      </c>
      <c r="M14" s="23">
        <f t="shared" si="3"/>
        <v>1.05</v>
      </c>
      <c r="N14" s="105" t="s">
        <v>218</v>
      </c>
      <c r="O14" s="106">
        <v>0.26</v>
      </c>
      <c r="P14" s="107">
        <v>43629.0</v>
      </c>
      <c r="Q14" s="107">
        <v>43661.0</v>
      </c>
      <c r="R14" s="23">
        <f t="shared" si="4"/>
        <v>0.9615384615</v>
      </c>
      <c r="S14" s="108">
        <f t="array" ref="S14">IF(INDEX(Historical!$D$7:$D$1379,MATCH(B14,Historical!$B$7:$B$1403,0))=0,"n/a",(INDEX(Historical!$C$7:$C$1381,MATCH(B14,Historical!$B$7:$B$1403,0))/INDEX(Historical!$D$7:$D$1379,MATCH(B14,Historical!$B$7:$B$1403,0))-1)*100)</f>
        <v>3.465346535</v>
      </c>
      <c r="T14" s="108">
        <f t="array" ref="T14">IF(INDEX(Historical!$F$7:$F$1372,MATCH(B14,Historical!$B$7:$B$1403,0))=0,"n/a",((INDEX(Historical!$C$7:$C$1381,MATCH(B14,Historical!$B$7:$B$1403,0))/INDEX(Historical!$F$7:$F$1372,MATCH(B14,Historical!$B$7:$B$1403,0)))^(1/3)-1)*100)</f>
        <v>8.862195934</v>
      </c>
      <c r="U14" s="108">
        <f t="array" ref="U14">IF(INDEX(Historical!$H$7:$H$1372,MATCH(B14,Historical!$B$7:$B$1403,0))=0,"n/a",((INDEX(Historical!$C$7:$C$1381,MATCH(B14,Historical!$B$7:$B$1403,0))/INDEX(Historical!$H$7:$H$1372,MATCH(B14,Historical!$B$7:$B$1403,0)))^(1/5)-1)*100)</f>
        <v>10.30298446</v>
      </c>
      <c r="V14" s="108" t="str">
        <f t="array" ref="V14">IF(INDEX(Historical!$O$7:$O$1372,MATCH(B14,Historical!$B$7:$B$1403,0))=0,"n/a",((INDEX(Historical!$C$7:$C$1381,MATCH(B14,Historical!$B$7:$B$1403,0))/INDEX(Historical!$O$7:$O$1372,MATCH(B14,Historical!$B$7:$B$1403,0)))^(1/10)-1)*100)</f>
        <v>n/a</v>
      </c>
      <c r="W14" s="109" t="str">
        <f t="shared" si="5"/>
        <v>n/a</v>
      </c>
      <c r="X14" s="110">
        <f t="shared" si="6"/>
        <v>1.392295198</v>
      </c>
      <c r="Y14" s="133"/>
      <c r="Z14" s="103" t="str">
        <f t="shared" si="7"/>
        <v>n/a</v>
      </c>
      <c r="AA14" s="112" t="str">
        <f t="shared" si="8"/>
        <v>n/a</v>
      </c>
      <c r="AB14" s="73">
        <v>12.0</v>
      </c>
      <c r="AC14" s="102">
        <v>-1.96</v>
      </c>
      <c r="AD14" s="102" t="s">
        <v>128</v>
      </c>
      <c r="AE14" s="102">
        <v>0.98</v>
      </c>
      <c r="AF14" s="102">
        <v>0.23</v>
      </c>
      <c r="AG14" s="102">
        <v>-4.9</v>
      </c>
      <c r="AH14" s="156">
        <v>4.1000000000000005</v>
      </c>
      <c r="AI14" s="156">
        <v>-5.2</v>
      </c>
      <c r="AJ14" s="102">
        <v>7.3999999999999995</v>
      </c>
      <c r="AK14" s="102">
        <v>7.000000000000001</v>
      </c>
      <c r="AL14" s="113">
        <v>442.66</v>
      </c>
      <c r="AM14" s="114">
        <v>0.6</v>
      </c>
      <c r="AN14" s="102">
        <v>1.4</v>
      </c>
      <c r="AO14" s="115" t="str">
        <f t="shared" si="9"/>
        <v>n/a</v>
      </c>
      <c r="AP14" s="116">
        <f t="shared" si="10"/>
        <v>21.30927377</v>
      </c>
      <c r="AQ14" s="117" t="str">
        <f t="shared" si="11"/>
        <v>n/a</v>
      </c>
      <c r="AR14" s="103">
        <f t="array" ref="AR14">INDEX(Historical!$C$7:$C$1381,MATCH(B14,Historical!$B$7:$B$1403,0))*IF(AH14="n/a",1.03,IF(AH14&lt;0,1.01,IF(AH14&gt;10,1.1,(1+AH14/100))))</f>
        <v>1.087845</v>
      </c>
      <c r="AS14" s="112">
        <f t="shared" si="12"/>
        <v>1.09872345</v>
      </c>
      <c r="AT14" s="112">
        <f t="shared" ref="AT14:AV14" si="22">IF($AK14="n/a",1.03*AS14,IF($AK14&lt;0,1.01*AS14,IF($AK14&gt;10,1.1*AS14,(1+$AK14/100)*AS14)))</f>
        <v>1.175634092</v>
      </c>
      <c r="AU14" s="112">
        <f t="shared" si="22"/>
        <v>1.257928478</v>
      </c>
      <c r="AV14" s="112">
        <f t="shared" si="22"/>
        <v>1.345983471</v>
      </c>
      <c r="AW14" s="103">
        <f t="shared" si="14"/>
        <v>5.966114491</v>
      </c>
      <c r="AX14" s="118">
        <f t="shared" si="15"/>
        <v>62.53788774</v>
      </c>
      <c r="AY14" s="119">
        <v>0.57</v>
      </c>
      <c r="AZ14" s="114">
        <v>0.8500000000000001</v>
      </c>
      <c r="BA14" s="114">
        <v>-43.669999999999995</v>
      </c>
      <c r="BB14" s="114">
        <v>-24.01</v>
      </c>
      <c r="BC14" s="114">
        <v>-32.01</v>
      </c>
      <c r="BD14" s="42"/>
      <c r="BE14" s="17">
        <v>2011.0</v>
      </c>
      <c r="BF14" s="17">
        <f t="shared" si="16"/>
        <v>0</v>
      </c>
      <c r="BG14" s="120">
        <v>-1.7999999999999998</v>
      </c>
      <c r="BH14" s="15"/>
    </row>
    <row r="15" ht="11.25" customHeight="1">
      <c r="A15" s="155" t="s">
        <v>1222</v>
      </c>
      <c r="B15" s="99" t="s">
        <v>1223</v>
      </c>
      <c r="C15" s="100" t="s">
        <v>136</v>
      </c>
      <c r="D15" s="100" t="s">
        <v>153</v>
      </c>
      <c r="E15" s="101">
        <v>9.0</v>
      </c>
      <c r="F15" s="58">
        <v>494.0</v>
      </c>
      <c r="G15" s="58" t="s">
        <v>168</v>
      </c>
      <c r="H15" s="58" t="s">
        <v>168</v>
      </c>
      <c r="I15" s="150">
        <v>29.74</v>
      </c>
      <c r="J15" s="103">
        <f t="shared" si="2"/>
        <v>3.362474781</v>
      </c>
      <c r="K15" s="104">
        <v>0.25</v>
      </c>
      <c r="L15" s="73">
        <v>4.0</v>
      </c>
      <c r="M15" s="23">
        <f t="shared" si="3"/>
        <v>1</v>
      </c>
      <c r="N15" s="105" t="s">
        <v>644</v>
      </c>
      <c r="O15" s="106">
        <v>0.23</v>
      </c>
      <c r="P15" s="107">
        <v>43678.0</v>
      </c>
      <c r="Q15" s="107">
        <v>43693.0</v>
      </c>
      <c r="R15" s="23">
        <f t="shared" si="4"/>
        <v>8.695652174</v>
      </c>
      <c r="S15" s="108">
        <f t="array" ref="S15">IF(INDEX(Historical!$D$7:$D$1379,MATCH(B15,Historical!$B$7:$B$1403,0))=0,"n/a",(INDEX(Historical!$C$7:$C$1381,MATCH(B15,Historical!$B$7:$B$1403,0))/INDEX(Historical!$D$7:$D$1379,MATCH(B15,Historical!$B$7:$B$1403,0))-1)*100)</f>
        <v>9.090909091</v>
      </c>
      <c r="T15" s="108">
        <f t="array" ref="T15">IF(INDEX(Historical!$F$7:$F$1372,MATCH(B15,Historical!$B$7:$B$1403,0))=0,"n/a",((INDEX(Historical!$C$7:$C$1381,MATCH(B15,Historical!$B$7:$B$1403,0))/INDEX(Historical!$F$7:$F$1372,MATCH(B15,Historical!$B$7:$B$1403,0)))^(1/3)-1)*100)</f>
        <v>7.628388064</v>
      </c>
      <c r="U15" s="108">
        <f t="array" ref="U15">IF(INDEX(Historical!$H$7:$H$1372,MATCH(B15,Historical!$B$7:$B$1403,0))=0,"n/a",((INDEX(Historical!$C$7:$C$1381,MATCH(B15,Historical!$B$7:$B$1403,0))/INDEX(Historical!$H$7:$H$1372,MATCH(B15,Historical!$B$7:$B$1403,0)))^(1/5)-1)*100)</f>
        <v>10.60344337</v>
      </c>
      <c r="V15" s="108">
        <f t="array" ref="V15">IF(INDEX(Historical!$O$7:$O$1372,MATCH(B15,Historical!$B$7:$B$1403,0))=0,"n/a",((INDEX(Historical!$C$7:$C$1381,MATCH(B15,Historical!$B$7:$B$1403,0))/INDEX(Historical!$O$7:$O$1372,MATCH(B15,Historical!$B$7:$B$1403,0)))^(1/10)-1)*100)</f>
        <v>12.33497625</v>
      </c>
      <c r="W15" s="109">
        <f t="shared" si="5"/>
        <v>0.8596241416</v>
      </c>
      <c r="X15" s="110">
        <f t="shared" si="6"/>
        <v>1.00985175</v>
      </c>
      <c r="Y15" s="133"/>
      <c r="Z15" s="103">
        <f t="shared" si="7"/>
        <v>41.49377593</v>
      </c>
      <c r="AA15" s="112">
        <f t="shared" si="8"/>
        <v>12.34024896</v>
      </c>
      <c r="AB15" s="73">
        <v>12.0</v>
      </c>
      <c r="AC15" s="102">
        <v>2.41</v>
      </c>
      <c r="AD15" s="102">
        <v>1.55</v>
      </c>
      <c r="AE15" s="102">
        <v>3.42</v>
      </c>
      <c r="AF15" s="102">
        <v>0.96</v>
      </c>
      <c r="AG15" s="102">
        <v>7.1</v>
      </c>
      <c r="AH15" s="102">
        <v>26.5</v>
      </c>
      <c r="AI15" s="102">
        <v>7.85</v>
      </c>
      <c r="AJ15" s="102">
        <v>10.5</v>
      </c>
      <c r="AK15" s="102">
        <v>8.0</v>
      </c>
      <c r="AL15" s="113">
        <v>2390.0</v>
      </c>
      <c r="AM15" s="114">
        <v>1.6</v>
      </c>
      <c r="AN15" s="102">
        <v>0.12</v>
      </c>
      <c r="AO15" s="115">
        <f t="shared" si="9"/>
        <v>1.625669191</v>
      </c>
      <c r="AP15" s="116">
        <f t="shared" si="10"/>
        <v>13.96591815</v>
      </c>
      <c r="AQ15" s="117">
        <f t="shared" si="11"/>
        <v>-27.43848892</v>
      </c>
      <c r="AR15" s="103">
        <f t="array" ref="AR15">INDEX(Historical!$C$7:$C$1381,MATCH(B15,Historical!$B$7:$B$1403,0))*IF(AH15="n/a",1.03,IF(AH15&lt;0,1.01,IF(AH15&gt;10,1.1,(1+AH15/100))))</f>
        <v>1.056</v>
      </c>
      <c r="AS15" s="112">
        <f t="shared" si="12"/>
        <v>1.138896</v>
      </c>
      <c r="AT15" s="112">
        <f t="shared" ref="AT15:AV15" si="23">IF($AK15="n/a",1.03*AS15,IF($AK15&lt;0,1.01*AS15,IF($AK15&gt;10,1.1*AS15,(1+$AK15/100)*AS15)))</f>
        <v>1.23000768</v>
      </c>
      <c r="AU15" s="112">
        <f t="shared" si="23"/>
        <v>1.328408294</v>
      </c>
      <c r="AV15" s="112">
        <f t="shared" si="23"/>
        <v>1.434680958</v>
      </c>
      <c r="AW15" s="103">
        <f t="shared" si="14"/>
        <v>6.187992932</v>
      </c>
      <c r="AX15" s="118">
        <f t="shared" si="15"/>
        <v>20.80697018</v>
      </c>
      <c r="AY15" s="119">
        <v>1.37</v>
      </c>
      <c r="AZ15" s="114">
        <v>-2.78</v>
      </c>
      <c r="BA15" s="114">
        <v>-26.02</v>
      </c>
      <c r="BB15" s="114">
        <v>-17.21</v>
      </c>
      <c r="BC15" s="114">
        <v>-18.060000000000002</v>
      </c>
      <c r="BD15" s="42"/>
      <c r="BE15" s="17">
        <v>2011.0</v>
      </c>
      <c r="BF15" s="17">
        <f t="shared" si="16"/>
        <v>0</v>
      </c>
      <c r="BG15" s="120">
        <v>1.0</v>
      </c>
      <c r="BH15" s="15"/>
    </row>
    <row r="16" ht="11.25" customHeight="1">
      <c r="A16" s="55" t="s">
        <v>1224</v>
      </c>
      <c r="B16" s="99" t="s">
        <v>1225</v>
      </c>
      <c r="C16" s="100" t="s">
        <v>272</v>
      </c>
      <c r="D16" s="100" t="s">
        <v>273</v>
      </c>
      <c r="E16" s="101">
        <v>9.0</v>
      </c>
      <c r="F16" s="58">
        <v>550.0</v>
      </c>
      <c r="G16" s="58" t="s">
        <v>121</v>
      </c>
      <c r="H16" s="58" t="s">
        <v>121</v>
      </c>
      <c r="I16" s="150">
        <v>200.59</v>
      </c>
      <c r="J16" s="103">
        <f t="shared" si="2"/>
        <v>3.170646593</v>
      </c>
      <c r="K16" s="104">
        <v>1.59</v>
      </c>
      <c r="L16" s="73">
        <v>4.0</v>
      </c>
      <c r="M16" s="23">
        <f t="shared" si="3"/>
        <v>6.36</v>
      </c>
      <c r="N16" s="105" t="s">
        <v>218</v>
      </c>
      <c r="O16" s="106">
        <v>1.52</v>
      </c>
      <c r="P16" s="107">
        <v>43920.0</v>
      </c>
      <c r="Q16" s="107">
        <v>43936.0</v>
      </c>
      <c r="R16" s="23">
        <f t="shared" si="4"/>
        <v>4.605263158</v>
      </c>
      <c r="S16" s="108">
        <f t="array" ref="S16">IF(INDEX(Historical!$D$7:$D$1379,MATCH(B16,Historical!$B$7:$B$1403,0))=0,"n/a",(INDEX(Historical!$C$7:$C$1381,MATCH(B16,Historical!$B$7:$B$1403,0))/INDEX(Historical!$D$7:$D$1379,MATCH(B16,Historical!$B$7:$B$1403,0))-1)*100)</f>
        <v>3.430531732</v>
      </c>
      <c r="T16" s="108">
        <f t="array" ref="T16">IF(INDEX(Historical!$F$7:$F$1372,MATCH(B16,Historical!$B$7:$B$1403,0))=0,"n/a",((INDEX(Historical!$C$7:$C$1381,MATCH(B16,Historical!$B$7:$B$1403,0))/INDEX(Historical!$F$7:$F$1372,MATCH(B16,Historical!$B$7:$B$1403,0)))^(1/3)-1)*100)</f>
        <v>4.39518803</v>
      </c>
      <c r="U16" s="108">
        <f t="array" ref="U16">IF(INDEX(Historical!$H$7:$H$1372,MATCH(B16,Historical!$B$7:$B$1403,0))=0,"n/a",((INDEX(Historical!$C$7:$C$1381,MATCH(B16,Historical!$B$7:$B$1403,0))/INDEX(Historical!$H$7:$H$1372,MATCH(B16,Historical!$B$7:$B$1403,0)))^(1/5)-1)*100)</f>
        <v>5.794035388</v>
      </c>
      <c r="V16" s="108">
        <f t="array" ref="V16">IF(INDEX(Historical!$O$7:$O$1372,MATCH(B16,Historical!$B$7:$B$1403,0))=0,"n/a",((INDEX(Historical!$C$7:$C$1381,MATCH(B16,Historical!$B$7:$B$1403,0))/INDEX(Historical!$O$7:$O$1372,MATCH(B16,Historical!$B$7:$B$1403,0)))^(1/10)-1)*100)</f>
        <v>5.381629472</v>
      </c>
      <c r="W16" s="109">
        <f t="shared" si="5"/>
        <v>1.076632165</v>
      </c>
      <c r="X16" s="110">
        <f t="shared" si="6"/>
        <v>0.07937034779</v>
      </c>
      <c r="Y16" s="163"/>
      <c r="Z16" s="103">
        <f t="shared" si="7"/>
        <v>99.06542056</v>
      </c>
      <c r="AA16" s="112">
        <f t="shared" si="8"/>
        <v>31.24454829</v>
      </c>
      <c r="AB16" s="73">
        <v>12.0</v>
      </c>
      <c r="AC16" s="102">
        <v>6.42</v>
      </c>
      <c r="AD16" s="102">
        <v>12.3</v>
      </c>
      <c r="AE16" s="102">
        <v>12.2</v>
      </c>
      <c r="AF16" s="102">
        <v>2.58</v>
      </c>
      <c r="AG16" s="102">
        <v>8.3</v>
      </c>
      <c r="AH16" s="102">
        <v>10.9</v>
      </c>
      <c r="AI16" s="102">
        <v>7.7</v>
      </c>
      <c r="AJ16" s="102">
        <v>73.0</v>
      </c>
      <c r="AK16" s="102">
        <v>2.54</v>
      </c>
      <c r="AL16" s="113">
        <v>27910.0</v>
      </c>
      <c r="AM16" s="114">
        <v>0.2</v>
      </c>
      <c r="AN16" s="102">
        <v>0.68</v>
      </c>
      <c r="AO16" s="115">
        <f t="shared" si="9"/>
        <v>-22.27986631</v>
      </c>
      <c r="AP16" s="116">
        <f t="shared" si="10"/>
        <v>8.964681981</v>
      </c>
      <c r="AQ16" s="117">
        <f t="shared" si="11"/>
        <v>89.28043226</v>
      </c>
      <c r="AR16" s="103">
        <f t="array" ref="AR16">INDEX(Historical!$C$7:$C$1381,MATCH(B16,Historical!$B$7:$B$1403,0))*IF(AH16="n/a",1.03,IF(AH16&lt;0,1.01,IF(AH16&gt;10,1.1,(1+AH16/100))))</f>
        <v>6.633</v>
      </c>
      <c r="AS16" s="112">
        <f t="shared" si="12"/>
        <v>7.143741</v>
      </c>
      <c r="AT16" s="112">
        <f t="shared" ref="AT16:AV16" si="24">IF($AK16="n/a",1.03*AS16,IF($AK16&lt;0,1.01*AS16,IF($AK16&gt;10,1.1*AS16,(1+$AK16/100)*AS16)))</f>
        <v>7.325192021</v>
      </c>
      <c r="AU16" s="112">
        <f t="shared" si="24"/>
        <v>7.511251899</v>
      </c>
      <c r="AV16" s="112">
        <f t="shared" si="24"/>
        <v>7.702037697</v>
      </c>
      <c r="AW16" s="103">
        <f t="shared" si="14"/>
        <v>36.31522262</v>
      </c>
      <c r="AX16" s="118">
        <f t="shared" si="15"/>
        <v>18.10420391</v>
      </c>
      <c r="AY16" s="119">
        <v>0.55</v>
      </c>
      <c r="AZ16" s="114">
        <v>4.79</v>
      </c>
      <c r="BA16" s="114">
        <v>-12.559999999999999</v>
      </c>
      <c r="BB16" s="114">
        <v>-6.84</v>
      </c>
      <c r="BC16" s="114">
        <v>-5.2299999999999995</v>
      </c>
      <c r="BD16" s="42"/>
      <c r="BE16" s="17">
        <v>2012.0</v>
      </c>
      <c r="BF16" s="17">
        <f t="shared" si="16"/>
        <v>0</v>
      </c>
      <c r="BG16" s="120">
        <v>4.8</v>
      </c>
      <c r="BH16" s="15"/>
    </row>
    <row r="17" ht="11.25" customHeight="1">
      <c r="A17" s="55" t="s">
        <v>1226</v>
      </c>
      <c r="B17" s="99" t="s">
        <v>1227</v>
      </c>
      <c r="C17" s="100" t="s">
        <v>141</v>
      </c>
      <c r="D17" s="100" t="s">
        <v>167</v>
      </c>
      <c r="E17" s="101">
        <v>9.0</v>
      </c>
      <c r="F17" s="58">
        <v>481.0</v>
      </c>
      <c r="G17" s="58" t="s">
        <v>120</v>
      </c>
      <c r="H17" s="58" t="s">
        <v>120</v>
      </c>
      <c r="I17" s="150">
        <v>114.49</v>
      </c>
      <c r="J17" s="103">
        <f t="shared" si="2"/>
        <v>2.02637785</v>
      </c>
      <c r="K17" s="104">
        <v>0.58</v>
      </c>
      <c r="L17" s="73">
        <v>4.0</v>
      </c>
      <c r="M17" s="23">
        <f t="shared" si="3"/>
        <v>2.32</v>
      </c>
      <c r="N17" s="105" t="s">
        <v>425</v>
      </c>
      <c r="O17" s="106">
        <v>0.52</v>
      </c>
      <c r="P17" s="107">
        <v>43620.0</v>
      </c>
      <c r="Q17" s="107">
        <v>43635.0</v>
      </c>
      <c r="R17" s="23">
        <f t="shared" si="4"/>
        <v>11.53846154</v>
      </c>
      <c r="S17" s="108">
        <f t="array" ref="S17">IF(INDEX(Historical!$D$7:$D$1379,MATCH(B17,Historical!$B$7:$B$1403,0))=0,"n/a",(INDEX(Historical!$C$7:$C$1381,MATCH(B17,Historical!$B$7:$B$1403,0))/INDEX(Historical!$D$7:$D$1379,MATCH(B17,Historical!$B$7:$B$1403,0))-1)*100)</f>
        <v>12.43781095</v>
      </c>
      <c r="T17" s="108">
        <f t="array" ref="T17">IF(INDEX(Historical!$F$7:$F$1372,MATCH(B17,Historical!$B$7:$B$1403,0))=0,"n/a",((INDEX(Historical!$C$7:$C$1381,MATCH(B17,Historical!$B$7:$B$1403,0))/INDEX(Historical!$F$7:$F$1372,MATCH(B17,Historical!$B$7:$B$1403,0)))^(1/3)-1)*100)</f>
        <v>12.20085133</v>
      </c>
      <c r="U17" s="108">
        <f t="array" ref="U17">IF(INDEX(Historical!$H$7:$H$1372,MATCH(B17,Historical!$B$7:$B$1403,0))=0,"n/a",((INDEX(Historical!$C$7:$C$1381,MATCH(B17,Historical!$B$7:$B$1403,0))/INDEX(Historical!$H$7:$H$1372,MATCH(B17,Historical!$B$7:$B$1403,0)))^(1/5)-1)*100)</f>
        <v>11.0198735</v>
      </c>
      <c r="V17" s="108">
        <f t="array" ref="V17">IF(INDEX(Historical!$O$7:$O$1372,MATCH(B17,Historical!$B$7:$B$1403,0))=0,"n/a",((INDEX(Historical!$C$7:$C$1381,MATCH(B17,Historical!$B$7:$B$1403,0))/INDEX(Historical!$O$7:$O$1372,MATCH(B17,Historical!$B$7:$B$1403,0)))^(1/10)-1)*100)</f>
        <v>6.359150726</v>
      </c>
      <c r="W17" s="109">
        <f t="shared" si="5"/>
        <v>1.732915916</v>
      </c>
      <c r="X17" s="110">
        <f t="shared" si="6"/>
        <v>0.6444370469</v>
      </c>
      <c r="Y17" s="159"/>
      <c r="Z17" s="103">
        <f t="shared" si="7"/>
        <v>64.9859944</v>
      </c>
      <c r="AA17" s="112">
        <f t="shared" si="8"/>
        <v>32.07002801</v>
      </c>
      <c r="AB17" s="73">
        <v>12.0</v>
      </c>
      <c r="AC17" s="102">
        <v>3.57</v>
      </c>
      <c r="AD17" s="102">
        <v>3.03</v>
      </c>
      <c r="AE17" s="102">
        <v>1.38</v>
      </c>
      <c r="AF17" s="102">
        <v>9.09</v>
      </c>
      <c r="AG17" s="102">
        <v>23.9</v>
      </c>
      <c r="AH17" s="102">
        <v>5.5</v>
      </c>
      <c r="AI17" s="102">
        <v>7.7</v>
      </c>
      <c r="AJ17" s="102">
        <v>17.1</v>
      </c>
      <c r="AK17" s="102">
        <v>10.57</v>
      </c>
      <c r="AL17" s="113">
        <v>9760.0</v>
      </c>
      <c r="AM17" s="114">
        <v>0.1</v>
      </c>
      <c r="AN17" s="102">
        <v>1.89</v>
      </c>
      <c r="AO17" s="115">
        <f t="shared" si="9"/>
        <v>-19.02377666</v>
      </c>
      <c r="AP17" s="116">
        <f t="shared" si="10"/>
        <v>13.04625135</v>
      </c>
      <c r="AQ17" s="117">
        <f t="shared" si="11"/>
        <v>259.9484868</v>
      </c>
      <c r="AR17" s="103">
        <f t="array" ref="AR17">INDEX(Historical!$C$7:$C$1381,MATCH(B17,Historical!$B$7:$B$1403,0))*IF(AH17="n/a",1.03,IF(AH17&lt;0,1.01,IF(AH17&gt;10,1.1,(1+AH17/100))))</f>
        <v>2.3843</v>
      </c>
      <c r="AS17" s="112">
        <f t="shared" si="12"/>
        <v>2.5678911</v>
      </c>
      <c r="AT17" s="112">
        <f t="shared" ref="AT17:AV17" si="25">IF($AK17="n/a",1.03*AS17,IF($AK17&lt;0,1.01*AS17,IF($AK17&gt;10,1.1*AS17,(1+$AK17/100)*AS17)))</f>
        <v>2.82468021</v>
      </c>
      <c r="AU17" s="112">
        <f t="shared" si="25"/>
        <v>3.107148231</v>
      </c>
      <c r="AV17" s="112">
        <f t="shared" si="25"/>
        <v>3.417863054</v>
      </c>
      <c r="AW17" s="103">
        <f t="shared" si="14"/>
        <v>14.3018826</v>
      </c>
      <c r="AX17" s="118">
        <f t="shared" si="15"/>
        <v>12.49181815</v>
      </c>
      <c r="AY17" s="119">
        <v>1.36</v>
      </c>
      <c r="AZ17" s="114">
        <v>15.65</v>
      </c>
      <c r="BA17" s="114">
        <v>-18.85</v>
      </c>
      <c r="BB17" s="114">
        <v>-13.170000000000002</v>
      </c>
      <c r="BC17" s="114">
        <v>-4.87</v>
      </c>
      <c r="BD17" s="42"/>
      <c r="BE17" s="17">
        <v>2011.0</v>
      </c>
      <c r="BF17" s="17">
        <f t="shared" si="16"/>
        <v>0</v>
      </c>
      <c r="BG17" s="120">
        <v>4.6</v>
      </c>
      <c r="BH17" s="55"/>
    </row>
    <row r="18" ht="11.25" customHeight="1">
      <c r="A18" s="55" t="s">
        <v>1228</v>
      </c>
      <c r="B18" s="99" t="s">
        <v>1229</v>
      </c>
      <c r="C18" s="100" t="s">
        <v>118</v>
      </c>
      <c r="D18" s="100" t="s">
        <v>303</v>
      </c>
      <c r="E18" s="101">
        <v>9.0</v>
      </c>
      <c r="F18" s="58">
        <v>516.0</v>
      </c>
      <c r="G18" s="58" t="s">
        <v>168</v>
      </c>
      <c r="H18" s="58" t="s">
        <v>168</v>
      </c>
      <c r="I18" s="150">
        <v>31.85</v>
      </c>
      <c r="J18" s="103">
        <f t="shared" si="2"/>
        <v>4.018838305</v>
      </c>
      <c r="K18" s="104">
        <v>0.32</v>
      </c>
      <c r="L18" s="73">
        <v>4.0</v>
      </c>
      <c r="M18" s="23">
        <f t="shared" si="3"/>
        <v>1.28</v>
      </c>
      <c r="N18" s="105" t="s">
        <v>154</v>
      </c>
      <c r="O18" s="106">
        <v>0.3</v>
      </c>
      <c r="P18" s="107">
        <v>43795.0</v>
      </c>
      <c r="Q18" s="107">
        <v>43811.0</v>
      </c>
      <c r="R18" s="23">
        <f t="shared" si="4"/>
        <v>6.666666667</v>
      </c>
      <c r="S18" s="108">
        <f t="array" ref="S18">IF(INDEX(Historical!$D$7:$D$1379,MATCH(B18,Historical!$B$7:$B$1403,0))=0,"n/a",(INDEX(Historical!$C$7:$C$1381,MATCH(B18,Historical!$B$7:$B$1403,0))/INDEX(Historical!$D$7:$D$1379,MATCH(B18,Historical!$B$7:$B$1403,0))-1)*100)</f>
        <v>7.01754386</v>
      </c>
      <c r="T18" s="108">
        <f t="array" ref="T18">IF(INDEX(Historical!$F$7:$F$1372,MATCH(B18,Historical!$B$7:$B$1403,0))=0,"n/a",((INDEX(Historical!$C$7:$C$1381,MATCH(B18,Historical!$B$7:$B$1403,0))/INDEX(Historical!$F$7:$F$1372,MATCH(B18,Historical!$B$7:$B$1403,0)))^(1/3)-1)*100)</f>
        <v>7.574974464</v>
      </c>
      <c r="U18" s="108">
        <f t="array" ref="U18">IF(INDEX(Historical!$H$7:$H$1372,MATCH(B18,Historical!$B$7:$B$1403,0))=0,"n/a",((INDEX(Historical!$C$7:$C$1381,MATCH(B18,Historical!$B$7:$B$1403,0))/INDEX(Historical!$H$7:$H$1372,MATCH(B18,Historical!$B$7:$B$1403,0)))^(1/5)-1)*100)</f>
        <v>8.27026398</v>
      </c>
      <c r="V18" s="108">
        <f t="array" ref="V18">IF(INDEX(Historical!$O$7:$O$1372,MATCH(B18,Historical!$B$7:$B$1403,0))=0,"n/a",((INDEX(Historical!$C$7:$C$1381,MATCH(B18,Historical!$B$7:$B$1403,0))/INDEX(Historical!$O$7:$O$1372,MATCH(B18,Historical!$B$7:$B$1403,0)))^(1/10)-1)*100)</f>
        <v>11.79695733</v>
      </c>
      <c r="W18" s="109">
        <f t="shared" si="5"/>
        <v>0.7010505971</v>
      </c>
      <c r="X18" s="110">
        <f t="shared" si="6"/>
        <v>0.780213583</v>
      </c>
      <c r="Y18" s="240"/>
      <c r="Z18" s="103">
        <f t="shared" si="7"/>
        <v>61.83574879</v>
      </c>
      <c r="AA18" s="112">
        <f t="shared" si="8"/>
        <v>15.38647343</v>
      </c>
      <c r="AB18" s="73">
        <v>12.0</v>
      </c>
      <c r="AC18" s="102">
        <v>2.07</v>
      </c>
      <c r="AD18" s="102">
        <v>5.07</v>
      </c>
      <c r="AE18" s="102">
        <v>2.74</v>
      </c>
      <c r="AF18" s="102">
        <v>1.15</v>
      </c>
      <c r="AG18" s="102">
        <v>7.7</v>
      </c>
      <c r="AH18" s="102">
        <v>-34.9</v>
      </c>
      <c r="AI18" s="102">
        <v>11.379999999999999</v>
      </c>
      <c r="AJ18" s="102">
        <v>10.6</v>
      </c>
      <c r="AK18" s="102">
        <v>3.04</v>
      </c>
      <c r="AL18" s="113">
        <v>2390.0</v>
      </c>
      <c r="AM18" s="114">
        <v>1.7000000000000002</v>
      </c>
      <c r="AN18" s="102">
        <v>2.47</v>
      </c>
      <c r="AO18" s="115">
        <f t="shared" si="9"/>
        <v>-3.097371146</v>
      </c>
      <c r="AP18" s="116">
        <f t="shared" si="10"/>
        <v>12.28910228</v>
      </c>
      <c r="AQ18" s="117">
        <f t="shared" si="11"/>
        <v>-11.31968916</v>
      </c>
      <c r="AR18" s="103">
        <f t="array" ref="AR18">INDEX(Historical!$C$7:$C$1381,MATCH(B18,Historical!$B$7:$B$1403,0))*IF(AH18="n/a",1.03,IF(AH18&lt;0,1.01,IF(AH18&gt;10,1.1,(1+AH18/100))))</f>
        <v>1.2322</v>
      </c>
      <c r="AS18" s="112">
        <f t="shared" si="12"/>
        <v>1.35542</v>
      </c>
      <c r="AT18" s="112">
        <f t="shared" ref="AT18:AV18" si="26">IF($AK18="n/a",1.03*AS18,IF($AK18&lt;0,1.01*AS18,IF($AK18&gt;10,1.1*AS18,(1+$AK18/100)*AS18)))</f>
        <v>1.396624768</v>
      </c>
      <c r="AU18" s="112">
        <f t="shared" si="26"/>
        <v>1.439082161</v>
      </c>
      <c r="AV18" s="112">
        <f t="shared" si="26"/>
        <v>1.482830259</v>
      </c>
      <c r="AW18" s="103">
        <f t="shared" si="14"/>
        <v>6.906157188</v>
      </c>
      <c r="AX18" s="118">
        <f t="shared" si="15"/>
        <v>21.68338206</v>
      </c>
      <c r="AY18" s="119">
        <v>1.46</v>
      </c>
      <c r="AZ18" s="114">
        <v>70.96000000000001</v>
      </c>
      <c r="BA18" s="114">
        <v>-1.91</v>
      </c>
      <c r="BB18" s="114">
        <v>-0.75</v>
      </c>
      <c r="BC18" s="114">
        <v>23.810000000000002</v>
      </c>
      <c r="BD18" s="42"/>
      <c r="BE18" s="17">
        <v>2012.0</v>
      </c>
      <c r="BF18" s="17">
        <f t="shared" si="16"/>
        <v>0</v>
      </c>
      <c r="BG18" s="120">
        <v>1.9</v>
      </c>
      <c r="BH18" s="15"/>
    </row>
    <row r="19" ht="11.25" customHeight="1">
      <c r="A19" s="55" t="s">
        <v>1230</v>
      </c>
      <c r="B19" s="99" t="s">
        <v>1231</v>
      </c>
      <c r="C19" s="100" t="s">
        <v>118</v>
      </c>
      <c r="D19" s="100" t="s">
        <v>202</v>
      </c>
      <c r="E19" s="101">
        <v>9.0</v>
      </c>
      <c r="F19" s="58">
        <v>436.0</v>
      </c>
      <c r="G19" s="58" t="s">
        <v>120</v>
      </c>
      <c r="H19" s="58" t="s">
        <v>120</v>
      </c>
      <c r="I19" s="150">
        <v>53.7</v>
      </c>
      <c r="J19" s="103">
        <f t="shared" si="2"/>
        <v>1.191806331</v>
      </c>
      <c r="K19" s="104">
        <v>0.16</v>
      </c>
      <c r="L19" s="73">
        <v>4.0</v>
      </c>
      <c r="M19" s="23">
        <f t="shared" si="3"/>
        <v>0.64</v>
      </c>
      <c r="N19" s="105" t="s">
        <v>443</v>
      </c>
      <c r="O19" s="106">
        <v>0.14</v>
      </c>
      <c r="P19" s="148">
        <v>43244.0</v>
      </c>
      <c r="Q19" s="148">
        <v>43259.0</v>
      </c>
      <c r="R19" s="23">
        <f t="shared" si="4"/>
        <v>14.28571429</v>
      </c>
      <c r="S19" s="108">
        <f t="array" ref="S19">IF(INDEX(Historical!$D$7:$D$1379,MATCH(B19,Historical!$B$7:$B$1403,0))=0,"n/a",(INDEX(Historical!$C$7:$C$1381,MATCH(B19,Historical!$B$7:$B$1403,0))/INDEX(Historical!$D$7:$D$1379,MATCH(B19,Historical!$B$7:$B$1403,0))-1)*100)</f>
        <v>3.225806452</v>
      </c>
      <c r="T19" s="108">
        <f t="array" ref="T19">IF(INDEX(Historical!$F$7:$F$1372,MATCH(B19,Historical!$B$7:$B$1403,0))=0,"n/a",((INDEX(Historical!$C$7:$C$1381,MATCH(B19,Historical!$B$7:$B$1403,0))/INDEX(Historical!$F$7:$F$1372,MATCH(B19,Historical!$B$7:$B$1403,0)))^(1/3)-1)*100)</f>
        <v>7.862363557</v>
      </c>
      <c r="U19" s="108">
        <f t="array" ref="U19">IF(INDEX(Historical!$H$7:$H$1372,MATCH(B19,Historical!$B$7:$B$1403,0))=0,"n/a",((INDEX(Historical!$C$7:$C$1381,MATCH(B19,Historical!$B$7:$B$1403,0))/INDEX(Historical!$H$7:$H$1372,MATCH(B19,Historical!$B$7:$B$1403,0)))^(1/5)-1)*100)</f>
        <v>7.2984608</v>
      </c>
      <c r="V19" s="108">
        <f t="array" ref="V19">IF(INDEX(Historical!$O$7:$O$1372,MATCH(B19,Historical!$B$7:$B$1403,0))=0,"n/a",((INDEX(Historical!$C$7:$C$1381,MATCH(B19,Historical!$B$7:$B$1403,0))/INDEX(Historical!$O$7:$O$1372,MATCH(B19,Historical!$B$7:$B$1403,0)))^(1/10)-1)*100)</f>
        <v>2.918600896</v>
      </c>
      <c r="W19" s="109">
        <f t="shared" si="5"/>
        <v>2.500671061</v>
      </c>
      <c r="X19" s="110">
        <f t="shared" si="6"/>
        <v>0.3762093196</v>
      </c>
      <c r="Y19" s="149" t="s">
        <v>825</v>
      </c>
      <c r="Z19" s="103">
        <f t="shared" si="7"/>
        <v>21.05263158</v>
      </c>
      <c r="AA19" s="112">
        <f t="shared" si="8"/>
        <v>17.66447368</v>
      </c>
      <c r="AB19" s="73">
        <v>12.0</v>
      </c>
      <c r="AC19" s="102">
        <v>3.04</v>
      </c>
      <c r="AD19" s="102">
        <v>1.77</v>
      </c>
      <c r="AE19" s="102">
        <v>1.81</v>
      </c>
      <c r="AF19" s="102">
        <v>2.26</v>
      </c>
      <c r="AG19" s="102">
        <v>12.3</v>
      </c>
      <c r="AH19" s="102">
        <v>10.0</v>
      </c>
      <c r="AI19" s="102">
        <v>10.489999999999998</v>
      </c>
      <c r="AJ19" s="102">
        <v>19.400000000000002</v>
      </c>
      <c r="AK19" s="102">
        <v>10.0</v>
      </c>
      <c r="AL19" s="113">
        <v>2730.0</v>
      </c>
      <c r="AM19" s="228">
        <v>2.1999999999999997</v>
      </c>
      <c r="AN19" s="102">
        <v>0.72</v>
      </c>
      <c r="AO19" s="115">
        <f t="shared" si="9"/>
        <v>-9.174206553</v>
      </c>
      <c r="AP19" s="116">
        <f t="shared" si="10"/>
        <v>8.490267131</v>
      </c>
      <c r="AQ19" s="117">
        <f t="shared" si="11"/>
        <v>33.20278697</v>
      </c>
      <c r="AR19" s="103">
        <f t="array" ref="AR19">INDEX(Historical!$C$7:$C$1381,MATCH(B19,Historical!$B$7:$B$1403,0))*IF(AH19="n/a",1.03,IF(AH19&lt;0,1.01,IF(AH19&gt;10,1.1,(1+AH19/100))))</f>
        <v>0.704</v>
      </c>
      <c r="AS19" s="112">
        <f t="shared" si="12"/>
        <v>0.7744</v>
      </c>
      <c r="AT19" s="112">
        <f t="shared" ref="AT19:AV19" si="27">IF($AK19="n/a",1.03*AS19,IF($AK19&lt;0,1.01*AS19,IF($AK19&gt;10,1.1*AS19,(1+$AK19/100)*AS19)))</f>
        <v>0.85184</v>
      </c>
      <c r="AU19" s="112">
        <f t="shared" si="27"/>
        <v>0.937024</v>
      </c>
      <c r="AV19" s="112">
        <f t="shared" si="27"/>
        <v>1.0307264</v>
      </c>
      <c r="AW19" s="103">
        <f t="shared" si="14"/>
        <v>4.2979904</v>
      </c>
      <c r="AX19" s="118">
        <f t="shared" si="15"/>
        <v>8.003706518</v>
      </c>
      <c r="AY19" s="119">
        <v>1.34</v>
      </c>
      <c r="AZ19" s="114">
        <v>26.68</v>
      </c>
      <c r="BA19" s="114">
        <v>-21.72</v>
      </c>
      <c r="BB19" s="114">
        <v>-15.620000000000001</v>
      </c>
      <c r="BC19" s="114">
        <v>-4.12</v>
      </c>
      <c r="BD19" s="42"/>
      <c r="BE19" s="17">
        <v>2011.0</v>
      </c>
      <c r="BF19" s="17">
        <f t="shared" si="16"/>
        <v>0</v>
      </c>
      <c r="BG19" s="120">
        <v>5.4</v>
      </c>
      <c r="BH19" s="15"/>
    </row>
    <row r="20" ht="11.25" customHeight="1">
      <c r="A20" s="155" t="s">
        <v>1232</v>
      </c>
      <c r="B20" s="99" t="s">
        <v>1233</v>
      </c>
      <c r="C20" s="100" t="s">
        <v>131</v>
      </c>
      <c r="D20" s="100" t="s">
        <v>132</v>
      </c>
      <c r="E20" s="101">
        <v>9.0</v>
      </c>
      <c r="F20" s="58">
        <v>536.0</v>
      </c>
      <c r="G20" s="58" t="s">
        <v>168</v>
      </c>
      <c r="H20" s="58" t="s">
        <v>168</v>
      </c>
      <c r="I20" s="150">
        <v>71.3</v>
      </c>
      <c r="J20" s="103">
        <f t="shared" si="2"/>
        <v>1.739130435</v>
      </c>
      <c r="K20" s="104">
        <v>0.31</v>
      </c>
      <c r="L20" s="73">
        <v>4.0</v>
      </c>
      <c r="M20" s="23">
        <f t="shared" si="3"/>
        <v>1.24</v>
      </c>
      <c r="N20" s="105" t="s">
        <v>556</v>
      </c>
      <c r="O20" s="106">
        <v>0.27</v>
      </c>
      <c r="P20" s="107">
        <v>43874.0</v>
      </c>
      <c r="Q20" s="107">
        <v>43889.0</v>
      </c>
      <c r="R20" s="23">
        <f t="shared" si="4"/>
        <v>14.81481481</v>
      </c>
      <c r="S20" s="108">
        <f t="array" ref="S20">IF(INDEX(Historical!$D$7:$D$1379,MATCH(B20,Historical!$B$7:$B$1403,0))=0,"n/a",(INDEX(Historical!$C$7:$C$1381,MATCH(B20,Historical!$B$7:$B$1403,0))/INDEX(Historical!$D$7:$D$1379,MATCH(B20,Historical!$B$7:$B$1403,0))-1)*100)</f>
        <v>26.31578947</v>
      </c>
      <c r="T20" s="108">
        <f t="array" ref="T20">IF(INDEX(Historical!$F$7:$F$1372,MATCH(B20,Historical!$B$7:$B$1403,0))=0,"n/a",((INDEX(Historical!$C$7:$C$1381,MATCH(B20,Historical!$B$7:$B$1403,0))/INDEX(Historical!$F$7:$F$1372,MATCH(B20,Historical!$B$7:$B$1403,0)))^(1/3)-1)*100)</f>
        <v>16.96070953</v>
      </c>
      <c r="U20" s="108">
        <f t="array" ref="U20">IF(INDEX(Historical!$H$7:$H$1372,MATCH(B20,Historical!$B$7:$B$1403,0))=0,"n/a",((INDEX(Historical!$C$7:$C$1381,MATCH(B20,Historical!$B$7:$B$1403,0))/INDEX(Historical!$H$7:$H$1372,MATCH(B20,Historical!$B$7:$B$1403,0)))^(1/5)-1)*100)</f>
        <v>17.42499639</v>
      </c>
      <c r="V20" s="108" t="str">
        <f t="array" ref="V20">IF(INDEX(Historical!$O$7:$O$1372,MATCH(B20,Historical!$B$7:$B$1403,0))=0,"n/a",((INDEX(Historical!$C$7:$C$1381,MATCH(B20,Historical!$B$7:$B$1403,0))/INDEX(Historical!$O$7:$O$1372,MATCH(B20,Historical!$B$7:$B$1403,0)))^(1/10)-1)*100)</f>
        <v>n/a</v>
      </c>
      <c r="W20" s="109" t="str">
        <f t="shared" si="5"/>
        <v>n/a</v>
      </c>
      <c r="X20" s="110">
        <f t="shared" si="6"/>
        <v>1.452083032</v>
      </c>
      <c r="Y20" s="133"/>
      <c r="Z20" s="103">
        <f t="shared" si="7"/>
        <v>40.6557377</v>
      </c>
      <c r="AA20" s="112">
        <f t="shared" si="8"/>
        <v>23.37704918</v>
      </c>
      <c r="AB20" s="73">
        <v>3.0</v>
      </c>
      <c r="AC20" s="102">
        <v>3.05</v>
      </c>
      <c r="AD20" s="102">
        <v>1.92</v>
      </c>
      <c r="AE20" s="102">
        <v>1.4</v>
      </c>
      <c r="AF20" s="102">
        <v>10.94</v>
      </c>
      <c r="AG20" s="102">
        <v>57.699999999999996</v>
      </c>
      <c r="AH20" s="156">
        <v>38.0</v>
      </c>
      <c r="AI20" s="156">
        <v>11.899999999999999</v>
      </c>
      <c r="AJ20" s="102">
        <v>12.0</v>
      </c>
      <c r="AK20" s="102">
        <v>12.139999999999999</v>
      </c>
      <c r="AL20" s="113">
        <v>10180.0</v>
      </c>
      <c r="AM20" s="114">
        <v>0.6</v>
      </c>
      <c r="AN20" s="102">
        <v>2.3</v>
      </c>
      <c r="AO20" s="115">
        <f t="shared" si="9"/>
        <v>-4.212922359</v>
      </c>
      <c r="AP20" s="116">
        <f t="shared" si="10"/>
        <v>19.16412682</v>
      </c>
      <c r="AQ20" s="117">
        <f t="shared" si="11"/>
        <v>237.1415252</v>
      </c>
      <c r="AR20" s="103">
        <f t="array" ref="AR20">INDEX(Historical!$C$7:$C$1381,MATCH(B20,Historical!$B$7:$B$1403,0))*IF(AH20="n/a",1.03,IF(AH20&lt;0,1.01,IF(AH20&gt;10,1.1,(1+AH20/100))))</f>
        <v>1.056</v>
      </c>
      <c r="AS20" s="112">
        <f t="shared" si="12"/>
        <v>1.1616</v>
      </c>
      <c r="AT20" s="112">
        <f t="shared" ref="AT20:AV20" si="28">IF($AK20="n/a",1.03*AS20,IF($AK20&lt;0,1.01*AS20,IF($AK20&gt;10,1.1*AS20,(1+$AK20/100)*AS20)))</f>
        <v>1.27776</v>
      </c>
      <c r="AU20" s="112">
        <f t="shared" si="28"/>
        <v>1.405536</v>
      </c>
      <c r="AV20" s="112">
        <f t="shared" si="28"/>
        <v>1.5460896</v>
      </c>
      <c r="AW20" s="103">
        <f t="shared" si="14"/>
        <v>6.4469856</v>
      </c>
      <c r="AX20" s="118">
        <f t="shared" si="15"/>
        <v>9.04205554</v>
      </c>
      <c r="AY20" s="119">
        <v>0.88</v>
      </c>
      <c r="AZ20" s="114">
        <v>36.620000000000005</v>
      </c>
      <c r="BA20" s="114">
        <v>-13.05</v>
      </c>
      <c r="BB20" s="114">
        <v>-5.1499999999999995</v>
      </c>
      <c r="BC20" s="114">
        <v>0.5599999999999999</v>
      </c>
      <c r="BD20" s="42"/>
      <c r="BE20" s="17">
        <v>2012.0</v>
      </c>
      <c r="BF20" s="17">
        <f t="shared" si="16"/>
        <v>0</v>
      </c>
      <c r="BG20" s="120">
        <v>10.5</v>
      </c>
      <c r="BH20" s="15"/>
    </row>
    <row r="21" ht="11.25" customHeight="1">
      <c r="A21" s="121" t="s">
        <v>1234</v>
      </c>
      <c r="B21" s="122" t="s">
        <v>1235</v>
      </c>
      <c r="C21" s="100" t="s">
        <v>136</v>
      </c>
      <c r="D21" s="100" t="s">
        <v>183</v>
      </c>
      <c r="E21" s="123">
        <v>9.0</v>
      </c>
      <c r="F21" s="58">
        <v>545.0</v>
      </c>
      <c r="G21" s="124" t="s">
        <v>168</v>
      </c>
      <c r="H21" s="124" t="s">
        <v>168</v>
      </c>
      <c r="I21" s="216">
        <v>59.96</v>
      </c>
      <c r="J21" s="126">
        <f t="shared" si="2"/>
        <v>1.200800534</v>
      </c>
      <c r="K21" s="127">
        <v>0.18</v>
      </c>
      <c r="L21" s="128">
        <v>4.0</v>
      </c>
      <c r="M21" s="129">
        <f t="shared" si="3"/>
        <v>0.72</v>
      </c>
      <c r="N21" s="130" t="s">
        <v>179</v>
      </c>
      <c r="O21" s="131">
        <v>0.16</v>
      </c>
      <c r="P21" s="132">
        <v>43888.0</v>
      </c>
      <c r="Q21" s="132">
        <v>43921.0</v>
      </c>
      <c r="R21" s="129">
        <f t="shared" si="4"/>
        <v>12.5</v>
      </c>
      <c r="S21" s="108">
        <f t="array" ref="S21">IF(INDEX(Historical!$D$7:$D$1379,MATCH(B21,Historical!$B$7:$B$1403,0))=0,"n/a",(INDEX(Historical!$C$7:$C$1381,MATCH(B21,Historical!$B$7:$B$1403,0))/INDEX(Historical!$D$7:$D$1379,MATCH(B21,Historical!$B$7:$B$1403,0))-1)*100)</f>
        <v>6.666666667</v>
      </c>
      <c r="T21" s="108">
        <f t="array" ref="T21">IF(INDEX(Historical!$F$7:$F$1372,MATCH(B21,Historical!$B$7:$B$1403,0))=0,"n/a",((INDEX(Historical!$C$7:$C$1381,MATCH(B21,Historical!$B$7:$B$1403,0))/INDEX(Historical!$F$7:$F$1372,MATCH(B21,Historical!$B$7:$B$1403,0)))^(1/3)-1)*100)</f>
        <v>7.166457967</v>
      </c>
      <c r="U21" s="108">
        <f t="array" ref="U21">IF(INDEX(Historical!$H$7:$H$1372,MATCH(B21,Historical!$B$7:$B$1403,0))=0,"n/a",((INDEX(Historical!$C$7:$C$1381,MATCH(B21,Historical!$B$7:$B$1403,0))/INDEX(Historical!$H$7:$H$1372,MATCH(B21,Historical!$B$7:$B$1403,0)))^(1/5)-1)*100)</f>
        <v>8.446499338</v>
      </c>
      <c r="V21" s="108">
        <f t="array" ref="V21">IF(INDEX(Historical!$O$7:$O$1372,MATCH(B21,Historical!$B$7:$B$1403,0))=0,"n/a",((INDEX(Historical!$C$7:$C$1381,MATCH(B21,Historical!$B$7:$B$1403,0))/INDEX(Historical!$O$7:$O$1372,MATCH(B21,Historical!$B$7:$B$1403,0)))^(1/10)-1)*100)</f>
        <v>7.917423305</v>
      </c>
      <c r="W21" s="109">
        <f t="shared" si="5"/>
        <v>1.06682427</v>
      </c>
      <c r="X21" s="110">
        <f t="shared" si="6"/>
        <v>0.7678635761</v>
      </c>
      <c r="Y21" s="181" t="s">
        <v>485</v>
      </c>
      <c r="Z21" s="126">
        <f t="shared" si="7"/>
        <v>26.96629213</v>
      </c>
      <c r="AA21" s="134">
        <f t="shared" si="8"/>
        <v>22.45692884</v>
      </c>
      <c r="AB21" s="128">
        <v>12.0</v>
      </c>
      <c r="AC21" s="125">
        <v>2.67</v>
      </c>
      <c r="AD21" s="125">
        <v>5.43</v>
      </c>
      <c r="AE21" s="125">
        <v>0.89</v>
      </c>
      <c r="AF21" s="125">
        <v>1.95</v>
      </c>
      <c r="AG21" s="125">
        <v>10.8</v>
      </c>
      <c r="AH21" s="125">
        <v>161.4</v>
      </c>
      <c r="AI21" s="125">
        <v>26.810000000000002</v>
      </c>
      <c r="AJ21" s="125">
        <v>11.0</v>
      </c>
      <c r="AK21" s="125">
        <v>4.14</v>
      </c>
      <c r="AL21" s="135">
        <v>60560.0</v>
      </c>
      <c r="AM21" s="136">
        <v>12.9</v>
      </c>
      <c r="AN21" s="125">
        <v>4.57</v>
      </c>
      <c r="AO21" s="137">
        <f t="shared" si="9"/>
        <v>-12.80962897</v>
      </c>
      <c r="AP21" s="138">
        <f t="shared" si="10"/>
        <v>9.647299871</v>
      </c>
      <c r="AQ21" s="139">
        <f t="shared" si="11"/>
        <v>39.50867952</v>
      </c>
      <c r="AR21" s="103">
        <f t="array" ref="AR21">INDEX(Historical!$C$7:$C$1381,MATCH(B21,Historical!$B$7:$B$1403,0))*IF(AH21="n/a",1.03,IF(AH21&lt;0,1.01,IF(AH21&gt;10,1.1,(1+AH21/100))))</f>
        <v>0.704</v>
      </c>
      <c r="AS21" s="134">
        <f t="shared" si="12"/>
        <v>0.7744</v>
      </c>
      <c r="AT21" s="134">
        <f t="shared" ref="AT21:AV21" si="29">IF($AK21="n/a",1.03*AS21,IF($AK21&lt;0,1.01*AS21,IF($AK21&gt;10,1.1*AS21,(1+$AK21/100)*AS21)))</f>
        <v>0.80646016</v>
      </c>
      <c r="AU21" s="134">
        <f t="shared" si="29"/>
        <v>0.8398476106</v>
      </c>
      <c r="AV21" s="134">
        <f t="shared" si="29"/>
        <v>0.8746173017</v>
      </c>
      <c r="AW21" s="126">
        <f t="shared" si="14"/>
        <v>3.999325072</v>
      </c>
      <c r="AX21" s="140">
        <f t="shared" si="15"/>
        <v>6.669988446</v>
      </c>
      <c r="AY21" s="141">
        <v>1.1</v>
      </c>
      <c r="AZ21" s="136">
        <v>34.050000000000004</v>
      </c>
      <c r="BA21" s="136">
        <v>-12.35</v>
      </c>
      <c r="BB21" s="136">
        <v>-2.5100000000000002</v>
      </c>
      <c r="BC21" s="136">
        <v>10.82</v>
      </c>
      <c r="BD21" s="142"/>
      <c r="BE21" s="17">
        <v>2012.0</v>
      </c>
      <c r="BF21" s="17">
        <f t="shared" si="16"/>
        <v>0</v>
      </c>
      <c r="BG21" s="143">
        <v>1.0999999999999999</v>
      </c>
      <c r="BH21" s="224"/>
    </row>
    <row r="22" ht="11.25" customHeight="1">
      <c r="A22" s="55" t="s">
        <v>1236</v>
      </c>
      <c r="B22" s="99" t="s">
        <v>1237</v>
      </c>
      <c r="C22" s="100" t="s">
        <v>125</v>
      </c>
      <c r="D22" s="100" t="s">
        <v>126</v>
      </c>
      <c r="E22" s="101">
        <v>9.0</v>
      </c>
      <c r="F22" s="58">
        <v>439.0</v>
      </c>
      <c r="G22" s="58" t="s">
        <v>168</v>
      </c>
      <c r="H22" s="58" t="s">
        <v>168</v>
      </c>
      <c r="I22" s="150">
        <v>14.8</v>
      </c>
      <c r="J22" s="103">
        <f t="shared" si="2"/>
        <v>12.83783784</v>
      </c>
      <c r="K22" s="104">
        <v>0.475</v>
      </c>
      <c r="L22" s="73">
        <v>4.0</v>
      </c>
      <c r="M22" s="23">
        <f t="shared" si="3"/>
        <v>1.9</v>
      </c>
      <c r="N22" s="105" t="s">
        <v>365</v>
      </c>
      <c r="O22" s="106">
        <v>0.465</v>
      </c>
      <c r="P22" s="148">
        <v>43279.0</v>
      </c>
      <c r="Q22" s="148">
        <v>43311.0</v>
      </c>
      <c r="R22" s="23">
        <f t="shared" si="4"/>
        <v>2.150537634</v>
      </c>
      <c r="S22" s="108">
        <f t="array" ref="S22">IF(INDEX(Historical!$D$7:$D$1379,MATCH(B22,Historical!$B$7:$B$1403,0))=0,"n/a",(INDEX(Historical!$C$7:$C$1381,MATCH(B22,Historical!$B$7:$B$1403,0))/INDEX(Historical!$D$7:$D$1379,MATCH(B22,Historical!$B$7:$B$1403,0))-1)*100)</f>
        <v>1.063829787</v>
      </c>
      <c r="T22" s="108">
        <f t="array" ref="T22">IF(INDEX(Historical!$F$7:$F$1372,MATCH(B22,Historical!$B$7:$B$1403,0))=0,"n/a",((INDEX(Historical!$C$7:$C$1381,MATCH(B22,Historical!$B$7:$B$1403,0))/INDEX(Historical!$F$7:$F$1372,MATCH(B22,Historical!$B$7:$B$1403,0)))^(1/3)-1)*100)</f>
        <v>5.675888582</v>
      </c>
      <c r="U22" s="108">
        <f t="array" ref="U22">IF(INDEX(Historical!$H$7:$H$1372,MATCH(B22,Historical!$B$7:$B$1403,0))=0,"n/a",((INDEX(Historical!$C$7:$C$1381,MATCH(B22,Historical!$B$7:$B$1403,0))/INDEX(Historical!$H$7:$H$1372,MATCH(B22,Historical!$B$7:$B$1403,0)))^(1/5)-1)*100)</f>
        <v>7.073985066</v>
      </c>
      <c r="V22" s="108">
        <f t="array" ref="V22">IF(INDEX(Historical!$O$7:$O$1372,MATCH(B22,Historical!$B$7:$B$1403,0))=0,"n/a",((INDEX(Historical!$C$7:$C$1381,MATCH(B22,Historical!$B$7:$B$1403,0))/INDEX(Historical!$O$7:$O$1372,MATCH(B22,Historical!$B$7:$B$1403,0)))^(1/10)-1)*100)</f>
        <v>10.82161347</v>
      </c>
      <c r="W22" s="109">
        <f t="shared" si="5"/>
        <v>0.6536904212</v>
      </c>
      <c r="X22" s="110">
        <f t="shared" si="6"/>
        <v>0.3368564317</v>
      </c>
      <c r="Y22" s="149" t="s">
        <v>825</v>
      </c>
      <c r="Z22" s="103">
        <f t="shared" si="7"/>
        <v>71.42857143</v>
      </c>
      <c r="AA22" s="112">
        <f t="shared" si="8"/>
        <v>5.563909774</v>
      </c>
      <c r="AB22" s="73">
        <v>12.0</v>
      </c>
      <c r="AC22" s="102">
        <v>2.66</v>
      </c>
      <c r="AD22" s="102" t="s">
        <v>128</v>
      </c>
      <c r="AE22" s="102">
        <v>0.58</v>
      </c>
      <c r="AF22" s="102">
        <v>1.14</v>
      </c>
      <c r="AG22" s="102">
        <v>20.4</v>
      </c>
      <c r="AH22" s="102">
        <v>100.0</v>
      </c>
      <c r="AI22" s="102">
        <v>1.82</v>
      </c>
      <c r="AJ22" s="102">
        <v>21.0</v>
      </c>
      <c r="AK22" s="102">
        <v>-1.0</v>
      </c>
      <c r="AL22" s="113">
        <v>954.75</v>
      </c>
      <c r="AM22" s="114">
        <v>2.41</v>
      </c>
      <c r="AN22" s="102">
        <v>0.0</v>
      </c>
      <c r="AO22" s="115">
        <f t="shared" si="9"/>
        <v>14.34791313</v>
      </c>
      <c r="AP22" s="116">
        <f t="shared" si="10"/>
        <v>19.9118229</v>
      </c>
      <c r="AQ22" s="117">
        <f t="shared" si="11"/>
        <v>-46.90529575</v>
      </c>
      <c r="AR22" s="103">
        <f t="array" ref="AR22">INDEX(Historical!$C$7:$C$1381,MATCH(B22,Historical!$B$7:$B$1403,0))*IF(AH22="n/a",1.03,IF(AH22&lt;0,1.01,IF(AH22&gt;10,1.1,(1+AH22/100))))</f>
        <v>2.09</v>
      </c>
      <c r="AS22" s="112">
        <f t="shared" si="12"/>
        <v>2.128038</v>
      </c>
      <c r="AT22" s="112">
        <f t="shared" ref="AT22:AV22" si="30">IF($AK22="n/a",1.03*AS22,IF($AK22&lt;0,1.01*AS22,IF($AK22&gt;10,1.1*AS22,(1+$AK22/100)*AS22)))</f>
        <v>2.14931838</v>
      </c>
      <c r="AU22" s="112">
        <f t="shared" si="30"/>
        <v>2.170811564</v>
      </c>
      <c r="AV22" s="112">
        <f t="shared" si="30"/>
        <v>2.192519679</v>
      </c>
      <c r="AW22" s="103">
        <f t="shared" si="14"/>
        <v>10.73068762</v>
      </c>
      <c r="AX22" s="118">
        <f t="shared" si="15"/>
        <v>72.5046461</v>
      </c>
      <c r="AY22" s="119">
        <v>0.47</v>
      </c>
      <c r="AZ22" s="114">
        <v>16.54</v>
      </c>
      <c r="BA22" s="114">
        <v>-43.36</v>
      </c>
      <c r="BB22" s="114">
        <v>-6.7299999999999995</v>
      </c>
      <c r="BC22" s="114">
        <v>-18.67</v>
      </c>
      <c r="BD22" s="42"/>
      <c r="BE22" s="17">
        <v>2011.0</v>
      </c>
      <c r="BF22" s="17">
        <f t="shared" si="16"/>
        <v>0</v>
      </c>
      <c r="BG22" s="120">
        <v>5.5</v>
      </c>
      <c r="BH22" s="108"/>
    </row>
    <row r="23" ht="11.25" customHeight="1">
      <c r="A23" s="55" t="s">
        <v>1238</v>
      </c>
      <c r="B23" s="99" t="s">
        <v>1239</v>
      </c>
      <c r="C23" s="100" t="s">
        <v>136</v>
      </c>
      <c r="D23" s="100" t="s">
        <v>183</v>
      </c>
      <c r="E23" s="101">
        <v>9.0</v>
      </c>
      <c r="F23" s="58">
        <v>492.0</v>
      </c>
      <c r="G23" s="58" t="s">
        <v>121</v>
      </c>
      <c r="H23" s="58" t="s">
        <v>121</v>
      </c>
      <c r="I23" s="150">
        <v>39.9</v>
      </c>
      <c r="J23" s="103">
        <f t="shared" si="2"/>
        <v>3.107769424</v>
      </c>
      <c r="K23" s="104">
        <v>0.31</v>
      </c>
      <c r="L23" s="73">
        <v>4.0</v>
      </c>
      <c r="M23" s="23">
        <f t="shared" si="3"/>
        <v>1.24</v>
      </c>
      <c r="N23" s="105" t="s">
        <v>224</v>
      </c>
      <c r="O23" s="106">
        <v>0.28</v>
      </c>
      <c r="P23" s="107">
        <v>43672.0</v>
      </c>
      <c r="Q23" s="107">
        <v>43686.0</v>
      </c>
      <c r="R23" s="23">
        <f t="shared" si="4"/>
        <v>10.71428571</v>
      </c>
      <c r="S23" s="108">
        <f t="array" ref="S23">IF(INDEX(Historical!$D$7:$D$1379,MATCH(B23,Historical!$B$7:$B$1403,0))=0,"n/a",(INDEX(Historical!$C$7:$C$1381,MATCH(B23,Historical!$B$7:$B$1403,0))/INDEX(Historical!$D$7:$D$1379,MATCH(B23,Historical!$B$7:$B$1403,0))-1)*100)</f>
        <v>13.46153846</v>
      </c>
      <c r="T23" s="108">
        <f t="array" ref="T23">IF(INDEX(Historical!$F$7:$F$1372,MATCH(B23,Historical!$B$7:$B$1403,0))=0,"n/a",((INDEX(Historical!$C$7:$C$1381,MATCH(B23,Historical!$B$7:$B$1403,0))/INDEX(Historical!$F$7:$F$1372,MATCH(B23,Historical!$B$7:$B$1403,0)))^(1/3)-1)*100)</f>
        <v>17.90073259</v>
      </c>
      <c r="U23" s="108">
        <f t="array" ref="U23">IF(INDEX(Historical!$H$7:$H$1372,MATCH(B23,Historical!$B$7:$B$1403,0))=0,"n/a",((INDEX(Historical!$C$7:$C$1381,MATCH(B23,Historical!$B$7:$B$1403,0))/INDEX(Historical!$H$7:$H$1372,MATCH(B23,Historical!$B$7:$B$1403,0)))^(1/5)-1)*100)</f>
        <v>12.32272067</v>
      </c>
      <c r="V23" s="108">
        <f t="array" ref="V23">IF(INDEX(Historical!$O$7:$O$1372,MATCH(B23,Historical!$B$7:$B$1403,0))=0,"n/a",((INDEX(Historical!$C$7:$C$1381,MATCH(B23,Historical!$B$7:$B$1403,0))/INDEX(Historical!$O$7:$O$1372,MATCH(B23,Historical!$B$7:$B$1403,0)))^(1/10)-1)*100)</f>
        <v>8.750480153</v>
      </c>
      <c r="W23" s="109">
        <f t="shared" si="5"/>
        <v>1.408233657</v>
      </c>
      <c r="X23" s="110">
        <f t="shared" si="6"/>
        <v>0.6922876781</v>
      </c>
      <c r="Y23" s="149"/>
      <c r="Z23" s="103">
        <f t="shared" si="7"/>
        <v>33.15508021</v>
      </c>
      <c r="AA23" s="112">
        <f t="shared" si="8"/>
        <v>10.6684492</v>
      </c>
      <c r="AB23" s="73">
        <v>12.0</v>
      </c>
      <c r="AC23" s="102">
        <v>3.74</v>
      </c>
      <c r="AD23" s="102">
        <v>2.77</v>
      </c>
      <c r="AE23" s="102">
        <v>5.07</v>
      </c>
      <c r="AF23" s="102">
        <v>0.99</v>
      </c>
      <c r="AG23" s="102">
        <v>10.0</v>
      </c>
      <c r="AH23" s="102">
        <v>29.5</v>
      </c>
      <c r="AI23" s="102">
        <v>9.08</v>
      </c>
      <c r="AJ23" s="102">
        <v>17.8</v>
      </c>
      <c r="AK23" s="102">
        <v>3.85</v>
      </c>
      <c r="AL23" s="113">
        <v>37440.0</v>
      </c>
      <c r="AM23" s="114">
        <v>0.2</v>
      </c>
      <c r="AN23" s="102">
        <v>0.76</v>
      </c>
      <c r="AO23" s="115">
        <f t="shared" si="9"/>
        <v>4.762040896</v>
      </c>
      <c r="AP23" s="116">
        <f t="shared" si="10"/>
        <v>15.43049009</v>
      </c>
      <c r="AQ23" s="117">
        <f t="shared" si="11"/>
        <v>-31.4863689</v>
      </c>
      <c r="AR23" s="103">
        <f t="array" ref="AR23">INDEX(Historical!$C$7:$C$1381,MATCH(B23,Historical!$B$7:$B$1403,0))*IF(AH23="n/a",1.03,IF(AH23&lt;0,1.01,IF(AH23&gt;10,1.1,(1+AH23/100))))</f>
        <v>1.298</v>
      </c>
      <c r="AS23" s="112">
        <f t="shared" si="12"/>
        <v>1.4158584</v>
      </c>
      <c r="AT23" s="112">
        <f t="shared" ref="AT23:AV23" si="31">IF($AK23="n/a",1.03*AS23,IF($AK23&lt;0,1.01*AS23,IF($AK23&gt;10,1.1*AS23,(1+$AK23/100)*AS23)))</f>
        <v>1.470368948</v>
      </c>
      <c r="AU23" s="112">
        <f t="shared" si="31"/>
        <v>1.526978153</v>
      </c>
      <c r="AV23" s="112">
        <f t="shared" si="31"/>
        <v>1.585766812</v>
      </c>
      <c r="AW23" s="103">
        <f t="shared" si="14"/>
        <v>7.296972313</v>
      </c>
      <c r="AX23" s="118">
        <f t="shared" si="15"/>
        <v>18.28815116</v>
      </c>
      <c r="AY23" s="119">
        <v>1.06</v>
      </c>
      <c r="AZ23" s="114">
        <v>-0.8200000000000001</v>
      </c>
      <c r="BA23" s="114">
        <v>-26.479999999999997</v>
      </c>
      <c r="BB23" s="114">
        <v>-16.259999999999998</v>
      </c>
      <c r="BC23" s="114">
        <v>-13.209999999999999</v>
      </c>
      <c r="BD23" s="42"/>
      <c r="BE23" s="17">
        <v>2011.0</v>
      </c>
      <c r="BF23" s="17">
        <f t="shared" si="16"/>
        <v>0</v>
      </c>
      <c r="BG23" s="120">
        <v>1.0</v>
      </c>
      <c r="BH23" s="15"/>
    </row>
    <row r="24" ht="11.25" customHeight="1">
      <c r="A24" s="55" t="s">
        <v>1240</v>
      </c>
      <c r="B24" s="99" t="s">
        <v>1241</v>
      </c>
      <c r="C24" s="100" t="s">
        <v>136</v>
      </c>
      <c r="D24" s="100" t="s">
        <v>153</v>
      </c>
      <c r="E24" s="101">
        <v>9.0</v>
      </c>
      <c r="F24" s="58">
        <v>466.0</v>
      </c>
      <c r="G24" s="58" t="s">
        <v>120</v>
      </c>
      <c r="H24" s="58" t="s">
        <v>120</v>
      </c>
      <c r="I24" s="150">
        <v>17.25</v>
      </c>
      <c r="J24" s="103">
        <f t="shared" si="2"/>
        <v>3.710144928</v>
      </c>
      <c r="K24" s="104">
        <v>0.16</v>
      </c>
      <c r="L24" s="73">
        <v>4.0</v>
      </c>
      <c r="M24" s="23">
        <f t="shared" si="3"/>
        <v>0.64</v>
      </c>
      <c r="N24" s="105" t="s">
        <v>196</v>
      </c>
      <c r="O24" s="161">
        <v>0.15</v>
      </c>
      <c r="P24" s="146">
        <v>43560.0</v>
      </c>
      <c r="Q24" s="146">
        <v>43585.0</v>
      </c>
      <c r="R24" s="23">
        <f t="shared" si="4"/>
        <v>6.666666667</v>
      </c>
      <c r="S24" s="108">
        <f t="array" ref="S24">IF(INDEX(Historical!$D$7:$D$1379,MATCH(B24,Historical!$B$7:$B$1403,0))=0,"n/a",(INDEX(Historical!$C$7:$C$1381,MATCH(B24,Historical!$B$7:$B$1403,0))/INDEX(Historical!$D$7:$D$1379,MATCH(B24,Historical!$B$7:$B$1403,0))-1)*100)</f>
        <v>5</v>
      </c>
      <c r="T24" s="108">
        <f t="array" ref="T24">IF(INDEX(Historical!$F$7:$F$1372,MATCH(B24,Historical!$B$7:$B$1403,0))=0,"n/a",((INDEX(Historical!$C$7:$C$1381,MATCH(B24,Historical!$B$7:$B$1403,0))/INDEX(Historical!$F$7:$F$1372,MATCH(B24,Historical!$B$7:$B$1403,0)))^(1/3)-1)*100)</f>
        <v>9.350084172</v>
      </c>
      <c r="U24" s="108">
        <f t="array" ref="U24">IF(INDEX(Historical!$H$7:$H$1372,MATCH(B24,Historical!$B$7:$B$1403,0))=0,"n/a",((INDEX(Historical!$C$7:$C$1381,MATCH(B24,Historical!$B$7:$B$1403,0))/INDEX(Historical!$H$7:$H$1372,MATCH(B24,Historical!$B$7:$B$1403,0)))^(1/5)-1)*100)</f>
        <v>7.950464457</v>
      </c>
      <c r="V24" s="108">
        <f t="array" ref="V24">IF(INDEX(Historical!$O$7:$O$1372,MATCH(B24,Historical!$B$7:$B$1403,0))=0,"n/a",((INDEX(Historical!$C$7:$C$1381,MATCH(B24,Historical!$B$7:$B$1403,0))/INDEX(Historical!$O$7:$O$1372,MATCH(B24,Historical!$B$7:$B$1403,0)))^(1/10)-1)*100)</f>
        <v>5.737513629</v>
      </c>
      <c r="W24" s="109">
        <f t="shared" si="5"/>
        <v>1.385698574</v>
      </c>
      <c r="X24" s="110">
        <f t="shared" si="6"/>
        <v>0.7644677363</v>
      </c>
      <c r="Y24" s="176" t="s">
        <v>1242</v>
      </c>
      <c r="Z24" s="103">
        <f t="shared" si="7"/>
        <v>48.85496183</v>
      </c>
      <c r="AA24" s="112">
        <f t="shared" si="8"/>
        <v>13.16793893</v>
      </c>
      <c r="AB24" s="73">
        <v>12.0</v>
      </c>
      <c r="AC24" s="102">
        <v>1.31</v>
      </c>
      <c r="AD24" s="102" t="s">
        <v>128</v>
      </c>
      <c r="AE24" s="102">
        <v>4.99</v>
      </c>
      <c r="AF24" s="102">
        <v>1.89</v>
      </c>
      <c r="AG24" s="102">
        <v>14.799999999999999</v>
      </c>
      <c r="AH24" s="102">
        <v>23.799999999999997</v>
      </c>
      <c r="AI24" s="102" t="s">
        <v>128</v>
      </c>
      <c r="AJ24" s="102">
        <v>10.4</v>
      </c>
      <c r="AK24" s="102" t="s">
        <v>128</v>
      </c>
      <c r="AL24" s="113">
        <v>95.22</v>
      </c>
      <c r="AM24" s="114">
        <v>9.8</v>
      </c>
      <c r="AN24" s="102">
        <v>0.0</v>
      </c>
      <c r="AO24" s="115">
        <f t="shared" si="9"/>
        <v>-1.507329547</v>
      </c>
      <c r="AP24" s="116">
        <f t="shared" si="10"/>
        <v>11.66060938</v>
      </c>
      <c r="AQ24" s="117">
        <f t="shared" si="11"/>
        <v>5.171615478</v>
      </c>
      <c r="AR24" s="103">
        <f t="array" ref="AR24">INDEX(Historical!$C$7:$C$1381,MATCH(B24,Historical!$B$7:$B$1403,0))*IF(AH24="n/a",1.03,IF(AH24&lt;0,1.01,IF(AH24&gt;10,1.1,(1+AH24/100))))</f>
        <v>0.693</v>
      </c>
      <c r="AS24" s="112">
        <f t="shared" si="12"/>
        <v>0.71379</v>
      </c>
      <c r="AT24" s="112">
        <f t="shared" ref="AT24:AV24" si="32">IF($AK24="n/a",1.03*AS24,IF($AK24&lt;0,1.01*AS24,IF($AK24&gt;10,1.1*AS24,(1+$AK24/100)*AS24)))</f>
        <v>0.7352037</v>
      </c>
      <c r="AU24" s="112">
        <f t="shared" si="32"/>
        <v>0.757259811</v>
      </c>
      <c r="AV24" s="112">
        <f t="shared" si="32"/>
        <v>0.7799776053</v>
      </c>
      <c r="AW24" s="103">
        <f t="shared" si="14"/>
        <v>3.679231116</v>
      </c>
      <c r="AX24" s="118">
        <f t="shared" si="15"/>
        <v>21.32887604</v>
      </c>
      <c r="AY24" s="119">
        <v>0.17</v>
      </c>
      <c r="AZ24" s="114">
        <v>0.13</v>
      </c>
      <c r="BA24" s="114">
        <v>-16.669999999999998</v>
      </c>
      <c r="BB24" s="114">
        <v>-8.48</v>
      </c>
      <c r="BC24" s="114">
        <v>-7.8</v>
      </c>
      <c r="BD24" s="42"/>
      <c r="BE24" s="17">
        <v>2012.0</v>
      </c>
      <c r="BF24" s="17">
        <f t="shared" si="16"/>
        <v>0</v>
      </c>
      <c r="BG24" s="120">
        <v>1.6</v>
      </c>
      <c r="BH24" s="15"/>
    </row>
    <row r="25" ht="11.25" customHeight="1">
      <c r="A25" s="55" t="s">
        <v>1243</v>
      </c>
      <c r="B25" s="99" t="s">
        <v>1244</v>
      </c>
      <c r="C25" s="100" t="s">
        <v>136</v>
      </c>
      <c r="D25" s="100" t="s">
        <v>153</v>
      </c>
      <c r="E25" s="101">
        <v>9.0</v>
      </c>
      <c r="F25" s="58">
        <v>495.0</v>
      </c>
      <c r="G25" s="58" t="s">
        <v>120</v>
      </c>
      <c r="H25" s="58" t="s">
        <v>120</v>
      </c>
      <c r="I25" s="150">
        <v>33.24</v>
      </c>
      <c r="J25" s="103">
        <f t="shared" si="2"/>
        <v>3.128760529</v>
      </c>
      <c r="K25" s="104">
        <v>0.26</v>
      </c>
      <c r="L25" s="73">
        <v>4.0</v>
      </c>
      <c r="M25" s="23">
        <f t="shared" si="3"/>
        <v>1.04</v>
      </c>
      <c r="N25" s="105" t="s">
        <v>138</v>
      </c>
      <c r="O25" s="106">
        <v>0.25</v>
      </c>
      <c r="P25" s="107">
        <v>43677.0</v>
      </c>
      <c r="Q25" s="107">
        <v>43709.0</v>
      </c>
      <c r="R25" s="23">
        <f t="shared" si="4"/>
        <v>4</v>
      </c>
      <c r="S25" s="108">
        <f t="array" ref="S25">IF(INDEX(Historical!$D$7:$D$1379,MATCH(B25,Historical!$B$7:$B$1403,0))=0,"n/a",(INDEX(Historical!$C$7:$C$1381,MATCH(B25,Historical!$B$7:$B$1403,0))/INDEX(Historical!$D$7:$D$1379,MATCH(B25,Historical!$B$7:$B$1403,0))-1)*100)</f>
        <v>8.510638298</v>
      </c>
      <c r="T25" s="108">
        <f t="array" ref="T25">IF(INDEX(Historical!$F$7:$F$1372,MATCH(B25,Historical!$B$7:$B$1403,0))=0,"n/a",((INDEX(Historical!$C$7:$C$1381,MATCH(B25,Historical!$B$7:$B$1403,0))/INDEX(Historical!$F$7:$F$1372,MATCH(B25,Historical!$B$7:$B$1403,0)))^(1/3)-1)*100)</f>
        <v>7.546291627</v>
      </c>
      <c r="U25" s="108">
        <f t="array" ref="U25">IF(INDEX(Historical!$H$7:$H$1372,MATCH(B25,Historical!$B$7:$B$1403,0))=0,"n/a",((INDEX(Historical!$C$7:$C$1381,MATCH(B25,Historical!$B$7:$B$1403,0))/INDEX(Historical!$H$7:$H$1372,MATCH(B25,Historical!$B$7:$B$1403,0)))^(1/5)-1)*100)</f>
        <v>6.628595903</v>
      </c>
      <c r="V25" s="108">
        <f t="array" ref="V25">IF(INDEX(Historical!$O$7:$O$1372,MATCH(B25,Historical!$B$7:$B$1403,0))=0,"n/a",((INDEX(Historical!$C$7:$C$1381,MATCH(B25,Historical!$B$7:$B$1403,0))/INDEX(Historical!$O$7:$O$1372,MATCH(B25,Historical!$B$7:$B$1403,0)))^(1/10)-1)*100)</f>
        <v>6.179631672</v>
      </c>
      <c r="W25" s="109">
        <f t="shared" si="5"/>
        <v>1.072652264</v>
      </c>
      <c r="X25" s="110">
        <f t="shared" si="6"/>
        <v>0.6025996275</v>
      </c>
      <c r="Y25" s="159"/>
      <c r="Z25" s="103">
        <f t="shared" si="7"/>
        <v>35.49488055</v>
      </c>
      <c r="AA25" s="112">
        <f t="shared" si="8"/>
        <v>11.3447099</v>
      </c>
      <c r="AB25" s="73">
        <v>12.0</v>
      </c>
      <c r="AC25" s="102">
        <v>2.93</v>
      </c>
      <c r="AD25" s="102">
        <v>1.62</v>
      </c>
      <c r="AE25" s="102">
        <v>3.46</v>
      </c>
      <c r="AF25" s="102">
        <v>1.11</v>
      </c>
      <c r="AG25" s="102">
        <v>10.299999999999999</v>
      </c>
      <c r="AH25" s="102">
        <v>38.2</v>
      </c>
      <c r="AI25" s="102">
        <v>5.609999999999999</v>
      </c>
      <c r="AJ25" s="102">
        <v>11.0</v>
      </c>
      <c r="AK25" s="102">
        <v>7.000000000000001</v>
      </c>
      <c r="AL25" s="113">
        <v>670.12</v>
      </c>
      <c r="AM25" s="114">
        <v>1.2</v>
      </c>
      <c r="AN25" s="102">
        <v>0.2</v>
      </c>
      <c r="AO25" s="115">
        <f t="shared" si="9"/>
        <v>-1.587353465</v>
      </c>
      <c r="AP25" s="116">
        <f t="shared" si="10"/>
        <v>9.757356432</v>
      </c>
      <c r="AQ25" s="117">
        <f t="shared" si="11"/>
        <v>-25.18874717</v>
      </c>
      <c r="AR25" s="103">
        <f t="array" ref="AR25">INDEX(Historical!$C$7:$C$1381,MATCH(B25,Historical!$B$7:$B$1403,0))*IF(AH25="n/a",1.03,IF(AH25&lt;0,1.01,IF(AH25&gt;10,1.1,(1+AH25/100))))</f>
        <v>1.122</v>
      </c>
      <c r="AS25" s="112">
        <f t="shared" si="12"/>
        <v>1.1849442</v>
      </c>
      <c r="AT25" s="112">
        <f t="shared" ref="AT25:AV25" si="33">IF($AK25="n/a",1.03*AS25,IF($AK25&lt;0,1.01*AS25,IF($AK25&gt;10,1.1*AS25,(1+$AK25/100)*AS25)))</f>
        <v>1.267890294</v>
      </c>
      <c r="AU25" s="112">
        <f t="shared" si="33"/>
        <v>1.356642615</v>
      </c>
      <c r="AV25" s="112">
        <f t="shared" si="33"/>
        <v>1.451607598</v>
      </c>
      <c r="AW25" s="103">
        <f t="shared" si="14"/>
        <v>6.383084706</v>
      </c>
      <c r="AX25" s="118">
        <f t="shared" si="15"/>
        <v>19.20302258</v>
      </c>
      <c r="AY25" s="119">
        <v>0.75</v>
      </c>
      <c r="AZ25" s="114">
        <v>-0.06</v>
      </c>
      <c r="BA25" s="114">
        <v>-19.72</v>
      </c>
      <c r="BB25" s="114">
        <v>-15.75</v>
      </c>
      <c r="BC25" s="114">
        <v>-11.62</v>
      </c>
      <c r="BD25" s="42"/>
      <c r="BE25" s="17">
        <v>2011.0</v>
      </c>
      <c r="BF25" s="17">
        <f t="shared" si="16"/>
        <v>0</v>
      </c>
      <c r="BG25" s="120">
        <v>1.3</v>
      </c>
      <c r="BH25" s="15"/>
    </row>
    <row r="26" ht="11.25" customHeight="1">
      <c r="A26" s="55" t="s">
        <v>1245</v>
      </c>
      <c r="B26" s="99" t="s">
        <v>1246</v>
      </c>
      <c r="C26" s="100" t="s">
        <v>296</v>
      </c>
      <c r="D26" s="100" t="s">
        <v>336</v>
      </c>
      <c r="E26" s="101">
        <v>9.0</v>
      </c>
      <c r="F26" s="58">
        <v>440.0</v>
      </c>
      <c r="G26" s="58" t="s">
        <v>168</v>
      </c>
      <c r="H26" s="58" t="s">
        <v>168</v>
      </c>
      <c r="I26" s="150">
        <v>9.87</v>
      </c>
      <c r="J26" s="103">
        <f t="shared" si="2"/>
        <v>5.06585613</v>
      </c>
      <c r="K26" s="104">
        <v>0.125</v>
      </c>
      <c r="L26" s="73">
        <v>4.0</v>
      </c>
      <c r="M26" s="23">
        <f t="shared" si="3"/>
        <v>0.5</v>
      </c>
      <c r="N26" s="105" t="s">
        <v>890</v>
      </c>
      <c r="O26" s="106">
        <v>0.11</v>
      </c>
      <c r="P26" s="148">
        <v>43321.0</v>
      </c>
      <c r="Q26" s="148">
        <v>43336.0</v>
      </c>
      <c r="R26" s="23">
        <f t="shared" si="4"/>
        <v>13.63636364</v>
      </c>
      <c r="S26" s="108">
        <f t="array" ref="S26">IF(INDEX(Historical!$D$7:$D$1379,MATCH(B26,Historical!$B$7:$B$1403,0))=0,"n/a",(INDEX(Historical!$C$7:$C$1381,MATCH(B26,Historical!$B$7:$B$1403,0))/INDEX(Historical!$D$7:$D$1379,MATCH(B26,Historical!$B$7:$B$1403,0))-1)*100)</f>
        <v>6.382978723</v>
      </c>
      <c r="T26" s="108">
        <f t="array" ref="T26">IF(INDEX(Historical!$F$7:$F$1372,MATCH(B26,Historical!$B$7:$B$1403,0))=0,"n/a",((INDEX(Historical!$C$7:$C$1381,MATCH(B26,Historical!$B$7:$B$1403,0))/INDEX(Historical!$F$7:$F$1372,MATCH(B26,Historical!$B$7:$B$1403,0)))^(1/3)-1)*100)</f>
        <v>9.579370842</v>
      </c>
      <c r="U26" s="108">
        <f t="array" ref="U26">IF(INDEX(Historical!$H$7:$H$1372,MATCH(B26,Historical!$B$7:$B$1403,0))=0,"n/a",((INDEX(Historical!$C$7:$C$1381,MATCH(B26,Historical!$B$7:$B$1403,0))/INDEX(Historical!$H$7:$H$1372,MATCH(B26,Historical!$B$7:$B$1403,0)))^(1/5)-1)*100)</f>
        <v>12.29551071</v>
      </c>
      <c r="V26" s="108" t="str">
        <f t="array" ref="V26">IF(INDEX(Historical!$O$7:$O$1372,MATCH(B26,Historical!$B$7:$B$1403,0))=0,"n/a",((INDEX(Historical!$C$7:$C$1381,MATCH(B26,Historical!$B$7:$B$1403,0))/INDEX(Historical!$O$7:$O$1372,MATCH(B26,Historical!$B$7:$B$1403,0)))^(1/10)-1)*100)</f>
        <v>n/a</v>
      </c>
      <c r="W26" s="109" t="str">
        <f t="shared" si="5"/>
        <v>n/a</v>
      </c>
      <c r="X26" s="110" t="str">
        <f t="shared" si="6"/>
        <v>n/a</v>
      </c>
      <c r="Y26" s="149" t="s">
        <v>825</v>
      </c>
      <c r="Z26" s="103" t="str">
        <f t="shared" si="7"/>
        <v>n/a</v>
      </c>
      <c r="AA26" s="112" t="str">
        <f t="shared" si="8"/>
        <v>n/a</v>
      </c>
      <c r="AB26" s="73">
        <v>11.0</v>
      </c>
      <c r="AC26" s="102">
        <v>-0.2</v>
      </c>
      <c r="AD26" s="102" t="s">
        <v>128</v>
      </c>
      <c r="AE26" s="102">
        <v>0.22</v>
      </c>
      <c r="AF26" s="102">
        <v>0.55</v>
      </c>
      <c r="AG26" s="102">
        <v>-1.0</v>
      </c>
      <c r="AH26" s="102">
        <v>-121.0</v>
      </c>
      <c r="AI26" s="102">
        <v>57.04</v>
      </c>
      <c r="AJ26" s="102">
        <v>-17.2</v>
      </c>
      <c r="AK26" s="102">
        <v>16.0</v>
      </c>
      <c r="AL26" s="113">
        <v>100.58</v>
      </c>
      <c r="AM26" s="114">
        <v>3.3000000000000003</v>
      </c>
      <c r="AN26" s="102">
        <v>0.0</v>
      </c>
      <c r="AO26" s="115" t="str">
        <f t="shared" si="9"/>
        <v>n/a</v>
      </c>
      <c r="AP26" s="116">
        <f t="shared" si="10"/>
        <v>17.36136684</v>
      </c>
      <c r="AQ26" s="117" t="str">
        <f t="shared" si="11"/>
        <v>n/a</v>
      </c>
      <c r="AR26" s="103">
        <f t="array" ref="AR26">INDEX(Historical!$C$7:$C$1381,MATCH(B26,Historical!$B$7:$B$1403,0))*IF(AH26="n/a",1.03,IF(AH26&lt;0,1.01,IF(AH26&gt;10,1.1,(1+AH26/100))))</f>
        <v>0.505</v>
      </c>
      <c r="AS26" s="112">
        <f t="shared" si="12"/>
        <v>0.5555</v>
      </c>
      <c r="AT26" s="112">
        <f t="shared" ref="AT26:AV26" si="34">IF($AK26="n/a",1.03*AS26,IF($AK26&lt;0,1.01*AS26,IF($AK26&gt;10,1.1*AS26,(1+$AK26/100)*AS26)))</f>
        <v>0.61105</v>
      </c>
      <c r="AU26" s="112">
        <f t="shared" si="34"/>
        <v>0.672155</v>
      </c>
      <c r="AV26" s="112">
        <f t="shared" si="34"/>
        <v>0.7393705</v>
      </c>
      <c r="AW26" s="103">
        <f t="shared" si="14"/>
        <v>3.0830755</v>
      </c>
      <c r="AX26" s="118">
        <f t="shared" si="15"/>
        <v>31.23683384</v>
      </c>
      <c r="AY26" s="119">
        <v>0.68</v>
      </c>
      <c r="AZ26" s="114">
        <v>4.44</v>
      </c>
      <c r="BA26" s="114">
        <v>-52.78</v>
      </c>
      <c r="BB26" s="114">
        <v>-29.9</v>
      </c>
      <c r="BC26" s="114">
        <v>-30.64</v>
      </c>
      <c r="BD26" s="42"/>
      <c r="BE26" s="17">
        <v>2011.0</v>
      </c>
      <c r="BF26" s="17">
        <f t="shared" si="16"/>
        <v>0</v>
      </c>
      <c r="BG26" s="120">
        <v>-0.7000000000000001</v>
      </c>
      <c r="BH26" s="108"/>
    </row>
    <row r="27" ht="11.25" customHeight="1">
      <c r="A27" s="220" t="s">
        <v>1247</v>
      </c>
      <c r="B27" s="99" t="s">
        <v>1248</v>
      </c>
      <c r="C27" s="100" t="s">
        <v>320</v>
      </c>
      <c r="D27" s="100" t="s">
        <v>464</v>
      </c>
      <c r="E27" s="101">
        <v>9.0</v>
      </c>
      <c r="F27" s="58">
        <v>542.0</v>
      </c>
      <c r="G27" s="58" t="s">
        <v>168</v>
      </c>
      <c r="H27" s="58" t="s">
        <v>168</v>
      </c>
      <c r="I27" s="150">
        <v>73.01</v>
      </c>
      <c r="J27" s="103">
        <f t="shared" si="2"/>
        <v>3.615943022</v>
      </c>
      <c r="K27" s="104">
        <v>0.66</v>
      </c>
      <c r="L27" s="73">
        <v>4.0</v>
      </c>
      <c r="M27" s="23">
        <f t="shared" si="3"/>
        <v>2.64</v>
      </c>
      <c r="N27" s="105" t="s">
        <v>210</v>
      </c>
      <c r="O27" s="106">
        <v>0.64</v>
      </c>
      <c r="P27" s="107">
        <v>43902.0</v>
      </c>
      <c r="Q27" s="107">
        <v>43917.0</v>
      </c>
      <c r="R27" s="23">
        <f t="shared" si="4"/>
        <v>3.125</v>
      </c>
      <c r="S27" s="108">
        <f t="array" ref="S27">IF(INDEX(Historical!$D$7:$D$1379,MATCH(B27,Historical!$B$7:$B$1403,0))=0,"n/a",(INDEX(Historical!$C$7:$C$1381,MATCH(B27,Historical!$B$7:$B$1403,0))/INDEX(Historical!$D$7:$D$1379,MATCH(B27,Historical!$B$7:$B$1403,0))-1)*100)</f>
        <v>15.09433962</v>
      </c>
      <c r="T27" s="108">
        <f t="array" ref="T27">IF(INDEX(Historical!$F$7:$F$1372,MATCH(B27,Historical!$B$7:$B$1403,0))=0,"n/a",((INDEX(Historical!$C$7:$C$1381,MATCH(B27,Historical!$B$7:$B$1403,0))/INDEX(Historical!$F$7:$F$1372,MATCH(B27,Historical!$B$7:$B$1403,0)))^(1/3)-1)*100)</f>
        <v>17.34672127</v>
      </c>
      <c r="U27" s="108">
        <f t="array" ref="U27">IF(INDEX(Historical!$H$7:$H$1372,MATCH(B27,Historical!$B$7:$B$1403,0))=0,"n/a",((INDEX(Historical!$C$7:$C$1381,MATCH(B27,Historical!$B$7:$B$1403,0))/INDEX(Historical!$H$7:$H$1372,MATCH(B27,Historical!$B$7:$B$1403,0)))^(1/5)-1)*100)</f>
        <v>15.83526403</v>
      </c>
      <c r="V27" s="108" t="str">
        <f t="array" ref="V27">IF(INDEX(Historical!$O$7:$O$1372,MATCH(B27,Historical!$B$7:$B$1403,0))=0,"n/a",((INDEX(Historical!$C$7:$C$1381,MATCH(B27,Historical!$B$7:$B$1403,0))/INDEX(Historical!$O$7:$O$1372,MATCH(B27,Historical!$B$7:$B$1403,0)))^(1/10)-1)*100)</f>
        <v>n/a</v>
      </c>
      <c r="W27" s="109" t="str">
        <f t="shared" si="5"/>
        <v>n/a</v>
      </c>
      <c r="X27" s="110" t="str">
        <f t="shared" si="6"/>
        <v>n/a</v>
      </c>
      <c r="Y27" s="133"/>
      <c r="Z27" s="103">
        <f t="shared" si="7"/>
        <v>325.9259259</v>
      </c>
      <c r="AA27" s="112">
        <f t="shared" si="8"/>
        <v>90.13580247</v>
      </c>
      <c r="AB27" s="73">
        <v>12.0</v>
      </c>
      <c r="AC27" s="102">
        <v>0.81</v>
      </c>
      <c r="AD27" s="102">
        <v>3.14</v>
      </c>
      <c r="AE27" s="102">
        <v>6.43</v>
      </c>
      <c r="AF27" s="156" t="s">
        <v>128</v>
      </c>
      <c r="AG27" s="102">
        <v>-23.1</v>
      </c>
      <c r="AH27" s="102">
        <v>65.10000000000001</v>
      </c>
      <c r="AI27" s="102">
        <v>14.59</v>
      </c>
      <c r="AJ27" s="102">
        <v>-12.2</v>
      </c>
      <c r="AK27" s="102">
        <v>28.720000000000002</v>
      </c>
      <c r="AL27" s="113">
        <v>3460.0</v>
      </c>
      <c r="AM27" s="114">
        <v>0.8</v>
      </c>
      <c r="AN27" s="102" t="s">
        <v>128</v>
      </c>
      <c r="AO27" s="115">
        <f t="shared" si="9"/>
        <v>-70.68459542</v>
      </c>
      <c r="AP27" s="116">
        <f t="shared" si="10"/>
        <v>19.45120705</v>
      </c>
      <c r="AQ27" s="117" t="str">
        <f t="shared" si="11"/>
        <v>n/a</v>
      </c>
      <c r="AR27" s="103">
        <f t="array" ref="AR27">INDEX(Historical!$C$7:$C$1381,MATCH(B27,Historical!$B$7:$B$1403,0))*IF(AH27="n/a",1.03,IF(AH27&lt;0,1.01,IF(AH27&gt;10,1.1,(1+AH27/100))))</f>
        <v>2.684</v>
      </c>
      <c r="AS27" s="112">
        <f t="shared" si="12"/>
        <v>2.9524</v>
      </c>
      <c r="AT27" s="112">
        <f t="shared" ref="AT27:AV27" si="35">IF($AK27="n/a",1.03*AS27,IF($AK27&lt;0,1.01*AS27,IF($AK27&gt;10,1.1*AS27,(1+$AK27/100)*AS27)))</f>
        <v>3.24764</v>
      </c>
      <c r="AU27" s="112">
        <f t="shared" si="35"/>
        <v>3.572404</v>
      </c>
      <c r="AV27" s="112">
        <f t="shared" si="35"/>
        <v>3.9296444</v>
      </c>
      <c r="AW27" s="103">
        <f t="shared" si="14"/>
        <v>16.3860884</v>
      </c>
      <c r="AX27" s="118">
        <f t="shared" si="15"/>
        <v>22.44362197</v>
      </c>
      <c r="AY27" s="119">
        <v>0.68</v>
      </c>
      <c r="AZ27" s="114">
        <v>51.980000000000004</v>
      </c>
      <c r="BA27" s="114">
        <v>-6.859999999999999</v>
      </c>
      <c r="BB27" s="114">
        <v>2.81</v>
      </c>
      <c r="BC27" s="114">
        <v>17.23</v>
      </c>
      <c r="BD27" s="42"/>
      <c r="BE27" s="17">
        <v>2012.0</v>
      </c>
      <c r="BF27" s="17">
        <f t="shared" si="16"/>
        <v>0</v>
      </c>
      <c r="BG27" s="120">
        <v>4.6</v>
      </c>
      <c r="BH27" s="15"/>
    </row>
    <row r="28" ht="11.25" customHeight="1">
      <c r="A28" s="155" t="s">
        <v>1249</v>
      </c>
      <c r="B28" s="99" t="s">
        <v>1250</v>
      </c>
      <c r="C28" s="100" t="s">
        <v>296</v>
      </c>
      <c r="D28" s="100" t="s">
        <v>348</v>
      </c>
      <c r="E28" s="101">
        <v>9.0</v>
      </c>
      <c r="F28" s="58">
        <v>523.0</v>
      </c>
      <c r="G28" s="58" t="s">
        <v>168</v>
      </c>
      <c r="H28" s="58" t="s">
        <v>168</v>
      </c>
      <c r="I28" s="150">
        <v>125.64</v>
      </c>
      <c r="J28" s="103">
        <f t="shared" si="2"/>
        <v>0.4624323464</v>
      </c>
      <c r="K28" s="175">
        <v>0.581</v>
      </c>
      <c r="L28" s="73">
        <v>1.0</v>
      </c>
      <c r="M28" s="23">
        <f t="shared" si="3"/>
        <v>0.581</v>
      </c>
      <c r="N28" s="105" t="s">
        <v>619</v>
      </c>
      <c r="O28" s="161">
        <v>0.5433333333333333</v>
      </c>
      <c r="P28" s="107">
        <v>43803.0</v>
      </c>
      <c r="Q28" s="107">
        <v>43832.0</v>
      </c>
      <c r="R28" s="23">
        <f t="shared" si="4"/>
        <v>6.932515337</v>
      </c>
      <c r="S28" s="108">
        <f t="array" ref="S28">IF(INDEX(Historical!$D$7:$D$1379,MATCH(B28,Historical!$B$7:$B$1403,0))=0,"n/a",(INDEX(Historical!$C$7:$C$1381,MATCH(B28,Historical!$B$7:$B$1403,0))/INDEX(Historical!$D$7:$D$1379,MATCH(B28,Historical!$B$7:$B$1403,0))-1)*100)</f>
        <v>6.932515337</v>
      </c>
      <c r="T28" s="108">
        <f t="array" ref="T28">IF(INDEX(Historical!$F$7:$F$1372,MATCH(B28,Historical!$B$7:$B$1403,0))=0,"n/a",((INDEX(Historical!$C$7:$C$1381,MATCH(B28,Historical!$B$7:$B$1403,0))/INDEX(Historical!$F$7:$F$1372,MATCH(B28,Historical!$B$7:$B$1403,0)))^(1/3)-1)*100)</f>
        <v>9.708720987</v>
      </c>
      <c r="U28" s="108">
        <f t="array" ref="U28">IF(INDEX(Historical!$H$7:$H$1372,MATCH(B28,Historical!$B$7:$B$1403,0))=0,"n/a",((INDEX(Historical!$C$7:$C$1381,MATCH(B28,Historical!$B$7:$B$1403,0))/INDEX(Historical!$H$7:$H$1372,MATCH(B28,Historical!$B$7:$B$1403,0)))^(1/5)-1)*100)</f>
        <v>11.75307382</v>
      </c>
      <c r="V28" s="108">
        <f t="array" ref="V28">IF(INDEX(Historical!$O$7:$O$1372,MATCH(B28,Historical!$B$7:$B$1403,0))=0,"n/a",((INDEX(Historical!$C$7:$C$1381,MATCH(B28,Historical!$B$7:$B$1403,0))/INDEX(Historical!$O$7:$O$1372,MATCH(B28,Historical!$B$7:$B$1403,0)))^(1/10)-1)*100)</f>
        <v>13.30073789</v>
      </c>
      <c r="W28" s="109">
        <f t="shared" si="5"/>
        <v>0.883640736</v>
      </c>
      <c r="X28" s="110">
        <f t="shared" si="6"/>
        <v>0.3477240774</v>
      </c>
      <c r="Y28" s="176" t="s">
        <v>237</v>
      </c>
      <c r="Z28" s="103">
        <f t="shared" si="7"/>
        <v>16.6</v>
      </c>
      <c r="AA28" s="112">
        <f t="shared" si="8"/>
        <v>35.89714286</v>
      </c>
      <c r="AB28" s="73">
        <v>12.0</v>
      </c>
      <c r="AC28" s="102">
        <v>3.5</v>
      </c>
      <c r="AD28" s="102">
        <v>2.99</v>
      </c>
      <c r="AE28" s="102">
        <v>4.0</v>
      </c>
      <c r="AF28" s="102">
        <v>9.13</v>
      </c>
      <c r="AG28" s="102">
        <v>28.499999999999996</v>
      </c>
      <c r="AH28" s="102">
        <v>225.59999999999997</v>
      </c>
      <c r="AI28" s="102">
        <v>6.260000000000001</v>
      </c>
      <c r="AJ28" s="102">
        <v>33.800000000000004</v>
      </c>
      <c r="AK28" s="102">
        <v>12.0</v>
      </c>
      <c r="AL28" s="113">
        <v>5070.0</v>
      </c>
      <c r="AM28" s="114">
        <v>2.8000000000000003</v>
      </c>
      <c r="AN28" s="102">
        <v>2.68</v>
      </c>
      <c r="AO28" s="115">
        <f t="shared" si="9"/>
        <v>-23.6816367</v>
      </c>
      <c r="AP28" s="116">
        <f t="shared" si="10"/>
        <v>12.21550616</v>
      </c>
      <c r="AQ28" s="117">
        <f t="shared" si="11"/>
        <v>281.6577375</v>
      </c>
      <c r="AR28" s="103">
        <f t="array" ref="AR28">INDEX(Historical!$C$7:$C$1381,MATCH(B28,Historical!$B$7:$B$1403,0))*IF(AH28="n/a",1.03,IF(AH28&lt;0,1.01,IF(AH28&gt;10,1.1,(1+AH28/100))))</f>
        <v>0.6391</v>
      </c>
      <c r="AS28" s="112">
        <f t="shared" si="12"/>
        <v>0.67910766</v>
      </c>
      <c r="AT28" s="112">
        <f t="shared" ref="AT28:AV28" si="36">IF($AK28="n/a",1.03*AS28,IF($AK28&lt;0,1.01*AS28,IF($AK28&gt;10,1.1*AS28,(1+$AK28/100)*AS28)))</f>
        <v>0.747018426</v>
      </c>
      <c r="AU28" s="112">
        <f t="shared" si="36"/>
        <v>0.8217202686</v>
      </c>
      <c r="AV28" s="112">
        <f t="shared" si="36"/>
        <v>0.9038922955</v>
      </c>
      <c r="AW28" s="103">
        <f t="shared" si="14"/>
        <v>3.79083865</v>
      </c>
      <c r="AX28" s="118">
        <f t="shared" si="15"/>
        <v>3.01722274</v>
      </c>
      <c r="AY28" s="119">
        <v>1.2</v>
      </c>
      <c r="AZ28" s="114">
        <v>51.28</v>
      </c>
      <c r="BA28" s="114">
        <v>-25.0</v>
      </c>
      <c r="BB28" s="114">
        <v>-13.3</v>
      </c>
      <c r="BC28" s="114">
        <v>-0.72</v>
      </c>
      <c r="BD28" s="42"/>
      <c r="BE28" s="17">
        <v>2012.0</v>
      </c>
      <c r="BF28" s="17">
        <f t="shared" si="16"/>
        <v>0</v>
      </c>
      <c r="BG28" s="120">
        <v>6.2</v>
      </c>
      <c r="BH28" s="15"/>
    </row>
    <row r="29" ht="11.25" customHeight="1">
      <c r="A29" s="230" t="s">
        <v>1251</v>
      </c>
      <c r="B29" s="99" t="s">
        <v>1252</v>
      </c>
      <c r="C29" s="100" t="s">
        <v>136</v>
      </c>
      <c r="D29" s="100" t="s">
        <v>153</v>
      </c>
      <c r="E29" s="101">
        <v>9.0</v>
      </c>
      <c r="F29" s="58">
        <v>511.0</v>
      </c>
      <c r="G29" s="58" t="s">
        <v>168</v>
      </c>
      <c r="H29" s="58" t="s">
        <v>168</v>
      </c>
      <c r="I29" s="150">
        <v>19.14</v>
      </c>
      <c r="J29" s="103">
        <f t="shared" si="2"/>
        <v>2.298850575</v>
      </c>
      <c r="K29" s="104">
        <v>0.11</v>
      </c>
      <c r="L29" s="73">
        <v>4.0</v>
      </c>
      <c r="M29" s="23">
        <f t="shared" si="3"/>
        <v>0.44</v>
      </c>
      <c r="N29" s="105" t="s">
        <v>465</v>
      </c>
      <c r="O29" s="106">
        <v>0.09</v>
      </c>
      <c r="P29" s="107">
        <v>43759.0</v>
      </c>
      <c r="Q29" s="107">
        <v>43770.0</v>
      </c>
      <c r="R29" s="23">
        <f t="shared" si="4"/>
        <v>22.22222222</v>
      </c>
      <c r="S29" s="108">
        <f t="array" ref="S29">IF(INDEX(Historical!$D$7:$D$1379,MATCH(B29,Historical!$B$7:$B$1403,0))=0,"n/a",(INDEX(Historical!$C$7:$C$1381,MATCH(B29,Historical!$B$7:$B$1403,0))/INDEX(Historical!$D$7:$D$1379,MATCH(B29,Historical!$B$7:$B$1403,0))-1)*100)</f>
        <v>31.25</v>
      </c>
      <c r="T29" s="108">
        <f t="array" ref="T29">IF(INDEX(Historical!$F$7:$F$1372,MATCH(B29,Historical!$B$7:$B$1403,0))=0,"n/a",((INDEX(Historical!$C$7:$C$1381,MATCH(B29,Historical!$B$7:$B$1403,0))/INDEX(Historical!$F$7:$F$1372,MATCH(B29,Historical!$B$7:$B$1403,0)))^(1/3)-1)*100)</f>
        <v>24.0534566</v>
      </c>
      <c r="U29" s="108">
        <f t="array" ref="U29">IF(INDEX(Historical!$H$7:$H$1372,MATCH(B29,Historical!$B$7:$B$1403,0))=0,"n/a",((INDEX(Historical!$C$7:$C$1381,MATCH(B29,Historical!$B$7:$B$1403,0))/INDEX(Historical!$H$7:$H$1372,MATCH(B29,Historical!$B$7:$B$1403,0)))^(1/5)-1)*100)</f>
        <v>17.19231623</v>
      </c>
      <c r="V29" s="108">
        <f t="array" ref="V29">IF(INDEX(Historical!$O$7:$O$1372,MATCH(B29,Historical!$B$7:$B$1403,0))=0,"n/a",((INDEX(Historical!$C$7:$C$1381,MATCH(B29,Historical!$B$7:$B$1403,0))/INDEX(Historical!$O$7:$O$1372,MATCH(B29,Historical!$B$7:$B$1403,0)))^(1/10)-1)*100)</f>
        <v>5.32486913</v>
      </c>
      <c r="W29" s="109">
        <f t="shared" si="5"/>
        <v>3.228683337</v>
      </c>
      <c r="X29" s="110">
        <f t="shared" si="6"/>
        <v>1.772403735</v>
      </c>
      <c r="Y29" s="149"/>
      <c r="Z29" s="103">
        <f t="shared" si="7"/>
        <v>22</v>
      </c>
      <c r="AA29" s="112">
        <f t="shared" si="8"/>
        <v>9.57</v>
      </c>
      <c r="AB29" s="73">
        <v>12.0</v>
      </c>
      <c r="AC29" s="102">
        <v>2.0</v>
      </c>
      <c r="AD29" s="102">
        <v>1.2</v>
      </c>
      <c r="AE29" s="102">
        <v>3.25</v>
      </c>
      <c r="AF29" s="102">
        <v>0.93</v>
      </c>
      <c r="AG29" s="102">
        <v>7.1</v>
      </c>
      <c r="AH29" s="102">
        <v>-23.1</v>
      </c>
      <c r="AI29" s="102">
        <v>4.36</v>
      </c>
      <c r="AJ29" s="102">
        <v>9.700000000000001</v>
      </c>
      <c r="AK29" s="102">
        <v>8.0</v>
      </c>
      <c r="AL29" s="113">
        <v>319.26</v>
      </c>
      <c r="AM29" s="114">
        <v>0.8</v>
      </c>
      <c r="AN29" s="102">
        <v>0.09</v>
      </c>
      <c r="AO29" s="115">
        <f t="shared" si="9"/>
        <v>9.921166804</v>
      </c>
      <c r="AP29" s="116">
        <f t="shared" si="10"/>
        <v>19.4911668</v>
      </c>
      <c r="AQ29" s="117">
        <f t="shared" si="11"/>
        <v>-37.10643912</v>
      </c>
      <c r="AR29" s="103">
        <f t="array" ref="AR29">INDEX(Historical!$C$7:$C$1381,MATCH(B29,Historical!$B$7:$B$1403,0))*IF(AH29="n/a",1.03,IF(AH29&lt;0,1.01,IF(AH29&gt;10,1.1,(1+AH29/100))))</f>
        <v>0.4242</v>
      </c>
      <c r="AS29" s="112">
        <f t="shared" si="12"/>
        <v>0.44269512</v>
      </c>
      <c r="AT29" s="112">
        <f t="shared" ref="AT29:AV29" si="37">IF($AK29="n/a",1.03*AS29,IF($AK29&lt;0,1.01*AS29,IF($AK29&gt;10,1.1*AS29,(1+$AK29/100)*AS29)))</f>
        <v>0.4781107296</v>
      </c>
      <c r="AU29" s="112">
        <f t="shared" si="37"/>
        <v>0.516359588</v>
      </c>
      <c r="AV29" s="112">
        <f t="shared" si="37"/>
        <v>0.557668355</v>
      </c>
      <c r="AW29" s="103">
        <f t="shared" si="14"/>
        <v>2.419033793</v>
      </c>
      <c r="AX29" s="118">
        <f t="shared" si="15"/>
        <v>12.63863006</v>
      </c>
      <c r="AY29" s="119">
        <v>0.82</v>
      </c>
      <c r="AZ29" s="114">
        <v>-3.58</v>
      </c>
      <c r="BA29" s="114">
        <v>-21.3</v>
      </c>
      <c r="BB29" s="114">
        <v>-16.02</v>
      </c>
      <c r="BC29" s="114">
        <v>-12.91</v>
      </c>
      <c r="BD29" s="42"/>
      <c r="BE29" s="17">
        <v>2011.0</v>
      </c>
      <c r="BF29" s="17">
        <f t="shared" si="16"/>
        <v>0</v>
      </c>
      <c r="BG29" s="120">
        <v>1.0</v>
      </c>
      <c r="BH29" s="15"/>
    </row>
    <row r="30" ht="11.25" customHeight="1">
      <c r="A30" s="55" t="s">
        <v>1253</v>
      </c>
      <c r="B30" s="99" t="s">
        <v>1254</v>
      </c>
      <c r="C30" s="100" t="s">
        <v>136</v>
      </c>
      <c r="D30" s="100" t="s">
        <v>153</v>
      </c>
      <c r="E30" s="101">
        <v>9.0</v>
      </c>
      <c r="F30" s="58">
        <v>537.0</v>
      </c>
      <c r="G30" s="58" t="s">
        <v>168</v>
      </c>
      <c r="H30" s="58" t="s">
        <v>168</v>
      </c>
      <c r="I30" s="150">
        <v>21.75</v>
      </c>
      <c r="J30" s="103">
        <f t="shared" si="2"/>
        <v>2.574712644</v>
      </c>
      <c r="K30" s="104">
        <v>0.14</v>
      </c>
      <c r="L30" s="73">
        <v>4.0</v>
      </c>
      <c r="M30" s="23">
        <f t="shared" si="3"/>
        <v>0.56</v>
      </c>
      <c r="N30" s="105" t="s">
        <v>138</v>
      </c>
      <c r="O30" s="106">
        <v>0.12</v>
      </c>
      <c r="P30" s="107">
        <v>43868.0</v>
      </c>
      <c r="Q30" s="107">
        <v>43891.0</v>
      </c>
      <c r="R30" s="23">
        <f t="shared" si="4"/>
        <v>16.66666667</v>
      </c>
      <c r="S30" s="108">
        <f t="array" ref="S30">IF(INDEX(Historical!$D$7:$D$1379,MATCH(B30,Historical!$B$7:$B$1403,0))=0,"n/a",(INDEX(Historical!$C$7:$C$1381,MATCH(B30,Historical!$B$7:$B$1403,0))/INDEX(Historical!$D$7:$D$1379,MATCH(B30,Historical!$B$7:$B$1403,0))-1)*100)</f>
        <v>2.272727273</v>
      </c>
      <c r="T30" s="108">
        <f t="array" ref="T30">IF(INDEX(Historical!$F$7:$F$1372,MATCH(B30,Historical!$B$7:$B$1403,0))=0,"n/a",((INDEX(Historical!$C$7:$C$1381,MATCH(B30,Historical!$B$7:$B$1403,0))/INDEX(Historical!$F$7:$F$1372,MATCH(B30,Historical!$B$7:$B$1403,0)))^(1/3)-1)*100)</f>
        <v>17.13449984</v>
      </c>
      <c r="U30" s="108">
        <f t="array" ref="U30">IF(INDEX(Historical!$H$7:$H$1372,MATCH(B30,Historical!$B$7:$B$1403,0))=0,"n/a",((INDEX(Historical!$C$7:$C$1381,MATCH(B30,Historical!$B$7:$B$1403,0))/INDEX(Historical!$H$7:$H$1372,MATCH(B30,Historical!$B$7:$B$1403,0)))^(1/5)-1)*100)</f>
        <v>20.1124434</v>
      </c>
      <c r="V30" s="108" t="str">
        <f t="array" ref="V30">IF(INDEX(Historical!$O$7:$O$1372,MATCH(B30,Historical!$B$7:$B$1403,0))=0,"n/a",((INDEX(Historical!$C$7:$C$1381,MATCH(B30,Historical!$B$7:$B$1403,0))/INDEX(Historical!$O$7:$O$1372,MATCH(B30,Historical!$B$7:$B$1403,0)))^(1/10)-1)*100)</f>
        <v>n/a</v>
      </c>
      <c r="W30" s="109" t="str">
        <f t="shared" si="5"/>
        <v>n/a</v>
      </c>
      <c r="X30" s="110" t="str">
        <f t="shared" si="6"/>
        <v>n/a</v>
      </c>
      <c r="Y30" s="133"/>
      <c r="Z30" s="103" t="str">
        <f t="shared" si="7"/>
        <v>n/a</v>
      </c>
      <c r="AA30" s="112" t="str">
        <f t="shared" si="8"/>
        <v>n/a</v>
      </c>
      <c r="AB30" s="73">
        <v>12.0</v>
      </c>
      <c r="AC30" s="102" t="s">
        <v>128</v>
      </c>
      <c r="AD30" s="102" t="s">
        <v>128</v>
      </c>
      <c r="AE30" s="102" t="s">
        <v>128</v>
      </c>
      <c r="AF30" s="102" t="s">
        <v>128</v>
      </c>
      <c r="AG30" s="102" t="s">
        <v>128</v>
      </c>
      <c r="AH30" s="102" t="s">
        <v>128</v>
      </c>
      <c r="AI30" s="102" t="s">
        <v>128</v>
      </c>
      <c r="AJ30" s="102" t="s">
        <v>128</v>
      </c>
      <c r="AK30" s="102" t="s">
        <v>128</v>
      </c>
      <c r="AL30" s="113" t="s">
        <v>128</v>
      </c>
      <c r="AM30" s="114" t="s">
        <v>128</v>
      </c>
      <c r="AN30" s="102" t="s">
        <v>128</v>
      </c>
      <c r="AO30" s="115" t="str">
        <f t="shared" si="9"/>
        <v>n/a</v>
      </c>
      <c r="AP30" s="116">
        <f t="shared" si="10"/>
        <v>22.68715604</v>
      </c>
      <c r="AQ30" s="117" t="str">
        <f t="shared" si="11"/>
        <v>n/a</v>
      </c>
      <c r="AR30" s="103">
        <f t="array" ref="AR30">INDEX(Historical!$C$7:$C$1381,MATCH(B30,Historical!$B$7:$B$1403,0))*IF(AH30="n/a",1.03,IF(AH30&lt;0,1.01,IF(AH30&gt;10,1.1,(1+AH30/100))))</f>
        <v>0.4635</v>
      </c>
      <c r="AS30" s="112">
        <f t="shared" si="12"/>
        <v>0.477405</v>
      </c>
      <c r="AT30" s="112">
        <f t="shared" ref="AT30:AV30" si="38">IF($AK30="n/a",1.03*AS30,IF($AK30&lt;0,1.01*AS30,IF($AK30&gt;10,1.1*AS30,(1+$AK30/100)*AS30)))</f>
        <v>0.49172715</v>
      </c>
      <c r="AU30" s="112">
        <f t="shared" si="38"/>
        <v>0.5064789645</v>
      </c>
      <c r="AV30" s="112">
        <f t="shared" si="38"/>
        <v>0.5216733334</v>
      </c>
      <c r="AW30" s="103">
        <f t="shared" si="14"/>
        <v>2.460784448</v>
      </c>
      <c r="AX30" s="118">
        <f t="shared" si="15"/>
        <v>11.31395148</v>
      </c>
      <c r="AY30" s="119" t="s">
        <v>128</v>
      </c>
      <c r="AZ30" s="114" t="s">
        <v>128</v>
      </c>
      <c r="BA30" s="114" t="s">
        <v>128</v>
      </c>
      <c r="BB30" s="114" t="s">
        <v>128</v>
      </c>
      <c r="BC30" s="114" t="s">
        <v>128</v>
      </c>
      <c r="BD30" s="42" t="s">
        <v>112</v>
      </c>
      <c r="BE30" s="17">
        <v>2012.0</v>
      </c>
      <c r="BF30" s="17">
        <f t="shared" si="16"/>
        <v>0</v>
      </c>
      <c r="BG30" s="120" t="s">
        <v>128</v>
      </c>
      <c r="BH30" s="15"/>
    </row>
    <row r="31" ht="11.25" customHeight="1">
      <c r="A31" s="151" t="s">
        <v>1255</v>
      </c>
      <c r="B31" s="122" t="s">
        <v>1256</v>
      </c>
      <c r="C31" s="100" t="s">
        <v>136</v>
      </c>
      <c r="D31" s="100" t="s">
        <v>153</v>
      </c>
      <c r="E31" s="123">
        <v>9.0</v>
      </c>
      <c r="F31" s="58">
        <v>448.0</v>
      </c>
      <c r="G31" s="124" t="s">
        <v>168</v>
      </c>
      <c r="H31" s="124" t="s">
        <v>168</v>
      </c>
      <c r="I31" s="216">
        <v>33.2</v>
      </c>
      <c r="J31" s="126">
        <f t="shared" si="2"/>
        <v>3.373493976</v>
      </c>
      <c r="K31" s="127">
        <v>0.28</v>
      </c>
      <c r="L31" s="128">
        <v>4.0</v>
      </c>
      <c r="M31" s="129">
        <f t="shared" si="3"/>
        <v>1.12</v>
      </c>
      <c r="N31" s="130" t="s">
        <v>169</v>
      </c>
      <c r="O31" s="131">
        <v>0.26</v>
      </c>
      <c r="P31" s="244">
        <v>43501.0</v>
      </c>
      <c r="Q31" s="244">
        <v>43516.0</v>
      </c>
      <c r="R31" s="129">
        <f t="shared" si="4"/>
        <v>7.692307692</v>
      </c>
      <c r="S31" s="108">
        <f t="array" ref="S31">IF(INDEX(Historical!$D$7:$D$1379,MATCH(B31,Historical!$B$7:$B$1403,0))=0,"n/a",(INDEX(Historical!$C$7:$C$1381,MATCH(B31,Historical!$B$7:$B$1403,0))/INDEX(Historical!$D$7:$D$1379,MATCH(B31,Historical!$B$7:$B$1403,0))-1)*100)</f>
        <v>12</v>
      </c>
      <c r="T31" s="108">
        <f t="array" ref="T31">IF(INDEX(Historical!$F$7:$F$1372,MATCH(B31,Historical!$B$7:$B$1403,0))=0,"n/a",((INDEX(Historical!$C$7:$C$1381,MATCH(B31,Historical!$B$7:$B$1403,0))/INDEX(Historical!$F$7:$F$1372,MATCH(B31,Historical!$B$7:$B$1403,0)))^(1/3)-1)*100)</f>
        <v>13.30326699</v>
      </c>
      <c r="U31" s="108">
        <f t="array" ref="U31">IF(INDEX(Historical!$H$7:$H$1372,MATCH(B31,Historical!$B$7:$B$1403,0))=0,"n/a",((INDEX(Historical!$C$7:$C$1381,MATCH(B31,Historical!$B$7:$B$1403,0))/INDEX(Historical!$H$7:$H$1372,MATCH(B31,Historical!$B$7:$B$1403,0)))^(1/5)-1)*100)</f>
        <v>15.70839049</v>
      </c>
      <c r="V31" s="108">
        <f t="array" ref="V31">IF(INDEX(Historical!$O$7:$O$1372,MATCH(B31,Historical!$B$7:$B$1403,0))=0,"n/a",((INDEX(Historical!$C$7:$C$1381,MATCH(B31,Historical!$B$7:$B$1403,0))/INDEX(Historical!$O$7:$O$1372,MATCH(B31,Historical!$B$7:$B$1403,0)))^(1/10)-1)*100)</f>
        <v>31.95079108</v>
      </c>
      <c r="W31" s="109">
        <f t="shared" si="5"/>
        <v>0.4916432414</v>
      </c>
      <c r="X31" s="110">
        <f t="shared" si="6"/>
        <v>1.098488845</v>
      </c>
      <c r="Y31" s="181"/>
      <c r="Z31" s="126">
        <f t="shared" si="7"/>
        <v>43.41085271</v>
      </c>
      <c r="AA31" s="134">
        <f t="shared" si="8"/>
        <v>12.86821705</v>
      </c>
      <c r="AB31" s="128">
        <v>12.0</v>
      </c>
      <c r="AC31" s="125">
        <v>2.58</v>
      </c>
      <c r="AD31" s="125">
        <v>1.61</v>
      </c>
      <c r="AE31" s="125">
        <v>4.65</v>
      </c>
      <c r="AF31" s="125">
        <v>1.1</v>
      </c>
      <c r="AG31" s="125">
        <v>8.9</v>
      </c>
      <c r="AH31" s="125">
        <v>14.499999999999998</v>
      </c>
      <c r="AI31" s="125">
        <v>4.04</v>
      </c>
      <c r="AJ31" s="125">
        <v>14.299999999999999</v>
      </c>
      <c r="AK31" s="125">
        <v>8.0</v>
      </c>
      <c r="AL31" s="135">
        <v>2430.0</v>
      </c>
      <c r="AM31" s="136">
        <v>0.3</v>
      </c>
      <c r="AN31" s="125">
        <v>0.02</v>
      </c>
      <c r="AO31" s="137">
        <f t="shared" si="9"/>
        <v>6.213667412</v>
      </c>
      <c r="AP31" s="138">
        <f t="shared" si="10"/>
        <v>19.08188447</v>
      </c>
      <c r="AQ31" s="139">
        <f t="shared" si="11"/>
        <v>-20.68336658</v>
      </c>
      <c r="AR31" s="103">
        <f t="array" ref="AR31">INDEX(Historical!$C$7:$C$1381,MATCH(B31,Historical!$B$7:$B$1403,0))*IF(AH31="n/a",1.03,IF(AH31&lt;0,1.01,IF(AH31&gt;10,1.1,(1+AH31/100))))</f>
        <v>1.232</v>
      </c>
      <c r="AS31" s="134">
        <f t="shared" si="12"/>
        <v>1.2817728</v>
      </c>
      <c r="AT31" s="134">
        <f t="shared" ref="AT31:AV31" si="39">IF($AK31="n/a",1.03*AS31,IF($AK31&lt;0,1.01*AS31,IF($AK31&gt;10,1.1*AS31,(1+$AK31/100)*AS31)))</f>
        <v>1.384314624</v>
      </c>
      <c r="AU31" s="134">
        <f t="shared" si="39"/>
        <v>1.495059794</v>
      </c>
      <c r="AV31" s="134">
        <f t="shared" si="39"/>
        <v>1.614664577</v>
      </c>
      <c r="AW31" s="126">
        <f t="shared" si="14"/>
        <v>7.007811795</v>
      </c>
      <c r="AX31" s="140">
        <f t="shared" si="15"/>
        <v>21.10786685</v>
      </c>
      <c r="AY31" s="141">
        <v>1.0</v>
      </c>
      <c r="AZ31" s="136">
        <v>9.33</v>
      </c>
      <c r="BA31" s="136">
        <v>-19.36</v>
      </c>
      <c r="BB31" s="136">
        <v>-15.790000000000001</v>
      </c>
      <c r="BC31" s="136">
        <v>-10.59</v>
      </c>
      <c r="BD31" s="142"/>
      <c r="BE31" s="17">
        <v>2011.0</v>
      </c>
      <c r="BF31" s="17">
        <f t="shared" si="16"/>
        <v>0</v>
      </c>
      <c r="BG31" s="143">
        <v>1.4000000000000001</v>
      </c>
      <c r="BH31" s="224"/>
    </row>
    <row r="32" ht="11.25" customHeight="1">
      <c r="A32" s="155" t="s">
        <v>1257</v>
      </c>
      <c r="B32" s="99" t="s">
        <v>1258</v>
      </c>
      <c r="C32" s="100" t="s">
        <v>296</v>
      </c>
      <c r="D32" s="100" t="s">
        <v>297</v>
      </c>
      <c r="E32" s="101">
        <v>9.0</v>
      </c>
      <c r="F32" s="58">
        <v>517.0</v>
      </c>
      <c r="G32" s="58" t="s">
        <v>168</v>
      </c>
      <c r="H32" s="58" t="s">
        <v>168</v>
      </c>
      <c r="I32" s="150">
        <v>23.01</v>
      </c>
      <c r="J32" s="103">
        <f t="shared" si="2"/>
        <v>2.086049544</v>
      </c>
      <c r="K32" s="104">
        <v>0.12</v>
      </c>
      <c r="L32" s="73">
        <v>4.0</v>
      </c>
      <c r="M32" s="23">
        <f t="shared" si="3"/>
        <v>0.48</v>
      </c>
      <c r="N32" s="105" t="s">
        <v>636</v>
      </c>
      <c r="O32" s="106">
        <v>0.11</v>
      </c>
      <c r="P32" s="107">
        <v>43786.0</v>
      </c>
      <c r="Q32" s="107">
        <v>43811.0</v>
      </c>
      <c r="R32" s="23">
        <f t="shared" si="4"/>
        <v>9.090909091</v>
      </c>
      <c r="S32" s="108">
        <f t="array" ref="S32">IF(INDEX(Historical!$D$7:$D$1379,MATCH(B32,Historical!$B$7:$B$1403,0))=0,"n/a",(INDEX(Historical!$C$7:$C$1381,MATCH(B32,Historical!$B$7:$B$1403,0))/INDEX(Historical!$D$7:$D$1379,MATCH(B32,Historical!$B$7:$B$1403,0))-1)*100)</f>
        <v>9.756097561</v>
      </c>
      <c r="T32" s="108">
        <f t="array" ref="T32">IF(INDEX(Historical!$F$7:$F$1372,MATCH(B32,Historical!$B$7:$B$1403,0))=0,"n/a",((INDEX(Historical!$C$7:$C$1381,MATCH(B32,Historical!$B$7:$B$1403,0))/INDEX(Historical!$F$7:$F$1372,MATCH(B32,Historical!$B$7:$B$1403,0)))^(1/3)-1)*100)</f>
        <v>10.89182339</v>
      </c>
      <c r="U32" s="108">
        <f t="array" ref="U32">IF(INDEX(Historical!$H$7:$H$1372,MATCH(B32,Historical!$B$7:$B$1403,0))=0,"n/a",((INDEX(Historical!$C$7:$C$1381,MATCH(B32,Historical!$B$7:$B$1403,0))/INDEX(Historical!$H$7:$H$1372,MATCH(B32,Historical!$B$7:$B$1403,0)))^(1/5)-1)*100)</f>
        <v>14.366001</v>
      </c>
      <c r="V32" s="108" t="str">
        <f t="array" ref="V32">IF(INDEX(Historical!$O$7:$O$1372,MATCH(B32,Historical!$B$7:$B$1403,0))=0,"n/a",((INDEX(Historical!$C$7:$C$1381,MATCH(B32,Historical!$B$7:$B$1403,0))/INDEX(Historical!$O$7:$O$1372,MATCH(B32,Historical!$B$7:$B$1403,0)))^(1/10)-1)*100)</f>
        <v>n/a</v>
      </c>
      <c r="W32" s="109" t="str">
        <f t="shared" si="5"/>
        <v>n/a</v>
      </c>
      <c r="X32" s="110">
        <f t="shared" si="6"/>
        <v>7.56105316</v>
      </c>
      <c r="Y32" s="99"/>
      <c r="Z32" s="103">
        <f t="shared" si="7"/>
        <v>41.37931034</v>
      </c>
      <c r="AA32" s="112">
        <f t="shared" si="8"/>
        <v>19.8362069</v>
      </c>
      <c r="AB32" s="73">
        <v>12.0</v>
      </c>
      <c r="AC32" s="102">
        <v>1.16</v>
      </c>
      <c r="AD32" s="102">
        <v>5.49</v>
      </c>
      <c r="AE32" s="102">
        <v>0.06</v>
      </c>
      <c r="AF32" s="102">
        <v>1.78</v>
      </c>
      <c r="AG32" s="102">
        <v>9.3</v>
      </c>
      <c r="AH32" s="102">
        <v>142.3</v>
      </c>
      <c r="AI32" s="102">
        <v>5.45</v>
      </c>
      <c r="AJ32" s="102">
        <v>1.9</v>
      </c>
      <c r="AK32" s="102">
        <v>3.5999999999999996</v>
      </c>
      <c r="AL32" s="113">
        <v>1050.0</v>
      </c>
      <c r="AM32" s="114">
        <v>2.0</v>
      </c>
      <c r="AN32" s="102">
        <v>0.99</v>
      </c>
      <c r="AO32" s="115">
        <f t="shared" si="9"/>
        <v>-3.384156349</v>
      </c>
      <c r="AP32" s="116">
        <f t="shared" si="10"/>
        <v>16.45205055</v>
      </c>
      <c r="AQ32" s="117">
        <f t="shared" si="11"/>
        <v>25.2702825</v>
      </c>
      <c r="AR32" s="103">
        <f t="array" ref="AR32">INDEX(Historical!$C$7:$C$1381,MATCH(B32,Historical!$B$7:$B$1403,0))*IF(AH32="n/a",1.03,IF(AH32&lt;0,1.01,IF(AH32&gt;10,1.1,(1+AH32/100))))</f>
        <v>0.495</v>
      </c>
      <c r="AS32" s="112">
        <f t="shared" si="12"/>
        <v>0.5219775</v>
      </c>
      <c r="AT32" s="112">
        <f t="shared" ref="AT32:AV32" si="40">IF($AK32="n/a",1.03*AS32,IF($AK32&lt;0,1.01*AS32,IF($AK32&gt;10,1.1*AS32,(1+$AK32/100)*AS32)))</f>
        <v>0.54076869</v>
      </c>
      <c r="AU32" s="112">
        <f t="shared" si="40"/>
        <v>0.5602363628</v>
      </c>
      <c r="AV32" s="112">
        <f t="shared" si="40"/>
        <v>0.5804048719</v>
      </c>
      <c r="AW32" s="103">
        <f t="shared" si="14"/>
        <v>2.698387425</v>
      </c>
      <c r="AX32" s="118">
        <f t="shared" si="15"/>
        <v>11.72702053</v>
      </c>
      <c r="AY32" s="119">
        <v>0.83</v>
      </c>
      <c r="AZ32" s="114">
        <v>6.09</v>
      </c>
      <c r="BA32" s="114">
        <v>-43.81</v>
      </c>
      <c r="BB32" s="114">
        <v>-7.53</v>
      </c>
      <c r="BC32" s="114">
        <v>-25.840000000000003</v>
      </c>
      <c r="BD32" s="42"/>
      <c r="BE32" s="17">
        <v>2012.0</v>
      </c>
      <c r="BF32" s="17">
        <f t="shared" si="16"/>
        <v>0</v>
      </c>
      <c r="BG32" s="120">
        <v>2.9000000000000004</v>
      </c>
      <c r="BH32" s="15"/>
    </row>
    <row r="33" ht="11.25" customHeight="1">
      <c r="A33" s="55" t="s">
        <v>1259</v>
      </c>
      <c r="B33" s="99" t="s">
        <v>1260</v>
      </c>
      <c r="C33" s="100" t="s">
        <v>296</v>
      </c>
      <c r="D33" s="100" t="s">
        <v>509</v>
      </c>
      <c r="E33" s="101">
        <v>9.0</v>
      </c>
      <c r="F33" s="58">
        <v>526.0</v>
      </c>
      <c r="G33" s="58" t="s">
        <v>168</v>
      </c>
      <c r="H33" s="58" t="s">
        <v>168</v>
      </c>
      <c r="I33" s="150">
        <v>9.12</v>
      </c>
      <c r="J33" s="103">
        <f t="shared" si="2"/>
        <v>4.605263158</v>
      </c>
      <c r="K33" s="104">
        <v>0.105</v>
      </c>
      <c r="L33" s="73">
        <v>4.0</v>
      </c>
      <c r="M33" s="23">
        <f t="shared" si="3"/>
        <v>0.42</v>
      </c>
      <c r="N33" s="105" t="s">
        <v>218</v>
      </c>
      <c r="O33" s="106">
        <v>0.1</v>
      </c>
      <c r="P33" s="107">
        <v>43836.0</v>
      </c>
      <c r="Q33" s="107">
        <v>43846.0</v>
      </c>
      <c r="R33" s="23">
        <f t="shared" si="4"/>
        <v>5</v>
      </c>
      <c r="S33" s="108">
        <f t="array" ref="S33">IF(INDEX(Historical!$D$7:$D$1379,MATCH(B33,Historical!$B$7:$B$1403,0))=0,"n/a",(INDEX(Historical!$C$7:$C$1381,MATCH(B33,Historical!$B$7:$B$1403,0))/INDEX(Historical!$D$7:$D$1379,MATCH(B33,Historical!$B$7:$B$1403,0))-1)*100)</f>
        <v>11.11111111</v>
      </c>
      <c r="T33" s="108">
        <f t="array" ref="T33">IF(INDEX(Historical!$F$7:$F$1372,MATCH(B33,Historical!$B$7:$B$1403,0))=0,"n/a",((INDEX(Historical!$C$7:$C$1381,MATCH(B33,Historical!$B$7:$B$1403,0))/INDEX(Historical!$F$7:$F$1372,MATCH(B33,Historical!$B$7:$B$1403,0)))^(1/3)-1)*100)</f>
        <v>12.62478804</v>
      </c>
      <c r="U33" s="108">
        <f t="array" ref="U33">IF(INDEX(Historical!$H$7:$H$1372,MATCH(B33,Historical!$B$7:$B$1403,0))=0,"n/a",((INDEX(Historical!$C$7:$C$1381,MATCH(B33,Historical!$B$7:$B$1403,0))/INDEX(Historical!$H$7:$H$1372,MATCH(B33,Historical!$B$7:$B$1403,0)))^(1/5)-1)*100)</f>
        <v>14.8698355</v>
      </c>
      <c r="V33" s="108" t="str">
        <f t="array" ref="V33">IF(INDEX(Historical!$O$7:$O$1372,MATCH(B33,Historical!$B$7:$B$1403,0))=0,"n/a",((INDEX(Historical!$C$7:$C$1381,MATCH(B33,Historical!$B$7:$B$1403,0))/INDEX(Historical!$O$7:$O$1372,MATCH(B33,Historical!$B$7:$B$1403,0)))^(1/10)-1)*100)</f>
        <v>n/a</v>
      </c>
      <c r="W33" s="109" t="str">
        <f t="shared" si="5"/>
        <v>n/a</v>
      </c>
      <c r="X33" s="110" t="str">
        <f t="shared" si="6"/>
        <v>n/a</v>
      </c>
      <c r="Y33" s="147"/>
      <c r="Z33" s="103">
        <f t="shared" si="7"/>
        <v>107.6923077</v>
      </c>
      <c r="AA33" s="112">
        <f t="shared" si="8"/>
        <v>23.38461538</v>
      </c>
      <c r="AB33" s="73">
        <v>4.0</v>
      </c>
      <c r="AC33" s="102">
        <v>0.39</v>
      </c>
      <c r="AD33" s="102">
        <v>2.59</v>
      </c>
      <c r="AE33" s="102">
        <v>0.38</v>
      </c>
      <c r="AF33" s="102">
        <v>0.7</v>
      </c>
      <c r="AG33" s="102">
        <v>3.4000000000000004</v>
      </c>
      <c r="AH33" s="102">
        <v>-72.6</v>
      </c>
      <c r="AI33" s="102">
        <v>42.78</v>
      </c>
      <c r="AJ33" s="102">
        <v>-21.9</v>
      </c>
      <c r="AK33" s="102">
        <v>9.0</v>
      </c>
      <c r="AL33" s="113">
        <v>113.54</v>
      </c>
      <c r="AM33" s="114">
        <v>0.7000000000000001</v>
      </c>
      <c r="AN33" s="102">
        <v>0.01</v>
      </c>
      <c r="AO33" s="115">
        <f t="shared" si="9"/>
        <v>-3.909516727</v>
      </c>
      <c r="AP33" s="116">
        <f t="shared" si="10"/>
        <v>19.47509866</v>
      </c>
      <c r="AQ33" s="117">
        <f t="shared" si="11"/>
        <v>-14.70513688</v>
      </c>
      <c r="AR33" s="103">
        <f t="array" ref="AR33">INDEX(Historical!$C$7:$C$1381,MATCH(B33,Historical!$B$7:$B$1403,0))*IF(AH33="n/a",1.03,IF(AH33&lt;0,1.01,IF(AH33&gt;10,1.1,(1+AH33/100))))</f>
        <v>0.404</v>
      </c>
      <c r="AS33" s="112">
        <f t="shared" si="12"/>
        <v>0.4444</v>
      </c>
      <c r="AT33" s="112">
        <f t="shared" ref="AT33:AV33" si="41">IF($AK33="n/a",1.03*AS33,IF($AK33&lt;0,1.01*AS33,IF($AK33&gt;10,1.1*AS33,(1+$AK33/100)*AS33)))</f>
        <v>0.484396</v>
      </c>
      <c r="AU33" s="112">
        <f t="shared" si="41"/>
        <v>0.52799164</v>
      </c>
      <c r="AV33" s="112">
        <f t="shared" si="41"/>
        <v>0.5755108876</v>
      </c>
      <c r="AW33" s="103">
        <f t="shared" si="14"/>
        <v>2.436298528</v>
      </c>
      <c r="AX33" s="118">
        <f t="shared" si="15"/>
        <v>26.71379964</v>
      </c>
      <c r="AY33" s="119">
        <v>0.4</v>
      </c>
      <c r="AZ33" s="114">
        <v>-2.15</v>
      </c>
      <c r="BA33" s="114">
        <v>-56.74</v>
      </c>
      <c r="BB33" s="114">
        <v>-29.48</v>
      </c>
      <c r="BC33" s="114">
        <v>-41.71</v>
      </c>
      <c r="BD33" s="42"/>
      <c r="BE33" s="17">
        <v>2012.0</v>
      </c>
      <c r="BF33" s="17">
        <f t="shared" si="16"/>
        <v>0</v>
      </c>
      <c r="BG33" s="120">
        <v>2.4</v>
      </c>
      <c r="BH33" s="15"/>
    </row>
    <row r="34" ht="11.25" customHeight="1">
      <c r="A34" s="155" t="s">
        <v>1261</v>
      </c>
      <c r="B34" s="99" t="s">
        <v>1262</v>
      </c>
      <c r="C34" s="100" t="s">
        <v>136</v>
      </c>
      <c r="D34" s="100" t="s">
        <v>153</v>
      </c>
      <c r="E34" s="101">
        <v>9.0</v>
      </c>
      <c r="F34" s="58">
        <v>447.0</v>
      </c>
      <c r="G34" s="58" t="s">
        <v>121</v>
      </c>
      <c r="H34" s="58" t="s">
        <v>121</v>
      </c>
      <c r="I34" s="150">
        <v>20.6</v>
      </c>
      <c r="J34" s="103">
        <f t="shared" si="2"/>
        <v>3.106796117</v>
      </c>
      <c r="K34" s="104">
        <v>0.16</v>
      </c>
      <c r="L34" s="73">
        <v>4.0</v>
      </c>
      <c r="M34" s="23">
        <f t="shared" si="3"/>
        <v>0.64</v>
      </c>
      <c r="N34" s="105" t="s">
        <v>1140</v>
      </c>
      <c r="O34" s="106">
        <v>0.155</v>
      </c>
      <c r="P34" s="148">
        <v>43483.0</v>
      </c>
      <c r="Q34" s="148">
        <v>43508.0</v>
      </c>
      <c r="R34" s="23">
        <f t="shared" si="4"/>
        <v>3.225806452</v>
      </c>
      <c r="S34" s="108">
        <f t="array" ref="S34">IF(INDEX(Historical!$D$7:$D$1379,MATCH(B34,Historical!$B$7:$B$1403,0))=0,"n/a",(INDEX(Historical!$C$7:$C$1381,MATCH(B34,Historical!$B$7:$B$1403,0))/INDEX(Historical!$D$7:$D$1379,MATCH(B34,Historical!$B$7:$B$1403,0))-1)*100)</f>
        <v>8.387096774</v>
      </c>
      <c r="T34" s="108">
        <f t="array" ref="T34">IF(INDEX(Historical!$F$7:$F$1372,MATCH(B34,Historical!$B$7:$B$1403,0))=0,"n/a",((INDEX(Historical!$C$7:$C$1381,MATCH(B34,Historical!$B$7:$B$1403,0))/INDEX(Historical!$F$7:$F$1372,MATCH(B34,Historical!$B$7:$B$1403,0)))^(1/3)-1)*100)</f>
        <v>12.52478087</v>
      </c>
      <c r="U34" s="108">
        <f t="array" ref="U34">IF(INDEX(Historical!$H$7:$H$1372,MATCH(B34,Historical!$B$7:$B$1403,0))=0,"n/a",((INDEX(Historical!$C$7:$C$1381,MATCH(B34,Historical!$B$7:$B$1403,0))/INDEX(Historical!$H$7:$H$1372,MATCH(B34,Historical!$B$7:$B$1403,0)))^(1/5)-1)*100)</f>
        <v>10.76079846</v>
      </c>
      <c r="V34" s="108">
        <f t="array" ref="V34">IF(INDEX(Historical!$O$7:$O$1372,MATCH(B34,Historical!$B$7:$B$1403,0))=0,"n/a",((INDEX(Historical!$C$7:$C$1381,MATCH(B34,Historical!$B$7:$B$1403,0))/INDEX(Historical!$O$7:$O$1372,MATCH(B34,Historical!$B$7:$B$1403,0)))^(1/10)-1)*100)</f>
        <v>13.22782681</v>
      </c>
      <c r="W34" s="109">
        <f t="shared" si="5"/>
        <v>0.8134970782</v>
      </c>
      <c r="X34" s="110">
        <f t="shared" si="6"/>
        <v>2.50251127</v>
      </c>
      <c r="Y34" s="158"/>
      <c r="Z34" s="103">
        <f t="shared" si="7"/>
        <v>34.40860215</v>
      </c>
      <c r="AA34" s="112">
        <f t="shared" si="8"/>
        <v>11.07526882</v>
      </c>
      <c r="AB34" s="73">
        <v>12.0</v>
      </c>
      <c r="AC34" s="102">
        <v>1.86</v>
      </c>
      <c r="AD34" s="102" t="s">
        <v>128</v>
      </c>
      <c r="AE34" s="102">
        <v>2.34</v>
      </c>
      <c r="AF34" s="102">
        <v>1.13</v>
      </c>
      <c r="AG34" s="102">
        <v>9.9</v>
      </c>
      <c r="AH34" s="102">
        <v>31.6</v>
      </c>
      <c r="AI34" s="102" t="s">
        <v>128</v>
      </c>
      <c r="AJ34" s="102">
        <v>4.3</v>
      </c>
      <c r="AK34" s="102" t="s">
        <v>128</v>
      </c>
      <c r="AL34" s="113">
        <v>199.82</v>
      </c>
      <c r="AM34" s="114">
        <v>3.5999999999999996</v>
      </c>
      <c r="AN34" s="102">
        <v>0.06</v>
      </c>
      <c r="AO34" s="115">
        <f t="shared" si="9"/>
        <v>2.79232576</v>
      </c>
      <c r="AP34" s="116">
        <f t="shared" si="10"/>
        <v>13.86759458</v>
      </c>
      <c r="AQ34" s="117">
        <f t="shared" si="11"/>
        <v>-25.4195326</v>
      </c>
      <c r="AR34" s="103">
        <f t="array" ref="AR34">INDEX(Historical!$C$7:$C$1381,MATCH(B34,Historical!$B$7:$B$1403,0))*IF(AH34="n/a",1.03,IF(AH34&lt;0,1.01,IF(AH34&gt;10,1.1,(1+AH34/100))))</f>
        <v>0.704</v>
      </c>
      <c r="AS34" s="112">
        <f t="shared" si="12"/>
        <v>0.72512</v>
      </c>
      <c r="AT34" s="112">
        <f t="shared" ref="AT34:AV34" si="42">IF($AK34="n/a",1.03*AS34,IF($AK34&lt;0,1.01*AS34,IF($AK34&gt;10,1.1*AS34,(1+$AK34/100)*AS34)))</f>
        <v>0.7468736</v>
      </c>
      <c r="AU34" s="112">
        <f t="shared" si="42"/>
        <v>0.769279808</v>
      </c>
      <c r="AV34" s="112">
        <f t="shared" si="42"/>
        <v>0.7923582022</v>
      </c>
      <c r="AW34" s="103">
        <f t="shared" si="14"/>
        <v>3.73763161</v>
      </c>
      <c r="AX34" s="118">
        <f t="shared" si="15"/>
        <v>18.14384277</v>
      </c>
      <c r="AY34" s="119">
        <v>0.71</v>
      </c>
      <c r="AZ34" s="114">
        <v>10.08</v>
      </c>
      <c r="BA34" s="114">
        <v>-12.709999999999999</v>
      </c>
      <c r="BB34" s="114">
        <v>-7.66</v>
      </c>
      <c r="BC34" s="114">
        <v>-4.78</v>
      </c>
      <c r="BD34" s="42"/>
      <c r="BE34" s="17">
        <v>2011.0</v>
      </c>
      <c r="BF34" s="17">
        <f t="shared" si="16"/>
        <v>0</v>
      </c>
      <c r="BG34" s="120">
        <v>1.0</v>
      </c>
      <c r="BH34" s="15"/>
    </row>
    <row r="35" ht="11.25" customHeight="1">
      <c r="A35" s="55" t="s">
        <v>1263</v>
      </c>
      <c r="B35" s="99" t="s">
        <v>1264</v>
      </c>
      <c r="C35" s="100" t="s">
        <v>296</v>
      </c>
      <c r="D35" s="100" t="s">
        <v>471</v>
      </c>
      <c r="E35" s="101">
        <v>9.0</v>
      </c>
      <c r="F35" s="58">
        <v>512.0</v>
      </c>
      <c r="G35" s="58" t="s">
        <v>168</v>
      </c>
      <c r="H35" s="58" t="s">
        <v>168</v>
      </c>
      <c r="I35" s="150">
        <v>56.29</v>
      </c>
      <c r="J35" s="103">
        <f t="shared" si="2"/>
        <v>1.065908687</v>
      </c>
      <c r="K35" s="104">
        <v>0.15</v>
      </c>
      <c r="L35" s="73">
        <v>4.0</v>
      </c>
      <c r="M35" s="23">
        <f t="shared" si="3"/>
        <v>0.6</v>
      </c>
      <c r="N35" s="105" t="s">
        <v>365</v>
      </c>
      <c r="O35" s="106">
        <v>0.1</v>
      </c>
      <c r="P35" s="107">
        <v>43735.0</v>
      </c>
      <c r="Q35" s="107">
        <v>43773.0</v>
      </c>
      <c r="R35" s="23">
        <f t="shared" si="4"/>
        <v>50</v>
      </c>
      <c r="S35" s="108">
        <f t="array" ref="S35">IF(INDEX(Historical!$D$7:$D$1379,MATCH(B35,Historical!$B$7:$B$1403,0))=0,"n/a",(INDEX(Historical!$C$7:$C$1381,MATCH(B35,Historical!$B$7:$B$1403,0))/INDEX(Historical!$D$7:$D$1379,MATCH(B35,Historical!$B$7:$B$1403,0))-1)*100)</f>
        <v>12.5</v>
      </c>
      <c r="T35" s="108">
        <f t="array" ref="T35">IF(INDEX(Historical!$F$7:$F$1372,MATCH(B35,Historical!$B$7:$B$1403,0))=0,"n/a",((INDEX(Historical!$C$7:$C$1381,MATCH(B35,Historical!$B$7:$B$1403,0))/INDEX(Historical!$F$7:$F$1372,MATCH(B35,Historical!$B$7:$B$1403,0)))^(1/3)-1)*100)</f>
        <v>17.13449984</v>
      </c>
      <c r="U35" s="108">
        <f t="array" ref="U35">IF(INDEX(Historical!$H$7:$H$1372,MATCH(B35,Historical!$B$7:$B$1403,0))=0,"n/a",((INDEX(Historical!$C$7:$C$1381,MATCH(B35,Historical!$B$7:$B$1403,0))/INDEX(Historical!$H$7:$H$1372,MATCH(B35,Historical!$B$7:$B$1403,0)))^(1/5)-1)*100)</f>
        <v>13.39665776</v>
      </c>
      <c r="V35" s="108">
        <f t="array" ref="V35">IF(INDEX(Historical!$O$7:$O$1372,MATCH(B35,Historical!$B$7:$B$1403,0))=0,"n/a",((INDEX(Historical!$C$7:$C$1381,MATCH(B35,Historical!$B$7:$B$1403,0))/INDEX(Historical!$O$7:$O$1372,MATCH(B35,Historical!$B$7:$B$1403,0)))^(1/10)-1)*100)</f>
        <v>10.89430747</v>
      </c>
      <c r="W35" s="109">
        <f t="shared" si="5"/>
        <v>1.229693379</v>
      </c>
      <c r="X35" s="110" t="str">
        <f t="shared" si="6"/>
        <v>n/a</v>
      </c>
      <c r="Y35" s="149" t="s">
        <v>1131</v>
      </c>
      <c r="Z35" s="103">
        <f t="shared" si="7"/>
        <v>12.55230126</v>
      </c>
      <c r="AA35" s="112">
        <f t="shared" si="8"/>
        <v>11.77615063</v>
      </c>
      <c r="AB35" s="73">
        <v>1.0</v>
      </c>
      <c r="AC35" s="102">
        <v>4.78</v>
      </c>
      <c r="AD35" s="102" t="s">
        <v>128</v>
      </c>
      <c r="AE35" s="102">
        <v>0.23</v>
      </c>
      <c r="AF35" s="102">
        <v>0.87</v>
      </c>
      <c r="AG35" s="102">
        <v>7.7</v>
      </c>
      <c r="AH35" s="102">
        <v>25.5</v>
      </c>
      <c r="AI35" s="102">
        <v>-2.34</v>
      </c>
      <c r="AJ35" s="102">
        <v>-2.9000000000000004</v>
      </c>
      <c r="AK35" s="102" t="s">
        <v>128</v>
      </c>
      <c r="AL35" s="113">
        <v>1450.0</v>
      </c>
      <c r="AM35" s="114">
        <v>17.4</v>
      </c>
      <c r="AN35" s="102">
        <v>0.41</v>
      </c>
      <c r="AO35" s="115">
        <f t="shared" si="9"/>
        <v>2.686415823</v>
      </c>
      <c r="AP35" s="116">
        <f t="shared" si="10"/>
        <v>14.46256645</v>
      </c>
      <c r="AQ35" s="117">
        <f t="shared" si="11"/>
        <v>-32.52078165</v>
      </c>
      <c r="AR35" s="103">
        <f t="array" ref="AR35">INDEX(Historical!$C$7:$C$1381,MATCH(B35,Historical!$B$7:$B$1403,0))*IF(AH35="n/a",1.03,IF(AH35&lt;0,1.01,IF(AH35&gt;10,1.1,(1+AH35/100))))</f>
        <v>0.495</v>
      </c>
      <c r="AS35" s="112">
        <f t="shared" si="12"/>
        <v>0.49995</v>
      </c>
      <c r="AT35" s="112">
        <f t="shared" ref="AT35:AV35" si="43">IF($AK35="n/a",1.03*AS35,IF($AK35&lt;0,1.01*AS35,IF($AK35&gt;10,1.1*AS35,(1+$AK35/100)*AS35)))</f>
        <v>0.5149485</v>
      </c>
      <c r="AU35" s="112">
        <f t="shared" si="43"/>
        <v>0.530396955</v>
      </c>
      <c r="AV35" s="112">
        <f t="shared" si="43"/>
        <v>0.5463088637</v>
      </c>
      <c r="AW35" s="103">
        <f t="shared" si="14"/>
        <v>2.586604319</v>
      </c>
      <c r="AX35" s="118">
        <f t="shared" si="15"/>
        <v>4.595140022</v>
      </c>
      <c r="AY35" s="119">
        <v>1.09</v>
      </c>
      <c r="AZ35" s="114">
        <v>17.39</v>
      </c>
      <c r="BA35" s="114">
        <v>-35.08</v>
      </c>
      <c r="BB35" s="114">
        <v>-16.48</v>
      </c>
      <c r="BC35" s="114">
        <v>-14.35</v>
      </c>
      <c r="BD35" s="42"/>
      <c r="BE35" s="17">
        <v>2012.0</v>
      </c>
      <c r="BF35" s="17">
        <f t="shared" si="16"/>
        <v>0</v>
      </c>
      <c r="BG35" s="120">
        <v>3.5000000000000004</v>
      </c>
      <c r="BH35" s="55"/>
    </row>
    <row r="36" ht="11.25" customHeight="1">
      <c r="A36" s="55" t="s">
        <v>1265</v>
      </c>
      <c r="B36" s="99" t="s">
        <v>1266</v>
      </c>
      <c r="C36" s="100" t="s">
        <v>136</v>
      </c>
      <c r="D36" s="100" t="s">
        <v>1267</v>
      </c>
      <c r="E36" s="101">
        <v>9.0</v>
      </c>
      <c r="F36" s="58">
        <v>498.0</v>
      </c>
      <c r="G36" s="58" t="s">
        <v>121</v>
      </c>
      <c r="H36" s="58" t="s">
        <v>120</v>
      </c>
      <c r="I36" s="150">
        <v>65.58</v>
      </c>
      <c r="J36" s="103">
        <f t="shared" si="2"/>
        <v>2.683745044</v>
      </c>
      <c r="K36" s="104">
        <v>0.44</v>
      </c>
      <c r="L36" s="73">
        <v>4.0</v>
      </c>
      <c r="M36" s="23">
        <f t="shared" si="3"/>
        <v>1.76</v>
      </c>
      <c r="N36" s="105" t="s">
        <v>434</v>
      </c>
      <c r="O36" s="106">
        <v>0.4</v>
      </c>
      <c r="P36" s="107">
        <v>43698.0</v>
      </c>
      <c r="Q36" s="107">
        <v>43713.0</v>
      </c>
      <c r="R36" s="23">
        <f t="shared" si="4"/>
        <v>10</v>
      </c>
      <c r="S36" s="108">
        <f t="array" ref="S36">IF(INDEX(Historical!$D$7:$D$1379,MATCH(B36,Historical!$B$7:$B$1403,0))=0,"n/a",(INDEX(Historical!$C$7:$C$1381,MATCH(B36,Historical!$B$7:$B$1403,0))/INDEX(Historical!$D$7:$D$1379,MATCH(B36,Historical!$B$7:$B$1403,0))-1)*100)</f>
        <v>12</v>
      </c>
      <c r="T36" s="108">
        <f t="array" ref="T36">IF(INDEX(Historical!$F$7:$F$1372,MATCH(B36,Historical!$B$7:$B$1403,0))=0,"n/a",((INDEX(Historical!$C$7:$C$1381,MATCH(B36,Historical!$B$7:$B$1403,0))/INDEX(Historical!$F$7:$F$1372,MATCH(B36,Historical!$B$7:$B$1403,0)))^(1/3)-1)*100)</f>
        <v>13.14024048</v>
      </c>
      <c r="U36" s="108">
        <f t="array" ref="U36">IF(INDEX(Historical!$H$7:$H$1372,MATCH(B36,Historical!$B$7:$B$1403,0))=0,"n/a",((INDEX(Historical!$C$7:$C$1381,MATCH(B36,Historical!$B$7:$B$1403,0))/INDEX(Historical!$H$7:$H$1372,MATCH(B36,Historical!$B$7:$B$1403,0)))^(1/5)-1)*100)</f>
        <v>12.79875102</v>
      </c>
      <c r="V36" s="108">
        <f t="array" ref="V36">IF(INDEX(Historical!$O$7:$O$1372,MATCH(B36,Historical!$B$7:$B$1403,0))=0,"n/a",((INDEX(Historical!$C$7:$C$1381,MATCH(B36,Historical!$B$7:$B$1403,0))/INDEX(Historical!$O$7:$O$1372,MATCH(B36,Historical!$B$7:$B$1403,0)))^(1/10)-1)*100)</f>
        <v>30.20054543</v>
      </c>
      <c r="W36" s="109">
        <f t="shared" si="5"/>
        <v>0.4237920486</v>
      </c>
      <c r="X36" s="110">
        <f t="shared" si="6"/>
        <v>1.347236949</v>
      </c>
      <c r="Y36" s="149"/>
      <c r="Z36" s="103">
        <f t="shared" si="7"/>
        <v>19.40463065</v>
      </c>
      <c r="AA36" s="112">
        <f t="shared" si="8"/>
        <v>7.230429989</v>
      </c>
      <c r="AB36" s="73">
        <v>12.0</v>
      </c>
      <c r="AC36" s="102">
        <v>9.07</v>
      </c>
      <c r="AD36" s="102">
        <v>0.71</v>
      </c>
      <c r="AE36" s="102">
        <v>1.72</v>
      </c>
      <c r="AF36" s="102">
        <v>1.86</v>
      </c>
      <c r="AG36" s="102">
        <v>26.1</v>
      </c>
      <c r="AH36" s="102">
        <v>31.3</v>
      </c>
      <c r="AI36" s="102">
        <v>8.49</v>
      </c>
      <c r="AJ36" s="102">
        <v>9.5</v>
      </c>
      <c r="AK36" s="102">
        <v>10.15</v>
      </c>
      <c r="AL36" s="113">
        <v>20690.0</v>
      </c>
      <c r="AM36" s="114">
        <v>0.5</v>
      </c>
      <c r="AN36" s="102">
        <v>2.19</v>
      </c>
      <c r="AO36" s="115">
        <f t="shared" si="9"/>
        <v>8.252066072</v>
      </c>
      <c r="AP36" s="116">
        <f t="shared" si="10"/>
        <v>15.48249606</v>
      </c>
      <c r="AQ36" s="117">
        <f t="shared" si="11"/>
        <v>-22.68793459</v>
      </c>
      <c r="AR36" s="103">
        <f t="array" ref="AR36">INDEX(Historical!$C$7:$C$1381,MATCH(B36,Historical!$B$7:$B$1403,0))*IF(AH36="n/a",1.03,IF(AH36&lt;0,1.01,IF(AH36&gt;10,1.1,(1+AH36/100))))</f>
        <v>1.848</v>
      </c>
      <c r="AS36" s="112">
        <f t="shared" si="12"/>
        <v>2.0048952</v>
      </c>
      <c r="AT36" s="112">
        <f t="shared" ref="AT36:AV36" si="44">IF($AK36="n/a",1.03*AS36,IF($AK36&lt;0,1.01*AS36,IF($AK36&gt;10,1.1*AS36,(1+$AK36/100)*AS36)))</f>
        <v>2.20538472</v>
      </c>
      <c r="AU36" s="112">
        <f t="shared" si="44"/>
        <v>2.425923192</v>
      </c>
      <c r="AV36" s="112">
        <f t="shared" si="44"/>
        <v>2.668515511</v>
      </c>
      <c r="AW36" s="103">
        <f t="shared" si="14"/>
        <v>11.15271862</v>
      </c>
      <c r="AX36" s="118">
        <f t="shared" si="15"/>
        <v>17.0062803</v>
      </c>
      <c r="AY36" s="119">
        <v>1.5</v>
      </c>
      <c r="AZ36" s="114">
        <v>0.49</v>
      </c>
      <c r="BA36" s="114">
        <v>-29.470000000000002</v>
      </c>
      <c r="BB36" s="114">
        <v>-17.8</v>
      </c>
      <c r="BC36" s="114">
        <v>-18.86</v>
      </c>
      <c r="BD36" s="42"/>
      <c r="BE36" s="17">
        <v>2011.0</v>
      </c>
      <c r="BF36" s="17">
        <f t="shared" si="16"/>
        <v>0</v>
      </c>
      <c r="BG36" s="120">
        <v>2.6</v>
      </c>
      <c r="BH36" s="15"/>
    </row>
    <row r="37" ht="11.25" customHeight="1">
      <c r="A37" s="155" t="s">
        <v>1268</v>
      </c>
      <c r="B37" s="99" t="s">
        <v>1269</v>
      </c>
      <c r="C37" s="100" t="s">
        <v>177</v>
      </c>
      <c r="D37" s="100" t="s">
        <v>534</v>
      </c>
      <c r="E37" s="101">
        <v>9.0</v>
      </c>
      <c r="F37" s="58">
        <v>552.0</v>
      </c>
      <c r="G37" s="58" t="s">
        <v>168</v>
      </c>
      <c r="H37" s="58" t="s">
        <v>168</v>
      </c>
      <c r="I37" s="150">
        <v>106.06</v>
      </c>
      <c r="J37" s="103">
        <f t="shared" si="2"/>
        <v>2.112012069</v>
      </c>
      <c r="K37" s="104">
        <v>0.56</v>
      </c>
      <c r="L37" s="73">
        <v>4.0</v>
      </c>
      <c r="M37" s="23">
        <f t="shared" si="3"/>
        <v>2.24</v>
      </c>
      <c r="N37" s="105" t="s">
        <v>822</v>
      </c>
      <c r="O37" s="106">
        <v>0.53</v>
      </c>
      <c r="P37" s="107">
        <v>43927.0</v>
      </c>
      <c r="Q37" s="107">
        <v>43942.0</v>
      </c>
      <c r="R37" s="23">
        <f t="shared" si="4"/>
        <v>5.660377358</v>
      </c>
      <c r="S37" s="108">
        <f t="array" ref="S37">IF(INDEX(Historical!$D$7:$D$1379,MATCH(B37,Historical!$B$7:$B$1403,0))=0,"n/a",(INDEX(Historical!$C$7:$C$1381,MATCH(B37,Historical!$B$7:$B$1403,0))/INDEX(Historical!$D$7:$D$1379,MATCH(B37,Historical!$B$7:$B$1403,0))-1)*100)</f>
        <v>8.717948718</v>
      </c>
      <c r="T37" s="108">
        <f t="array" ref="T37">IF(INDEX(Historical!$F$7:$F$1372,MATCH(B37,Historical!$B$7:$B$1403,0))=0,"n/a",((INDEX(Historical!$C$7:$C$1381,MATCH(B37,Historical!$B$7:$B$1403,0))/INDEX(Historical!$F$7:$F$1372,MATCH(B37,Historical!$B$7:$B$1403,0)))^(1/3)-1)*100)</f>
        <v>9.834461751</v>
      </c>
      <c r="U37" s="108">
        <f t="array" ref="U37">IF(INDEX(Historical!$H$7:$H$1372,MATCH(B37,Historical!$B$7:$B$1403,0))=0,"n/a",((INDEX(Historical!$C$7:$C$1381,MATCH(B37,Historical!$B$7:$B$1403,0))/INDEX(Historical!$H$7:$H$1372,MATCH(B37,Historical!$B$7:$B$1403,0)))^(1/5)-1)*100)</f>
        <v>10.44580631</v>
      </c>
      <c r="V37" s="108">
        <f t="array" ref="V37">IF(INDEX(Historical!$O$7:$O$1372,MATCH(B37,Historical!$B$7:$B$1403,0))=0,"n/a",((INDEX(Historical!$C$7:$C$1381,MATCH(B37,Historical!$B$7:$B$1403,0))/INDEX(Historical!$O$7:$O$1372,MATCH(B37,Historical!$B$7:$B$1403,0)))^(1/10)-1)*100)</f>
        <v>18.14832989</v>
      </c>
      <c r="W37" s="109">
        <f t="shared" si="5"/>
        <v>0.5755794817</v>
      </c>
      <c r="X37" s="110">
        <f t="shared" si="6"/>
        <v>1.024098658</v>
      </c>
      <c r="Y37" s="147"/>
      <c r="Z37" s="103">
        <f t="shared" si="7"/>
        <v>36.48208469</v>
      </c>
      <c r="AA37" s="112">
        <f t="shared" si="8"/>
        <v>17.27361564</v>
      </c>
      <c r="AB37" s="73">
        <v>12.0</v>
      </c>
      <c r="AC37" s="102">
        <v>6.14</v>
      </c>
      <c r="AD37" s="102">
        <v>3.6</v>
      </c>
      <c r="AE37" s="102">
        <v>1.84</v>
      </c>
      <c r="AF37" s="102">
        <v>2.46</v>
      </c>
      <c r="AG37" s="102">
        <v>15.5</v>
      </c>
      <c r="AH37" s="102">
        <v>18.7</v>
      </c>
      <c r="AI37" s="102">
        <v>4.64</v>
      </c>
      <c r="AJ37" s="102">
        <v>10.2</v>
      </c>
      <c r="AK37" s="102">
        <v>4.8</v>
      </c>
      <c r="AL37" s="113">
        <v>14250.0</v>
      </c>
      <c r="AM37" s="114">
        <v>0.1</v>
      </c>
      <c r="AN37" s="102">
        <v>0.85</v>
      </c>
      <c r="AO37" s="115">
        <f t="shared" si="9"/>
        <v>-4.715797253</v>
      </c>
      <c r="AP37" s="116">
        <f t="shared" si="10"/>
        <v>12.55781838</v>
      </c>
      <c r="AQ37" s="117">
        <f t="shared" si="11"/>
        <v>37.42568814</v>
      </c>
      <c r="AR37" s="103">
        <f t="array" ref="AR37">INDEX(Historical!$C$7:$C$1381,MATCH(B37,Historical!$B$7:$B$1403,0))*IF(AH37="n/a",1.03,IF(AH37&lt;0,1.01,IF(AH37&gt;10,1.1,(1+AH37/100))))</f>
        <v>2.332</v>
      </c>
      <c r="AS37" s="112">
        <f t="shared" si="12"/>
        <v>2.4402048</v>
      </c>
      <c r="AT37" s="112">
        <f t="shared" ref="AT37:AV37" si="45">IF($AK37="n/a",1.03*AS37,IF($AK37&lt;0,1.01*AS37,IF($AK37&gt;10,1.1*AS37,(1+$AK37/100)*AS37)))</f>
        <v>2.55733463</v>
      </c>
      <c r="AU37" s="112">
        <f t="shared" si="45"/>
        <v>2.680086693</v>
      </c>
      <c r="AV37" s="112">
        <f t="shared" si="45"/>
        <v>2.808730854</v>
      </c>
      <c r="AW37" s="103">
        <f t="shared" si="14"/>
        <v>12.81835698</v>
      </c>
      <c r="AX37" s="118">
        <f t="shared" si="15"/>
        <v>12.0859485</v>
      </c>
      <c r="AY37" s="119">
        <v>0.91</v>
      </c>
      <c r="AZ37" s="114">
        <v>28.42</v>
      </c>
      <c r="BA37" s="114">
        <v>-6.94</v>
      </c>
      <c r="BB37" s="114">
        <v>-2.67</v>
      </c>
      <c r="BC37" s="114">
        <v>2.09</v>
      </c>
      <c r="BD37" s="42"/>
      <c r="BE37" s="17">
        <v>2012.0</v>
      </c>
      <c r="BF37" s="17">
        <f t="shared" si="16"/>
        <v>0</v>
      </c>
      <c r="BG37" s="120">
        <v>7.000000000000001</v>
      </c>
      <c r="BH37" s="15"/>
    </row>
    <row r="38" ht="11.25" customHeight="1">
      <c r="A38" s="55" t="s">
        <v>1270</v>
      </c>
      <c r="B38" s="99" t="s">
        <v>1271</v>
      </c>
      <c r="C38" s="100" t="s">
        <v>320</v>
      </c>
      <c r="D38" s="100" t="s">
        <v>602</v>
      </c>
      <c r="E38" s="101">
        <v>9.0</v>
      </c>
      <c r="F38" s="58">
        <v>445.0</v>
      </c>
      <c r="G38" s="58" t="s">
        <v>168</v>
      </c>
      <c r="H38" s="58" t="s">
        <v>168</v>
      </c>
      <c r="I38" s="150">
        <v>117.65</v>
      </c>
      <c r="J38" s="103">
        <f t="shared" si="2"/>
        <v>1.495962601</v>
      </c>
      <c r="K38" s="104">
        <v>0.88</v>
      </c>
      <c r="L38" s="73">
        <v>2.0</v>
      </c>
      <c r="M38" s="23">
        <f t="shared" si="3"/>
        <v>1.76</v>
      </c>
      <c r="N38" s="105" t="s">
        <v>285</v>
      </c>
      <c r="O38" s="106">
        <v>0.84</v>
      </c>
      <c r="P38" s="148">
        <v>43441.0</v>
      </c>
      <c r="Q38" s="148">
        <v>43475.0</v>
      </c>
      <c r="R38" s="23">
        <f t="shared" si="4"/>
        <v>4.761904762</v>
      </c>
      <c r="S38" s="108">
        <f t="array" ref="S38">IF(INDEX(Historical!$D$7:$D$1379,MATCH(B38,Historical!$B$7:$B$1403,0))=0,"n/a",(INDEX(Historical!$C$7:$C$1381,MATCH(B38,Historical!$B$7:$B$1403,0))/INDEX(Historical!$D$7:$D$1379,MATCH(B38,Historical!$B$7:$B$1403,0))-1)*100)</f>
        <v>4.761904762</v>
      </c>
      <c r="T38" s="108">
        <f t="array" ref="T38">IF(INDEX(Historical!$F$7:$F$1372,MATCH(B38,Historical!$B$7:$B$1403,0))=0,"n/a",((INDEX(Historical!$C$7:$C$1381,MATCH(B38,Historical!$B$7:$B$1403,0))/INDEX(Historical!$F$7:$F$1372,MATCH(B38,Historical!$B$7:$B$1403,0)))^(1/3)-1)*100)</f>
        <v>5.708229715</v>
      </c>
      <c r="U38" s="108">
        <f t="array" ref="U38">IF(INDEX(Historical!$H$7:$H$1372,MATCH(B38,Historical!$B$7:$B$1403,0))=0,"n/a",((INDEX(Historical!$C$7:$C$1381,MATCH(B38,Historical!$B$7:$B$1403,0))/INDEX(Historical!$H$7:$H$1372,MATCH(B38,Historical!$B$7:$B$1403,0)))^(1/5)-1)*100)</f>
        <v>15.39921201</v>
      </c>
      <c r="V38" s="108">
        <f t="array" ref="V38">IF(INDEX(Historical!$O$7:$O$1372,MATCH(B38,Historical!$B$7:$B$1403,0))=0,"n/a",((INDEX(Historical!$C$7:$C$1381,MATCH(B38,Historical!$B$7:$B$1403,0))/INDEX(Historical!$O$7:$O$1372,MATCH(B38,Historical!$B$7:$B$1403,0)))^(1/10)-1)*100)</f>
        <v>17.52884342</v>
      </c>
      <c r="W38" s="109">
        <f t="shared" si="5"/>
        <v>0.8785070211</v>
      </c>
      <c r="X38" s="110">
        <f t="shared" si="6"/>
        <v>1.949267343</v>
      </c>
      <c r="Y38" s="133"/>
      <c r="Z38" s="103">
        <f t="shared" si="7"/>
        <v>29.67959528</v>
      </c>
      <c r="AA38" s="112">
        <f t="shared" si="8"/>
        <v>19.83979764</v>
      </c>
      <c r="AB38" s="73">
        <v>9.0</v>
      </c>
      <c r="AC38" s="102">
        <v>5.93</v>
      </c>
      <c r="AD38" s="102">
        <v>6.48</v>
      </c>
      <c r="AE38" s="102">
        <v>2.86</v>
      </c>
      <c r="AF38" s="102">
        <v>2.37</v>
      </c>
      <c r="AG38" s="102">
        <v>11.600000000000001</v>
      </c>
      <c r="AH38" s="102">
        <v>-13.600000000000001</v>
      </c>
      <c r="AI38" s="102">
        <v>14.430000000000001</v>
      </c>
      <c r="AJ38" s="102">
        <v>7.9</v>
      </c>
      <c r="AK38" s="102">
        <v>3.06</v>
      </c>
      <c r="AL38" s="113">
        <v>214550.0</v>
      </c>
      <c r="AM38" s="114">
        <v>0.1</v>
      </c>
      <c r="AN38" s="102">
        <v>0.54</v>
      </c>
      <c r="AO38" s="115">
        <f t="shared" si="9"/>
        <v>-2.944623025</v>
      </c>
      <c r="AP38" s="116">
        <f t="shared" si="10"/>
        <v>16.89517461</v>
      </c>
      <c r="AQ38" s="117">
        <f t="shared" si="11"/>
        <v>44.56112956</v>
      </c>
      <c r="AR38" s="103">
        <f t="array" ref="AR38">INDEX(Historical!$C$7:$C$1381,MATCH(B38,Historical!$B$7:$B$1403,0))*IF(AH38="n/a",1.03,IF(AH38&lt;0,1.01,IF(AH38&gt;10,1.1,(1+AH38/100))))</f>
        <v>1.7776</v>
      </c>
      <c r="AS38" s="112">
        <f t="shared" si="12"/>
        <v>1.95536</v>
      </c>
      <c r="AT38" s="112">
        <f t="shared" ref="AT38:AV38" si="46">IF($AK38="n/a",1.03*AS38,IF($AK38&lt;0,1.01*AS38,IF($AK38&gt;10,1.1*AS38,(1+$AK38/100)*AS38)))</f>
        <v>2.015194016</v>
      </c>
      <c r="AU38" s="112">
        <f t="shared" si="46"/>
        <v>2.076858953</v>
      </c>
      <c r="AV38" s="112">
        <f t="shared" si="46"/>
        <v>2.140410837</v>
      </c>
      <c r="AW38" s="103">
        <f t="shared" si="14"/>
        <v>9.965423806</v>
      </c>
      <c r="AX38" s="118">
        <f t="shared" si="15"/>
        <v>8.470398475</v>
      </c>
      <c r="AY38" s="119">
        <v>0.93</v>
      </c>
      <c r="AZ38" s="114">
        <v>9.629999999999999</v>
      </c>
      <c r="BA38" s="114">
        <v>-23.31</v>
      </c>
      <c r="BB38" s="114">
        <v>-16.97</v>
      </c>
      <c r="BC38" s="114">
        <v>-15.260000000000002</v>
      </c>
      <c r="BD38" s="42"/>
      <c r="BE38" s="17">
        <v>2011.0</v>
      </c>
      <c r="BF38" s="17">
        <f t="shared" si="16"/>
        <v>0</v>
      </c>
      <c r="BG38" s="120">
        <v>5.1</v>
      </c>
      <c r="BH38" s="15"/>
    </row>
    <row r="39" ht="11.25" customHeight="1">
      <c r="A39" s="155" t="s">
        <v>1272</v>
      </c>
      <c r="B39" s="99" t="s">
        <v>1273</v>
      </c>
      <c r="C39" s="100" t="s">
        <v>296</v>
      </c>
      <c r="D39" s="100" t="s">
        <v>348</v>
      </c>
      <c r="E39" s="101">
        <v>9.0</v>
      </c>
      <c r="F39" s="58">
        <v>539.0</v>
      </c>
      <c r="G39" s="58" t="s">
        <v>168</v>
      </c>
      <c r="H39" s="58" t="s">
        <v>168</v>
      </c>
      <c r="I39" s="150">
        <v>66.52</v>
      </c>
      <c r="J39" s="103">
        <f t="shared" si="2"/>
        <v>2.420324714</v>
      </c>
      <c r="K39" s="104">
        <v>0.4025</v>
      </c>
      <c r="L39" s="73">
        <v>4.0</v>
      </c>
      <c r="M39" s="23">
        <f t="shared" si="3"/>
        <v>1.61</v>
      </c>
      <c r="N39" s="105" t="s">
        <v>975</v>
      </c>
      <c r="O39" s="106">
        <v>0.375</v>
      </c>
      <c r="P39" s="107">
        <v>43896.0</v>
      </c>
      <c r="Q39" s="107">
        <v>43908.0</v>
      </c>
      <c r="R39" s="23">
        <f t="shared" si="4"/>
        <v>7.333333333</v>
      </c>
      <c r="S39" s="108">
        <f t="array" ref="S39">IF(INDEX(Historical!$D$7:$D$1379,MATCH(B39,Historical!$B$7:$B$1403,0))=0,"n/a",(INDEX(Historical!$C$7:$C$1381,MATCH(B39,Historical!$B$7:$B$1403,0))/INDEX(Historical!$D$7:$D$1379,MATCH(B39,Historical!$B$7:$B$1403,0))-1)*100)</f>
        <v>7.913669065</v>
      </c>
      <c r="T39" s="108">
        <f t="array" ref="T39">IF(INDEX(Historical!$F$7:$F$1372,MATCH(B39,Historical!$B$7:$B$1403,0))=0,"n/a",((INDEX(Historical!$C$7:$C$1381,MATCH(B39,Historical!$B$7:$B$1403,0))/INDEX(Historical!$F$7:$F$1372,MATCH(B39,Historical!$B$7:$B$1403,0)))^(1/3)-1)*100)</f>
        <v>7.721734502</v>
      </c>
      <c r="U39" s="108">
        <f t="array" ref="U39">IF(INDEX(Historical!$H$7:$H$1372,MATCH(B39,Historical!$B$7:$B$1403,0))=0,"n/a",((INDEX(Historical!$C$7:$C$1381,MATCH(B39,Historical!$B$7:$B$1403,0))/INDEX(Historical!$H$7:$H$1372,MATCH(B39,Historical!$B$7:$B$1403,0)))^(1/5)-1)*100)</f>
        <v>10.27084088</v>
      </c>
      <c r="V39" s="108" t="str">
        <f t="array" ref="V39">IF(INDEX(Historical!$O$7:$O$1372,MATCH(B39,Historical!$B$7:$B$1403,0))=0,"n/a",((INDEX(Historical!$C$7:$C$1381,MATCH(B39,Historical!$B$7:$B$1403,0))/INDEX(Historical!$O$7:$O$1372,MATCH(B39,Historical!$B$7:$B$1403,0)))^(1/10)-1)*100)</f>
        <v>n/a</v>
      </c>
      <c r="W39" s="109" t="str">
        <f t="shared" si="5"/>
        <v>n/a</v>
      </c>
      <c r="X39" s="110">
        <f t="shared" si="6"/>
        <v>0.6939757352</v>
      </c>
      <c r="Y39" s="149"/>
      <c r="Z39" s="103">
        <f t="shared" si="7"/>
        <v>55.70934256</v>
      </c>
      <c r="AA39" s="112">
        <f t="shared" si="8"/>
        <v>23.01730104</v>
      </c>
      <c r="AB39" s="73">
        <v>12.0</v>
      </c>
      <c r="AC39" s="102">
        <v>2.89</v>
      </c>
      <c r="AD39" s="102">
        <v>3.21</v>
      </c>
      <c r="AE39" s="102">
        <v>4.04</v>
      </c>
      <c r="AF39" s="156" t="s">
        <v>128</v>
      </c>
      <c r="AG39" s="160">
        <v>-34.5</v>
      </c>
      <c r="AH39" s="102">
        <v>-7.9</v>
      </c>
      <c r="AI39" s="102">
        <v>8.450000000000001</v>
      </c>
      <c r="AJ39" s="102">
        <v>14.799999999999999</v>
      </c>
      <c r="AK39" s="102">
        <v>7.180000000000001</v>
      </c>
      <c r="AL39" s="113">
        <v>5530.0</v>
      </c>
      <c r="AM39" s="114">
        <v>0.1</v>
      </c>
      <c r="AN39" s="102" t="s">
        <v>128</v>
      </c>
      <c r="AO39" s="115">
        <f t="shared" si="9"/>
        <v>-10.32613544</v>
      </c>
      <c r="AP39" s="116">
        <f t="shared" si="10"/>
        <v>12.6911656</v>
      </c>
      <c r="AQ39" s="117" t="str">
        <f t="shared" si="11"/>
        <v>n/a</v>
      </c>
      <c r="AR39" s="103">
        <f t="array" ref="AR39">INDEX(Historical!$C$7:$C$1381,MATCH(B39,Historical!$B$7:$B$1403,0))*IF(AH39="n/a",1.03,IF(AH39&lt;0,1.01,IF(AH39&gt;10,1.1,(1+AH39/100))))</f>
        <v>1.515</v>
      </c>
      <c r="AS39" s="112">
        <f t="shared" si="12"/>
        <v>1.6430175</v>
      </c>
      <c r="AT39" s="112">
        <f t="shared" ref="AT39:AV39" si="47">IF($AK39="n/a",1.03*AS39,IF($AK39&lt;0,1.01*AS39,IF($AK39&gt;10,1.1*AS39,(1+$AK39/100)*AS39)))</f>
        <v>1.760986157</v>
      </c>
      <c r="AU39" s="112">
        <f t="shared" si="47"/>
        <v>1.887424963</v>
      </c>
      <c r="AV39" s="112">
        <f t="shared" si="47"/>
        <v>2.022942075</v>
      </c>
      <c r="AW39" s="103">
        <f t="shared" si="14"/>
        <v>8.829370694</v>
      </c>
      <c r="AX39" s="118">
        <f t="shared" si="15"/>
        <v>13.27325721</v>
      </c>
      <c r="AY39" s="119">
        <v>0.45</v>
      </c>
      <c r="AZ39" s="114">
        <v>-4.3</v>
      </c>
      <c r="BA39" s="114">
        <v>-21.5</v>
      </c>
      <c r="BB39" s="114">
        <v>-12.67</v>
      </c>
      <c r="BC39" s="114">
        <v>-14.56</v>
      </c>
      <c r="BD39" s="42"/>
      <c r="BE39" s="17">
        <v>2012.0</v>
      </c>
      <c r="BF39" s="17">
        <f t="shared" si="16"/>
        <v>0</v>
      </c>
      <c r="BG39" s="120">
        <v>6.3</v>
      </c>
      <c r="BH39" s="15"/>
    </row>
    <row r="40" ht="11.25" customHeight="1">
      <c r="A40" s="245" t="s">
        <v>1274</v>
      </c>
      <c r="B40" s="122" t="s">
        <v>1275</v>
      </c>
      <c r="C40" s="100" t="s">
        <v>131</v>
      </c>
      <c r="D40" s="100" t="s">
        <v>132</v>
      </c>
      <c r="E40" s="123">
        <v>9.0</v>
      </c>
      <c r="F40" s="58">
        <v>553.0</v>
      </c>
      <c r="G40" s="124" t="s">
        <v>168</v>
      </c>
      <c r="H40" s="124" t="s">
        <v>168</v>
      </c>
      <c r="I40" s="216">
        <v>63.75</v>
      </c>
      <c r="J40" s="126">
        <f t="shared" si="2"/>
        <v>2.054901961</v>
      </c>
      <c r="K40" s="127">
        <v>0.3275</v>
      </c>
      <c r="L40" s="128">
        <v>4.0</v>
      </c>
      <c r="M40" s="129">
        <f t="shared" si="3"/>
        <v>1.31</v>
      </c>
      <c r="N40" s="130" t="s">
        <v>780</v>
      </c>
      <c r="O40" s="131">
        <v>0.285</v>
      </c>
      <c r="P40" s="132">
        <v>43920.0</v>
      </c>
      <c r="Q40" s="132">
        <v>43945.0</v>
      </c>
      <c r="R40" s="129">
        <f t="shared" si="4"/>
        <v>14.9122807</v>
      </c>
      <c r="S40" s="108">
        <f t="array" ref="S40">IF(INDEX(Historical!$D$7:$D$1379,MATCH(B40,Historical!$B$7:$B$1403,0))=0,"n/a",(INDEX(Historical!$C$7:$C$1381,MATCH(B40,Historical!$B$7:$B$1403,0))/INDEX(Historical!$D$7:$D$1379,MATCH(B40,Historical!$B$7:$B$1403,0))-1)*100)</f>
        <v>13.91752577</v>
      </c>
      <c r="T40" s="108">
        <f t="array" ref="T40">IF(INDEX(Historical!$F$7:$F$1372,MATCH(B40,Historical!$B$7:$B$1403,0))=0,"n/a",((INDEX(Historical!$C$7:$C$1381,MATCH(B40,Historical!$B$7:$B$1403,0))/INDEX(Historical!$F$7:$F$1372,MATCH(B40,Historical!$B$7:$B$1403,0)))^(1/3)-1)*100)</f>
        <v>13.53726862</v>
      </c>
      <c r="U40" s="108">
        <f t="array" ref="U40">IF(INDEX(Historical!$H$7:$H$1372,MATCH(B40,Historical!$B$7:$B$1403,0))=0,"n/a",((INDEX(Historical!$C$7:$C$1381,MATCH(B40,Historical!$B$7:$B$1403,0))/INDEX(Historical!$H$7:$H$1372,MATCH(B40,Historical!$B$7:$B$1403,0)))^(1/5)-1)*100)</f>
        <v>13.17983656</v>
      </c>
      <c r="V40" s="108" t="str">
        <f t="array" ref="V40">IF(INDEX(Historical!$O$7:$O$1372,MATCH(B40,Historical!$B$7:$B$1403,0))=0,"n/a",((INDEX(Historical!$C$7:$C$1381,MATCH(B40,Historical!$B$7:$B$1403,0))/INDEX(Historical!$O$7:$O$1372,MATCH(B40,Historical!$B$7:$B$1403,0)))^(1/10)-1)*100)</f>
        <v>n/a</v>
      </c>
      <c r="W40" s="109" t="str">
        <f t="shared" si="5"/>
        <v>n/a</v>
      </c>
      <c r="X40" s="110">
        <f t="shared" si="6"/>
        <v>2.272385614</v>
      </c>
      <c r="Y40" s="167" t="s">
        <v>1276</v>
      </c>
      <c r="Z40" s="126">
        <f t="shared" si="7"/>
        <v>36.38888889</v>
      </c>
      <c r="AA40" s="134">
        <f t="shared" si="8"/>
        <v>17.70833333</v>
      </c>
      <c r="AB40" s="128">
        <v>9.0</v>
      </c>
      <c r="AC40" s="125">
        <v>3.6</v>
      </c>
      <c r="AD40" s="125">
        <v>3.16</v>
      </c>
      <c r="AE40" s="125">
        <v>2.11</v>
      </c>
      <c r="AF40" s="125">
        <v>2.42</v>
      </c>
      <c r="AG40" s="125" t="s">
        <v>128</v>
      </c>
      <c r="AH40" s="125">
        <v>38.3</v>
      </c>
      <c r="AI40" s="125">
        <v>6.909999999999999</v>
      </c>
      <c r="AJ40" s="125">
        <v>5.800000000000001</v>
      </c>
      <c r="AK40" s="125">
        <v>5.6000000000000005</v>
      </c>
      <c r="AL40" s="135">
        <v>8670.0</v>
      </c>
      <c r="AM40" s="136">
        <v>4.8</v>
      </c>
      <c r="AN40" s="125">
        <v>0.0</v>
      </c>
      <c r="AO40" s="137">
        <f t="shared" si="9"/>
        <v>-2.473594809</v>
      </c>
      <c r="AP40" s="138">
        <f t="shared" si="10"/>
        <v>15.23473852</v>
      </c>
      <c r="AQ40" s="139">
        <f t="shared" si="11"/>
        <v>38.00831966</v>
      </c>
      <c r="AR40" s="103">
        <f t="array" ref="AR40">INDEX(Historical!$C$7:$C$1381,MATCH(B40,Historical!$B$7:$B$1403,0))*IF(AH40="n/a",1.03,IF(AH40&lt;0,1.01,IF(AH40&gt;10,1.1,(1+AH40/100))))</f>
        <v>1.2155</v>
      </c>
      <c r="AS40" s="134">
        <f t="shared" si="12"/>
        <v>1.29949105</v>
      </c>
      <c r="AT40" s="134">
        <f t="shared" ref="AT40:AV40" si="48">IF($AK40="n/a",1.03*AS40,IF($AK40&lt;0,1.01*AS40,IF($AK40&gt;10,1.1*AS40,(1+$AK40/100)*AS40)))</f>
        <v>1.372262549</v>
      </c>
      <c r="AU40" s="134">
        <f t="shared" si="48"/>
        <v>1.449109252</v>
      </c>
      <c r="AV40" s="134">
        <f t="shared" si="48"/>
        <v>1.53025937</v>
      </c>
      <c r="AW40" s="126">
        <f t="shared" si="14"/>
        <v>6.86662222</v>
      </c>
      <c r="AX40" s="140">
        <f t="shared" si="15"/>
        <v>10.77117211</v>
      </c>
      <c r="AY40" s="141">
        <v>0.39</v>
      </c>
      <c r="AZ40" s="136">
        <v>20.51</v>
      </c>
      <c r="BA40" s="136">
        <v>-17.52</v>
      </c>
      <c r="BB40" s="136">
        <v>-12.479999999999999</v>
      </c>
      <c r="BC40" s="136">
        <v>-4.31</v>
      </c>
      <c r="BD40" s="142"/>
      <c r="BE40" s="17">
        <v>2012.0</v>
      </c>
      <c r="BF40" s="17">
        <f t="shared" si="16"/>
        <v>0</v>
      </c>
      <c r="BG40" s="143" t="s">
        <v>128</v>
      </c>
      <c r="BH40" s="224"/>
    </row>
    <row r="41" ht="11.25" customHeight="1">
      <c r="A41" s="55" t="s">
        <v>1277</v>
      </c>
      <c r="B41" s="99" t="s">
        <v>1278</v>
      </c>
      <c r="C41" s="100" t="s">
        <v>158</v>
      </c>
      <c r="D41" s="100" t="s">
        <v>362</v>
      </c>
      <c r="E41" s="101">
        <v>9.0</v>
      </c>
      <c r="F41" s="58">
        <v>482.0</v>
      </c>
      <c r="G41" s="58" t="s">
        <v>168</v>
      </c>
      <c r="H41" s="58" t="s">
        <v>168</v>
      </c>
      <c r="I41" s="150">
        <v>67.87</v>
      </c>
      <c r="J41" s="103">
        <f t="shared" si="2"/>
        <v>2.26904376</v>
      </c>
      <c r="K41" s="104">
        <v>0.385</v>
      </c>
      <c r="L41" s="73">
        <v>4.0</v>
      </c>
      <c r="M41" s="23">
        <f t="shared" si="3"/>
        <v>1.54</v>
      </c>
      <c r="N41" s="105" t="s">
        <v>409</v>
      </c>
      <c r="O41" s="106">
        <v>0.36</v>
      </c>
      <c r="P41" s="107">
        <v>43629.0</v>
      </c>
      <c r="Q41" s="107">
        <v>43644.0</v>
      </c>
      <c r="R41" s="23">
        <f t="shared" si="4"/>
        <v>6.944444444</v>
      </c>
      <c r="S41" s="108">
        <f t="array" ref="S41">IF(INDEX(Historical!$D$7:$D$1379,MATCH(B41,Historical!$B$7:$B$1403,0))=0,"n/a",(INDEX(Historical!$C$7:$C$1381,MATCH(B41,Historical!$B$7:$B$1403,0))/INDEX(Historical!$D$7:$D$1379,MATCH(B41,Historical!$B$7:$B$1403,0))-1)*100)</f>
        <v>7.067137809</v>
      </c>
      <c r="T41" s="108">
        <f t="array" ref="T41">IF(INDEX(Historical!$F$7:$F$1372,MATCH(B41,Historical!$B$7:$B$1403,0))=0,"n/a",((INDEX(Historical!$C$7:$C$1381,MATCH(B41,Historical!$B$7:$B$1403,0))/INDEX(Historical!$F$7:$F$1372,MATCH(B41,Historical!$B$7:$B$1403,0)))^(1/3)-1)*100)</f>
        <v>7.339322067</v>
      </c>
      <c r="U41" s="108">
        <f t="array" ref="U41">IF(INDEX(Historical!$H$7:$H$1372,MATCH(B41,Historical!$B$7:$B$1403,0))=0,"n/a",((INDEX(Historical!$C$7:$C$1381,MATCH(B41,Historical!$B$7:$B$1403,0))/INDEX(Historical!$H$7:$H$1372,MATCH(B41,Historical!$B$7:$B$1403,0)))^(1/5)-1)*100)</f>
        <v>6.514828137</v>
      </c>
      <c r="V41" s="108" t="str">
        <f t="array" ref="V41">IF(INDEX(Historical!$O$7:$O$1372,MATCH(B41,Historical!$B$7:$B$1403,0))=0,"n/a",((INDEX(Historical!$C$7:$C$1381,MATCH(B41,Historical!$B$7:$B$1403,0))/INDEX(Historical!$O$7:$O$1372,MATCH(B41,Historical!$B$7:$B$1403,0)))^(1/10)-1)*100)</f>
        <v>n/a</v>
      </c>
      <c r="W41" s="109" t="str">
        <f t="shared" si="5"/>
        <v>n/a</v>
      </c>
      <c r="X41" s="110" t="str">
        <f t="shared" si="6"/>
        <v>n/a</v>
      </c>
      <c r="Y41" s="99"/>
      <c r="Z41" s="103">
        <f t="shared" si="7"/>
        <v>66.37931034</v>
      </c>
      <c r="AA41" s="112">
        <f t="shared" si="8"/>
        <v>29.25431034</v>
      </c>
      <c r="AB41" s="73">
        <v>12.0</v>
      </c>
      <c r="AC41" s="102">
        <v>2.32</v>
      </c>
      <c r="AD41" s="102">
        <v>6.5</v>
      </c>
      <c r="AE41" s="102">
        <v>3.21</v>
      </c>
      <c r="AF41" s="102">
        <v>2.24</v>
      </c>
      <c r="AG41" s="102">
        <v>9.8</v>
      </c>
      <c r="AH41" s="102">
        <v>-14.399999999999999</v>
      </c>
      <c r="AI41" s="102">
        <v>2.54</v>
      </c>
      <c r="AJ41" s="102">
        <v>-1.2</v>
      </c>
      <c r="AK41" s="102">
        <v>4.5</v>
      </c>
      <c r="AL41" s="113">
        <v>2770.0</v>
      </c>
      <c r="AM41" s="114">
        <v>0.4</v>
      </c>
      <c r="AN41" s="102">
        <v>1.21</v>
      </c>
      <c r="AO41" s="115">
        <f t="shared" si="9"/>
        <v>-20.47043845</v>
      </c>
      <c r="AP41" s="116">
        <f t="shared" si="10"/>
        <v>8.783871897</v>
      </c>
      <c r="AQ41" s="117">
        <f t="shared" si="11"/>
        <v>70.65840497</v>
      </c>
      <c r="AR41" s="103">
        <f t="array" ref="AR41">INDEX(Historical!$C$7:$C$1381,MATCH(B41,Historical!$B$7:$B$1403,0))*IF(AH41="n/a",1.03,IF(AH41&lt;0,1.01,IF(AH41&gt;10,1.1,(1+AH41/100))))</f>
        <v>1.53015</v>
      </c>
      <c r="AS41" s="112">
        <f t="shared" si="12"/>
        <v>1.56901581</v>
      </c>
      <c r="AT41" s="112">
        <f t="shared" ref="AT41:AV41" si="49">IF($AK41="n/a",1.03*AS41,IF($AK41&lt;0,1.01*AS41,IF($AK41&gt;10,1.1*AS41,(1+$AK41/100)*AS41)))</f>
        <v>1.639621521</v>
      </c>
      <c r="AU41" s="112">
        <f t="shared" si="49"/>
        <v>1.71340449</v>
      </c>
      <c r="AV41" s="112">
        <f t="shared" si="49"/>
        <v>1.790507692</v>
      </c>
      <c r="AW41" s="103">
        <f t="shared" si="14"/>
        <v>8.242699513</v>
      </c>
      <c r="AX41" s="118">
        <f t="shared" si="15"/>
        <v>12.144835</v>
      </c>
      <c r="AY41" s="119">
        <v>0.6</v>
      </c>
      <c r="AZ41" s="114">
        <v>27.6</v>
      </c>
      <c r="BA41" s="114">
        <v>-8.83</v>
      </c>
      <c r="BB41" s="114">
        <v>-0.26</v>
      </c>
      <c r="BC41" s="114">
        <v>2.08</v>
      </c>
      <c r="BD41" s="42"/>
      <c r="BE41" s="17">
        <v>2011.0</v>
      </c>
      <c r="BF41" s="17">
        <f t="shared" si="16"/>
        <v>0</v>
      </c>
      <c r="BG41" s="120">
        <v>3.1</v>
      </c>
      <c r="BH41" s="15"/>
    </row>
    <row r="42" ht="11.25" customHeight="1">
      <c r="A42" s="220" t="s">
        <v>1279</v>
      </c>
      <c r="B42" s="99" t="s">
        <v>1280</v>
      </c>
      <c r="C42" s="100" t="s">
        <v>136</v>
      </c>
      <c r="D42" s="100" t="s">
        <v>153</v>
      </c>
      <c r="E42" s="101">
        <v>9.0</v>
      </c>
      <c r="F42" s="58">
        <v>548.0</v>
      </c>
      <c r="G42" s="58" t="s">
        <v>168</v>
      </c>
      <c r="H42" s="58" t="s">
        <v>168</v>
      </c>
      <c r="I42" s="150">
        <v>39.27</v>
      </c>
      <c r="J42" s="103">
        <f t="shared" si="2"/>
        <v>2.953908836</v>
      </c>
      <c r="K42" s="104">
        <v>0.58</v>
      </c>
      <c r="L42" s="73">
        <v>2.0</v>
      </c>
      <c r="M42" s="23">
        <f t="shared" si="3"/>
        <v>1.16</v>
      </c>
      <c r="N42" s="105" t="s">
        <v>857</v>
      </c>
      <c r="O42" s="106">
        <v>0.52</v>
      </c>
      <c r="P42" s="107">
        <v>43901.0</v>
      </c>
      <c r="Q42" s="107">
        <v>43923.0</v>
      </c>
      <c r="R42" s="23">
        <f t="shared" si="4"/>
        <v>11.53846154</v>
      </c>
      <c r="S42" s="108">
        <f t="array" ref="S42">IF(INDEX(Historical!$D$7:$D$1379,MATCH(B42,Historical!$B$7:$B$1403,0))=0,"n/a",(INDEX(Historical!$C$7:$C$1381,MATCH(B42,Historical!$B$7:$B$1403,0))/INDEX(Historical!$D$7:$D$1379,MATCH(B42,Historical!$B$7:$B$1403,0))-1)*100)</f>
        <v>13.04347826</v>
      </c>
      <c r="T42" s="108">
        <f t="array" ref="T42">IF(INDEX(Historical!$F$7:$F$1372,MATCH(B42,Historical!$B$7:$B$1403,0))=0,"n/a",((INDEX(Historical!$C$7:$C$1381,MATCH(B42,Historical!$B$7:$B$1403,0))/INDEX(Historical!$F$7:$F$1372,MATCH(B42,Historical!$B$7:$B$1403,0)))^(1/3)-1)*100)</f>
        <v>11.02137003</v>
      </c>
      <c r="U42" s="108">
        <f t="array" ref="U42">IF(INDEX(Historical!$H$7:$H$1372,MATCH(B42,Historical!$B$7:$B$1403,0))=0,"n/a",((INDEX(Historical!$C$7:$C$1381,MATCH(B42,Historical!$B$7:$B$1403,0))/INDEX(Historical!$H$7:$H$1372,MATCH(B42,Historical!$B$7:$B$1403,0)))^(1/5)-1)*100)</f>
        <v>9.856054331</v>
      </c>
      <c r="V42" s="108">
        <f t="array" ref="V42">IF(INDEX(Historical!$O$7:$O$1372,MATCH(B42,Historical!$B$7:$B$1403,0))=0,"n/a",((INDEX(Historical!$C$7:$C$1381,MATCH(B42,Historical!$B$7:$B$1403,0))/INDEX(Historical!$O$7:$O$1372,MATCH(B42,Historical!$B$7:$B$1403,0)))^(1/10)-1)*100)</f>
        <v>5.480055693</v>
      </c>
      <c r="W42" s="109">
        <f t="shared" si="5"/>
        <v>1.798531782</v>
      </c>
      <c r="X42" s="110">
        <f t="shared" si="6"/>
        <v>0.8013052301</v>
      </c>
      <c r="Y42" s="133"/>
      <c r="Z42" s="103">
        <f t="shared" si="7"/>
        <v>32.22222222</v>
      </c>
      <c r="AA42" s="112">
        <f t="shared" si="8"/>
        <v>10.90833333</v>
      </c>
      <c r="AB42" s="73">
        <v>12.0</v>
      </c>
      <c r="AC42" s="102">
        <v>3.6</v>
      </c>
      <c r="AD42" s="102" t="s">
        <v>128</v>
      </c>
      <c r="AE42" s="102">
        <v>3.03</v>
      </c>
      <c r="AF42" s="102">
        <v>1.33</v>
      </c>
      <c r="AG42" s="102">
        <v>12.6</v>
      </c>
      <c r="AH42" s="102">
        <v>28.1</v>
      </c>
      <c r="AI42" s="102">
        <v>15.18</v>
      </c>
      <c r="AJ42" s="102">
        <v>12.3</v>
      </c>
      <c r="AK42" s="102" t="s">
        <v>128</v>
      </c>
      <c r="AL42" s="113">
        <v>196.35</v>
      </c>
      <c r="AM42" s="114">
        <v>3.0</v>
      </c>
      <c r="AN42" s="102">
        <v>0.08</v>
      </c>
      <c r="AO42" s="115">
        <f t="shared" si="9"/>
        <v>1.901629834</v>
      </c>
      <c r="AP42" s="116">
        <f t="shared" si="10"/>
        <v>12.80996317</v>
      </c>
      <c r="AQ42" s="117">
        <f t="shared" si="11"/>
        <v>-19.70032978</v>
      </c>
      <c r="AR42" s="103">
        <f t="array" ref="AR42">INDEX(Historical!$C$7:$C$1381,MATCH(B42,Historical!$B$7:$B$1403,0))*IF(AH42="n/a",1.03,IF(AH42&lt;0,1.01,IF(AH42&gt;10,1.1,(1+AH42/100))))</f>
        <v>1.144</v>
      </c>
      <c r="AS42" s="112">
        <f t="shared" si="12"/>
        <v>1.2584</v>
      </c>
      <c r="AT42" s="112">
        <f t="shared" ref="AT42:AV42" si="50">IF($AK42="n/a",1.03*AS42,IF($AK42&lt;0,1.01*AS42,IF($AK42&gt;10,1.1*AS42,(1+$AK42/100)*AS42)))</f>
        <v>1.296152</v>
      </c>
      <c r="AU42" s="112">
        <f t="shared" si="50"/>
        <v>1.33503656</v>
      </c>
      <c r="AV42" s="112">
        <f t="shared" si="50"/>
        <v>1.375087657</v>
      </c>
      <c r="AW42" s="103">
        <f t="shared" si="14"/>
        <v>6.408676217</v>
      </c>
      <c r="AX42" s="118">
        <f t="shared" si="15"/>
        <v>16.31952182</v>
      </c>
      <c r="AY42" s="119">
        <v>0.81</v>
      </c>
      <c r="AZ42" s="114">
        <v>20.28</v>
      </c>
      <c r="BA42" s="114">
        <v>-5.94</v>
      </c>
      <c r="BB42" s="114">
        <v>-0.49</v>
      </c>
      <c r="BC42" s="114">
        <v>5.12</v>
      </c>
      <c r="BD42" s="42"/>
      <c r="BE42" s="17">
        <v>2012.0</v>
      </c>
      <c r="BF42" s="17">
        <f t="shared" si="16"/>
        <v>0</v>
      </c>
      <c r="BG42" s="120">
        <v>1.2</v>
      </c>
      <c r="BH42" s="15"/>
    </row>
    <row r="43" ht="11.25" customHeight="1">
      <c r="A43" s="155" t="s">
        <v>1281</v>
      </c>
      <c r="B43" s="99" t="s">
        <v>1282</v>
      </c>
      <c r="C43" s="100" t="s">
        <v>136</v>
      </c>
      <c r="D43" s="100" t="s">
        <v>391</v>
      </c>
      <c r="E43" s="101">
        <v>9.0</v>
      </c>
      <c r="F43" s="58">
        <v>513.0</v>
      </c>
      <c r="G43" s="58" t="s">
        <v>121</v>
      </c>
      <c r="H43" s="58" t="s">
        <v>121</v>
      </c>
      <c r="I43" s="150">
        <v>23.92</v>
      </c>
      <c r="J43" s="103">
        <f t="shared" si="2"/>
        <v>3.678929766</v>
      </c>
      <c r="K43" s="104">
        <v>0.22</v>
      </c>
      <c r="L43" s="73">
        <v>4.0</v>
      </c>
      <c r="M43" s="23">
        <f t="shared" si="3"/>
        <v>0.88</v>
      </c>
      <c r="N43" s="105" t="s">
        <v>169</v>
      </c>
      <c r="O43" s="161">
        <v>0.19</v>
      </c>
      <c r="P43" s="107">
        <v>43783.0</v>
      </c>
      <c r="Q43" s="107">
        <v>43791.0</v>
      </c>
      <c r="R43" s="23">
        <f t="shared" si="4"/>
        <v>15.78947368</v>
      </c>
      <c r="S43" s="108">
        <f t="array" ref="S43">IF(INDEX(Historical!$D$7:$D$1379,MATCH(B43,Historical!$B$7:$B$1403,0))=0,"n/a",(INDEX(Historical!$C$7:$C$1381,MATCH(B43,Historical!$B$7:$B$1403,0))/INDEX(Historical!$D$7:$D$1379,MATCH(B43,Historical!$B$7:$B$1403,0))-1)*100)</f>
        <v>23.4375</v>
      </c>
      <c r="T43" s="108">
        <f t="array" ref="T43">IF(INDEX(Historical!$F$7:$F$1372,MATCH(B43,Historical!$B$7:$B$1403,0))=0,"n/a",((INDEX(Historical!$C$7:$C$1381,MATCH(B43,Historical!$B$7:$B$1403,0))/INDEX(Historical!$F$7:$F$1372,MATCH(B43,Historical!$B$7:$B$1403,0)))^(1/3)-1)*100)</f>
        <v>21.54155963</v>
      </c>
      <c r="U43" s="108">
        <f t="array" ref="U43">IF(INDEX(Historical!$H$7:$H$1372,MATCH(B43,Historical!$B$7:$B$1403,0))=0,"n/a",((INDEX(Historical!$C$7:$C$1381,MATCH(B43,Historical!$B$7:$B$1403,0))/INDEX(Historical!$H$7:$H$1372,MATCH(B43,Historical!$B$7:$B$1403,0)))^(1/5)-1)*100)</f>
        <v>20.38029796</v>
      </c>
      <c r="V43" s="108">
        <f t="array" ref="V43">IF(INDEX(Historical!$O$7:$O$1372,MATCH(B43,Historical!$B$7:$B$1403,0))=0,"n/a",((INDEX(Historical!$C$7:$C$1381,MATCH(B43,Historical!$B$7:$B$1403,0))/INDEX(Historical!$O$7:$O$1372,MATCH(B43,Historical!$B$7:$B$1403,0)))^(1/10)-1)*100)</f>
        <v>13.01092077</v>
      </c>
      <c r="W43" s="109">
        <f t="shared" si="5"/>
        <v>1.566399359</v>
      </c>
      <c r="X43" s="110">
        <f t="shared" si="6"/>
        <v>1.306429356</v>
      </c>
      <c r="Y43" s="176" t="s">
        <v>1125</v>
      </c>
      <c r="Z43" s="103">
        <f t="shared" si="7"/>
        <v>37.76824034</v>
      </c>
      <c r="AA43" s="112">
        <f t="shared" si="8"/>
        <v>10.26609442</v>
      </c>
      <c r="AB43" s="73">
        <v>12.0</v>
      </c>
      <c r="AC43" s="102">
        <v>2.33</v>
      </c>
      <c r="AD43" s="102">
        <v>1.14</v>
      </c>
      <c r="AE43" s="102">
        <v>6.67</v>
      </c>
      <c r="AF43" s="102">
        <v>1.13</v>
      </c>
      <c r="AG43" s="102">
        <v>11.600000000000001</v>
      </c>
      <c r="AH43" s="102">
        <v>39.7</v>
      </c>
      <c r="AI43" s="102">
        <v>6.35</v>
      </c>
      <c r="AJ43" s="102">
        <v>15.6</v>
      </c>
      <c r="AK43" s="102">
        <v>9.0</v>
      </c>
      <c r="AL43" s="113">
        <v>898.25</v>
      </c>
      <c r="AM43" s="114">
        <v>0.8</v>
      </c>
      <c r="AN43" s="102">
        <v>0.09</v>
      </c>
      <c r="AO43" s="115">
        <f t="shared" si="9"/>
        <v>13.7931333</v>
      </c>
      <c r="AP43" s="116">
        <f t="shared" si="10"/>
        <v>24.05922772</v>
      </c>
      <c r="AQ43" s="117">
        <f t="shared" si="11"/>
        <v>-28.19567733</v>
      </c>
      <c r="AR43" s="103">
        <f t="array" ref="AR43">INDEX(Historical!$C$7:$C$1381,MATCH(B43,Historical!$B$7:$B$1403,0))*IF(AH43="n/a",1.03,IF(AH43&lt;0,1.01,IF(AH43&gt;10,1.1,(1+AH43/100))))</f>
        <v>0.869</v>
      </c>
      <c r="AS43" s="112">
        <f t="shared" si="12"/>
        <v>0.9241815</v>
      </c>
      <c r="AT43" s="112">
        <f t="shared" ref="AT43:AV43" si="51">IF($AK43="n/a",1.03*AS43,IF($AK43&lt;0,1.01*AS43,IF($AK43&gt;10,1.1*AS43,(1+$AK43/100)*AS43)))</f>
        <v>1.007357835</v>
      </c>
      <c r="AU43" s="112">
        <f t="shared" si="51"/>
        <v>1.09802004</v>
      </c>
      <c r="AV43" s="112">
        <f t="shared" si="51"/>
        <v>1.196841844</v>
      </c>
      <c r="AW43" s="103">
        <f t="shared" si="14"/>
        <v>5.095401219</v>
      </c>
      <c r="AX43" s="118">
        <f t="shared" si="15"/>
        <v>21.30184456</v>
      </c>
      <c r="AY43" s="119">
        <v>0.9</v>
      </c>
      <c r="AZ43" s="114">
        <v>-1.83</v>
      </c>
      <c r="BA43" s="114">
        <v>-26.169999999999998</v>
      </c>
      <c r="BB43" s="114">
        <v>-20.200000000000003</v>
      </c>
      <c r="BC43" s="114">
        <v>-17.22</v>
      </c>
      <c r="BD43" s="42"/>
      <c r="BE43" s="17">
        <v>2011.0</v>
      </c>
      <c r="BF43" s="17">
        <f t="shared" si="16"/>
        <v>0</v>
      </c>
      <c r="BG43" s="120">
        <v>1.4000000000000001</v>
      </c>
      <c r="BH43" s="15"/>
    </row>
    <row r="44" ht="11.25" customHeight="1">
      <c r="A44" s="155" t="s">
        <v>1283</v>
      </c>
      <c r="B44" s="99" t="s">
        <v>1284</v>
      </c>
      <c r="C44" s="100" t="s">
        <v>136</v>
      </c>
      <c r="D44" s="100" t="s">
        <v>137</v>
      </c>
      <c r="E44" s="101">
        <v>9.0</v>
      </c>
      <c r="F44" s="58">
        <v>452.0</v>
      </c>
      <c r="G44" s="58" t="s">
        <v>121</v>
      </c>
      <c r="H44" s="58" t="s">
        <v>120</v>
      </c>
      <c r="I44" s="150">
        <v>47.76</v>
      </c>
      <c r="J44" s="103">
        <f t="shared" si="2"/>
        <v>4.020100503</v>
      </c>
      <c r="K44" s="104">
        <v>0.48</v>
      </c>
      <c r="L44" s="73">
        <v>4.0</v>
      </c>
      <c r="M44" s="23">
        <f t="shared" si="3"/>
        <v>1.92</v>
      </c>
      <c r="N44" s="105" t="s">
        <v>179</v>
      </c>
      <c r="O44" s="106">
        <v>0.46</v>
      </c>
      <c r="P44" s="146">
        <v>43538.0</v>
      </c>
      <c r="Q44" s="146">
        <v>43553.0</v>
      </c>
      <c r="R44" s="23">
        <f t="shared" si="4"/>
        <v>4.347826087</v>
      </c>
      <c r="S44" s="108">
        <f t="array" ref="S44">IF(INDEX(Historical!$D$7:$D$1379,MATCH(B44,Historical!$B$7:$B$1403,0))=0,"n/a",(INDEX(Historical!$C$7:$C$1381,MATCH(B44,Historical!$B$7:$B$1403,0))/INDEX(Historical!$D$7:$D$1379,MATCH(B44,Historical!$B$7:$B$1403,0))-1)*100)</f>
        <v>4.347826087</v>
      </c>
      <c r="T44" s="108">
        <f t="array" ref="T44">IF(INDEX(Historical!$F$7:$F$1372,MATCH(B44,Historical!$B$7:$B$1403,0))=0,"n/a",((INDEX(Historical!$C$7:$C$1381,MATCH(B44,Historical!$B$7:$B$1403,0))/INDEX(Historical!$F$7:$F$1372,MATCH(B44,Historical!$B$7:$B$1403,0)))^(1/3)-1)*100)</f>
        <v>4.551591715</v>
      </c>
      <c r="U44" s="108">
        <f t="array" ref="U44">IF(INDEX(Historical!$H$7:$H$1372,MATCH(B44,Historical!$B$7:$B$1403,0))=0,"n/a",((INDEX(Historical!$C$7:$C$1381,MATCH(B44,Historical!$B$7:$B$1403,0))/INDEX(Historical!$H$7:$H$1372,MATCH(B44,Historical!$B$7:$B$1403,0)))^(1/5)-1)*100)</f>
        <v>6.520853753</v>
      </c>
      <c r="V44" s="108">
        <f t="array" ref="V44">IF(INDEX(Historical!$O$7:$O$1372,MATCH(B44,Historical!$B$7:$B$1403,0))=0,"n/a",((INDEX(Historical!$C$7:$C$1381,MATCH(B44,Historical!$B$7:$B$1403,0))/INDEX(Historical!$O$7:$O$1372,MATCH(B44,Historical!$B$7:$B$1403,0)))^(1/10)-1)*100)</f>
        <v>20.10071996</v>
      </c>
      <c r="W44" s="109">
        <f t="shared" si="5"/>
        <v>0.3244089647</v>
      </c>
      <c r="X44" s="110" t="str">
        <f t="shared" si="6"/>
        <v>n/a</v>
      </c>
      <c r="Y44" s="159"/>
      <c r="Z44" s="103">
        <f t="shared" si="7"/>
        <v>46.04316547</v>
      </c>
      <c r="AA44" s="112">
        <f t="shared" si="8"/>
        <v>11.45323741</v>
      </c>
      <c r="AB44" s="73">
        <v>12.0</v>
      </c>
      <c r="AC44" s="102">
        <v>4.17</v>
      </c>
      <c r="AD44" s="102">
        <v>0.81</v>
      </c>
      <c r="AE44" s="102">
        <v>1.6</v>
      </c>
      <c r="AF44" s="102">
        <v>0.78</v>
      </c>
      <c r="AG44" s="102">
        <v>7.8</v>
      </c>
      <c r="AH44" s="102">
        <v>-8.1</v>
      </c>
      <c r="AI44" s="102">
        <v>0.0</v>
      </c>
      <c r="AJ44" s="102">
        <v>-2.1999999999999997</v>
      </c>
      <c r="AK44" s="102">
        <v>14.2</v>
      </c>
      <c r="AL44" s="113">
        <v>1200.0</v>
      </c>
      <c r="AM44" s="114">
        <v>0.1</v>
      </c>
      <c r="AN44" s="102">
        <v>0.07</v>
      </c>
      <c r="AO44" s="115">
        <f t="shared" si="9"/>
        <v>-0.9122831542</v>
      </c>
      <c r="AP44" s="116">
        <f t="shared" si="10"/>
        <v>10.54095426</v>
      </c>
      <c r="AQ44" s="117">
        <f t="shared" si="11"/>
        <v>-36.9884484</v>
      </c>
      <c r="AR44" s="103">
        <f t="array" ref="AR44">INDEX(Historical!$C$7:$C$1381,MATCH(B44,Historical!$B$7:$B$1403,0))*IF(AH44="n/a",1.03,IF(AH44&lt;0,1.01,IF(AH44&gt;10,1.1,(1+AH44/100))))</f>
        <v>1.9392</v>
      </c>
      <c r="AS44" s="112">
        <f t="shared" si="12"/>
        <v>1.9392</v>
      </c>
      <c r="AT44" s="112">
        <f t="shared" ref="AT44:AV44" si="52">IF($AK44="n/a",1.03*AS44,IF($AK44&lt;0,1.01*AS44,IF($AK44&gt;10,1.1*AS44,(1+$AK44/100)*AS44)))</f>
        <v>2.13312</v>
      </c>
      <c r="AU44" s="112">
        <f t="shared" si="52"/>
        <v>2.346432</v>
      </c>
      <c r="AV44" s="112">
        <f t="shared" si="52"/>
        <v>2.5810752</v>
      </c>
      <c r="AW44" s="103">
        <f t="shared" si="14"/>
        <v>10.9390272</v>
      </c>
      <c r="AX44" s="118">
        <f t="shared" si="15"/>
        <v>22.9041608</v>
      </c>
      <c r="AY44" s="119">
        <v>0.63</v>
      </c>
      <c r="AZ44" s="114">
        <v>-2.53</v>
      </c>
      <c r="BA44" s="114">
        <v>-30.659999999999997</v>
      </c>
      <c r="BB44" s="114">
        <v>-17.02</v>
      </c>
      <c r="BC44" s="114">
        <v>-19.34</v>
      </c>
      <c r="BD44" s="42"/>
      <c r="BE44" s="17">
        <v>2011.0</v>
      </c>
      <c r="BF44" s="17">
        <f t="shared" si="16"/>
        <v>0</v>
      </c>
      <c r="BG44" s="120">
        <v>1.0</v>
      </c>
      <c r="BH44" s="55"/>
    </row>
    <row r="45" ht="11.25" customHeight="1">
      <c r="A45" s="55" t="s">
        <v>1285</v>
      </c>
      <c r="B45" s="99" t="s">
        <v>1286</v>
      </c>
      <c r="C45" s="100" t="s">
        <v>136</v>
      </c>
      <c r="D45" s="100" t="s">
        <v>153</v>
      </c>
      <c r="E45" s="101">
        <v>9.0</v>
      </c>
      <c r="F45" s="58">
        <v>484.0</v>
      </c>
      <c r="G45" s="58" t="s">
        <v>168</v>
      </c>
      <c r="H45" s="58" t="s">
        <v>168</v>
      </c>
      <c r="I45" s="150">
        <v>28.74</v>
      </c>
      <c r="J45" s="103">
        <f t="shared" si="2"/>
        <v>1.670146138</v>
      </c>
      <c r="K45" s="104">
        <v>0.12</v>
      </c>
      <c r="L45" s="73">
        <v>4.0</v>
      </c>
      <c r="M45" s="23">
        <f t="shared" si="3"/>
        <v>0.48</v>
      </c>
      <c r="N45" s="105" t="s">
        <v>143</v>
      </c>
      <c r="O45" s="161">
        <v>0.105</v>
      </c>
      <c r="P45" s="107">
        <v>43630.0</v>
      </c>
      <c r="Q45" s="107">
        <v>43647.0</v>
      </c>
      <c r="R45" s="23">
        <f t="shared" si="4"/>
        <v>14.28571429</v>
      </c>
      <c r="S45" s="108">
        <f t="array" ref="S45">IF(INDEX(Historical!$D$7:$D$1379,MATCH(B45,Historical!$B$7:$B$1403,0))=0,"n/a",(INDEX(Historical!$C$7:$C$1381,MATCH(B45,Historical!$B$7:$B$1403,0))/INDEX(Historical!$D$7:$D$1379,MATCH(B45,Historical!$B$7:$B$1403,0))-1)*100)</f>
        <v>13.41463415</v>
      </c>
      <c r="T45" s="108">
        <f t="array" ref="T45">IF(INDEX(Historical!$F$7:$F$1372,MATCH(B45,Historical!$B$7:$B$1403,0))=0,"n/a",((INDEX(Historical!$C$7:$C$1381,MATCH(B45,Historical!$B$7:$B$1403,0))/INDEX(Historical!$F$7:$F$1372,MATCH(B45,Historical!$B$7:$B$1403,0)))^(1/3)-1)*100)</f>
        <v>11.00043446</v>
      </c>
      <c r="U45" s="108">
        <f t="array" ref="U45">IF(INDEX(Historical!$H$7:$H$1372,MATCH(B45,Historical!$B$7:$B$1403,0))=0,"n/a",((INDEX(Historical!$C$7:$C$1381,MATCH(B45,Historical!$B$7:$B$1403,0))/INDEX(Historical!$H$7:$H$1372,MATCH(B45,Historical!$B$7:$B$1403,0)))^(1/5)-1)*100)</f>
        <v>11.48535927</v>
      </c>
      <c r="V45" s="108">
        <f t="array" ref="V45">IF(INDEX(Historical!$O$7:$O$1372,MATCH(B45,Historical!$B$7:$B$1403,0))=0,"n/a",((INDEX(Historical!$C$7:$C$1381,MATCH(B45,Historical!$B$7:$B$1403,0))/INDEX(Historical!$O$7:$O$1372,MATCH(B45,Historical!$B$7:$B$1403,0)))^(1/10)-1)*100)</f>
        <v>7.45010614</v>
      </c>
      <c r="W45" s="109">
        <f t="shared" si="5"/>
        <v>1.541636999</v>
      </c>
      <c r="X45" s="110">
        <f t="shared" si="6"/>
        <v>0.9816546387</v>
      </c>
      <c r="Y45" s="162" t="s">
        <v>1125</v>
      </c>
      <c r="Z45" s="103">
        <f t="shared" si="7"/>
        <v>39.66942149</v>
      </c>
      <c r="AA45" s="112">
        <f t="shared" si="8"/>
        <v>23.75206612</v>
      </c>
      <c r="AB45" s="73">
        <v>12.0</v>
      </c>
      <c r="AC45" s="102">
        <v>1.21</v>
      </c>
      <c r="AD45" s="102">
        <v>2.38</v>
      </c>
      <c r="AE45" s="102">
        <v>13.07</v>
      </c>
      <c r="AF45" s="102">
        <v>3.18</v>
      </c>
      <c r="AG45" s="102">
        <v>14.000000000000002</v>
      </c>
      <c r="AH45" s="102">
        <v>9.6</v>
      </c>
      <c r="AI45" s="102">
        <v>5.19</v>
      </c>
      <c r="AJ45" s="102">
        <v>11.700000000000001</v>
      </c>
      <c r="AK45" s="102">
        <v>10.0</v>
      </c>
      <c r="AL45" s="113">
        <v>4170.0</v>
      </c>
      <c r="AM45" s="114">
        <v>1.7000000000000002</v>
      </c>
      <c r="AN45" s="102">
        <v>0.0</v>
      </c>
      <c r="AO45" s="115">
        <f t="shared" si="9"/>
        <v>-10.59656071</v>
      </c>
      <c r="AP45" s="116">
        <f t="shared" si="10"/>
        <v>13.15550541</v>
      </c>
      <c r="AQ45" s="117">
        <f t="shared" si="11"/>
        <v>83.22005015</v>
      </c>
      <c r="AR45" s="103">
        <f t="array" ref="AR45">INDEX(Historical!$C$7:$C$1381,MATCH(B45,Historical!$B$7:$B$1403,0))*IF(AH45="n/a",1.03,IF(AH45&lt;0,1.01,IF(AH45&gt;10,1.1,(1+AH45/100))))</f>
        <v>0.50964</v>
      </c>
      <c r="AS45" s="112">
        <f t="shared" si="12"/>
        <v>0.536090316</v>
      </c>
      <c r="AT45" s="112">
        <f t="shared" ref="AT45:AV45" si="53">IF($AK45="n/a",1.03*AS45,IF($AK45&lt;0,1.01*AS45,IF($AK45&gt;10,1.1*AS45,(1+$AK45/100)*AS45)))</f>
        <v>0.5896993476</v>
      </c>
      <c r="AU45" s="112">
        <f t="shared" si="53"/>
        <v>0.6486692824</v>
      </c>
      <c r="AV45" s="112">
        <f t="shared" si="53"/>
        <v>0.7135362106</v>
      </c>
      <c r="AW45" s="103">
        <f t="shared" si="14"/>
        <v>2.997635157</v>
      </c>
      <c r="AX45" s="118">
        <f t="shared" si="15"/>
        <v>10.43018496</v>
      </c>
      <c r="AY45" s="119">
        <v>1.07</v>
      </c>
      <c r="AZ45" s="114">
        <v>5.93</v>
      </c>
      <c r="BA45" s="114">
        <v>-21.15</v>
      </c>
      <c r="BB45" s="114">
        <v>-16.76</v>
      </c>
      <c r="BC45" s="114">
        <v>-12.07</v>
      </c>
      <c r="BD45" s="42"/>
      <c r="BE45" s="17">
        <v>2011.0</v>
      </c>
      <c r="BF45" s="17">
        <f t="shared" si="16"/>
        <v>0</v>
      </c>
      <c r="BG45" s="120">
        <v>2.0</v>
      </c>
      <c r="BH45" s="15"/>
    </row>
    <row r="46" ht="11.25" customHeight="1">
      <c r="A46" s="155" t="s">
        <v>1287</v>
      </c>
      <c r="B46" s="99" t="s">
        <v>1288</v>
      </c>
      <c r="C46" s="100" t="s">
        <v>136</v>
      </c>
      <c r="D46" s="100" t="s">
        <v>153</v>
      </c>
      <c r="E46" s="101">
        <v>9.0</v>
      </c>
      <c r="F46" s="58">
        <v>546.0</v>
      </c>
      <c r="G46" s="58" t="s">
        <v>168</v>
      </c>
      <c r="H46" s="58" t="s">
        <v>168</v>
      </c>
      <c r="I46" s="150">
        <v>13.33</v>
      </c>
      <c r="J46" s="103">
        <f t="shared" si="2"/>
        <v>4.501125281</v>
      </c>
      <c r="K46" s="104">
        <v>0.15</v>
      </c>
      <c r="L46" s="73">
        <v>4.0</v>
      </c>
      <c r="M46" s="23">
        <f t="shared" si="3"/>
        <v>0.6</v>
      </c>
      <c r="N46" s="105" t="s">
        <v>143</v>
      </c>
      <c r="O46" s="106">
        <v>0.14</v>
      </c>
      <c r="P46" s="107">
        <v>43902.0</v>
      </c>
      <c r="Q46" s="107">
        <v>43921.0</v>
      </c>
      <c r="R46" s="23">
        <f t="shared" si="4"/>
        <v>7.142857143</v>
      </c>
      <c r="S46" s="108">
        <f t="array" ref="S46">IF(INDEX(Historical!$D$7:$D$1379,MATCH(B46,Historical!$B$7:$B$1403,0))=0,"n/a",(INDEX(Historical!$C$7:$C$1381,MATCH(B46,Historical!$B$7:$B$1403,0))/INDEX(Historical!$D$7:$D$1379,MATCH(B46,Historical!$B$7:$B$1403,0))-1)*100)</f>
        <v>24.44444444</v>
      </c>
      <c r="T46" s="108">
        <f t="array" ref="T46">IF(INDEX(Historical!$F$7:$F$1372,MATCH(B46,Historical!$B$7:$B$1403,0))=0,"n/a",((INDEX(Historical!$C$7:$C$1381,MATCH(B46,Historical!$B$7:$B$1403,0))/INDEX(Historical!$F$7:$F$1372,MATCH(B46,Historical!$B$7:$B$1403,0)))^(1/3)-1)*100)</f>
        <v>27.52874552</v>
      </c>
      <c r="U46" s="108">
        <f t="array" ref="U46">IF(INDEX(Historical!$H$7:$H$1372,MATCH(B46,Historical!$B$7:$B$1403,0))=0,"n/a",((INDEX(Historical!$C$7:$C$1381,MATCH(B46,Historical!$B$7:$B$1403,0))/INDEX(Historical!$H$7:$H$1372,MATCH(B46,Historical!$B$7:$B$1403,0)))^(1/5)-1)*100)</f>
        <v>22.86596791</v>
      </c>
      <c r="V46" s="108" t="str">
        <f t="array" ref="V46">IF(INDEX(Historical!$O$7:$O$1372,MATCH(B46,Historical!$B$7:$B$1403,0))=0,"n/a",((INDEX(Historical!$C$7:$C$1381,MATCH(B46,Historical!$B$7:$B$1403,0))/INDEX(Historical!$O$7:$O$1372,MATCH(B46,Historical!$B$7:$B$1403,0)))^(1/10)-1)*100)</f>
        <v>n/a</v>
      </c>
      <c r="W46" s="109" t="str">
        <f t="shared" si="5"/>
        <v>n/a</v>
      </c>
      <c r="X46" s="110">
        <f t="shared" si="6"/>
        <v>0.300078319</v>
      </c>
      <c r="Y46" s="149"/>
      <c r="Z46" s="103">
        <f t="shared" si="7"/>
        <v>43.47826087</v>
      </c>
      <c r="AA46" s="112">
        <f t="shared" si="8"/>
        <v>9.65942029</v>
      </c>
      <c r="AB46" s="73">
        <v>12.0</v>
      </c>
      <c r="AC46" s="102">
        <v>1.38</v>
      </c>
      <c r="AD46" s="102">
        <v>1.02</v>
      </c>
      <c r="AE46" s="102">
        <v>2.56</v>
      </c>
      <c r="AF46" s="102">
        <v>0.9</v>
      </c>
      <c r="AG46" s="102">
        <v>12.8</v>
      </c>
      <c r="AH46" s="102">
        <v>66.7</v>
      </c>
      <c r="AI46" s="102">
        <v>9.55</v>
      </c>
      <c r="AJ46" s="102">
        <v>76.2</v>
      </c>
      <c r="AK46" s="102">
        <v>9.5</v>
      </c>
      <c r="AL46" s="113">
        <v>4160.0</v>
      </c>
      <c r="AM46" s="114">
        <v>1.0</v>
      </c>
      <c r="AN46" s="102">
        <v>0.26</v>
      </c>
      <c r="AO46" s="115">
        <f t="shared" si="9"/>
        <v>17.7076729</v>
      </c>
      <c r="AP46" s="116">
        <f t="shared" si="10"/>
        <v>27.36709319</v>
      </c>
      <c r="AQ46" s="117">
        <f t="shared" si="11"/>
        <v>-37.84078414</v>
      </c>
      <c r="AR46" s="103">
        <f t="array" ref="AR46">INDEX(Historical!$C$7:$C$1381,MATCH(B46,Historical!$B$7:$B$1403,0))*IF(AH46="n/a",1.03,IF(AH46&lt;0,1.01,IF(AH46&gt;10,1.1,(1+AH46/100))))</f>
        <v>0.616</v>
      </c>
      <c r="AS46" s="112">
        <f t="shared" si="12"/>
        <v>0.674828</v>
      </c>
      <c r="AT46" s="112">
        <f t="shared" ref="AT46:AV46" si="54">IF($AK46="n/a",1.03*AS46,IF($AK46&lt;0,1.01*AS46,IF($AK46&gt;10,1.1*AS46,(1+$AK46/100)*AS46)))</f>
        <v>0.73893666</v>
      </c>
      <c r="AU46" s="112">
        <f t="shared" si="54"/>
        <v>0.8091356427</v>
      </c>
      <c r="AV46" s="112">
        <f t="shared" si="54"/>
        <v>0.8860035288</v>
      </c>
      <c r="AW46" s="103">
        <f t="shared" si="14"/>
        <v>3.724903831</v>
      </c>
      <c r="AX46" s="118">
        <f t="shared" si="15"/>
        <v>27.94376468</v>
      </c>
      <c r="AY46" s="119">
        <v>1.26</v>
      </c>
      <c r="AZ46" s="114">
        <v>0.22999999999999998</v>
      </c>
      <c r="BA46" s="114">
        <v>-23.48</v>
      </c>
      <c r="BB46" s="114">
        <v>-18.29</v>
      </c>
      <c r="BC46" s="114">
        <v>-15.409999999999998</v>
      </c>
      <c r="BD46" s="42"/>
      <c r="BE46" s="17">
        <v>2012.0</v>
      </c>
      <c r="BF46" s="17">
        <f t="shared" si="16"/>
        <v>0</v>
      </c>
      <c r="BG46" s="120">
        <v>1.4000000000000001</v>
      </c>
      <c r="BH46" s="15"/>
    </row>
    <row r="47" ht="11.25" customHeight="1">
      <c r="A47" s="231" t="s">
        <v>1289</v>
      </c>
      <c r="B47" s="99" t="s">
        <v>1290</v>
      </c>
      <c r="C47" s="100" t="s">
        <v>136</v>
      </c>
      <c r="D47" s="100" t="s">
        <v>153</v>
      </c>
      <c r="E47" s="101">
        <v>9.0</v>
      </c>
      <c r="F47" s="58">
        <v>459.0</v>
      </c>
      <c r="G47" s="58" t="s">
        <v>168</v>
      </c>
      <c r="H47" s="58" t="s">
        <v>168</v>
      </c>
      <c r="I47" s="60">
        <v>26.91</v>
      </c>
      <c r="J47" s="103">
        <f t="shared" si="2"/>
        <v>3.716090673</v>
      </c>
      <c r="K47" s="55">
        <v>0.25</v>
      </c>
      <c r="L47" s="58">
        <v>4.0</v>
      </c>
      <c r="M47" s="23">
        <f t="shared" si="3"/>
        <v>1</v>
      </c>
      <c r="N47" s="58" t="s">
        <v>1291</v>
      </c>
      <c r="O47" s="232">
        <v>0.24</v>
      </c>
      <c r="P47" s="146">
        <v>43538.0</v>
      </c>
      <c r="Q47" s="146">
        <v>43557.0</v>
      </c>
      <c r="R47" s="23">
        <f t="shared" si="4"/>
        <v>4.166666667</v>
      </c>
      <c r="S47" s="108">
        <f t="array" ref="S47">IF(INDEX(Historical!$D$7:$D$1379,MATCH(B47,Historical!$B$7:$B$1403,0))=0,"n/a",(INDEX(Historical!$C$7:$C$1381,MATCH(B47,Historical!$B$7:$B$1403,0))/INDEX(Historical!$D$7:$D$1379,MATCH(B47,Historical!$B$7:$B$1403,0))-1)*100)</f>
        <v>5.319148936</v>
      </c>
      <c r="T47" s="108">
        <f t="array" ref="T47">IF(INDEX(Historical!$F$7:$F$1372,MATCH(B47,Historical!$B$7:$B$1403,0))=0,"n/a",((INDEX(Historical!$C$7:$C$1381,MATCH(B47,Historical!$B$7:$B$1403,0))/INDEX(Historical!$F$7:$F$1372,MATCH(B47,Historical!$B$7:$B$1403,0)))^(1/3)-1)*100)</f>
        <v>6.917811</v>
      </c>
      <c r="U47" s="108">
        <f t="array" ref="U47">IF(INDEX(Historical!$H$7:$H$1372,MATCH(B47,Historical!$B$7:$B$1403,0))=0,"n/a",((INDEX(Historical!$C$7:$C$1381,MATCH(B47,Historical!$B$7:$B$1403,0))/INDEX(Historical!$H$7:$H$1372,MATCH(B47,Historical!$B$7:$B$1403,0)))^(1/5)-1)*100)</f>
        <v>5.15474968</v>
      </c>
      <c r="V47" s="108">
        <f t="array" ref="V47">IF(INDEX(Historical!$O$7:$O$1372,MATCH(B47,Historical!$B$7:$B$1403,0))=0,"n/a",((INDEX(Historical!$C$7:$C$1381,MATCH(B47,Historical!$B$7:$B$1403,0))/INDEX(Historical!$O$7:$O$1372,MATCH(B47,Historical!$B$7:$B$1403,0)))^(1/10)-1)*100)</f>
        <v>9.485730488</v>
      </c>
      <c r="W47" s="109">
        <f t="shared" si="5"/>
        <v>0.5434214778</v>
      </c>
      <c r="X47" s="110">
        <f t="shared" si="6"/>
        <v>0.8054296375</v>
      </c>
      <c r="Y47" s="233"/>
      <c r="Z47" s="103">
        <f t="shared" si="7"/>
        <v>33.78378378</v>
      </c>
      <c r="AA47" s="112">
        <f t="shared" si="8"/>
        <v>9.091216216</v>
      </c>
      <c r="AB47" s="73">
        <v>12.0</v>
      </c>
      <c r="AC47" s="120">
        <v>2.96</v>
      </c>
      <c r="AD47" s="120">
        <v>1.14</v>
      </c>
      <c r="AE47" s="102">
        <v>2.55</v>
      </c>
      <c r="AF47" s="102">
        <v>1.04</v>
      </c>
      <c r="AG47" s="102">
        <v>9.9</v>
      </c>
      <c r="AH47" s="102">
        <v>23.400000000000002</v>
      </c>
      <c r="AI47" s="102">
        <v>6.61</v>
      </c>
      <c r="AJ47" s="234">
        <v>6.4</v>
      </c>
      <c r="AK47" s="234">
        <v>8.0</v>
      </c>
      <c r="AL47" s="120">
        <v>431.1</v>
      </c>
      <c r="AM47" s="120">
        <v>0.7000000000000001</v>
      </c>
      <c r="AN47" s="120">
        <v>0.09</v>
      </c>
      <c r="AO47" s="115">
        <f t="shared" si="9"/>
        <v>-0.2203758639</v>
      </c>
      <c r="AP47" s="116">
        <f t="shared" si="10"/>
        <v>8.870840352</v>
      </c>
      <c r="AQ47" s="117">
        <f t="shared" si="11"/>
        <v>-35.17591372</v>
      </c>
      <c r="AR47" s="103">
        <f t="array" ref="AR47">INDEX(Historical!$C$7:$C$1381,MATCH(B47,Historical!$B$7:$B$1403,0))*IF(AH47="n/a",1.03,IF(AH47&lt;0,1.01,IF(AH47&gt;10,1.1,(1+AH47/100))))</f>
        <v>1.089</v>
      </c>
      <c r="AS47" s="112">
        <f t="shared" si="12"/>
        <v>1.1609829</v>
      </c>
      <c r="AT47" s="112">
        <f t="shared" ref="AT47:AV47" si="55">IF($AK47="n/a",1.03*AS47,IF($AK47&lt;0,1.01*AS47,IF($AK47&gt;10,1.1*AS47,(1+$AK47/100)*AS47)))</f>
        <v>1.253861532</v>
      </c>
      <c r="AU47" s="112">
        <f t="shared" si="55"/>
        <v>1.354170455</v>
      </c>
      <c r="AV47" s="112">
        <f t="shared" si="55"/>
        <v>1.462504091</v>
      </c>
      <c r="AW47" s="103">
        <f t="shared" si="14"/>
        <v>6.320518977</v>
      </c>
      <c r="AX47" s="118">
        <f t="shared" si="15"/>
        <v>23.48762162</v>
      </c>
      <c r="AY47" s="235">
        <v>0.8</v>
      </c>
      <c r="AZ47" s="102">
        <v>5.24</v>
      </c>
      <c r="BA47" s="102">
        <v>-19.139999999999997</v>
      </c>
      <c r="BB47" s="102">
        <v>-13.81</v>
      </c>
      <c r="BC47" s="102">
        <v>-10.43</v>
      </c>
      <c r="BD47" s="42"/>
      <c r="BE47" s="17">
        <v>2011.0</v>
      </c>
      <c r="BF47" s="17">
        <f t="shared" si="16"/>
        <v>0</v>
      </c>
      <c r="BG47" s="120">
        <v>0.8999999999999999</v>
      </c>
      <c r="BH47" s="15"/>
    </row>
    <row r="48" ht="11.25" customHeight="1">
      <c r="A48" s="55" t="s">
        <v>1292</v>
      </c>
      <c r="B48" s="99" t="s">
        <v>1293</v>
      </c>
      <c r="C48" s="100" t="s">
        <v>131</v>
      </c>
      <c r="D48" s="100" t="s">
        <v>193</v>
      </c>
      <c r="E48" s="101">
        <v>9.0</v>
      </c>
      <c r="F48" s="58">
        <v>451.0</v>
      </c>
      <c r="G48" s="58" t="s">
        <v>168</v>
      </c>
      <c r="H48" s="58" t="s">
        <v>168</v>
      </c>
      <c r="I48" s="150">
        <v>42.47</v>
      </c>
      <c r="J48" s="103">
        <f t="shared" si="2"/>
        <v>1.60113021</v>
      </c>
      <c r="K48" s="104">
        <v>0.17</v>
      </c>
      <c r="L48" s="73">
        <v>4.0</v>
      </c>
      <c r="M48" s="23">
        <f t="shared" si="3"/>
        <v>0.68</v>
      </c>
      <c r="N48" s="105" t="s">
        <v>443</v>
      </c>
      <c r="O48" s="106">
        <v>0.16</v>
      </c>
      <c r="P48" s="148">
        <v>43517.0</v>
      </c>
      <c r="Q48" s="148">
        <v>43532.0</v>
      </c>
      <c r="R48" s="23">
        <f t="shared" si="4"/>
        <v>6.25</v>
      </c>
      <c r="S48" s="108">
        <f t="array" ref="S48">IF(INDEX(Historical!$D$7:$D$1379,MATCH(B48,Historical!$B$7:$B$1403,0))=0,"n/a",(INDEX(Historical!$C$7:$C$1381,MATCH(B48,Historical!$B$7:$B$1403,0))/INDEX(Historical!$D$7:$D$1379,MATCH(B48,Historical!$B$7:$B$1403,0))-1)*100)</f>
        <v>6.25</v>
      </c>
      <c r="T48" s="108">
        <f t="array" ref="T48">IF(INDEX(Historical!$F$7:$F$1372,MATCH(B48,Historical!$B$7:$B$1403,0))=0,"n/a",((INDEX(Historical!$C$7:$C$1381,MATCH(B48,Historical!$B$7:$B$1403,0))/INDEX(Historical!$F$7:$F$1372,MATCH(B48,Historical!$B$7:$B$1403,0)))^(1/3)-1)*100)</f>
        <v>12.31106835</v>
      </c>
      <c r="U48" s="108">
        <f t="array" ref="U48">IF(INDEX(Historical!$H$7:$H$1372,MATCH(B48,Historical!$B$7:$B$1403,0))=0,"n/a",((INDEX(Historical!$C$7:$C$1381,MATCH(B48,Historical!$B$7:$B$1403,0))/INDEX(Historical!$H$7:$H$1372,MATCH(B48,Historical!$B$7:$B$1403,0)))^(1/5)-1)*100)</f>
        <v>11.19615859</v>
      </c>
      <c r="V48" s="108" t="str">
        <f t="array" ref="V48">IF(INDEX(Historical!$O$7:$O$1372,MATCH(B48,Historical!$B$7:$B$1403,0))=0,"n/a",((INDEX(Historical!$C$7:$C$1381,MATCH(B48,Historical!$B$7:$B$1403,0))/INDEX(Historical!$O$7:$O$1372,MATCH(B48,Historical!$B$7:$B$1403,0)))^(1/10)-1)*100)</f>
        <v>n/a</v>
      </c>
      <c r="W48" s="109" t="str">
        <f t="shared" si="5"/>
        <v>n/a</v>
      </c>
      <c r="X48" s="110">
        <f t="shared" si="6"/>
        <v>1.066300818</v>
      </c>
      <c r="Y48" s="149"/>
      <c r="Z48" s="103">
        <f t="shared" si="7"/>
        <v>34.87179487</v>
      </c>
      <c r="AA48" s="112">
        <f t="shared" si="8"/>
        <v>21.77948718</v>
      </c>
      <c r="AB48" s="73">
        <v>12.0</v>
      </c>
      <c r="AC48" s="102">
        <v>1.95</v>
      </c>
      <c r="AD48" s="102">
        <v>0.99</v>
      </c>
      <c r="AE48" s="102">
        <v>3.08</v>
      </c>
      <c r="AF48" s="102">
        <v>3.06</v>
      </c>
      <c r="AG48" s="102">
        <v>14.2</v>
      </c>
      <c r="AH48" s="102">
        <v>39.5</v>
      </c>
      <c r="AI48" s="102">
        <v>10.02</v>
      </c>
      <c r="AJ48" s="102">
        <v>10.5</v>
      </c>
      <c r="AK48" s="102">
        <v>21.9</v>
      </c>
      <c r="AL48" s="113">
        <v>5680.0</v>
      </c>
      <c r="AM48" s="114">
        <v>0.7000000000000001</v>
      </c>
      <c r="AN48" s="102">
        <v>0.4</v>
      </c>
      <c r="AO48" s="115">
        <f t="shared" si="9"/>
        <v>-8.982198376</v>
      </c>
      <c r="AP48" s="116">
        <f t="shared" si="10"/>
        <v>12.7972888</v>
      </c>
      <c r="AQ48" s="117">
        <f t="shared" si="11"/>
        <v>72.10491732</v>
      </c>
      <c r="AR48" s="103">
        <f t="array" ref="AR48">INDEX(Historical!$C$7:$C$1381,MATCH(B48,Historical!$B$7:$B$1403,0))*IF(AH48="n/a",1.03,IF(AH48&lt;0,1.01,IF(AH48&gt;10,1.1,(1+AH48/100))))</f>
        <v>0.748</v>
      </c>
      <c r="AS48" s="112">
        <f t="shared" si="12"/>
        <v>0.8228</v>
      </c>
      <c r="AT48" s="112">
        <f t="shared" ref="AT48:AV48" si="56">IF($AK48="n/a",1.03*AS48,IF($AK48&lt;0,1.01*AS48,IF($AK48&gt;10,1.1*AS48,(1+$AK48/100)*AS48)))</f>
        <v>0.90508</v>
      </c>
      <c r="AU48" s="112">
        <f t="shared" si="56"/>
        <v>0.995588</v>
      </c>
      <c r="AV48" s="112">
        <f t="shared" si="56"/>
        <v>1.0951468</v>
      </c>
      <c r="AW48" s="103">
        <f t="shared" si="14"/>
        <v>4.5666148</v>
      </c>
      <c r="AX48" s="118">
        <f t="shared" si="15"/>
        <v>10.75256605</v>
      </c>
      <c r="AY48" s="119">
        <v>1.17</v>
      </c>
      <c r="AZ48" s="114">
        <v>-1.51</v>
      </c>
      <c r="BA48" s="114">
        <v>-28.549999999999997</v>
      </c>
      <c r="BB48" s="114">
        <v>-21.17</v>
      </c>
      <c r="BC48" s="114">
        <v>-18.72</v>
      </c>
      <c r="BD48" s="42"/>
      <c r="BE48" s="17">
        <v>2011.0</v>
      </c>
      <c r="BF48" s="17">
        <f t="shared" si="16"/>
        <v>0</v>
      </c>
      <c r="BG48" s="120">
        <v>8.6</v>
      </c>
      <c r="BH48" s="15"/>
    </row>
    <row r="49" ht="11.25" customHeight="1">
      <c r="A49" s="155" t="s">
        <v>1294</v>
      </c>
      <c r="B49" s="99" t="s">
        <v>1295</v>
      </c>
      <c r="C49" s="100" t="s">
        <v>136</v>
      </c>
      <c r="D49" s="100" t="s">
        <v>153</v>
      </c>
      <c r="E49" s="101">
        <v>9.0</v>
      </c>
      <c r="F49" s="58">
        <v>518.0</v>
      </c>
      <c r="G49" s="58" t="s">
        <v>168</v>
      </c>
      <c r="H49" s="58" t="s">
        <v>168</v>
      </c>
      <c r="I49" s="150">
        <v>28.17</v>
      </c>
      <c r="J49" s="103">
        <f t="shared" si="2"/>
        <v>2.839900603</v>
      </c>
      <c r="K49" s="104">
        <v>0.4</v>
      </c>
      <c r="L49" s="73">
        <v>2.0</v>
      </c>
      <c r="M49" s="23">
        <f t="shared" si="3"/>
        <v>0.8</v>
      </c>
      <c r="N49" s="105" t="s">
        <v>300</v>
      </c>
      <c r="O49" s="106">
        <v>0.36</v>
      </c>
      <c r="P49" s="107">
        <v>43796.0</v>
      </c>
      <c r="Q49" s="107">
        <v>43812.0</v>
      </c>
      <c r="R49" s="23">
        <f t="shared" si="4"/>
        <v>11.11111111</v>
      </c>
      <c r="S49" s="108">
        <f t="array" ref="S49">IF(INDEX(Historical!$D$7:$D$1379,MATCH(B49,Historical!$B$7:$B$1403,0))=0,"n/a",(INDEX(Historical!$C$7:$C$1381,MATCH(B49,Historical!$B$7:$B$1403,0))/INDEX(Historical!$D$7:$D$1379,MATCH(B49,Historical!$B$7:$B$1403,0))-1)*100)</f>
        <v>5.555555556</v>
      </c>
      <c r="T49" s="108">
        <f t="array" ref="T49">IF(INDEX(Historical!$F$7:$F$1372,MATCH(B49,Historical!$B$7:$B$1403,0))=0,"n/a",((INDEX(Historical!$C$7:$C$1381,MATCH(B49,Historical!$B$7:$B$1403,0))/INDEX(Historical!$F$7:$F$1372,MATCH(B49,Historical!$B$7:$B$1403,0)))^(1/3)-1)*100)</f>
        <v>7.022222991</v>
      </c>
      <c r="U49" s="108">
        <f t="array" ref="U49">IF(INDEX(Historical!$H$7:$H$1372,MATCH(B49,Historical!$B$7:$B$1403,0))=0,"n/a",((INDEX(Historical!$C$7:$C$1381,MATCH(B49,Historical!$B$7:$B$1403,0))/INDEX(Historical!$H$7:$H$1372,MATCH(B49,Historical!$B$7:$B$1403,0)))^(1/5)-1)*100)</f>
        <v>7.073985066</v>
      </c>
      <c r="V49" s="108">
        <f t="array" ref="V49">IF(INDEX(Historical!$O$7:$O$1372,MATCH(B49,Historical!$B$7:$B$1403,0))=0,"n/a",((INDEX(Historical!$C$7:$C$1381,MATCH(B49,Historical!$B$7:$B$1403,0))/INDEX(Historical!$O$7:$O$1372,MATCH(B49,Historical!$B$7:$B$1403,0)))^(1/10)-1)*100)</f>
        <v>7.177346254</v>
      </c>
      <c r="W49" s="109">
        <f t="shared" si="5"/>
        <v>0.9855989687</v>
      </c>
      <c r="X49" s="110">
        <f t="shared" si="6"/>
        <v>0.9069211623</v>
      </c>
      <c r="Y49" s="133"/>
      <c r="Z49" s="103">
        <f t="shared" si="7"/>
        <v>27.87456446</v>
      </c>
      <c r="AA49" s="112">
        <f t="shared" si="8"/>
        <v>9.81533101</v>
      </c>
      <c r="AB49" s="73">
        <v>12.0</v>
      </c>
      <c r="AC49" s="102">
        <v>2.87</v>
      </c>
      <c r="AD49" s="102">
        <v>1.09</v>
      </c>
      <c r="AE49" s="102">
        <v>3.13</v>
      </c>
      <c r="AF49" s="102">
        <v>0.9</v>
      </c>
      <c r="AG49" s="102">
        <v>8.5</v>
      </c>
      <c r="AH49" s="102">
        <v>12.7</v>
      </c>
      <c r="AI49" s="102">
        <v>4.61</v>
      </c>
      <c r="AJ49" s="102">
        <v>7.8</v>
      </c>
      <c r="AK49" s="102">
        <v>9.0</v>
      </c>
      <c r="AL49" s="113">
        <v>468.19</v>
      </c>
      <c r="AM49" s="114">
        <v>3.5000000000000004</v>
      </c>
      <c r="AN49" s="102">
        <v>0.06</v>
      </c>
      <c r="AO49" s="115">
        <f t="shared" si="9"/>
        <v>0.09855465865</v>
      </c>
      <c r="AP49" s="116">
        <f t="shared" si="10"/>
        <v>9.913885669</v>
      </c>
      <c r="AQ49" s="117">
        <f t="shared" si="11"/>
        <v>-37.34114265</v>
      </c>
      <c r="AR49" s="103">
        <f t="array" ref="AR49">INDEX(Historical!$C$7:$C$1381,MATCH(B49,Historical!$B$7:$B$1403,0))*IF(AH49="n/a",1.03,IF(AH49&lt;0,1.01,IF(AH49&gt;10,1.1,(1+AH49/100))))</f>
        <v>0.836</v>
      </c>
      <c r="AS49" s="112">
        <f t="shared" si="12"/>
        <v>0.8745396</v>
      </c>
      <c r="AT49" s="112">
        <f t="shared" ref="AT49:AV49" si="57">IF($AK49="n/a",1.03*AS49,IF($AK49&lt;0,1.01*AS49,IF($AK49&gt;10,1.1*AS49,(1+$AK49/100)*AS49)))</f>
        <v>0.953248164</v>
      </c>
      <c r="AU49" s="112">
        <f t="shared" si="57"/>
        <v>1.039040499</v>
      </c>
      <c r="AV49" s="112">
        <f t="shared" si="57"/>
        <v>1.132554144</v>
      </c>
      <c r="AW49" s="103">
        <f t="shared" si="14"/>
        <v>4.835382406</v>
      </c>
      <c r="AX49" s="118">
        <f t="shared" si="15"/>
        <v>17.16500677</v>
      </c>
      <c r="AY49" s="119">
        <v>0.55</v>
      </c>
      <c r="AZ49" s="114">
        <v>-3.82</v>
      </c>
      <c r="BA49" s="114">
        <v>-22.720000000000002</v>
      </c>
      <c r="BB49" s="114">
        <v>-17.1</v>
      </c>
      <c r="BC49" s="114">
        <v>-17.130000000000003</v>
      </c>
      <c r="BD49" s="42"/>
      <c r="BE49" s="17">
        <v>2012.0</v>
      </c>
      <c r="BF49" s="17">
        <f t="shared" si="16"/>
        <v>0</v>
      </c>
      <c r="BG49" s="120">
        <v>1.0999999999999999</v>
      </c>
      <c r="BH49" s="15"/>
    </row>
    <row r="50" ht="11.25" customHeight="1">
      <c r="A50" s="121" t="s">
        <v>1296</v>
      </c>
      <c r="B50" s="122" t="s">
        <v>1297</v>
      </c>
      <c r="C50" s="100" t="s">
        <v>296</v>
      </c>
      <c r="D50" s="100" t="s">
        <v>348</v>
      </c>
      <c r="E50" s="123">
        <v>9.0</v>
      </c>
      <c r="F50" s="58">
        <v>519.0</v>
      </c>
      <c r="G50" s="124" t="s">
        <v>121</v>
      </c>
      <c r="H50" s="124" t="s">
        <v>121</v>
      </c>
      <c r="I50" s="216">
        <v>45.69</v>
      </c>
      <c r="J50" s="126">
        <f t="shared" si="2"/>
        <v>8.185598599</v>
      </c>
      <c r="K50" s="127">
        <v>0.935</v>
      </c>
      <c r="L50" s="128">
        <v>4.0</v>
      </c>
      <c r="M50" s="129">
        <f t="shared" si="3"/>
        <v>3.74</v>
      </c>
      <c r="N50" s="130" t="s">
        <v>154</v>
      </c>
      <c r="O50" s="131">
        <v>0.925</v>
      </c>
      <c r="P50" s="132">
        <v>43801.0</v>
      </c>
      <c r="Q50" s="132">
        <v>43815.0</v>
      </c>
      <c r="R50" s="129">
        <f t="shared" si="4"/>
        <v>1.081081081</v>
      </c>
      <c r="S50" s="108">
        <f t="array" ref="S50">IF(INDEX(Historical!$D$7:$D$1379,MATCH(B50,Historical!$B$7:$B$1403,0))=0,"n/a",(INDEX(Historical!$C$7:$C$1381,MATCH(B50,Historical!$B$7:$B$1403,0))/INDEX(Historical!$D$7:$D$1379,MATCH(B50,Historical!$B$7:$B$1403,0))-1)*100)</f>
        <v>3.198887344</v>
      </c>
      <c r="T50" s="108">
        <f t="array" ref="T50">IF(INDEX(Historical!$F$7:$F$1372,MATCH(B50,Historical!$B$7:$B$1403,0))=0,"n/a",((INDEX(Historical!$C$7:$C$1381,MATCH(B50,Historical!$B$7:$B$1403,0))/INDEX(Historical!$F$7:$F$1372,MATCH(B50,Historical!$B$7:$B$1403,0)))^(1/3)-1)*100)</f>
        <v>3.667643213</v>
      </c>
      <c r="U50" s="108">
        <f t="array" ref="U50">IF(INDEX(Historical!$H$7:$H$1372,MATCH(B50,Historical!$B$7:$B$1403,0))=0,"n/a",((INDEX(Historical!$C$7:$C$1381,MATCH(B50,Historical!$B$7:$B$1403,0))/INDEX(Historical!$H$7:$H$1372,MATCH(B50,Historical!$B$7:$B$1403,0)))^(1/5)-1)*100)</f>
        <v>5.415824505</v>
      </c>
      <c r="V50" s="108">
        <f t="array" ref="V50">IF(INDEX(Historical!$O$7:$O$1372,MATCH(B50,Historical!$B$7:$B$1403,0))=0,"n/a",((INDEX(Historical!$C$7:$C$1381,MATCH(B50,Historical!$B$7:$B$1403,0))/INDEX(Historical!$O$7:$O$1372,MATCH(B50,Historical!$B$7:$B$1403,0)))^(1/10)-1)*100)</f>
        <v>11.67266484</v>
      </c>
      <c r="W50" s="109">
        <f t="shared" si="5"/>
        <v>0.4639749859</v>
      </c>
      <c r="X50" s="110">
        <f t="shared" si="6"/>
        <v>4.513187087</v>
      </c>
      <c r="Y50" s="181"/>
      <c r="Z50" s="126">
        <f t="shared" si="7"/>
        <v>124.2524917</v>
      </c>
      <c r="AA50" s="134">
        <f t="shared" si="8"/>
        <v>15.17940199</v>
      </c>
      <c r="AB50" s="128">
        <v>12.0</v>
      </c>
      <c r="AC50" s="125">
        <v>3.01</v>
      </c>
      <c r="AD50" s="125">
        <v>2.53</v>
      </c>
      <c r="AE50" s="125">
        <v>1.78</v>
      </c>
      <c r="AF50" s="237">
        <v>60.12</v>
      </c>
      <c r="AG50" s="237">
        <v>-506.29999999999995</v>
      </c>
      <c r="AH50" s="125">
        <v>-27.200000000000003</v>
      </c>
      <c r="AI50" s="125">
        <v>5.21</v>
      </c>
      <c r="AJ50" s="125">
        <v>1.2</v>
      </c>
      <c r="AK50" s="125">
        <v>6.0</v>
      </c>
      <c r="AL50" s="135">
        <v>2620.0</v>
      </c>
      <c r="AM50" s="136">
        <v>1.0</v>
      </c>
      <c r="AN50" s="237">
        <v>50.5</v>
      </c>
      <c r="AO50" s="137">
        <f t="shared" si="9"/>
        <v>-1.577978889</v>
      </c>
      <c r="AP50" s="138">
        <f t="shared" si="10"/>
        <v>13.6014231</v>
      </c>
      <c r="AQ50" s="139">
        <f t="shared" si="11"/>
        <v>536.8623252</v>
      </c>
      <c r="AR50" s="103">
        <f t="array" ref="AR50">INDEX(Historical!$C$7:$C$1381,MATCH(B50,Historical!$B$7:$B$1403,0))*IF(AH50="n/a",1.03,IF(AH50&lt;0,1.01,IF(AH50&gt;10,1.1,(1+AH50/100))))</f>
        <v>3.7471</v>
      </c>
      <c r="AS50" s="134">
        <f t="shared" si="12"/>
        <v>3.94232391</v>
      </c>
      <c r="AT50" s="134">
        <f t="shared" ref="AT50:AV50" si="58">IF($AK50="n/a",1.03*AS50,IF($AK50&lt;0,1.01*AS50,IF($AK50&gt;10,1.1*AS50,(1+$AK50/100)*AS50)))</f>
        <v>4.178863345</v>
      </c>
      <c r="AU50" s="134">
        <f t="shared" si="58"/>
        <v>4.429595145</v>
      </c>
      <c r="AV50" s="134">
        <f t="shared" si="58"/>
        <v>4.695370854</v>
      </c>
      <c r="AW50" s="126">
        <f t="shared" si="14"/>
        <v>20.99325325</v>
      </c>
      <c r="AX50" s="140">
        <f t="shared" si="15"/>
        <v>45.94715092</v>
      </c>
      <c r="AY50" s="141">
        <v>0.56</v>
      </c>
      <c r="AZ50" s="136">
        <v>9.2</v>
      </c>
      <c r="BA50" s="136">
        <v>-29.56</v>
      </c>
      <c r="BB50" s="136">
        <v>-15.78</v>
      </c>
      <c r="BC50" s="136">
        <v>-14.85</v>
      </c>
      <c r="BD50" s="142"/>
      <c r="BE50" s="17">
        <v>2012.0</v>
      </c>
      <c r="BF50" s="17">
        <f t="shared" si="16"/>
        <v>0</v>
      </c>
      <c r="BG50" s="143">
        <v>7.3</v>
      </c>
      <c r="BH50" s="224"/>
    </row>
    <row r="51" ht="11.25" customHeight="1">
      <c r="A51" s="220" t="s">
        <v>1298</v>
      </c>
      <c r="B51" s="99" t="s">
        <v>1299</v>
      </c>
      <c r="C51" s="100" t="s">
        <v>136</v>
      </c>
      <c r="D51" s="100" t="s">
        <v>183</v>
      </c>
      <c r="E51" s="101">
        <v>9.0</v>
      </c>
      <c r="F51" s="58">
        <v>543.0</v>
      </c>
      <c r="G51" s="58" t="s">
        <v>168</v>
      </c>
      <c r="H51" s="58" t="s">
        <v>168</v>
      </c>
      <c r="I51" s="150">
        <v>11.45</v>
      </c>
      <c r="J51" s="103">
        <f t="shared" si="2"/>
        <v>7.336244541</v>
      </c>
      <c r="K51" s="104">
        <v>0.06999999999999999</v>
      </c>
      <c r="L51" s="73">
        <v>12.0</v>
      </c>
      <c r="M51" s="23">
        <f t="shared" si="3"/>
        <v>0.84</v>
      </c>
      <c r="N51" s="105" t="s">
        <v>746</v>
      </c>
      <c r="O51" s="106">
        <v>0.068</v>
      </c>
      <c r="P51" s="107">
        <v>43879.0</v>
      </c>
      <c r="Q51" s="107">
        <v>43920.0</v>
      </c>
      <c r="R51" s="23">
        <f t="shared" si="4"/>
        <v>2.941176471</v>
      </c>
      <c r="S51" s="108">
        <f t="array" ref="S51">IF(INDEX(Historical!$D$7:$D$1379,MATCH(B51,Historical!$B$7:$B$1403,0))=0,"n/a",(INDEX(Historical!$C$7:$C$1381,MATCH(B51,Historical!$B$7:$B$1403,0))/INDEX(Historical!$D$7:$D$1379,MATCH(B51,Historical!$B$7:$B$1403,0))-1)*100)</f>
        <v>1.872659176</v>
      </c>
      <c r="T51" s="108">
        <f t="array" ref="T51">IF(INDEX(Historical!$F$7:$F$1372,MATCH(B51,Historical!$B$7:$B$1403,0))=0,"n/a",((INDEX(Historical!$C$7:$C$1381,MATCH(B51,Historical!$B$7:$B$1403,0))/INDEX(Historical!$F$7:$F$1372,MATCH(B51,Historical!$B$7:$B$1403,0)))^(1/3)-1)*100)</f>
        <v>2.851263626</v>
      </c>
      <c r="U51" s="108">
        <f t="array" ref="U51">IF(INDEX(Historical!$H$7:$H$1372,MATCH(B51,Historical!$B$7:$B$1403,0))=0,"n/a",((INDEX(Historical!$C$7:$C$1381,MATCH(B51,Historical!$B$7:$B$1403,0))/INDEX(Historical!$H$7:$H$1372,MATCH(B51,Historical!$B$7:$B$1403,0)))^(1/5)-1)*100)</f>
        <v>2.534857566</v>
      </c>
      <c r="V51" s="108">
        <f t="array" ref="V51">IF(INDEX(Historical!$O$7:$O$1372,MATCH(B51,Historical!$B$7:$B$1403,0))=0,"n/a",((INDEX(Historical!$C$7:$C$1381,MATCH(B51,Historical!$B$7:$B$1403,0))/INDEX(Historical!$O$7:$O$1372,MATCH(B51,Historical!$B$7:$B$1403,0)))^(1/10)-1)*100)</f>
        <v>3.122608694</v>
      </c>
      <c r="W51" s="109">
        <f t="shared" si="5"/>
        <v>0.8117756063</v>
      </c>
      <c r="X51" s="110">
        <f t="shared" si="6"/>
        <v>0.7971250207</v>
      </c>
      <c r="Y51" s="149" t="s">
        <v>1300</v>
      </c>
      <c r="Z51" s="103">
        <f t="shared" si="7"/>
        <v>84</v>
      </c>
      <c r="AA51" s="112">
        <f t="shared" si="8"/>
        <v>11.45</v>
      </c>
      <c r="AB51" s="73">
        <v>3.0</v>
      </c>
      <c r="AC51" s="102">
        <v>1.0</v>
      </c>
      <c r="AD51" s="102">
        <v>1.64</v>
      </c>
      <c r="AE51" s="102">
        <v>5.73</v>
      </c>
      <c r="AF51" s="102">
        <v>0.92</v>
      </c>
      <c r="AG51" s="102" t="s">
        <v>128</v>
      </c>
      <c r="AH51" s="102">
        <v>278.3</v>
      </c>
      <c r="AI51" s="102">
        <v>-4.6</v>
      </c>
      <c r="AJ51" s="102">
        <v>3.18</v>
      </c>
      <c r="AK51" s="102">
        <v>7.000000000000001</v>
      </c>
      <c r="AL51" s="113">
        <v>378.42</v>
      </c>
      <c r="AM51" s="114">
        <v>2.18</v>
      </c>
      <c r="AN51" s="102" t="s">
        <v>128</v>
      </c>
      <c r="AO51" s="115">
        <f t="shared" si="9"/>
        <v>-1.578897893</v>
      </c>
      <c r="AP51" s="116">
        <f t="shared" si="10"/>
        <v>9.871102107</v>
      </c>
      <c r="AQ51" s="117">
        <f t="shared" si="11"/>
        <v>-31.57648228</v>
      </c>
      <c r="AR51" s="103">
        <f t="array" ref="AR51">INDEX(Historical!$C$7:$C$1381,MATCH(B51,Historical!$B$7:$B$1403,0))*IF(AH51="n/a",1.03,IF(AH51&lt;0,1.01,IF(AH51&gt;10,1.1,(1+AH51/100))))</f>
        <v>0.8976</v>
      </c>
      <c r="AS51" s="112">
        <f t="shared" si="12"/>
        <v>0.906576</v>
      </c>
      <c r="AT51" s="112">
        <f t="shared" ref="AT51:AV51" si="59">IF($AK51="n/a",1.03*AS51,IF($AK51&lt;0,1.01*AS51,IF($AK51&gt;10,1.1*AS51,(1+$AK51/100)*AS51)))</f>
        <v>0.97003632</v>
      </c>
      <c r="AU51" s="112">
        <f t="shared" si="59"/>
        <v>1.037938862</v>
      </c>
      <c r="AV51" s="112">
        <f t="shared" si="59"/>
        <v>1.110594583</v>
      </c>
      <c r="AW51" s="103">
        <f t="shared" si="14"/>
        <v>4.922745765</v>
      </c>
      <c r="AX51" s="118">
        <f t="shared" si="15"/>
        <v>42.9934128</v>
      </c>
      <c r="AY51" s="119" t="s">
        <v>128</v>
      </c>
      <c r="AZ51" s="114">
        <v>5.28</v>
      </c>
      <c r="BA51" s="114">
        <v>-25.36</v>
      </c>
      <c r="BB51" s="114">
        <v>-15.540000000000001</v>
      </c>
      <c r="BC51" s="114">
        <v>-8.32</v>
      </c>
      <c r="BD51" s="42"/>
      <c r="BE51" s="17">
        <v>2012.0</v>
      </c>
      <c r="BF51" s="17">
        <f t="shared" si="16"/>
        <v>0</v>
      </c>
      <c r="BG51" s="120" t="s">
        <v>128</v>
      </c>
      <c r="BH51" s="15"/>
    </row>
    <row r="52" ht="11.25" customHeight="1">
      <c r="A52" s="155" t="s">
        <v>1301</v>
      </c>
      <c r="B52" s="99" t="s">
        <v>1302</v>
      </c>
      <c r="C52" s="100" t="s">
        <v>118</v>
      </c>
      <c r="D52" s="100" t="s">
        <v>146</v>
      </c>
      <c r="E52" s="101">
        <v>9.0</v>
      </c>
      <c r="F52" s="58">
        <v>520.0</v>
      </c>
      <c r="G52" s="58" t="s">
        <v>168</v>
      </c>
      <c r="H52" s="58" t="s">
        <v>168</v>
      </c>
      <c r="I52" s="102">
        <v>17.4</v>
      </c>
      <c r="J52" s="103">
        <f t="shared" si="2"/>
        <v>1.724137931</v>
      </c>
      <c r="K52" s="104">
        <v>0.075</v>
      </c>
      <c r="L52" s="73">
        <v>4.0</v>
      </c>
      <c r="M52" s="23">
        <f t="shared" si="3"/>
        <v>0.3</v>
      </c>
      <c r="N52" s="105" t="s">
        <v>975</v>
      </c>
      <c r="O52" s="106">
        <v>0.0725</v>
      </c>
      <c r="P52" s="107">
        <v>43794.0</v>
      </c>
      <c r="Q52" s="107">
        <v>43817.0</v>
      </c>
      <c r="R52" s="23">
        <f t="shared" si="4"/>
        <v>3.448275862</v>
      </c>
      <c r="S52" s="108">
        <f t="array" ref="S52">IF(INDEX(Historical!$D$7:$D$1379,MATCH(B52,Historical!$B$7:$B$1403,0))=0,"n/a",(INDEX(Historical!$C$7:$C$1381,MATCH(B52,Historical!$B$7:$B$1403,0))/INDEX(Historical!$D$7:$D$1379,MATCH(B52,Historical!$B$7:$B$1403,0))-1)*100)</f>
        <v>3.723404255</v>
      </c>
      <c r="T52" s="108">
        <f t="array" ref="T52">IF(INDEX(Historical!$F$7:$F$1372,MATCH(B52,Historical!$B$7:$B$1403,0))=0,"n/a",((INDEX(Historical!$C$7:$C$1381,MATCH(B52,Historical!$B$7:$B$1403,0))/INDEX(Historical!$F$7:$F$1372,MATCH(B52,Historical!$B$7:$B$1403,0)))^(1/3)-1)*100)</f>
        <v>11.67831651</v>
      </c>
      <c r="U52" s="108">
        <f t="array" ref="U52">IF(INDEX(Historical!$H$7:$H$1372,MATCH(B52,Historical!$B$7:$B$1403,0))=0,"n/a",((INDEX(Historical!$C$7:$C$1381,MATCH(B52,Historical!$B$7:$B$1403,0))/INDEX(Historical!$H$7:$H$1372,MATCH(B52,Historical!$B$7:$B$1403,0)))^(1/5)-1)*100)</f>
        <v>17.60790225</v>
      </c>
      <c r="V52" s="108" t="str">
        <f t="array" ref="V52">IF(INDEX(Historical!$O$7:$O$1372,MATCH(B52,Historical!$B$7:$B$1403,0))=0,"n/a",((INDEX(Historical!$C$7:$C$1381,MATCH(B52,Historical!$B$7:$B$1403,0))/INDEX(Historical!$O$7:$O$1372,MATCH(B52,Historical!$B$7:$B$1403,0)))^(1/10)-1)*100)</f>
        <v>n/a</v>
      </c>
      <c r="W52" s="109" t="str">
        <f t="shared" si="5"/>
        <v>n/a</v>
      </c>
      <c r="X52" s="110">
        <f t="shared" si="6"/>
        <v>0.08282174155</v>
      </c>
      <c r="Y52" s="111"/>
      <c r="Z52" s="103">
        <f t="shared" si="7"/>
        <v>27.27272727</v>
      </c>
      <c r="AA52" s="112">
        <f t="shared" si="8"/>
        <v>15.81818182</v>
      </c>
      <c r="AB52" s="73">
        <v>9.0</v>
      </c>
      <c r="AC52" s="102">
        <v>1.1</v>
      </c>
      <c r="AD52" s="102">
        <v>0.78</v>
      </c>
      <c r="AE52" s="102">
        <v>0.36</v>
      </c>
      <c r="AF52" s="102">
        <v>1.45</v>
      </c>
      <c r="AG52" s="102">
        <v>8.1</v>
      </c>
      <c r="AH52" s="156">
        <v>256.2</v>
      </c>
      <c r="AI52" s="156">
        <v>21.87</v>
      </c>
      <c r="AJ52" s="102">
        <v>212.6</v>
      </c>
      <c r="AK52" s="102">
        <v>20.41</v>
      </c>
      <c r="AL52" s="113">
        <v>806.49</v>
      </c>
      <c r="AM52" s="114">
        <v>8.1</v>
      </c>
      <c r="AN52" s="102">
        <v>2.32</v>
      </c>
      <c r="AO52" s="115">
        <f t="shared" si="9"/>
        <v>3.513858365</v>
      </c>
      <c r="AP52" s="116">
        <f t="shared" si="10"/>
        <v>19.33204018</v>
      </c>
      <c r="AQ52" s="117">
        <f t="shared" si="11"/>
        <v>0.9650404543</v>
      </c>
      <c r="AR52" s="103">
        <f t="array" ref="AR52">INDEX(Historical!$C$7:$C$1381,MATCH(B52,Historical!$B$7:$B$1403,0))*IF(AH52="n/a",1.03,IF(AH52&lt;0,1.01,IF(AH52&gt;10,1.1,(1+AH52/100))))</f>
        <v>0.32175</v>
      </c>
      <c r="AS52" s="112">
        <f t="shared" si="12"/>
        <v>0.353925</v>
      </c>
      <c r="AT52" s="112">
        <f t="shared" ref="AT52:AV52" si="60">IF($AK52="n/a",1.03*AS52,IF($AK52&lt;0,1.01*AS52,IF($AK52&gt;10,1.1*AS52,(1+$AK52/100)*AS52)))</f>
        <v>0.3893175</v>
      </c>
      <c r="AU52" s="112">
        <f t="shared" si="60"/>
        <v>0.42824925</v>
      </c>
      <c r="AV52" s="112">
        <f t="shared" si="60"/>
        <v>0.471074175</v>
      </c>
      <c r="AW52" s="103">
        <f t="shared" si="14"/>
        <v>1.964315925</v>
      </c>
      <c r="AX52" s="118">
        <f t="shared" si="15"/>
        <v>11.28917198</v>
      </c>
      <c r="AY52" s="119">
        <v>2.14</v>
      </c>
      <c r="AZ52" s="114">
        <v>23.32</v>
      </c>
      <c r="BA52" s="114">
        <v>-31.759999999999998</v>
      </c>
      <c r="BB52" s="114">
        <v>-15.25</v>
      </c>
      <c r="BC52" s="114">
        <v>-8.559999999999999</v>
      </c>
      <c r="BD52" s="42"/>
      <c r="BE52" s="17">
        <v>2012.0</v>
      </c>
      <c r="BF52" s="17">
        <f t="shared" si="16"/>
        <v>0</v>
      </c>
      <c r="BG52" s="120">
        <v>1.7999999999999998</v>
      </c>
      <c r="BH52" s="55"/>
    </row>
    <row r="53" ht="11.25" customHeight="1">
      <c r="A53" s="55" t="s">
        <v>1303</v>
      </c>
      <c r="B53" s="99" t="s">
        <v>1304</v>
      </c>
      <c r="C53" s="100" t="s">
        <v>296</v>
      </c>
      <c r="D53" s="100" t="s">
        <v>569</v>
      </c>
      <c r="E53" s="101">
        <v>9.0</v>
      </c>
      <c r="F53" s="58">
        <v>465.0</v>
      </c>
      <c r="G53" s="58" t="s">
        <v>168</v>
      </c>
      <c r="H53" s="58" t="s">
        <v>168</v>
      </c>
      <c r="I53" s="150">
        <v>26.7</v>
      </c>
      <c r="J53" s="103">
        <f t="shared" si="2"/>
        <v>1.722846442</v>
      </c>
      <c r="K53" s="104">
        <v>0.115</v>
      </c>
      <c r="L53" s="73">
        <v>4.0</v>
      </c>
      <c r="M53" s="23">
        <f t="shared" si="3"/>
        <v>0.46</v>
      </c>
      <c r="N53" s="105" t="s">
        <v>822</v>
      </c>
      <c r="O53" s="106">
        <v>0.11</v>
      </c>
      <c r="P53" s="146">
        <v>43564.0</v>
      </c>
      <c r="Q53" s="146">
        <v>43579.0</v>
      </c>
      <c r="R53" s="23">
        <f t="shared" si="4"/>
        <v>4.545454545</v>
      </c>
      <c r="S53" s="108">
        <f t="array" ref="S53">IF(INDEX(Historical!$D$7:$D$1379,MATCH(B53,Historical!$B$7:$B$1403,0))=0,"n/a",(INDEX(Historical!$C$7:$C$1381,MATCH(B53,Historical!$B$7:$B$1403,0))/INDEX(Historical!$D$7:$D$1379,MATCH(B53,Historical!$B$7:$B$1403,0))-1)*100)</f>
        <v>5.813953488</v>
      </c>
      <c r="T53" s="108">
        <f t="array" ref="T53">IF(INDEX(Historical!$F$7:$F$1372,MATCH(B53,Historical!$B$7:$B$1403,0))=0,"n/a",((INDEX(Historical!$C$7:$C$1381,MATCH(B53,Historical!$B$7:$B$1403,0))/INDEX(Historical!$F$7:$F$1372,MATCH(B53,Historical!$B$7:$B$1403,0)))^(1/3)-1)*100)</f>
        <v>9.139288306</v>
      </c>
      <c r="U53" s="108">
        <f t="array" ref="U53">IF(INDEX(Historical!$H$7:$H$1372,MATCH(B53,Historical!$B$7:$B$1403,0))=0,"n/a",((INDEX(Historical!$C$7:$C$1381,MATCH(B53,Historical!$B$7:$B$1403,0))/INDEX(Historical!$H$7:$H$1372,MATCH(B53,Historical!$B$7:$B$1403,0)))^(1/5)-1)*100)</f>
        <v>8.687106849</v>
      </c>
      <c r="V53" s="108">
        <f t="array" ref="V53">IF(INDEX(Historical!$O$7:$O$1372,MATCH(B53,Historical!$B$7:$B$1403,0))=0,"n/a",((INDEX(Historical!$C$7:$C$1381,MATCH(B53,Historical!$B$7:$B$1403,0))/INDEX(Historical!$O$7:$O$1372,MATCH(B53,Historical!$B$7:$B$1403,0)))^(1/10)-1)*100)</f>
        <v>7.537236458</v>
      </c>
      <c r="W53" s="109">
        <f t="shared" si="5"/>
        <v>1.15255862</v>
      </c>
      <c r="X53" s="110">
        <f t="shared" si="6"/>
        <v>0.5429441781</v>
      </c>
      <c r="Y53" s="218"/>
      <c r="Z53" s="103">
        <f t="shared" si="7"/>
        <v>28.04878049</v>
      </c>
      <c r="AA53" s="112">
        <f t="shared" si="8"/>
        <v>16.2804878</v>
      </c>
      <c r="AB53" s="73">
        <v>12.0</v>
      </c>
      <c r="AC53" s="102">
        <v>1.64</v>
      </c>
      <c r="AD53" s="102">
        <v>1.09</v>
      </c>
      <c r="AE53" s="102">
        <v>3.69</v>
      </c>
      <c r="AF53" s="102">
        <v>3.49</v>
      </c>
      <c r="AG53" s="102">
        <v>22.3</v>
      </c>
      <c r="AH53" s="102">
        <v>5.3</v>
      </c>
      <c r="AI53" s="102">
        <v>9.75</v>
      </c>
      <c r="AJ53" s="102">
        <v>16.0</v>
      </c>
      <c r="AK53" s="102">
        <v>15.0</v>
      </c>
      <c r="AL53" s="113">
        <v>6860.0</v>
      </c>
      <c r="AM53" s="114">
        <v>0.1</v>
      </c>
      <c r="AN53" s="102">
        <v>0.0</v>
      </c>
      <c r="AO53" s="115">
        <f t="shared" si="9"/>
        <v>-5.870534514</v>
      </c>
      <c r="AP53" s="116">
        <f t="shared" si="10"/>
        <v>10.40995329</v>
      </c>
      <c r="AQ53" s="117">
        <f t="shared" si="11"/>
        <v>58.91143926</v>
      </c>
      <c r="AR53" s="103">
        <f t="array" ref="AR53">INDEX(Historical!$C$7:$C$1381,MATCH(B53,Historical!$B$7:$B$1403,0))*IF(AH53="n/a",1.03,IF(AH53&lt;0,1.01,IF(AH53&gt;10,1.1,(1+AH53/100))))</f>
        <v>0.479115</v>
      </c>
      <c r="AS53" s="112">
        <f t="shared" si="12"/>
        <v>0.5258287125</v>
      </c>
      <c r="AT53" s="112">
        <f t="shared" ref="AT53:AV53" si="61">IF($AK53="n/a",1.03*AS53,IF($AK53&lt;0,1.01*AS53,IF($AK53&gt;10,1.1*AS53,(1+$AK53/100)*AS53)))</f>
        <v>0.5784115838</v>
      </c>
      <c r="AU53" s="112">
        <f t="shared" si="61"/>
        <v>0.6362527421</v>
      </c>
      <c r="AV53" s="112">
        <f t="shared" si="61"/>
        <v>0.6998780163</v>
      </c>
      <c r="AW53" s="103">
        <f t="shared" si="14"/>
        <v>2.919486055</v>
      </c>
      <c r="AX53" s="118">
        <f t="shared" si="15"/>
        <v>10.9344047</v>
      </c>
      <c r="AY53" s="119">
        <v>1.11</v>
      </c>
      <c r="AZ53" s="114">
        <v>34.71</v>
      </c>
      <c r="BA53" s="114">
        <v>-14.610000000000001</v>
      </c>
      <c r="BB53" s="114">
        <v>-10.549999999999999</v>
      </c>
      <c r="BC53" s="114">
        <v>-1.6199999999999999</v>
      </c>
      <c r="BD53" s="42"/>
      <c r="BE53" s="17">
        <v>2011.0</v>
      </c>
      <c r="BF53" s="17">
        <f t="shared" si="16"/>
        <v>0</v>
      </c>
      <c r="BG53" s="120">
        <v>19.8</v>
      </c>
      <c r="BH53" s="15"/>
    </row>
    <row r="54" ht="11.25" customHeight="1">
      <c r="A54" s="155" t="s">
        <v>1305</v>
      </c>
      <c r="B54" s="99" t="s">
        <v>1306</v>
      </c>
      <c r="C54" s="100" t="s">
        <v>136</v>
      </c>
      <c r="D54" s="100" t="s">
        <v>183</v>
      </c>
      <c r="E54" s="101">
        <v>9.0</v>
      </c>
      <c r="F54" s="58">
        <v>501.0</v>
      </c>
      <c r="G54" s="58" t="s">
        <v>168</v>
      </c>
      <c r="H54" s="58" t="s">
        <v>168</v>
      </c>
      <c r="I54" s="150">
        <v>200.77</v>
      </c>
      <c r="J54" s="103">
        <f t="shared" si="2"/>
        <v>2.490411914</v>
      </c>
      <c r="K54" s="104">
        <v>1.25</v>
      </c>
      <c r="L54" s="73">
        <v>4.0</v>
      </c>
      <c r="M54" s="23">
        <f t="shared" si="3"/>
        <v>5</v>
      </c>
      <c r="N54" s="105" t="s">
        <v>351</v>
      </c>
      <c r="O54" s="106">
        <v>0.85</v>
      </c>
      <c r="P54" s="107">
        <v>43706.0</v>
      </c>
      <c r="Q54" s="107">
        <v>43735.0</v>
      </c>
      <c r="R54" s="23">
        <f t="shared" si="4"/>
        <v>47.05882353</v>
      </c>
      <c r="S54" s="108">
        <f t="array" ref="S54">IF(INDEX(Historical!$D$7:$D$1379,MATCH(B54,Historical!$B$7:$B$1403,0))=0,"n/a",(INDEX(Historical!$C$7:$C$1381,MATCH(B54,Historical!$B$7:$B$1403,0))/INDEX(Historical!$D$7:$D$1379,MATCH(B54,Historical!$B$7:$B$1403,0))-1)*100)</f>
        <v>31.74603175</v>
      </c>
      <c r="T54" s="108">
        <f t="array" ref="T54">IF(INDEX(Historical!$F$7:$F$1372,MATCH(B54,Historical!$B$7:$B$1403,0))=0,"n/a",((INDEX(Historical!$C$7:$C$1381,MATCH(B54,Historical!$B$7:$B$1403,0))/INDEX(Historical!$F$7:$F$1372,MATCH(B54,Historical!$B$7:$B$1403,0)))^(1/3)-1)*100)</f>
        <v>16.86691582</v>
      </c>
      <c r="U54" s="108">
        <f t="array" ref="U54">IF(INDEX(Historical!$H$7:$H$1372,MATCH(B54,Historical!$B$7:$B$1403,0))=0,"n/a",((INDEX(Historical!$C$7:$C$1381,MATCH(B54,Historical!$B$7:$B$1403,0))/INDEX(Historical!$H$7:$H$1372,MATCH(B54,Historical!$B$7:$B$1403,0)))^(1/5)-1)*100)</f>
        <v>13.02463565</v>
      </c>
      <c r="V54" s="108">
        <f t="array" ref="V54">IF(INDEX(Historical!$O$7:$O$1372,MATCH(B54,Historical!$B$7:$B$1403,0))=0,"n/a",((INDEX(Historical!$C$7:$C$1381,MATCH(B54,Historical!$B$7:$B$1403,0))/INDEX(Historical!$O$7:$O$1372,MATCH(B54,Historical!$B$7:$B$1403,0)))^(1/10)-1)*100)</f>
        <v>11.47872837</v>
      </c>
      <c r="W54" s="109">
        <f t="shared" si="5"/>
        <v>1.134675831</v>
      </c>
      <c r="X54" s="110">
        <f t="shared" si="6"/>
        <v>3.028985036</v>
      </c>
      <c r="Y54" s="149"/>
      <c r="Z54" s="103">
        <f t="shared" si="7"/>
        <v>23.79819134</v>
      </c>
      <c r="AA54" s="112">
        <f t="shared" si="8"/>
        <v>9.55592575</v>
      </c>
      <c r="AB54" s="73">
        <v>12.0</v>
      </c>
      <c r="AC54" s="102">
        <v>21.01</v>
      </c>
      <c r="AD54" s="102">
        <v>1.29</v>
      </c>
      <c r="AE54" s="102">
        <v>1.31</v>
      </c>
      <c r="AF54" s="102">
        <v>0.92</v>
      </c>
      <c r="AG54" s="102">
        <v>9.9</v>
      </c>
      <c r="AH54" s="102">
        <v>-12.4</v>
      </c>
      <c r="AI54" s="102">
        <v>11.48</v>
      </c>
      <c r="AJ54" s="102">
        <v>4.3</v>
      </c>
      <c r="AK54" s="102">
        <v>7.42</v>
      </c>
      <c r="AL54" s="113">
        <v>71740.0</v>
      </c>
      <c r="AM54" s="114">
        <v>0.4</v>
      </c>
      <c r="AN54" s="102">
        <v>7.56</v>
      </c>
      <c r="AO54" s="115">
        <f t="shared" si="9"/>
        <v>5.959121819</v>
      </c>
      <c r="AP54" s="116">
        <f t="shared" si="10"/>
        <v>15.51504757</v>
      </c>
      <c r="AQ54" s="117">
        <f t="shared" si="11"/>
        <v>-37.49150568</v>
      </c>
      <c r="AR54" s="103">
        <f t="array" ref="AR54">INDEX(Historical!$C$7:$C$1381,MATCH(B54,Historical!$B$7:$B$1403,0))*IF(AH54="n/a",1.03,IF(AH54&lt;0,1.01,IF(AH54&gt;10,1.1,(1+AH54/100))))</f>
        <v>4.1915</v>
      </c>
      <c r="AS54" s="112">
        <f t="shared" si="12"/>
        <v>4.61065</v>
      </c>
      <c r="AT54" s="112">
        <f t="shared" ref="AT54:AV54" si="62">IF($AK54="n/a",1.03*AS54,IF($AK54&lt;0,1.01*AS54,IF($AK54&gt;10,1.1*AS54,(1+$AK54/100)*AS54)))</f>
        <v>4.95276023</v>
      </c>
      <c r="AU54" s="112">
        <f t="shared" si="62"/>
        <v>5.320255039</v>
      </c>
      <c r="AV54" s="112">
        <f t="shared" si="62"/>
        <v>5.715017963</v>
      </c>
      <c r="AW54" s="103">
        <f t="shared" si="14"/>
        <v>24.79018323</v>
      </c>
      <c r="AX54" s="118">
        <f t="shared" si="15"/>
        <v>12.34755353</v>
      </c>
      <c r="AY54" s="119">
        <v>1.27</v>
      </c>
      <c r="AZ54" s="114">
        <v>11.09</v>
      </c>
      <c r="BA54" s="114">
        <v>-19.84</v>
      </c>
      <c r="BB54" s="114">
        <v>-14.899999999999999</v>
      </c>
      <c r="BC54" s="114">
        <v>-6.45</v>
      </c>
      <c r="BD54" s="42"/>
      <c r="BE54" s="17">
        <v>2011.0</v>
      </c>
      <c r="BF54" s="17">
        <f t="shared" si="16"/>
        <v>0</v>
      </c>
      <c r="BG54" s="120">
        <v>0.8</v>
      </c>
      <c r="BH54" s="15"/>
    </row>
    <row r="55" ht="11.25" customHeight="1">
      <c r="A55" s="55" t="s">
        <v>1307</v>
      </c>
      <c r="B55" s="99" t="s">
        <v>1308</v>
      </c>
      <c r="C55" s="100" t="s">
        <v>136</v>
      </c>
      <c r="D55" s="100" t="s">
        <v>153</v>
      </c>
      <c r="E55" s="101">
        <v>9.0</v>
      </c>
      <c r="F55" s="58">
        <v>503.0</v>
      </c>
      <c r="G55" s="58" t="s">
        <v>120</v>
      </c>
      <c r="H55" s="58" t="s">
        <v>120</v>
      </c>
      <c r="I55" s="150">
        <v>12.27</v>
      </c>
      <c r="J55" s="103">
        <f t="shared" si="2"/>
        <v>4.88997555</v>
      </c>
      <c r="K55" s="104">
        <v>0.15</v>
      </c>
      <c r="L55" s="73">
        <v>4.0</v>
      </c>
      <c r="M55" s="23">
        <f t="shared" si="3"/>
        <v>0.6</v>
      </c>
      <c r="N55" s="105" t="s">
        <v>143</v>
      </c>
      <c r="O55" s="106">
        <v>0.14</v>
      </c>
      <c r="P55" s="107">
        <v>43724.0</v>
      </c>
      <c r="Q55" s="107">
        <v>43739.0</v>
      </c>
      <c r="R55" s="23">
        <f t="shared" si="4"/>
        <v>7.142857143</v>
      </c>
      <c r="S55" s="108">
        <f t="array" ref="S55">IF(INDEX(Historical!$D$7:$D$1379,MATCH(B55,Historical!$B$7:$B$1403,0))=0,"n/a",(INDEX(Historical!$C$7:$C$1381,MATCH(B55,Historical!$B$7:$B$1403,0))/INDEX(Historical!$D$7:$D$1379,MATCH(B55,Historical!$B$7:$B$1403,0))-1)*100)</f>
        <v>21.27659574</v>
      </c>
      <c r="T55" s="108">
        <f t="array" ref="T55">IF(INDEX(Historical!$F$7:$F$1372,MATCH(B55,Historical!$B$7:$B$1403,0))=0,"n/a",((INDEX(Historical!$C$7:$C$1381,MATCH(B55,Historical!$B$7:$B$1403,0))/INDEX(Historical!$F$7:$F$1372,MATCH(B55,Historical!$B$7:$B$1403,0)))^(1/3)-1)*100)</f>
        <v>26.73763775</v>
      </c>
      <c r="U55" s="108">
        <f t="array" ref="U55">IF(INDEX(Historical!$H$7:$H$1372,MATCH(B55,Historical!$B$7:$B$1403,0))=0,"n/a",((INDEX(Historical!$C$7:$C$1381,MATCH(B55,Historical!$B$7:$B$1403,0))/INDEX(Historical!$H$7:$H$1372,MATCH(B55,Historical!$B$7:$B$1403,0)))^(1/5)-1)*100)</f>
        <v>23.30167377</v>
      </c>
      <c r="V55" s="108">
        <f t="array" ref="V55">IF(INDEX(Historical!$O$7:$O$1372,MATCH(B55,Historical!$B$7:$B$1403,0))=0,"n/a",((INDEX(Historical!$C$7:$C$1381,MATCH(B55,Historical!$B$7:$B$1403,0))/INDEX(Historical!$O$7:$O$1372,MATCH(B55,Historical!$B$7:$B$1403,0)))^(1/10)-1)*100)</f>
        <v>13.31330046</v>
      </c>
      <c r="W55" s="109">
        <f t="shared" si="5"/>
        <v>1.750255231</v>
      </c>
      <c r="X55" s="110">
        <f t="shared" si="6"/>
        <v>1.958123846</v>
      </c>
      <c r="Y55" s="147"/>
      <c r="Z55" s="103">
        <f t="shared" si="7"/>
        <v>47.24409449</v>
      </c>
      <c r="AA55" s="112">
        <f t="shared" si="8"/>
        <v>9.661417323</v>
      </c>
      <c r="AB55" s="73">
        <v>12.0</v>
      </c>
      <c r="AC55" s="102">
        <v>1.27</v>
      </c>
      <c r="AD55" s="102">
        <v>1.67</v>
      </c>
      <c r="AE55" s="102">
        <v>3.03</v>
      </c>
      <c r="AF55" s="102">
        <v>1.19</v>
      </c>
      <c r="AG55" s="102">
        <v>12.7</v>
      </c>
      <c r="AH55" s="102">
        <v>6.1</v>
      </c>
      <c r="AI55" s="102">
        <v>5.91</v>
      </c>
      <c r="AJ55" s="102">
        <v>11.899999999999999</v>
      </c>
      <c r="AK55" s="102">
        <v>5.800000000000001</v>
      </c>
      <c r="AL55" s="113">
        <v>12720.0</v>
      </c>
      <c r="AM55" s="114">
        <v>0.8999999999999999</v>
      </c>
      <c r="AN55" s="102">
        <v>0.93</v>
      </c>
      <c r="AO55" s="115">
        <f t="shared" si="9"/>
        <v>18.530232</v>
      </c>
      <c r="AP55" s="116">
        <f t="shared" si="10"/>
        <v>28.19164932</v>
      </c>
      <c r="AQ55" s="117">
        <f t="shared" si="11"/>
        <v>-28.5170211</v>
      </c>
      <c r="AR55" s="103">
        <f t="array" ref="AR55">INDEX(Historical!$C$7:$C$1381,MATCH(B55,Historical!$B$7:$B$1403,0))*IF(AH55="n/a",1.03,IF(AH55&lt;0,1.01,IF(AH55&gt;10,1.1,(1+AH55/100))))</f>
        <v>0.60477</v>
      </c>
      <c r="AS55" s="112">
        <f t="shared" si="12"/>
        <v>0.640511907</v>
      </c>
      <c r="AT55" s="112">
        <f t="shared" ref="AT55:AV55" si="63">IF($AK55="n/a",1.03*AS55,IF($AK55&lt;0,1.01*AS55,IF($AK55&gt;10,1.1*AS55,(1+$AK55/100)*AS55)))</f>
        <v>0.6776615976</v>
      </c>
      <c r="AU55" s="112">
        <f t="shared" si="63"/>
        <v>0.7169659703</v>
      </c>
      <c r="AV55" s="112">
        <f t="shared" si="63"/>
        <v>0.7585499965</v>
      </c>
      <c r="AW55" s="103">
        <f t="shared" si="14"/>
        <v>3.398459471</v>
      </c>
      <c r="AX55" s="118">
        <f t="shared" si="15"/>
        <v>27.69730621</v>
      </c>
      <c r="AY55" s="119">
        <v>1.45</v>
      </c>
      <c r="AZ55" s="114">
        <v>1.03</v>
      </c>
      <c r="BA55" s="114">
        <v>-21.5</v>
      </c>
      <c r="BB55" s="114">
        <v>-14.14</v>
      </c>
      <c r="BC55" s="114">
        <v>-12.34</v>
      </c>
      <c r="BD55" s="42"/>
      <c r="BE55" s="17">
        <v>2011.0</v>
      </c>
      <c r="BF55" s="17">
        <f t="shared" si="16"/>
        <v>0</v>
      </c>
      <c r="BG55" s="120">
        <v>1.2</v>
      </c>
      <c r="BH55" s="15"/>
    </row>
    <row r="56" ht="11.25" customHeight="1">
      <c r="A56" s="55" t="s">
        <v>1309</v>
      </c>
      <c r="B56" s="99" t="s">
        <v>1310</v>
      </c>
      <c r="C56" s="100" t="s">
        <v>136</v>
      </c>
      <c r="D56" s="100" t="s">
        <v>153</v>
      </c>
      <c r="E56" s="101">
        <v>9.0</v>
      </c>
      <c r="F56" s="58">
        <v>489.0</v>
      </c>
      <c r="G56" s="58" t="s">
        <v>121</v>
      </c>
      <c r="H56" s="58" t="s">
        <v>121</v>
      </c>
      <c r="I56" s="150">
        <v>15.02</v>
      </c>
      <c r="J56" s="103">
        <f t="shared" si="2"/>
        <v>3.195739015</v>
      </c>
      <c r="K56" s="175">
        <v>0.12</v>
      </c>
      <c r="L56" s="73">
        <v>4.0</v>
      </c>
      <c r="M56" s="23">
        <f t="shared" si="3"/>
        <v>0.48</v>
      </c>
      <c r="N56" s="105" t="s">
        <v>780</v>
      </c>
      <c r="O56" s="161">
        <v>0.1</v>
      </c>
      <c r="P56" s="107">
        <v>43649.0</v>
      </c>
      <c r="Q56" s="107">
        <v>43665.0</v>
      </c>
      <c r="R56" s="23">
        <f t="shared" si="4"/>
        <v>20</v>
      </c>
      <c r="S56" s="108">
        <f t="array" ref="S56">IF(INDEX(Historical!$D$7:$D$1379,MATCH(B56,Historical!$B$7:$B$1403,0))=0,"n/a",(INDEX(Historical!$C$7:$C$1381,MATCH(B56,Historical!$B$7:$B$1403,0))/INDEX(Historical!$D$7:$D$1379,MATCH(B56,Historical!$B$7:$B$1403,0))-1)*100)</f>
        <v>13.78329454</v>
      </c>
      <c r="T56" s="108">
        <f t="array" ref="T56">IF(INDEX(Historical!$F$7:$F$1372,MATCH(B56,Historical!$B$7:$B$1403,0))=0,"n/a",((INDEX(Historical!$C$7:$C$1381,MATCH(B56,Historical!$B$7:$B$1403,0))/INDEX(Historical!$F$7:$F$1372,MATCH(B56,Historical!$B$7:$B$1403,0)))^(1/3)-1)*100)</f>
        <v>18.16657505</v>
      </c>
      <c r="U56" s="108">
        <f t="array" ref="U56">IF(INDEX(Historical!$H$7:$H$1372,MATCH(B56,Historical!$B$7:$B$1403,0))=0,"n/a",((INDEX(Historical!$C$7:$C$1381,MATCH(B56,Historical!$B$7:$B$1403,0))/INDEX(Historical!$H$7:$H$1372,MATCH(B56,Historical!$B$7:$B$1403,0)))^(1/5)-1)*100)</f>
        <v>15.57896244</v>
      </c>
      <c r="V56" s="108">
        <f t="array" ref="V56">IF(INDEX(Historical!$O$7:$O$1372,MATCH(B56,Historical!$B$7:$B$1403,0))=0,"n/a",((INDEX(Historical!$C$7:$C$1381,MATCH(B56,Historical!$B$7:$B$1403,0))/INDEX(Historical!$O$7:$O$1372,MATCH(B56,Historical!$B$7:$B$1403,0)))^(1/10)-1)*100)</f>
        <v>12.59739044</v>
      </c>
      <c r="W56" s="109">
        <f t="shared" si="5"/>
        <v>1.236681717</v>
      </c>
      <c r="X56" s="110">
        <f t="shared" si="6"/>
        <v>2.077194992</v>
      </c>
      <c r="Y56" s="176" t="s">
        <v>1311</v>
      </c>
      <c r="Z56" s="103">
        <f t="shared" si="7"/>
        <v>31.78807947</v>
      </c>
      <c r="AA56" s="112">
        <f t="shared" si="8"/>
        <v>9.947019868</v>
      </c>
      <c r="AB56" s="73">
        <v>12.0</v>
      </c>
      <c r="AC56" s="102">
        <v>1.51</v>
      </c>
      <c r="AD56" s="102" t="s">
        <v>128</v>
      </c>
      <c r="AE56" s="102">
        <v>3.26</v>
      </c>
      <c r="AF56" s="102">
        <v>1.05</v>
      </c>
      <c r="AG56" s="102">
        <v>9.1</v>
      </c>
      <c r="AH56" s="102">
        <v>34.9</v>
      </c>
      <c r="AI56" s="102">
        <v>3.64</v>
      </c>
      <c r="AJ56" s="102">
        <v>7.5</v>
      </c>
      <c r="AK56" s="102" t="s">
        <v>128</v>
      </c>
      <c r="AL56" s="113">
        <v>678.9</v>
      </c>
      <c r="AM56" s="114">
        <v>0.1</v>
      </c>
      <c r="AN56" s="102">
        <v>0.89</v>
      </c>
      <c r="AO56" s="115">
        <f t="shared" si="9"/>
        <v>8.827681584</v>
      </c>
      <c r="AP56" s="116">
        <f t="shared" si="10"/>
        <v>18.77470145</v>
      </c>
      <c r="AQ56" s="117">
        <f t="shared" si="11"/>
        <v>-31.86819682</v>
      </c>
      <c r="AR56" s="103">
        <f t="array" ref="AR56">INDEX(Historical!$C$7:$C$1381,MATCH(B56,Historical!$B$7:$B$1403,0))*IF(AH56="n/a",1.03,IF(AH56&lt;0,1.01,IF(AH56&gt;10,1.1,(1+AH56/100))))</f>
        <v>0.484</v>
      </c>
      <c r="AS56" s="112">
        <f t="shared" si="12"/>
        <v>0.5016176</v>
      </c>
      <c r="AT56" s="112">
        <f t="shared" ref="AT56:AV56" si="64">IF($AK56="n/a",1.03*AS56,IF($AK56&lt;0,1.01*AS56,IF($AK56&gt;10,1.1*AS56,(1+$AK56/100)*AS56)))</f>
        <v>0.516666128</v>
      </c>
      <c r="AU56" s="112">
        <f t="shared" si="64"/>
        <v>0.5321661118</v>
      </c>
      <c r="AV56" s="112">
        <f t="shared" si="64"/>
        <v>0.5481310952</v>
      </c>
      <c r="AW56" s="103">
        <f t="shared" si="14"/>
        <v>2.582580935</v>
      </c>
      <c r="AX56" s="118">
        <f t="shared" si="15"/>
        <v>17.19428053</v>
      </c>
      <c r="AY56" s="119">
        <v>0.96</v>
      </c>
      <c r="AZ56" s="114">
        <v>-1.23</v>
      </c>
      <c r="BA56" s="114">
        <v>-22.900000000000002</v>
      </c>
      <c r="BB56" s="114">
        <v>-16.439999999999998</v>
      </c>
      <c r="BC56" s="114">
        <v>-13.04</v>
      </c>
      <c r="BD56" s="42"/>
      <c r="BE56" s="17">
        <v>2011.0</v>
      </c>
      <c r="BF56" s="17">
        <f t="shared" si="16"/>
        <v>0</v>
      </c>
      <c r="BG56" s="120">
        <v>1.0999999999999999</v>
      </c>
      <c r="BH56" s="15"/>
    </row>
    <row r="57" ht="11.25" customHeight="1">
      <c r="A57" s="55" t="s">
        <v>1312</v>
      </c>
      <c r="B57" s="99" t="s">
        <v>1313</v>
      </c>
      <c r="C57" s="100" t="s">
        <v>118</v>
      </c>
      <c r="D57" s="100" t="s">
        <v>119</v>
      </c>
      <c r="E57" s="101">
        <v>9.0</v>
      </c>
      <c r="F57" s="58">
        <v>475.0</v>
      </c>
      <c r="G57" s="58" t="s">
        <v>168</v>
      </c>
      <c r="H57" s="58" t="s">
        <v>168</v>
      </c>
      <c r="I57" s="102">
        <v>32.83</v>
      </c>
      <c r="J57" s="103">
        <f t="shared" si="2"/>
        <v>3.716113311</v>
      </c>
      <c r="K57" s="104">
        <v>0.305</v>
      </c>
      <c r="L57" s="73">
        <v>4.0</v>
      </c>
      <c r="M57" s="23">
        <f t="shared" si="3"/>
        <v>1.22</v>
      </c>
      <c r="N57" s="105" t="s">
        <v>138</v>
      </c>
      <c r="O57" s="106">
        <v>0.295</v>
      </c>
      <c r="P57" s="107">
        <v>43601.0</v>
      </c>
      <c r="Q57" s="107">
        <v>43619.0</v>
      </c>
      <c r="R57" s="23">
        <f t="shared" si="4"/>
        <v>3.389830508</v>
      </c>
      <c r="S57" s="108">
        <f t="array" ref="S57">IF(INDEX(Historical!$D$7:$D$1379,MATCH(B57,Historical!$B$7:$B$1403,0))=0,"n/a",(INDEX(Historical!$C$7:$C$1381,MATCH(B57,Historical!$B$7:$B$1403,0))/INDEX(Historical!$D$7:$D$1379,MATCH(B57,Historical!$B$7:$B$1403,0))-1)*100)</f>
        <v>3.418803419</v>
      </c>
      <c r="T57" s="108">
        <f t="array" ref="T57">IF(INDEX(Historical!$F$7:$F$1372,MATCH(B57,Historical!$B$7:$B$1403,0))=0,"n/a",((INDEX(Historical!$C$7:$C$1381,MATCH(B57,Historical!$B$7:$B$1403,0))/INDEX(Historical!$F$7:$F$1372,MATCH(B57,Historical!$B$7:$B$1403,0)))^(1/3)-1)*100)</f>
        <v>3.54273304</v>
      </c>
      <c r="U57" s="108">
        <f t="array" ref="U57">IF(INDEX(Historical!$H$7:$H$1372,MATCH(B57,Historical!$B$7:$B$1403,0))=0,"n/a",((INDEX(Historical!$C$7:$C$1381,MATCH(B57,Historical!$B$7:$B$1403,0))/INDEX(Historical!$H$7:$H$1372,MATCH(B57,Historical!$B$7:$B$1403,0)))^(1/5)-1)*100)</f>
        <v>4.095039697</v>
      </c>
      <c r="V57" s="108">
        <f t="array" ref="V57">IF(INDEX(Historical!$O$7:$O$1372,MATCH(B57,Historical!$B$7:$B$1403,0))=0,"n/a",((INDEX(Historical!$C$7:$C$1381,MATCH(B57,Historical!$B$7:$B$1403,0))/INDEX(Historical!$O$7:$O$1372,MATCH(B57,Historical!$B$7:$B$1403,0)))^(1/10)-1)*100)</f>
        <v>3.473393386</v>
      </c>
      <c r="W57" s="109">
        <f t="shared" si="5"/>
        <v>1.178973771</v>
      </c>
      <c r="X57" s="110">
        <f t="shared" si="6"/>
        <v>0.470694218</v>
      </c>
      <c r="Y57" s="159"/>
      <c r="Z57" s="103">
        <f t="shared" si="7"/>
        <v>47.65625</v>
      </c>
      <c r="AA57" s="112">
        <f t="shared" si="8"/>
        <v>12.82421875</v>
      </c>
      <c r="AB57" s="73">
        <v>12.0</v>
      </c>
      <c r="AC57" s="102">
        <v>2.56</v>
      </c>
      <c r="AD57" s="102">
        <v>1.43</v>
      </c>
      <c r="AE57" s="102">
        <v>0.64</v>
      </c>
      <c r="AF57" s="102">
        <v>2.52</v>
      </c>
      <c r="AG57" s="102">
        <v>16.2</v>
      </c>
      <c r="AH57" s="102">
        <v>109.89999999999999</v>
      </c>
      <c r="AI57" s="102">
        <v>9.68</v>
      </c>
      <c r="AJ57" s="102">
        <v>8.7</v>
      </c>
      <c r="AK57" s="102">
        <v>9.0</v>
      </c>
      <c r="AL57" s="113">
        <v>1440.0</v>
      </c>
      <c r="AM57" s="114">
        <v>0.8999999999999999</v>
      </c>
      <c r="AN57" s="102">
        <v>0.44</v>
      </c>
      <c r="AO57" s="115">
        <f t="shared" si="9"/>
        <v>-5.013065742</v>
      </c>
      <c r="AP57" s="116">
        <f t="shared" si="10"/>
        <v>7.811153008</v>
      </c>
      <c r="AQ57" s="117">
        <f t="shared" si="11"/>
        <v>19.84625568</v>
      </c>
      <c r="AR57" s="103">
        <f t="array" ref="AR57">INDEX(Historical!$C$7:$C$1381,MATCH(B57,Historical!$B$7:$B$1403,0))*IF(AH57="n/a",1.03,IF(AH57&lt;0,1.01,IF(AH57&gt;10,1.1,(1+AH57/100))))</f>
        <v>1.331</v>
      </c>
      <c r="AS57" s="112">
        <f t="shared" si="12"/>
        <v>1.4598408</v>
      </c>
      <c r="AT57" s="112">
        <f t="shared" ref="AT57:AV57" si="65">IF($AK57="n/a",1.03*AS57,IF($AK57&lt;0,1.01*AS57,IF($AK57&gt;10,1.1*AS57,(1+$AK57/100)*AS57)))</f>
        <v>1.591226472</v>
      </c>
      <c r="AU57" s="112">
        <f t="shared" si="65"/>
        <v>1.734436854</v>
      </c>
      <c r="AV57" s="112">
        <f t="shared" si="65"/>
        <v>1.890536171</v>
      </c>
      <c r="AW57" s="103">
        <f t="shared" si="14"/>
        <v>8.007040298</v>
      </c>
      <c r="AX57" s="118">
        <f t="shared" si="15"/>
        <v>24.38940085</v>
      </c>
      <c r="AY57" s="119">
        <v>1.25</v>
      </c>
      <c r="AZ57" s="114">
        <v>9.8</v>
      </c>
      <c r="BA57" s="114">
        <v>-23.47</v>
      </c>
      <c r="BB57" s="114">
        <v>-12.659999999999998</v>
      </c>
      <c r="BC57" s="114">
        <v>-8.58</v>
      </c>
      <c r="BD57" s="42"/>
      <c r="BE57" s="17">
        <v>2011.0</v>
      </c>
      <c r="BF57" s="17">
        <f t="shared" si="16"/>
        <v>0</v>
      </c>
      <c r="BG57" s="120">
        <v>6.2</v>
      </c>
      <c r="BH57" s="15"/>
    </row>
    <row r="58" ht="11.25" customHeight="1">
      <c r="A58" s="55" t="s">
        <v>1314</v>
      </c>
      <c r="B58" s="99" t="s">
        <v>1315</v>
      </c>
      <c r="C58" s="100" t="s">
        <v>136</v>
      </c>
      <c r="D58" s="100" t="s">
        <v>153</v>
      </c>
      <c r="E58" s="101">
        <v>9.0</v>
      </c>
      <c r="F58" s="58">
        <v>476.0</v>
      </c>
      <c r="G58" s="58" t="s">
        <v>168</v>
      </c>
      <c r="H58" s="58" t="s">
        <v>168</v>
      </c>
      <c r="I58" s="150">
        <v>16.76</v>
      </c>
      <c r="J58" s="103">
        <f t="shared" si="2"/>
        <v>3.102625298</v>
      </c>
      <c r="K58" s="104">
        <v>0.13</v>
      </c>
      <c r="L58" s="73">
        <v>4.0</v>
      </c>
      <c r="M58" s="23">
        <f t="shared" si="3"/>
        <v>0.52</v>
      </c>
      <c r="N58" s="105" t="s">
        <v>928</v>
      </c>
      <c r="O58" s="106">
        <v>0.12</v>
      </c>
      <c r="P58" s="107">
        <v>43599.0</v>
      </c>
      <c r="Q58" s="107">
        <v>43621.0</v>
      </c>
      <c r="R58" s="23">
        <f t="shared" si="4"/>
        <v>8.333333333</v>
      </c>
      <c r="S58" s="108">
        <f t="array" ref="S58">IF(INDEX(Historical!$D$7:$D$1379,MATCH(B58,Historical!$B$7:$B$1403,0))=0,"n/a",(INDEX(Historical!$C$7:$C$1381,MATCH(B58,Historical!$B$7:$B$1403,0))/INDEX(Historical!$D$7:$D$1379,MATCH(B58,Historical!$B$7:$B$1403,0))-1)*100)</f>
        <v>10.86956522</v>
      </c>
      <c r="T58" s="108">
        <f t="array" ref="T58">IF(INDEX(Historical!$F$7:$F$1372,MATCH(B58,Historical!$B$7:$B$1403,0))=0,"n/a",((INDEX(Historical!$C$7:$C$1381,MATCH(B58,Historical!$B$7:$B$1403,0))/INDEX(Historical!$F$7:$F$1372,MATCH(B58,Historical!$B$7:$B$1403,0)))^(1/3)-1)*100)</f>
        <v>14.19222455</v>
      </c>
      <c r="U58" s="108">
        <f t="array" ref="U58">IF(INDEX(Historical!$H$7:$H$1372,MATCH(B58,Historical!$B$7:$B$1403,0))=0,"n/a",((INDEX(Historical!$C$7:$C$1381,MATCH(B58,Historical!$B$7:$B$1403,0))/INDEX(Historical!$H$7:$H$1372,MATCH(B58,Historical!$B$7:$B$1403,0)))^(1/5)-1)*100)</f>
        <v>23.85297001</v>
      </c>
      <c r="V58" s="108">
        <f t="array" ref="V58">IF(INDEX(Historical!$O$7:$O$1372,MATCH(B58,Historical!$B$7:$B$1403,0))=0,"n/a",((INDEX(Historical!$C$7:$C$1381,MATCH(B58,Historical!$B$7:$B$1403,0))/INDEX(Historical!$O$7:$O$1372,MATCH(B58,Historical!$B$7:$B$1403,0)))^(1/10)-1)*100)</f>
        <v>25.05052065</v>
      </c>
      <c r="W58" s="109">
        <f t="shared" si="5"/>
        <v>0.952194581</v>
      </c>
      <c r="X58" s="110">
        <f t="shared" si="6"/>
        <v>0.9618133068</v>
      </c>
      <c r="Y58" s="133"/>
      <c r="Z58" s="103">
        <f t="shared" si="7"/>
        <v>30.05780347</v>
      </c>
      <c r="AA58" s="112">
        <f t="shared" si="8"/>
        <v>9.687861272</v>
      </c>
      <c r="AB58" s="73">
        <v>12.0</v>
      </c>
      <c r="AC58" s="102">
        <v>1.73</v>
      </c>
      <c r="AD58" s="102">
        <v>1.94</v>
      </c>
      <c r="AE58" s="102">
        <v>3.96</v>
      </c>
      <c r="AF58" s="102">
        <v>1.13</v>
      </c>
      <c r="AG58" s="102">
        <v>12.3</v>
      </c>
      <c r="AH58" s="102">
        <v>51.300000000000004</v>
      </c>
      <c r="AI58" s="102">
        <v>4.4799999999999995</v>
      </c>
      <c r="AJ58" s="102">
        <v>24.8</v>
      </c>
      <c r="AK58" s="102">
        <v>5.0</v>
      </c>
      <c r="AL58" s="113">
        <v>2840.0</v>
      </c>
      <c r="AM58" s="114">
        <v>4.6</v>
      </c>
      <c r="AN58" s="102">
        <v>0.15</v>
      </c>
      <c r="AO58" s="115">
        <f t="shared" si="9"/>
        <v>17.26773404</v>
      </c>
      <c r="AP58" s="116">
        <f t="shared" si="10"/>
        <v>26.95559531</v>
      </c>
      <c r="AQ58" s="117">
        <f t="shared" si="11"/>
        <v>-30.24715621</v>
      </c>
      <c r="AR58" s="103">
        <f t="array" ref="AR58">INDEX(Historical!$C$7:$C$1381,MATCH(B58,Historical!$B$7:$B$1403,0))*IF(AH58="n/a",1.03,IF(AH58&lt;0,1.01,IF(AH58&gt;10,1.1,(1+AH58/100))))</f>
        <v>0.561</v>
      </c>
      <c r="AS58" s="112">
        <f t="shared" si="12"/>
        <v>0.5861328</v>
      </c>
      <c r="AT58" s="112">
        <f t="shared" ref="AT58:AV58" si="66">IF($AK58="n/a",1.03*AS58,IF($AK58&lt;0,1.01*AS58,IF($AK58&gt;10,1.1*AS58,(1+$AK58/100)*AS58)))</f>
        <v>0.61543944</v>
      </c>
      <c r="AU58" s="112">
        <f t="shared" si="66"/>
        <v>0.646211412</v>
      </c>
      <c r="AV58" s="112">
        <f t="shared" si="66"/>
        <v>0.6785219826</v>
      </c>
      <c r="AW58" s="103">
        <f t="shared" si="14"/>
        <v>3.087305635</v>
      </c>
      <c r="AX58" s="118">
        <f t="shared" si="15"/>
        <v>18.42067801</v>
      </c>
      <c r="AY58" s="119">
        <v>1.17</v>
      </c>
      <c r="AZ58" s="114">
        <v>2.32</v>
      </c>
      <c r="BA58" s="114">
        <v>-20.34</v>
      </c>
      <c r="BB58" s="114">
        <v>-14.06</v>
      </c>
      <c r="BC58" s="114">
        <v>-11.1</v>
      </c>
      <c r="BD58" s="42"/>
      <c r="BE58" s="17">
        <v>2011.0</v>
      </c>
      <c r="BF58" s="17">
        <f t="shared" si="16"/>
        <v>0</v>
      </c>
      <c r="BG58" s="120">
        <v>1.9</v>
      </c>
      <c r="BH58" s="15"/>
    </row>
    <row r="59" ht="11.25" customHeight="1">
      <c r="A59" s="155" t="s">
        <v>1316</v>
      </c>
      <c r="B59" s="99" t="s">
        <v>1317</v>
      </c>
      <c r="C59" s="100" t="s">
        <v>118</v>
      </c>
      <c r="D59" s="100" t="s">
        <v>233</v>
      </c>
      <c r="E59" s="101">
        <v>9.0</v>
      </c>
      <c r="F59" s="58">
        <v>515.0</v>
      </c>
      <c r="G59" s="58" t="s">
        <v>121</v>
      </c>
      <c r="H59" s="58" t="s">
        <v>121</v>
      </c>
      <c r="I59" s="150">
        <v>162.17</v>
      </c>
      <c r="J59" s="103">
        <f t="shared" si="2"/>
        <v>2.219892705</v>
      </c>
      <c r="K59" s="104">
        <v>0.9</v>
      </c>
      <c r="L59" s="73">
        <v>4.0</v>
      </c>
      <c r="M59" s="23">
        <f t="shared" si="3"/>
        <v>3.6</v>
      </c>
      <c r="N59" s="105" t="s">
        <v>300</v>
      </c>
      <c r="O59" s="106">
        <v>0.82</v>
      </c>
      <c r="P59" s="107">
        <v>43783.0</v>
      </c>
      <c r="Q59" s="107">
        <v>43805.0</v>
      </c>
      <c r="R59" s="23">
        <f t="shared" si="4"/>
        <v>9.756097561</v>
      </c>
      <c r="S59" s="108">
        <f t="array" ref="S59">IF(INDEX(Historical!$D$7:$D$1379,MATCH(B59,Historical!$B$7:$B$1403,0))=0,"n/a",(INDEX(Historical!$C$7:$C$1381,MATCH(B59,Historical!$B$7:$B$1403,0))/INDEX(Historical!$D$7:$D$1379,MATCH(B59,Historical!$B$7:$B$1403,0))-1)*100)</f>
        <v>9.983633388</v>
      </c>
      <c r="T59" s="108">
        <f t="array" ref="T59">IF(INDEX(Historical!$F$7:$F$1372,MATCH(B59,Historical!$B$7:$B$1403,0))=0,"n/a",((INDEX(Historical!$C$7:$C$1381,MATCH(B59,Historical!$B$7:$B$1403,0))/INDEX(Historical!$F$7:$F$1372,MATCH(B59,Historical!$B$7:$B$1403,0)))^(1/3)-1)*100)</f>
        <v>11.10264486</v>
      </c>
      <c r="U59" s="108">
        <f t="array" ref="U59">IF(INDEX(Historical!$H$7:$H$1372,MATCH(B59,Historical!$B$7:$B$1403,0))=0,"n/a",((INDEX(Historical!$C$7:$C$1381,MATCH(B59,Historical!$B$7:$B$1403,0))/INDEX(Historical!$H$7:$H$1372,MATCH(B59,Historical!$B$7:$B$1403,0)))^(1/5)-1)*100)</f>
        <v>12.46457163</v>
      </c>
      <c r="V59" s="108">
        <f t="array" ref="V59">IF(INDEX(Historical!$O$7:$O$1372,MATCH(B59,Historical!$B$7:$B$1403,0))=0,"n/a",((INDEX(Historical!$C$7:$C$1381,MATCH(B59,Historical!$B$7:$B$1403,0))/INDEX(Historical!$O$7:$O$1372,MATCH(B59,Historical!$B$7:$B$1403,0)))^(1/10)-1)*100)</f>
        <v>10.7529724</v>
      </c>
      <c r="W59" s="109">
        <f t="shared" si="5"/>
        <v>1.15917452</v>
      </c>
      <c r="X59" s="110">
        <f t="shared" si="6"/>
        <v>1.466420191</v>
      </c>
      <c r="Y59" s="218"/>
      <c r="Z59" s="103">
        <f t="shared" si="7"/>
        <v>44.83188045</v>
      </c>
      <c r="AA59" s="112">
        <f t="shared" si="8"/>
        <v>20.19551681</v>
      </c>
      <c r="AB59" s="73">
        <v>12.0</v>
      </c>
      <c r="AC59" s="102">
        <v>8.03</v>
      </c>
      <c r="AD59" s="102">
        <v>2.68</v>
      </c>
      <c r="AE59" s="102">
        <v>3.16</v>
      </c>
      <c r="AF59" s="102">
        <v>6.26</v>
      </c>
      <c r="AG59" s="102">
        <v>33.5</v>
      </c>
      <c r="AH59" s="102">
        <v>-4.3999999999999995</v>
      </c>
      <c r="AI59" s="102">
        <v>8.07</v>
      </c>
      <c r="AJ59" s="102">
        <v>8.5</v>
      </c>
      <c r="AK59" s="102">
        <v>7.53</v>
      </c>
      <c r="AL59" s="113">
        <v>116090.0</v>
      </c>
      <c r="AM59" s="114">
        <v>0.16</v>
      </c>
      <c r="AN59" s="102">
        <v>0.87</v>
      </c>
      <c r="AO59" s="115">
        <f t="shared" si="9"/>
        <v>-5.51105248</v>
      </c>
      <c r="AP59" s="116">
        <f t="shared" si="10"/>
        <v>14.68446433</v>
      </c>
      <c r="AQ59" s="117">
        <f t="shared" si="11"/>
        <v>137.0409578</v>
      </c>
      <c r="AR59" s="103">
        <f t="array" ref="AR59">INDEX(Historical!$C$7:$C$1381,MATCH(B59,Historical!$B$7:$B$1403,0))*IF(AH59="n/a",1.03,IF(AH59&lt;0,1.01,IF(AH59&gt;10,1.1,(1+AH59/100))))</f>
        <v>3.3936</v>
      </c>
      <c r="AS59" s="112">
        <f t="shared" si="12"/>
        <v>3.66746352</v>
      </c>
      <c r="AT59" s="112">
        <f t="shared" ref="AT59:AV59" si="67">IF($AK59="n/a",1.03*AS59,IF($AK59&lt;0,1.01*AS59,IF($AK59&gt;10,1.1*AS59,(1+$AK59/100)*AS59)))</f>
        <v>3.943623523</v>
      </c>
      <c r="AU59" s="112">
        <f t="shared" si="67"/>
        <v>4.240578374</v>
      </c>
      <c r="AV59" s="112">
        <f t="shared" si="67"/>
        <v>4.559893926</v>
      </c>
      <c r="AW59" s="103">
        <f t="shared" si="14"/>
        <v>19.80515934</v>
      </c>
      <c r="AX59" s="118">
        <f t="shared" si="15"/>
        <v>12.21259132</v>
      </c>
      <c r="AY59" s="119">
        <v>1.1</v>
      </c>
      <c r="AZ59" s="114">
        <v>7.84</v>
      </c>
      <c r="BA59" s="114">
        <v>-11.89</v>
      </c>
      <c r="BB59" s="114">
        <v>-8.44</v>
      </c>
      <c r="BC59" s="114">
        <v>-5.8500000000000005</v>
      </c>
      <c r="BD59" s="42"/>
      <c r="BE59" s="17">
        <v>2012.0</v>
      </c>
      <c r="BF59" s="17">
        <f t="shared" si="16"/>
        <v>0</v>
      </c>
      <c r="BG59" s="120">
        <v>10.5</v>
      </c>
      <c r="BH59" s="55"/>
    </row>
    <row r="60" ht="11.25" customHeight="1">
      <c r="A60" s="151" t="s">
        <v>1318</v>
      </c>
      <c r="B60" s="122" t="s">
        <v>1319</v>
      </c>
      <c r="C60" s="100" t="s">
        <v>136</v>
      </c>
      <c r="D60" s="100" t="s">
        <v>153</v>
      </c>
      <c r="E60" s="123">
        <v>9.0</v>
      </c>
      <c r="F60" s="58">
        <v>461.0</v>
      </c>
      <c r="G60" s="124" t="s">
        <v>121</v>
      </c>
      <c r="H60" s="124" t="s">
        <v>121</v>
      </c>
      <c r="I60" s="216">
        <v>67.53</v>
      </c>
      <c r="J60" s="126">
        <f t="shared" si="2"/>
        <v>2.606249074</v>
      </c>
      <c r="K60" s="127">
        <v>0.44</v>
      </c>
      <c r="L60" s="128">
        <v>4.0</v>
      </c>
      <c r="M60" s="129">
        <f t="shared" si="3"/>
        <v>1.76</v>
      </c>
      <c r="N60" s="130" t="s">
        <v>768</v>
      </c>
      <c r="O60" s="131">
        <v>0.38</v>
      </c>
      <c r="P60" s="173">
        <v>43546.0</v>
      </c>
      <c r="Q60" s="173">
        <v>43560.0</v>
      </c>
      <c r="R60" s="129">
        <f t="shared" si="4"/>
        <v>15.78947368</v>
      </c>
      <c r="S60" s="108">
        <f t="array" ref="S60">IF(INDEX(Historical!$D$7:$D$1379,MATCH(B60,Historical!$B$7:$B$1403,0))=0,"n/a",(INDEX(Historical!$C$7:$C$1381,MATCH(B60,Historical!$B$7:$B$1403,0))/INDEX(Historical!$D$7:$D$1379,MATCH(B60,Historical!$B$7:$B$1403,0))-1)*100)</f>
        <v>16.43835616</v>
      </c>
      <c r="T60" s="108">
        <f t="array" ref="T60">IF(INDEX(Historical!$F$7:$F$1372,MATCH(B60,Historical!$B$7:$B$1403,0))=0,"n/a",((INDEX(Historical!$C$7:$C$1381,MATCH(B60,Historical!$B$7:$B$1403,0))/INDEX(Historical!$F$7:$F$1372,MATCH(B60,Historical!$B$7:$B$1403,0)))^(1/3)-1)*100)</f>
        <v>14.5838717</v>
      </c>
      <c r="U60" s="108">
        <f t="array" ref="U60">IF(INDEX(Historical!$H$7:$H$1372,MATCH(B60,Historical!$B$7:$B$1403,0))=0,"n/a",((INDEX(Historical!$C$7:$C$1381,MATCH(B60,Historical!$B$7:$B$1403,0))/INDEX(Historical!$H$7:$H$1372,MATCH(B60,Historical!$B$7:$B$1403,0)))^(1/5)-1)*100)</f>
        <v>12.5807697</v>
      </c>
      <c r="V60" s="108">
        <f t="array" ref="V60">IF(INDEX(Historical!$O$7:$O$1372,MATCH(B60,Historical!$B$7:$B$1403,0))=0,"n/a",((INDEX(Historical!$C$7:$C$1381,MATCH(B60,Historical!$B$7:$B$1403,0))/INDEX(Historical!$O$7:$O$1372,MATCH(B60,Historical!$B$7:$B$1403,0)))^(1/10)-1)*100)</f>
        <v>8.971177188</v>
      </c>
      <c r="W60" s="109">
        <f t="shared" si="5"/>
        <v>1.402354389</v>
      </c>
      <c r="X60" s="110">
        <f t="shared" si="6"/>
        <v>0.8331635564</v>
      </c>
      <c r="Y60" s="246"/>
      <c r="Z60" s="126">
        <f t="shared" si="7"/>
        <v>34.99005964</v>
      </c>
      <c r="AA60" s="134">
        <f t="shared" si="8"/>
        <v>13.42544732</v>
      </c>
      <c r="AB60" s="128">
        <v>12.0</v>
      </c>
      <c r="AC60" s="125">
        <v>5.03</v>
      </c>
      <c r="AD60" s="125">
        <v>5.37</v>
      </c>
      <c r="AE60" s="125">
        <v>5.28</v>
      </c>
      <c r="AF60" s="125">
        <v>1.38</v>
      </c>
      <c r="AG60" s="125">
        <v>9.4</v>
      </c>
      <c r="AH60" s="125">
        <v>35.099999999999994</v>
      </c>
      <c r="AI60" s="125">
        <v>3.32</v>
      </c>
      <c r="AJ60" s="125">
        <v>15.1</v>
      </c>
      <c r="AK60" s="125">
        <v>2.5</v>
      </c>
      <c r="AL60" s="135">
        <v>2360.0</v>
      </c>
      <c r="AM60" s="136">
        <v>0.8999999999999999</v>
      </c>
      <c r="AN60" s="125">
        <v>0.13</v>
      </c>
      <c r="AO60" s="137">
        <f t="shared" si="9"/>
        <v>1.76157146</v>
      </c>
      <c r="AP60" s="138">
        <f t="shared" si="10"/>
        <v>15.18701878</v>
      </c>
      <c r="AQ60" s="139">
        <f t="shared" si="11"/>
        <v>-9.257097501</v>
      </c>
      <c r="AR60" s="103">
        <f t="array" ref="AR60">INDEX(Historical!$C$7:$C$1381,MATCH(B60,Historical!$B$7:$B$1403,0))*IF(AH60="n/a",1.03,IF(AH60&lt;0,1.01,IF(AH60&gt;10,1.1,(1+AH60/100))))</f>
        <v>1.87</v>
      </c>
      <c r="AS60" s="134">
        <f t="shared" si="12"/>
        <v>1.932084</v>
      </c>
      <c r="AT60" s="134">
        <f t="shared" ref="AT60:AV60" si="68">IF($AK60="n/a",1.03*AS60,IF($AK60&lt;0,1.01*AS60,IF($AK60&gt;10,1.1*AS60,(1+$AK60/100)*AS60)))</f>
        <v>1.9803861</v>
      </c>
      <c r="AU60" s="134">
        <f t="shared" si="68"/>
        <v>2.029895753</v>
      </c>
      <c r="AV60" s="134">
        <f t="shared" si="68"/>
        <v>2.080643146</v>
      </c>
      <c r="AW60" s="126">
        <f t="shared" si="14"/>
        <v>9.893008999</v>
      </c>
      <c r="AX60" s="140">
        <f t="shared" si="15"/>
        <v>14.64979861</v>
      </c>
      <c r="AY60" s="141">
        <v>1.15</v>
      </c>
      <c r="AZ60" s="136">
        <v>8.34</v>
      </c>
      <c r="BA60" s="136">
        <v>-22.95</v>
      </c>
      <c r="BB60" s="136">
        <v>-14.26</v>
      </c>
      <c r="BC60" s="136">
        <v>-11.76</v>
      </c>
      <c r="BD60" s="142"/>
      <c r="BE60" s="17">
        <v>2011.0</v>
      </c>
      <c r="BF60" s="17">
        <f t="shared" si="16"/>
        <v>0</v>
      </c>
      <c r="BG60" s="143">
        <v>1.3</v>
      </c>
      <c r="BH60" s="224"/>
    </row>
    <row r="61" ht="11.25" customHeight="1">
      <c r="A61" s="155" t="s">
        <v>1320</v>
      </c>
      <c r="B61" s="99" t="s">
        <v>1321</v>
      </c>
      <c r="C61" s="100" t="s">
        <v>125</v>
      </c>
      <c r="D61" s="100" t="s">
        <v>126</v>
      </c>
      <c r="E61" s="101">
        <v>9.0</v>
      </c>
      <c r="F61" s="58">
        <v>509.0</v>
      </c>
      <c r="G61" s="58" t="s">
        <v>120</v>
      </c>
      <c r="H61" s="58" t="s">
        <v>120</v>
      </c>
      <c r="I61" s="102">
        <v>83.3</v>
      </c>
      <c r="J61" s="103">
        <f t="shared" si="2"/>
        <v>3.025210084</v>
      </c>
      <c r="K61" s="104">
        <v>0.63</v>
      </c>
      <c r="L61" s="73">
        <v>4.0</v>
      </c>
      <c r="M61" s="23">
        <f t="shared" si="3"/>
        <v>2.52</v>
      </c>
      <c r="N61" s="105" t="s">
        <v>553</v>
      </c>
      <c r="O61" s="106">
        <v>0.625</v>
      </c>
      <c r="P61" s="107">
        <v>43738.0</v>
      </c>
      <c r="Q61" s="107">
        <v>43763.0</v>
      </c>
      <c r="R61" s="23">
        <f t="shared" si="4"/>
        <v>0.8</v>
      </c>
      <c r="S61" s="108">
        <f t="array" ref="S61">IF(INDEX(Historical!$D$7:$D$1379,MATCH(B61,Historical!$B$7:$B$1403,0))=0,"n/a",(INDEX(Historical!$C$7:$C$1381,MATCH(B61,Historical!$B$7:$B$1403,0))/INDEX(Historical!$D$7:$D$1379,MATCH(B61,Historical!$B$7:$B$1403,0))-1)*100)</f>
        <v>3.298969072</v>
      </c>
      <c r="T61" s="108">
        <f t="array" ref="T61">IF(INDEX(Historical!$F$7:$F$1372,MATCH(B61,Historical!$B$7:$B$1403,0))=0,"n/a",((INDEX(Historical!$C$7:$C$1381,MATCH(B61,Historical!$B$7:$B$1403,0))/INDEX(Historical!$F$7:$F$1372,MATCH(B61,Historical!$B$7:$B$1403,0)))^(1/3)-1)*100)</f>
        <v>10.63146598</v>
      </c>
      <c r="U61" s="108">
        <f t="array" ref="U61">IF(INDEX(Historical!$H$7:$H$1372,MATCH(B61,Historical!$B$7:$B$1403,0))=0,"n/a",((INDEX(Historical!$C$7:$C$1381,MATCH(B61,Historical!$B$7:$B$1403,0))/INDEX(Historical!$H$7:$H$1372,MATCH(B61,Historical!$B$7:$B$1403,0)))^(1/5)-1)*100)</f>
        <v>8.317764845</v>
      </c>
      <c r="V61" s="108">
        <f t="array" ref="V61">IF(INDEX(Historical!$O$7:$O$1372,MATCH(B61,Historical!$B$7:$B$1403,0))=0,"n/a",((INDEX(Historical!$C$7:$C$1381,MATCH(B61,Historical!$B$7:$B$1403,0))/INDEX(Historical!$O$7:$O$1372,MATCH(B61,Historical!$B$7:$B$1403,0)))^(1/10)-1)*100)</f>
        <v>16.1614355</v>
      </c>
      <c r="W61" s="109">
        <f t="shared" si="5"/>
        <v>0.5146674529</v>
      </c>
      <c r="X61" s="110">
        <f t="shared" si="6"/>
        <v>1.569389593</v>
      </c>
      <c r="Y61" s="218"/>
      <c r="Z61" s="103">
        <f t="shared" si="7"/>
        <v>41.17647059</v>
      </c>
      <c r="AA61" s="112">
        <f t="shared" si="8"/>
        <v>13.61111111</v>
      </c>
      <c r="AB61" s="73">
        <v>12.0</v>
      </c>
      <c r="AC61" s="102">
        <v>6.12</v>
      </c>
      <c r="AD61" s="102">
        <v>7.16</v>
      </c>
      <c r="AE61" s="102">
        <v>0.85</v>
      </c>
      <c r="AF61" s="102">
        <v>2.05</v>
      </c>
      <c r="AG61" s="102">
        <v>15.8</v>
      </c>
      <c r="AH61" s="102">
        <v>-1.4000000000000001</v>
      </c>
      <c r="AI61" s="102">
        <v>5.75</v>
      </c>
      <c r="AJ61" s="102">
        <v>5.3</v>
      </c>
      <c r="AK61" s="102">
        <v>1.9</v>
      </c>
      <c r="AL61" s="113">
        <v>5580.0</v>
      </c>
      <c r="AM61" s="114">
        <v>0.6</v>
      </c>
      <c r="AN61" s="102">
        <v>0.68</v>
      </c>
      <c r="AO61" s="115">
        <f t="shared" si="9"/>
        <v>-2.268136182</v>
      </c>
      <c r="AP61" s="116">
        <f t="shared" si="10"/>
        <v>11.34297493</v>
      </c>
      <c r="AQ61" s="117">
        <f t="shared" si="11"/>
        <v>11.36083049</v>
      </c>
      <c r="AR61" s="103">
        <f t="array" ref="AR61">INDEX(Historical!$C$7:$C$1381,MATCH(B61,Historical!$B$7:$B$1403,0))*IF(AH61="n/a",1.03,IF(AH61&lt;0,1.01,IF(AH61&gt;10,1.1,(1+AH61/100))))</f>
        <v>2.53005</v>
      </c>
      <c r="AS61" s="112">
        <f t="shared" si="12"/>
        <v>2.675527875</v>
      </c>
      <c r="AT61" s="112">
        <f t="shared" ref="AT61:AV61" si="69">IF($AK61="n/a",1.03*AS61,IF($AK61&lt;0,1.01*AS61,IF($AK61&gt;10,1.1*AS61,(1+$AK61/100)*AS61)))</f>
        <v>2.726362905</v>
      </c>
      <c r="AU61" s="112">
        <f t="shared" si="69"/>
        <v>2.7781638</v>
      </c>
      <c r="AV61" s="112">
        <f t="shared" si="69"/>
        <v>2.830948912</v>
      </c>
      <c r="AW61" s="103">
        <f t="shared" si="14"/>
        <v>13.54105349</v>
      </c>
      <c r="AX61" s="118">
        <f t="shared" si="15"/>
        <v>16.2557665</v>
      </c>
      <c r="AY61" s="119">
        <v>0.88</v>
      </c>
      <c r="AZ61" s="114">
        <v>14.11</v>
      </c>
      <c r="BA61" s="114">
        <v>-16.29</v>
      </c>
      <c r="BB61" s="114">
        <v>-9.6</v>
      </c>
      <c r="BC61" s="114">
        <v>-0.41000000000000003</v>
      </c>
      <c r="BD61" s="42"/>
      <c r="BE61" s="17">
        <v>2011.0</v>
      </c>
      <c r="BF61" s="17">
        <f t="shared" si="16"/>
        <v>0</v>
      </c>
      <c r="BG61" s="120">
        <v>6.9</v>
      </c>
      <c r="BH61" s="15"/>
    </row>
    <row r="62" ht="11.25" customHeight="1">
      <c r="A62" s="55" t="s">
        <v>1322</v>
      </c>
      <c r="B62" s="99" t="s">
        <v>1323</v>
      </c>
      <c r="C62" s="100" t="s">
        <v>131</v>
      </c>
      <c r="D62" s="100" t="s">
        <v>951</v>
      </c>
      <c r="E62" s="101">
        <v>9.0</v>
      </c>
      <c r="F62" s="58">
        <v>507.0</v>
      </c>
      <c r="G62" s="58" t="s">
        <v>168</v>
      </c>
      <c r="H62" s="58" t="s">
        <v>168</v>
      </c>
      <c r="I62" s="150">
        <v>265.85</v>
      </c>
      <c r="J62" s="103">
        <f t="shared" si="2"/>
        <v>0.7974421666</v>
      </c>
      <c r="K62" s="104">
        <v>0.53</v>
      </c>
      <c r="L62" s="73">
        <v>4.0</v>
      </c>
      <c r="M62" s="23">
        <f t="shared" si="3"/>
        <v>2.12</v>
      </c>
      <c r="N62" s="105" t="s">
        <v>510</v>
      </c>
      <c r="O62" s="106">
        <v>0.47</v>
      </c>
      <c r="P62" s="107">
        <v>43747.0</v>
      </c>
      <c r="Q62" s="107">
        <v>43756.0</v>
      </c>
      <c r="R62" s="23">
        <f t="shared" si="4"/>
        <v>12.76595745</v>
      </c>
      <c r="S62" s="108">
        <f t="array" ref="S62">IF(INDEX(Historical!$D$7:$D$1379,MATCH(B62,Historical!$B$7:$B$1403,0))=0,"n/a",(INDEX(Historical!$C$7:$C$1381,MATCH(B62,Historical!$B$7:$B$1403,0))/INDEX(Historical!$D$7:$D$1379,MATCH(B62,Historical!$B$7:$B$1403,0))-1)*100)</f>
        <v>18.29268293</v>
      </c>
      <c r="T62" s="108">
        <f t="array" ref="T62">IF(INDEX(Historical!$F$7:$F$1372,MATCH(B62,Historical!$B$7:$B$1403,0))=0,"n/a",((INDEX(Historical!$C$7:$C$1381,MATCH(B62,Historical!$B$7:$B$1403,0))/INDEX(Historical!$F$7:$F$1372,MATCH(B62,Historical!$B$7:$B$1403,0)))^(1/3)-1)*100)</f>
        <v>16.08960895</v>
      </c>
      <c r="U62" s="108">
        <f t="array" ref="U62">IF(INDEX(Historical!$H$7:$H$1372,MATCH(B62,Historical!$B$7:$B$1403,0))=0,"n/a",((INDEX(Historical!$C$7:$C$1381,MATCH(B62,Historical!$B$7:$B$1403,0))/INDEX(Historical!$H$7:$H$1372,MATCH(B62,Historical!$B$7:$B$1403,0)))^(1/5)-1)*100)</f>
        <v>18.79483961</v>
      </c>
      <c r="V62" s="108" t="str">
        <f t="array" ref="V62">IF(INDEX(Historical!$O$7:$O$1372,MATCH(B62,Historical!$B$7:$B$1403,0))=0,"n/a",((INDEX(Historical!$C$7:$C$1381,MATCH(B62,Historical!$B$7:$B$1403,0))/INDEX(Historical!$O$7:$O$1372,MATCH(B62,Historical!$B$7:$B$1403,0)))^(1/10)-1)*100)</f>
        <v>n/a</v>
      </c>
      <c r="W62" s="109" t="str">
        <f t="shared" si="5"/>
        <v>n/a</v>
      </c>
      <c r="X62" s="110">
        <f t="shared" si="6"/>
        <v>1.252989307</v>
      </c>
      <c r="Y62" s="154"/>
      <c r="Z62" s="103">
        <f t="shared" si="7"/>
        <v>35.45150502</v>
      </c>
      <c r="AA62" s="112">
        <f t="shared" si="8"/>
        <v>44.45652174</v>
      </c>
      <c r="AB62" s="73">
        <v>7.0</v>
      </c>
      <c r="AC62" s="102">
        <v>5.98</v>
      </c>
      <c r="AD62" s="102">
        <v>4.04</v>
      </c>
      <c r="AE62" s="102">
        <v>10.1</v>
      </c>
      <c r="AF62" s="102">
        <v>19.1</v>
      </c>
      <c r="AG62" s="102">
        <v>44.4</v>
      </c>
      <c r="AH62" s="102">
        <v>18.4</v>
      </c>
      <c r="AI62" s="102">
        <v>12.740000000000002</v>
      </c>
      <c r="AJ62" s="102">
        <v>15.0</v>
      </c>
      <c r="AK62" s="102">
        <v>11.01</v>
      </c>
      <c r="AL62" s="113">
        <v>70060.0</v>
      </c>
      <c r="AM62" s="114">
        <v>0.2</v>
      </c>
      <c r="AN62" s="102">
        <v>0.12</v>
      </c>
      <c r="AO62" s="115">
        <f t="shared" si="9"/>
        <v>-24.86423996</v>
      </c>
      <c r="AP62" s="116">
        <f t="shared" si="10"/>
        <v>19.59228178</v>
      </c>
      <c r="AQ62" s="117">
        <f t="shared" si="11"/>
        <v>514.3178928</v>
      </c>
      <c r="AR62" s="103">
        <f t="array" ref="AR62">INDEX(Historical!$C$7:$C$1381,MATCH(B62,Historical!$B$7:$B$1403,0))*IF(AH62="n/a",1.03,IF(AH62&lt;0,1.01,IF(AH62&gt;10,1.1,(1+AH62/100))))</f>
        <v>2.134</v>
      </c>
      <c r="AS62" s="112">
        <f t="shared" si="12"/>
        <v>2.3474</v>
      </c>
      <c r="AT62" s="112">
        <f t="shared" ref="AT62:AV62" si="70">IF($AK62="n/a",1.03*AS62,IF($AK62&lt;0,1.01*AS62,IF($AK62&gt;10,1.1*AS62,(1+$AK62/100)*AS62)))</f>
        <v>2.58214</v>
      </c>
      <c r="AU62" s="112">
        <f t="shared" si="70"/>
        <v>2.840354</v>
      </c>
      <c r="AV62" s="112">
        <f t="shared" si="70"/>
        <v>3.1243894</v>
      </c>
      <c r="AW62" s="103">
        <f t="shared" si="14"/>
        <v>13.0282834</v>
      </c>
      <c r="AX62" s="118">
        <f t="shared" si="15"/>
        <v>4.900614407</v>
      </c>
      <c r="AY62" s="119">
        <v>0.99</v>
      </c>
      <c r="AZ62" s="114">
        <v>12.629999999999999</v>
      </c>
      <c r="BA62" s="114">
        <v>-13.370000000000001</v>
      </c>
      <c r="BB62" s="114">
        <v>-5.25</v>
      </c>
      <c r="BC62" s="114">
        <v>-1.18</v>
      </c>
      <c r="BD62" s="42"/>
      <c r="BE62" s="17">
        <v>2011.0</v>
      </c>
      <c r="BF62" s="17">
        <f t="shared" si="16"/>
        <v>0</v>
      </c>
      <c r="BG62" s="120">
        <v>25.6</v>
      </c>
      <c r="BH62" s="108"/>
    </row>
    <row r="63" ht="11.25" customHeight="1">
      <c r="A63" s="55" t="s">
        <v>1324</v>
      </c>
      <c r="B63" s="99" t="s">
        <v>1325</v>
      </c>
      <c r="C63" s="100" t="s">
        <v>136</v>
      </c>
      <c r="D63" s="100" t="s">
        <v>153</v>
      </c>
      <c r="E63" s="101">
        <v>9.0</v>
      </c>
      <c r="F63" s="58">
        <v>535.0</v>
      </c>
      <c r="G63" s="58" t="s">
        <v>168</v>
      </c>
      <c r="H63" s="58" t="s">
        <v>168</v>
      </c>
      <c r="I63" s="150">
        <v>10.54</v>
      </c>
      <c r="J63" s="103">
        <f t="shared" si="2"/>
        <v>4.554079696</v>
      </c>
      <c r="K63" s="104">
        <v>0.12</v>
      </c>
      <c r="L63" s="73">
        <v>4.0</v>
      </c>
      <c r="M63" s="23">
        <f t="shared" si="3"/>
        <v>0.48</v>
      </c>
      <c r="N63" s="105" t="s">
        <v>1326</v>
      </c>
      <c r="O63" s="106">
        <v>0.11</v>
      </c>
      <c r="P63" s="107">
        <v>43868.0</v>
      </c>
      <c r="Q63" s="107">
        <v>43886.0</v>
      </c>
      <c r="R63" s="23">
        <f t="shared" si="4"/>
        <v>9.090909091</v>
      </c>
      <c r="S63" s="108">
        <f t="array" ref="S63">IF(INDEX(Historical!$D$7:$D$1379,MATCH(B63,Historical!$B$7:$B$1403,0))=0,"n/a",(INDEX(Historical!$C$7:$C$1381,MATCH(B63,Historical!$B$7:$B$1403,0))/INDEX(Historical!$D$7:$D$1379,MATCH(B63,Historical!$B$7:$B$1403,0))-1)*100)</f>
        <v>15.78947368</v>
      </c>
      <c r="T63" s="108">
        <f t="array" ref="T63">IF(INDEX(Historical!$F$7:$F$1372,MATCH(B63,Historical!$B$7:$B$1403,0))=0,"n/a",((INDEX(Historical!$C$7:$C$1381,MATCH(B63,Historical!$B$7:$B$1403,0))/INDEX(Historical!$F$7:$F$1372,MATCH(B63,Historical!$B$7:$B$1403,0)))^(1/3)-1)*100)</f>
        <v>19.16803445</v>
      </c>
      <c r="U63" s="108">
        <f t="array" ref="U63">IF(INDEX(Historical!$H$7:$H$1372,MATCH(B63,Historical!$B$7:$B$1403,0))=0,"n/a",((INDEX(Historical!$C$7:$C$1381,MATCH(B63,Historical!$B$7:$B$1403,0))/INDEX(Historical!$H$7:$H$1372,MATCH(B63,Historical!$B$7:$B$1403,0)))^(1/5)-1)*100)</f>
        <v>29.83929295</v>
      </c>
      <c r="V63" s="108" t="str">
        <f t="array" ref="V63">IF(INDEX(Historical!$O$7:$O$1372,MATCH(B63,Historical!$B$7:$B$1403,0))=0,"n/a",((INDEX(Historical!$C$7:$C$1381,MATCH(B63,Historical!$B$7:$B$1403,0))/INDEX(Historical!$O$7:$O$1372,MATCH(B63,Historical!$B$7:$B$1403,0)))^(1/10)-1)*100)</f>
        <v>n/a</v>
      </c>
      <c r="W63" s="109" t="str">
        <f t="shared" si="5"/>
        <v>n/a</v>
      </c>
      <c r="X63" s="110">
        <f t="shared" si="6"/>
        <v>2.425958776</v>
      </c>
      <c r="Y63" s="149" t="s">
        <v>1300</v>
      </c>
      <c r="Z63" s="103">
        <f t="shared" si="7"/>
        <v>64</v>
      </c>
      <c r="AA63" s="112">
        <f t="shared" si="8"/>
        <v>14.05333333</v>
      </c>
      <c r="AB63" s="73">
        <v>12.0</v>
      </c>
      <c r="AC63" s="102">
        <v>0.75</v>
      </c>
      <c r="AD63" s="102">
        <v>1.36</v>
      </c>
      <c r="AE63" s="102">
        <v>2.49</v>
      </c>
      <c r="AF63" s="160">
        <v>0.94</v>
      </c>
      <c r="AG63" s="102">
        <v>6.2</v>
      </c>
      <c r="AH63" s="102">
        <v>17.599999999999998</v>
      </c>
      <c r="AI63" s="102">
        <v>7.59</v>
      </c>
      <c r="AJ63" s="102">
        <v>12.3</v>
      </c>
      <c r="AK63" s="102">
        <v>10.38</v>
      </c>
      <c r="AL63" s="113">
        <v>2590.0</v>
      </c>
      <c r="AM63" s="114">
        <v>8.73</v>
      </c>
      <c r="AN63" s="102">
        <v>0.0</v>
      </c>
      <c r="AO63" s="115">
        <f t="shared" si="9"/>
        <v>20.34003931</v>
      </c>
      <c r="AP63" s="116">
        <f t="shared" si="10"/>
        <v>34.39337264</v>
      </c>
      <c r="AQ63" s="117">
        <f t="shared" si="11"/>
        <v>-23.37643724</v>
      </c>
      <c r="AR63" s="103">
        <f t="array" ref="AR63">INDEX(Historical!$C$7:$C$1381,MATCH(B63,Historical!$B$7:$B$1403,0))*IF(AH63="n/a",1.03,IF(AH63&lt;0,1.01,IF(AH63&gt;10,1.1,(1+AH63/100))))</f>
        <v>0.484</v>
      </c>
      <c r="AS63" s="112">
        <f t="shared" si="12"/>
        <v>0.5207356</v>
      </c>
      <c r="AT63" s="112">
        <f t="shared" ref="AT63:AV63" si="71">IF($AK63="n/a",1.03*AS63,IF($AK63&lt;0,1.01*AS63,IF($AK63&gt;10,1.1*AS63,(1+$AK63/100)*AS63)))</f>
        <v>0.57280916</v>
      </c>
      <c r="AU63" s="112">
        <f t="shared" si="71"/>
        <v>0.630090076</v>
      </c>
      <c r="AV63" s="112">
        <f t="shared" si="71"/>
        <v>0.6930990836</v>
      </c>
      <c r="AW63" s="103">
        <f t="shared" si="14"/>
        <v>2.90073392</v>
      </c>
      <c r="AX63" s="118">
        <f t="shared" si="15"/>
        <v>27.52119468</v>
      </c>
      <c r="AY63" s="119">
        <v>0.87</v>
      </c>
      <c r="AZ63" s="114">
        <v>1.8399999999999999</v>
      </c>
      <c r="BA63" s="114">
        <v>-17.46</v>
      </c>
      <c r="BB63" s="114">
        <v>-10.81</v>
      </c>
      <c r="BC63" s="114">
        <v>-8.16</v>
      </c>
      <c r="BD63" s="42"/>
      <c r="BE63" s="17">
        <v>2013.0</v>
      </c>
      <c r="BF63" s="17">
        <f t="shared" si="16"/>
        <v>0</v>
      </c>
      <c r="BG63" s="120">
        <v>0.7000000000000001</v>
      </c>
      <c r="BH63" s="15"/>
    </row>
    <row r="64" ht="11.25" customHeight="1">
      <c r="A64" s="155" t="s">
        <v>1327</v>
      </c>
      <c r="B64" s="99" t="s">
        <v>1328</v>
      </c>
      <c r="C64" s="100" t="s">
        <v>272</v>
      </c>
      <c r="D64" s="100" t="s">
        <v>885</v>
      </c>
      <c r="E64" s="101">
        <v>9.0</v>
      </c>
      <c r="F64" s="58">
        <v>477.0</v>
      </c>
      <c r="G64" s="58" t="s">
        <v>120</v>
      </c>
      <c r="H64" s="58" t="s">
        <v>120</v>
      </c>
      <c r="I64" s="150">
        <v>147.77</v>
      </c>
      <c r="J64" s="103">
        <f t="shared" si="2"/>
        <v>0.581985518</v>
      </c>
      <c r="K64" s="104">
        <v>0.43</v>
      </c>
      <c r="L64" s="73">
        <v>2.0</v>
      </c>
      <c r="M64" s="23">
        <f t="shared" si="3"/>
        <v>0.86</v>
      </c>
      <c r="N64" s="105" t="s">
        <v>1329</v>
      </c>
      <c r="O64" s="106">
        <v>0.41</v>
      </c>
      <c r="P64" s="107">
        <v>43601.0</v>
      </c>
      <c r="Q64" s="107">
        <v>43630.0</v>
      </c>
      <c r="R64" s="23">
        <f t="shared" si="4"/>
        <v>4.87804878</v>
      </c>
      <c r="S64" s="108">
        <f t="array" ref="S64">IF(INDEX(Historical!$D$7:$D$1379,MATCH(B64,Historical!$B$7:$B$1403,0))=0,"n/a",(INDEX(Historical!$C$7:$C$1381,MATCH(B64,Historical!$B$7:$B$1403,0))/INDEX(Historical!$D$7:$D$1379,MATCH(B64,Historical!$B$7:$B$1403,0))-1)*100)</f>
        <v>4.87804878</v>
      </c>
      <c r="T64" s="108">
        <f t="array" ref="T64">IF(INDEX(Historical!$F$7:$F$1372,MATCH(B64,Historical!$B$7:$B$1403,0))=0,"n/a",((INDEX(Historical!$C$7:$C$1381,MATCH(B64,Historical!$B$7:$B$1403,0))/INDEX(Historical!$F$7:$F$1372,MATCH(B64,Historical!$B$7:$B$1403,0)))^(1/3)-1)*100)</f>
        <v>10.35012406</v>
      </c>
      <c r="U64" s="108">
        <f t="array" ref="U64">IF(INDEX(Historical!$H$7:$H$1372,MATCH(B64,Historical!$B$7:$B$1403,0))=0,"n/a",((INDEX(Historical!$C$7:$C$1381,MATCH(B64,Historical!$B$7:$B$1403,0))/INDEX(Historical!$H$7:$H$1372,MATCH(B64,Historical!$B$7:$B$1403,0)))^(1/5)-1)*100)</f>
        <v>12.37027476</v>
      </c>
      <c r="V64" s="108">
        <f t="array" ref="V64">IF(INDEX(Historical!$O$7:$O$1372,MATCH(B64,Historical!$B$7:$B$1403,0))=0,"n/a",((INDEX(Historical!$C$7:$C$1381,MATCH(B64,Historical!$B$7:$B$1403,0))/INDEX(Historical!$O$7:$O$1372,MATCH(B64,Historical!$B$7:$B$1403,0)))^(1/10)-1)*100)</f>
        <v>15.70359301</v>
      </c>
      <c r="W64" s="109">
        <f t="shared" si="5"/>
        <v>0.7877353133</v>
      </c>
      <c r="X64" s="110">
        <f t="shared" si="6"/>
        <v>0.8773244511</v>
      </c>
      <c r="Y64" s="133"/>
      <c r="Z64" s="103">
        <f t="shared" si="7"/>
        <v>8.143939394</v>
      </c>
      <c r="AA64" s="112">
        <f t="shared" si="8"/>
        <v>13.99337121</v>
      </c>
      <c r="AB64" s="73">
        <v>12.0</v>
      </c>
      <c r="AC64" s="102">
        <v>10.56</v>
      </c>
      <c r="AD64" s="102">
        <v>4.66</v>
      </c>
      <c r="AE64" s="102">
        <v>0.44</v>
      </c>
      <c r="AF64" s="102">
        <v>1.59</v>
      </c>
      <c r="AG64" s="102">
        <v>11.700000000000001</v>
      </c>
      <c r="AH64" s="156">
        <v>31.6</v>
      </c>
      <c r="AI64" s="156">
        <v>5.220000000000001</v>
      </c>
      <c r="AJ64" s="102">
        <v>14.099999999999998</v>
      </c>
      <c r="AK64" s="102">
        <v>3.0</v>
      </c>
      <c r="AL64" s="113">
        <v>7830.0</v>
      </c>
      <c r="AM64" s="114">
        <v>0.3</v>
      </c>
      <c r="AN64" s="102">
        <v>0.55</v>
      </c>
      <c r="AO64" s="115">
        <f t="shared" si="9"/>
        <v>-1.041110934</v>
      </c>
      <c r="AP64" s="116">
        <f t="shared" si="10"/>
        <v>12.95226028</v>
      </c>
      <c r="AQ64" s="117">
        <f t="shared" si="11"/>
        <v>-0.558313621</v>
      </c>
      <c r="AR64" s="103">
        <f t="array" ref="AR64">INDEX(Historical!$C$7:$C$1381,MATCH(B64,Historical!$B$7:$B$1403,0))*IF(AH64="n/a",1.03,IF(AH64&lt;0,1.01,IF(AH64&gt;10,1.1,(1+AH64/100))))</f>
        <v>0.946</v>
      </c>
      <c r="AS64" s="112">
        <f t="shared" si="12"/>
        <v>0.9953812</v>
      </c>
      <c r="AT64" s="112">
        <f t="shared" ref="AT64:AV64" si="72">IF($AK64="n/a",1.03*AS64,IF($AK64&lt;0,1.01*AS64,IF($AK64&gt;10,1.1*AS64,(1+$AK64/100)*AS64)))</f>
        <v>1.025242636</v>
      </c>
      <c r="AU64" s="112">
        <f t="shared" si="72"/>
        <v>1.055999915</v>
      </c>
      <c r="AV64" s="112">
        <f t="shared" si="72"/>
        <v>1.087679913</v>
      </c>
      <c r="AW64" s="103">
        <f t="shared" si="14"/>
        <v>5.110303664</v>
      </c>
      <c r="AX64" s="118">
        <f t="shared" si="15"/>
        <v>3.458282238</v>
      </c>
      <c r="AY64" s="119">
        <v>1.74</v>
      </c>
      <c r="AZ64" s="114">
        <v>19.16</v>
      </c>
      <c r="BA64" s="114">
        <v>-17.24</v>
      </c>
      <c r="BB64" s="114">
        <v>-12.67</v>
      </c>
      <c r="BC64" s="114">
        <v>-1.15</v>
      </c>
      <c r="BD64" s="42"/>
      <c r="BE64" s="17">
        <v>2011.0</v>
      </c>
      <c r="BF64" s="17">
        <f t="shared" si="16"/>
        <v>0</v>
      </c>
      <c r="BG64" s="120">
        <v>4.2</v>
      </c>
      <c r="BH64" s="15"/>
    </row>
    <row r="65" ht="11.25" customHeight="1">
      <c r="A65" s="155" t="s">
        <v>1330</v>
      </c>
      <c r="B65" s="99" t="s">
        <v>1331</v>
      </c>
      <c r="C65" s="100" t="s">
        <v>136</v>
      </c>
      <c r="D65" s="100" t="s">
        <v>153</v>
      </c>
      <c r="E65" s="101">
        <v>9.0</v>
      </c>
      <c r="F65" s="58">
        <v>510.0</v>
      </c>
      <c r="G65" s="58" t="s">
        <v>121</v>
      </c>
      <c r="H65" s="58" t="s">
        <v>121</v>
      </c>
      <c r="I65" s="150">
        <v>116.11</v>
      </c>
      <c r="J65" s="103">
        <f t="shared" si="2"/>
        <v>3.100508139</v>
      </c>
      <c r="K65" s="104">
        <v>0.9</v>
      </c>
      <c r="L65" s="73">
        <v>4.0</v>
      </c>
      <c r="M65" s="23">
        <f t="shared" si="3"/>
        <v>3.6</v>
      </c>
      <c r="N65" s="105" t="s">
        <v>196</v>
      </c>
      <c r="O65" s="106">
        <v>0.8</v>
      </c>
      <c r="P65" s="107">
        <v>43741.0</v>
      </c>
      <c r="Q65" s="107">
        <v>43769.0</v>
      </c>
      <c r="R65" s="23">
        <f t="shared" si="4"/>
        <v>12.5</v>
      </c>
      <c r="S65" s="108">
        <f t="array" ref="S65">IF(INDEX(Historical!$D$7:$D$1379,MATCH(B65,Historical!$B$7:$B$1403,0))=0,"n/a",(INDEX(Historical!$C$7:$C$1381,MATCH(B65,Historical!$B$7:$B$1403,0))/INDEX(Historical!$D$7:$D$1379,MATCH(B65,Historical!$B$7:$B$1403,0))-1)*100)</f>
        <v>33.06451613</v>
      </c>
      <c r="T65" s="108">
        <f t="array" ref="T65">IF(INDEX(Historical!$F$7:$F$1372,MATCH(B65,Historical!$B$7:$B$1403,0))=0,"n/a",((INDEX(Historical!$C$7:$C$1381,MATCH(B65,Historical!$B$7:$B$1403,0))/INDEX(Historical!$F$7:$F$1372,MATCH(B65,Historical!$B$7:$B$1403,0)))^(1/3)-1)*100)</f>
        <v>21.49694903</v>
      </c>
      <c r="U65" s="108">
        <f t="array" ref="U65">IF(INDEX(Historical!$H$7:$H$1372,MATCH(B65,Historical!$B$7:$B$1403,0))=0,"n/a",((INDEX(Historical!$C$7:$C$1381,MATCH(B65,Historical!$B$7:$B$1403,0))/INDEX(Historical!$H$7:$H$1372,MATCH(B65,Historical!$B$7:$B$1403,0)))^(1/5)-1)*100)</f>
        <v>16.16568784</v>
      </c>
      <c r="V65" s="108">
        <f t="array" ref="V65">IF(INDEX(Historical!$O$7:$O$1372,MATCH(B65,Historical!$B$7:$B$1403,0))=0,"n/a",((INDEX(Historical!$C$7:$C$1381,MATCH(B65,Historical!$B$7:$B$1403,0))/INDEX(Historical!$O$7:$O$1372,MATCH(B65,Historical!$B$7:$B$1403,0)))^(1/10)-1)*100)</f>
        <v>20.0670408</v>
      </c>
      <c r="W65" s="109">
        <f t="shared" si="5"/>
        <v>0.8055840422</v>
      </c>
      <c r="X65" s="110">
        <f t="shared" si="6"/>
        <v>1.029661646</v>
      </c>
      <c r="Y65" s="133"/>
      <c r="Z65" s="103">
        <f t="shared" si="7"/>
        <v>33.48837209</v>
      </c>
      <c r="AA65" s="112">
        <f t="shared" si="8"/>
        <v>10.80093023</v>
      </c>
      <c r="AB65" s="73">
        <v>12.0</v>
      </c>
      <c r="AC65" s="102">
        <v>10.75</v>
      </c>
      <c r="AD65" s="102">
        <v>1.52</v>
      </c>
      <c r="AE65" s="102">
        <v>4.39</v>
      </c>
      <c r="AF65" s="102">
        <v>1.57</v>
      </c>
      <c r="AG65" s="102">
        <v>13.900000000000002</v>
      </c>
      <c r="AH65" s="102">
        <v>31.5</v>
      </c>
      <c r="AI65" s="102">
        <v>6.3</v>
      </c>
      <c r="AJ65" s="102">
        <v>15.7</v>
      </c>
      <c r="AK65" s="102">
        <v>7.12</v>
      </c>
      <c r="AL65" s="113">
        <v>368680.0</v>
      </c>
      <c r="AM65" s="114">
        <v>0.1</v>
      </c>
      <c r="AN65" s="102">
        <v>1.26</v>
      </c>
      <c r="AO65" s="115">
        <f t="shared" si="9"/>
        <v>8.465265745</v>
      </c>
      <c r="AP65" s="116">
        <f t="shared" si="10"/>
        <v>19.26619598</v>
      </c>
      <c r="AQ65" s="117">
        <f t="shared" si="11"/>
        <v>-13.18612383</v>
      </c>
      <c r="AR65" s="103">
        <f t="array" ref="AR65">INDEX(Historical!$C$7:$C$1381,MATCH(B65,Historical!$B$7:$B$1403,0))*IF(AH65="n/a",1.03,IF(AH65&lt;0,1.01,IF(AH65&gt;10,1.1,(1+AH65/100))))</f>
        <v>3.63</v>
      </c>
      <c r="AS65" s="112">
        <f t="shared" si="12"/>
        <v>3.85869</v>
      </c>
      <c r="AT65" s="112">
        <f t="shared" ref="AT65:AV65" si="73">IF($AK65="n/a",1.03*AS65,IF($AK65&lt;0,1.01*AS65,IF($AK65&gt;10,1.1*AS65,(1+$AK65/100)*AS65)))</f>
        <v>4.133428728</v>
      </c>
      <c r="AU65" s="112">
        <f t="shared" si="73"/>
        <v>4.427728853</v>
      </c>
      <c r="AV65" s="112">
        <f t="shared" si="73"/>
        <v>4.742983148</v>
      </c>
      <c r="AW65" s="103">
        <f t="shared" si="14"/>
        <v>20.79283073</v>
      </c>
      <c r="AX65" s="118">
        <f t="shared" si="15"/>
        <v>17.90787247</v>
      </c>
      <c r="AY65" s="119">
        <v>1.13</v>
      </c>
      <c r="AZ65" s="114">
        <v>18.37</v>
      </c>
      <c r="BA65" s="114">
        <v>-17.71</v>
      </c>
      <c r="BB65" s="114">
        <v>-14.71</v>
      </c>
      <c r="BC65" s="114">
        <v>-4.63</v>
      </c>
      <c r="BD65" s="42"/>
      <c r="BE65" s="17">
        <v>2011.0</v>
      </c>
      <c r="BF65" s="17">
        <f t="shared" si="16"/>
        <v>0</v>
      </c>
      <c r="BG65" s="120">
        <v>1.2</v>
      </c>
      <c r="BH65" s="15"/>
    </row>
    <row r="66" ht="11.25" customHeight="1">
      <c r="A66" s="55" t="s">
        <v>1332</v>
      </c>
      <c r="B66" s="99" t="s">
        <v>1333</v>
      </c>
      <c r="C66" s="100" t="s">
        <v>141</v>
      </c>
      <c r="D66" s="100" t="s">
        <v>397</v>
      </c>
      <c r="E66" s="101">
        <v>9.0</v>
      </c>
      <c r="F66" s="58">
        <v>530.0</v>
      </c>
      <c r="G66" s="58" t="s">
        <v>168</v>
      </c>
      <c r="H66" s="58" t="s">
        <v>168</v>
      </c>
      <c r="I66" s="150">
        <v>94.55</v>
      </c>
      <c r="J66" s="103">
        <f t="shared" si="2"/>
        <v>2.834479112</v>
      </c>
      <c r="K66" s="104">
        <v>0.67</v>
      </c>
      <c r="L66" s="73">
        <v>4.0</v>
      </c>
      <c r="M66" s="23">
        <f t="shared" si="3"/>
        <v>2.68</v>
      </c>
      <c r="N66" s="105" t="s">
        <v>147</v>
      </c>
      <c r="O66" s="106">
        <v>0.6</v>
      </c>
      <c r="P66" s="107">
        <v>43853.0</v>
      </c>
      <c r="Q66" s="107">
        <v>43874.0</v>
      </c>
      <c r="R66" s="23">
        <f t="shared" si="4"/>
        <v>11.66666667</v>
      </c>
      <c r="S66" s="108">
        <f t="array" ref="S66">IF(INDEX(Historical!$D$7:$D$1379,MATCH(B66,Historical!$B$7:$B$1403,0))=0,"n/a",(INDEX(Historical!$C$7:$C$1381,MATCH(B66,Historical!$B$7:$B$1403,0))/INDEX(Historical!$D$7:$D$1379,MATCH(B66,Historical!$B$7:$B$1403,0))-1)*100)</f>
        <v>9.090909091</v>
      </c>
      <c r="T66" s="108">
        <f t="array" ref="T66">IF(INDEX(Historical!$F$7:$F$1372,MATCH(B66,Historical!$B$7:$B$1403,0))=0,"n/a",((INDEX(Historical!$C$7:$C$1381,MATCH(B66,Historical!$B$7:$B$1403,0))/INDEX(Historical!$F$7:$F$1372,MATCH(B66,Historical!$B$7:$B$1403,0)))^(1/3)-1)*100)</f>
        <v>10.06424163</v>
      </c>
      <c r="U66" s="108">
        <f t="array" ref="U66">IF(INDEX(Historical!$H$7:$H$1372,MATCH(B66,Historical!$B$7:$B$1403,0))=0,"n/a",((INDEX(Historical!$C$7:$C$1381,MATCH(B66,Historical!$B$7:$B$1403,0))/INDEX(Historical!$H$7:$H$1372,MATCH(B66,Historical!$B$7:$B$1403,0)))^(1/5)-1)*100)</f>
        <v>11.38241786</v>
      </c>
      <c r="V66" s="108">
        <f t="array" ref="V66">IF(INDEX(Historical!$O$7:$O$1372,MATCH(B66,Historical!$B$7:$B$1403,0))=0,"n/a",((INDEX(Historical!$C$7:$C$1381,MATCH(B66,Historical!$B$7:$B$1403,0))/INDEX(Historical!$O$7:$O$1372,MATCH(B66,Historical!$B$7:$B$1403,0)))^(1/10)-1)*100)</f>
        <v>9.595822639</v>
      </c>
      <c r="W66" s="109">
        <f t="shared" si="5"/>
        <v>1.186184686</v>
      </c>
      <c r="X66" s="110" t="str">
        <f t="shared" si="6"/>
        <v>n/a</v>
      </c>
      <c r="Y66" s="133"/>
      <c r="Z66" s="103">
        <f t="shared" si="7"/>
        <v>45.65587734</v>
      </c>
      <c r="AA66" s="112">
        <f t="shared" si="8"/>
        <v>16.10732538</v>
      </c>
      <c r="AB66" s="73">
        <v>12.0</v>
      </c>
      <c r="AC66" s="102">
        <v>5.87</v>
      </c>
      <c r="AD66" s="102">
        <v>2.85</v>
      </c>
      <c r="AE66" s="102">
        <v>1.0</v>
      </c>
      <c r="AF66" s="102">
        <v>2.01</v>
      </c>
      <c r="AG66" s="102">
        <v>12.4</v>
      </c>
      <c r="AH66" s="156">
        <v>13.700000000000001</v>
      </c>
      <c r="AI66" s="156">
        <v>11.08</v>
      </c>
      <c r="AJ66" s="102">
        <v>0.0</v>
      </c>
      <c r="AK66" s="102">
        <v>5.64</v>
      </c>
      <c r="AL66" s="113">
        <v>1540.0</v>
      </c>
      <c r="AM66" s="114">
        <v>1.0</v>
      </c>
      <c r="AN66" s="102">
        <v>0.5</v>
      </c>
      <c r="AO66" s="115">
        <f t="shared" si="9"/>
        <v>-1.890428411</v>
      </c>
      <c r="AP66" s="116">
        <f t="shared" si="10"/>
        <v>14.21689697</v>
      </c>
      <c r="AQ66" s="117">
        <f t="shared" si="11"/>
        <v>19.95503606</v>
      </c>
      <c r="AR66" s="103">
        <f t="array" ref="AR66">INDEX(Historical!$C$7:$C$1381,MATCH(B66,Historical!$B$7:$B$1403,0))*IF(AH66="n/a",1.03,IF(AH66&lt;0,1.01,IF(AH66&gt;10,1.1,(1+AH66/100))))</f>
        <v>2.64</v>
      </c>
      <c r="AS66" s="112">
        <f t="shared" si="12"/>
        <v>2.904</v>
      </c>
      <c r="AT66" s="112">
        <f t="shared" ref="AT66:AV66" si="74">IF($AK66="n/a",1.03*AS66,IF($AK66&lt;0,1.01*AS66,IF($AK66&gt;10,1.1*AS66,(1+$AK66/100)*AS66)))</f>
        <v>3.0677856</v>
      </c>
      <c r="AU66" s="112">
        <f t="shared" si="74"/>
        <v>3.240808708</v>
      </c>
      <c r="AV66" s="112">
        <f t="shared" si="74"/>
        <v>3.423590319</v>
      </c>
      <c r="AW66" s="103">
        <f t="shared" si="14"/>
        <v>15.27618463</v>
      </c>
      <c r="AX66" s="118">
        <f t="shared" si="15"/>
        <v>16.1567262</v>
      </c>
      <c r="AY66" s="119">
        <v>1.08</v>
      </c>
      <c r="AZ66" s="114">
        <v>11.18</v>
      </c>
      <c r="BA66" s="114">
        <v>-19.23</v>
      </c>
      <c r="BB66" s="114">
        <v>-11.0</v>
      </c>
      <c r="BC66" s="114">
        <v>-5.62</v>
      </c>
      <c r="BD66" s="42"/>
      <c r="BE66" s="17">
        <v>2012.0</v>
      </c>
      <c r="BF66" s="17">
        <f t="shared" si="16"/>
        <v>0</v>
      </c>
      <c r="BG66" s="120">
        <v>6.5</v>
      </c>
      <c r="BH66" s="15"/>
    </row>
    <row r="67" ht="11.25" customHeight="1">
      <c r="A67" s="55" t="s">
        <v>1334</v>
      </c>
      <c r="B67" s="99" t="s">
        <v>1335</v>
      </c>
      <c r="C67" s="100" t="s">
        <v>136</v>
      </c>
      <c r="D67" s="100" t="s">
        <v>153</v>
      </c>
      <c r="E67" s="101">
        <v>9.0</v>
      </c>
      <c r="F67" s="58">
        <v>499.0</v>
      </c>
      <c r="G67" s="58" t="s">
        <v>121</v>
      </c>
      <c r="H67" s="58" t="s">
        <v>120</v>
      </c>
      <c r="I67" s="150">
        <v>16.35</v>
      </c>
      <c r="J67" s="103">
        <f t="shared" si="2"/>
        <v>4.525993884</v>
      </c>
      <c r="K67" s="104">
        <v>0.185</v>
      </c>
      <c r="L67" s="73">
        <v>4.0</v>
      </c>
      <c r="M67" s="23">
        <f t="shared" si="3"/>
        <v>0.74</v>
      </c>
      <c r="N67" s="105" t="s">
        <v>154</v>
      </c>
      <c r="O67" s="106">
        <v>0.17</v>
      </c>
      <c r="P67" s="107">
        <v>43703.0</v>
      </c>
      <c r="Q67" s="107">
        <v>43721.0</v>
      </c>
      <c r="R67" s="23">
        <f t="shared" si="4"/>
        <v>8.823529412</v>
      </c>
      <c r="S67" s="108">
        <f t="array" ref="S67">IF(INDEX(Historical!$D$7:$D$1379,MATCH(B67,Historical!$B$7:$B$1403,0))=0,"n/a",(INDEX(Historical!$C$7:$C$1381,MATCH(B67,Historical!$B$7:$B$1403,0))/INDEX(Historical!$D$7:$D$1379,MATCH(B67,Historical!$B$7:$B$1403,0))-1)*100)</f>
        <v>22.12389381</v>
      </c>
      <c r="T67" s="108">
        <f t="array" ref="T67">IF(INDEX(Historical!$F$7:$F$1372,MATCH(B67,Historical!$B$7:$B$1403,0))=0,"n/a",((INDEX(Historical!$C$7:$C$1381,MATCH(B67,Historical!$B$7:$B$1403,0))/INDEX(Historical!$F$7:$F$1372,MATCH(B67,Historical!$B$7:$B$1403,0)))^(1/3)-1)*100)</f>
        <v>27.87286145</v>
      </c>
      <c r="U67" s="108">
        <f t="array" ref="U67">IF(INDEX(Historical!$H$7:$H$1372,MATCH(B67,Historical!$B$7:$B$1403,0))=0,"n/a",((INDEX(Historical!$C$7:$C$1381,MATCH(B67,Historical!$B$7:$B$1403,0))/INDEX(Historical!$H$7:$H$1372,MATCH(B67,Historical!$B$7:$B$1403,0)))^(1/5)-1)*100)</f>
        <v>22.51289894</v>
      </c>
      <c r="V67" s="108">
        <f t="array" ref="V67">IF(INDEX(Historical!$O$7:$O$1372,MATCH(B67,Historical!$B$7:$B$1403,0))=0,"n/a",((INDEX(Historical!$C$7:$C$1381,MATCH(B67,Historical!$B$7:$B$1403,0))/INDEX(Historical!$O$7:$O$1372,MATCH(B67,Historical!$B$7:$B$1403,0)))^(1/10)-1)*100)</f>
        <v>22.2561558</v>
      </c>
      <c r="W67" s="109">
        <f t="shared" si="5"/>
        <v>1.011535826</v>
      </c>
      <c r="X67" s="110">
        <f t="shared" si="6"/>
        <v>1.745185965</v>
      </c>
      <c r="Y67" s="99"/>
      <c r="Z67" s="103">
        <f t="shared" si="7"/>
        <v>45.96273292</v>
      </c>
      <c r="AA67" s="112">
        <f t="shared" si="8"/>
        <v>10.1552795</v>
      </c>
      <c r="AB67" s="73">
        <v>12.0</v>
      </c>
      <c r="AC67" s="102">
        <v>1.61</v>
      </c>
      <c r="AD67" s="102">
        <v>1.82</v>
      </c>
      <c r="AE67" s="102">
        <v>3.13</v>
      </c>
      <c r="AF67" s="102">
        <v>1.06</v>
      </c>
      <c r="AG67" s="102">
        <v>11.700000000000001</v>
      </c>
      <c r="AH67" s="102">
        <v>35.5</v>
      </c>
      <c r="AI67" s="102">
        <v>7.2700000000000005</v>
      </c>
      <c r="AJ67" s="102">
        <v>12.9</v>
      </c>
      <c r="AK67" s="102">
        <v>5.59</v>
      </c>
      <c r="AL67" s="113">
        <v>16390.0</v>
      </c>
      <c r="AM67" s="114">
        <v>0.3</v>
      </c>
      <c r="AN67" s="102">
        <v>0.95</v>
      </c>
      <c r="AO67" s="115">
        <f t="shared" si="9"/>
        <v>16.88361332</v>
      </c>
      <c r="AP67" s="116">
        <f t="shared" si="10"/>
        <v>27.03889283</v>
      </c>
      <c r="AQ67" s="117">
        <f t="shared" si="11"/>
        <v>-30.83161842</v>
      </c>
      <c r="AR67" s="103">
        <f t="array" ref="AR67">INDEX(Historical!$C$7:$C$1381,MATCH(B67,Historical!$B$7:$B$1403,0))*IF(AH67="n/a",1.03,IF(AH67&lt;0,1.01,IF(AH67&gt;10,1.1,(1+AH67/100))))</f>
        <v>0.759</v>
      </c>
      <c r="AS67" s="112">
        <f t="shared" si="12"/>
        <v>0.8141793</v>
      </c>
      <c r="AT67" s="112">
        <f t="shared" ref="AT67:AV67" si="75">IF($AK67="n/a",1.03*AS67,IF($AK67&lt;0,1.01*AS67,IF($AK67&gt;10,1.1*AS67,(1+$AK67/100)*AS67)))</f>
        <v>0.8596919229</v>
      </c>
      <c r="AU67" s="112">
        <f t="shared" si="75"/>
        <v>0.9077487014</v>
      </c>
      <c r="AV67" s="112">
        <f t="shared" si="75"/>
        <v>0.9584918538</v>
      </c>
      <c r="AW67" s="103">
        <f t="shared" si="14"/>
        <v>4.299111778</v>
      </c>
      <c r="AX67" s="118">
        <f t="shared" si="15"/>
        <v>26.29426164</v>
      </c>
      <c r="AY67" s="119">
        <v>1.32</v>
      </c>
      <c r="AZ67" s="114">
        <v>10.32</v>
      </c>
      <c r="BA67" s="114">
        <v>-20.34</v>
      </c>
      <c r="BB67" s="114">
        <v>-16.36</v>
      </c>
      <c r="BC67" s="114">
        <v>-9.8</v>
      </c>
      <c r="BD67" s="42"/>
      <c r="BE67" s="17">
        <v>2011.0</v>
      </c>
      <c r="BF67" s="17">
        <f t="shared" si="16"/>
        <v>0</v>
      </c>
      <c r="BG67" s="120">
        <v>1.2</v>
      </c>
      <c r="BH67" s="108"/>
    </row>
    <row r="68" ht="11.25" customHeight="1">
      <c r="A68" s="55" t="s">
        <v>1336</v>
      </c>
      <c r="B68" s="99" t="s">
        <v>1337</v>
      </c>
      <c r="C68" s="100" t="s">
        <v>296</v>
      </c>
      <c r="D68" s="100" t="s">
        <v>471</v>
      </c>
      <c r="E68" s="101">
        <v>9.0</v>
      </c>
      <c r="F68" s="58">
        <v>460.0</v>
      </c>
      <c r="G68" s="58" t="s">
        <v>168</v>
      </c>
      <c r="H68" s="58" t="s">
        <v>168</v>
      </c>
      <c r="I68" s="150">
        <v>39.15</v>
      </c>
      <c r="J68" s="103">
        <f t="shared" si="2"/>
        <v>6.845466156</v>
      </c>
      <c r="K68" s="104">
        <v>0.67</v>
      </c>
      <c r="L68" s="73">
        <v>4.0</v>
      </c>
      <c r="M68" s="23">
        <f t="shared" si="3"/>
        <v>2.68</v>
      </c>
      <c r="N68" s="105" t="s">
        <v>351</v>
      </c>
      <c r="O68" s="106">
        <v>0.61</v>
      </c>
      <c r="P68" s="146">
        <v>43543.0</v>
      </c>
      <c r="Q68" s="146">
        <v>43558.0</v>
      </c>
      <c r="R68" s="23">
        <f t="shared" si="4"/>
        <v>9.836065574</v>
      </c>
      <c r="S68" s="108">
        <f t="array" ref="S68">IF(INDEX(Historical!$D$7:$D$1379,MATCH(B68,Historical!$B$7:$B$1403,0))=0,"n/a",(INDEX(Historical!$C$7:$C$1381,MATCH(B68,Historical!$B$7:$B$1403,0))/INDEX(Historical!$D$7:$D$1379,MATCH(B68,Historical!$B$7:$B$1403,0))-1)*100)</f>
        <v>9.836065574</v>
      </c>
      <c r="T68" s="108">
        <f t="array" ref="T68">IF(INDEX(Historical!$F$7:$F$1372,MATCH(B68,Historical!$B$7:$B$1403,0))=0,"n/a",((INDEX(Historical!$C$7:$C$1381,MATCH(B68,Historical!$B$7:$B$1403,0))/INDEX(Historical!$F$7:$F$1372,MATCH(B68,Historical!$B$7:$B$1403,0)))^(1/3)-1)*100)</f>
        <v>10.24737714</v>
      </c>
      <c r="U68" s="108">
        <f t="array" ref="U68">IF(INDEX(Historical!$H$7:$H$1372,MATCH(B68,Historical!$B$7:$B$1403,0))=0,"n/a",((INDEX(Historical!$C$7:$C$1381,MATCH(B68,Historical!$B$7:$B$1403,0))/INDEX(Historical!$H$7:$H$1372,MATCH(B68,Historical!$B$7:$B$1403,0)))^(1/5)-1)*100)</f>
        <v>11.42997655</v>
      </c>
      <c r="V68" s="108" t="str">
        <f t="array" ref="V68">IF(INDEX(Historical!$O$7:$O$1372,MATCH(B68,Historical!$B$7:$B$1403,0))=0,"n/a",((INDEX(Historical!$C$7:$C$1381,MATCH(B68,Historical!$B$7:$B$1403,0))/INDEX(Historical!$O$7:$O$1372,MATCH(B68,Historical!$B$7:$B$1403,0)))^(1/10)-1)*100)</f>
        <v>n/a</v>
      </c>
      <c r="W68" s="109" t="str">
        <f t="shared" si="5"/>
        <v>n/a</v>
      </c>
      <c r="X68" s="110">
        <f t="shared" si="6"/>
        <v>3.089182852</v>
      </c>
      <c r="Y68" s="99"/>
      <c r="Z68" s="103">
        <f t="shared" si="7"/>
        <v>61.46788991</v>
      </c>
      <c r="AA68" s="112">
        <f t="shared" si="8"/>
        <v>8.979357798</v>
      </c>
      <c r="AB68" s="73">
        <v>1.0</v>
      </c>
      <c r="AC68" s="102">
        <v>4.36</v>
      </c>
      <c r="AD68" s="102" t="s">
        <v>128</v>
      </c>
      <c r="AE68" s="102">
        <v>0.31</v>
      </c>
      <c r="AF68" s="102">
        <v>1.14</v>
      </c>
      <c r="AG68" s="102">
        <v>12.8</v>
      </c>
      <c r="AH68" s="102">
        <v>12.8</v>
      </c>
      <c r="AI68" s="102">
        <v>-4.18</v>
      </c>
      <c r="AJ68" s="102">
        <v>3.6999999999999997</v>
      </c>
      <c r="AK68" s="102">
        <v>-7.470000000000001</v>
      </c>
      <c r="AL68" s="113">
        <v>6160.0</v>
      </c>
      <c r="AM68" s="114">
        <v>0.7000000000000001</v>
      </c>
      <c r="AN68" s="102">
        <v>0.62</v>
      </c>
      <c r="AO68" s="115">
        <f t="shared" si="9"/>
        <v>9.296084911</v>
      </c>
      <c r="AP68" s="116">
        <f t="shared" si="10"/>
        <v>18.27544271</v>
      </c>
      <c r="AQ68" s="117">
        <f t="shared" si="11"/>
        <v>-32.5497125</v>
      </c>
      <c r="AR68" s="103">
        <f t="array" ref="AR68">INDEX(Historical!$C$7:$C$1381,MATCH(B68,Historical!$B$7:$B$1403,0))*IF(AH68="n/a",1.03,IF(AH68&lt;0,1.01,IF(AH68&gt;10,1.1,(1+AH68/100))))</f>
        <v>2.948</v>
      </c>
      <c r="AS68" s="112">
        <f t="shared" si="12"/>
        <v>2.97748</v>
      </c>
      <c r="AT68" s="112">
        <f t="shared" ref="AT68:AV68" si="76">IF($AK68="n/a",1.03*AS68,IF($AK68&lt;0,1.01*AS68,IF($AK68&gt;10,1.1*AS68,(1+$AK68/100)*AS68)))</f>
        <v>3.0072548</v>
      </c>
      <c r="AU68" s="112">
        <f t="shared" si="76"/>
        <v>3.037327348</v>
      </c>
      <c r="AV68" s="112">
        <f t="shared" si="76"/>
        <v>3.067700621</v>
      </c>
      <c r="AW68" s="103">
        <f t="shared" si="14"/>
        <v>15.03776277</v>
      </c>
      <c r="AX68" s="118">
        <f t="shared" si="15"/>
        <v>38.41063287</v>
      </c>
      <c r="AY68" s="119">
        <v>0.95</v>
      </c>
      <c r="AZ68" s="114">
        <v>5.5</v>
      </c>
      <c r="BA68" s="114">
        <v>-48.43</v>
      </c>
      <c r="BB68" s="114">
        <v>-15.690000000000001</v>
      </c>
      <c r="BC68" s="114">
        <v>-20.47</v>
      </c>
      <c r="BD68" s="42"/>
      <c r="BE68" s="17">
        <v>2011.0</v>
      </c>
      <c r="BF68" s="17">
        <f t="shared" si="16"/>
        <v>0</v>
      </c>
      <c r="BG68" s="120">
        <v>4.9</v>
      </c>
      <c r="BH68" s="108"/>
    </row>
    <row r="69" ht="11.25" customHeight="1">
      <c r="A69" s="55" t="s">
        <v>1338</v>
      </c>
      <c r="B69" s="99" t="s">
        <v>1339</v>
      </c>
      <c r="C69" s="100" t="s">
        <v>136</v>
      </c>
      <c r="D69" s="100" t="s">
        <v>153</v>
      </c>
      <c r="E69" s="101">
        <v>9.0</v>
      </c>
      <c r="F69" s="58">
        <v>470.0</v>
      </c>
      <c r="G69" s="58" t="s">
        <v>121</v>
      </c>
      <c r="H69" s="58" t="s">
        <v>121</v>
      </c>
      <c r="I69" s="150">
        <v>14.4</v>
      </c>
      <c r="J69" s="103">
        <f t="shared" si="2"/>
        <v>3.472222222</v>
      </c>
      <c r="K69" s="104">
        <v>0.125</v>
      </c>
      <c r="L69" s="73">
        <v>4.0</v>
      </c>
      <c r="M69" s="23">
        <f t="shared" si="3"/>
        <v>0.5</v>
      </c>
      <c r="N69" s="105" t="s">
        <v>147</v>
      </c>
      <c r="O69" s="106">
        <v>0.115</v>
      </c>
      <c r="P69" s="107">
        <v>43593.0</v>
      </c>
      <c r="Q69" s="107">
        <v>43602.0</v>
      </c>
      <c r="R69" s="23">
        <f t="shared" si="4"/>
        <v>8.695652174</v>
      </c>
      <c r="S69" s="108">
        <f t="array" ref="S69">IF(INDEX(Historical!$D$7:$D$1379,MATCH(B69,Historical!$B$7:$B$1403,0))=0,"n/a",(INDEX(Historical!$C$7:$C$1381,MATCH(B69,Historical!$B$7:$B$1403,0))/INDEX(Historical!$D$7:$D$1379,MATCH(B69,Historical!$B$7:$B$1403,0))-1)*100)</f>
        <v>10.11235955</v>
      </c>
      <c r="T69" s="108">
        <f t="array" ref="T69">IF(INDEX(Historical!$F$7:$F$1372,MATCH(B69,Historical!$B$7:$B$1403,0))=0,"n/a",((INDEX(Historical!$C$7:$C$1381,MATCH(B69,Historical!$B$7:$B$1403,0))/INDEX(Historical!$F$7:$F$1372,MATCH(B69,Historical!$B$7:$B$1403,0)))^(1/3)-1)*100)</f>
        <v>9.815788772</v>
      </c>
      <c r="U69" s="108">
        <f t="array" ref="U69">IF(INDEX(Historical!$H$7:$H$1372,MATCH(B69,Historical!$B$7:$B$1403,0))=0,"n/a",((INDEX(Historical!$C$7:$C$1381,MATCH(B69,Historical!$B$7:$B$1403,0))/INDEX(Historical!$H$7:$H$1372,MATCH(B69,Historical!$B$7:$B$1403,0)))^(1/5)-1)*100)</f>
        <v>10.84272763</v>
      </c>
      <c r="V69" s="108">
        <f t="array" ref="V69">IF(INDEX(Historical!$O$7:$O$1372,MATCH(B69,Historical!$B$7:$B$1403,0))=0,"n/a",((INDEX(Historical!$C$7:$C$1381,MATCH(B69,Historical!$B$7:$B$1403,0))/INDEX(Historical!$O$7:$O$1372,MATCH(B69,Historical!$B$7:$B$1403,0)))^(1/10)-1)*100)</f>
        <v>6.577655544</v>
      </c>
      <c r="W69" s="109">
        <f t="shared" si="5"/>
        <v>1.648418278</v>
      </c>
      <c r="X69" s="110">
        <f t="shared" si="6"/>
        <v>0.8276891319</v>
      </c>
      <c r="Y69" s="147"/>
      <c r="Z69" s="103">
        <f t="shared" si="7"/>
        <v>37.87878788</v>
      </c>
      <c r="AA69" s="112">
        <f t="shared" si="8"/>
        <v>10.90909091</v>
      </c>
      <c r="AB69" s="73">
        <v>12.0</v>
      </c>
      <c r="AC69" s="102">
        <v>1.32</v>
      </c>
      <c r="AD69" s="102">
        <v>1.21</v>
      </c>
      <c r="AE69" s="102">
        <v>3.07</v>
      </c>
      <c r="AF69" s="102">
        <v>1.02</v>
      </c>
      <c r="AG69" s="102">
        <v>9.5</v>
      </c>
      <c r="AH69" s="102">
        <v>19.0</v>
      </c>
      <c r="AI69" s="102">
        <v>5.33</v>
      </c>
      <c r="AJ69" s="102">
        <v>13.100000000000001</v>
      </c>
      <c r="AK69" s="102">
        <v>9.0</v>
      </c>
      <c r="AL69" s="113">
        <v>733.93</v>
      </c>
      <c r="AM69" s="114">
        <v>1.7000000000000002</v>
      </c>
      <c r="AN69" s="102">
        <v>0.17</v>
      </c>
      <c r="AO69" s="115">
        <f t="shared" si="9"/>
        <v>3.405858941</v>
      </c>
      <c r="AP69" s="116">
        <f t="shared" si="10"/>
        <v>14.31494985</v>
      </c>
      <c r="AQ69" s="117">
        <f t="shared" si="11"/>
        <v>-29.67607416</v>
      </c>
      <c r="AR69" s="103">
        <f t="array" ref="AR69">INDEX(Historical!$C$7:$C$1381,MATCH(B69,Historical!$B$7:$B$1403,0))*IF(AH69="n/a",1.03,IF(AH69&lt;0,1.01,IF(AH69&gt;10,1.1,(1+AH69/100))))</f>
        <v>0.539</v>
      </c>
      <c r="AS69" s="112">
        <f t="shared" si="12"/>
        <v>0.5677287</v>
      </c>
      <c r="AT69" s="112">
        <f t="shared" ref="AT69:AV69" si="77">IF($AK69="n/a",1.03*AS69,IF($AK69&lt;0,1.01*AS69,IF($AK69&gt;10,1.1*AS69,(1+$AK69/100)*AS69)))</f>
        <v>0.618824283</v>
      </c>
      <c r="AU69" s="112">
        <f t="shared" si="77"/>
        <v>0.6745184685</v>
      </c>
      <c r="AV69" s="112">
        <f t="shared" si="77"/>
        <v>0.7352251306</v>
      </c>
      <c r="AW69" s="103">
        <f t="shared" si="14"/>
        <v>3.135296582</v>
      </c>
      <c r="AX69" s="118">
        <f t="shared" si="15"/>
        <v>21.77289293</v>
      </c>
      <c r="AY69" s="119">
        <v>0.87</v>
      </c>
      <c r="AZ69" s="114">
        <v>1.37</v>
      </c>
      <c r="BA69" s="114">
        <v>-18.29</v>
      </c>
      <c r="BB69" s="114">
        <v>-14.280000000000001</v>
      </c>
      <c r="BC69" s="114">
        <v>-10.6</v>
      </c>
      <c r="BD69" s="42"/>
      <c r="BE69" s="17">
        <v>2011.0</v>
      </c>
      <c r="BF69" s="17">
        <f t="shared" si="16"/>
        <v>0</v>
      </c>
      <c r="BG69" s="120">
        <v>1.0</v>
      </c>
      <c r="BH69" s="15"/>
    </row>
    <row r="70" ht="11.25" customHeight="1">
      <c r="A70" s="121" t="s">
        <v>1340</v>
      </c>
      <c r="B70" s="122" t="s">
        <v>1341</v>
      </c>
      <c r="C70" s="100" t="s">
        <v>136</v>
      </c>
      <c r="D70" s="100" t="s">
        <v>183</v>
      </c>
      <c r="E70" s="123">
        <v>9.0</v>
      </c>
      <c r="F70" s="58">
        <v>490.0</v>
      </c>
      <c r="G70" s="124" t="s">
        <v>168</v>
      </c>
      <c r="H70" s="124" t="s">
        <v>168</v>
      </c>
      <c r="I70" s="216">
        <v>49.82</v>
      </c>
      <c r="J70" s="126">
        <f t="shared" si="2"/>
        <v>3.211561622</v>
      </c>
      <c r="K70" s="127">
        <v>0.4</v>
      </c>
      <c r="L70" s="128">
        <v>4.0</v>
      </c>
      <c r="M70" s="129">
        <f t="shared" si="3"/>
        <v>1.6</v>
      </c>
      <c r="N70" s="130" t="s">
        <v>1002</v>
      </c>
      <c r="O70" s="131">
        <v>0.34</v>
      </c>
      <c r="P70" s="132">
        <v>43647.0</v>
      </c>
      <c r="Q70" s="132">
        <v>43668.0</v>
      </c>
      <c r="R70" s="129">
        <f t="shared" si="4"/>
        <v>17.64705882</v>
      </c>
      <c r="S70" s="108">
        <f t="array" ref="S70">IF(INDEX(Historical!$D$7:$D$1379,MATCH(B70,Historical!$B$7:$B$1403,0))=0,"n/a",(INDEX(Historical!$C$7:$C$1381,MATCH(B70,Historical!$B$7:$B$1403,0))/INDEX(Historical!$D$7:$D$1379,MATCH(B70,Historical!$B$7:$B$1403,0))-1)*100)</f>
        <v>24.19354839</v>
      </c>
      <c r="T70" s="108">
        <f t="array" ref="T70">IF(INDEX(Historical!$F$7:$F$1372,MATCH(B70,Historical!$B$7:$B$1403,0))=0,"n/a",((INDEX(Historical!$C$7:$C$1381,MATCH(B70,Historical!$B$7:$B$1403,0))/INDEX(Historical!$F$7:$F$1372,MATCH(B70,Historical!$B$7:$B$1403,0)))^(1/3)-1)*100)</f>
        <v>22.39034103</v>
      </c>
      <c r="U70" s="108">
        <f t="array" ref="U70">IF(INDEX(Historical!$H$7:$H$1372,MATCH(B70,Historical!$B$7:$B$1403,0))=0,"n/a",((INDEX(Historical!$C$7:$C$1381,MATCH(B70,Historical!$B$7:$B$1403,0))/INDEX(Historical!$H$7:$H$1372,MATCH(B70,Historical!$B$7:$B$1403,0)))^(1/5)-1)*100)</f>
        <v>20.34780597</v>
      </c>
      <c r="V70" s="108">
        <f t="array" ref="V70">IF(INDEX(Historical!$O$7:$O$1372,MATCH(B70,Historical!$B$7:$B$1403,0))=0,"n/a",((INDEX(Historical!$C$7:$C$1381,MATCH(B70,Historical!$B$7:$B$1403,0))/INDEX(Historical!$O$7:$O$1372,MATCH(B70,Historical!$B$7:$B$1403,0)))^(1/10)-1)*100)</f>
        <v>16.65428016</v>
      </c>
      <c r="W70" s="109">
        <f t="shared" si="5"/>
        <v>1.221776371</v>
      </c>
      <c r="X70" s="110" t="str">
        <f t="shared" si="6"/>
        <v>n/a</v>
      </c>
      <c r="Y70" s="247"/>
      <c r="Z70" s="126">
        <f t="shared" si="7"/>
        <v>60.37735849</v>
      </c>
      <c r="AA70" s="134">
        <f t="shared" si="8"/>
        <v>18.8</v>
      </c>
      <c r="AB70" s="128">
        <v>3.0</v>
      </c>
      <c r="AC70" s="125">
        <v>2.65</v>
      </c>
      <c r="AD70" s="125">
        <v>1.85</v>
      </c>
      <c r="AE70" s="125">
        <v>1.5</v>
      </c>
      <c r="AF70" s="125">
        <v>1.14</v>
      </c>
      <c r="AG70" s="125">
        <v>6.2</v>
      </c>
      <c r="AH70" s="237">
        <v>-153.29999999999998</v>
      </c>
      <c r="AI70" s="237">
        <v>12.2</v>
      </c>
      <c r="AJ70" s="125">
        <v>-16.6</v>
      </c>
      <c r="AK70" s="125">
        <v>10.2</v>
      </c>
      <c r="AL70" s="135">
        <v>4340.0</v>
      </c>
      <c r="AM70" s="136">
        <v>0.8999999999999999</v>
      </c>
      <c r="AN70" s="125">
        <v>0.52</v>
      </c>
      <c r="AO70" s="137">
        <f t="shared" si="9"/>
        <v>4.75936759</v>
      </c>
      <c r="AP70" s="138">
        <f t="shared" si="10"/>
        <v>23.55936759</v>
      </c>
      <c r="AQ70" s="139">
        <f t="shared" si="11"/>
        <v>-2.402185817</v>
      </c>
      <c r="AR70" s="103">
        <f t="array" ref="AR70">INDEX(Historical!$C$7:$C$1381,MATCH(B70,Historical!$B$7:$B$1403,0))*IF(AH70="n/a",1.03,IF(AH70&lt;0,1.01,IF(AH70&gt;10,1.1,(1+AH70/100))))</f>
        <v>1.5554</v>
      </c>
      <c r="AS70" s="134">
        <f t="shared" si="12"/>
        <v>1.71094</v>
      </c>
      <c r="AT70" s="134">
        <f t="shared" ref="AT70:AV70" si="78">IF($AK70="n/a",1.03*AS70,IF($AK70&lt;0,1.01*AS70,IF($AK70&gt;10,1.1*AS70,(1+$AK70/100)*AS70)))</f>
        <v>1.882034</v>
      </c>
      <c r="AU70" s="134">
        <f t="shared" si="78"/>
        <v>2.0702374</v>
      </c>
      <c r="AV70" s="134">
        <f t="shared" si="78"/>
        <v>2.27726114</v>
      </c>
      <c r="AW70" s="126">
        <f t="shared" si="14"/>
        <v>9.49587254</v>
      </c>
      <c r="AX70" s="140">
        <f t="shared" si="15"/>
        <v>19.06036238</v>
      </c>
      <c r="AY70" s="141">
        <v>1.67</v>
      </c>
      <c r="AZ70" s="136">
        <v>89.0</v>
      </c>
      <c r="BA70" s="136">
        <v>-1.7399999999999998</v>
      </c>
      <c r="BB70" s="136">
        <v>25.09</v>
      </c>
      <c r="BC70" s="136">
        <v>31.16</v>
      </c>
      <c r="BD70" s="142"/>
      <c r="BE70" s="17">
        <v>2011.0</v>
      </c>
      <c r="BF70" s="17">
        <f t="shared" si="16"/>
        <v>0</v>
      </c>
      <c r="BG70" s="143">
        <v>2.9000000000000004</v>
      </c>
      <c r="BH70" s="224"/>
    </row>
    <row r="71" ht="11.25" customHeight="1">
      <c r="A71" s="155" t="s">
        <v>1342</v>
      </c>
      <c r="B71" s="99" t="s">
        <v>1343</v>
      </c>
      <c r="C71" s="100" t="s">
        <v>296</v>
      </c>
      <c r="D71" s="100" t="s">
        <v>348</v>
      </c>
      <c r="E71" s="101">
        <v>9.0</v>
      </c>
      <c r="F71" s="58">
        <v>541.0</v>
      </c>
      <c r="G71" s="58" t="s">
        <v>168</v>
      </c>
      <c r="H71" s="58" t="s">
        <v>168</v>
      </c>
      <c r="I71" s="150">
        <v>58.31</v>
      </c>
      <c r="J71" s="103">
        <f t="shared" si="2"/>
        <v>5.419310581</v>
      </c>
      <c r="K71" s="104">
        <v>0.79</v>
      </c>
      <c r="L71" s="73">
        <v>4.0</v>
      </c>
      <c r="M71" s="23">
        <f t="shared" si="3"/>
        <v>3.16</v>
      </c>
      <c r="N71" s="105" t="s">
        <v>409</v>
      </c>
      <c r="O71" s="106">
        <v>0.77</v>
      </c>
      <c r="P71" s="107">
        <v>43907.0</v>
      </c>
      <c r="Q71" s="107">
        <v>43915.0</v>
      </c>
      <c r="R71" s="23">
        <f t="shared" si="4"/>
        <v>2.597402597</v>
      </c>
      <c r="S71" s="108">
        <f t="array" ref="S71">IF(INDEX(Historical!$D$7:$D$1379,MATCH(B71,Historical!$B$7:$B$1403,0))=0,"n/a",(INDEX(Historical!$C$7:$C$1381,MATCH(B71,Historical!$B$7:$B$1403,0))/INDEX(Historical!$D$7:$D$1379,MATCH(B71,Historical!$B$7:$B$1403,0))-1)*100)</f>
        <v>2.666666667</v>
      </c>
      <c r="T71" s="108">
        <f t="array" ref="T71">IF(INDEX(Historical!$F$7:$F$1372,MATCH(B71,Historical!$B$7:$B$1403,0))=0,"n/a",((INDEX(Historical!$C$7:$C$1381,MATCH(B71,Historical!$B$7:$B$1403,0))/INDEX(Historical!$F$7:$F$1372,MATCH(B71,Historical!$B$7:$B$1403,0)))^(1/3)-1)*100)</f>
        <v>2.263207328</v>
      </c>
      <c r="U71" s="108">
        <f t="array" ref="U71">IF(INDEX(Historical!$H$7:$H$1372,MATCH(B71,Historical!$B$7:$B$1403,0))=0,"n/a",((INDEX(Historical!$C$7:$C$1381,MATCH(B71,Historical!$B$7:$B$1403,0))/INDEX(Historical!$H$7:$H$1372,MATCH(B71,Historical!$B$7:$B$1403,0)))^(1/5)-1)*100)</f>
        <v>9.01948953</v>
      </c>
      <c r="V71" s="108" t="str">
        <f t="array" ref="V71">IF(INDEX(Historical!$O$7:$O$1372,MATCH(B71,Historical!$B$7:$B$1403,0))=0,"n/a",((INDEX(Historical!$C$7:$C$1381,MATCH(B71,Historical!$B$7:$B$1403,0))/INDEX(Historical!$O$7:$O$1372,MATCH(B71,Historical!$B$7:$B$1403,0)))^(1/10)-1)*100)</f>
        <v>n/a</v>
      </c>
      <c r="W71" s="109" t="str">
        <f t="shared" si="5"/>
        <v>n/a</v>
      </c>
      <c r="X71" s="110" t="str">
        <f t="shared" si="6"/>
        <v>n/a</v>
      </c>
      <c r="Y71" s="149"/>
      <c r="Z71" s="103">
        <f t="shared" si="7"/>
        <v>90.28571429</v>
      </c>
      <c r="AA71" s="112">
        <f t="shared" si="8"/>
        <v>16.66</v>
      </c>
      <c r="AB71" s="73">
        <v>12.0</v>
      </c>
      <c r="AC71" s="102">
        <v>3.5</v>
      </c>
      <c r="AD71" s="102">
        <v>4.05</v>
      </c>
      <c r="AE71" s="102">
        <v>3.33</v>
      </c>
      <c r="AF71" s="102">
        <v>8.64</v>
      </c>
      <c r="AG71" s="102">
        <v>49.9</v>
      </c>
      <c r="AH71" s="102">
        <v>11.4</v>
      </c>
      <c r="AI71" s="102">
        <v>17.73</v>
      </c>
      <c r="AJ71" s="102">
        <v>-0.1</v>
      </c>
      <c r="AK71" s="102">
        <v>4.109999999999999</v>
      </c>
      <c r="AL71" s="113">
        <v>45780.0</v>
      </c>
      <c r="AM71" s="114">
        <v>52.05</v>
      </c>
      <c r="AN71" s="102">
        <v>2.41</v>
      </c>
      <c r="AO71" s="115">
        <f t="shared" si="9"/>
        <v>-2.221199889</v>
      </c>
      <c r="AP71" s="116">
        <f t="shared" si="10"/>
        <v>14.43880011</v>
      </c>
      <c r="AQ71" s="117">
        <f t="shared" si="11"/>
        <v>152.9316113</v>
      </c>
      <c r="AR71" s="103">
        <f t="array" ref="AR71">INDEX(Historical!$C$7:$C$1381,MATCH(B71,Historical!$B$7:$B$1403,0))*IF(AH71="n/a",1.03,IF(AH71&lt;0,1.01,IF(AH71&gt;10,1.1,(1+AH71/100))))</f>
        <v>3.388</v>
      </c>
      <c r="AS71" s="112">
        <f t="shared" si="12"/>
        <v>3.7268</v>
      </c>
      <c r="AT71" s="112">
        <f t="shared" ref="AT71:AV71" si="79">IF($AK71="n/a",1.03*AS71,IF($AK71&lt;0,1.01*AS71,IF($AK71&gt;10,1.1*AS71,(1+$AK71/100)*AS71)))</f>
        <v>3.87997148</v>
      </c>
      <c r="AU71" s="112">
        <f t="shared" si="79"/>
        <v>4.039438308</v>
      </c>
      <c r="AV71" s="112">
        <f t="shared" si="79"/>
        <v>4.205459222</v>
      </c>
      <c r="AW71" s="103">
        <f t="shared" si="14"/>
        <v>19.23966901</v>
      </c>
      <c r="AX71" s="118">
        <f t="shared" si="15"/>
        <v>32.99548793</v>
      </c>
      <c r="AY71" s="119">
        <v>1.64</v>
      </c>
      <c r="AZ71" s="114">
        <v>13.96</v>
      </c>
      <c r="BA71" s="114">
        <v>-21.51</v>
      </c>
      <c r="BB71" s="114">
        <v>-14.610000000000001</v>
      </c>
      <c r="BC71" s="114">
        <v>-5.13</v>
      </c>
      <c r="BD71" s="42"/>
      <c r="BE71" s="17">
        <v>2012.0</v>
      </c>
      <c r="BF71" s="17">
        <f t="shared" si="16"/>
        <v>0</v>
      </c>
      <c r="BG71" s="120">
        <v>11.899999999999999</v>
      </c>
      <c r="BH71" s="15"/>
    </row>
    <row r="72" ht="11.25" customHeight="1">
      <c r="A72" s="155" t="s">
        <v>1344</v>
      </c>
      <c r="B72" s="99" t="s">
        <v>1345</v>
      </c>
      <c r="C72" s="100" t="s">
        <v>141</v>
      </c>
      <c r="D72" s="100" t="s">
        <v>142</v>
      </c>
      <c r="E72" s="101">
        <v>9.0</v>
      </c>
      <c r="F72" s="58">
        <v>480.0</v>
      </c>
      <c r="G72" s="58" t="s">
        <v>168</v>
      </c>
      <c r="H72" s="58" t="s">
        <v>168</v>
      </c>
      <c r="I72" s="150">
        <v>71.46</v>
      </c>
      <c r="J72" s="103">
        <f t="shared" si="2"/>
        <v>5.877413938</v>
      </c>
      <c r="K72" s="104">
        <v>1.05</v>
      </c>
      <c r="L72" s="73">
        <v>4.0</v>
      </c>
      <c r="M72" s="23">
        <f t="shared" si="3"/>
        <v>4.2</v>
      </c>
      <c r="N72" s="105" t="s">
        <v>247</v>
      </c>
      <c r="O72" s="106">
        <v>1.0</v>
      </c>
      <c r="P72" s="107">
        <v>43623.0</v>
      </c>
      <c r="Q72" s="107">
        <v>43633.0</v>
      </c>
      <c r="R72" s="23">
        <f t="shared" si="4"/>
        <v>5</v>
      </c>
      <c r="S72" s="108">
        <f t="array" ref="S72">IF(INDEX(Historical!$D$7:$D$1379,MATCH(B72,Historical!$B$7:$B$1403,0))=0,"n/a",(INDEX(Historical!$C$7:$C$1381,MATCH(B72,Historical!$B$7:$B$1403,0))/INDEX(Historical!$D$7:$D$1379,MATCH(B72,Historical!$B$7:$B$1403,0))-1)*100)</f>
        <v>3.75</v>
      </c>
      <c r="T72" s="108">
        <f t="array" ref="T72">IF(INDEX(Historical!$F$7:$F$1372,MATCH(B72,Historical!$B$7:$B$1403,0))=0,"n/a",((INDEX(Historical!$C$7:$C$1381,MATCH(B72,Historical!$B$7:$B$1403,0))/INDEX(Historical!$F$7:$F$1372,MATCH(B72,Historical!$B$7:$B$1403,0)))^(1/3)-1)*100)</f>
        <v>7.61379682</v>
      </c>
      <c r="U72" s="108">
        <f t="array" ref="U72">IF(INDEX(Historical!$H$7:$H$1372,MATCH(B72,Historical!$B$7:$B$1403,0))=0,"n/a",((INDEX(Historical!$C$7:$C$1381,MATCH(B72,Historical!$B$7:$B$1403,0))/INDEX(Historical!$H$7:$H$1372,MATCH(B72,Historical!$B$7:$B$1403,0)))^(1/5)-1)*100)</f>
        <v>8.977506466</v>
      </c>
      <c r="V72" s="108" t="str">
        <f t="array" ref="V72">IF(INDEX(Historical!$O$7:$O$1372,MATCH(B72,Historical!$B$7:$B$1403,0))=0,"n/a",((INDEX(Historical!$C$7:$C$1381,MATCH(B72,Historical!$B$7:$B$1403,0))/INDEX(Historical!$O$7:$O$1372,MATCH(B72,Historical!$B$7:$B$1403,0)))^(1/10)-1)*100)</f>
        <v>n/a</v>
      </c>
      <c r="W72" s="109" t="str">
        <f t="shared" si="5"/>
        <v>n/a</v>
      </c>
      <c r="X72" s="110">
        <f t="shared" si="6"/>
        <v>2.362501702</v>
      </c>
      <c r="Y72" s="180" t="s">
        <v>1346</v>
      </c>
      <c r="Z72" s="103">
        <f t="shared" si="7"/>
        <v>43.79562044</v>
      </c>
      <c r="AA72" s="112">
        <f t="shared" si="8"/>
        <v>7.451511992</v>
      </c>
      <c r="AB72" s="73">
        <v>12.0</v>
      </c>
      <c r="AC72" s="102">
        <v>9.59</v>
      </c>
      <c r="AD72" s="102">
        <v>1.86</v>
      </c>
      <c r="AE72" s="102">
        <v>0.68</v>
      </c>
      <c r="AF72" s="102">
        <v>2.95</v>
      </c>
      <c r="AG72" s="102">
        <v>36.9</v>
      </c>
      <c r="AH72" s="102">
        <v>-20.3</v>
      </c>
      <c r="AI72" s="102">
        <v>13.15</v>
      </c>
      <c r="AJ72" s="102">
        <v>3.8</v>
      </c>
      <c r="AK72" s="102">
        <v>4.0</v>
      </c>
      <c r="AL72" s="113">
        <v>23950.0</v>
      </c>
      <c r="AM72" s="114">
        <v>0.1</v>
      </c>
      <c r="AN72" s="102">
        <v>1.5</v>
      </c>
      <c r="AO72" s="115">
        <f t="shared" si="9"/>
        <v>7.403408412</v>
      </c>
      <c r="AP72" s="116">
        <f t="shared" si="10"/>
        <v>14.8549204</v>
      </c>
      <c r="AQ72" s="117">
        <f t="shared" si="11"/>
        <v>-1.157902861</v>
      </c>
      <c r="AR72" s="103">
        <f t="array" ref="AR72">INDEX(Historical!$C$7:$C$1381,MATCH(B72,Historical!$B$7:$B$1403,0))*IF(AH72="n/a",1.03,IF(AH72&lt;0,1.01,IF(AH72&gt;10,1.1,(1+AH72/100))))</f>
        <v>4.1915</v>
      </c>
      <c r="AS72" s="112">
        <f t="shared" si="12"/>
        <v>4.61065</v>
      </c>
      <c r="AT72" s="112">
        <f t="shared" ref="AT72:AV72" si="80">IF($AK72="n/a",1.03*AS72,IF($AK72&lt;0,1.01*AS72,IF($AK72&gt;10,1.1*AS72,(1+$AK72/100)*AS72)))</f>
        <v>4.795076</v>
      </c>
      <c r="AU72" s="112">
        <f t="shared" si="80"/>
        <v>4.98687904</v>
      </c>
      <c r="AV72" s="112">
        <f t="shared" si="80"/>
        <v>5.186354202</v>
      </c>
      <c r="AW72" s="103">
        <f t="shared" si="14"/>
        <v>23.77045924</v>
      </c>
      <c r="AX72" s="118">
        <f t="shared" si="15"/>
        <v>33.26400678</v>
      </c>
      <c r="AY72" s="119">
        <v>1.45</v>
      </c>
      <c r="AZ72" s="114">
        <v>4.15</v>
      </c>
      <c r="BA72" s="114">
        <v>-27.750000000000004</v>
      </c>
      <c r="BB72" s="114">
        <v>-17.86</v>
      </c>
      <c r="BC72" s="114">
        <v>-16.49</v>
      </c>
      <c r="BD72" s="42"/>
      <c r="BE72" s="17">
        <v>2011.0</v>
      </c>
      <c r="BF72" s="17">
        <f t="shared" si="16"/>
        <v>0</v>
      </c>
      <c r="BG72" s="120">
        <v>11.200000000000001</v>
      </c>
      <c r="BH72" s="15"/>
    </row>
    <row r="73" ht="11.25" customHeight="1">
      <c r="A73" s="55" t="s">
        <v>1347</v>
      </c>
      <c r="B73" s="99" t="s">
        <v>1348</v>
      </c>
      <c r="C73" s="100" t="s">
        <v>131</v>
      </c>
      <c r="D73" s="100" t="s">
        <v>132</v>
      </c>
      <c r="E73" s="101">
        <v>9.0</v>
      </c>
      <c r="F73" s="58">
        <v>528.0</v>
      </c>
      <c r="G73" s="58" t="s">
        <v>168</v>
      </c>
      <c r="H73" s="58" t="s">
        <v>168</v>
      </c>
      <c r="I73" s="150">
        <v>290.25</v>
      </c>
      <c r="J73" s="103">
        <f t="shared" si="2"/>
        <v>0.5512489233</v>
      </c>
      <c r="K73" s="104">
        <v>0.4</v>
      </c>
      <c r="L73" s="73">
        <v>4.0</v>
      </c>
      <c r="M73" s="23">
        <f t="shared" si="3"/>
        <v>1.6</v>
      </c>
      <c r="N73" s="105" t="s">
        <v>343</v>
      </c>
      <c r="O73" s="106">
        <v>0.33</v>
      </c>
      <c r="P73" s="107">
        <v>43837.0</v>
      </c>
      <c r="Q73" s="107">
        <v>43867.0</v>
      </c>
      <c r="R73" s="23">
        <f t="shared" si="4"/>
        <v>21.21212121</v>
      </c>
      <c r="S73" s="108">
        <f t="array" ref="S73">IF(INDEX(Historical!$D$7:$D$1379,MATCH(B73,Historical!$B$7:$B$1403,0))=0,"n/a",(INDEX(Historical!$C$7:$C$1381,MATCH(B73,Historical!$B$7:$B$1403,0))/INDEX(Historical!$D$7:$D$1379,MATCH(B73,Historical!$B$7:$B$1403,0))-1)*100)</f>
        <v>32</v>
      </c>
      <c r="T73" s="108">
        <f t="array" ref="T73">IF(INDEX(Historical!$F$7:$F$1372,MATCH(B73,Historical!$B$7:$B$1403,0))=0,"n/a",((INDEX(Historical!$C$7:$C$1381,MATCH(B73,Historical!$B$7:$B$1403,0))/INDEX(Historical!$F$7:$F$1372,MATCH(B73,Historical!$B$7:$B$1403,0)))^(1/3)-1)*100)</f>
        <v>20.20433024</v>
      </c>
      <c r="U73" s="108">
        <f t="array" ref="U73">IF(INDEX(Historical!$H$7:$H$1372,MATCH(B73,Historical!$B$7:$B$1403,0))=0,"n/a",((INDEX(Historical!$C$7:$C$1381,MATCH(B73,Historical!$B$7:$B$1403,0))/INDEX(Historical!$H$7:$H$1372,MATCH(B73,Historical!$B$7:$B$1403,0)))^(1/5)-1)*100)</f>
        <v>24.57309396</v>
      </c>
      <c r="V73" s="108">
        <f t="array" ref="V73">IF(INDEX(Historical!$O$7:$O$1372,MATCH(B73,Historical!$B$7:$B$1403,0))=0,"n/a",((INDEX(Historical!$C$7:$C$1381,MATCH(B73,Historical!$B$7:$B$1403,0))/INDEX(Historical!$O$7:$O$1372,MATCH(B73,Historical!$B$7:$B$1403,0)))^(1/10)-1)*100)</f>
        <v>36.22043666</v>
      </c>
      <c r="W73" s="109">
        <f t="shared" si="5"/>
        <v>0.6784317427</v>
      </c>
      <c r="X73" s="110">
        <f t="shared" si="6"/>
        <v>1.187105988</v>
      </c>
      <c r="Y73" s="147"/>
      <c r="Z73" s="103">
        <f t="shared" si="7"/>
        <v>20.2020202</v>
      </c>
      <c r="AA73" s="112">
        <f t="shared" si="8"/>
        <v>36.64772727</v>
      </c>
      <c r="AB73" s="73">
        <v>12.0</v>
      </c>
      <c r="AC73" s="102">
        <v>7.92</v>
      </c>
      <c r="AD73" s="102">
        <v>2.06</v>
      </c>
      <c r="AE73" s="102">
        <v>17.33</v>
      </c>
      <c r="AF73" s="102">
        <v>49.62</v>
      </c>
      <c r="AG73" s="102">
        <v>154.5</v>
      </c>
      <c r="AH73" s="102">
        <v>43.3</v>
      </c>
      <c r="AI73" s="102">
        <v>19.05</v>
      </c>
      <c r="AJ73" s="102">
        <v>20.7</v>
      </c>
      <c r="AK73" s="102">
        <v>17.810000000000002</v>
      </c>
      <c r="AL73" s="113">
        <v>292620.0</v>
      </c>
      <c r="AM73" s="114">
        <v>11.200000000000001</v>
      </c>
      <c r="AN73" s="102">
        <v>1.45</v>
      </c>
      <c r="AO73" s="115">
        <f t="shared" si="9"/>
        <v>-11.52338439</v>
      </c>
      <c r="AP73" s="116">
        <f t="shared" si="10"/>
        <v>25.12434288</v>
      </c>
      <c r="AQ73" s="117">
        <f t="shared" si="11"/>
        <v>799.0019719</v>
      </c>
      <c r="AR73" s="103">
        <f t="array" ref="AR73">INDEX(Historical!$C$7:$C$1381,MATCH(B73,Historical!$B$7:$B$1403,0))*IF(AH73="n/a",1.03,IF(AH73&lt;0,1.01,IF(AH73&gt;10,1.1,(1+AH73/100))))</f>
        <v>1.452</v>
      </c>
      <c r="AS73" s="112">
        <f t="shared" si="12"/>
        <v>1.5972</v>
      </c>
      <c r="AT73" s="112">
        <f t="shared" ref="AT73:AV73" si="81">IF($AK73="n/a",1.03*AS73,IF($AK73&lt;0,1.01*AS73,IF($AK73&gt;10,1.1*AS73,(1+$AK73/100)*AS73)))</f>
        <v>1.75692</v>
      </c>
      <c r="AU73" s="112">
        <f t="shared" si="81"/>
        <v>1.932612</v>
      </c>
      <c r="AV73" s="112">
        <f t="shared" si="81"/>
        <v>2.1258732</v>
      </c>
      <c r="AW73" s="103">
        <f t="shared" si="14"/>
        <v>8.8646052</v>
      </c>
      <c r="AX73" s="118">
        <f t="shared" si="15"/>
        <v>3.054127545</v>
      </c>
      <c r="AY73" s="119">
        <v>1.0</v>
      </c>
      <c r="AZ73" s="114">
        <v>34.42</v>
      </c>
      <c r="BA73" s="114">
        <v>-16.41</v>
      </c>
      <c r="BB73" s="114">
        <v>-7.99</v>
      </c>
      <c r="BC73" s="114">
        <v>2.44</v>
      </c>
      <c r="BD73" s="42"/>
      <c r="BE73" s="17">
        <v>2012.0</v>
      </c>
      <c r="BF73" s="17">
        <f t="shared" si="16"/>
        <v>0</v>
      </c>
      <c r="BG73" s="120">
        <v>31.4</v>
      </c>
      <c r="BH73" s="15"/>
    </row>
    <row r="74" ht="11.25" customHeight="1">
      <c r="A74" s="55" t="s">
        <v>1349</v>
      </c>
      <c r="B74" s="99" t="s">
        <v>1350</v>
      </c>
      <c r="C74" s="100" t="s">
        <v>136</v>
      </c>
      <c r="D74" s="100" t="s">
        <v>183</v>
      </c>
      <c r="E74" s="101">
        <v>9.0</v>
      </c>
      <c r="F74" s="58">
        <v>488.0</v>
      </c>
      <c r="G74" s="58" t="s">
        <v>168</v>
      </c>
      <c r="H74" s="58" t="s">
        <v>168</v>
      </c>
      <c r="I74" s="150">
        <v>36.93</v>
      </c>
      <c r="J74" s="103">
        <f t="shared" si="2"/>
        <v>6.661251015</v>
      </c>
      <c r="K74" s="104">
        <v>0.205</v>
      </c>
      <c r="L74" s="73">
        <v>12.0</v>
      </c>
      <c r="M74" s="23">
        <f t="shared" si="3"/>
        <v>2.46</v>
      </c>
      <c r="N74" s="105" t="s">
        <v>746</v>
      </c>
      <c r="O74" s="106">
        <v>0.2</v>
      </c>
      <c r="P74" s="107">
        <v>43643.0</v>
      </c>
      <c r="Q74" s="107">
        <v>43661.0</v>
      </c>
      <c r="R74" s="23">
        <f t="shared" si="4"/>
        <v>2.5</v>
      </c>
      <c r="S74" s="108">
        <f t="array" ref="S74">IF(INDEX(Historical!$D$7:$D$1379,MATCH(B74,Historical!$B$7:$B$1403,0))=0,"n/a",(INDEX(Historical!$C$7:$C$1381,MATCH(B74,Historical!$B$7:$B$1403,0))/INDEX(Historical!$D$7:$D$1379,MATCH(B74,Historical!$B$7:$B$1403,0))-1)*100)</f>
        <v>5.22875817</v>
      </c>
      <c r="T74" s="108">
        <f t="array" ref="T74">IF(INDEX(Historical!$F$7:$F$1372,MATCH(B74,Historical!$B$7:$B$1403,0))=0,"n/a",((INDEX(Historical!$C$7:$C$1381,MATCH(B74,Historical!$B$7:$B$1403,0))/INDEX(Historical!$F$7:$F$1372,MATCH(B74,Historical!$B$7:$B$1403,0)))^(1/3)-1)*100)</f>
        <v>3.550601179</v>
      </c>
      <c r="U74" s="108">
        <f t="array" ref="U74">IF(INDEX(Historical!$H$7:$H$1372,MATCH(B74,Historical!$B$7:$B$1403,0))=0,"n/a",((INDEX(Historical!$C$7:$C$1381,MATCH(B74,Historical!$B$7:$B$1403,0))/INDEX(Historical!$H$7:$H$1372,MATCH(B74,Historical!$B$7:$B$1403,0)))^(1/5)-1)*100)</f>
        <v>3.895047749</v>
      </c>
      <c r="V74" s="108">
        <f t="array" ref="V74">IF(INDEX(Historical!$O$7:$O$1372,MATCH(B74,Historical!$B$7:$B$1403,0))=0,"n/a",((INDEX(Historical!$C$7:$C$1381,MATCH(B74,Historical!$B$7:$B$1403,0))/INDEX(Historical!$O$7:$O$1372,MATCH(B74,Historical!$B$7:$B$1403,0)))^(1/10)-1)*100)</f>
        <v>4.877563082</v>
      </c>
      <c r="W74" s="109">
        <f t="shared" si="5"/>
        <v>0.7985643001</v>
      </c>
      <c r="X74" s="110">
        <f t="shared" si="6"/>
        <v>3.540952499</v>
      </c>
      <c r="Y74" s="133"/>
      <c r="Z74" s="103">
        <f t="shared" si="7"/>
        <v>132.972973</v>
      </c>
      <c r="AA74" s="112">
        <f t="shared" si="8"/>
        <v>19.96216216</v>
      </c>
      <c r="AB74" s="73">
        <v>12.0</v>
      </c>
      <c r="AC74" s="102">
        <v>1.85</v>
      </c>
      <c r="AD74" s="102">
        <v>2.85</v>
      </c>
      <c r="AE74" s="102">
        <v>9.73</v>
      </c>
      <c r="AF74" s="102">
        <v>1.53</v>
      </c>
      <c r="AG74" s="102">
        <v>8.1</v>
      </c>
      <c r="AH74" s="102">
        <v>-5.6000000000000005</v>
      </c>
      <c r="AI74" s="102">
        <v>-0.72</v>
      </c>
      <c r="AJ74" s="102">
        <v>1.0999999999999999</v>
      </c>
      <c r="AK74" s="102">
        <v>7.000000000000001</v>
      </c>
      <c r="AL74" s="113">
        <v>2360.0</v>
      </c>
      <c r="AM74" s="114">
        <v>5.3</v>
      </c>
      <c r="AN74" s="102">
        <v>0.69</v>
      </c>
      <c r="AO74" s="115">
        <f t="shared" si="9"/>
        <v>-9.405863398</v>
      </c>
      <c r="AP74" s="116">
        <f t="shared" si="10"/>
        <v>10.55629876</v>
      </c>
      <c r="AQ74" s="117">
        <f t="shared" si="11"/>
        <v>16.50867037</v>
      </c>
      <c r="AR74" s="103">
        <f t="array" ref="AR74">INDEX(Historical!$C$7:$C$1381,MATCH(B74,Historical!$B$7:$B$1403,0))*IF(AH74="n/a",1.03,IF(AH74&lt;0,1.01,IF(AH74&gt;10,1.1,(1+AH74/100))))</f>
        <v>2.43915</v>
      </c>
      <c r="AS74" s="112">
        <f t="shared" si="12"/>
        <v>2.4635415</v>
      </c>
      <c r="AT74" s="112">
        <f t="shared" ref="AT74:AV74" si="82">IF($AK74="n/a",1.03*AS74,IF($AK74&lt;0,1.01*AS74,IF($AK74&gt;10,1.1*AS74,(1+$AK74/100)*AS74)))</f>
        <v>2.635989405</v>
      </c>
      <c r="AU74" s="112">
        <f t="shared" si="82"/>
        <v>2.820508663</v>
      </c>
      <c r="AV74" s="112">
        <f t="shared" si="82"/>
        <v>3.01794427</v>
      </c>
      <c r="AW74" s="103">
        <f t="shared" si="14"/>
        <v>13.37713384</v>
      </c>
      <c r="AX74" s="118">
        <f t="shared" si="15"/>
        <v>36.22294568</v>
      </c>
      <c r="AY74" s="119">
        <v>0.75</v>
      </c>
      <c r="AZ74" s="114">
        <v>1.7999999999999998</v>
      </c>
      <c r="BA74" s="114">
        <v>-18.12</v>
      </c>
      <c r="BB74" s="114">
        <v>-15.28</v>
      </c>
      <c r="BC74" s="114">
        <v>-12.870000000000001</v>
      </c>
      <c r="BD74" s="42"/>
      <c r="BE74" s="17">
        <v>2011.0</v>
      </c>
      <c r="BF74" s="17">
        <f t="shared" si="16"/>
        <v>0</v>
      </c>
      <c r="BG74" s="120">
        <v>4.7</v>
      </c>
      <c r="BH74" s="55"/>
    </row>
    <row r="75" ht="11.25" customHeight="1">
      <c r="A75" s="155" t="s">
        <v>1351</v>
      </c>
      <c r="B75" s="99" t="s">
        <v>1352</v>
      </c>
      <c r="C75" s="100" t="s">
        <v>118</v>
      </c>
      <c r="D75" s="100" t="s">
        <v>983</v>
      </c>
      <c r="E75" s="101">
        <v>9.0</v>
      </c>
      <c r="F75" s="58">
        <v>478.0</v>
      </c>
      <c r="G75" s="58" t="s">
        <v>168</v>
      </c>
      <c r="H75" s="58" t="s">
        <v>168</v>
      </c>
      <c r="I75" s="150">
        <v>75.94</v>
      </c>
      <c r="J75" s="103">
        <f t="shared" si="2"/>
        <v>2.870687385</v>
      </c>
      <c r="K75" s="104">
        <v>1.09</v>
      </c>
      <c r="L75" s="73">
        <v>2.0</v>
      </c>
      <c r="M75" s="23">
        <f t="shared" si="3"/>
        <v>2.18</v>
      </c>
      <c r="N75" s="105" t="s">
        <v>1329</v>
      </c>
      <c r="O75" s="106">
        <v>1.01</v>
      </c>
      <c r="P75" s="107">
        <v>43616.0</v>
      </c>
      <c r="Q75" s="107">
        <v>43630.0</v>
      </c>
      <c r="R75" s="23">
        <f t="shared" si="4"/>
        <v>7.920792079</v>
      </c>
      <c r="S75" s="108">
        <f t="array" ref="S75">IF(INDEX(Historical!$D$7:$D$1379,MATCH(B75,Historical!$B$7:$B$1403,0))=0,"n/a",(INDEX(Historical!$C$7:$C$1381,MATCH(B75,Historical!$B$7:$B$1403,0))/INDEX(Historical!$D$7:$D$1379,MATCH(B75,Historical!$B$7:$B$1403,0))-1)*100)</f>
        <v>7.920792079</v>
      </c>
      <c r="T75" s="108">
        <f t="array" ref="T75">IF(INDEX(Historical!$F$7:$F$1372,MATCH(B75,Historical!$B$7:$B$1403,0))=0,"n/a",((INDEX(Historical!$C$7:$C$1381,MATCH(B75,Historical!$B$7:$B$1403,0))/INDEX(Historical!$F$7:$F$1372,MATCH(B75,Historical!$B$7:$B$1403,0)))^(1/3)-1)*100)</f>
        <v>9.508913102</v>
      </c>
      <c r="U75" s="108">
        <f t="array" ref="U75">IF(INDEX(Historical!$H$7:$H$1372,MATCH(B75,Historical!$B$7:$B$1403,0))=0,"n/a",((INDEX(Historical!$C$7:$C$1381,MATCH(B75,Historical!$B$7:$B$1403,0))/INDEX(Historical!$H$7:$H$1372,MATCH(B75,Historical!$B$7:$B$1403,0)))^(1/5)-1)*100)</f>
        <v>17.33999992</v>
      </c>
      <c r="V75" s="108">
        <f t="array" ref="V75">IF(INDEX(Historical!$O$7:$O$1372,MATCH(B75,Historical!$B$7:$B$1403,0))=0,"n/a",((INDEX(Historical!$C$7:$C$1381,MATCH(B75,Historical!$B$7:$B$1403,0))/INDEX(Historical!$O$7:$O$1372,MATCH(B75,Historical!$B$7:$B$1403,0)))^(1/10)-1)*100)</f>
        <v>11.40956471</v>
      </c>
      <c r="W75" s="109">
        <f t="shared" si="5"/>
        <v>1.519777517</v>
      </c>
      <c r="X75" s="110">
        <f t="shared" si="6"/>
        <v>0.9322580602</v>
      </c>
      <c r="Y75" s="133"/>
      <c r="Z75" s="103">
        <f t="shared" si="7"/>
        <v>28.16537468</v>
      </c>
      <c r="AA75" s="112">
        <f t="shared" si="8"/>
        <v>9.811369509</v>
      </c>
      <c r="AB75" s="73">
        <v>12.0</v>
      </c>
      <c r="AC75" s="102">
        <v>7.74</v>
      </c>
      <c r="AD75" s="102">
        <v>6.54</v>
      </c>
      <c r="AE75" s="102">
        <v>0.22</v>
      </c>
      <c r="AF75" s="102">
        <v>1.69</v>
      </c>
      <c r="AG75" s="102">
        <v>18.9</v>
      </c>
      <c r="AH75" s="102">
        <v>30.9</v>
      </c>
      <c r="AI75" s="102">
        <v>8.51</v>
      </c>
      <c r="AJ75" s="102">
        <v>18.6</v>
      </c>
      <c r="AK75" s="102">
        <v>1.5</v>
      </c>
      <c r="AL75" s="113">
        <v>4500.0</v>
      </c>
      <c r="AM75" s="114">
        <v>0.2</v>
      </c>
      <c r="AN75" s="102">
        <v>0.38</v>
      </c>
      <c r="AO75" s="115">
        <f t="shared" si="9"/>
        <v>10.3993178</v>
      </c>
      <c r="AP75" s="116">
        <f t="shared" si="10"/>
        <v>20.2106873</v>
      </c>
      <c r="AQ75" s="117">
        <f t="shared" si="11"/>
        <v>-14.15462358</v>
      </c>
      <c r="AR75" s="103">
        <f t="array" ref="AR75">INDEX(Historical!$C$7:$C$1381,MATCH(B75,Historical!$B$7:$B$1403,0))*IF(AH75="n/a",1.03,IF(AH75&lt;0,1.01,IF(AH75&gt;10,1.1,(1+AH75/100))))</f>
        <v>2.398</v>
      </c>
      <c r="AS75" s="112">
        <f t="shared" si="12"/>
        <v>2.6020698</v>
      </c>
      <c r="AT75" s="112">
        <f t="shared" ref="AT75:AV75" si="83">IF($AK75="n/a",1.03*AS75,IF($AK75&lt;0,1.01*AS75,IF($AK75&gt;10,1.1*AS75,(1+$AK75/100)*AS75)))</f>
        <v>2.641100847</v>
      </c>
      <c r="AU75" s="112">
        <f t="shared" si="83"/>
        <v>2.68071736</v>
      </c>
      <c r="AV75" s="112">
        <f t="shared" si="83"/>
        <v>2.72092812</v>
      </c>
      <c r="AW75" s="103">
        <f t="shared" si="14"/>
        <v>13.04281613</v>
      </c>
      <c r="AX75" s="118">
        <f t="shared" si="15"/>
        <v>17.1751595</v>
      </c>
      <c r="AY75" s="119">
        <v>1.64</v>
      </c>
      <c r="AZ75" s="114">
        <v>0.88</v>
      </c>
      <c r="BA75" s="114">
        <v>-24.8</v>
      </c>
      <c r="BB75" s="114">
        <v>-19.509999999999998</v>
      </c>
      <c r="BC75" s="114">
        <v>-16.16</v>
      </c>
      <c r="BD75" s="42"/>
      <c r="BE75" s="17">
        <v>2011.0</v>
      </c>
      <c r="BF75" s="17">
        <f t="shared" si="16"/>
        <v>0</v>
      </c>
      <c r="BG75" s="120">
        <v>5.7</v>
      </c>
      <c r="BH75" s="15"/>
    </row>
    <row r="76" ht="11.25" customHeight="1">
      <c r="A76" s="155" t="s">
        <v>1353</v>
      </c>
      <c r="B76" s="99" t="s">
        <v>1354</v>
      </c>
      <c r="C76" s="100" t="s">
        <v>136</v>
      </c>
      <c r="D76" s="100" t="s">
        <v>153</v>
      </c>
      <c r="E76" s="101">
        <v>9.0</v>
      </c>
      <c r="F76" s="58">
        <v>538.0</v>
      </c>
      <c r="G76" s="58" t="s">
        <v>121</v>
      </c>
      <c r="H76" s="58" t="s">
        <v>121</v>
      </c>
      <c r="I76" s="150">
        <v>28.69</v>
      </c>
      <c r="J76" s="103">
        <f t="shared" si="2"/>
        <v>3.903799233</v>
      </c>
      <c r="K76" s="104">
        <v>0.28</v>
      </c>
      <c r="L76" s="73">
        <v>4.0</v>
      </c>
      <c r="M76" s="23">
        <f t="shared" si="3"/>
        <v>1.12</v>
      </c>
      <c r="N76" s="105" t="s">
        <v>975</v>
      </c>
      <c r="O76" s="106">
        <v>0.27</v>
      </c>
      <c r="P76" s="107">
        <v>43895.0</v>
      </c>
      <c r="Q76" s="107">
        <v>43907.0</v>
      </c>
      <c r="R76" s="23">
        <f t="shared" si="4"/>
        <v>3.703703704</v>
      </c>
      <c r="S76" s="108">
        <f t="array" ref="S76">IF(INDEX(Historical!$D$7:$D$1379,MATCH(B76,Historical!$B$7:$B$1403,0))=0,"n/a",(INDEX(Historical!$C$7:$C$1381,MATCH(B76,Historical!$B$7:$B$1403,0))/INDEX(Historical!$D$7:$D$1379,MATCH(B76,Historical!$B$7:$B$1403,0))-1)*100)</f>
        <v>13.97849462</v>
      </c>
      <c r="T76" s="108">
        <f t="array" ref="T76">IF(INDEX(Historical!$F$7:$F$1372,MATCH(B76,Historical!$B$7:$B$1403,0))=0,"n/a",((INDEX(Historical!$C$7:$C$1381,MATCH(B76,Historical!$B$7:$B$1403,0))/INDEX(Historical!$F$7:$F$1372,MATCH(B76,Historical!$B$7:$B$1403,0)))^(1/3)-1)*100)</f>
        <v>17.10820112</v>
      </c>
      <c r="U76" s="108">
        <f t="array" ref="U76">IF(INDEX(Historical!$H$7:$H$1372,MATCH(B76,Historical!$B$7:$B$1403,0))=0,"n/a",((INDEX(Historical!$C$7:$C$1381,MATCH(B76,Historical!$B$7:$B$1403,0))/INDEX(Historical!$H$7:$H$1372,MATCH(B76,Historical!$B$7:$B$1403,0)))^(1/5)-1)*100)</f>
        <v>17.16905455</v>
      </c>
      <c r="V76" s="108">
        <f t="array" ref="V76">IF(INDEX(Historical!$O$7:$O$1372,MATCH(B76,Historical!$B$7:$B$1403,0))=0,"n/a",((INDEX(Historical!$C$7:$C$1381,MATCH(B76,Historical!$B$7:$B$1403,0))/INDEX(Historical!$O$7:$O$1372,MATCH(B76,Historical!$B$7:$B$1403,0)))^(1/10)-1)*100)</f>
        <v>31.22626939</v>
      </c>
      <c r="W76" s="109">
        <f t="shared" si="5"/>
        <v>0.5498272732</v>
      </c>
      <c r="X76" s="110">
        <f t="shared" si="6"/>
        <v>3.239444255</v>
      </c>
      <c r="Y76" s="133"/>
      <c r="Z76" s="103">
        <f t="shared" si="7"/>
        <v>37.20930233</v>
      </c>
      <c r="AA76" s="112">
        <f t="shared" si="8"/>
        <v>9.531561462</v>
      </c>
      <c r="AB76" s="73">
        <v>12.0</v>
      </c>
      <c r="AC76" s="102">
        <v>3.01</v>
      </c>
      <c r="AD76" s="102">
        <v>1.19</v>
      </c>
      <c r="AE76" s="102">
        <v>2.99</v>
      </c>
      <c r="AF76" s="102">
        <v>1.15</v>
      </c>
      <c r="AG76" s="102">
        <v>11.600000000000001</v>
      </c>
      <c r="AH76" s="102">
        <v>28.000000000000004</v>
      </c>
      <c r="AI76" s="102">
        <v>3.82</v>
      </c>
      <c r="AJ76" s="102">
        <v>5.3</v>
      </c>
      <c r="AK76" s="102">
        <v>8.0</v>
      </c>
      <c r="AL76" s="113">
        <v>473.1</v>
      </c>
      <c r="AM76" s="114">
        <v>1.2</v>
      </c>
      <c r="AN76" s="102">
        <v>0.11</v>
      </c>
      <c r="AO76" s="115">
        <f t="shared" si="9"/>
        <v>11.54129232</v>
      </c>
      <c r="AP76" s="116">
        <f t="shared" si="10"/>
        <v>21.07285379</v>
      </c>
      <c r="AQ76" s="117">
        <f t="shared" si="11"/>
        <v>-30.20252892</v>
      </c>
      <c r="AR76" s="103">
        <f t="array" ref="AR76">INDEX(Historical!$C$7:$C$1381,MATCH(B76,Historical!$B$7:$B$1403,0))*IF(AH76="n/a",1.03,IF(AH76&lt;0,1.01,IF(AH76&gt;10,1.1,(1+AH76/100))))</f>
        <v>1.166</v>
      </c>
      <c r="AS76" s="112">
        <f t="shared" si="12"/>
        <v>1.2105412</v>
      </c>
      <c r="AT76" s="112">
        <f t="shared" ref="AT76:AV76" si="84">IF($AK76="n/a",1.03*AS76,IF($AK76&lt;0,1.01*AS76,IF($AK76&gt;10,1.1*AS76,(1+$AK76/100)*AS76)))</f>
        <v>1.307384496</v>
      </c>
      <c r="AU76" s="112">
        <f t="shared" si="84"/>
        <v>1.411975256</v>
      </c>
      <c r="AV76" s="112">
        <f t="shared" si="84"/>
        <v>1.524933276</v>
      </c>
      <c r="AW76" s="103">
        <f t="shared" si="14"/>
        <v>6.620834228</v>
      </c>
      <c r="AX76" s="118">
        <f t="shared" si="15"/>
        <v>23.07714963</v>
      </c>
      <c r="AY76" s="119">
        <v>0.85</v>
      </c>
      <c r="AZ76" s="114">
        <v>-3.66</v>
      </c>
      <c r="BA76" s="114">
        <v>-23.119999999999997</v>
      </c>
      <c r="BB76" s="114">
        <v>-16.8</v>
      </c>
      <c r="BC76" s="114">
        <v>-14.180000000000001</v>
      </c>
      <c r="BD76" s="42"/>
      <c r="BE76" s="17">
        <v>2012.0</v>
      </c>
      <c r="BF76" s="17">
        <f t="shared" si="16"/>
        <v>0</v>
      </c>
      <c r="BG76" s="120">
        <v>1.3</v>
      </c>
      <c r="BH76" s="15"/>
    </row>
    <row r="77" ht="11.25" customHeight="1">
      <c r="A77" s="155" t="s">
        <v>1355</v>
      </c>
      <c r="B77" s="99" t="s">
        <v>1356</v>
      </c>
      <c r="C77" s="100" t="s">
        <v>141</v>
      </c>
      <c r="D77" s="100" t="s">
        <v>142</v>
      </c>
      <c r="E77" s="101">
        <v>9.0</v>
      </c>
      <c r="F77" s="58">
        <v>483.0</v>
      </c>
      <c r="G77" s="58" t="s">
        <v>168</v>
      </c>
      <c r="H77" s="58" t="s">
        <v>168</v>
      </c>
      <c r="I77" s="150">
        <v>28.85</v>
      </c>
      <c r="J77" s="103">
        <f t="shared" si="2"/>
        <v>4.991334489</v>
      </c>
      <c r="K77" s="104">
        <v>0.36</v>
      </c>
      <c r="L77" s="73">
        <v>4.0</v>
      </c>
      <c r="M77" s="23">
        <f t="shared" si="3"/>
        <v>1.44</v>
      </c>
      <c r="N77" s="105" t="s">
        <v>749</v>
      </c>
      <c r="O77" s="106">
        <v>0.33</v>
      </c>
      <c r="P77" s="107">
        <v>43629.0</v>
      </c>
      <c r="Q77" s="107">
        <v>43646.0</v>
      </c>
      <c r="R77" s="23">
        <f t="shared" si="4"/>
        <v>9.090909091</v>
      </c>
      <c r="S77" s="108">
        <f t="array" ref="S77">IF(INDEX(Historical!$D$7:$D$1379,MATCH(B77,Historical!$B$7:$B$1403,0))=0,"n/a",(INDEX(Historical!$C$7:$C$1381,MATCH(B77,Historical!$B$7:$B$1403,0))/INDEX(Historical!$D$7:$D$1379,MATCH(B77,Historical!$B$7:$B$1403,0))-1)*100)</f>
        <v>6.818181818</v>
      </c>
      <c r="T77" s="108">
        <f t="array" ref="T77">IF(INDEX(Historical!$F$7:$F$1372,MATCH(B77,Historical!$B$7:$B$1403,0))=0,"n/a",((INDEX(Historical!$C$7:$C$1381,MATCH(B77,Historical!$B$7:$B$1403,0))/INDEX(Historical!$F$7:$F$1372,MATCH(B77,Historical!$B$7:$B$1403,0)))^(1/3)-1)*100)</f>
        <v>8.628089766</v>
      </c>
      <c r="U77" s="108">
        <f t="array" ref="U77">IF(INDEX(Historical!$H$7:$H$1372,MATCH(B77,Historical!$B$7:$B$1403,0))=0,"n/a",((INDEX(Historical!$C$7:$C$1381,MATCH(B77,Historical!$B$7:$B$1403,0))/INDEX(Historical!$H$7:$H$1372,MATCH(B77,Historical!$B$7:$B$1403,0)))^(1/5)-1)*100)</f>
        <v>8.217899852</v>
      </c>
      <c r="V77" s="108">
        <f t="array" ref="V77">IF(INDEX(Historical!$O$7:$O$1372,MATCH(B77,Historical!$B$7:$B$1403,0))=0,"n/a",((INDEX(Historical!$C$7:$C$1381,MATCH(B77,Historical!$B$7:$B$1403,0))/INDEX(Historical!$O$7:$O$1372,MATCH(B77,Historical!$B$7:$B$1403,0)))^(1/10)-1)*100)</f>
        <v>8.563226559</v>
      </c>
      <c r="W77" s="109">
        <f t="shared" si="5"/>
        <v>0.9596732955</v>
      </c>
      <c r="X77" s="110">
        <f t="shared" si="6"/>
        <v>0.5267884521</v>
      </c>
      <c r="Y77" s="149"/>
      <c r="Z77" s="103">
        <f t="shared" si="7"/>
        <v>133.3333333</v>
      </c>
      <c r="AA77" s="112">
        <f t="shared" si="8"/>
        <v>26.71296296</v>
      </c>
      <c r="AB77" s="73">
        <v>12.0</v>
      </c>
      <c r="AC77" s="102">
        <v>1.08</v>
      </c>
      <c r="AD77" s="102">
        <v>0.34</v>
      </c>
      <c r="AE77" s="102">
        <v>0.81</v>
      </c>
      <c r="AF77" s="102">
        <v>1.58</v>
      </c>
      <c r="AG77" s="102">
        <v>25.900000000000002</v>
      </c>
      <c r="AH77" s="156">
        <v>93.2</v>
      </c>
      <c r="AI77" s="156">
        <v>63.77</v>
      </c>
      <c r="AJ77" s="102">
        <v>15.6</v>
      </c>
      <c r="AK77" s="102">
        <v>78.7</v>
      </c>
      <c r="AL77" s="113">
        <v>2240.0</v>
      </c>
      <c r="AM77" s="114">
        <v>0.5</v>
      </c>
      <c r="AN77" s="102">
        <v>2.01</v>
      </c>
      <c r="AO77" s="115">
        <f t="shared" si="9"/>
        <v>-13.50372862</v>
      </c>
      <c r="AP77" s="116">
        <f t="shared" si="10"/>
        <v>13.20923434</v>
      </c>
      <c r="AQ77" s="117">
        <f t="shared" si="11"/>
        <v>36.96144061</v>
      </c>
      <c r="AR77" s="103">
        <f t="array" ref="AR77">INDEX(Historical!$C$7:$C$1381,MATCH(B77,Historical!$B$7:$B$1403,0))*IF(AH77="n/a",1.03,IF(AH77&lt;0,1.01,IF(AH77&gt;10,1.1,(1+AH77/100))))</f>
        <v>1.551</v>
      </c>
      <c r="AS77" s="112">
        <f t="shared" si="12"/>
        <v>1.7061</v>
      </c>
      <c r="AT77" s="112">
        <f t="shared" ref="AT77:AV77" si="85">IF($AK77="n/a",1.03*AS77,IF($AK77&lt;0,1.01*AS77,IF($AK77&gt;10,1.1*AS77,(1+$AK77/100)*AS77)))</f>
        <v>1.87671</v>
      </c>
      <c r="AU77" s="112">
        <f t="shared" si="85"/>
        <v>2.064381</v>
      </c>
      <c r="AV77" s="112">
        <f t="shared" si="85"/>
        <v>2.2708191</v>
      </c>
      <c r="AW77" s="103">
        <f t="shared" si="14"/>
        <v>9.4690101</v>
      </c>
      <c r="AX77" s="118">
        <f t="shared" si="15"/>
        <v>32.82152548</v>
      </c>
      <c r="AY77" s="119">
        <v>1.74</v>
      </c>
      <c r="AZ77" s="114">
        <v>5.18</v>
      </c>
      <c r="BA77" s="114">
        <v>-54.17999999999999</v>
      </c>
      <c r="BB77" s="114">
        <v>-20.59</v>
      </c>
      <c r="BC77" s="114">
        <v>-24.490000000000002</v>
      </c>
      <c r="BD77" s="42"/>
      <c r="BE77" s="17">
        <v>2011.0</v>
      </c>
      <c r="BF77" s="17">
        <f t="shared" si="16"/>
        <v>0</v>
      </c>
      <c r="BG77" s="120">
        <v>7.6</v>
      </c>
      <c r="BH77" s="15"/>
    </row>
    <row r="78" ht="11.25" customHeight="1">
      <c r="A78" s="155" t="s">
        <v>1357</v>
      </c>
      <c r="B78" s="99" t="s">
        <v>1358</v>
      </c>
      <c r="C78" s="100" t="s">
        <v>131</v>
      </c>
      <c r="D78" s="100" t="s">
        <v>546</v>
      </c>
      <c r="E78" s="101">
        <v>9.0</v>
      </c>
      <c r="F78" s="58">
        <v>437.0</v>
      </c>
      <c r="G78" s="58" t="s">
        <v>168</v>
      </c>
      <c r="H78" s="58" t="s">
        <v>168</v>
      </c>
      <c r="I78" s="150">
        <v>100.19</v>
      </c>
      <c r="J78" s="103">
        <f t="shared" si="2"/>
        <v>0.7984828825</v>
      </c>
      <c r="K78" s="104">
        <v>0.2</v>
      </c>
      <c r="L78" s="73">
        <v>4.0</v>
      </c>
      <c r="M78" s="23">
        <f t="shared" si="3"/>
        <v>0.8</v>
      </c>
      <c r="N78" s="105" t="s">
        <v>300</v>
      </c>
      <c r="O78" s="106">
        <v>0.18</v>
      </c>
      <c r="P78" s="148">
        <v>43244.0</v>
      </c>
      <c r="Q78" s="148">
        <v>43259.0</v>
      </c>
      <c r="R78" s="23">
        <f t="shared" si="4"/>
        <v>11.11111111</v>
      </c>
      <c r="S78" s="108">
        <f t="array" ref="S78">IF(INDEX(Historical!$D$7:$D$1379,MATCH(B78,Historical!$B$7:$B$1403,0))=0,"n/a",(INDEX(Historical!$C$7:$C$1381,MATCH(B78,Historical!$B$7:$B$1403,0))/INDEX(Historical!$D$7:$D$1379,MATCH(B78,Historical!$B$7:$B$1403,0))-1)*100)</f>
        <v>2.564102564</v>
      </c>
      <c r="T78" s="108">
        <f t="array" ref="T78">IF(INDEX(Historical!$F$7:$F$1372,MATCH(B78,Historical!$B$7:$B$1403,0))=0,"n/a",((INDEX(Historical!$C$7:$C$1381,MATCH(B78,Historical!$B$7:$B$1403,0))/INDEX(Historical!$F$7:$F$1372,MATCH(B78,Historical!$B$7:$B$1403,0)))^(1/3)-1)*100)</f>
        <v>5.566719198</v>
      </c>
      <c r="U78" s="108">
        <f t="array" ref="U78">IF(INDEX(Historical!$H$7:$H$1372,MATCH(B78,Historical!$B$7:$B$1403,0))=0,"n/a",((INDEX(Historical!$C$7:$C$1381,MATCH(B78,Historical!$B$7:$B$1403,0))/INDEX(Historical!$H$7:$H$1372,MATCH(B78,Historical!$B$7:$B$1403,0)))^(1/5)-1)*100)</f>
        <v>4.080588073</v>
      </c>
      <c r="V78" s="108" t="str">
        <f t="array" ref="V78">IF(INDEX(Historical!$O$7:$O$1372,MATCH(B78,Historical!$B$7:$B$1403,0))=0,"n/a",((INDEX(Historical!$C$7:$C$1381,MATCH(B78,Historical!$B$7:$B$1403,0))/INDEX(Historical!$O$7:$O$1372,MATCH(B78,Historical!$B$7:$B$1403,0)))^(1/10)-1)*100)</f>
        <v>n/a</v>
      </c>
      <c r="W78" s="109" t="str">
        <f t="shared" si="5"/>
        <v>n/a</v>
      </c>
      <c r="X78" s="110">
        <f t="shared" si="6"/>
        <v>0.06744773675</v>
      </c>
      <c r="Y78" s="149" t="s">
        <v>825</v>
      </c>
      <c r="Z78" s="103">
        <f t="shared" si="7"/>
        <v>31.49606299</v>
      </c>
      <c r="AA78" s="112">
        <f t="shared" si="8"/>
        <v>39.44488189</v>
      </c>
      <c r="AB78" s="73">
        <v>12.0</v>
      </c>
      <c r="AC78" s="102">
        <v>2.54</v>
      </c>
      <c r="AD78" s="102">
        <v>53.26</v>
      </c>
      <c r="AE78" s="102">
        <v>2.97</v>
      </c>
      <c r="AF78" s="102">
        <v>2.79</v>
      </c>
      <c r="AG78" s="102">
        <v>11.200000000000001</v>
      </c>
      <c r="AH78" s="102">
        <v>14.399999999999999</v>
      </c>
      <c r="AI78" s="102">
        <v>29.849999999999998</v>
      </c>
      <c r="AJ78" s="102">
        <v>60.5</v>
      </c>
      <c r="AK78" s="102">
        <v>0.74</v>
      </c>
      <c r="AL78" s="113">
        <v>5650.0</v>
      </c>
      <c r="AM78" s="114">
        <v>0.2</v>
      </c>
      <c r="AN78" s="102">
        <v>0.45</v>
      </c>
      <c r="AO78" s="115">
        <f t="shared" si="9"/>
        <v>-34.56581093</v>
      </c>
      <c r="AP78" s="116">
        <f t="shared" si="10"/>
        <v>4.879070956</v>
      </c>
      <c r="AQ78" s="117">
        <f t="shared" si="11"/>
        <v>121.1597919</v>
      </c>
      <c r="AR78" s="103">
        <f t="array" ref="AR78">INDEX(Historical!$C$7:$C$1381,MATCH(B78,Historical!$B$7:$B$1403,0))*IF(AH78="n/a",1.03,IF(AH78&lt;0,1.01,IF(AH78&gt;10,1.1,(1+AH78/100))))</f>
        <v>0.88</v>
      </c>
      <c r="AS78" s="112">
        <f t="shared" si="12"/>
        <v>0.968</v>
      </c>
      <c r="AT78" s="112">
        <f t="shared" ref="AT78:AV78" si="86">IF($AK78="n/a",1.03*AS78,IF($AK78&lt;0,1.01*AS78,IF($AK78&gt;10,1.1*AS78,(1+$AK78/100)*AS78)))</f>
        <v>0.9751632</v>
      </c>
      <c r="AU78" s="112">
        <f t="shared" si="86"/>
        <v>0.9823794077</v>
      </c>
      <c r="AV78" s="112">
        <f t="shared" si="86"/>
        <v>0.9896490153</v>
      </c>
      <c r="AW78" s="103">
        <f t="shared" si="14"/>
        <v>4.795191623</v>
      </c>
      <c r="AX78" s="118">
        <f t="shared" si="15"/>
        <v>4.786098037</v>
      </c>
      <c r="AY78" s="119">
        <v>1.54</v>
      </c>
      <c r="AZ78" s="114">
        <v>42.17</v>
      </c>
      <c r="BA78" s="114">
        <v>-18.08</v>
      </c>
      <c r="BB78" s="114">
        <v>-10.11</v>
      </c>
      <c r="BC78" s="114">
        <v>6.47</v>
      </c>
      <c r="BD78" s="42"/>
      <c r="BE78" s="17">
        <v>2011.0</v>
      </c>
      <c r="BF78" s="17">
        <f t="shared" si="16"/>
        <v>0</v>
      </c>
      <c r="BG78" s="120">
        <v>6.7</v>
      </c>
      <c r="BH78" s="15"/>
    </row>
    <row r="79" ht="11.25" customHeight="1">
      <c r="A79" s="55" t="s">
        <v>1359</v>
      </c>
      <c r="B79" s="99" t="s">
        <v>1360</v>
      </c>
      <c r="C79" s="100" t="s">
        <v>136</v>
      </c>
      <c r="D79" s="100" t="s">
        <v>153</v>
      </c>
      <c r="E79" s="101">
        <v>9.0</v>
      </c>
      <c r="F79" s="58">
        <v>444.0</v>
      </c>
      <c r="G79" s="58" t="s">
        <v>168</v>
      </c>
      <c r="H79" s="58" t="s">
        <v>168</v>
      </c>
      <c r="I79" s="150">
        <v>23.16</v>
      </c>
      <c r="J79" s="103">
        <f t="shared" si="2"/>
        <v>4.317789292</v>
      </c>
      <c r="K79" s="104">
        <v>0.25</v>
      </c>
      <c r="L79" s="73">
        <v>4.0</v>
      </c>
      <c r="M79" s="23">
        <f t="shared" si="3"/>
        <v>1</v>
      </c>
      <c r="N79" s="105" t="s">
        <v>326</v>
      </c>
      <c r="O79" s="157">
        <v>0.23809523809523808</v>
      </c>
      <c r="P79" s="148">
        <v>43447.0</v>
      </c>
      <c r="Q79" s="148">
        <v>43467.0</v>
      </c>
      <c r="R79" s="23">
        <f t="shared" si="4"/>
        <v>5</v>
      </c>
      <c r="S79" s="108">
        <f t="array" ref="S79">IF(INDEX(Historical!$D$7:$D$1379,MATCH(B79,Historical!$B$7:$B$1403,0))=0,"n/a",(INDEX(Historical!$C$7:$C$1381,MATCH(B79,Historical!$B$7:$B$1403,0))/INDEX(Historical!$D$7:$D$1379,MATCH(B79,Historical!$B$7:$B$1403,0))-1)*100)</f>
        <v>5</v>
      </c>
      <c r="T79" s="108">
        <f t="array" ref="T79">IF(INDEX(Historical!$F$7:$F$1372,MATCH(B79,Historical!$B$7:$B$1403,0))=0,"n/a",((INDEX(Historical!$C$7:$C$1381,MATCH(B79,Historical!$B$7:$B$1403,0))/INDEX(Historical!$F$7:$F$1372,MATCH(B79,Historical!$B$7:$B$1403,0)))^(1/3)-1)*100)</f>
        <v>6.998748057</v>
      </c>
      <c r="U79" s="108">
        <f t="array" ref="U79">IF(INDEX(Historical!$H$7:$H$1372,MATCH(B79,Historical!$B$7:$B$1403,0))=0,"n/a",((INDEX(Historical!$C$7:$C$1381,MATCH(B79,Historical!$B$7:$B$1403,0))/INDEX(Historical!$H$7:$H$1372,MATCH(B79,Historical!$B$7:$B$1403,0)))^(1/5)-1)*100)</f>
        <v>9.510588197</v>
      </c>
      <c r="V79" s="108">
        <f t="array" ref="V79">IF(INDEX(Historical!$O$7:$O$1372,MATCH(B79,Historical!$B$7:$B$1403,0))=0,"n/a",((INDEX(Historical!$C$7:$C$1381,MATCH(B79,Historical!$B$7:$B$1403,0))/INDEX(Historical!$O$7:$O$1372,MATCH(B79,Historical!$B$7:$B$1403,0)))^(1/10)-1)*100)</f>
        <v>13.16779707</v>
      </c>
      <c r="W79" s="109">
        <f t="shared" si="5"/>
        <v>0.7222611455</v>
      </c>
      <c r="X79" s="110" t="str">
        <f t="shared" si="6"/>
        <v>n/a</v>
      </c>
      <c r="Y79" s="158" t="s">
        <v>211</v>
      </c>
      <c r="Z79" s="103" t="str">
        <f t="shared" si="7"/>
        <v>n/a</v>
      </c>
      <c r="AA79" s="112" t="str">
        <f t="shared" si="8"/>
        <v>n/a</v>
      </c>
      <c r="AB79" s="73">
        <v>12.0</v>
      </c>
      <c r="AC79" s="102" t="s">
        <v>128</v>
      </c>
      <c r="AD79" s="102" t="s">
        <v>128</v>
      </c>
      <c r="AE79" s="102" t="s">
        <v>128</v>
      </c>
      <c r="AF79" s="156" t="s">
        <v>128</v>
      </c>
      <c r="AG79" s="102" t="s">
        <v>128</v>
      </c>
      <c r="AH79" s="102" t="s">
        <v>128</v>
      </c>
      <c r="AI79" s="102" t="s">
        <v>128</v>
      </c>
      <c r="AJ79" s="102" t="s">
        <v>128</v>
      </c>
      <c r="AK79" s="102" t="s">
        <v>128</v>
      </c>
      <c r="AL79" s="113" t="s">
        <v>128</v>
      </c>
      <c r="AM79" s="114" t="s">
        <v>128</v>
      </c>
      <c r="AN79" s="102" t="s">
        <v>128</v>
      </c>
      <c r="AO79" s="115" t="str">
        <f t="shared" si="9"/>
        <v>n/a</v>
      </c>
      <c r="AP79" s="116">
        <f t="shared" si="10"/>
        <v>13.82837749</v>
      </c>
      <c r="AQ79" s="117" t="str">
        <f t="shared" si="11"/>
        <v>n/a</v>
      </c>
      <c r="AR79" s="103">
        <f t="array" ref="AR79">INDEX(Historical!$C$7:$C$1381,MATCH(B79,Historical!$B$7:$B$1403,0))*IF(AH79="n/a",1.03,IF(AH79&lt;0,1.01,IF(AH79&gt;10,1.1,(1+AH79/100))))</f>
        <v>1.03</v>
      </c>
      <c r="AS79" s="112">
        <f t="shared" si="12"/>
        <v>1.0609</v>
      </c>
      <c r="AT79" s="112">
        <f t="shared" ref="AT79:AV79" si="87">IF($AK79="n/a",1.03*AS79,IF($AK79&lt;0,1.01*AS79,IF($AK79&gt;10,1.1*AS79,(1+$AK79/100)*AS79)))</f>
        <v>1.092727</v>
      </c>
      <c r="AU79" s="112">
        <f t="shared" si="87"/>
        <v>1.12550881</v>
      </c>
      <c r="AV79" s="112">
        <f t="shared" si="87"/>
        <v>1.159274074</v>
      </c>
      <c r="AW79" s="103">
        <f t="shared" si="14"/>
        <v>5.468409884</v>
      </c>
      <c r="AX79" s="118">
        <f t="shared" si="15"/>
        <v>23.61144164</v>
      </c>
      <c r="AY79" s="119" t="s">
        <v>128</v>
      </c>
      <c r="AZ79" s="114" t="s">
        <v>128</v>
      </c>
      <c r="BA79" s="114" t="s">
        <v>128</v>
      </c>
      <c r="BB79" s="114" t="s">
        <v>128</v>
      </c>
      <c r="BC79" s="114" t="s">
        <v>128</v>
      </c>
      <c r="BD79" s="42" t="s">
        <v>112</v>
      </c>
      <c r="BE79" s="17">
        <v>2010.0</v>
      </c>
      <c r="BF79" s="17">
        <f t="shared" si="16"/>
        <v>0</v>
      </c>
      <c r="BG79" s="120" t="s">
        <v>128</v>
      </c>
      <c r="BH79" s="15"/>
    </row>
    <row r="80" ht="11.25" customHeight="1">
      <c r="A80" s="151" t="s">
        <v>1361</v>
      </c>
      <c r="B80" s="122" t="s">
        <v>1362</v>
      </c>
      <c r="C80" s="100" t="s">
        <v>177</v>
      </c>
      <c r="D80" s="100" t="s">
        <v>317</v>
      </c>
      <c r="E80" s="123">
        <v>9.0</v>
      </c>
      <c r="F80" s="58">
        <v>524.0</v>
      </c>
      <c r="G80" s="124" t="s">
        <v>120</v>
      </c>
      <c r="H80" s="124" t="s">
        <v>120</v>
      </c>
      <c r="I80" s="216">
        <v>76.56</v>
      </c>
      <c r="J80" s="126">
        <f t="shared" si="2"/>
        <v>3.187042842</v>
      </c>
      <c r="K80" s="127">
        <v>0.61</v>
      </c>
      <c r="L80" s="128">
        <v>4.0</v>
      </c>
      <c r="M80" s="129">
        <f t="shared" si="3"/>
        <v>2.44</v>
      </c>
      <c r="N80" s="130" t="s">
        <v>1363</v>
      </c>
      <c r="O80" s="131">
        <v>0.55</v>
      </c>
      <c r="P80" s="132">
        <v>43811.0</v>
      </c>
      <c r="Q80" s="132">
        <v>43837.0</v>
      </c>
      <c r="R80" s="129">
        <f t="shared" si="4"/>
        <v>10.90909091</v>
      </c>
      <c r="S80" s="108">
        <f t="array" ref="S80">IF(INDEX(Historical!$D$7:$D$1379,MATCH(B80,Historical!$B$7:$B$1403,0))=0,"n/a",(INDEX(Historical!$C$7:$C$1381,MATCH(B80,Historical!$B$7:$B$1403,0))/INDEX(Historical!$D$7:$D$1379,MATCH(B80,Historical!$B$7:$B$1403,0))-1)*100)</f>
        <v>14.58333333</v>
      </c>
      <c r="T80" s="108">
        <f t="array" ref="T80">IF(INDEX(Historical!$F$7:$F$1372,MATCH(B80,Historical!$B$7:$B$1403,0))=0,"n/a",((INDEX(Historical!$C$7:$C$1381,MATCH(B80,Historical!$B$7:$B$1403,0))/INDEX(Historical!$F$7:$F$1372,MATCH(B80,Historical!$B$7:$B$1403,0)))^(1/3)-1)*100)</f>
        <v>6.137361198</v>
      </c>
      <c r="U80" s="108">
        <f t="array" ref="U80">IF(INDEX(Historical!$H$7:$H$1372,MATCH(B80,Historical!$B$7:$B$1403,0))=0,"n/a",((INDEX(Historical!$C$7:$C$1381,MATCH(B80,Historical!$B$7:$B$1403,0))/INDEX(Historical!$H$7:$H$1372,MATCH(B80,Historical!$B$7:$B$1403,0)))^(1/5)-1)*100)</f>
        <v>4.563955259</v>
      </c>
      <c r="V80" s="108">
        <f t="array" ref="V80">IF(INDEX(Historical!$O$7:$O$1372,MATCH(B80,Historical!$B$7:$B$1403,0))=0,"n/a",((INDEX(Historical!$C$7:$C$1381,MATCH(B80,Historical!$B$7:$B$1403,0))/INDEX(Historical!$O$7:$O$1372,MATCH(B80,Historical!$B$7:$B$1403,0)))^(1/10)-1)*100)</f>
        <v>3.766677018</v>
      </c>
      <c r="W80" s="109">
        <f t="shared" si="5"/>
        <v>1.211666208</v>
      </c>
      <c r="X80" s="110">
        <f t="shared" si="6"/>
        <v>0.4305618169</v>
      </c>
      <c r="Y80" s="174"/>
      <c r="Z80" s="126">
        <f t="shared" si="7"/>
        <v>63.54166667</v>
      </c>
      <c r="AA80" s="134">
        <f t="shared" si="8"/>
        <v>19.9375</v>
      </c>
      <c r="AB80" s="128">
        <v>12.0</v>
      </c>
      <c r="AC80" s="125">
        <v>3.84</v>
      </c>
      <c r="AD80" s="125">
        <v>2.37</v>
      </c>
      <c r="AE80" s="125">
        <v>4.17</v>
      </c>
      <c r="AF80" s="125">
        <v>7.3</v>
      </c>
      <c r="AG80" s="125">
        <v>34.4</v>
      </c>
      <c r="AH80" s="125">
        <v>33.0</v>
      </c>
      <c r="AI80" s="125">
        <v>9.959999999999999</v>
      </c>
      <c r="AJ80" s="125">
        <v>10.6</v>
      </c>
      <c r="AK80" s="125">
        <v>8.43</v>
      </c>
      <c r="AL80" s="135">
        <v>195280.0</v>
      </c>
      <c r="AM80" s="136">
        <v>0.06999999999999999</v>
      </c>
      <c r="AN80" s="125">
        <v>0.97</v>
      </c>
      <c r="AO80" s="137">
        <f t="shared" si="9"/>
        <v>-12.1865019</v>
      </c>
      <c r="AP80" s="138">
        <f t="shared" si="10"/>
        <v>7.750998101</v>
      </c>
      <c r="AQ80" s="139">
        <f t="shared" si="11"/>
        <v>154.3346439</v>
      </c>
      <c r="AR80" s="103">
        <f t="array" ref="AR80">INDEX(Historical!$C$7:$C$1381,MATCH(B80,Historical!$B$7:$B$1403,0))*IF(AH80="n/a",1.03,IF(AH80&lt;0,1.01,IF(AH80&gt;10,1.1,(1+AH80/100))))</f>
        <v>2.42</v>
      </c>
      <c r="AS80" s="134">
        <f t="shared" si="12"/>
        <v>2.661032</v>
      </c>
      <c r="AT80" s="134">
        <f t="shared" ref="AT80:AV80" si="88">IF($AK80="n/a",1.03*AS80,IF($AK80&lt;0,1.01*AS80,IF($AK80&gt;10,1.1*AS80,(1+$AK80/100)*AS80)))</f>
        <v>2.885356998</v>
      </c>
      <c r="AU80" s="134">
        <f t="shared" si="88"/>
        <v>3.128592592</v>
      </c>
      <c r="AV80" s="134">
        <f t="shared" si="88"/>
        <v>3.392332948</v>
      </c>
      <c r="AW80" s="126">
        <f t="shared" si="14"/>
        <v>14.48731454</v>
      </c>
      <c r="AX80" s="140">
        <f t="shared" si="15"/>
        <v>18.92282463</v>
      </c>
      <c r="AY80" s="141">
        <v>0.59</v>
      </c>
      <c r="AZ80" s="136">
        <v>5.99</v>
      </c>
      <c r="BA80" s="136">
        <v>-17.36</v>
      </c>
      <c r="BB80" s="136">
        <v>-12.36</v>
      </c>
      <c r="BC80" s="136">
        <v>-9.68</v>
      </c>
      <c r="BD80" s="142"/>
      <c r="BE80" s="17">
        <v>2012.0</v>
      </c>
      <c r="BF80" s="17">
        <f t="shared" si="16"/>
        <v>0</v>
      </c>
      <c r="BG80" s="143">
        <v>11.3</v>
      </c>
      <c r="BH80" s="224"/>
    </row>
    <row r="81" ht="11.25" customHeight="1">
      <c r="A81" s="155" t="s">
        <v>1364</v>
      </c>
      <c r="B81" s="99" t="s">
        <v>1365</v>
      </c>
      <c r="C81" s="100" t="s">
        <v>296</v>
      </c>
      <c r="D81" s="100" t="s">
        <v>348</v>
      </c>
      <c r="E81" s="101">
        <v>9.0</v>
      </c>
      <c r="F81" s="58">
        <v>462.0</v>
      </c>
      <c r="G81" s="58" t="s">
        <v>168</v>
      </c>
      <c r="H81" s="58" t="s">
        <v>168</v>
      </c>
      <c r="I81" s="150">
        <v>212.61</v>
      </c>
      <c r="J81" s="103">
        <f t="shared" si="2"/>
        <v>3.311227129</v>
      </c>
      <c r="K81" s="104">
        <v>1.76</v>
      </c>
      <c r="L81" s="73">
        <v>4.0</v>
      </c>
      <c r="M81" s="23">
        <f t="shared" si="3"/>
        <v>7.04</v>
      </c>
      <c r="N81" s="105" t="s">
        <v>1366</v>
      </c>
      <c r="O81" s="106">
        <v>1.47</v>
      </c>
      <c r="P81" s="146">
        <v>43550.0</v>
      </c>
      <c r="Q81" s="146">
        <v>43566.0</v>
      </c>
      <c r="R81" s="23">
        <f t="shared" si="4"/>
        <v>19.72789116</v>
      </c>
      <c r="S81" s="108">
        <f t="array" ref="S81">IF(INDEX(Historical!$D$7:$D$1379,MATCH(B81,Historical!$B$7:$B$1403,0))=0,"n/a",(INDEX(Historical!$C$7:$C$1381,MATCH(B81,Historical!$B$7:$B$1403,0))/INDEX(Historical!$D$7:$D$1379,MATCH(B81,Historical!$B$7:$B$1403,0))-1)*100)</f>
        <v>23.55848435</v>
      </c>
      <c r="T81" s="108">
        <f t="array" ref="T81">IF(INDEX(Historical!$F$7:$F$1372,MATCH(B81,Historical!$B$7:$B$1403,0))=0,"n/a",((INDEX(Historical!$C$7:$C$1381,MATCH(B81,Historical!$B$7:$B$1403,0))/INDEX(Historical!$F$7:$F$1372,MATCH(B81,Historical!$B$7:$B$1403,0)))^(1/3)-1)*100)</f>
        <v>30.28148497</v>
      </c>
      <c r="U81" s="108">
        <f t="array" ref="U81">IF(INDEX(Historical!$H$7:$H$1372,MATCH(B81,Historical!$B$7:$B$1403,0))=0,"n/a",((INDEX(Historical!$C$7:$C$1381,MATCH(B81,Historical!$B$7:$B$1403,0))/INDEX(Historical!$H$7:$H$1372,MATCH(B81,Historical!$B$7:$B$1403,0)))^(1/5)-1)*100)</f>
        <v>35.96825577</v>
      </c>
      <c r="V81" s="108" t="str">
        <f t="array" ref="V81">IF(INDEX(Historical!$O$7:$O$1372,MATCH(B81,Historical!$B$7:$B$1403,0))=0,"n/a",((INDEX(Historical!$C$7:$C$1381,MATCH(B81,Historical!$B$7:$B$1403,0))/INDEX(Historical!$O$7:$O$1372,MATCH(B81,Historical!$B$7:$B$1403,0)))^(1/10)-1)*100)</f>
        <v>n/a</v>
      </c>
      <c r="W81" s="109" t="str">
        <f t="shared" si="5"/>
        <v>n/a</v>
      </c>
      <c r="X81" s="110">
        <f t="shared" si="6"/>
        <v>0.6321310328</v>
      </c>
      <c r="Y81" s="133"/>
      <c r="Z81" s="103">
        <f t="shared" si="7"/>
        <v>96.7032967</v>
      </c>
      <c r="AA81" s="112">
        <f t="shared" si="8"/>
        <v>29.20467033</v>
      </c>
      <c r="AB81" s="73">
        <v>7.0</v>
      </c>
      <c r="AC81" s="102">
        <v>7.28</v>
      </c>
      <c r="AD81" s="102">
        <v>3.17</v>
      </c>
      <c r="AE81" s="102">
        <v>3.64</v>
      </c>
      <c r="AF81" s="102">
        <v>6.58</v>
      </c>
      <c r="AG81" s="102">
        <v>20.4</v>
      </c>
      <c r="AH81" s="102">
        <v>-4.5</v>
      </c>
      <c r="AI81" s="102">
        <v>7.99</v>
      </c>
      <c r="AJ81" s="102">
        <v>56.89999999999999</v>
      </c>
      <c r="AK81" s="102">
        <v>9.2</v>
      </c>
      <c r="AL81" s="113">
        <v>8450.0</v>
      </c>
      <c r="AM81" s="114">
        <v>1.2</v>
      </c>
      <c r="AN81" s="102">
        <v>1.59</v>
      </c>
      <c r="AO81" s="115">
        <f t="shared" si="9"/>
        <v>10.07481257</v>
      </c>
      <c r="AP81" s="116">
        <f t="shared" si="10"/>
        <v>39.2794829</v>
      </c>
      <c r="AQ81" s="117">
        <f t="shared" si="11"/>
        <v>192.2455062</v>
      </c>
      <c r="AR81" s="103">
        <f t="array" ref="AR81">INDEX(Historical!$C$7:$C$1381,MATCH(B81,Historical!$B$7:$B$1403,0))*IF(AH81="n/a",1.03,IF(AH81&lt;0,1.01,IF(AH81&gt;10,1.1,(1+AH81/100))))</f>
        <v>6.8175</v>
      </c>
      <c r="AS81" s="112">
        <f t="shared" si="12"/>
        <v>7.36221825</v>
      </c>
      <c r="AT81" s="112">
        <f t="shared" ref="AT81:AV81" si="89">IF($AK81="n/a",1.03*AS81,IF($AK81&lt;0,1.01*AS81,IF($AK81&gt;10,1.1*AS81,(1+$AK81/100)*AS81)))</f>
        <v>8.039542329</v>
      </c>
      <c r="AU81" s="112">
        <f t="shared" si="89"/>
        <v>8.779180223</v>
      </c>
      <c r="AV81" s="112">
        <f t="shared" si="89"/>
        <v>9.586864804</v>
      </c>
      <c r="AW81" s="103">
        <f t="shared" si="14"/>
        <v>40.58530561</v>
      </c>
      <c r="AX81" s="118">
        <f t="shared" si="15"/>
        <v>19.08908593</v>
      </c>
      <c r="AY81" s="119">
        <v>0.73</v>
      </c>
      <c r="AZ81" s="114">
        <v>6.01</v>
      </c>
      <c r="BA81" s="114">
        <v>-16.74</v>
      </c>
      <c r="BB81" s="114">
        <v>-12.61</v>
      </c>
      <c r="BC81" s="114">
        <v>-9.75</v>
      </c>
      <c r="BD81" s="42"/>
      <c r="BE81" s="17">
        <v>2011.0</v>
      </c>
      <c r="BF81" s="17">
        <f t="shared" si="16"/>
        <v>0</v>
      </c>
      <c r="BG81" s="120">
        <v>6.7</v>
      </c>
      <c r="BH81" s="15"/>
    </row>
    <row r="82" ht="11.25" customHeight="1">
      <c r="A82" s="155" t="s">
        <v>1367</v>
      </c>
      <c r="B82" s="99" t="s">
        <v>1368</v>
      </c>
      <c r="C82" s="100" t="s">
        <v>158</v>
      </c>
      <c r="D82" s="100" t="s">
        <v>190</v>
      </c>
      <c r="E82" s="101">
        <v>9.0</v>
      </c>
      <c r="F82" s="58">
        <v>534.0</v>
      </c>
      <c r="G82" s="58" t="s">
        <v>121</v>
      </c>
      <c r="H82" s="58" t="s">
        <v>121</v>
      </c>
      <c r="I82" s="150">
        <v>27.02</v>
      </c>
      <c r="J82" s="103">
        <f t="shared" si="2"/>
        <v>3.10880829</v>
      </c>
      <c r="K82" s="104">
        <v>0.21</v>
      </c>
      <c r="L82" s="73">
        <v>4.0</v>
      </c>
      <c r="M82" s="23">
        <f t="shared" si="3"/>
        <v>0.84</v>
      </c>
      <c r="N82" s="105" t="s">
        <v>1188</v>
      </c>
      <c r="O82" s="106">
        <v>0.2</v>
      </c>
      <c r="P82" s="107">
        <v>43871.0</v>
      </c>
      <c r="Q82" s="107">
        <v>43881.0</v>
      </c>
      <c r="R82" s="23">
        <f t="shared" si="4"/>
        <v>5</v>
      </c>
      <c r="S82" s="108">
        <f t="array" ref="S82">IF(INDEX(Historical!$D$7:$D$1379,MATCH(B82,Historical!$B$7:$B$1403,0))=0,"n/a",(INDEX(Historical!$C$7:$C$1381,MATCH(B82,Historical!$B$7:$B$1403,0))/INDEX(Historical!$D$7:$D$1379,MATCH(B82,Historical!$B$7:$B$1403,0))-1)*100)</f>
        <v>2.564102564</v>
      </c>
      <c r="T82" s="108">
        <f t="array" ref="T82">IF(INDEX(Historical!$F$7:$F$1372,MATCH(B82,Historical!$B$7:$B$1403,0))=0,"n/a",((INDEX(Historical!$C$7:$C$1381,MATCH(B82,Historical!$B$7:$B$1403,0))/INDEX(Historical!$F$7:$F$1372,MATCH(B82,Historical!$B$7:$B$1403,0)))^(1/3)-1)*100)</f>
        <v>7.721734502</v>
      </c>
      <c r="U82" s="108">
        <f t="array" ref="U82">IF(INDEX(Historical!$H$7:$H$1372,MATCH(B82,Historical!$B$7:$B$1403,0))=0,"n/a",((INDEX(Historical!$C$7:$C$1381,MATCH(B82,Historical!$B$7:$B$1403,0))/INDEX(Historical!$H$7:$H$1372,MATCH(B82,Historical!$B$7:$B$1403,0)))^(1/5)-1)*100)</f>
        <v>14.8250886</v>
      </c>
      <c r="V82" s="108">
        <f t="array" ref="V82">IF(INDEX(Historical!$O$7:$O$1372,MATCH(B82,Historical!$B$7:$B$1403,0))=0,"n/a",((INDEX(Historical!$C$7:$C$1381,MATCH(B82,Historical!$B$7:$B$1403,0))/INDEX(Historical!$O$7:$O$1372,MATCH(B82,Historical!$B$7:$B$1403,0)))^(1/10)-1)*100)</f>
        <v>8.268113945</v>
      </c>
      <c r="W82" s="109">
        <f t="shared" si="5"/>
        <v>1.793043577</v>
      </c>
      <c r="X82" s="110" t="str">
        <f t="shared" si="6"/>
        <v>n/a</v>
      </c>
      <c r="Y82" s="218"/>
      <c r="Z82" s="103">
        <f t="shared" si="7"/>
        <v>68.29268293</v>
      </c>
      <c r="AA82" s="112">
        <f t="shared" si="8"/>
        <v>21.96747967</v>
      </c>
      <c r="AB82" s="73">
        <v>12.0</v>
      </c>
      <c r="AC82" s="102">
        <v>1.23</v>
      </c>
      <c r="AD82" s="102">
        <v>5.41</v>
      </c>
      <c r="AE82" s="102">
        <v>1.92</v>
      </c>
      <c r="AF82" s="102">
        <v>2.03</v>
      </c>
      <c r="AG82" s="102">
        <v>9.3</v>
      </c>
      <c r="AH82" s="102">
        <v>-121.0</v>
      </c>
      <c r="AI82" s="102">
        <v>6.63</v>
      </c>
      <c r="AJ82" s="102">
        <v>-16.2</v>
      </c>
      <c r="AK82" s="102">
        <v>4.06</v>
      </c>
      <c r="AL82" s="113">
        <v>10150.0</v>
      </c>
      <c r="AM82" s="114">
        <v>0.3</v>
      </c>
      <c r="AN82" s="102">
        <v>1.91</v>
      </c>
      <c r="AO82" s="115">
        <f t="shared" si="9"/>
        <v>-4.033582781</v>
      </c>
      <c r="AP82" s="116">
        <f t="shared" si="10"/>
        <v>17.93389689</v>
      </c>
      <c r="AQ82" s="117">
        <f t="shared" si="11"/>
        <v>40.78191762</v>
      </c>
      <c r="AR82" s="103">
        <f t="array" ref="AR82">INDEX(Historical!$C$7:$C$1381,MATCH(B82,Historical!$B$7:$B$1403,0))*IF(AH82="n/a",1.03,IF(AH82&lt;0,1.01,IF(AH82&gt;10,1.1,(1+AH82/100))))</f>
        <v>0.808</v>
      </c>
      <c r="AS82" s="112">
        <f t="shared" si="12"/>
        <v>0.8615704</v>
      </c>
      <c r="AT82" s="112">
        <f t="shared" ref="AT82:AV82" si="90">IF($AK82="n/a",1.03*AS82,IF($AK82&lt;0,1.01*AS82,IF($AK82&gt;10,1.1*AS82,(1+$AK82/100)*AS82)))</f>
        <v>0.8965501582</v>
      </c>
      <c r="AU82" s="112">
        <f t="shared" si="90"/>
        <v>0.9329500947</v>
      </c>
      <c r="AV82" s="112">
        <f t="shared" si="90"/>
        <v>0.9708278685</v>
      </c>
      <c r="AW82" s="103">
        <f t="shared" si="14"/>
        <v>4.469898521</v>
      </c>
      <c r="AX82" s="118">
        <f t="shared" si="15"/>
        <v>16.54292569</v>
      </c>
      <c r="AY82" s="119">
        <v>0.21</v>
      </c>
      <c r="AZ82" s="114">
        <v>4.16</v>
      </c>
      <c r="BA82" s="114">
        <v>-11.899999999999999</v>
      </c>
      <c r="BB82" s="114">
        <v>-5.6000000000000005</v>
      </c>
      <c r="BC82" s="114">
        <v>-5.21</v>
      </c>
      <c r="BD82" s="42"/>
      <c r="BE82" s="17">
        <v>2012.0</v>
      </c>
      <c r="BF82" s="17">
        <f t="shared" si="16"/>
        <v>0</v>
      </c>
      <c r="BG82" s="120">
        <v>2.1</v>
      </c>
      <c r="BH82" s="15"/>
    </row>
    <row r="83" ht="11.25" customHeight="1">
      <c r="A83" s="55" t="s">
        <v>1369</v>
      </c>
      <c r="B83" s="99" t="s">
        <v>1370</v>
      </c>
      <c r="C83" s="100" t="s">
        <v>296</v>
      </c>
      <c r="D83" s="100" t="s">
        <v>509</v>
      </c>
      <c r="E83" s="101">
        <v>9.0</v>
      </c>
      <c r="F83" s="58">
        <v>468.0</v>
      </c>
      <c r="G83" s="58" t="s">
        <v>168</v>
      </c>
      <c r="H83" s="58" t="s">
        <v>168</v>
      </c>
      <c r="I83" s="150">
        <v>60.39</v>
      </c>
      <c r="J83" s="103">
        <f t="shared" si="2"/>
        <v>2.450736877</v>
      </c>
      <c r="K83" s="104">
        <v>0.37</v>
      </c>
      <c r="L83" s="73">
        <v>4.0</v>
      </c>
      <c r="M83" s="23">
        <f t="shared" si="3"/>
        <v>1.48</v>
      </c>
      <c r="N83" s="105" t="s">
        <v>659</v>
      </c>
      <c r="O83" s="106">
        <v>0.34</v>
      </c>
      <c r="P83" s="146">
        <v>43572.0</v>
      </c>
      <c r="Q83" s="146">
        <v>43588.0</v>
      </c>
      <c r="R83" s="23">
        <f t="shared" si="4"/>
        <v>8.823529412</v>
      </c>
      <c r="S83" s="108">
        <f t="array" ref="S83">IF(INDEX(Historical!$D$7:$D$1379,MATCH(B83,Historical!$B$7:$B$1403,0))=0,"n/a",(INDEX(Historical!$C$7:$C$1381,MATCH(B83,Historical!$B$7:$B$1403,0))/INDEX(Historical!$D$7:$D$1379,MATCH(B83,Historical!$B$7:$B$1403,0))-1)*100)</f>
        <v>12.40310078</v>
      </c>
      <c r="T83" s="108">
        <f t="array" ref="T83">IF(INDEX(Historical!$F$7:$F$1372,MATCH(B83,Historical!$B$7:$B$1403,0))=0,"n/a",((INDEX(Historical!$C$7:$C$1381,MATCH(B83,Historical!$B$7:$B$1403,0))/INDEX(Historical!$F$7:$F$1372,MATCH(B83,Historical!$B$7:$B$1403,0)))^(1/3)-1)*100)</f>
        <v>11.00794057</v>
      </c>
      <c r="U83" s="108">
        <f t="array" ref="U83">IF(INDEX(Historical!$H$7:$H$1372,MATCH(B83,Historical!$B$7:$B$1403,0))=0,"n/a",((INDEX(Historical!$C$7:$C$1381,MATCH(B83,Historical!$B$7:$B$1403,0))/INDEX(Historical!$H$7:$H$1372,MATCH(B83,Historical!$B$7:$B$1403,0)))^(1/5)-1)*100)</f>
        <v>12.35091059</v>
      </c>
      <c r="V83" s="108">
        <f t="array" ref="V83">IF(INDEX(Historical!$O$7:$O$1372,MATCH(B83,Historical!$B$7:$B$1403,0))=0,"n/a",((INDEX(Historical!$C$7:$C$1381,MATCH(B83,Historical!$B$7:$B$1403,0))/INDEX(Historical!$O$7:$O$1372,MATCH(B83,Historical!$B$7:$B$1403,0)))^(1/10)-1)*100)</f>
        <v>12.41274394</v>
      </c>
      <c r="W83" s="109">
        <f t="shared" si="5"/>
        <v>0.9950185594</v>
      </c>
      <c r="X83" s="110">
        <f t="shared" si="6"/>
        <v>3.859659559</v>
      </c>
      <c r="Y83" s="149"/>
      <c r="Z83" s="103">
        <f t="shared" si="7"/>
        <v>35.74879227</v>
      </c>
      <c r="AA83" s="112">
        <f t="shared" si="8"/>
        <v>14.58695652</v>
      </c>
      <c r="AB83" s="73">
        <v>1.0</v>
      </c>
      <c r="AC83" s="102">
        <v>4.14</v>
      </c>
      <c r="AD83" s="102">
        <v>1.46</v>
      </c>
      <c r="AE83" s="102">
        <v>0.92</v>
      </c>
      <c r="AF83" s="102">
        <v>1.96</v>
      </c>
      <c r="AG83" s="102">
        <v>13.900000000000002</v>
      </c>
      <c r="AH83" s="102">
        <v>23.799999999999997</v>
      </c>
      <c r="AI83" s="102">
        <v>4.54</v>
      </c>
      <c r="AJ83" s="102">
        <v>3.2</v>
      </c>
      <c r="AK83" s="102">
        <v>10.0</v>
      </c>
      <c r="AL83" s="113">
        <v>1030.0</v>
      </c>
      <c r="AM83" s="114">
        <v>0.8999999999999999</v>
      </c>
      <c r="AN83" s="102">
        <v>0.0</v>
      </c>
      <c r="AO83" s="115">
        <f t="shared" si="9"/>
        <v>0.2146909451</v>
      </c>
      <c r="AP83" s="116">
        <f t="shared" si="10"/>
        <v>14.80164747</v>
      </c>
      <c r="AQ83" s="117">
        <f t="shared" si="11"/>
        <v>12.72470849</v>
      </c>
      <c r="AR83" s="103">
        <f t="array" ref="AR83">INDEX(Historical!$C$7:$C$1381,MATCH(B83,Historical!$B$7:$B$1403,0))*IF(AH83="n/a",1.03,IF(AH83&lt;0,1.01,IF(AH83&gt;10,1.1,(1+AH83/100))))</f>
        <v>1.595</v>
      </c>
      <c r="AS83" s="112">
        <f t="shared" si="12"/>
        <v>1.667413</v>
      </c>
      <c r="AT83" s="112">
        <f t="shared" ref="AT83:AV83" si="91">IF($AK83="n/a",1.03*AS83,IF($AK83&lt;0,1.01*AS83,IF($AK83&gt;10,1.1*AS83,(1+$AK83/100)*AS83)))</f>
        <v>1.8341543</v>
      </c>
      <c r="AU83" s="112">
        <f t="shared" si="91"/>
        <v>2.01756973</v>
      </c>
      <c r="AV83" s="112">
        <f t="shared" si="91"/>
        <v>2.219326703</v>
      </c>
      <c r="AW83" s="103">
        <f t="shared" si="14"/>
        <v>9.333463733</v>
      </c>
      <c r="AX83" s="118">
        <f t="shared" si="15"/>
        <v>15.45531335</v>
      </c>
      <c r="AY83" s="119">
        <v>0.47</v>
      </c>
      <c r="AZ83" s="114">
        <v>-0.26</v>
      </c>
      <c r="BA83" s="114">
        <v>-29.25</v>
      </c>
      <c r="BB83" s="114">
        <v>-16.28</v>
      </c>
      <c r="BC83" s="114">
        <v>-15.68</v>
      </c>
      <c r="BD83" s="42"/>
      <c r="BE83" s="17">
        <v>2011.0</v>
      </c>
      <c r="BF83" s="17">
        <f t="shared" si="16"/>
        <v>0</v>
      </c>
      <c r="BG83" s="120">
        <v>7.3999999999999995</v>
      </c>
      <c r="BH83" s="55"/>
    </row>
    <row r="84" ht="11.25" customHeight="1">
      <c r="A84" s="55" t="s">
        <v>1371</v>
      </c>
      <c r="B84" s="99" t="s">
        <v>1372</v>
      </c>
      <c r="C84" s="100" t="s">
        <v>131</v>
      </c>
      <c r="D84" s="100" t="s">
        <v>132</v>
      </c>
      <c r="E84" s="101">
        <v>9.0</v>
      </c>
      <c r="F84" s="58">
        <v>473.0</v>
      </c>
      <c r="G84" s="58" t="s">
        <v>121</v>
      </c>
      <c r="H84" s="58" t="s">
        <v>121</v>
      </c>
      <c r="I84" s="150">
        <v>77.48</v>
      </c>
      <c r="J84" s="103">
        <f t="shared" si="2"/>
        <v>3.20082602</v>
      </c>
      <c r="K84" s="104">
        <v>0.62</v>
      </c>
      <c r="L84" s="73">
        <v>4.0</v>
      </c>
      <c r="M84" s="23">
        <f t="shared" si="3"/>
        <v>2.48</v>
      </c>
      <c r="N84" s="105" t="s">
        <v>1326</v>
      </c>
      <c r="O84" s="106">
        <v>0.56</v>
      </c>
      <c r="P84" s="107">
        <v>43599.0</v>
      </c>
      <c r="Q84" s="107">
        <v>43615.0</v>
      </c>
      <c r="R84" s="23">
        <f t="shared" si="4"/>
        <v>10.71428571</v>
      </c>
      <c r="S84" s="108">
        <f t="array" ref="S84">IF(INDEX(Historical!$D$7:$D$1379,MATCH(B84,Historical!$B$7:$B$1403,0))=0,"n/a",(INDEX(Historical!$C$7:$C$1381,MATCH(B84,Historical!$B$7:$B$1403,0))/INDEX(Historical!$D$7:$D$1379,MATCH(B84,Historical!$B$7:$B$1403,0))-1)*100)</f>
        <v>11.00917431</v>
      </c>
      <c r="T84" s="108">
        <f t="array" ref="T84">IF(INDEX(Historical!$F$7:$F$1372,MATCH(B84,Historical!$B$7:$B$1403,0))=0,"n/a",((INDEX(Historical!$C$7:$C$1381,MATCH(B84,Historical!$B$7:$B$1403,0))/INDEX(Historical!$F$7:$F$1372,MATCH(B84,Historical!$B$7:$B$1403,0)))^(1/3)-1)*100)</f>
        <v>11.19900453</v>
      </c>
      <c r="U84" s="108">
        <f t="array" ref="U84">IF(INDEX(Historical!$H$7:$H$1372,MATCH(B84,Historical!$B$7:$B$1403,0))=0,"n/a",((INDEX(Historical!$C$7:$C$1381,MATCH(B84,Historical!$B$7:$B$1403,0))/INDEX(Historical!$H$7:$H$1372,MATCH(B84,Historical!$B$7:$B$1403,0)))^(1/5)-1)*100)</f>
        <v>10.63499028</v>
      </c>
      <c r="V84" s="108">
        <f t="array" ref="V84">IF(INDEX(Historical!$O$7:$O$1372,MATCH(B84,Historical!$B$7:$B$1403,0))=0,"n/a",((INDEX(Historical!$C$7:$C$1381,MATCH(B84,Historical!$B$7:$B$1403,0))/INDEX(Historical!$O$7:$O$1372,MATCH(B84,Historical!$B$7:$B$1403,0)))^(1/10)-1)*100)</f>
        <v>6.915179168</v>
      </c>
      <c r="W84" s="109">
        <f t="shared" si="5"/>
        <v>1.537919701</v>
      </c>
      <c r="X84" s="110">
        <f t="shared" si="6"/>
        <v>0.9847213223</v>
      </c>
      <c r="Y84" s="159"/>
      <c r="Z84" s="103">
        <f t="shared" si="7"/>
        <v>83.22147651</v>
      </c>
      <c r="AA84" s="112">
        <f t="shared" si="8"/>
        <v>26</v>
      </c>
      <c r="AB84" s="73">
        <v>5.0</v>
      </c>
      <c r="AC84" s="102">
        <v>2.98</v>
      </c>
      <c r="AD84" s="102">
        <v>3.08</v>
      </c>
      <c r="AE84" s="102">
        <v>6.98</v>
      </c>
      <c r="AF84" s="102">
        <v>10.79</v>
      </c>
      <c r="AG84" s="102">
        <v>41.8</v>
      </c>
      <c r="AH84" s="102">
        <v>13.700000000000001</v>
      </c>
      <c r="AI84" s="102">
        <v>7.82</v>
      </c>
      <c r="AJ84" s="102">
        <v>10.8</v>
      </c>
      <c r="AK84" s="102">
        <v>8.44</v>
      </c>
      <c r="AL84" s="113">
        <v>28140.0</v>
      </c>
      <c r="AM84" s="114">
        <v>10.6</v>
      </c>
      <c r="AN84" s="102">
        <v>0.33</v>
      </c>
      <c r="AO84" s="115">
        <f t="shared" si="9"/>
        <v>-12.1641837</v>
      </c>
      <c r="AP84" s="116">
        <f t="shared" si="10"/>
        <v>13.8358163</v>
      </c>
      <c r="AQ84" s="117">
        <f t="shared" si="11"/>
        <v>253.1068456</v>
      </c>
      <c r="AR84" s="103">
        <f t="array" ref="AR84">INDEX(Historical!$C$7:$C$1381,MATCH(B84,Historical!$B$7:$B$1403,0))*IF(AH84="n/a",1.03,IF(AH84&lt;0,1.01,IF(AH84&gt;10,1.1,(1+AH84/100))))</f>
        <v>2.662</v>
      </c>
      <c r="AS84" s="112">
        <f t="shared" si="12"/>
        <v>2.8701684</v>
      </c>
      <c r="AT84" s="112">
        <f t="shared" ref="AT84:AV84" si="92">IF($AK84="n/a",1.03*AS84,IF($AK84&lt;0,1.01*AS84,IF($AK84&gt;10,1.1*AS84,(1+$AK84/100)*AS84)))</f>
        <v>3.112410613</v>
      </c>
      <c r="AU84" s="112">
        <f t="shared" si="92"/>
        <v>3.375098069</v>
      </c>
      <c r="AV84" s="112">
        <f t="shared" si="92"/>
        <v>3.659956346</v>
      </c>
      <c r="AW84" s="103">
        <f t="shared" si="14"/>
        <v>15.67963343</v>
      </c>
      <c r="AX84" s="118">
        <f t="shared" si="15"/>
        <v>20.23700752</v>
      </c>
      <c r="AY84" s="119">
        <v>0.83</v>
      </c>
      <c r="AZ84" s="114">
        <v>3.17</v>
      </c>
      <c r="BA84" s="114">
        <v>-14.42</v>
      </c>
      <c r="BB84" s="114">
        <v>-10.59</v>
      </c>
      <c r="BC84" s="114">
        <v>-8.59</v>
      </c>
      <c r="BD84" s="42"/>
      <c r="BE84" s="17">
        <v>2011.0</v>
      </c>
      <c r="BF84" s="17">
        <f t="shared" si="16"/>
        <v>0</v>
      </c>
      <c r="BG84" s="120">
        <v>11.899999999999999</v>
      </c>
      <c r="BH84" s="15"/>
    </row>
    <row r="85" ht="11.25" customHeight="1">
      <c r="A85" s="55" t="s">
        <v>1373</v>
      </c>
      <c r="B85" s="99" t="s">
        <v>1374</v>
      </c>
      <c r="C85" s="100" t="s">
        <v>118</v>
      </c>
      <c r="D85" s="100" t="s">
        <v>202</v>
      </c>
      <c r="E85" s="101">
        <v>9.0</v>
      </c>
      <c r="F85" s="58">
        <v>450.0</v>
      </c>
      <c r="G85" s="58" t="s">
        <v>168</v>
      </c>
      <c r="H85" s="58" t="s">
        <v>168</v>
      </c>
      <c r="I85" s="150">
        <v>66.9</v>
      </c>
      <c r="J85" s="103">
        <f t="shared" si="2"/>
        <v>1.913303438</v>
      </c>
      <c r="K85" s="104">
        <v>0.32</v>
      </c>
      <c r="L85" s="73">
        <v>4.0</v>
      </c>
      <c r="M85" s="23">
        <f t="shared" si="3"/>
        <v>1.28</v>
      </c>
      <c r="N85" s="105" t="s">
        <v>928</v>
      </c>
      <c r="O85" s="106">
        <v>0.28</v>
      </c>
      <c r="P85" s="148">
        <v>43507.0</v>
      </c>
      <c r="Q85" s="148">
        <v>43529.0</v>
      </c>
      <c r="R85" s="23">
        <f t="shared" si="4"/>
        <v>14.28571429</v>
      </c>
      <c r="S85" s="108">
        <f t="array" ref="S85">IF(INDEX(Historical!$D$7:$D$1379,MATCH(B85,Historical!$B$7:$B$1403,0))=0,"n/a",(INDEX(Historical!$C$7:$C$1381,MATCH(B85,Historical!$B$7:$B$1403,0))/INDEX(Historical!$D$7:$D$1379,MATCH(B85,Historical!$B$7:$B$1403,0))-1)*100)</f>
        <v>17.43119266</v>
      </c>
      <c r="T85" s="108">
        <f t="array" ref="T85">IF(INDEX(Historical!$F$7:$F$1372,MATCH(B85,Historical!$B$7:$B$1403,0))=0,"n/a",((INDEX(Historical!$C$7:$C$1381,MATCH(B85,Historical!$B$7:$B$1403,0))/INDEX(Historical!$F$7:$F$1372,MATCH(B85,Historical!$B$7:$B$1403,0)))^(1/3)-1)*100)</f>
        <v>10.06424163</v>
      </c>
      <c r="U85" s="108">
        <f t="array" ref="U85">IF(INDEX(Historical!$H$7:$H$1372,MATCH(B85,Historical!$B$7:$B$1403,0))=0,"n/a",((INDEX(Historical!$C$7:$C$1381,MATCH(B85,Historical!$B$7:$B$1403,0))/INDEX(Historical!$H$7:$H$1372,MATCH(B85,Historical!$B$7:$B$1403,0)))^(1/5)-1)*100)</f>
        <v>8.278518174</v>
      </c>
      <c r="V85" s="108">
        <f t="array" ref="V85">IF(INDEX(Historical!$O$7:$O$1372,MATCH(B85,Historical!$B$7:$B$1403,0))=0,"n/a",((INDEX(Historical!$C$7:$C$1381,MATCH(B85,Historical!$B$7:$B$1403,0))/INDEX(Historical!$O$7:$O$1372,MATCH(B85,Historical!$B$7:$B$1403,0)))^(1/10)-1)*100)</f>
        <v>9.013835757</v>
      </c>
      <c r="W85" s="109">
        <f t="shared" si="5"/>
        <v>0.9184234545</v>
      </c>
      <c r="X85" s="110">
        <f t="shared" si="6"/>
        <v>0.6622814539</v>
      </c>
      <c r="Y85" s="248"/>
      <c r="Z85" s="103">
        <f t="shared" si="7"/>
        <v>18.63173217</v>
      </c>
      <c r="AA85" s="112">
        <f t="shared" si="8"/>
        <v>9.737991266</v>
      </c>
      <c r="AB85" s="73">
        <v>12.0</v>
      </c>
      <c r="AC85" s="102">
        <v>6.87</v>
      </c>
      <c r="AD85" s="102" t="s">
        <v>128</v>
      </c>
      <c r="AE85" s="102">
        <v>0.91</v>
      </c>
      <c r="AF85" s="102">
        <v>2.39</v>
      </c>
      <c r="AG85" s="102">
        <v>24.9</v>
      </c>
      <c r="AH85" s="102">
        <v>10.100000000000001</v>
      </c>
      <c r="AI85" s="102">
        <v>3.5000000000000004</v>
      </c>
      <c r="AJ85" s="102">
        <v>12.5</v>
      </c>
      <c r="AK85" s="102">
        <v>-2.69</v>
      </c>
      <c r="AL85" s="113">
        <v>23230.0</v>
      </c>
      <c r="AM85" s="114">
        <v>1.4000000000000001</v>
      </c>
      <c r="AN85" s="102">
        <v>1.16</v>
      </c>
      <c r="AO85" s="115">
        <f t="shared" si="9"/>
        <v>0.4538303456</v>
      </c>
      <c r="AP85" s="116">
        <f t="shared" si="10"/>
        <v>10.19182161</v>
      </c>
      <c r="AQ85" s="117">
        <f t="shared" si="11"/>
        <v>1.70501818</v>
      </c>
      <c r="AR85" s="103">
        <f t="array" ref="AR85">INDEX(Historical!$C$7:$C$1381,MATCH(B85,Historical!$B$7:$B$1403,0))*IF(AH85="n/a",1.03,IF(AH85&lt;0,1.01,IF(AH85&gt;10,1.1,(1+AH85/100))))</f>
        <v>1.408</v>
      </c>
      <c r="AS85" s="112">
        <f t="shared" si="12"/>
        <v>1.45728</v>
      </c>
      <c r="AT85" s="112">
        <f t="shared" ref="AT85:AV85" si="93">IF($AK85="n/a",1.03*AS85,IF($AK85&lt;0,1.01*AS85,IF($AK85&gt;10,1.1*AS85,(1+$AK85/100)*AS85)))</f>
        <v>1.4718528</v>
      </c>
      <c r="AU85" s="112">
        <f t="shared" si="93"/>
        <v>1.486571328</v>
      </c>
      <c r="AV85" s="112">
        <f t="shared" si="93"/>
        <v>1.501437041</v>
      </c>
      <c r="AW85" s="103">
        <f t="shared" si="14"/>
        <v>7.325141169</v>
      </c>
      <c r="AX85" s="118">
        <f t="shared" si="15"/>
        <v>10.94938889</v>
      </c>
      <c r="AY85" s="119">
        <v>1.21</v>
      </c>
      <c r="AZ85" s="114">
        <v>10.76</v>
      </c>
      <c r="BA85" s="114">
        <v>-17.5</v>
      </c>
      <c r="BB85" s="114">
        <v>-12.94</v>
      </c>
      <c r="BC85" s="114">
        <v>-6.23</v>
      </c>
      <c r="BD85" s="42"/>
      <c r="BE85" s="17">
        <v>2011.0</v>
      </c>
      <c r="BF85" s="17">
        <f t="shared" si="16"/>
        <v>0</v>
      </c>
      <c r="BG85" s="120">
        <v>8.7</v>
      </c>
      <c r="BH85" s="15"/>
    </row>
    <row r="86" ht="11.25" customHeight="1">
      <c r="A86" s="155" t="s">
        <v>1375</v>
      </c>
      <c r="B86" s="99" t="s">
        <v>95</v>
      </c>
      <c r="C86" s="100" t="s">
        <v>158</v>
      </c>
      <c r="D86" s="100" t="s">
        <v>190</v>
      </c>
      <c r="E86" s="101">
        <v>9.0</v>
      </c>
      <c r="F86" s="58">
        <v>547.0</v>
      </c>
      <c r="G86" s="58" t="s">
        <v>121</v>
      </c>
      <c r="H86" s="58" t="s">
        <v>121</v>
      </c>
      <c r="I86" s="150">
        <v>51.31</v>
      </c>
      <c r="J86" s="103">
        <f t="shared" si="2"/>
        <v>3.819918145</v>
      </c>
      <c r="K86" s="104">
        <v>0.49</v>
      </c>
      <c r="L86" s="73">
        <v>4.0</v>
      </c>
      <c r="M86" s="23">
        <f t="shared" si="3"/>
        <v>1.96</v>
      </c>
      <c r="N86" s="105" t="s">
        <v>409</v>
      </c>
      <c r="O86" s="106">
        <v>0.47</v>
      </c>
      <c r="P86" s="107">
        <v>43899.0</v>
      </c>
      <c r="Q86" s="107">
        <v>43921.0</v>
      </c>
      <c r="R86" s="23">
        <f t="shared" si="4"/>
        <v>4.255319149</v>
      </c>
      <c r="S86" s="108">
        <f t="array" ref="S86">IF(INDEX(Historical!$D$7:$D$1379,MATCH(B86,Historical!$B$7:$B$1403,0))=0,"n/a",(INDEX(Historical!$C$7:$C$1381,MATCH(B86,Historical!$B$7:$B$1403,0))/INDEX(Historical!$D$7:$D$1379,MATCH(B86,Historical!$B$7:$B$1403,0))-1)*100)</f>
        <v>4.444444444</v>
      </c>
      <c r="T86" s="108">
        <f t="array" ref="T86">IF(INDEX(Historical!$F$7:$F$1372,MATCH(B86,Historical!$B$7:$B$1403,0))=0,"n/a",((INDEX(Historical!$C$7:$C$1381,MATCH(B86,Historical!$B$7:$B$1403,0))/INDEX(Historical!$F$7:$F$1372,MATCH(B86,Historical!$B$7:$B$1403,0)))^(1/3)-1)*100)</f>
        <v>4.657735536</v>
      </c>
      <c r="U86" s="108">
        <f t="array" ref="U86">IF(INDEX(Historical!$H$7:$H$1372,MATCH(B86,Historical!$B$7:$B$1403,0))=0,"n/a",((INDEX(Historical!$C$7:$C$1381,MATCH(B86,Historical!$B$7:$B$1403,0))/INDEX(Historical!$H$7:$H$1372,MATCH(B86,Historical!$B$7:$B$1403,0)))^(1/5)-1)*100)</f>
        <v>4.900903025</v>
      </c>
      <c r="V86" s="108">
        <f t="array" ref="V86">IF(INDEX(Historical!$O$7:$O$1372,MATCH(B86,Historical!$B$7:$B$1403,0))=0,"n/a",((INDEX(Historical!$C$7:$C$1381,MATCH(B86,Historical!$B$7:$B$1403,0))/INDEX(Historical!$O$7:$O$1372,MATCH(B86,Historical!$B$7:$B$1403,0)))^(1/10)-1)*100)</f>
        <v>3.521515409</v>
      </c>
      <c r="W86" s="109">
        <f t="shared" si="5"/>
        <v>1.391702848</v>
      </c>
      <c r="X86" s="110">
        <f t="shared" si="6"/>
        <v>1.633634342</v>
      </c>
      <c r="Y86" s="218"/>
      <c r="Z86" s="103">
        <f t="shared" si="7"/>
        <v>68.29268293</v>
      </c>
      <c r="AA86" s="112">
        <f t="shared" si="8"/>
        <v>17.87804878</v>
      </c>
      <c r="AB86" s="73">
        <v>12.0</v>
      </c>
      <c r="AC86" s="102">
        <v>2.87</v>
      </c>
      <c r="AD86" s="102">
        <v>5.11</v>
      </c>
      <c r="AE86" s="102">
        <v>2.54</v>
      </c>
      <c r="AF86" s="102">
        <v>1.73</v>
      </c>
      <c r="AG86" s="102">
        <v>9.9</v>
      </c>
      <c r="AH86" s="102">
        <v>73.5</v>
      </c>
      <c r="AI86" s="102">
        <v>4.78</v>
      </c>
      <c r="AJ86" s="102">
        <v>3.0</v>
      </c>
      <c r="AK86" s="102">
        <v>3.5000000000000004</v>
      </c>
      <c r="AL86" s="113">
        <v>25610.0</v>
      </c>
      <c r="AM86" s="114">
        <v>0.1</v>
      </c>
      <c r="AN86" s="102">
        <v>1.06</v>
      </c>
      <c r="AO86" s="115">
        <f t="shared" si="9"/>
        <v>-9.157227611</v>
      </c>
      <c r="AP86" s="116">
        <f t="shared" si="10"/>
        <v>8.72082117</v>
      </c>
      <c r="AQ86" s="117">
        <f t="shared" si="11"/>
        <v>17.24433062</v>
      </c>
      <c r="AR86" s="103">
        <f t="array" ref="AR86">INDEX(Historical!$C$7:$C$1381,MATCH(B86,Historical!$B$7:$B$1403,0))*IF(AH86="n/a",1.03,IF(AH86&lt;0,1.01,IF(AH86&gt;10,1.1,(1+AH86/100))))</f>
        <v>2.068</v>
      </c>
      <c r="AS86" s="112">
        <f t="shared" si="12"/>
        <v>2.1668504</v>
      </c>
      <c r="AT86" s="112">
        <f t="shared" ref="AT86:AV86" si="94">IF($AK86="n/a",1.03*AS86,IF($AK86&lt;0,1.01*AS86,IF($AK86&gt;10,1.1*AS86,(1+$AK86/100)*AS86)))</f>
        <v>2.242690164</v>
      </c>
      <c r="AU86" s="112">
        <f t="shared" si="94"/>
        <v>2.32118432</v>
      </c>
      <c r="AV86" s="112">
        <f t="shared" si="94"/>
        <v>2.402425771</v>
      </c>
      <c r="AW86" s="103">
        <f t="shared" si="14"/>
        <v>11.20115065</v>
      </c>
      <c r="AX86" s="118">
        <f t="shared" si="15"/>
        <v>21.83034624</v>
      </c>
      <c r="AY86" s="119">
        <v>0.29</v>
      </c>
      <c r="AZ86" s="114">
        <v>-2.93</v>
      </c>
      <c r="BA86" s="114">
        <v>-19.68</v>
      </c>
      <c r="BB86" s="114">
        <v>-12.67</v>
      </c>
      <c r="BC86" s="114">
        <v>-14.29</v>
      </c>
      <c r="BD86" s="42"/>
      <c r="BE86" s="17">
        <v>2012.0</v>
      </c>
      <c r="BF86" s="17">
        <f t="shared" si="16"/>
        <v>0</v>
      </c>
      <c r="BG86" s="120">
        <v>3.2</v>
      </c>
      <c r="BH86" s="55"/>
    </row>
    <row r="87" ht="11.25" customHeight="1">
      <c r="A87" s="55" t="s">
        <v>1376</v>
      </c>
      <c r="B87" s="99" t="s">
        <v>1377</v>
      </c>
      <c r="C87" s="100" t="s">
        <v>136</v>
      </c>
      <c r="D87" s="100" t="s">
        <v>391</v>
      </c>
      <c r="E87" s="101">
        <v>9.0</v>
      </c>
      <c r="F87" s="58">
        <v>449.0</v>
      </c>
      <c r="G87" s="58" t="s">
        <v>168</v>
      </c>
      <c r="H87" s="58" t="s">
        <v>168</v>
      </c>
      <c r="I87" s="150">
        <v>19.98</v>
      </c>
      <c r="J87" s="103">
        <f t="shared" si="2"/>
        <v>4.604604605</v>
      </c>
      <c r="K87" s="104">
        <v>0.23</v>
      </c>
      <c r="L87" s="73">
        <v>4.0</v>
      </c>
      <c r="M87" s="23">
        <f t="shared" si="3"/>
        <v>0.92</v>
      </c>
      <c r="N87" s="105" t="s">
        <v>252</v>
      </c>
      <c r="O87" s="106">
        <v>0.21</v>
      </c>
      <c r="P87" s="148">
        <v>43510.0</v>
      </c>
      <c r="Q87" s="148">
        <v>43524.0</v>
      </c>
      <c r="R87" s="23">
        <f t="shared" si="4"/>
        <v>9.523809524</v>
      </c>
      <c r="S87" s="108">
        <f t="array" ref="S87">IF(INDEX(Historical!$D$7:$D$1379,MATCH(B87,Historical!$B$7:$B$1403,0))=0,"n/a",(INDEX(Historical!$C$7:$C$1381,MATCH(B87,Historical!$B$7:$B$1403,0))/INDEX(Historical!$D$7:$D$1379,MATCH(B87,Historical!$B$7:$B$1403,0))-1)*100)</f>
        <v>12.19512195</v>
      </c>
      <c r="T87" s="108">
        <f t="array" ref="T87">IF(INDEX(Historical!$F$7:$F$1372,MATCH(B87,Historical!$B$7:$B$1403,0))=0,"n/a",((INDEX(Historical!$C$7:$C$1381,MATCH(B87,Historical!$B$7:$B$1403,0))/INDEX(Historical!$F$7:$F$1372,MATCH(B87,Historical!$B$7:$B$1403,0)))^(1/3)-1)*100)</f>
        <v>9.020915883</v>
      </c>
      <c r="U87" s="108">
        <f t="array" ref="U87">IF(INDEX(Historical!$H$7:$H$1372,MATCH(B87,Historical!$B$7:$B$1403,0))=0,"n/a",((INDEX(Historical!$C$7:$C$1381,MATCH(B87,Historical!$B$7:$B$1403,0))/INDEX(Historical!$H$7:$H$1372,MATCH(B87,Historical!$B$7:$B$1403,0)))^(1/5)-1)*100)</f>
        <v>8.924936491</v>
      </c>
      <c r="V87" s="108">
        <f t="array" ref="V87">IF(INDEX(Historical!$O$7:$O$1372,MATCH(B87,Historical!$B$7:$B$1403,0))=0,"n/a",((INDEX(Historical!$C$7:$C$1381,MATCH(B87,Historical!$B$7:$B$1403,0))/INDEX(Historical!$O$7:$O$1372,MATCH(B87,Historical!$B$7:$B$1403,0)))^(1/10)-1)*100)</f>
        <v>7.65482891</v>
      </c>
      <c r="W87" s="109">
        <f t="shared" si="5"/>
        <v>1.1659224</v>
      </c>
      <c r="X87" s="110">
        <f t="shared" si="6"/>
        <v>1.101844011</v>
      </c>
      <c r="Y87" s="133"/>
      <c r="Z87" s="103">
        <f t="shared" si="7"/>
        <v>52.87356322</v>
      </c>
      <c r="AA87" s="112">
        <f t="shared" si="8"/>
        <v>11.48275862</v>
      </c>
      <c r="AB87" s="73">
        <v>12.0</v>
      </c>
      <c r="AC87" s="102">
        <v>1.74</v>
      </c>
      <c r="AD87" s="102">
        <v>1.44</v>
      </c>
      <c r="AE87" s="102">
        <v>3.54</v>
      </c>
      <c r="AF87" s="102">
        <v>0.92</v>
      </c>
      <c r="AG87" s="102">
        <v>9.2</v>
      </c>
      <c r="AH87" s="102">
        <v>20.0</v>
      </c>
      <c r="AI87" s="102">
        <v>2.44</v>
      </c>
      <c r="AJ87" s="102">
        <v>8.1</v>
      </c>
      <c r="AK87" s="102">
        <v>8.0</v>
      </c>
      <c r="AL87" s="113">
        <v>1320.0</v>
      </c>
      <c r="AM87" s="114">
        <v>0.1</v>
      </c>
      <c r="AN87" s="102">
        <v>0.99</v>
      </c>
      <c r="AO87" s="115">
        <f t="shared" si="9"/>
        <v>2.046782475</v>
      </c>
      <c r="AP87" s="116">
        <f t="shared" si="10"/>
        <v>13.5295411</v>
      </c>
      <c r="AQ87" s="117">
        <f t="shared" si="11"/>
        <v>-31.47867183</v>
      </c>
      <c r="AR87" s="103">
        <f t="array" ref="AR87">INDEX(Historical!$C$7:$C$1381,MATCH(B87,Historical!$B$7:$B$1403,0))*IF(AH87="n/a",1.03,IF(AH87&lt;0,1.01,IF(AH87&gt;10,1.1,(1+AH87/100))))</f>
        <v>1.012</v>
      </c>
      <c r="AS87" s="112">
        <f t="shared" si="12"/>
        <v>1.0366928</v>
      </c>
      <c r="AT87" s="112">
        <f t="shared" ref="AT87:AV87" si="95">IF($AK87="n/a",1.03*AS87,IF($AK87&lt;0,1.01*AS87,IF($AK87&gt;10,1.1*AS87,(1+$AK87/100)*AS87)))</f>
        <v>1.119628224</v>
      </c>
      <c r="AU87" s="112">
        <f t="shared" si="95"/>
        <v>1.209198482</v>
      </c>
      <c r="AV87" s="112">
        <f t="shared" si="95"/>
        <v>1.30593436</v>
      </c>
      <c r="AW87" s="103">
        <f t="shared" si="14"/>
        <v>5.683453866</v>
      </c>
      <c r="AX87" s="118">
        <f t="shared" si="15"/>
        <v>28.44571505</v>
      </c>
      <c r="AY87" s="119">
        <v>0.54</v>
      </c>
      <c r="AZ87" s="114">
        <v>-3.34</v>
      </c>
      <c r="BA87" s="114">
        <v>-28.26</v>
      </c>
      <c r="BB87" s="114">
        <v>-15.950000000000001</v>
      </c>
      <c r="BC87" s="114">
        <v>-17.57</v>
      </c>
      <c r="BD87" s="42"/>
      <c r="BE87" s="17">
        <v>2011.0</v>
      </c>
      <c r="BF87" s="17">
        <f t="shared" si="16"/>
        <v>0</v>
      </c>
      <c r="BG87" s="120">
        <v>1.3</v>
      </c>
      <c r="BH87" s="15"/>
    </row>
    <row r="88" ht="11.25" customHeight="1">
      <c r="A88" s="155" t="s">
        <v>1378</v>
      </c>
      <c r="B88" s="99" t="s">
        <v>1379</v>
      </c>
      <c r="C88" s="100" t="s">
        <v>141</v>
      </c>
      <c r="D88" s="100" t="s">
        <v>167</v>
      </c>
      <c r="E88" s="101">
        <v>9.0</v>
      </c>
      <c r="F88" s="58">
        <v>438.0</v>
      </c>
      <c r="G88" s="58" t="s">
        <v>168</v>
      </c>
      <c r="H88" s="58" t="s">
        <v>168</v>
      </c>
      <c r="I88" s="150">
        <v>90.62</v>
      </c>
      <c r="J88" s="103">
        <f t="shared" si="2"/>
        <v>3.487088943</v>
      </c>
      <c r="K88" s="104">
        <v>0.79</v>
      </c>
      <c r="L88" s="73">
        <v>4.0</v>
      </c>
      <c r="M88" s="23">
        <f t="shared" si="3"/>
        <v>3.16</v>
      </c>
      <c r="N88" s="105" t="s">
        <v>337</v>
      </c>
      <c r="O88" s="106">
        <v>0.63</v>
      </c>
      <c r="P88" s="148">
        <v>43265.0</v>
      </c>
      <c r="Q88" s="148">
        <v>43294.0</v>
      </c>
      <c r="R88" s="23">
        <f t="shared" si="4"/>
        <v>25.3968254</v>
      </c>
      <c r="S88" s="108">
        <f t="array" ref="S88">IF(INDEX(Historical!$D$7:$D$1379,MATCH(B88,Historical!$B$7:$B$1403,0))=0,"n/a",(INDEX(Historical!$C$7:$C$1381,MATCH(B88,Historical!$B$7:$B$1403,0))/INDEX(Historical!$D$7:$D$1379,MATCH(B88,Historical!$B$7:$B$1403,0))-1)*100)</f>
        <v>11.26760563</v>
      </c>
      <c r="T88" s="108">
        <f t="array" ref="T88">IF(INDEX(Historical!$F$7:$F$1372,MATCH(B88,Historical!$B$7:$B$1403,0))=0,"n/a",((INDEX(Historical!$C$7:$C$1381,MATCH(B88,Historical!$B$7:$B$1403,0))/INDEX(Historical!$F$7:$F$1372,MATCH(B88,Historical!$B$7:$B$1403,0)))^(1/3)-1)*100)</f>
        <v>11.49380709</v>
      </c>
      <c r="U88" s="108">
        <f t="array" ref="U88">IF(INDEX(Historical!$H$7:$H$1372,MATCH(B88,Historical!$B$7:$B$1403,0))=0,"n/a",((INDEX(Historical!$C$7:$C$1381,MATCH(B88,Historical!$B$7:$B$1403,0))/INDEX(Historical!$H$7:$H$1372,MATCH(B88,Historical!$B$7:$B$1403,0)))^(1/5)-1)*100)</f>
        <v>14.58121417</v>
      </c>
      <c r="V88" s="108">
        <f t="array" ref="V88">IF(INDEX(Historical!$O$7:$O$1372,MATCH(B88,Historical!$B$7:$B$1403,0))=0,"n/a",((INDEX(Historical!$C$7:$C$1381,MATCH(B88,Historical!$B$7:$B$1403,0))/INDEX(Historical!$O$7:$O$1372,MATCH(B88,Historical!$B$7:$B$1403,0)))^(1/10)-1)*100)</f>
        <v>15.46824949</v>
      </c>
      <c r="W88" s="109">
        <f t="shared" si="5"/>
        <v>0.9426544472</v>
      </c>
      <c r="X88" s="110">
        <f t="shared" si="6"/>
        <v>1.279053875</v>
      </c>
      <c r="Y88" s="149" t="s">
        <v>825</v>
      </c>
      <c r="Z88" s="103">
        <f t="shared" si="7"/>
        <v>43.05177112</v>
      </c>
      <c r="AA88" s="112">
        <f t="shared" si="8"/>
        <v>12.34604905</v>
      </c>
      <c r="AB88" s="73">
        <v>12.0</v>
      </c>
      <c r="AC88" s="102">
        <v>7.34</v>
      </c>
      <c r="AD88" s="102">
        <v>2.47</v>
      </c>
      <c r="AE88" s="102">
        <v>1.22</v>
      </c>
      <c r="AF88" s="102">
        <v>2.8</v>
      </c>
      <c r="AG88" s="102">
        <v>27.500000000000004</v>
      </c>
      <c r="AH88" s="102">
        <v>34.699999999999996</v>
      </c>
      <c r="AI88" s="102">
        <v>0.16999999999999998</v>
      </c>
      <c r="AJ88" s="102">
        <v>11.4</v>
      </c>
      <c r="AK88" s="102">
        <v>5.0</v>
      </c>
      <c r="AL88" s="113">
        <v>8510.0</v>
      </c>
      <c r="AM88" s="114">
        <v>0.1</v>
      </c>
      <c r="AN88" s="102">
        <v>0.83</v>
      </c>
      <c r="AO88" s="115">
        <f t="shared" si="9"/>
        <v>5.72225407</v>
      </c>
      <c r="AP88" s="116">
        <f t="shared" si="10"/>
        <v>18.06830312</v>
      </c>
      <c r="AQ88" s="117">
        <f t="shared" si="11"/>
        <v>23.9514911</v>
      </c>
      <c r="AR88" s="103">
        <f t="array" ref="AR88">INDEX(Historical!$C$7:$C$1381,MATCH(B88,Historical!$B$7:$B$1403,0))*IF(AH88="n/a",1.03,IF(AH88&lt;0,1.01,IF(AH88&gt;10,1.1,(1+AH88/100))))</f>
        <v>3.476</v>
      </c>
      <c r="AS88" s="112">
        <f t="shared" si="12"/>
        <v>3.4819092</v>
      </c>
      <c r="AT88" s="112">
        <f t="shared" ref="AT88:AV88" si="96">IF($AK88="n/a",1.03*AS88,IF($AK88&lt;0,1.01*AS88,IF($AK88&gt;10,1.1*AS88,(1+$AK88/100)*AS88)))</f>
        <v>3.65600466</v>
      </c>
      <c r="AU88" s="112">
        <f t="shared" si="96"/>
        <v>3.838804893</v>
      </c>
      <c r="AV88" s="112">
        <f t="shared" si="96"/>
        <v>4.030745138</v>
      </c>
      <c r="AW88" s="103">
        <f t="shared" si="14"/>
        <v>18.48346389</v>
      </c>
      <c r="AX88" s="118">
        <f t="shared" si="15"/>
        <v>20.3966717</v>
      </c>
      <c r="AY88" s="119">
        <v>1.7</v>
      </c>
      <c r="AZ88" s="114">
        <v>3.15</v>
      </c>
      <c r="BA88" s="114">
        <v>-21.05</v>
      </c>
      <c r="BB88" s="114">
        <v>-13.56</v>
      </c>
      <c r="BC88" s="114">
        <v>-12.22</v>
      </c>
      <c r="BD88" s="42"/>
      <c r="BE88" s="17">
        <v>2011.0</v>
      </c>
      <c r="BF88" s="17">
        <f t="shared" si="16"/>
        <v>0</v>
      </c>
      <c r="BG88" s="120">
        <v>11.3</v>
      </c>
      <c r="BH88" s="15"/>
    </row>
    <row r="89" ht="11.25" customHeight="1">
      <c r="A89" s="121" t="s">
        <v>1380</v>
      </c>
      <c r="B89" s="122" t="s">
        <v>1381</v>
      </c>
      <c r="C89" s="100" t="s">
        <v>136</v>
      </c>
      <c r="D89" s="100" t="s">
        <v>153</v>
      </c>
      <c r="E89" s="123">
        <v>9.0</v>
      </c>
      <c r="F89" s="58">
        <v>491.0</v>
      </c>
      <c r="G89" s="124" t="s">
        <v>121</v>
      </c>
      <c r="H89" s="124" t="s">
        <v>120</v>
      </c>
      <c r="I89" s="216">
        <v>126.4</v>
      </c>
      <c r="J89" s="126">
        <f t="shared" si="2"/>
        <v>3.639240506</v>
      </c>
      <c r="K89" s="127">
        <v>1.15</v>
      </c>
      <c r="L89" s="128">
        <v>4.0</v>
      </c>
      <c r="M89" s="129">
        <f t="shared" si="3"/>
        <v>4.6</v>
      </c>
      <c r="N89" s="130" t="s">
        <v>122</v>
      </c>
      <c r="O89" s="131">
        <v>0.95</v>
      </c>
      <c r="P89" s="132">
        <v>43664.0</v>
      </c>
      <c r="Q89" s="132">
        <v>43682.0</v>
      </c>
      <c r="R89" s="129">
        <f t="shared" si="4"/>
        <v>21.05263158</v>
      </c>
      <c r="S89" s="108">
        <f t="array" ref="S89">IF(INDEX(Historical!$D$7:$D$1379,MATCH(B89,Historical!$B$7:$B$1403,0))=0,"n/a",(INDEX(Historical!$C$7:$C$1381,MATCH(B89,Historical!$B$7:$B$1403,0))/INDEX(Historical!$D$7:$D$1379,MATCH(B89,Historical!$B$7:$B$1403,0))-1)*100)</f>
        <v>23.52941176</v>
      </c>
      <c r="T89" s="108">
        <f t="array" ref="T89">IF(INDEX(Historical!$F$7:$F$1372,MATCH(B89,Historical!$B$7:$B$1403,0))=0,"n/a",((INDEX(Historical!$C$7:$C$1381,MATCH(B89,Historical!$B$7:$B$1403,0))/INDEX(Historical!$F$7:$F$1372,MATCH(B89,Historical!$B$7:$B$1403,0)))^(1/3)-1)*100)</f>
        <v>25.59465091</v>
      </c>
      <c r="U89" s="108">
        <f t="array" ref="U89">IF(INDEX(Historical!$H$7:$H$1372,MATCH(B89,Historical!$B$7:$B$1403,0))=0,"n/a",((INDEX(Historical!$C$7:$C$1381,MATCH(B89,Historical!$B$7:$B$1403,0))/INDEX(Historical!$H$7:$H$1372,MATCH(B89,Historical!$B$7:$B$1403,0)))^(1/5)-1)*100)</f>
        <v>17.44060726</v>
      </c>
      <c r="V89" s="108">
        <f t="array" ref="V89">IF(INDEX(Historical!$O$7:$O$1372,MATCH(B89,Historical!$B$7:$B$1403,0))=0,"n/a",((INDEX(Historical!$C$7:$C$1381,MATCH(B89,Historical!$B$7:$B$1403,0))/INDEX(Historical!$O$7:$O$1372,MATCH(B89,Historical!$B$7:$B$1403,0)))^(1/10)-1)*100)</f>
        <v>19.79536634</v>
      </c>
      <c r="W89" s="109">
        <f t="shared" si="5"/>
        <v>0.8810449355</v>
      </c>
      <c r="X89" s="110">
        <f t="shared" si="6"/>
        <v>2.26501393</v>
      </c>
      <c r="Y89" s="229"/>
      <c r="Z89" s="126">
        <f t="shared" si="7"/>
        <v>40.31551271</v>
      </c>
      <c r="AA89" s="134">
        <f t="shared" si="8"/>
        <v>11.07800175</v>
      </c>
      <c r="AB89" s="128">
        <v>12.0</v>
      </c>
      <c r="AC89" s="125">
        <v>11.41</v>
      </c>
      <c r="AD89" s="125">
        <v>1.98</v>
      </c>
      <c r="AE89" s="125">
        <v>4.04</v>
      </c>
      <c r="AF89" s="125">
        <v>1.14</v>
      </c>
      <c r="AG89" s="125">
        <v>10.4</v>
      </c>
      <c r="AH89" s="125">
        <v>35.3</v>
      </c>
      <c r="AI89" s="125">
        <v>7.68</v>
      </c>
      <c r="AJ89" s="125">
        <v>7.7</v>
      </c>
      <c r="AK89" s="125">
        <v>5.6000000000000005</v>
      </c>
      <c r="AL89" s="135">
        <v>55630.0</v>
      </c>
      <c r="AM89" s="136">
        <v>0.2</v>
      </c>
      <c r="AN89" s="125">
        <v>0.8</v>
      </c>
      <c r="AO89" s="137">
        <f t="shared" si="9"/>
        <v>10.00184602</v>
      </c>
      <c r="AP89" s="138">
        <f t="shared" si="10"/>
        <v>21.07984777</v>
      </c>
      <c r="AQ89" s="139">
        <f t="shared" si="11"/>
        <v>-25.08101561</v>
      </c>
      <c r="AR89" s="103">
        <f t="array" ref="AR89">INDEX(Historical!$C$7:$C$1381,MATCH(B89,Historical!$B$7:$B$1403,0))*IF(AH89="n/a",1.03,IF(AH89&lt;0,1.01,IF(AH89&gt;10,1.1,(1+AH89/100))))</f>
        <v>4.62</v>
      </c>
      <c r="AS89" s="134">
        <f t="shared" si="12"/>
        <v>4.974816</v>
      </c>
      <c r="AT89" s="134">
        <f t="shared" ref="AT89:AV89" si="97">IF($AK89="n/a",1.03*AS89,IF($AK89&lt;0,1.01*AS89,IF($AK89&gt;10,1.1*AS89,(1+$AK89/100)*AS89)))</f>
        <v>5.253405696</v>
      </c>
      <c r="AU89" s="134">
        <f t="shared" si="97"/>
        <v>5.547596415</v>
      </c>
      <c r="AV89" s="134">
        <f t="shared" si="97"/>
        <v>5.858261814</v>
      </c>
      <c r="AW89" s="126">
        <f t="shared" si="14"/>
        <v>26.25407993</v>
      </c>
      <c r="AX89" s="140">
        <f t="shared" si="15"/>
        <v>20.77063285</v>
      </c>
      <c r="AY89" s="141">
        <v>1.1</v>
      </c>
      <c r="AZ89" s="136">
        <v>6.49</v>
      </c>
      <c r="BA89" s="136">
        <v>-21.87</v>
      </c>
      <c r="BB89" s="136">
        <v>-18.05</v>
      </c>
      <c r="BC89" s="136">
        <v>-11.63</v>
      </c>
      <c r="BD89" s="142"/>
      <c r="BE89" s="17">
        <v>2011.0</v>
      </c>
      <c r="BF89" s="17">
        <f t="shared" si="16"/>
        <v>0</v>
      </c>
      <c r="BG89" s="143">
        <v>1.3</v>
      </c>
      <c r="BH89" s="224"/>
    </row>
    <row r="90" ht="11.25" customHeight="1">
      <c r="A90" s="55" t="s">
        <v>1382</v>
      </c>
      <c r="B90" s="99" t="s">
        <v>1383</v>
      </c>
      <c r="C90" s="100" t="s">
        <v>158</v>
      </c>
      <c r="D90" s="100" t="s">
        <v>362</v>
      </c>
      <c r="E90" s="101">
        <v>9.0</v>
      </c>
      <c r="F90" s="58">
        <v>531.0</v>
      </c>
      <c r="G90" s="58" t="s">
        <v>121</v>
      </c>
      <c r="H90" s="58" t="s">
        <v>121</v>
      </c>
      <c r="I90" s="150">
        <v>47.08</v>
      </c>
      <c r="J90" s="103">
        <f t="shared" si="2"/>
        <v>2.612574342</v>
      </c>
      <c r="K90" s="104">
        <v>0.3075</v>
      </c>
      <c r="L90" s="73">
        <v>4.0</v>
      </c>
      <c r="M90" s="23">
        <f t="shared" si="3"/>
        <v>1.23</v>
      </c>
      <c r="N90" s="105" t="s">
        <v>465</v>
      </c>
      <c r="O90" s="106">
        <v>0.29</v>
      </c>
      <c r="P90" s="107">
        <v>43860.0</v>
      </c>
      <c r="Q90" s="107">
        <v>43874.0</v>
      </c>
      <c r="R90" s="23">
        <f t="shared" si="4"/>
        <v>6.034482759</v>
      </c>
      <c r="S90" s="108">
        <f t="array" ref="S90">IF(INDEX(Historical!$D$7:$D$1379,MATCH(B90,Historical!$B$7:$B$1403,0))=0,"n/a",(INDEX(Historical!$C$7:$C$1381,MATCH(B90,Historical!$B$7:$B$1403,0))/INDEX(Historical!$D$7:$D$1379,MATCH(B90,Historical!$B$7:$B$1403,0))-1)*100)</f>
        <v>9.433962264</v>
      </c>
      <c r="T90" s="108">
        <f t="array" ref="T90">IF(INDEX(Historical!$F$7:$F$1372,MATCH(B90,Historical!$B$7:$B$1403,0))=0,"n/a",((INDEX(Historical!$C$7:$C$1381,MATCH(B90,Historical!$B$7:$B$1403,0))/INDEX(Historical!$F$7:$F$1372,MATCH(B90,Historical!$B$7:$B$1403,0)))^(1/3)-1)*100)</f>
        <v>9.645742373</v>
      </c>
      <c r="U90" s="108">
        <f t="array" ref="U90">IF(INDEX(Historical!$H$7:$H$1372,MATCH(B90,Historical!$B$7:$B$1403,0))=0,"n/a",((INDEX(Historical!$C$7:$C$1381,MATCH(B90,Historical!$B$7:$B$1403,0))/INDEX(Historical!$H$7:$H$1372,MATCH(B90,Historical!$B$7:$B$1403,0)))^(1/5)-1)*100)</f>
        <v>9.407036351</v>
      </c>
      <c r="V90" s="108">
        <f t="array" ref="V90">IF(INDEX(Historical!$O$7:$O$1372,MATCH(B90,Historical!$B$7:$B$1403,0))=0,"n/a",((INDEX(Historical!$C$7:$C$1381,MATCH(B90,Historical!$B$7:$B$1403,0))/INDEX(Historical!$O$7:$O$1372,MATCH(B90,Historical!$B$7:$B$1403,0)))^(1/10)-1)*100)</f>
        <v>8.779935881</v>
      </c>
      <c r="W90" s="109">
        <f t="shared" si="5"/>
        <v>1.071424265</v>
      </c>
      <c r="X90" s="110" t="str">
        <f t="shared" si="6"/>
        <v>n/a</v>
      </c>
      <c r="Y90" s="147"/>
      <c r="Z90" s="103" t="str">
        <f t="shared" si="7"/>
        <v>n/a</v>
      </c>
      <c r="AA90" s="112" t="str">
        <f t="shared" si="8"/>
        <v>n/a</v>
      </c>
      <c r="AB90" s="73">
        <v>12.0</v>
      </c>
      <c r="AC90" s="102">
        <v>-0.08</v>
      </c>
      <c r="AD90" s="102" t="s">
        <v>128</v>
      </c>
      <c r="AE90" s="102">
        <v>2.79</v>
      </c>
      <c r="AF90" s="102">
        <v>2.25</v>
      </c>
      <c r="AG90" s="102">
        <v>-0.6</v>
      </c>
      <c r="AH90" s="102">
        <v>-35.4</v>
      </c>
      <c r="AI90" s="102">
        <v>4.38</v>
      </c>
      <c r="AJ90" s="102">
        <v>-2.4</v>
      </c>
      <c r="AK90" s="102">
        <v>6.3</v>
      </c>
      <c r="AL90" s="113">
        <v>4059.9999999999995</v>
      </c>
      <c r="AM90" s="114">
        <v>1.01</v>
      </c>
      <c r="AN90" s="102">
        <v>1.88</v>
      </c>
      <c r="AO90" s="115" t="str">
        <f t="shared" si="9"/>
        <v>n/a</v>
      </c>
      <c r="AP90" s="116">
        <f t="shared" si="10"/>
        <v>12.01961069</v>
      </c>
      <c r="AQ90" s="117" t="str">
        <f t="shared" si="11"/>
        <v>n/a</v>
      </c>
      <c r="AR90" s="103">
        <f t="array" ref="AR90">INDEX(Historical!$C$7:$C$1381,MATCH(B90,Historical!$B$7:$B$1403,0))*IF(AH90="n/a",1.03,IF(AH90&lt;0,1.01,IF(AH90&gt;10,1.1,(1+AH90/100))))</f>
        <v>1.1716</v>
      </c>
      <c r="AS90" s="112">
        <f t="shared" si="12"/>
        <v>1.22291608</v>
      </c>
      <c r="AT90" s="112">
        <f t="shared" ref="AT90:AV90" si="98">IF($AK90="n/a",1.03*AS90,IF($AK90&lt;0,1.01*AS90,IF($AK90&gt;10,1.1*AS90,(1+$AK90/100)*AS90)))</f>
        <v>1.299959793</v>
      </c>
      <c r="AU90" s="112">
        <f t="shared" si="98"/>
        <v>1.38185726</v>
      </c>
      <c r="AV90" s="112">
        <f t="shared" si="98"/>
        <v>1.468914267</v>
      </c>
      <c r="AW90" s="103">
        <f t="shared" si="14"/>
        <v>6.5452474</v>
      </c>
      <c r="AX90" s="118">
        <f t="shared" si="15"/>
        <v>13.90239465</v>
      </c>
      <c r="AY90" s="119">
        <v>0.21</v>
      </c>
      <c r="AZ90" s="114">
        <v>8.4</v>
      </c>
      <c r="BA90" s="114">
        <v>-16.14</v>
      </c>
      <c r="BB90" s="114">
        <v>-10.13</v>
      </c>
      <c r="BC90" s="114">
        <v>-7.03</v>
      </c>
      <c r="BD90" s="42"/>
      <c r="BE90" s="17">
        <v>2012.0</v>
      </c>
      <c r="BF90" s="17">
        <f t="shared" si="16"/>
        <v>0</v>
      </c>
      <c r="BG90" s="120">
        <v>-0.1</v>
      </c>
      <c r="BH90" s="108"/>
    </row>
    <row r="91" ht="11.25" customHeight="1">
      <c r="A91" s="55" t="s">
        <v>1384</v>
      </c>
      <c r="B91" s="99" t="s">
        <v>1385</v>
      </c>
      <c r="C91" s="100" t="s">
        <v>296</v>
      </c>
      <c r="D91" s="100" t="s">
        <v>297</v>
      </c>
      <c r="E91" s="101">
        <v>9.0</v>
      </c>
      <c r="F91" s="58">
        <v>474.0</v>
      </c>
      <c r="G91" s="58" t="s">
        <v>168</v>
      </c>
      <c r="H91" s="58" t="s">
        <v>168</v>
      </c>
      <c r="I91" s="150">
        <v>210.96</v>
      </c>
      <c r="J91" s="103">
        <f t="shared" si="2"/>
        <v>1.042851725</v>
      </c>
      <c r="K91" s="104">
        <v>0.55</v>
      </c>
      <c r="L91" s="73">
        <v>4.0</v>
      </c>
      <c r="M91" s="23">
        <f t="shared" si="3"/>
        <v>2.2</v>
      </c>
      <c r="N91" s="105" t="s">
        <v>252</v>
      </c>
      <c r="O91" s="106">
        <v>0.45</v>
      </c>
      <c r="P91" s="107">
        <v>43601.0</v>
      </c>
      <c r="Q91" s="107">
        <v>43616.0</v>
      </c>
      <c r="R91" s="23">
        <f t="shared" si="4"/>
        <v>22.22222222</v>
      </c>
      <c r="S91" s="108">
        <f t="array" ref="S91">IF(INDEX(Historical!$D$7:$D$1379,MATCH(B91,Historical!$B$7:$B$1403,0))=0,"n/a",(INDEX(Historical!$C$7:$C$1381,MATCH(B91,Historical!$B$7:$B$1403,0))/INDEX(Historical!$D$7:$D$1379,MATCH(B91,Historical!$B$7:$B$1403,0))-1)*100)</f>
        <v>22.09302326</v>
      </c>
      <c r="T91" s="108">
        <f t="array" ref="T91">IF(INDEX(Historical!$F$7:$F$1372,MATCH(B91,Historical!$B$7:$B$1403,0))=0,"n/a",((INDEX(Historical!$C$7:$C$1381,MATCH(B91,Historical!$B$7:$B$1403,0))/INDEX(Historical!$F$7:$F$1372,MATCH(B91,Historical!$B$7:$B$1403,0)))^(1/3)-1)*100)</f>
        <v>20.84372701</v>
      </c>
      <c r="U91" s="108">
        <f t="array" ref="U91">IF(INDEX(Historical!$H$7:$H$1372,MATCH(B91,Historical!$B$7:$B$1403,0))=0,"n/a",((INDEX(Historical!$C$7:$C$1381,MATCH(B91,Historical!$B$7:$B$1403,0))/INDEX(Historical!$H$7:$H$1372,MATCH(B91,Historical!$B$7:$B$1403,0)))^(1/5)-1)*100)</f>
        <v>19.82848645</v>
      </c>
      <c r="V91" s="108">
        <f t="array" ref="V91">IF(INDEX(Historical!$O$7:$O$1372,MATCH(B91,Historical!$B$7:$B$1403,0))=0,"n/a",((INDEX(Historical!$C$7:$C$1381,MATCH(B91,Historical!$B$7:$B$1403,0))/INDEX(Historical!$O$7:$O$1372,MATCH(B91,Historical!$B$7:$B$1403,0)))^(1/10)-1)*100)</f>
        <v>14.97981224</v>
      </c>
      <c r="W91" s="109">
        <f t="shared" si="5"/>
        <v>1.323680573</v>
      </c>
      <c r="X91" s="110">
        <f t="shared" si="6"/>
        <v>0.8852002881</v>
      </c>
      <c r="Y91" s="218"/>
      <c r="Z91" s="103">
        <f t="shared" si="7"/>
        <v>34.32137285</v>
      </c>
      <c r="AA91" s="112">
        <f t="shared" si="8"/>
        <v>32.91107644</v>
      </c>
      <c r="AB91" s="73">
        <v>12.0</v>
      </c>
      <c r="AC91" s="102">
        <v>6.41</v>
      </c>
      <c r="AD91" s="102">
        <v>1.94</v>
      </c>
      <c r="AE91" s="102">
        <v>2.68</v>
      </c>
      <c r="AF91" s="102">
        <v>20.74</v>
      </c>
      <c r="AG91" s="102">
        <v>83.5</v>
      </c>
      <c r="AH91" s="102">
        <v>32.9</v>
      </c>
      <c r="AI91" s="102">
        <v>12.24</v>
      </c>
      <c r="AJ91" s="102">
        <v>22.400000000000002</v>
      </c>
      <c r="AK91" s="102">
        <v>17.0</v>
      </c>
      <c r="AL91" s="113">
        <v>8560.0</v>
      </c>
      <c r="AM91" s="114">
        <v>0.5</v>
      </c>
      <c r="AN91" s="102">
        <v>1.35</v>
      </c>
      <c r="AO91" s="115">
        <f t="shared" si="9"/>
        <v>-12.03973826</v>
      </c>
      <c r="AP91" s="116">
        <f t="shared" si="10"/>
        <v>20.87133818</v>
      </c>
      <c r="AQ91" s="117">
        <f t="shared" si="11"/>
        <v>450.787608</v>
      </c>
      <c r="AR91" s="103">
        <f t="array" ref="AR91">INDEX(Historical!$C$7:$C$1381,MATCH(B91,Historical!$B$7:$B$1403,0))*IF(AH91="n/a",1.03,IF(AH91&lt;0,1.01,IF(AH91&gt;10,1.1,(1+AH91/100))))</f>
        <v>2.31</v>
      </c>
      <c r="AS91" s="112">
        <f t="shared" si="12"/>
        <v>2.541</v>
      </c>
      <c r="AT91" s="112">
        <f t="shared" ref="AT91:AV91" si="99">IF($AK91="n/a",1.03*AS91,IF($AK91&lt;0,1.01*AS91,IF($AK91&gt;10,1.1*AS91,(1+$AK91/100)*AS91)))</f>
        <v>2.7951</v>
      </c>
      <c r="AU91" s="112">
        <f t="shared" si="99"/>
        <v>3.07461</v>
      </c>
      <c r="AV91" s="112">
        <f t="shared" si="99"/>
        <v>3.382071</v>
      </c>
      <c r="AW91" s="103">
        <f t="shared" si="14"/>
        <v>14.102781</v>
      </c>
      <c r="AX91" s="118">
        <f t="shared" si="15"/>
        <v>6.685049772</v>
      </c>
      <c r="AY91" s="119">
        <v>0.83</v>
      </c>
      <c r="AZ91" s="114">
        <v>36.84</v>
      </c>
      <c r="BA91" s="114">
        <v>-11.450000000000001</v>
      </c>
      <c r="BB91" s="114">
        <v>-4.04</v>
      </c>
      <c r="BC91" s="114">
        <v>4.66</v>
      </c>
      <c r="BD91" s="42"/>
      <c r="BE91" s="17">
        <v>2011.0</v>
      </c>
      <c r="BF91" s="17">
        <f t="shared" si="16"/>
        <v>0</v>
      </c>
      <c r="BG91" s="120">
        <v>16.400000000000002</v>
      </c>
      <c r="BH91" s="108"/>
    </row>
    <row r="92" ht="11.25" customHeight="1">
      <c r="A92" s="55" t="s">
        <v>1386</v>
      </c>
      <c r="B92" s="99" t="s">
        <v>1387</v>
      </c>
      <c r="C92" s="100" t="s">
        <v>136</v>
      </c>
      <c r="D92" s="100" t="s">
        <v>153</v>
      </c>
      <c r="E92" s="101">
        <v>9.0</v>
      </c>
      <c r="F92" s="58">
        <v>453.0</v>
      </c>
      <c r="G92" s="58" t="s">
        <v>168</v>
      </c>
      <c r="H92" s="58" t="s">
        <v>168</v>
      </c>
      <c r="I92" s="150">
        <v>34.0</v>
      </c>
      <c r="J92" s="103">
        <f t="shared" si="2"/>
        <v>3.882352941</v>
      </c>
      <c r="K92" s="104">
        <v>0.33</v>
      </c>
      <c r="L92" s="73">
        <v>4.0</v>
      </c>
      <c r="M92" s="23">
        <f t="shared" si="3"/>
        <v>1.32</v>
      </c>
      <c r="N92" s="105" t="s">
        <v>409</v>
      </c>
      <c r="O92" s="106">
        <v>0.32</v>
      </c>
      <c r="P92" s="146">
        <v>43538.0</v>
      </c>
      <c r="Q92" s="146">
        <v>43553.0</v>
      </c>
      <c r="R92" s="23">
        <f t="shared" si="4"/>
        <v>3.125</v>
      </c>
      <c r="S92" s="108">
        <f t="array" ref="S92">IF(INDEX(Historical!$D$7:$D$1379,MATCH(B92,Historical!$B$7:$B$1403,0))=0,"n/a",(INDEX(Historical!$C$7:$C$1381,MATCH(B92,Historical!$B$7:$B$1403,0))/INDEX(Historical!$D$7:$D$1379,MATCH(B92,Historical!$B$7:$B$1403,0))-1)*100)</f>
        <v>3.125</v>
      </c>
      <c r="T92" s="108">
        <f t="array" ref="T92">IF(INDEX(Historical!$F$7:$F$1372,MATCH(B92,Historical!$B$7:$B$1403,0))=0,"n/a",((INDEX(Historical!$C$7:$C$1381,MATCH(B92,Historical!$B$7:$B$1403,0))/INDEX(Historical!$F$7:$F$1372,MATCH(B92,Historical!$B$7:$B$1403,0)))^(1/3)-1)*100)</f>
        <v>3.228011546</v>
      </c>
      <c r="U92" s="108">
        <f t="array" ref="U92">IF(INDEX(Historical!$H$7:$H$1372,MATCH(B92,Historical!$B$7:$B$1403,0))=0,"n/a",((INDEX(Historical!$C$7:$C$1381,MATCH(B92,Historical!$B$7:$B$1403,0))/INDEX(Historical!$H$7:$H$1372,MATCH(B92,Historical!$B$7:$B$1403,0)))^(1/5)-1)*100)</f>
        <v>3.340648294</v>
      </c>
      <c r="V92" s="108">
        <f t="array" ref="V92">IF(INDEX(Historical!$O$7:$O$1372,MATCH(B92,Historical!$B$7:$B$1403,0))=0,"n/a",((INDEX(Historical!$C$7:$C$1381,MATCH(B92,Historical!$B$7:$B$1403,0))/INDEX(Historical!$O$7:$O$1372,MATCH(B92,Historical!$B$7:$B$1403,0)))^(1/10)-1)*100)</f>
        <v>3.235786268</v>
      </c>
      <c r="W92" s="109">
        <f t="shared" si="5"/>
        <v>1.032406969</v>
      </c>
      <c r="X92" s="110" t="str">
        <f t="shared" si="6"/>
        <v>n/a</v>
      </c>
      <c r="Y92" s="159"/>
      <c r="Z92" s="103" t="str">
        <f t="shared" si="7"/>
        <v>n/a</v>
      </c>
      <c r="AA92" s="112" t="str">
        <f t="shared" si="8"/>
        <v>n/a</v>
      </c>
      <c r="AB92" s="73">
        <v>12.0</v>
      </c>
      <c r="AC92" s="102" t="s">
        <v>128</v>
      </c>
      <c r="AD92" s="102" t="s">
        <v>128</v>
      </c>
      <c r="AE92" s="102" t="s">
        <v>128</v>
      </c>
      <c r="AF92" s="102" t="s">
        <v>128</v>
      </c>
      <c r="AG92" s="102" t="s">
        <v>128</v>
      </c>
      <c r="AH92" s="102" t="s">
        <v>128</v>
      </c>
      <c r="AI92" s="102" t="s">
        <v>128</v>
      </c>
      <c r="AJ92" s="102" t="s">
        <v>128</v>
      </c>
      <c r="AK92" s="102" t="s">
        <v>128</v>
      </c>
      <c r="AL92" s="113" t="s">
        <v>128</v>
      </c>
      <c r="AM92" s="114" t="s">
        <v>128</v>
      </c>
      <c r="AN92" s="102" t="s">
        <v>128</v>
      </c>
      <c r="AO92" s="115" t="str">
        <f t="shared" si="9"/>
        <v>n/a</v>
      </c>
      <c r="AP92" s="116">
        <f t="shared" si="10"/>
        <v>7.223001235</v>
      </c>
      <c r="AQ92" s="117" t="str">
        <f t="shared" si="11"/>
        <v>n/a</v>
      </c>
      <c r="AR92" s="103">
        <f t="array" ref="AR92">INDEX(Historical!$C$7:$C$1381,MATCH(B92,Historical!$B$7:$B$1403,0))*IF(AH92="n/a",1.03,IF(AH92&lt;0,1.01,IF(AH92&gt;10,1.1,(1+AH92/100))))</f>
        <v>1.3596</v>
      </c>
      <c r="AS92" s="112">
        <f t="shared" si="12"/>
        <v>1.400388</v>
      </c>
      <c r="AT92" s="112">
        <f t="shared" ref="AT92:AV92" si="100">IF($AK92="n/a",1.03*AS92,IF($AK92&lt;0,1.01*AS92,IF($AK92&gt;10,1.1*AS92,(1+$AK92/100)*AS92)))</f>
        <v>1.44239964</v>
      </c>
      <c r="AU92" s="112">
        <f t="shared" si="100"/>
        <v>1.485671629</v>
      </c>
      <c r="AV92" s="112">
        <f t="shared" si="100"/>
        <v>1.530241778</v>
      </c>
      <c r="AW92" s="103">
        <f t="shared" si="14"/>
        <v>7.218301047</v>
      </c>
      <c r="AX92" s="118">
        <f t="shared" si="15"/>
        <v>21.2302972</v>
      </c>
      <c r="AY92" s="119" t="s">
        <v>128</v>
      </c>
      <c r="AZ92" s="114" t="s">
        <v>128</v>
      </c>
      <c r="BA92" s="114" t="s">
        <v>128</v>
      </c>
      <c r="BB92" s="114" t="s">
        <v>128</v>
      </c>
      <c r="BC92" s="114" t="s">
        <v>128</v>
      </c>
      <c r="BD92" s="42" t="s">
        <v>112</v>
      </c>
      <c r="BE92" s="17">
        <v>2011.0</v>
      </c>
      <c r="BF92" s="17">
        <f t="shared" si="16"/>
        <v>0</v>
      </c>
      <c r="BG92" s="120" t="s">
        <v>128</v>
      </c>
      <c r="BH92" s="108"/>
    </row>
    <row r="93" ht="11.25" customHeight="1">
      <c r="A93" s="155" t="s">
        <v>1388</v>
      </c>
      <c r="B93" s="99" t="s">
        <v>1389</v>
      </c>
      <c r="C93" s="100" t="s">
        <v>296</v>
      </c>
      <c r="D93" s="100" t="s">
        <v>348</v>
      </c>
      <c r="E93" s="101">
        <v>9.0</v>
      </c>
      <c r="F93" s="58">
        <v>504.0</v>
      </c>
      <c r="G93" s="58" t="s">
        <v>168</v>
      </c>
      <c r="H93" s="58" t="s">
        <v>168</v>
      </c>
      <c r="I93" s="150">
        <v>80.41</v>
      </c>
      <c r="J93" s="103">
        <f t="shared" si="2"/>
        <v>3.880114414</v>
      </c>
      <c r="K93" s="104">
        <v>0.78</v>
      </c>
      <c r="L93" s="73">
        <v>4.0</v>
      </c>
      <c r="M93" s="23">
        <f t="shared" si="3"/>
        <v>3.12</v>
      </c>
      <c r="N93" s="105" t="s">
        <v>1366</v>
      </c>
      <c r="O93" s="106">
        <v>0.7</v>
      </c>
      <c r="P93" s="107">
        <v>43727.0</v>
      </c>
      <c r="Q93" s="107">
        <v>43749.0</v>
      </c>
      <c r="R93" s="23">
        <f t="shared" si="4"/>
        <v>11.42857143</v>
      </c>
      <c r="S93" s="108">
        <f t="array" ref="S93">IF(INDEX(Historical!$D$7:$D$1379,MATCH(B93,Historical!$B$7:$B$1403,0))=0,"n/a",(INDEX(Historical!$C$7:$C$1381,MATCH(B93,Historical!$B$7:$B$1403,0))/INDEX(Historical!$D$7:$D$1379,MATCH(B93,Historical!$B$7:$B$1403,0))-1)*100)</f>
        <v>15.2</v>
      </c>
      <c r="T93" s="108">
        <f t="array" ref="T93">IF(INDEX(Historical!$F$7:$F$1372,MATCH(B93,Historical!$B$7:$B$1403,0))=0,"n/a",((INDEX(Historical!$C$7:$C$1381,MATCH(B93,Historical!$B$7:$B$1403,0))/INDEX(Historical!$F$7:$F$1372,MATCH(B93,Historical!$B$7:$B$1403,0)))^(1/3)-1)*100)</f>
        <v>21.51759071</v>
      </c>
      <c r="U93" s="108">
        <f t="array" ref="U93">IF(INDEX(Historical!$H$7:$H$1372,MATCH(B93,Historical!$B$7:$B$1403,0))=0,"n/a",((INDEX(Historical!$C$7:$C$1381,MATCH(B93,Historical!$B$7:$B$1403,0))/INDEX(Historical!$H$7:$H$1372,MATCH(B93,Historical!$B$7:$B$1403,0)))^(1/5)-1)*100)</f>
        <v>22.36032948</v>
      </c>
      <c r="V93" s="108" t="str">
        <f t="array" ref="V93">IF(INDEX(Historical!$O$7:$O$1372,MATCH(B93,Historical!$B$7:$B$1403,0))=0,"n/a",((INDEX(Historical!$C$7:$C$1381,MATCH(B93,Historical!$B$7:$B$1403,0))/INDEX(Historical!$O$7:$O$1372,MATCH(B93,Historical!$B$7:$B$1403,0)))^(1/10)-1)*100)</f>
        <v>n/a</v>
      </c>
      <c r="W93" s="109" t="str">
        <f t="shared" si="5"/>
        <v>n/a</v>
      </c>
      <c r="X93" s="110">
        <f t="shared" si="6"/>
        <v>0.7009507674</v>
      </c>
      <c r="Y93" s="149"/>
      <c r="Z93" s="103">
        <f t="shared" si="7"/>
        <v>34.6281909</v>
      </c>
      <c r="AA93" s="112">
        <f t="shared" si="8"/>
        <v>8.924528302</v>
      </c>
      <c r="AB93" s="73">
        <v>12.0</v>
      </c>
      <c r="AC93" s="102">
        <v>9.01</v>
      </c>
      <c r="AD93" s="102">
        <v>0.82</v>
      </c>
      <c r="AE93" s="102">
        <v>1.59</v>
      </c>
      <c r="AF93" s="102">
        <v>1.41</v>
      </c>
      <c r="AG93" s="102">
        <v>16.1</v>
      </c>
      <c r="AH93" s="102">
        <v>13.600000000000001</v>
      </c>
      <c r="AI93" s="102">
        <v>15.78</v>
      </c>
      <c r="AJ93" s="102">
        <v>31.900000000000002</v>
      </c>
      <c r="AK93" s="102">
        <v>10.9</v>
      </c>
      <c r="AL93" s="113">
        <v>17440.0</v>
      </c>
      <c r="AM93" s="114">
        <v>0.8</v>
      </c>
      <c r="AN93" s="102">
        <v>0.87</v>
      </c>
      <c r="AO93" s="115">
        <f t="shared" si="9"/>
        <v>17.31591559</v>
      </c>
      <c r="AP93" s="116">
        <f t="shared" si="10"/>
        <v>26.24044389</v>
      </c>
      <c r="AQ93" s="117">
        <f t="shared" si="11"/>
        <v>-25.21561391</v>
      </c>
      <c r="AR93" s="103">
        <f t="array" ref="AR93">INDEX(Historical!$C$7:$C$1381,MATCH(B93,Historical!$B$7:$B$1403,0))*IF(AH93="n/a",1.03,IF(AH93&lt;0,1.01,IF(AH93&gt;10,1.1,(1+AH93/100))))</f>
        <v>3.168</v>
      </c>
      <c r="AS93" s="112">
        <f t="shared" si="12"/>
        <v>3.4848</v>
      </c>
      <c r="AT93" s="112">
        <f t="shared" ref="AT93:AV93" si="101">IF($AK93="n/a",1.03*AS93,IF($AK93&lt;0,1.01*AS93,IF($AK93&gt;10,1.1*AS93,(1+$AK93/100)*AS93)))</f>
        <v>3.83328</v>
      </c>
      <c r="AU93" s="112">
        <f t="shared" si="101"/>
        <v>4.216608</v>
      </c>
      <c r="AV93" s="112">
        <f t="shared" si="101"/>
        <v>4.6382688</v>
      </c>
      <c r="AW93" s="103">
        <f t="shared" si="14"/>
        <v>19.3409568</v>
      </c>
      <c r="AX93" s="118">
        <f t="shared" si="15"/>
        <v>24.05292476</v>
      </c>
      <c r="AY93" s="119">
        <v>1.42</v>
      </c>
      <c r="AZ93" s="114">
        <v>14.06</v>
      </c>
      <c r="BA93" s="114">
        <v>-40.58</v>
      </c>
      <c r="BB93" s="114">
        <v>-33.86</v>
      </c>
      <c r="BC93" s="114">
        <v>-30.570000000000004</v>
      </c>
      <c r="BD93" s="42"/>
      <c r="BE93" s="17">
        <v>2011.0</v>
      </c>
      <c r="BF93" s="17">
        <f t="shared" si="16"/>
        <v>0</v>
      </c>
      <c r="BG93" s="120">
        <v>6.4</v>
      </c>
      <c r="BH93" s="15"/>
    </row>
    <row r="94" ht="11.25" customHeight="1">
      <c r="A94" s="55" t="s">
        <v>1390</v>
      </c>
      <c r="B94" s="99" t="s">
        <v>1391</v>
      </c>
      <c r="C94" s="100" t="s">
        <v>141</v>
      </c>
      <c r="D94" s="100" t="s">
        <v>397</v>
      </c>
      <c r="E94" s="101">
        <v>9.0</v>
      </c>
      <c r="F94" s="58">
        <v>454.0</v>
      </c>
      <c r="G94" s="58" t="s">
        <v>168</v>
      </c>
      <c r="H94" s="58" t="s">
        <v>168</v>
      </c>
      <c r="I94" s="150">
        <v>102.29</v>
      </c>
      <c r="J94" s="103">
        <f t="shared" si="2"/>
        <v>2.150747874</v>
      </c>
      <c r="K94" s="104">
        <v>0.55</v>
      </c>
      <c r="L94" s="73">
        <v>4.0</v>
      </c>
      <c r="M94" s="23">
        <f t="shared" si="3"/>
        <v>2.2</v>
      </c>
      <c r="N94" s="105" t="s">
        <v>409</v>
      </c>
      <c r="O94" s="106">
        <v>0.5</v>
      </c>
      <c r="P94" s="146">
        <v>43538.0</v>
      </c>
      <c r="Q94" s="146">
        <v>43553.0</v>
      </c>
      <c r="R94" s="23">
        <f t="shared" si="4"/>
        <v>10</v>
      </c>
      <c r="S94" s="108">
        <f t="array" ref="S94">IF(INDEX(Historical!$D$7:$D$1379,MATCH(B94,Historical!$B$7:$B$1403,0))=0,"n/a",(INDEX(Historical!$C$7:$C$1381,MATCH(B94,Historical!$B$7:$B$1403,0))/INDEX(Historical!$D$7:$D$1379,MATCH(B94,Historical!$B$7:$B$1403,0))-1)*100)</f>
        <v>10</v>
      </c>
      <c r="T94" s="108">
        <f t="array" ref="T94">IF(INDEX(Historical!$F$7:$F$1372,MATCH(B94,Historical!$B$7:$B$1403,0))=0,"n/a",((INDEX(Historical!$C$7:$C$1381,MATCH(B94,Historical!$B$7:$B$1403,0))/INDEX(Historical!$F$7:$F$1372,MATCH(B94,Historical!$B$7:$B$1403,0)))^(1/3)-1)*100)</f>
        <v>10.06424163</v>
      </c>
      <c r="U94" s="108">
        <f t="array" ref="U94">IF(INDEX(Historical!$H$7:$H$1372,MATCH(B94,Historical!$B$7:$B$1403,0))=0,"n/a",((INDEX(Historical!$C$7:$C$1381,MATCH(B94,Historical!$B$7:$B$1403,0))/INDEX(Historical!$H$7:$H$1372,MATCH(B94,Historical!$B$7:$B$1403,0)))^(1/5)-1)*100)</f>
        <v>9.460878422</v>
      </c>
      <c r="V94" s="108">
        <f t="array" ref="V94">IF(INDEX(Historical!$O$7:$O$1372,MATCH(B94,Historical!$B$7:$B$1403,0))=0,"n/a",((INDEX(Historical!$C$7:$C$1381,MATCH(B94,Historical!$B$7:$B$1403,0))/INDEX(Historical!$O$7:$O$1372,MATCH(B94,Historical!$B$7:$B$1403,0)))^(1/10)-1)*100)</f>
        <v>18.58677786</v>
      </c>
      <c r="W94" s="109">
        <f t="shared" si="5"/>
        <v>0.5090112171</v>
      </c>
      <c r="X94" s="110">
        <f t="shared" si="6"/>
        <v>0.5840048409</v>
      </c>
      <c r="Y94" s="165"/>
      <c r="Z94" s="103">
        <f t="shared" si="7"/>
        <v>21.27659574</v>
      </c>
      <c r="AA94" s="112">
        <f t="shared" si="8"/>
        <v>9.892649903</v>
      </c>
      <c r="AB94" s="73">
        <v>12.0</v>
      </c>
      <c r="AC94" s="102">
        <v>10.34</v>
      </c>
      <c r="AD94" s="102">
        <v>2.75</v>
      </c>
      <c r="AE94" s="102">
        <v>0.61</v>
      </c>
      <c r="AF94" s="102">
        <v>1.34</v>
      </c>
      <c r="AG94" s="102">
        <v>12.4</v>
      </c>
      <c r="AH94" s="102">
        <v>59.199999999999996</v>
      </c>
      <c r="AI94" s="102">
        <v>2.5</v>
      </c>
      <c r="AJ94" s="102">
        <v>16.2</v>
      </c>
      <c r="AK94" s="102">
        <v>3.5999999999999996</v>
      </c>
      <c r="AL94" s="113">
        <v>6720.0</v>
      </c>
      <c r="AM94" s="114">
        <v>0.5</v>
      </c>
      <c r="AN94" s="102">
        <v>0.32</v>
      </c>
      <c r="AO94" s="115">
        <f t="shared" si="9"/>
        <v>1.718976393</v>
      </c>
      <c r="AP94" s="116">
        <f t="shared" si="10"/>
        <v>11.6116263</v>
      </c>
      <c r="AQ94" s="117">
        <f t="shared" si="11"/>
        <v>-23.24309406</v>
      </c>
      <c r="AR94" s="103">
        <f t="array" ref="AR94">INDEX(Historical!$C$7:$C$1381,MATCH(B94,Historical!$B$7:$B$1403,0))*IF(AH94="n/a",1.03,IF(AH94&lt;0,1.01,IF(AH94&gt;10,1.1,(1+AH94/100))))</f>
        <v>2.42</v>
      </c>
      <c r="AS94" s="112">
        <f t="shared" si="12"/>
        <v>2.4805</v>
      </c>
      <c r="AT94" s="112">
        <f t="shared" ref="AT94:AV94" si="102">IF($AK94="n/a",1.03*AS94,IF($AK94&lt;0,1.01*AS94,IF($AK94&gt;10,1.1*AS94,(1+$AK94/100)*AS94)))</f>
        <v>2.569798</v>
      </c>
      <c r="AU94" s="112">
        <f t="shared" si="102"/>
        <v>2.662310728</v>
      </c>
      <c r="AV94" s="112">
        <f t="shared" si="102"/>
        <v>2.758153914</v>
      </c>
      <c r="AW94" s="103">
        <f t="shared" si="14"/>
        <v>12.89076264</v>
      </c>
      <c r="AX94" s="118">
        <f t="shared" si="15"/>
        <v>12.60217288</v>
      </c>
      <c r="AY94" s="119">
        <v>1.21</v>
      </c>
      <c r="AZ94" s="114">
        <v>23.810000000000002</v>
      </c>
      <c r="BA94" s="114">
        <v>-16.27</v>
      </c>
      <c r="BB94" s="114">
        <v>-12.75</v>
      </c>
      <c r="BC94" s="114">
        <v>-2.29</v>
      </c>
      <c r="BD94" s="42"/>
      <c r="BE94" s="17">
        <v>2011.0</v>
      </c>
      <c r="BF94" s="17">
        <f t="shared" si="16"/>
        <v>0</v>
      </c>
      <c r="BG94" s="120">
        <v>7.3999999999999995</v>
      </c>
      <c r="BH94" s="15"/>
    </row>
    <row r="95" ht="11.25" customHeight="1">
      <c r="A95" s="155" t="s">
        <v>1392</v>
      </c>
      <c r="B95" s="99" t="s">
        <v>1393</v>
      </c>
      <c r="C95" s="100" t="s">
        <v>136</v>
      </c>
      <c r="D95" s="100" t="s">
        <v>153</v>
      </c>
      <c r="E95" s="101">
        <v>9.0</v>
      </c>
      <c r="F95" s="58">
        <v>469.0</v>
      </c>
      <c r="G95" s="58" t="s">
        <v>168</v>
      </c>
      <c r="H95" s="58" t="s">
        <v>168</v>
      </c>
      <c r="I95" s="150">
        <v>30.76</v>
      </c>
      <c r="J95" s="103">
        <f t="shared" si="2"/>
        <v>3.901170351</v>
      </c>
      <c r="K95" s="104">
        <v>0.3</v>
      </c>
      <c r="L95" s="73">
        <v>4.0</v>
      </c>
      <c r="M95" s="23">
        <f t="shared" si="3"/>
        <v>1.2</v>
      </c>
      <c r="N95" s="105" t="s">
        <v>263</v>
      </c>
      <c r="O95" s="106">
        <v>0.28</v>
      </c>
      <c r="P95" s="107">
        <v>43592.0</v>
      </c>
      <c r="Q95" s="107">
        <v>43600.0</v>
      </c>
      <c r="R95" s="23">
        <f t="shared" si="4"/>
        <v>7.142857143</v>
      </c>
      <c r="S95" s="108">
        <f t="array" ref="S95">IF(INDEX(Historical!$D$7:$D$1379,MATCH(B95,Historical!$B$7:$B$1403,0))=0,"n/a",(INDEX(Historical!$C$7:$C$1381,MATCH(B95,Historical!$B$7:$B$1403,0))/INDEX(Historical!$D$7:$D$1379,MATCH(B95,Historical!$B$7:$B$1403,0))-1)*100)</f>
        <v>7.272727273</v>
      </c>
      <c r="T95" s="108">
        <f t="array" ref="T95">IF(INDEX(Historical!$F$7:$F$1372,MATCH(B95,Historical!$B$7:$B$1403,0))=0,"n/a",((INDEX(Historical!$C$7:$C$1381,MATCH(B95,Historical!$B$7:$B$1403,0))/INDEX(Historical!$F$7:$F$1372,MATCH(B95,Historical!$B$7:$B$1403,0)))^(1/3)-1)*100)</f>
        <v>6.386203405</v>
      </c>
      <c r="U95" s="108">
        <f t="array" ref="U95">IF(INDEX(Historical!$H$7:$H$1372,MATCH(B95,Historical!$B$7:$B$1403,0))=0,"n/a",((INDEX(Historical!$C$7:$C$1381,MATCH(B95,Historical!$B$7:$B$1403,0))/INDEX(Historical!$H$7:$H$1372,MATCH(B95,Historical!$B$7:$B$1403,0)))^(1/5)-1)*100)</f>
        <v>9.197748266</v>
      </c>
      <c r="V95" s="108">
        <f t="array" ref="V95">IF(INDEX(Historical!$O$7:$O$1372,MATCH(B95,Historical!$B$7:$B$1403,0))=0,"n/a",((INDEX(Historical!$C$7:$C$1381,MATCH(B95,Historical!$B$7:$B$1403,0))/INDEX(Historical!$O$7:$O$1372,MATCH(B95,Historical!$B$7:$B$1403,0)))^(1/10)-1)*100)</f>
        <v>12.29696743</v>
      </c>
      <c r="W95" s="109">
        <f t="shared" si="5"/>
        <v>0.7479688241</v>
      </c>
      <c r="X95" s="110">
        <f t="shared" si="6"/>
        <v>0.9385457414</v>
      </c>
      <c r="Y95" s="149"/>
      <c r="Z95" s="103">
        <f t="shared" si="7"/>
        <v>36.92307692</v>
      </c>
      <c r="AA95" s="112">
        <f t="shared" si="8"/>
        <v>9.464615385</v>
      </c>
      <c r="AB95" s="73">
        <v>12.0</v>
      </c>
      <c r="AC95" s="102">
        <v>3.25</v>
      </c>
      <c r="AD95" s="102">
        <v>1.37</v>
      </c>
      <c r="AE95" s="102">
        <v>3.12</v>
      </c>
      <c r="AF95" s="102">
        <v>0.97</v>
      </c>
      <c r="AG95" s="102">
        <v>10.299999999999999</v>
      </c>
      <c r="AH95" s="102">
        <v>16.3</v>
      </c>
      <c r="AI95" s="102">
        <v>9.53</v>
      </c>
      <c r="AJ95" s="102">
        <v>9.8</v>
      </c>
      <c r="AK95" s="102">
        <v>6.9</v>
      </c>
      <c r="AL95" s="113">
        <v>1080.0</v>
      </c>
      <c r="AM95" s="114">
        <v>0.2</v>
      </c>
      <c r="AN95" s="102">
        <v>0.03</v>
      </c>
      <c r="AO95" s="115">
        <f t="shared" si="9"/>
        <v>3.634303233</v>
      </c>
      <c r="AP95" s="116">
        <f t="shared" si="10"/>
        <v>13.09891862</v>
      </c>
      <c r="AQ95" s="117">
        <f t="shared" si="11"/>
        <v>-36.12276732</v>
      </c>
      <c r="AR95" s="103">
        <f t="array" ref="AR95">INDEX(Historical!$C$7:$C$1381,MATCH(B95,Historical!$B$7:$B$1403,0))*IF(AH95="n/a",1.03,IF(AH95&lt;0,1.01,IF(AH95&gt;10,1.1,(1+AH95/100))))</f>
        <v>1.298</v>
      </c>
      <c r="AS95" s="112">
        <f t="shared" si="12"/>
        <v>1.4216994</v>
      </c>
      <c r="AT95" s="112">
        <f t="shared" ref="AT95:AV95" si="103">IF($AK95="n/a",1.03*AS95,IF($AK95&lt;0,1.01*AS95,IF($AK95&gt;10,1.1*AS95,(1+$AK95/100)*AS95)))</f>
        <v>1.519796659</v>
      </c>
      <c r="AU95" s="112">
        <f t="shared" si="103"/>
        <v>1.624662628</v>
      </c>
      <c r="AV95" s="112">
        <f t="shared" si="103"/>
        <v>1.736764349</v>
      </c>
      <c r="AW95" s="103">
        <f t="shared" si="14"/>
        <v>7.600923036</v>
      </c>
      <c r="AX95" s="118">
        <f t="shared" si="15"/>
        <v>24.71041299</v>
      </c>
      <c r="AY95" s="119">
        <v>0.86</v>
      </c>
      <c r="AZ95" s="114">
        <v>3.1199999999999997</v>
      </c>
      <c r="BA95" s="114">
        <v>-20.0</v>
      </c>
      <c r="BB95" s="114">
        <v>-15.160000000000002</v>
      </c>
      <c r="BC95" s="114">
        <v>-11.87</v>
      </c>
      <c r="BD95" s="42"/>
      <c r="BE95" s="17">
        <v>2011.0</v>
      </c>
      <c r="BF95" s="17">
        <f t="shared" si="16"/>
        <v>0</v>
      </c>
      <c r="BG95" s="120">
        <v>1.4000000000000001</v>
      </c>
      <c r="BH95" s="15"/>
    </row>
    <row r="96" ht="11.25" customHeight="1">
      <c r="A96" s="155" t="s">
        <v>1394</v>
      </c>
      <c r="B96" s="99" t="s">
        <v>1395</v>
      </c>
      <c r="C96" s="100" t="s">
        <v>320</v>
      </c>
      <c r="D96" s="100" t="s">
        <v>321</v>
      </c>
      <c r="E96" s="101">
        <v>9.0</v>
      </c>
      <c r="F96" s="58">
        <v>443.0</v>
      </c>
      <c r="G96" s="58" t="s">
        <v>168</v>
      </c>
      <c r="H96" s="58" t="s">
        <v>168</v>
      </c>
      <c r="I96" s="150">
        <v>23.21</v>
      </c>
      <c r="J96" s="103">
        <f t="shared" si="2"/>
        <v>3.446790177</v>
      </c>
      <c r="K96" s="104">
        <v>0.2</v>
      </c>
      <c r="L96" s="73">
        <v>4.0</v>
      </c>
      <c r="M96" s="23">
        <f t="shared" si="3"/>
        <v>0.8</v>
      </c>
      <c r="N96" s="105" t="s">
        <v>154</v>
      </c>
      <c r="O96" s="106">
        <v>0.18</v>
      </c>
      <c r="P96" s="148">
        <v>43433.0</v>
      </c>
      <c r="Q96" s="148">
        <v>43451.0</v>
      </c>
      <c r="R96" s="23">
        <f t="shared" si="4"/>
        <v>11.11111111</v>
      </c>
      <c r="S96" s="108">
        <f t="array" ref="S96">IF(INDEX(Historical!$D$7:$D$1379,MATCH(B96,Historical!$B$7:$B$1403,0))=0,"n/a",(INDEX(Historical!$C$7:$C$1381,MATCH(B96,Historical!$B$7:$B$1403,0))/INDEX(Historical!$D$7:$D$1379,MATCH(B96,Historical!$B$7:$B$1403,0))-1)*100)</f>
        <v>8.108108108</v>
      </c>
      <c r="T96" s="108">
        <f t="array" ref="T96">IF(INDEX(Historical!$F$7:$F$1372,MATCH(B96,Historical!$B$7:$B$1403,0))=0,"n/a",((INDEX(Historical!$C$7:$C$1381,MATCH(B96,Historical!$B$7:$B$1403,0))/INDEX(Historical!$F$7:$F$1372,MATCH(B96,Historical!$B$7:$B$1403,0)))^(1/3)-1)*100)</f>
        <v>4.303838199</v>
      </c>
      <c r="U96" s="108">
        <f t="array" ref="U96">IF(INDEX(Historical!$H$7:$H$1372,MATCH(B96,Historical!$B$7:$B$1403,0))=0,"n/a",((INDEX(Historical!$C$7:$C$1381,MATCH(B96,Historical!$B$7:$B$1403,0))/INDEX(Historical!$H$7:$H$1372,MATCH(B96,Historical!$B$7:$B$1403,0)))^(1/5)-1)*100)</f>
        <v>4.893816562</v>
      </c>
      <c r="V96" s="108">
        <f t="array" ref="V96">IF(INDEX(Historical!$O$7:$O$1372,MATCH(B96,Historical!$B$7:$B$1403,0))=0,"n/a",((INDEX(Historical!$C$7:$C$1381,MATCH(B96,Historical!$B$7:$B$1403,0))/INDEX(Historical!$O$7:$O$1372,MATCH(B96,Historical!$B$7:$B$1403,0)))^(1/10)-1)*100)</f>
        <v>14.8698355</v>
      </c>
      <c r="W96" s="109">
        <f t="shared" si="5"/>
        <v>0.3291103363</v>
      </c>
      <c r="X96" s="110">
        <f t="shared" si="6"/>
        <v>0.1284466289</v>
      </c>
      <c r="Y96" s="149" t="s">
        <v>825</v>
      </c>
      <c r="Z96" s="103">
        <f t="shared" si="7"/>
        <v>38.0952381</v>
      </c>
      <c r="AA96" s="112">
        <f t="shared" si="8"/>
        <v>11.05238095</v>
      </c>
      <c r="AB96" s="73">
        <v>12.0</v>
      </c>
      <c r="AC96" s="102">
        <v>2.1</v>
      </c>
      <c r="AD96" s="102">
        <v>6.92</v>
      </c>
      <c r="AE96" s="102">
        <v>0.62</v>
      </c>
      <c r="AF96" s="102">
        <v>1.43</v>
      </c>
      <c r="AG96" s="102">
        <v>1.6</v>
      </c>
      <c r="AH96" s="102">
        <v>9.9</v>
      </c>
      <c r="AI96" s="102">
        <v>312.54</v>
      </c>
      <c r="AJ96" s="102">
        <v>38.1</v>
      </c>
      <c r="AK96" s="102">
        <v>1.6</v>
      </c>
      <c r="AL96" s="113">
        <v>2170.0</v>
      </c>
      <c r="AM96" s="228">
        <v>1.7999999999999998</v>
      </c>
      <c r="AN96" s="102">
        <v>8.34</v>
      </c>
      <c r="AO96" s="115">
        <f t="shared" si="9"/>
        <v>-2.711774213</v>
      </c>
      <c r="AP96" s="116">
        <f t="shared" si="10"/>
        <v>8.340606739</v>
      </c>
      <c r="AQ96" s="117">
        <f t="shared" si="11"/>
        <v>-16.18829368</v>
      </c>
      <c r="AR96" s="103">
        <f t="array" ref="AR96">INDEX(Historical!$C$7:$C$1381,MATCH(B96,Historical!$B$7:$B$1403,0))*IF(AH96="n/a",1.03,IF(AH96&lt;0,1.01,IF(AH96&gt;10,1.1,(1+AH96/100))))</f>
        <v>0.8792</v>
      </c>
      <c r="AS96" s="112">
        <f t="shared" si="12"/>
        <v>0.96712</v>
      </c>
      <c r="AT96" s="112">
        <f t="shared" ref="AT96:AV96" si="104">IF($AK96="n/a",1.03*AS96,IF($AK96&lt;0,1.01*AS96,IF($AK96&gt;10,1.1*AS96,(1+$AK96/100)*AS96)))</f>
        <v>0.98259392</v>
      </c>
      <c r="AU96" s="112">
        <f t="shared" si="104"/>
        <v>0.9983154227</v>
      </c>
      <c r="AV96" s="112">
        <f t="shared" si="104"/>
        <v>1.014288469</v>
      </c>
      <c r="AW96" s="103">
        <f t="shared" si="14"/>
        <v>4.841517812</v>
      </c>
      <c r="AX96" s="118">
        <f t="shared" si="15"/>
        <v>20.85962004</v>
      </c>
      <c r="AY96" s="119">
        <v>0.94</v>
      </c>
      <c r="AZ96" s="114">
        <v>5.5</v>
      </c>
      <c r="BA96" s="114">
        <v>-65.13</v>
      </c>
      <c r="BB96" s="114">
        <v>-25.259999999999998</v>
      </c>
      <c r="BC96" s="114">
        <v>-45.11</v>
      </c>
      <c r="BD96" s="42"/>
      <c r="BE96" s="17">
        <v>2012.0</v>
      </c>
      <c r="BF96" s="17">
        <f t="shared" si="16"/>
        <v>0</v>
      </c>
      <c r="BG96" s="120">
        <v>0.3</v>
      </c>
      <c r="BH96" s="108"/>
    </row>
    <row r="97" ht="11.25" customHeight="1">
      <c r="A97" s="151" t="s">
        <v>1396</v>
      </c>
      <c r="B97" s="122" t="s">
        <v>1397</v>
      </c>
      <c r="C97" s="100" t="s">
        <v>296</v>
      </c>
      <c r="D97" s="100" t="s">
        <v>1398</v>
      </c>
      <c r="E97" s="123">
        <v>9.0</v>
      </c>
      <c r="F97" s="58">
        <v>455.0</v>
      </c>
      <c r="G97" s="124" t="s">
        <v>168</v>
      </c>
      <c r="H97" s="124" t="s">
        <v>168</v>
      </c>
      <c r="I97" s="216">
        <v>47.79</v>
      </c>
      <c r="J97" s="126">
        <f t="shared" si="2"/>
        <v>1.506591337</v>
      </c>
      <c r="K97" s="127">
        <v>0.18</v>
      </c>
      <c r="L97" s="128">
        <v>4.0</v>
      </c>
      <c r="M97" s="129">
        <f t="shared" si="3"/>
        <v>0.72</v>
      </c>
      <c r="N97" s="130" t="s">
        <v>409</v>
      </c>
      <c r="O97" s="131">
        <v>0.17</v>
      </c>
      <c r="P97" s="173">
        <v>43538.0</v>
      </c>
      <c r="Q97" s="173">
        <v>43553.0</v>
      </c>
      <c r="R97" s="129">
        <f t="shared" si="4"/>
        <v>5.882352941</v>
      </c>
      <c r="S97" s="108">
        <f t="array" ref="S97">IF(INDEX(Historical!$D$7:$D$1379,MATCH(B97,Historical!$B$7:$B$1403,0))=0,"n/a",(INDEX(Historical!$C$7:$C$1381,MATCH(B97,Historical!$B$7:$B$1403,0))/INDEX(Historical!$D$7:$D$1379,MATCH(B97,Historical!$B$7:$B$1403,0))-1)*100)</f>
        <v>5.882352941</v>
      </c>
      <c r="T97" s="108">
        <f t="array" ref="T97">IF(INDEX(Historical!$F$7:$F$1372,MATCH(B97,Historical!$B$7:$B$1403,0))=0,"n/a",((INDEX(Historical!$C$7:$C$1381,MATCH(B97,Historical!$B$7:$B$1403,0))/INDEX(Historical!$F$7:$F$1372,MATCH(B97,Historical!$B$7:$B$1403,0)))^(1/3)-1)*100)</f>
        <v>12.18137878</v>
      </c>
      <c r="U97" s="108">
        <f t="array" ref="U97">IF(INDEX(Historical!$H$7:$H$1372,MATCH(B97,Historical!$B$7:$B$1403,0))=0,"n/a",((INDEX(Historical!$C$7:$C$1381,MATCH(B97,Historical!$B$7:$B$1403,0))/INDEX(Historical!$H$7:$H$1372,MATCH(B97,Historical!$B$7:$B$1403,0)))^(1/5)-1)*100)</f>
        <v>16.19052549</v>
      </c>
      <c r="V97" s="108">
        <f t="array" ref="V97">IF(INDEX(Historical!$O$7:$O$1372,MATCH(B97,Historical!$B$7:$B$1403,0))=0,"n/a",((INDEX(Historical!$C$7:$C$1381,MATCH(B97,Historical!$B$7:$B$1403,0))/INDEX(Historical!$O$7:$O$1372,MATCH(B97,Historical!$B$7:$B$1403,0)))^(1/10)-1)*100)</f>
        <v>16.23080652</v>
      </c>
      <c r="W97" s="109">
        <f t="shared" si="5"/>
        <v>0.9975182359</v>
      </c>
      <c r="X97" s="110">
        <f t="shared" si="6"/>
        <v>0.8015111629</v>
      </c>
      <c r="Y97" s="181"/>
      <c r="Z97" s="126">
        <f t="shared" si="7"/>
        <v>36.18090452</v>
      </c>
      <c r="AA97" s="134">
        <f t="shared" si="8"/>
        <v>24.01507538</v>
      </c>
      <c r="AB97" s="128">
        <v>12.0</v>
      </c>
      <c r="AC97" s="125">
        <v>1.99</v>
      </c>
      <c r="AD97" s="125">
        <v>2.27</v>
      </c>
      <c r="AE97" s="125">
        <v>2.65</v>
      </c>
      <c r="AF97" s="125">
        <v>4.78</v>
      </c>
      <c r="AG97" s="125">
        <v>21.0</v>
      </c>
      <c r="AH97" s="125">
        <v>-13.600000000000001</v>
      </c>
      <c r="AI97" s="125">
        <v>9.76</v>
      </c>
      <c r="AJ97" s="125">
        <v>20.200000000000003</v>
      </c>
      <c r="AK97" s="125">
        <v>10.57</v>
      </c>
      <c r="AL97" s="135">
        <v>8550.0</v>
      </c>
      <c r="AM97" s="136">
        <v>1.3</v>
      </c>
      <c r="AN97" s="125">
        <v>1.97</v>
      </c>
      <c r="AO97" s="137">
        <f t="shared" si="9"/>
        <v>-6.317958549</v>
      </c>
      <c r="AP97" s="138">
        <f t="shared" si="10"/>
        <v>17.69711683</v>
      </c>
      <c r="AQ97" s="139">
        <f t="shared" si="11"/>
        <v>125.8731801</v>
      </c>
      <c r="AR97" s="103">
        <f t="array" ref="AR97">INDEX(Historical!$C$7:$C$1381,MATCH(B97,Historical!$B$7:$B$1403,0))*IF(AH97="n/a",1.03,IF(AH97&lt;0,1.01,IF(AH97&gt;10,1.1,(1+AH97/100))))</f>
        <v>0.7272</v>
      </c>
      <c r="AS97" s="134">
        <f t="shared" si="12"/>
        <v>0.79817472</v>
      </c>
      <c r="AT97" s="134">
        <f t="shared" ref="AT97:AV97" si="105">IF($AK97="n/a",1.03*AS97,IF($AK97&lt;0,1.01*AS97,IF($AK97&gt;10,1.1*AS97,(1+$AK97/100)*AS97)))</f>
        <v>0.877992192</v>
      </c>
      <c r="AU97" s="134">
        <f t="shared" si="105"/>
        <v>0.9657914112</v>
      </c>
      <c r="AV97" s="134">
        <f t="shared" si="105"/>
        <v>1.062370552</v>
      </c>
      <c r="AW97" s="126">
        <f t="shared" si="14"/>
        <v>4.431528876</v>
      </c>
      <c r="AX97" s="140">
        <f t="shared" si="15"/>
        <v>9.272920853</v>
      </c>
      <c r="AY97" s="141">
        <v>0.87</v>
      </c>
      <c r="AZ97" s="136">
        <v>22.79</v>
      </c>
      <c r="BA97" s="136">
        <v>-9.39</v>
      </c>
      <c r="BB97" s="136">
        <v>-0.12</v>
      </c>
      <c r="BC97" s="136">
        <v>3.34</v>
      </c>
      <c r="BD97" s="142"/>
      <c r="BE97" s="17">
        <v>2011.0</v>
      </c>
      <c r="BF97" s="17">
        <f t="shared" si="16"/>
        <v>0</v>
      </c>
      <c r="BG97" s="143">
        <v>2.8000000000000003</v>
      </c>
      <c r="BH97" s="224"/>
    </row>
    <row r="98" ht="11.25" customHeight="1">
      <c r="A98" s="55" t="s">
        <v>1399</v>
      </c>
      <c r="B98" s="99" t="s">
        <v>1400</v>
      </c>
      <c r="C98" s="100" t="s">
        <v>118</v>
      </c>
      <c r="D98" s="100" t="s">
        <v>119</v>
      </c>
      <c r="E98" s="101">
        <v>9.0</v>
      </c>
      <c r="F98" s="58">
        <v>463.0</v>
      </c>
      <c r="G98" s="58" t="s">
        <v>168</v>
      </c>
      <c r="H98" s="58" t="s">
        <v>168</v>
      </c>
      <c r="I98" s="102">
        <v>16.22</v>
      </c>
      <c r="J98" s="103">
        <f t="shared" si="2"/>
        <v>3.575832306</v>
      </c>
      <c r="K98" s="104">
        <v>0.145</v>
      </c>
      <c r="L98" s="73">
        <v>4.0</v>
      </c>
      <c r="M98" s="23">
        <f t="shared" si="3"/>
        <v>0.58</v>
      </c>
      <c r="N98" s="105" t="s">
        <v>174</v>
      </c>
      <c r="O98" s="106">
        <v>0.135</v>
      </c>
      <c r="P98" s="146">
        <v>43552.0</v>
      </c>
      <c r="Q98" s="146">
        <v>43567.0</v>
      </c>
      <c r="R98" s="23">
        <f t="shared" si="4"/>
        <v>7.407407407</v>
      </c>
      <c r="S98" s="108">
        <f t="array" ref="S98">IF(INDEX(Historical!$D$7:$D$1379,MATCH(B98,Historical!$B$7:$B$1403,0))=0,"n/a",(INDEX(Historical!$C$7:$C$1381,MATCH(B98,Historical!$B$7:$B$1403,0))/INDEX(Historical!$D$7:$D$1379,MATCH(B98,Historical!$B$7:$B$1403,0))-1)*100)</f>
        <v>7.042253521</v>
      </c>
      <c r="T98" s="108">
        <f t="array" ref="T98">IF(INDEX(Historical!$F$7:$F$1372,MATCH(B98,Historical!$B$7:$B$1403,0))=0,"n/a",((INDEX(Historical!$C$7:$C$1381,MATCH(B98,Historical!$B$7:$B$1403,0))/INDEX(Historical!$F$7:$F$1372,MATCH(B98,Historical!$B$7:$B$1403,0)))^(1/3)-1)*100)</f>
        <v>6.452945081</v>
      </c>
      <c r="U98" s="108">
        <f t="array" ref="U98">IF(INDEX(Historical!$H$7:$H$1372,MATCH(B98,Historical!$B$7:$B$1403,0))=0,"n/a",((INDEX(Historical!$C$7:$C$1381,MATCH(B98,Historical!$B$7:$B$1403,0))/INDEX(Historical!$H$7:$H$1372,MATCH(B98,Historical!$B$7:$B$1403,0)))^(1/5)-1)*100)</f>
        <v>6.552919037</v>
      </c>
      <c r="V98" s="108">
        <f t="array" ref="V98">IF(INDEX(Historical!$O$7:$O$1372,MATCH(B98,Historical!$B$7:$B$1403,0))=0,"n/a",((INDEX(Historical!$C$7:$C$1381,MATCH(B98,Historical!$B$7:$B$1403,0))/INDEX(Historical!$O$7:$O$1372,MATCH(B98,Historical!$B$7:$B$1403,0)))^(1/10)-1)*100)</f>
        <v>9.035108831</v>
      </c>
      <c r="W98" s="109">
        <f t="shared" si="5"/>
        <v>0.7252728395</v>
      </c>
      <c r="X98" s="110">
        <f t="shared" si="6"/>
        <v>0.7122738084</v>
      </c>
      <c r="Y98" s="99"/>
      <c r="Z98" s="103">
        <f t="shared" si="7"/>
        <v>44.61538462</v>
      </c>
      <c r="AA98" s="112">
        <f t="shared" si="8"/>
        <v>12.47692308</v>
      </c>
      <c r="AB98" s="73">
        <v>2.0</v>
      </c>
      <c r="AC98" s="102">
        <v>1.3</v>
      </c>
      <c r="AD98" s="102">
        <v>1.25</v>
      </c>
      <c r="AE98" s="102">
        <v>0.52</v>
      </c>
      <c r="AF98" s="102">
        <v>2.04</v>
      </c>
      <c r="AG98" s="102">
        <v>17.299999999999997</v>
      </c>
      <c r="AH98" s="102">
        <v>15.299999999999999</v>
      </c>
      <c r="AI98" s="102">
        <v>0.69</v>
      </c>
      <c r="AJ98" s="102">
        <v>9.2</v>
      </c>
      <c r="AK98" s="102">
        <v>10.0</v>
      </c>
      <c r="AL98" s="113">
        <v>1920.0</v>
      </c>
      <c r="AM98" s="114">
        <v>2.0</v>
      </c>
      <c r="AN98" s="102">
        <v>0.52</v>
      </c>
      <c r="AO98" s="115">
        <f t="shared" si="9"/>
        <v>-2.348171734</v>
      </c>
      <c r="AP98" s="116">
        <f t="shared" si="10"/>
        <v>10.12875134</v>
      </c>
      <c r="AQ98" s="117">
        <f t="shared" si="11"/>
        <v>6.359815045</v>
      </c>
      <c r="AR98" s="103">
        <f t="array" ref="AR98">INDEX(Historical!$C$7:$C$1381,MATCH(B98,Historical!$B$7:$B$1403,0))*IF(AH98="n/a",1.03,IF(AH98&lt;0,1.01,IF(AH98&gt;10,1.1,(1+AH98/100))))</f>
        <v>0.627</v>
      </c>
      <c r="AS98" s="112">
        <f t="shared" si="12"/>
        <v>0.6313263</v>
      </c>
      <c r="AT98" s="112">
        <f t="shared" ref="AT98:AV98" si="106">IF($AK98="n/a",1.03*AS98,IF($AK98&lt;0,1.01*AS98,IF($AK98&gt;10,1.1*AS98,(1+$AK98/100)*AS98)))</f>
        <v>0.69445893</v>
      </c>
      <c r="AU98" s="112">
        <f t="shared" si="106"/>
        <v>0.763904823</v>
      </c>
      <c r="AV98" s="112">
        <f t="shared" si="106"/>
        <v>0.8402953053</v>
      </c>
      <c r="AW98" s="103">
        <f t="shared" si="14"/>
        <v>3.556985358</v>
      </c>
      <c r="AX98" s="118">
        <f t="shared" si="15"/>
        <v>21.92962613</v>
      </c>
      <c r="AY98" s="119">
        <v>1.36</v>
      </c>
      <c r="AZ98" s="114">
        <v>12.29</v>
      </c>
      <c r="BA98" s="114">
        <v>-29.54</v>
      </c>
      <c r="BB98" s="114">
        <v>-16.56</v>
      </c>
      <c r="BC98" s="114">
        <v>-8.6</v>
      </c>
      <c r="BD98" s="42"/>
      <c r="BE98" s="17">
        <v>2011.0</v>
      </c>
      <c r="BF98" s="17">
        <f t="shared" si="16"/>
        <v>0</v>
      </c>
      <c r="BG98" s="120">
        <v>6.6000000000000005</v>
      </c>
      <c r="BH98" s="108"/>
    </row>
    <row r="99" ht="11.25" customHeight="1">
      <c r="A99" s="155" t="s">
        <v>1401</v>
      </c>
      <c r="B99" s="99" t="s">
        <v>1402</v>
      </c>
      <c r="C99" s="100" t="s">
        <v>136</v>
      </c>
      <c r="D99" s="100" t="s">
        <v>153</v>
      </c>
      <c r="E99" s="101">
        <v>9.0</v>
      </c>
      <c r="F99" s="58">
        <v>549.0</v>
      </c>
      <c r="G99" s="58" t="s">
        <v>168</v>
      </c>
      <c r="H99" s="58" t="s">
        <v>168</v>
      </c>
      <c r="I99" s="150">
        <v>21.38</v>
      </c>
      <c r="J99" s="103">
        <f t="shared" si="2"/>
        <v>3.180542563</v>
      </c>
      <c r="K99" s="104">
        <v>0.17</v>
      </c>
      <c r="L99" s="73">
        <v>4.0</v>
      </c>
      <c r="M99" s="23">
        <f t="shared" si="3"/>
        <v>0.68</v>
      </c>
      <c r="N99" s="105" t="s">
        <v>698</v>
      </c>
      <c r="O99" s="106">
        <v>0.16</v>
      </c>
      <c r="P99" s="107">
        <v>43903.0</v>
      </c>
      <c r="Q99" s="107">
        <v>43927.0</v>
      </c>
      <c r="R99" s="23">
        <f t="shared" si="4"/>
        <v>6.25</v>
      </c>
      <c r="S99" s="108">
        <f t="array" ref="S99">IF(INDEX(Historical!$D$7:$D$1379,MATCH(B99,Historical!$B$7:$B$1403,0))=0,"n/a",(INDEX(Historical!$C$7:$C$1381,MATCH(B99,Historical!$B$7:$B$1403,0))/INDEX(Historical!$D$7:$D$1379,MATCH(B99,Historical!$B$7:$B$1403,0))-1)*100)</f>
        <v>9.565217391</v>
      </c>
      <c r="T99" s="108">
        <f t="array" ref="T99">IF(INDEX(Historical!$F$7:$F$1372,MATCH(B99,Historical!$B$7:$B$1403,0))=0,"n/a",((INDEX(Historical!$C$7:$C$1381,MATCH(B99,Historical!$B$7:$B$1403,0))/INDEX(Historical!$F$7:$F$1372,MATCH(B99,Historical!$B$7:$B$1403,0)))^(1/3)-1)*100)</f>
        <v>9.870806712</v>
      </c>
      <c r="U99" s="108">
        <f t="array" ref="U99">IF(INDEX(Historical!$H$7:$H$1372,MATCH(B99,Historical!$B$7:$B$1403,0))=0,"n/a",((INDEX(Historical!$C$7:$C$1381,MATCH(B99,Historical!$B$7:$B$1403,0))/INDEX(Historical!$H$7:$H$1372,MATCH(B99,Historical!$B$7:$B$1403,0)))^(1/5)-1)*100)</f>
        <v>7.688730806</v>
      </c>
      <c r="V99" s="108">
        <f t="array" ref="V99">IF(INDEX(Historical!$O$7:$O$1372,MATCH(B99,Historical!$B$7:$B$1403,0))=0,"n/a",((INDEX(Historical!$C$7:$C$1381,MATCH(B99,Historical!$B$7:$B$1403,0))/INDEX(Historical!$O$7:$O$1372,MATCH(B99,Historical!$B$7:$B$1403,0)))^(1/10)-1)*100)</f>
        <v>4.912586511</v>
      </c>
      <c r="W99" s="109">
        <f t="shared" si="5"/>
        <v>1.56510848</v>
      </c>
      <c r="X99" s="110">
        <f t="shared" si="6"/>
        <v>0.2879674459</v>
      </c>
      <c r="Y99" s="147"/>
      <c r="Z99" s="103">
        <f t="shared" si="7"/>
        <v>28.09917355</v>
      </c>
      <c r="AA99" s="112">
        <f t="shared" si="8"/>
        <v>8.834710744</v>
      </c>
      <c r="AB99" s="73">
        <v>12.0</v>
      </c>
      <c r="AC99" s="102">
        <v>2.42</v>
      </c>
      <c r="AD99" s="102">
        <v>1.77</v>
      </c>
      <c r="AE99" s="102">
        <v>3.11</v>
      </c>
      <c r="AF99" s="102">
        <v>0.81</v>
      </c>
      <c r="AG99" s="102">
        <v>9.0</v>
      </c>
      <c r="AH99" s="102">
        <v>99.3</v>
      </c>
      <c r="AI99" s="102">
        <v>2.81</v>
      </c>
      <c r="AJ99" s="102">
        <v>26.700000000000003</v>
      </c>
      <c r="AK99" s="102">
        <v>5.0</v>
      </c>
      <c r="AL99" s="113">
        <v>2440.0</v>
      </c>
      <c r="AM99" s="114">
        <v>1.2</v>
      </c>
      <c r="AN99" s="102">
        <v>0.14</v>
      </c>
      <c r="AO99" s="115">
        <f t="shared" si="9"/>
        <v>2.034562626</v>
      </c>
      <c r="AP99" s="116">
        <f t="shared" si="10"/>
        <v>10.86927337</v>
      </c>
      <c r="AQ99" s="117">
        <f t="shared" si="11"/>
        <v>-43.6041148</v>
      </c>
      <c r="AR99" s="103">
        <f t="array" ref="AR99">INDEX(Historical!$C$7:$C$1381,MATCH(B99,Historical!$B$7:$B$1403,0))*IF(AH99="n/a",1.03,IF(AH99&lt;0,1.01,IF(AH99&gt;10,1.1,(1+AH99/100))))</f>
        <v>0.693</v>
      </c>
      <c r="AS99" s="112">
        <f t="shared" si="12"/>
        <v>0.7124733</v>
      </c>
      <c r="AT99" s="112">
        <f t="shared" ref="AT99:AV99" si="107">IF($AK99="n/a",1.03*AS99,IF($AK99&lt;0,1.01*AS99,IF($AK99&gt;10,1.1*AS99,(1+$AK99/100)*AS99)))</f>
        <v>0.748096965</v>
      </c>
      <c r="AU99" s="112">
        <f t="shared" si="107"/>
        <v>0.7855018133</v>
      </c>
      <c r="AV99" s="112">
        <f t="shared" si="107"/>
        <v>0.8247769039</v>
      </c>
      <c r="AW99" s="103">
        <f t="shared" si="14"/>
        <v>3.763848982</v>
      </c>
      <c r="AX99" s="118">
        <f t="shared" si="15"/>
        <v>17.60453219</v>
      </c>
      <c r="AY99" s="119">
        <v>1.06</v>
      </c>
      <c r="AZ99" s="114">
        <v>-3.17</v>
      </c>
      <c r="BA99" s="114">
        <v>-21.66</v>
      </c>
      <c r="BB99" s="114">
        <v>-16.27</v>
      </c>
      <c r="BC99" s="114">
        <v>-13.41</v>
      </c>
      <c r="BD99" s="42"/>
      <c r="BE99" s="17">
        <v>2012.0</v>
      </c>
      <c r="BF99" s="17">
        <f t="shared" si="16"/>
        <v>0</v>
      </c>
      <c r="BG99" s="120">
        <v>1.3</v>
      </c>
      <c r="BH99" s="15"/>
    </row>
    <row r="100" ht="11.25" customHeight="1">
      <c r="A100" s="155" t="s">
        <v>1403</v>
      </c>
      <c r="B100" s="99" t="s">
        <v>1404</v>
      </c>
      <c r="C100" s="100" t="s">
        <v>296</v>
      </c>
      <c r="D100" s="100" t="s">
        <v>342</v>
      </c>
      <c r="E100" s="101">
        <v>9.0</v>
      </c>
      <c r="F100" s="58">
        <v>435.0</v>
      </c>
      <c r="G100" s="58" t="s">
        <v>168</v>
      </c>
      <c r="H100" s="58" t="s">
        <v>168</v>
      </c>
      <c r="I100" s="150">
        <v>23.32</v>
      </c>
      <c r="J100" s="103">
        <f t="shared" si="2"/>
        <v>6.346483705</v>
      </c>
      <c r="K100" s="104">
        <v>0.37</v>
      </c>
      <c r="L100" s="73">
        <v>4.0</v>
      </c>
      <c r="M100" s="23">
        <f t="shared" si="3"/>
        <v>1.48</v>
      </c>
      <c r="N100" s="105" t="s">
        <v>138</v>
      </c>
      <c r="O100" s="106">
        <v>0.31</v>
      </c>
      <c r="P100" s="148">
        <v>43223.0</v>
      </c>
      <c r="Q100" s="148">
        <v>43252.0</v>
      </c>
      <c r="R100" s="23">
        <f t="shared" si="4"/>
        <v>19.35483871</v>
      </c>
      <c r="S100" s="108">
        <f t="array" ref="S100">IF(INDEX(Historical!$D$7:$D$1379,MATCH(B100,Historical!$B$7:$B$1403,0))=0,"n/a",(INDEX(Historical!$C$7:$C$1381,MATCH(B100,Historical!$B$7:$B$1403,0))/INDEX(Historical!$D$7:$D$1379,MATCH(B100,Historical!$B$7:$B$1403,0))-1)*100)</f>
        <v>4.225352113</v>
      </c>
      <c r="T100" s="108">
        <f t="array" ref="T100">IF(INDEX(Historical!$F$7:$F$1372,MATCH(B100,Historical!$B$7:$B$1403,0))=0,"n/a",((INDEX(Historical!$C$7:$C$1381,MATCH(B100,Historical!$B$7:$B$1403,0))/INDEX(Historical!$F$7:$F$1372,MATCH(B100,Historical!$B$7:$B$1403,0)))^(1/3)-1)*100)</f>
        <v>13.96038431</v>
      </c>
      <c r="U100" s="108">
        <f t="array" ref="U100">IF(INDEX(Historical!$H$7:$H$1372,MATCH(B100,Historical!$B$7:$B$1403,0))=0,"n/a",((INDEX(Historical!$C$7:$C$1381,MATCH(B100,Historical!$B$7:$B$1403,0))/INDEX(Historical!$H$7:$H$1372,MATCH(B100,Historical!$B$7:$B$1403,0)))^(1/5)-1)*100)</f>
        <v>16.48835837</v>
      </c>
      <c r="V100" s="108" t="str">
        <f t="array" ref="V100">IF(INDEX(Historical!$O$7:$O$1372,MATCH(B100,Historical!$B$7:$B$1403,0))=0,"n/a",((INDEX(Historical!$C$7:$C$1381,MATCH(B100,Historical!$B$7:$B$1403,0))/INDEX(Historical!$O$7:$O$1372,MATCH(B100,Historical!$B$7:$B$1403,0)))^(1/10)-1)*100)</f>
        <v>n/a</v>
      </c>
      <c r="W100" s="109" t="str">
        <f t="shared" si="5"/>
        <v>n/a</v>
      </c>
      <c r="X100" s="110" t="str">
        <f t="shared" si="6"/>
        <v>n/a</v>
      </c>
      <c r="Y100" s="149" t="s">
        <v>825</v>
      </c>
      <c r="Z100" s="103" t="str">
        <f t="shared" si="7"/>
        <v>n/a</v>
      </c>
      <c r="AA100" s="112" t="str">
        <f t="shared" si="8"/>
        <v>n/a</v>
      </c>
      <c r="AB100" s="73">
        <v>1.0</v>
      </c>
      <c r="AC100" s="102">
        <v>-4.29</v>
      </c>
      <c r="AD100" s="102" t="s">
        <v>128</v>
      </c>
      <c r="AE100" s="102">
        <v>0.2</v>
      </c>
      <c r="AF100" s="102">
        <v>1.15</v>
      </c>
      <c r="AG100" s="102">
        <v>-19.8</v>
      </c>
      <c r="AH100" s="102">
        <v>-320.1</v>
      </c>
      <c r="AI100" s="102">
        <v>-3.7600000000000002</v>
      </c>
      <c r="AJ100" s="102">
        <v>-36.7</v>
      </c>
      <c r="AK100" s="102">
        <v>7.000000000000001</v>
      </c>
      <c r="AL100" s="113">
        <v>1240.0</v>
      </c>
      <c r="AM100" s="114">
        <v>0.5</v>
      </c>
      <c r="AN100" s="102">
        <v>0.76</v>
      </c>
      <c r="AO100" s="115" t="str">
        <f t="shared" si="9"/>
        <v>n/a</v>
      </c>
      <c r="AP100" s="116">
        <f t="shared" si="10"/>
        <v>22.83484207</v>
      </c>
      <c r="AQ100" s="117" t="str">
        <f t="shared" si="11"/>
        <v>n/a</v>
      </c>
      <c r="AR100" s="103">
        <f t="array" ref="AR100">INDEX(Historical!$C$7:$C$1381,MATCH(B100,Historical!$B$7:$B$1403,0))*IF(AH100="n/a",1.03,IF(AH100&lt;0,1.01,IF(AH100&gt;10,1.1,(1+AH100/100))))</f>
        <v>1.4948</v>
      </c>
      <c r="AS100" s="112">
        <f t="shared" si="12"/>
        <v>1.509748</v>
      </c>
      <c r="AT100" s="112">
        <f t="shared" ref="AT100:AV100" si="108">IF($AK100="n/a",1.03*AS100,IF($AK100&lt;0,1.01*AS100,IF($AK100&gt;10,1.1*AS100,(1+$AK100/100)*AS100)))</f>
        <v>1.61543036</v>
      </c>
      <c r="AU100" s="112">
        <f t="shared" si="108"/>
        <v>1.728510485</v>
      </c>
      <c r="AV100" s="112">
        <f t="shared" si="108"/>
        <v>1.849506219</v>
      </c>
      <c r="AW100" s="103">
        <f t="shared" si="14"/>
        <v>8.197995064</v>
      </c>
      <c r="AX100" s="118">
        <f t="shared" si="15"/>
        <v>35.15435276</v>
      </c>
      <c r="AY100" s="119">
        <v>1.18</v>
      </c>
      <c r="AZ100" s="114">
        <v>124.22999999999999</v>
      </c>
      <c r="BA100" s="114">
        <v>-25.83</v>
      </c>
      <c r="BB100" s="114">
        <v>-1.8599999999999999</v>
      </c>
      <c r="BC100" s="114">
        <v>24.81</v>
      </c>
      <c r="BD100" s="42"/>
      <c r="BE100" s="17">
        <v>2011.0</v>
      </c>
      <c r="BF100" s="17">
        <f t="shared" si="16"/>
        <v>0</v>
      </c>
      <c r="BG100" s="120">
        <v>-3.9</v>
      </c>
      <c r="BH100" s="108"/>
    </row>
    <row r="101" ht="11.25" customHeight="1">
      <c r="A101" s="155" t="s">
        <v>1405</v>
      </c>
      <c r="B101" s="99" t="s">
        <v>1406</v>
      </c>
      <c r="C101" s="100" t="s">
        <v>272</v>
      </c>
      <c r="D101" s="100" t="s">
        <v>273</v>
      </c>
      <c r="E101" s="101">
        <v>9.0</v>
      </c>
      <c r="F101" s="58">
        <v>525.0</v>
      </c>
      <c r="G101" s="58" t="s">
        <v>121</v>
      </c>
      <c r="H101" s="58" t="s">
        <v>121</v>
      </c>
      <c r="I101" s="150">
        <v>78.44</v>
      </c>
      <c r="J101" s="103">
        <f t="shared" si="2"/>
        <v>4.51300357</v>
      </c>
      <c r="K101" s="104">
        <v>0.885</v>
      </c>
      <c r="L101" s="73">
        <v>4.0</v>
      </c>
      <c r="M101" s="23">
        <f t="shared" si="3"/>
        <v>3.54</v>
      </c>
      <c r="N101" s="105" t="s">
        <v>218</v>
      </c>
      <c r="O101" s="106">
        <v>0.85</v>
      </c>
      <c r="P101" s="107">
        <v>43829.0</v>
      </c>
      <c r="Q101" s="107">
        <v>43844.0</v>
      </c>
      <c r="R101" s="23">
        <f t="shared" si="4"/>
        <v>4.117647059</v>
      </c>
      <c r="S101" s="108">
        <f t="array" ref="S101">IF(INDEX(Historical!$D$7:$D$1379,MATCH(B101,Historical!$B$7:$B$1403,0))=0,"n/a",(INDEX(Historical!$C$7:$C$1381,MATCH(B101,Historical!$B$7:$B$1403,0))/INDEX(Historical!$D$7:$D$1379,MATCH(B101,Historical!$B$7:$B$1403,0))-1)*100)</f>
        <v>4.615384615</v>
      </c>
      <c r="T101" s="108">
        <f t="array" ref="T101">IF(INDEX(Historical!$F$7:$F$1372,MATCH(B101,Historical!$B$7:$B$1403,0))=0,"n/a",((INDEX(Historical!$C$7:$C$1381,MATCH(B101,Historical!$B$7:$B$1403,0))/INDEX(Historical!$F$7:$F$1372,MATCH(B101,Historical!$B$7:$B$1403,0)))^(1/3)-1)*100)</f>
        <v>5.688761756</v>
      </c>
      <c r="U101" s="108">
        <f t="array" ref="U101">IF(INDEX(Historical!$H$7:$H$1372,MATCH(B101,Historical!$B$7:$B$1403,0))=0,"n/a",((INDEX(Historical!$C$7:$C$1381,MATCH(B101,Historical!$B$7:$B$1403,0))/INDEX(Historical!$H$7:$H$1372,MATCH(B101,Historical!$B$7:$B$1403,0)))^(1/5)-1)*100)</f>
        <v>11.19615859</v>
      </c>
      <c r="V101" s="108">
        <f t="array" ref="V101">IF(INDEX(Historical!$O$7:$O$1372,MATCH(B101,Historical!$B$7:$B$1403,0))=0,"n/a",((INDEX(Historical!$C$7:$C$1381,MATCH(B101,Historical!$B$7:$B$1403,0))/INDEX(Historical!$O$7:$O$1372,MATCH(B101,Historical!$B$7:$B$1403,0)))^(1/10)-1)*100)</f>
        <v>13.59926754</v>
      </c>
      <c r="W101" s="109">
        <f t="shared" si="5"/>
        <v>0.8232912955</v>
      </c>
      <c r="X101" s="110">
        <f t="shared" si="6"/>
        <v>0.3509767584</v>
      </c>
      <c r="Y101" s="147"/>
      <c r="Z101" s="103">
        <f t="shared" si="7"/>
        <v>114.9350649</v>
      </c>
      <c r="AA101" s="112">
        <f t="shared" si="8"/>
        <v>25.46753247</v>
      </c>
      <c r="AB101" s="73">
        <v>12.0</v>
      </c>
      <c r="AC101" s="102">
        <v>3.08</v>
      </c>
      <c r="AD101" s="102" t="s">
        <v>128</v>
      </c>
      <c r="AE101" s="102">
        <v>5.11</v>
      </c>
      <c r="AF101" s="102">
        <v>1.18</v>
      </c>
      <c r="AG101" s="102">
        <v>4.2</v>
      </c>
      <c r="AH101" s="102">
        <v>205.50000000000003</v>
      </c>
      <c r="AI101" s="102">
        <v>2.91</v>
      </c>
      <c r="AJ101" s="102">
        <v>31.900000000000002</v>
      </c>
      <c r="AK101" s="102">
        <v>-10.84</v>
      </c>
      <c r="AL101" s="113">
        <v>6340.0</v>
      </c>
      <c r="AM101" s="114">
        <v>0.44</v>
      </c>
      <c r="AN101" s="102">
        <v>1.07</v>
      </c>
      <c r="AO101" s="115">
        <f t="shared" si="9"/>
        <v>-9.758370304</v>
      </c>
      <c r="AP101" s="116">
        <f t="shared" si="10"/>
        <v>15.70916216</v>
      </c>
      <c r="AQ101" s="117">
        <f t="shared" si="11"/>
        <v>15.56948523</v>
      </c>
      <c r="AR101" s="103">
        <f t="array" ref="AR101">INDEX(Historical!$C$7:$C$1381,MATCH(B101,Historical!$B$7:$B$1403,0))*IF(AH101="n/a",1.03,IF(AH101&lt;0,1.01,IF(AH101&gt;10,1.1,(1+AH101/100))))</f>
        <v>3.74</v>
      </c>
      <c r="AS101" s="112">
        <f t="shared" si="12"/>
        <v>3.848834</v>
      </c>
      <c r="AT101" s="112">
        <f t="shared" ref="AT101:AV101" si="109">IF($AK101="n/a",1.03*AS101,IF($AK101&lt;0,1.01*AS101,IF($AK101&gt;10,1.1*AS101,(1+$AK101/100)*AS101)))</f>
        <v>3.88732234</v>
      </c>
      <c r="AU101" s="112">
        <f t="shared" si="109"/>
        <v>3.926195563</v>
      </c>
      <c r="AV101" s="112">
        <f t="shared" si="109"/>
        <v>3.965457519</v>
      </c>
      <c r="AW101" s="103">
        <f t="shared" si="14"/>
        <v>19.36780942</v>
      </c>
      <c r="AX101" s="118">
        <f t="shared" si="15"/>
        <v>24.69124098</v>
      </c>
      <c r="AY101" s="119">
        <v>1.18</v>
      </c>
      <c r="AZ101" s="114">
        <v>3.9600000000000004</v>
      </c>
      <c r="BA101" s="114">
        <v>-18.62</v>
      </c>
      <c r="BB101" s="114">
        <v>-14.48</v>
      </c>
      <c r="BC101" s="114">
        <v>-7.7700000000000005</v>
      </c>
      <c r="BD101" s="42"/>
      <c r="BE101" s="17">
        <v>2012.0</v>
      </c>
      <c r="BF101" s="17">
        <f t="shared" si="16"/>
        <v>0</v>
      </c>
      <c r="BG101" s="120">
        <v>1.7000000000000002</v>
      </c>
      <c r="BH101" s="15"/>
    </row>
    <row r="102" ht="11.25" customHeight="1">
      <c r="A102" s="155" t="s">
        <v>1407</v>
      </c>
      <c r="B102" s="99" t="s">
        <v>1408</v>
      </c>
      <c r="C102" s="100" t="s">
        <v>272</v>
      </c>
      <c r="D102" s="100" t="s">
        <v>273</v>
      </c>
      <c r="E102" s="101">
        <v>9.0</v>
      </c>
      <c r="F102" s="58">
        <v>485.0</v>
      </c>
      <c r="G102" s="58" t="s">
        <v>168</v>
      </c>
      <c r="H102" s="58" t="s">
        <v>168</v>
      </c>
      <c r="I102" s="150">
        <v>5.13</v>
      </c>
      <c r="J102" s="103">
        <f t="shared" si="2"/>
        <v>10.13645224</v>
      </c>
      <c r="K102" s="104">
        <v>0.13</v>
      </c>
      <c r="L102" s="73">
        <v>4.0</v>
      </c>
      <c r="M102" s="23">
        <f t="shared" si="3"/>
        <v>0.52</v>
      </c>
      <c r="N102" s="105" t="s">
        <v>1366</v>
      </c>
      <c r="O102" s="106">
        <v>0.125</v>
      </c>
      <c r="P102" s="107">
        <v>43629.0</v>
      </c>
      <c r="Q102" s="107">
        <v>43657.0</v>
      </c>
      <c r="R102" s="23">
        <f t="shared" si="4"/>
        <v>4</v>
      </c>
      <c r="S102" s="108">
        <f t="array" ref="S102">IF(INDEX(Historical!$D$7:$D$1379,MATCH(B102,Historical!$B$7:$B$1403,0))=0,"n/a",(INDEX(Historical!$C$7:$C$1381,MATCH(B102,Historical!$B$7:$B$1403,0))/INDEX(Historical!$D$7:$D$1379,MATCH(B102,Historical!$B$7:$B$1403,0))-1)*100)</f>
        <v>8.510638298</v>
      </c>
      <c r="T102" s="108">
        <f t="array" ref="T102">IF(INDEX(Historical!$F$7:$F$1372,MATCH(B102,Historical!$B$7:$B$1403,0))=0,"n/a",((INDEX(Historical!$C$7:$C$1381,MATCH(B102,Historical!$B$7:$B$1403,0))/INDEX(Historical!$F$7:$F$1372,MATCH(B102,Historical!$B$7:$B$1403,0)))^(1/3)-1)*100)</f>
        <v>11.79587272</v>
      </c>
      <c r="U102" s="108">
        <f t="array" ref="U102">IF(INDEX(Historical!$H$7:$H$1372,MATCH(B102,Historical!$B$7:$B$1403,0))=0,"n/a",((INDEX(Historical!$C$7:$C$1381,MATCH(B102,Historical!$B$7:$B$1403,0))/INDEX(Historical!$H$7:$H$1372,MATCH(B102,Historical!$B$7:$B$1403,0)))^(1/5)-1)*100)</f>
        <v>19.99503121</v>
      </c>
      <c r="V102" s="108">
        <f t="array" ref="V102">IF(INDEX(Historical!$O$7:$O$1372,MATCH(B102,Historical!$B$7:$B$1403,0))=0,"n/a",((INDEX(Historical!$C$7:$C$1381,MATCH(B102,Historical!$B$7:$B$1403,0))/INDEX(Historical!$O$7:$O$1372,MATCH(B102,Historical!$B$7:$B$1403,0)))^(1/10)-1)*100)</f>
        <v>38.24645957</v>
      </c>
      <c r="W102" s="109">
        <f t="shared" si="5"/>
        <v>0.5227943038</v>
      </c>
      <c r="X102" s="110" t="str">
        <f t="shared" si="6"/>
        <v>n/a</v>
      </c>
      <c r="Y102" s="133"/>
      <c r="Z102" s="103" t="str">
        <f t="shared" si="7"/>
        <v>n/a</v>
      </c>
      <c r="AA102" s="112" t="str">
        <f t="shared" si="8"/>
        <v>n/a</v>
      </c>
      <c r="AB102" s="73">
        <v>12.0</v>
      </c>
      <c r="AC102" s="102">
        <v>-0.46</v>
      </c>
      <c r="AD102" s="102" t="s">
        <v>128</v>
      </c>
      <c r="AE102" s="102">
        <v>0.4</v>
      </c>
      <c r="AF102" s="102">
        <v>0.65</v>
      </c>
      <c r="AG102" s="102">
        <v>-6.7</v>
      </c>
      <c r="AH102" s="156">
        <v>-790.3</v>
      </c>
      <c r="AI102" s="156">
        <v>35.9</v>
      </c>
      <c r="AJ102" s="102">
        <v>-4.3</v>
      </c>
      <c r="AK102" s="102">
        <v>0.0</v>
      </c>
      <c r="AL102" s="113">
        <v>74.13</v>
      </c>
      <c r="AM102" s="114">
        <v>5.7</v>
      </c>
      <c r="AN102" s="156">
        <v>3.35</v>
      </c>
      <c r="AO102" s="115" t="str">
        <f t="shared" si="9"/>
        <v>n/a</v>
      </c>
      <c r="AP102" s="116">
        <f t="shared" si="10"/>
        <v>30.13148345</v>
      </c>
      <c r="AQ102" s="117" t="str">
        <f t="shared" si="11"/>
        <v>n/a</v>
      </c>
      <c r="AR102" s="103">
        <f t="array" ref="AR102">INDEX(Historical!$C$7:$C$1381,MATCH(B102,Historical!$B$7:$B$1403,0))*IF(AH102="n/a",1.03,IF(AH102&lt;0,1.01,IF(AH102&gt;10,1.1,(1+AH102/100))))</f>
        <v>0.5151</v>
      </c>
      <c r="AS102" s="112">
        <f t="shared" si="12"/>
        <v>0.56661</v>
      </c>
      <c r="AT102" s="112">
        <f t="shared" ref="AT102:AV102" si="110">IF($AK102="n/a",1.03*AS102,IF($AK102&lt;0,1.01*AS102,IF($AK102&gt;10,1.1*AS102,(1+$AK102/100)*AS102)))</f>
        <v>0.56661</v>
      </c>
      <c r="AU102" s="112">
        <f t="shared" si="110"/>
        <v>0.56661</v>
      </c>
      <c r="AV102" s="112">
        <f t="shared" si="110"/>
        <v>0.56661</v>
      </c>
      <c r="AW102" s="103">
        <f t="shared" si="14"/>
        <v>2.78154</v>
      </c>
      <c r="AX102" s="118">
        <f t="shared" si="15"/>
        <v>54.22105263</v>
      </c>
      <c r="AY102" s="119">
        <v>0.74</v>
      </c>
      <c r="AZ102" s="114">
        <v>2.09</v>
      </c>
      <c r="BA102" s="114">
        <v>-33.29</v>
      </c>
      <c r="BB102" s="114">
        <v>-19.139999999999997</v>
      </c>
      <c r="BC102" s="114">
        <v>-23.56</v>
      </c>
      <c r="BD102" s="42"/>
      <c r="BE102" s="17">
        <v>2011.0</v>
      </c>
      <c r="BF102" s="17">
        <f t="shared" si="16"/>
        <v>0</v>
      </c>
      <c r="BG102" s="120">
        <v>-1.3</v>
      </c>
      <c r="BH102" s="15"/>
    </row>
    <row r="103" ht="11.25" customHeight="1">
      <c r="A103" s="155" t="s">
        <v>1409</v>
      </c>
      <c r="B103" s="99" t="s">
        <v>1410</v>
      </c>
      <c r="C103" s="100" t="s">
        <v>125</v>
      </c>
      <c r="D103" s="100" t="s">
        <v>461</v>
      </c>
      <c r="E103" s="101">
        <v>9.0</v>
      </c>
      <c r="F103" s="58">
        <v>456.0</v>
      </c>
      <c r="G103" s="58" t="s">
        <v>168</v>
      </c>
      <c r="H103" s="58" t="s">
        <v>168</v>
      </c>
      <c r="I103" s="150">
        <v>12.43</v>
      </c>
      <c r="J103" s="103">
        <f t="shared" si="2"/>
        <v>6.114239743</v>
      </c>
      <c r="K103" s="104">
        <v>0.19</v>
      </c>
      <c r="L103" s="73">
        <v>4.0</v>
      </c>
      <c r="M103" s="23">
        <f t="shared" si="3"/>
        <v>0.76</v>
      </c>
      <c r="N103" s="105" t="s">
        <v>179</v>
      </c>
      <c r="O103" s="106">
        <v>0.18</v>
      </c>
      <c r="P103" s="146">
        <v>43538.0</v>
      </c>
      <c r="Q103" s="146">
        <v>43553.0</v>
      </c>
      <c r="R103" s="23">
        <f t="shared" si="4"/>
        <v>5.555555556</v>
      </c>
      <c r="S103" s="108">
        <f t="array" ref="S103">IF(INDEX(Historical!$D$7:$D$1379,MATCH(B103,Historical!$B$7:$B$1403,0))=0,"n/a",(INDEX(Historical!$C$7:$C$1381,MATCH(B103,Historical!$B$7:$B$1403,0))/INDEX(Historical!$D$7:$D$1379,MATCH(B103,Historical!$B$7:$B$1403,0))-1)*100)</f>
        <v>5.555555556</v>
      </c>
      <c r="T103" s="108">
        <f t="array" ref="T103">IF(INDEX(Historical!$F$7:$F$1372,MATCH(B103,Historical!$B$7:$B$1403,0))=0,"n/a",((INDEX(Historical!$C$7:$C$1381,MATCH(B103,Historical!$B$7:$B$1403,0))/INDEX(Historical!$F$7:$F$1372,MATCH(B103,Historical!$B$7:$B$1403,0)))^(1/3)-1)*100)</f>
        <v>8.198385552</v>
      </c>
      <c r="U103" s="108">
        <f t="array" ref="U103">IF(INDEX(Historical!$H$7:$H$1372,MATCH(B103,Historical!$B$7:$B$1403,0))=0,"n/a",((INDEX(Historical!$C$7:$C$1381,MATCH(B103,Historical!$B$7:$B$1403,0))/INDEX(Historical!$H$7:$H$1372,MATCH(B103,Historical!$B$7:$B$1403,0)))^(1/5)-1)*100)</f>
        <v>9.626227935</v>
      </c>
      <c r="V103" s="108">
        <f t="array" ref="V103">IF(INDEX(Historical!$O$7:$O$1372,MATCH(B103,Historical!$B$7:$B$1403,0))=0,"n/a",((INDEX(Historical!$C$7:$C$1381,MATCH(B103,Historical!$B$7:$B$1403,0))/INDEX(Historical!$O$7:$O$1372,MATCH(B103,Historical!$B$7:$B$1403,0)))^(1/10)-1)*100)</f>
        <v>14.2821388</v>
      </c>
      <c r="W103" s="109">
        <f t="shared" si="5"/>
        <v>0.6740046478</v>
      </c>
      <c r="X103" s="110">
        <f t="shared" si="6"/>
        <v>0.1223154757</v>
      </c>
      <c r="Y103" s="99"/>
      <c r="Z103" s="103">
        <f t="shared" si="7"/>
        <v>475</v>
      </c>
      <c r="AA103" s="112">
        <f t="shared" si="8"/>
        <v>77.6875</v>
      </c>
      <c r="AB103" s="73">
        <v>12.0</v>
      </c>
      <c r="AC103" s="102">
        <v>0.16</v>
      </c>
      <c r="AD103" s="102" t="s">
        <v>128</v>
      </c>
      <c r="AE103" s="102">
        <v>0.05</v>
      </c>
      <c r="AF103" s="102">
        <v>0.64</v>
      </c>
      <c r="AG103" s="102">
        <v>0.6</v>
      </c>
      <c r="AH103" s="156">
        <v>143.70000000000002</v>
      </c>
      <c r="AI103" s="156">
        <v>-4.99</v>
      </c>
      <c r="AJ103" s="102">
        <v>78.7</v>
      </c>
      <c r="AK103" s="102">
        <v>-4.91</v>
      </c>
      <c r="AL103" s="113">
        <v>466.0</v>
      </c>
      <c r="AM103" s="114">
        <v>0.1</v>
      </c>
      <c r="AN103" s="102">
        <v>1.01</v>
      </c>
      <c r="AO103" s="115">
        <f t="shared" si="9"/>
        <v>-61.94703232</v>
      </c>
      <c r="AP103" s="116">
        <f t="shared" si="10"/>
        <v>15.74046768</v>
      </c>
      <c r="AQ103" s="117">
        <f t="shared" si="11"/>
        <v>48.65321314</v>
      </c>
      <c r="AR103" s="103">
        <f t="array" ref="AR103">INDEX(Historical!$C$7:$C$1381,MATCH(B103,Historical!$B$7:$B$1403,0))*IF(AH103="n/a",1.03,IF(AH103&lt;0,1.01,IF(AH103&gt;10,1.1,(1+AH103/100))))</f>
        <v>0.836</v>
      </c>
      <c r="AS103" s="112">
        <f t="shared" si="12"/>
        <v>0.84436</v>
      </c>
      <c r="AT103" s="112">
        <f t="shared" ref="AT103:AV103" si="111">IF($AK103="n/a",1.03*AS103,IF($AK103&lt;0,1.01*AS103,IF($AK103&gt;10,1.1*AS103,(1+$AK103/100)*AS103)))</f>
        <v>0.8528036</v>
      </c>
      <c r="AU103" s="112">
        <f t="shared" si="111"/>
        <v>0.861331636</v>
      </c>
      <c r="AV103" s="112">
        <f t="shared" si="111"/>
        <v>0.8699449524</v>
      </c>
      <c r="AW103" s="103">
        <f t="shared" si="14"/>
        <v>4.264440188</v>
      </c>
      <c r="AX103" s="118">
        <f t="shared" si="15"/>
        <v>34.30764432</v>
      </c>
      <c r="AY103" s="119">
        <v>1.56</v>
      </c>
      <c r="AZ103" s="114">
        <v>40.93</v>
      </c>
      <c r="BA103" s="114">
        <v>-35.06</v>
      </c>
      <c r="BB103" s="114">
        <v>-6.569999999999999</v>
      </c>
      <c r="BC103" s="114">
        <v>0.09</v>
      </c>
      <c r="BD103" s="42"/>
      <c r="BE103" s="17">
        <v>2011.0</v>
      </c>
      <c r="BF103" s="17">
        <f t="shared" si="16"/>
        <v>0</v>
      </c>
      <c r="BG103" s="120">
        <v>0.2</v>
      </c>
      <c r="BH103" s="55"/>
    </row>
    <row r="104" ht="11.25" customHeight="1">
      <c r="A104" s="55" t="s">
        <v>1411</v>
      </c>
      <c r="B104" s="99" t="s">
        <v>1412</v>
      </c>
      <c r="C104" s="100" t="s">
        <v>136</v>
      </c>
      <c r="D104" s="100" t="s">
        <v>153</v>
      </c>
      <c r="E104" s="101">
        <v>9.0</v>
      </c>
      <c r="F104" s="58">
        <v>532.0</v>
      </c>
      <c r="G104" s="58" t="s">
        <v>168</v>
      </c>
      <c r="H104" s="58" t="s">
        <v>168</v>
      </c>
      <c r="I104" s="150">
        <v>68.12</v>
      </c>
      <c r="J104" s="103">
        <f t="shared" si="2"/>
        <v>2.759835584</v>
      </c>
      <c r="K104" s="104">
        <v>0.47</v>
      </c>
      <c r="L104" s="73">
        <v>4.0</v>
      </c>
      <c r="M104" s="23">
        <f t="shared" si="3"/>
        <v>1.88</v>
      </c>
      <c r="N104" s="105" t="s">
        <v>579</v>
      </c>
      <c r="O104" s="106">
        <v>0.46</v>
      </c>
      <c r="P104" s="107">
        <v>43867.0</v>
      </c>
      <c r="Q104" s="107">
        <v>43875.0</v>
      </c>
      <c r="R104" s="23">
        <f t="shared" si="4"/>
        <v>2.173913043</v>
      </c>
      <c r="S104" s="108">
        <f t="array" ref="S104">IF(INDEX(Historical!$D$7:$D$1379,MATCH(B104,Historical!$B$7:$B$1403,0))=0,"n/a",(INDEX(Historical!$C$7:$C$1381,MATCH(B104,Historical!$B$7:$B$1403,0))/INDEX(Historical!$D$7:$D$1379,MATCH(B104,Historical!$B$7:$B$1403,0))-1)*100)</f>
        <v>21.01449275</v>
      </c>
      <c r="T104" s="108">
        <f t="array" ref="T104">IF(INDEX(Historical!$F$7:$F$1372,MATCH(B104,Historical!$B$7:$B$1403,0))=0,"n/a",((INDEX(Historical!$C$7:$C$1381,MATCH(B104,Historical!$B$7:$B$1403,0))/INDEX(Historical!$F$7:$F$1372,MATCH(B104,Historical!$B$7:$B$1403,0)))^(1/3)-1)*100)</f>
        <v>11.33807296</v>
      </c>
      <c r="U104" s="108">
        <f t="array" ref="U104">IF(INDEX(Historical!$H$7:$H$1372,MATCH(B104,Historical!$B$7:$B$1403,0))=0,"n/a",((INDEX(Historical!$C$7:$C$1381,MATCH(B104,Historical!$B$7:$B$1403,0))/INDEX(Historical!$H$7:$H$1372,MATCH(B104,Historical!$B$7:$B$1403,0)))^(1/5)-1)*100)</f>
        <v>15.28704928</v>
      </c>
      <c r="V104" s="108">
        <f t="array" ref="V104">IF(INDEX(Historical!$O$7:$O$1372,MATCH(B104,Historical!$B$7:$B$1403,0))=0,"n/a",((INDEX(Historical!$C$7:$C$1381,MATCH(B104,Historical!$B$7:$B$1403,0))/INDEX(Historical!$O$7:$O$1372,MATCH(B104,Historical!$B$7:$B$1403,0)))^(1/10)-1)*100)</f>
        <v>9.400864999</v>
      </c>
      <c r="W104" s="109">
        <f t="shared" si="5"/>
        <v>1.6261322</v>
      </c>
      <c r="X104" s="110">
        <f t="shared" si="6"/>
        <v>1.005726926</v>
      </c>
      <c r="Y104" s="133"/>
      <c r="Z104" s="103">
        <f t="shared" si="7"/>
        <v>35.00931099</v>
      </c>
      <c r="AA104" s="112">
        <f t="shared" si="8"/>
        <v>12.68528864</v>
      </c>
      <c r="AB104" s="73">
        <v>12.0</v>
      </c>
      <c r="AC104" s="102">
        <v>5.37</v>
      </c>
      <c r="AD104" s="102">
        <v>1.06</v>
      </c>
      <c r="AE104" s="102">
        <v>3.91</v>
      </c>
      <c r="AF104" s="102">
        <v>0.99</v>
      </c>
      <c r="AG104" s="102">
        <v>7.7</v>
      </c>
      <c r="AH104" s="102">
        <v>26.8</v>
      </c>
      <c r="AI104" s="102">
        <v>14.649999999999999</v>
      </c>
      <c r="AJ104" s="102">
        <v>15.2</v>
      </c>
      <c r="AK104" s="102">
        <v>12.0</v>
      </c>
      <c r="AL104" s="113">
        <v>2310.0</v>
      </c>
      <c r="AM104" s="114">
        <v>1.3</v>
      </c>
      <c r="AN104" s="102">
        <v>0.35</v>
      </c>
      <c r="AO104" s="115">
        <f t="shared" si="9"/>
        <v>5.361596223</v>
      </c>
      <c r="AP104" s="116">
        <f t="shared" si="10"/>
        <v>18.04688486</v>
      </c>
      <c r="AQ104" s="117">
        <f t="shared" si="11"/>
        <v>-25.29038213</v>
      </c>
      <c r="AR104" s="103">
        <f t="array" ref="AR104">INDEX(Historical!$C$7:$C$1381,MATCH(B104,Historical!$B$7:$B$1403,0))*IF(AH104="n/a",1.03,IF(AH104&lt;0,1.01,IF(AH104&gt;10,1.1,(1+AH104/100))))</f>
        <v>1.837</v>
      </c>
      <c r="AS104" s="112">
        <f t="shared" si="12"/>
        <v>2.0207</v>
      </c>
      <c r="AT104" s="112">
        <f t="shared" ref="AT104:AV104" si="112">IF($AK104="n/a",1.03*AS104,IF($AK104&lt;0,1.01*AS104,IF($AK104&gt;10,1.1*AS104,(1+$AK104/100)*AS104)))</f>
        <v>2.22277</v>
      </c>
      <c r="AU104" s="112">
        <f t="shared" si="112"/>
        <v>2.445047</v>
      </c>
      <c r="AV104" s="112">
        <f t="shared" si="112"/>
        <v>2.6895517</v>
      </c>
      <c r="AW104" s="103">
        <f t="shared" si="14"/>
        <v>11.2150687</v>
      </c>
      <c r="AX104" s="118">
        <f t="shared" si="15"/>
        <v>16.46369451</v>
      </c>
      <c r="AY104" s="119">
        <v>1.28</v>
      </c>
      <c r="AZ104" s="114">
        <v>6.59</v>
      </c>
      <c r="BA104" s="114">
        <v>-22.68</v>
      </c>
      <c r="BB104" s="114">
        <v>-17.34</v>
      </c>
      <c r="BC104" s="114">
        <v>-12.23</v>
      </c>
      <c r="BD104" s="42"/>
      <c r="BE104" s="17">
        <v>2012.0</v>
      </c>
      <c r="BF104" s="17">
        <f t="shared" si="16"/>
        <v>0</v>
      </c>
      <c r="BG104" s="120">
        <v>1.2</v>
      </c>
      <c r="BH104" s="15"/>
    </row>
    <row r="105" ht="11.25" customHeight="1">
      <c r="A105" s="230" t="s">
        <v>1413</v>
      </c>
      <c r="B105" s="99" t="s">
        <v>1414</v>
      </c>
      <c r="C105" s="100" t="s">
        <v>141</v>
      </c>
      <c r="D105" s="100" t="s">
        <v>397</v>
      </c>
      <c r="E105" s="101">
        <v>9.0</v>
      </c>
      <c r="F105" s="58">
        <v>464.0</v>
      </c>
      <c r="G105" s="58" t="s">
        <v>121</v>
      </c>
      <c r="H105" s="58" t="s">
        <v>120</v>
      </c>
      <c r="I105" s="150">
        <v>26.63</v>
      </c>
      <c r="J105" s="103">
        <f t="shared" si="2"/>
        <v>3.604956816</v>
      </c>
      <c r="K105" s="104">
        <v>0.24</v>
      </c>
      <c r="L105" s="73">
        <v>4.0</v>
      </c>
      <c r="M105" s="23">
        <f t="shared" si="3"/>
        <v>0.96</v>
      </c>
      <c r="N105" s="105" t="s">
        <v>174</v>
      </c>
      <c r="O105" s="106">
        <v>0.1875</v>
      </c>
      <c r="P105" s="146">
        <v>43552.0</v>
      </c>
      <c r="Q105" s="146">
        <v>43567.0</v>
      </c>
      <c r="R105" s="23">
        <f t="shared" si="4"/>
        <v>28</v>
      </c>
      <c r="S105" s="108">
        <f t="array" ref="S105">IF(INDEX(Historical!$D$7:$D$1379,MATCH(B105,Historical!$B$7:$B$1403,0))=0,"n/a",(INDEX(Historical!$C$7:$C$1381,MATCH(B105,Historical!$B$7:$B$1403,0))/INDEX(Historical!$D$7:$D$1379,MATCH(B105,Historical!$B$7:$B$1403,0))-1)*100)</f>
        <v>26.48083624</v>
      </c>
      <c r="T105" s="108">
        <f t="array" ref="T105">IF(INDEX(Historical!$F$7:$F$1372,MATCH(B105,Historical!$B$7:$B$1403,0))=0,"n/a",((INDEX(Historical!$C$7:$C$1381,MATCH(B105,Historical!$B$7:$B$1403,0))/INDEX(Historical!$F$7:$F$1372,MATCH(B105,Historical!$B$7:$B$1403,0)))^(1/3)-1)*100)</f>
        <v>17.63428596</v>
      </c>
      <c r="U105" s="108">
        <f t="array" ref="U105">IF(INDEX(Historical!$H$7:$H$1372,MATCH(B105,Historical!$B$7:$B$1403,0))=0,"n/a",((INDEX(Historical!$C$7:$C$1381,MATCH(B105,Historical!$B$7:$B$1403,0))/INDEX(Historical!$H$7:$H$1372,MATCH(B105,Historical!$B$7:$B$1403,0)))^(1/5)-1)*100)</f>
        <v>14.80665073</v>
      </c>
      <c r="V105" s="108">
        <f t="array" ref="V105">IF(INDEX(Historical!$O$7:$O$1372,MATCH(B105,Historical!$B$7:$B$1403,0))=0,"n/a",((INDEX(Historical!$C$7:$C$1381,MATCH(B105,Historical!$B$7:$B$1403,0))/INDEX(Historical!$O$7:$O$1372,MATCH(B105,Historical!$B$7:$B$1403,0)))^(1/10)-1)*100)</f>
        <v>9.996244814</v>
      </c>
      <c r="W105" s="109">
        <f t="shared" si="5"/>
        <v>1.4812213</v>
      </c>
      <c r="X105" s="110">
        <f t="shared" si="6"/>
        <v>0.3283071116</v>
      </c>
      <c r="Y105" s="149"/>
      <c r="Z105" s="103">
        <f t="shared" si="7"/>
        <v>31.68316832</v>
      </c>
      <c r="AA105" s="112">
        <f t="shared" si="8"/>
        <v>8.788778878</v>
      </c>
      <c r="AB105" s="73">
        <v>12.0</v>
      </c>
      <c r="AC105" s="102">
        <v>3.03</v>
      </c>
      <c r="AD105" s="102" t="s">
        <v>128</v>
      </c>
      <c r="AE105" s="102">
        <v>0.54</v>
      </c>
      <c r="AF105" s="102">
        <v>1.43</v>
      </c>
      <c r="AG105" s="102">
        <v>26.6</v>
      </c>
      <c r="AH105" s="156">
        <v>104.0</v>
      </c>
      <c r="AI105" s="156">
        <v>-7.090000000000001</v>
      </c>
      <c r="AJ105" s="102">
        <v>45.1</v>
      </c>
      <c r="AK105" s="102" t="s">
        <v>128</v>
      </c>
      <c r="AL105" s="113">
        <v>5670.0</v>
      </c>
      <c r="AM105" s="114">
        <v>4.9</v>
      </c>
      <c r="AN105" s="102">
        <v>0.6</v>
      </c>
      <c r="AO105" s="115">
        <f t="shared" si="9"/>
        <v>9.622828671</v>
      </c>
      <c r="AP105" s="116">
        <f t="shared" si="10"/>
        <v>18.41160755</v>
      </c>
      <c r="AQ105" s="117">
        <f t="shared" si="11"/>
        <v>-25.26207628</v>
      </c>
      <c r="AR105" s="103">
        <f t="array" ref="AR105">INDEX(Historical!$C$7:$C$1381,MATCH(B105,Historical!$B$7:$B$1403,0))*IF(AH105="n/a",1.03,IF(AH105&lt;0,1.01,IF(AH105&gt;10,1.1,(1+AH105/100))))</f>
        <v>0.99825</v>
      </c>
      <c r="AS105" s="112">
        <f t="shared" si="12"/>
        <v>1.0082325</v>
      </c>
      <c r="AT105" s="112">
        <f t="shared" ref="AT105:AV105" si="113">IF($AK105="n/a",1.03*AS105,IF($AK105&lt;0,1.01*AS105,IF($AK105&gt;10,1.1*AS105,(1+$AK105/100)*AS105)))</f>
        <v>1.038479475</v>
      </c>
      <c r="AU105" s="112">
        <f t="shared" si="113"/>
        <v>1.069633859</v>
      </c>
      <c r="AV105" s="112">
        <f t="shared" si="113"/>
        <v>1.101722875</v>
      </c>
      <c r="AW105" s="103">
        <f t="shared" si="14"/>
        <v>5.216318709</v>
      </c>
      <c r="AX105" s="118">
        <f t="shared" si="15"/>
        <v>19.58812884</v>
      </c>
      <c r="AY105" s="119">
        <v>1.61</v>
      </c>
      <c r="AZ105" s="114">
        <v>6.41</v>
      </c>
      <c r="BA105" s="114">
        <v>-30.56</v>
      </c>
      <c r="BB105" s="114">
        <v>-15.78</v>
      </c>
      <c r="BC105" s="114">
        <v>-12.13</v>
      </c>
      <c r="BD105" s="42"/>
      <c r="BE105" s="17">
        <v>2011.0</v>
      </c>
      <c r="BF105" s="17">
        <f t="shared" si="16"/>
        <v>0</v>
      </c>
      <c r="BG105" s="120">
        <v>13.600000000000001</v>
      </c>
      <c r="BH105" s="15"/>
    </row>
    <row r="106" ht="11.25" customHeight="1">
      <c r="A106" s="55" t="s">
        <v>1415</v>
      </c>
      <c r="B106" s="99" t="s">
        <v>1416</v>
      </c>
      <c r="C106" s="100" t="s">
        <v>136</v>
      </c>
      <c r="D106" s="100" t="s">
        <v>183</v>
      </c>
      <c r="E106" s="101">
        <v>9.0</v>
      </c>
      <c r="F106" s="58">
        <v>505.0</v>
      </c>
      <c r="G106" s="58" t="s">
        <v>120</v>
      </c>
      <c r="H106" s="58" t="s">
        <v>120</v>
      </c>
      <c r="I106" s="150">
        <v>68.11</v>
      </c>
      <c r="J106" s="103">
        <f t="shared" si="2"/>
        <v>3.053883424</v>
      </c>
      <c r="K106" s="104">
        <v>0.52</v>
      </c>
      <c r="L106" s="73">
        <v>4.0</v>
      </c>
      <c r="M106" s="23">
        <f t="shared" si="3"/>
        <v>2.08</v>
      </c>
      <c r="N106" s="105" t="s">
        <v>218</v>
      </c>
      <c r="O106" s="106">
        <v>0.47</v>
      </c>
      <c r="P106" s="107">
        <v>43738.0</v>
      </c>
      <c r="Q106" s="107">
        <v>43753.0</v>
      </c>
      <c r="R106" s="23">
        <f t="shared" si="4"/>
        <v>10.63829787</v>
      </c>
      <c r="S106" s="108">
        <f t="array" ref="S106">IF(INDEX(Historical!$D$7:$D$1379,MATCH(B106,Historical!$B$7:$B$1403,0))=0,"n/a",(INDEX(Historical!$C$7:$C$1381,MATCH(B106,Historical!$B$7:$B$1403,0))/INDEX(Historical!$D$7:$D$1379,MATCH(B106,Historical!$B$7:$B$1403,0))-1)*100)</f>
        <v>8.426966292</v>
      </c>
      <c r="T106" s="108">
        <f t="array" ref="T106">IF(INDEX(Historical!$F$7:$F$1372,MATCH(B106,Historical!$B$7:$B$1403,0))=0,"n/a",((INDEX(Historical!$C$7:$C$1381,MATCH(B106,Historical!$B$7:$B$1403,0))/INDEX(Historical!$F$7:$F$1372,MATCH(B106,Historical!$B$7:$B$1403,0)))^(1/3)-1)*100)</f>
        <v>11.29519749</v>
      </c>
      <c r="U106" s="108">
        <f t="array" ref="U106">IF(INDEX(Historical!$H$7:$H$1372,MATCH(B106,Historical!$B$7:$B$1403,0))=0,"n/a",((INDEX(Historical!$C$7:$C$1381,MATCH(B106,Historical!$B$7:$B$1403,0))/INDEX(Historical!$H$7:$H$1372,MATCH(B106,Historical!$B$7:$B$1403,0)))^(1/5)-1)*100)</f>
        <v>11.49820025</v>
      </c>
      <c r="V106" s="108">
        <f t="array" ref="V106">IF(INDEX(Historical!$O$7:$O$1372,MATCH(B106,Historical!$B$7:$B$1403,0))=0,"n/a",((INDEX(Historical!$C$7:$C$1381,MATCH(B106,Historical!$B$7:$B$1403,0))/INDEX(Historical!$O$7:$O$1372,MATCH(B106,Historical!$B$7:$B$1403,0)))^(1/10)-1)*100)</f>
        <v>21.73609163</v>
      </c>
      <c r="W106" s="109">
        <f t="shared" si="5"/>
        <v>0.5289911566</v>
      </c>
      <c r="X106" s="110">
        <f t="shared" si="6"/>
        <v>3.285200071</v>
      </c>
      <c r="Y106" s="149"/>
      <c r="Z106" s="103">
        <f t="shared" si="7"/>
        <v>36.17391304</v>
      </c>
      <c r="AA106" s="112">
        <f t="shared" si="8"/>
        <v>11.84521739</v>
      </c>
      <c r="AB106" s="73">
        <v>12.0</v>
      </c>
      <c r="AC106" s="102">
        <v>5.75</v>
      </c>
      <c r="AD106" s="102">
        <v>27.54</v>
      </c>
      <c r="AE106" s="102">
        <v>6.24</v>
      </c>
      <c r="AF106" s="102">
        <v>1.15</v>
      </c>
      <c r="AG106" s="102">
        <v>9.3</v>
      </c>
      <c r="AH106" s="102">
        <v>-14.7</v>
      </c>
      <c r="AI106" s="102">
        <v>10.54</v>
      </c>
      <c r="AJ106" s="102">
        <v>3.5000000000000004</v>
      </c>
      <c r="AK106" s="102">
        <v>0.43</v>
      </c>
      <c r="AL106" s="113">
        <v>24580.0</v>
      </c>
      <c r="AM106" s="114">
        <v>0.4</v>
      </c>
      <c r="AN106" s="102">
        <v>0.67</v>
      </c>
      <c r="AO106" s="115">
        <f t="shared" si="9"/>
        <v>2.706866282</v>
      </c>
      <c r="AP106" s="116">
        <f t="shared" si="10"/>
        <v>14.55208367</v>
      </c>
      <c r="AQ106" s="117">
        <f t="shared" si="11"/>
        <v>-22.19111733</v>
      </c>
      <c r="AR106" s="103">
        <f t="array" ref="AR106">INDEX(Historical!$C$7:$C$1381,MATCH(B106,Historical!$B$7:$B$1403,0))*IF(AH106="n/a",1.03,IF(AH106&lt;0,1.01,IF(AH106&gt;10,1.1,(1+AH106/100))))</f>
        <v>1.9493</v>
      </c>
      <c r="AS106" s="112">
        <f t="shared" si="12"/>
        <v>2.14423</v>
      </c>
      <c r="AT106" s="112">
        <f t="shared" ref="AT106:AV106" si="114">IF($AK106="n/a",1.03*AS106,IF($AK106&lt;0,1.01*AS106,IF($AK106&gt;10,1.1*AS106,(1+$AK106/100)*AS106)))</f>
        <v>2.153450189</v>
      </c>
      <c r="AU106" s="112">
        <f t="shared" si="114"/>
        <v>2.162710025</v>
      </c>
      <c r="AV106" s="112">
        <f t="shared" si="114"/>
        <v>2.172009678</v>
      </c>
      <c r="AW106" s="103">
        <f t="shared" si="14"/>
        <v>10.58169989</v>
      </c>
      <c r="AX106" s="118">
        <f t="shared" si="15"/>
        <v>15.5361913</v>
      </c>
      <c r="AY106" s="119">
        <v>1.57</v>
      </c>
      <c r="AZ106" s="114">
        <v>40.089999999999996</v>
      </c>
      <c r="BA106" s="114">
        <v>-20.7</v>
      </c>
      <c r="BB106" s="114">
        <v>-13.59</v>
      </c>
      <c r="BC106" s="114">
        <v>4.760000000000001</v>
      </c>
      <c r="BD106" s="42"/>
      <c r="BE106" s="17">
        <v>2011.0</v>
      </c>
      <c r="BF106" s="17">
        <f t="shared" si="16"/>
        <v>0</v>
      </c>
      <c r="BG106" s="120">
        <v>0.8</v>
      </c>
      <c r="BH106" s="108"/>
    </row>
    <row r="107" ht="11.25" customHeight="1">
      <c r="A107" s="155" t="s">
        <v>1417</v>
      </c>
      <c r="B107" s="99" t="s">
        <v>1418</v>
      </c>
      <c r="C107" s="100" t="s">
        <v>118</v>
      </c>
      <c r="D107" s="100" t="s">
        <v>202</v>
      </c>
      <c r="E107" s="101">
        <v>9.0</v>
      </c>
      <c r="F107" s="58">
        <v>514.0</v>
      </c>
      <c r="G107" s="58" t="s">
        <v>168</v>
      </c>
      <c r="H107" s="58" t="s">
        <v>168</v>
      </c>
      <c r="I107" s="150">
        <v>63.43</v>
      </c>
      <c r="J107" s="103">
        <f t="shared" si="2"/>
        <v>1.387356141</v>
      </c>
      <c r="K107" s="104">
        <v>0.22</v>
      </c>
      <c r="L107" s="73">
        <v>4.0</v>
      </c>
      <c r="M107" s="23">
        <f t="shared" si="3"/>
        <v>0.88</v>
      </c>
      <c r="N107" s="105" t="s">
        <v>556</v>
      </c>
      <c r="O107" s="106">
        <v>0.2</v>
      </c>
      <c r="P107" s="107">
        <v>43777.0</v>
      </c>
      <c r="Q107" s="107">
        <v>43795.0</v>
      </c>
      <c r="R107" s="23">
        <f t="shared" si="4"/>
        <v>10</v>
      </c>
      <c r="S107" s="108">
        <f t="array" ref="S107">IF(INDEX(Historical!$D$7:$D$1379,MATCH(B107,Historical!$B$7:$B$1403,0))=0,"n/a",(INDEX(Historical!$C$7:$C$1381,MATCH(B107,Historical!$B$7:$B$1403,0))/INDEX(Historical!$D$7:$D$1379,MATCH(B107,Historical!$B$7:$B$1403,0))-1)*100)</f>
        <v>10.81081081</v>
      </c>
      <c r="T107" s="108">
        <f t="array" ref="T107">IF(INDEX(Historical!$F$7:$F$1372,MATCH(B107,Historical!$B$7:$B$1403,0))=0,"n/a",((INDEX(Historical!$C$7:$C$1381,MATCH(B107,Historical!$B$7:$B$1403,0))/INDEX(Historical!$F$7:$F$1372,MATCH(B107,Historical!$B$7:$B$1403,0)))^(1/3)-1)*100)</f>
        <v>12.23507978</v>
      </c>
      <c r="U107" s="108">
        <f t="array" ref="U107">IF(INDEX(Historical!$H$7:$H$1372,MATCH(B107,Historical!$B$7:$B$1403,0))=0,"n/a",((INDEX(Historical!$C$7:$C$1381,MATCH(B107,Historical!$B$7:$B$1403,0))/INDEX(Historical!$H$7:$H$1372,MATCH(B107,Historical!$B$7:$B$1403,0)))^(1/5)-1)*100)</f>
        <v>14.31755108</v>
      </c>
      <c r="V107" s="108">
        <f t="array" ref="V107">IF(INDEX(Historical!$O$7:$O$1372,MATCH(B107,Historical!$B$7:$B$1403,0))=0,"n/a",((INDEX(Historical!$C$7:$C$1381,MATCH(B107,Historical!$B$7:$B$1403,0))/INDEX(Historical!$O$7:$O$1372,MATCH(B107,Historical!$B$7:$B$1403,0)))^(1/10)-1)*100)</f>
        <v>8.58032448</v>
      </c>
      <c r="W107" s="109">
        <f t="shared" si="5"/>
        <v>1.668649142</v>
      </c>
      <c r="X107" s="110" t="str">
        <f t="shared" si="6"/>
        <v>n/a</v>
      </c>
      <c r="Y107" s="133"/>
      <c r="Z107" s="103">
        <f t="shared" si="7"/>
        <v>23.09711286</v>
      </c>
      <c r="AA107" s="112">
        <f t="shared" si="8"/>
        <v>16.64829396</v>
      </c>
      <c r="AB107" s="73">
        <v>6.0</v>
      </c>
      <c r="AC107" s="102">
        <v>3.81</v>
      </c>
      <c r="AD107" s="102">
        <v>1.67</v>
      </c>
      <c r="AE107" s="102">
        <v>1.0</v>
      </c>
      <c r="AF107" s="102">
        <v>1.6</v>
      </c>
      <c r="AG107" s="102">
        <v>13.3</v>
      </c>
      <c r="AH107" s="102">
        <v>-5.8999999999999995</v>
      </c>
      <c r="AI107" s="102">
        <v>21.47</v>
      </c>
      <c r="AJ107" s="102">
        <v>-0.3</v>
      </c>
      <c r="AK107" s="102">
        <v>10.0</v>
      </c>
      <c r="AL107" s="113">
        <v>789.7</v>
      </c>
      <c r="AM107" s="114">
        <v>1.5</v>
      </c>
      <c r="AN107" s="102">
        <v>0.38</v>
      </c>
      <c r="AO107" s="115">
        <f t="shared" si="9"/>
        <v>-0.9433867408</v>
      </c>
      <c r="AP107" s="116">
        <f t="shared" si="10"/>
        <v>15.70490722</v>
      </c>
      <c r="AQ107" s="117">
        <f t="shared" si="11"/>
        <v>8.806189246</v>
      </c>
      <c r="AR107" s="103">
        <f t="array" ref="AR107">INDEX(Historical!$C$7:$C$1381,MATCH(B107,Historical!$B$7:$B$1403,0))*IF(AH107="n/a",1.03,IF(AH107&lt;0,1.01,IF(AH107&gt;10,1.1,(1+AH107/100))))</f>
        <v>0.8282</v>
      </c>
      <c r="AS107" s="112">
        <f t="shared" si="12"/>
        <v>0.91102</v>
      </c>
      <c r="AT107" s="112">
        <f t="shared" ref="AT107:AV107" si="115">IF($AK107="n/a",1.03*AS107,IF($AK107&lt;0,1.01*AS107,IF($AK107&gt;10,1.1*AS107,(1+$AK107/100)*AS107)))</f>
        <v>1.002122</v>
      </c>
      <c r="AU107" s="112">
        <f t="shared" si="115"/>
        <v>1.1023342</v>
      </c>
      <c r="AV107" s="112">
        <f t="shared" si="115"/>
        <v>1.21256762</v>
      </c>
      <c r="AW107" s="103">
        <f t="shared" si="14"/>
        <v>5.05624382</v>
      </c>
      <c r="AX107" s="118">
        <f t="shared" si="15"/>
        <v>7.971376037</v>
      </c>
      <c r="AY107" s="119">
        <v>1.43</v>
      </c>
      <c r="AZ107" s="114">
        <v>7.000000000000001</v>
      </c>
      <c r="BA107" s="114">
        <v>-23.74</v>
      </c>
      <c r="BB107" s="114">
        <v>-16.5</v>
      </c>
      <c r="BC107" s="114">
        <v>-12.43</v>
      </c>
      <c r="BD107" s="42"/>
      <c r="BE107" s="17">
        <v>2012.0</v>
      </c>
      <c r="BF107" s="17">
        <f t="shared" si="16"/>
        <v>0</v>
      </c>
      <c r="BG107" s="120">
        <v>6.6000000000000005</v>
      </c>
      <c r="BH107" s="15"/>
    </row>
    <row r="108" ht="11.25" customHeight="1">
      <c r="A108" s="55" t="s">
        <v>1419</v>
      </c>
      <c r="B108" s="99" t="s">
        <v>1420</v>
      </c>
      <c r="C108" s="100" t="s">
        <v>136</v>
      </c>
      <c r="D108" s="100" t="s">
        <v>153</v>
      </c>
      <c r="E108" s="101">
        <v>9.0</v>
      </c>
      <c r="F108" s="58">
        <v>497.0</v>
      </c>
      <c r="G108" s="58" t="s">
        <v>120</v>
      </c>
      <c r="H108" s="58" t="s">
        <v>120</v>
      </c>
      <c r="I108" s="150">
        <v>46.14</v>
      </c>
      <c r="J108" s="103">
        <f t="shared" si="2"/>
        <v>3.901170351</v>
      </c>
      <c r="K108" s="104">
        <v>0.45</v>
      </c>
      <c r="L108" s="73">
        <v>4.0</v>
      </c>
      <c r="M108" s="23">
        <f t="shared" si="3"/>
        <v>1.8</v>
      </c>
      <c r="N108" s="105" t="s">
        <v>138</v>
      </c>
      <c r="O108" s="106">
        <v>0.405</v>
      </c>
      <c r="P108" s="107">
        <v>43690.0</v>
      </c>
      <c r="Q108" s="107">
        <v>43711.0</v>
      </c>
      <c r="R108" s="23">
        <f t="shared" si="4"/>
        <v>11.11111111</v>
      </c>
      <c r="S108" s="108">
        <f t="array" ref="S108">IF(INDEX(Historical!$D$7:$D$1379,MATCH(B108,Historical!$B$7:$B$1403,0))=0,"n/a",(INDEX(Historical!$C$7:$C$1381,MATCH(B108,Historical!$B$7:$B$1403,0))/INDEX(Historical!$D$7:$D$1379,MATCH(B108,Historical!$B$7:$B$1403,0))-1)*100)</f>
        <v>12.87128713</v>
      </c>
      <c r="T108" s="108">
        <f t="array" ref="T108">IF(INDEX(Historical!$F$7:$F$1372,MATCH(B108,Historical!$B$7:$B$1403,0))=0,"n/a",((INDEX(Historical!$C$7:$C$1381,MATCH(B108,Historical!$B$7:$B$1403,0))/INDEX(Historical!$F$7:$F$1372,MATCH(B108,Historical!$B$7:$B$1403,0)))^(1/3)-1)*100)</f>
        <v>14.13865661</v>
      </c>
      <c r="U108" s="108">
        <f t="array" ref="U108">IF(INDEX(Historical!$H$7:$H$1372,MATCH(B108,Historical!$B$7:$B$1403,0))=0,"n/a",((INDEX(Historical!$C$7:$C$1381,MATCH(B108,Historical!$B$7:$B$1403,0))/INDEX(Historical!$H$7:$H$1372,MATCH(B108,Historical!$B$7:$B$1403,0)))^(1/5)-1)*100)</f>
        <v>12.47461131</v>
      </c>
      <c r="V108" s="108">
        <f t="array" ref="V108">IF(INDEX(Historical!$O$7:$O$1372,MATCH(B108,Historical!$B$7:$B$1403,0))=0,"n/a",((INDEX(Historical!$C$7:$C$1381,MATCH(B108,Historical!$B$7:$B$1403,0))/INDEX(Historical!$O$7:$O$1372,MATCH(B108,Historical!$B$7:$B$1403,0)))^(1/10)-1)*100)</f>
        <v>3.266020814</v>
      </c>
      <c r="W108" s="109">
        <f t="shared" si="5"/>
        <v>3.819513721</v>
      </c>
      <c r="X108" s="110">
        <f t="shared" si="6"/>
        <v>1.030959613</v>
      </c>
      <c r="Y108" s="133"/>
      <c r="Z108" s="103">
        <f t="shared" si="7"/>
        <v>45.68527919</v>
      </c>
      <c r="AA108" s="112">
        <f t="shared" si="8"/>
        <v>11.7106599</v>
      </c>
      <c r="AB108" s="73">
        <v>12.0</v>
      </c>
      <c r="AC108" s="102">
        <v>3.94</v>
      </c>
      <c r="AD108" s="102">
        <v>1.67</v>
      </c>
      <c r="AE108" s="102">
        <v>7.15</v>
      </c>
      <c r="AF108" s="102">
        <v>1.21</v>
      </c>
      <c r="AG108" s="102">
        <v>10.9</v>
      </c>
      <c r="AH108" s="102">
        <v>44.4</v>
      </c>
      <c r="AI108" s="102">
        <v>9.58</v>
      </c>
      <c r="AJ108" s="102">
        <v>12.1</v>
      </c>
      <c r="AK108" s="102">
        <v>7.03</v>
      </c>
      <c r="AL108" s="113">
        <v>62410.0</v>
      </c>
      <c r="AM108" s="114">
        <v>0.2</v>
      </c>
      <c r="AN108" s="102">
        <v>0.82</v>
      </c>
      <c r="AO108" s="115">
        <f t="shared" si="9"/>
        <v>4.665121767</v>
      </c>
      <c r="AP108" s="116">
        <f t="shared" si="10"/>
        <v>16.37578167</v>
      </c>
      <c r="AQ108" s="117">
        <f t="shared" si="11"/>
        <v>-20.64174487</v>
      </c>
      <c r="AR108" s="103">
        <f t="array" ref="AR108">INDEX(Historical!$C$7:$C$1381,MATCH(B108,Historical!$B$7:$B$1403,0))*IF(AH108="n/a",1.03,IF(AH108&lt;0,1.01,IF(AH108&gt;10,1.1,(1+AH108/100))))</f>
        <v>1.881</v>
      </c>
      <c r="AS108" s="112">
        <f t="shared" si="12"/>
        <v>2.0611998</v>
      </c>
      <c r="AT108" s="112">
        <f t="shared" ref="AT108:AV108" si="116">IF($AK108="n/a",1.03*AS108,IF($AK108&lt;0,1.01*AS108,IF($AK108&gt;10,1.1*AS108,(1+$AK108/100)*AS108)))</f>
        <v>2.206102146</v>
      </c>
      <c r="AU108" s="112">
        <f t="shared" si="116"/>
        <v>2.361191127</v>
      </c>
      <c r="AV108" s="112">
        <f t="shared" si="116"/>
        <v>2.527182863</v>
      </c>
      <c r="AW108" s="103">
        <f t="shared" si="14"/>
        <v>11.03667594</v>
      </c>
      <c r="AX108" s="118">
        <f t="shared" si="15"/>
        <v>23.91997385</v>
      </c>
      <c r="AY108" s="119">
        <v>1.16</v>
      </c>
      <c r="AZ108" s="114">
        <v>3.66</v>
      </c>
      <c r="BA108" s="114">
        <v>-18.94</v>
      </c>
      <c r="BB108" s="114">
        <v>-16.03</v>
      </c>
      <c r="BC108" s="114">
        <v>-10.99</v>
      </c>
      <c r="BD108" s="42"/>
      <c r="BE108" s="17">
        <v>2011.0</v>
      </c>
      <c r="BF108" s="17">
        <f t="shared" si="16"/>
        <v>0</v>
      </c>
      <c r="BG108" s="120">
        <v>1.3</v>
      </c>
      <c r="BH108" s="15"/>
    </row>
    <row r="109" ht="11.25" customHeight="1">
      <c r="A109" s="155" t="s">
        <v>1421</v>
      </c>
      <c r="B109" s="99" t="s">
        <v>1422</v>
      </c>
      <c r="C109" s="100" t="s">
        <v>272</v>
      </c>
      <c r="D109" s="100" t="s">
        <v>273</v>
      </c>
      <c r="E109" s="101">
        <v>9.0</v>
      </c>
      <c r="F109" s="58">
        <v>508.0</v>
      </c>
      <c r="G109" s="58" t="s">
        <v>168</v>
      </c>
      <c r="H109" s="58" t="s">
        <v>168</v>
      </c>
      <c r="I109" s="150">
        <v>54.87</v>
      </c>
      <c r="J109" s="103">
        <f t="shared" si="2"/>
        <v>1.968288682</v>
      </c>
      <c r="K109" s="104">
        <v>0.27</v>
      </c>
      <c r="L109" s="73">
        <v>4.0</v>
      </c>
      <c r="M109" s="23">
        <f t="shared" si="3"/>
        <v>1.08</v>
      </c>
      <c r="N109" s="105" t="s">
        <v>780</v>
      </c>
      <c r="O109" s="106">
        <v>0.24</v>
      </c>
      <c r="P109" s="107">
        <v>43741.0</v>
      </c>
      <c r="Q109" s="107">
        <v>43756.0</v>
      </c>
      <c r="R109" s="23">
        <f t="shared" si="4"/>
        <v>12.5</v>
      </c>
      <c r="S109" s="108">
        <f t="array" ref="S109">IF(INDEX(Historical!$D$7:$D$1379,MATCH(B109,Historical!$B$7:$B$1403,0))=0,"n/a",(INDEX(Historical!$C$7:$C$1381,MATCH(B109,Historical!$B$7:$B$1403,0))/INDEX(Historical!$D$7:$D$1379,MATCH(B109,Historical!$B$7:$B$1403,0))-1)*100)</f>
        <v>10</v>
      </c>
      <c r="T109" s="108">
        <f t="array" ref="T109">IF(INDEX(Historical!$F$7:$F$1372,MATCH(B109,Historical!$B$7:$B$1403,0))=0,"n/a",((INDEX(Historical!$C$7:$C$1381,MATCH(B109,Historical!$B$7:$B$1403,0))/INDEX(Historical!$F$7:$F$1372,MATCH(B109,Historical!$B$7:$B$1403,0)))^(1/3)-1)*100)</f>
        <v>9.212881915</v>
      </c>
      <c r="U109" s="108">
        <f t="array" ref="U109">IF(INDEX(Historical!$H$7:$H$1372,MATCH(B109,Historical!$B$7:$B$1403,0))=0,"n/a",((INDEX(Historical!$C$7:$C$1381,MATCH(B109,Historical!$B$7:$B$1403,0))/INDEX(Historical!$H$7:$H$1372,MATCH(B109,Historical!$B$7:$B$1403,0)))^(1/5)-1)*100)</f>
        <v>12.88813207</v>
      </c>
      <c r="V109" s="108" t="str">
        <f t="array" ref="V109">IF(INDEX(Historical!$O$7:$O$1372,MATCH(B109,Historical!$B$7:$B$1403,0))=0,"n/a",((INDEX(Historical!$C$7:$C$1381,MATCH(B109,Historical!$B$7:$B$1403,0))/INDEX(Historical!$O$7:$O$1372,MATCH(B109,Historical!$B$7:$B$1403,0)))^(1/10)-1)*100)</f>
        <v>n/a</v>
      </c>
      <c r="W109" s="109" t="str">
        <f t="shared" si="5"/>
        <v>n/a</v>
      </c>
      <c r="X109" s="110">
        <f t="shared" si="6"/>
        <v>0.436885833</v>
      </c>
      <c r="Y109" s="133"/>
      <c r="Z109" s="103">
        <f t="shared" si="7"/>
        <v>127.0588235</v>
      </c>
      <c r="AA109" s="112">
        <f t="shared" si="8"/>
        <v>64.55294118</v>
      </c>
      <c r="AB109" s="73">
        <v>12.0</v>
      </c>
      <c r="AC109" s="102">
        <v>0.85</v>
      </c>
      <c r="AD109" s="102">
        <v>6.43</v>
      </c>
      <c r="AE109" s="102">
        <v>21.54</v>
      </c>
      <c r="AF109" s="102">
        <v>2.41</v>
      </c>
      <c r="AG109" s="102">
        <v>3.8</v>
      </c>
      <c r="AH109" s="102">
        <v>-22.1</v>
      </c>
      <c r="AI109" s="102">
        <v>13.38</v>
      </c>
      <c r="AJ109" s="102">
        <v>29.5</v>
      </c>
      <c r="AK109" s="102">
        <v>10.0</v>
      </c>
      <c r="AL109" s="113">
        <v>3680.0</v>
      </c>
      <c r="AM109" s="114">
        <v>1.9</v>
      </c>
      <c r="AN109" s="102">
        <v>0.32</v>
      </c>
      <c r="AO109" s="115">
        <f t="shared" si="9"/>
        <v>-49.69652042</v>
      </c>
      <c r="AP109" s="116">
        <f t="shared" si="10"/>
        <v>14.85642076</v>
      </c>
      <c r="AQ109" s="117">
        <f t="shared" si="11"/>
        <v>162.9512741</v>
      </c>
      <c r="AR109" s="103">
        <f t="array" ref="AR109">INDEX(Historical!$C$7:$C$1381,MATCH(B109,Historical!$B$7:$B$1403,0))*IF(AH109="n/a",1.03,IF(AH109&lt;0,1.01,IF(AH109&gt;10,1.1,(1+AH109/100))))</f>
        <v>0.9999</v>
      </c>
      <c r="AS109" s="112">
        <f t="shared" si="12"/>
        <v>1.09989</v>
      </c>
      <c r="AT109" s="112">
        <f t="shared" ref="AT109:AV109" si="117">IF($AK109="n/a",1.03*AS109,IF($AK109&lt;0,1.01*AS109,IF($AK109&gt;10,1.1*AS109,(1+$AK109/100)*AS109)))</f>
        <v>1.209879</v>
      </c>
      <c r="AU109" s="112">
        <f t="shared" si="117"/>
        <v>1.3308669</v>
      </c>
      <c r="AV109" s="112">
        <f t="shared" si="117"/>
        <v>1.46395359</v>
      </c>
      <c r="AW109" s="103">
        <f t="shared" si="14"/>
        <v>6.10448949</v>
      </c>
      <c r="AX109" s="118">
        <f t="shared" si="15"/>
        <v>11.12536812</v>
      </c>
      <c r="AY109" s="119">
        <v>0.81</v>
      </c>
      <c r="AZ109" s="114">
        <v>35.68</v>
      </c>
      <c r="BA109" s="114">
        <v>-11.940000000000001</v>
      </c>
      <c r="BB109" s="114">
        <v>-3.37</v>
      </c>
      <c r="BC109" s="114">
        <v>4.58</v>
      </c>
      <c r="BD109" s="42"/>
      <c r="BE109" s="17">
        <v>2011.0</v>
      </c>
      <c r="BF109" s="17">
        <f t="shared" si="16"/>
        <v>0</v>
      </c>
      <c r="BG109" s="120">
        <v>2.8000000000000003</v>
      </c>
      <c r="BH109" s="15"/>
    </row>
    <row r="110" ht="11.25" customHeight="1">
      <c r="A110" s="155" t="s">
        <v>1423</v>
      </c>
      <c r="B110" s="99" t="s">
        <v>1424</v>
      </c>
      <c r="C110" s="100" t="s">
        <v>296</v>
      </c>
      <c r="D110" s="100" t="s">
        <v>348</v>
      </c>
      <c r="E110" s="101">
        <v>9.0</v>
      </c>
      <c r="F110" s="58">
        <v>457.0</v>
      </c>
      <c r="G110" s="58" t="s">
        <v>168</v>
      </c>
      <c r="H110" s="58" t="s">
        <v>168</v>
      </c>
      <c r="I110" s="150">
        <v>56.22</v>
      </c>
      <c r="J110" s="103">
        <f t="shared" si="2"/>
        <v>2.134471718</v>
      </c>
      <c r="K110" s="104">
        <v>0.3</v>
      </c>
      <c r="L110" s="73">
        <v>4.0</v>
      </c>
      <c r="M110" s="23">
        <f t="shared" si="3"/>
        <v>1.2</v>
      </c>
      <c r="N110" s="105" t="s">
        <v>179</v>
      </c>
      <c r="O110" s="106">
        <v>0.25</v>
      </c>
      <c r="P110" s="146">
        <v>43536.0</v>
      </c>
      <c r="Q110" s="146">
        <v>43553.0</v>
      </c>
      <c r="R110" s="23">
        <f t="shared" si="4"/>
        <v>20</v>
      </c>
      <c r="S110" s="108">
        <f t="array" ref="S110">IF(INDEX(Historical!$D$7:$D$1379,MATCH(B110,Historical!$B$7:$B$1403,0))=0,"n/a",(INDEX(Historical!$C$7:$C$1381,MATCH(B110,Historical!$B$7:$B$1403,0))/INDEX(Historical!$D$7:$D$1379,MATCH(B110,Historical!$B$7:$B$1403,0))-1)*100)</f>
        <v>20</v>
      </c>
      <c r="T110" s="108">
        <f t="array" ref="T110">IF(INDEX(Historical!$F$7:$F$1372,MATCH(B110,Historical!$B$7:$B$1403,0))=0,"n/a",((INDEX(Historical!$C$7:$C$1381,MATCH(B110,Historical!$B$7:$B$1403,0))/INDEX(Historical!$F$7:$F$1372,MATCH(B110,Historical!$B$7:$B$1403,0)))^(1/3)-1)*100)</f>
        <v>17.48520403</v>
      </c>
      <c r="U110" s="108">
        <f t="array" ref="U110">IF(INDEX(Historical!$H$7:$H$1372,MATCH(B110,Historical!$B$7:$B$1403,0))=0,"n/a",((INDEX(Historical!$C$7:$C$1381,MATCH(B110,Historical!$B$7:$B$1403,0))/INDEX(Historical!$H$7:$H$1372,MATCH(B110,Historical!$B$7:$B$1403,0)))^(1/5)-1)*100)</f>
        <v>14.8698355</v>
      </c>
      <c r="V110" s="108" t="str">
        <f t="array" ref="V110">IF(INDEX(Historical!$O$7:$O$1372,MATCH(B110,Historical!$B$7:$B$1403,0))=0,"n/a",((INDEX(Historical!$C$7:$C$1381,MATCH(B110,Historical!$B$7:$B$1403,0))/INDEX(Historical!$O$7:$O$1372,MATCH(B110,Historical!$B$7:$B$1403,0)))^(1/10)-1)*100)</f>
        <v>n/a</v>
      </c>
      <c r="W110" s="109" t="str">
        <f t="shared" si="5"/>
        <v>n/a</v>
      </c>
      <c r="X110" s="110">
        <f t="shared" si="6"/>
        <v>1.039848636</v>
      </c>
      <c r="Y110" s="133"/>
      <c r="Z110" s="103">
        <f t="shared" si="7"/>
        <v>52.86343612</v>
      </c>
      <c r="AA110" s="112">
        <f t="shared" si="8"/>
        <v>24.76651982</v>
      </c>
      <c r="AB110" s="73">
        <v>12.0</v>
      </c>
      <c r="AC110" s="102">
        <v>2.27</v>
      </c>
      <c r="AD110" s="102">
        <v>2.5</v>
      </c>
      <c r="AE110" s="102">
        <v>1.48</v>
      </c>
      <c r="AF110" s="102">
        <v>4.38</v>
      </c>
      <c r="AG110" s="102">
        <v>16.7</v>
      </c>
      <c r="AH110" s="102">
        <v>22.5</v>
      </c>
      <c r="AI110" s="102">
        <v>9.29</v>
      </c>
      <c r="AJ110" s="102">
        <v>14.299999999999999</v>
      </c>
      <c r="AK110" s="102">
        <v>9.91</v>
      </c>
      <c r="AL110" s="113">
        <v>3910.0</v>
      </c>
      <c r="AM110" s="114">
        <v>5.8999999999999995</v>
      </c>
      <c r="AN110" s="102">
        <v>0.0</v>
      </c>
      <c r="AO110" s="115">
        <f t="shared" si="9"/>
        <v>-7.762212606</v>
      </c>
      <c r="AP110" s="116">
        <f t="shared" si="10"/>
        <v>17.00430722</v>
      </c>
      <c r="AQ110" s="117">
        <f t="shared" si="11"/>
        <v>119.5726727</v>
      </c>
      <c r="AR110" s="103">
        <f t="array" ref="AR110">INDEX(Historical!$C$7:$C$1381,MATCH(B110,Historical!$B$7:$B$1403,0))*IF(AH110="n/a",1.03,IF(AH110&lt;0,1.01,IF(AH110&gt;10,1.1,(1+AH110/100))))</f>
        <v>1.32</v>
      </c>
      <c r="AS110" s="112">
        <f t="shared" si="12"/>
        <v>1.442628</v>
      </c>
      <c r="AT110" s="112">
        <f t="shared" ref="AT110:AV110" si="118">IF($AK110="n/a",1.03*AS110,IF($AK110&lt;0,1.01*AS110,IF($AK110&gt;10,1.1*AS110,(1+$AK110/100)*AS110)))</f>
        <v>1.585592435</v>
      </c>
      <c r="AU110" s="112">
        <f t="shared" si="118"/>
        <v>1.742724645</v>
      </c>
      <c r="AV110" s="112">
        <f t="shared" si="118"/>
        <v>1.915428657</v>
      </c>
      <c r="AW110" s="103">
        <f t="shared" si="14"/>
        <v>8.006373737</v>
      </c>
      <c r="AX110" s="118">
        <f t="shared" si="15"/>
        <v>14.24114859</v>
      </c>
      <c r="AY110" s="119">
        <v>0.54</v>
      </c>
      <c r="AZ110" s="114">
        <v>18.310000000000002</v>
      </c>
      <c r="BA110" s="114">
        <v>-22.439999999999998</v>
      </c>
      <c r="BB110" s="114">
        <v>-6.5600000000000005</v>
      </c>
      <c r="BC110" s="114">
        <v>1.49</v>
      </c>
      <c r="BD110" s="42"/>
      <c r="BE110" s="17">
        <v>2011.0</v>
      </c>
      <c r="BF110" s="17">
        <f t="shared" si="16"/>
        <v>0</v>
      </c>
      <c r="BG110" s="120">
        <v>8.7</v>
      </c>
      <c r="BH110" s="108"/>
    </row>
    <row r="111" ht="11.25" customHeight="1">
      <c r="A111" s="55" t="s">
        <v>1425</v>
      </c>
      <c r="B111" s="99" t="s">
        <v>1426</v>
      </c>
      <c r="C111" s="100" t="s">
        <v>272</v>
      </c>
      <c r="D111" s="100" t="s">
        <v>273</v>
      </c>
      <c r="E111" s="101">
        <v>9.0</v>
      </c>
      <c r="F111" s="58">
        <v>467.0</v>
      </c>
      <c r="G111" s="58" t="s">
        <v>121</v>
      </c>
      <c r="H111" s="58" t="s">
        <v>121</v>
      </c>
      <c r="I111" s="150">
        <v>44.98</v>
      </c>
      <c r="J111" s="103">
        <f t="shared" si="2"/>
        <v>3.045798133</v>
      </c>
      <c r="K111" s="104">
        <v>0.3425</v>
      </c>
      <c r="L111" s="73">
        <v>4.0</v>
      </c>
      <c r="M111" s="23">
        <f t="shared" si="3"/>
        <v>1.37</v>
      </c>
      <c r="N111" s="105" t="s">
        <v>365</v>
      </c>
      <c r="O111" s="106">
        <v>0.3225</v>
      </c>
      <c r="P111" s="146">
        <v>43563.0</v>
      </c>
      <c r="Q111" s="146">
        <v>43585.0</v>
      </c>
      <c r="R111" s="23">
        <f t="shared" si="4"/>
        <v>6.201550388</v>
      </c>
      <c r="S111" s="108">
        <f t="array" ref="S111">IF(INDEX(Historical!$D$7:$D$1379,MATCH(B111,Historical!$B$7:$B$1403,0))=0,"n/a",(INDEX(Historical!$C$7:$C$1381,MATCH(B111,Historical!$B$7:$B$1403,0))/INDEX(Historical!$D$7:$D$1379,MATCH(B111,Historical!$B$7:$B$1403,0))-1)*100)</f>
        <v>5.675146771</v>
      </c>
      <c r="T111" s="108">
        <f t="array" ref="T111">IF(INDEX(Historical!$F$7:$F$1372,MATCH(B111,Historical!$B$7:$B$1403,0))=0,"n/a",((INDEX(Historical!$C$7:$C$1381,MATCH(B111,Historical!$B$7:$B$1403,0))/INDEX(Historical!$F$7:$F$1372,MATCH(B111,Historical!$B$7:$B$1403,0)))^(1/3)-1)*100)</f>
        <v>5.110701767</v>
      </c>
      <c r="U111" s="108">
        <f t="array" ref="U111">IF(INDEX(Historical!$H$7:$H$1372,MATCH(B111,Historical!$B$7:$B$1403,0))=0,"n/a",((INDEX(Historical!$C$7:$C$1381,MATCH(B111,Historical!$B$7:$B$1403,0))/INDEX(Historical!$H$7:$H$1372,MATCH(B111,Historical!$B$7:$B$1403,0)))^(1/5)-1)*100)</f>
        <v>5.870154107</v>
      </c>
      <c r="V111" s="108">
        <f t="array" ref="V111">IF(INDEX(Historical!$O$7:$O$1372,MATCH(B111,Historical!$B$7:$B$1403,0))=0,"n/a",((INDEX(Historical!$C$7:$C$1381,MATCH(B111,Historical!$B$7:$B$1403,0))/INDEX(Historical!$O$7:$O$1372,MATCH(B111,Historical!$B$7:$B$1403,0)))^(1/10)-1)*100)</f>
        <v>3.414311646</v>
      </c>
      <c r="W111" s="109">
        <f t="shared" si="5"/>
        <v>1.71927894</v>
      </c>
      <c r="X111" s="110">
        <f t="shared" si="6"/>
        <v>0.06755068017</v>
      </c>
      <c r="Y111" s="159"/>
      <c r="Z111" s="103">
        <f t="shared" si="7"/>
        <v>217.4603175</v>
      </c>
      <c r="AA111" s="112">
        <f t="shared" si="8"/>
        <v>71.3968254</v>
      </c>
      <c r="AB111" s="73">
        <v>12.0</v>
      </c>
      <c r="AC111" s="102">
        <v>0.63</v>
      </c>
      <c r="AD111" s="102" t="s">
        <v>128</v>
      </c>
      <c r="AE111" s="102">
        <v>11.46</v>
      </c>
      <c r="AF111" s="102">
        <v>3.98</v>
      </c>
      <c r="AG111" s="102">
        <v>5.8999999999999995</v>
      </c>
      <c r="AH111" s="102">
        <v>-14.499999999999998</v>
      </c>
      <c r="AI111" s="102">
        <v>16.25</v>
      </c>
      <c r="AJ111" s="102">
        <v>86.9</v>
      </c>
      <c r="AK111" s="102" t="s">
        <v>128</v>
      </c>
      <c r="AL111" s="113">
        <v>13200.0</v>
      </c>
      <c r="AM111" s="114">
        <v>0.8999999999999999</v>
      </c>
      <c r="AN111" s="102">
        <v>1.42</v>
      </c>
      <c r="AO111" s="115">
        <f t="shared" si="9"/>
        <v>-62.48087316</v>
      </c>
      <c r="AP111" s="116">
        <f t="shared" si="10"/>
        <v>8.91595224</v>
      </c>
      <c r="AQ111" s="117">
        <f t="shared" si="11"/>
        <v>255.3773363</v>
      </c>
      <c r="AR111" s="103">
        <f t="array" ref="AR111">INDEX(Historical!$C$7:$C$1381,MATCH(B111,Historical!$B$7:$B$1403,0))*IF(AH111="n/a",1.03,IF(AH111&lt;0,1.01,IF(AH111&gt;10,1.1,(1+AH111/100))))</f>
        <v>1.3635</v>
      </c>
      <c r="AS111" s="112">
        <f t="shared" si="12"/>
        <v>1.49985</v>
      </c>
      <c r="AT111" s="112">
        <f t="shared" ref="AT111:AV111" si="119">IF($AK111="n/a",1.03*AS111,IF($AK111&lt;0,1.01*AS111,IF($AK111&gt;10,1.1*AS111,(1+$AK111/100)*AS111)))</f>
        <v>1.5448455</v>
      </c>
      <c r="AU111" s="112">
        <f t="shared" si="119"/>
        <v>1.591190865</v>
      </c>
      <c r="AV111" s="112">
        <f t="shared" si="119"/>
        <v>1.638926591</v>
      </c>
      <c r="AW111" s="103">
        <f t="shared" si="14"/>
        <v>7.638312956</v>
      </c>
      <c r="AX111" s="118">
        <f t="shared" si="15"/>
        <v>16.98157616</v>
      </c>
      <c r="AY111" s="119">
        <v>0.46</v>
      </c>
      <c r="AZ111" s="114">
        <v>4.51</v>
      </c>
      <c r="BA111" s="114">
        <v>-12.23</v>
      </c>
      <c r="BB111" s="114">
        <v>-5.76</v>
      </c>
      <c r="BC111" s="114">
        <v>-4.92</v>
      </c>
      <c r="BD111" s="42"/>
      <c r="BE111" s="17">
        <v>2011.0</v>
      </c>
      <c r="BF111" s="17">
        <f t="shared" si="16"/>
        <v>0</v>
      </c>
      <c r="BG111" s="120">
        <v>2.1</v>
      </c>
      <c r="BH111" s="15"/>
    </row>
    <row r="112" ht="11.25" customHeight="1">
      <c r="A112" s="55" t="s">
        <v>1427</v>
      </c>
      <c r="B112" s="99" t="s">
        <v>1428</v>
      </c>
      <c r="C112" s="100" t="s">
        <v>136</v>
      </c>
      <c r="D112" s="100" t="s">
        <v>153</v>
      </c>
      <c r="E112" s="101">
        <v>9.0</v>
      </c>
      <c r="F112" s="58">
        <v>442.0</v>
      </c>
      <c r="G112" s="58" t="s">
        <v>121</v>
      </c>
      <c r="H112" s="58" t="s">
        <v>121</v>
      </c>
      <c r="I112" s="150">
        <v>15.39</v>
      </c>
      <c r="J112" s="103">
        <f t="shared" si="2"/>
        <v>5.458089669</v>
      </c>
      <c r="K112" s="104">
        <v>0.21</v>
      </c>
      <c r="L112" s="73">
        <v>4.0</v>
      </c>
      <c r="M112" s="23">
        <f t="shared" si="3"/>
        <v>0.84</v>
      </c>
      <c r="N112" s="105" t="s">
        <v>174</v>
      </c>
      <c r="O112" s="106">
        <v>0.2</v>
      </c>
      <c r="P112" s="148">
        <v>43370.0</v>
      </c>
      <c r="Q112" s="148">
        <v>43388.0</v>
      </c>
      <c r="R112" s="23">
        <f t="shared" si="4"/>
        <v>5</v>
      </c>
      <c r="S112" s="108">
        <f t="array" ref="S112">IF(INDEX(Historical!$D$7:$D$1379,MATCH(B112,Historical!$B$7:$B$1403,0))=0,"n/a",(INDEX(Historical!$C$7:$C$1381,MATCH(B112,Historical!$B$7:$B$1403,0))/INDEX(Historical!$D$7:$D$1379,MATCH(B112,Historical!$B$7:$B$1403,0))-1)*100)</f>
        <v>6.329113924</v>
      </c>
      <c r="T112" s="108">
        <f t="array" ref="T112">IF(INDEX(Historical!$F$7:$F$1372,MATCH(B112,Historical!$B$7:$B$1403,0))=0,"n/a",((INDEX(Historical!$C$7:$C$1381,MATCH(B112,Historical!$B$7:$B$1403,0))/INDEX(Historical!$F$7:$F$1372,MATCH(B112,Historical!$B$7:$B$1403,0)))^(1/3)-1)*100)</f>
        <v>9.487978497</v>
      </c>
      <c r="U112" s="108">
        <f t="array" ref="U112">IF(INDEX(Historical!$H$7:$H$1372,MATCH(B112,Historical!$B$7:$B$1403,0))=0,"n/a",((INDEX(Historical!$C$7:$C$1381,MATCH(B112,Historical!$B$7:$B$1403,0))/INDEX(Historical!$H$7:$H$1372,MATCH(B112,Historical!$B$7:$B$1403,0)))^(1/5)-1)*100)</f>
        <v>6.961037573</v>
      </c>
      <c r="V112" s="108">
        <f t="array" ref="V112">IF(INDEX(Historical!$O$7:$O$1372,MATCH(B112,Historical!$B$7:$B$1403,0))=0,"n/a",((INDEX(Historical!$C$7:$C$1381,MATCH(B112,Historical!$B$7:$B$1403,0))/INDEX(Historical!$O$7:$O$1372,MATCH(B112,Historical!$B$7:$B$1403,0)))^(1/10)-1)*100)</f>
        <v>15.43165677</v>
      </c>
      <c r="W112" s="109">
        <f t="shared" si="5"/>
        <v>0.4510881546</v>
      </c>
      <c r="X112" s="110">
        <f t="shared" si="6"/>
        <v>0.6629559593</v>
      </c>
      <c r="Y112" s="149" t="s">
        <v>825</v>
      </c>
      <c r="Z112" s="103">
        <f t="shared" si="7"/>
        <v>52.17391304</v>
      </c>
      <c r="AA112" s="112">
        <f t="shared" si="8"/>
        <v>9.559006211</v>
      </c>
      <c r="AB112" s="73">
        <v>12.0</v>
      </c>
      <c r="AC112" s="102">
        <v>1.61</v>
      </c>
      <c r="AD112" s="102">
        <v>0.96</v>
      </c>
      <c r="AE112" s="102">
        <v>3.04</v>
      </c>
      <c r="AF112" s="102">
        <v>0.79</v>
      </c>
      <c r="AG112" s="102">
        <v>8.6</v>
      </c>
      <c r="AH112" s="102">
        <v>42.4</v>
      </c>
      <c r="AI112" s="102">
        <v>9.229999999999999</v>
      </c>
      <c r="AJ112" s="102">
        <v>10.5</v>
      </c>
      <c r="AK112" s="102">
        <v>10.0</v>
      </c>
      <c r="AL112" s="113">
        <v>3440.0</v>
      </c>
      <c r="AM112" s="114">
        <v>0.7000000000000001</v>
      </c>
      <c r="AN112" s="102">
        <v>0.34</v>
      </c>
      <c r="AO112" s="115">
        <f t="shared" si="9"/>
        <v>2.86012103</v>
      </c>
      <c r="AP112" s="116">
        <f t="shared" si="10"/>
        <v>12.41912724</v>
      </c>
      <c r="AQ112" s="117">
        <f t="shared" si="11"/>
        <v>-42.06664784</v>
      </c>
      <c r="AR112" s="103">
        <f t="array" ref="AR112">INDEX(Historical!$C$7:$C$1381,MATCH(B112,Historical!$B$7:$B$1403,0))*IF(AH112="n/a",1.03,IF(AH112&lt;0,1.01,IF(AH112&gt;10,1.1,(1+AH112/100))))</f>
        <v>0.924</v>
      </c>
      <c r="AS112" s="112">
        <f t="shared" si="12"/>
        <v>1.0092852</v>
      </c>
      <c r="AT112" s="112">
        <f t="shared" ref="AT112:AV112" si="120">IF($AK112="n/a",1.03*AS112,IF($AK112&lt;0,1.01*AS112,IF($AK112&gt;10,1.1*AS112,(1+$AK112/100)*AS112)))</f>
        <v>1.11021372</v>
      </c>
      <c r="AU112" s="112">
        <f t="shared" si="120"/>
        <v>1.221235092</v>
      </c>
      <c r="AV112" s="112">
        <f t="shared" si="120"/>
        <v>1.343358601</v>
      </c>
      <c r="AW112" s="103">
        <f t="shared" si="14"/>
        <v>5.608092613</v>
      </c>
      <c r="AX112" s="118">
        <f t="shared" si="15"/>
        <v>36.43984804</v>
      </c>
      <c r="AY112" s="119">
        <v>1.09</v>
      </c>
      <c r="AZ112" s="114">
        <v>2.19</v>
      </c>
      <c r="BA112" s="114">
        <v>-18.740000000000002</v>
      </c>
      <c r="BB112" s="114">
        <v>-13.089999999999998</v>
      </c>
      <c r="BC112" s="114">
        <v>-7.969999999999999</v>
      </c>
      <c r="BD112" s="42"/>
      <c r="BE112" s="17">
        <v>2011.0</v>
      </c>
      <c r="BF112" s="17">
        <f t="shared" si="16"/>
        <v>0</v>
      </c>
      <c r="BG112" s="120">
        <v>1.3</v>
      </c>
      <c r="BH112" s="15"/>
    </row>
    <row r="113" ht="11.25" customHeight="1">
      <c r="A113" s="155" t="s">
        <v>1429</v>
      </c>
      <c r="B113" s="99" t="s">
        <v>1430</v>
      </c>
      <c r="C113" s="100" t="s">
        <v>136</v>
      </c>
      <c r="D113" s="100" t="s">
        <v>153</v>
      </c>
      <c r="E113" s="101">
        <v>9.0</v>
      </c>
      <c r="F113" s="58">
        <v>506.0</v>
      </c>
      <c r="G113" s="58" t="s">
        <v>121</v>
      </c>
      <c r="H113" s="58" t="s">
        <v>121</v>
      </c>
      <c r="I113" s="150">
        <v>46.44</v>
      </c>
      <c r="J113" s="103">
        <f t="shared" si="2"/>
        <v>3.617571059</v>
      </c>
      <c r="K113" s="104">
        <v>0.42</v>
      </c>
      <c r="L113" s="73">
        <v>4.0</v>
      </c>
      <c r="M113" s="23">
        <f t="shared" si="3"/>
        <v>1.68</v>
      </c>
      <c r="N113" s="105" t="s">
        <v>218</v>
      </c>
      <c r="O113" s="106">
        <v>0.37</v>
      </c>
      <c r="P113" s="107">
        <v>43735.0</v>
      </c>
      <c r="Q113" s="107">
        <v>43753.0</v>
      </c>
      <c r="R113" s="23">
        <f t="shared" si="4"/>
        <v>13.51351351</v>
      </c>
      <c r="S113" s="108">
        <f t="array" ref="S113">IF(INDEX(Historical!$D$7:$D$1379,MATCH(B113,Historical!$B$7:$B$1403,0))=0,"n/a",(INDEX(Historical!$C$7:$C$1381,MATCH(B113,Historical!$B$7:$B$1403,0))/INDEX(Historical!$D$7:$D$1379,MATCH(B113,Historical!$B$7:$B$1403,0))-1)*100)</f>
        <v>20.47244094</v>
      </c>
      <c r="T113" s="108">
        <f t="array" ref="T113">IF(INDEX(Historical!$F$7:$F$1372,MATCH(B113,Historical!$B$7:$B$1403,0))=0,"n/a",((INDEX(Historical!$C$7:$C$1381,MATCH(B113,Historical!$B$7:$B$1403,0))/INDEX(Historical!$F$7:$F$1372,MATCH(B113,Historical!$B$7:$B$1403,0)))^(1/3)-1)*100)</f>
        <v>13.55119615</v>
      </c>
      <c r="U113" s="108">
        <f t="array" ref="U113">IF(INDEX(Historical!$H$7:$H$1372,MATCH(B113,Historical!$B$7:$B$1403,0))=0,"n/a",((INDEX(Historical!$C$7:$C$1381,MATCH(B113,Historical!$B$7:$B$1403,0))/INDEX(Historical!$H$7:$H$1372,MATCH(B113,Historical!$B$7:$B$1403,0)))^(1/5)-1)*100)</f>
        <v>10.00022288</v>
      </c>
      <c r="V113" s="108">
        <f t="array" ref="V113">IF(INDEX(Historical!$O$7:$O$1372,MATCH(B113,Historical!$B$7:$B$1403,0))=0,"n/a",((INDEX(Historical!$C$7:$C$1381,MATCH(B113,Historical!$B$7:$B$1403,0))/INDEX(Historical!$O$7:$O$1372,MATCH(B113,Historical!$B$7:$B$1403,0)))^(1/10)-1)*100)</f>
        <v>10.28142231</v>
      </c>
      <c r="W113" s="109">
        <f t="shared" si="5"/>
        <v>0.9726497535</v>
      </c>
      <c r="X113" s="110">
        <f t="shared" si="6"/>
        <v>1.612939174</v>
      </c>
      <c r="Y113" s="149"/>
      <c r="Z113" s="103">
        <f t="shared" si="7"/>
        <v>40.38461538</v>
      </c>
      <c r="AA113" s="112">
        <f t="shared" si="8"/>
        <v>11.16346154</v>
      </c>
      <c r="AB113" s="73">
        <v>12.0</v>
      </c>
      <c r="AC113" s="102">
        <v>4.16</v>
      </c>
      <c r="AD113" s="102">
        <v>1.86</v>
      </c>
      <c r="AE113" s="102">
        <v>4.17</v>
      </c>
      <c r="AF113" s="102">
        <v>1.58</v>
      </c>
      <c r="AG113" s="102">
        <v>14.099999999999998</v>
      </c>
      <c r="AH113" s="102">
        <v>0.4</v>
      </c>
      <c r="AI113" s="102">
        <v>6.22</v>
      </c>
      <c r="AJ113" s="102">
        <v>6.2</v>
      </c>
      <c r="AK113" s="102">
        <v>6.0</v>
      </c>
      <c r="AL113" s="113">
        <v>72870.0</v>
      </c>
      <c r="AM113" s="114">
        <v>0.1</v>
      </c>
      <c r="AN113" s="102">
        <v>0.88</v>
      </c>
      <c r="AO113" s="115">
        <f t="shared" si="9"/>
        <v>2.454332398</v>
      </c>
      <c r="AP113" s="116">
        <f t="shared" si="10"/>
        <v>13.61779394</v>
      </c>
      <c r="AQ113" s="117">
        <f t="shared" si="11"/>
        <v>-11.46056941</v>
      </c>
      <c r="AR113" s="103">
        <f t="array" ref="AR113">INDEX(Historical!$C$7:$C$1381,MATCH(B113,Historical!$B$7:$B$1403,0))*IF(AH113="n/a",1.03,IF(AH113&lt;0,1.01,IF(AH113&gt;10,1.1,(1+AH113/100))))</f>
        <v>1.53612</v>
      </c>
      <c r="AS113" s="112">
        <f t="shared" si="12"/>
        <v>1.631666664</v>
      </c>
      <c r="AT113" s="112">
        <f t="shared" ref="AT113:AV113" si="121">IF($AK113="n/a",1.03*AS113,IF($AK113&lt;0,1.01*AS113,IF($AK113&gt;10,1.1*AS113,(1+$AK113/100)*AS113)))</f>
        <v>1.729566664</v>
      </c>
      <c r="AU113" s="112">
        <f t="shared" si="121"/>
        <v>1.833340664</v>
      </c>
      <c r="AV113" s="112">
        <f t="shared" si="121"/>
        <v>1.943341103</v>
      </c>
      <c r="AW113" s="103">
        <f t="shared" si="14"/>
        <v>8.674035095</v>
      </c>
      <c r="AX113" s="118">
        <f t="shared" si="15"/>
        <v>18.67793948</v>
      </c>
      <c r="AY113" s="119">
        <v>1.1</v>
      </c>
      <c r="AZ113" s="114">
        <v>-2.25</v>
      </c>
      <c r="BA113" s="114">
        <v>-24.01</v>
      </c>
      <c r="BB113" s="114">
        <v>-16.900000000000002</v>
      </c>
      <c r="BC113" s="114">
        <v>-15.6</v>
      </c>
      <c r="BD113" s="42"/>
      <c r="BE113" s="17">
        <v>2011.0</v>
      </c>
      <c r="BF113" s="17">
        <f t="shared" si="16"/>
        <v>0</v>
      </c>
      <c r="BG113" s="120">
        <v>1.4000000000000001</v>
      </c>
      <c r="BH113" s="15"/>
    </row>
    <row r="114" ht="11.25" customHeight="1">
      <c r="A114" s="155" t="s">
        <v>1431</v>
      </c>
      <c r="B114" s="99" t="s">
        <v>1432</v>
      </c>
      <c r="C114" s="100" t="s">
        <v>177</v>
      </c>
      <c r="D114" s="100" t="s">
        <v>534</v>
      </c>
      <c r="E114" s="101">
        <v>9.0</v>
      </c>
      <c r="F114" s="58">
        <v>500.0</v>
      </c>
      <c r="G114" s="58" t="s">
        <v>168</v>
      </c>
      <c r="H114" s="58" t="s">
        <v>168</v>
      </c>
      <c r="I114" s="150">
        <v>104.22</v>
      </c>
      <c r="J114" s="103">
        <f t="shared" si="2"/>
        <v>1.151410478</v>
      </c>
      <c r="K114" s="104">
        <v>0.3</v>
      </c>
      <c r="L114" s="73">
        <v>4.0</v>
      </c>
      <c r="M114" s="23">
        <f t="shared" si="3"/>
        <v>1.2</v>
      </c>
      <c r="N114" s="105" t="s">
        <v>174</v>
      </c>
      <c r="O114" s="106">
        <v>0.27</v>
      </c>
      <c r="P114" s="107">
        <v>43691.0</v>
      </c>
      <c r="Q114" s="107">
        <v>43721.0</v>
      </c>
      <c r="R114" s="23">
        <f t="shared" si="4"/>
        <v>11.11111111</v>
      </c>
      <c r="S114" s="108">
        <f t="array" ref="S114">IF(INDEX(Historical!$D$7:$D$1379,MATCH(B114,Historical!$B$7:$B$1403,0))=0,"n/a",(INDEX(Historical!$C$7:$C$1381,MATCH(B114,Historical!$B$7:$B$1403,0))/INDEX(Historical!$D$7:$D$1379,MATCH(B114,Historical!$B$7:$B$1403,0))-1)*100)</f>
        <v>23.91304348</v>
      </c>
      <c r="T114" s="108">
        <f t="array" ref="T114">IF(INDEX(Historical!$F$7:$F$1372,MATCH(B114,Historical!$B$7:$B$1403,0))=0,"n/a",((INDEX(Historical!$C$7:$C$1381,MATCH(B114,Historical!$B$7:$B$1403,0))/INDEX(Historical!$F$7:$F$1372,MATCH(B114,Historical!$B$7:$B$1403,0)))^(1/3)-1)*100)</f>
        <v>19.98316262</v>
      </c>
      <c r="U114" s="108">
        <f t="array" ref="U114">IF(INDEX(Historical!$H$7:$H$1372,MATCH(B114,Historical!$B$7:$B$1403,0))=0,"n/a",((INDEX(Historical!$C$7:$C$1381,MATCH(B114,Historical!$B$7:$B$1403,0))/INDEX(Historical!$H$7:$H$1372,MATCH(B114,Historical!$B$7:$B$1403,0)))^(1/5)-1)*100)</f>
        <v>18.88654958</v>
      </c>
      <c r="V114" s="108" t="str">
        <f t="array" ref="V114">IF(INDEX(Historical!$O$7:$O$1372,MATCH(B114,Historical!$B$7:$B$1403,0))=0,"n/a",((INDEX(Historical!$C$7:$C$1381,MATCH(B114,Historical!$B$7:$B$1403,0))/INDEX(Historical!$O$7:$O$1372,MATCH(B114,Historical!$B$7:$B$1403,0)))^(1/10)-1)*100)</f>
        <v>n/a</v>
      </c>
      <c r="W114" s="109" t="str">
        <f t="shared" si="5"/>
        <v>n/a</v>
      </c>
      <c r="X114" s="110" t="str">
        <f t="shared" si="6"/>
        <v>n/a</v>
      </c>
      <c r="Y114" s="99"/>
      <c r="Z114" s="103">
        <f t="shared" si="7"/>
        <v>51.50214592</v>
      </c>
      <c r="AA114" s="112">
        <f t="shared" si="8"/>
        <v>44.72961373</v>
      </c>
      <c r="AB114" s="73">
        <v>12.0</v>
      </c>
      <c r="AC114" s="102">
        <v>2.33</v>
      </c>
      <c r="AD114" s="102">
        <v>3.73</v>
      </c>
      <c r="AE114" s="102">
        <v>2.76</v>
      </c>
      <c r="AF114" s="102">
        <v>5.65</v>
      </c>
      <c r="AG114" s="102">
        <v>13.200000000000001</v>
      </c>
      <c r="AH114" s="102">
        <v>-8.200000000000001</v>
      </c>
      <c r="AI114" s="102">
        <v>9.950000000000001</v>
      </c>
      <c r="AJ114" s="102">
        <v>-2.1999999999999997</v>
      </c>
      <c r="AK114" s="102">
        <v>12.0</v>
      </c>
      <c r="AL114" s="113">
        <v>1320.0</v>
      </c>
      <c r="AM114" s="114">
        <v>0.8</v>
      </c>
      <c r="AN114" s="102">
        <v>0.24</v>
      </c>
      <c r="AO114" s="115">
        <f t="shared" si="9"/>
        <v>-24.69165368</v>
      </c>
      <c r="AP114" s="116">
        <f t="shared" si="10"/>
        <v>20.03796006</v>
      </c>
      <c r="AQ114" s="117">
        <f t="shared" si="11"/>
        <v>235.1432978</v>
      </c>
      <c r="AR114" s="103">
        <f t="array" ref="AR114">INDEX(Historical!$C$7:$C$1381,MATCH(B114,Historical!$B$7:$B$1403,0))*IF(AH114="n/a",1.03,IF(AH114&lt;0,1.01,IF(AH114&gt;10,1.1,(1+AH114/100))))</f>
        <v>1.1514</v>
      </c>
      <c r="AS114" s="112">
        <f t="shared" si="12"/>
        <v>1.2659643</v>
      </c>
      <c r="AT114" s="112">
        <f t="shared" ref="AT114:AV114" si="122">IF($AK114="n/a",1.03*AS114,IF($AK114&lt;0,1.01*AS114,IF($AK114&gt;10,1.1*AS114,(1+$AK114/100)*AS114)))</f>
        <v>1.39256073</v>
      </c>
      <c r="AU114" s="112">
        <f t="shared" si="122"/>
        <v>1.531816803</v>
      </c>
      <c r="AV114" s="112">
        <f t="shared" si="122"/>
        <v>1.684998483</v>
      </c>
      <c r="AW114" s="103">
        <f t="shared" si="14"/>
        <v>7.026740316</v>
      </c>
      <c r="AX114" s="118">
        <f t="shared" si="15"/>
        <v>6.742218688</v>
      </c>
      <c r="AY114" s="119">
        <v>1.02</v>
      </c>
      <c r="AZ114" s="114">
        <v>1.26</v>
      </c>
      <c r="BA114" s="114">
        <v>-29.81</v>
      </c>
      <c r="BB114" s="114">
        <v>-12.520000000000001</v>
      </c>
      <c r="BC114" s="114">
        <v>-16.150000000000002</v>
      </c>
      <c r="BD114" s="42"/>
      <c r="BE114" s="17">
        <v>2011.0</v>
      </c>
      <c r="BF114" s="17">
        <f t="shared" si="16"/>
        <v>0</v>
      </c>
      <c r="BG114" s="120">
        <v>5.7</v>
      </c>
      <c r="BH114" s="55"/>
    </row>
    <row r="115" ht="11.25" customHeight="1">
      <c r="A115" s="55" t="s">
        <v>1433</v>
      </c>
      <c r="B115" s="99" t="s">
        <v>1434</v>
      </c>
      <c r="C115" s="100" t="s">
        <v>272</v>
      </c>
      <c r="D115" s="100" t="s">
        <v>273</v>
      </c>
      <c r="E115" s="101">
        <v>9.0</v>
      </c>
      <c r="F115" s="58">
        <v>446.0</v>
      </c>
      <c r="G115" s="58" t="s">
        <v>121</v>
      </c>
      <c r="H115" s="58" t="s">
        <v>121</v>
      </c>
      <c r="I115" s="150">
        <v>53.77</v>
      </c>
      <c r="J115" s="103">
        <f t="shared" si="2"/>
        <v>5.895480751</v>
      </c>
      <c r="K115" s="104">
        <v>0.7925</v>
      </c>
      <c r="L115" s="73">
        <v>4.0</v>
      </c>
      <c r="M115" s="23">
        <f t="shared" si="3"/>
        <v>3.17</v>
      </c>
      <c r="N115" s="105" t="s">
        <v>333</v>
      </c>
      <c r="O115" s="106">
        <v>0.79</v>
      </c>
      <c r="P115" s="148">
        <v>43465.0</v>
      </c>
      <c r="Q115" s="148">
        <v>43479.0</v>
      </c>
      <c r="R115" s="23">
        <f t="shared" si="4"/>
        <v>0.3164556962</v>
      </c>
      <c r="S115" s="108">
        <f t="array" ref="S115">IF(INDEX(Historical!$D$7:$D$1379,MATCH(B115,Historical!$B$7:$B$1403,0))=0,"n/a",(INDEX(Historical!$C$7:$C$1381,MATCH(B115,Historical!$B$7:$B$1403,0))/INDEX(Historical!$D$7:$D$1379,MATCH(B115,Historical!$B$7:$B$1403,0))-1)*100)</f>
        <v>0.3164556962</v>
      </c>
      <c r="T115" s="108">
        <f t="array" ref="T115">IF(INDEX(Historical!$F$7:$F$1372,MATCH(B115,Historical!$B$7:$B$1403,0))=0,"n/a",((INDEX(Historical!$C$7:$C$1381,MATCH(B115,Historical!$B$7:$B$1403,0))/INDEX(Historical!$F$7:$F$1372,MATCH(B115,Historical!$B$7:$B$1403,0)))^(1/3)-1)*100)</f>
        <v>2.253501394</v>
      </c>
      <c r="U115" s="108">
        <f t="array" ref="U115">IF(INDEX(Historical!$H$7:$H$1372,MATCH(B115,Historical!$B$7:$B$1403,0))=0,"n/a",((INDEX(Historical!$C$7:$C$1381,MATCH(B115,Historical!$B$7:$B$1403,0))/INDEX(Historical!$H$7:$H$1372,MATCH(B115,Historical!$B$7:$B$1403,0)))^(1/5)-1)*100)</f>
        <v>4.196506411</v>
      </c>
      <c r="V115" s="108">
        <f t="array" ref="V115">IF(INDEX(Historical!$O$7:$O$1372,MATCH(B115,Historical!$B$7:$B$1403,0))=0,"n/a",((INDEX(Historical!$C$7:$C$1381,MATCH(B115,Historical!$B$7:$B$1403,0))/INDEX(Historical!$O$7:$O$1372,MATCH(B115,Historical!$B$7:$B$1403,0)))^(1/10)-1)*100)</f>
        <v>5.91407132</v>
      </c>
      <c r="W115" s="109">
        <f t="shared" si="5"/>
        <v>0.7095799465</v>
      </c>
      <c r="X115" s="110" t="str">
        <f t="shared" si="6"/>
        <v>n/a</v>
      </c>
      <c r="Y115" s="133" t="s">
        <v>1435</v>
      </c>
      <c r="Z115" s="103">
        <f t="shared" si="7"/>
        <v>285.5855856</v>
      </c>
      <c r="AA115" s="112">
        <f t="shared" si="8"/>
        <v>48.44144144</v>
      </c>
      <c r="AB115" s="73">
        <v>12.0</v>
      </c>
      <c r="AC115" s="102">
        <v>1.11</v>
      </c>
      <c r="AD115" s="102" t="s">
        <v>128</v>
      </c>
      <c r="AE115" s="102">
        <v>5.17</v>
      </c>
      <c r="AF115" s="102">
        <v>1.84</v>
      </c>
      <c r="AG115" s="102">
        <v>4.7</v>
      </c>
      <c r="AH115" s="102">
        <v>-43.3</v>
      </c>
      <c r="AI115" s="102">
        <v>-3.11</v>
      </c>
      <c r="AJ115" s="102">
        <v>-5.7</v>
      </c>
      <c r="AK115" s="102">
        <v>-0.5</v>
      </c>
      <c r="AL115" s="113">
        <v>20030.0</v>
      </c>
      <c r="AM115" s="114">
        <v>0.3</v>
      </c>
      <c r="AN115" s="102">
        <v>1.11</v>
      </c>
      <c r="AO115" s="115">
        <f t="shared" si="9"/>
        <v>-38.34945428</v>
      </c>
      <c r="AP115" s="116">
        <f t="shared" si="10"/>
        <v>10.09198716</v>
      </c>
      <c r="AQ115" s="117">
        <f t="shared" si="11"/>
        <v>99.03350053</v>
      </c>
      <c r="AR115" s="103">
        <f t="array" ref="AR115">INDEX(Historical!$C$7:$C$1381,MATCH(B115,Historical!$B$7:$B$1403,0))*IF(AH115="n/a",1.03,IF(AH115&lt;0,1.01,IF(AH115&gt;10,1.1,(1+AH115/100))))</f>
        <v>3.2017</v>
      </c>
      <c r="AS115" s="112">
        <f t="shared" si="12"/>
        <v>3.233717</v>
      </c>
      <c r="AT115" s="112">
        <f t="shared" ref="AT115:AV115" si="123">IF($AK115="n/a",1.03*AS115,IF($AK115&lt;0,1.01*AS115,IF($AK115&gt;10,1.1*AS115,(1+$AK115/100)*AS115)))</f>
        <v>3.26605417</v>
      </c>
      <c r="AU115" s="112">
        <f t="shared" si="123"/>
        <v>3.298714712</v>
      </c>
      <c r="AV115" s="112">
        <f t="shared" si="123"/>
        <v>3.331701859</v>
      </c>
      <c r="AW115" s="103">
        <f t="shared" si="14"/>
        <v>16.33188774</v>
      </c>
      <c r="AX115" s="118">
        <f t="shared" si="15"/>
        <v>30.37360562</v>
      </c>
      <c r="AY115" s="119">
        <v>0.31</v>
      </c>
      <c r="AZ115" s="114">
        <v>-1.5</v>
      </c>
      <c r="BA115" s="114">
        <v>-28.689999999999998</v>
      </c>
      <c r="BB115" s="114">
        <v>-7.630000000000001</v>
      </c>
      <c r="BC115" s="114">
        <v>-17.419999999999998</v>
      </c>
      <c r="BD115" s="42"/>
      <c r="BE115" s="17">
        <v>2011.0</v>
      </c>
      <c r="BF115" s="17">
        <f t="shared" si="16"/>
        <v>0</v>
      </c>
      <c r="BG115" s="120">
        <v>2.1999999999999997</v>
      </c>
      <c r="BH115" s="15"/>
    </row>
    <row r="116" ht="11.25" customHeight="1">
      <c r="A116" s="151" t="s">
        <v>1436</v>
      </c>
      <c r="B116" s="122" t="s">
        <v>1437</v>
      </c>
      <c r="C116" s="100" t="s">
        <v>136</v>
      </c>
      <c r="D116" s="100" t="s">
        <v>153</v>
      </c>
      <c r="E116" s="123">
        <v>9.0</v>
      </c>
      <c r="F116" s="58">
        <v>486.0</v>
      </c>
      <c r="G116" s="124" t="s">
        <v>121</v>
      </c>
      <c r="H116" s="124" t="s">
        <v>121</v>
      </c>
      <c r="I116" s="216">
        <v>42.92</v>
      </c>
      <c r="J116" s="126">
        <f t="shared" si="2"/>
        <v>4.753028891</v>
      </c>
      <c r="K116" s="127">
        <v>0.51</v>
      </c>
      <c r="L116" s="128">
        <v>4.0</v>
      </c>
      <c r="M116" s="129">
        <f t="shared" si="3"/>
        <v>2.04</v>
      </c>
      <c r="N116" s="130" t="s">
        <v>174</v>
      </c>
      <c r="O116" s="131">
        <v>0.47</v>
      </c>
      <c r="P116" s="132">
        <v>43644.0</v>
      </c>
      <c r="Q116" s="132">
        <v>43658.0</v>
      </c>
      <c r="R116" s="129">
        <f t="shared" si="4"/>
        <v>8.510638298</v>
      </c>
      <c r="S116" s="108">
        <f t="array" ref="S116">IF(INDEX(Historical!$D$7:$D$1379,MATCH(B116,Historical!$B$7:$B$1403,0))=0,"n/a",(INDEX(Historical!$C$7:$C$1381,MATCH(B116,Historical!$B$7:$B$1403,0))/INDEX(Historical!$D$7:$D$1379,MATCH(B116,Historical!$B$7:$B$1403,0))-1)*100)</f>
        <v>16.66666667</v>
      </c>
      <c r="T116" s="108">
        <f t="array" ref="T116">IF(INDEX(Historical!$F$7:$F$1372,MATCH(B116,Historical!$B$7:$B$1403,0))=0,"n/a",((INDEX(Historical!$C$7:$C$1381,MATCH(B116,Historical!$B$7:$B$1403,0))/INDEX(Historical!$F$7:$F$1372,MATCH(B116,Historical!$B$7:$B$1403,0)))^(1/3)-1)*100)</f>
        <v>10.31495831</v>
      </c>
      <c r="U116" s="108">
        <f t="array" ref="U116">IF(INDEX(Historical!$H$7:$H$1372,MATCH(B116,Historical!$B$7:$B$1403,0))=0,"n/a",((INDEX(Historical!$C$7:$C$1381,MATCH(B116,Historical!$B$7:$B$1403,0))/INDEX(Historical!$H$7:$H$1372,MATCH(B116,Historical!$B$7:$B$1403,0)))^(1/5)-1)*100)</f>
        <v>10.86999857</v>
      </c>
      <c r="V116" s="108">
        <f t="array" ref="V116">IF(INDEX(Historical!$O$7:$O$1372,MATCH(B116,Historical!$B$7:$B$1403,0))=0,"n/a",((INDEX(Historical!$C$7:$C$1381,MATCH(B116,Historical!$B$7:$B$1403,0))/INDEX(Historical!$O$7:$O$1372,MATCH(B116,Historical!$B$7:$B$1403,0)))^(1/10)-1)*100)</f>
        <v>8.842291989</v>
      </c>
      <c r="W116" s="109">
        <f t="shared" si="5"/>
        <v>1.229319116</v>
      </c>
      <c r="X116" s="110">
        <f t="shared" si="6"/>
        <v>0.8559053991</v>
      </c>
      <c r="Y116" s="181"/>
      <c r="Z116" s="126">
        <f t="shared" si="7"/>
        <v>51.51515152</v>
      </c>
      <c r="AA116" s="134">
        <f t="shared" si="8"/>
        <v>10.83838384</v>
      </c>
      <c r="AB116" s="128">
        <v>12.0</v>
      </c>
      <c r="AC116" s="125">
        <v>3.96</v>
      </c>
      <c r="AD116" s="125">
        <v>2.17</v>
      </c>
      <c r="AE116" s="125">
        <v>3.79</v>
      </c>
      <c r="AF116" s="125">
        <v>1.49</v>
      </c>
      <c r="AG116" s="125">
        <v>14.6</v>
      </c>
      <c r="AH116" s="125">
        <v>30.9</v>
      </c>
      <c r="AI116" s="125">
        <v>4.390000000000001</v>
      </c>
      <c r="AJ116" s="125">
        <v>12.7</v>
      </c>
      <c r="AK116" s="125">
        <v>5.0</v>
      </c>
      <c r="AL116" s="135">
        <v>750.24</v>
      </c>
      <c r="AM116" s="136">
        <v>0.3</v>
      </c>
      <c r="AN116" s="125">
        <v>0.05</v>
      </c>
      <c r="AO116" s="137">
        <f t="shared" si="9"/>
        <v>4.784643621</v>
      </c>
      <c r="AP116" s="138">
        <f t="shared" si="10"/>
        <v>15.62302746</v>
      </c>
      <c r="AQ116" s="139">
        <f t="shared" si="11"/>
        <v>-15.28035275</v>
      </c>
      <c r="AR116" s="103">
        <f t="array" ref="AR116">INDEX(Historical!$C$7:$C$1381,MATCH(B116,Historical!$B$7:$B$1403,0))*IF(AH116="n/a",1.03,IF(AH116&lt;0,1.01,IF(AH116&gt;10,1.1,(1+AH116/100))))</f>
        <v>2.156</v>
      </c>
      <c r="AS116" s="134">
        <f t="shared" si="12"/>
        <v>2.2506484</v>
      </c>
      <c r="AT116" s="134">
        <f t="shared" ref="AT116:AV116" si="124">IF($AK116="n/a",1.03*AS116,IF($AK116&lt;0,1.01*AS116,IF($AK116&gt;10,1.1*AS116,(1+$AK116/100)*AS116)))</f>
        <v>2.36318082</v>
      </c>
      <c r="AU116" s="134">
        <f t="shared" si="124"/>
        <v>2.481339861</v>
      </c>
      <c r="AV116" s="134">
        <f t="shared" si="124"/>
        <v>2.605406854</v>
      </c>
      <c r="AW116" s="126">
        <f t="shared" si="14"/>
        <v>11.85657594</v>
      </c>
      <c r="AX116" s="140">
        <f t="shared" si="15"/>
        <v>27.62482743</v>
      </c>
      <c r="AY116" s="141">
        <v>0.68</v>
      </c>
      <c r="AZ116" s="136">
        <v>-5.07</v>
      </c>
      <c r="BA116" s="136">
        <v>-21.91</v>
      </c>
      <c r="BB116" s="136">
        <v>-15.61</v>
      </c>
      <c r="BC116" s="136">
        <v>-14.549999999999999</v>
      </c>
      <c r="BD116" s="142"/>
      <c r="BE116" s="17">
        <v>2011.0</v>
      </c>
      <c r="BF116" s="17">
        <f t="shared" si="16"/>
        <v>0</v>
      </c>
      <c r="BG116" s="143">
        <v>1.3</v>
      </c>
      <c r="BH116" s="224"/>
    </row>
    <row r="117" ht="11.25" customHeight="1">
      <c r="A117" s="55" t="s">
        <v>1438</v>
      </c>
      <c r="B117" s="99" t="s">
        <v>1439</v>
      </c>
      <c r="C117" s="100" t="s">
        <v>136</v>
      </c>
      <c r="D117" s="100" t="s">
        <v>153</v>
      </c>
      <c r="E117" s="101">
        <v>9.0</v>
      </c>
      <c r="F117" s="58">
        <v>471.0</v>
      </c>
      <c r="G117" s="58" t="s">
        <v>121</v>
      </c>
      <c r="H117" s="58" t="s">
        <v>120</v>
      </c>
      <c r="I117" s="150">
        <v>37.97</v>
      </c>
      <c r="J117" s="103">
        <f t="shared" si="2"/>
        <v>4.213853042</v>
      </c>
      <c r="K117" s="104">
        <v>0.4</v>
      </c>
      <c r="L117" s="73">
        <v>4.0</v>
      </c>
      <c r="M117" s="23">
        <f t="shared" si="3"/>
        <v>1.6</v>
      </c>
      <c r="N117" s="105" t="s">
        <v>392</v>
      </c>
      <c r="O117" s="106">
        <v>0.33</v>
      </c>
      <c r="P117" s="107">
        <v>43588.0</v>
      </c>
      <c r="Q117" s="107">
        <v>43605.0</v>
      </c>
      <c r="R117" s="23">
        <f t="shared" si="4"/>
        <v>21.21212121</v>
      </c>
      <c r="S117" s="108">
        <f t="array" ref="S117">IF(INDEX(Historical!$D$7:$D$1379,MATCH(B117,Historical!$B$7:$B$1403,0))=0,"n/a",(INDEX(Historical!$C$7:$C$1381,MATCH(B117,Historical!$B$7:$B$1403,0))/INDEX(Historical!$D$7:$D$1379,MATCH(B117,Historical!$B$7:$B$1403,0))-1)*100)</f>
        <v>22.4</v>
      </c>
      <c r="T117" s="108">
        <f t="array" ref="T117">IF(INDEX(Historical!$F$7:$F$1372,MATCH(B117,Historical!$B$7:$B$1403,0))=0,"n/a",((INDEX(Historical!$C$7:$C$1381,MATCH(B117,Historical!$B$7:$B$1403,0))/INDEX(Historical!$F$7:$F$1372,MATCH(B117,Historical!$B$7:$B$1403,0)))^(1/3)-1)*100)</f>
        <v>16.00813681</v>
      </c>
      <c r="U117" s="108">
        <f t="array" ref="U117">IF(INDEX(Historical!$H$7:$H$1372,MATCH(B117,Historical!$B$7:$B$1403,0))=0,"n/a",((INDEX(Historical!$C$7:$C$1381,MATCH(B117,Historical!$B$7:$B$1403,0))/INDEX(Historical!$H$7:$H$1372,MATCH(B117,Historical!$B$7:$B$1403,0)))^(1/5)-1)*100)</f>
        <v>15.32568251</v>
      </c>
      <c r="V117" s="108">
        <f t="array" ref="V117">IF(INDEX(Historical!$O$7:$O$1372,MATCH(B117,Historical!$B$7:$B$1403,0))=0,"n/a",((INDEX(Historical!$C$7:$C$1381,MATCH(B117,Historical!$B$7:$B$1403,0))/INDEX(Historical!$O$7:$O$1372,MATCH(B117,Historical!$B$7:$B$1403,0)))^(1/10)-1)*100)</f>
        <v>43.96706268</v>
      </c>
      <c r="W117" s="109">
        <f t="shared" si="5"/>
        <v>0.3485718985</v>
      </c>
      <c r="X117" s="110">
        <f t="shared" si="6"/>
        <v>1.042563436</v>
      </c>
      <c r="Y117" s="165"/>
      <c r="Z117" s="103">
        <f t="shared" si="7"/>
        <v>39.408867</v>
      </c>
      <c r="AA117" s="112">
        <f t="shared" si="8"/>
        <v>9.352216749</v>
      </c>
      <c r="AB117" s="73">
        <v>12.0</v>
      </c>
      <c r="AC117" s="102">
        <v>4.06</v>
      </c>
      <c r="AD117" s="102">
        <v>0.48</v>
      </c>
      <c r="AE117" s="102">
        <v>3.14</v>
      </c>
      <c r="AF117" s="102">
        <v>1.16</v>
      </c>
      <c r="AG117" s="102">
        <v>13.5</v>
      </c>
      <c r="AH117" s="102">
        <v>27.400000000000002</v>
      </c>
      <c r="AI117" s="102">
        <v>4.25</v>
      </c>
      <c r="AJ117" s="102">
        <v>14.7</v>
      </c>
      <c r="AK117" s="102">
        <v>19.400000000000002</v>
      </c>
      <c r="AL117" s="113">
        <v>3620.0</v>
      </c>
      <c r="AM117" s="114">
        <v>0.2</v>
      </c>
      <c r="AN117" s="102">
        <v>0.18</v>
      </c>
      <c r="AO117" s="115">
        <f t="shared" si="9"/>
        <v>10.1873188</v>
      </c>
      <c r="AP117" s="116">
        <f t="shared" si="10"/>
        <v>19.53953555</v>
      </c>
      <c r="AQ117" s="117">
        <f t="shared" si="11"/>
        <v>-30.56234954</v>
      </c>
      <c r="AR117" s="103">
        <f t="array" ref="AR117">INDEX(Historical!$C$7:$C$1381,MATCH(B117,Historical!$B$7:$B$1403,0))*IF(AH117="n/a",1.03,IF(AH117&lt;0,1.01,IF(AH117&gt;10,1.1,(1+AH117/100))))</f>
        <v>1.683</v>
      </c>
      <c r="AS117" s="112">
        <f t="shared" si="12"/>
        <v>1.7545275</v>
      </c>
      <c r="AT117" s="112">
        <f t="shared" ref="AT117:AV117" si="125">IF($AK117="n/a",1.03*AS117,IF($AK117&lt;0,1.01*AS117,IF($AK117&gt;10,1.1*AS117,(1+$AK117/100)*AS117)))</f>
        <v>1.92998025</v>
      </c>
      <c r="AU117" s="112">
        <f t="shared" si="125"/>
        <v>2.122978275</v>
      </c>
      <c r="AV117" s="112">
        <f t="shared" si="125"/>
        <v>2.335276103</v>
      </c>
      <c r="AW117" s="103">
        <f t="shared" si="14"/>
        <v>9.825762128</v>
      </c>
      <c r="AX117" s="118">
        <f t="shared" si="15"/>
        <v>25.87769852</v>
      </c>
      <c r="AY117" s="119">
        <v>1.3</v>
      </c>
      <c r="AZ117" s="114">
        <v>-3.09</v>
      </c>
      <c r="BA117" s="114">
        <v>-34.82</v>
      </c>
      <c r="BB117" s="114">
        <v>-23.39</v>
      </c>
      <c r="BC117" s="114">
        <v>-20.47</v>
      </c>
      <c r="BD117" s="42"/>
      <c r="BE117" s="17">
        <v>2011.0</v>
      </c>
      <c r="BF117" s="17">
        <f t="shared" si="16"/>
        <v>0</v>
      </c>
      <c r="BG117" s="120">
        <v>1.4000000000000001</v>
      </c>
      <c r="BH117" s="15"/>
    </row>
    <row r="118" ht="11.25" customHeight="1">
      <c r="A118" s="155" t="s">
        <v>1440</v>
      </c>
      <c r="B118" s="99" t="s">
        <v>1441</v>
      </c>
      <c r="C118" s="100" t="s">
        <v>136</v>
      </c>
      <c r="D118" s="100" t="s">
        <v>153</v>
      </c>
      <c r="E118" s="101">
        <v>9.0</v>
      </c>
      <c r="F118" s="58">
        <v>496.0</v>
      </c>
      <c r="G118" s="58" t="s">
        <v>120</v>
      </c>
      <c r="H118" s="58" t="s">
        <v>120</v>
      </c>
      <c r="I118" s="150">
        <v>40.85</v>
      </c>
      <c r="J118" s="103">
        <f t="shared" si="2"/>
        <v>4.993880049</v>
      </c>
      <c r="K118" s="104">
        <v>0.51</v>
      </c>
      <c r="L118" s="73">
        <v>4.0</v>
      </c>
      <c r="M118" s="23">
        <f t="shared" si="3"/>
        <v>2.04</v>
      </c>
      <c r="N118" s="105" t="s">
        <v>138</v>
      </c>
      <c r="O118" s="106">
        <v>0.45</v>
      </c>
      <c r="P118" s="107">
        <v>43685.0</v>
      </c>
      <c r="Q118" s="107">
        <v>43709.0</v>
      </c>
      <c r="R118" s="23">
        <f t="shared" si="4"/>
        <v>13.33333333</v>
      </c>
      <c r="S118" s="108">
        <f t="array" ref="S118">IF(INDEX(Historical!$D$7:$D$1379,MATCH(B118,Historical!$B$7:$B$1403,0))=0,"n/a",(INDEX(Historical!$C$7:$C$1381,MATCH(B118,Historical!$B$7:$B$1403,0))/INDEX(Historical!$D$7:$D$1379,MATCH(B118,Historical!$B$7:$B$1403,0))-1)*100)</f>
        <v>17.07317073</v>
      </c>
      <c r="T118" s="108">
        <f t="array" ref="T118">IF(INDEX(Historical!$F$7:$F$1372,MATCH(B118,Historical!$B$7:$B$1403,0))=0,"n/a",((INDEX(Historical!$C$7:$C$1381,MATCH(B118,Historical!$B$7:$B$1403,0))/INDEX(Historical!$F$7:$F$1372,MATCH(B118,Historical!$B$7:$B$1403,0)))^(1/3)-1)*100)</f>
        <v>8.217176519</v>
      </c>
      <c r="U118" s="108">
        <f t="array" ref="U118">IF(INDEX(Historical!$H$7:$H$1372,MATCH(B118,Historical!$B$7:$B$1403,0))=0,"n/a",((INDEX(Historical!$C$7:$C$1381,MATCH(B118,Historical!$B$7:$B$1403,0))/INDEX(Historical!$H$7:$H$1372,MATCH(B118,Historical!$B$7:$B$1403,0)))^(1/5)-1)*100)</f>
        <v>7.2984608</v>
      </c>
      <c r="V118" s="108">
        <f t="array" ref="V118">IF(INDEX(Historical!$O$7:$O$1372,MATCH(B118,Historical!$B$7:$B$1403,0))=0,"n/a",((INDEX(Historical!$C$7:$C$1381,MATCH(B118,Historical!$B$7:$B$1403,0))/INDEX(Historical!$O$7:$O$1372,MATCH(B118,Historical!$B$7:$B$1403,0)))^(1/10)-1)*100)</f>
        <v>14.63322611</v>
      </c>
      <c r="W118" s="109">
        <f t="shared" si="5"/>
        <v>0.498759518</v>
      </c>
      <c r="X118" s="110">
        <f t="shared" si="6"/>
        <v>3.475457524</v>
      </c>
      <c r="Y118" s="149"/>
      <c r="Z118" s="103">
        <f t="shared" si="7"/>
        <v>50.74626866</v>
      </c>
      <c r="AA118" s="112">
        <f t="shared" si="8"/>
        <v>10.16169154</v>
      </c>
      <c r="AB118" s="73">
        <v>12.0</v>
      </c>
      <c r="AC118" s="102">
        <v>4.02</v>
      </c>
      <c r="AD118" s="102">
        <v>0.95</v>
      </c>
      <c r="AE118" s="102">
        <v>2.59</v>
      </c>
      <c r="AF118" s="102">
        <v>1.04</v>
      </c>
      <c r="AG118" s="102">
        <v>13.0</v>
      </c>
      <c r="AH118" s="102">
        <v>19.2</v>
      </c>
      <c r="AI118" s="102">
        <v>12.36</v>
      </c>
      <c r="AJ118" s="102">
        <v>2.1</v>
      </c>
      <c r="AK118" s="102">
        <v>10.68</v>
      </c>
      <c r="AL118" s="113">
        <v>171470.0</v>
      </c>
      <c r="AM118" s="114">
        <v>78.23</v>
      </c>
      <c r="AN118" s="102">
        <v>1.34</v>
      </c>
      <c r="AO118" s="115">
        <f t="shared" si="9"/>
        <v>2.130649307</v>
      </c>
      <c r="AP118" s="116">
        <f t="shared" si="10"/>
        <v>12.29234085</v>
      </c>
      <c r="AQ118" s="117">
        <f t="shared" si="11"/>
        <v>-31.46563164</v>
      </c>
      <c r="AR118" s="103">
        <f t="array" ref="AR118">INDEX(Historical!$C$7:$C$1381,MATCH(B118,Historical!$B$7:$B$1403,0))*IF(AH118="n/a",1.03,IF(AH118&lt;0,1.01,IF(AH118&gt;10,1.1,(1+AH118/100))))</f>
        <v>2.112</v>
      </c>
      <c r="AS118" s="112">
        <f t="shared" si="12"/>
        <v>2.3232</v>
      </c>
      <c r="AT118" s="112">
        <f t="shared" ref="AT118:AV118" si="126">IF($AK118="n/a",1.03*AS118,IF($AK118&lt;0,1.01*AS118,IF($AK118&gt;10,1.1*AS118,(1+$AK118/100)*AS118)))</f>
        <v>2.55552</v>
      </c>
      <c r="AU118" s="112">
        <f t="shared" si="126"/>
        <v>2.811072</v>
      </c>
      <c r="AV118" s="112">
        <f t="shared" si="126"/>
        <v>3.0921792</v>
      </c>
      <c r="AW118" s="103">
        <f t="shared" si="14"/>
        <v>12.8939712</v>
      </c>
      <c r="AX118" s="118">
        <f t="shared" si="15"/>
        <v>31.56418898</v>
      </c>
      <c r="AY118" s="119">
        <v>1.1</v>
      </c>
      <c r="AZ118" s="114">
        <v>-3.7199999999999998</v>
      </c>
      <c r="BA118" s="114">
        <v>-25.39</v>
      </c>
      <c r="BB118" s="114">
        <v>-17.87</v>
      </c>
      <c r="BC118" s="114">
        <v>-16.400000000000002</v>
      </c>
      <c r="BD118" s="42"/>
      <c r="BE118" s="17">
        <v>2011.0</v>
      </c>
      <c r="BF118" s="17">
        <f t="shared" si="16"/>
        <v>0</v>
      </c>
      <c r="BG118" s="120">
        <v>1.2</v>
      </c>
      <c r="BH118" s="15"/>
    </row>
    <row r="119" ht="11.25" customHeight="1">
      <c r="A119" s="55" t="s">
        <v>1442</v>
      </c>
      <c r="B119" s="99" t="s">
        <v>1443</v>
      </c>
      <c r="C119" s="100" t="s">
        <v>296</v>
      </c>
      <c r="D119" s="100" t="s">
        <v>336</v>
      </c>
      <c r="E119" s="101">
        <v>9.0</v>
      </c>
      <c r="F119" s="58">
        <v>479.0</v>
      </c>
      <c r="G119" s="58" t="s">
        <v>120</v>
      </c>
      <c r="H119" s="58" t="s">
        <v>120</v>
      </c>
      <c r="I119" s="150">
        <v>127.86</v>
      </c>
      <c r="J119" s="103">
        <f t="shared" si="2"/>
        <v>3.754106053</v>
      </c>
      <c r="K119" s="104">
        <v>1.2</v>
      </c>
      <c r="L119" s="73">
        <v>4.0</v>
      </c>
      <c r="M119" s="23">
        <f t="shared" si="3"/>
        <v>4.8</v>
      </c>
      <c r="N119" s="105" t="s">
        <v>154</v>
      </c>
      <c r="O119" s="106">
        <v>1.15</v>
      </c>
      <c r="P119" s="107">
        <v>43601.0</v>
      </c>
      <c r="Q119" s="107">
        <v>43631.0</v>
      </c>
      <c r="R119" s="23">
        <f t="shared" si="4"/>
        <v>4.347826087</v>
      </c>
      <c r="S119" s="108">
        <f t="array" ref="S119">IF(INDEX(Historical!$D$7:$D$1379,MATCH(B119,Historical!$B$7:$B$1403,0))=0,"n/a",(INDEX(Historical!$C$7:$C$1381,MATCH(B119,Historical!$B$7:$B$1403,0))/INDEX(Historical!$D$7:$D$1379,MATCH(B119,Historical!$B$7:$B$1403,0))-1)*100)</f>
        <v>4.395604396</v>
      </c>
      <c r="T119" s="108">
        <f t="array" ref="T119">IF(INDEX(Historical!$F$7:$F$1372,MATCH(B119,Historical!$B$7:$B$1403,0))=0,"n/a",((INDEX(Historical!$C$7:$C$1381,MATCH(B119,Historical!$B$7:$B$1403,0))/INDEX(Historical!$F$7:$F$1372,MATCH(B119,Historical!$B$7:$B$1403,0)))^(1/3)-1)*100)</f>
        <v>6.793052647</v>
      </c>
      <c r="U119" s="108">
        <f t="array" ref="U119">IF(INDEX(Historical!$H$7:$H$1372,MATCH(B119,Historical!$B$7:$B$1403,0))=0,"n/a",((INDEX(Historical!$C$7:$C$1381,MATCH(B119,Historical!$B$7:$B$1403,0))/INDEX(Historical!$H$7:$H$1372,MATCH(B119,Historical!$B$7:$B$1403,0)))^(1/5)-1)*100)</f>
        <v>10.56334059</v>
      </c>
      <c r="V119" s="108">
        <f t="array" ref="V119">IF(INDEX(Historical!$O$7:$O$1372,MATCH(B119,Historical!$B$7:$B$1403,0))=0,"n/a",((INDEX(Historical!$C$7:$C$1381,MATCH(B119,Historical!$B$7:$B$1403,0))/INDEX(Historical!$O$7:$O$1372,MATCH(B119,Historical!$B$7:$B$1403,0)))^(1/10)-1)*100)</f>
        <v>10.69207184</v>
      </c>
      <c r="W119" s="109">
        <f t="shared" si="5"/>
        <v>0.9879601213</v>
      </c>
      <c r="X119" s="110">
        <f t="shared" si="6"/>
        <v>0.5559652943</v>
      </c>
      <c r="Y119" s="149"/>
      <c r="Z119" s="103">
        <f t="shared" si="7"/>
        <v>24.62801437</v>
      </c>
      <c r="AA119" s="112">
        <f t="shared" si="8"/>
        <v>6.560287327</v>
      </c>
      <c r="AB119" s="73">
        <v>12.0</v>
      </c>
      <c r="AC119" s="102">
        <v>19.49</v>
      </c>
      <c r="AD119" s="102">
        <v>1.4</v>
      </c>
      <c r="AE119" s="102">
        <v>0.4</v>
      </c>
      <c r="AF119" s="102">
        <v>2.54</v>
      </c>
      <c r="AG119" s="102">
        <v>40.2</v>
      </c>
      <c r="AH119" s="102">
        <v>765.2</v>
      </c>
      <c r="AI119" s="102">
        <v>9.16</v>
      </c>
      <c r="AJ119" s="102">
        <v>19.0</v>
      </c>
      <c r="AK119" s="102">
        <v>4.7</v>
      </c>
      <c r="AL119" s="113">
        <v>8130.000000000001</v>
      </c>
      <c r="AM119" s="114">
        <v>0.1</v>
      </c>
      <c r="AN119" s="102">
        <v>1.56</v>
      </c>
      <c r="AO119" s="115">
        <f t="shared" si="9"/>
        <v>7.757159317</v>
      </c>
      <c r="AP119" s="116">
        <f t="shared" si="10"/>
        <v>14.31744664</v>
      </c>
      <c r="AQ119" s="117">
        <f t="shared" si="11"/>
        <v>-13.94283603</v>
      </c>
      <c r="AR119" s="103">
        <f t="array" ref="AR119">INDEX(Historical!$C$7:$C$1381,MATCH(B119,Historical!$B$7:$B$1403,0))*IF(AH119="n/a",1.03,IF(AH119&lt;0,1.01,IF(AH119&gt;10,1.1,(1+AH119/100))))</f>
        <v>5.225</v>
      </c>
      <c r="AS119" s="112">
        <f t="shared" si="12"/>
        <v>5.70361</v>
      </c>
      <c r="AT119" s="112">
        <f t="shared" ref="AT119:AV119" si="127">IF($AK119="n/a",1.03*AS119,IF($AK119&lt;0,1.01*AS119,IF($AK119&gt;10,1.1*AS119,(1+$AK119/100)*AS119)))</f>
        <v>5.97167967</v>
      </c>
      <c r="AU119" s="112">
        <f t="shared" si="127"/>
        <v>6.252348614</v>
      </c>
      <c r="AV119" s="112">
        <f t="shared" si="127"/>
        <v>6.546208999</v>
      </c>
      <c r="AW119" s="103">
        <f t="shared" si="14"/>
        <v>29.69884728</v>
      </c>
      <c r="AX119" s="118">
        <f t="shared" si="15"/>
        <v>23.22762966</v>
      </c>
      <c r="AY119" s="119">
        <v>1.78</v>
      </c>
      <c r="AZ119" s="114">
        <v>12.16</v>
      </c>
      <c r="BA119" s="114">
        <v>-21.87</v>
      </c>
      <c r="BB119" s="114">
        <v>-13.850000000000001</v>
      </c>
      <c r="BC119" s="114">
        <v>-11.81</v>
      </c>
      <c r="BD119" s="42"/>
      <c r="BE119" s="17">
        <v>2011.0</v>
      </c>
      <c r="BF119" s="17">
        <f t="shared" si="16"/>
        <v>0</v>
      </c>
      <c r="BG119" s="120">
        <v>6.2</v>
      </c>
      <c r="BH119" s="15"/>
    </row>
    <row r="120" ht="11.25" customHeight="1">
      <c r="A120" s="230" t="s">
        <v>1444</v>
      </c>
      <c r="B120" s="99" t="s">
        <v>1445</v>
      </c>
      <c r="C120" s="100" t="s">
        <v>136</v>
      </c>
      <c r="D120" s="100" t="s">
        <v>137</v>
      </c>
      <c r="E120" s="101">
        <v>9.0</v>
      </c>
      <c r="F120" s="58">
        <v>551.0</v>
      </c>
      <c r="G120" s="58" t="s">
        <v>168</v>
      </c>
      <c r="H120" s="58" t="s">
        <v>168</v>
      </c>
      <c r="I120" s="150">
        <v>189.25</v>
      </c>
      <c r="J120" s="103">
        <f t="shared" si="2"/>
        <v>1.437252312</v>
      </c>
      <c r="K120" s="104">
        <v>0.68</v>
      </c>
      <c r="L120" s="73">
        <v>4.0</v>
      </c>
      <c r="M120" s="23">
        <f t="shared" si="3"/>
        <v>2.72</v>
      </c>
      <c r="N120" s="105" t="s">
        <v>218</v>
      </c>
      <c r="O120" s="106">
        <v>0.65</v>
      </c>
      <c r="P120" s="107">
        <v>43920.0</v>
      </c>
      <c r="Q120" s="107">
        <v>43936.0</v>
      </c>
      <c r="R120" s="23">
        <f t="shared" si="4"/>
        <v>4.615384615</v>
      </c>
      <c r="S120" s="108">
        <f t="array" ref="S120">IF(INDEX(Historical!$D$7:$D$1379,MATCH(B120,Historical!$B$7:$B$1403,0))=0,"n/a",(INDEX(Historical!$C$7:$C$1381,MATCH(B120,Historical!$B$7:$B$1403,0))/INDEX(Historical!$D$7:$D$1379,MATCH(B120,Historical!$B$7:$B$1403,0))-1)*100)</f>
        <v>9.442060086</v>
      </c>
      <c r="T120" s="108">
        <f t="array" ref="T120">IF(INDEX(Historical!$F$7:$F$1372,MATCH(B120,Historical!$B$7:$B$1403,0))=0,"n/a",((INDEX(Historical!$C$7:$C$1381,MATCH(B120,Historical!$B$7:$B$1403,0))/INDEX(Historical!$F$7:$F$1372,MATCH(B120,Historical!$B$7:$B$1403,0)))^(1/3)-1)*100)</f>
        <v>13.3706693</v>
      </c>
      <c r="U120" s="108">
        <f t="array" ref="U120">IF(INDEX(Historical!$H$7:$H$1372,MATCH(B120,Historical!$B$7:$B$1403,0))=0,"n/a",((INDEX(Historical!$C$7:$C$1381,MATCH(B120,Historical!$B$7:$B$1403,0))/INDEX(Historical!$H$7:$H$1372,MATCH(B120,Historical!$B$7:$B$1403,0)))^(1/5)-1)*100)</f>
        <v>16.66259557</v>
      </c>
      <c r="V120" s="108">
        <f t="array" ref="V120">IF(INDEX(Historical!$O$7:$O$1372,MATCH(B120,Historical!$B$7:$B$1403,0))=0,"n/a",((INDEX(Historical!$C$7:$C$1381,MATCH(B120,Historical!$B$7:$B$1403,0))/INDEX(Historical!$O$7:$O$1372,MATCH(B120,Historical!$B$7:$B$1403,0)))^(1/10)-1)*100)</f>
        <v>9.383215018</v>
      </c>
      <c r="W120" s="109">
        <f t="shared" si="5"/>
        <v>1.775787461</v>
      </c>
      <c r="X120" s="110" t="str">
        <f t="shared" si="6"/>
        <v>n/a</v>
      </c>
      <c r="Y120" s="133" t="s">
        <v>1446</v>
      </c>
      <c r="Z120" s="103">
        <f t="shared" si="7"/>
        <v>33.87297634</v>
      </c>
      <c r="AA120" s="112">
        <f t="shared" si="8"/>
        <v>23.56787049</v>
      </c>
      <c r="AB120" s="73">
        <v>12.0</v>
      </c>
      <c r="AC120" s="102">
        <v>8.03</v>
      </c>
      <c r="AD120" s="102">
        <v>2.5</v>
      </c>
      <c r="AE120" s="102">
        <v>2.71</v>
      </c>
      <c r="AF120" s="102">
        <v>2.49</v>
      </c>
      <c r="AG120" s="102">
        <v>8.5</v>
      </c>
      <c r="AH120" s="102">
        <v>12.2</v>
      </c>
      <c r="AI120" s="102">
        <v>9.379999999999999</v>
      </c>
      <c r="AJ120" s="102">
        <v>-0.5</v>
      </c>
      <c r="AK120" s="102">
        <v>9.41</v>
      </c>
      <c r="AL120" s="113">
        <v>24480.0</v>
      </c>
      <c r="AM120" s="114">
        <v>0.4</v>
      </c>
      <c r="AN120" s="102">
        <v>0.6</v>
      </c>
      <c r="AO120" s="115">
        <f t="shared" si="9"/>
        <v>-5.4680226</v>
      </c>
      <c r="AP120" s="116">
        <f t="shared" si="10"/>
        <v>18.09984789</v>
      </c>
      <c r="AQ120" s="117">
        <f t="shared" si="11"/>
        <v>61.49853458</v>
      </c>
      <c r="AR120" s="103">
        <f t="array" ref="AR120">INDEX(Historical!$C$7:$C$1381,MATCH(B120,Historical!$B$7:$B$1403,0))*IF(AH120="n/a",1.03,IF(AH120&lt;0,1.01,IF(AH120&gt;10,1.1,(1+AH120/100))))</f>
        <v>2.805</v>
      </c>
      <c r="AS120" s="112">
        <f t="shared" si="12"/>
        <v>3.068109</v>
      </c>
      <c r="AT120" s="112">
        <f t="shared" ref="AT120:AV120" si="128">IF($AK120="n/a",1.03*AS120,IF($AK120&lt;0,1.01*AS120,IF($AK120&gt;10,1.1*AS120,(1+$AK120/100)*AS120)))</f>
        <v>3.356818057</v>
      </c>
      <c r="AU120" s="112">
        <f t="shared" si="128"/>
        <v>3.672694636</v>
      </c>
      <c r="AV120" s="112">
        <f t="shared" si="128"/>
        <v>4.018295201</v>
      </c>
      <c r="AW120" s="103">
        <f t="shared" si="14"/>
        <v>16.92091689</v>
      </c>
      <c r="AX120" s="118">
        <f t="shared" si="15"/>
        <v>8.94103931</v>
      </c>
      <c r="AY120" s="119">
        <v>0.74</v>
      </c>
      <c r="AZ120" s="114">
        <v>13.919999999999998</v>
      </c>
      <c r="BA120" s="114">
        <v>-14.35</v>
      </c>
      <c r="BB120" s="114">
        <v>-8.59</v>
      </c>
      <c r="BC120" s="114">
        <v>-2.82</v>
      </c>
      <c r="BD120" s="42"/>
      <c r="BE120" s="17">
        <v>2012.0</v>
      </c>
      <c r="BF120" s="17">
        <f t="shared" si="16"/>
        <v>0</v>
      </c>
      <c r="BG120" s="120">
        <v>2.4</v>
      </c>
      <c r="BH120" s="15"/>
    </row>
    <row r="121" ht="11.25" customHeight="1">
      <c r="A121" s="55" t="s">
        <v>1447</v>
      </c>
      <c r="B121" s="99" t="s">
        <v>1448</v>
      </c>
      <c r="C121" s="100" t="s">
        <v>136</v>
      </c>
      <c r="D121" s="100" t="s">
        <v>153</v>
      </c>
      <c r="E121" s="101">
        <v>9.0</v>
      </c>
      <c r="F121" s="58">
        <v>493.0</v>
      </c>
      <c r="G121" s="58" t="s">
        <v>168</v>
      </c>
      <c r="H121" s="58" t="s">
        <v>168</v>
      </c>
      <c r="I121" s="150">
        <v>36.5</v>
      </c>
      <c r="J121" s="103">
        <f t="shared" si="2"/>
        <v>1.095890411</v>
      </c>
      <c r="K121" s="104">
        <v>0.4</v>
      </c>
      <c r="L121" s="73">
        <v>1.0</v>
      </c>
      <c r="M121" s="23">
        <f t="shared" si="3"/>
        <v>0.4</v>
      </c>
      <c r="N121" s="105" t="s">
        <v>1449</v>
      </c>
      <c r="O121" s="106">
        <v>0.32</v>
      </c>
      <c r="P121" s="107">
        <v>43679.0</v>
      </c>
      <c r="Q121" s="107">
        <v>43689.0</v>
      </c>
      <c r="R121" s="23">
        <f t="shared" si="4"/>
        <v>25</v>
      </c>
      <c r="S121" s="108">
        <f t="array" ref="S121">IF(INDEX(Historical!$D$7:$D$1379,MATCH(B121,Historical!$B$7:$B$1403,0))=0,"n/a",(INDEX(Historical!$C$7:$C$1381,MATCH(B121,Historical!$B$7:$B$1403,0))/INDEX(Historical!$D$7:$D$1379,MATCH(B121,Historical!$B$7:$B$1403,0))-1)*100)</f>
        <v>25</v>
      </c>
      <c r="T121" s="108">
        <f t="array" ref="T121">IF(INDEX(Historical!$F$7:$F$1372,MATCH(B121,Historical!$B$7:$B$1403,0))=0,"n/a",((INDEX(Historical!$C$7:$C$1381,MATCH(B121,Historical!$B$7:$B$1403,0))/INDEX(Historical!$F$7:$F$1372,MATCH(B121,Historical!$B$7:$B$1403,0)))^(1/3)-1)*100)</f>
        <v>12.62478804</v>
      </c>
      <c r="U121" s="108">
        <f t="array" ref="U121">IF(INDEX(Historical!$H$7:$H$1372,MATCH(B121,Historical!$B$7:$B$1403,0))=0,"n/a",((INDEX(Historical!$C$7:$C$1381,MATCH(B121,Historical!$B$7:$B$1403,0))/INDEX(Historical!$H$7:$H$1372,MATCH(B121,Historical!$B$7:$B$1403,0)))^(1/5)-1)*100)</f>
        <v>8.997698705</v>
      </c>
      <c r="V121" s="108" t="str">
        <f t="array" ref="V121">IF(INDEX(Historical!$O$7:$O$1372,MATCH(B121,Historical!$B$7:$B$1403,0))=0,"n/a",((INDEX(Historical!$C$7:$C$1381,MATCH(B121,Historical!$B$7:$B$1403,0))/INDEX(Historical!$O$7:$O$1372,MATCH(B121,Historical!$B$7:$B$1403,0)))^(1/10)-1)*100)</f>
        <v>n/a</v>
      </c>
      <c r="W121" s="109" t="str">
        <f t="shared" si="5"/>
        <v>n/a</v>
      </c>
      <c r="X121" s="110" t="str">
        <f t="shared" si="6"/>
        <v>n/a</v>
      </c>
      <c r="Y121" s="133"/>
      <c r="Z121" s="103" t="str">
        <f t="shared" si="7"/>
        <v>n/a</v>
      </c>
      <c r="AA121" s="112" t="str">
        <f t="shared" si="8"/>
        <v>n/a</v>
      </c>
      <c r="AB121" s="73">
        <v>12.0</v>
      </c>
      <c r="AC121" s="102" t="s">
        <v>128</v>
      </c>
      <c r="AD121" s="102" t="s">
        <v>128</v>
      </c>
      <c r="AE121" s="102" t="s">
        <v>128</v>
      </c>
      <c r="AF121" s="102" t="s">
        <v>128</v>
      </c>
      <c r="AG121" s="102" t="s">
        <v>128</v>
      </c>
      <c r="AH121" s="102" t="s">
        <v>128</v>
      </c>
      <c r="AI121" s="102" t="s">
        <v>128</v>
      </c>
      <c r="AJ121" s="102" t="s">
        <v>128</v>
      </c>
      <c r="AK121" s="102" t="s">
        <v>128</v>
      </c>
      <c r="AL121" s="113" t="s">
        <v>128</v>
      </c>
      <c r="AM121" s="114" t="s">
        <v>128</v>
      </c>
      <c r="AN121" s="102" t="s">
        <v>128</v>
      </c>
      <c r="AO121" s="115" t="str">
        <f t="shared" si="9"/>
        <v>n/a</v>
      </c>
      <c r="AP121" s="116">
        <f t="shared" si="10"/>
        <v>10.09358912</v>
      </c>
      <c r="AQ121" s="117" t="str">
        <f t="shared" si="11"/>
        <v>n/a</v>
      </c>
      <c r="AR121" s="103">
        <f t="array" ref="AR121">INDEX(Historical!$C$7:$C$1381,MATCH(B121,Historical!$B$7:$B$1403,0))*IF(AH121="n/a",1.03,IF(AH121&lt;0,1.01,IF(AH121&gt;10,1.1,(1+AH121/100))))</f>
        <v>0.412</v>
      </c>
      <c r="AS121" s="112">
        <f t="shared" si="12"/>
        <v>0.42436</v>
      </c>
      <c r="AT121" s="112">
        <f t="shared" ref="AT121:AV121" si="129">IF($AK121="n/a",1.03*AS121,IF($AK121&lt;0,1.01*AS121,IF($AK121&gt;10,1.1*AS121,(1+$AK121/100)*AS121)))</f>
        <v>0.4370908</v>
      </c>
      <c r="AU121" s="112">
        <f t="shared" si="129"/>
        <v>0.450203524</v>
      </c>
      <c r="AV121" s="112">
        <f t="shared" si="129"/>
        <v>0.4637096297</v>
      </c>
      <c r="AW121" s="103">
        <f t="shared" si="14"/>
        <v>2.187363954</v>
      </c>
      <c r="AX121" s="118">
        <f t="shared" si="15"/>
        <v>5.992777955</v>
      </c>
      <c r="AY121" s="119" t="s">
        <v>128</v>
      </c>
      <c r="AZ121" s="114" t="s">
        <v>128</v>
      </c>
      <c r="BA121" s="114" t="s">
        <v>128</v>
      </c>
      <c r="BB121" s="114" t="s">
        <v>128</v>
      </c>
      <c r="BC121" s="114" t="s">
        <v>128</v>
      </c>
      <c r="BD121" s="42" t="s">
        <v>112</v>
      </c>
      <c r="BE121" s="17">
        <v>2011.0</v>
      </c>
      <c r="BF121" s="17">
        <f t="shared" si="16"/>
        <v>0</v>
      </c>
      <c r="BG121" s="120" t="s">
        <v>128</v>
      </c>
      <c r="BH121" s="15"/>
    </row>
    <row r="122" ht="11.25" customHeight="1">
      <c r="A122" s="220" t="s">
        <v>1450</v>
      </c>
      <c r="B122" s="99" t="s">
        <v>1451</v>
      </c>
      <c r="C122" s="100" t="s">
        <v>141</v>
      </c>
      <c r="D122" s="100" t="s">
        <v>397</v>
      </c>
      <c r="E122" s="101">
        <v>9.0</v>
      </c>
      <c r="F122" s="58">
        <v>502.0</v>
      </c>
      <c r="G122" s="58" t="s">
        <v>121</v>
      </c>
      <c r="H122" s="58" t="s">
        <v>121</v>
      </c>
      <c r="I122" s="150">
        <v>31.8</v>
      </c>
      <c r="J122" s="103">
        <f t="shared" si="2"/>
        <v>3.018867925</v>
      </c>
      <c r="K122" s="104">
        <v>0.24</v>
      </c>
      <c r="L122" s="73">
        <v>4.0</v>
      </c>
      <c r="M122" s="23">
        <f t="shared" si="3"/>
        <v>0.96</v>
      </c>
      <c r="N122" s="105" t="s">
        <v>179</v>
      </c>
      <c r="O122" s="106">
        <v>0.23</v>
      </c>
      <c r="P122" s="107">
        <v>43720.0</v>
      </c>
      <c r="Q122" s="107">
        <v>43735.0</v>
      </c>
      <c r="R122" s="23">
        <f t="shared" si="4"/>
        <v>4.347826087</v>
      </c>
      <c r="S122" s="108">
        <f t="array" ref="S122">IF(INDEX(Historical!$D$7:$D$1379,MATCH(B122,Historical!$B$7:$B$1403,0))=0,"n/a",(INDEX(Historical!$C$7:$C$1381,MATCH(B122,Historical!$B$7:$B$1403,0))/INDEX(Historical!$D$7:$D$1379,MATCH(B122,Historical!$B$7:$B$1403,0))-1)*100)</f>
        <v>2.272727273</v>
      </c>
      <c r="T122" s="108">
        <f t="array" ref="T122">IF(INDEX(Historical!$F$7:$F$1372,MATCH(B122,Historical!$B$7:$B$1403,0))=0,"n/a",((INDEX(Historical!$C$7:$C$1381,MATCH(B122,Historical!$B$7:$B$1403,0))/INDEX(Historical!$F$7:$F$1372,MATCH(B122,Historical!$B$7:$B$1403,0)))^(1/3)-1)*100)</f>
        <v>4.885624629</v>
      </c>
      <c r="U122" s="108">
        <f t="array" ref="U122">IF(INDEX(Historical!$H$7:$H$1372,MATCH(B122,Historical!$B$7:$B$1403,0))=0,"n/a",((INDEX(Historical!$C$7:$C$1381,MATCH(B122,Historical!$B$7:$B$1403,0))/INDEX(Historical!$H$7:$H$1372,MATCH(B122,Historical!$B$7:$B$1403,0)))^(1/5)-1)*100)</f>
        <v>6.399531282</v>
      </c>
      <c r="V122" s="108">
        <f t="array" ref="V122">IF(INDEX(Historical!$O$7:$O$1372,MATCH(B122,Historical!$B$7:$B$1403,0))=0,"n/a",((INDEX(Historical!$C$7:$C$1381,MATCH(B122,Historical!$B$7:$B$1403,0))/INDEX(Historical!$O$7:$O$1372,MATCH(B122,Historical!$B$7:$B$1403,0)))^(1/10)-1)*100)</f>
        <v>6.712296234</v>
      </c>
      <c r="W122" s="109">
        <f t="shared" si="5"/>
        <v>0.9534041792</v>
      </c>
      <c r="X122" s="110">
        <f t="shared" si="6"/>
        <v>1.488263089</v>
      </c>
      <c r="Y122" s="149"/>
      <c r="Z122" s="103">
        <f t="shared" si="7"/>
        <v>48.73096447</v>
      </c>
      <c r="AA122" s="112">
        <f t="shared" si="8"/>
        <v>16.14213198</v>
      </c>
      <c r="AB122" s="73">
        <v>5.0</v>
      </c>
      <c r="AC122" s="102">
        <v>1.97</v>
      </c>
      <c r="AD122" s="102">
        <v>0.39</v>
      </c>
      <c r="AE122" s="102">
        <v>0.52</v>
      </c>
      <c r="AF122" s="102">
        <v>2.09</v>
      </c>
      <c r="AG122" s="102">
        <v>13.5</v>
      </c>
      <c r="AH122" s="102">
        <v>2.5</v>
      </c>
      <c r="AI122" s="102">
        <v>15.740000000000002</v>
      </c>
      <c r="AJ122" s="102">
        <v>4.3</v>
      </c>
      <c r="AK122" s="102">
        <v>41.5</v>
      </c>
      <c r="AL122" s="113">
        <v>1810.0</v>
      </c>
      <c r="AM122" s="114">
        <v>6.1</v>
      </c>
      <c r="AN122" s="102">
        <v>0.84</v>
      </c>
      <c r="AO122" s="115">
        <f t="shared" si="9"/>
        <v>-6.723732774</v>
      </c>
      <c r="AP122" s="116">
        <f t="shared" si="10"/>
        <v>9.418399206</v>
      </c>
      <c r="AQ122" s="117">
        <f t="shared" si="11"/>
        <v>22.45099852</v>
      </c>
      <c r="AR122" s="103">
        <f t="array" ref="AR122">INDEX(Historical!$C$7:$C$1381,MATCH(B122,Historical!$B$7:$B$1403,0))*IF(AH122="n/a",1.03,IF(AH122&lt;0,1.01,IF(AH122&gt;10,1.1,(1+AH122/100))))</f>
        <v>0.9225</v>
      </c>
      <c r="AS122" s="112">
        <f t="shared" si="12"/>
        <v>1.01475</v>
      </c>
      <c r="AT122" s="112">
        <f t="shared" ref="AT122:AV122" si="130">IF($AK122="n/a",1.03*AS122,IF($AK122&lt;0,1.01*AS122,IF($AK122&gt;10,1.1*AS122,(1+$AK122/100)*AS122)))</f>
        <v>1.116225</v>
      </c>
      <c r="AU122" s="112">
        <f t="shared" si="130"/>
        <v>1.2278475</v>
      </c>
      <c r="AV122" s="112">
        <f t="shared" si="130"/>
        <v>1.35063225</v>
      </c>
      <c r="AW122" s="103">
        <f t="shared" si="14"/>
        <v>5.63195475</v>
      </c>
      <c r="AX122" s="118">
        <f t="shared" si="15"/>
        <v>17.71054953</v>
      </c>
      <c r="AY122" s="119">
        <v>1.31</v>
      </c>
      <c r="AZ122" s="114">
        <v>-3.37</v>
      </c>
      <c r="BA122" s="114">
        <v>-28.84</v>
      </c>
      <c r="BB122" s="114">
        <v>-19.46</v>
      </c>
      <c r="BC122" s="114">
        <v>-15.909999999999998</v>
      </c>
      <c r="BD122" s="72"/>
      <c r="BE122" s="17">
        <v>2011.0</v>
      </c>
      <c r="BF122" s="17">
        <f t="shared" si="16"/>
        <v>0</v>
      </c>
      <c r="BG122" s="120">
        <v>4.5</v>
      </c>
      <c r="BH122" s="55"/>
    </row>
    <row r="123" ht="11.25" customHeight="1">
      <c r="A123" s="55" t="s">
        <v>1452</v>
      </c>
      <c r="B123" s="99" t="s">
        <v>1453</v>
      </c>
      <c r="C123" s="100" t="s">
        <v>136</v>
      </c>
      <c r="D123" s="100" t="s">
        <v>153</v>
      </c>
      <c r="E123" s="101">
        <v>9.0</v>
      </c>
      <c r="F123" s="58">
        <v>458.0</v>
      </c>
      <c r="G123" s="58" t="s">
        <v>121</v>
      </c>
      <c r="H123" s="58" t="s">
        <v>121</v>
      </c>
      <c r="I123" s="150">
        <v>30.61</v>
      </c>
      <c r="J123" s="103">
        <f t="shared" si="2"/>
        <v>4.050963737</v>
      </c>
      <c r="K123" s="104">
        <v>0.31</v>
      </c>
      <c r="L123" s="73">
        <v>4.0</v>
      </c>
      <c r="M123" s="23">
        <f t="shared" si="3"/>
        <v>1.24</v>
      </c>
      <c r="N123" s="105" t="s">
        <v>143</v>
      </c>
      <c r="O123" s="106">
        <v>0.29</v>
      </c>
      <c r="P123" s="146">
        <v>43538.0</v>
      </c>
      <c r="Q123" s="146">
        <v>43556.0</v>
      </c>
      <c r="R123" s="23">
        <f t="shared" si="4"/>
        <v>6.896551724</v>
      </c>
      <c r="S123" s="108">
        <f t="array" ref="S123">IF(INDEX(Historical!$D$7:$D$1379,MATCH(B123,Historical!$B$7:$B$1403,0))=0,"n/a",(INDEX(Historical!$C$7:$C$1381,MATCH(B123,Historical!$B$7:$B$1403,0))/INDEX(Historical!$D$7:$D$1379,MATCH(B123,Historical!$B$7:$B$1403,0))-1)*100)</f>
        <v>7.96460177</v>
      </c>
      <c r="T123" s="108">
        <f t="array" ref="T123">IF(INDEX(Historical!$F$7:$F$1372,MATCH(B123,Historical!$B$7:$B$1403,0))=0,"n/a",((INDEX(Historical!$C$7:$C$1381,MATCH(B123,Historical!$B$7:$B$1403,0))/INDEX(Historical!$F$7:$F$1372,MATCH(B123,Historical!$B$7:$B$1403,0)))^(1/3)-1)*100)</f>
        <v>8.695627765</v>
      </c>
      <c r="U123" s="108">
        <f t="array" ref="U123">IF(INDEX(Historical!$H$7:$H$1372,MATCH(B123,Historical!$B$7:$B$1403,0))=0,"n/a",((INDEX(Historical!$C$7:$C$1381,MATCH(B123,Historical!$B$7:$B$1403,0))/INDEX(Historical!$H$7:$H$1372,MATCH(B123,Historical!$B$7:$B$1403,0)))^(1/5)-1)*100)</f>
        <v>7.243820205</v>
      </c>
      <c r="V123" s="108">
        <f t="array" ref="V123">IF(INDEX(Historical!$O$7:$O$1372,MATCH(B123,Historical!$B$7:$B$1403,0))=0,"n/a",((INDEX(Historical!$C$7:$C$1381,MATCH(B123,Historical!$B$7:$B$1403,0))/INDEX(Historical!$O$7:$O$1372,MATCH(B123,Historical!$B$7:$B$1403,0)))^(1/10)-1)*100)</f>
        <v>2.214704043</v>
      </c>
      <c r="W123" s="109">
        <f t="shared" si="5"/>
        <v>3.270784748</v>
      </c>
      <c r="X123" s="110">
        <f t="shared" si="6"/>
        <v>1.207303368</v>
      </c>
      <c r="Y123" s="159"/>
      <c r="Z123" s="103">
        <f t="shared" si="7"/>
        <v>43.66197183</v>
      </c>
      <c r="AA123" s="112">
        <f t="shared" si="8"/>
        <v>10.77816901</v>
      </c>
      <c r="AB123" s="73">
        <v>12.0</v>
      </c>
      <c r="AC123" s="102">
        <v>2.84</v>
      </c>
      <c r="AD123" s="102">
        <v>1.08</v>
      </c>
      <c r="AE123" s="102">
        <v>4.3</v>
      </c>
      <c r="AF123" s="102">
        <v>0.8</v>
      </c>
      <c r="AG123" s="102">
        <v>7.9</v>
      </c>
      <c r="AH123" s="102">
        <v>20.0</v>
      </c>
      <c r="AI123" s="102">
        <v>4.79</v>
      </c>
      <c r="AJ123" s="102">
        <v>6.0</v>
      </c>
      <c r="AK123" s="102">
        <v>10.0</v>
      </c>
      <c r="AL123" s="113">
        <v>2080.0</v>
      </c>
      <c r="AM123" s="114">
        <v>1.3</v>
      </c>
      <c r="AN123" s="102">
        <v>0.07</v>
      </c>
      <c r="AO123" s="115">
        <f t="shared" si="9"/>
        <v>0.5166149285</v>
      </c>
      <c r="AP123" s="116">
        <f t="shared" si="10"/>
        <v>11.29478394</v>
      </c>
      <c r="AQ123" s="117">
        <f t="shared" si="11"/>
        <v>-38.09492855</v>
      </c>
      <c r="AR123" s="103">
        <f t="array" ref="AR123">INDEX(Historical!$C$7:$C$1381,MATCH(B123,Historical!$B$7:$B$1403,0))*IF(AH123="n/a",1.03,IF(AH123&lt;0,1.01,IF(AH123&gt;10,1.1,(1+AH123/100))))</f>
        <v>1.342</v>
      </c>
      <c r="AS123" s="112">
        <f t="shared" si="12"/>
        <v>1.4062818</v>
      </c>
      <c r="AT123" s="112">
        <f t="shared" ref="AT123:AV123" si="131">IF($AK123="n/a",1.03*AS123,IF($AK123&lt;0,1.01*AS123,IF($AK123&gt;10,1.1*AS123,(1+$AK123/100)*AS123)))</f>
        <v>1.54690998</v>
      </c>
      <c r="AU123" s="112">
        <f t="shared" si="131"/>
        <v>1.701600978</v>
      </c>
      <c r="AV123" s="112">
        <f t="shared" si="131"/>
        <v>1.871761076</v>
      </c>
      <c r="AW123" s="103">
        <f t="shared" si="14"/>
        <v>7.868553834</v>
      </c>
      <c r="AX123" s="118">
        <f t="shared" si="15"/>
        <v>25.70582762</v>
      </c>
      <c r="AY123" s="119">
        <v>1.08</v>
      </c>
      <c r="AZ123" s="114">
        <v>-1.72</v>
      </c>
      <c r="BA123" s="114">
        <v>-28.48</v>
      </c>
      <c r="BB123" s="114">
        <v>-14.249999999999998</v>
      </c>
      <c r="BC123" s="114">
        <v>-15.989999999999998</v>
      </c>
      <c r="BD123" s="42"/>
      <c r="BE123" s="17">
        <v>2011.0</v>
      </c>
      <c r="BF123" s="17">
        <f t="shared" si="16"/>
        <v>0</v>
      </c>
      <c r="BG123" s="120">
        <v>1.3</v>
      </c>
      <c r="BH123" s="15"/>
    </row>
    <row r="124" ht="11.25" customHeight="1">
      <c r="A124" s="55" t="s">
        <v>1454</v>
      </c>
      <c r="B124" s="99" t="s">
        <v>1455</v>
      </c>
      <c r="C124" s="100" t="s">
        <v>136</v>
      </c>
      <c r="D124" s="100" t="s">
        <v>153</v>
      </c>
      <c r="E124" s="101">
        <v>9.0</v>
      </c>
      <c r="F124" s="58">
        <v>472.0</v>
      </c>
      <c r="G124" s="58" t="s">
        <v>168</v>
      </c>
      <c r="H124" s="58" t="s">
        <v>168</v>
      </c>
      <c r="I124" s="150">
        <v>20.45</v>
      </c>
      <c r="J124" s="103">
        <f t="shared" si="2"/>
        <v>4.107579462</v>
      </c>
      <c r="K124" s="104">
        <v>0.21</v>
      </c>
      <c r="L124" s="73">
        <v>4.0</v>
      </c>
      <c r="M124" s="23">
        <f t="shared" si="3"/>
        <v>0.84</v>
      </c>
      <c r="N124" s="105" t="s">
        <v>169</v>
      </c>
      <c r="O124" s="106">
        <v>0.2</v>
      </c>
      <c r="P124" s="107">
        <v>43592.0</v>
      </c>
      <c r="Q124" s="107">
        <v>43607.0</v>
      </c>
      <c r="R124" s="23">
        <f t="shared" si="4"/>
        <v>5</v>
      </c>
      <c r="S124" s="108">
        <f t="array" ref="S124">IF(INDEX(Historical!$D$7:$D$1379,MATCH(B124,Historical!$B$7:$B$1403,0))=0,"n/a",(INDEX(Historical!$C$7:$C$1381,MATCH(B124,Historical!$B$7:$B$1403,0))/INDEX(Historical!$D$7:$D$1379,MATCH(B124,Historical!$B$7:$B$1403,0))-1)*100)</f>
        <v>6.41025641</v>
      </c>
      <c r="T124" s="108">
        <f t="array" ref="T124">IF(INDEX(Historical!$F$7:$F$1372,MATCH(B124,Historical!$B$7:$B$1403,0))=0,"n/a",((INDEX(Historical!$C$7:$C$1381,MATCH(B124,Historical!$B$7:$B$1403,0))/INDEX(Historical!$F$7:$F$1372,MATCH(B124,Historical!$B$7:$B$1403,0)))^(1/3)-1)*100)</f>
        <v>7.399212408</v>
      </c>
      <c r="U124" s="108">
        <f t="array" ref="U124">IF(INDEX(Historical!$H$7:$H$1372,MATCH(B124,Historical!$B$7:$B$1403,0))=0,"n/a",((INDEX(Historical!$C$7:$C$1381,MATCH(B124,Historical!$B$7:$B$1403,0))/INDEX(Historical!$H$7:$H$1372,MATCH(B124,Historical!$B$7:$B$1403,0)))^(1/5)-1)*100)</f>
        <v>11.11594969</v>
      </c>
      <c r="V124" s="108">
        <f t="array" ref="V124">IF(INDEX(Historical!$O$7:$O$1372,MATCH(B124,Historical!$B$7:$B$1403,0))=0,"n/a",((INDEX(Historical!$C$7:$C$1381,MATCH(B124,Historical!$B$7:$B$1403,0))/INDEX(Historical!$O$7:$O$1372,MATCH(B124,Historical!$B$7:$B$1403,0)))^(1/10)-1)*100)</f>
        <v>24.87731671</v>
      </c>
      <c r="W124" s="109">
        <f t="shared" si="5"/>
        <v>0.4468307342</v>
      </c>
      <c r="X124" s="110">
        <f t="shared" si="6"/>
        <v>0.9837123621</v>
      </c>
      <c r="Y124" s="149"/>
      <c r="Z124" s="103">
        <f t="shared" si="7"/>
        <v>48.27586207</v>
      </c>
      <c r="AA124" s="112">
        <f t="shared" si="8"/>
        <v>11.75287356</v>
      </c>
      <c r="AB124" s="73">
        <v>12.0</v>
      </c>
      <c r="AC124" s="102">
        <v>1.74</v>
      </c>
      <c r="AD124" s="102" t="s">
        <v>128</v>
      </c>
      <c r="AE124" s="102">
        <v>3.47</v>
      </c>
      <c r="AF124" s="102">
        <v>1.64</v>
      </c>
      <c r="AG124" s="102">
        <v>14.099999999999998</v>
      </c>
      <c r="AH124" s="102">
        <v>11.700000000000001</v>
      </c>
      <c r="AI124" s="102">
        <v>12.5</v>
      </c>
      <c r="AJ124" s="102">
        <v>11.3</v>
      </c>
      <c r="AK124" s="102" t="s">
        <v>128</v>
      </c>
      <c r="AL124" s="113">
        <v>342.33</v>
      </c>
      <c r="AM124" s="114">
        <v>0.8</v>
      </c>
      <c r="AN124" s="102">
        <v>0.21</v>
      </c>
      <c r="AO124" s="115">
        <f t="shared" si="9"/>
        <v>3.470655591</v>
      </c>
      <c r="AP124" s="116">
        <f t="shared" si="10"/>
        <v>15.22352915</v>
      </c>
      <c r="AQ124" s="117">
        <f t="shared" si="11"/>
        <v>-7.444400749</v>
      </c>
      <c r="AR124" s="103">
        <f t="array" ref="AR124">INDEX(Historical!$C$7:$C$1381,MATCH(B124,Historical!$B$7:$B$1403,0))*IF(AH124="n/a",1.03,IF(AH124&lt;0,1.01,IF(AH124&gt;10,1.1,(1+AH124/100))))</f>
        <v>0.913</v>
      </c>
      <c r="AS124" s="112">
        <f t="shared" si="12"/>
        <v>1.0043</v>
      </c>
      <c r="AT124" s="112">
        <f t="shared" ref="AT124:AV124" si="132">IF($AK124="n/a",1.03*AS124,IF($AK124&lt;0,1.01*AS124,IF($AK124&gt;10,1.1*AS124,(1+$AK124/100)*AS124)))</f>
        <v>1.034429</v>
      </c>
      <c r="AU124" s="112">
        <f t="shared" si="132"/>
        <v>1.06546187</v>
      </c>
      <c r="AV124" s="112">
        <f t="shared" si="132"/>
        <v>1.097425726</v>
      </c>
      <c r="AW124" s="103">
        <f t="shared" si="14"/>
        <v>5.114616596</v>
      </c>
      <c r="AX124" s="118">
        <f t="shared" si="15"/>
        <v>25.0103501</v>
      </c>
      <c r="AY124" s="119">
        <v>0.67</v>
      </c>
      <c r="AZ124" s="114">
        <v>5.2</v>
      </c>
      <c r="BA124" s="114">
        <v>-21.13</v>
      </c>
      <c r="BB124" s="114">
        <v>-15.379999999999999</v>
      </c>
      <c r="BC124" s="114">
        <v>-9.27</v>
      </c>
      <c r="BD124" s="42"/>
      <c r="BE124" s="17">
        <v>2011.0</v>
      </c>
      <c r="BF124" s="17">
        <f t="shared" si="16"/>
        <v>0</v>
      </c>
      <c r="BG124" s="120">
        <v>1.2</v>
      </c>
      <c r="BH124" s="15"/>
    </row>
    <row r="125" ht="11.25" customHeight="1">
      <c r="A125" s="55" t="s">
        <v>1456</v>
      </c>
      <c r="B125" s="99" t="s">
        <v>1457</v>
      </c>
      <c r="C125" s="100" t="s">
        <v>272</v>
      </c>
      <c r="D125" s="100" t="s">
        <v>273</v>
      </c>
      <c r="E125" s="101">
        <v>9.0</v>
      </c>
      <c r="F125" s="58">
        <v>441.0</v>
      </c>
      <c r="G125" s="58" t="s">
        <v>121</v>
      </c>
      <c r="H125" s="58" t="s">
        <v>120</v>
      </c>
      <c r="I125" s="150">
        <v>25.98</v>
      </c>
      <c r="J125" s="103">
        <f t="shared" si="2"/>
        <v>5.234795997</v>
      </c>
      <c r="K125" s="104">
        <v>0.34</v>
      </c>
      <c r="L125" s="73">
        <v>4.0</v>
      </c>
      <c r="M125" s="23">
        <f t="shared" si="3"/>
        <v>1.36</v>
      </c>
      <c r="N125" s="105" t="s">
        <v>154</v>
      </c>
      <c r="O125" s="106">
        <v>0.32</v>
      </c>
      <c r="P125" s="148">
        <v>43356.0</v>
      </c>
      <c r="Q125" s="148">
        <v>43371.0</v>
      </c>
      <c r="R125" s="23">
        <f t="shared" si="4"/>
        <v>6.25</v>
      </c>
      <c r="S125" s="108">
        <f t="array" ref="S125">IF(INDEX(Historical!$D$7:$D$1379,MATCH(B125,Historical!$B$7:$B$1403,0))=0,"n/a",(INDEX(Historical!$C$7:$C$1381,MATCH(B125,Historical!$B$7:$B$1403,0))/INDEX(Historical!$D$7:$D$1379,MATCH(B125,Historical!$B$7:$B$1403,0))-1)*100)</f>
        <v>3.03030303</v>
      </c>
      <c r="T125" s="108">
        <f t="array" ref="T125">IF(INDEX(Historical!$F$7:$F$1372,MATCH(B125,Historical!$B$7:$B$1403,0))=0,"n/a",((INDEX(Historical!$C$7:$C$1381,MATCH(B125,Historical!$B$7:$B$1403,0))/INDEX(Historical!$F$7:$F$1372,MATCH(B125,Historical!$B$7:$B$1403,0)))^(1/3)-1)*100)</f>
        <v>3.127005599</v>
      </c>
      <c r="U125" s="108">
        <f t="array" ref="U125">IF(INDEX(Historical!$H$7:$H$1372,MATCH(B125,Historical!$B$7:$B$1403,0))=0,"n/a",((INDEX(Historical!$C$7:$C$1381,MATCH(B125,Historical!$B$7:$B$1403,0))/INDEX(Historical!$H$7:$H$1372,MATCH(B125,Historical!$B$7:$B$1403,0)))^(1/5)-1)*100)</f>
        <v>5.922384105</v>
      </c>
      <c r="V125" s="108">
        <f t="array" ref="V125">IF(INDEX(Historical!$O$7:$O$1372,MATCH(B125,Historical!$B$7:$B$1403,0))=0,"n/a",((INDEX(Historical!$C$7:$C$1381,MATCH(B125,Historical!$B$7:$B$1403,0))/INDEX(Historical!$O$7:$O$1372,MATCH(B125,Historical!$B$7:$B$1403,0)))^(1/10)-1)*100)</f>
        <v>19.92419272</v>
      </c>
      <c r="W125" s="109">
        <f t="shared" si="5"/>
        <v>0.2972458754</v>
      </c>
      <c r="X125" s="110" t="str">
        <f t="shared" si="6"/>
        <v>n/a</v>
      </c>
      <c r="Y125" s="149" t="s">
        <v>825</v>
      </c>
      <c r="Z125" s="103" t="str">
        <f t="shared" si="7"/>
        <v>n/a</v>
      </c>
      <c r="AA125" s="112" t="str">
        <f t="shared" si="8"/>
        <v>n/a</v>
      </c>
      <c r="AB125" s="73">
        <v>12.0</v>
      </c>
      <c r="AC125" s="102">
        <v>-0.1</v>
      </c>
      <c r="AD125" s="102" t="s">
        <v>128</v>
      </c>
      <c r="AE125" s="102">
        <v>2.97</v>
      </c>
      <c r="AF125" s="102">
        <v>2.37</v>
      </c>
      <c r="AG125" s="102">
        <v>-0.8999999999999999</v>
      </c>
      <c r="AH125" s="102">
        <v>-110.3</v>
      </c>
      <c r="AI125" s="102">
        <v>24.46</v>
      </c>
      <c r="AJ125" s="102">
        <v>-16.0</v>
      </c>
      <c r="AK125" s="102">
        <v>5.0</v>
      </c>
      <c r="AL125" s="113">
        <v>19460.0</v>
      </c>
      <c r="AM125" s="114">
        <v>0.2</v>
      </c>
      <c r="AN125" s="102">
        <v>0.78</v>
      </c>
      <c r="AO125" s="115" t="str">
        <f t="shared" si="9"/>
        <v>n/a</v>
      </c>
      <c r="AP125" s="116">
        <f t="shared" si="10"/>
        <v>11.1571801</v>
      </c>
      <c r="AQ125" s="117" t="str">
        <f t="shared" si="11"/>
        <v>n/a</v>
      </c>
      <c r="AR125" s="103">
        <f t="array" ref="AR125">INDEX(Historical!$C$7:$C$1381,MATCH(B125,Historical!$B$7:$B$1403,0))*IF(AH125="n/a",1.03,IF(AH125&lt;0,1.01,IF(AH125&gt;10,1.1,(1+AH125/100))))</f>
        <v>1.3736</v>
      </c>
      <c r="AS125" s="112">
        <f t="shared" si="12"/>
        <v>1.51096</v>
      </c>
      <c r="AT125" s="112">
        <f t="shared" ref="AT125:AV125" si="133">IF($AK125="n/a",1.03*AS125,IF($AK125&lt;0,1.01*AS125,IF($AK125&gt;10,1.1*AS125,(1+$AK125/100)*AS125)))</f>
        <v>1.586508</v>
      </c>
      <c r="AU125" s="112">
        <f t="shared" si="133"/>
        <v>1.6658334</v>
      </c>
      <c r="AV125" s="112">
        <f t="shared" si="133"/>
        <v>1.74912507</v>
      </c>
      <c r="AW125" s="103">
        <f t="shared" si="14"/>
        <v>7.88602647</v>
      </c>
      <c r="AX125" s="118">
        <f t="shared" si="15"/>
        <v>30.35422044</v>
      </c>
      <c r="AY125" s="119">
        <v>1.73</v>
      </c>
      <c r="AZ125" s="114">
        <v>16.24</v>
      </c>
      <c r="BA125" s="114">
        <v>-17.73</v>
      </c>
      <c r="BB125" s="114">
        <v>-12.590000000000002</v>
      </c>
      <c r="BC125" s="114">
        <v>-5.36</v>
      </c>
      <c r="BD125" s="42"/>
      <c r="BE125" s="17">
        <v>2011.0</v>
      </c>
      <c r="BF125" s="17">
        <f t="shared" si="16"/>
        <v>0</v>
      </c>
      <c r="BG125" s="120">
        <v>-0.5</v>
      </c>
      <c r="BH125" s="15"/>
    </row>
    <row r="126" ht="11.25" customHeight="1">
      <c r="A126" s="151" t="s">
        <v>1458</v>
      </c>
      <c r="B126" s="122" t="s">
        <v>1459</v>
      </c>
      <c r="C126" s="100" t="s">
        <v>131</v>
      </c>
      <c r="D126" s="100" t="s">
        <v>837</v>
      </c>
      <c r="E126" s="123">
        <v>8.0</v>
      </c>
      <c r="F126" s="58">
        <v>564.0</v>
      </c>
      <c r="G126" s="124" t="s">
        <v>168</v>
      </c>
      <c r="H126" s="124" t="s">
        <v>168</v>
      </c>
      <c r="I126" s="216">
        <v>273.36</v>
      </c>
      <c r="J126" s="126">
        <f t="shared" si="2"/>
        <v>1.126719344</v>
      </c>
      <c r="K126" s="127">
        <v>0.77</v>
      </c>
      <c r="L126" s="128">
        <v>4.0</v>
      </c>
      <c r="M126" s="129">
        <f t="shared" si="3"/>
        <v>3.08</v>
      </c>
      <c r="N126" s="130" t="s">
        <v>579</v>
      </c>
      <c r="O126" s="131">
        <v>0.73</v>
      </c>
      <c r="P126" s="132">
        <v>43595.0</v>
      </c>
      <c r="Q126" s="132">
        <v>43601.0</v>
      </c>
      <c r="R126" s="129">
        <f t="shared" si="4"/>
        <v>5.479452055</v>
      </c>
      <c r="S126" s="108">
        <f t="array" ref="S126">IF(INDEX(Historical!$D$7:$D$1379,MATCH(B126,Historical!$B$7:$B$1403,0))=0,"n/a",(INDEX(Historical!$C$7:$C$1381,MATCH(B126,Historical!$B$7:$B$1403,0))/INDEX(Historical!$D$7:$D$1379,MATCH(B126,Historical!$B$7:$B$1403,0))-1)*100)</f>
        <v>7.80141844</v>
      </c>
      <c r="T126" s="108">
        <f t="array" ref="T126">IF(INDEX(Historical!$F$7:$F$1372,MATCH(B126,Historical!$B$7:$B$1403,0))=0,"n/a",((INDEX(Historical!$C$7:$C$1381,MATCH(B126,Historical!$B$7:$B$1403,0))/INDEX(Historical!$F$7:$F$1372,MATCH(B126,Historical!$B$7:$B$1403,0)))^(1/3)-1)*100)</f>
        <v>10.88077179</v>
      </c>
      <c r="U126" s="108">
        <f t="array" ref="U126">IF(INDEX(Historical!$H$7:$H$1372,MATCH(B126,Historical!$B$7:$B$1403,0))=0,"n/a",((INDEX(Historical!$C$7:$C$1381,MATCH(B126,Historical!$B$7:$B$1403,0))/INDEX(Historical!$H$7:$H$1372,MATCH(B126,Historical!$B$7:$B$1403,0)))^(1/5)-1)*100)</f>
        <v>10.49484669</v>
      </c>
      <c r="V126" s="108" t="str">
        <f t="array" ref="V126">IF(INDEX(Historical!$O$7:$O$1372,MATCH(B126,Historical!$B$7:$B$1403,0))=0,"n/a",((INDEX(Historical!$C$7:$C$1381,MATCH(B126,Historical!$B$7:$B$1403,0))/INDEX(Historical!$O$7:$O$1372,MATCH(B126,Historical!$B$7:$B$1403,0)))^(1/10)-1)*100)</f>
        <v>n/a</v>
      </c>
      <c r="W126" s="109" t="str">
        <f t="shared" si="5"/>
        <v>n/a</v>
      </c>
      <c r="X126" s="110">
        <f t="shared" si="6"/>
        <v>0.8072958995</v>
      </c>
      <c r="Y126" s="122"/>
      <c r="Z126" s="126">
        <f t="shared" si="7"/>
        <v>24.328594</v>
      </c>
      <c r="AA126" s="134">
        <f t="shared" si="8"/>
        <v>21.59241706</v>
      </c>
      <c r="AB126" s="128">
        <v>9.0</v>
      </c>
      <c r="AC126" s="125">
        <v>12.66</v>
      </c>
      <c r="AD126" s="125">
        <v>1.78</v>
      </c>
      <c r="AE126" s="125">
        <v>4.57</v>
      </c>
      <c r="AF126" s="125">
        <v>13.48</v>
      </c>
      <c r="AG126" s="125">
        <v>60.199999999999996</v>
      </c>
      <c r="AH126" s="125">
        <v>-2.6</v>
      </c>
      <c r="AI126" s="125">
        <v>14.45</v>
      </c>
      <c r="AJ126" s="125">
        <v>13.0</v>
      </c>
      <c r="AK126" s="125">
        <v>12.11</v>
      </c>
      <c r="AL126" s="135">
        <v>1223780.0</v>
      </c>
      <c r="AM126" s="136">
        <v>0.1</v>
      </c>
      <c r="AN126" s="125">
        <v>1.22</v>
      </c>
      <c r="AO126" s="137">
        <f t="shared" si="9"/>
        <v>-9.970851024</v>
      </c>
      <c r="AP126" s="138">
        <f t="shared" si="10"/>
        <v>11.62156604</v>
      </c>
      <c r="AQ126" s="139">
        <f t="shared" si="11"/>
        <v>259.6700846</v>
      </c>
      <c r="AR126" s="103">
        <f t="array" ref="AR126">INDEX(Historical!$C$7:$C$1381,MATCH(B126,Historical!$B$7:$B$1403,0))*IF(AH126="n/a",1.03,IF(AH126&lt;0,1.01,IF(AH126&gt;10,1.1,(1+AH126/100))))</f>
        <v>3.0704</v>
      </c>
      <c r="AS126" s="134">
        <f t="shared" si="12"/>
        <v>3.37744</v>
      </c>
      <c r="AT126" s="134">
        <f t="shared" ref="AT126:AV126" si="134">IF($AK126="n/a",1.03*AS126,IF($AK126&lt;0,1.01*AS126,IF($AK126&gt;10,1.1*AS126,(1+$AK126/100)*AS126)))</f>
        <v>3.715184</v>
      </c>
      <c r="AU126" s="134">
        <f t="shared" si="134"/>
        <v>4.0867024</v>
      </c>
      <c r="AV126" s="134">
        <f t="shared" si="134"/>
        <v>4.49537264</v>
      </c>
      <c r="AW126" s="126">
        <f t="shared" si="14"/>
        <v>18.74509904</v>
      </c>
      <c r="AX126" s="140">
        <f t="shared" si="15"/>
        <v>6.857294059</v>
      </c>
      <c r="AY126" s="141">
        <v>1.26</v>
      </c>
      <c r="AZ126" s="136">
        <v>61.27</v>
      </c>
      <c r="BA126" s="136">
        <v>-16.619999999999997</v>
      </c>
      <c r="BB126" s="136">
        <v>-10.8</v>
      </c>
      <c r="BC126" s="136">
        <v>13.23</v>
      </c>
      <c r="BD126" s="142"/>
      <c r="BE126" s="17">
        <v>2012.0</v>
      </c>
      <c r="BF126" s="17">
        <f t="shared" si="16"/>
        <v>0</v>
      </c>
      <c r="BG126" s="143">
        <v>17.1</v>
      </c>
      <c r="BH126" s="224"/>
    </row>
    <row r="127" ht="11.25" customHeight="1">
      <c r="A127" s="15" t="s">
        <v>1460</v>
      </c>
      <c r="B127" s="99" t="s">
        <v>1461</v>
      </c>
      <c r="C127" s="100" t="s">
        <v>177</v>
      </c>
      <c r="D127" s="100" t="s">
        <v>573</v>
      </c>
      <c r="E127" s="101">
        <v>8.0</v>
      </c>
      <c r="F127" s="58">
        <v>619.0</v>
      </c>
      <c r="G127" s="58" t="s">
        <v>121</v>
      </c>
      <c r="H127" s="58" t="s">
        <v>121</v>
      </c>
      <c r="I127" s="150">
        <v>85.71</v>
      </c>
      <c r="J127" s="103">
        <f t="shared" si="2"/>
        <v>5.506942014</v>
      </c>
      <c r="K127" s="104">
        <v>1.18</v>
      </c>
      <c r="L127" s="73">
        <v>4.0</v>
      </c>
      <c r="M127" s="23">
        <f t="shared" si="3"/>
        <v>4.72</v>
      </c>
      <c r="N127" s="105" t="s">
        <v>147</v>
      </c>
      <c r="O127" s="106">
        <v>1.07</v>
      </c>
      <c r="P127" s="107">
        <v>43843.0</v>
      </c>
      <c r="Q127" s="107">
        <v>43874.0</v>
      </c>
      <c r="R127" s="23">
        <f t="shared" si="4"/>
        <v>10.28037383</v>
      </c>
      <c r="S127" s="108">
        <f t="array" ref="S127">IF(INDEX(Historical!$D$7:$D$1379,MATCH(B127,Historical!$B$7:$B$1403,0))=0,"n/a",(INDEX(Historical!$C$7:$C$1381,MATCH(B127,Historical!$B$7:$B$1403,0))/INDEX(Historical!$D$7:$D$1379,MATCH(B127,Historical!$B$7:$B$1403,0))-1)*100)</f>
        <v>19.22005571</v>
      </c>
      <c r="T127" s="108">
        <f t="array" ref="T127">IF(INDEX(Historical!$F$7:$F$1372,MATCH(B127,Historical!$B$7:$B$1403,0))=0,"n/a",((INDEX(Historical!$C$7:$C$1381,MATCH(B127,Historical!$B$7:$B$1403,0))/INDEX(Historical!$F$7:$F$1372,MATCH(B127,Historical!$B$7:$B$1403,0)))^(1/3)-1)*100)</f>
        <v>23.3586593</v>
      </c>
      <c r="U127" s="108">
        <f t="array" ref="U127">IF(INDEX(Historical!$H$7:$H$1372,MATCH(B127,Historical!$B$7:$B$1403,0))=0,"n/a",((INDEX(Historical!$C$7:$C$1381,MATCH(B127,Historical!$B$7:$B$1403,0))/INDEX(Historical!$H$7:$H$1372,MATCH(B127,Historical!$B$7:$B$1403,0)))^(1/5)-1)*100)</f>
        <v>20.85569945</v>
      </c>
      <c r="V127" s="108" t="str">
        <f t="array" ref="V127">IF(INDEX(Historical!$O$7:$O$1372,MATCH(B127,Historical!$B$7:$B$1403,0))=0,"n/a",((INDEX(Historical!$C$7:$C$1381,MATCH(B127,Historical!$B$7:$B$1403,0))/INDEX(Historical!$O$7:$O$1372,MATCH(B127,Historical!$B$7:$B$1403,0)))^(1/10)-1)*100)</f>
        <v>n/a</v>
      </c>
      <c r="W127" s="109" t="str">
        <f t="shared" si="5"/>
        <v>n/a</v>
      </c>
      <c r="X127" s="110">
        <f t="shared" si="6"/>
        <v>0.951880395</v>
      </c>
      <c r="Y127" s="133"/>
      <c r="Z127" s="103">
        <f t="shared" si="7"/>
        <v>211.6591928</v>
      </c>
      <c r="AA127" s="112">
        <f t="shared" si="8"/>
        <v>38.43497758</v>
      </c>
      <c r="AB127" s="73">
        <v>12.0</v>
      </c>
      <c r="AC127" s="102">
        <v>2.23</v>
      </c>
      <c r="AD127" s="102">
        <v>10.47</v>
      </c>
      <c r="AE127" s="102">
        <v>3.86</v>
      </c>
      <c r="AF127" s="102" t="s">
        <v>128</v>
      </c>
      <c r="AG127" s="156">
        <v>-49.5</v>
      </c>
      <c r="AH127" s="102">
        <v>8.200000000000001</v>
      </c>
      <c r="AI127" s="102">
        <v>8.790000000000001</v>
      </c>
      <c r="AJ127" s="102">
        <v>21.91</v>
      </c>
      <c r="AK127" s="102">
        <v>3.6700000000000004</v>
      </c>
      <c r="AL127" s="113">
        <v>126940.0</v>
      </c>
      <c r="AM127" s="114">
        <v>0.09</v>
      </c>
      <c r="AN127" s="102" t="s">
        <v>128</v>
      </c>
      <c r="AO127" s="115">
        <f t="shared" si="9"/>
        <v>-12.07233611</v>
      </c>
      <c r="AP127" s="116">
        <f t="shared" si="10"/>
        <v>26.36264147</v>
      </c>
      <c r="AQ127" s="117" t="str">
        <f t="shared" si="11"/>
        <v>n/a</v>
      </c>
      <c r="AR127" s="103">
        <f t="array" ref="AR127">INDEX(Historical!$C$7:$C$1381,MATCH(B127,Historical!$B$7:$B$1403,0))*IF(AH127="n/a",1.03,IF(AH127&lt;0,1.01,IF(AH127&gt;10,1.1,(1+AH127/100))))</f>
        <v>4.63096</v>
      </c>
      <c r="AS127" s="112">
        <f t="shared" si="12"/>
        <v>5.038021384</v>
      </c>
      <c r="AT127" s="112">
        <f t="shared" ref="AT127:AV127" si="135">IF($AK127="n/a",1.03*AS127,IF($AK127&lt;0,1.01*AS127,IF($AK127&gt;10,1.1*AS127,(1+$AK127/100)*AS127)))</f>
        <v>5.222916769</v>
      </c>
      <c r="AU127" s="112">
        <f t="shared" si="135"/>
        <v>5.414597814</v>
      </c>
      <c r="AV127" s="112">
        <f t="shared" si="135"/>
        <v>5.613313554</v>
      </c>
      <c r="AW127" s="103">
        <f t="shared" si="14"/>
        <v>25.91980952</v>
      </c>
      <c r="AX127" s="118">
        <f t="shared" si="15"/>
        <v>30.24128984</v>
      </c>
      <c r="AY127" s="119">
        <v>1.03</v>
      </c>
      <c r="AZ127" s="114">
        <v>36.79</v>
      </c>
      <c r="BA127" s="114">
        <v>-12.42</v>
      </c>
      <c r="BB127" s="114">
        <v>-3.7699999999999996</v>
      </c>
      <c r="BC127" s="114">
        <v>9.02</v>
      </c>
      <c r="BD127" s="42"/>
      <c r="BE127" s="17">
        <v>2013.0</v>
      </c>
      <c r="BF127" s="17">
        <f t="shared" si="16"/>
        <v>0</v>
      </c>
      <c r="BG127" s="120">
        <v>7.000000000000001</v>
      </c>
      <c r="BH127" s="15"/>
    </row>
    <row r="128" ht="11.25" customHeight="1">
      <c r="A128" s="155" t="s">
        <v>1462</v>
      </c>
      <c r="B128" s="99" t="s">
        <v>1463</v>
      </c>
      <c r="C128" s="100" t="s">
        <v>136</v>
      </c>
      <c r="D128" s="100" t="s">
        <v>1464</v>
      </c>
      <c r="E128" s="101">
        <v>8.0</v>
      </c>
      <c r="F128" s="58">
        <v>599.0</v>
      </c>
      <c r="G128" s="58" t="s">
        <v>168</v>
      </c>
      <c r="H128" s="58" t="s">
        <v>168</v>
      </c>
      <c r="I128" s="150">
        <v>12.14</v>
      </c>
      <c r="J128" s="103">
        <f t="shared" si="2"/>
        <v>9.884678748</v>
      </c>
      <c r="K128" s="104">
        <v>0.3</v>
      </c>
      <c r="L128" s="73">
        <v>4.0</v>
      </c>
      <c r="M128" s="23">
        <f t="shared" si="3"/>
        <v>1.2</v>
      </c>
      <c r="N128" s="105" t="s">
        <v>975</v>
      </c>
      <c r="O128" s="106">
        <v>0.29</v>
      </c>
      <c r="P128" s="107">
        <v>43782.0</v>
      </c>
      <c r="Q128" s="107">
        <v>43800.0</v>
      </c>
      <c r="R128" s="23">
        <f t="shared" si="4"/>
        <v>3.448275862</v>
      </c>
      <c r="S128" s="108">
        <f t="array" ref="S128">IF(INDEX(Historical!$D$7:$D$1379,MATCH(B128,Historical!$B$7:$B$1403,0))=0,"n/a",(INDEX(Historical!$C$7:$C$1381,MATCH(B128,Historical!$B$7:$B$1403,0))/INDEX(Historical!$D$7:$D$1379,MATCH(B128,Historical!$B$7:$B$1403,0))-1)*100)</f>
        <v>16.32653061</v>
      </c>
      <c r="T128" s="108">
        <f t="array" ref="T128">IF(INDEX(Historical!$F$7:$F$1372,MATCH(B128,Historical!$B$7:$B$1403,0))=0,"n/a",((INDEX(Historical!$C$7:$C$1381,MATCH(B128,Historical!$B$7:$B$1403,0))/INDEX(Historical!$F$7:$F$1372,MATCH(B128,Historical!$B$7:$B$1403,0)))^(1/3)-1)*100)</f>
        <v>22.50986293</v>
      </c>
      <c r="U128" s="108">
        <f t="array" ref="U128">IF(INDEX(Historical!$H$7:$H$1372,MATCH(B128,Historical!$B$7:$B$1403,0))=0,"n/a",((INDEX(Historical!$C$7:$C$1381,MATCH(B128,Historical!$B$7:$B$1403,0))/INDEX(Historical!$H$7:$H$1372,MATCH(B128,Historical!$B$7:$B$1403,0)))^(1/5)-1)*100)</f>
        <v>16.99850208</v>
      </c>
      <c r="V128" s="108" t="str">
        <f t="array" ref="V128">IF(INDEX(Historical!$O$7:$O$1372,MATCH(B128,Historical!$B$7:$B$1403,0))=0,"n/a",((INDEX(Historical!$C$7:$C$1381,MATCH(B128,Historical!$B$7:$B$1403,0))/INDEX(Historical!$O$7:$O$1372,MATCH(B128,Historical!$B$7:$B$1403,0)))^(1/10)-1)*100)</f>
        <v>n/a</v>
      </c>
      <c r="W128" s="109" t="str">
        <f t="shared" si="5"/>
        <v>n/a</v>
      </c>
      <c r="X128" s="110" t="str">
        <f t="shared" si="6"/>
        <v>n/a</v>
      </c>
      <c r="Y128" s="133"/>
      <c r="Z128" s="103">
        <f t="shared" si="7"/>
        <v>94.48818898</v>
      </c>
      <c r="AA128" s="112">
        <f t="shared" si="8"/>
        <v>9.559055118</v>
      </c>
      <c r="AB128" s="73">
        <v>12.0</v>
      </c>
      <c r="AC128" s="102">
        <v>1.27</v>
      </c>
      <c r="AD128" s="102">
        <v>1.2</v>
      </c>
      <c r="AE128" s="102">
        <v>2.51</v>
      </c>
      <c r="AF128" s="102">
        <v>1.13</v>
      </c>
      <c r="AG128" s="102">
        <v>12.8</v>
      </c>
      <c r="AH128" s="102">
        <v>-14.299999999999999</v>
      </c>
      <c r="AI128" s="102">
        <v>-0.38999999999999996</v>
      </c>
      <c r="AJ128" s="102">
        <v>-5.5</v>
      </c>
      <c r="AK128" s="102">
        <v>8.0</v>
      </c>
      <c r="AL128" s="113">
        <v>1350.0</v>
      </c>
      <c r="AM128" s="114">
        <v>1.0</v>
      </c>
      <c r="AN128" s="102">
        <v>4.29</v>
      </c>
      <c r="AO128" s="115">
        <f t="shared" si="9"/>
        <v>17.32412571</v>
      </c>
      <c r="AP128" s="116">
        <f t="shared" si="10"/>
        <v>26.88318082</v>
      </c>
      <c r="AQ128" s="117">
        <f t="shared" si="11"/>
        <v>-30.71241162</v>
      </c>
      <c r="AR128" s="103">
        <f t="array" ref="AR128">INDEX(Historical!$C$7:$C$1381,MATCH(B128,Historical!$B$7:$B$1403,0))*IF(AH128="n/a",1.03,IF(AH128&lt;0,1.01,IF(AH128&gt;10,1.1,(1+AH128/100))))</f>
        <v>1.1514</v>
      </c>
      <c r="AS128" s="112">
        <f t="shared" si="12"/>
        <v>1.162914</v>
      </c>
      <c r="AT128" s="112">
        <f t="shared" ref="AT128:AV128" si="136">IF($AK128="n/a",1.03*AS128,IF($AK128&lt;0,1.01*AS128,IF($AK128&gt;10,1.1*AS128,(1+$AK128/100)*AS128)))</f>
        <v>1.25594712</v>
      </c>
      <c r="AU128" s="112">
        <f t="shared" si="136"/>
        <v>1.35642289</v>
      </c>
      <c r="AV128" s="112">
        <f t="shared" si="136"/>
        <v>1.464936721</v>
      </c>
      <c r="AW128" s="103">
        <f t="shared" si="14"/>
        <v>6.39162073</v>
      </c>
      <c r="AX128" s="118">
        <f t="shared" si="15"/>
        <v>52.64926467</v>
      </c>
      <c r="AY128" s="119">
        <v>0.61</v>
      </c>
      <c r="AZ128" s="114">
        <v>3.32</v>
      </c>
      <c r="BA128" s="114">
        <v>-23.02</v>
      </c>
      <c r="BB128" s="114">
        <v>-16.78</v>
      </c>
      <c r="BC128" s="114">
        <v>-9.82</v>
      </c>
      <c r="BD128" s="42"/>
      <c r="BE128" s="17">
        <v>2012.0</v>
      </c>
      <c r="BF128" s="17">
        <f t="shared" si="16"/>
        <v>0</v>
      </c>
      <c r="BG128" s="120">
        <v>2.1999999999999997</v>
      </c>
      <c r="BH128" s="108"/>
    </row>
    <row r="129" ht="11.25" customHeight="1">
      <c r="A129" s="55" t="s">
        <v>1465</v>
      </c>
      <c r="B129" s="99" t="s">
        <v>1466</v>
      </c>
      <c r="C129" s="100" t="s">
        <v>272</v>
      </c>
      <c r="D129" s="100" t="s">
        <v>273</v>
      </c>
      <c r="E129" s="101">
        <v>8.0</v>
      </c>
      <c r="F129" s="58">
        <v>609.0</v>
      </c>
      <c r="G129" s="58" t="s">
        <v>121</v>
      </c>
      <c r="H129" s="58" t="s">
        <v>121</v>
      </c>
      <c r="I129" s="150">
        <v>71.82</v>
      </c>
      <c r="J129" s="103">
        <f t="shared" si="2"/>
        <v>3.258145363</v>
      </c>
      <c r="K129" s="104">
        <v>0.585</v>
      </c>
      <c r="L129" s="73">
        <v>4.0</v>
      </c>
      <c r="M129" s="23">
        <f t="shared" si="3"/>
        <v>2.34</v>
      </c>
      <c r="N129" s="105" t="s">
        <v>326</v>
      </c>
      <c r="O129" s="106">
        <v>0.57</v>
      </c>
      <c r="P129" s="107">
        <v>43817.0</v>
      </c>
      <c r="Q129" s="107">
        <v>43832.0</v>
      </c>
      <c r="R129" s="23">
        <f t="shared" si="4"/>
        <v>2.631578947</v>
      </c>
      <c r="S129" s="108">
        <f t="array" ref="S129">IF(INDEX(Historical!$D$7:$D$1379,MATCH(B129,Historical!$B$7:$B$1403,0))=0,"n/a",(INDEX(Historical!$C$7:$C$1381,MATCH(B129,Historical!$B$7:$B$1403,0))/INDEX(Historical!$D$7:$D$1379,MATCH(B129,Historical!$B$7:$B$1403,0))-1)*100)</f>
        <v>5.660377358</v>
      </c>
      <c r="T129" s="108">
        <f t="array" ref="T129">IF(INDEX(Historical!$F$7:$F$1372,MATCH(B129,Historical!$B$7:$B$1403,0))=0,"n/a",((INDEX(Historical!$C$7:$C$1381,MATCH(B129,Historical!$B$7:$B$1403,0))/INDEX(Historical!$F$7:$F$1372,MATCH(B129,Historical!$B$7:$B$1403,0)))^(1/3)-1)*100)</f>
        <v>5.272659961</v>
      </c>
      <c r="U129" s="108">
        <f t="array" ref="U129">IF(INDEX(Historical!$H$7:$H$1372,MATCH(B129,Historical!$B$7:$B$1403,0))=0,"n/a",((INDEX(Historical!$C$7:$C$1381,MATCH(B129,Historical!$B$7:$B$1403,0))/INDEX(Historical!$H$7:$H$1372,MATCH(B129,Historical!$B$7:$B$1403,0)))^(1/5)-1)*100)</f>
        <v>5.671973775</v>
      </c>
      <c r="V129" s="108">
        <f t="array" ref="V129">IF(INDEX(Historical!$O$7:$O$1372,MATCH(B129,Historical!$B$7:$B$1403,0))=0,"n/a",((INDEX(Historical!$C$7:$C$1381,MATCH(B129,Historical!$B$7:$B$1403,0))/INDEX(Historical!$O$7:$O$1372,MATCH(B129,Historical!$B$7:$B$1403,0)))^(1/10)-1)*100)</f>
        <v>1.089301592</v>
      </c>
      <c r="W129" s="109">
        <f t="shared" si="5"/>
        <v>5.206981994</v>
      </c>
      <c r="X129" s="110">
        <f t="shared" si="6"/>
        <v>0.5970498711</v>
      </c>
      <c r="Y129" s="147"/>
      <c r="Z129" s="103">
        <f t="shared" si="7"/>
        <v>131.4606742</v>
      </c>
      <c r="AA129" s="112">
        <f t="shared" si="8"/>
        <v>40.34831461</v>
      </c>
      <c r="AB129" s="73">
        <v>12.0</v>
      </c>
      <c r="AC129" s="102">
        <v>1.78</v>
      </c>
      <c r="AD129" s="102" t="s">
        <v>128</v>
      </c>
      <c r="AE129" s="102">
        <v>17.2</v>
      </c>
      <c r="AF129" s="102">
        <v>1.8</v>
      </c>
      <c r="AG129" s="102">
        <v>5.4</v>
      </c>
      <c r="AH129" s="102">
        <v>8.4</v>
      </c>
      <c r="AI129" s="102">
        <v>5.4</v>
      </c>
      <c r="AJ129" s="102">
        <v>9.5</v>
      </c>
      <c r="AK129" s="102">
        <v>-0.8999999999999999</v>
      </c>
      <c r="AL129" s="113">
        <v>3030.0</v>
      </c>
      <c r="AM129" s="114">
        <v>2.1</v>
      </c>
      <c r="AN129" s="102">
        <v>0.52</v>
      </c>
      <c r="AO129" s="115">
        <f t="shared" si="9"/>
        <v>-31.41819547</v>
      </c>
      <c r="AP129" s="116">
        <f t="shared" si="10"/>
        <v>8.930119139</v>
      </c>
      <c r="AQ129" s="117">
        <f t="shared" si="11"/>
        <v>79.66260514</v>
      </c>
      <c r="AR129" s="103">
        <f t="array" ref="AR129">INDEX(Historical!$C$7:$C$1381,MATCH(B129,Historical!$B$7:$B$1403,0))*IF(AH129="n/a",1.03,IF(AH129&lt;0,1.01,IF(AH129&gt;10,1.1,(1+AH129/100))))</f>
        <v>2.42816</v>
      </c>
      <c r="AS129" s="112">
        <f t="shared" si="12"/>
        <v>2.55928064</v>
      </c>
      <c r="AT129" s="112">
        <f t="shared" ref="AT129:AV129" si="137">IF($AK129="n/a",1.03*AS129,IF($AK129&lt;0,1.01*AS129,IF($AK129&gt;10,1.1*AS129,(1+$AK129/100)*AS129)))</f>
        <v>2.584873446</v>
      </c>
      <c r="AU129" s="112">
        <f t="shared" si="137"/>
        <v>2.610722181</v>
      </c>
      <c r="AV129" s="112">
        <f t="shared" si="137"/>
        <v>2.636829403</v>
      </c>
      <c r="AW129" s="103">
        <f t="shared" si="14"/>
        <v>12.81986567</v>
      </c>
      <c r="AX129" s="118">
        <f t="shared" si="15"/>
        <v>17.84999397</v>
      </c>
      <c r="AY129" s="119">
        <v>0.08</v>
      </c>
      <c r="AZ129" s="114">
        <v>14.77</v>
      </c>
      <c r="BA129" s="114">
        <v>-10.79</v>
      </c>
      <c r="BB129" s="114">
        <v>-2.0</v>
      </c>
      <c r="BC129" s="114">
        <v>0.44</v>
      </c>
      <c r="BD129" s="42"/>
      <c r="BE129" s="17">
        <v>2013.0</v>
      </c>
      <c r="BF129" s="17">
        <f t="shared" si="16"/>
        <v>0</v>
      </c>
      <c r="BG129" s="120">
        <v>3.3000000000000003</v>
      </c>
      <c r="BH129" s="55"/>
    </row>
    <row r="130" ht="11.25" customHeight="1">
      <c r="A130" s="155" t="s">
        <v>1467</v>
      </c>
      <c r="B130" s="99" t="s">
        <v>1468</v>
      </c>
      <c r="C130" s="100" t="s">
        <v>272</v>
      </c>
      <c r="D130" s="100" t="s">
        <v>273</v>
      </c>
      <c r="E130" s="101">
        <v>8.0</v>
      </c>
      <c r="F130" s="58">
        <v>647.0</v>
      </c>
      <c r="G130" s="58" t="s">
        <v>168</v>
      </c>
      <c r="H130" s="58" t="s">
        <v>168</v>
      </c>
      <c r="I130" s="150">
        <v>16.76</v>
      </c>
      <c r="J130" s="103">
        <f t="shared" si="2"/>
        <v>5.250596659</v>
      </c>
      <c r="K130" s="104">
        <v>0.22</v>
      </c>
      <c r="L130" s="73">
        <v>4.0</v>
      </c>
      <c r="M130" s="23">
        <f t="shared" si="3"/>
        <v>0.88</v>
      </c>
      <c r="N130" s="105" t="s">
        <v>698</v>
      </c>
      <c r="O130" s="106">
        <v>0.21</v>
      </c>
      <c r="P130" s="107">
        <v>43914.0</v>
      </c>
      <c r="Q130" s="107">
        <v>43923.0</v>
      </c>
      <c r="R130" s="23">
        <f t="shared" si="4"/>
        <v>4.761904762</v>
      </c>
      <c r="S130" s="108">
        <f t="array" ref="S130">IF(INDEX(Historical!$D$7:$D$1379,MATCH(B130,Historical!$B$7:$B$1403,0))=0,"n/a",(INDEX(Historical!$C$7:$C$1381,MATCH(B130,Historical!$B$7:$B$1403,0))/INDEX(Historical!$D$7:$D$1379,MATCH(B130,Historical!$B$7:$B$1403,0))-1)*100)</f>
        <v>5.063291139</v>
      </c>
      <c r="T130" s="108">
        <f t="array" ref="T130">IF(INDEX(Historical!$F$7:$F$1372,MATCH(B130,Historical!$B$7:$B$1403,0))=0,"n/a",((INDEX(Historical!$C$7:$C$1381,MATCH(B130,Historical!$B$7:$B$1403,0))/INDEX(Historical!$F$7:$F$1372,MATCH(B130,Historical!$B$7:$B$1403,0)))^(1/3)-1)*100)</f>
        <v>5.343218065</v>
      </c>
      <c r="U130" s="108">
        <f t="array" ref="U130">IF(INDEX(Historical!$H$7:$H$1372,MATCH(B130,Historical!$B$7:$B$1403,0))=0,"n/a",((INDEX(Historical!$C$7:$C$1381,MATCH(B130,Historical!$B$7:$B$1403,0))/INDEX(Historical!$H$7:$H$1372,MATCH(B130,Historical!$B$7:$B$1403,0)))^(1/5)-1)*100)</f>
        <v>5.336679401</v>
      </c>
      <c r="V130" s="108" t="str">
        <f t="array" ref="V130">IF(INDEX(Historical!$O$7:$O$1372,MATCH(B130,Historical!$B$7:$B$1403,0))=0,"n/a",((INDEX(Historical!$C$7:$C$1381,MATCH(B130,Historical!$B$7:$B$1403,0))/INDEX(Historical!$O$7:$O$1372,MATCH(B130,Historical!$B$7:$B$1403,0)))^(1/10)-1)*100)</f>
        <v>n/a</v>
      </c>
      <c r="W130" s="109" t="str">
        <f t="shared" si="5"/>
        <v>n/a</v>
      </c>
      <c r="X130" s="110" t="str">
        <f t="shared" si="6"/>
        <v>n/a</v>
      </c>
      <c r="Y130" s="147"/>
      <c r="Z130" s="103">
        <f t="shared" si="7"/>
        <v>293.3333333</v>
      </c>
      <c r="AA130" s="112">
        <f t="shared" si="8"/>
        <v>55.86666667</v>
      </c>
      <c r="AB130" s="73">
        <v>12.0</v>
      </c>
      <c r="AC130" s="102">
        <v>0.3</v>
      </c>
      <c r="AD130" s="102">
        <v>11.32</v>
      </c>
      <c r="AE130" s="102">
        <v>6.4</v>
      </c>
      <c r="AF130" s="102">
        <v>2.75</v>
      </c>
      <c r="AG130" s="102">
        <v>5.7</v>
      </c>
      <c r="AH130" s="102">
        <v>-24.8</v>
      </c>
      <c r="AI130" s="102">
        <v>-9.8</v>
      </c>
      <c r="AJ130" s="102">
        <v>-7.199999999999999</v>
      </c>
      <c r="AK130" s="102">
        <v>5.0</v>
      </c>
      <c r="AL130" s="113">
        <v>1270.0</v>
      </c>
      <c r="AM130" s="114">
        <v>0.2</v>
      </c>
      <c r="AN130" s="102">
        <v>2.96</v>
      </c>
      <c r="AO130" s="115">
        <f t="shared" si="9"/>
        <v>-45.27939061</v>
      </c>
      <c r="AP130" s="116">
        <f t="shared" si="10"/>
        <v>10.58727606</v>
      </c>
      <c r="AQ130" s="117">
        <f t="shared" si="11"/>
        <v>161.3072549</v>
      </c>
      <c r="AR130" s="103">
        <f t="array" ref="AR130">INDEX(Historical!$C$7:$C$1381,MATCH(B130,Historical!$B$7:$B$1403,0))*IF(AH130="n/a",1.03,IF(AH130&lt;0,1.01,IF(AH130&gt;10,1.1,(1+AH130/100))))</f>
        <v>0.8383</v>
      </c>
      <c r="AS130" s="112">
        <f t="shared" si="12"/>
        <v>0.846683</v>
      </c>
      <c r="AT130" s="112">
        <f t="shared" ref="AT130:AV130" si="138">IF($AK130="n/a",1.03*AS130,IF($AK130&lt;0,1.01*AS130,IF($AK130&gt;10,1.1*AS130,(1+$AK130/100)*AS130)))</f>
        <v>0.88901715</v>
      </c>
      <c r="AU130" s="112">
        <f t="shared" si="138"/>
        <v>0.9334680075</v>
      </c>
      <c r="AV130" s="112">
        <f t="shared" si="138"/>
        <v>0.9801414079</v>
      </c>
      <c r="AW130" s="103">
        <f t="shared" si="14"/>
        <v>4.487609565</v>
      </c>
      <c r="AX130" s="118">
        <f t="shared" si="15"/>
        <v>26.7757134</v>
      </c>
      <c r="AY130" s="119">
        <v>0.54</v>
      </c>
      <c r="AZ130" s="114">
        <v>11.58</v>
      </c>
      <c r="BA130" s="114">
        <v>-13.74</v>
      </c>
      <c r="BB130" s="114">
        <v>-9.15</v>
      </c>
      <c r="BC130" s="114">
        <v>-5.33</v>
      </c>
      <c r="BD130" s="42"/>
      <c r="BE130" s="17">
        <v>2013.0</v>
      </c>
      <c r="BF130" s="17">
        <f t="shared" si="16"/>
        <v>0</v>
      </c>
      <c r="BG130" s="120">
        <v>1.0999999999999999</v>
      </c>
      <c r="BH130" s="15"/>
    </row>
    <row r="131" ht="11.25" customHeight="1">
      <c r="A131" s="55" t="s">
        <v>1469</v>
      </c>
      <c r="B131" s="99" t="s">
        <v>1470</v>
      </c>
      <c r="C131" s="100" t="s">
        <v>118</v>
      </c>
      <c r="D131" s="100" t="s">
        <v>303</v>
      </c>
      <c r="E131" s="101">
        <v>8.0</v>
      </c>
      <c r="F131" s="58">
        <v>611.0</v>
      </c>
      <c r="G131" s="58" t="s">
        <v>168</v>
      </c>
      <c r="H131" s="58" t="s">
        <v>168</v>
      </c>
      <c r="I131" s="150">
        <v>38.36</v>
      </c>
      <c r="J131" s="103">
        <f t="shared" si="2"/>
        <v>1.564129301</v>
      </c>
      <c r="K131" s="104">
        <v>0.15</v>
      </c>
      <c r="L131" s="73">
        <v>4.0</v>
      </c>
      <c r="M131" s="23">
        <f t="shared" si="3"/>
        <v>0.6</v>
      </c>
      <c r="N131" s="105" t="s">
        <v>876</v>
      </c>
      <c r="O131" s="106">
        <v>0.13</v>
      </c>
      <c r="P131" s="107">
        <v>43817.0</v>
      </c>
      <c r="Q131" s="107">
        <v>43835.0</v>
      </c>
      <c r="R131" s="23">
        <f t="shared" si="4"/>
        <v>15.38461538</v>
      </c>
      <c r="S131" s="108">
        <f t="array" ref="S131">IF(INDEX(Historical!$D$7:$D$1379,MATCH(B131,Historical!$B$7:$B$1403,0))=0,"n/a",(INDEX(Historical!$C$7:$C$1381,MATCH(B131,Historical!$B$7:$B$1403,0))/INDEX(Historical!$D$7:$D$1379,MATCH(B131,Historical!$B$7:$B$1403,0))-1)*100)</f>
        <v>30</v>
      </c>
      <c r="T131" s="108">
        <f t="array" ref="T131">IF(INDEX(Historical!$F$7:$F$1372,MATCH(B131,Historical!$B$7:$B$1403,0))=0,"n/a",((INDEX(Historical!$C$7:$C$1381,MATCH(B131,Historical!$B$7:$B$1403,0))/INDEX(Historical!$F$7:$F$1372,MATCH(B131,Historical!$B$7:$B$1403,0)))^(1/3)-1)*100)</f>
        <v>37.50688671</v>
      </c>
      <c r="U131" s="108">
        <f t="array" ref="U131">IF(INDEX(Historical!$H$7:$H$1372,MATCH(B131,Historical!$B$7:$B$1403,0))=0,"n/a",((INDEX(Historical!$C$7:$C$1381,MATCH(B131,Historical!$B$7:$B$1403,0))/INDEX(Historical!$H$7:$H$1372,MATCH(B131,Historical!$B$7:$B$1403,0)))^(1/5)-1)*100)</f>
        <v>34.08012912</v>
      </c>
      <c r="V131" s="108" t="str">
        <f t="array" ref="V131">IF(INDEX(Historical!$O$7:$O$1372,MATCH(B131,Historical!$B$7:$B$1403,0))=0,"n/a",((INDEX(Historical!$C$7:$C$1381,MATCH(B131,Historical!$B$7:$B$1403,0))/INDEX(Historical!$O$7:$O$1372,MATCH(B131,Historical!$B$7:$B$1403,0)))^(1/10)-1)*100)</f>
        <v>n/a</v>
      </c>
      <c r="W131" s="109" t="str">
        <f t="shared" si="5"/>
        <v>n/a</v>
      </c>
      <c r="X131" s="110">
        <f t="shared" si="6"/>
        <v>2.078056654</v>
      </c>
      <c r="Y131" s="147"/>
      <c r="Z131" s="103">
        <f t="shared" si="7"/>
        <v>11.78781925</v>
      </c>
      <c r="AA131" s="112">
        <f t="shared" si="8"/>
        <v>7.536345776</v>
      </c>
      <c r="AB131" s="73">
        <v>12.0</v>
      </c>
      <c r="AC131" s="102">
        <v>5.09</v>
      </c>
      <c r="AD131" s="102">
        <v>0.5</v>
      </c>
      <c r="AE131" s="102">
        <v>2.22</v>
      </c>
      <c r="AF131" s="102">
        <v>0.77</v>
      </c>
      <c r="AG131" s="102">
        <v>10.7</v>
      </c>
      <c r="AH131" s="102">
        <v>10.5</v>
      </c>
      <c r="AI131" s="102">
        <v>21.310000000000002</v>
      </c>
      <c r="AJ131" s="102">
        <v>16.400000000000002</v>
      </c>
      <c r="AK131" s="102">
        <v>14.979999999999999</v>
      </c>
      <c r="AL131" s="113">
        <v>4480.0</v>
      </c>
      <c r="AM131" s="114">
        <v>2.7</v>
      </c>
      <c r="AN131" s="102">
        <v>2.41</v>
      </c>
      <c r="AO131" s="115">
        <f t="shared" si="9"/>
        <v>28.10791265</v>
      </c>
      <c r="AP131" s="116">
        <f t="shared" si="10"/>
        <v>35.64425842</v>
      </c>
      <c r="AQ131" s="117">
        <f t="shared" si="11"/>
        <v>-49.21511053</v>
      </c>
      <c r="AR131" s="103">
        <f t="array" ref="AR131">INDEX(Historical!$C$7:$C$1381,MATCH(B131,Historical!$B$7:$B$1403,0))*IF(AH131="n/a",1.03,IF(AH131&lt;0,1.01,IF(AH131&gt;10,1.1,(1+AH131/100))))</f>
        <v>0.572</v>
      </c>
      <c r="AS131" s="112">
        <f t="shared" si="12"/>
        <v>0.6292</v>
      </c>
      <c r="AT131" s="112">
        <f t="shared" ref="AT131:AV131" si="139">IF($AK131="n/a",1.03*AS131,IF($AK131&lt;0,1.01*AS131,IF($AK131&gt;10,1.1*AS131,(1+$AK131/100)*AS131)))</f>
        <v>0.69212</v>
      </c>
      <c r="AU131" s="112">
        <f t="shared" si="139"/>
        <v>0.761332</v>
      </c>
      <c r="AV131" s="112">
        <f t="shared" si="139"/>
        <v>0.8374652</v>
      </c>
      <c r="AW131" s="103">
        <f t="shared" si="14"/>
        <v>3.4921172</v>
      </c>
      <c r="AX131" s="118">
        <f t="shared" si="15"/>
        <v>9.10353806</v>
      </c>
      <c r="AY131" s="119">
        <v>1.89</v>
      </c>
      <c r="AZ131" s="114">
        <v>19.950000000000003</v>
      </c>
      <c r="BA131" s="114">
        <v>-23.22</v>
      </c>
      <c r="BB131" s="114">
        <v>-16.05</v>
      </c>
      <c r="BC131" s="114">
        <v>-10.14</v>
      </c>
      <c r="BD131" s="42"/>
      <c r="BE131" s="17">
        <v>2013.0</v>
      </c>
      <c r="BF131" s="17">
        <f t="shared" si="16"/>
        <v>0</v>
      </c>
      <c r="BG131" s="120">
        <v>2.8000000000000003</v>
      </c>
      <c r="BH131" s="108"/>
    </row>
    <row r="132" ht="11.25" customHeight="1">
      <c r="A132" s="55" t="s">
        <v>1471</v>
      </c>
      <c r="B132" s="99" t="s">
        <v>1472</v>
      </c>
      <c r="C132" s="100" t="s">
        <v>118</v>
      </c>
      <c r="D132" s="100" t="s">
        <v>1473</v>
      </c>
      <c r="E132" s="101">
        <v>8.0</v>
      </c>
      <c r="F132" s="58">
        <v>632.0</v>
      </c>
      <c r="G132" s="58" t="s">
        <v>168</v>
      </c>
      <c r="H132" s="58" t="s">
        <v>168</v>
      </c>
      <c r="I132" s="150">
        <v>50.46</v>
      </c>
      <c r="J132" s="103">
        <f t="shared" si="2"/>
        <v>2.972651605</v>
      </c>
      <c r="K132" s="104">
        <v>0.375</v>
      </c>
      <c r="L132" s="73">
        <v>4.0</v>
      </c>
      <c r="M132" s="23">
        <f t="shared" si="3"/>
        <v>1.5</v>
      </c>
      <c r="N132" s="105" t="s">
        <v>300</v>
      </c>
      <c r="O132" s="106">
        <v>0.35</v>
      </c>
      <c r="P132" s="107">
        <v>43875.0</v>
      </c>
      <c r="Q132" s="107">
        <v>43894.0</v>
      </c>
      <c r="R132" s="23">
        <f t="shared" si="4"/>
        <v>7.142857143</v>
      </c>
      <c r="S132" s="108">
        <f t="array" ref="S132">IF(INDEX(Historical!$D$7:$D$1379,MATCH(B132,Historical!$B$7:$B$1403,0))=0,"n/a",(INDEX(Historical!$C$7:$C$1381,MATCH(B132,Historical!$B$7:$B$1403,0))/INDEX(Historical!$D$7:$D$1379,MATCH(B132,Historical!$B$7:$B$1403,0))-1)*100)</f>
        <v>9.375</v>
      </c>
      <c r="T132" s="108">
        <f t="array" ref="T132">IF(INDEX(Historical!$F$7:$F$1372,MATCH(B132,Historical!$B$7:$B$1403,0))=0,"n/a",((INDEX(Historical!$C$7:$C$1381,MATCH(B132,Historical!$B$7:$B$1403,0))/INDEX(Historical!$F$7:$F$1372,MATCH(B132,Historical!$B$7:$B$1403,0)))^(1/3)-1)*100)</f>
        <v>8.370676266</v>
      </c>
      <c r="U132" s="108">
        <f t="array" ref="U132">IF(INDEX(Historical!$H$7:$H$1372,MATCH(B132,Historical!$B$7:$B$1403,0))=0,"n/a",((INDEX(Historical!$C$7:$C$1381,MATCH(B132,Historical!$B$7:$B$1403,0))/INDEX(Historical!$H$7:$H$1372,MATCH(B132,Historical!$B$7:$B$1403,0)))^(1/5)-1)*100)</f>
        <v>22.86596791</v>
      </c>
      <c r="V132" s="108" t="str">
        <f t="array" ref="V132">IF(INDEX(Historical!$O$7:$O$1372,MATCH(B132,Historical!$B$7:$B$1403,0))=0,"n/a",((INDEX(Historical!$C$7:$C$1381,MATCH(B132,Historical!$B$7:$B$1403,0))/INDEX(Historical!$O$7:$O$1372,MATCH(B132,Historical!$B$7:$B$1403,0)))^(1/10)-1)*100)</f>
        <v>n/a</v>
      </c>
      <c r="W132" s="109" t="str">
        <f t="shared" si="5"/>
        <v>n/a</v>
      </c>
      <c r="X132" s="110">
        <f t="shared" si="6"/>
        <v>3.313908393</v>
      </c>
      <c r="Y132" s="218"/>
      <c r="Z132" s="103">
        <f t="shared" si="7"/>
        <v>24.27184466</v>
      </c>
      <c r="AA132" s="112">
        <f t="shared" si="8"/>
        <v>8.165048544</v>
      </c>
      <c r="AB132" s="73">
        <v>12.0</v>
      </c>
      <c r="AC132" s="102">
        <v>6.18</v>
      </c>
      <c r="AD132" s="102">
        <v>0.44</v>
      </c>
      <c r="AE132" s="102">
        <v>0.71</v>
      </c>
      <c r="AF132" s="102">
        <v>1.43</v>
      </c>
      <c r="AG132" s="102">
        <v>18.9</v>
      </c>
      <c r="AH132" s="102">
        <v>75.5</v>
      </c>
      <c r="AI132" s="102">
        <v>8.02</v>
      </c>
      <c r="AJ132" s="102">
        <v>6.9</v>
      </c>
      <c r="AK132" s="102">
        <v>18.39</v>
      </c>
      <c r="AL132" s="113">
        <v>6200.0</v>
      </c>
      <c r="AM132" s="114">
        <v>0.3</v>
      </c>
      <c r="AN132" s="102">
        <v>0.35</v>
      </c>
      <c r="AO132" s="115">
        <f t="shared" si="9"/>
        <v>17.67357097</v>
      </c>
      <c r="AP132" s="116">
        <f t="shared" si="10"/>
        <v>25.83861951</v>
      </c>
      <c r="AQ132" s="117">
        <f t="shared" si="11"/>
        <v>-27.96291258</v>
      </c>
      <c r="AR132" s="103">
        <f t="array" ref="AR132">INDEX(Historical!$C$7:$C$1381,MATCH(B132,Historical!$B$7:$B$1403,0))*IF(AH132="n/a",1.03,IF(AH132&lt;0,1.01,IF(AH132&gt;10,1.1,(1+AH132/100))))</f>
        <v>1.54</v>
      </c>
      <c r="AS132" s="112">
        <f t="shared" si="12"/>
        <v>1.663508</v>
      </c>
      <c r="AT132" s="112">
        <f t="shared" ref="AT132:AV132" si="140">IF($AK132="n/a",1.03*AS132,IF($AK132&lt;0,1.01*AS132,IF($AK132&gt;10,1.1*AS132,(1+$AK132/100)*AS132)))</f>
        <v>1.8298588</v>
      </c>
      <c r="AU132" s="112">
        <f t="shared" si="140"/>
        <v>2.01284468</v>
      </c>
      <c r="AV132" s="112">
        <f t="shared" si="140"/>
        <v>2.214129148</v>
      </c>
      <c r="AW132" s="103">
        <f t="shared" si="14"/>
        <v>9.260340628</v>
      </c>
      <c r="AX132" s="118">
        <f t="shared" si="15"/>
        <v>18.35184429</v>
      </c>
      <c r="AY132" s="119">
        <v>0.93</v>
      </c>
      <c r="AZ132" s="114">
        <v>-4.63</v>
      </c>
      <c r="BA132" s="114">
        <v>-30.130000000000003</v>
      </c>
      <c r="BB132" s="114">
        <v>-23.419999999999998</v>
      </c>
      <c r="BC132" s="114">
        <v>-22.17</v>
      </c>
      <c r="BD132" s="42"/>
      <c r="BE132" s="17">
        <v>2013.0</v>
      </c>
      <c r="BF132" s="17">
        <f t="shared" si="16"/>
        <v>0</v>
      </c>
      <c r="BG132" s="120">
        <v>6.0</v>
      </c>
      <c r="BH132" s="108"/>
    </row>
    <row r="133" ht="11.25" customHeight="1">
      <c r="A133" s="155" t="s">
        <v>1474</v>
      </c>
      <c r="B133" s="99" t="s">
        <v>1475</v>
      </c>
      <c r="C133" s="100" t="s">
        <v>136</v>
      </c>
      <c r="D133" s="100" t="s">
        <v>137</v>
      </c>
      <c r="E133" s="101">
        <v>8.0</v>
      </c>
      <c r="F133" s="58">
        <v>641.0</v>
      </c>
      <c r="G133" s="58" t="s">
        <v>168</v>
      </c>
      <c r="H133" s="58" t="s">
        <v>168</v>
      </c>
      <c r="I133" s="150">
        <v>65.17</v>
      </c>
      <c r="J133" s="103">
        <f t="shared" si="2"/>
        <v>1.657204235</v>
      </c>
      <c r="K133" s="104">
        <v>0.27</v>
      </c>
      <c r="L133" s="73">
        <v>4.0</v>
      </c>
      <c r="M133" s="23">
        <f t="shared" si="3"/>
        <v>1.08</v>
      </c>
      <c r="N133" s="105" t="s">
        <v>589</v>
      </c>
      <c r="O133" s="106">
        <v>0.25</v>
      </c>
      <c r="P133" s="107">
        <v>43902.0</v>
      </c>
      <c r="Q133" s="107">
        <v>43917.0</v>
      </c>
      <c r="R133" s="23">
        <f t="shared" si="4"/>
        <v>8</v>
      </c>
      <c r="S133" s="108">
        <f t="array" ref="S133">IF(INDEX(Historical!$D$7:$D$1379,MATCH(B133,Historical!$B$7:$B$1403,0))=0,"n/a",(INDEX(Historical!$C$7:$C$1381,MATCH(B133,Historical!$B$7:$B$1403,0))/INDEX(Historical!$D$7:$D$1379,MATCH(B133,Historical!$B$7:$B$1403,0))-1)*100)</f>
        <v>13.63636364</v>
      </c>
      <c r="T133" s="108">
        <f t="array" ref="T133">IF(INDEX(Historical!$F$7:$F$1372,MATCH(B133,Historical!$B$7:$B$1403,0))=0,"n/a",((INDEX(Historical!$C$7:$C$1381,MATCH(B133,Historical!$B$7:$B$1403,0))/INDEX(Historical!$F$7:$F$1372,MATCH(B133,Historical!$B$7:$B$1403,0)))^(1/3)-1)*100)</f>
        <v>11.57215835</v>
      </c>
      <c r="U133" s="108">
        <f t="array" ref="U133">IF(INDEX(Historical!$H$7:$H$1372,MATCH(B133,Historical!$B$7:$B$1403,0))=0,"n/a",((INDEX(Historical!$C$7:$C$1381,MATCH(B133,Historical!$B$7:$B$1403,0))/INDEX(Historical!$H$7:$H$1372,MATCH(B133,Historical!$B$7:$B$1403,0)))^(1/5)-1)*100)</f>
        <v>15.81151756</v>
      </c>
      <c r="V133" s="108" t="str">
        <f t="array" ref="V133">IF(INDEX(Historical!$O$7:$O$1372,MATCH(B133,Historical!$B$7:$B$1403,0))=0,"n/a",((INDEX(Historical!$C$7:$C$1381,MATCH(B133,Historical!$B$7:$B$1403,0))/INDEX(Historical!$O$7:$O$1372,MATCH(B133,Historical!$B$7:$B$1403,0)))^(1/10)-1)*100)</f>
        <v>n/a</v>
      </c>
      <c r="W133" s="109" t="str">
        <f t="shared" si="5"/>
        <v>n/a</v>
      </c>
      <c r="X133" s="110">
        <f t="shared" si="6"/>
        <v>1.597122986</v>
      </c>
      <c r="Y133" s="149"/>
      <c r="Z133" s="103">
        <f t="shared" si="7"/>
        <v>22.5</v>
      </c>
      <c r="AA133" s="112">
        <f t="shared" si="8"/>
        <v>13.57708333</v>
      </c>
      <c r="AB133" s="73">
        <v>12.0</v>
      </c>
      <c r="AC133" s="102">
        <v>4.8</v>
      </c>
      <c r="AD133" s="102">
        <v>1.36</v>
      </c>
      <c r="AE133" s="102">
        <v>3.42</v>
      </c>
      <c r="AF133" s="102">
        <v>2.68</v>
      </c>
      <c r="AG133" s="102">
        <v>17.2</v>
      </c>
      <c r="AH133" s="102">
        <v>21.4</v>
      </c>
      <c r="AI133" s="102">
        <v>-3.2300000000000004</v>
      </c>
      <c r="AJ133" s="102">
        <v>9.9</v>
      </c>
      <c r="AK133" s="102">
        <v>10.0</v>
      </c>
      <c r="AL133" s="113">
        <v>1270.0</v>
      </c>
      <c r="AM133" s="114">
        <v>0.5</v>
      </c>
      <c r="AN133" s="102">
        <v>0.0</v>
      </c>
      <c r="AO133" s="115">
        <f t="shared" si="9"/>
        <v>3.891638464</v>
      </c>
      <c r="AP133" s="116">
        <f t="shared" si="10"/>
        <v>17.4687218</v>
      </c>
      <c r="AQ133" s="117">
        <f t="shared" si="11"/>
        <v>27.16845055</v>
      </c>
      <c r="AR133" s="103">
        <f t="array" ref="AR133">INDEX(Historical!$C$7:$C$1381,MATCH(B133,Historical!$B$7:$B$1403,0))*IF(AH133="n/a",1.03,IF(AH133&lt;0,1.01,IF(AH133&gt;10,1.1,(1+AH133/100))))</f>
        <v>1.1</v>
      </c>
      <c r="AS133" s="112">
        <f t="shared" si="12"/>
        <v>1.111</v>
      </c>
      <c r="AT133" s="112">
        <f t="shared" ref="AT133:AV133" si="141">IF($AK133="n/a",1.03*AS133,IF($AK133&lt;0,1.01*AS133,IF($AK133&gt;10,1.1*AS133,(1+$AK133/100)*AS133)))</f>
        <v>1.2221</v>
      </c>
      <c r="AU133" s="112">
        <f t="shared" si="141"/>
        <v>1.34431</v>
      </c>
      <c r="AV133" s="112">
        <f t="shared" si="141"/>
        <v>1.478741</v>
      </c>
      <c r="AW133" s="103">
        <f t="shared" si="14"/>
        <v>6.256151</v>
      </c>
      <c r="AX133" s="118">
        <f t="shared" si="15"/>
        <v>9.599740678</v>
      </c>
      <c r="AY133" s="119">
        <v>0.52</v>
      </c>
      <c r="AZ133" s="114">
        <v>21.04</v>
      </c>
      <c r="BA133" s="114">
        <v>-19.189999999999998</v>
      </c>
      <c r="BB133" s="114">
        <v>-4.29</v>
      </c>
      <c r="BC133" s="114">
        <v>2.17</v>
      </c>
      <c r="BD133" s="42"/>
      <c r="BE133" s="17">
        <v>2013.0</v>
      </c>
      <c r="BF133" s="17">
        <f t="shared" si="16"/>
        <v>0</v>
      </c>
      <c r="BG133" s="120">
        <v>4.9</v>
      </c>
      <c r="BH133" s="108"/>
    </row>
    <row r="134" ht="11.25" customHeight="1">
      <c r="A134" s="155" t="s">
        <v>1476</v>
      </c>
      <c r="B134" s="99" t="s">
        <v>1477</v>
      </c>
      <c r="C134" s="100" t="s">
        <v>136</v>
      </c>
      <c r="D134" s="100" t="s">
        <v>137</v>
      </c>
      <c r="E134" s="101">
        <v>8.0</v>
      </c>
      <c r="F134" s="58">
        <v>563.0</v>
      </c>
      <c r="G134" s="58" t="s">
        <v>168</v>
      </c>
      <c r="H134" s="58" t="s">
        <v>168</v>
      </c>
      <c r="I134" s="150">
        <v>208.0</v>
      </c>
      <c r="J134" s="103">
        <f t="shared" si="2"/>
        <v>0.8461538462</v>
      </c>
      <c r="K134" s="104">
        <v>0.44</v>
      </c>
      <c r="L134" s="73">
        <v>4.0</v>
      </c>
      <c r="M134" s="23">
        <f t="shared" si="3"/>
        <v>1.76</v>
      </c>
      <c r="N134" s="105" t="s">
        <v>147</v>
      </c>
      <c r="O134" s="106">
        <v>0.4</v>
      </c>
      <c r="P134" s="146">
        <v>43585.0</v>
      </c>
      <c r="Q134" s="146">
        <v>43600.0</v>
      </c>
      <c r="R134" s="23">
        <f t="shared" si="4"/>
        <v>10</v>
      </c>
      <c r="S134" s="108">
        <f t="array" ref="S134">IF(INDEX(Historical!$D$7:$D$1379,MATCH(B134,Historical!$B$7:$B$1403,0))=0,"n/a",(INDEX(Historical!$C$7:$C$1381,MATCH(B134,Historical!$B$7:$B$1403,0))/INDEX(Historical!$D$7:$D$1379,MATCH(B134,Historical!$B$7:$B$1403,0))-1)*100)</f>
        <v>10.25641026</v>
      </c>
      <c r="T134" s="108">
        <f t="array" ref="T134">IF(INDEX(Historical!$F$7:$F$1372,MATCH(B134,Historical!$B$7:$B$1403,0))=0,"n/a",((INDEX(Historical!$C$7:$C$1381,MATCH(B134,Historical!$B$7:$B$1403,0))/INDEX(Historical!$F$7:$F$1372,MATCH(B134,Historical!$B$7:$B$1403,0)))^(1/3)-1)*100)</f>
        <v>10.06424163</v>
      </c>
      <c r="U134" s="108">
        <f t="array" ref="U134">IF(INDEX(Historical!$H$7:$H$1372,MATCH(B134,Historical!$B$7:$B$1403,0))=0,"n/a",((INDEX(Historical!$C$7:$C$1381,MATCH(B134,Historical!$B$7:$B$1403,0))/INDEX(Historical!$H$7:$H$1372,MATCH(B134,Historical!$B$7:$B$1403,0)))^(1/5)-1)*100)</f>
        <v>13.20805862</v>
      </c>
      <c r="V134" s="108">
        <f t="array" ref="V134">IF(INDEX(Historical!$O$7:$O$1372,MATCH(B134,Historical!$B$7:$B$1403,0))=0,"n/a",((INDEX(Historical!$C$7:$C$1381,MATCH(B134,Historical!$B$7:$B$1403,0))/INDEX(Historical!$O$7:$O$1372,MATCH(B134,Historical!$B$7:$B$1403,0)))^(1/10)-1)*100)</f>
        <v>11.10605298</v>
      </c>
      <c r="W134" s="109">
        <f t="shared" si="5"/>
        <v>1.189266667</v>
      </c>
      <c r="X134" s="110">
        <f t="shared" si="6"/>
        <v>2.063759159</v>
      </c>
      <c r="Y134" s="133" t="s">
        <v>1446</v>
      </c>
      <c r="Z134" s="103">
        <f t="shared" si="7"/>
        <v>27.67295597</v>
      </c>
      <c r="AA134" s="112">
        <f t="shared" si="8"/>
        <v>32.70440252</v>
      </c>
      <c r="AB134" s="73">
        <v>12.0</v>
      </c>
      <c r="AC134" s="102">
        <v>6.36</v>
      </c>
      <c r="AD134" s="102">
        <v>2.7</v>
      </c>
      <c r="AE134" s="102">
        <v>4.43</v>
      </c>
      <c r="AF134" s="102">
        <v>14.46</v>
      </c>
      <c r="AG134" s="102">
        <v>39.6</v>
      </c>
      <c r="AH134" s="102">
        <v>37.1</v>
      </c>
      <c r="AI134" s="102">
        <v>12.15</v>
      </c>
      <c r="AJ134" s="102">
        <v>6.4</v>
      </c>
      <c r="AK134" s="102">
        <v>12.120000000000001</v>
      </c>
      <c r="AL134" s="113">
        <v>48760.0</v>
      </c>
      <c r="AM134" s="114">
        <v>0.7000000000000001</v>
      </c>
      <c r="AN134" s="102">
        <v>2.2</v>
      </c>
      <c r="AO134" s="115">
        <f t="shared" si="9"/>
        <v>-18.65019005</v>
      </c>
      <c r="AP134" s="116">
        <f t="shared" si="10"/>
        <v>14.05421246</v>
      </c>
      <c r="AQ134" s="117">
        <f t="shared" si="11"/>
        <v>358.4542436</v>
      </c>
      <c r="AR134" s="103">
        <f t="array" ref="AR134">INDEX(Historical!$C$7:$C$1381,MATCH(B134,Historical!$B$7:$B$1403,0))*IF(AH134="n/a",1.03,IF(AH134&lt;0,1.01,IF(AH134&gt;10,1.1,(1+AH134/100))))</f>
        <v>1.892</v>
      </c>
      <c r="AS134" s="112">
        <f t="shared" si="12"/>
        <v>2.0812</v>
      </c>
      <c r="AT134" s="112">
        <f t="shared" ref="AT134:AV134" si="142">IF($AK134="n/a",1.03*AS134,IF($AK134&lt;0,1.01*AS134,IF($AK134&gt;10,1.1*AS134,(1+$AK134/100)*AS134)))</f>
        <v>2.28932</v>
      </c>
      <c r="AU134" s="112">
        <f t="shared" si="142"/>
        <v>2.518252</v>
      </c>
      <c r="AV134" s="112">
        <f t="shared" si="142"/>
        <v>2.7700772</v>
      </c>
      <c r="AW134" s="103">
        <f t="shared" si="14"/>
        <v>11.5508492</v>
      </c>
      <c r="AX134" s="118">
        <f t="shared" si="15"/>
        <v>5.553292885</v>
      </c>
      <c r="AY134" s="119">
        <v>0.79</v>
      </c>
      <c r="AZ134" s="114">
        <v>33.26</v>
      </c>
      <c r="BA134" s="114">
        <v>-12.67</v>
      </c>
      <c r="BB134" s="114">
        <v>-4.14</v>
      </c>
      <c r="BC134" s="114">
        <v>4.74</v>
      </c>
      <c r="BD134" s="42"/>
      <c r="BE134" s="17">
        <v>2012.0</v>
      </c>
      <c r="BF134" s="17">
        <f t="shared" si="16"/>
        <v>0</v>
      </c>
      <c r="BG134" s="120">
        <v>5.3</v>
      </c>
      <c r="BH134" s="15"/>
    </row>
    <row r="135" ht="11.25" customHeight="1">
      <c r="A135" s="155" t="s">
        <v>1478</v>
      </c>
      <c r="B135" s="99" t="s">
        <v>1479</v>
      </c>
      <c r="C135" s="100" t="s">
        <v>131</v>
      </c>
      <c r="D135" s="100" t="s">
        <v>193</v>
      </c>
      <c r="E135" s="101">
        <v>8.0</v>
      </c>
      <c r="F135" s="58">
        <v>587.0</v>
      </c>
      <c r="G135" s="58" t="s">
        <v>168</v>
      </c>
      <c r="H135" s="58" t="s">
        <v>168</v>
      </c>
      <c r="I135" s="150">
        <v>91.68</v>
      </c>
      <c r="J135" s="103">
        <f t="shared" si="2"/>
        <v>1.090750436</v>
      </c>
      <c r="K135" s="104">
        <v>0.25</v>
      </c>
      <c r="L135" s="73">
        <v>4.0</v>
      </c>
      <c r="M135" s="23">
        <f t="shared" si="3"/>
        <v>1</v>
      </c>
      <c r="N135" s="105" t="s">
        <v>184</v>
      </c>
      <c r="O135" s="106">
        <v>0.23</v>
      </c>
      <c r="P135" s="107">
        <v>43724.0</v>
      </c>
      <c r="Q135" s="107">
        <v>43747.0</v>
      </c>
      <c r="R135" s="23">
        <f t="shared" si="4"/>
        <v>8.695652174</v>
      </c>
      <c r="S135" s="108">
        <f t="array" ref="S135">IF(INDEX(Historical!$D$7:$D$1379,MATCH(B135,Historical!$B$7:$B$1403,0))=0,"n/a",(INDEX(Historical!$C$7:$C$1381,MATCH(B135,Historical!$B$7:$B$1403,0))/INDEX(Historical!$D$7:$D$1379,MATCH(B135,Historical!$B$7:$B$1403,0))-1)*100)</f>
        <v>14.28571429</v>
      </c>
      <c r="T135" s="108">
        <f t="array" ref="T135">IF(INDEX(Historical!$F$7:$F$1372,MATCH(B135,Historical!$B$7:$B$1403,0))=0,"n/a",((INDEX(Historical!$C$7:$C$1381,MATCH(B135,Historical!$B$7:$B$1403,0))/INDEX(Historical!$F$7:$F$1372,MATCH(B135,Historical!$B$7:$B$1403,0)))^(1/3)-1)*100)</f>
        <v>19.68169612</v>
      </c>
      <c r="U135" s="108">
        <f t="array" ref="U135">IF(INDEX(Historical!$H$7:$H$1372,MATCH(B135,Historical!$B$7:$B$1403,0))=0,"n/a",((INDEX(Historical!$C$7:$C$1381,MATCH(B135,Historical!$B$7:$B$1403,0))/INDEX(Historical!$H$7:$H$1372,MATCH(B135,Historical!$B$7:$B$1403,0)))^(1/5)-1)*100)</f>
        <v>17.69999939</v>
      </c>
      <c r="V135" s="108">
        <f t="array" ref="V135">IF(INDEX(Historical!$O$7:$O$1372,MATCH(B135,Historical!$B$7:$B$1403,0))=0,"n/a",((INDEX(Historical!$C$7:$C$1381,MATCH(B135,Historical!$B$7:$B$1403,0))/INDEX(Historical!$O$7:$O$1372,MATCH(B135,Historical!$B$7:$B$1403,0)))^(1/10)-1)*100)</f>
        <v>41.42135624</v>
      </c>
      <c r="W135" s="109">
        <f t="shared" si="5"/>
        <v>0.4273157858</v>
      </c>
      <c r="X135" s="110">
        <f t="shared" si="6"/>
        <v>1.59459454</v>
      </c>
      <c r="Y135" s="133"/>
      <c r="Z135" s="103">
        <f t="shared" si="7"/>
        <v>26.66666667</v>
      </c>
      <c r="AA135" s="112">
        <f t="shared" si="8"/>
        <v>24.448</v>
      </c>
      <c r="AB135" s="73">
        <v>12.0</v>
      </c>
      <c r="AC135" s="102">
        <v>3.75</v>
      </c>
      <c r="AD135" s="102">
        <v>4.01</v>
      </c>
      <c r="AE135" s="102">
        <v>3.39</v>
      </c>
      <c r="AF135" s="102">
        <v>6.02</v>
      </c>
      <c r="AG135" s="102">
        <v>27.200000000000003</v>
      </c>
      <c r="AH135" s="102">
        <v>-9.2</v>
      </c>
      <c r="AI135" s="102">
        <v>11.0</v>
      </c>
      <c r="AJ135" s="102">
        <v>11.1</v>
      </c>
      <c r="AK135" s="102">
        <v>6.1</v>
      </c>
      <c r="AL135" s="113">
        <v>27860.0</v>
      </c>
      <c r="AM135" s="114">
        <v>0.1</v>
      </c>
      <c r="AN135" s="102">
        <v>0.8</v>
      </c>
      <c r="AO135" s="115">
        <f t="shared" si="9"/>
        <v>-5.657250172</v>
      </c>
      <c r="AP135" s="116">
        <f t="shared" si="10"/>
        <v>18.79074983</v>
      </c>
      <c r="AQ135" s="117">
        <f t="shared" si="11"/>
        <v>155.7576631</v>
      </c>
      <c r="AR135" s="103">
        <f t="array" ref="AR135">INDEX(Historical!$C$7:$C$1381,MATCH(B135,Historical!$B$7:$B$1403,0))*IF(AH135="n/a",1.03,IF(AH135&lt;0,1.01,IF(AH135&gt;10,1.1,(1+AH135/100))))</f>
        <v>0.9696</v>
      </c>
      <c r="AS135" s="112">
        <f t="shared" si="12"/>
        <v>1.06656</v>
      </c>
      <c r="AT135" s="112">
        <f t="shared" ref="AT135:AV135" si="143">IF($AK135="n/a",1.03*AS135,IF($AK135&lt;0,1.01*AS135,IF($AK135&gt;10,1.1*AS135,(1+$AK135/100)*AS135)))</f>
        <v>1.13162016</v>
      </c>
      <c r="AU135" s="112">
        <f t="shared" si="143"/>
        <v>1.20064899</v>
      </c>
      <c r="AV135" s="112">
        <f t="shared" si="143"/>
        <v>1.273888578</v>
      </c>
      <c r="AW135" s="103">
        <f t="shared" si="14"/>
        <v>5.642317728</v>
      </c>
      <c r="AX135" s="118">
        <f t="shared" si="15"/>
        <v>6.154360523</v>
      </c>
      <c r="AY135" s="119">
        <v>1.06</v>
      </c>
      <c r="AZ135" s="114">
        <v>9.43</v>
      </c>
      <c r="BA135" s="114">
        <v>-16.84</v>
      </c>
      <c r="BB135" s="114">
        <v>-12.67</v>
      </c>
      <c r="BC135" s="114">
        <v>-6.23</v>
      </c>
      <c r="BD135" s="42"/>
      <c r="BE135" s="17">
        <v>2012.0</v>
      </c>
      <c r="BF135" s="17">
        <f t="shared" si="16"/>
        <v>0</v>
      </c>
      <c r="BG135" s="120">
        <v>10.9</v>
      </c>
      <c r="BH135" s="15"/>
    </row>
    <row r="136" ht="11.25" customHeight="1">
      <c r="A136" s="121" t="s">
        <v>1480</v>
      </c>
      <c r="B136" s="122" t="s">
        <v>1481</v>
      </c>
      <c r="C136" s="100" t="s">
        <v>136</v>
      </c>
      <c r="D136" s="100" t="s">
        <v>153</v>
      </c>
      <c r="E136" s="123">
        <v>8.0</v>
      </c>
      <c r="F136" s="58">
        <v>606.0</v>
      </c>
      <c r="G136" s="124" t="s">
        <v>120</v>
      </c>
      <c r="H136" s="124" t="s">
        <v>120</v>
      </c>
      <c r="I136" s="216">
        <v>16.93</v>
      </c>
      <c r="J136" s="126">
        <f t="shared" si="2"/>
        <v>4.25280567</v>
      </c>
      <c r="K136" s="127">
        <v>0.18</v>
      </c>
      <c r="L136" s="128">
        <v>4.0</v>
      </c>
      <c r="M136" s="129">
        <f t="shared" si="3"/>
        <v>0.72</v>
      </c>
      <c r="N136" s="130" t="s">
        <v>154</v>
      </c>
      <c r="O136" s="131">
        <v>0.17</v>
      </c>
      <c r="P136" s="132">
        <v>43798.0</v>
      </c>
      <c r="Q136" s="132">
        <v>43815.0</v>
      </c>
      <c r="R136" s="129">
        <f t="shared" si="4"/>
        <v>5.882352941</v>
      </c>
      <c r="S136" s="108">
        <f t="array" ref="S136">IF(INDEX(Historical!$D$7:$D$1379,MATCH(B136,Historical!$B$7:$B$1403,0))=0,"n/a",(INDEX(Historical!$C$7:$C$1381,MATCH(B136,Historical!$B$7:$B$1403,0))/INDEX(Historical!$D$7:$D$1379,MATCH(B136,Historical!$B$7:$B$1403,0))-1)*100)</f>
        <v>11.29032258</v>
      </c>
      <c r="T136" s="108">
        <f t="array" ref="T136">IF(INDEX(Historical!$F$7:$F$1372,MATCH(B136,Historical!$B$7:$B$1403,0))=0,"n/a",((INDEX(Historical!$C$7:$C$1381,MATCH(B136,Historical!$B$7:$B$1403,0))/INDEX(Historical!$F$7:$F$1372,MATCH(B136,Historical!$B$7:$B$1403,0)))^(1/3)-1)*100)</f>
        <v>15.31315613</v>
      </c>
      <c r="U136" s="108">
        <f t="array" ref="U136">IF(INDEX(Historical!$H$7:$H$1372,MATCH(B136,Historical!$B$7:$B$1403,0))=0,"n/a",((INDEX(Historical!$C$7:$C$1381,MATCH(B136,Historical!$B$7:$B$1403,0))/INDEX(Historical!$H$7:$H$1372,MATCH(B136,Historical!$B$7:$B$1403,0)))^(1/5)-1)*100)</f>
        <v>13.27380086</v>
      </c>
      <c r="V136" s="108">
        <f t="array" ref="V136">IF(INDEX(Historical!$O$7:$O$1372,MATCH(B136,Historical!$B$7:$B$1403,0))=0,"n/a",((INDEX(Historical!$C$7:$C$1381,MATCH(B136,Historical!$B$7:$B$1403,0))/INDEX(Historical!$O$7:$O$1372,MATCH(B136,Historical!$B$7:$B$1403,0)))^(1/10)-1)*100)</f>
        <v>3.91425379</v>
      </c>
      <c r="W136" s="109">
        <f t="shared" si="5"/>
        <v>3.391144665</v>
      </c>
      <c r="X136" s="110">
        <f t="shared" si="6"/>
        <v>1.26417151</v>
      </c>
      <c r="Y136" s="164"/>
      <c r="Z136" s="126">
        <f t="shared" si="7"/>
        <v>37.69633508</v>
      </c>
      <c r="AA136" s="134">
        <f t="shared" si="8"/>
        <v>8.863874346</v>
      </c>
      <c r="AB136" s="128">
        <v>12.0</v>
      </c>
      <c r="AC136" s="125">
        <v>1.91</v>
      </c>
      <c r="AD136" s="125">
        <v>1.48</v>
      </c>
      <c r="AE136" s="125">
        <v>2.31</v>
      </c>
      <c r="AF136" s="125">
        <v>0.73</v>
      </c>
      <c r="AG136" s="125">
        <v>8.5</v>
      </c>
      <c r="AH136" s="125">
        <v>6.0</v>
      </c>
      <c r="AI136" s="125">
        <v>4.68</v>
      </c>
      <c r="AJ136" s="125">
        <v>10.5</v>
      </c>
      <c r="AK136" s="125">
        <v>6.0</v>
      </c>
      <c r="AL136" s="135">
        <v>2710.0</v>
      </c>
      <c r="AM136" s="136">
        <v>1.4000000000000001</v>
      </c>
      <c r="AN136" s="125">
        <v>0.15</v>
      </c>
      <c r="AO136" s="137">
        <f t="shared" si="9"/>
        <v>8.662732182</v>
      </c>
      <c r="AP136" s="138">
        <f t="shared" si="10"/>
        <v>17.52660653</v>
      </c>
      <c r="AQ136" s="139">
        <f t="shared" si="11"/>
        <v>-46.37318966</v>
      </c>
      <c r="AR136" s="103">
        <f t="array" ref="AR136">INDEX(Historical!$C$7:$C$1381,MATCH(B136,Historical!$B$7:$B$1403,0))*IF(AH136="n/a",1.03,IF(AH136&lt;0,1.01,IF(AH136&gt;10,1.1,(1+AH136/100))))</f>
        <v>0.7314</v>
      </c>
      <c r="AS136" s="134">
        <f t="shared" si="12"/>
        <v>0.76562952</v>
      </c>
      <c r="AT136" s="134">
        <f t="shared" ref="AT136:AV136" si="144">IF($AK136="n/a",1.03*AS136,IF($AK136&lt;0,1.01*AS136,IF($AK136&gt;10,1.1*AS136,(1+$AK136/100)*AS136)))</f>
        <v>0.8115672912</v>
      </c>
      <c r="AU136" s="134">
        <f t="shared" si="144"/>
        <v>0.8602613287</v>
      </c>
      <c r="AV136" s="134">
        <f t="shared" si="144"/>
        <v>0.9118770084</v>
      </c>
      <c r="AW136" s="126">
        <f t="shared" si="14"/>
        <v>4.080735148</v>
      </c>
      <c r="AX136" s="140">
        <f t="shared" si="15"/>
        <v>24.10357441</v>
      </c>
      <c r="AY136" s="141">
        <v>1.15</v>
      </c>
      <c r="AZ136" s="136">
        <v>-1.46</v>
      </c>
      <c r="BA136" s="136">
        <v>-28.29</v>
      </c>
      <c r="BB136" s="136">
        <v>-18.66</v>
      </c>
      <c r="BC136" s="136">
        <v>-18.08</v>
      </c>
      <c r="BD136" s="142"/>
      <c r="BE136" s="17">
        <v>2012.0</v>
      </c>
      <c r="BF136" s="17">
        <f t="shared" si="16"/>
        <v>0</v>
      </c>
      <c r="BG136" s="143">
        <v>0.8999999999999999</v>
      </c>
      <c r="BH136" s="217"/>
    </row>
    <row r="137" ht="11.25" customHeight="1">
      <c r="A137" s="55" t="s">
        <v>1482</v>
      </c>
      <c r="B137" s="99" t="s">
        <v>1483</v>
      </c>
      <c r="C137" s="100" t="s">
        <v>136</v>
      </c>
      <c r="D137" s="100" t="s">
        <v>1267</v>
      </c>
      <c r="E137" s="101">
        <v>8.0</v>
      </c>
      <c r="F137" s="58">
        <v>597.0</v>
      </c>
      <c r="G137" s="58" t="s">
        <v>120</v>
      </c>
      <c r="H137" s="58" t="s">
        <v>120</v>
      </c>
      <c r="I137" s="150">
        <v>109.93</v>
      </c>
      <c r="J137" s="103">
        <f t="shared" si="2"/>
        <v>1.564632039</v>
      </c>
      <c r="K137" s="104">
        <v>0.43</v>
      </c>
      <c r="L137" s="73">
        <v>4.0</v>
      </c>
      <c r="M137" s="23">
        <f t="shared" si="3"/>
        <v>1.72</v>
      </c>
      <c r="N137" s="105" t="s">
        <v>290</v>
      </c>
      <c r="O137" s="106">
        <v>0.39</v>
      </c>
      <c r="P137" s="107">
        <v>43741.0</v>
      </c>
      <c r="Q137" s="107">
        <v>43777.0</v>
      </c>
      <c r="R137" s="23">
        <f t="shared" si="4"/>
        <v>10.25641026</v>
      </c>
      <c r="S137" s="108">
        <f t="array" ref="S137">IF(INDEX(Historical!$D$7:$D$1379,MATCH(B137,Historical!$B$7:$B$1403,0))=0,"n/a",(INDEX(Historical!$C$7:$C$1381,MATCH(B137,Historical!$B$7:$B$1403,0))/INDEX(Historical!$D$7:$D$1379,MATCH(B137,Historical!$B$7:$B$1403,0))-1)*100)</f>
        <v>11.11111111</v>
      </c>
      <c r="T137" s="108">
        <f t="array" ref="T137">IF(INDEX(Historical!$F$7:$F$1372,MATCH(B137,Historical!$B$7:$B$1403,0))=0,"n/a",((INDEX(Historical!$C$7:$C$1381,MATCH(B137,Historical!$B$7:$B$1403,0))/INDEX(Historical!$F$7:$F$1372,MATCH(B137,Historical!$B$7:$B$1403,0)))^(1/3)-1)*100)</f>
        <v>10.37168524</v>
      </c>
      <c r="U137" s="108">
        <f t="array" ref="U137">IF(INDEX(Historical!$H$7:$H$1372,MATCH(B137,Historical!$B$7:$B$1403,0))=0,"n/a",((INDEX(Historical!$C$7:$C$1381,MATCH(B137,Historical!$B$7:$B$1403,0))/INDEX(Historical!$H$7:$H$1372,MATCH(B137,Historical!$B$7:$B$1403,0)))^(1/5)-1)*100)</f>
        <v>10.30083024</v>
      </c>
      <c r="V137" s="108">
        <f t="array" ref="V137">IF(INDEX(Historical!$O$7:$O$1372,MATCH(B137,Historical!$B$7:$B$1403,0))=0,"n/a",((INDEX(Historical!$C$7:$C$1381,MATCH(B137,Historical!$B$7:$B$1403,0))/INDEX(Historical!$O$7:$O$1372,MATCH(B137,Historical!$B$7:$B$1403,0)))^(1/10)-1)*100)</f>
        <v>8.31254204</v>
      </c>
      <c r="W137" s="109">
        <f t="shared" si="5"/>
        <v>1.239191355</v>
      </c>
      <c r="X137" s="110">
        <f t="shared" si="6"/>
        <v>1.373444031</v>
      </c>
      <c r="Y137" s="149"/>
      <c r="Z137" s="103">
        <f t="shared" si="7"/>
        <v>21.52690864</v>
      </c>
      <c r="AA137" s="112">
        <f t="shared" si="8"/>
        <v>13.75844806</v>
      </c>
      <c r="AB137" s="73">
        <v>12.0</v>
      </c>
      <c r="AC137" s="102">
        <v>7.99</v>
      </c>
      <c r="AD137" s="102">
        <v>1.39</v>
      </c>
      <c r="AE137" s="102">
        <v>1.99</v>
      </c>
      <c r="AF137" s="102">
        <v>3.87</v>
      </c>
      <c r="AG137" s="102">
        <v>28.999999999999996</v>
      </c>
      <c r="AH137" s="102">
        <v>9.1</v>
      </c>
      <c r="AI137" s="102">
        <v>10.440000000000001</v>
      </c>
      <c r="AJ137" s="102">
        <v>7.5</v>
      </c>
      <c r="AK137" s="102">
        <v>9.89</v>
      </c>
      <c r="AL137" s="113">
        <v>89930.0</v>
      </c>
      <c r="AM137" s="114">
        <v>0.1</v>
      </c>
      <c r="AN137" s="102">
        <v>5.96</v>
      </c>
      <c r="AO137" s="115">
        <f t="shared" si="9"/>
        <v>-1.892985786</v>
      </c>
      <c r="AP137" s="116">
        <f t="shared" si="10"/>
        <v>11.86546227</v>
      </c>
      <c r="AQ137" s="117">
        <f t="shared" si="11"/>
        <v>53.832801</v>
      </c>
      <c r="AR137" s="103">
        <f t="array" ref="AR137">INDEX(Historical!$C$7:$C$1381,MATCH(B137,Historical!$B$7:$B$1403,0))*IF(AH137="n/a",1.03,IF(AH137&lt;0,1.01,IF(AH137&gt;10,1.1,(1+AH137/100))))</f>
        <v>1.7456</v>
      </c>
      <c r="AS137" s="112">
        <f t="shared" si="12"/>
        <v>1.92016</v>
      </c>
      <c r="AT137" s="112">
        <f t="shared" ref="AT137:AV137" si="145">IF($AK137="n/a",1.03*AS137,IF($AK137&lt;0,1.01*AS137,IF($AK137&gt;10,1.1*AS137,(1+$AK137/100)*AS137)))</f>
        <v>2.110063824</v>
      </c>
      <c r="AU137" s="112">
        <f t="shared" si="145"/>
        <v>2.318749136</v>
      </c>
      <c r="AV137" s="112">
        <f t="shared" si="145"/>
        <v>2.548073426</v>
      </c>
      <c r="AW137" s="103">
        <f t="shared" si="14"/>
        <v>10.64264639</v>
      </c>
      <c r="AX137" s="118">
        <f t="shared" si="15"/>
        <v>9.681293902</v>
      </c>
      <c r="AY137" s="119">
        <v>1.01</v>
      </c>
      <c r="AZ137" s="114">
        <v>3.05</v>
      </c>
      <c r="BA137" s="114">
        <v>-20.419999999999998</v>
      </c>
      <c r="BB137" s="114">
        <v>-14.66</v>
      </c>
      <c r="BC137" s="114">
        <v>-10.42</v>
      </c>
      <c r="BD137" s="42"/>
      <c r="BE137" s="17">
        <v>2012.0</v>
      </c>
      <c r="BF137" s="17">
        <f t="shared" si="16"/>
        <v>0</v>
      </c>
      <c r="BG137" s="120">
        <v>3.4000000000000004</v>
      </c>
      <c r="BH137" s="108"/>
    </row>
    <row r="138" ht="11.25" customHeight="1">
      <c r="A138" s="55" t="s">
        <v>1484</v>
      </c>
      <c r="B138" s="99" t="s">
        <v>1485</v>
      </c>
      <c r="C138" s="100" t="s">
        <v>118</v>
      </c>
      <c r="D138" s="100" t="s">
        <v>293</v>
      </c>
      <c r="E138" s="101">
        <v>8.0</v>
      </c>
      <c r="F138" s="58">
        <v>560.0</v>
      </c>
      <c r="G138" s="58" t="s">
        <v>120</v>
      </c>
      <c r="H138" s="58" t="s">
        <v>120</v>
      </c>
      <c r="I138" s="150">
        <v>275.11</v>
      </c>
      <c r="J138" s="103">
        <f t="shared" si="2"/>
        <v>2.987895751</v>
      </c>
      <c r="K138" s="104">
        <v>2.055</v>
      </c>
      <c r="L138" s="73">
        <v>4.0</v>
      </c>
      <c r="M138" s="23">
        <f t="shared" si="3"/>
        <v>8.22</v>
      </c>
      <c r="N138" s="105" t="s">
        <v>831</v>
      </c>
      <c r="O138" s="106">
        <v>1.71</v>
      </c>
      <c r="P138" s="148">
        <v>43503.0</v>
      </c>
      <c r="Q138" s="148">
        <v>43525.0</v>
      </c>
      <c r="R138" s="23">
        <f t="shared" si="4"/>
        <v>20.1754386</v>
      </c>
      <c r="S138" s="108">
        <f t="array" ref="S138">IF(INDEX(Historical!$D$7:$D$1379,MATCH(B138,Historical!$B$7:$B$1403,0))=0,"n/a",(INDEX(Historical!$C$7:$C$1381,MATCH(B138,Historical!$B$7:$B$1403,0))/INDEX(Historical!$D$7:$D$1379,MATCH(B138,Historical!$B$7:$B$1403,0))-1)*100)</f>
        <v>20.1754386</v>
      </c>
      <c r="T138" s="108">
        <f t="array" ref="T138">IF(INDEX(Historical!$F$7:$F$1372,MATCH(B138,Historical!$B$7:$B$1403,0))=0,"n/a",((INDEX(Historical!$C$7:$C$1381,MATCH(B138,Historical!$B$7:$B$1403,0))/INDEX(Historical!$F$7:$F$1372,MATCH(B138,Historical!$B$7:$B$1403,0)))^(1/3)-1)*100)</f>
        <v>23.53644782</v>
      </c>
      <c r="U138" s="108">
        <f t="array" ref="U138">IF(INDEX(Historical!$H$7:$H$1372,MATCH(B138,Historical!$B$7:$B$1403,0))=0,"n/a",((INDEX(Historical!$C$7:$C$1381,MATCH(B138,Historical!$B$7:$B$1403,0))/INDEX(Historical!$H$7:$H$1372,MATCH(B138,Historical!$B$7:$B$1403,0)))^(1/5)-1)*100)</f>
        <v>22.99792737</v>
      </c>
      <c r="V138" s="108">
        <f t="array" ref="V138">IF(INDEX(Historical!$O$7:$O$1372,MATCH(B138,Historical!$B$7:$B$1403,0))=0,"n/a",((INDEX(Historical!$C$7:$C$1381,MATCH(B138,Historical!$B$7:$B$1403,0))/INDEX(Historical!$O$7:$O$1372,MATCH(B138,Historical!$B$7:$B$1403,0)))^(1/10)-1)*100)</f>
        <v>17.20772964</v>
      </c>
      <c r="W138" s="109">
        <f t="shared" si="5"/>
        <v>1.336488185</v>
      </c>
      <c r="X138" s="110" t="str">
        <f t="shared" si="6"/>
        <v>n/a</v>
      </c>
      <c r="Y138" s="147"/>
      <c r="Z138" s="103" t="str">
        <f t="shared" si="7"/>
        <v>n/a</v>
      </c>
      <c r="AA138" s="112" t="str">
        <f t="shared" si="8"/>
        <v>n/a</v>
      </c>
      <c r="AB138" s="73">
        <v>12.0</v>
      </c>
      <c r="AC138" s="102">
        <v>-1.19</v>
      </c>
      <c r="AD138" s="102" t="s">
        <v>128</v>
      </c>
      <c r="AE138" s="102">
        <v>1.86</v>
      </c>
      <c r="AF138" s="156" t="s">
        <v>128</v>
      </c>
      <c r="AG138" s="102">
        <v>14.299999999999999</v>
      </c>
      <c r="AH138" s="102">
        <v>-106.3</v>
      </c>
      <c r="AI138" s="102">
        <v>245.44000000000003</v>
      </c>
      <c r="AJ138" s="102">
        <v>-16.6</v>
      </c>
      <c r="AK138" s="102">
        <v>12.33</v>
      </c>
      <c r="AL138" s="113">
        <v>157700.0</v>
      </c>
      <c r="AM138" s="114">
        <v>0.1</v>
      </c>
      <c r="AN138" s="160" t="s">
        <v>128</v>
      </c>
      <c r="AO138" s="115" t="str">
        <f t="shared" si="9"/>
        <v>n/a</v>
      </c>
      <c r="AP138" s="116">
        <f t="shared" si="10"/>
        <v>25.98582312</v>
      </c>
      <c r="AQ138" s="117" t="str">
        <f t="shared" si="11"/>
        <v>n/a</v>
      </c>
      <c r="AR138" s="103">
        <f t="array" ref="AR138">INDEX(Historical!$C$7:$C$1381,MATCH(B138,Historical!$B$7:$B$1403,0))*IF(AH138="n/a",1.03,IF(AH138&lt;0,1.01,IF(AH138&gt;10,1.1,(1+AH138/100))))</f>
        <v>8.3022</v>
      </c>
      <c r="AS138" s="112">
        <f t="shared" si="12"/>
        <v>9.13242</v>
      </c>
      <c r="AT138" s="112">
        <f t="shared" ref="AT138:AV138" si="146">IF($AK138="n/a",1.03*AS138,IF($AK138&lt;0,1.01*AS138,IF($AK138&gt;10,1.1*AS138,(1+$AK138/100)*AS138)))</f>
        <v>10.045662</v>
      </c>
      <c r="AU138" s="112">
        <f t="shared" si="146"/>
        <v>11.0502282</v>
      </c>
      <c r="AV138" s="112">
        <f t="shared" si="146"/>
        <v>12.15525102</v>
      </c>
      <c r="AW138" s="103">
        <f t="shared" si="14"/>
        <v>50.68576122</v>
      </c>
      <c r="AX138" s="118">
        <f t="shared" si="15"/>
        <v>18.42381637</v>
      </c>
      <c r="AY138" s="119">
        <v>1.3</v>
      </c>
      <c r="AZ138" s="114">
        <v>-3.2300000000000004</v>
      </c>
      <c r="BA138" s="114">
        <v>-38.32</v>
      </c>
      <c r="BB138" s="114">
        <v>-16.09</v>
      </c>
      <c r="BC138" s="114">
        <v>-21.43</v>
      </c>
      <c r="BD138" s="42"/>
      <c r="BE138" s="17">
        <v>2012.0</v>
      </c>
      <c r="BF138" s="17">
        <f t="shared" si="16"/>
        <v>0</v>
      </c>
      <c r="BG138" s="120">
        <v>-0.5</v>
      </c>
      <c r="BH138" s="15"/>
    </row>
    <row r="139" ht="11.25" customHeight="1">
      <c r="A139" s="220" t="s">
        <v>1486</v>
      </c>
      <c r="B139" s="99" t="s">
        <v>1487</v>
      </c>
      <c r="C139" s="100" t="s">
        <v>136</v>
      </c>
      <c r="D139" s="100" t="s">
        <v>153</v>
      </c>
      <c r="E139" s="101">
        <v>8.0</v>
      </c>
      <c r="F139" s="58">
        <v>623.0</v>
      </c>
      <c r="G139" s="58" t="s">
        <v>168</v>
      </c>
      <c r="H139" s="58" t="s">
        <v>168</v>
      </c>
      <c r="I139" s="150">
        <v>30.0</v>
      </c>
      <c r="J139" s="103">
        <f t="shared" si="2"/>
        <v>2.333333333</v>
      </c>
      <c r="K139" s="104">
        <v>0.175</v>
      </c>
      <c r="L139" s="73">
        <v>4.0</v>
      </c>
      <c r="M139" s="23">
        <f t="shared" si="3"/>
        <v>0.7</v>
      </c>
      <c r="N139" s="105" t="s">
        <v>263</v>
      </c>
      <c r="O139" s="106">
        <v>0.16</v>
      </c>
      <c r="P139" s="107">
        <v>43871.0</v>
      </c>
      <c r="Q139" s="107">
        <v>43879.0</v>
      </c>
      <c r="R139" s="23">
        <f t="shared" si="4"/>
        <v>9.375</v>
      </c>
      <c r="S139" s="108">
        <f t="array" ref="S139">IF(INDEX(Historical!$D$7:$D$1379,MATCH(B139,Historical!$B$7:$B$1403,0))=0,"n/a",(INDEX(Historical!$C$7:$C$1381,MATCH(B139,Historical!$B$7:$B$1403,0))/INDEX(Historical!$D$7:$D$1379,MATCH(B139,Historical!$B$7:$B$1403,0))-1)*100)</f>
        <v>6.666666667</v>
      </c>
      <c r="T139" s="108">
        <f t="array" ref="T139">IF(INDEX(Historical!$F$7:$F$1372,MATCH(B139,Historical!$B$7:$B$1403,0))=0,"n/a",((INDEX(Historical!$C$7:$C$1381,MATCH(B139,Historical!$B$7:$B$1403,0))/INDEX(Historical!$F$7:$F$1372,MATCH(B139,Historical!$B$7:$B$1403,0)))^(1/3)-1)*100)</f>
        <v>10.06424163</v>
      </c>
      <c r="U139" s="108">
        <f t="array" ref="U139">IF(INDEX(Historical!$H$7:$H$1372,MATCH(B139,Historical!$B$7:$B$1403,0))=0,"n/a",((INDEX(Historical!$C$7:$C$1381,MATCH(B139,Historical!$B$7:$B$1403,0))/INDEX(Historical!$H$7:$H$1372,MATCH(B139,Historical!$B$7:$B$1403,0)))^(1/5)-1)*100)</f>
        <v>26.1914689</v>
      </c>
      <c r="V139" s="108" t="str">
        <f t="array" ref="V139">IF(INDEX(Historical!$O$7:$O$1372,MATCH(B139,Historical!$B$7:$B$1403,0))=0,"n/a",((INDEX(Historical!$C$7:$C$1381,MATCH(B139,Historical!$B$7:$B$1403,0))/INDEX(Historical!$O$7:$O$1372,MATCH(B139,Historical!$B$7:$B$1403,0)))^(1/10)-1)*100)</f>
        <v>n/a</v>
      </c>
      <c r="W139" s="109" t="str">
        <f t="shared" si="5"/>
        <v>n/a</v>
      </c>
      <c r="X139" s="110" t="str">
        <f t="shared" si="6"/>
        <v>n/a</v>
      </c>
      <c r="Y139" s="133"/>
      <c r="Z139" s="103" t="str">
        <f t="shared" si="7"/>
        <v>n/a</v>
      </c>
      <c r="AA139" s="112" t="str">
        <f t="shared" si="8"/>
        <v>n/a</v>
      </c>
      <c r="AB139" s="73">
        <v>12.0</v>
      </c>
      <c r="AC139" s="102" t="s">
        <v>128</v>
      </c>
      <c r="AD139" s="102" t="s">
        <v>128</v>
      </c>
      <c r="AE139" s="102" t="s">
        <v>128</v>
      </c>
      <c r="AF139" s="102" t="s">
        <v>128</v>
      </c>
      <c r="AG139" s="102" t="s">
        <v>128</v>
      </c>
      <c r="AH139" s="102" t="s">
        <v>128</v>
      </c>
      <c r="AI139" s="102" t="s">
        <v>128</v>
      </c>
      <c r="AJ139" s="102" t="s">
        <v>128</v>
      </c>
      <c r="AK139" s="102" t="s">
        <v>128</v>
      </c>
      <c r="AL139" s="113" t="s">
        <v>128</v>
      </c>
      <c r="AM139" s="114" t="s">
        <v>128</v>
      </c>
      <c r="AN139" s="102" t="s">
        <v>128</v>
      </c>
      <c r="AO139" s="115" t="str">
        <f t="shared" si="9"/>
        <v>n/a</v>
      </c>
      <c r="AP139" s="116">
        <f t="shared" si="10"/>
        <v>28.52480223</v>
      </c>
      <c r="AQ139" s="117" t="str">
        <f t="shared" si="11"/>
        <v>n/a</v>
      </c>
      <c r="AR139" s="103">
        <f t="array" ref="AR139">INDEX(Historical!$C$7:$C$1381,MATCH(B139,Historical!$B$7:$B$1403,0))*IF(AH139="n/a",1.03,IF(AH139&lt;0,1.01,IF(AH139&gt;10,1.1,(1+AH139/100))))</f>
        <v>0.6592</v>
      </c>
      <c r="AS139" s="112">
        <f t="shared" si="12"/>
        <v>0.678976</v>
      </c>
      <c r="AT139" s="112">
        <f t="shared" ref="AT139:AV139" si="147">IF($AK139="n/a",1.03*AS139,IF($AK139&lt;0,1.01*AS139,IF($AK139&gt;10,1.1*AS139,(1+$AK139/100)*AS139)))</f>
        <v>0.69934528</v>
      </c>
      <c r="AU139" s="112">
        <f t="shared" si="147"/>
        <v>0.7203256384</v>
      </c>
      <c r="AV139" s="112">
        <f t="shared" si="147"/>
        <v>0.7419354076</v>
      </c>
      <c r="AW139" s="103">
        <f t="shared" si="14"/>
        <v>3.499782326</v>
      </c>
      <c r="AX139" s="118">
        <f t="shared" si="15"/>
        <v>11.66594109</v>
      </c>
      <c r="AY139" s="119" t="s">
        <v>128</v>
      </c>
      <c r="AZ139" s="114" t="s">
        <v>128</v>
      </c>
      <c r="BA139" s="114" t="s">
        <v>128</v>
      </c>
      <c r="BB139" s="114" t="s">
        <v>128</v>
      </c>
      <c r="BC139" s="114" t="s">
        <v>128</v>
      </c>
      <c r="BD139" s="42" t="s">
        <v>112</v>
      </c>
      <c r="BE139" s="17">
        <v>2013.0</v>
      </c>
      <c r="BF139" s="17">
        <f t="shared" si="16"/>
        <v>0</v>
      </c>
      <c r="BG139" s="120" t="s">
        <v>128</v>
      </c>
      <c r="BH139" s="15"/>
    </row>
    <row r="140" ht="11.25" customHeight="1">
      <c r="A140" s="220" t="s">
        <v>1488</v>
      </c>
      <c r="B140" s="99" t="s">
        <v>1489</v>
      </c>
      <c r="C140" s="100" t="s">
        <v>272</v>
      </c>
      <c r="D140" s="100" t="s">
        <v>885</v>
      </c>
      <c r="E140" s="101">
        <v>8.0</v>
      </c>
      <c r="F140" s="58">
        <v>645.0</v>
      </c>
      <c r="G140" s="58" t="s">
        <v>168</v>
      </c>
      <c r="H140" s="58" t="s">
        <v>168</v>
      </c>
      <c r="I140" s="150">
        <v>16.32</v>
      </c>
      <c r="J140" s="103">
        <f t="shared" si="2"/>
        <v>8.149509804</v>
      </c>
      <c r="K140" s="104">
        <v>0.3325</v>
      </c>
      <c r="L140" s="73">
        <v>4.0</v>
      </c>
      <c r="M140" s="23">
        <f t="shared" si="3"/>
        <v>1.33</v>
      </c>
      <c r="N140" s="105" t="s">
        <v>179</v>
      </c>
      <c r="O140" s="106">
        <v>0.33</v>
      </c>
      <c r="P140" s="107">
        <v>43888.0</v>
      </c>
      <c r="Q140" s="107">
        <v>43921.0</v>
      </c>
      <c r="R140" s="23">
        <f t="shared" si="4"/>
        <v>0.7575757576</v>
      </c>
      <c r="S140" s="108">
        <f t="array" ref="S140">IF(INDEX(Historical!$D$7:$D$1379,MATCH(B140,Historical!$B$7:$B$1403,0))=0,"n/a",(INDEX(Historical!$C$7:$C$1381,MATCH(B140,Historical!$B$7:$B$1403,0))/INDEX(Historical!$D$7:$D$1379,MATCH(B140,Historical!$B$7:$B$1403,0))-1)*100)</f>
        <v>4.761904762</v>
      </c>
      <c r="T140" s="108">
        <f t="array" ref="T140">IF(INDEX(Historical!$F$7:$F$1372,MATCH(B140,Historical!$B$7:$B$1403,0))=0,"n/a",((INDEX(Historical!$C$7:$C$1381,MATCH(B140,Historical!$B$7:$B$1403,0))/INDEX(Historical!$F$7:$F$1372,MATCH(B140,Historical!$B$7:$B$1403,0)))^(1/3)-1)*100)</f>
        <v>5.629519165</v>
      </c>
      <c r="U140" s="108">
        <f t="array" ref="U140">IF(INDEX(Historical!$H$7:$H$1372,MATCH(B140,Historical!$B$7:$B$1403,0))=0,"n/a",((INDEX(Historical!$C$7:$C$1381,MATCH(B140,Historical!$B$7:$B$1403,0))/INDEX(Historical!$H$7:$H$1372,MATCH(B140,Historical!$B$7:$B$1403,0)))^(1/5)-1)*100)</f>
        <v>5.709686837</v>
      </c>
      <c r="V140" s="108" t="str">
        <f t="array" ref="V140">IF(INDEX(Historical!$O$7:$O$1372,MATCH(B140,Historical!$B$7:$B$1403,0))=0,"n/a",((INDEX(Historical!$C$7:$C$1381,MATCH(B140,Historical!$B$7:$B$1403,0))/INDEX(Historical!$O$7:$O$1372,MATCH(B140,Historical!$B$7:$B$1403,0)))^(1/10)-1)*100)</f>
        <v>n/a</v>
      </c>
      <c r="W140" s="109" t="str">
        <f t="shared" si="5"/>
        <v>n/a</v>
      </c>
      <c r="X140" s="110">
        <f t="shared" si="6"/>
        <v>0.7930120608</v>
      </c>
      <c r="Y140" s="99" t="s">
        <v>623</v>
      </c>
      <c r="Z140" s="103">
        <f t="shared" si="7"/>
        <v>105.5555556</v>
      </c>
      <c r="AA140" s="112">
        <f t="shared" si="8"/>
        <v>12.95238095</v>
      </c>
      <c r="AB140" s="73">
        <v>12.0</v>
      </c>
      <c r="AC140" s="102">
        <v>1.26</v>
      </c>
      <c r="AD140" s="102" t="s">
        <v>128</v>
      </c>
      <c r="AE140" s="102">
        <v>0.87</v>
      </c>
      <c r="AF140" s="102">
        <v>0.65</v>
      </c>
      <c r="AG140" s="102">
        <v>5.0</v>
      </c>
      <c r="AH140" s="102">
        <v>368.8</v>
      </c>
      <c r="AI140" s="102">
        <v>1.9300000000000002</v>
      </c>
      <c r="AJ140" s="102">
        <v>7.199999999999999</v>
      </c>
      <c r="AK140" s="102" t="s">
        <v>128</v>
      </c>
      <c r="AL140" s="113">
        <v>7210.0</v>
      </c>
      <c r="AM140" s="114">
        <v>0.8200000000000001</v>
      </c>
      <c r="AN140" s="102">
        <v>4.42</v>
      </c>
      <c r="AO140" s="115">
        <f t="shared" si="9"/>
        <v>0.906815689</v>
      </c>
      <c r="AP140" s="116">
        <f t="shared" si="10"/>
        <v>13.85919664</v>
      </c>
      <c r="AQ140" s="117">
        <f t="shared" si="11"/>
        <v>-38.82975444</v>
      </c>
      <c r="AR140" s="103">
        <f t="array" ref="AR140">INDEX(Historical!$C$7:$C$1381,MATCH(B140,Historical!$B$7:$B$1403,0))*IF(AH140="n/a",1.03,IF(AH140&lt;0,1.01,IF(AH140&gt;10,1.1,(1+AH140/100))))</f>
        <v>1.452</v>
      </c>
      <c r="AS140" s="112">
        <f t="shared" si="12"/>
        <v>1.4800236</v>
      </c>
      <c r="AT140" s="112">
        <f t="shared" ref="AT140:AV140" si="148">IF($AK140="n/a",1.03*AS140,IF($AK140&lt;0,1.01*AS140,IF($AK140&gt;10,1.1*AS140,(1+$AK140/100)*AS140)))</f>
        <v>1.524424308</v>
      </c>
      <c r="AU140" s="112">
        <f t="shared" si="148"/>
        <v>1.570157037</v>
      </c>
      <c r="AV140" s="112">
        <f t="shared" si="148"/>
        <v>1.617261748</v>
      </c>
      <c r="AW140" s="103">
        <f t="shared" si="14"/>
        <v>7.643866694</v>
      </c>
      <c r="AX140" s="118">
        <f t="shared" si="15"/>
        <v>46.83741847</v>
      </c>
      <c r="AY140" s="119">
        <v>0.94</v>
      </c>
      <c r="AZ140" s="114">
        <v>0.6799999999999999</v>
      </c>
      <c r="BA140" s="114">
        <v>-23.09</v>
      </c>
      <c r="BB140" s="114">
        <v>-11.89</v>
      </c>
      <c r="BC140" s="114">
        <v>-14.24</v>
      </c>
      <c r="BD140" s="42"/>
      <c r="BE140" s="17">
        <v>2013.0</v>
      </c>
      <c r="BF140" s="17">
        <f t="shared" si="16"/>
        <v>0</v>
      </c>
      <c r="BG140" s="120">
        <v>0.6</v>
      </c>
      <c r="BH140" s="55"/>
    </row>
    <row r="141" ht="11.25" customHeight="1">
      <c r="A141" s="155" t="s">
        <v>1490</v>
      </c>
      <c r="B141" s="99" t="s">
        <v>1491</v>
      </c>
      <c r="C141" s="100" t="s">
        <v>136</v>
      </c>
      <c r="D141" s="100" t="s">
        <v>153</v>
      </c>
      <c r="E141" s="101">
        <v>8.0</v>
      </c>
      <c r="F141" s="58">
        <v>616.0</v>
      </c>
      <c r="G141" s="58" t="s">
        <v>168</v>
      </c>
      <c r="H141" s="58" t="s">
        <v>168</v>
      </c>
      <c r="I141" s="150">
        <v>23.82</v>
      </c>
      <c r="J141" s="103">
        <f t="shared" si="2"/>
        <v>3.35852225</v>
      </c>
      <c r="K141" s="104">
        <v>0.2</v>
      </c>
      <c r="L141" s="73">
        <v>4.0</v>
      </c>
      <c r="M141" s="23">
        <f t="shared" si="3"/>
        <v>0.8</v>
      </c>
      <c r="N141" s="105" t="s">
        <v>147</v>
      </c>
      <c r="O141" s="106">
        <v>0.19</v>
      </c>
      <c r="P141" s="107">
        <v>43859.0</v>
      </c>
      <c r="Q141" s="107">
        <v>43873.0</v>
      </c>
      <c r="R141" s="23">
        <f t="shared" si="4"/>
        <v>5.263157895</v>
      </c>
      <c r="S141" s="108">
        <f t="array" ref="S141">IF(INDEX(Historical!$D$7:$D$1379,MATCH(B141,Historical!$B$7:$B$1403,0))=0,"n/a",(INDEX(Historical!$C$7:$C$1381,MATCH(B141,Historical!$B$7:$B$1403,0))/INDEX(Historical!$D$7:$D$1379,MATCH(B141,Historical!$B$7:$B$1403,0))-1)*100)</f>
        <v>15.625</v>
      </c>
      <c r="T141" s="108">
        <f t="array" ref="T141">IF(INDEX(Historical!$F$7:$F$1372,MATCH(B141,Historical!$B$7:$B$1403,0))=0,"n/a",((INDEX(Historical!$C$7:$C$1381,MATCH(B141,Historical!$B$7:$B$1403,0))/INDEX(Historical!$F$7:$F$1372,MATCH(B141,Historical!$B$7:$B$1403,0)))^(1/3)-1)*100)</f>
        <v>15.52167947</v>
      </c>
      <c r="U141" s="108">
        <f t="array" ref="U141">IF(INDEX(Historical!$H$7:$H$1372,MATCH(B141,Historical!$B$7:$B$1403,0))=0,"n/a",((INDEX(Historical!$C$7:$C$1381,MATCH(B141,Historical!$B$7:$B$1403,0))/INDEX(Historical!$H$7:$H$1372,MATCH(B141,Historical!$B$7:$B$1403,0)))^(1/5)-1)*100)</f>
        <v>16.82897342</v>
      </c>
      <c r="V141" s="108">
        <f t="array" ref="V141">IF(INDEX(Historical!$O$7:$O$1372,MATCH(B141,Historical!$B$7:$B$1403,0))=0,"n/a",((INDEX(Historical!$C$7:$C$1381,MATCH(B141,Historical!$B$7:$B$1403,0))/INDEX(Historical!$O$7:$O$1372,MATCH(B141,Historical!$B$7:$B$1403,0)))^(1/10)-1)*100)</f>
        <v>6.345023814</v>
      </c>
      <c r="W141" s="109">
        <f t="shared" si="5"/>
        <v>2.652310521</v>
      </c>
      <c r="X141" s="110">
        <f t="shared" si="6"/>
        <v>1.08574022</v>
      </c>
      <c r="Y141" s="149"/>
      <c r="Z141" s="103">
        <f t="shared" si="7"/>
        <v>34.33476395</v>
      </c>
      <c r="AA141" s="112">
        <f t="shared" si="8"/>
        <v>10.22317597</v>
      </c>
      <c r="AB141" s="73">
        <v>12.0</v>
      </c>
      <c r="AC141" s="102">
        <v>2.33</v>
      </c>
      <c r="AD141" s="102">
        <v>1.28</v>
      </c>
      <c r="AE141" s="102">
        <v>3.3</v>
      </c>
      <c r="AF141" s="102">
        <v>1.2</v>
      </c>
      <c r="AG141" s="102">
        <v>11.3</v>
      </c>
      <c r="AH141" s="102">
        <v>24.099999999999998</v>
      </c>
      <c r="AI141" s="102">
        <v>2.11</v>
      </c>
      <c r="AJ141" s="102">
        <v>15.5</v>
      </c>
      <c r="AK141" s="102">
        <v>8.0</v>
      </c>
      <c r="AL141" s="113">
        <v>366.35</v>
      </c>
      <c r="AM141" s="114">
        <v>7.000000000000001</v>
      </c>
      <c r="AN141" s="102">
        <v>0.12</v>
      </c>
      <c r="AO141" s="115">
        <f t="shared" si="9"/>
        <v>9.964319701</v>
      </c>
      <c r="AP141" s="116">
        <f t="shared" si="10"/>
        <v>20.18749567</v>
      </c>
      <c r="AQ141" s="117">
        <f t="shared" si="11"/>
        <v>-26.159899</v>
      </c>
      <c r="AR141" s="103">
        <f t="array" ref="AR141">INDEX(Historical!$C$7:$C$1381,MATCH(B141,Historical!$B$7:$B$1403,0))*IF(AH141="n/a",1.03,IF(AH141&lt;0,1.01,IF(AH141&gt;10,1.1,(1+AH141/100))))</f>
        <v>0.814</v>
      </c>
      <c r="AS141" s="112">
        <f t="shared" si="12"/>
        <v>0.8311754</v>
      </c>
      <c r="AT141" s="112">
        <f t="shared" ref="AT141:AV141" si="149">IF($AK141="n/a",1.03*AS141,IF($AK141&lt;0,1.01*AS141,IF($AK141&gt;10,1.1*AS141,(1+$AK141/100)*AS141)))</f>
        <v>0.897669432</v>
      </c>
      <c r="AU141" s="112">
        <f t="shared" si="149"/>
        <v>0.9694829866</v>
      </c>
      <c r="AV141" s="112">
        <f t="shared" si="149"/>
        <v>1.047041625</v>
      </c>
      <c r="AW141" s="103">
        <f t="shared" si="14"/>
        <v>4.559369444</v>
      </c>
      <c r="AX141" s="118">
        <f t="shared" si="15"/>
        <v>19.14092966</v>
      </c>
      <c r="AY141" s="119">
        <v>0.9</v>
      </c>
      <c r="AZ141" s="114">
        <v>5.050000000000001</v>
      </c>
      <c r="BA141" s="114">
        <v>-21.0</v>
      </c>
      <c r="BB141" s="114">
        <v>-14.6</v>
      </c>
      <c r="BC141" s="114">
        <v>-10.52</v>
      </c>
      <c r="BD141" s="42"/>
      <c r="BE141" s="17">
        <v>2013.0</v>
      </c>
      <c r="BF141" s="17">
        <f t="shared" si="16"/>
        <v>0</v>
      </c>
      <c r="BG141" s="120">
        <v>1.3</v>
      </c>
      <c r="BH141" s="108"/>
    </row>
    <row r="142" ht="11.25" customHeight="1">
      <c r="A142" s="155" t="s">
        <v>1492</v>
      </c>
      <c r="B142" s="99" t="s">
        <v>1493</v>
      </c>
      <c r="C142" s="100" t="s">
        <v>296</v>
      </c>
      <c r="D142" s="100" t="s">
        <v>348</v>
      </c>
      <c r="E142" s="101">
        <v>8.0</v>
      </c>
      <c r="F142" s="58">
        <v>580.0</v>
      </c>
      <c r="G142" s="58" t="s">
        <v>168</v>
      </c>
      <c r="H142" s="58" t="s">
        <v>168</v>
      </c>
      <c r="I142" s="150">
        <v>35.63</v>
      </c>
      <c r="J142" s="103">
        <f t="shared" si="2"/>
        <v>4.04153803</v>
      </c>
      <c r="K142" s="104">
        <v>0.36</v>
      </c>
      <c r="L142" s="73">
        <v>4.0</v>
      </c>
      <c r="M142" s="23">
        <f t="shared" si="3"/>
        <v>1.44</v>
      </c>
      <c r="N142" s="105" t="s">
        <v>1058</v>
      </c>
      <c r="O142" s="106">
        <v>0.33</v>
      </c>
      <c r="P142" s="107">
        <v>43690.0</v>
      </c>
      <c r="Q142" s="107">
        <v>43704.0</v>
      </c>
      <c r="R142" s="23">
        <f t="shared" si="4"/>
        <v>9.090909091</v>
      </c>
      <c r="S142" s="108">
        <f t="array" ref="S142">IF(INDEX(Historical!$D$7:$D$1379,MATCH(B142,Historical!$B$7:$B$1403,0))=0,"n/a",(INDEX(Historical!$C$7:$C$1381,MATCH(B142,Historical!$B$7:$B$1403,0))/INDEX(Historical!$D$7:$D$1379,MATCH(B142,Historical!$B$7:$B$1403,0))-1)*100)</f>
        <v>11.29032258</v>
      </c>
      <c r="T142" s="108">
        <f t="array" ref="T142">IF(INDEX(Historical!$F$7:$F$1372,MATCH(B142,Historical!$B$7:$B$1403,0))=0,"n/a",((INDEX(Historical!$C$7:$C$1381,MATCH(B142,Historical!$B$7:$B$1403,0))/INDEX(Historical!$F$7:$F$1372,MATCH(B142,Historical!$B$7:$B$1403,0)))^(1/3)-1)*100)</f>
        <v>16.1802049</v>
      </c>
      <c r="U142" s="108">
        <f t="array" ref="U142">IF(INDEX(Historical!$H$7:$H$1372,MATCH(B142,Historical!$B$7:$B$1403,0))=0,"n/a",((INDEX(Historical!$C$7:$C$1381,MATCH(B142,Historical!$B$7:$B$1403,0))/INDEX(Historical!$H$7:$H$1372,MATCH(B142,Historical!$B$7:$B$1403,0)))^(1/5)-1)*100)</f>
        <v>17.73615545</v>
      </c>
      <c r="V142" s="108" t="str">
        <f t="array" ref="V142">IF(INDEX(Historical!$O$7:$O$1372,MATCH(B142,Historical!$B$7:$B$1403,0))=0,"n/a",((INDEX(Historical!$C$7:$C$1381,MATCH(B142,Historical!$B$7:$B$1403,0))/INDEX(Historical!$O$7:$O$1372,MATCH(B142,Historical!$B$7:$B$1403,0)))^(1/10)-1)*100)</f>
        <v>n/a</v>
      </c>
      <c r="W142" s="109" t="str">
        <f t="shared" si="5"/>
        <v>n/a</v>
      </c>
      <c r="X142" s="110">
        <f t="shared" si="6"/>
        <v>44.34038862</v>
      </c>
      <c r="Y142" s="149"/>
      <c r="Z142" s="103">
        <f t="shared" si="7"/>
        <v>50.34965035</v>
      </c>
      <c r="AA142" s="112">
        <f t="shared" si="8"/>
        <v>12.45804196</v>
      </c>
      <c r="AB142" s="73">
        <v>12.0</v>
      </c>
      <c r="AC142" s="102">
        <v>2.86</v>
      </c>
      <c r="AD142" s="102">
        <v>1.65</v>
      </c>
      <c r="AE142" s="102">
        <v>0.64</v>
      </c>
      <c r="AF142" s="102">
        <v>2.92</v>
      </c>
      <c r="AG142" s="102">
        <v>19.6</v>
      </c>
      <c r="AH142" s="102">
        <v>-13.200000000000001</v>
      </c>
      <c r="AI142" s="102">
        <v>8.5</v>
      </c>
      <c r="AJ142" s="102">
        <v>0.4</v>
      </c>
      <c r="AK142" s="102">
        <v>7.539999999999999</v>
      </c>
      <c r="AL142" s="113">
        <v>1590.0</v>
      </c>
      <c r="AM142" s="114">
        <v>0.1</v>
      </c>
      <c r="AN142" s="102">
        <v>0.63</v>
      </c>
      <c r="AO142" s="115">
        <f t="shared" si="9"/>
        <v>9.319651521</v>
      </c>
      <c r="AP142" s="116">
        <f t="shared" si="10"/>
        <v>21.77769348</v>
      </c>
      <c r="AQ142" s="117">
        <f t="shared" si="11"/>
        <v>27.15254621</v>
      </c>
      <c r="AR142" s="103">
        <f t="array" ref="AR142">INDEX(Historical!$C$7:$C$1381,MATCH(B142,Historical!$B$7:$B$1403,0))*IF(AH142="n/a",1.03,IF(AH142&lt;0,1.01,IF(AH142&gt;10,1.1,(1+AH142/100))))</f>
        <v>1.3938</v>
      </c>
      <c r="AS142" s="112">
        <f t="shared" si="12"/>
        <v>1.512273</v>
      </c>
      <c r="AT142" s="112">
        <f t="shared" ref="AT142:AV142" si="150">IF($AK142="n/a",1.03*AS142,IF($AK142&lt;0,1.01*AS142,IF($AK142&gt;10,1.1*AS142,(1+$AK142/100)*AS142)))</f>
        <v>1.626298384</v>
      </c>
      <c r="AU142" s="112">
        <f t="shared" si="150"/>
        <v>1.748921282</v>
      </c>
      <c r="AV142" s="112">
        <f t="shared" si="150"/>
        <v>1.880789947</v>
      </c>
      <c r="AW142" s="103">
        <f t="shared" si="14"/>
        <v>8.162082614</v>
      </c>
      <c r="AX142" s="118">
        <f t="shared" si="15"/>
        <v>22.90789395</v>
      </c>
      <c r="AY142" s="119">
        <v>0.6</v>
      </c>
      <c r="AZ142" s="114">
        <v>5.7299999999999995</v>
      </c>
      <c r="BA142" s="114">
        <v>-30.34</v>
      </c>
      <c r="BB142" s="114">
        <v>-9.700000000000001</v>
      </c>
      <c r="BC142" s="114">
        <v>-14.180000000000001</v>
      </c>
      <c r="BD142" s="42"/>
      <c r="BE142" s="17">
        <v>2012.0</v>
      </c>
      <c r="BF142" s="17">
        <f t="shared" si="16"/>
        <v>0</v>
      </c>
      <c r="BG142" s="120">
        <v>5.5</v>
      </c>
      <c r="BH142" s="15"/>
    </row>
    <row r="143" ht="11.25" customHeight="1">
      <c r="A143" s="220" t="s">
        <v>1494</v>
      </c>
      <c r="B143" s="99" t="s">
        <v>1495</v>
      </c>
      <c r="C143" s="100" t="s">
        <v>136</v>
      </c>
      <c r="D143" s="100" t="s">
        <v>153</v>
      </c>
      <c r="E143" s="101">
        <v>8.0</v>
      </c>
      <c r="F143" s="58">
        <v>610.0</v>
      </c>
      <c r="G143" s="58" t="s">
        <v>168</v>
      </c>
      <c r="H143" s="58" t="s">
        <v>168</v>
      </c>
      <c r="I143" s="150">
        <v>32.4</v>
      </c>
      <c r="J143" s="103">
        <f t="shared" si="2"/>
        <v>1.234567901</v>
      </c>
      <c r="K143" s="104">
        <v>0.1</v>
      </c>
      <c r="L143" s="73">
        <v>4.0</v>
      </c>
      <c r="M143" s="23">
        <f t="shared" si="3"/>
        <v>0.4</v>
      </c>
      <c r="N143" s="105" t="s">
        <v>1496</v>
      </c>
      <c r="O143" s="106">
        <v>0.09</v>
      </c>
      <c r="P143" s="107">
        <v>43811.0</v>
      </c>
      <c r="Q143" s="107">
        <v>43833.0</v>
      </c>
      <c r="R143" s="23">
        <f t="shared" si="4"/>
        <v>11.11111111</v>
      </c>
      <c r="S143" s="108">
        <f t="array" ref="S143">IF(INDEX(Historical!$D$7:$D$1379,MATCH(B143,Historical!$B$7:$B$1403,0))=0,"n/a",(INDEX(Historical!$C$7:$C$1381,MATCH(B143,Historical!$B$7:$B$1403,0))/INDEX(Historical!$D$7:$D$1379,MATCH(B143,Historical!$B$7:$B$1403,0))-1)*100)</f>
        <v>47.82608696</v>
      </c>
      <c r="T143" s="108">
        <f t="array" ref="T143">IF(INDEX(Historical!$F$7:$F$1372,MATCH(B143,Historical!$B$7:$B$1403,0))=0,"n/a",((INDEX(Historical!$C$7:$C$1381,MATCH(B143,Historical!$B$7:$B$1403,0))/INDEX(Historical!$F$7:$F$1372,MATCH(B143,Historical!$B$7:$B$1403,0)))^(1/3)-1)*100)</f>
        <v>37.77757025</v>
      </c>
      <c r="U143" s="108">
        <f t="array" ref="U143">IF(INDEX(Historical!$H$7:$H$1372,MATCH(B143,Historical!$B$7:$B$1403,0))=0,"n/a",((INDEX(Historical!$C$7:$C$1381,MATCH(B143,Historical!$B$7:$B$1403,0))/INDEX(Historical!$H$7:$H$1372,MATCH(B143,Historical!$B$7:$B$1403,0)))^(1/5)-1)*100)</f>
        <v>26.49050417</v>
      </c>
      <c r="V143" s="108" t="str">
        <f t="array" ref="V143">IF(INDEX(Historical!$O$7:$O$1372,MATCH(B143,Historical!$B$7:$B$1403,0))=0,"n/a",((INDEX(Historical!$C$7:$C$1381,MATCH(B143,Historical!$B$7:$B$1403,0))/INDEX(Historical!$O$7:$O$1372,MATCH(B143,Historical!$B$7:$B$1403,0)))^(1/10)-1)*100)</f>
        <v>n/a</v>
      </c>
      <c r="W143" s="109" t="str">
        <f t="shared" si="5"/>
        <v>n/a</v>
      </c>
      <c r="X143" s="110">
        <f t="shared" si="6"/>
        <v>5.298100833</v>
      </c>
      <c r="Y143" s="147"/>
      <c r="Z143" s="103">
        <f t="shared" si="7"/>
        <v>14.23487544</v>
      </c>
      <c r="AA143" s="112">
        <f t="shared" si="8"/>
        <v>11.53024911</v>
      </c>
      <c r="AB143" s="73">
        <v>12.0</v>
      </c>
      <c r="AC143" s="102">
        <v>2.81</v>
      </c>
      <c r="AD143" s="102" t="s">
        <v>128</v>
      </c>
      <c r="AE143" s="102">
        <v>4.62</v>
      </c>
      <c r="AF143" s="102">
        <v>1.15</v>
      </c>
      <c r="AG143" s="102">
        <v>10.100000000000001</v>
      </c>
      <c r="AH143" s="102">
        <v>29.9</v>
      </c>
      <c r="AI143" s="102">
        <v>5.72</v>
      </c>
      <c r="AJ143" s="102">
        <v>5.0</v>
      </c>
      <c r="AK143" s="102" t="s">
        <v>128</v>
      </c>
      <c r="AL143" s="113">
        <v>818.75</v>
      </c>
      <c r="AM143" s="114">
        <v>2.8000000000000003</v>
      </c>
      <c r="AN143" s="102">
        <v>0.07</v>
      </c>
      <c r="AO143" s="115">
        <f t="shared" si="9"/>
        <v>16.19482296</v>
      </c>
      <c r="AP143" s="116">
        <f t="shared" si="10"/>
        <v>27.72507207</v>
      </c>
      <c r="AQ143" s="117">
        <f t="shared" si="11"/>
        <v>-23.23256918</v>
      </c>
      <c r="AR143" s="103">
        <f t="array" ref="AR143">INDEX(Historical!$C$7:$C$1381,MATCH(B143,Historical!$B$7:$B$1403,0))*IF(AH143="n/a",1.03,IF(AH143&lt;0,1.01,IF(AH143&gt;10,1.1,(1+AH143/100))))</f>
        <v>0.374</v>
      </c>
      <c r="AS143" s="112">
        <f t="shared" si="12"/>
        <v>0.3953928</v>
      </c>
      <c r="AT143" s="112">
        <f t="shared" ref="AT143:AV143" si="151">IF($AK143="n/a",1.03*AS143,IF($AK143&lt;0,1.01*AS143,IF($AK143&gt;10,1.1*AS143,(1+$AK143/100)*AS143)))</f>
        <v>0.407254584</v>
      </c>
      <c r="AU143" s="112">
        <f t="shared" si="151"/>
        <v>0.4194722215</v>
      </c>
      <c r="AV143" s="112">
        <f t="shared" si="151"/>
        <v>0.4320563882</v>
      </c>
      <c r="AW143" s="103">
        <f t="shared" si="14"/>
        <v>2.028175994</v>
      </c>
      <c r="AX143" s="118">
        <f t="shared" si="15"/>
        <v>6.25980245</v>
      </c>
      <c r="AY143" s="119">
        <v>1.01</v>
      </c>
      <c r="AZ143" s="114">
        <v>-0.37</v>
      </c>
      <c r="BA143" s="114">
        <v>-26.11</v>
      </c>
      <c r="BB143" s="114">
        <v>-19.82</v>
      </c>
      <c r="BC143" s="114">
        <v>-13.07</v>
      </c>
      <c r="BD143" s="42"/>
      <c r="BE143" s="17">
        <v>2013.0</v>
      </c>
      <c r="BF143" s="17">
        <f t="shared" si="16"/>
        <v>0</v>
      </c>
      <c r="BG143" s="120">
        <v>1.6</v>
      </c>
      <c r="BH143" s="15"/>
    </row>
    <row r="144" ht="11.25" customHeight="1">
      <c r="A144" s="155" t="s">
        <v>1497</v>
      </c>
      <c r="B144" s="99" t="s">
        <v>1498</v>
      </c>
      <c r="C144" s="100" t="s">
        <v>141</v>
      </c>
      <c r="D144" s="100" t="s">
        <v>142</v>
      </c>
      <c r="E144" s="101">
        <v>8.0</v>
      </c>
      <c r="F144" s="58">
        <v>569.0</v>
      </c>
      <c r="G144" s="58" t="s">
        <v>168</v>
      </c>
      <c r="H144" s="58" t="s">
        <v>168</v>
      </c>
      <c r="I144" s="150">
        <v>37.38</v>
      </c>
      <c r="J144" s="103">
        <f t="shared" si="2"/>
        <v>3.745318352</v>
      </c>
      <c r="K144" s="104">
        <v>0.35</v>
      </c>
      <c r="L144" s="73">
        <v>4.0</v>
      </c>
      <c r="M144" s="23">
        <f t="shared" si="3"/>
        <v>1.4</v>
      </c>
      <c r="N144" s="105" t="s">
        <v>443</v>
      </c>
      <c r="O144" s="106">
        <v>0.33</v>
      </c>
      <c r="P144" s="107">
        <v>43615.0</v>
      </c>
      <c r="Q144" s="107">
        <v>43630.0</v>
      </c>
      <c r="R144" s="23">
        <f t="shared" si="4"/>
        <v>6.060606061</v>
      </c>
      <c r="S144" s="108">
        <f t="array" ref="S144">IF(INDEX(Historical!$D$7:$D$1379,MATCH(B144,Historical!$B$7:$B$1403,0))=0,"n/a",(INDEX(Historical!$C$7:$C$1381,MATCH(B144,Historical!$B$7:$B$1403,0))/INDEX(Historical!$D$7:$D$1379,MATCH(B144,Historical!$B$7:$B$1403,0))-1)*100)</f>
        <v>5.747126437</v>
      </c>
      <c r="T144" s="108">
        <f t="array" ref="T144">IF(INDEX(Historical!$F$7:$F$1372,MATCH(B144,Historical!$B$7:$B$1403,0))=0,"n/a",((INDEX(Historical!$C$7:$C$1381,MATCH(B144,Historical!$B$7:$B$1403,0))/INDEX(Historical!$F$7:$F$1372,MATCH(B144,Historical!$B$7:$B$1403,0)))^(1/3)-1)*100)</f>
        <v>7.206311619</v>
      </c>
      <c r="U144" s="108">
        <f t="array" ref="U144">IF(INDEX(Historical!$H$7:$H$1372,MATCH(B144,Historical!$B$7:$B$1403,0))=0,"n/a",((INDEX(Historical!$C$7:$C$1381,MATCH(B144,Historical!$B$7:$B$1403,0))/INDEX(Historical!$H$7:$H$1372,MATCH(B144,Historical!$B$7:$B$1403,0)))^(1/5)-1)*100)</f>
        <v>9.919849992</v>
      </c>
      <c r="V144" s="108">
        <f t="array" ref="V144">IF(INDEX(Historical!$O$7:$O$1372,MATCH(B144,Historical!$B$7:$B$1403,0))=0,"n/a",((INDEX(Historical!$C$7:$C$1381,MATCH(B144,Historical!$B$7:$B$1403,0))/INDEX(Historical!$O$7:$O$1372,MATCH(B144,Historical!$B$7:$B$1403,0)))^(1/10)-1)*100)</f>
        <v>6.722172888</v>
      </c>
      <c r="W144" s="109">
        <f t="shared" si="5"/>
        <v>1.475690994</v>
      </c>
      <c r="X144" s="110" t="str">
        <f t="shared" si="6"/>
        <v>n/a</v>
      </c>
      <c r="Y144" s="147"/>
      <c r="Z144" s="103">
        <f t="shared" si="7"/>
        <v>56.4516129</v>
      </c>
      <c r="AA144" s="112">
        <f t="shared" si="8"/>
        <v>15.07258065</v>
      </c>
      <c r="AB144" s="73">
        <v>9.0</v>
      </c>
      <c r="AC144" s="102">
        <v>2.48</v>
      </c>
      <c r="AD144" s="102">
        <v>2.72</v>
      </c>
      <c r="AE144" s="102">
        <v>0.66</v>
      </c>
      <c r="AF144" s="102">
        <v>2.07</v>
      </c>
      <c r="AG144" s="102">
        <v>12.2</v>
      </c>
      <c r="AH144" s="102">
        <v>261.4</v>
      </c>
      <c r="AI144" s="102">
        <v>14.89</v>
      </c>
      <c r="AJ144" s="102">
        <v>-2.5</v>
      </c>
      <c r="AK144" s="102">
        <v>5.54</v>
      </c>
      <c r="AL144" s="113">
        <v>2130.0</v>
      </c>
      <c r="AM144" s="114">
        <v>1.4000000000000001</v>
      </c>
      <c r="AN144" s="102">
        <v>1.08</v>
      </c>
      <c r="AO144" s="115">
        <f t="shared" si="9"/>
        <v>-1.407412301</v>
      </c>
      <c r="AP144" s="116">
        <f t="shared" si="10"/>
        <v>13.66516834</v>
      </c>
      <c r="AQ144" s="117">
        <f t="shared" si="11"/>
        <v>17.75726811</v>
      </c>
      <c r="AR144" s="103">
        <f t="array" ref="AR144">INDEX(Historical!$C$7:$C$1381,MATCH(B144,Historical!$B$7:$B$1403,0))*IF(AH144="n/a",1.03,IF(AH144&lt;0,1.01,IF(AH144&gt;10,1.1,(1+AH144/100))))</f>
        <v>1.518</v>
      </c>
      <c r="AS144" s="112">
        <f t="shared" si="12"/>
        <v>1.6698</v>
      </c>
      <c r="AT144" s="112">
        <f t="shared" ref="AT144:AV144" si="152">IF($AK144="n/a",1.03*AS144,IF($AK144&lt;0,1.01*AS144,IF($AK144&gt;10,1.1*AS144,(1+$AK144/100)*AS144)))</f>
        <v>1.76230692</v>
      </c>
      <c r="AU144" s="112">
        <f t="shared" si="152"/>
        <v>1.859938723</v>
      </c>
      <c r="AV144" s="112">
        <f t="shared" si="152"/>
        <v>1.962979329</v>
      </c>
      <c r="AW144" s="103">
        <f t="shared" si="14"/>
        <v>8.773024972</v>
      </c>
      <c r="AX144" s="118">
        <f t="shared" si="15"/>
        <v>23.46983674</v>
      </c>
      <c r="AY144" s="119">
        <v>1.62</v>
      </c>
      <c r="AZ144" s="114">
        <v>2.69</v>
      </c>
      <c r="BA144" s="114">
        <v>-26.1</v>
      </c>
      <c r="BB144" s="114">
        <v>-15.15</v>
      </c>
      <c r="BC144" s="114">
        <v>-15.73</v>
      </c>
      <c r="BD144" s="42"/>
      <c r="BE144" s="17">
        <v>2012.0</v>
      </c>
      <c r="BF144" s="17">
        <f t="shared" si="16"/>
        <v>0</v>
      </c>
      <c r="BG144" s="120">
        <v>4.1000000000000005</v>
      </c>
      <c r="BH144" s="15"/>
    </row>
    <row r="145" ht="11.25" customHeight="1">
      <c r="A145" s="121" t="s">
        <v>1499</v>
      </c>
      <c r="B145" s="122" t="s">
        <v>1500</v>
      </c>
      <c r="C145" s="100" t="s">
        <v>136</v>
      </c>
      <c r="D145" s="100" t="s">
        <v>153</v>
      </c>
      <c r="E145" s="123">
        <v>8.0</v>
      </c>
      <c r="F145" s="58">
        <v>607.0</v>
      </c>
      <c r="G145" s="124" t="s">
        <v>121</v>
      </c>
      <c r="H145" s="124" t="s">
        <v>121</v>
      </c>
      <c r="I145" s="216">
        <v>45.5</v>
      </c>
      <c r="J145" s="126">
        <f t="shared" si="2"/>
        <v>3.340659341</v>
      </c>
      <c r="K145" s="127">
        <v>0.38</v>
      </c>
      <c r="L145" s="128">
        <v>4.0</v>
      </c>
      <c r="M145" s="129">
        <f t="shared" si="3"/>
        <v>1.52</v>
      </c>
      <c r="N145" s="130" t="s">
        <v>133</v>
      </c>
      <c r="O145" s="131">
        <v>0.37</v>
      </c>
      <c r="P145" s="132">
        <v>43810.0</v>
      </c>
      <c r="Q145" s="132">
        <v>43830.0</v>
      </c>
      <c r="R145" s="129">
        <f t="shared" si="4"/>
        <v>2.702702703</v>
      </c>
      <c r="S145" s="108">
        <f t="array" ref="S145">IF(INDEX(Historical!$D$7:$D$1379,MATCH(B145,Historical!$B$7:$B$1403,0))=0,"n/a",(INDEX(Historical!$C$7:$C$1381,MATCH(B145,Historical!$B$7:$B$1403,0))/INDEX(Historical!$D$7:$D$1379,MATCH(B145,Historical!$B$7:$B$1403,0))-1)*100)</f>
        <v>7.246376812</v>
      </c>
      <c r="T145" s="108">
        <f t="array" ref="T145">IF(INDEX(Historical!$F$7:$F$1372,MATCH(B145,Historical!$B$7:$B$1403,0))=0,"n/a",((INDEX(Historical!$C$7:$C$1381,MATCH(B145,Historical!$B$7:$B$1403,0))/INDEX(Historical!$F$7:$F$1372,MATCH(B145,Historical!$B$7:$B$1403,0)))^(1/3)-1)*100)</f>
        <v>4.958411345</v>
      </c>
      <c r="U145" s="108">
        <f t="array" ref="U145">IF(INDEX(Historical!$H$7:$H$1372,MATCH(B145,Historical!$B$7:$B$1403,0))=0,"n/a",((INDEX(Historical!$C$7:$C$1381,MATCH(B145,Historical!$B$7:$B$1403,0))/INDEX(Historical!$H$7:$H$1372,MATCH(B145,Historical!$B$7:$B$1403,0)))^(1/5)-1)*100)</f>
        <v>4.634750148</v>
      </c>
      <c r="V145" s="108">
        <f t="array" ref="V145">IF(INDEX(Historical!$O$7:$O$1372,MATCH(B145,Historical!$B$7:$B$1403,0))=0,"n/a",((INDEX(Historical!$C$7:$C$1381,MATCH(B145,Historical!$B$7:$B$1403,0))/INDEX(Historical!$O$7:$O$1372,MATCH(B145,Historical!$B$7:$B$1403,0)))^(1/10)-1)*100)</f>
        <v>2.82633798</v>
      </c>
      <c r="W145" s="109">
        <f t="shared" si="5"/>
        <v>1.639842857</v>
      </c>
      <c r="X145" s="110">
        <f t="shared" si="6"/>
        <v>1.10351194</v>
      </c>
      <c r="Y145" s="174"/>
      <c r="Z145" s="126">
        <f t="shared" si="7"/>
        <v>27.78793419</v>
      </c>
      <c r="AA145" s="134">
        <f t="shared" si="8"/>
        <v>8.31809872</v>
      </c>
      <c r="AB145" s="128">
        <v>12.0</v>
      </c>
      <c r="AC145" s="125">
        <v>5.47</v>
      </c>
      <c r="AD145" s="125" t="s">
        <v>128</v>
      </c>
      <c r="AE145" s="125">
        <v>1.68</v>
      </c>
      <c r="AF145" s="125">
        <v>0.97</v>
      </c>
      <c r="AG145" s="125">
        <v>11.899999999999999</v>
      </c>
      <c r="AH145" s="125">
        <v>35.8</v>
      </c>
      <c r="AI145" s="125" t="s">
        <v>128</v>
      </c>
      <c r="AJ145" s="125">
        <v>4.2</v>
      </c>
      <c r="AK145" s="125" t="s">
        <v>128</v>
      </c>
      <c r="AL145" s="135">
        <v>159.25</v>
      </c>
      <c r="AM145" s="136">
        <v>3.2</v>
      </c>
      <c r="AN145" s="125">
        <v>0.9</v>
      </c>
      <c r="AO145" s="137">
        <f t="shared" si="9"/>
        <v>-0.3426892315</v>
      </c>
      <c r="AP145" s="138">
        <f t="shared" si="10"/>
        <v>7.975409489</v>
      </c>
      <c r="AQ145" s="139">
        <f t="shared" si="11"/>
        <v>-40.1165734</v>
      </c>
      <c r="AR145" s="103">
        <f t="array" ref="AR145">INDEX(Historical!$C$7:$C$1381,MATCH(B145,Historical!$B$7:$B$1403,0))*IF(AH145="n/a",1.03,IF(AH145&lt;0,1.01,IF(AH145&gt;10,1.1,(1+AH145/100))))</f>
        <v>1.628</v>
      </c>
      <c r="AS145" s="134">
        <f t="shared" si="12"/>
        <v>1.67684</v>
      </c>
      <c r="AT145" s="134">
        <f t="shared" ref="AT145:AV145" si="153">IF($AK145="n/a",1.03*AS145,IF($AK145&lt;0,1.01*AS145,IF($AK145&gt;10,1.1*AS145,(1+$AK145/100)*AS145)))</f>
        <v>1.7271452</v>
      </c>
      <c r="AU145" s="134">
        <f t="shared" si="153"/>
        <v>1.778959556</v>
      </c>
      <c r="AV145" s="134">
        <f t="shared" si="153"/>
        <v>1.832328343</v>
      </c>
      <c r="AW145" s="126">
        <f t="shared" si="14"/>
        <v>8.643273099</v>
      </c>
      <c r="AX145" s="140">
        <f t="shared" si="15"/>
        <v>18.99620461</v>
      </c>
      <c r="AY145" s="141">
        <v>0.59</v>
      </c>
      <c r="AZ145" s="136">
        <v>7.920000000000001</v>
      </c>
      <c r="BA145" s="136">
        <v>-21.02</v>
      </c>
      <c r="BB145" s="136">
        <v>-12.1</v>
      </c>
      <c r="BC145" s="136">
        <v>-11.67</v>
      </c>
      <c r="BD145" s="142"/>
      <c r="BE145" s="17">
        <v>2012.0</v>
      </c>
      <c r="BF145" s="17">
        <f t="shared" si="16"/>
        <v>0</v>
      </c>
      <c r="BG145" s="143">
        <v>1.2</v>
      </c>
      <c r="BH145" s="217"/>
    </row>
    <row r="146" ht="11.25" customHeight="1">
      <c r="A146" s="155" t="s">
        <v>1501</v>
      </c>
      <c r="B146" s="99" t="s">
        <v>1502</v>
      </c>
      <c r="C146" s="100" t="s">
        <v>136</v>
      </c>
      <c r="D146" s="100" t="s">
        <v>153</v>
      </c>
      <c r="E146" s="101">
        <v>8.0</v>
      </c>
      <c r="F146" s="58">
        <v>595.0</v>
      </c>
      <c r="G146" s="58" t="s">
        <v>121</v>
      </c>
      <c r="H146" s="58" t="s">
        <v>121</v>
      </c>
      <c r="I146" s="150">
        <v>69.92</v>
      </c>
      <c r="J146" s="103">
        <f t="shared" si="2"/>
        <v>3.260869565</v>
      </c>
      <c r="K146" s="104">
        <v>0.57</v>
      </c>
      <c r="L146" s="73">
        <v>4.0</v>
      </c>
      <c r="M146" s="23">
        <f t="shared" si="3"/>
        <v>2.28</v>
      </c>
      <c r="N146" s="105" t="s">
        <v>196</v>
      </c>
      <c r="O146" s="106">
        <v>0.53</v>
      </c>
      <c r="P146" s="107">
        <v>43752.0</v>
      </c>
      <c r="Q146" s="107">
        <v>43769.0</v>
      </c>
      <c r="R146" s="23">
        <f t="shared" si="4"/>
        <v>7.547169811</v>
      </c>
      <c r="S146" s="108">
        <f t="array" ref="S146">IF(INDEX(Historical!$D$7:$D$1379,MATCH(B146,Historical!$B$7:$B$1403,0))=0,"n/a",(INDEX(Historical!$C$7:$C$1381,MATCH(B146,Historical!$B$7:$B$1403,0))/INDEX(Historical!$D$7:$D$1379,MATCH(B146,Historical!$B$7:$B$1403,0))-1)*100)</f>
        <v>13.08900524</v>
      </c>
      <c r="T146" s="108">
        <f t="array" ref="T146">IF(INDEX(Historical!$F$7:$F$1372,MATCH(B146,Historical!$B$7:$B$1403,0))=0,"n/a",((INDEX(Historical!$C$7:$C$1381,MATCH(B146,Historical!$B$7:$B$1403,0))/INDEX(Historical!$F$7:$F$1372,MATCH(B146,Historical!$B$7:$B$1403,0)))^(1/3)-1)*100)</f>
        <v>8.098386987</v>
      </c>
      <c r="U146" s="108">
        <f t="array" ref="U146">IF(INDEX(Historical!$H$7:$H$1372,MATCH(B146,Historical!$B$7:$B$1403,0))=0,"n/a",((INDEX(Historical!$C$7:$C$1381,MATCH(B146,Historical!$B$7:$B$1403,0))/INDEX(Historical!$H$7:$H$1372,MATCH(B146,Historical!$B$7:$B$1403,0)))^(1/5)-1)*100)</f>
        <v>6.588615166</v>
      </c>
      <c r="V146" s="108">
        <f t="array" ref="V146">IF(INDEX(Historical!$O$7:$O$1372,MATCH(B146,Historical!$B$7:$B$1403,0))=0,"n/a",((INDEX(Historical!$C$7:$C$1381,MATCH(B146,Historical!$B$7:$B$1403,0))/INDEX(Historical!$O$7:$O$1372,MATCH(B146,Historical!$B$7:$B$1403,0)))^(1/10)-1)*100)</f>
        <v>4.734914926</v>
      </c>
      <c r="W146" s="109">
        <f t="shared" si="5"/>
        <v>1.391495997</v>
      </c>
      <c r="X146" s="110">
        <f t="shared" si="6"/>
        <v>0.8134092797</v>
      </c>
      <c r="Y146" s="147"/>
      <c r="Z146" s="103">
        <f t="shared" si="7"/>
        <v>41.91176471</v>
      </c>
      <c r="AA146" s="112">
        <f t="shared" si="8"/>
        <v>12.85294118</v>
      </c>
      <c r="AB146" s="73">
        <v>12.0</v>
      </c>
      <c r="AC146" s="102">
        <v>5.44</v>
      </c>
      <c r="AD146" s="102">
        <v>1.61</v>
      </c>
      <c r="AE146" s="102">
        <v>5.78</v>
      </c>
      <c r="AF146" s="102">
        <v>1.75</v>
      </c>
      <c r="AG146" s="102">
        <v>12.1</v>
      </c>
      <c r="AH146" s="102">
        <v>14.000000000000002</v>
      </c>
      <c r="AI146" s="102">
        <v>2.78</v>
      </c>
      <c r="AJ146" s="102">
        <v>8.1</v>
      </c>
      <c r="AK146" s="102">
        <v>8.0</v>
      </c>
      <c r="AL146" s="113">
        <v>1140.0</v>
      </c>
      <c r="AM146" s="114">
        <v>1.7999999999999998</v>
      </c>
      <c r="AN146" s="102">
        <v>0.01</v>
      </c>
      <c r="AO146" s="115">
        <f t="shared" si="9"/>
        <v>-3.003456446</v>
      </c>
      <c r="AP146" s="116">
        <f t="shared" si="10"/>
        <v>9.849484731</v>
      </c>
      <c r="AQ146" s="117">
        <f t="shared" si="11"/>
        <v>-0.01634120446</v>
      </c>
      <c r="AR146" s="103">
        <f t="array" ref="AR146">INDEX(Historical!$C$7:$C$1381,MATCH(B146,Historical!$B$7:$B$1403,0))*IF(AH146="n/a",1.03,IF(AH146&lt;0,1.01,IF(AH146&gt;10,1.1,(1+AH146/100))))</f>
        <v>2.376</v>
      </c>
      <c r="AS146" s="112">
        <f t="shared" si="12"/>
        <v>2.4420528</v>
      </c>
      <c r="AT146" s="112">
        <f t="shared" ref="AT146:AV146" si="154">IF($AK146="n/a",1.03*AS146,IF($AK146&lt;0,1.01*AS146,IF($AK146&gt;10,1.1*AS146,(1+$AK146/100)*AS146)))</f>
        <v>2.637417024</v>
      </c>
      <c r="AU146" s="112">
        <f t="shared" si="154"/>
        <v>2.848410386</v>
      </c>
      <c r="AV146" s="112">
        <f t="shared" si="154"/>
        <v>3.076283217</v>
      </c>
      <c r="AW146" s="103">
        <f t="shared" si="14"/>
        <v>13.38016343</v>
      </c>
      <c r="AX146" s="118">
        <f t="shared" si="15"/>
        <v>19.13638934</v>
      </c>
      <c r="AY146" s="119">
        <v>0.7</v>
      </c>
      <c r="AZ146" s="114">
        <v>-2.06</v>
      </c>
      <c r="BA146" s="114">
        <v>-15.83</v>
      </c>
      <c r="BB146" s="114">
        <v>-12.280000000000001</v>
      </c>
      <c r="BC146" s="114">
        <v>-9.58</v>
      </c>
      <c r="BD146" s="42"/>
      <c r="BE146" s="17">
        <v>2012.0</v>
      </c>
      <c r="BF146" s="17">
        <f t="shared" si="16"/>
        <v>0</v>
      </c>
      <c r="BG146" s="120">
        <v>1.5</v>
      </c>
      <c r="BH146" s="108"/>
    </row>
    <row r="147" ht="11.25" customHeight="1">
      <c r="A147" s="155" t="s">
        <v>1503</v>
      </c>
      <c r="B147" s="99" t="s">
        <v>1504</v>
      </c>
      <c r="C147" s="100" t="s">
        <v>136</v>
      </c>
      <c r="D147" s="100" t="s">
        <v>137</v>
      </c>
      <c r="E147" s="101">
        <v>8.0</v>
      </c>
      <c r="F147" s="58">
        <v>572.0</v>
      </c>
      <c r="G147" s="58" t="s">
        <v>168</v>
      </c>
      <c r="H147" s="58" t="s">
        <v>168</v>
      </c>
      <c r="I147" s="150">
        <v>16.02</v>
      </c>
      <c r="J147" s="103">
        <f t="shared" si="2"/>
        <v>2.746566792</v>
      </c>
      <c r="K147" s="104">
        <v>0.11</v>
      </c>
      <c r="L147" s="73">
        <v>4.0</v>
      </c>
      <c r="M147" s="23">
        <f t="shared" si="3"/>
        <v>0.44</v>
      </c>
      <c r="N147" s="105" t="s">
        <v>589</v>
      </c>
      <c r="O147" s="106">
        <v>0.1</v>
      </c>
      <c r="P147" s="107">
        <v>43623.0</v>
      </c>
      <c r="Q147" s="107">
        <v>43640.0</v>
      </c>
      <c r="R147" s="23">
        <f t="shared" si="4"/>
        <v>10</v>
      </c>
      <c r="S147" s="108">
        <f t="array" ref="S147">IF(INDEX(Historical!$D$7:$D$1379,MATCH(B147,Historical!$B$7:$B$1403,0))=0,"n/a",(INDEX(Historical!$C$7:$C$1381,MATCH(B147,Historical!$B$7:$B$1403,0))/INDEX(Historical!$D$7:$D$1379,MATCH(B147,Historical!$B$7:$B$1403,0))-1)*100)</f>
        <v>10.25641026</v>
      </c>
      <c r="T147" s="108">
        <f t="array" ref="T147">IF(INDEX(Historical!$F$7:$F$1372,MATCH(B147,Historical!$B$7:$B$1403,0))=0,"n/a",((INDEX(Historical!$C$7:$C$1381,MATCH(B147,Historical!$B$7:$B$1403,0))/INDEX(Historical!$F$7:$F$1372,MATCH(B147,Historical!$B$7:$B$1403,0)))^(1/3)-1)*100)</f>
        <v>11.52414967</v>
      </c>
      <c r="U147" s="108">
        <f t="array" ref="U147">IF(INDEX(Historical!$H$7:$H$1372,MATCH(B147,Historical!$B$7:$B$1403,0))=0,"n/a",((INDEX(Historical!$C$7:$C$1381,MATCH(B147,Historical!$B$7:$B$1403,0))/INDEX(Historical!$H$7:$H$1372,MATCH(B147,Historical!$B$7:$B$1403,0)))^(1/5)-1)*100)</f>
        <v>12.37027476</v>
      </c>
      <c r="V147" s="108" t="str">
        <f t="array" ref="V147">IF(INDEX(Historical!$O$7:$O$1372,MATCH(B147,Historical!$B$7:$B$1403,0))=0,"n/a",((INDEX(Historical!$C$7:$C$1381,MATCH(B147,Historical!$B$7:$B$1403,0))/INDEX(Historical!$O$7:$O$1372,MATCH(B147,Historical!$B$7:$B$1403,0)))^(1/10)-1)*100)</f>
        <v>n/a</v>
      </c>
      <c r="W147" s="109" t="str">
        <f t="shared" si="5"/>
        <v>n/a</v>
      </c>
      <c r="X147" s="110" t="str">
        <f t="shared" si="6"/>
        <v>n/a</v>
      </c>
      <c r="Y147" s="149"/>
      <c r="Z147" s="103">
        <f t="shared" si="7"/>
        <v>16.54135338</v>
      </c>
      <c r="AA147" s="112">
        <f t="shared" si="8"/>
        <v>6.022556391</v>
      </c>
      <c r="AB147" s="73">
        <v>12.0</v>
      </c>
      <c r="AC147" s="102">
        <v>2.66</v>
      </c>
      <c r="AD147" s="102">
        <v>0.6</v>
      </c>
      <c r="AE147" s="102">
        <v>0.6</v>
      </c>
      <c r="AF147" s="102">
        <v>0.54</v>
      </c>
      <c r="AG147" s="102">
        <v>-10.299999999999999</v>
      </c>
      <c r="AH147" s="102">
        <v>-194.1</v>
      </c>
      <c r="AI147" s="102">
        <v>12.889999999999999</v>
      </c>
      <c r="AJ147" s="102">
        <v>-23.9</v>
      </c>
      <c r="AK147" s="102">
        <v>10.0</v>
      </c>
      <c r="AL147" s="113">
        <v>2410.0</v>
      </c>
      <c r="AM147" s="114">
        <v>0.3</v>
      </c>
      <c r="AN147" s="102">
        <v>0.83</v>
      </c>
      <c r="AO147" s="115">
        <f t="shared" si="9"/>
        <v>9.094285161</v>
      </c>
      <c r="AP147" s="116">
        <f t="shared" si="10"/>
        <v>15.11684155</v>
      </c>
      <c r="AQ147" s="117">
        <f t="shared" si="11"/>
        <v>-61.98140542</v>
      </c>
      <c r="AR147" s="103">
        <f t="array" ref="AR147">INDEX(Historical!$C$7:$C$1381,MATCH(B147,Historical!$B$7:$B$1403,0))*IF(AH147="n/a",1.03,IF(AH147&lt;0,1.01,IF(AH147&gt;10,1.1,(1+AH147/100))))</f>
        <v>0.4343</v>
      </c>
      <c r="AS147" s="112">
        <f t="shared" si="12"/>
        <v>0.47773</v>
      </c>
      <c r="AT147" s="112">
        <f t="shared" ref="AT147:AV147" si="155">IF($AK147="n/a",1.03*AS147,IF($AK147&lt;0,1.01*AS147,IF($AK147&gt;10,1.1*AS147,(1+$AK147/100)*AS147)))</f>
        <v>0.525503</v>
      </c>
      <c r="AU147" s="112">
        <f t="shared" si="155"/>
        <v>0.5780533</v>
      </c>
      <c r="AV147" s="112">
        <f t="shared" si="155"/>
        <v>0.63585863</v>
      </c>
      <c r="AW147" s="103">
        <f t="shared" si="14"/>
        <v>2.65144493</v>
      </c>
      <c r="AX147" s="118">
        <f t="shared" si="15"/>
        <v>16.55084226</v>
      </c>
      <c r="AY147" s="119">
        <v>1.3</v>
      </c>
      <c r="AZ147" s="114">
        <v>14.35</v>
      </c>
      <c r="BA147" s="114">
        <v>-23.46</v>
      </c>
      <c r="BB147" s="114">
        <v>-12.7</v>
      </c>
      <c r="BC147" s="114">
        <v>-4.43</v>
      </c>
      <c r="BD147" s="42"/>
      <c r="BE147" s="17">
        <v>2012.0</v>
      </c>
      <c r="BF147" s="17">
        <f t="shared" si="16"/>
        <v>0</v>
      </c>
      <c r="BG147" s="120">
        <v>-1.3</v>
      </c>
      <c r="BH147" s="15"/>
    </row>
    <row r="148" ht="11.25" customHeight="1">
      <c r="A148" s="55" t="s">
        <v>1505</v>
      </c>
      <c r="B148" s="99" t="s">
        <v>1506</v>
      </c>
      <c r="C148" s="100" t="s">
        <v>296</v>
      </c>
      <c r="D148" s="100" t="s">
        <v>509</v>
      </c>
      <c r="E148" s="101">
        <v>8.0</v>
      </c>
      <c r="F148" s="58">
        <v>637.0</v>
      </c>
      <c r="G148" s="58" t="s">
        <v>168</v>
      </c>
      <c r="H148" s="58" t="s">
        <v>168</v>
      </c>
      <c r="I148" s="150">
        <v>91.47</v>
      </c>
      <c r="J148" s="103">
        <f t="shared" si="2"/>
        <v>2.623811086</v>
      </c>
      <c r="K148" s="104">
        <v>0.6</v>
      </c>
      <c r="L148" s="73">
        <v>4.0</v>
      </c>
      <c r="M148" s="23">
        <f t="shared" si="3"/>
        <v>2.4</v>
      </c>
      <c r="N148" s="105" t="s">
        <v>589</v>
      </c>
      <c r="O148" s="106">
        <v>0.5</v>
      </c>
      <c r="P148" s="107">
        <v>43895.0</v>
      </c>
      <c r="Q148" s="107">
        <v>43910.0</v>
      </c>
      <c r="R148" s="23">
        <f t="shared" si="4"/>
        <v>20</v>
      </c>
      <c r="S148" s="108">
        <f t="array" ref="S148">IF(INDEX(Historical!$D$7:$D$1379,MATCH(B148,Historical!$B$7:$B$1403,0))=0,"n/a",(INDEX(Historical!$C$7:$C$1381,MATCH(B148,Historical!$B$7:$B$1403,0))/INDEX(Historical!$D$7:$D$1379,MATCH(B148,Historical!$B$7:$B$1403,0))-1)*100)</f>
        <v>11.11111111</v>
      </c>
      <c r="T148" s="108">
        <f t="array" ref="T148">IF(INDEX(Historical!$F$7:$F$1372,MATCH(B148,Historical!$B$7:$B$1403,0))=0,"n/a",((INDEX(Historical!$C$7:$C$1381,MATCH(B148,Historical!$B$7:$B$1403,0))/INDEX(Historical!$F$7:$F$1372,MATCH(B148,Historical!$B$7:$B$1403,0)))^(1/3)-1)*100)</f>
        <v>14.85555943</v>
      </c>
      <c r="U148" s="108">
        <f t="array" ref="U148">IF(INDEX(Historical!$H$7:$H$1372,MATCH(B148,Historical!$B$7:$B$1403,0))=0,"n/a",((INDEX(Historical!$C$7:$C$1381,MATCH(B148,Historical!$B$7:$B$1403,0))/INDEX(Historical!$H$7:$H$1372,MATCH(B148,Historical!$B$7:$B$1403,0)))^(1/5)-1)*100)</f>
        <v>21.35097797</v>
      </c>
      <c r="V148" s="108" t="str">
        <f t="array" ref="V148">IF(INDEX(Historical!$O$7:$O$1372,MATCH(B148,Historical!$B$7:$B$1403,0))=0,"n/a",((INDEX(Historical!$C$7:$C$1381,MATCH(B148,Historical!$B$7:$B$1403,0))/INDEX(Historical!$O$7:$O$1372,MATCH(B148,Historical!$B$7:$B$1403,0)))^(1/10)-1)*100)</f>
        <v>n/a</v>
      </c>
      <c r="W148" s="109" t="str">
        <f t="shared" si="5"/>
        <v>n/a</v>
      </c>
      <c r="X148" s="110">
        <f t="shared" si="6"/>
        <v>1.263371478</v>
      </c>
      <c r="Y148" s="149"/>
      <c r="Z148" s="103">
        <f t="shared" si="7"/>
        <v>40.60913706</v>
      </c>
      <c r="AA148" s="112">
        <f t="shared" si="8"/>
        <v>15.47715736</v>
      </c>
      <c r="AB148" s="73">
        <v>12.0</v>
      </c>
      <c r="AC148" s="102">
        <v>5.91</v>
      </c>
      <c r="AD148" s="102">
        <v>2.57</v>
      </c>
      <c r="AE148" s="102">
        <v>1.16</v>
      </c>
      <c r="AF148" s="102">
        <v>4.97</v>
      </c>
      <c r="AG148" s="102">
        <v>20.4</v>
      </c>
      <c r="AH148" s="102">
        <v>10.9</v>
      </c>
      <c r="AI148" s="102">
        <v>7.41</v>
      </c>
      <c r="AJ148" s="102">
        <v>16.900000000000002</v>
      </c>
      <c r="AK148" s="102">
        <v>6.02</v>
      </c>
      <c r="AL148" s="113">
        <v>4059.9999999999995</v>
      </c>
      <c r="AM148" s="114">
        <v>1.7999999999999998</v>
      </c>
      <c r="AN148" s="102">
        <v>0.95</v>
      </c>
      <c r="AO148" s="115">
        <f t="shared" si="9"/>
        <v>8.497631697</v>
      </c>
      <c r="AP148" s="116">
        <f t="shared" si="10"/>
        <v>23.97478906</v>
      </c>
      <c r="AQ148" s="117">
        <f t="shared" si="11"/>
        <v>84.89813662</v>
      </c>
      <c r="AR148" s="103">
        <f t="array" ref="AR148">INDEX(Historical!$C$7:$C$1381,MATCH(B148,Historical!$B$7:$B$1403,0))*IF(AH148="n/a",1.03,IF(AH148&lt;0,1.01,IF(AH148&gt;10,1.1,(1+AH148/100))))</f>
        <v>2.2</v>
      </c>
      <c r="AS148" s="112">
        <f t="shared" si="12"/>
        <v>2.36302</v>
      </c>
      <c r="AT148" s="112">
        <f t="shared" ref="AT148:AV148" si="156">IF($AK148="n/a",1.03*AS148,IF($AK148&lt;0,1.01*AS148,IF($AK148&gt;10,1.1*AS148,(1+$AK148/100)*AS148)))</f>
        <v>2.505273804</v>
      </c>
      <c r="AU148" s="112">
        <f t="shared" si="156"/>
        <v>2.656091287</v>
      </c>
      <c r="AV148" s="112">
        <f t="shared" si="156"/>
        <v>2.815987982</v>
      </c>
      <c r="AW148" s="103">
        <f t="shared" si="14"/>
        <v>12.54037307</v>
      </c>
      <c r="AX148" s="118">
        <f t="shared" si="15"/>
        <v>13.70982079</v>
      </c>
      <c r="AY148" s="119">
        <v>0.89</v>
      </c>
      <c r="AZ148" s="114">
        <v>12.18</v>
      </c>
      <c r="BA148" s="114">
        <v>-18.66</v>
      </c>
      <c r="BB148" s="114">
        <v>-15.17</v>
      </c>
      <c r="BC148" s="114">
        <v>-6.370000000000001</v>
      </c>
      <c r="BD148" s="42"/>
      <c r="BE148" s="17">
        <v>2013.0</v>
      </c>
      <c r="BF148" s="17">
        <f t="shared" si="16"/>
        <v>0</v>
      </c>
      <c r="BG148" s="120">
        <v>6.6000000000000005</v>
      </c>
      <c r="BH148" s="108"/>
    </row>
    <row r="149" ht="11.25" customHeight="1">
      <c r="A149" s="155" t="s">
        <v>1507</v>
      </c>
      <c r="B149" s="99" t="s">
        <v>1508</v>
      </c>
      <c r="C149" s="100" t="s">
        <v>131</v>
      </c>
      <c r="D149" s="100" t="s">
        <v>132</v>
      </c>
      <c r="E149" s="101">
        <v>8.0</v>
      </c>
      <c r="F149" s="58">
        <v>639.0</v>
      </c>
      <c r="G149" s="58" t="s">
        <v>168</v>
      </c>
      <c r="H149" s="58" t="s">
        <v>168</v>
      </c>
      <c r="I149" s="150">
        <v>44.25</v>
      </c>
      <c r="J149" s="103">
        <f t="shared" si="2"/>
        <v>2.124293785</v>
      </c>
      <c r="K149" s="104">
        <v>0.235</v>
      </c>
      <c r="L149" s="73">
        <v>4.0</v>
      </c>
      <c r="M149" s="23">
        <f t="shared" si="3"/>
        <v>0.94</v>
      </c>
      <c r="N149" s="105" t="s">
        <v>179</v>
      </c>
      <c r="O149" s="106">
        <v>0.2225</v>
      </c>
      <c r="P149" s="107">
        <v>43895.0</v>
      </c>
      <c r="Q149" s="107">
        <v>43915.0</v>
      </c>
      <c r="R149" s="23">
        <f t="shared" si="4"/>
        <v>5.617977528</v>
      </c>
      <c r="S149" s="108">
        <f t="array" ref="S149">IF(INDEX(Historical!$D$7:$D$1379,MATCH(B149,Historical!$B$7:$B$1403,0))=0,"n/a",(INDEX(Historical!$C$7:$C$1381,MATCH(B149,Historical!$B$7:$B$1403,0))/INDEX(Historical!$D$7:$D$1379,MATCH(B149,Historical!$B$7:$B$1403,0))-1)*100)</f>
        <v>5.952380952</v>
      </c>
      <c r="T149" s="108">
        <f t="array" ref="T149">IF(INDEX(Historical!$F$7:$F$1372,MATCH(B149,Historical!$B$7:$B$1403,0))=0,"n/a",((INDEX(Historical!$C$7:$C$1381,MATCH(B149,Historical!$B$7:$B$1403,0))/INDEX(Historical!$F$7:$F$1372,MATCH(B149,Historical!$B$7:$B$1403,0)))^(1/3)-1)*100)</f>
        <v>6.345576271</v>
      </c>
      <c r="U149" s="108">
        <f t="array" ref="U149">IF(INDEX(Historical!$H$7:$H$1372,MATCH(B149,Historical!$B$7:$B$1403,0))=0,"n/a",((INDEX(Historical!$C$7:$C$1381,MATCH(B149,Historical!$B$7:$B$1403,0))/INDEX(Historical!$H$7:$H$1372,MATCH(B149,Historical!$B$7:$B$1403,0)))^(1/5)-1)*100)</f>
        <v>7.411338901</v>
      </c>
      <c r="V149" s="108" t="str">
        <f t="array" ref="V149">IF(INDEX(Historical!$O$7:$O$1372,MATCH(B149,Historical!$B$7:$B$1403,0))=0,"n/a",((INDEX(Historical!$C$7:$C$1381,MATCH(B149,Historical!$B$7:$B$1403,0))/INDEX(Historical!$O$7:$O$1372,MATCH(B149,Historical!$B$7:$B$1403,0)))^(1/10)-1)*100)</f>
        <v>n/a</v>
      </c>
      <c r="W149" s="109" t="str">
        <f t="shared" si="5"/>
        <v>n/a</v>
      </c>
      <c r="X149" s="110">
        <f t="shared" si="6"/>
        <v>0.9381441647</v>
      </c>
      <c r="Y149" s="149"/>
      <c r="Z149" s="103">
        <f t="shared" si="7"/>
        <v>36.8627451</v>
      </c>
      <c r="AA149" s="112">
        <f t="shared" si="8"/>
        <v>17.35294118</v>
      </c>
      <c r="AB149" s="73">
        <v>12.0</v>
      </c>
      <c r="AC149" s="102">
        <v>2.55</v>
      </c>
      <c r="AD149" s="102" t="s">
        <v>128</v>
      </c>
      <c r="AE149" s="102">
        <v>1.49</v>
      </c>
      <c r="AF149" s="102">
        <v>3.71</v>
      </c>
      <c r="AG149" s="102">
        <v>20.4</v>
      </c>
      <c r="AH149" s="102">
        <v>12.0</v>
      </c>
      <c r="AI149" s="102">
        <v>9.6</v>
      </c>
      <c r="AJ149" s="102">
        <v>7.9</v>
      </c>
      <c r="AK149" s="102">
        <v>-5.0</v>
      </c>
      <c r="AL149" s="113">
        <v>1490.0</v>
      </c>
      <c r="AM149" s="114">
        <v>1.7000000000000002</v>
      </c>
      <c r="AN149" s="102">
        <v>0.94</v>
      </c>
      <c r="AO149" s="115">
        <f t="shared" si="9"/>
        <v>-7.81730849</v>
      </c>
      <c r="AP149" s="116">
        <f t="shared" si="10"/>
        <v>9.535632687</v>
      </c>
      <c r="AQ149" s="117">
        <f t="shared" si="11"/>
        <v>69.15398871</v>
      </c>
      <c r="AR149" s="103">
        <f t="array" ref="AR149">INDEX(Historical!$C$7:$C$1381,MATCH(B149,Historical!$B$7:$B$1403,0))*IF(AH149="n/a",1.03,IF(AH149&lt;0,1.01,IF(AH149&gt;10,1.1,(1+AH149/100))))</f>
        <v>0.979</v>
      </c>
      <c r="AS149" s="112">
        <f t="shared" si="12"/>
        <v>1.072984</v>
      </c>
      <c r="AT149" s="112">
        <f t="shared" ref="AT149:AV149" si="157">IF($AK149="n/a",1.03*AS149,IF($AK149&lt;0,1.01*AS149,IF($AK149&gt;10,1.1*AS149,(1+$AK149/100)*AS149)))</f>
        <v>1.08371384</v>
      </c>
      <c r="AU149" s="112">
        <f t="shared" si="157"/>
        <v>1.094550978</v>
      </c>
      <c r="AV149" s="112">
        <f t="shared" si="157"/>
        <v>1.105496488</v>
      </c>
      <c r="AW149" s="103">
        <f t="shared" si="14"/>
        <v>5.335745307</v>
      </c>
      <c r="AX149" s="118">
        <f t="shared" si="15"/>
        <v>12.05818148</v>
      </c>
      <c r="AY149" s="119">
        <v>0.89</v>
      </c>
      <c r="AZ149" s="114">
        <v>9.879999999999999</v>
      </c>
      <c r="BA149" s="114">
        <v>-24.6</v>
      </c>
      <c r="BB149" s="114">
        <v>-13.81</v>
      </c>
      <c r="BC149" s="114">
        <v>-13.74</v>
      </c>
      <c r="BD149" s="42"/>
      <c r="BE149" s="17">
        <v>2013.0</v>
      </c>
      <c r="BF149" s="17">
        <f t="shared" si="16"/>
        <v>0</v>
      </c>
      <c r="BG149" s="120">
        <v>6.5</v>
      </c>
      <c r="BH149" s="108"/>
    </row>
    <row r="150" ht="11.25" customHeight="1">
      <c r="A150" s="231" t="s">
        <v>1509</v>
      </c>
      <c r="B150" s="99" t="s">
        <v>1510</v>
      </c>
      <c r="C150" s="100" t="s">
        <v>272</v>
      </c>
      <c r="D150" s="100" t="s">
        <v>885</v>
      </c>
      <c r="E150" s="101">
        <v>8.0</v>
      </c>
      <c r="F150" s="58">
        <v>628.0</v>
      </c>
      <c r="G150" s="58" t="s">
        <v>168</v>
      </c>
      <c r="H150" s="58" t="s">
        <v>168</v>
      </c>
      <c r="I150" s="60">
        <v>57.51</v>
      </c>
      <c r="J150" s="103">
        <f t="shared" si="2"/>
        <v>1.73882803</v>
      </c>
      <c r="K150" s="55">
        <v>0.25</v>
      </c>
      <c r="L150" s="58">
        <v>4.0</v>
      </c>
      <c r="M150" s="23">
        <f t="shared" si="3"/>
        <v>1</v>
      </c>
      <c r="N150" s="58" t="s">
        <v>556</v>
      </c>
      <c r="O150" s="232">
        <v>0.13</v>
      </c>
      <c r="P150" s="107">
        <v>43882.0</v>
      </c>
      <c r="Q150" s="107">
        <v>43889.0</v>
      </c>
      <c r="R150" s="23">
        <f t="shared" si="4"/>
        <v>92.30769231</v>
      </c>
      <c r="S150" s="108">
        <f t="array" ref="S150">IF(INDEX(Historical!$D$7:$D$1379,MATCH(B150,Historical!$B$7:$B$1403,0))=0,"n/a",(INDEX(Historical!$C$7:$C$1381,MATCH(B150,Historical!$B$7:$B$1403,0))/INDEX(Historical!$D$7:$D$1379,MATCH(B150,Historical!$B$7:$B$1403,0))-1)*100)</f>
        <v>62.96296296</v>
      </c>
      <c r="T150" s="108">
        <f t="array" ref="T150">IF(INDEX(Historical!$F$7:$F$1372,MATCH(B150,Historical!$B$7:$B$1403,0))=0,"n/a",((INDEX(Historical!$C$7:$C$1381,MATCH(B150,Historical!$B$7:$B$1403,0))/INDEX(Historical!$F$7:$F$1372,MATCH(B150,Historical!$B$7:$B$1403,0)))^(1/3)-1)*100)</f>
        <v>40.10196653</v>
      </c>
      <c r="U150" s="108">
        <f t="array" ref="U150">IF(INDEX(Historical!$H$7:$H$1372,MATCH(B150,Historical!$B$7:$B$1403,0))=0,"n/a",((INDEX(Historical!$C$7:$C$1381,MATCH(B150,Historical!$B$7:$B$1403,0))/INDEX(Historical!$H$7:$H$1372,MATCH(B150,Historical!$B$7:$B$1403,0)))^(1/5)-1)*100)</f>
        <v>44.434495</v>
      </c>
      <c r="V150" s="108">
        <f t="array" ref="V150">IF(INDEX(Historical!$O$7:$O$1372,MATCH(B150,Historical!$B$7:$B$1403,0))=0,"n/a",((INDEX(Historical!$C$7:$C$1381,MATCH(B150,Historical!$B$7:$B$1403,0))/INDEX(Historical!$O$7:$O$1372,MATCH(B150,Historical!$B$7:$B$1403,0)))^(1/10)-1)*100)</f>
        <v>3.904209397</v>
      </c>
      <c r="W150" s="109">
        <f t="shared" si="5"/>
        <v>11.38117618</v>
      </c>
      <c r="X150" s="110">
        <f t="shared" si="6"/>
        <v>1.021482644</v>
      </c>
      <c r="Y150" s="233"/>
      <c r="Z150" s="103">
        <f t="shared" si="7"/>
        <v>29.49852507</v>
      </c>
      <c r="AA150" s="112">
        <f t="shared" si="8"/>
        <v>16.96460177</v>
      </c>
      <c r="AB150" s="73">
        <v>12.0</v>
      </c>
      <c r="AC150" s="120">
        <v>3.39</v>
      </c>
      <c r="AD150" s="120" t="s">
        <v>128</v>
      </c>
      <c r="AE150" s="102">
        <v>6.25</v>
      </c>
      <c r="AF150" s="102">
        <v>1.42</v>
      </c>
      <c r="AG150" s="102" t="s">
        <v>128</v>
      </c>
      <c r="AH150" s="102">
        <v>-19.7</v>
      </c>
      <c r="AI150" s="102">
        <v>105.06</v>
      </c>
      <c r="AJ150" s="234">
        <v>43.5</v>
      </c>
      <c r="AK150" s="234" t="s">
        <v>128</v>
      </c>
      <c r="AL150" s="120">
        <v>280.65</v>
      </c>
      <c r="AM150" s="120">
        <v>4.1000000000000005</v>
      </c>
      <c r="AN150" s="120">
        <v>1.42</v>
      </c>
      <c r="AO150" s="115">
        <f t="shared" si="9"/>
        <v>29.20872126</v>
      </c>
      <c r="AP150" s="116">
        <f t="shared" si="10"/>
        <v>46.17332303</v>
      </c>
      <c r="AQ150" s="117">
        <f t="shared" si="11"/>
        <v>3.47245369</v>
      </c>
      <c r="AR150" s="103">
        <f t="array" ref="AR150">INDEX(Historical!$C$7:$C$1381,MATCH(B150,Historical!$B$7:$B$1403,0))*IF(AH150="n/a",1.03,IF(AH150&lt;0,1.01,IF(AH150&gt;10,1.1,(1+AH150/100))))</f>
        <v>0.4444</v>
      </c>
      <c r="AS150" s="112">
        <f t="shared" si="12"/>
        <v>0.48884</v>
      </c>
      <c r="AT150" s="112">
        <f t="shared" ref="AT150:AV150" si="158">IF($AK150="n/a",1.03*AS150,IF($AK150&lt;0,1.01*AS150,IF($AK150&gt;10,1.1*AS150,(1+$AK150/100)*AS150)))</f>
        <v>0.5035052</v>
      </c>
      <c r="AU150" s="112">
        <f t="shared" si="158"/>
        <v>0.518610356</v>
      </c>
      <c r="AV150" s="112">
        <f t="shared" si="158"/>
        <v>0.5341686667</v>
      </c>
      <c r="AW150" s="103">
        <f t="shared" si="14"/>
        <v>2.489524223</v>
      </c>
      <c r="AX150" s="118">
        <f t="shared" si="15"/>
        <v>4.3288545</v>
      </c>
      <c r="AY150" s="235">
        <v>0.73</v>
      </c>
      <c r="AZ150" s="102">
        <v>0.31</v>
      </c>
      <c r="BA150" s="102">
        <v>-16.220000000000002</v>
      </c>
      <c r="BB150" s="102">
        <v>-7.33</v>
      </c>
      <c r="BC150" s="102">
        <v>-8.25</v>
      </c>
      <c r="BD150" s="42"/>
      <c r="BE150" s="17">
        <v>2013.0</v>
      </c>
      <c r="BF150" s="17">
        <f t="shared" si="16"/>
        <v>0</v>
      </c>
      <c r="BG150" s="120" t="s">
        <v>128</v>
      </c>
      <c r="BH150" s="15"/>
    </row>
    <row r="151" ht="11.25" customHeight="1">
      <c r="A151" s="55" t="s">
        <v>1511</v>
      </c>
      <c r="B151" s="99" t="s">
        <v>1512</v>
      </c>
      <c r="C151" s="100" t="s">
        <v>125</v>
      </c>
      <c r="D151" s="100" t="s">
        <v>126</v>
      </c>
      <c r="E151" s="101">
        <v>8.0</v>
      </c>
      <c r="F151" s="58">
        <v>602.0</v>
      </c>
      <c r="G151" s="58" t="s">
        <v>168</v>
      </c>
      <c r="H151" s="58" t="s">
        <v>168</v>
      </c>
      <c r="I151" s="150">
        <v>72.45</v>
      </c>
      <c r="J151" s="103">
        <f t="shared" si="2"/>
        <v>1.518288475</v>
      </c>
      <c r="K151" s="104">
        <v>1.1</v>
      </c>
      <c r="L151" s="73">
        <v>1.0</v>
      </c>
      <c r="M151" s="23">
        <f t="shared" si="3"/>
        <v>1.1</v>
      </c>
      <c r="N151" s="105" t="s">
        <v>240</v>
      </c>
      <c r="O151" s="106">
        <v>1.0</v>
      </c>
      <c r="P151" s="107">
        <v>43783.0</v>
      </c>
      <c r="Q151" s="107">
        <v>43805.0</v>
      </c>
      <c r="R151" s="23">
        <f t="shared" si="4"/>
        <v>10</v>
      </c>
      <c r="S151" s="108">
        <f t="array" ref="S151">IF(INDEX(Historical!$D$7:$D$1379,MATCH(B151,Historical!$B$7:$B$1403,0))=0,"n/a",(INDEX(Historical!$C$7:$C$1381,MATCH(B151,Historical!$B$7:$B$1403,0))/INDEX(Historical!$D$7:$D$1379,MATCH(B151,Historical!$B$7:$B$1403,0))-1)*100)</f>
        <v>10</v>
      </c>
      <c r="T151" s="108">
        <f t="array" ref="T151">IF(INDEX(Historical!$F$7:$F$1372,MATCH(B151,Historical!$B$7:$B$1403,0))=0,"n/a",((INDEX(Historical!$C$7:$C$1381,MATCH(B151,Historical!$B$7:$B$1403,0))/INDEX(Historical!$F$7:$F$1372,MATCH(B151,Historical!$B$7:$B$1403,0)))^(1/3)-1)*100)</f>
        <v>6.917811</v>
      </c>
      <c r="U151" s="108">
        <f t="array" ref="U151">IF(INDEX(Historical!$H$7:$H$1372,MATCH(B151,Historical!$B$7:$B$1403,0))=0,"n/a",((INDEX(Historical!$C$7:$C$1381,MATCH(B151,Historical!$B$7:$B$1403,0))/INDEX(Historical!$H$7:$H$1372,MATCH(B151,Historical!$B$7:$B$1403,0)))^(1/5)-1)*100)</f>
        <v>7.960847305</v>
      </c>
      <c r="V151" s="108">
        <f t="array" ref="V151">IF(INDEX(Historical!$O$7:$O$1372,MATCH(B151,Historical!$B$7:$B$1403,0))=0,"n/a",((INDEX(Historical!$C$7:$C$1381,MATCH(B151,Historical!$B$7:$B$1403,0))/INDEX(Historical!$O$7:$O$1372,MATCH(B151,Historical!$B$7:$B$1403,0)))^(1/10)-1)*100)</f>
        <v>8.203738982</v>
      </c>
      <c r="W151" s="109">
        <f t="shared" si="5"/>
        <v>0.970392564</v>
      </c>
      <c r="X151" s="110">
        <f t="shared" si="6"/>
        <v>0.03517829123</v>
      </c>
      <c r="Y151" s="133"/>
      <c r="Z151" s="103">
        <f t="shared" si="7"/>
        <v>52.88461538</v>
      </c>
      <c r="AA151" s="112">
        <f t="shared" si="8"/>
        <v>34.83173077</v>
      </c>
      <c r="AB151" s="73">
        <v>10.0</v>
      </c>
      <c r="AC151" s="102">
        <v>2.08</v>
      </c>
      <c r="AD151" s="102">
        <v>2.43</v>
      </c>
      <c r="AE151" s="102">
        <v>1.06</v>
      </c>
      <c r="AF151" s="102">
        <v>4.47</v>
      </c>
      <c r="AG151" s="102">
        <v>12.9</v>
      </c>
      <c r="AH151" s="102">
        <v>7.7</v>
      </c>
      <c r="AI151" s="102">
        <v>12.620000000000001</v>
      </c>
      <c r="AJ151" s="102">
        <v>226.29999999999998</v>
      </c>
      <c r="AK151" s="102">
        <v>14.299999999999999</v>
      </c>
      <c r="AL151" s="113">
        <v>1270.0</v>
      </c>
      <c r="AM151" s="114">
        <v>4.0</v>
      </c>
      <c r="AN151" s="102">
        <v>0.02</v>
      </c>
      <c r="AO151" s="115">
        <f t="shared" si="9"/>
        <v>-25.35259499</v>
      </c>
      <c r="AP151" s="116">
        <f t="shared" si="10"/>
        <v>9.479135779</v>
      </c>
      <c r="AQ151" s="117">
        <f t="shared" si="11"/>
        <v>163.0571011</v>
      </c>
      <c r="AR151" s="103">
        <f t="array" ref="AR151">INDEX(Historical!$C$7:$C$1381,MATCH(B151,Historical!$B$7:$B$1403,0))*IF(AH151="n/a",1.03,IF(AH151&lt;0,1.01,IF(AH151&gt;10,1.1,(1+AH151/100))))</f>
        <v>1.1847</v>
      </c>
      <c r="AS151" s="112">
        <f t="shared" si="12"/>
        <v>1.30317</v>
      </c>
      <c r="AT151" s="112">
        <f t="shared" ref="AT151:AV151" si="159">IF($AK151="n/a",1.03*AS151,IF($AK151&lt;0,1.01*AS151,IF($AK151&gt;10,1.1*AS151,(1+$AK151/100)*AS151)))</f>
        <v>1.433487</v>
      </c>
      <c r="AU151" s="112">
        <f t="shared" si="159"/>
        <v>1.5768357</v>
      </c>
      <c r="AV151" s="112">
        <f t="shared" si="159"/>
        <v>1.73451927</v>
      </c>
      <c r="AW151" s="103">
        <f t="shared" si="14"/>
        <v>7.23271197</v>
      </c>
      <c r="AX151" s="118">
        <f t="shared" si="15"/>
        <v>9.983039296</v>
      </c>
      <c r="AY151" s="119">
        <v>1.0</v>
      </c>
      <c r="AZ151" s="114">
        <v>-1.8599999999999999</v>
      </c>
      <c r="BA151" s="114">
        <v>-27.97</v>
      </c>
      <c r="BB151" s="114">
        <v>-11.219999999999999</v>
      </c>
      <c r="BC151" s="114">
        <v>-18.529999999999998</v>
      </c>
      <c r="BD151" s="42"/>
      <c r="BE151" s="17">
        <v>2013.0</v>
      </c>
      <c r="BF151" s="17">
        <f t="shared" si="16"/>
        <v>0</v>
      </c>
      <c r="BG151" s="120">
        <v>9.2</v>
      </c>
      <c r="BH151" s="108"/>
    </row>
    <row r="152" ht="11.25" customHeight="1">
      <c r="A152" s="155" t="s">
        <v>1513</v>
      </c>
      <c r="B152" s="99" t="s">
        <v>1514</v>
      </c>
      <c r="C152" s="100" t="s">
        <v>245</v>
      </c>
      <c r="D152" s="100" t="s">
        <v>246</v>
      </c>
      <c r="E152" s="101">
        <v>8.0</v>
      </c>
      <c r="F152" s="58">
        <v>615.0</v>
      </c>
      <c r="G152" s="58" t="s">
        <v>168</v>
      </c>
      <c r="H152" s="58" t="s">
        <v>168</v>
      </c>
      <c r="I152" s="150">
        <v>21.49</v>
      </c>
      <c r="J152" s="103">
        <f t="shared" si="2"/>
        <v>16.47277804</v>
      </c>
      <c r="K152" s="104">
        <v>0.885</v>
      </c>
      <c r="L152" s="73">
        <v>4.0</v>
      </c>
      <c r="M152" s="23">
        <f t="shared" si="3"/>
        <v>3.54</v>
      </c>
      <c r="N152" s="105" t="s">
        <v>147</v>
      </c>
      <c r="O152" s="106">
        <v>0.88</v>
      </c>
      <c r="P152" s="107">
        <v>43864.0</v>
      </c>
      <c r="Q152" s="107">
        <v>43872.0</v>
      </c>
      <c r="R152" s="23">
        <f t="shared" si="4"/>
        <v>0.5681818182</v>
      </c>
      <c r="S152" s="108">
        <f t="array" ref="S152">IF(INDEX(Historical!$D$7:$D$1379,MATCH(B152,Historical!$B$7:$B$1403,0))=0,"n/a",(INDEX(Historical!$C$7:$C$1381,MATCH(B152,Historical!$B$7:$B$1403,0))/INDEX(Historical!$D$7:$D$1379,MATCH(B152,Historical!$B$7:$B$1403,0))-1)*100)</f>
        <v>10.70840198</v>
      </c>
      <c r="T152" s="108">
        <f t="array" ref="T152">IF(INDEX(Historical!$F$7:$F$1372,MATCH(B152,Historical!$B$7:$B$1403,0))=0,"n/a",((INDEX(Historical!$C$7:$C$1381,MATCH(B152,Historical!$B$7:$B$1403,0))/INDEX(Historical!$F$7:$F$1372,MATCH(B152,Historical!$B$7:$B$1403,0)))^(1/3)-1)*100)</f>
        <v>10.57856799</v>
      </c>
      <c r="U152" s="108">
        <f t="array" ref="U152">IF(INDEX(Historical!$H$7:$H$1372,MATCH(B152,Historical!$B$7:$B$1403,0))=0,"n/a",((INDEX(Historical!$C$7:$C$1381,MATCH(B152,Historical!$B$7:$B$1403,0))/INDEX(Historical!$H$7:$H$1372,MATCH(B152,Historical!$B$7:$B$1403,0)))^(1/5)-1)*100)</f>
        <v>13.23284371</v>
      </c>
      <c r="V152" s="108" t="str">
        <f t="array" ref="V152">IF(INDEX(Historical!$O$7:$O$1372,MATCH(B152,Historical!$B$7:$B$1403,0))=0,"n/a",((INDEX(Historical!$C$7:$C$1381,MATCH(B152,Historical!$B$7:$B$1403,0))/INDEX(Historical!$O$7:$O$1372,MATCH(B152,Historical!$B$7:$B$1403,0)))^(1/10)-1)*100)</f>
        <v>n/a</v>
      </c>
      <c r="W152" s="109" t="str">
        <f t="shared" si="5"/>
        <v>n/a</v>
      </c>
      <c r="X152" s="110">
        <f t="shared" si="6"/>
        <v>0.9126099107</v>
      </c>
      <c r="Y152" s="133"/>
      <c r="Z152" s="103">
        <f t="shared" si="7"/>
        <v>132.5842697</v>
      </c>
      <c r="AA152" s="112">
        <f t="shared" si="8"/>
        <v>8.048689139</v>
      </c>
      <c r="AB152" s="73">
        <v>12.0</v>
      </c>
      <c r="AC152" s="102">
        <v>2.67</v>
      </c>
      <c r="AD152" s="102">
        <v>4.3</v>
      </c>
      <c r="AE152" s="102">
        <v>0.89</v>
      </c>
      <c r="AF152" s="102" t="s">
        <v>128</v>
      </c>
      <c r="AG152" s="102">
        <v>-48.199999999999996</v>
      </c>
      <c r="AH152" s="102">
        <v>26.700000000000003</v>
      </c>
      <c r="AI152" s="102">
        <v>22.95</v>
      </c>
      <c r="AJ152" s="102">
        <v>14.499999999999998</v>
      </c>
      <c r="AK152" s="102">
        <v>1.87</v>
      </c>
      <c r="AL152" s="113">
        <v>540.9</v>
      </c>
      <c r="AM152" s="114">
        <v>64.33</v>
      </c>
      <c r="AN152" s="102" t="s">
        <v>128</v>
      </c>
      <c r="AO152" s="115">
        <f t="shared" si="9"/>
        <v>21.6569326</v>
      </c>
      <c r="AP152" s="116">
        <f t="shared" si="10"/>
        <v>29.70562174</v>
      </c>
      <c r="AQ152" s="117" t="str">
        <f t="shared" si="11"/>
        <v>n/a</v>
      </c>
      <c r="AR152" s="103">
        <f t="array" ref="AR152">INDEX(Historical!$C$7:$C$1381,MATCH(B152,Historical!$B$7:$B$1403,0))*IF(AH152="n/a",1.03,IF(AH152&lt;0,1.01,IF(AH152&gt;10,1.1,(1+AH152/100))))</f>
        <v>3.696</v>
      </c>
      <c r="AS152" s="112">
        <f t="shared" si="12"/>
        <v>4.0656</v>
      </c>
      <c r="AT152" s="112">
        <f t="shared" ref="AT152:AV152" si="160">IF($AK152="n/a",1.03*AS152,IF($AK152&lt;0,1.01*AS152,IF($AK152&gt;10,1.1*AS152,(1+$AK152/100)*AS152)))</f>
        <v>4.14162672</v>
      </c>
      <c r="AU152" s="112">
        <f t="shared" si="160"/>
        <v>4.21907514</v>
      </c>
      <c r="AV152" s="112">
        <f t="shared" si="160"/>
        <v>4.297971845</v>
      </c>
      <c r="AW152" s="103">
        <f t="shared" si="14"/>
        <v>20.4202737</v>
      </c>
      <c r="AX152" s="118">
        <f t="shared" si="15"/>
        <v>95.02221361</v>
      </c>
      <c r="AY152" s="119">
        <v>0.85</v>
      </c>
      <c r="AZ152" s="114">
        <v>12.509999999999998</v>
      </c>
      <c r="BA152" s="114">
        <v>-37.03</v>
      </c>
      <c r="BB152" s="114">
        <v>-31.259999999999998</v>
      </c>
      <c r="BC152" s="114">
        <v>-31.55</v>
      </c>
      <c r="BD152" s="42"/>
      <c r="BE152" s="17">
        <v>2013.0</v>
      </c>
      <c r="BF152" s="17">
        <f t="shared" si="16"/>
        <v>0</v>
      </c>
      <c r="BG152" s="120">
        <v>9.3</v>
      </c>
      <c r="BH152" s="15"/>
    </row>
    <row r="153" ht="11.25" customHeight="1">
      <c r="A153" s="155" t="s">
        <v>1515</v>
      </c>
      <c r="B153" s="99" t="s">
        <v>1516</v>
      </c>
      <c r="C153" s="100" t="s">
        <v>296</v>
      </c>
      <c r="D153" s="100" t="s">
        <v>348</v>
      </c>
      <c r="E153" s="101">
        <v>8.0</v>
      </c>
      <c r="F153" s="58">
        <v>643.0</v>
      </c>
      <c r="G153" s="58" t="s">
        <v>120</v>
      </c>
      <c r="H153" s="58" t="s">
        <v>120</v>
      </c>
      <c r="I153" s="150">
        <v>339.46</v>
      </c>
      <c r="J153" s="103">
        <f t="shared" si="2"/>
        <v>0.9191068167</v>
      </c>
      <c r="K153" s="104">
        <v>0.78</v>
      </c>
      <c r="L153" s="73">
        <v>4.0</v>
      </c>
      <c r="M153" s="23">
        <f t="shared" si="3"/>
        <v>3.12</v>
      </c>
      <c r="N153" s="105" t="s">
        <v>409</v>
      </c>
      <c r="O153" s="106">
        <v>0.65</v>
      </c>
      <c r="P153" s="107">
        <v>43902.0</v>
      </c>
      <c r="Q153" s="107">
        <v>43920.0</v>
      </c>
      <c r="R153" s="23">
        <f t="shared" si="4"/>
        <v>20</v>
      </c>
      <c r="S153" s="108">
        <f t="array" ref="S153">IF(INDEX(Historical!$D$7:$D$1379,MATCH(B153,Historical!$B$7:$B$1403,0))=0,"n/a",(INDEX(Historical!$C$7:$C$1381,MATCH(B153,Historical!$B$7:$B$1403,0))/INDEX(Historical!$D$7:$D$1379,MATCH(B153,Historical!$B$7:$B$1403,0))-1)*100)</f>
        <v>18.18181818</v>
      </c>
      <c r="T153" s="108">
        <f t="array" ref="T153">IF(INDEX(Historical!$F$7:$F$1372,MATCH(B153,Historical!$B$7:$B$1403,0))=0,"n/a",((INDEX(Historical!$C$7:$C$1381,MATCH(B153,Historical!$B$7:$B$1403,0))/INDEX(Historical!$F$7:$F$1372,MATCH(B153,Historical!$B$7:$B$1403,0)))^(1/3)-1)*100)</f>
        <v>19.59414547</v>
      </c>
      <c r="U153" s="108">
        <f t="array" ref="U153">IF(INDEX(Historical!$H$7:$H$1372,MATCH(B153,Historical!$B$7:$B$1403,0))=0,"n/a",((INDEX(Historical!$C$7:$C$1381,MATCH(B153,Historical!$B$7:$B$1403,0))/INDEX(Historical!$H$7:$H$1372,MATCH(B153,Historical!$B$7:$B$1403,0)))^(1/5)-1)*100)</f>
        <v>21.05832751</v>
      </c>
      <c r="V153" s="108" t="str">
        <f t="array" ref="V153">IF(INDEX(Historical!$O$7:$O$1372,MATCH(B153,Historical!$B$7:$B$1403,0))=0,"n/a",((INDEX(Historical!$C$7:$C$1381,MATCH(B153,Historical!$B$7:$B$1403,0))/INDEX(Historical!$O$7:$O$1372,MATCH(B153,Historical!$B$7:$B$1403,0)))^(1/10)-1)*100)</f>
        <v>n/a</v>
      </c>
      <c r="W153" s="109" t="str">
        <f t="shared" si="5"/>
        <v>n/a</v>
      </c>
      <c r="X153" s="110">
        <f t="shared" si="6"/>
        <v>0.7713673081</v>
      </c>
      <c r="Y153" s="147"/>
      <c r="Z153" s="103">
        <f t="shared" si="7"/>
        <v>32.60188088</v>
      </c>
      <c r="AA153" s="112">
        <f t="shared" si="8"/>
        <v>35.47126437</v>
      </c>
      <c r="AB153" s="73">
        <v>12.0</v>
      </c>
      <c r="AC153" s="102">
        <v>9.57</v>
      </c>
      <c r="AD153" s="102">
        <v>2.61</v>
      </c>
      <c r="AE153" s="102">
        <v>3.85</v>
      </c>
      <c r="AF153" s="102" t="s">
        <v>128</v>
      </c>
      <c r="AG153" s="102">
        <v>-13.100000000000001</v>
      </c>
      <c r="AH153" s="102">
        <v>14.399999999999999</v>
      </c>
      <c r="AI153" s="102">
        <v>13.370000000000001</v>
      </c>
      <c r="AJ153" s="102">
        <v>27.3</v>
      </c>
      <c r="AK153" s="102">
        <v>13.600000000000001</v>
      </c>
      <c r="AL153" s="113">
        <v>13930.0</v>
      </c>
      <c r="AM153" s="114">
        <v>0.2</v>
      </c>
      <c r="AN153" s="102" t="s">
        <v>128</v>
      </c>
      <c r="AO153" s="115">
        <f t="shared" si="9"/>
        <v>-13.49383004</v>
      </c>
      <c r="AP153" s="116">
        <f t="shared" si="10"/>
        <v>21.97743433</v>
      </c>
      <c r="AQ153" s="117" t="str">
        <f t="shared" si="11"/>
        <v>n/a</v>
      </c>
      <c r="AR153" s="103">
        <f t="array" ref="AR153">INDEX(Historical!$C$7:$C$1381,MATCH(B153,Historical!$B$7:$B$1403,0))*IF(AH153="n/a",1.03,IF(AH153&lt;0,1.01,IF(AH153&gt;10,1.1,(1+AH153/100))))</f>
        <v>2.86</v>
      </c>
      <c r="AS153" s="112">
        <f t="shared" si="12"/>
        <v>3.146</v>
      </c>
      <c r="AT153" s="112">
        <f t="shared" ref="AT153:AV153" si="161">IF($AK153="n/a",1.03*AS153,IF($AK153&lt;0,1.01*AS153,IF($AK153&gt;10,1.1*AS153,(1+$AK153/100)*AS153)))</f>
        <v>3.4606</v>
      </c>
      <c r="AU153" s="112">
        <f t="shared" si="161"/>
        <v>3.80666</v>
      </c>
      <c r="AV153" s="112">
        <f t="shared" si="161"/>
        <v>4.187326</v>
      </c>
      <c r="AW153" s="103">
        <f t="shared" si="14"/>
        <v>17.460586</v>
      </c>
      <c r="AX153" s="118">
        <f t="shared" si="15"/>
        <v>5.143635774</v>
      </c>
      <c r="AY153" s="119">
        <v>0.69</v>
      </c>
      <c r="AZ153" s="114">
        <v>53.669999999999995</v>
      </c>
      <c r="BA153" s="114">
        <v>-11.1</v>
      </c>
      <c r="BB153" s="114">
        <v>14.63</v>
      </c>
      <c r="BC153" s="114">
        <v>24.9</v>
      </c>
      <c r="BD153" s="42"/>
      <c r="BE153" s="17">
        <v>2013.0</v>
      </c>
      <c r="BF153" s="17">
        <f t="shared" si="16"/>
        <v>0</v>
      </c>
      <c r="BG153" s="120">
        <v>32.9</v>
      </c>
      <c r="BH153" s="15"/>
    </row>
    <row r="154" ht="11.25" customHeight="1">
      <c r="A154" s="155" t="s">
        <v>1517</v>
      </c>
      <c r="B154" s="99" t="s">
        <v>1518</v>
      </c>
      <c r="C154" s="100" t="s">
        <v>272</v>
      </c>
      <c r="D154" s="100" t="s">
        <v>273</v>
      </c>
      <c r="E154" s="101">
        <v>8.0</v>
      </c>
      <c r="F154" s="58">
        <v>591.0</v>
      </c>
      <c r="G154" s="58" t="s">
        <v>168</v>
      </c>
      <c r="H154" s="58" t="s">
        <v>168</v>
      </c>
      <c r="I154" s="150">
        <v>125.73</v>
      </c>
      <c r="J154" s="103">
        <f t="shared" si="2"/>
        <v>2.386065378</v>
      </c>
      <c r="K154" s="104">
        <v>0.75</v>
      </c>
      <c r="L154" s="73">
        <v>4.0</v>
      </c>
      <c r="M154" s="23">
        <f t="shared" si="3"/>
        <v>3</v>
      </c>
      <c r="N154" s="105" t="s">
        <v>179</v>
      </c>
      <c r="O154" s="106">
        <v>0.72</v>
      </c>
      <c r="P154" s="107">
        <v>43735.0</v>
      </c>
      <c r="Q154" s="107">
        <v>43753.0</v>
      </c>
      <c r="R154" s="23">
        <f t="shared" si="4"/>
        <v>4.166666667</v>
      </c>
      <c r="S154" s="108">
        <f t="array" ref="S154">IF(INDEX(Historical!$D$7:$D$1379,MATCH(B154,Historical!$B$7:$B$1403,0))=0,"n/a",(INDEX(Historical!$C$7:$C$1381,MATCH(B154,Historical!$B$7:$B$1403,0))/INDEX(Historical!$D$7:$D$1379,MATCH(B154,Historical!$B$7:$B$1403,0))-1)*100)</f>
        <v>10.22727273</v>
      </c>
      <c r="T154" s="108">
        <f t="array" ref="T154">IF(INDEX(Historical!$F$7:$F$1372,MATCH(B154,Historical!$B$7:$B$1403,0))=0,"n/a",((INDEX(Historical!$C$7:$C$1381,MATCH(B154,Historical!$B$7:$B$1403,0))/INDEX(Historical!$F$7:$F$1372,MATCH(B154,Historical!$B$7:$B$1403,0)))^(1/3)-1)*100)</f>
        <v>6.047651259</v>
      </c>
      <c r="U154" s="108">
        <f t="array" ref="U154">IF(INDEX(Historical!$H$7:$H$1372,MATCH(B154,Historical!$B$7:$B$1403,0))=0,"n/a",((INDEX(Historical!$C$7:$C$1381,MATCH(B154,Historical!$B$7:$B$1403,0))/INDEX(Historical!$H$7:$H$1372,MATCH(B154,Historical!$B$7:$B$1403,0)))^(1/5)-1)*100)</f>
        <v>5.562095536</v>
      </c>
      <c r="V154" s="108">
        <f t="array" ref="V154">IF(INDEX(Historical!$O$7:$O$1372,MATCH(B154,Historical!$B$7:$B$1403,0))=0,"n/a",((INDEX(Historical!$C$7:$C$1381,MATCH(B154,Historical!$B$7:$B$1403,0))/INDEX(Historical!$O$7:$O$1372,MATCH(B154,Historical!$B$7:$B$1403,0)))^(1/10)-1)*100)</f>
        <v>3.414864059</v>
      </c>
      <c r="W154" s="109">
        <f t="shared" si="5"/>
        <v>1.628789738</v>
      </c>
      <c r="X154" s="110">
        <f t="shared" si="6"/>
        <v>0.341232855</v>
      </c>
      <c r="Y154" s="159"/>
      <c r="Z154" s="103">
        <f t="shared" si="7"/>
        <v>93.16770186</v>
      </c>
      <c r="AA154" s="112">
        <f t="shared" si="8"/>
        <v>39.04658385</v>
      </c>
      <c r="AB154" s="73">
        <v>12.0</v>
      </c>
      <c r="AC154" s="102">
        <v>3.22</v>
      </c>
      <c r="AD154" s="102">
        <v>5.07</v>
      </c>
      <c r="AE154" s="102">
        <v>14.78</v>
      </c>
      <c r="AF154" s="102">
        <v>4.04</v>
      </c>
      <c r="AG154" s="102">
        <v>11.5</v>
      </c>
      <c r="AH154" s="102">
        <v>30.099999999999998</v>
      </c>
      <c r="AI154" s="102">
        <v>6.529999999999999</v>
      </c>
      <c r="AJ154" s="102">
        <v>16.3</v>
      </c>
      <c r="AK154" s="102">
        <v>7.7</v>
      </c>
      <c r="AL154" s="113">
        <v>4900.0</v>
      </c>
      <c r="AM154" s="114">
        <v>1.4000000000000001</v>
      </c>
      <c r="AN154" s="102">
        <v>1.01</v>
      </c>
      <c r="AO154" s="115">
        <f t="shared" si="9"/>
        <v>-31.09842294</v>
      </c>
      <c r="AP154" s="116">
        <f t="shared" si="10"/>
        <v>7.948160914</v>
      </c>
      <c r="AQ154" s="117">
        <f t="shared" si="11"/>
        <v>164.7835164</v>
      </c>
      <c r="AR154" s="103">
        <f t="array" ref="AR154">INDEX(Historical!$C$7:$C$1381,MATCH(B154,Historical!$B$7:$B$1403,0))*IF(AH154="n/a",1.03,IF(AH154&lt;0,1.01,IF(AH154&gt;10,1.1,(1+AH154/100))))</f>
        <v>3.201</v>
      </c>
      <c r="AS154" s="112">
        <f t="shared" si="12"/>
        <v>3.4100253</v>
      </c>
      <c r="AT154" s="112">
        <f t="shared" ref="AT154:AV154" si="162">IF($AK154="n/a",1.03*AS154,IF($AK154&lt;0,1.01*AS154,IF($AK154&gt;10,1.1*AS154,(1+$AK154/100)*AS154)))</f>
        <v>3.672597248</v>
      </c>
      <c r="AU154" s="112">
        <f t="shared" si="162"/>
        <v>3.955387236</v>
      </c>
      <c r="AV154" s="112">
        <f t="shared" si="162"/>
        <v>4.259952053</v>
      </c>
      <c r="AW154" s="103">
        <f t="shared" si="14"/>
        <v>18.49896184</v>
      </c>
      <c r="AX154" s="118">
        <f t="shared" si="15"/>
        <v>14.71324412</v>
      </c>
      <c r="AY154" s="119">
        <v>0.82</v>
      </c>
      <c r="AZ154" s="114">
        <v>20.57</v>
      </c>
      <c r="BA154" s="114">
        <v>-11.89</v>
      </c>
      <c r="BB154" s="114">
        <v>-7.140000000000001</v>
      </c>
      <c r="BC154" s="114">
        <v>-0.64</v>
      </c>
      <c r="BD154" s="42"/>
      <c r="BE154" s="17">
        <v>2012.0</v>
      </c>
      <c r="BF154" s="17">
        <f t="shared" si="16"/>
        <v>0</v>
      </c>
      <c r="BG154" s="120">
        <v>5.2</v>
      </c>
      <c r="BH154" s="15"/>
    </row>
    <row r="155" ht="11.25" customHeight="1">
      <c r="A155" s="155" t="s">
        <v>1519</v>
      </c>
      <c r="B155" s="99" t="s">
        <v>1520</v>
      </c>
      <c r="C155" s="100" t="s">
        <v>245</v>
      </c>
      <c r="D155" s="100" t="s">
        <v>246</v>
      </c>
      <c r="E155" s="101">
        <v>8.0</v>
      </c>
      <c r="F155" s="58">
        <v>579.0</v>
      </c>
      <c r="G155" s="58" t="s">
        <v>168</v>
      </c>
      <c r="H155" s="58" t="s">
        <v>168</v>
      </c>
      <c r="I155" s="150">
        <v>17.36</v>
      </c>
      <c r="J155" s="103">
        <f t="shared" si="2"/>
        <v>26.7281106</v>
      </c>
      <c r="K155" s="104">
        <v>1.16</v>
      </c>
      <c r="L155" s="73">
        <v>4.0</v>
      </c>
      <c r="M155" s="23">
        <f t="shared" si="3"/>
        <v>4.64</v>
      </c>
      <c r="N155" s="105" t="s">
        <v>147</v>
      </c>
      <c r="O155" s="106">
        <v>1.145</v>
      </c>
      <c r="P155" s="107">
        <v>43678.0</v>
      </c>
      <c r="Q155" s="107">
        <v>43690.0</v>
      </c>
      <c r="R155" s="23">
        <f t="shared" si="4"/>
        <v>1.310043668</v>
      </c>
      <c r="S155" s="108">
        <f t="array" ref="S155">IF(INDEX(Historical!$D$7:$D$1379,MATCH(B155,Historical!$B$7:$B$1403,0))=0,"n/a",(INDEX(Historical!$C$7:$C$1381,MATCH(B155,Historical!$B$7:$B$1403,0))/INDEX(Historical!$D$7:$D$1379,MATCH(B155,Historical!$B$7:$B$1403,0))-1)*100)</f>
        <v>6.984866123</v>
      </c>
      <c r="T155" s="108">
        <f t="array" ref="T155">IF(INDEX(Historical!$F$7:$F$1372,MATCH(B155,Historical!$B$7:$B$1403,0))=0,"n/a",((INDEX(Historical!$C$7:$C$1381,MATCH(B155,Historical!$B$7:$B$1403,0))/INDEX(Historical!$F$7:$F$1372,MATCH(B155,Historical!$B$7:$B$1403,0)))^(1/3)-1)*100)</f>
        <v>14.63798895</v>
      </c>
      <c r="U155" s="108">
        <f t="array" ref="U155">IF(INDEX(Historical!$H$7:$H$1372,MATCH(B155,Historical!$B$7:$B$1403,0))=0,"n/a",((INDEX(Historical!$C$7:$C$1381,MATCH(B155,Historical!$B$7:$B$1403,0))/INDEX(Historical!$H$7:$H$1372,MATCH(B155,Historical!$B$7:$B$1403,0)))^(1/5)-1)*100)</f>
        <v>17.8655343</v>
      </c>
      <c r="V155" s="108" t="str">
        <f t="array" ref="V155">IF(INDEX(Historical!$O$7:$O$1372,MATCH(B155,Historical!$B$7:$B$1403,0))=0,"n/a",((INDEX(Historical!$C$7:$C$1381,MATCH(B155,Historical!$B$7:$B$1403,0))/INDEX(Historical!$O$7:$O$1372,MATCH(B155,Historical!$B$7:$B$1403,0)))^(1/10)-1)*100)</f>
        <v>n/a</v>
      </c>
      <c r="W155" s="109" t="str">
        <f t="shared" si="5"/>
        <v>n/a</v>
      </c>
      <c r="X155" s="110" t="str">
        <f t="shared" si="6"/>
        <v>n/a</v>
      </c>
      <c r="Y155" s="133"/>
      <c r="Z155" s="103">
        <f t="shared" si="7"/>
        <v>429.6296296</v>
      </c>
      <c r="AA155" s="112">
        <f t="shared" si="8"/>
        <v>16.07407407</v>
      </c>
      <c r="AB155" s="73">
        <v>12.0</v>
      </c>
      <c r="AC155" s="102">
        <v>1.08</v>
      </c>
      <c r="AD155" s="102" t="s">
        <v>128</v>
      </c>
      <c r="AE155" s="102">
        <v>2.25</v>
      </c>
      <c r="AF155" s="102">
        <v>0.78</v>
      </c>
      <c r="AG155" s="102">
        <v>5.0</v>
      </c>
      <c r="AH155" s="102">
        <v>-53.1</v>
      </c>
      <c r="AI155" s="102">
        <v>-1.09</v>
      </c>
      <c r="AJ155" s="102">
        <v>-15.4</v>
      </c>
      <c r="AK155" s="102">
        <v>-3.6999999999999997</v>
      </c>
      <c r="AL155" s="113">
        <v>3570.0</v>
      </c>
      <c r="AM155" s="114">
        <v>58.56</v>
      </c>
      <c r="AN155" s="102">
        <v>1.21</v>
      </c>
      <c r="AO155" s="115">
        <f t="shared" si="9"/>
        <v>28.51957083</v>
      </c>
      <c r="AP155" s="116">
        <f t="shared" si="10"/>
        <v>44.5936449</v>
      </c>
      <c r="AQ155" s="117">
        <f t="shared" si="11"/>
        <v>-25.35185415</v>
      </c>
      <c r="AR155" s="103">
        <f t="array" ref="AR155">INDEX(Historical!$C$7:$C$1381,MATCH(B155,Historical!$B$7:$B$1403,0))*IF(AH155="n/a",1.03,IF(AH155&lt;0,1.01,IF(AH155&gt;10,1.1,(1+AH155/100))))</f>
        <v>4.64095</v>
      </c>
      <c r="AS155" s="112">
        <f t="shared" si="12"/>
        <v>4.6873595</v>
      </c>
      <c r="AT155" s="112">
        <f t="shared" ref="AT155:AV155" si="163">IF($AK155="n/a",1.03*AS155,IF($AK155&lt;0,1.01*AS155,IF($AK155&gt;10,1.1*AS155,(1+$AK155/100)*AS155)))</f>
        <v>4.734233095</v>
      </c>
      <c r="AU155" s="112">
        <f t="shared" si="163"/>
        <v>4.781575426</v>
      </c>
      <c r="AV155" s="112">
        <f t="shared" si="163"/>
        <v>4.82939118</v>
      </c>
      <c r="AW155" s="103">
        <f t="shared" si="14"/>
        <v>23.6735092</v>
      </c>
      <c r="AX155" s="118">
        <f t="shared" si="15"/>
        <v>136.3681406</v>
      </c>
      <c r="AY155" s="119">
        <v>1.03</v>
      </c>
      <c r="AZ155" s="114">
        <v>13.76</v>
      </c>
      <c r="BA155" s="114">
        <v>-63.580000000000005</v>
      </c>
      <c r="BB155" s="114">
        <v>-32.519999999999996</v>
      </c>
      <c r="BC155" s="114">
        <v>-46.400000000000006</v>
      </c>
      <c r="BD155" s="42"/>
      <c r="BE155" s="17">
        <v>2012.0</v>
      </c>
      <c r="BF155" s="17">
        <f t="shared" si="16"/>
        <v>0</v>
      </c>
      <c r="BG155" s="120">
        <v>2.1999999999999997</v>
      </c>
      <c r="BH155" s="15"/>
    </row>
    <row r="156" ht="11.25" customHeight="1">
      <c r="A156" s="155" t="s">
        <v>1521</v>
      </c>
      <c r="B156" s="99" t="s">
        <v>1522</v>
      </c>
      <c r="C156" s="100" t="s">
        <v>296</v>
      </c>
      <c r="D156" s="100" t="s">
        <v>1017</v>
      </c>
      <c r="E156" s="101">
        <v>8.0</v>
      </c>
      <c r="F156" s="58">
        <v>584.0</v>
      </c>
      <c r="G156" s="58" t="s">
        <v>168</v>
      </c>
      <c r="H156" s="58" t="s">
        <v>168</v>
      </c>
      <c r="I156" s="150">
        <v>98.62</v>
      </c>
      <c r="J156" s="103">
        <f t="shared" si="2"/>
        <v>1.379030623</v>
      </c>
      <c r="K156" s="104">
        <v>0.34</v>
      </c>
      <c r="L156" s="73">
        <v>4.0</v>
      </c>
      <c r="M156" s="23">
        <f t="shared" si="3"/>
        <v>1.36</v>
      </c>
      <c r="N156" s="105" t="s">
        <v>629</v>
      </c>
      <c r="O156" s="106">
        <v>0.32</v>
      </c>
      <c r="P156" s="107">
        <v>43698.0</v>
      </c>
      <c r="Q156" s="107">
        <v>43720.0</v>
      </c>
      <c r="R156" s="23">
        <f t="shared" si="4"/>
        <v>6.25</v>
      </c>
      <c r="S156" s="108">
        <f t="array" ref="S156">IF(INDEX(Historical!$D$7:$D$1379,MATCH(B156,Historical!$B$7:$B$1403,0))=0,"n/a",(INDEX(Historical!$C$7:$C$1381,MATCH(B156,Historical!$B$7:$B$1403,0))/INDEX(Historical!$D$7:$D$1379,MATCH(B156,Historical!$B$7:$B$1403,0))-1)*100)</f>
        <v>6.451612903</v>
      </c>
      <c r="T156" s="108">
        <f t="array" ref="T156">IF(INDEX(Historical!$F$7:$F$1372,MATCH(B156,Historical!$B$7:$B$1403,0))=0,"n/a",((INDEX(Historical!$C$7:$C$1381,MATCH(B156,Historical!$B$7:$B$1403,0))/INDEX(Historical!$F$7:$F$1372,MATCH(B156,Historical!$B$7:$B$1403,0)))^(1/3)-1)*100)</f>
        <v>9.696131049</v>
      </c>
      <c r="U156" s="108">
        <f t="array" ref="U156">IF(INDEX(Historical!$H$7:$H$1372,MATCH(B156,Historical!$B$7:$B$1403,0))=0,"n/a",((INDEX(Historical!$C$7:$C$1381,MATCH(B156,Historical!$B$7:$B$1403,0))/INDEX(Historical!$H$7:$H$1372,MATCH(B156,Historical!$B$7:$B$1403,0)))^(1/5)-1)*100)</f>
        <v>14.8698355</v>
      </c>
      <c r="V156" s="108" t="str">
        <f t="array" ref="V156">IF(INDEX(Historical!$O$7:$O$1372,MATCH(B156,Historical!$B$7:$B$1403,0))=0,"n/a",((INDEX(Historical!$C$7:$C$1381,MATCH(B156,Historical!$B$7:$B$1403,0))/INDEX(Historical!$O$7:$O$1372,MATCH(B156,Historical!$B$7:$B$1403,0)))^(1/10)-1)*100)</f>
        <v>n/a</v>
      </c>
      <c r="W156" s="109" t="str">
        <f t="shared" si="5"/>
        <v>n/a</v>
      </c>
      <c r="X156" s="110">
        <f t="shared" si="6"/>
        <v>3.163794787</v>
      </c>
      <c r="Y156" s="133"/>
      <c r="Z156" s="103">
        <f t="shared" si="7"/>
        <v>36.36363636</v>
      </c>
      <c r="AA156" s="112">
        <f t="shared" si="8"/>
        <v>26.36898396</v>
      </c>
      <c r="AB156" s="73">
        <v>12.0</v>
      </c>
      <c r="AC156" s="102">
        <v>3.74</v>
      </c>
      <c r="AD156" s="102">
        <v>1.77</v>
      </c>
      <c r="AE156" s="102">
        <v>1.16</v>
      </c>
      <c r="AF156" s="102">
        <v>3.6</v>
      </c>
      <c r="AG156" s="102">
        <v>13.600000000000001</v>
      </c>
      <c r="AH156" s="102">
        <v>42.0</v>
      </c>
      <c r="AI156" s="102">
        <v>19.36</v>
      </c>
      <c r="AJ156" s="102">
        <v>4.7</v>
      </c>
      <c r="AK156" s="102">
        <v>14.91</v>
      </c>
      <c r="AL156" s="113">
        <v>13980.0</v>
      </c>
      <c r="AM156" s="114">
        <v>0.4</v>
      </c>
      <c r="AN156" s="102">
        <v>1.24</v>
      </c>
      <c r="AO156" s="115">
        <f t="shared" si="9"/>
        <v>-10.12011783</v>
      </c>
      <c r="AP156" s="116">
        <f t="shared" si="10"/>
        <v>16.24886612</v>
      </c>
      <c r="AQ156" s="117">
        <f t="shared" si="11"/>
        <v>105.402956</v>
      </c>
      <c r="AR156" s="103">
        <f t="array" ref="AR156">INDEX(Historical!$C$7:$C$1381,MATCH(B156,Historical!$B$7:$B$1403,0))*IF(AH156="n/a",1.03,IF(AH156&lt;0,1.01,IF(AH156&gt;10,1.1,(1+AH156/100))))</f>
        <v>1.452</v>
      </c>
      <c r="AS156" s="112">
        <f t="shared" si="12"/>
        <v>1.5972</v>
      </c>
      <c r="AT156" s="112">
        <f t="shared" ref="AT156:AV156" si="164">IF($AK156="n/a",1.03*AS156,IF($AK156&lt;0,1.01*AS156,IF($AK156&gt;10,1.1*AS156,(1+$AK156/100)*AS156)))</f>
        <v>1.75692</v>
      </c>
      <c r="AU156" s="112">
        <f t="shared" si="164"/>
        <v>1.932612</v>
      </c>
      <c r="AV156" s="112">
        <f t="shared" si="164"/>
        <v>2.1258732</v>
      </c>
      <c r="AW156" s="103">
        <f t="shared" si="14"/>
        <v>8.8646052</v>
      </c>
      <c r="AX156" s="118">
        <f t="shared" si="15"/>
        <v>8.98864855</v>
      </c>
      <c r="AY156" s="119">
        <v>1.05</v>
      </c>
      <c r="AZ156" s="114">
        <v>5.4399999999999995</v>
      </c>
      <c r="BA156" s="114">
        <v>-31.509999999999998</v>
      </c>
      <c r="BB156" s="114">
        <v>-10.99</v>
      </c>
      <c r="BC156" s="114">
        <v>-18.95</v>
      </c>
      <c r="BD156" s="42"/>
      <c r="BE156" s="17">
        <v>2012.0</v>
      </c>
      <c r="BF156" s="17">
        <f t="shared" si="16"/>
        <v>0</v>
      </c>
      <c r="BG156" s="120">
        <v>2.6</v>
      </c>
      <c r="BH156" s="15"/>
    </row>
    <row r="157" ht="11.25" customHeight="1">
      <c r="A157" s="155" t="s">
        <v>1523</v>
      </c>
      <c r="B157" s="99" t="s">
        <v>1524</v>
      </c>
      <c r="C157" s="100" t="s">
        <v>118</v>
      </c>
      <c r="D157" s="100" t="s">
        <v>983</v>
      </c>
      <c r="E157" s="101">
        <v>8.0</v>
      </c>
      <c r="F157" s="58">
        <v>642.0</v>
      </c>
      <c r="G157" s="58" t="s">
        <v>168</v>
      </c>
      <c r="H157" s="58" t="s">
        <v>168</v>
      </c>
      <c r="I157" s="150">
        <v>73.65</v>
      </c>
      <c r="J157" s="103">
        <f t="shared" si="2"/>
        <v>1.031907671</v>
      </c>
      <c r="K157" s="175">
        <v>0.19</v>
      </c>
      <c r="L157" s="73">
        <v>4.0</v>
      </c>
      <c r="M157" s="23">
        <f t="shared" si="3"/>
        <v>0.76</v>
      </c>
      <c r="N157" s="105" t="s">
        <v>589</v>
      </c>
      <c r="O157" s="161">
        <v>0.16</v>
      </c>
      <c r="P157" s="107">
        <v>43902.0</v>
      </c>
      <c r="Q157" s="107">
        <v>43917.0</v>
      </c>
      <c r="R157" s="23">
        <f t="shared" si="4"/>
        <v>18.75</v>
      </c>
      <c r="S157" s="108">
        <f t="array" ref="S157">IF(INDEX(Historical!$D$7:$D$1379,MATCH(B157,Historical!$B$7:$B$1403,0))=0,"n/a",(INDEX(Historical!$C$7:$C$1381,MATCH(B157,Historical!$B$7:$B$1403,0))/INDEX(Historical!$D$7:$D$1379,MATCH(B157,Historical!$B$7:$B$1403,0))-1)*100)</f>
        <v>23.07692308</v>
      </c>
      <c r="T157" s="108">
        <f t="array" ref="T157">IF(INDEX(Historical!$F$7:$F$1372,MATCH(B157,Historical!$B$7:$B$1403,0))=0,"n/a",((INDEX(Historical!$C$7:$C$1381,MATCH(B157,Historical!$B$7:$B$1403,0))/INDEX(Historical!$F$7:$F$1372,MATCH(B157,Historical!$B$7:$B$1403,0)))^(1/3)-1)*100)</f>
        <v>21.14137286</v>
      </c>
      <c r="U157" s="108">
        <f t="array" ref="U157">IF(INDEX(Historical!$H$7:$H$1372,MATCH(B157,Historical!$B$7:$B$1403,0))=0,"n/a",((INDEX(Historical!$C$7:$C$1381,MATCH(B157,Historical!$B$7:$B$1403,0))/INDEX(Historical!$H$7:$H$1372,MATCH(B157,Historical!$B$7:$B$1403,0)))^(1/5)-1)*100)</f>
        <v>20.68352673</v>
      </c>
      <c r="V157" s="108" t="str">
        <f t="array" ref="V157">IF(INDEX(Historical!$O$7:$O$1372,MATCH(B157,Historical!$B$7:$B$1403,0))=0,"n/a",((INDEX(Historical!$C$7:$C$1381,MATCH(B157,Historical!$B$7:$B$1403,0))/INDEX(Historical!$O$7:$O$1372,MATCH(B157,Historical!$B$7:$B$1403,0)))^(1/10)-1)*100)</f>
        <v>n/a</v>
      </c>
      <c r="W157" s="109" t="str">
        <f t="shared" si="5"/>
        <v>n/a</v>
      </c>
      <c r="X157" s="110">
        <f t="shared" si="6"/>
        <v>1.466916789</v>
      </c>
      <c r="Y157" s="176" t="s">
        <v>639</v>
      </c>
      <c r="Z157" s="103">
        <f t="shared" si="7"/>
        <v>49.67320261</v>
      </c>
      <c r="AA157" s="112">
        <f t="shared" si="8"/>
        <v>48.1372549</v>
      </c>
      <c r="AB157" s="73">
        <v>12.0</v>
      </c>
      <c r="AC157" s="102">
        <v>1.53</v>
      </c>
      <c r="AD157" s="102">
        <v>3.21</v>
      </c>
      <c r="AE157" s="102">
        <v>9.17</v>
      </c>
      <c r="AF157" s="102">
        <v>10.88</v>
      </c>
      <c r="AG157" s="102">
        <v>23.0</v>
      </c>
      <c r="AH157" s="102">
        <v>24.5</v>
      </c>
      <c r="AI157" s="102">
        <v>9.68</v>
      </c>
      <c r="AJ157" s="102">
        <v>14.099999999999998</v>
      </c>
      <c r="AK157" s="102">
        <v>15.0</v>
      </c>
      <c r="AL157" s="113">
        <v>3830.0</v>
      </c>
      <c r="AM157" s="114">
        <v>0.8</v>
      </c>
      <c r="AN157" s="102">
        <v>0.0</v>
      </c>
      <c r="AO157" s="115">
        <f t="shared" si="9"/>
        <v>-26.4218205</v>
      </c>
      <c r="AP157" s="116">
        <f t="shared" si="10"/>
        <v>21.7154344</v>
      </c>
      <c r="AQ157" s="117">
        <f t="shared" si="11"/>
        <v>382.4628176</v>
      </c>
      <c r="AR157" s="103">
        <f t="array" ref="AR157">INDEX(Historical!$C$7:$C$1381,MATCH(B157,Historical!$B$7:$B$1403,0))*IF(AH157="n/a",1.03,IF(AH157&lt;0,1.01,IF(AH157&gt;10,1.1,(1+AH157/100))))</f>
        <v>0.704</v>
      </c>
      <c r="AS157" s="112">
        <f t="shared" si="12"/>
        <v>0.7721472</v>
      </c>
      <c r="AT157" s="112">
        <f t="shared" ref="AT157:AV157" si="165">IF($AK157="n/a",1.03*AS157,IF($AK157&lt;0,1.01*AS157,IF($AK157&gt;10,1.1*AS157,(1+$AK157/100)*AS157)))</f>
        <v>0.84936192</v>
      </c>
      <c r="AU157" s="112">
        <f t="shared" si="165"/>
        <v>0.934298112</v>
      </c>
      <c r="AV157" s="112">
        <f t="shared" si="165"/>
        <v>1.027727923</v>
      </c>
      <c r="AW157" s="103">
        <f t="shared" si="14"/>
        <v>4.287535155</v>
      </c>
      <c r="AX157" s="118">
        <f t="shared" si="15"/>
        <v>5.82150055</v>
      </c>
      <c r="AY157" s="119">
        <v>0.4</v>
      </c>
      <c r="AZ157" s="114">
        <v>35.44</v>
      </c>
      <c r="BA157" s="114">
        <v>-11.07</v>
      </c>
      <c r="BB157" s="114">
        <v>0.45999999999999996</v>
      </c>
      <c r="BC157" s="114">
        <v>10.37</v>
      </c>
      <c r="BD157" s="42"/>
      <c r="BE157" s="17">
        <v>2013.0</v>
      </c>
      <c r="BF157" s="17">
        <f t="shared" si="16"/>
        <v>0</v>
      </c>
      <c r="BG157" s="120">
        <v>15.299999999999999</v>
      </c>
      <c r="BH157" s="15"/>
    </row>
    <row r="158" ht="11.25" customHeight="1">
      <c r="A158" s="155" t="s">
        <v>1525</v>
      </c>
      <c r="B158" s="99" t="s">
        <v>1526</v>
      </c>
      <c r="C158" s="100" t="s">
        <v>136</v>
      </c>
      <c r="D158" s="100" t="s">
        <v>153</v>
      </c>
      <c r="E158" s="101">
        <v>8.0</v>
      </c>
      <c r="F158" s="58">
        <v>638.0</v>
      </c>
      <c r="G158" s="58" t="s">
        <v>168</v>
      </c>
      <c r="H158" s="58" t="s">
        <v>168</v>
      </c>
      <c r="I158" s="150">
        <v>159.0</v>
      </c>
      <c r="J158" s="103">
        <f t="shared" si="2"/>
        <v>3.018867925</v>
      </c>
      <c r="K158" s="104">
        <v>1.2</v>
      </c>
      <c r="L158" s="73">
        <v>4.0</v>
      </c>
      <c r="M158" s="23">
        <f t="shared" si="3"/>
        <v>4.8</v>
      </c>
      <c r="N158" s="105" t="s">
        <v>629</v>
      </c>
      <c r="O158" s="106">
        <v>1.15</v>
      </c>
      <c r="P158" s="107">
        <v>43895.0</v>
      </c>
      <c r="Q158" s="107">
        <v>43910.0</v>
      </c>
      <c r="R158" s="23">
        <f t="shared" si="4"/>
        <v>4.347826087</v>
      </c>
      <c r="S158" s="108">
        <f t="array" ref="S158">IF(INDEX(Historical!$D$7:$D$1379,MATCH(B158,Historical!$B$7:$B$1403,0))=0,"n/a",(INDEX(Historical!$C$7:$C$1381,MATCH(B158,Historical!$B$7:$B$1403,0))/INDEX(Historical!$D$7:$D$1379,MATCH(B158,Historical!$B$7:$B$1403,0))-1)*100)</f>
        <v>14.28571429</v>
      </c>
      <c r="T158" s="108">
        <f t="array" ref="T158">IF(INDEX(Historical!$F$7:$F$1372,MATCH(B158,Historical!$B$7:$B$1403,0))=0,"n/a",((INDEX(Historical!$C$7:$C$1381,MATCH(B158,Historical!$B$7:$B$1403,0))/INDEX(Historical!$F$7:$F$1372,MATCH(B158,Historical!$B$7:$B$1403,0)))^(1/3)-1)*100)</f>
        <v>15.57642909</v>
      </c>
      <c r="U158" s="108">
        <f t="array" ref="U158">IF(INDEX(Historical!$H$7:$H$1372,MATCH(B158,Historical!$B$7:$B$1403,0))=0,"n/a",((INDEX(Historical!$C$7:$C$1381,MATCH(B158,Historical!$B$7:$B$1403,0))/INDEX(Historical!$H$7:$H$1372,MATCH(B158,Historical!$B$7:$B$1403,0)))^(1/5)-1)*100)</f>
        <v>23.20382627</v>
      </c>
      <c r="V158" s="108" t="str">
        <f t="array" ref="V158">IF(INDEX(Historical!$O$7:$O$1372,MATCH(B158,Historical!$B$7:$B$1403,0))=0,"n/a",((INDEX(Historical!$C$7:$C$1381,MATCH(B158,Historical!$B$7:$B$1403,0))/INDEX(Historical!$O$7:$O$1372,MATCH(B158,Historical!$B$7:$B$1403,0)))^(1/10)-1)*100)</f>
        <v>n/a</v>
      </c>
      <c r="W158" s="109" t="str">
        <f t="shared" si="5"/>
        <v>n/a</v>
      </c>
      <c r="X158" s="110" t="str">
        <f t="shared" si="6"/>
        <v>n/a</v>
      </c>
      <c r="Y158" s="133"/>
      <c r="Z158" s="103" t="str">
        <f t="shared" si="7"/>
        <v>n/a</v>
      </c>
      <c r="AA158" s="112" t="str">
        <f t="shared" si="8"/>
        <v>n/a</v>
      </c>
      <c r="AB158" s="73">
        <v>12.0</v>
      </c>
      <c r="AC158" s="102" t="s">
        <v>128</v>
      </c>
      <c r="AD158" s="102" t="s">
        <v>128</v>
      </c>
      <c r="AE158" s="102" t="s">
        <v>128</v>
      </c>
      <c r="AF158" s="102" t="s">
        <v>128</v>
      </c>
      <c r="AG158" s="102" t="s">
        <v>128</v>
      </c>
      <c r="AH158" s="102" t="s">
        <v>128</v>
      </c>
      <c r="AI158" s="102" t="s">
        <v>128</v>
      </c>
      <c r="AJ158" s="102" t="s">
        <v>128</v>
      </c>
      <c r="AK158" s="102" t="s">
        <v>128</v>
      </c>
      <c r="AL158" s="113" t="s">
        <v>128</v>
      </c>
      <c r="AM158" s="114" t="s">
        <v>128</v>
      </c>
      <c r="AN158" s="102" t="s">
        <v>128</v>
      </c>
      <c r="AO158" s="115" t="str">
        <f t="shared" si="9"/>
        <v>n/a</v>
      </c>
      <c r="AP158" s="116">
        <f t="shared" si="10"/>
        <v>26.22269419</v>
      </c>
      <c r="AQ158" s="117" t="str">
        <f t="shared" si="11"/>
        <v>n/a</v>
      </c>
      <c r="AR158" s="103">
        <f t="array" ref="AR158">INDEX(Historical!$C$7:$C$1381,MATCH(B158,Historical!$B$7:$B$1403,0))*IF(AH158="n/a",1.03,IF(AH158&lt;0,1.01,IF(AH158&gt;10,1.1,(1+AH158/100))))</f>
        <v>4.532</v>
      </c>
      <c r="AS158" s="112">
        <f t="shared" si="12"/>
        <v>4.66796</v>
      </c>
      <c r="AT158" s="112">
        <f t="shared" ref="AT158:AV158" si="166">IF($AK158="n/a",1.03*AS158,IF($AK158&lt;0,1.01*AS158,IF($AK158&gt;10,1.1*AS158,(1+$AK158/100)*AS158)))</f>
        <v>4.8079988</v>
      </c>
      <c r="AU158" s="112">
        <f t="shared" si="166"/>
        <v>4.952238764</v>
      </c>
      <c r="AV158" s="112">
        <f t="shared" si="166"/>
        <v>5.100805927</v>
      </c>
      <c r="AW158" s="103">
        <f t="shared" si="14"/>
        <v>24.06100349</v>
      </c>
      <c r="AX158" s="118">
        <f t="shared" si="15"/>
        <v>15.1327066</v>
      </c>
      <c r="AY158" s="119" t="s">
        <v>128</v>
      </c>
      <c r="AZ158" s="114" t="s">
        <v>128</v>
      </c>
      <c r="BA158" s="114" t="s">
        <v>128</v>
      </c>
      <c r="BB158" s="114" t="s">
        <v>128</v>
      </c>
      <c r="BC158" s="114" t="s">
        <v>128</v>
      </c>
      <c r="BD158" s="42" t="s">
        <v>112</v>
      </c>
      <c r="BE158" s="17">
        <v>2013.0</v>
      </c>
      <c r="BF158" s="17">
        <f t="shared" si="16"/>
        <v>0</v>
      </c>
      <c r="BG158" s="120" t="s">
        <v>128</v>
      </c>
      <c r="BH158" s="108"/>
    </row>
    <row r="159" ht="11.25" customHeight="1">
      <c r="A159" s="155" t="s">
        <v>1527</v>
      </c>
      <c r="B159" s="99" t="s">
        <v>1528</v>
      </c>
      <c r="C159" s="100" t="s">
        <v>118</v>
      </c>
      <c r="D159" s="100" t="s">
        <v>146</v>
      </c>
      <c r="E159" s="101">
        <v>8.0</v>
      </c>
      <c r="F159" s="58">
        <v>636.0</v>
      </c>
      <c r="G159" s="58" t="s">
        <v>168</v>
      </c>
      <c r="H159" s="58" t="s">
        <v>168</v>
      </c>
      <c r="I159" s="150">
        <v>61.75</v>
      </c>
      <c r="J159" s="103">
        <f t="shared" si="2"/>
        <v>1.55465587</v>
      </c>
      <c r="K159" s="104">
        <v>0.24</v>
      </c>
      <c r="L159" s="73">
        <v>4.0</v>
      </c>
      <c r="M159" s="23">
        <f t="shared" si="3"/>
        <v>0.96</v>
      </c>
      <c r="N159" s="105" t="s">
        <v>629</v>
      </c>
      <c r="O159" s="106">
        <v>0.22</v>
      </c>
      <c r="P159" s="107">
        <v>43887.0</v>
      </c>
      <c r="Q159" s="107">
        <v>43907.0</v>
      </c>
      <c r="R159" s="23">
        <f t="shared" si="4"/>
        <v>9.090909091</v>
      </c>
      <c r="S159" s="108">
        <f t="array" ref="S159">IF(INDEX(Historical!$D$7:$D$1379,MATCH(B159,Historical!$B$7:$B$1403,0))=0,"n/a",(INDEX(Historical!$C$7:$C$1381,MATCH(B159,Historical!$B$7:$B$1403,0))/INDEX(Historical!$D$7:$D$1379,MATCH(B159,Historical!$B$7:$B$1403,0))-1)*100)</f>
        <v>10</v>
      </c>
      <c r="T159" s="108">
        <f t="array" ref="T159">IF(INDEX(Historical!$F$7:$F$1372,MATCH(B159,Historical!$B$7:$B$1403,0))=0,"n/a",((INDEX(Historical!$C$7:$C$1381,MATCH(B159,Historical!$B$7:$B$1403,0))/INDEX(Historical!$F$7:$F$1372,MATCH(B159,Historical!$B$7:$B$1403,0)))^(1/3)-1)*100)</f>
        <v>11.19900453</v>
      </c>
      <c r="U159" s="108">
        <f t="array" ref="U159">IF(INDEX(Historical!$H$7:$H$1372,MATCH(B159,Historical!$B$7:$B$1403,0))=0,"n/a",((INDEX(Historical!$C$7:$C$1381,MATCH(B159,Historical!$B$7:$B$1403,0))/INDEX(Historical!$H$7:$H$1372,MATCH(B159,Historical!$B$7:$B$1403,0)))^(1/5)-1)*100)</f>
        <v>12.88813207</v>
      </c>
      <c r="V159" s="108" t="str">
        <f t="array" ref="V159">IF(INDEX(Historical!$O$7:$O$1372,MATCH(B159,Historical!$B$7:$B$1403,0))=0,"n/a",((INDEX(Historical!$C$7:$C$1381,MATCH(B159,Historical!$B$7:$B$1403,0))/INDEX(Historical!$O$7:$O$1372,MATCH(B159,Historical!$B$7:$B$1403,0)))^(1/10)-1)*100)</f>
        <v>n/a</v>
      </c>
      <c r="W159" s="109" t="str">
        <f t="shared" si="5"/>
        <v>n/a</v>
      </c>
      <c r="X159" s="110">
        <f t="shared" si="6"/>
        <v>0.7406972456</v>
      </c>
      <c r="Y159" s="147"/>
      <c r="Z159" s="103">
        <f t="shared" si="7"/>
        <v>31.37254902</v>
      </c>
      <c r="AA159" s="112">
        <f t="shared" si="8"/>
        <v>20.17973856</v>
      </c>
      <c r="AB159" s="73">
        <v>12.0</v>
      </c>
      <c r="AC159" s="102">
        <v>3.06</v>
      </c>
      <c r="AD159" s="102">
        <v>2.38</v>
      </c>
      <c r="AE159" s="102">
        <v>1.53</v>
      </c>
      <c r="AF159" s="102">
        <v>3.69</v>
      </c>
      <c r="AG159" s="102">
        <v>17.9</v>
      </c>
      <c r="AH159" s="102">
        <v>-6.4</v>
      </c>
      <c r="AI159" s="102">
        <v>10.32</v>
      </c>
      <c r="AJ159" s="102">
        <v>17.4</v>
      </c>
      <c r="AK159" s="102">
        <v>8.5</v>
      </c>
      <c r="AL159" s="113">
        <v>8830.0</v>
      </c>
      <c r="AM159" s="114">
        <v>0.6</v>
      </c>
      <c r="AN159" s="102">
        <v>1.01</v>
      </c>
      <c r="AO159" s="115">
        <f t="shared" si="9"/>
        <v>-5.736950619</v>
      </c>
      <c r="AP159" s="116">
        <f t="shared" si="10"/>
        <v>14.44278794</v>
      </c>
      <c r="AQ159" s="117">
        <f t="shared" si="11"/>
        <v>81.91968349</v>
      </c>
      <c r="AR159" s="103">
        <f t="array" ref="AR159">INDEX(Historical!$C$7:$C$1381,MATCH(B159,Historical!$B$7:$B$1403,0))*IF(AH159="n/a",1.03,IF(AH159&lt;0,1.01,IF(AH159&gt;10,1.1,(1+AH159/100))))</f>
        <v>0.8888</v>
      </c>
      <c r="AS159" s="112">
        <f t="shared" si="12"/>
        <v>0.97768</v>
      </c>
      <c r="AT159" s="112">
        <f t="shared" ref="AT159:AV159" si="167">IF($AK159="n/a",1.03*AS159,IF($AK159&lt;0,1.01*AS159,IF($AK159&gt;10,1.1*AS159,(1+$AK159/100)*AS159)))</f>
        <v>1.0607828</v>
      </c>
      <c r="AU159" s="112">
        <f t="shared" si="167"/>
        <v>1.150949338</v>
      </c>
      <c r="AV159" s="112">
        <f t="shared" si="167"/>
        <v>1.248780032</v>
      </c>
      <c r="AW159" s="103">
        <f t="shared" si="14"/>
        <v>5.32699217</v>
      </c>
      <c r="AX159" s="118">
        <f t="shared" si="15"/>
        <v>8.626707967</v>
      </c>
      <c r="AY159" s="119">
        <v>1.57</v>
      </c>
      <c r="AZ159" s="114">
        <v>37.87</v>
      </c>
      <c r="BA159" s="114">
        <v>-15.73</v>
      </c>
      <c r="BB159" s="114">
        <v>-9.67</v>
      </c>
      <c r="BC159" s="114">
        <v>4.760000000000001</v>
      </c>
      <c r="BD159" s="42"/>
      <c r="BE159" s="17">
        <v>2013.0</v>
      </c>
      <c r="BF159" s="17">
        <f t="shared" si="16"/>
        <v>0</v>
      </c>
      <c r="BG159" s="120">
        <v>6.5</v>
      </c>
      <c r="BH159" s="15"/>
    </row>
    <row r="160" ht="11.25" customHeight="1">
      <c r="A160" s="155" t="s">
        <v>1529</v>
      </c>
      <c r="B160" s="99" t="s">
        <v>1530</v>
      </c>
      <c r="C160" s="100" t="s">
        <v>136</v>
      </c>
      <c r="D160" s="100" t="s">
        <v>153</v>
      </c>
      <c r="E160" s="101">
        <v>8.0</v>
      </c>
      <c r="F160" s="58">
        <v>620.0</v>
      </c>
      <c r="G160" s="58" t="s">
        <v>168</v>
      </c>
      <c r="H160" s="58" t="s">
        <v>168</v>
      </c>
      <c r="I160" s="150">
        <v>24.0</v>
      </c>
      <c r="J160" s="103">
        <f t="shared" si="2"/>
        <v>2.75</v>
      </c>
      <c r="K160" s="104">
        <v>0.165</v>
      </c>
      <c r="L160" s="73">
        <v>4.0</v>
      </c>
      <c r="M160" s="23">
        <f t="shared" si="3"/>
        <v>0.66</v>
      </c>
      <c r="N160" s="105" t="s">
        <v>147</v>
      </c>
      <c r="O160" s="106">
        <v>0.15</v>
      </c>
      <c r="P160" s="107">
        <v>43861.0</v>
      </c>
      <c r="Q160" s="107">
        <v>43874.0</v>
      </c>
      <c r="R160" s="23">
        <f t="shared" si="4"/>
        <v>10</v>
      </c>
      <c r="S160" s="108">
        <f t="array" ref="S160">IF(INDEX(Historical!$D$7:$D$1379,MATCH(B160,Historical!$B$7:$B$1403,0))=0,"n/a",(INDEX(Historical!$C$7:$C$1381,MATCH(B160,Historical!$B$7:$B$1403,0))/INDEX(Historical!$D$7:$D$1379,MATCH(B160,Historical!$B$7:$B$1403,0))-1)*100)</f>
        <v>7.142857143</v>
      </c>
      <c r="T160" s="108">
        <f t="array" ref="T160">IF(INDEX(Historical!$F$7:$F$1372,MATCH(B160,Historical!$B$7:$B$1403,0))=0,"n/a",((INDEX(Historical!$C$7:$C$1381,MATCH(B160,Historical!$B$7:$B$1403,0))/INDEX(Historical!$F$7:$F$1372,MATCH(B160,Historical!$B$7:$B$1403,0)))^(1/3)-1)*100)</f>
        <v>7.721734502</v>
      </c>
      <c r="U160" s="108">
        <f t="array" ref="U160">IF(INDEX(Historical!$H$7:$H$1372,MATCH(B160,Historical!$B$7:$B$1403,0))=0,"n/a",((INDEX(Historical!$C$7:$C$1381,MATCH(B160,Historical!$B$7:$B$1403,0))/INDEX(Historical!$H$7:$H$1372,MATCH(B160,Historical!$B$7:$B$1403,0)))^(1/5)-1)*100)</f>
        <v>7.394092379</v>
      </c>
      <c r="V160" s="108">
        <f t="array" ref="V160">IF(INDEX(Historical!$O$7:$O$1372,MATCH(B160,Historical!$B$7:$B$1403,0))=0,"n/a",((INDEX(Historical!$C$7:$C$1381,MATCH(B160,Historical!$B$7:$B$1403,0))/INDEX(Historical!$O$7:$O$1372,MATCH(B160,Historical!$B$7:$B$1403,0)))^(1/10)-1)*100)</f>
        <v>15.66509569</v>
      </c>
      <c r="W160" s="109">
        <f t="shared" si="5"/>
        <v>0.4720106743</v>
      </c>
      <c r="X160" s="110">
        <f t="shared" si="6"/>
        <v>5.687763368</v>
      </c>
      <c r="Y160" s="149"/>
      <c r="Z160" s="103">
        <f t="shared" si="7"/>
        <v>25.58139535</v>
      </c>
      <c r="AA160" s="112">
        <f t="shared" si="8"/>
        <v>9.302325581</v>
      </c>
      <c r="AB160" s="73">
        <v>12.0</v>
      </c>
      <c r="AC160" s="102">
        <v>2.58</v>
      </c>
      <c r="AD160" s="102">
        <v>1.16</v>
      </c>
      <c r="AE160" s="102">
        <v>2.04</v>
      </c>
      <c r="AF160" s="102">
        <v>1.07</v>
      </c>
      <c r="AG160" s="102">
        <v>11.799999999999999</v>
      </c>
      <c r="AH160" s="102">
        <v>29.4</v>
      </c>
      <c r="AI160" s="102">
        <v>9.09</v>
      </c>
      <c r="AJ160" s="102">
        <v>1.3</v>
      </c>
      <c r="AK160" s="102">
        <v>8.0</v>
      </c>
      <c r="AL160" s="113">
        <v>206.16</v>
      </c>
      <c r="AM160" s="114">
        <v>2.4</v>
      </c>
      <c r="AN160" s="102">
        <v>0.18</v>
      </c>
      <c r="AO160" s="115">
        <f t="shared" si="9"/>
        <v>0.8417667972</v>
      </c>
      <c r="AP160" s="116">
        <f t="shared" si="10"/>
        <v>10.14409238</v>
      </c>
      <c r="AQ160" s="117">
        <f t="shared" si="11"/>
        <v>-33.48855279</v>
      </c>
      <c r="AR160" s="103">
        <f t="array" ref="AR160">INDEX(Historical!$C$7:$C$1381,MATCH(B160,Historical!$B$7:$B$1403,0))*IF(AH160="n/a",1.03,IF(AH160&lt;0,1.01,IF(AH160&gt;10,1.1,(1+AH160/100))))</f>
        <v>0.66</v>
      </c>
      <c r="AS160" s="112">
        <f t="shared" si="12"/>
        <v>0.719994</v>
      </c>
      <c r="AT160" s="112">
        <f t="shared" ref="AT160:AV160" si="168">IF($AK160="n/a",1.03*AS160,IF($AK160&lt;0,1.01*AS160,IF($AK160&gt;10,1.1*AS160,(1+$AK160/100)*AS160)))</f>
        <v>0.77759352</v>
      </c>
      <c r="AU160" s="112">
        <f t="shared" si="168"/>
        <v>0.8398010016</v>
      </c>
      <c r="AV160" s="112">
        <f t="shared" si="168"/>
        <v>0.9069850817</v>
      </c>
      <c r="AW160" s="103">
        <f t="shared" si="14"/>
        <v>3.904373603</v>
      </c>
      <c r="AX160" s="118">
        <f t="shared" si="15"/>
        <v>16.26822335</v>
      </c>
      <c r="AY160" s="119">
        <v>0.82</v>
      </c>
      <c r="AZ160" s="114">
        <v>20.54</v>
      </c>
      <c r="BA160" s="114">
        <v>-12.25</v>
      </c>
      <c r="BB160" s="114">
        <v>-6.93</v>
      </c>
      <c r="BC160" s="114">
        <v>-1.31</v>
      </c>
      <c r="BD160" s="42"/>
      <c r="BE160" s="17">
        <v>2013.0</v>
      </c>
      <c r="BF160" s="17">
        <f t="shared" si="16"/>
        <v>0</v>
      </c>
      <c r="BG160" s="120">
        <v>1.0999999999999999</v>
      </c>
      <c r="BH160" s="15"/>
    </row>
    <row r="161" ht="11.25" customHeight="1">
      <c r="A161" s="220" t="s">
        <v>1531</v>
      </c>
      <c r="B161" s="99" t="s">
        <v>1532</v>
      </c>
      <c r="C161" s="100" t="s">
        <v>136</v>
      </c>
      <c r="D161" s="100" t="s">
        <v>153</v>
      </c>
      <c r="E161" s="101">
        <v>8.0</v>
      </c>
      <c r="F161" s="58">
        <v>592.0</v>
      </c>
      <c r="G161" s="58" t="s">
        <v>168</v>
      </c>
      <c r="H161" s="58" t="s">
        <v>168</v>
      </c>
      <c r="I161" s="150">
        <v>17.0</v>
      </c>
      <c r="J161" s="103">
        <f t="shared" si="2"/>
        <v>2.823529412</v>
      </c>
      <c r="K161" s="104">
        <v>0.12</v>
      </c>
      <c r="L161" s="73">
        <v>4.0</v>
      </c>
      <c r="M161" s="23">
        <f t="shared" si="3"/>
        <v>0.48</v>
      </c>
      <c r="N161" s="105" t="s">
        <v>218</v>
      </c>
      <c r="O161" s="106">
        <v>0.11</v>
      </c>
      <c r="P161" s="107">
        <v>43738.0</v>
      </c>
      <c r="Q161" s="107">
        <v>43753.0</v>
      </c>
      <c r="R161" s="23">
        <f t="shared" si="4"/>
        <v>9.090909091</v>
      </c>
      <c r="S161" s="108">
        <f t="array" ref="S161">IF(INDEX(Historical!$D$7:$D$1379,MATCH(B161,Historical!$B$7:$B$1403,0))=0,"n/a",(INDEX(Historical!$C$7:$C$1381,MATCH(B161,Historical!$B$7:$B$1403,0))/INDEX(Historical!$D$7:$D$1379,MATCH(B161,Historical!$B$7:$B$1403,0))-1)*100)</f>
        <v>9.756097561</v>
      </c>
      <c r="T161" s="108">
        <f t="array" ref="T161">IF(INDEX(Historical!$F$7:$F$1372,MATCH(B161,Historical!$B$7:$B$1403,0))=0,"n/a",((INDEX(Historical!$C$7:$C$1381,MATCH(B161,Historical!$B$7:$B$1403,0))/INDEX(Historical!$F$7:$F$1372,MATCH(B161,Historical!$B$7:$B$1403,0)))^(1/3)-1)*100)</f>
        <v>12.03511866</v>
      </c>
      <c r="U161" s="108">
        <f t="array" ref="U161">IF(INDEX(Historical!$H$7:$H$1372,MATCH(B161,Historical!$B$7:$B$1403,0))=0,"n/a",((INDEX(Historical!$C$7:$C$1381,MATCH(B161,Historical!$B$7:$B$1403,0))/INDEX(Historical!$H$7:$H$1372,MATCH(B161,Historical!$B$7:$B$1403,0)))^(1/5)-1)*100)</f>
        <v>30.25855423</v>
      </c>
      <c r="V161" s="108" t="str">
        <f t="array" ref="V161">IF(INDEX(Historical!$O$7:$O$1372,MATCH(B161,Historical!$B$7:$B$1403,0))=0,"n/a",((INDEX(Historical!$C$7:$C$1381,MATCH(B161,Historical!$B$7:$B$1403,0))/INDEX(Historical!$O$7:$O$1372,MATCH(B161,Historical!$B$7:$B$1403,0)))^(1/10)-1)*100)</f>
        <v>n/a</v>
      </c>
      <c r="W161" s="109" t="str">
        <f t="shared" si="5"/>
        <v>n/a</v>
      </c>
      <c r="X161" s="110" t="str">
        <f t="shared" si="6"/>
        <v>n/a</v>
      </c>
      <c r="Y161" s="133"/>
      <c r="Z161" s="103" t="str">
        <f t="shared" si="7"/>
        <v>n/a</v>
      </c>
      <c r="AA161" s="112" t="str">
        <f t="shared" si="8"/>
        <v>n/a</v>
      </c>
      <c r="AB161" s="73">
        <v>12.0</v>
      </c>
      <c r="AC161" s="102" t="s">
        <v>128</v>
      </c>
      <c r="AD161" s="102" t="s">
        <v>128</v>
      </c>
      <c r="AE161" s="102" t="s">
        <v>128</v>
      </c>
      <c r="AF161" s="102" t="s">
        <v>128</v>
      </c>
      <c r="AG161" s="102" t="s">
        <v>128</v>
      </c>
      <c r="AH161" s="102" t="s">
        <v>128</v>
      </c>
      <c r="AI161" s="102" t="s">
        <v>128</v>
      </c>
      <c r="AJ161" s="102" t="s">
        <v>128</v>
      </c>
      <c r="AK161" s="102" t="s">
        <v>128</v>
      </c>
      <c r="AL161" s="113" t="s">
        <v>128</v>
      </c>
      <c r="AM161" s="114" t="s">
        <v>128</v>
      </c>
      <c r="AN161" s="102" t="s">
        <v>128</v>
      </c>
      <c r="AO161" s="115" t="str">
        <f t="shared" si="9"/>
        <v>n/a</v>
      </c>
      <c r="AP161" s="116">
        <f t="shared" si="10"/>
        <v>33.08208365</v>
      </c>
      <c r="AQ161" s="117" t="str">
        <f t="shared" si="11"/>
        <v>n/a</v>
      </c>
      <c r="AR161" s="103">
        <f t="array" ref="AR161">INDEX(Historical!$C$7:$C$1381,MATCH(B161,Historical!$B$7:$B$1403,0))*IF(AH161="n/a",1.03,IF(AH161&lt;0,1.01,IF(AH161&gt;10,1.1,(1+AH161/100))))</f>
        <v>0.4635</v>
      </c>
      <c r="AS161" s="112">
        <f t="shared" si="12"/>
        <v>0.477405</v>
      </c>
      <c r="AT161" s="112">
        <f t="shared" ref="AT161:AV161" si="169">IF($AK161="n/a",1.03*AS161,IF($AK161&lt;0,1.01*AS161,IF($AK161&gt;10,1.1*AS161,(1+$AK161/100)*AS161)))</f>
        <v>0.49172715</v>
      </c>
      <c r="AU161" s="112">
        <f t="shared" si="169"/>
        <v>0.5064789645</v>
      </c>
      <c r="AV161" s="112">
        <f t="shared" si="169"/>
        <v>0.5216733334</v>
      </c>
      <c r="AW161" s="103">
        <f t="shared" si="14"/>
        <v>2.460784448</v>
      </c>
      <c r="AX161" s="118">
        <f t="shared" si="15"/>
        <v>14.47520263</v>
      </c>
      <c r="AY161" s="119" t="s">
        <v>128</v>
      </c>
      <c r="AZ161" s="114" t="s">
        <v>128</v>
      </c>
      <c r="BA161" s="114" t="s">
        <v>128</v>
      </c>
      <c r="BB161" s="114" t="s">
        <v>128</v>
      </c>
      <c r="BC161" s="114" t="s">
        <v>128</v>
      </c>
      <c r="BD161" s="42" t="s">
        <v>112</v>
      </c>
      <c r="BE161" s="17">
        <v>2013.0</v>
      </c>
      <c r="BF161" s="17">
        <f t="shared" si="16"/>
        <v>0</v>
      </c>
      <c r="BG161" s="120" t="s">
        <v>128</v>
      </c>
      <c r="BH161" s="15"/>
    </row>
    <row r="162" ht="11.25" customHeight="1">
      <c r="A162" s="155" t="s">
        <v>1533</v>
      </c>
      <c r="B162" s="99" t="s">
        <v>1534</v>
      </c>
      <c r="C162" s="100" t="s">
        <v>136</v>
      </c>
      <c r="D162" s="100" t="s">
        <v>153</v>
      </c>
      <c r="E162" s="101">
        <v>8.0</v>
      </c>
      <c r="F162" s="58">
        <v>566.0</v>
      </c>
      <c r="G162" s="58" t="s">
        <v>121</v>
      </c>
      <c r="H162" s="58" t="s">
        <v>121</v>
      </c>
      <c r="I162" s="150">
        <v>26.16</v>
      </c>
      <c r="J162" s="103">
        <f t="shared" si="2"/>
        <v>3.822629969</v>
      </c>
      <c r="K162" s="104">
        <v>0.25</v>
      </c>
      <c r="L162" s="73">
        <v>4.0</v>
      </c>
      <c r="M162" s="23">
        <f t="shared" si="3"/>
        <v>1</v>
      </c>
      <c r="N162" s="105" t="s">
        <v>579</v>
      </c>
      <c r="O162" s="106">
        <v>0.21</v>
      </c>
      <c r="P162" s="107">
        <v>43587.0</v>
      </c>
      <c r="Q162" s="107">
        <v>43602.0</v>
      </c>
      <c r="R162" s="23">
        <f t="shared" si="4"/>
        <v>19.04761905</v>
      </c>
      <c r="S162" s="108">
        <f t="array" ref="S162">IF(INDEX(Historical!$D$7:$D$1379,MATCH(B162,Historical!$B$7:$B$1403,0))=0,"n/a",(INDEX(Historical!$C$7:$C$1381,MATCH(B162,Historical!$B$7:$B$1403,0))/INDEX(Historical!$D$7:$D$1379,MATCH(B162,Historical!$B$7:$B$1403,0))-1)*100)</f>
        <v>23.07692308</v>
      </c>
      <c r="T162" s="108">
        <f t="array" ref="T162">IF(INDEX(Historical!$F$7:$F$1372,MATCH(B162,Historical!$B$7:$B$1403,0))=0,"n/a",((INDEX(Historical!$C$7:$C$1381,MATCH(B162,Historical!$B$7:$B$1403,0))/INDEX(Historical!$F$7:$F$1372,MATCH(B162,Historical!$B$7:$B$1403,0)))^(1/3)-1)*100)</f>
        <v>16.96070953</v>
      </c>
      <c r="U162" s="108">
        <f t="array" ref="U162">IF(INDEX(Historical!$H$7:$H$1372,MATCH(B162,Historical!$B$7:$B$1403,0))=0,"n/a",((INDEX(Historical!$C$7:$C$1381,MATCH(B162,Historical!$B$7:$B$1403,0))/INDEX(Historical!$H$7:$H$1372,MATCH(B162,Historical!$B$7:$B$1403,0)))^(1/5)-1)*100)</f>
        <v>13.93581041</v>
      </c>
      <c r="V162" s="108">
        <f t="array" ref="V162">IF(INDEX(Historical!$O$7:$O$1372,MATCH(B162,Historical!$B$7:$B$1403,0))=0,"n/a",((INDEX(Historical!$C$7:$C$1381,MATCH(B162,Historical!$B$7:$B$1403,0))/INDEX(Historical!$O$7:$O$1372,MATCH(B162,Historical!$B$7:$B$1403,0)))^(1/10)-1)*100)</f>
        <v>12.33497625</v>
      </c>
      <c r="W162" s="109">
        <f t="shared" si="5"/>
        <v>1.129780076</v>
      </c>
      <c r="X162" s="110">
        <f t="shared" si="6"/>
        <v>0.9883553479</v>
      </c>
      <c r="Y162" s="147"/>
      <c r="Z162" s="103">
        <f t="shared" si="7"/>
        <v>40.6504065</v>
      </c>
      <c r="AA162" s="112">
        <f t="shared" si="8"/>
        <v>10.63414634</v>
      </c>
      <c r="AB162" s="73">
        <v>12.0</v>
      </c>
      <c r="AC162" s="102">
        <v>2.46</v>
      </c>
      <c r="AD162" s="102">
        <v>2.13</v>
      </c>
      <c r="AE162" s="102">
        <v>4.43</v>
      </c>
      <c r="AF162" s="102">
        <v>1.21</v>
      </c>
      <c r="AG162" s="102">
        <v>11.5</v>
      </c>
      <c r="AH162" s="102">
        <v>26.700000000000003</v>
      </c>
      <c r="AI162" s="102">
        <v>0.45999999999999996</v>
      </c>
      <c r="AJ162" s="102">
        <v>14.099999999999998</v>
      </c>
      <c r="AK162" s="102">
        <v>5.0</v>
      </c>
      <c r="AL162" s="113">
        <v>421.18</v>
      </c>
      <c r="AM162" s="114">
        <v>1.2</v>
      </c>
      <c r="AN162" s="102">
        <v>0.0</v>
      </c>
      <c r="AO162" s="115">
        <f t="shared" si="9"/>
        <v>7.124294034</v>
      </c>
      <c r="AP162" s="116">
        <f t="shared" si="10"/>
        <v>17.75844038</v>
      </c>
      <c r="AQ162" s="117">
        <f t="shared" si="11"/>
        <v>-24.37720193</v>
      </c>
      <c r="AR162" s="103">
        <f t="array" ref="AR162">INDEX(Historical!$C$7:$C$1381,MATCH(B162,Historical!$B$7:$B$1403,0))*IF(AH162="n/a",1.03,IF(AH162&lt;0,1.01,IF(AH162&gt;10,1.1,(1+AH162/100))))</f>
        <v>1.056</v>
      </c>
      <c r="AS162" s="112">
        <f t="shared" si="12"/>
        <v>1.0608576</v>
      </c>
      <c r="AT162" s="112">
        <f t="shared" ref="AT162:AV162" si="170">IF($AK162="n/a",1.03*AS162,IF($AK162&lt;0,1.01*AS162,IF($AK162&gt;10,1.1*AS162,(1+$AK162/100)*AS162)))</f>
        <v>1.11390048</v>
      </c>
      <c r="AU162" s="112">
        <f t="shared" si="170"/>
        <v>1.169595504</v>
      </c>
      <c r="AV162" s="112">
        <f t="shared" si="170"/>
        <v>1.228075279</v>
      </c>
      <c r="AW162" s="103">
        <f t="shared" si="14"/>
        <v>5.628428863</v>
      </c>
      <c r="AX162" s="118">
        <f t="shared" si="15"/>
        <v>21.51540085</v>
      </c>
      <c r="AY162" s="119">
        <v>0.59</v>
      </c>
      <c r="AZ162" s="114">
        <v>-5.59</v>
      </c>
      <c r="BA162" s="114">
        <v>-27.51</v>
      </c>
      <c r="BB162" s="114">
        <v>-13.73</v>
      </c>
      <c r="BC162" s="114">
        <v>-18.01</v>
      </c>
      <c r="BD162" s="42"/>
      <c r="BE162" s="17">
        <v>2012.0</v>
      </c>
      <c r="BF162" s="17">
        <f t="shared" si="16"/>
        <v>0</v>
      </c>
      <c r="BG162" s="120">
        <v>1.7000000000000002</v>
      </c>
      <c r="BH162" s="108"/>
    </row>
    <row r="163" ht="11.25" customHeight="1">
      <c r="A163" s="155" t="s">
        <v>1535</v>
      </c>
      <c r="B163" s="99" t="s">
        <v>1536</v>
      </c>
      <c r="C163" s="100" t="s">
        <v>136</v>
      </c>
      <c r="D163" s="100" t="s">
        <v>153</v>
      </c>
      <c r="E163" s="101">
        <v>8.0</v>
      </c>
      <c r="F163" s="58">
        <v>621.0</v>
      </c>
      <c r="G163" s="58" t="s">
        <v>121</v>
      </c>
      <c r="H163" s="58" t="s">
        <v>121</v>
      </c>
      <c r="I163" s="150">
        <v>19.41</v>
      </c>
      <c r="J163" s="103">
        <f t="shared" si="2"/>
        <v>2.472952087</v>
      </c>
      <c r="K163" s="104">
        <v>0.12</v>
      </c>
      <c r="L163" s="73">
        <v>4.0</v>
      </c>
      <c r="M163" s="23">
        <f t="shared" si="3"/>
        <v>0.48</v>
      </c>
      <c r="N163" s="105" t="s">
        <v>147</v>
      </c>
      <c r="O163" s="106">
        <v>0.11</v>
      </c>
      <c r="P163" s="107">
        <v>43860.0</v>
      </c>
      <c r="Q163" s="107">
        <v>43874.0</v>
      </c>
      <c r="R163" s="23">
        <f t="shared" si="4"/>
        <v>9.090909091</v>
      </c>
      <c r="S163" s="108">
        <f t="array" ref="S163">IF(INDEX(Historical!$D$7:$D$1379,MATCH(B163,Historical!$B$7:$B$1403,0))=0,"n/a",(INDEX(Historical!$C$7:$C$1381,MATCH(B163,Historical!$B$7:$B$1403,0))/INDEX(Historical!$D$7:$D$1379,MATCH(B163,Historical!$B$7:$B$1403,0))-1)*100)</f>
        <v>10</v>
      </c>
      <c r="T163" s="108">
        <f t="array" ref="T163">IF(INDEX(Historical!$F$7:$F$1372,MATCH(B163,Historical!$B$7:$B$1403,0))=0,"n/a",((INDEX(Historical!$C$7:$C$1381,MATCH(B163,Historical!$B$7:$B$1403,0))/INDEX(Historical!$F$7:$F$1372,MATCH(B163,Historical!$B$7:$B$1403,0)))^(1/3)-1)*100)</f>
        <v>11.19900453</v>
      </c>
      <c r="U163" s="108">
        <f t="array" ref="U163">IF(INDEX(Historical!$H$7:$H$1372,MATCH(B163,Historical!$B$7:$B$1403,0))=0,"n/a",((INDEX(Historical!$C$7:$C$1381,MATCH(B163,Historical!$B$7:$B$1403,0))/INDEX(Historical!$H$7:$H$1372,MATCH(B163,Historical!$B$7:$B$1403,0)))^(1/5)-1)*100)</f>
        <v>12.88813207</v>
      </c>
      <c r="V163" s="108">
        <f t="array" ref="V163">IF(INDEX(Historical!$O$7:$O$1372,MATCH(B163,Historical!$B$7:$B$1403,0))=0,"n/a",((INDEX(Historical!$C$7:$C$1381,MATCH(B163,Historical!$B$7:$B$1403,0))/INDEX(Historical!$O$7:$O$1372,MATCH(B163,Historical!$B$7:$B$1403,0)))^(1/10)-1)*100)</f>
        <v>6.248826851</v>
      </c>
      <c r="W163" s="109">
        <f t="shared" si="5"/>
        <v>2.062488269</v>
      </c>
      <c r="X163" s="110">
        <f t="shared" si="6"/>
        <v>0.961800901</v>
      </c>
      <c r="Y163" s="159"/>
      <c r="Z163" s="103">
        <f t="shared" si="7"/>
        <v>33.10344828</v>
      </c>
      <c r="AA163" s="112">
        <f t="shared" si="8"/>
        <v>13.3862069</v>
      </c>
      <c r="AB163" s="73">
        <v>12.0</v>
      </c>
      <c r="AC163" s="102">
        <v>1.45</v>
      </c>
      <c r="AD163" s="102" t="s">
        <v>128</v>
      </c>
      <c r="AE163" s="102">
        <v>3.45</v>
      </c>
      <c r="AF163" s="102">
        <v>1.21</v>
      </c>
      <c r="AG163" s="102">
        <v>9.4</v>
      </c>
      <c r="AH163" s="102">
        <v>44.1</v>
      </c>
      <c r="AI163" s="102">
        <v>3.01</v>
      </c>
      <c r="AJ163" s="102">
        <v>13.4</v>
      </c>
      <c r="AK163" s="102" t="s">
        <v>128</v>
      </c>
      <c r="AL163" s="113">
        <v>146.93</v>
      </c>
      <c r="AM163" s="114">
        <v>1.6</v>
      </c>
      <c r="AN163" s="102">
        <v>0.13</v>
      </c>
      <c r="AO163" s="115">
        <f t="shared" si="9"/>
        <v>1.974877263</v>
      </c>
      <c r="AP163" s="116">
        <f t="shared" si="10"/>
        <v>15.36108416</v>
      </c>
      <c r="AQ163" s="117">
        <f t="shared" si="11"/>
        <v>-15.15423053</v>
      </c>
      <c r="AR163" s="103">
        <f t="array" ref="AR163">INDEX(Historical!$C$7:$C$1381,MATCH(B163,Historical!$B$7:$B$1403,0))*IF(AH163="n/a",1.03,IF(AH163&lt;0,1.01,IF(AH163&gt;10,1.1,(1+AH163/100))))</f>
        <v>0.484</v>
      </c>
      <c r="AS163" s="112">
        <f t="shared" si="12"/>
        <v>0.4985684</v>
      </c>
      <c r="AT163" s="112">
        <f t="shared" ref="AT163:AV163" si="171">IF($AK163="n/a",1.03*AS163,IF($AK163&lt;0,1.01*AS163,IF($AK163&gt;10,1.1*AS163,(1+$AK163/100)*AS163)))</f>
        <v>0.513525452</v>
      </c>
      <c r="AU163" s="112">
        <f t="shared" si="171"/>
        <v>0.5289312156</v>
      </c>
      <c r="AV163" s="112">
        <f t="shared" si="171"/>
        <v>0.544799152</v>
      </c>
      <c r="AW163" s="103">
        <f t="shared" si="14"/>
        <v>2.56982422</v>
      </c>
      <c r="AX163" s="118">
        <f t="shared" si="15"/>
        <v>13.23969201</v>
      </c>
      <c r="AY163" s="119">
        <v>0.92</v>
      </c>
      <c r="AZ163" s="114">
        <v>13.639999999999999</v>
      </c>
      <c r="BA163" s="114">
        <v>-11.77</v>
      </c>
      <c r="BB163" s="114">
        <v>-7.359999999999999</v>
      </c>
      <c r="BC163" s="114">
        <v>-0.53</v>
      </c>
      <c r="BD163" s="42"/>
      <c r="BE163" s="17">
        <v>2013.0</v>
      </c>
      <c r="BF163" s="17">
        <f t="shared" si="16"/>
        <v>0</v>
      </c>
      <c r="BG163" s="120">
        <v>1.0</v>
      </c>
      <c r="BH163" s="15"/>
    </row>
    <row r="164" ht="11.25" customHeight="1">
      <c r="A164" s="151" t="s">
        <v>1537</v>
      </c>
      <c r="B164" s="122" t="s">
        <v>1538</v>
      </c>
      <c r="C164" s="100" t="s">
        <v>118</v>
      </c>
      <c r="D164" s="100" t="s">
        <v>1539</v>
      </c>
      <c r="E164" s="123">
        <v>8.0</v>
      </c>
      <c r="F164" s="58">
        <v>644.0</v>
      </c>
      <c r="G164" s="124" t="s">
        <v>168</v>
      </c>
      <c r="H164" s="124" t="s">
        <v>168</v>
      </c>
      <c r="I164" s="216">
        <v>42.22</v>
      </c>
      <c r="J164" s="126">
        <f t="shared" si="2"/>
        <v>0.9947891994</v>
      </c>
      <c r="K164" s="127">
        <v>0.105</v>
      </c>
      <c r="L164" s="128">
        <v>4.0</v>
      </c>
      <c r="M164" s="129">
        <f t="shared" si="3"/>
        <v>0.42</v>
      </c>
      <c r="N164" s="130" t="s">
        <v>890</v>
      </c>
      <c r="O164" s="131">
        <v>0.1</v>
      </c>
      <c r="P164" s="132">
        <v>43896.0</v>
      </c>
      <c r="Q164" s="132">
        <v>43920.0</v>
      </c>
      <c r="R164" s="129">
        <f t="shared" si="4"/>
        <v>5</v>
      </c>
      <c r="S164" s="108">
        <f t="array" ref="S164">IF(INDEX(Historical!$D$7:$D$1379,MATCH(B164,Historical!$B$7:$B$1403,0))=0,"n/a",(INDEX(Historical!$C$7:$C$1381,MATCH(B164,Historical!$B$7:$B$1403,0))/INDEX(Historical!$D$7:$D$1379,MATCH(B164,Historical!$B$7:$B$1403,0))-1)*100)</f>
        <v>19.6969697</v>
      </c>
      <c r="T164" s="108">
        <f t="array" ref="T164">IF(INDEX(Historical!$F$7:$F$1372,MATCH(B164,Historical!$B$7:$B$1403,0))=0,"n/a",((INDEX(Historical!$C$7:$C$1381,MATCH(B164,Historical!$B$7:$B$1403,0))/INDEX(Historical!$F$7:$F$1372,MATCH(B164,Historical!$B$7:$B$1403,0)))^(1/3)-1)*100)</f>
        <v>12.8291892</v>
      </c>
      <c r="U164" s="108">
        <f t="array" ref="U164">IF(INDEX(Historical!$H$7:$H$1372,MATCH(B164,Historical!$B$7:$B$1403,0))=0,"n/a",((INDEX(Historical!$C$7:$C$1381,MATCH(B164,Historical!$B$7:$B$1403,0))/INDEX(Historical!$H$7:$H$1372,MATCH(B164,Historical!$B$7:$B$1403,0)))^(1/5)-1)*100)</f>
        <v>11.9136127</v>
      </c>
      <c r="V164" s="108">
        <f t="array" ref="V164">IF(INDEX(Historical!$O$7:$O$1372,MATCH(B164,Historical!$B$7:$B$1403,0))=0,"n/a",((INDEX(Historical!$C$7:$C$1381,MATCH(B164,Historical!$B$7:$B$1403,0))/INDEX(Historical!$O$7:$O$1372,MATCH(B164,Historical!$B$7:$B$1403,0)))^(1/10)-1)*100)</f>
        <v>7.593082353</v>
      </c>
      <c r="W164" s="109">
        <f t="shared" si="5"/>
        <v>1.569008757</v>
      </c>
      <c r="X164" s="110">
        <f t="shared" si="6"/>
        <v>0.3632198995</v>
      </c>
      <c r="Y164" s="181"/>
      <c r="Z164" s="126">
        <f t="shared" si="7"/>
        <v>14.8409894</v>
      </c>
      <c r="AA164" s="134">
        <f t="shared" si="8"/>
        <v>14.91872792</v>
      </c>
      <c r="AB164" s="128">
        <v>12.0</v>
      </c>
      <c r="AC164" s="125">
        <v>2.83</v>
      </c>
      <c r="AD164" s="125">
        <v>1.49</v>
      </c>
      <c r="AE164" s="125">
        <v>0.63</v>
      </c>
      <c r="AF164" s="125">
        <v>2.79</v>
      </c>
      <c r="AG164" s="125">
        <v>20.1</v>
      </c>
      <c r="AH164" s="125">
        <v>147.10000000000002</v>
      </c>
      <c r="AI164" s="125">
        <v>12.389999999999999</v>
      </c>
      <c r="AJ164" s="125">
        <v>32.800000000000004</v>
      </c>
      <c r="AK164" s="125">
        <v>10.0</v>
      </c>
      <c r="AL164" s="135">
        <v>1560.0</v>
      </c>
      <c r="AM164" s="136">
        <v>1.5</v>
      </c>
      <c r="AN164" s="125">
        <v>0.43</v>
      </c>
      <c r="AO164" s="137">
        <f t="shared" si="9"/>
        <v>-2.010326013</v>
      </c>
      <c r="AP164" s="138">
        <f t="shared" si="10"/>
        <v>12.9084019</v>
      </c>
      <c r="AQ164" s="139">
        <f t="shared" si="11"/>
        <v>36.01184733</v>
      </c>
      <c r="AR164" s="103">
        <f t="array" ref="AR164">INDEX(Historical!$C$7:$C$1381,MATCH(B164,Historical!$B$7:$B$1403,0))*IF(AH164="n/a",1.03,IF(AH164&lt;0,1.01,IF(AH164&gt;10,1.1,(1+AH164/100))))</f>
        <v>0.4345</v>
      </c>
      <c r="AS164" s="134">
        <f t="shared" si="12"/>
        <v>0.47795</v>
      </c>
      <c r="AT164" s="134">
        <f t="shared" ref="AT164:AV164" si="172">IF($AK164="n/a",1.03*AS164,IF($AK164&lt;0,1.01*AS164,IF($AK164&gt;10,1.1*AS164,(1+$AK164/100)*AS164)))</f>
        <v>0.525745</v>
      </c>
      <c r="AU164" s="134">
        <f t="shared" si="172"/>
        <v>0.5783195</v>
      </c>
      <c r="AV164" s="134">
        <f t="shared" si="172"/>
        <v>0.63615145</v>
      </c>
      <c r="AW164" s="126">
        <f t="shared" si="14"/>
        <v>2.65266595</v>
      </c>
      <c r="AX164" s="140">
        <f t="shared" si="15"/>
        <v>6.282960564</v>
      </c>
      <c r="AY164" s="141">
        <v>1.35</v>
      </c>
      <c r="AZ164" s="136">
        <v>16.400000000000002</v>
      </c>
      <c r="BA164" s="136">
        <v>-27.47</v>
      </c>
      <c r="BB164" s="136">
        <v>-13.669999999999998</v>
      </c>
      <c r="BC164" s="136">
        <v>-10.35</v>
      </c>
      <c r="BD164" s="142"/>
      <c r="BE164" s="17">
        <v>2013.0</v>
      </c>
      <c r="BF164" s="17">
        <f t="shared" si="16"/>
        <v>0</v>
      </c>
      <c r="BG164" s="143">
        <v>8.3</v>
      </c>
      <c r="BH164" s="224"/>
    </row>
    <row r="165" ht="11.25" customHeight="1">
      <c r="A165" s="220" t="s">
        <v>1540</v>
      </c>
      <c r="B165" s="99" t="s">
        <v>1541</v>
      </c>
      <c r="C165" s="100" t="s">
        <v>136</v>
      </c>
      <c r="D165" s="100" t="s">
        <v>153</v>
      </c>
      <c r="E165" s="101">
        <v>8.0</v>
      </c>
      <c r="F165" s="58">
        <v>598.0</v>
      </c>
      <c r="G165" s="58" t="s">
        <v>168</v>
      </c>
      <c r="H165" s="58" t="s">
        <v>168</v>
      </c>
      <c r="I165" s="150">
        <v>27.24</v>
      </c>
      <c r="J165" s="103">
        <f t="shared" si="2"/>
        <v>3.817914831</v>
      </c>
      <c r="K165" s="104">
        <v>0.26</v>
      </c>
      <c r="L165" s="73">
        <v>4.0</v>
      </c>
      <c r="M165" s="23">
        <f t="shared" si="3"/>
        <v>1.04</v>
      </c>
      <c r="N165" s="105" t="s">
        <v>263</v>
      </c>
      <c r="O165" s="106">
        <v>0.25</v>
      </c>
      <c r="P165" s="107">
        <v>43769.0</v>
      </c>
      <c r="Q165" s="107">
        <v>43784.0</v>
      </c>
      <c r="R165" s="23">
        <f t="shared" si="4"/>
        <v>4</v>
      </c>
      <c r="S165" s="108">
        <f t="array" ref="S165">IF(INDEX(Historical!$D$7:$D$1379,MATCH(B165,Historical!$B$7:$B$1403,0))=0,"n/a",(INDEX(Historical!$C$7:$C$1381,MATCH(B165,Historical!$B$7:$B$1403,0))/INDEX(Historical!$D$7:$D$1379,MATCH(B165,Historical!$B$7:$B$1403,0))-1)*100)</f>
        <v>1</v>
      </c>
      <c r="T165" s="108">
        <f t="array" ref="T165">IF(INDEX(Historical!$F$7:$F$1372,MATCH(B165,Historical!$B$7:$B$1403,0))=0,"n/a",((INDEX(Historical!$C$7:$C$1381,MATCH(B165,Historical!$B$7:$B$1403,0))/INDEX(Historical!$F$7:$F$1372,MATCH(B165,Historical!$B$7:$B$1403,0)))^(1/3)-1)*100)</f>
        <v>8.995589274</v>
      </c>
      <c r="U165" s="108">
        <f t="array" ref="U165">IF(INDEX(Historical!$H$7:$H$1372,MATCH(B165,Historical!$B$7:$B$1403,0))=0,"n/a",((INDEX(Historical!$C$7:$C$1381,MATCH(B165,Historical!$B$7:$B$1403,0))/INDEX(Historical!$H$7:$H$1372,MATCH(B165,Historical!$B$7:$B$1403,0)))^(1/5)-1)*100)</f>
        <v>7.60802653</v>
      </c>
      <c r="V165" s="108">
        <f t="array" ref="V165">IF(INDEX(Historical!$O$7:$O$1372,MATCH(B165,Historical!$B$7:$B$1403,0))=0,"n/a",((INDEX(Historical!$C$7:$C$1381,MATCH(B165,Historical!$B$7:$B$1403,0))/INDEX(Historical!$O$7:$O$1372,MATCH(B165,Historical!$B$7:$B$1403,0)))^(1/10)-1)*100)</f>
        <v>5.17176295</v>
      </c>
      <c r="W165" s="109">
        <f t="shared" si="5"/>
        <v>1.471070233</v>
      </c>
      <c r="X165" s="110" t="str">
        <f t="shared" si="6"/>
        <v>n/a</v>
      </c>
      <c r="Y165" s="133"/>
      <c r="Z165" s="103" t="str">
        <f t="shared" si="7"/>
        <v>n/a</v>
      </c>
      <c r="AA165" s="112" t="str">
        <f t="shared" si="8"/>
        <v>n/a</v>
      </c>
      <c r="AB165" s="73">
        <v>12.0</v>
      </c>
      <c r="AC165" s="102" t="s">
        <v>128</v>
      </c>
      <c r="AD165" s="102" t="s">
        <v>128</v>
      </c>
      <c r="AE165" s="102" t="s">
        <v>128</v>
      </c>
      <c r="AF165" s="102" t="s">
        <v>128</v>
      </c>
      <c r="AG165" s="102" t="s">
        <v>128</v>
      </c>
      <c r="AH165" s="102" t="s">
        <v>128</v>
      </c>
      <c r="AI165" s="102" t="s">
        <v>128</v>
      </c>
      <c r="AJ165" s="102" t="s">
        <v>128</v>
      </c>
      <c r="AK165" s="102" t="s">
        <v>128</v>
      </c>
      <c r="AL165" s="113" t="s">
        <v>128</v>
      </c>
      <c r="AM165" s="114" t="s">
        <v>128</v>
      </c>
      <c r="AN165" s="102" t="s">
        <v>128</v>
      </c>
      <c r="AO165" s="115" t="str">
        <f t="shared" si="9"/>
        <v>n/a</v>
      </c>
      <c r="AP165" s="116">
        <f t="shared" si="10"/>
        <v>11.42594136</v>
      </c>
      <c r="AQ165" s="117" t="str">
        <f t="shared" si="11"/>
        <v>n/a</v>
      </c>
      <c r="AR165" s="103">
        <f t="array" ref="AR165">INDEX(Historical!$C$7:$C$1381,MATCH(B165,Historical!$B$7:$B$1403,0))*IF(AH165="n/a",1.03,IF(AH165&lt;0,1.01,IF(AH165&gt;10,1.1,(1+AH165/100))))</f>
        <v>1.0403</v>
      </c>
      <c r="AS165" s="112">
        <f t="shared" si="12"/>
        <v>1.071509</v>
      </c>
      <c r="AT165" s="112">
        <f t="shared" ref="AT165:AV165" si="173">IF($AK165="n/a",1.03*AS165,IF($AK165&lt;0,1.01*AS165,IF($AK165&gt;10,1.1*AS165,(1+$AK165/100)*AS165)))</f>
        <v>1.10365427</v>
      </c>
      <c r="AU165" s="112">
        <f t="shared" si="173"/>
        <v>1.136763898</v>
      </c>
      <c r="AV165" s="112">
        <f t="shared" si="173"/>
        <v>1.170866815</v>
      </c>
      <c r="AW165" s="103">
        <f t="shared" si="14"/>
        <v>5.523093983</v>
      </c>
      <c r="AX165" s="118">
        <f t="shared" si="15"/>
        <v>20.27567542</v>
      </c>
      <c r="AY165" s="119" t="s">
        <v>128</v>
      </c>
      <c r="AZ165" s="114" t="s">
        <v>128</v>
      </c>
      <c r="BA165" s="114" t="s">
        <v>128</v>
      </c>
      <c r="BB165" s="114" t="s">
        <v>128</v>
      </c>
      <c r="BC165" s="114" t="s">
        <v>128</v>
      </c>
      <c r="BD165" s="42" t="s">
        <v>112</v>
      </c>
      <c r="BE165" s="17">
        <v>2012.0</v>
      </c>
      <c r="BF165" s="17">
        <f t="shared" si="16"/>
        <v>0</v>
      </c>
      <c r="BG165" s="120" t="s">
        <v>128</v>
      </c>
      <c r="BH165" s="108"/>
    </row>
    <row r="166" ht="11.25" customHeight="1">
      <c r="A166" s="155" t="s">
        <v>1542</v>
      </c>
      <c r="B166" s="99" t="s">
        <v>1543</v>
      </c>
      <c r="C166" s="100" t="s">
        <v>136</v>
      </c>
      <c r="D166" s="100" t="s">
        <v>137</v>
      </c>
      <c r="E166" s="101">
        <v>8.0</v>
      </c>
      <c r="F166" s="58">
        <v>608.0</v>
      </c>
      <c r="G166" s="58" t="s">
        <v>168</v>
      </c>
      <c r="H166" s="58" t="s">
        <v>168</v>
      </c>
      <c r="I166" s="150">
        <v>38.76</v>
      </c>
      <c r="J166" s="103">
        <f t="shared" si="2"/>
        <v>3.405572755</v>
      </c>
      <c r="K166" s="104">
        <v>0.33</v>
      </c>
      <c r="L166" s="73">
        <v>4.0</v>
      </c>
      <c r="M166" s="23">
        <f t="shared" si="3"/>
        <v>1.32</v>
      </c>
      <c r="N166" s="105" t="s">
        <v>409</v>
      </c>
      <c r="O166" s="171">
        <v>0.31</v>
      </c>
      <c r="P166" s="107">
        <v>43815.0</v>
      </c>
      <c r="Q166" s="107">
        <v>43830.0</v>
      </c>
      <c r="R166" s="23">
        <f t="shared" si="4"/>
        <v>6.451612903</v>
      </c>
      <c r="S166" s="108">
        <f t="array" ref="S166">IF(INDEX(Historical!$D$7:$D$1379,MATCH(B166,Historical!$B$7:$B$1403,0))=0,"n/a",(INDEX(Historical!$C$7:$C$1381,MATCH(B166,Historical!$B$7:$B$1403,0))/INDEX(Historical!$D$7:$D$1379,MATCH(B166,Historical!$B$7:$B$1403,0))-1)*100)</f>
        <v>5</v>
      </c>
      <c r="T166" s="108">
        <f t="array" ref="T166">IF(INDEX(Historical!$F$7:$F$1372,MATCH(B166,Historical!$B$7:$B$1403,0))=0,"n/a",((INDEX(Historical!$C$7:$C$1381,MATCH(B166,Historical!$B$7:$B$1403,0))/INDEX(Historical!$F$7:$F$1372,MATCH(B166,Historical!$B$7:$B$1403,0)))^(1/3)-1)*100)</f>
        <v>22.098776</v>
      </c>
      <c r="U166" s="108">
        <f t="array" ref="U166">IF(INDEX(Historical!$H$7:$H$1372,MATCH(B166,Historical!$B$7:$B$1403,0))=0,"n/a",((INDEX(Historical!$C$7:$C$1381,MATCH(B166,Historical!$B$7:$B$1403,0))/INDEX(Historical!$H$7:$H$1372,MATCH(B166,Historical!$B$7:$B$1403,0)))^(1/5)-1)*100)</f>
        <v>19.18473907</v>
      </c>
      <c r="V166" s="108">
        <f t="array" ref="V166">IF(INDEX(Historical!$O$7:$O$1372,MATCH(B166,Historical!$B$7:$B$1403,0))=0,"n/a",((INDEX(Historical!$C$7:$C$1381,MATCH(B166,Historical!$B$7:$B$1403,0))/INDEX(Historical!$O$7:$O$1372,MATCH(B166,Historical!$B$7:$B$1403,0)))^(1/10)-1)*100)</f>
        <v>12.49629646</v>
      </c>
      <c r="W166" s="109">
        <f t="shared" si="5"/>
        <v>1.535233989</v>
      </c>
      <c r="X166" s="110">
        <f t="shared" si="6"/>
        <v>1.121914565</v>
      </c>
      <c r="Y166" s="163" t="s">
        <v>1193</v>
      </c>
      <c r="Z166" s="103">
        <f t="shared" si="7"/>
        <v>34.46475196</v>
      </c>
      <c r="AA166" s="112">
        <f t="shared" si="8"/>
        <v>10.12010444</v>
      </c>
      <c r="AB166" s="73">
        <v>12.0</v>
      </c>
      <c r="AC166" s="102">
        <v>3.83</v>
      </c>
      <c r="AD166" s="102">
        <v>1.25</v>
      </c>
      <c r="AE166" s="102">
        <v>1.26</v>
      </c>
      <c r="AF166" s="102">
        <v>1.97</v>
      </c>
      <c r="AG166" s="102">
        <v>21.0</v>
      </c>
      <c r="AH166" s="102">
        <v>69.69999999999999</v>
      </c>
      <c r="AI166" s="102">
        <v>1.8599999999999999</v>
      </c>
      <c r="AJ166" s="102">
        <v>17.1</v>
      </c>
      <c r="AK166" s="102">
        <v>8.1</v>
      </c>
      <c r="AL166" s="113">
        <v>10710.0</v>
      </c>
      <c r="AM166" s="114">
        <v>2.4</v>
      </c>
      <c r="AN166" s="102">
        <v>0.16</v>
      </c>
      <c r="AO166" s="115">
        <f t="shared" si="9"/>
        <v>12.47020738</v>
      </c>
      <c r="AP166" s="116">
        <f t="shared" si="10"/>
        <v>22.59031182</v>
      </c>
      <c r="AQ166" s="117">
        <f t="shared" si="11"/>
        <v>-5.86863613</v>
      </c>
      <c r="AR166" s="103">
        <f t="array" ref="AR166">INDEX(Historical!$C$7:$C$1381,MATCH(B166,Historical!$B$7:$B$1403,0))*IF(AH166="n/a",1.03,IF(AH166&lt;0,1.01,IF(AH166&gt;10,1.1,(1+AH166/100))))</f>
        <v>1.386</v>
      </c>
      <c r="AS166" s="112">
        <f t="shared" si="12"/>
        <v>1.4117796</v>
      </c>
      <c r="AT166" s="112">
        <f t="shared" ref="AT166:AV166" si="174">IF($AK166="n/a",1.03*AS166,IF($AK166&lt;0,1.01*AS166,IF($AK166&gt;10,1.1*AS166,(1+$AK166/100)*AS166)))</f>
        <v>1.526133748</v>
      </c>
      <c r="AU166" s="112">
        <f t="shared" si="174"/>
        <v>1.649750581</v>
      </c>
      <c r="AV166" s="112">
        <f t="shared" si="174"/>
        <v>1.783380378</v>
      </c>
      <c r="AW166" s="103">
        <f t="shared" si="14"/>
        <v>7.757044307</v>
      </c>
      <c r="AX166" s="118">
        <f t="shared" si="15"/>
        <v>20.01301421</v>
      </c>
      <c r="AY166" s="119">
        <v>0.76</v>
      </c>
      <c r="AZ166" s="114">
        <v>14.2</v>
      </c>
      <c r="BA166" s="114">
        <v>-21.349999999999998</v>
      </c>
      <c r="BB166" s="114">
        <v>-15.73</v>
      </c>
      <c r="BC166" s="114">
        <v>-12.16</v>
      </c>
      <c r="BD166" s="42"/>
      <c r="BE166" s="17">
        <v>2012.0</v>
      </c>
      <c r="BF166" s="17">
        <f t="shared" si="16"/>
        <v>0</v>
      </c>
      <c r="BG166" s="120">
        <v>10.4</v>
      </c>
      <c r="BH166" s="15"/>
    </row>
    <row r="167" ht="11.25" customHeight="1">
      <c r="A167" s="155" t="s">
        <v>1544</v>
      </c>
      <c r="B167" s="99" t="s">
        <v>1545</v>
      </c>
      <c r="C167" s="100" t="s">
        <v>272</v>
      </c>
      <c r="D167" s="100" t="s">
        <v>273</v>
      </c>
      <c r="E167" s="101">
        <v>8.0</v>
      </c>
      <c r="F167" s="58">
        <v>651.0</v>
      </c>
      <c r="G167" s="58" t="s">
        <v>121</v>
      </c>
      <c r="H167" s="58" t="s">
        <v>121</v>
      </c>
      <c r="I167" s="150">
        <v>38.5</v>
      </c>
      <c r="J167" s="103">
        <f t="shared" si="2"/>
        <v>2.597402597</v>
      </c>
      <c r="K167" s="104">
        <v>0.25</v>
      </c>
      <c r="L167" s="73">
        <v>4.0</v>
      </c>
      <c r="M167" s="23">
        <f t="shared" si="3"/>
        <v>1</v>
      </c>
      <c r="N167" s="105" t="s">
        <v>218</v>
      </c>
      <c r="O167" s="106">
        <v>0.23</v>
      </c>
      <c r="P167" s="107">
        <v>43920.0</v>
      </c>
      <c r="Q167" s="107">
        <v>43941.0</v>
      </c>
      <c r="R167" s="23">
        <f t="shared" si="4"/>
        <v>8.695652174</v>
      </c>
      <c r="S167" s="108">
        <f t="array" ref="S167">IF(INDEX(Historical!$D$7:$D$1379,MATCH(B167,Historical!$B$7:$B$1403,0))=0,"n/a",(INDEX(Historical!$C$7:$C$1381,MATCH(B167,Historical!$B$7:$B$1403,0))/INDEX(Historical!$D$7:$D$1379,MATCH(B167,Historical!$B$7:$B$1403,0))-1)*100)</f>
        <v>5.034722222</v>
      </c>
      <c r="T167" s="108">
        <f t="array" ref="T167">IF(INDEX(Historical!$F$7:$F$1372,MATCH(B167,Historical!$B$7:$B$1403,0))=0,"n/a",((INDEX(Historical!$C$7:$C$1381,MATCH(B167,Historical!$B$7:$B$1403,0))/INDEX(Historical!$F$7:$F$1372,MATCH(B167,Historical!$B$7:$B$1403,0)))^(1/3)-1)*100)</f>
        <v>9.195469146</v>
      </c>
      <c r="U167" s="108">
        <f t="array" ref="U167">IF(INDEX(Historical!$H$7:$H$1372,MATCH(B167,Historical!$B$7:$B$1403,0))=0,"n/a",((INDEX(Historical!$C$7:$C$1381,MATCH(B167,Historical!$B$7:$B$1403,0))/INDEX(Historical!$H$7:$H$1372,MATCH(B167,Historical!$B$7:$B$1403,0)))^(1/5)-1)*100)</f>
        <v>18.34065679</v>
      </c>
      <c r="V167" s="108">
        <f t="array" ref="V167">IF(INDEX(Historical!$O$7:$O$1372,MATCH(B167,Historical!$B$7:$B$1403,0))=0,"n/a",((INDEX(Historical!$C$7:$C$1381,MATCH(B167,Historical!$B$7:$B$1403,0))/INDEX(Historical!$O$7:$O$1372,MATCH(B167,Historical!$B$7:$B$1403,0)))^(1/10)-1)*100)</f>
        <v>13.76028267</v>
      </c>
      <c r="W167" s="109">
        <f t="shared" si="5"/>
        <v>1.332869188</v>
      </c>
      <c r="X167" s="110">
        <f t="shared" si="6"/>
        <v>0.3051689981</v>
      </c>
      <c r="Y167" s="133"/>
      <c r="Z167" s="103">
        <f t="shared" si="7"/>
        <v>53.19148936</v>
      </c>
      <c r="AA167" s="112">
        <f t="shared" si="8"/>
        <v>20.4787234</v>
      </c>
      <c r="AB167" s="73">
        <v>12.0</v>
      </c>
      <c r="AC167" s="102">
        <v>1.88</v>
      </c>
      <c r="AD167" s="102">
        <v>2.05</v>
      </c>
      <c r="AE167" s="102">
        <v>11.57</v>
      </c>
      <c r="AF167" s="102">
        <v>2.76</v>
      </c>
      <c r="AG167" s="102">
        <v>14.2</v>
      </c>
      <c r="AH167" s="102">
        <v>43.5</v>
      </c>
      <c r="AI167" s="102">
        <v>9.520000000000001</v>
      </c>
      <c r="AJ167" s="102">
        <v>60.099999999999994</v>
      </c>
      <c r="AK167" s="102">
        <v>10.0</v>
      </c>
      <c r="AL167" s="113">
        <v>4930.0</v>
      </c>
      <c r="AM167" s="114">
        <v>0.5</v>
      </c>
      <c r="AN167" s="102">
        <v>0.84</v>
      </c>
      <c r="AO167" s="115">
        <f t="shared" si="9"/>
        <v>0.4593359785</v>
      </c>
      <c r="AP167" s="116">
        <f t="shared" si="10"/>
        <v>20.93805938</v>
      </c>
      <c r="AQ167" s="117">
        <f t="shared" si="11"/>
        <v>58.49469195</v>
      </c>
      <c r="AR167" s="103">
        <f t="array" ref="AR167">INDEX(Historical!$C$7:$C$1381,MATCH(B167,Historical!$B$7:$B$1403,0))*IF(AH167="n/a",1.03,IF(AH167&lt;0,1.01,IF(AH167&gt;10,1.1,(1+AH167/100))))</f>
        <v>0.99825</v>
      </c>
      <c r="AS167" s="112">
        <f t="shared" si="12"/>
        <v>1.0932834</v>
      </c>
      <c r="AT167" s="112">
        <f t="shared" ref="AT167:AV167" si="175">IF($AK167="n/a",1.03*AS167,IF($AK167&lt;0,1.01*AS167,IF($AK167&gt;10,1.1*AS167,(1+$AK167/100)*AS167)))</f>
        <v>1.20261174</v>
      </c>
      <c r="AU167" s="112">
        <f t="shared" si="175"/>
        <v>1.322872914</v>
      </c>
      <c r="AV167" s="112">
        <f t="shared" si="175"/>
        <v>1.455160205</v>
      </c>
      <c r="AW167" s="103">
        <f t="shared" si="14"/>
        <v>6.072178259</v>
      </c>
      <c r="AX167" s="118">
        <f t="shared" si="15"/>
        <v>15.77189158</v>
      </c>
      <c r="AY167" s="119">
        <v>0.77</v>
      </c>
      <c r="AZ167" s="114">
        <v>16.38</v>
      </c>
      <c r="BA167" s="114">
        <v>-16.520000000000003</v>
      </c>
      <c r="BB167" s="114">
        <v>-9.950000000000001</v>
      </c>
      <c r="BC167" s="114">
        <v>-3.26</v>
      </c>
      <c r="BD167" s="42"/>
      <c r="BE167" s="17">
        <v>2013.0</v>
      </c>
      <c r="BF167" s="17">
        <f t="shared" si="16"/>
        <v>0</v>
      </c>
      <c r="BG167" s="120">
        <v>7.1</v>
      </c>
      <c r="BH167" s="15"/>
    </row>
    <row r="168" ht="11.25" customHeight="1">
      <c r="A168" s="155" t="s">
        <v>1546</v>
      </c>
      <c r="B168" s="99" t="s">
        <v>1547</v>
      </c>
      <c r="C168" s="100" t="s">
        <v>136</v>
      </c>
      <c r="D168" s="100" t="s">
        <v>153</v>
      </c>
      <c r="E168" s="101">
        <v>8.0</v>
      </c>
      <c r="F168" s="58">
        <v>562.0</v>
      </c>
      <c r="G168" s="58" t="s">
        <v>168</v>
      </c>
      <c r="H168" s="58" t="s">
        <v>168</v>
      </c>
      <c r="I168" s="150">
        <v>100.57</v>
      </c>
      <c r="J168" s="103">
        <f t="shared" si="2"/>
        <v>0.7556925525</v>
      </c>
      <c r="K168" s="104">
        <v>0.19</v>
      </c>
      <c r="L168" s="73">
        <v>4.0</v>
      </c>
      <c r="M168" s="23">
        <f t="shared" si="3"/>
        <v>0.76</v>
      </c>
      <c r="N168" s="105" t="s">
        <v>290</v>
      </c>
      <c r="O168" s="106">
        <v>0.18</v>
      </c>
      <c r="P168" s="146">
        <v>43579.0</v>
      </c>
      <c r="Q168" s="146">
        <v>43594.0</v>
      </c>
      <c r="R168" s="23">
        <f t="shared" si="4"/>
        <v>5.555555556</v>
      </c>
      <c r="S168" s="108">
        <f t="array" ref="S168">IF(INDEX(Historical!$D$7:$D$1379,MATCH(B168,Historical!$B$7:$B$1403,0))=0,"n/a",(INDEX(Historical!$C$7:$C$1381,MATCH(B168,Historical!$B$7:$B$1403,0))/INDEX(Historical!$D$7:$D$1379,MATCH(B168,Historical!$B$7:$B$1403,0))-1)*100)</f>
        <v>5.633802817</v>
      </c>
      <c r="T168" s="108">
        <f t="array" ref="T168">IF(INDEX(Historical!$F$7:$F$1372,MATCH(B168,Historical!$B$7:$B$1403,0))=0,"n/a",((INDEX(Historical!$C$7:$C$1381,MATCH(B168,Historical!$B$7:$B$1403,0))/INDEX(Historical!$F$7:$F$1372,MATCH(B168,Historical!$B$7:$B$1403,0)))^(1/3)-1)*100)</f>
        <v>5.983983295</v>
      </c>
      <c r="U168" s="108">
        <f t="array" ref="U168">IF(INDEX(Historical!$H$7:$H$1372,MATCH(B168,Historical!$B$7:$B$1403,0))=0,"n/a",((INDEX(Historical!$C$7:$C$1381,MATCH(B168,Historical!$B$7:$B$1403,0))/INDEX(Historical!$H$7:$H$1372,MATCH(B168,Historical!$B$7:$B$1403,0)))^(1/5)-1)*100)</f>
        <v>6.790716585</v>
      </c>
      <c r="V168" s="108" t="str">
        <f t="array" ref="V168">IF(INDEX(Historical!$O$7:$O$1372,MATCH(B168,Historical!$B$7:$B$1403,0))=0,"n/a",((INDEX(Historical!$C$7:$C$1381,MATCH(B168,Historical!$B$7:$B$1403,0))/INDEX(Historical!$O$7:$O$1372,MATCH(B168,Historical!$B$7:$B$1403,0)))^(1/10)-1)*100)</f>
        <v>n/a</v>
      </c>
      <c r="W168" s="109" t="str">
        <f t="shared" si="5"/>
        <v>n/a</v>
      </c>
      <c r="X168" s="110">
        <f t="shared" si="6"/>
        <v>0.7381213679</v>
      </c>
      <c r="Y168" s="149"/>
      <c r="Z168" s="103">
        <f t="shared" si="7"/>
        <v>14.61538462</v>
      </c>
      <c r="AA168" s="112">
        <f t="shared" si="8"/>
        <v>19.34038462</v>
      </c>
      <c r="AB168" s="73">
        <v>12.0</v>
      </c>
      <c r="AC168" s="102">
        <v>5.2</v>
      </c>
      <c r="AD168" s="102">
        <v>2.56</v>
      </c>
      <c r="AE168" s="102">
        <v>4.85</v>
      </c>
      <c r="AF168" s="102">
        <v>1.99</v>
      </c>
      <c r="AG168" s="102">
        <v>10.2</v>
      </c>
      <c r="AH168" s="102">
        <v>5.6000000000000005</v>
      </c>
      <c r="AI168" s="102">
        <v>11.21</v>
      </c>
      <c r="AJ168" s="102">
        <v>9.2</v>
      </c>
      <c r="AK168" s="102">
        <v>7.55</v>
      </c>
      <c r="AL168" s="113">
        <v>17370.0</v>
      </c>
      <c r="AM168" s="114">
        <v>0.2</v>
      </c>
      <c r="AN168" s="102">
        <v>0.15</v>
      </c>
      <c r="AO168" s="115">
        <f t="shared" si="9"/>
        <v>-11.79397548</v>
      </c>
      <c r="AP168" s="116">
        <f t="shared" si="10"/>
        <v>7.546409137</v>
      </c>
      <c r="AQ168" s="117">
        <f t="shared" si="11"/>
        <v>30.78798005</v>
      </c>
      <c r="AR168" s="103">
        <f t="array" ref="AR168">INDEX(Historical!$C$7:$C$1381,MATCH(B168,Historical!$B$7:$B$1403,0))*IF(AH168="n/a",1.03,IF(AH168&lt;0,1.01,IF(AH168&gt;10,1.1,(1+AH168/100))))</f>
        <v>0.792</v>
      </c>
      <c r="AS168" s="112">
        <f t="shared" si="12"/>
        <v>0.8712</v>
      </c>
      <c r="AT168" s="112">
        <f t="shared" ref="AT168:AV168" si="176">IF($AK168="n/a",1.03*AS168,IF($AK168&lt;0,1.01*AS168,IF($AK168&gt;10,1.1*AS168,(1+$AK168/100)*AS168)))</f>
        <v>0.9369756</v>
      </c>
      <c r="AU168" s="112">
        <f t="shared" si="176"/>
        <v>1.007717258</v>
      </c>
      <c r="AV168" s="112">
        <f t="shared" si="176"/>
        <v>1.083799911</v>
      </c>
      <c r="AW168" s="103">
        <f t="shared" si="14"/>
        <v>4.691692769</v>
      </c>
      <c r="AX168" s="118">
        <f t="shared" si="15"/>
        <v>4.665101689</v>
      </c>
      <c r="AY168" s="119">
        <v>0.88</v>
      </c>
      <c r="AZ168" s="114">
        <v>15.03</v>
      </c>
      <c r="BA168" s="114">
        <v>-17.79</v>
      </c>
      <c r="BB168" s="114">
        <v>-13.089999999999998</v>
      </c>
      <c r="BC168" s="114">
        <v>-2.86</v>
      </c>
      <c r="BD168" s="42"/>
      <c r="BE168" s="17">
        <v>2012.0</v>
      </c>
      <c r="BF168" s="17">
        <f t="shared" si="16"/>
        <v>0</v>
      </c>
      <c r="BG168" s="120">
        <v>0.8</v>
      </c>
      <c r="BH168" s="15"/>
    </row>
    <row r="169" ht="11.25" customHeight="1">
      <c r="A169" s="155" t="s">
        <v>1548</v>
      </c>
      <c r="B169" s="99" t="s">
        <v>1549</v>
      </c>
      <c r="C169" s="100" t="s">
        <v>136</v>
      </c>
      <c r="D169" s="100" t="s">
        <v>153</v>
      </c>
      <c r="E169" s="101">
        <v>8.0</v>
      </c>
      <c r="F169" s="58">
        <v>571.0</v>
      </c>
      <c r="G169" s="58" t="s">
        <v>168</v>
      </c>
      <c r="H169" s="58" t="s">
        <v>168</v>
      </c>
      <c r="I169" s="150">
        <v>34.98</v>
      </c>
      <c r="J169" s="103">
        <f t="shared" si="2"/>
        <v>2.973127501</v>
      </c>
      <c r="K169" s="104">
        <v>0.26</v>
      </c>
      <c r="L169" s="73">
        <v>4.0</v>
      </c>
      <c r="M169" s="23">
        <f t="shared" si="3"/>
        <v>1.04</v>
      </c>
      <c r="N169" s="105" t="s">
        <v>314</v>
      </c>
      <c r="O169" s="106">
        <v>0.22</v>
      </c>
      <c r="P169" s="107">
        <v>43602.0</v>
      </c>
      <c r="Q169" s="107">
        <v>43637.0</v>
      </c>
      <c r="R169" s="23">
        <f t="shared" si="4"/>
        <v>18.18181818</v>
      </c>
      <c r="S169" s="108">
        <f t="array" ref="S169">IF(INDEX(Historical!$D$7:$D$1379,MATCH(B169,Historical!$B$7:$B$1403,0))=0,"n/a",(INDEX(Historical!$C$7:$C$1381,MATCH(B169,Historical!$B$7:$B$1403,0))/INDEX(Historical!$D$7:$D$1379,MATCH(B169,Historical!$B$7:$B$1403,0))-1)*100)</f>
        <v>19.04761905</v>
      </c>
      <c r="T169" s="108">
        <f t="array" ref="T169">IF(INDEX(Historical!$F$7:$F$1372,MATCH(B169,Historical!$B$7:$B$1403,0))=0,"n/a",((INDEX(Historical!$C$7:$C$1381,MATCH(B169,Historical!$B$7:$B$1403,0))/INDEX(Historical!$F$7:$F$1372,MATCH(B169,Historical!$B$7:$B$1403,0)))^(1/3)-1)*100)</f>
        <v>22.80104995</v>
      </c>
      <c r="U169" s="108">
        <f t="array" ref="U169">IF(INDEX(Historical!$H$7:$H$1372,MATCH(B169,Historical!$B$7:$B$1403,0))=0,"n/a",((INDEX(Historical!$C$7:$C$1381,MATCH(B169,Historical!$B$7:$B$1403,0))/INDEX(Historical!$H$7:$H$1372,MATCH(B169,Historical!$B$7:$B$1403,0)))^(1/5)-1)*100)</f>
        <v>28.09152625</v>
      </c>
      <c r="V169" s="108">
        <f t="array" ref="V169">IF(INDEX(Historical!$O$7:$O$1372,MATCH(B169,Historical!$B$7:$B$1403,0))=0,"n/a",((INDEX(Historical!$C$7:$C$1381,MATCH(B169,Historical!$B$7:$B$1403,0))/INDEX(Historical!$O$7:$O$1372,MATCH(B169,Historical!$B$7:$B$1403,0)))^(1/10)-1)*100)</f>
        <v>7.842566326</v>
      </c>
      <c r="W169" s="109">
        <f t="shared" si="5"/>
        <v>3.581930337</v>
      </c>
      <c r="X169" s="110">
        <f t="shared" si="6"/>
        <v>1.560640347</v>
      </c>
      <c r="Y169" s="133"/>
      <c r="Z169" s="103">
        <f t="shared" si="7"/>
        <v>32.60188088</v>
      </c>
      <c r="AA169" s="112">
        <f t="shared" si="8"/>
        <v>10.96551724</v>
      </c>
      <c r="AB169" s="73">
        <v>12.0</v>
      </c>
      <c r="AC169" s="102">
        <v>3.19</v>
      </c>
      <c r="AD169" s="102">
        <v>1.57</v>
      </c>
      <c r="AE169" s="102">
        <v>4.17</v>
      </c>
      <c r="AF169" s="102">
        <v>1.03</v>
      </c>
      <c r="AG169" s="102">
        <v>10.6</v>
      </c>
      <c r="AH169" s="102">
        <v>44.3</v>
      </c>
      <c r="AI169" s="102">
        <v>3.2300000000000004</v>
      </c>
      <c r="AJ169" s="102">
        <v>18.0</v>
      </c>
      <c r="AK169" s="102">
        <v>7.000000000000001</v>
      </c>
      <c r="AL169" s="113">
        <v>1940.0</v>
      </c>
      <c r="AM169" s="114">
        <v>0.8999999999999999</v>
      </c>
      <c r="AN169" s="102">
        <v>0.08</v>
      </c>
      <c r="AO169" s="115">
        <f t="shared" si="9"/>
        <v>20.09913651</v>
      </c>
      <c r="AP169" s="116">
        <f t="shared" si="10"/>
        <v>31.06465375</v>
      </c>
      <c r="AQ169" s="117">
        <f t="shared" si="11"/>
        <v>-29.14966397</v>
      </c>
      <c r="AR169" s="103">
        <f t="array" ref="AR169">INDEX(Historical!$C$7:$C$1381,MATCH(B169,Historical!$B$7:$B$1403,0))*IF(AH169="n/a",1.03,IF(AH169&lt;0,1.01,IF(AH169&gt;10,1.1,(1+AH169/100))))</f>
        <v>1.1</v>
      </c>
      <c r="AS169" s="112">
        <f t="shared" si="12"/>
        <v>1.13553</v>
      </c>
      <c r="AT169" s="112">
        <f t="shared" ref="AT169:AV169" si="177">IF($AK169="n/a",1.03*AS169,IF($AK169&lt;0,1.01*AS169,IF($AK169&gt;10,1.1*AS169,(1+$AK169/100)*AS169)))</f>
        <v>1.2150171</v>
      </c>
      <c r="AU169" s="112">
        <f t="shared" si="177"/>
        <v>1.300068297</v>
      </c>
      <c r="AV169" s="112">
        <f t="shared" si="177"/>
        <v>1.391073078</v>
      </c>
      <c r="AW169" s="103">
        <f t="shared" si="14"/>
        <v>6.141688475</v>
      </c>
      <c r="AX169" s="118">
        <f t="shared" si="15"/>
        <v>17.55771434</v>
      </c>
      <c r="AY169" s="119">
        <v>1.11</v>
      </c>
      <c r="AZ169" s="114">
        <v>6.0</v>
      </c>
      <c r="BA169" s="114">
        <v>-17.66</v>
      </c>
      <c r="BB169" s="114">
        <v>-14.71</v>
      </c>
      <c r="BC169" s="114">
        <v>-9.24</v>
      </c>
      <c r="BD169" s="42"/>
      <c r="BE169" s="17">
        <v>2012.0</v>
      </c>
      <c r="BF169" s="17">
        <f t="shared" si="16"/>
        <v>0</v>
      </c>
      <c r="BG169" s="120">
        <v>1.5</v>
      </c>
      <c r="BH169" s="15"/>
    </row>
    <row r="170" ht="11.25" customHeight="1">
      <c r="A170" s="155" t="s">
        <v>1550</v>
      </c>
      <c r="B170" s="99" t="s">
        <v>1551</v>
      </c>
      <c r="C170" s="100" t="s">
        <v>136</v>
      </c>
      <c r="D170" s="100" t="s">
        <v>391</v>
      </c>
      <c r="E170" s="101">
        <v>8.0</v>
      </c>
      <c r="F170" s="58">
        <v>625.0</v>
      </c>
      <c r="G170" s="58" t="s">
        <v>168</v>
      </c>
      <c r="H170" s="58" t="s">
        <v>168</v>
      </c>
      <c r="I170" s="150">
        <v>47.79</v>
      </c>
      <c r="J170" s="103">
        <f t="shared" si="2"/>
        <v>1.757689893</v>
      </c>
      <c r="K170" s="104">
        <v>0.21</v>
      </c>
      <c r="L170" s="73">
        <v>4.0</v>
      </c>
      <c r="M170" s="23">
        <f t="shared" si="3"/>
        <v>0.84</v>
      </c>
      <c r="N170" s="105" t="s">
        <v>150</v>
      </c>
      <c r="O170" s="106">
        <v>0.2</v>
      </c>
      <c r="P170" s="107">
        <v>43865.0</v>
      </c>
      <c r="Q170" s="107">
        <v>43880.0</v>
      </c>
      <c r="R170" s="23">
        <f t="shared" si="4"/>
        <v>5</v>
      </c>
      <c r="S170" s="108">
        <f t="array" ref="S170">IF(INDEX(Historical!$D$7:$D$1379,MATCH(B170,Historical!$B$7:$B$1403,0))=0,"n/a",(INDEX(Historical!$C$7:$C$1381,MATCH(B170,Historical!$B$7:$B$1403,0))/INDEX(Historical!$D$7:$D$1379,MATCH(B170,Historical!$B$7:$B$1403,0))-1)*100)</f>
        <v>22.64150943</v>
      </c>
      <c r="T170" s="108">
        <f t="array" ref="T170">IF(INDEX(Historical!$F$7:$F$1372,MATCH(B170,Historical!$B$7:$B$1403,0))=0,"n/a",((INDEX(Historical!$C$7:$C$1381,MATCH(B170,Historical!$B$7:$B$1403,0))/INDEX(Historical!$F$7:$F$1372,MATCH(B170,Historical!$B$7:$B$1403,0)))^(1/3)-1)*100)</f>
        <v>20.66200684</v>
      </c>
      <c r="U170" s="108">
        <f t="array" ref="U170">IF(INDEX(Historical!$H$7:$H$1372,MATCH(B170,Historical!$B$7:$B$1403,0))=0,"n/a",((INDEX(Historical!$C$7:$C$1381,MATCH(B170,Historical!$B$7:$B$1403,0))/INDEX(Historical!$H$7:$H$1372,MATCH(B170,Historical!$B$7:$B$1403,0)))^(1/5)-1)*100)</f>
        <v>23.09406224</v>
      </c>
      <c r="V170" s="108" t="str">
        <f t="array" ref="V170">IF(INDEX(Historical!$O$7:$O$1372,MATCH(B170,Historical!$B$7:$B$1403,0))=0,"n/a",((INDEX(Historical!$C$7:$C$1381,MATCH(B170,Historical!$B$7:$B$1403,0))/INDEX(Historical!$O$7:$O$1372,MATCH(B170,Historical!$B$7:$B$1403,0)))^(1/10)-1)*100)</f>
        <v>n/a</v>
      </c>
      <c r="W170" s="109" t="str">
        <f t="shared" si="5"/>
        <v>n/a</v>
      </c>
      <c r="X170" s="110">
        <f t="shared" si="6"/>
        <v>0.6208081248</v>
      </c>
      <c r="Y170" s="133"/>
      <c r="Z170" s="103">
        <f t="shared" si="7"/>
        <v>13.7704918</v>
      </c>
      <c r="AA170" s="112">
        <f t="shared" si="8"/>
        <v>7.83442623</v>
      </c>
      <c r="AB170" s="73">
        <v>12.0</v>
      </c>
      <c r="AC170" s="102">
        <v>6.1</v>
      </c>
      <c r="AD170" s="102">
        <v>1.12</v>
      </c>
      <c r="AE170" s="102">
        <v>2.4</v>
      </c>
      <c r="AF170" s="102">
        <v>1.08</v>
      </c>
      <c r="AG170" s="102">
        <v>14.2</v>
      </c>
      <c r="AH170" s="102">
        <v>51.300000000000004</v>
      </c>
      <c r="AI170" s="102">
        <v>8.66</v>
      </c>
      <c r="AJ170" s="102">
        <v>37.2</v>
      </c>
      <c r="AK170" s="102">
        <v>7.000000000000001</v>
      </c>
      <c r="AL170" s="113">
        <v>207.89</v>
      </c>
      <c r="AM170" s="114">
        <v>1.5</v>
      </c>
      <c r="AN170" s="102">
        <v>0.05</v>
      </c>
      <c r="AO170" s="115">
        <f t="shared" si="9"/>
        <v>17.01732591</v>
      </c>
      <c r="AP170" s="116">
        <f t="shared" si="10"/>
        <v>24.85175213</v>
      </c>
      <c r="AQ170" s="117">
        <f t="shared" si="11"/>
        <v>-38.67688372</v>
      </c>
      <c r="AR170" s="103">
        <f t="array" ref="AR170">INDEX(Historical!$C$7:$C$1381,MATCH(B170,Historical!$B$7:$B$1403,0))*IF(AH170="n/a",1.03,IF(AH170&lt;0,1.01,IF(AH170&gt;10,1.1,(1+AH170/100))))</f>
        <v>0.715</v>
      </c>
      <c r="AS170" s="112">
        <f t="shared" si="12"/>
        <v>0.776919</v>
      </c>
      <c r="AT170" s="112">
        <f t="shared" ref="AT170:AV170" si="178">IF($AK170="n/a",1.03*AS170,IF($AK170&lt;0,1.01*AS170,IF($AK170&gt;10,1.1*AS170,(1+$AK170/100)*AS170)))</f>
        <v>0.83130333</v>
      </c>
      <c r="AU170" s="112">
        <f t="shared" si="178"/>
        <v>0.8894945631</v>
      </c>
      <c r="AV170" s="112">
        <f t="shared" si="178"/>
        <v>0.9517591825</v>
      </c>
      <c r="AW170" s="103">
        <f t="shared" si="14"/>
        <v>4.164476076</v>
      </c>
      <c r="AX170" s="118">
        <f t="shared" si="15"/>
        <v>8.714116082</v>
      </c>
      <c r="AY170" s="119">
        <v>1.08</v>
      </c>
      <c r="AZ170" s="114">
        <v>3.8</v>
      </c>
      <c r="BA170" s="114">
        <v>-25.8</v>
      </c>
      <c r="BB170" s="114">
        <v>-18.29</v>
      </c>
      <c r="BC170" s="114">
        <v>-10.870000000000001</v>
      </c>
      <c r="BD170" s="42"/>
      <c r="BE170" s="17">
        <v>2013.0</v>
      </c>
      <c r="BF170" s="17">
        <f t="shared" si="16"/>
        <v>0</v>
      </c>
      <c r="BG170" s="120">
        <v>1.6</v>
      </c>
      <c r="BH170" s="15"/>
    </row>
    <row r="171" ht="11.25" customHeight="1">
      <c r="A171" s="155" t="s">
        <v>1552</v>
      </c>
      <c r="B171" s="99" t="s">
        <v>1553</v>
      </c>
      <c r="C171" s="100" t="s">
        <v>136</v>
      </c>
      <c r="D171" s="100" t="s">
        <v>153</v>
      </c>
      <c r="E171" s="101">
        <v>8.0</v>
      </c>
      <c r="F171" s="58">
        <v>626.0</v>
      </c>
      <c r="G171" s="58" t="s">
        <v>168</v>
      </c>
      <c r="H171" s="58" t="s">
        <v>168</v>
      </c>
      <c r="I171" s="150">
        <v>29.85</v>
      </c>
      <c r="J171" s="103">
        <f t="shared" si="2"/>
        <v>2.546063652</v>
      </c>
      <c r="K171" s="104">
        <v>0.19</v>
      </c>
      <c r="L171" s="73">
        <v>4.0</v>
      </c>
      <c r="M171" s="23">
        <f t="shared" si="3"/>
        <v>0.76</v>
      </c>
      <c r="N171" s="105" t="s">
        <v>1188</v>
      </c>
      <c r="O171" s="106">
        <v>0.17</v>
      </c>
      <c r="P171" s="107">
        <v>43868.0</v>
      </c>
      <c r="Q171" s="107">
        <v>43881.0</v>
      </c>
      <c r="R171" s="23">
        <f t="shared" si="4"/>
        <v>11.76470588</v>
      </c>
      <c r="S171" s="108">
        <f t="array" ref="S171">IF(INDEX(Historical!$D$7:$D$1379,MATCH(B171,Historical!$B$7:$B$1403,0))=0,"n/a",(INDEX(Historical!$C$7:$C$1381,MATCH(B171,Historical!$B$7:$B$1403,0))/INDEX(Historical!$D$7:$D$1379,MATCH(B171,Historical!$B$7:$B$1403,0))-1)*100)</f>
        <v>13.33333333</v>
      </c>
      <c r="T171" s="108">
        <f t="array" ref="T171">IF(INDEX(Historical!$F$7:$F$1372,MATCH(B171,Historical!$B$7:$B$1403,0))=0,"n/a",((INDEX(Historical!$C$7:$C$1381,MATCH(B171,Historical!$B$7:$B$1403,0))/INDEX(Historical!$F$7:$F$1372,MATCH(B171,Historical!$B$7:$B$1403,0)))^(1/3)-1)*100)</f>
        <v>12.31106835</v>
      </c>
      <c r="U171" s="108">
        <f t="array" ref="U171">IF(INDEX(Historical!$H$7:$H$1372,MATCH(B171,Historical!$B$7:$B$1403,0))=0,"n/a",((INDEX(Historical!$C$7:$C$1381,MATCH(B171,Historical!$B$7:$B$1403,0))/INDEX(Historical!$H$7:$H$1372,MATCH(B171,Historical!$B$7:$B$1403,0)))^(1/5)-1)*100)</f>
        <v>9.770094871</v>
      </c>
      <c r="V171" s="108">
        <f t="array" ref="V171">IF(INDEX(Historical!$O$7:$O$1372,MATCH(B171,Historical!$B$7:$B$1403,0))=0,"n/a",((INDEX(Historical!$C$7:$C$1381,MATCH(B171,Historical!$B$7:$B$1403,0))/INDEX(Historical!$O$7:$O$1372,MATCH(B171,Historical!$B$7:$B$1403,0)))^(1/10)-1)*100)</f>
        <v>6.179631672</v>
      </c>
      <c r="W171" s="109">
        <f t="shared" si="5"/>
        <v>1.581015729</v>
      </c>
      <c r="X171" s="110">
        <f t="shared" si="6"/>
        <v>1.149422926</v>
      </c>
      <c r="Y171" s="133"/>
      <c r="Z171" s="103">
        <f t="shared" si="7"/>
        <v>33.04347826</v>
      </c>
      <c r="AA171" s="112">
        <f t="shared" si="8"/>
        <v>12.97826087</v>
      </c>
      <c r="AB171" s="73">
        <v>12.0</v>
      </c>
      <c r="AC171" s="102">
        <v>2.3</v>
      </c>
      <c r="AD171" s="102">
        <v>1.44</v>
      </c>
      <c r="AE171" s="102">
        <v>4.51</v>
      </c>
      <c r="AF171" s="102">
        <v>1.41</v>
      </c>
      <c r="AG171" s="102">
        <v>10.8</v>
      </c>
      <c r="AH171" s="102">
        <v>18.8</v>
      </c>
      <c r="AI171" s="102">
        <v>4.36</v>
      </c>
      <c r="AJ171" s="102">
        <v>8.5</v>
      </c>
      <c r="AK171" s="102">
        <v>9.0</v>
      </c>
      <c r="AL171" s="113">
        <v>796.4</v>
      </c>
      <c r="AM171" s="114">
        <v>2.8000000000000003</v>
      </c>
      <c r="AN171" s="102">
        <v>0.01</v>
      </c>
      <c r="AO171" s="115">
        <f t="shared" si="9"/>
        <v>-0.6621023466</v>
      </c>
      <c r="AP171" s="116">
        <f t="shared" si="10"/>
        <v>12.31615852</v>
      </c>
      <c r="AQ171" s="117">
        <f t="shared" si="11"/>
        <v>-9.816611961</v>
      </c>
      <c r="AR171" s="103">
        <f t="array" ref="AR171">INDEX(Historical!$C$7:$C$1381,MATCH(B171,Historical!$B$7:$B$1403,0))*IF(AH171="n/a",1.03,IF(AH171&lt;0,1.01,IF(AH171&gt;10,1.1,(1+AH171/100))))</f>
        <v>0.748</v>
      </c>
      <c r="AS171" s="112">
        <f t="shared" si="12"/>
        <v>0.7806128</v>
      </c>
      <c r="AT171" s="112">
        <f t="shared" ref="AT171:AV171" si="179">IF($AK171="n/a",1.03*AS171,IF($AK171&lt;0,1.01*AS171,IF($AK171&gt;10,1.1*AS171,(1+$AK171/100)*AS171)))</f>
        <v>0.850867952</v>
      </c>
      <c r="AU171" s="112">
        <f t="shared" si="179"/>
        <v>0.9274460677</v>
      </c>
      <c r="AV171" s="112">
        <f t="shared" si="179"/>
        <v>1.010916214</v>
      </c>
      <c r="AW171" s="103">
        <f t="shared" si="14"/>
        <v>4.317843033</v>
      </c>
      <c r="AX171" s="118">
        <f t="shared" si="15"/>
        <v>14.46513579</v>
      </c>
      <c r="AY171" s="119">
        <v>0.84</v>
      </c>
      <c r="AZ171" s="114">
        <v>8.19</v>
      </c>
      <c r="BA171" s="114">
        <v>-17.47</v>
      </c>
      <c r="BB171" s="114">
        <v>-14.35</v>
      </c>
      <c r="BC171" s="114">
        <v>-7.06</v>
      </c>
      <c r="BD171" s="42"/>
      <c r="BE171" s="17">
        <v>2013.0</v>
      </c>
      <c r="BF171" s="17">
        <f t="shared" si="16"/>
        <v>0</v>
      </c>
      <c r="BG171" s="120">
        <v>1.3</v>
      </c>
      <c r="BH171" s="15"/>
    </row>
    <row r="172" ht="11.25" customHeight="1">
      <c r="A172" s="155" t="s">
        <v>1554</v>
      </c>
      <c r="B172" s="99" t="s">
        <v>1555</v>
      </c>
      <c r="C172" s="100" t="s">
        <v>136</v>
      </c>
      <c r="D172" s="100" t="s">
        <v>153</v>
      </c>
      <c r="E172" s="101">
        <v>8.0</v>
      </c>
      <c r="F172" s="58">
        <v>594.0</v>
      </c>
      <c r="G172" s="58" t="s">
        <v>120</v>
      </c>
      <c r="H172" s="58" t="s">
        <v>120</v>
      </c>
      <c r="I172" s="150">
        <v>37.29</v>
      </c>
      <c r="J172" s="103">
        <f t="shared" si="2"/>
        <v>3.110753553</v>
      </c>
      <c r="K172" s="104">
        <v>0.29</v>
      </c>
      <c r="L172" s="73">
        <v>4.0</v>
      </c>
      <c r="M172" s="23">
        <f t="shared" si="3"/>
        <v>1.16</v>
      </c>
      <c r="N172" s="105" t="s">
        <v>322</v>
      </c>
      <c r="O172" s="106">
        <v>0.27</v>
      </c>
      <c r="P172" s="107">
        <v>43745.0</v>
      </c>
      <c r="Q172" s="107">
        <v>43755.0</v>
      </c>
      <c r="R172" s="23">
        <f t="shared" si="4"/>
        <v>7.407407407</v>
      </c>
      <c r="S172" s="108">
        <f t="array" ref="S172">IF(INDEX(Historical!$D$7:$D$1379,MATCH(B172,Historical!$B$7:$B$1403,0))=0,"n/a",(INDEX(Historical!$C$7:$C$1381,MATCH(B172,Historical!$B$7:$B$1403,0))/INDEX(Historical!$D$7:$D$1379,MATCH(B172,Historical!$B$7:$B$1403,0))-1)*100)</f>
        <v>9.900990099</v>
      </c>
      <c r="T172" s="108">
        <f t="array" ref="T172">IF(INDEX(Historical!$F$7:$F$1372,MATCH(B172,Historical!$B$7:$B$1403,0))=0,"n/a",((INDEX(Historical!$C$7:$C$1381,MATCH(B172,Historical!$B$7:$B$1403,0))/INDEX(Historical!$F$7:$F$1372,MATCH(B172,Historical!$B$7:$B$1403,0)))^(1/3)-1)*100)</f>
        <v>12.00359499</v>
      </c>
      <c r="U172" s="108">
        <f t="array" ref="U172">IF(INDEX(Historical!$H$7:$H$1372,MATCH(B172,Historical!$B$7:$B$1403,0))=0,"n/a",((INDEX(Historical!$C$7:$C$1381,MATCH(B172,Historical!$B$7:$B$1403,0))/INDEX(Historical!$H$7:$H$1372,MATCH(B172,Historical!$B$7:$B$1403,0)))^(1/5)-1)*100)</f>
        <v>10.29677476</v>
      </c>
      <c r="V172" s="108">
        <f t="array" ref="V172">IF(INDEX(Historical!$O$7:$O$1372,MATCH(B172,Historical!$B$7:$B$1403,0))=0,"n/a",((INDEX(Historical!$C$7:$C$1381,MATCH(B172,Historical!$B$7:$B$1403,0))/INDEX(Historical!$O$7:$O$1372,MATCH(B172,Historical!$B$7:$B$1403,0)))^(1/10)-1)*100)</f>
        <v>7.87777079</v>
      </c>
      <c r="W172" s="109">
        <f t="shared" si="5"/>
        <v>1.307067067</v>
      </c>
      <c r="X172" s="110">
        <f t="shared" si="6"/>
        <v>0.9623153981</v>
      </c>
      <c r="Y172" s="159"/>
      <c r="Z172" s="103">
        <f t="shared" si="7"/>
        <v>48.7394958</v>
      </c>
      <c r="AA172" s="112">
        <f t="shared" si="8"/>
        <v>15.66806723</v>
      </c>
      <c r="AB172" s="73">
        <v>12.0</v>
      </c>
      <c r="AC172" s="102">
        <v>2.38</v>
      </c>
      <c r="AD172" s="102">
        <v>1.56</v>
      </c>
      <c r="AE172" s="102">
        <v>6.42</v>
      </c>
      <c r="AF172" s="102">
        <v>1.72</v>
      </c>
      <c r="AG172" s="102">
        <v>12.0</v>
      </c>
      <c r="AH172" s="102">
        <v>24.0</v>
      </c>
      <c r="AI172" s="102">
        <v>4.8500000000000005</v>
      </c>
      <c r="AJ172" s="102">
        <v>10.7</v>
      </c>
      <c r="AK172" s="102">
        <v>10.0</v>
      </c>
      <c r="AL172" s="113">
        <v>3510.0</v>
      </c>
      <c r="AM172" s="114">
        <v>0.53</v>
      </c>
      <c r="AN172" s="102">
        <v>0.37</v>
      </c>
      <c r="AO172" s="115">
        <f t="shared" si="9"/>
        <v>-2.260538914</v>
      </c>
      <c r="AP172" s="116">
        <f t="shared" si="10"/>
        <v>13.40752831</v>
      </c>
      <c r="AQ172" s="117">
        <f t="shared" si="11"/>
        <v>9.441157463</v>
      </c>
      <c r="AR172" s="103">
        <f t="array" ref="AR172">INDEX(Historical!$C$7:$C$1381,MATCH(B172,Historical!$B$7:$B$1403,0))*IF(AH172="n/a",1.03,IF(AH172&lt;0,1.01,IF(AH172&gt;10,1.1,(1+AH172/100))))</f>
        <v>1.221</v>
      </c>
      <c r="AS172" s="112">
        <f t="shared" si="12"/>
        <v>1.2802185</v>
      </c>
      <c r="AT172" s="112">
        <f t="shared" ref="AT172:AV172" si="180">IF($AK172="n/a",1.03*AS172,IF($AK172&lt;0,1.01*AS172,IF($AK172&gt;10,1.1*AS172,(1+$AK172/100)*AS172)))</f>
        <v>1.40824035</v>
      </c>
      <c r="AU172" s="112">
        <f t="shared" si="180"/>
        <v>1.549064385</v>
      </c>
      <c r="AV172" s="112">
        <f t="shared" si="180"/>
        <v>1.703970824</v>
      </c>
      <c r="AW172" s="103">
        <f t="shared" si="14"/>
        <v>7.162494059</v>
      </c>
      <c r="AX172" s="118">
        <f t="shared" si="15"/>
        <v>19.20754642</v>
      </c>
      <c r="AY172" s="119">
        <v>1.07</v>
      </c>
      <c r="AZ172" s="114">
        <v>-0.33999999999999997</v>
      </c>
      <c r="BA172" s="114">
        <v>-19.470000000000002</v>
      </c>
      <c r="BB172" s="114">
        <v>-15.690000000000001</v>
      </c>
      <c r="BC172" s="114">
        <v>-10.42</v>
      </c>
      <c r="BD172" s="42"/>
      <c r="BE172" s="17">
        <v>2012.0</v>
      </c>
      <c r="BF172" s="17">
        <f t="shared" si="16"/>
        <v>0</v>
      </c>
      <c r="BG172" s="120">
        <v>1.6</v>
      </c>
      <c r="BH172" s="15"/>
    </row>
    <row r="173" ht="11.25" customHeight="1">
      <c r="A173" s="151" t="s">
        <v>1556</v>
      </c>
      <c r="B173" s="122" t="s">
        <v>1557</v>
      </c>
      <c r="C173" s="100" t="s">
        <v>272</v>
      </c>
      <c r="D173" s="100" t="s">
        <v>273</v>
      </c>
      <c r="E173" s="123">
        <v>8.0</v>
      </c>
      <c r="F173" s="58">
        <v>559.0</v>
      </c>
      <c r="G173" s="124" t="s">
        <v>168</v>
      </c>
      <c r="H173" s="124" t="s">
        <v>168</v>
      </c>
      <c r="I173" s="216">
        <v>14.64</v>
      </c>
      <c r="J173" s="126">
        <f t="shared" si="2"/>
        <v>13.1147541</v>
      </c>
      <c r="K173" s="127">
        <v>0.48</v>
      </c>
      <c r="L173" s="128">
        <v>4.0</v>
      </c>
      <c r="M173" s="129">
        <f t="shared" si="3"/>
        <v>1.92</v>
      </c>
      <c r="N173" s="130" t="s">
        <v>203</v>
      </c>
      <c r="O173" s="131">
        <v>0.47</v>
      </c>
      <c r="P173" s="244">
        <v>43510.0</v>
      </c>
      <c r="Q173" s="244">
        <v>43518.0</v>
      </c>
      <c r="R173" s="129">
        <f t="shared" si="4"/>
        <v>2.127659574</v>
      </c>
      <c r="S173" s="108">
        <f t="array" ref="S173">IF(INDEX(Historical!$D$7:$D$1379,MATCH(B173,Historical!$B$7:$B$1403,0))=0,"n/a",(INDEX(Historical!$C$7:$C$1381,MATCH(B173,Historical!$B$7:$B$1403,0))/INDEX(Historical!$D$7:$D$1379,MATCH(B173,Historical!$B$7:$B$1403,0))-1)*100)</f>
        <v>2.127659574</v>
      </c>
      <c r="T173" s="108">
        <f t="array" ref="T173">IF(INDEX(Historical!$F$7:$F$1372,MATCH(B173,Historical!$B$7:$B$1403,0))=0,"n/a",((INDEX(Historical!$C$7:$C$1381,MATCH(B173,Historical!$B$7:$B$1403,0))/INDEX(Historical!$F$7:$F$1372,MATCH(B173,Historical!$B$7:$B$1403,0)))^(1/3)-1)*100)</f>
        <v>3.468077553</v>
      </c>
      <c r="U173" s="108">
        <f t="array" ref="U173">IF(INDEX(Historical!$H$7:$H$1372,MATCH(B173,Historical!$B$7:$B$1403,0))=0,"n/a",((INDEX(Historical!$C$7:$C$1381,MATCH(B173,Historical!$B$7:$B$1403,0))/INDEX(Historical!$H$7:$H$1372,MATCH(B173,Historical!$B$7:$B$1403,0)))^(1/5)-1)*100)</f>
        <v>4.329544999</v>
      </c>
      <c r="V173" s="108" t="str">
        <f t="array" ref="V173">IF(INDEX(Historical!$O$7:$O$1372,MATCH(B173,Historical!$B$7:$B$1403,0))=0,"n/a",((INDEX(Historical!$C$7:$C$1381,MATCH(B173,Historical!$B$7:$B$1403,0))/INDEX(Historical!$O$7:$O$1372,MATCH(B173,Historical!$B$7:$B$1403,0)))^(1/10)-1)*100)</f>
        <v>n/a</v>
      </c>
      <c r="W173" s="109" t="str">
        <f t="shared" si="5"/>
        <v>n/a</v>
      </c>
      <c r="X173" s="110">
        <f t="shared" si="6"/>
        <v>2.1647725</v>
      </c>
      <c r="Y173" s="229" t="s">
        <v>1558</v>
      </c>
      <c r="Z173" s="126">
        <f t="shared" si="7"/>
        <v>138.1294964</v>
      </c>
      <c r="AA173" s="134">
        <f t="shared" si="8"/>
        <v>10.5323741</v>
      </c>
      <c r="AB173" s="128">
        <v>12.0</v>
      </c>
      <c r="AC173" s="125">
        <v>1.39</v>
      </c>
      <c r="AD173" s="125">
        <v>0.7</v>
      </c>
      <c r="AE173" s="125">
        <v>0.71</v>
      </c>
      <c r="AF173" s="125">
        <v>1.73</v>
      </c>
      <c r="AG173" s="125">
        <v>15.2</v>
      </c>
      <c r="AH173" s="125">
        <v>-6.6000000000000005</v>
      </c>
      <c r="AI173" s="125" t="s">
        <v>128</v>
      </c>
      <c r="AJ173" s="125">
        <v>2.0</v>
      </c>
      <c r="AK173" s="125">
        <v>15.0</v>
      </c>
      <c r="AL173" s="135">
        <v>1760.0</v>
      </c>
      <c r="AM173" s="136">
        <v>0.1</v>
      </c>
      <c r="AN173" s="125">
        <v>2.67</v>
      </c>
      <c r="AO173" s="137">
        <f t="shared" si="9"/>
        <v>6.911924997</v>
      </c>
      <c r="AP173" s="138">
        <f t="shared" si="10"/>
        <v>17.4442991</v>
      </c>
      <c r="AQ173" s="139">
        <f t="shared" si="11"/>
        <v>-10.00985932</v>
      </c>
      <c r="AR173" s="103">
        <f t="array" ref="AR173">INDEX(Historical!$C$7:$C$1381,MATCH(B173,Historical!$B$7:$B$1403,0))*IF(AH173="n/a",1.03,IF(AH173&lt;0,1.01,IF(AH173&gt;10,1.1,(1+AH173/100))))</f>
        <v>1.9392</v>
      </c>
      <c r="AS173" s="134">
        <f t="shared" si="12"/>
        <v>1.997376</v>
      </c>
      <c r="AT173" s="134">
        <f t="shared" ref="AT173:AV173" si="181">IF($AK173="n/a",1.03*AS173,IF($AK173&lt;0,1.01*AS173,IF($AK173&gt;10,1.1*AS173,(1+$AK173/100)*AS173)))</f>
        <v>2.1971136</v>
      </c>
      <c r="AU173" s="134">
        <f t="shared" si="181"/>
        <v>2.41682496</v>
      </c>
      <c r="AV173" s="134">
        <f t="shared" si="181"/>
        <v>2.658507456</v>
      </c>
      <c r="AW173" s="126">
        <f t="shared" si="14"/>
        <v>11.20902202</v>
      </c>
      <c r="AX173" s="140">
        <f t="shared" si="15"/>
        <v>76.56435803</v>
      </c>
      <c r="AY173" s="141">
        <v>1.25</v>
      </c>
      <c r="AZ173" s="136">
        <v>10.24</v>
      </c>
      <c r="BA173" s="136">
        <v>-39.08</v>
      </c>
      <c r="BB173" s="136">
        <v>-10.69</v>
      </c>
      <c r="BC173" s="136">
        <v>-16.11</v>
      </c>
      <c r="BD173" s="142"/>
      <c r="BE173" s="17">
        <v>2013.0</v>
      </c>
      <c r="BF173" s="17">
        <f t="shared" si="16"/>
        <v>0</v>
      </c>
      <c r="BG173" s="143">
        <v>3.5999999999999996</v>
      </c>
      <c r="BH173" s="224"/>
    </row>
    <row r="174" ht="11.25" customHeight="1">
      <c r="A174" s="155" t="s">
        <v>1559</v>
      </c>
      <c r="B174" s="99" t="s">
        <v>1560</v>
      </c>
      <c r="C174" s="100" t="s">
        <v>272</v>
      </c>
      <c r="D174" s="100" t="s">
        <v>273</v>
      </c>
      <c r="E174" s="101">
        <v>8.0</v>
      </c>
      <c r="F174" s="58">
        <v>612.0</v>
      </c>
      <c r="G174" s="58" t="s">
        <v>121</v>
      </c>
      <c r="H174" s="58" t="s">
        <v>120</v>
      </c>
      <c r="I174" s="150">
        <v>28.34</v>
      </c>
      <c r="J174" s="103">
        <f t="shared" si="2"/>
        <v>5.222300635</v>
      </c>
      <c r="K174" s="104">
        <v>0.37</v>
      </c>
      <c r="L174" s="73">
        <v>4.0</v>
      </c>
      <c r="M174" s="23">
        <f t="shared" si="3"/>
        <v>1.48</v>
      </c>
      <c r="N174" s="105" t="s">
        <v>876</v>
      </c>
      <c r="O174" s="106">
        <v>0.35</v>
      </c>
      <c r="P174" s="107">
        <v>43823.0</v>
      </c>
      <c r="Q174" s="107">
        <v>43839.0</v>
      </c>
      <c r="R174" s="23">
        <f t="shared" si="4"/>
        <v>5.714285714</v>
      </c>
      <c r="S174" s="108">
        <f t="array" ref="S174">IF(INDEX(Historical!$D$7:$D$1379,MATCH(B174,Historical!$B$7:$B$1403,0))=0,"n/a",(INDEX(Historical!$C$7:$C$1381,MATCH(B174,Historical!$B$7:$B$1403,0))/INDEX(Historical!$D$7:$D$1379,MATCH(B174,Historical!$B$7:$B$1403,0))-1)*100)</f>
        <v>9.375</v>
      </c>
      <c r="T174" s="108">
        <f t="array" ref="T174">IF(INDEX(Historical!$F$7:$F$1372,MATCH(B174,Historical!$B$7:$B$1403,0))=0,"n/a",((INDEX(Historical!$C$7:$C$1381,MATCH(B174,Historical!$B$7:$B$1403,0))/INDEX(Historical!$F$7:$F$1372,MATCH(B174,Historical!$B$7:$B$1403,0)))^(1/3)-1)*100)</f>
        <v>11.86889421</v>
      </c>
      <c r="U174" s="108">
        <f t="array" ref="U174">IF(INDEX(Historical!$H$7:$H$1372,MATCH(B174,Historical!$B$7:$B$1403,0))=0,"n/a",((INDEX(Historical!$C$7:$C$1381,MATCH(B174,Historical!$B$7:$B$1403,0))/INDEX(Historical!$H$7:$H$1372,MATCH(B174,Historical!$B$7:$B$1403,0)))^(1/5)-1)*100)</f>
        <v>11.84269147</v>
      </c>
      <c r="V174" s="108">
        <f t="array" ref="V174">IF(INDEX(Historical!$O$7:$O$1372,MATCH(B174,Historical!$B$7:$B$1403,0))=0,"n/a",((INDEX(Historical!$C$7:$C$1381,MATCH(B174,Historical!$B$7:$B$1403,0))/INDEX(Historical!$O$7:$O$1372,MATCH(B174,Historical!$B$7:$B$1403,0)))^(1/10)-1)*100)</f>
        <v>-2.930751335</v>
      </c>
      <c r="W174" s="109" t="str">
        <f t="shared" si="5"/>
        <v>n/a</v>
      </c>
      <c r="X174" s="110">
        <f t="shared" si="6"/>
        <v>1.49907487</v>
      </c>
      <c r="Y174" s="147"/>
      <c r="Z174" s="103">
        <f t="shared" si="7"/>
        <v>125.4237288</v>
      </c>
      <c r="AA174" s="112">
        <f t="shared" si="8"/>
        <v>24.01694915</v>
      </c>
      <c r="AB174" s="73">
        <v>12.0</v>
      </c>
      <c r="AC174" s="102">
        <v>1.18</v>
      </c>
      <c r="AD174" s="102" t="s">
        <v>128</v>
      </c>
      <c r="AE174" s="102">
        <v>8.32</v>
      </c>
      <c r="AF174" s="102">
        <v>1.99</v>
      </c>
      <c r="AG174" s="102">
        <v>8.3</v>
      </c>
      <c r="AH174" s="102">
        <v>-1.6</v>
      </c>
      <c r="AI174" s="102">
        <v>3.71</v>
      </c>
      <c r="AJ174" s="102">
        <v>7.9</v>
      </c>
      <c r="AK174" s="102" t="s">
        <v>128</v>
      </c>
      <c r="AL174" s="113">
        <v>1160.0</v>
      </c>
      <c r="AM174" s="114">
        <v>3.3000000000000003</v>
      </c>
      <c r="AN174" s="102">
        <v>0.78</v>
      </c>
      <c r="AO174" s="115">
        <f t="shared" si="9"/>
        <v>-6.951957045</v>
      </c>
      <c r="AP174" s="116">
        <f t="shared" si="10"/>
        <v>17.06499211</v>
      </c>
      <c r="AQ174" s="117">
        <f t="shared" si="11"/>
        <v>45.74517917</v>
      </c>
      <c r="AR174" s="103">
        <f t="array" ref="AR174">INDEX(Historical!$C$7:$C$1381,MATCH(B174,Historical!$B$7:$B$1403,0))*IF(AH174="n/a",1.03,IF(AH174&lt;0,1.01,IF(AH174&gt;10,1.1,(1+AH174/100))))</f>
        <v>1.414</v>
      </c>
      <c r="AS174" s="112">
        <f t="shared" si="12"/>
        <v>1.4664594</v>
      </c>
      <c r="AT174" s="112">
        <f t="shared" ref="AT174:AV174" si="182">IF($AK174="n/a",1.03*AS174,IF($AK174&lt;0,1.01*AS174,IF($AK174&gt;10,1.1*AS174,(1+$AK174/100)*AS174)))</f>
        <v>1.510453182</v>
      </c>
      <c r="AU174" s="112">
        <f t="shared" si="182"/>
        <v>1.555766777</v>
      </c>
      <c r="AV174" s="112">
        <f t="shared" si="182"/>
        <v>1.602439781</v>
      </c>
      <c r="AW174" s="103">
        <f t="shared" si="14"/>
        <v>7.54911914</v>
      </c>
      <c r="AX174" s="118">
        <f t="shared" si="15"/>
        <v>26.63768222</v>
      </c>
      <c r="AY174" s="119">
        <v>0.58</v>
      </c>
      <c r="AZ174" s="114">
        <v>-2.04</v>
      </c>
      <c r="BA174" s="114">
        <v>-16.03</v>
      </c>
      <c r="BB174" s="114">
        <v>-12.18</v>
      </c>
      <c r="BC174" s="114">
        <v>-11.14</v>
      </c>
      <c r="BD174" s="42"/>
      <c r="BE174" s="17">
        <v>2013.0</v>
      </c>
      <c r="BF174" s="17">
        <f t="shared" si="16"/>
        <v>0</v>
      </c>
      <c r="BG174" s="120">
        <v>4.1000000000000005</v>
      </c>
      <c r="BH174" s="108"/>
    </row>
    <row r="175" ht="11.25" customHeight="1">
      <c r="A175" s="155" t="s">
        <v>1561</v>
      </c>
      <c r="B175" s="99" t="s">
        <v>1562</v>
      </c>
      <c r="C175" s="100" t="s">
        <v>118</v>
      </c>
      <c r="D175" s="100" t="s">
        <v>293</v>
      </c>
      <c r="E175" s="101">
        <v>8.0</v>
      </c>
      <c r="F175" s="58">
        <v>603.0</v>
      </c>
      <c r="G175" s="58" t="s">
        <v>168</v>
      </c>
      <c r="H175" s="58" t="s">
        <v>168</v>
      </c>
      <c r="I175" s="150">
        <v>205.53</v>
      </c>
      <c r="J175" s="103">
        <f t="shared" si="2"/>
        <v>2.004573542</v>
      </c>
      <c r="K175" s="104">
        <v>1.03</v>
      </c>
      <c r="L175" s="73">
        <v>4.0</v>
      </c>
      <c r="M175" s="23">
        <f t="shared" si="3"/>
        <v>4.12</v>
      </c>
      <c r="N175" s="105" t="s">
        <v>300</v>
      </c>
      <c r="O175" s="106">
        <v>0.86</v>
      </c>
      <c r="P175" s="107">
        <v>43795.0</v>
      </c>
      <c r="Q175" s="107">
        <v>43811.0</v>
      </c>
      <c r="R175" s="23">
        <f t="shared" si="4"/>
        <v>19.76744186</v>
      </c>
      <c r="S175" s="108">
        <f t="array" ref="S175">IF(INDEX(Historical!$D$7:$D$1379,MATCH(B175,Historical!$B$7:$B$1403,0))=0,"n/a",(INDEX(Historical!$C$7:$C$1381,MATCH(B175,Historical!$B$7:$B$1403,0))/INDEX(Historical!$D$7:$D$1379,MATCH(B175,Historical!$B$7:$B$1403,0))-1)*100)</f>
        <v>19.53642384</v>
      </c>
      <c r="T175" s="108">
        <f t="array" ref="T175">IF(INDEX(Historical!$F$7:$F$1372,MATCH(B175,Historical!$B$7:$B$1403,0))=0,"n/a",((INDEX(Historical!$C$7:$C$1381,MATCH(B175,Historical!$B$7:$B$1403,0))/INDEX(Historical!$F$7:$F$1372,MATCH(B175,Historical!$B$7:$B$1403,0)))^(1/3)-1)*100)</f>
        <v>19.79241005</v>
      </c>
      <c r="U175" s="108">
        <f t="array" ref="U175">IF(INDEX(Historical!$H$7:$H$1372,MATCH(B175,Historical!$B$7:$B$1403,0))=0,"n/a",((INDEX(Historical!$C$7:$C$1381,MATCH(B175,Historical!$B$7:$B$1403,0))/INDEX(Historical!$H$7:$H$1372,MATCH(B175,Historical!$B$7:$B$1403,0)))^(1/5)-1)*100)</f>
        <v>29.27109882</v>
      </c>
      <c r="V175" s="108" t="str">
        <f t="array" ref="V175">IF(INDEX(Historical!$O$7:$O$1372,MATCH(B175,Historical!$B$7:$B$1403,0))=0,"n/a",((INDEX(Historical!$C$7:$C$1381,MATCH(B175,Historical!$B$7:$B$1403,0))/INDEX(Historical!$O$7:$O$1372,MATCH(B175,Historical!$B$7:$B$1403,0)))^(1/10)-1)*100)</f>
        <v>n/a</v>
      </c>
      <c r="W175" s="109" t="str">
        <f t="shared" si="5"/>
        <v>n/a</v>
      </c>
      <c r="X175" s="110">
        <f t="shared" si="6"/>
        <v>2.075964455</v>
      </c>
      <c r="Y175" s="149"/>
      <c r="Z175" s="103">
        <f t="shared" si="7"/>
        <v>31.07088989</v>
      </c>
      <c r="AA175" s="112">
        <f t="shared" si="8"/>
        <v>15.5</v>
      </c>
      <c r="AB175" s="73">
        <v>12.0</v>
      </c>
      <c r="AC175" s="102">
        <v>13.26</v>
      </c>
      <c r="AD175" s="102" t="s">
        <v>128</v>
      </c>
      <c r="AE175" s="102">
        <v>0.95</v>
      </c>
      <c r="AF175" s="102">
        <v>5.36</v>
      </c>
      <c r="AG175" s="102">
        <v>33.900000000000006</v>
      </c>
      <c r="AH175" s="102">
        <v>-30.5</v>
      </c>
      <c r="AI175" s="102">
        <v>-27.839999999999996</v>
      </c>
      <c r="AJ175" s="102">
        <v>14.099999999999998</v>
      </c>
      <c r="AK175" s="102">
        <v>-5.92</v>
      </c>
      <c r="AL175" s="113">
        <v>8430.0</v>
      </c>
      <c r="AM175" s="114">
        <v>0.3</v>
      </c>
      <c r="AN175" s="102">
        <v>0.81</v>
      </c>
      <c r="AO175" s="115">
        <f t="shared" si="9"/>
        <v>15.77567236</v>
      </c>
      <c r="AP175" s="116">
        <f t="shared" si="10"/>
        <v>31.27567236</v>
      </c>
      <c r="AQ175" s="117">
        <f t="shared" si="11"/>
        <v>92.15734294</v>
      </c>
      <c r="AR175" s="103">
        <f t="array" ref="AR175">INDEX(Historical!$C$7:$C$1381,MATCH(B175,Historical!$B$7:$B$1403,0))*IF(AH175="n/a",1.03,IF(AH175&lt;0,1.01,IF(AH175&gt;10,1.1,(1+AH175/100))))</f>
        <v>3.6461</v>
      </c>
      <c r="AS175" s="112">
        <f t="shared" si="12"/>
        <v>3.682561</v>
      </c>
      <c r="AT175" s="112">
        <f t="shared" ref="AT175:AV175" si="183">IF($AK175="n/a",1.03*AS175,IF($AK175&lt;0,1.01*AS175,IF($AK175&gt;10,1.1*AS175,(1+$AK175/100)*AS175)))</f>
        <v>3.71938661</v>
      </c>
      <c r="AU175" s="112">
        <f t="shared" si="183"/>
        <v>3.756580476</v>
      </c>
      <c r="AV175" s="112">
        <f t="shared" si="183"/>
        <v>3.794146281</v>
      </c>
      <c r="AW175" s="103">
        <f t="shared" si="14"/>
        <v>18.59877437</v>
      </c>
      <c r="AX175" s="118">
        <f t="shared" si="15"/>
        <v>9.049177428</v>
      </c>
      <c r="AY175" s="119">
        <v>1.06</v>
      </c>
      <c r="AZ175" s="114">
        <v>4.72</v>
      </c>
      <c r="BA175" s="114">
        <v>-26.52</v>
      </c>
      <c r="BB175" s="114">
        <v>-20.62</v>
      </c>
      <c r="BC175" s="114">
        <v>-11.26</v>
      </c>
      <c r="BD175" s="42"/>
      <c r="BE175" s="17">
        <v>2013.0</v>
      </c>
      <c r="BF175" s="17">
        <f t="shared" si="16"/>
        <v>0</v>
      </c>
      <c r="BG175" s="120">
        <v>7.7</v>
      </c>
      <c r="BH175" s="108"/>
    </row>
    <row r="176" ht="11.25" customHeight="1">
      <c r="A176" s="220" t="s">
        <v>1563</v>
      </c>
      <c r="B176" s="99" t="s">
        <v>1564</v>
      </c>
      <c r="C176" s="100" t="s">
        <v>136</v>
      </c>
      <c r="D176" s="100" t="s">
        <v>153</v>
      </c>
      <c r="E176" s="101">
        <v>8.0</v>
      </c>
      <c r="F176" s="58">
        <v>649.0</v>
      </c>
      <c r="G176" s="58" t="s">
        <v>168</v>
      </c>
      <c r="H176" s="58" t="s">
        <v>168</v>
      </c>
      <c r="I176" s="150">
        <v>89.6</v>
      </c>
      <c r="J176" s="103">
        <f t="shared" si="2"/>
        <v>2.544642857</v>
      </c>
      <c r="K176" s="104">
        <v>0.57</v>
      </c>
      <c r="L176" s="73">
        <v>4.0</v>
      </c>
      <c r="M176" s="23">
        <f t="shared" si="3"/>
        <v>2.28</v>
      </c>
      <c r="N176" s="105" t="s">
        <v>184</v>
      </c>
      <c r="O176" s="106">
        <v>0.52</v>
      </c>
      <c r="P176" s="107">
        <v>43914.0</v>
      </c>
      <c r="Q176" s="107">
        <v>43930.0</v>
      </c>
      <c r="R176" s="23">
        <f t="shared" si="4"/>
        <v>9.615384615</v>
      </c>
      <c r="S176" s="108">
        <f t="array" ref="S176">IF(INDEX(Historical!$D$7:$D$1379,MATCH(B176,Historical!$B$7:$B$1403,0))=0,"n/a",(INDEX(Historical!$C$7:$C$1381,MATCH(B176,Historical!$B$7:$B$1403,0))/INDEX(Historical!$D$7:$D$1379,MATCH(B176,Historical!$B$7:$B$1403,0))-1)*100)</f>
        <v>9.932951227</v>
      </c>
      <c r="T176" s="108">
        <f t="array" ref="T176">IF(INDEX(Historical!$F$7:$F$1372,MATCH(B176,Historical!$B$7:$B$1403,0))=0,"n/a",((INDEX(Historical!$C$7:$C$1381,MATCH(B176,Historical!$B$7:$B$1403,0))/INDEX(Historical!$F$7:$F$1372,MATCH(B176,Historical!$B$7:$B$1403,0)))^(1/3)-1)*100)</f>
        <v>9.637490641</v>
      </c>
      <c r="U176" s="108">
        <f t="array" ref="U176">IF(INDEX(Historical!$H$7:$H$1372,MATCH(B176,Historical!$B$7:$B$1403,0))=0,"n/a",((INDEX(Historical!$C$7:$C$1381,MATCH(B176,Historical!$B$7:$B$1403,0))/INDEX(Historical!$H$7:$H$1372,MATCH(B176,Historical!$B$7:$B$1403,0)))^(1/5)-1)*100)</f>
        <v>7.460167237</v>
      </c>
      <c r="V176" s="108">
        <f t="array" ref="V176">IF(INDEX(Historical!$O$7:$O$1372,MATCH(B176,Historical!$B$7:$B$1403,0))=0,"n/a",((INDEX(Historical!$C$7:$C$1381,MATCH(B176,Historical!$B$7:$B$1403,0))/INDEX(Historical!$O$7:$O$1372,MATCH(B176,Historical!$B$7:$B$1403,0)))^(1/10)-1)*100)</f>
        <v>4.731642778</v>
      </c>
      <c r="W176" s="109">
        <f t="shared" si="5"/>
        <v>1.576654787</v>
      </c>
      <c r="X176" s="110" t="str">
        <f t="shared" si="6"/>
        <v>n/a</v>
      </c>
      <c r="Y176" s="149"/>
      <c r="Z176" s="103" t="str">
        <f t="shared" si="7"/>
        <v>n/a</v>
      </c>
      <c r="AA176" s="112" t="str">
        <f t="shared" si="8"/>
        <v>n/a</v>
      </c>
      <c r="AB176" s="73">
        <v>12.0</v>
      </c>
      <c r="AC176" s="102" t="s">
        <v>128</v>
      </c>
      <c r="AD176" s="102" t="s">
        <v>128</v>
      </c>
      <c r="AE176" s="102" t="s">
        <v>128</v>
      </c>
      <c r="AF176" s="102" t="s">
        <v>128</v>
      </c>
      <c r="AG176" s="102" t="s">
        <v>128</v>
      </c>
      <c r="AH176" s="102" t="s">
        <v>128</v>
      </c>
      <c r="AI176" s="102" t="s">
        <v>128</v>
      </c>
      <c r="AJ176" s="102" t="s">
        <v>128</v>
      </c>
      <c r="AK176" s="102" t="s">
        <v>128</v>
      </c>
      <c r="AL176" s="113" t="s">
        <v>128</v>
      </c>
      <c r="AM176" s="114" t="s">
        <v>128</v>
      </c>
      <c r="AN176" s="102" t="s">
        <v>128</v>
      </c>
      <c r="AO176" s="115" t="str">
        <f t="shared" si="9"/>
        <v>n/a</v>
      </c>
      <c r="AP176" s="116">
        <f t="shared" si="10"/>
        <v>10.00481009</v>
      </c>
      <c r="AQ176" s="117" t="str">
        <f t="shared" si="11"/>
        <v>n/a</v>
      </c>
      <c r="AR176" s="103">
        <f t="array" ref="AR176">INDEX(Historical!$C$7:$C$1381,MATCH(B176,Historical!$B$7:$B$1403,0))*IF(AH176="n/a",1.03,IF(AH176&lt;0,1.01,IF(AH176&gt;10,1.1,(1+AH176/100))))</f>
        <v>2.094093</v>
      </c>
      <c r="AS176" s="112">
        <f t="shared" si="12"/>
        <v>2.15691579</v>
      </c>
      <c r="AT176" s="112">
        <f t="shared" ref="AT176:AV176" si="184">IF($AK176="n/a",1.03*AS176,IF($AK176&lt;0,1.01*AS176,IF($AK176&gt;10,1.1*AS176,(1+$AK176/100)*AS176)))</f>
        <v>2.221623264</v>
      </c>
      <c r="AU176" s="112">
        <f t="shared" si="184"/>
        <v>2.288271962</v>
      </c>
      <c r="AV176" s="112">
        <f t="shared" si="184"/>
        <v>2.35692012</v>
      </c>
      <c r="AW176" s="103">
        <f t="shared" si="14"/>
        <v>11.11782414</v>
      </c>
      <c r="AX176" s="118">
        <f t="shared" si="15"/>
        <v>12.40828587</v>
      </c>
      <c r="AY176" s="119" t="s">
        <v>128</v>
      </c>
      <c r="AZ176" s="114" t="s">
        <v>128</v>
      </c>
      <c r="BA176" s="114" t="s">
        <v>128</v>
      </c>
      <c r="BB176" s="114" t="s">
        <v>128</v>
      </c>
      <c r="BC176" s="114" t="s">
        <v>128</v>
      </c>
      <c r="BD176" s="42" t="s">
        <v>112</v>
      </c>
      <c r="BE176" s="17">
        <v>2013.0</v>
      </c>
      <c r="BF176" s="17">
        <f t="shared" si="16"/>
        <v>0</v>
      </c>
      <c r="BG176" s="120" t="s">
        <v>128</v>
      </c>
      <c r="BH176" s="15"/>
    </row>
    <row r="177" ht="11.25" customHeight="1">
      <c r="A177" s="55" t="s">
        <v>1565</v>
      </c>
      <c r="B177" s="99" t="s">
        <v>1566</v>
      </c>
      <c r="C177" s="100" t="s">
        <v>136</v>
      </c>
      <c r="D177" s="100" t="s">
        <v>153</v>
      </c>
      <c r="E177" s="101">
        <v>8.0</v>
      </c>
      <c r="F177" s="58">
        <v>555.0</v>
      </c>
      <c r="G177" s="58" t="s">
        <v>168</v>
      </c>
      <c r="H177" s="58" t="s">
        <v>168</v>
      </c>
      <c r="I177" s="150">
        <v>12.21</v>
      </c>
      <c r="J177" s="103">
        <f t="shared" si="2"/>
        <v>4.586404586</v>
      </c>
      <c r="K177" s="104">
        <v>0.14</v>
      </c>
      <c r="L177" s="73">
        <v>4.0</v>
      </c>
      <c r="M177" s="23">
        <f t="shared" si="3"/>
        <v>0.56</v>
      </c>
      <c r="N177" s="105" t="s">
        <v>150</v>
      </c>
      <c r="O177" s="106">
        <v>0.13</v>
      </c>
      <c r="P177" s="148">
        <v>43307.0</v>
      </c>
      <c r="Q177" s="148">
        <v>43322.0</v>
      </c>
      <c r="R177" s="23">
        <f t="shared" si="4"/>
        <v>7.692307692</v>
      </c>
      <c r="S177" s="108">
        <f t="array" ref="S177">IF(INDEX(Historical!$D$7:$D$1379,MATCH(B177,Historical!$B$7:$B$1403,0))=0,"n/a",(INDEX(Historical!$C$7:$C$1381,MATCH(B177,Historical!$B$7:$B$1403,0))/INDEX(Historical!$D$7:$D$1379,MATCH(B177,Historical!$B$7:$B$1403,0))-1)*100)</f>
        <v>3.703703704</v>
      </c>
      <c r="T177" s="108">
        <f t="array" ref="T177">IF(INDEX(Historical!$F$7:$F$1372,MATCH(B177,Historical!$B$7:$B$1403,0))=0,"n/a",((INDEX(Historical!$C$7:$C$1381,MATCH(B177,Historical!$B$7:$B$1403,0))/INDEX(Historical!$F$7:$F$1372,MATCH(B177,Historical!$B$7:$B$1403,0)))^(1/3)-1)*100)</f>
        <v>7.561909735</v>
      </c>
      <c r="U177" s="108">
        <f t="array" ref="U177">IF(INDEX(Historical!$H$7:$H$1372,MATCH(B177,Historical!$B$7:$B$1403,0))=0,"n/a",((INDEX(Historical!$C$7:$C$1381,MATCH(B177,Historical!$B$7:$B$1403,0))/INDEX(Historical!$H$7:$H$1372,MATCH(B177,Historical!$B$7:$B$1403,0)))^(1/5)-1)*100)</f>
        <v>9.856054331</v>
      </c>
      <c r="V177" s="108">
        <f t="array" ref="V177">IF(INDEX(Historical!$O$7:$O$1372,MATCH(B177,Historical!$B$7:$B$1403,0))=0,"n/a",((INDEX(Historical!$C$7:$C$1381,MATCH(B177,Historical!$B$7:$B$1403,0))/INDEX(Historical!$O$7:$O$1372,MATCH(B177,Historical!$B$7:$B$1403,0)))^(1/10)-1)*100)</f>
        <v>35.17162454</v>
      </c>
      <c r="W177" s="109">
        <f t="shared" si="5"/>
        <v>0.2802274407</v>
      </c>
      <c r="X177" s="110">
        <f t="shared" si="6"/>
        <v>1.428413671</v>
      </c>
      <c r="Y177" s="149" t="s">
        <v>1300</v>
      </c>
      <c r="Z177" s="103">
        <f t="shared" si="7"/>
        <v>41.48148148</v>
      </c>
      <c r="AA177" s="112">
        <f t="shared" si="8"/>
        <v>9.044444444</v>
      </c>
      <c r="AB177" s="73">
        <v>12.0</v>
      </c>
      <c r="AC177" s="102">
        <v>1.35</v>
      </c>
      <c r="AD177" s="102">
        <v>1.13</v>
      </c>
      <c r="AE177" s="102">
        <v>2.24</v>
      </c>
      <c r="AF177" s="102">
        <v>0.76</v>
      </c>
      <c r="AG177" s="102">
        <v>9.0</v>
      </c>
      <c r="AH177" s="102">
        <v>18.5</v>
      </c>
      <c r="AI177" s="102">
        <v>3.6700000000000004</v>
      </c>
      <c r="AJ177" s="102">
        <v>6.9</v>
      </c>
      <c r="AK177" s="102">
        <v>8.0</v>
      </c>
      <c r="AL177" s="113">
        <v>1540.0</v>
      </c>
      <c r="AM177" s="114">
        <v>0.3</v>
      </c>
      <c r="AN177" s="102">
        <v>0.15</v>
      </c>
      <c r="AO177" s="115">
        <f t="shared" si="9"/>
        <v>5.398014473</v>
      </c>
      <c r="AP177" s="116">
        <f t="shared" si="10"/>
        <v>14.44245892</v>
      </c>
      <c r="AQ177" s="117">
        <f t="shared" si="11"/>
        <v>-44.7278339</v>
      </c>
      <c r="AR177" s="103">
        <f t="array" ref="AR177">INDEX(Historical!$C$7:$C$1381,MATCH(B177,Historical!$B$7:$B$1403,0))*IF(AH177="n/a",1.03,IF(AH177&lt;0,1.01,IF(AH177&gt;10,1.1,(1+AH177/100))))</f>
        <v>0.616</v>
      </c>
      <c r="AS177" s="112">
        <f t="shared" si="12"/>
        <v>0.6386072</v>
      </c>
      <c r="AT177" s="112">
        <f t="shared" ref="AT177:AV177" si="185">IF($AK177="n/a",1.03*AS177,IF($AK177&lt;0,1.01*AS177,IF($AK177&gt;10,1.1*AS177,(1+$AK177/100)*AS177)))</f>
        <v>0.689695776</v>
      </c>
      <c r="AU177" s="112">
        <f t="shared" si="185"/>
        <v>0.7448714381</v>
      </c>
      <c r="AV177" s="112">
        <f t="shared" si="185"/>
        <v>0.8044611531</v>
      </c>
      <c r="AW177" s="103">
        <f t="shared" si="14"/>
        <v>3.493635567</v>
      </c>
      <c r="AX177" s="118">
        <f t="shared" si="15"/>
        <v>28.61290391</v>
      </c>
      <c r="AY177" s="119">
        <v>1.49</v>
      </c>
      <c r="AZ177" s="114">
        <v>-0.65</v>
      </c>
      <c r="BA177" s="114">
        <v>-21.279999999999998</v>
      </c>
      <c r="BB177" s="114">
        <v>-15.32</v>
      </c>
      <c r="BC177" s="114">
        <v>-13.52</v>
      </c>
      <c r="BD177" s="42"/>
      <c r="BE177" s="17">
        <v>2012.0</v>
      </c>
      <c r="BF177" s="17">
        <f t="shared" si="16"/>
        <v>0</v>
      </c>
      <c r="BG177" s="120">
        <v>1.0999999999999999</v>
      </c>
      <c r="BH177" s="15"/>
    </row>
    <row r="178" ht="11.25" customHeight="1">
      <c r="A178" s="220" t="s">
        <v>1567</v>
      </c>
      <c r="B178" s="99" t="s">
        <v>1568</v>
      </c>
      <c r="C178" s="100" t="s">
        <v>272</v>
      </c>
      <c r="D178" s="100" t="s">
        <v>273</v>
      </c>
      <c r="E178" s="101">
        <v>8.0</v>
      </c>
      <c r="F178" s="58">
        <v>588.0</v>
      </c>
      <c r="G178" s="58" t="s">
        <v>168</v>
      </c>
      <c r="H178" s="58" t="s">
        <v>168</v>
      </c>
      <c r="I178" s="150">
        <v>31.14</v>
      </c>
      <c r="J178" s="103">
        <f t="shared" si="2"/>
        <v>4.046242775</v>
      </c>
      <c r="K178" s="104">
        <v>0.315</v>
      </c>
      <c r="L178" s="73">
        <v>4.0</v>
      </c>
      <c r="M178" s="23">
        <f t="shared" si="3"/>
        <v>1.26</v>
      </c>
      <c r="N178" s="105" t="s">
        <v>768</v>
      </c>
      <c r="O178" s="106">
        <v>0.31</v>
      </c>
      <c r="P178" s="107">
        <v>43740.0</v>
      </c>
      <c r="Q178" s="107">
        <v>43748.0</v>
      </c>
      <c r="R178" s="23">
        <f t="shared" si="4"/>
        <v>1.612903226</v>
      </c>
      <c r="S178" s="108">
        <f t="array" ref="S178">IF(INDEX(Historical!$D$7:$D$1379,MATCH(B178,Historical!$B$7:$B$1403,0))=0,"n/a",(INDEX(Historical!$C$7:$C$1381,MATCH(B178,Historical!$B$7:$B$1403,0))/INDEX(Historical!$D$7:$D$1379,MATCH(B178,Historical!$B$7:$B$1403,0))-1)*100)</f>
        <v>1.632653061</v>
      </c>
      <c r="T178" s="108">
        <f t="array" ref="T178">IF(INDEX(Historical!$F$7:$F$1372,MATCH(B178,Historical!$B$7:$B$1403,0))=0,"n/a",((INDEX(Historical!$C$7:$C$1381,MATCH(B178,Historical!$B$7:$B$1403,0))/INDEX(Historical!$F$7:$F$1372,MATCH(B178,Historical!$B$7:$B$1403,0)))^(1/3)-1)*100)</f>
        <v>1.660053447</v>
      </c>
      <c r="U178" s="108">
        <f t="array" ref="U178">IF(INDEX(Historical!$H$7:$H$1372,MATCH(B178,Historical!$B$7:$B$1403,0))=0,"n/a",((INDEX(Historical!$C$7:$C$1381,MATCH(B178,Historical!$B$7:$B$1403,0))/INDEX(Historical!$H$7:$H$1372,MATCH(B178,Historical!$B$7:$B$1403,0)))^(1/5)-1)*100)</f>
        <v>1.556022578</v>
      </c>
      <c r="V178" s="108" t="str">
        <f t="array" ref="V178">IF(INDEX(Historical!$O$7:$O$1372,MATCH(B178,Historical!$B$7:$B$1403,0))=0,"n/a",((INDEX(Historical!$C$7:$C$1381,MATCH(B178,Historical!$B$7:$B$1403,0))/INDEX(Historical!$O$7:$O$1372,MATCH(B178,Historical!$B$7:$B$1403,0)))^(1/10)-1)*100)</f>
        <v>n/a</v>
      </c>
      <c r="W178" s="109" t="str">
        <f t="shared" si="5"/>
        <v>n/a</v>
      </c>
      <c r="X178" s="110" t="str">
        <f t="shared" si="6"/>
        <v>n/a</v>
      </c>
      <c r="Y178" s="163"/>
      <c r="Z178" s="103">
        <f t="shared" si="7"/>
        <v>900</v>
      </c>
      <c r="AA178" s="112">
        <f t="shared" si="8"/>
        <v>222.4285714</v>
      </c>
      <c r="AB178" s="73">
        <v>12.0</v>
      </c>
      <c r="AC178" s="102">
        <v>0.14</v>
      </c>
      <c r="AD178" s="102" t="s">
        <v>128</v>
      </c>
      <c r="AE178" s="102">
        <v>9.64</v>
      </c>
      <c r="AF178" s="102">
        <v>1.92</v>
      </c>
      <c r="AG178" s="102">
        <v>0.8999999999999999</v>
      </c>
      <c r="AH178" s="102">
        <v>-85.8</v>
      </c>
      <c r="AI178" s="102">
        <v>8.51</v>
      </c>
      <c r="AJ178" s="102">
        <v>-17.4</v>
      </c>
      <c r="AK178" s="102" t="s">
        <v>128</v>
      </c>
      <c r="AL178" s="113">
        <v>6670.0</v>
      </c>
      <c r="AM178" s="114">
        <v>0.3</v>
      </c>
      <c r="AN178" s="102">
        <v>0.82</v>
      </c>
      <c r="AO178" s="115">
        <f t="shared" si="9"/>
        <v>-216.8263061</v>
      </c>
      <c r="AP178" s="116">
        <f t="shared" si="10"/>
        <v>5.602265352</v>
      </c>
      <c r="AQ178" s="117">
        <f t="shared" si="11"/>
        <v>335.6669764</v>
      </c>
      <c r="AR178" s="103">
        <f t="array" ref="AR178">INDEX(Historical!$C$7:$C$1381,MATCH(B178,Historical!$B$7:$B$1403,0))*IF(AH178="n/a",1.03,IF(AH178&lt;0,1.01,IF(AH178&gt;10,1.1,(1+AH178/100))))</f>
        <v>1.25745</v>
      </c>
      <c r="AS178" s="112">
        <f t="shared" si="12"/>
        <v>1.364458995</v>
      </c>
      <c r="AT178" s="112">
        <f t="shared" ref="AT178:AV178" si="186">IF($AK178="n/a",1.03*AS178,IF($AK178&lt;0,1.01*AS178,IF($AK178&gt;10,1.1*AS178,(1+$AK178/100)*AS178)))</f>
        <v>1.405392765</v>
      </c>
      <c r="AU178" s="112">
        <f t="shared" si="186"/>
        <v>1.447554548</v>
      </c>
      <c r="AV178" s="112">
        <f t="shared" si="186"/>
        <v>1.490981184</v>
      </c>
      <c r="AW178" s="103">
        <f t="shared" si="14"/>
        <v>6.965837492</v>
      </c>
      <c r="AX178" s="118">
        <f t="shared" si="15"/>
        <v>22.36942033</v>
      </c>
      <c r="AY178" s="119">
        <v>0.41</v>
      </c>
      <c r="AZ178" s="114">
        <v>17.91</v>
      </c>
      <c r="BA178" s="114">
        <v>-8.44</v>
      </c>
      <c r="BB178" s="114">
        <v>-0.7100000000000001</v>
      </c>
      <c r="BC178" s="114">
        <v>5.96</v>
      </c>
      <c r="BD178" s="42"/>
      <c r="BE178" s="17">
        <v>2012.0</v>
      </c>
      <c r="BF178" s="17">
        <f t="shared" si="16"/>
        <v>0</v>
      </c>
      <c r="BG178" s="120">
        <v>0.5</v>
      </c>
      <c r="BH178" s="15"/>
    </row>
    <row r="179" ht="11.25" customHeight="1">
      <c r="A179" s="155" t="s">
        <v>1569</v>
      </c>
      <c r="B179" s="99" t="s">
        <v>1570</v>
      </c>
      <c r="C179" s="100" t="s">
        <v>136</v>
      </c>
      <c r="D179" s="100" t="s">
        <v>153</v>
      </c>
      <c r="E179" s="101">
        <v>8.0</v>
      </c>
      <c r="F179" s="58">
        <v>624.0</v>
      </c>
      <c r="G179" s="58" t="s">
        <v>168</v>
      </c>
      <c r="H179" s="58" t="s">
        <v>168</v>
      </c>
      <c r="I179" s="150">
        <v>10.26</v>
      </c>
      <c r="J179" s="103">
        <f t="shared" si="2"/>
        <v>5.068226121</v>
      </c>
      <c r="K179" s="104">
        <v>0.13</v>
      </c>
      <c r="L179" s="73">
        <v>4.0</v>
      </c>
      <c r="M179" s="23">
        <f t="shared" si="3"/>
        <v>0.52</v>
      </c>
      <c r="N179" s="105" t="s">
        <v>160</v>
      </c>
      <c r="O179" s="106">
        <v>0.12</v>
      </c>
      <c r="P179" s="107">
        <v>43865.0</v>
      </c>
      <c r="Q179" s="107">
        <v>43879.0</v>
      </c>
      <c r="R179" s="23">
        <f t="shared" si="4"/>
        <v>8.333333333</v>
      </c>
      <c r="S179" s="108">
        <f t="array" ref="S179">IF(INDEX(Historical!$D$7:$D$1379,MATCH(B179,Historical!$B$7:$B$1403,0))=0,"n/a",(INDEX(Historical!$C$7:$C$1381,MATCH(B179,Historical!$B$7:$B$1403,0))/INDEX(Historical!$D$7:$D$1379,MATCH(B179,Historical!$B$7:$B$1403,0))-1)*100)</f>
        <v>9.090909091</v>
      </c>
      <c r="T179" s="108">
        <f t="array" ref="T179">IF(INDEX(Historical!$F$7:$F$1372,MATCH(B179,Historical!$B$7:$B$1403,0))=0,"n/a",((INDEX(Historical!$C$7:$C$1381,MATCH(B179,Historical!$B$7:$B$1403,0))/INDEX(Historical!$F$7:$F$1372,MATCH(B179,Historical!$B$7:$B$1403,0)))^(1/3)-1)*100)</f>
        <v>10.06424163</v>
      </c>
      <c r="U179" s="108">
        <f t="array" ref="U179">IF(INDEX(Historical!$H$7:$H$1372,MATCH(B179,Historical!$B$7:$B$1403,0))=0,"n/a",((INDEX(Historical!$C$7:$C$1381,MATCH(B179,Historical!$B$7:$B$1403,0))/INDEX(Historical!$H$7:$H$1372,MATCH(B179,Historical!$B$7:$B$1403,0)))^(1/5)-1)*100)</f>
        <v>21.67286838</v>
      </c>
      <c r="V179" s="108">
        <f t="array" ref="V179">IF(INDEX(Historical!$O$7:$O$1372,MATCH(B179,Historical!$B$7:$B$1403,0))=0,"n/a",((INDEX(Historical!$C$7:$C$1381,MATCH(B179,Historical!$B$7:$B$1403,0))/INDEX(Historical!$O$7:$O$1372,MATCH(B179,Historical!$B$7:$B$1403,0)))^(1/10)-1)*100)</f>
        <v>37.41088103</v>
      </c>
      <c r="W179" s="109">
        <f t="shared" si="5"/>
        <v>0.5793199139</v>
      </c>
      <c r="X179" s="110">
        <f t="shared" si="6"/>
        <v>1.177873281</v>
      </c>
      <c r="Y179" s="149"/>
      <c r="Z179" s="103">
        <f t="shared" si="7"/>
        <v>58.42696629</v>
      </c>
      <c r="AA179" s="112">
        <f t="shared" si="8"/>
        <v>11.52808989</v>
      </c>
      <c r="AB179" s="73">
        <v>12.0</v>
      </c>
      <c r="AC179" s="102">
        <v>0.89</v>
      </c>
      <c r="AD179" s="102">
        <v>1.64</v>
      </c>
      <c r="AE179" s="102">
        <v>4.29</v>
      </c>
      <c r="AF179" s="102">
        <v>1.12</v>
      </c>
      <c r="AG179" s="102">
        <v>12.8</v>
      </c>
      <c r="AH179" s="102">
        <v>4.6</v>
      </c>
      <c r="AI179" s="102">
        <v>5.65</v>
      </c>
      <c r="AJ179" s="102">
        <v>18.4</v>
      </c>
      <c r="AK179" s="102">
        <v>7.000000000000001</v>
      </c>
      <c r="AL179" s="113">
        <v>612.83</v>
      </c>
      <c r="AM179" s="114">
        <v>0.8</v>
      </c>
      <c r="AN179" s="102">
        <v>0.1</v>
      </c>
      <c r="AO179" s="115">
        <f t="shared" si="9"/>
        <v>15.21300461</v>
      </c>
      <c r="AP179" s="116">
        <f t="shared" si="10"/>
        <v>26.7410945</v>
      </c>
      <c r="AQ179" s="117">
        <f t="shared" si="11"/>
        <v>-24.24759432</v>
      </c>
      <c r="AR179" s="103">
        <f t="array" ref="AR179">INDEX(Historical!$C$7:$C$1381,MATCH(B179,Historical!$B$7:$B$1403,0))*IF(AH179="n/a",1.03,IF(AH179&lt;0,1.01,IF(AH179&gt;10,1.1,(1+AH179/100))))</f>
        <v>0.50208</v>
      </c>
      <c r="AS179" s="112">
        <f t="shared" si="12"/>
        <v>0.53044752</v>
      </c>
      <c r="AT179" s="112">
        <f t="shared" ref="AT179:AV179" si="187">IF($AK179="n/a",1.03*AS179,IF($AK179&lt;0,1.01*AS179,IF($AK179&gt;10,1.1*AS179,(1+$AK179/100)*AS179)))</f>
        <v>0.5675788464</v>
      </c>
      <c r="AU179" s="112">
        <f t="shared" si="187"/>
        <v>0.6073093656</v>
      </c>
      <c r="AV179" s="112">
        <f t="shared" si="187"/>
        <v>0.6498210212</v>
      </c>
      <c r="AW179" s="103">
        <f t="shared" si="14"/>
        <v>2.857236753</v>
      </c>
      <c r="AX179" s="118">
        <f t="shared" si="15"/>
        <v>27.84831144</v>
      </c>
      <c r="AY179" s="119">
        <v>0.87</v>
      </c>
      <c r="AZ179" s="114">
        <v>-3.84</v>
      </c>
      <c r="BA179" s="114">
        <v>-27.339999999999996</v>
      </c>
      <c r="BB179" s="114">
        <v>-15.72</v>
      </c>
      <c r="BC179" s="114">
        <v>-14.729999999999999</v>
      </c>
      <c r="BD179" s="42"/>
      <c r="BE179" s="17">
        <v>2013.0</v>
      </c>
      <c r="BF179" s="17">
        <f t="shared" si="16"/>
        <v>0</v>
      </c>
      <c r="BG179" s="120">
        <v>1.6</v>
      </c>
      <c r="BH179" s="15"/>
    </row>
    <row r="180" ht="11.25" customHeight="1">
      <c r="A180" s="155" t="s">
        <v>1571</v>
      </c>
      <c r="B180" s="99" t="s">
        <v>1572</v>
      </c>
      <c r="C180" s="100" t="s">
        <v>136</v>
      </c>
      <c r="D180" s="100" t="s">
        <v>153</v>
      </c>
      <c r="E180" s="101">
        <v>8.0</v>
      </c>
      <c r="F180" s="58">
        <v>575.0</v>
      </c>
      <c r="G180" s="58" t="s">
        <v>121</v>
      </c>
      <c r="H180" s="58" t="s">
        <v>121</v>
      </c>
      <c r="I180" s="150">
        <v>21.74</v>
      </c>
      <c r="J180" s="103">
        <f t="shared" si="2"/>
        <v>2.207911684</v>
      </c>
      <c r="K180" s="104">
        <v>0.12</v>
      </c>
      <c r="L180" s="73">
        <v>4.0</v>
      </c>
      <c r="M180" s="23">
        <f t="shared" si="3"/>
        <v>0.48</v>
      </c>
      <c r="N180" s="105" t="s">
        <v>133</v>
      </c>
      <c r="O180" s="106">
        <v>0.1</v>
      </c>
      <c r="P180" s="107">
        <v>43630.0</v>
      </c>
      <c r="Q180" s="107">
        <v>43647.0</v>
      </c>
      <c r="R180" s="23">
        <f t="shared" si="4"/>
        <v>20</v>
      </c>
      <c r="S180" s="108">
        <f t="array" ref="S180">IF(INDEX(Historical!$D$7:$D$1379,MATCH(B180,Historical!$B$7:$B$1403,0))=0,"n/a",(INDEX(Historical!$C$7:$C$1381,MATCH(B180,Historical!$B$7:$B$1403,0))/INDEX(Historical!$D$7:$D$1379,MATCH(B180,Historical!$B$7:$B$1403,0))-1)*100)</f>
        <v>29.41176471</v>
      </c>
      <c r="T180" s="108">
        <f t="array" ref="T180">IF(INDEX(Historical!$F$7:$F$1372,MATCH(B180,Historical!$B$7:$B$1403,0))=0,"n/a",((INDEX(Historical!$C$7:$C$1381,MATCH(B180,Historical!$B$7:$B$1403,0))/INDEX(Historical!$F$7:$F$1372,MATCH(B180,Historical!$B$7:$B$1403,0)))^(1/3)-1)*100)</f>
        <v>30.05914469</v>
      </c>
      <c r="U180" s="108">
        <f t="array" ref="U180">IF(INDEX(Historical!$H$7:$H$1372,MATCH(B180,Historical!$B$7:$B$1403,0))=0,"n/a",((INDEX(Historical!$C$7:$C$1381,MATCH(B180,Historical!$B$7:$B$1403,0))/INDEX(Historical!$H$7:$H$1372,MATCH(B180,Historical!$B$7:$B$1403,0)))^(1/5)-1)*100)</f>
        <v>19.65367655</v>
      </c>
      <c r="V180" s="108">
        <f t="array" ref="V180">IF(INDEX(Historical!$O$7:$O$1372,MATCH(B180,Historical!$B$7:$B$1403,0))=0,"n/a",((INDEX(Historical!$C$7:$C$1381,MATCH(B180,Historical!$B$7:$B$1403,0))/INDEX(Historical!$O$7:$O$1372,MATCH(B180,Historical!$B$7:$B$1403,0)))^(1/10)-1)*100)</f>
        <v>-0.6743027917</v>
      </c>
      <c r="W180" s="109" t="str">
        <f t="shared" si="5"/>
        <v>n/a</v>
      </c>
      <c r="X180" s="110">
        <f t="shared" si="6"/>
        <v>1.034404029</v>
      </c>
      <c r="Y180" s="176"/>
      <c r="Z180" s="103">
        <f t="shared" si="7"/>
        <v>18.6770428</v>
      </c>
      <c r="AA180" s="112">
        <f t="shared" si="8"/>
        <v>8.459143969</v>
      </c>
      <c r="AB180" s="73">
        <v>12.0</v>
      </c>
      <c r="AC180" s="102">
        <v>2.57</v>
      </c>
      <c r="AD180" s="102" t="s">
        <v>128</v>
      </c>
      <c r="AE180" s="102">
        <v>2.13</v>
      </c>
      <c r="AF180" s="102">
        <v>1.21</v>
      </c>
      <c r="AG180" s="102">
        <v>13.0</v>
      </c>
      <c r="AH180" s="102">
        <v>36.9</v>
      </c>
      <c r="AI180" s="102" t="s">
        <v>128</v>
      </c>
      <c r="AJ180" s="102">
        <v>19.0</v>
      </c>
      <c r="AK180" s="102" t="s">
        <v>128</v>
      </c>
      <c r="AL180" s="113">
        <v>136.31</v>
      </c>
      <c r="AM180" s="114">
        <v>0.2</v>
      </c>
      <c r="AN180" s="102">
        <v>0.44</v>
      </c>
      <c r="AO180" s="115">
        <f t="shared" si="9"/>
        <v>13.40244427</v>
      </c>
      <c r="AP180" s="116">
        <f t="shared" si="10"/>
        <v>21.86158824</v>
      </c>
      <c r="AQ180" s="117">
        <f t="shared" si="11"/>
        <v>-32.55268986</v>
      </c>
      <c r="AR180" s="103">
        <f t="array" ref="AR180">INDEX(Historical!$C$7:$C$1381,MATCH(B180,Historical!$B$7:$B$1403,0))*IF(AH180="n/a",1.03,IF(AH180&lt;0,1.01,IF(AH180&gt;10,1.1,(1+AH180/100))))</f>
        <v>0.484</v>
      </c>
      <c r="AS180" s="112">
        <f t="shared" si="12"/>
        <v>0.49852</v>
      </c>
      <c r="AT180" s="112">
        <f t="shared" ref="AT180:AV180" si="188">IF($AK180="n/a",1.03*AS180,IF($AK180&lt;0,1.01*AS180,IF($AK180&gt;10,1.1*AS180,(1+$AK180/100)*AS180)))</f>
        <v>0.5134756</v>
      </c>
      <c r="AU180" s="112">
        <f t="shared" si="188"/>
        <v>0.528879868</v>
      </c>
      <c r="AV180" s="112">
        <f t="shared" si="188"/>
        <v>0.544746264</v>
      </c>
      <c r="AW180" s="103">
        <f t="shared" si="14"/>
        <v>2.569621732</v>
      </c>
      <c r="AX180" s="118">
        <f t="shared" si="15"/>
        <v>11.81978718</v>
      </c>
      <c r="AY180" s="119">
        <v>0.25</v>
      </c>
      <c r="AZ180" s="114">
        <v>5.89</v>
      </c>
      <c r="BA180" s="114">
        <v>-21.66</v>
      </c>
      <c r="BB180" s="114">
        <v>-10.68</v>
      </c>
      <c r="BC180" s="114">
        <v>-11.020000000000001</v>
      </c>
      <c r="BD180" s="42"/>
      <c r="BE180" s="17">
        <v>2012.0</v>
      </c>
      <c r="BF180" s="17">
        <f t="shared" si="16"/>
        <v>0</v>
      </c>
      <c r="BG180" s="120">
        <v>0.8999999999999999</v>
      </c>
      <c r="BH180" s="108"/>
    </row>
    <row r="181" ht="11.25" customHeight="1">
      <c r="A181" s="155" t="s">
        <v>1573</v>
      </c>
      <c r="B181" s="99" t="s">
        <v>1574</v>
      </c>
      <c r="C181" s="100" t="s">
        <v>118</v>
      </c>
      <c r="D181" s="100" t="s">
        <v>202</v>
      </c>
      <c r="E181" s="101">
        <v>8.0</v>
      </c>
      <c r="F181" s="58">
        <v>570.0</v>
      </c>
      <c r="G181" s="58" t="s">
        <v>168</v>
      </c>
      <c r="H181" s="58" t="s">
        <v>168</v>
      </c>
      <c r="I181" s="150">
        <v>48.14</v>
      </c>
      <c r="J181" s="103">
        <f t="shared" si="2"/>
        <v>2.638138762</v>
      </c>
      <c r="K181" s="104">
        <v>0.3175</v>
      </c>
      <c r="L181" s="73">
        <v>4.0</v>
      </c>
      <c r="M181" s="23">
        <f t="shared" si="3"/>
        <v>1.27</v>
      </c>
      <c r="N181" s="105" t="s">
        <v>154</v>
      </c>
      <c r="O181" s="106">
        <v>0.31</v>
      </c>
      <c r="P181" s="107">
        <v>43615.0</v>
      </c>
      <c r="Q181" s="107">
        <v>43630.0</v>
      </c>
      <c r="R181" s="23">
        <f t="shared" si="4"/>
        <v>2.419354839</v>
      </c>
      <c r="S181" s="108">
        <f t="array" ref="S181">IF(INDEX(Historical!$D$7:$D$1379,MATCH(B181,Historical!$B$7:$B$1403,0))=0,"n/a",(INDEX(Historical!$C$7:$C$1381,MATCH(B181,Historical!$B$7:$B$1403,0))/INDEX(Historical!$D$7:$D$1379,MATCH(B181,Historical!$B$7:$B$1403,0))-1)*100)</f>
        <v>2.434077079</v>
      </c>
      <c r="T181" s="108">
        <f t="array" ref="T181">IF(INDEX(Historical!$F$7:$F$1372,MATCH(B181,Historical!$B$7:$B$1403,0))=0,"n/a",((INDEX(Historical!$C$7:$C$1381,MATCH(B181,Historical!$B$7:$B$1403,0))/INDEX(Historical!$F$7:$F$1372,MATCH(B181,Historical!$B$7:$B$1403,0)))^(1/3)-1)*100)</f>
        <v>2.568776496</v>
      </c>
      <c r="U181" s="108">
        <f t="array" ref="U181">IF(INDEX(Historical!$H$7:$H$1372,MATCH(B181,Historical!$B$7:$B$1403,0))=0,"n/a",((INDEX(Historical!$C$7:$C$1381,MATCH(B181,Historical!$B$7:$B$1403,0))/INDEX(Historical!$H$7:$H$1372,MATCH(B181,Historical!$B$7:$B$1403,0)))^(1/5)-1)*100)</f>
        <v>3.267719041</v>
      </c>
      <c r="V181" s="108" t="str">
        <f t="array" ref="V181">IF(INDEX(Historical!$O$7:$O$1372,MATCH(B181,Historical!$B$7:$B$1403,0))=0,"n/a",((INDEX(Historical!$C$7:$C$1381,MATCH(B181,Historical!$B$7:$B$1403,0))/INDEX(Historical!$O$7:$O$1372,MATCH(B181,Historical!$B$7:$B$1403,0)))^(1/10)-1)*100)</f>
        <v>n/a</v>
      </c>
      <c r="W181" s="109" t="str">
        <f t="shared" si="5"/>
        <v>n/a</v>
      </c>
      <c r="X181" s="110" t="str">
        <f t="shared" si="6"/>
        <v>n/a</v>
      </c>
      <c r="Y181" s="240"/>
      <c r="Z181" s="103">
        <f t="shared" si="7"/>
        <v>67.9144385</v>
      </c>
      <c r="AA181" s="112">
        <f t="shared" si="8"/>
        <v>25.74331551</v>
      </c>
      <c r="AB181" s="73">
        <v>12.0</v>
      </c>
      <c r="AC181" s="102">
        <v>1.87</v>
      </c>
      <c r="AD181" s="102">
        <v>1.72</v>
      </c>
      <c r="AE181" s="102">
        <v>0.24</v>
      </c>
      <c r="AF181" s="102">
        <v>1.57</v>
      </c>
      <c r="AG181" s="102">
        <v>6.0</v>
      </c>
      <c r="AH181" s="102">
        <v>-60.199999999999996</v>
      </c>
      <c r="AI181" s="102">
        <v>27.13</v>
      </c>
      <c r="AJ181" s="102">
        <v>-20.4</v>
      </c>
      <c r="AK181" s="102">
        <v>15.0</v>
      </c>
      <c r="AL181" s="113">
        <v>799.12</v>
      </c>
      <c r="AM181" s="114">
        <v>2.1999999999999997</v>
      </c>
      <c r="AN181" s="102">
        <v>0.69</v>
      </c>
      <c r="AO181" s="115">
        <f t="shared" si="9"/>
        <v>-19.83745771</v>
      </c>
      <c r="AP181" s="116">
        <f t="shared" si="10"/>
        <v>5.905857803</v>
      </c>
      <c r="AQ181" s="117">
        <f t="shared" si="11"/>
        <v>34.02654024</v>
      </c>
      <c r="AR181" s="103">
        <f t="array" ref="AR181">INDEX(Historical!$C$7:$C$1381,MATCH(B181,Historical!$B$7:$B$1403,0))*IF(AH181="n/a",1.03,IF(AH181&lt;0,1.01,IF(AH181&gt;10,1.1,(1+AH181/100))))</f>
        <v>1.275125</v>
      </c>
      <c r="AS181" s="112">
        <f t="shared" si="12"/>
        <v>1.4026375</v>
      </c>
      <c r="AT181" s="112">
        <f t="shared" ref="AT181:AV181" si="189">IF($AK181="n/a",1.03*AS181,IF($AK181&lt;0,1.01*AS181,IF($AK181&gt;10,1.1*AS181,(1+$AK181/100)*AS181)))</f>
        <v>1.54290125</v>
      </c>
      <c r="AU181" s="112">
        <f t="shared" si="189"/>
        <v>1.697191375</v>
      </c>
      <c r="AV181" s="112">
        <f t="shared" si="189"/>
        <v>1.866910513</v>
      </c>
      <c r="AW181" s="103">
        <f t="shared" si="14"/>
        <v>7.784765638</v>
      </c>
      <c r="AX181" s="118">
        <f t="shared" si="15"/>
        <v>16.17109605</v>
      </c>
      <c r="AY181" s="119">
        <v>1.43</v>
      </c>
      <c r="AZ181" s="114">
        <v>11.28</v>
      </c>
      <c r="BA181" s="114">
        <v>-32.48</v>
      </c>
      <c r="BB181" s="114">
        <v>-15.64</v>
      </c>
      <c r="BC181" s="114">
        <v>-11.99</v>
      </c>
      <c r="BD181" s="42"/>
      <c r="BE181" s="17">
        <v>2012.0</v>
      </c>
      <c r="BF181" s="17">
        <f t="shared" si="16"/>
        <v>0</v>
      </c>
      <c r="BG181" s="120">
        <v>1.7000000000000002</v>
      </c>
      <c r="BH181" s="15"/>
    </row>
    <row r="182" ht="11.25" customHeight="1">
      <c r="A182" s="155" t="s">
        <v>1575</v>
      </c>
      <c r="B182" s="99" t="s">
        <v>1576</v>
      </c>
      <c r="C182" s="100" t="s">
        <v>136</v>
      </c>
      <c r="D182" s="100" t="s">
        <v>183</v>
      </c>
      <c r="E182" s="101">
        <v>8.0</v>
      </c>
      <c r="F182" s="58">
        <v>646.0</v>
      </c>
      <c r="G182" s="58" t="s">
        <v>168</v>
      </c>
      <c r="H182" s="58" t="s">
        <v>168</v>
      </c>
      <c r="I182" s="150">
        <v>89.22</v>
      </c>
      <c r="J182" s="103">
        <f t="shared" si="2"/>
        <v>1.344989913</v>
      </c>
      <c r="K182" s="104">
        <v>0.3</v>
      </c>
      <c r="L182" s="73">
        <v>4.0</v>
      </c>
      <c r="M182" s="23">
        <f t="shared" si="3"/>
        <v>1.2</v>
      </c>
      <c r="N182" s="105" t="s">
        <v>179</v>
      </c>
      <c r="O182" s="106">
        <v>0.275</v>
      </c>
      <c r="P182" s="107">
        <v>43906.0</v>
      </c>
      <c r="Q182" s="107">
        <v>43921.0</v>
      </c>
      <c r="R182" s="23">
        <f t="shared" si="4"/>
        <v>9.090909091</v>
      </c>
      <c r="S182" s="108">
        <f t="array" ref="S182">IF(INDEX(Historical!$D$7:$D$1379,MATCH(B182,Historical!$B$7:$B$1403,0))=0,"n/a",(INDEX(Historical!$C$7:$C$1381,MATCH(B182,Historical!$B$7:$B$1403,0))/INDEX(Historical!$D$7:$D$1379,MATCH(B182,Historical!$B$7:$B$1403,0))-1)*100)</f>
        <v>14.58333333</v>
      </c>
      <c r="T182" s="108">
        <f t="array" ref="T182">IF(INDEX(Historical!$F$7:$F$1372,MATCH(B182,Historical!$B$7:$B$1403,0))=0,"n/a",((INDEX(Historical!$C$7:$C$1381,MATCH(B182,Historical!$B$7:$B$1403,0))/INDEX(Historical!$F$7:$F$1372,MATCH(B182,Historical!$B$7:$B$1403,0)))^(1/3)-1)*100)</f>
        <v>17.38914086</v>
      </c>
      <c r="U182" s="108">
        <f t="array" ref="U182">IF(INDEX(Historical!$H$7:$H$1372,MATCH(B182,Historical!$B$7:$B$1403,0))=0,"n/a",((INDEX(Historical!$C$7:$C$1381,MATCH(B182,Historical!$B$7:$B$1403,0))/INDEX(Historical!$H$7:$H$1372,MATCH(B182,Historical!$B$7:$B$1403,0)))^(1/5)-1)*100)</f>
        <v>16.16568784</v>
      </c>
      <c r="V182" s="108" t="str">
        <f t="array" ref="V182">IF(INDEX(Historical!$O$7:$O$1372,MATCH(B182,Historical!$B$7:$B$1403,0))=0,"n/a",((INDEX(Historical!$C$7:$C$1381,MATCH(B182,Historical!$B$7:$B$1403,0))/INDEX(Historical!$O$7:$O$1372,MATCH(B182,Historical!$B$7:$B$1403,0)))^(1/10)-1)*100)</f>
        <v>n/a</v>
      </c>
      <c r="W182" s="109" t="str">
        <f t="shared" si="5"/>
        <v>n/a</v>
      </c>
      <c r="X182" s="110">
        <f t="shared" si="6"/>
        <v>1.063532095</v>
      </c>
      <c r="Y182" s="147"/>
      <c r="Z182" s="103">
        <f t="shared" si="7"/>
        <v>35.0877193</v>
      </c>
      <c r="AA182" s="112">
        <f t="shared" si="8"/>
        <v>26.0877193</v>
      </c>
      <c r="AB182" s="73">
        <v>12.0</v>
      </c>
      <c r="AC182" s="102">
        <v>3.42</v>
      </c>
      <c r="AD182" s="102">
        <v>2.99</v>
      </c>
      <c r="AE182" s="102">
        <v>9.54</v>
      </c>
      <c r="AF182" s="102">
        <v>2.87</v>
      </c>
      <c r="AG182" s="102">
        <v>11.3</v>
      </c>
      <c r="AH182" s="102">
        <v>0.2</v>
      </c>
      <c r="AI182" s="102">
        <v>9.75</v>
      </c>
      <c r="AJ182" s="102">
        <v>15.2</v>
      </c>
      <c r="AK182" s="102">
        <v>8.72</v>
      </c>
      <c r="AL182" s="113">
        <v>49620.0</v>
      </c>
      <c r="AM182" s="114">
        <v>0.4</v>
      </c>
      <c r="AN182" s="102">
        <v>0.45</v>
      </c>
      <c r="AO182" s="115">
        <f t="shared" si="9"/>
        <v>-8.577041547</v>
      </c>
      <c r="AP182" s="116">
        <f t="shared" si="10"/>
        <v>17.51067775</v>
      </c>
      <c r="AQ182" s="117">
        <f t="shared" si="11"/>
        <v>82.41802346</v>
      </c>
      <c r="AR182" s="103">
        <f t="array" ref="AR182">INDEX(Historical!$C$7:$C$1381,MATCH(B182,Historical!$B$7:$B$1403,0))*IF(AH182="n/a",1.03,IF(AH182&lt;0,1.01,IF(AH182&gt;10,1.1,(1+AH182/100))))</f>
        <v>1.1022</v>
      </c>
      <c r="AS182" s="112">
        <f t="shared" si="12"/>
        <v>1.2096645</v>
      </c>
      <c r="AT182" s="112">
        <f t="shared" ref="AT182:AV182" si="190">IF($AK182="n/a",1.03*AS182,IF($AK182&lt;0,1.01*AS182,IF($AK182&gt;10,1.1*AS182,(1+$AK182/100)*AS182)))</f>
        <v>1.315147244</v>
      </c>
      <c r="AU182" s="112">
        <f t="shared" si="190"/>
        <v>1.429828084</v>
      </c>
      <c r="AV182" s="112">
        <f t="shared" si="190"/>
        <v>1.554509093</v>
      </c>
      <c r="AW182" s="103">
        <f t="shared" si="14"/>
        <v>6.611348922</v>
      </c>
      <c r="AX182" s="118">
        <f t="shared" si="15"/>
        <v>7.410164673</v>
      </c>
      <c r="AY182" s="119">
        <v>0.29</v>
      </c>
      <c r="AZ182" s="114">
        <v>24.09</v>
      </c>
      <c r="BA182" s="114">
        <v>-12.47</v>
      </c>
      <c r="BB182" s="114">
        <v>-5.779999999999999</v>
      </c>
      <c r="BC182" s="114">
        <v>-2.29</v>
      </c>
      <c r="BD182" s="42"/>
      <c r="BE182" s="17">
        <v>2013.0</v>
      </c>
      <c r="BF182" s="17">
        <f t="shared" si="16"/>
        <v>0</v>
      </c>
      <c r="BG182" s="120">
        <v>2.1</v>
      </c>
      <c r="BH182" s="15"/>
    </row>
    <row r="183" ht="11.25" customHeight="1">
      <c r="A183" s="151" t="s">
        <v>1577</v>
      </c>
      <c r="B183" s="122" t="s">
        <v>1578</v>
      </c>
      <c r="C183" s="100" t="s">
        <v>158</v>
      </c>
      <c r="D183" s="100" t="s">
        <v>362</v>
      </c>
      <c r="E183" s="123">
        <v>8.0</v>
      </c>
      <c r="F183" s="58">
        <v>600.0</v>
      </c>
      <c r="G183" s="124" t="s">
        <v>121</v>
      </c>
      <c r="H183" s="124" t="s">
        <v>121</v>
      </c>
      <c r="I183" s="216">
        <v>96.64</v>
      </c>
      <c r="J183" s="126">
        <f t="shared" si="2"/>
        <v>2.773178808</v>
      </c>
      <c r="K183" s="127">
        <v>0.67</v>
      </c>
      <c r="L183" s="128">
        <v>4.0</v>
      </c>
      <c r="M183" s="129">
        <f t="shared" si="3"/>
        <v>2.68</v>
      </c>
      <c r="N183" s="130" t="s">
        <v>834</v>
      </c>
      <c r="O183" s="131">
        <v>0.63</v>
      </c>
      <c r="P183" s="132">
        <v>43773.0</v>
      </c>
      <c r="Q183" s="132">
        <v>43801.0</v>
      </c>
      <c r="R183" s="129">
        <f t="shared" si="4"/>
        <v>6.349206349</v>
      </c>
      <c r="S183" s="108">
        <f t="array" ref="S183">IF(INDEX(Historical!$D$7:$D$1379,MATCH(B183,Historical!$B$7:$B$1403,0))=0,"n/a",(INDEX(Historical!$C$7:$C$1381,MATCH(B183,Historical!$B$7:$B$1403,0))/INDEX(Historical!$D$7:$D$1379,MATCH(B183,Historical!$B$7:$B$1403,0))-1)*100)</f>
        <v>6.666666667</v>
      </c>
      <c r="T183" s="108">
        <f t="array" ref="T183">IF(INDEX(Historical!$F$7:$F$1372,MATCH(B183,Historical!$B$7:$B$1403,0))=0,"n/a",((INDEX(Historical!$C$7:$C$1381,MATCH(B183,Historical!$B$7:$B$1403,0))/INDEX(Historical!$F$7:$F$1372,MATCH(B183,Historical!$B$7:$B$1403,0)))^(1/3)-1)*100)</f>
        <v>7.166457967</v>
      </c>
      <c r="U183" s="108">
        <f t="array" ref="U183">IF(INDEX(Historical!$H$7:$H$1372,MATCH(B183,Historical!$B$7:$B$1403,0))=0,"n/a",((INDEX(Historical!$C$7:$C$1381,MATCH(B183,Historical!$B$7:$B$1403,0))/INDEX(Historical!$H$7:$H$1372,MATCH(B183,Historical!$B$7:$B$1403,0)))^(1/5)-1)*100)</f>
        <v>7.781806771</v>
      </c>
      <c r="V183" s="108">
        <f t="array" ref="V183">IF(INDEX(Historical!$O$7:$O$1372,MATCH(B183,Historical!$B$7:$B$1403,0))=0,"n/a",((INDEX(Historical!$C$7:$C$1381,MATCH(B183,Historical!$B$7:$B$1403,0))/INDEX(Historical!$O$7:$O$1372,MATCH(B183,Historical!$B$7:$B$1403,0)))^(1/10)-1)*100)</f>
        <v>7.871289892</v>
      </c>
      <c r="W183" s="109">
        <f t="shared" si="5"/>
        <v>0.9886317081</v>
      </c>
      <c r="X183" s="110">
        <f t="shared" si="6"/>
        <v>2.161612992</v>
      </c>
      <c r="Y183" s="229"/>
      <c r="Z183" s="126">
        <f t="shared" si="7"/>
        <v>58.13449024</v>
      </c>
      <c r="AA183" s="134">
        <f t="shared" si="8"/>
        <v>20.96312364</v>
      </c>
      <c r="AB183" s="128">
        <v>12.0</v>
      </c>
      <c r="AC183" s="125">
        <v>4.61</v>
      </c>
      <c r="AD183" s="125">
        <v>8.39</v>
      </c>
      <c r="AE183" s="125">
        <v>3.61</v>
      </c>
      <c r="AF183" s="125">
        <v>1.98</v>
      </c>
      <c r="AG183" s="125">
        <v>9.6</v>
      </c>
      <c r="AH183" s="125">
        <v>5.1</v>
      </c>
      <c r="AI183" s="125">
        <v>4.0</v>
      </c>
      <c r="AJ183" s="125">
        <v>3.5999999999999996</v>
      </c>
      <c r="AK183" s="125">
        <v>2.5</v>
      </c>
      <c r="AL183" s="135">
        <v>4860.0</v>
      </c>
      <c r="AM183" s="136">
        <v>0.3</v>
      </c>
      <c r="AN183" s="125">
        <v>0.75</v>
      </c>
      <c r="AO183" s="137">
        <f t="shared" si="9"/>
        <v>-10.40813807</v>
      </c>
      <c r="AP183" s="138">
        <f t="shared" si="10"/>
        <v>10.55498558</v>
      </c>
      <c r="AQ183" s="139">
        <f t="shared" si="11"/>
        <v>35.82175381</v>
      </c>
      <c r="AR183" s="103">
        <f t="array" ref="AR183">INDEX(Historical!$C$7:$C$1381,MATCH(B183,Historical!$B$7:$B$1403,0))*IF(AH183="n/a",1.03,IF(AH183&lt;0,1.01,IF(AH183&gt;10,1.1,(1+AH183/100))))</f>
        <v>2.69056</v>
      </c>
      <c r="AS183" s="134">
        <f t="shared" si="12"/>
        <v>2.7981824</v>
      </c>
      <c r="AT183" s="134">
        <f t="shared" ref="AT183:AV183" si="191">IF($AK183="n/a",1.03*AS183,IF($AK183&lt;0,1.01*AS183,IF($AK183&gt;10,1.1*AS183,(1+$AK183/100)*AS183)))</f>
        <v>2.86813696</v>
      </c>
      <c r="AU183" s="134">
        <f t="shared" si="191"/>
        <v>2.939840384</v>
      </c>
      <c r="AV183" s="134">
        <f t="shared" si="191"/>
        <v>3.013336394</v>
      </c>
      <c r="AW183" s="126">
        <f t="shared" si="14"/>
        <v>14.31005614</v>
      </c>
      <c r="AX183" s="140">
        <f t="shared" si="15"/>
        <v>14.8075912</v>
      </c>
      <c r="AY183" s="141">
        <v>0.24</v>
      </c>
      <c r="AZ183" s="136">
        <v>0.74</v>
      </c>
      <c r="BA183" s="136">
        <v>-15.24</v>
      </c>
      <c r="BB183" s="136">
        <v>-11.24</v>
      </c>
      <c r="BC183" s="136">
        <v>-9.35</v>
      </c>
      <c r="BD183" s="142"/>
      <c r="BE183" s="17">
        <v>2013.0</v>
      </c>
      <c r="BF183" s="17">
        <f t="shared" si="16"/>
        <v>0</v>
      </c>
      <c r="BG183" s="143">
        <v>3.5999999999999996</v>
      </c>
      <c r="BH183" s="121"/>
    </row>
    <row r="184" ht="11.25" customHeight="1">
      <c r="A184" s="155" t="s">
        <v>1579</v>
      </c>
      <c r="B184" s="99" t="s">
        <v>1580</v>
      </c>
      <c r="C184" s="100" t="s">
        <v>320</v>
      </c>
      <c r="D184" s="100" t="s">
        <v>321</v>
      </c>
      <c r="E184" s="101">
        <v>8.0</v>
      </c>
      <c r="F184" s="58">
        <v>635.0</v>
      </c>
      <c r="G184" s="58" t="s">
        <v>120</v>
      </c>
      <c r="H184" s="58" t="s">
        <v>120</v>
      </c>
      <c r="I184" s="150">
        <v>21.36</v>
      </c>
      <c r="J184" s="103">
        <f t="shared" si="2"/>
        <v>4.775280899</v>
      </c>
      <c r="K184" s="104">
        <v>0.255</v>
      </c>
      <c r="L184" s="73">
        <v>4.0</v>
      </c>
      <c r="M184" s="23">
        <f t="shared" si="3"/>
        <v>1.02</v>
      </c>
      <c r="N184" s="105" t="s">
        <v>154</v>
      </c>
      <c r="O184" s="106">
        <v>0.235</v>
      </c>
      <c r="P184" s="107">
        <v>43889.0</v>
      </c>
      <c r="Q184" s="107">
        <v>43906.0</v>
      </c>
      <c r="R184" s="23">
        <f t="shared" si="4"/>
        <v>8.510638298</v>
      </c>
      <c r="S184" s="108">
        <f t="array" ref="S184">IF(INDEX(Historical!$D$7:$D$1379,MATCH(B184,Historical!$B$7:$B$1403,0))=0,"n/a",(INDEX(Historical!$C$7:$C$1381,MATCH(B184,Historical!$B$7:$B$1403,0))/INDEX(Historical!$D$7:$D$1379,MATCH(B184,Historical!$B$7:$B$1403,0))-1)*100)</f>
        <v>11.9047619</v>
      </c>
      <c r="T184" s="108">
        <f t="array" ref="T184">IF(INDEX(Historical!$F$7:$F$1372,MATCH(B184,Historical!$B$7:$B$1403,0))=0,"n/a",((INDEX(Historical!$C$7:$C$1381,MATCH(B184,Historical!$B$7:$B$1403,0))/INDEX(Historical!$F$7:$F$1372,MATCH(B184,Historical!$B$7:$B$1403,0)))^(1/3)-1)*100)</f>
        <v>16.14277571</v>
      </c>
      <c r="U184" s="108">
        <f t="array" ref="U184">IF(INDEX(Historical!$H$7:$H$1372,MATCH(B184,Historical!$B$7:$B$1403,0))=0,"n/a",((INDEX(Historical!$C$7:$C$1381,MATCH(B184,Historical!$B$7:$B$1403,0))/INDEX(Historical!$H$7:$H$1372,MATCH(B184,Historical!$B$7:$B$1403,0)))^(1/5)-1)*100)</f>
        <v>19.85850361</v>
      </c>
      <c r="V184" s="108" t="str">
        <f t="array" ref="V184">IF(INDEX(Historical!$O$7:$O$1372,MATCH(B184,Historical!$B$7:$B$1403,0))=0,"n/a",((INDEX(Historical!$C$7:$C$1381,MATCH(B184,Historical!$B$7:$B$1403,0))/INDEX(Historical!$O$7:$O$1372,MATCH(B184,Historical!$B$7:$B$1403,0)))^(1/10)-1)*100)</f>
        <v>n/a</v>
      </c>
      <c r="W184" s="109" t="str">
        <f t="shared" si="5"/>
        <v>n/a</v>
      </c>
      <c r="X184" s="110">
        <f t="shared" si="6"/>
        <v>2.364107573</v>
      </c>
      <c r="Y184" s="99"/>
      <c r="Z184" s="103">
        <f t="shared" si="7"/>
        <v>61.07784431</v>
      </c>
      <c r="AA184" s="112">
        <f t="shared" si="8"/>
        <v>12.79041916</v>
      </c>
      <c r="AB184" s="73">
        <v>12.0</v>
      </c>
      <c r="AC184" s="102">
        <v>1.67</v>
      </c>
      <c r="AD184" s="102">
        <v>2.84</v>
      </c>
      <c r="AE184" s="102">
        <v>0.83</v>
      </c>
      <c r="AF184" s="102">
        <v>2.98</v>
      </c>
      <c r="AG184" s="102">
        <v>26.3</v>
      </c>
      <c r="AH184" s="102">
        <v>5.4</v>
      </c>
      <c r="AI184" s="102">
        <v>6.569999999999999</v>
      </c>
      <c r="AJ184" s="102">
        <v>8.4</v>
      </c>
      <c r="AK184" s="102">
        <v>4.5</v>
      </c>
      <c r="AL184" s="113">
        <v>8460.0</v>
      </c>
      <c r="AM184" s="114">
        <v>0.2</v>
      </c>
      <c r="AN184" s="102">
        <v>1.2</v>
      </c>
      <c r="AO184" s="115">
        <f t="shared" si="9"/>
        <v>11.84336535</v>
      </c>
      <c r="AP184" s="116">
        <f t="shared" si="10"/>
        <v>24.63378451</v>
      </c>
      <c r="AQ184" s="117">
        <f t="shared" si="11"/>
        <v>30.15452201</v>
      </c>
      <c r="AR184" s="103">
        <f t="array" ref="AR184">INDEX(Historical!$C$7:$C$1381,MATCH(B184,Historical!$B$7:$B$1403,0))*IF(AH184="n/a",1.03,IF(AH184&lt;0,1.01,IF(AH184&gt;10,1.1,(1+AH184/100))))</f>
        <v>0.99076</v>
      </c>
      <c r="AS184" s="112">
        <f t="shared" si="12"/>
        <v>1.055852932</v>
      </c>
      <c r="AT184" s="112">
        <f t="shared" ref="AT184:AV184" si="192">IF($AK184="n/a",1.03*AS184,IF($AK184&lt;0,1.01*AS184,IF($AK184&gt;10,1.1*AS184,(1+$AK184/100)*AS184)))</f>
        <v>1.103366314</v>
      </c>
      <c r="AU184" s="112">
        <f t="shared" si="192"/>
        <v>1.153017798</v>
      </c>
      <c r="AV184" s="112">
        <f t="shared" si="192"/>
        <v>1.204903599</v>
      </c>
      <c r="AW184" s="103">
        <f t="shared" si="14"/>
        <v>5.507900643</v>
      </c>
      <c r="AX184" s="118">
        <f t="shared" si="15"/>
        <v>25.7860517</v>
      </c>
      <c r="AY184" s="119">
        <v>1.1</v>
      </c>
      <c r="AZ184" s="114">
        <v>9.2</v>
      </c>
      <c r="BA184" s="114">
        <v>-15.24</v>
      </c>
      <c r="BB184" s="114">
        <v>-8.64</v>
      </c>
      <c r="BC184" s="114">
        <v>-3.6799999999999997</v>
      </c>
      <c r="BD184" s="42"/>
      <c r="BE184" s="17">
        <v>2013.0</v>
      </c>
      <c r="BF184" s="17">
        <f t="shared" si="16"/>
        <v>0</v>
      </c>
      <c r="BG184" s="120">
        <v>4.0</v>
      </c>
      <c r="BH184" s="15"/>
    </row>
    <row r="185" ht="11.25" customHeight="1">
      <c r="A185" s="55" t="s">
        <v>1581</v>
      </c>
      <c r="B185" s="99" t="s">
        <v>1582</v>
      </c>
      <c r="C185" s="100" t="s">
        <v>118</v>
      </c>
      <c r="D185" s="100" t="s">
        <v>202</v>
      </c>
      <c r="E185" s="101">
        <v>8.0</v>
      </c>
      <c r="F185" s="58">
        <v>556.0</v>
      </c>
      <c r="G185" s="58" t="s">
        <v>168</v>
      </c>
      <c r="H185" s="58" t="s">
        <v>168</v>
      </c>
      <c r="I185" s="150">
        <v>129.04</v>
      </c>
      <c r="J185" s="103">
        <f t="shared" si="2"/>
        <v>1.642901426</v>
      </c>
      <c r="K185" s="104">
        <v>0.53</v>
      </c>
      <c r="L185" s="73">
        <v>4.0</v>
      </c>
      <c r="M185" s="23">
        <f t="shared" si="3"/>
        <v>2.12</v>
      </c>
      <c r="N185" s="105" t="s">
        <v>179</v>
      </c>
      <c r="O185" s="106">
        <v>0.45</v>
      </c>
      <c r="P185" s="148">
        <v>43349.0</v>
      </c>
      <c r="Q185" s="148">
        <v>43371.0</v>
      </c>
      <c r="R185" s="23">
        <f t="shared" si="4"/>
        <v>17.77777778</v>
      </c>
      <c r="S185" s="108">
        <f t="array" ref="S185">IF(INDEX(Historical!$D$7:$D$1379,MATCH(B185,Historical!$B$7:$B$1403,0))=0,"n/a",(INDEX(Historical!$C$7:$C$1381,MATCH(B185,Historical!$B$7:$B$1403,0))/INDEX(Historical!$D$7:$D$1379,MATCH(B185,Historical!$B$7:$B$1403,0))-1)*100)</f>
        <v>8.163265306</v>
      </c>
      <c r="T185" s="108">
        <f t="array" ref="T185">IF(INDEX(Historical!$F$7:$F$1372,MATCH(B185,Historical!$B$7:$B$1403,0))=0,"n/a",((INDEX(Historical!$C$7:$C$1381,MATCH(B185,Historical!$B$7:$B$1403,0))/INDEX(Historical!$F$7:$F$1372,MATCH(B185,Historical!$B$7:$B$1403,0)))^(1/3)-1)*100)</f>
        <v>15.94863782</v>
      </c>
      <c r="U185" s="108">
        <f t="array" ref="U185">IF(INDEX(Historical!$H$7:$H$1372,MATCH(B185,Historical!$B$7:$B$1403,0))=0,"n/a",((INDEX(Historical!$C$7:$C$1381,MATCH(B185,Historical!$B$7:$B$1403,0))/INDEX(Historical!$H$7:$H$1372,MATCH(B185,Historical!$B$7:$B$1403,0)))^(1/5)-1)*100)</f>
        <v>16.21633414</v>
      </c>
      <c r="V185" s="108">
        <f t="array" ref="V185">IF(INDEX(Historical!$O$7:$O$1372,MATCH(B185,Historical!$B$7:$B$1403,0))=0,"n/a",((INDEX(Historical!$C$7:$C$1381,MATCH(B185,Historical!$B$7:$B$1403,0))/INDEX(Historical!$O$7:$O$1372,MATCH(B185,Historical!$B$7:$B$1403,0)))^(1/10)-1)*100)</f>
        <v>18.16725028</v>
      </c>
      <c r="W185" s="109">
        <f t="shared" si="5"/>
        <v>0.8926135706</v>
      </c>
      <c r="X185" s="110">
        <f t="shared" si="6"/>
        <v>1.422485451</v>
      </c>
      <c r="Y185" s="149" t="s">
        <v>1583</v>
      </c>
      <c r="Z185" s="103">
        <f t="shared" si="7"/>
        <v>37.85714286</v>
      </c>
      <c r="AA185" s="112">
        <f t="shared" si="8"/>
        <v>23.04285714</v>
      </c>
      <c r="AB185" s="73">
        <v>12.0</v>
      </c>
      <c r="AC185" s="102">
        <v>5.6</v>
      </c>
      <c r="AD185" s="102">
        <v>2.48</v>
      </c>
      <c r="AE185" s="102">
        <v>1.86</v>
      </c>
      <c r="AF185" s="102">
        <v>4.26</v>
      </c>
      <c r="AG185" s="102">
        <v>19.8</v>
      </c>
      <c r="AH185" s="102">
        <v>3.9</v>
      </c>
      <c r="AI185" s="102">
        <v>8.5</v>
      </c>
      <c r="AJ185" s="102">
        <v>11.4</v>
      </c>
      <c r="AK185" s="102">
        <v>9.3</v>
      </c>
      <c r="AL185" s="113">
        <v>30840.0</v>
      </c>
      <c r="AM185" s="114">
        <v>0.2</v>
      </c>
      <c r="AN185" s="102">
        <v>0.77</v>
      </c>
      <c r="AO185" s="115">
        <f t="shared" si="9"/>
        <v>-5.183621578</v>
      </c>
      <c r="AP185" s="116">
        <f t="shared" si="10"/>
        <v>17.85923557</v>
      </c>
      <c r="AQ185" s="117">
        <f t="shared" si="11"/>
        <v>108.8727113</v>
      </c>
      <c r="AR185" s="103">
        <f t="array" ref="AR185">INDEX(Historical!$C$7:$C$1381,MATCH(B185,Historical!$B$7:$B$1403,0))*IF(AH185="n/a",1.03,IF(AH185&lt;0,1.01,IF(AH185&gt;10,1.1,(1+AH185/100))))</f>
        <v>2.20268</v>
      </c>
      <c r="AS185" s="112">
        <f t="shared" si="12"/>
        <v>2.3899078</v>
      </c>
      <c r="AT185" s="112">
        <f t="shared" ref="AT185:AV185" si="193">IF($AK185="n/a",1.03*AS185,IF($AK185&lt;0,1.01*AS185,IF($AK185&gt;10,1.1*AS185,(1+$AK185/100)*AS185)))</f>
        <v>2.612169225</v>
      </c>
      <c r="AU185" s="112">
        <f t="shared" si="193"/>
        <v>2.855100963</v>
      </c>
      <c r="AV185" s="112">
        <f t="shared" si="193"/>
        <v>3.120625353</v>
      </c>
      <c r="AW185" s="103">
        <f t="shared" si="14"/>
        <v>13.18048334</v>
      </c>
      <c r="AX185" s="118">
        <f t="shared" si="15"/>
        <v>10.21426173</v>
      </c>
      <c r="AY185" s="119">
        <v>1.33</v>
      </c>
      <c r="AZ185" s="114">
        <v>25.66</v>
      </c>
      <c r="BA185" s="114">
        <v>-12.13</v>
      </c>
      <c r="BB185" s="114">
        <v>-5.21</v>
      </c>
      <c r="BC185" s="114">
        <v>1.97</v>
      </c>
      <c r="BD185" s="42"/>
      <c r="BE185" s="17">
        <v>2011.0</v>
      </c>
      <c r="BF185" s="17">
        <f t="shared" si="16"/>
        <v>0</v>
      </c>
      <c r="BG185" s="120">
        <v>6.9</v>
      </c>
      <c r="BH185" s="15"/>
    </row>
    <row r="186" ht="11.25" customHeight="1">
      <c r="A186" s="155" t="s">
        <v>1584</v>
      </c>
      <c r="B186" s="99" t="s">
        <v>1585</v>
      </c>
      <c r="C186" s="100" t="s">
        <v>118</v>
      </c>
      <c r="D186" s="100" t="s">
        <v>202</v>
      </c>
      <c r="E186" s="101">
        <v>8.0</v>
      </c>
      <c r="F186" s="58">
        <v>648.0</v>
      </c>
      <c r="G186" s="58" t="s">
        <v>121</v>
      </c>
      <c r="H186" s="58" t="s">
        <v>121</v>
      </c>
      <c r="I186" s="150">
        <v>60.15</v>
      </c>
      <c r="J186" s="103">
        <f t="shared" si="2"/>
        <v>1.123857024</v>
      </c>
      <c r="K186" s="104">
        <v>0.169</v>
      </c>
      <c r="L186" s="73">
        <v>4.0</v>
      </c>
      <c r="M186" s="23">
        <f t="shared" si="3"/>
        <v>0.676</v>
      </c>
      <c r="N186" s="105" t="s">
        <v>143</v>
      </c>
      <c r="O186" s="106">
        <v>0.147</v>
      </c>
      <c r="P186" s="107">
        <v>43903.0</v>
      </c>
      <c r="Q186" s="107">
        <v>43927.0</v>
      </c>
      <c r="R186" s="23">
        <f t="shared" si="4"/>
        <v>14.96598639</v>
      </c>
      <c r="S186" s="108">
        <f t="array" ref="S186">IF(INDEX(Historical!$D$7:$D$1379,MATCH(B186,Historical!$B$7:$B$1403,0))=0,"n/a",(INDEX(Historical!$C$7:$C$1381,MATCH(B186,Historical!$B$7:$B$1403,0))/INDEX(Historical!$D$7:$D$1379,MATCH(B186,Historical!$B$7:$B$1403,0))-1)*100)</f>
        <v>9.701492537</v>
      </c>
      <c r="T186" s="108">
        <f t="array" ref="T186">IF(INDEX(Historical!$F$7:$F$1372,MATCH(B186,Historical!$B$7:$B$1403,0))=0,"n/a",((INDEX(Historical!$C$7:$C$1381,MATCH(B186,Historical!$B$7:$B$1403,0))/INDEX(Historical!$F$7:$F$1372,MATCH(B186,Historical!$B$7:$B$1403,0)))^(1/3)-1)*100)</f>
        <v>5.835626066</v>
      </c>
      <c r="U186" s="108">
        <f t="array" ref="U186">IF(INDEX(Historical!$H$7:$H$1372,MATCH(B186,Historical!$B$7:$B$1403,0))=0,"n/a",((INDEX(Historical!$C$7:$C$1381,MATCH(B186,Historical!$B$7:$B$1403,0))/INDEX(Historical!$H$7:$H$1372,MATCH(B186,Historical!$B$7:$B$1403,0)))^(1/5)-1)*100)</f>
        <v>5.970486933</v>
      </c>
      <c r="V186" s="108">
        <f t="array" ref="V186">IF(INDEX(Historical!$O$7:$O$1372,MATCH(B186,Historical!$B$7:$B$1403,0))=0,"n/a",((INDEX(Historical!$C$7:$C$1381,MATCH(B186,Historical!$B$7:$B$1403,0))/INDEX(Historical!$O$7:$O$1372,MATCH(B186,Historical!$B$7:$B$1403,0)))^(1/10)-1)*100)</f>
        <v>6.090369654</v>
      </c>
      <c r="W186" s="109">
        <f t="shared" si="5"/>
        <v>0.9803160189</v>
      </c>
      <c r="X186" s="110" t="str">
        <f t="shared" si="6"/>
        <v>n/a</v>
      </c>
      <c r="Y186" s="154"/>
      <c r="Z186" s="103">
        <f t="shared" si="7"/>
        <v>19.65116279</v>
      </c>
      <c r="AA186" s="112">
        <f t="shared" si="8"/>
        <v>17.48546512</v>
      </c>
      <c r="AB186" s="73">
        <v>12.0</v>
      </c>
      <c r="AC186" s="102">
        <v>3.44</v>
      </c>
      <c r="AD186" s="102">
        <v>8.76</v>
      </c>
      <c r="AE186" s="102">
        <v>1.88</v>
      </c>
      <c r="AF186" s="102">
        <v>2.64</v>
      </c>
      <c r="AG186" s="102">
        <v>15.8</v>
      </c>
      <c r="AH186" s="102">
        <v>24.5</v>
      </c>
      <c r="AI186" s="102">
        <v>8.450000000000001</v>
      </c>
      <c r="AJ186" s="102">
        <v>-8.4</v>
      </c>
      <c r="AK186" s="102">
        <v>2.0</v>
      </c>
      <c r="AL186" s="113">
        <v>5280.0</v>
      </c>
      <c r="AM186" s="114">
        <v>0.2</v>
      </c>
      <c r="AN186" s="102">
        <v>0.07</v>
      </c>
      <c r="AO186" s="115">
        <f t="shared" si="9"/>
        <v>-10.39112116</v>
      </c>
      <c r="AP186" s="116">
        <f t="shared" si="10"/>
        <v>7.094343957</v>
      </c>
      <c r="AQ186" s="117">
        <f t="shared" si="11"/>
        <v>43.23504833</v>
      </c>
      <c r="AR186" s="103">
        <f t="array" ref="AR186">INDEX(Historical!$C$7:$C$1381,MATCH(B186,Historical!$B$7:$B$1403,0))*IF(AH186="n/a",1.03,IF(AH186&lt;0,1.01,IF(AH186&gt;10,1.1,(1+AH186/100))))</f>
        <v>0.6468</v>
      </c>
      <c r="AS186" s="112">
        <f t="shared" si="12"/>
        <v>0.7014546</v>
      </c>
      <c r="AT186" s="112">
        <f t="shared" ref="AT186:AV186" si="194">IF($AK186="n/a",1.03*AS186,IF($AK186&lt;0,1.01*AS186,IF($AK186&gt;10,1.1*AS186,(1+$AK186/100)*AS186)))</f>
        <v>0.715483692</v>
      </c>
      <c r="AU186" s="112">
        <f t="shared" si="194"/>
        <v>0.7297933658</v>
      </c>
      <c r="AV186" s="112">
        <f t="shared" si="194"/>
        <v>0.7443892332</v>
      </c>
      <c r="AW186" s="103">
        <f t="shared" si="14"/>
        <v>3.537920891</v>
      </c>
      <c r="AX186" s="118">
        <f t="shared" si="15"/>
        <v>5.881830243</v>
      </c>
      <c r="AY186" s="119">
        <v>1.58</v>
      </c>
      <c r="AZ186" s="114">
        <v>12.120000000000001</v>
      </c>
      <c r="BA186" s="114">
        <v>-20.39</v>
      </c>
      <c r="BB186" s="114">
        <v>-15.260000000000002</v>
      </c>
      <c r="BC186" s="114">
        <v>-6.5</v>
      </c>
      <c r="BD186" s="72"/>
      <c r="BE186" s="17">
        <v>2013.0</v>
      </c>
      <c r="BF186" s="17">
        <f t="shared" si="16"/>
        <v>0</v>
      </c>
      <c r="BG186" s="120">
        <v>7.6</v>
      </c>
      <c r="BH186" s="15"/>
    </row>
    <row r="187" ht="11.25" customHeight="1">
      <c r="A187" s="155" t="s">
        <v>1586</v>
      </c>
      <c r="B187" s="99" t="s">
        <v>1587</v>
      </c>
      <c r="C187" s="100" t="s">
        <v>136</v>
      </c>
      <c r="D187" s="100" t="s">
        <v>153</v>
      </c>
      <c r="E187" s="101">
        <v>8.0</v>
      </c>
      <c r="F187" s="58">
        <v>561.0</v>
      </c>
      <c r="G187" s="58" t="s">
        <v>121</v>
      </c>
      <c r="H187" s="58" t="s">
        <v>121</v>
      </c>
      <c r="I187" s="150">
        <v>40.87</v>
      </c>
      <c r="J187" s="103">
        <f t="shared" si="2"/>
        <v>2.936138977</v>
      </c>
      <c r="K187" s="104">
        <v>0.3</v>
      </c>
      <c r="L187" s="73">
        <v>4.0</v>
      </c>
      <c r="M187" s="23">
        <f t="shared" si="3"/>
        <v>1.2</v>
      </c>
      <c r="N187" s="105" t="s">
        <v>792</v>
      </c>
      <c r="O187" s="106">
        <v>0.26</v>
      </c>
      <c r="P187" s="146">
        <v>43579.0</v>
      </c>
      <c r="Q187" s="146">
        <v>43591.0</v>
      </c>
      <c r="R187" s="23">
        <f t="shared" si="4"/>
        <v>15.38461538</v>
      </c>
      <c r="S187" s="108">
        <f t="array" ref="S187">IF(INDEX(Historical!$D$7:$D$1379,MATCH(B187,Historical!$B$7:$B$1403,0))=0,"n/a",(INDEX(Historical!$C$7:$C$1381,MATCH(B187,Historical!$B$7:$B$1403,0))/INDEX(Historical!$D$7:$D$1379,MATCH(B187,Historical!$B$7:$B$1403,0))-1)*100)</f>
        <v>16</v>
      </c>
      <c r="T187" s="108">
        <f t="array" ref="T187">IF(INDEX(Historical!$F$7:$F$1372,MATCH(B187,Historical!$B$7:$B$1403,0))=0,"n/a",((INDEX(Historical!$C$7:$C$1381,MATCH(B187,Historical!$B$7:$B$1403,0))/INDEX(Historical!$F$7:$F$1372,MATCH(B187,Historical!$B$7:$B$1403,0)))^(1/3)-1)*100)</f>
        <v>16.8712037</v>
      </c>
      <c r="U187" s="108">
        <f t="array" ref="U187">IF(INDEX(Historical!$H$7:$H$1372,MATCH(B187,Historical!$B$7:$B$1403,0))=0,"n/a",((INDEX(Historical!$C$7:$C$1381,MATCH(B187,Historical!$B$7:$B$1403,0))/INDEX(Historical!$H$7:$H$1372,MATCH(B187,Historical!$B$7:$B$1403,0)))^(1/5)-1)*100)</f>
        <v>16.23771906</v>
      </c>
      <c r="V187" s="108">
        <f t="array" ref="V187">IF(INDEX(Historical!$O$7:$O$1372,MATCH(B187,Historical!$B$7:$B$1403,0))=0,"n/a",((INDEX(Historical!$C$7:$C$1381,MATCH(B187,Historical!$B$7:$B$1403,0))/INDEX(Historical!$O$7:$O$1372,MATCH(B187,Historical!$B$7:$B$1403,0)))^(1/10)-1)*100)</f>
        <v>10.87043612</v>
      </c>
      <c r="W187" s="109">
        <f t="shared" si="5"/>
        <v>1.493750469</v>
      </c>
      <c r="X187" s="110">
        <f t="shared" si="6"/>
        <v>1.09714318</v>
      </c>
      <c r="Y187" s="133"/>
      <c r="Z187" s="103">
        <f t="shared" si="7"/>
        <v>35.50295858</v>
      </c>
      <c r="AA187" s="112">
        <f t="shared" si="8"/>
        <v>12.09171598</v>
      </c>
      <c r="AB187" s="73">
        <v>12.0</v>
      </c>
      <c r="AC187" s="102">
        <v>3.38</v>
      </c>
      <c r="AD187" s="102">
        <v>1.21</v>
      </c>
      <c r="AE187" s="102">
        <v>4.88</v>
      </c>
      <c r="AF187" s="102">
        <v>1.79</v>
      </c>
      <c r="AG187" s="102">
        <v>15.4</v>
      </c>
      <c r="AH187" s="102">
        <v>29.799999999999997</v>
      </c>
      <c r="AI187" s="102">
        <v>3.6999999999999997</v>
      </c>
      <c r="AJ187" s="102">
        <v>14.799999999999999</v>
      </c>
      <c r="AK187" s="102">
        <v>10.0</v>
      </c>
      <c r="AL187" s="113">
        <v>1050.0</v>
      </c>
      <c r="AM187" s="114">
        <v>2.7</v>
      </c>
      <c r="AN187" s="102">
        <v>0.05</v>
      </c>
      <c r="AO187" s="115">
        <f t="shared" si="9"/>
        <v>7.082142059</v>
      </c>
      <c r="AP187" s="116">
        <f t="shared" si="10"/>
        <v>19.17385804</v>
      </c>
      <c r="AQ187" s="117">
        <f t="shared" si="11"/>
        <v>-1.920278237</v>
      </c>
      <c r="AR187" s="103">
        <f t="array" ref="AR187">INDEX(Historical!$C$7:$C$1381,MATCH(B187,Historical!$B$7:$B$1403,0))*IF(AH187="n/a",1.03,IF(AH187&lt;0,1.01,IF(AH187&gt;10,1.1,(1+AH187/100))))</f>
        <v>1.276</v>
      </c>
      <c r="AS187" s="112">
        <f t="shared" si="12"/>
        <v>1.323212</v>
      </c>
      <c r="AT187" s="112">
        <f t="shared" ref="AT187:AV187" si="195">IF($AK187="n/a",1.03*AS187,IF($AK187&lt;0,1.01*AS187,IF($AK187&gt;10,1.1*AS187,(1+$AK187/100)*AS187)))</f>
        <v>1.4555332</v>
      </c>
      <c r="AU187" s="112">
        <f t="shared" si="195"/>
        <v>1.60108652</v>
      </c>
      <c r="AV187" s="112">
        <f t="shared" si="195"/>
        <v>1.761195172</v>
      </c>
      <c r="AW187" s="103">
        <f t="shared" si="14"/>
        <v>7.417026892</v>
      </c>
      <c r="AX187" s="118">
        <f t="shared" si="15"/>
        <v>18.14785146</v>
      </c>
      <c r="AY187" s="119">
        <v>0.86</v>
      </c>
      <c r="AZ187" s="114">
        <v>-0.95</v>
      </c>
      <c r="BA187" s="114">
        <v>-18.26</v>
      </c>
      <c r="BB187" s="114">
        <v>-14.69</v>
      </c>
      <c r="BC187" s="114">
        <v>-10.9</v>
      </c>
      <c r="BD187" s="42"/>
      <c r="BE187" s="17">
        <v>2012.0</v>
      </c>
      <c r="BF187" s="17">
        <f t="shared" si="16"/>
        <v>0</v>
      </c>
      <c r="BG187" s="120">
        <v>1.7000000000000002</v>
      </c>
      <c r="BH187" s="55"/>
    </row>
    <row r="188" ht="11.25" customHeight="1">
      <c r="A188" s="155" t="s">
        <v>1588</v>
      </c>
      <c r="B188" s="99" t="s">
        <v>1589</v>
      </c>
      <c r="C188" s="100" t="s">
        <v>118</v>
      </c>
      <c r="D188" s="100" t="s">
        <v>1473</v>
      </c>
      <c r="E188" s="101">
        <v>8.0</v>
      </c>
      <c r="F188" s="58">
        <v>573.0</v>
      </c>
      <c r="G188" s="58" t="s">
        <v>120</v>
      </c>
      <c r="H188" s="58" t="s">
        <v>120</v>
      </c>
      <c r="I188" s="150">
        <v>46.19</v>
      </c>
      <c r="J188" s="103">
        <f t="shared" si="2"/>
        <v>1.558778956</v>
      </c>
      <c r="K188" s="104">
        <v>0.18</v>
      </c>
      <c r="L188" s="73">
        <v>4.0</v>
      </c>
      <c r="M188" s="23">
        <f t="shared" si="3"/>
        <v>0.72</v>
      </c>
      <c r="N188" s="105" t="s">
        <v>351</v>
      </c>
      <c r="O188" s="106">
        <v>0.16</v>
      </c>
      <c r="P188" s="107">
        <v>43620.0</v>
      </c>
      <c r="Q188" s="107">
        <v>43642.0</v>
      </c>
      <c r="R188" s="23">
        <f t="shared" si="4"/>
        <v>12.5</v>
      </c>
      <c r="S188" s="108">
        <f t="array" ref="S188">IF(INDEX(Historical!$D$7:$D$1379,MATCH(B188,Historical!$B$7:$B$1403,0))=0,"n/a",(INDEX(Historical!$C$7:$C$1381,MATCH(B188,Historical!$B$7:$B$1403,0))/INDEX(Historical!$D$7:$D$1379,MATCH(B188,Historical!$B$7:$B$1403,0))-1)*100)</f>
        <v>22.80701754</v>
      </c>
      <c r="T188" s="108">
        <f t="array" ref="T188">IF(INDEX(Historical!$F$7:$F$1372,MATCH(B188,Historical!$B$7:$B$1403,0))=0,"n/a",((INDEX(Historical!$C$7:$C$1381,MATCH(B188,Historical!$B$7:$B$1403,0))/INDEX(Historical!$F$7:$F$1372,MATCH(B188,Historical!$B$7:$B$1403,0)))^(1/3)-1)*100)</f>
        <v>23.12765003</v>
      </c>
      <c r="U188" s="108">
        <f t="array" ref="U188">IF(INDEX(Historical!$H$7:$H$1372,MATCH(B188,Historical!$B$7:$B$1403,0))=0,"n/a",((INDEX(Historical!$C$7:$C$1381,MATCH(B188,Historical!$B$7:$B$1403,0))/INDEX(Historical!$H$7:$H$1372,MATCH(B188,Historical!$B$7:$B$1403,0)))^(1/5)-1)*100)</f>
        <v>26.04774248</v>
      </c>
      <c r="V188" s="108">
        <f t="array" ref="V188">IF(INDEX(Historical!$O$7:$O$1372,MATCH(B188,Historical!$B$7:$B$1403,0))=0,"n/a",((INDEX(Historical!$C$7:$C$1381,MATCH(B188,Historical!$B$7:$B$1403,0))/INDEX(Historical!$O$7:$O$1372,MATCH(B188,Historical!$B$7:$B$1403,0)))^(1/10)-1)*100)</f>
        <v>42.69435885</v>
      </c>
      <c r="W188" s="109">
        <f t="shared" si="5"/>
        <v>0.6100979891</v>
      </c>
      <c r="X188" s="110">
        <f t="shared" si="6"/>
        <v>1.252295311</v>
      </c>
      <c r="Y188" s="218"/>
      <c r="Z188" s="103">
        <f t="shared" si="7"/>
        <v>17.06161137</v>
      </c>
      <c r="AA188" s="112">
        <f t="shared" si="8"/>
        <v>10.94549763</v>
      </c>
      <c r="AB188" s="73">
        <v>12.0</v>
      </c>
      <c r="AC188" s="102">
        <v>4.22</v>
      </c>
      <c r="AD188" s="102">
        <v>0.94</v>
      </c>
      <c r="AE188" s="102">
        <v>1.07</v>
      </c>
      <c r="AF188" s="102">
        <v>2.47</v>
      </c>
      <c r="AG188" s="102">
        <v>23.3</v>
      </c>
      <c r="AH188" s="102">
        <v>-2.0</v>
      </c>
      <c r="AI188" s="102">
        <v>19.55</v>
      </c>
      <c r="AJ188" s="102">
        <v>20.8</v>
      </c>
      <c r="AK188" s="102">
        <v>11.65</v>
      </c>
      <c r="AL188" s="113">
        <v>24070.0</v>
      </c>
      <c r="AM188" s="114">
        <v>0.3</v>
      </c>
      <c r="AN188" s="102">
        <v>0.27</v>
      </c>
      <c r="AO188" s="115">
        <f t="shared" si="9"/>
        <v>16.6610238</v>
      </c>
      <c r="AP188" s="116">
        <f t="shared" si="10"/>
        <v>27.60652143</v>
      </c>
      <c r="AQ188" s="117">
        <f t="shared" si="11"/>
        <v>9.616258216</v>
      </c>
      <c r="AR188" s="103">
        <f t="array" ref="AR188">INDEX(Historical!$C$7:$C$1381,MATCH(B188,Historical!$B$7:$B$1403,0))*IF(AH188="n/a",1.03,IF(AH188&lt;0,1.01,IF(AH188&gt;10,1.1,(1+AH188/100))))</f>
        <v>0.707</v>
      </c>
      <c r="AS188" s="112">
        <f t="shared" si="12"/>
        <v>0.7777</v>
      </c>
      <c r="AT188" s="112">
        <f t="shared" ref="AT188:AV188" si="196">IF($AK188="n/a",1.03*AS188,IF($AK188&lt;0,1.01*AS188,IF($AK188&gt;10,1.1*AS188,(1+$AK188/100)*AS188)))</f>
        <v>0.85547</v>
      </c>
      <c r="AU188" s="112">
        <f t="shared" si="196"/>
        <v>0.941017</v>
      </c>
      <c r="AV188" s="112">
        <f t="shared" si="196"/>
        <v>1.0351187</v>
      </c>
      <c r="AW188" s="103">
        <f t="shared" si="14"/>
        <v>4.3163057</v>
      </c>
      <c r="AX188" s="118">
        <f t="shared" si="15"/>
        <v>9.344675687</v>
      </c>
      <c r="AY188" s="119">
        <v>1.53</v>
      </c>
      <c r="AZ188" s="114">
        <v>1.21</v>
      </c>
      <c r="BA188" s="114">
        <v>-21.490000000000002</v>
      </c>
      <c r="BB188" s="114">
        <v>-16.13</v>
      </c>
      <c r="BC188" s="114">
        <v>-13.919999999999998</v>
      </c>
      <c r="BD188" s="42"/>
      <c r="BE188" s="17">
        <v>2012.0</v>
      </c>
      <c r="BF188" s="17">
        <f t="shared" si="16"/>
        <v>0</v>
      </c>
      <c r="BG188" s="120">
        <v>8.7</v>
      </c>
      <c r="BH188" s="15"/>
    </row>
    <row r="189" ht="11.25" customHeight="1">
      <c r="A189" s="155" t="s">
        <v>1590</v>
      </c>
      <c r="B189" s="99" t="s">
        <v>1591</v>
      </c>
      <c r="C189" s="100" t="s">
        <v>296</v>
      </c>
      <c r="D189" s="100" t="s">
        <v>336</v>
      </c>
      <c r="E189" s="101">
        <v>8.0</v>
      </c>
      <c r="F189" s="58">
        <v>604.0</v>
      </c>
      <c r="G189" s="58" t="s">
        <v>120</v>
      </c>
      <c r="H189" s="58" t="s">
        <v>120</v>
      </c>
      <c r="I189" s="150">
        <v>28.65</v>
      </c>
      <c r="J189" s="103">
        <f t="shared" si="2"/>
        <v>1.954624782</v>
      </c>
      <c r="K189" s="104">
        <v>0.14</v>
      </c>
      <c r="L189" s="73">
        <v>4.0</v>
      </c>
      <c r="M189" s="23">
        <f t="shared" si="3"/>
        <v>0.56</v>
      </c>
      <c r="N189" s="105" t="s">
        <v>425</v>
      </c>
      <c r="O189" s="106">
        <v>0.13</v>
      </c>
      <c r="P189" s="107">
        <v>43797.0</v>
      </c>
      <c r="Q189" s="107">
        <v>43811.0</v>
      </c>
      <c r="R189" s="23">
        <f t="shared" si="4"/>
        <v>7.692307692</v>
      </c>
      <c r="S189" s="108">
        <f t="array" ref="S189">IF(INDEX(Historical!$D$7:$D$1379,MATCH(B189,Historical!$B$7:$B$1403,0))=0,"n/a",(INDEX(Historical!$C$7:$C$1381,MATCH(B189,Historical!$B$7:$B$1403,0))/INDEX(Historical!$D$7:$D$1379,MATCH(B189,Historical!$B$7:$B$1403,0))-1)*100)</f>
        <v>8.163265306</v>
      </c>
      <c r="T189" s="108">
        <f t="array" ref="T189">IF(INDEX(Historical!$F$7:$F$1372,MATCH(B189,Historical!$B$7:$B$1403,0))=0,"n/a",((INDEX(Historical!$C$7:$C$1381,MATCH(B189,Historical!$B$7:$B$1403,0))/INDEX(Historical!$F$7:$F$1372,MATCH(B189,Historical!$B$7:$B$1403,0)))^(1/3)-1)*100)</f>
        <v>8.934138784</v>
      </c>
      <c r="U189" s="108">
        <f t="array" ref="U189">IF(INDEX(Historical!$H$7:$H$1372,MATCH(B189,Historical!$B$7:$B$1403,0))=0,"n/a",((INDEX(Historical!$C$7:$C$1381,MATCH(B189,Historical!$B$7:$B$1403,0))/INDEX(Historical!$H$7:$H$1372,MATCH(B189,Historical!$B$7:$B$1403,0)))^(1/5)-1)*100)</f>
        <v>15.30828274</v>
      </c>
      <c r="V189" s="108" t="str">
        <f t="array" ref="V189">IF(INDEX(Historical!$O$7:$O$1372,MATCH(B189,Historical!$B$7:$B$1403,0))=0,"n/a",((INDEX(Historical!$C$7:$C$1381,MATCH(B189,Historical!$B$7:$B$1403,0))/INDEX(Historical!$O$7:$O$1372,MATCH(B189,Historical!$B$7:$B$1403,0)))^(1/10)-1)*100)</f>
        <v>n/a</v>
      </c>
      <c r="W189" s="109" t="str">
        <f t="shared" si="5"/>
        <v>n/a</v>
      </c>
      <c r="X189" s="110">
        <f t="shared" si="6"/>
        <v>2.594624193</v>
      </c>
      <c r="Y189" s="159"/>
      <c r="Z189" s="103">
        <f t="shared" si="7"/>
        <v>34.14634146</v>
      </c>
      <c r="AA189" s="112">
        <f t="shared" si="8"/>
        <v>17.4695122</v>
      </c>
      <c r="AB189" s="73">
        <v>4.0</v>
      </c>
      <c r="AC189" s="102">
        <v>1.64</v>
      </c>
      <c r="AD189" s="102">
        <v>2.25</v>
      </c>
      <c r="AE189" s="102">
        <v>0.75</v>
      </c>
      <c r="AF189" s="102">
        <v>1.86</v>
      </c>
      <c r="AG189" s="102">
        <v>11.0</v>
      </c>
      <c r="AH189" s="102">
        <v>-19.1</v>
      </c>
      <c r="AI189" s="102">
        <v>7.630000000000001</v>
      </c>
      <c r="AJ189" s="102">
        <v>5.8999999999999995</v>
      </c>
      <c r="AK189" s="102">
        <v>7.8</v>
      </c>
      <c r="AL189" s="113">
        <v>1340.0</v>
      </c>
      <c r="AM189" s="114">
        <v>0.1</v>
      </c>
      <c r="AN189" s="102">
        <v>0.0</v>
      </c>
      <c r="AO189" s="115">
        <f t="shared" si="9"/>
        <v>-0.2066046764</v>
      </c>
      <c r="AP189" s="116">
        <f t="shared" si="10"/>
        <v>17.26290752</v>
      </c>
      <c r="AQ189" s="117">
        <f t="shared" si="11"/>
        <v>20.17264004</v>
      </c>
      <c r="AR189" s="103">
        <f t="array" ref="AR189">INDEX(Historical!$C$7:$C$1381,MATCH(B189,Historical!$B$7:$B$1403,0))*IF(AH189="n/a",1.03,IF(AH189&lt;0,1.01,IF(AH189&gt;10,1.1,(1+AH189/100))))</f>
        <v>0.5353</v>
      </c>
      <c r="AS189" s="112">
        <f t="shared" si="12"/>
        <v>0.57614339</v>
      </c>
      <c r="AT189" s="112">
        <f t="shared" ref="AT189:AV189" si="197">IF($AK189="n/a",1.03*AS189,IF($AK189&lt;0,1.01*AS189,IF($AK189&gt;10,1.1*AS189,(1+$AK189/100)*AS189)))</f>
        <v>0.6210825744</v>
      </c>
      <c r="AU189" s="112">
        <f t="shared" si="197"/>
        <v>0.6695270152</v>
      </c>
      <c r="AV189" s="112">
        <f t="shared" si="197"/>
        <v>0.7217501224</v>
      </c>
      <c r="AW189" s="103">
        <f t="shared" si="14"/>
        <v>3.123803102</v>
      </c>
      <c r="AX189" s="118">
        <f t="shared" si="15"/>
        <v>10.90332671</v>
      </c>
      <c r="AY189" s="119">
        <v>0.79</v>
      </c>
      <c r="AZ189" s="114">
        <v>3.09</v>
      </c>
      <c r="BA189" s="114">
        <v>-23.56</v>
      </c>
      <c r="BB189" s="114">
        <v>-9.46</v>
      </c>
      <c r="BC189" s="114">
        <v>-11.469999999999999</v>
      </c>
      <c r="BD189" s="42"/>
      <c r="BE189" s="17">
        <v>2013.0</v>
      </c>
      <c r="BF189" s="17">
        <f t="shared" si="16"/>
        <v>0</v>
      </c>
      <c r="BG189" s="120">
        <v>5.800000000000001</v>
      </c>
      <c r="BH189" s="15"/>
    </row>
    <row r="190" ht="11.25" customHeight="1">
      <c r="A190" s="231" t="s">
        <v>1592</v>
      </c>
      <c r="B190" s="99" t="s">
        <v>1593</v>
      </c>
      <c r="C190" s="100" t="s">
        <v>118</v>
      </c>
      <c r="D190" s="100" t="s">
        <v>1594</v>
      </c>
      <c r="E190" s="101">
        <v>8.0</v>
      </c>
      <c r="F190" s="58">
        <v>583.0</v>
      </c>
      <c r="G190" s="58" t="s">
        <v>168</v>
      </c>
      <c r="H190" s="58" t="s">
        <v>168</v>
      </c>
      <c r="I190" s="60">
        <v>33.21</v>
      </c>
      <c r="J190" s="103">
        <f t="shared" si="2"/>
        <v>2.649804276</v>
      </c>
      <c r="K190" s="55">
        <v>0.22</v>
      </c>
      <c r="L190" s="58">
        <v>4.0</v>
      </c>
      <c r="M190" s="23">
        <f t="shared" si="3"/>
        <v>0.88</v>
      </c>
      <c r="N190" s="58" t="s">
        <v>1595</v>
      </c>
      <c r="O190" s="232">
        <v>0.21</v>
      </c>
      <c r="P190" s="107">
        <v>43677.0</v>
      </c>
      <c r="Q190" s="107">
        <v>43713.0</v>
      </c>
      <c r="R190" s="23">
        <f t="shared" si="4"/>
        <v>4.761904762</v>
      </c>
      <c r="S190" s="108">
        <f t="array" ref="S190">IF(INDEX(Historical!$D$7:$D$1379,MATCH(B190,Historical!$B$7:$B$1403,0))=0,"n/a",(INDEX(Historical!$C$7:$C$1381,MATCH(B190,Historical!$B$7:$B$1403,0))/INDEX(Historical!$D$7:$D$1379,MATCH(B190,Historical!$B$7:$B$1403,0))-1)*100)</f>
        <v>4.87804878</v>
      </c>
      <c r="T190" s="108">
        <f t="array" ref="T190">IF(INDEX(Historical!$F$7:$F$1372,MATCH(B190,Historical!$B$7:$B$1403,0))=0,"n/a",((INDEX(Historical!$C$7:$C$1381,MATCH(B190,Historical!$B$7:$B$1403,0))/INDEX(Historical!$F$7:$F$1372,MATCH(B190,Historical!$B$7:$B$1403,0)))^(1/3)-1)*100)</f>
        <v>5.136999166</v>
      </c>
      <c r="U190" s="108">
        <f t="array" ref="U190">IF(INDEX(Historical!$H$7:$H$1372,MATCH(B190,Historical!$B$7:$B$1403,0))=0,"n/a",((INDEX(Historical!$C$7:$C$1381,MATCH(B190,Historical!$B$7:$B$1403,0))/INDEX(Historical!$H$7:$H$1372,MATCH(B190,Historical!$B$7:$B$1403,0)))^(1/5)-1)*100)</f>
        <v>5.436481113</v>
      </c>
      <c r="V190" s="108" t="str">
        <f t="array" ref="V190">IF(INDEX(Historical!$O$7:$O$1372,MATCH(B190,Historical!$B$7:$B$1403,0))=0,"n/a",((INDEX(Historical!$C$7:$C$1381,MATCH(B190,Historical!$B$7:$B$1403,0))/INDEX(Historical!$O$7:$O$1372,MATCH(B190,Historical!$B$7:$B$1403,0)))^(1/10)-1)*100)</f>
        <v>n/a</v>
      </c>
      <c r="W190" s="109" t="str">
        <f t="shared" si="5"/>
        <v>n/a</v>
      </c>
      <c r="X190" s="110">
        <f t="shared" si="6"/>
        <v>0.3419170511</v>
      </c>
      <c r="Y190" s="233"/>
      <c r="Z190" s="103">
        <f t="shared" si="7"/>
        <v>41.9047619</v>
      </c>
      <c r="AA190" s="112">
        <f t="shared" si="8"/>
        <v>15.81428571</v>
      </c>
      <c r="AB190" s="73">
        <v>12.0</v>
      </c>
      <c r="AC190" s="120">
        <v>2.1</v>
      </c>
      <c r="AD190" s="120">
        <v>1.06</v>
      </c>
      <c r="AE190" s="102">
        <v>0.64</v>
      </c>
      <c r="AF190" s="102">
        <v>1.79</v>
      </c>
      <c r="AG190" s="102">
        <v>11.4</v>
      </c>
      <c r="AH190" s="102">
        <v>46.0</v>
      </c>
      <c r="AI190" s="102">
        <v>11.24</v>
      </c>
      <c r="AJ190" s="234">
        <v>15.9</v>
      </c>
      <c r="AK190" s="234">
        <v>15.0</v>
      </c>
      <c r="AL190" s="120">
        <v>1430.0</v>
      </c>
      <c r="AM190" s="120">
        <v>1.7000000000000002</v>
      </c>
      <c r="AN190" s="120">
        <v>1.11</v>
      </c>
      <c r="AO190" s="115">
        <f t="shared" si="9"/>
        <v>-7.728000326</v>
      </c>
      <c r="AP190" s="116">
        <f t="shared" si="10"/>
        <v>8.086285388</v>
      </c>
      <c r="AQ190" s="117">
        <f t="shared" si="11"/>
        <v>12.16569376</v>
      </c>
      <c r="AR190" s="103">
        <f t="array" ref="AR190">INDEX(Historical!$C$7:$C$1381,MATCH(B190,Historical!$B$7:$B$1403,0))*IF(AH190="n/a",1.03,IF(AH190&lt;0,1.01,IF(AH190&gt;10,1.1,(1+AH190/100))))</f>
        <v>0.946</v>
      </c>
      <c r="AS190" s="112">
        <f t="shared" si="12"/>
        <v>1.0406</v>
      </c>
      <c r="AT190" s="112">
        <f t="shared" ref="AT190:AV190" si="198">IF($AK190="n/a",1.03*AS190,IF($AK190&lt;0,1.01*AS190,IF($AK190&gt;10,1.1*AS190,(1+$AK190/100)*AS190)))</f>
        <v>1.14466</v>
      </c>
      <c r="AU190" s="112">
        <f t="shared" si="198"/>
        <v>1.259126</v>
      </c>
      <c r="AV190" s="112">
        <f t="shared" si="198"/>
        <v>1.3850386</v>
      </c>
      <c r="AW190" s="103">
        <f t="shared" si="14"/>
        <v>5.7754246</v>
      </c>
      <c r="AX190" s="118">
        <f t="shared" si="15"/>
        <v>17.39061909</v>
      </c>
      <c r="AY190" s="235">
        <v>1.53</v>
      </c>
      <c r="AZ190" s="102">
        <v>5.38</v>
      </c>
      <c r="BA190" s="102">
        <v>-21.22</v>
      </c>
      <c r="BB190" s="102">
        <v>-13.450000000000001</v>
      </c>
      <c r="BC190" s="102">
        <v>-12.27</v>
      </c>
      <c r="BD190" s="42"/>
      <c r="BE190" s="17">
        <v>2012.0</v>
      </c>
      <c r="BF190" s="17">
        <f t="shared" si="16"/>
        <v>0</v>
      </c>
      <c r="BG190" s="120">
        <v>3.3000000000000003</v>
      </c>
      <c r="BH190" s="108"/>
    </row>
    <row r="191" ht="11.25" customHeight="1">
      <c r="A191" s="231" t="s">
        <v>1596</v>
      </c>
      <c r="B191" s="99" t="s">
        <v>1597</v>
      </c>
      <c r="C191" s="100" t="s">
        <v>125</v>
      </c>
      <c r="D191" s="100" t="s">
        <v>126</v>
      </c>
      <c r="E191" s="101">
        <v>8.0</v>
      </c>
      <c r="F191" s="58">
        <v>590.0</v>
      </c>
      <c r="G191" s="58" t="s">
        <v>168</v>
      </c>
      <c r="H191" s="58" t="s">
        <v>168</v>
      </c>
      <c r="I191" s="60">
        <v>52.8</v>
      </c>
      <c r="J191" s="103">
        <f t="shared" si="2"/>
        <v>2.159090909</v>
      </c>
      <c r="K191" s="55">
        <v>0.285</v>
      </c>
      <c r="L191" s="58">
        <v>4.0</v>
      </c>
      <c r="M191" s="23">
        <f t="shared" si="3"/>
        <v>1.14</v>
      </c>
      <c r="N191" s="58" t="s">
        <v>184</v>
      </c>
      <c r="O191" s="232">
        <v>0.26</v>
      </c>
      <c r="P191" s="107">
        <v>43735.0</v>
      </c>
      <c r="Q191" s="107">
        <v>43752.0</v>
      </c>
      <c r="R191" s="23">
        <f t="shared" si="4"/>
        <v>9.615384615</v>
      </c>
      <c r="S191" s="108">
        <f t="array" ref="S191">IF(INDEX(Historical!$D$7:$D$1379,MATCH(B191,Historical!$B$7:$B$1403,0))=0,"n/a",(INDEX(Historical!$C$7:$C$1381,MATCH(B191,Historical!$B$7:$B$1403,0))/INDEX(Historical!$D$7:$D$1379,MATCH(B191,Historical!$B$7:$B$1403,0))-1)*100)</f>
        <v>15.76086957</v>
      </c>
      <c r="T191" s="108">
        <f t="array" ref="T191">IF(INDEX(Historical!$F$7:$F$1372,MATCH(B191,Historical!$B$7:$B$1403,0))=0,"n/a",((INDEX(Historical!$C$7:$C$1381,MATCH(B191,Historical!$B$7:$B$1403,0))/INDEX(Historical!$F$7:$F$1372,MATCH(B191,Historical!$B$7:$B$1403,0)))^(1/3)-1)*100)</f>
        <v>13.93899133</v>
      </c>
      <c r="U191" s="108">
        <f t="array" ref="U191">IF(INDEX(Historical!$H$7:$H$1372,MATCH(B191,Historical!$B$7:$B$1403,0))=0,"n/a",((INDEX(Historical!$C$7:$C$1381,MATCH(B191,Historical!$B$7:$B$1403,0))/INDEX(Historical!$H$7:$H$1372,MATCH(B191,Historical!$B$7:$B$1403,0)))^(1/5)-1)*100)</f>
        <v>12.92349804</v>
      </c>
      <c r="V191" s="108" t="str">
        <f t="array" ref="V191">IF(INDEX(Historical!$O$7:$O$1372,MATCH(B191,Historical!$B$7:$B$1403,0))=0,"n/a",((INDEX(Historical!$C$7:$C$1381,MATCH(B191,Historical!$B$7:$B$1403,0))/INDEX(Historical!$O$7:$O$1372,MATCH(B191,Historical!$B$7:$B$1403,0)))^(1/10)-1)*100)</f>
        <v>n/a</v>
      </c>
      <c r="W191" s="109" t="str">
        <f t="shared" si="5"/>
        <v>n/a</v>
      </c>
      <c r="X191" s="110">
        <f t="shared" si="6"/>
        <v>0.8231527412</v>
      </c>
      <c r="Y191" s="233"/>
      <c r="Z191" s="103">
        <f t="shared" si="7"/>
        <v>42.85714286</v>
      </c>
      <c r="AA191" s="112">
        <f t="shared" si="8"/>
        <v>19.84962406</v>
      </c>
      <c r="AB191" s="73">
        <v>12.0</v>
      </c>
      <c r="AC191" s="120">
        <v>2.66</v>
      </c>
      <c r="AD191" s="120">
        <v>2.53</v>
      </c>
      <c r="AE191" s="102">
        <v>2.94</v>
      </c>
      <c r="AF191" s="102">
        <v>2.79</v>
      </c>
      <c r="AG191" s="102">
        <v>14.6</v>
      </c>
      <c r="AH191" s="102">
        <v>16.2</v>
      </c>
      <c r="AI191" s="102">
        <v>8.67</v>
      </c>
      <c r="AJ191" s="234">
        <v>15.7</v>
      </c>
      <c r="AK191" s="234">
        <v>7.86</v>
      </c>
      <c r="AL191" s="120">
        <v>76030.0</v>
      </c>
      <c r="AM191" s="120">
        <v>0.1</v>
      </c>
      <c r="AN191" s="120">
        <v>0.68</v>
      </c>
      <c r="AO191" s="115">
        <f t="shared" si="9"/>
        <v>-4.767035115</v>
      </c>
      <c r="AP191" s="116">
        <f t="shared" si="10"/>
        <v>15.08258895</v>
      </c>
      <c r="AQ191" s="117">
        <f t="shared" si="11"/>
        <v>56.88700977</v>
      </c>
      <c r="AR191" s="103">
        <f t="array" ref="AR191">INDEX(Historical!$C$7:$C$1381,MATCH(B191,Historical!$B$7:$B$1403,0))*IF(AH191="n/a",1.03,IF(AH191&lt;0,1.01,IF(AH191&gt;10,1.1,(1+AH191/100))))</f>
        <v>1.1715</v>
      </c>
      <c r="AS191" s="112">
        <f t="shared" si="12"/>
        <v>1.27306905</v>
      </c>
      <c r="AT191" s="112">
        <f t="shared" ref="AT191:AV191" si="199">IF($AK191="n/a",1.03*AS191,IF($AK191&lt;0,1.01*AS191,IF($AK191&gt;10,1.1*AS191,(1+$AK191/100)*AS191)))</f>
        <v>1.373132277</v>
      </c>
      <c r="AU191" s="112">
        <f t="shared" si="199"/>
        <v>1.481060474</v>
      </c>
      <c r="AV191" s="112">
        <f t="shared" si="199"/>
        <v>1.597471828</v>
      </c>
      <c r="AW191" s="103">
        <f t="shared" si="14"/>
        <v>6.896233629</v>
      </c>
      <c r="AX191" s="118">
        <f t="shared" si="15"/>
        <v>13.06104854</v>
      </c>
      <c r="AY191" s="235">
        <v>0.74</v>
      </c>
      <c r="AZ191" s="102">
        <v>13.87</v>
      </c>
      <c r="BA191" s="102">
        <v>-11.940000000000001</v>
      </c>
      <c r="BB191" s="102">
        <v>-5.91</v>
      </c>
      <c r="BC191" s="102">
        <v>-3.0</v>
      </c>
      <c r="BD191" s="42"/>
      <c r="BE191" s="17">
        <v>2012.0</v>
      </c>
      <c r="BF191" s="17">
        <f t="shared" si="16"/>
        <v>0</v>
      </c>
      <c r="BG191" s="120">
        <v>6.0</v>
      </c>
      <c r="BH191" s="15"/>
    </row>
    <row r="192" ht="11.25" customHeight="1">
      <c r="A192" s="155" t="s">
        <v>1598</v>
      </c>
      <c r="B192" s="99" t="s">
        <v>1599</v>
      </c>
      <c r="C192" s="100" t="s">
        <v>118</v>
      </c>
      <c r="D192" s="100" t="s">
        <v>119</v>
      </c>
      <c r="E192" s="101">
        <v>8.0</v>
      </c>
      <c r="F192" s="58">
        <v>593.0</v>
      </c>
      <c r="G192" s="58" t="s">
        <v>168</v>
      </c>
      <c r="H192" s="58" t="s">
        <v>168</v>
      </c>
      <c r="I192" s="102">
        <v>34.24</v>
      </c>
      <c r="J192" s="103">
        <f t="shared" si="2"/>
        <v>2.453271028</v>
      </c>
      <c r="K192" s="104">
        <v>0.21</v>
      </c>
      <c r="L192" s="73">
        <v>4.0</v>
      </c>
      <c r="M192" s="23">
        <f t="shared" si="3"/>
        <v>0.84</v>
      </c>
      <c r="N192" s="105" t="s">
        <v>592</v>
      </c>
      <c r="O192" s="106">
        <v>0.1975</v>
      </c>
      <c r="P192" s="107">
        <v>43707.0</v>
      </c>
      <c r="Q192" s="107">
        <v>43753.0</v>
      </c>
      <c r="R192" s="23">
        <f t="shared" si="4"/>
        <v>6.329113924</v>
      </c>
      <c r="S192" s="108">
        <f t="array" ref="S192">IF(INDEX(Historical!$D$7:$D$1379,MATCH(B192,Historical!$B$7:$B$1403,0))=0,"n/a",(INDEX(Historical!$C$7:$C$1381,MATCH(B192,Historical!$B$7:$B$1403,0))/INDEX(Historical!$D$7:$D$1379,MATCH(B192,Historical!$B$7:$B$1403,0))-1)*100)</f>
        <v>8.813559322</v>
      </c>
      <c r="T192" s="108">
        <f t="array" ref="T192">IF(INDEX(Historical!$F$7:$F$1372,MATCH(B192,Historical!$B$7:$B$1403,0))=0,"n/a",((INDEX(Historical!$C$7:$C$1381,MATCH(B192,Historical!$B$7:$B$1403,0))/INDEX(Historical!$F$7:$F$1372,MATCH(B192,Historical!$B$7:$B$1403,0)))^(1/3)-1)*100)</f>
        <v>9.424099849</v>
      </c>
      <c r="U192" s="108">
        <f t="array" ref="U192">IF(INDEX(Historical!$H$7:$H$1372,MATCH(B192,Historical!$B$7:$B$1403,0))=0,"n/a",((INDEX(Historical!$C$7:$C$1381,MATCH(B192,Historical!$B$7:$B$1403,0))/INDEX(Historical!$H$7:$H$1372,MATCH(B192,Historical!$B$7:$B$1403,0)))^(1/5)-1)*100)</f>
        <v>8.046252362</v>
      </c>
      <c r="V192" s="108">
        <f t="array" ref="V192">IF(INDEX(Historical!$O$7:$O$1372,MATCH(B192,Historical!$B$7:$B$1403,0))=0,"n/a",((INDEX(Historical!$C$7:$C$1381,MATCH(B192,Historical!$B$7:$B$1403,0))/INDEX(Historical!$O$7:$O$1372,MATCH(B192,Historical!$B$7:$B$1403,0)))^(1/10)-1)*100)</f>
        <v>13.81571631</v>
      </c>
      <c r="W192" s="109">
        <f t="shared" si="5"/>
        <v>0.582398493</v>
      </c>
      <c r="X192" s="110">
        <f t="shared" si="6"/>
        <v>0.14497752</v>
      </c>
      <c r="Y192" s="99"/>
      <c r="Z192" s="103">
        <f t="shared" si="7"/>
        <v>23.93162393</v>
      </c>
      <c r="AA192" s="112">
        <f t="shared" si="8"/>
        <v>9.754985755</v>
      </c>
      <c r="AB192" s="73">
        <v>5.0</v>
      </c>
      <c r="AC192" s="102">
        <v>3.51</v>
      </c>
      <c r="AD192" s="102" t="s">
        <v>128</v>
      </c>
      <c r="AE192" s="102">
        <v>0.77</v>
      </c>
      <c r="AF192" s="102">
        <v>2.39</v>
      </c>
      <c r="AG192" s="102">
        <v>28.000000000000004</v>
      </c>
      <c r="AH192" s="102">
        <v>37.8</v>
      </c>
      <c r="AI192" s="102">
        <v>10.209999999999999</v>
      </c>
      <c r="AJ192" s="102">
        <v>55.50000000000001</v>
      </c>
      <c r="AK192" s="102" t="s">
        <v>128</v>
      </c>
      <c r="AL192" s="113">
        <v>2020.0</v>
      </c>
      <c r="AM192" s="114">
        <v>0.3</v>
      </c>
      <c r="AN192" s="102">
        <v>0.33</v>
      </c>
      <c r="AO192" s="115">
        <f t="shared" si="9"/>
        <v>0.744537635</v>
      </c>
      <c r="AP192" s="116">
        <f t="shared" si="10"/>
        <v>10.49952339</v>
      </c>
      <c r="AQ192" s="117">
        <f t="shared" si="11"/>
        <v>1.793725968</v>
      </c>
      <c r="AR192" s="103">
        <f t="array" ref="AR192">INDEX(Historical!$C$7:$C$1381,MATCH(B192,Historical!$B$7:$B$1403,0))*IF(AH192="n/a",1.03,IF(AH192&lt;0,1.01,IF(AH192&gt;10,1.1,(1+AH192/100))))</f>
        <v>0.88275</v>
      </c>
      <c r="AS192" s="112">
        <f t="shared" si="12"/>
        <v>0.971025</v>
      </c>
      <c r="AT192" s="112">
        <f t="shared" ref="AT192:AV192" si="200">IF($AK192="n/a",1.03*AS192,IF($AK192&lt;0,1.01*AS192,IF($AK192&gt;10,1.1*AS192,(1+$AK192/100)*AS192)))</f>
        <v>1.00015575</v>
      </c>
      <c r="AU192" s="112">
        <f t="shared" si="200"/>
        <v>1.030160423</v>
      </c>
      <c r="AV192" s="112">
        <f t="shared" si="200"/>
        <v>1.061065235</v>
      </c>
      <c r="AW192" s="103">
        <f t="shared" si="14"/>
        <v>4.945156408</v>
      </c>
      <c r="AX192" s="118">
        <f t="shared" si="15"/>
        <v>14.4426297</v>
      </c>
      <c r="AY192" s="119">
        <v>1.65</v>
      </c>
      <c r="AZ192" s="114">
        <v>0.88</v>
      </c>
      <c r="BA192" s="114">
        <v>-31.35</v>
      </c>
      <c r="BB192" s="114">
        <v>-16.72</v>
      </c>
      <c r="BC192" s="114">
        <v>-20.4</v>
      </c>
      <c r="BD192" s="42"/>
      <c r="BE192" s="17">
        <v>2012.0</v>
      </c>
      <c r="BF192" s="17">
        <f t="shared" si="16"/>
        <v>0</v>
      </c>
      <c r="BG192" s="120">
        <v>12.5</v>
      </c>
      <c r="BH192" s="15"/>
    </row>
    <row r="193" ht="11.25" customHeight="1">
      <c r="A193" s="155" t="s">
        <v>1600</v>
      </c>
      <c r="B193" s="99" t="s">
        <v>1601</v>
      </c>
      <c r="C193" s="100" t="s">
        <v>245</v>
      </c>
      <c r="D193" s="100" t="s">
        <v>246</v>
      </c>
      <c r="E193" s="101">
        <v>8.0</v>
      </c>
      <c r="F193" s="58">
        <v>622.0</v>
      </c>
      <c r="G193" s="58" t="s">
        <v>168</v>
      </c>
      <c r="H193" s="58" t="s">
        <v>168</v>
      </c>
      <c r="I193" s="150">
        <v>20.29</v>
      </c>
      <c r="J193" s="103">
        <f t="shared" si="2"/>
        <v>13.55347462</v>
      </c>
      <c r="K193" s="104">
        <v>0.6875</v>
      </c>
      <c r="L193" s="73">
        <v>4.0</v>
      </c>
      <c r="M193" s="23">
        <f t="shared" si="3"/>
        <v>2.75</v>
      </c>
      <c r="N193" s="105" t="s">
        <v>147</v>
      </c>
      <c r="O193" s="106">
        <v>0.6775</v>
      </c>
      <c r="P193" s="107">
        <v>43864.0</v>
      </c>
      <c r="Q193" s="107">
        <v>43874.0</v>
      </c>
      <c r="R193" s="23">
        <f t="shared" si="4"/>
        <v>1.47601476</v>
      </c>
      <c r="S193" s="108">
        <f t="array" ref="S193">IF(INDEX(Historical!$D$7:$D$1379,MATCH(B193,Historical!$B$7:$B$1403,0))=0,"n/a",(INDEX(Historical!$C$7:$C$1381,MATCH(B193,Historical!$B$7:$B$1403,0))/INDEX(Historical!$D$7:$D$1379,MATCH(B193,Historical!$B$7:$B$1403,0))-1)*100)</f>
        <v>6.425702811</v>
      </c>
      <c r="T193" s="108">
        <f t="array" ref="T193">IF(INDEX(Historical!$F$7:$F$1372,MATCH(B193,Historical!$B$7:$B$1403,0))=0,"n/a",((INDEX(Historical!$C$7:$C$1381,MATCH(B193,Historical!$B$7:$B$1403,0))/INDEX(Historical!$F$7:$F$1372,MATCH(B193,Historical!$B$7:$B$1403,0)))^(1/3)-1)*100)</f>
        <v>9.290717886</v>
      </c>
      <c r="U193" s="108">
        <f t="array" ref="U193">IF(INDEX(Historical!$H$7:$H$1372,MATCH(B193,Historical!$B$7:$B$1403,0))=0,"n/a",((INDEX(Historical!$C$7:$C$1381,MATCH(B193,Historical!$B$7:$B$1403,0))/INDEX(Historical!$H$7:$H$1372,MATCH(B193,Historical!$B$7:$B$1403,0)))^(1/5)-1)*100)</f>
        <v>14.61150492</v>
      </c>
      <c r="V193" s="108" t="str">
        <f t="array" ref="V193">IF(INDEX(Historical!$O$7:$O$1372,MATCH(B193,Historical!$B$7:$B$1403,0))=0,"n/a",((INDEX(Historical!$C$7:$C$1381,MATCH(B193,Historical!$B$7:$B$1403,0))/INDEX(Historical!$O$7:$O$1372,MATCH(B193,Historical!$B$7:$B$1403,0)))^(1/10)-1)*100)</f>
        <v>n/a</v>
      </c>
      <c r="W193" s="109" t="str">
        <f t="shared" si="5"/>
        <v>n/a</v>
      </c>
      <c r="X193" s="110">
        <f t="shared" si="6"/>
        <v>0.84459566</v>
      </c>
      <c r="Y193" s="133"/>
      <c r="Z193" s="103">
        <f t="shared" si="7"/>
        <v>126.7281106</v>
      </c>
      <c r="AA193" s="112">
        <f t="shared" si="8"/>
        <v>9.350230415</v>
      </c>
      <c r="AB193" s="73">
        <v>12.0</v>
      </c>
      <c r="AC193" s="102">
        <v>2.17</v>
      </c>
      <c r="AD193" s="102">
        <v>2.07</v>
      </c>
      <c r="AE193" s="102">
        <v>2.58</v>
      </c>
      <c r="AF193" s="102">
        <v>1.16</v>
      </c>
      <c r="AG193" s="102">
        <v>15.4</v>
      </c>
      <c r="AH193" s="102">
        <v>116.19999999999999</v>
      </c>
      <c r="AI193" s="102">
        <v>4.81</v>
      </c>
      <c r="AJ193" s="102">
        <v>17.299999999999997</v>
      </c>
      <c r="AK193" s="102">
        <v>4.51</v>
      </c>
      <c r="AL193" s="113">
        <v>21810.0</v>
      </c>
      <c r="AM193" s="114">
        <v>0.1</v>
      </c>
      <c r="AN193" s="102">
        <v>1.18</v>
      </c>
      <c r="AO193" s="115">
        <f t="shared" si="9"/>
        <v>18.81474912</v>
      </c>
      <c r="AP193" s="116">
        <f t="shared" si="10"/>
        <v>28.16497954</v>
      </c>
      <c r="AQ193" s="117">
        <f t="shared" si="11"/>
        <v>-30.56972392</v>
      </c>
      <c r="AR193" s="103">
        <f t="array" ref="AR193">INDEX(Historical!$C$7:$C$1381,MATCH(B193,Historical!$B$7:$B$1403,0))*IF(AH193="n/a",1.03,IF(AH193&lt;0,1.01,IF(AH193&gt;10,1.1,(1+AH193/100))))</f>
        <v>2.915</v>
      </c>
      <c r="AS193" s="112">
        <f t="shared" si="12"/>
        <v>3.0552115</v>
      </c>
      <c r="AT193" s="112">
        <f t="shared" ref="AT193:AV193" si="201">IF($AK193="n/a",1.03*AS193,IF($AK193&lt;0,1.01*AS193,IF($AK193&gt;10,1.1*AS193,(1+$AK193/100)*AS193)))</f>
        <v>3.193001539</v>
      </c>
      <c r="AU193" s="112">
        <f t="shared" si="201"/>
        <v>3.337005908</v>
      </c>
      <c r="AV193" s="112">
        <f t="shared" si="201"/>
        <v>3.487504874</v>
      </c>
      <c r="AW193" s="103">
        <f t="shared" si="14"/>
        <v>15.98772382</v>
      </c>
      <c r="AX193" s="118">
        <f t="shared" si="15"/>
        <v>78.796076</v>
      </c>
      <c r="AY193" s="119">
        <v>1.12</v>
      </c>
      <c r="AZ193" s="114">
        <v>8.04</v>
      </c>
      <c r="BA193" s="114">
        <v>-41.339999999999996</v>
      </c>
      <c r="BB193" s="114">
        <v>-17.71</v>
      </c>
      <c r="BC193" s="114">
        <v>-26.13</v>
      </c>
      <c r="BD193" s="42"/>
      <c r="BE193" s="17">
        <v>2013.0</v>
      </c>
      <c r="BF193" s="17">
        <f t="shared" si="16"/>
        <v>0</v>
      </c>
      <c r="BG193" s="120">
        <v>5.800000000000001</v>
      </c>
      <c r="BH193" s="15"/>
    </row>
    <row r="194" ht="11.25" customHeight="1">
      <c r="A194" s="155" t="s">
        <v>1602</v>
      </c>
      <c r="B194" s="99" t="s">
        <v>1603</v>
      </c>
      <c r="C194" s="100" t="s">
        <v>136</v>
      </c>
      <c r="D194" s="100" t="s">
        <v>183</v>
      </c>
      <c r="E194" s="101">
        <v>8.0</v>
      </c>
      <c r="F194" s="58">
        <v>574.0</v>
      </c>
      <c r="G194" s="58" t="s">
        <v>168</v>
      </c>
      <c r="H194" s="58" t="s">
        <v>168</v>
      </c>
      <c r="I194" s="150">
        <v>102.55</v>
      </c>
      <c r="J194" s="103">
        <f t="shared" si="2"/>
        <v>1.833252072</v>
      </c>
      <c r="K194" s="104">
        <v>0.47</v>
      </c>
      <c r="L194" s="73">
        <v>4.0</v>
      </c>
      <c r="M194" s="23">
        <f t="shared" si="3"/>
        <v>1.88</v>
      </c>
      <c r="N194" s="105" t="s">
        <v>179</v>
      </c>
      <c r="O194" s="106">
        <v>0.44</v>
      </c>
      <c r="P194" s="107">
        <v>43629.0</v>
      </c>
      <c r="Q194" s="107">
        <v>43644.0</v>
      </c>
      <c r="R194" s="23">
        <f t="shared" si="4"/>
        <v>6.818181818</v>
      </c>
      <c r="S194" s="108">
        <f t="array" ref="S194">IF(INDEX(Historical!$D$7:$D$1379,MATCH(B194,Historical!$B$7:$B$1403,0))=0,"n/a",(INDEX(Historical!$C$7:$C$1381,MATCH(B194,Historical!$B$7:$B$1403,0))/INDEX(Historical!$D$7:$D$1379,MATCH(B194,Historical!$B$7:$B$1403,0))-1)*100)</f>
        <v>8.823529412</v>
      </c>
      <c r="T194" s="108">
        <f t="array" ref="T194">IF(INDEX(Historical!$F$7:$F$1372,MATCH(B194,Historical!$B$7:$B$1403,0))=0,"n/a",((INDEX(Historical!$C$7:$C$1381,MATCH(B194,Historical!$B$7:$B$1403,0))/INDEX(Historical!$F$7:$F$1372,MATCH(B194,Historical!$B$7:$B$1403,0)))^(1/3)-1)*100)</f>
        <v>15.20255719</v>
      </c>
      <c r="U194" s="108">
        <f t="array" ref="U194">IF(INDEX(Historical!$H$7:$H$1372,MATCH(B194,Historical!$B$7:$B$1403,0))=0,"n/a",((INDEX(Historical!$C$7:$C$1381,MATCH(B194,Historical!$B$7:$B$1403,0))/INDEX(Historical!$H$7:$H$1372,MATCH(B194,Historical!$B$7:$B$1403,0)))^(1/5)-1)*100)</f>
        <v>26.10977388</v>
      </c>
      <c r="V194" s="108" t="str">
        <f t="array" ref="V194">IF(INDEX(Historical!$O$7:$O$1372,MATCH(B194,Historical!$B$7:$B$1403,0))=0,"n/a",((INDEX(Historical!$C$7:$C$1381,MATCH(B194,Historical!$B$7:$B$1403,0))/INDEX(Historical!$O$7:$O$1372,MATCH(B194,Historical!$B$7:$B$1403,0)))^(1/10)-1)*100)</f>
        <v>n/a</v>
      </c>
      <c r="W194" s="109" t="str">
        <f t="shared" si="5"/>
        <v>n/a</v>
      </c>
      <c r="X194" s="110">
        <f t="shared" si="6"/>
        <v>1.776175094</v>
      </c>
      <c r="Y194" s="149"/>
      <c r="Z194" s="103">
        <f t="shared" si="7"/>
        <v>40.60475162</v>
      </c>
      <c r="AA194" s="112">
        <f t="shared" si="8"/>
        <v>22.14902808</v>
      </c>
      <c r="AB194" s="73">
        <v>12.0</v>
      </c>
      <c r="AC194" s="102">
        <v>4.63</v>
      </c>
      <c r="AD194" s="102">
        <v>2.91</v>
      </c>
      <c r="AE194" s="102">
        <v>3.92</v>
      </c>
      <c r="AF194" s="102">
        <v>3.16</v>
      </c>
      <c r="AG194" s="102">
        <v>9.9</v>
      </c>
      <c r="AH194" s="102">
        <v>18.2</v>
      </c>
      <c r="AI194" s="102">
        <v>8.3</v>
      </c>
      <c r="AJ194" s="102">
        <v>14.7</v>
      </c>
      <c r="AK194" s="102">
        <v>7.61</v>
      </c>
      <c r="AL194" s="113">
        <v>16710.0</v>
      </c>
      <c r="AM194" s="114">
        <v>0.1</v>
      </c>
      <c r="AN194" s="102">
        <v>0.65</v>
      </c>
      <c r="AO194" s="115">
        <f t="shared" si="9"/>
        <v>5.79399787</v>
      </c>
      <c r="AP194" s="116">
        <f t="shared" si="10"/>
        <v>27.94302595</v>
      </c>
      <c r="AQ194" s="117">
        <f t="shared" si="11"/>
        <v>76.37199164</v>
      </c>
      <c r="AR194" s="103">
        <f t="array" ref="AR194">INDEX(Historical!$C$7:$C$1381,MATCH(B194,Historical!$B$7:$B$1403,0))*IF(AH194="n/a",1.03,IF(AH194&lt;0,1.01,IF(AH194&gt;10,1.1,(1+AH194/100))))</f>
        <v>2.035</v>
      </c>
      <c r="AS194" s="112">
        <f t="shared" si="12"/>
        <v>2.203905</v>
      </c>
      <c r="AT194" s="112">
        <f t="shared" ref="AT194:AV194" si="202">IF($AK194="n/a",1.03*AS194,IF($AK194&lt;0,1.01*AS194,IF($AK194&gt;10,1.1*AS194,(1+$AK194/100)*AS194)))</f>
        <v>2.371622171</v>
      </c>
      <c r="AU194" s="112">
        <f t="shared" si="202"/>
        <v>2.552102618</v>
      </c>
      <c r="AV194" s="112">
        <f t="shared" si="202"/>
        <v>2.746317627</v>
      </c>
      <c r="AW194" s="103">
        <f t="shared" si="14"/>
        <v>11.90894742</v>
      </c>
      <c r="AX194" s="118">
        <f t="shared" si="15"/>
        <v>11.61282049</v>
      </c>
      <c r="AY194" s="119">
        <v>0.55</v>
      </c>
      <c r="AZ194" s="114">
        <v>24.73</v>
      </c>
      <c r="BA194" s="114">
        <v>-14.71</v>
      </c>
      <c r="BB194" s="114">
        <v>-7.430000000000001</v>
      </c>
      <c r="BC194" s="114">
        <v>0.62</v>
      </c>
      <c r="BD194" s="42"/>
      <c r="BE194" s="17">
        <v>2012.0</v>
      </c>
      <c r="BF194" s="17">
        <f t="shared" si="16"/>
        <v>0</v>
      </c>
      <c r="BG194" s="120">
        <v>3.8</v>
      </c>
      <c r="BH194" s="15"/>
    </row>
    <row r="195" ht="11.25" customHeight="1">
      <c r="A195" s="155" t="s">
        <v>1604</v>
      </c>
      <c r="B195" s="99" t="s">
        <v>1605</v>
      </c>
      <c r="C195" s="100" t="s">
        <v>136</v>
      </c>
      <c r="D195" s="100" t="s">
        <v>183</v>
      </c>
      <c r="E195" s="101">
        <v>8.0</v>
      </c>
      <c r="F195" s="58">
        <v>586.0</v>
      </c>
      <c r="G195" s="58" t="s">
        <v>168</v>
      </c>
      <c r="H195" s="58" t="s">
        <v>168</v>
      </c>
      <c r="I195" s="150">
        <v>87.76</v>
      </c>
      <c r="J195" s="103">
        <f t="shared" si="2"/>
        <v>3.190519599</v>
      </c>
      <c r="K195" s="104">
        <v>0.7</v>
      </c>
      <c r="L195" s="73">
        <v>4.0</v>
      </c>
      <c r="M195" s="23">
        <f t="shared" si="3"/>
        <v>2.8</v>
      </c>
      <c r="N195" s="105" t="s">
        <v>133</v>
      </c>
      <c r="O195" s="106">
        <v>0.6</v>
      </c>
      <c r="P195" s="107">
        <v>43720.0</v>
      </c>
      <c r="Q195" s="107">
        <v>43739.0</v>
      </c>
      <c r="R195" s="23">
        <f t="shared" si="4"/>
        <v>16.66666667</v>
      </c>
      <c r="S195" s="108">
        <f t="array" ref="S195">IF(INDEX(Historical!$D$7:$D$1379,MATCH(B195,Historical!$B$7:$B$1403,0))=0,"n/a",(INDEX(Historical!$C$7:$C$1381,MATCH(B195,Historical!$B$7:$B$1403,0))/INDEX(Historical!$D$7:$D$1379,MATCH(B195,Historical!$B$7:$B$1403,0))-1)*100)</f>
        <v>26.28865979</v>
      </c>
      <c r="T195" s="108">
        <f t="array" ref="T195">IF(INDEX(Historical!$F$7:$F$1372,MATCH(B195,Historical!$B$7:$B$1403,0))=0,"n/a",((INDEX(Historical!$C$7:$C$1381,MATCH(B195,Historical!$B$7:$B$1403,0))/INDEX(Historical!$F$7:$F$1372,MATCH(B195,Historical!$B$7:$B$1403,0)))^(1/3)-1)*100)</f>
        <v>18.8331865</v>
      </c>
      <c r="U195" s="108">
        <f t="array" ref="U195">IF(INDEX(Historical!$H$7:$H$1372,MATCH(B195,Historical!$B$7:$B$1403,0))=0,"n/a",((INDEX(Historical!$C$7:$C$1381,MATCH(B195,Historical!$B$7:$B$1403,0))/INDEX(Historical!$H$7:$H$1372,MATCH(B195,Historical!$B$7:$B$1403,0)))^(1/5)-1)*100)</f>
        <v>13.86525496</v>
      </c>
      <c r="V195" s="108">
        <f t="array" ref="V195">IF(INDEX(Historical!$O$7:$O$1372,MATCH(B195,Historical!$B$7:$B$1403,0))=0,"n/a",((INDEX(Historical!$C$7:$C$1381,MATCH(B195,Historical!$B$7:$B$1403,0))/INDEX(Historical!$O$7:$O$1372,MATCH(B195,Historical!$B$7:$B$1403,0)))^(1/10)-1)*100)</f>
        <v>8.142101825</v>
      </c>
      <c r="W195" s="109">
        <f t="shared" si="5"/>
        <v>1.702908569</v>
      </c>
      <c r="X195" s="110">
        <f t="shared" si="6"/>
        <v>0.8061194747</v>
      </c>
      <c r="Y195" s="149"/>
      <c r="Z195" s="103">
        <f t="shared" si="7"/>
        <v>42.23227753</v>
      </c>
      <c r="AA195" s="112">
        <f t="shared" si="8"/>
        <v>13.23680241</v>
      </c>
      <c r="AB195" s="73">
        <v>12.0</v>
      </c>
      <c r="AC195" s="102">
        <v>6.63</v>
      </c>
      <c r="AD195" s="102">
        <v>5.12</v>
      </c>
      <c r="AE195" s="102">
        <v>2.88</v>
      </c>
      <c r="AF195" s="102">
        <v>1.88</v>
      </c>
      <c r="AG195" s="102">
        <v>14.899999999999999</v>
      </c>
      <c r="AH195" s="102">
        <v>41.0</v>
      </c>
      <c r="AI195" s="102">
        <v>7.630000000000001</v>
      </c>
      <c r="AJ195" s="102">
        <v>17.2</v>
      </c>
      <c r="AK195" s="102">
        <v>2.58</v>
      </c>
      <c r="AL195" s="113">
        <v>18730.0</v>
      </c>
      <c r="AM195" s="114">
        <v>0.3</v>
      </c>
      <c r="AN195" s="156">
        <v>11.03</v>
      </c>
      <c r="AO195" s="115">
        <f t="shared" si="9"/>
        <v>3.81897215</v>
      </c>
      <c r="AP195" s="116">
        <f t="shared" si="10"/>
        <v>17.05577456</v>
      </c>
      <c r="AQ195" s="117">
        <f t="shared" si="11"/>
        <v>5.166932988</v>
      </c>
      <c r="AR195" s="103">
        <f t="array" ref="AR195">INDEX(Historical!$C$7:$C$1381,MATCH(B195,Historical!$B$7:$B$1403,0))*IF(AH195="n/a",1.03,IF(AH195&lt;0,1.01,IF(AH195&gt;10,1.1,(1+AH195/100))))</f>
        <v>2.695</v>
      </c>
      <c r="AS195" s="112">
        <f t="shared" si="12"/>
        <v>2.9006285</v>
      </c>
      <c r="AT195" s="112">
        <f t="shared" ref="AT195:AV195" si="203">IF($AK195="n/a",1.03*AS195,IF($AK195&lt;0,1.01*AS195,IF($AK195&gt;10,1.1*AS195,(1+$AK195/100)*AS195)))</f>
        <v>2.975464715</v>
      </c>
      <c r="AU195" s="112">
        <f t="shared" si="203"/>
        <v>3.052231705</v>
      </c>
      <c r="AV195" s="112">
        <f t="shared" si="203"/>
        <v>3.130979283</v>
      </c>
      <c r="AW195" s="103">
        <f t="shared" si="14"/>
        <v>14.7543042</v>
      </c>
      <c r="AX195" s="118">
        <f t="shared" si="15"/>
        <v>16.81210597</v>
      </c>
      <c r="AY195" s="119">
        <v>1.23</v>
      </c>
      <c r="AZ195" s="114">
        <v>4.54</v>
      </c>
      <c r="BA195" s="114">
        <v>-20.560000000000002</v>
      </c>
      <c r="BB195" s="114">
        <v>-15.1</v>
      </c>
      <c r="BC195" s="114">
        <v>-9.31</v>
      </c>
      <c r="BD195" s="42"/>
      <c r="BE195" s="17">
        <v>2012.0</v>
      </c>
      <c r="BF195" s="17">
        <f t="shared" si="16"/>
        <v>0</v>
      </c>
      <c r="BG195" s="120">
        <v>1.2</v>
      </c>
      <c r="BH195" s="15"/>
    </row>
    <row r="196" ht="11.25" customHeight="1">
      <c r="A196" s="155" t="s">
        <v>1606</v>
      </c>
      <c r="B196" s="99" t="s">
        <v>1607</v>
      </c>
      <c r="C196" s="100" t="s">
        <v>131</v>
      </c>
      <c r="D196" s="100" t="s">
        <v>546</v>
      </c>
      <c r="E196" s="101">
        <v>8.0</v>
      </c>
      <c r="F196" s="58">
        <v>557.0</v>
      </c>
      <c r="G196" s="58" t="s">
        <v>168</v>
      </c>
      <c r="H196" s="58" t="s">
        <v>168</v>
      </c>
      <c r="I196" s="150">
        <v>270.07</v>
      </c>
      <c r="J196" s="103">
        <f t="shared" si="2"/>
        <v>0.2369755989</v>
      </c>
      <c r="K196" s="104">
        <v>0.16</v>
      </c>
      <c r="L196" s="73">
        <v>4.0</v>
      </c>
      <c r="M196" s="23">
        <f t="shared" si="3"/>
        <v>0.64</v>
      </c>
      <c r="N196" s="105" t="s">
        <v>154</v>
      </c>
      <c r="O196" s="106">
        <v>0.15</v>
      </c>
      <c r="P196" s="148">
        <v>43433.0</v>
      </c>
      <c r="Q196" s="148">
        <v>43455.0</v>
      </c>
      <c r="R196" s="23">
        <f t="shared" si="4"/>
        <v>6.666666667</v>
      </c>
      <c r="S196" s="108">
        <f t="array" ref="S196">IF(INDEX(Historical!$D$7:$D$1379,MATCH(B196,Historical!$B$7:$B$1403,0))=0,"n/a",(INDEX(Historical!$C$7:$C$1381,MATCH(B196,Historical!$B$7:$B$1403,0))/INDEX(Historical!$D$7:$D$1379,MATCH(B196,Historical!$B$7:$B$1403,0))-1)*100)</f>
        <v>4.918032787</v>
      </c>
      <c r="T196" s="108">
        <f t="array" ref="T196">IF(INDEX(Historical!$F$7:$F$1372,MATCH(B196,Historical!$B$7:$B$1403,0))=0,"n/a",((INDEX(Historical!$C$7:$C$1381,MATCH(B196,Historical!$B$7:$B$1403,0))/INDEX(Historical!$F$7:$F$1372,MATCH(B196,Historical!$B$7:$B$1403,0)))^(1/3)-1)*100)</f>
        <v>9.684706748</v>
      </c>
      <c r="U196" s="108">
        <f t="array" ref="U196">IF(INDEX(Historical!$H$7:$H$1372,MATCH(B196,Historical!$B$7:$B$1403,0))=0,"n/a",((INDEX(Historical!$C$7:$C$1381,MATCH(B196,Historical!$B$7:$B$1403,0))/INDEX(Historical!$H$7:$H$1372,MATCH(B196,Historical!$B$7:$B$1403,0)))^(1/5)-1)*100)</f>
        <v>13.48545713</v>
      </c>
      <c r="V196" s="108" t="str">
        <f t="array" ref="V196">IF(INDEX(Historical!$O$7:$O$1372,MATCH(B196,Historical!$B$7:$B$1403,0))=0,"n/a",((INDEX(Historical!$C$7:$C$1381,MATCH(B196,Historical!$B$7:$B$1403,0))/INDEX(Historical!$O$7:$O$1372,MATCH(B196,Historical!$B$7:$B$1403,0)))^(1/10)-1)*100)</f>
        <v>n/a</v>
      </c>
      <c r="W196" s="109" t="str">
        <f t="shared" si="5"/>
        <v>n/a</v>
      </c>
      <c r="X196" s="110">
        <f t="shared" si="6"/>
        <v>0.4188030166</v>
      </c>
      <c r="Y196" s="149" t="s">
        <v>1300</v>
      </c>
      <c r="Z196" s="103">
        <f t="shared" si="7"/>
        <v>14.15929204</v>
      </c>
      <c r="AA196" s="112">
        <f t="shared" si="8"/>
        <v>59.75</v>
      </c>
      <c r="AB196" s="73">
        <v>1.0</v>
      </c>
      <c r="AC196" s="102">
        <v>4.52</v>
      </c>
      <c r="AD196" s="102">
        <v>4.56</v>
      </c>
      <c r="AE196" s="102">
        <v>15.89</v>
      </c>
      <c r="AF196" s="102">
        <v>13.48</v>
      </c>
      <c r="AG196" s="102">
        <v>25.7</v>
      </c>
      <c r="AH196" s="102">
        <v>-25.1</v>
      </c>
      <c r="AI196" s="102">
        <v>18.54</v>
      </c>
      <c r="AJ196" s="102">
        <v>32.2</v>
      </c>
      <c r="AK196" s="102">
        <v>13.100000000000001</v>
      </c>
      <c r="AL196" s="113">
        <v>173510.0</v>
      </c>
      <c r="AM196" s="114">
        <v>0.3</v>
      </c>
      <c r="AN196" s="102">
        <v>0.0</v>
      </c>
      <c r="AO196" s="115">
        <f t="shared" si="9"/>
        <v>-46.02756727</v>
      </c>
      <c r="AP196" s="116">
        <f t="shared" si="10"/>
        <v>13.72243273</v>
      </c>
      <c r="AQ196" s="117">
        <f t="shared" si="11"/>
        <v>498.3050133</v>
      </c>
      <c r="AR196" s="103">
        <f t="array" ref="AR196">INDEX(Historical!$C$7:$C$1381,MATCH(B196,Historical!$B$7:$B$1403,0))*IF(AH196="n/a",1.03,IF(AH196&lt;0,1.01,IF(AH196&gt;10,1.1,(1+AH196/100))))</f>
        <v>0.6464</v>
      </c>
      <c r="AS196" s="112">
        <f t="shared" si="12"/>
        <v>0.71104</v>
      </c>
      <c r="AT196" s="112">
        <f t="shared" ref="AT196:AV196" si="204">IF($AK196="n/a",1.03*AS196,IF($AK196&lt;0,1.01*AS196,IF($AK196&gt;10,1.1*AS196,(1+$AK196/100)*AS196)))</f>
        <v>0.782144</v>
      </c>
      <c r="AU196" s="112">
        <f t="shared" si="204"/>
        <v>0.8603584</v>
      </c>
      <c r="AV196" s="112">
        <f t="shared" si="204"/>
        <v>0.94639424</v>
      </c>
      <c r="AW196" s="103">
        <f t="shared" si="14"/>
        <v>3.94633664</v>
      </c>
      <c r="AX196" s="118">
        <f t="shared" si="15"/>
        <v>1.461227326</v>
      </c>
      <c r="AY196" s="119">
        <v>2.13</v>
      </c>
      <c r="AZ196" s="114">
        <v>103.67</v>
      </c>
      <c r="BA196" s="114">
        <v>-14.62</v>
      </c>
      <c r="BB196" s="114">
        <v>7.19</v>
      </c>
      <c r="BC196" s="114">
        <v>38.34</v>
      </c>
      <c r="BD196" s="42"/>
      <c r="BE196" s="17">
        <v>2013.0</v>
      </c>
      <c r="BF196" s="17">
        <f t="shared" si="16"/>
        <v>0</v>
      </c>
      <c r="BG196" s="120">
        <v>18.099999999999998</v>
      </c>
      <c r="BH196" s="55"/>
    </row>
    <row r="197" ht="11.25" customHeight="1">
      <c r="A197" s="155" t="s">
        <v>1608</v>
      </c>
      <c r="B197" s="99" t="s">
        <v>1609</v>
      </c>
      <c r="C197" s="100" t="s">
        <v>320</v>
      </c>
      <c r="D197" s="100" t="s">
        <v>321</v>
      </c>
      <c r="E197" s="101">
        <v>8.0</v>
      </c>
      <c r="F197" s="58">
        <v>629.0</v>
      </c>
      <c r="G197" s="58" t="s">
        <v>168</v>
      </c>
      <c r="H197" s="58" t="s">
        <v>168</v>
      </c>
      <c r="I197" s="150">
        <v>114.98</v>
      </c>
      <c r="J197" s="103">
        <f t="shared" si="2"/>
        <v>1.948164898</v>
      </c>
      <c r="K197" s="104">
        <v>0.56</v>
      </c>
      <c r="L197" s="73">
        <v>4.0</v>
      </c>
      <c r="M197" s="23">
        <f t="shared" si="3"/>
        <v>2.24</v>
      </c>
      <c r="N197" s="105" t="s">
        <v>831</v>
      </c>
      <c r="O197" s="106">
        <v>0.45</v>
      </c>
      <c r="P197" s="107">
        <v>43874.0</v>
      </c>
      <c r="Q197" s="107">
        <v>43889.0</v>
      </c>
      <c r="R197" s="23">
        <f t="shared" si="4"/>
        <v>24.44444444</v>
      </c>
      <c r="S197" s="108">
        <f t="array" ref="S197">IF(INDEX(Historical!$D$7:$D$1379,MATCH(B197,Historical!$B$7:$B$1403,0))=0,"n/a",(INDEX(Historical!$C$7:$C$1381,MATCH(B197,Historical!$B$7:$B$1403,0))/INDEX(Historical!$D$7:$D$1379,MATCH(B197,Historical!$B$7:$B$1403,0))-1)*100)</f>
        <v>20</v>
      </c>
      <c r="T197" s="108">
        <f t="array" ref="T197">IF(INDEX(Historical!$F$7:$F$1372,MATCH(B197,Historical!$B$7:$B$1403,0))=0,"n/a",((INDEX(Historical!$C$7:$C$1381,MATCH(B197,Historical!$B$7:$B$1403,0))/INDEX(Historical!$F$7:$F$1372,MATCH(B197,Historical!$B$7:$B$1403,0)))^(1/3)-1)*100)</f>
        <v>23.31060372</v>
      </c>
      <c r="U197" s="108">
        <f t="array" ref="U197">IF(INDEX(Historical!$H$7:$H$1372,MATCH(B197,Historical!$B$7:$B$1403,0))=0,"n/a",((INDEX(Historical!$C$7:$C$1381,MATCH(B197,Historical!$B$7:$B$1403,0))/INDEX(Historical!$H$7:$H$1372,MATCH(B197,Historical!$B$7:$B$1403,0)))^(1/5)-1)*100)</f>
        <v>24.57309396</v>
      </c>
      <c r="V197" s="108" t="str">
        <f t="array" ref="V197">IF(INDEX(Historical!$O$7:$O$1372,MATCH(B197,Historical!$B$7:$B$1403,0))=0,"n/a",((INDEX(Historical!$C$7:$C$1381,MATCH(B197,Historical!$B$7:$B$1403,0))/INDEX(Historical!$O$7:$O$1372,MATCH(B197,Historical!$B$7:$B$1403,0)))^(1/10)-1)*100)</f>
        <v>n/a</v>
      </c>
      <c r="W197" s="109" t="str">
        <f t="shared" si="5"/>
        <v>n/a</v>
      </c>
      <c r="X197" s="110">
        <f t="shared" si="6"/>
        <v>0.1458343855</v>
      </c>
      <c r="Y197" s="149"/>
      <c r="Z197" s="103">
        <f t="shared" si="7"/>
        <v>39.57597173</v>
      </c>
      <c r="AA197" s="112">
        <f t="shared" si="8"/>
        <v>20.31448763</v>
      </c>
      <c r="AB197" s="73">
        <v>12.0</v>
      </c>
      <c r="AC197" s="102">
        <v>5.66</v>
      </c>
      <c r="AD197" s="102" t="s">
        <v>128</v>
      </c>
      <c r="AE197" s="102">
        <v>1.99</v>
      </c>
      <c r="AF197" s="102">
        <v>2.75</v>
      </c>
      <c r="AG197" s="102">
        <v>14.2</v>
      </c>
      <c r="AH197" s="102">
        <v>153.5</v>
      </c>
      <c r="AI197" s="102">
        <v>200.32999999999998</v>
      </c>
      <c r="AJ197" s="102">
        <v>168.5</v>
      </c>
      <c r="AK197" s="102">
        <v>-3.19</v>
      </c>
      <c r="AL197" s="113">
        <v>5450.0</v>
      </c>
      <c r="AM197" s="114">
        <v>0.8</v>
      </c>
      <c r="AN197" s="156">
        <v>4.43</v>
      </c>
      <c r="AO197" s="115">
        <f t="shared" si="9"/>
        <v>6.206771227</v>
      </c>
      <c r="AP197" s="116">
        <f t="shared" si="10"/>
        <v>26.52125886</v>
      </c>
      <c r="AQ197" s="117">
        <f t="shared" si="11"/>
        <v>57.57162885</v>
      </c>
      <c r="AR197" s="103">
        <f t="array" ref="AR197">INDEX(Historical!$C$7:$C$1381,MATCH(B197,Historical!$B$7:$B$1403,0))*IF(AH197="n/a",1.03,IF(AH197&lt;0,1.01,IF(AH197&gt;10,1.1,(1+AH197/100))))</f>
        <v>1.98</v>
      </c>
      <c r="AS197" s="112">
        <f t="shared" si="12"/>
        <v>2.178</v>
      </c>
      <c r="AT197" s="112">
        <f t="shared" ref="AT197:AV197" si="205">IF($AK197="n/a",1.03*AS197,IF($AK197&lt;0,1.01*AS197,IF($AK197&gt;10,1.1*AS197,(1+$AK197/100)*AS197)))</f>
        <v>2.19978</v>
      </c>
      <c r="AU197" s="112">
        <f t="shared" si="205"/>
        <v>2.2217778</v>
      </c>
      <c r="AV197" s="112">
        <f t="shared" si="205"/>
        <v>2.243995578</v>
      </c>
      <c r="AW197" s="103">
        <f t="shared" si="14"/>
        <v>10.82355338</v>
      </c>
      <c r="AX197" s="118">
        <f t="shared" si="15"/>
        <v>9.413422663</v>
      </c>
      <c r="AY197" s="119">
        <v>1.41</v>
      </c>
      <c r="AZ197" s="114">
        <v>28.4</v>
      </c>
      <c r="BA197" s="114">
        <v>-13.71</v>
      </c>
      <c r="BB197" s="114">
        <v>-5.26</v>
      </c>
      <c r="BC197" s="114">
        <v>7.84</v>
      </c>
      <c r="BD197" s="42"/>
      <c r="BE197" s="17">
        <v>2013.0</v>
      </c>
      <c r="BF197" s="17">
        <f t="shared" si="16"/>
        <v>0</v>
      </c>
      <c r="BG197" s="120">
        <v>3.1</v>
      </c>
      <c r="BH197" s="15"/>
    </row>
    <row r="198" ht="11.25" customHeight="1">
      <c r="A198" s="155" t="s">
        <v>1610</v>
      </c>
      <c r="B198" s="99" t="s">
        <v>1611</v>
      </c>
      <c r="C198" s="100" t="s">
        <v>158</v>
      </c>
      <c r="D198" s="100" t="s">
        <v>362</v>
      </c>
      <c r="E198" s="101">
        <v>8.0</v>
      </c>
      <c r="F198" s="58">
        <v>601.0</v>
      </c>
      <c r="G198" s="58" t="s">
        <v>121</v>
      </c>
      <c r="H198" s="58" t="s">
        <v>121</v>
      </c>
      <c r="I198" s="150">
        <v>89.49</v>
      </c>
      <c r="J198" s="103">
        <f t="shared" si="2"/>
        <v>3.497597497</v>
      </c>
      <c r="K198" s="104">
        <v>0.7825</v>
      </c>
      <c r="L198" s="73">
        <v>4.0</v>
      </c>
      <c r="M198" s="23">
        <f t="shared" si="3"/>
        <v>3.13</v>
      </c>
      <c r="N198" s="105" t="s">
        <v>138</v>
      </c>
      <c r="O198" s="106">
        <v>0.7375</v>
      </c>
      <c r="P198" s="107">
        <v>43770.0</v>
      </c>
      <c r="Q198" s="107">
        <v>43801.0</v>
      </c>
      <c r="R198" s="23">
        <f t="shared" si="4"/>
        <v>6.101694915</v>
      </c>
      <c r="S198" s="108">
        <f t="array" ref="S198">IF(INDEX(Historical!$D$7:$D$1379,MATCH(B198,Historical!$B$7:$B$1403,0))=0,"n/a",(INDEX(Historical!$C$7:$C$1381,MATCH(B198,Historical!$B$7:$B$1403,0))/INDEX(Historical!$D$7:$D$1379,MATCH(B198,Historical!$B$7:$B$1403,0))-1)*100)</f>
        <v>6.111603189</v>
      </c>
      <c r="T198" s="108">
        <f t="array" ref="T198">IF(INDEX(Historical!$F$7:$F$1372,MATCH(B198,Historical!$B$7:$B$1403,0))=0,"n/a",((INDEX(Historical!$C$7:$C$1381,MATCH(B198,Historical!$B$7:$B$1403,0))/INDEX(Historical!$F$7:$F$1372,MATCH(B198,Historical!$B$7:$B$1403,0)))^(1/3)-1)*100)</f>
        <v>5.785327563</v>
      </c>
      <c r="U198" s="108">
        <f t="array" ref="U198">IF(INDEX(Historical!$H$7:$H$1372,MATCH(B198,Historical!$B$7:$B$1403,0))=0,"n/a",((INDEX(Historical!$C$7:$C$1381,MATCH(B198,Historical!$B$7:$B$1403,0))/INDEX(Historical!$H$7:$H$1372,MATCH(B198,Historical!$B$7:$B$1403,0)))^(1/5)-1)*100)</f>
        <v>5.445551193</v>
      </c>
      <c r="V198" s="108">
        <f t="array" ref="V198">IF(INDEX(Historical!$O$7:$O$1372,MATCH(B198,Historical!$B$7:$B$1403,0))=0,"n/a",((INDEX(Historical!$C$7:$C$1381,MATCH(B198,Historical!$B$7:$B$1403,0))/INDEX(Historical!$O$7:$O$1372,MATCH(B198,Historical!$B$7:$B$1403,0)))^(1/10)-1)*100)</f>
        <v>3.61383617</v>
      </c>
      <c r="W198" s="109">
        <f t="shared" si="5"/>
        <v>1.506861666</v>
      </c>
      <c r="X198" s="110">
        <f t="shared" si="6"/>
        <v>0.3995268667</v>
      </c>
      <c r="Y198" s="218"/>
      <c r="Z198" s="103">
        <f t="shared" si="7"/>
        <v>71.46118721</v>
      </c>
      <c r="AA198" s="112">
        <f t="shared" si="8"/>
        <v>20.43150685</v>
      </c>
      <c r="AB198" s="73">
        <v>12.0</v>
      </c>
      <c r="AC198" s="102">
        <v>4.38</v>
      </c>
      <c r="AD198" s="102">
        <v>5.1</v>
      </c>
      <c r="AE198" s="102">
        <v>2.83</v>
      </c>
      <c r="AF198" s="102">
        <v>1.81</v>
      </c>
      <c r="AG198" s="102">
        <v>9.5</v>
      </c>
      <c r="AH198" s="102">
        <v>3.5000000000000004</v>
      </c>
      <c r="AI198" s="102">
        <v>5.4</v>
      </c>
      <c r="AJ198" s="102">
        <v>13.63</v>
      </c>
      <c r="AK198" s="102">
        <v>4.01</v>
      </c>
      <c r="AL198" s="113">
        <v>10060.0</v>
      </c>
      <c r="AM198" s="114">
        <v>0.1</v>
      </c>
      <c r="AN198" s="102">
        <v>0.99</v>
      </c>
      <c r="AO198" s="115">
        <f t="shared" si="9"/>
        <v>-11.48835816</v>
      </c>
      <c r="AP198" s="116">
        <f t="shared" si="10"/>
        <v>8.94314869</v>
      </c>
      <c r="AQ198" s="117">
        <f t="shared" si="11"/>
        <v>28.20301157</v>
      </c>
      <c r="AR198" s="103">
        <f t="array" ref="AR198">INDEX(Historical!$C$7:$C$1381,MATCH(B198,Historical!$B$7:$B$1403,0))*IF(AH198="n/a",1.03,IF(AH198&lt;0,1.01,IF(AH198&gt;10,1.1,(1+AH198/100))))</f>
        <v>3.099825</v>
      </c>
      <c r="AS198" s="112">
        <f t="shared" si="12"/>
        <v>3.26721555</v>
      </c>
      <c r="AT198" s="112">
        <f t="shared" ref="AT198:AV198" si="206">IF($AK198="n/a",1.03*AS198,IF($AK198&lt;0,1.01*AS198,IF($AK198&gt;10,1.1*AS198,(1+$AK198/100)*AS198)))</f>
        <v>3.398230894</v>
      </c>
      <c r="AU198" s="112">
        <f t="shared" si="206"/>
        <v>3.534499952</v>
      </c>
      <c r="AV198" s="112">
        <f t="shared" si="206"/>
        <v>3.6762334</v>
      </c>
      <c r="AW198" s="103">
        <f t="shared" si="14"/>
        <v>16.9760048</v>
      </c>
      <c r="AX198" s="118">
        <f t="shared" si="15"/>
        <v>18.96972265</v>
      </c>
      <c r="AY198" s="119">
        <v>0.11</v>
      </c>
      <c r="AZ198" s="114">
        <v>6.21</v>
      </c>
      <c r="BA198" s="114">
        <v>-15.18</v>
      </c>
      <c r="BB198" s="114">
        <v>-5.220000000000001</v>
      </c>
      <c r="BC198" s="114">
        <v>-4.390000000000001</v>
      </c>
      <c r="BD198" s="42"/>
      <c r="BE198" s="17">
        <v>2013.0</v>
      </c>
      <c r="BF198" s="17">
        <f t="shared" si="16"/>
        <v>0</v>
      </c>
      <c r="BG198" s="120">
        <v>2.8000000000000003</v>
      </c>
      <c r="BH198" s="15"/>
    </row>
    <row r="199" ht="11.25" customHeight="1">
      <c r="A199" s="55" t="s">
        <v>1612</v>
      </c>
      <c r="B199" s="99" t="s">
        <v>1613</v>
      </c>
      <c r="C199" s="100" t="s">
        <v>136</v>
      </c>
      <c r="D199" s="100" t="s">
        <v>153</v>
      </c>
      <c r="E199" s="101">
        <v>8.0</v>
      </c>
      <c r="F199" s="58">
        <v>568.0</v>
      </c>
      <c r="G199" s="58" t="s">
        <v>168</v>
      </c>
      <c r="H199" s="58" t="s">
        <v>168</v>
      </c>
      <c r="I199" s="150">
        <v>31.35</v>
      </c>
      <c r="J199" s="103">
        <f t="shared" si="2"/>
        <v>1.786283892</v>
      </c>
      <c r="K199" s="104">
        <v>0.14</v>
      </c>
      <c r="L199" s="73">
        <v>4.0</v>
      </c>
      <c r="M199" s="23">
        <f t="shared" si="3"/>
        <v>0.56</v>
      </c>
      <c r="N199" s="105" t="s">
        <v>831</v>
      </c>
      <c r="O199" s="106">
        <v>0.125</v>
      </c>
      <c r="P199" s="107">
        <v>43608.0</v>
      </c>
      <c r="Q199" s="107">
        <v>43623.0</v>
      </c>
      <c r="R199" s="23">
        <f t="shared" si="4"/>
        <v>12</v>
      </c>
      <c r="S199" s="108">
        <f t="array" ref="S199">IF(INDEX(Historical!$D$7:$D$1379,MATCH(B199,Historical!$B$7:$B$1403,0))=0,"n/a",(INDEX(Historical!$C$7:$C$1381,MATCH(B199,Historical!$B$7:$B$1403,0))/INDEX(Historical!$D$7:$D$1379,MATCH(B199,Historical!$B$7:$B$1403,0))-1)*100)</f>
        <v>22.47191011</v>
      </c>
      <c r="T199" s="108">
        <f t="array" ref="T199">IF(INDEX(Historical!$F$7:$F$1372,MATCH(B199,Historical!$B$7:$B$1403,0))=0,"n/a",((INDEX(Historical!$C$7:$C$1381,MATCH(B199,Historical!$B$7:$B$1403,0))/INDEX(Historical!$F$7:$F$1372,MATCH(B199,Historical!$B$7:$B$1403,0)))^(1/3)-1)*100)</f>
        <v>12.77278399</v>
      </c>
      <c r="U199" s="108">
        <f t="array" ref="U199">IF(INDEX(Historical!$H$7:$H$1372,MATCH(B199,Historical!$B$7:$B$1403,0))=0,"n/a",((INDEX(Historical!$C$7:$C$1381,MATCH(B199,Historical!$B$7:$B$1403,0))/INDEX(Historical!$H$7:$H$1372,MATCH(B199,Historical!$B$7:$B$1403,0)))^(1/5)-1)*100)</f>
        <v>11.23700951</v>
      </c>
      <c r="V199" s="108">
        <f t="array" ref="V199">IF(INDEX(Historical!$O$7:$O$1372,MATCH(B199,Historical!$B$7:$B$1403,0))=0,"n/a",((INDEX(Historical!$C$7:$C$1381,MATCH(B199,Historical!$B$7:$B$1403,0))/INDEX(Historical!$O$7:$O$1372,MATCH(B199,Historical!$B$7:$B$1403,0)))^(1/10)-1)*100)</f>
        <v>18.47852812</v>
      </c>
      <c r="W199" s="109">
        <f t="shared" si="5"/>
        <v>0.6081117195</v>
      </c>
      <c r="X199" s="110" t="str">
        <f t="shared" si="6"/>
        <v>n/a</v>
      </c>
      <c r="Y199" s="149"/>
      <c r="Z199" s="103" t="str">
        <f t="shared" si="7"/>
        <v>n/a</v>
      </c>
      <c r="AA199" s="112" t="str">
        <f t="shared" si="8"/>
        <v>n/a</v>
      </c>
      <c r="AB199" s="73">
        <v>12.0</v>
      </c>
      <c r="AC199" s="102" t="s">
        <v>128</v>
      </c>
      <c r="AD199" s="102" t="s">
        <v>128</v>
      </c>
      <c r="AE199" s="102" t="s">
        <v>128</v>
      </c>
      <c r="AF199" s="102" t="s">
        <v>128</v>
      </c>
      <c r="AG199" s="102" t="s">
        <v>128</v>
      </c>
      <c r="AH199" s="102" t="s">
        <v>128</v>
      </c>
      <c r="AI199" s="102" t="s">
        <v>128</v>
      </c>
      <c r="AJ199" s="102" t="s">
        <v>128</v>
      </c>
      <c r="AK199" s="102" t="s">
        <v>128</v>
      </c>
      <c r="AL199" s="113" t="s">
        <v>128</v>
      </c>
      <c r="AM199" s="114" t="s">
        <v>128</v>
      </c>
      <c r="AN199" s="102" t="s">
        <v>128</v>
      </c>
      <c r="AO199" s="115" t="str">
        <f t="shared" si="9"/>
        <v>n/a</v>
      </c>
      <c r="AP199" s="116">
        <f t="shared" si="10"/>
        <v>13.0232934</v>
      </c>
      <c r="AQ199" s="117" t="str">
        <f t="shared" si="11"/>
        <v>n/a</v>
      </c>
      <c r="AR199" s="103">
        <f t="array" ref="AR199">INDEX(Historical!$C$7:$C$1381,MATCH(B199,Historical!$B$7:$B$1403,0))*IF(AH199="n/a",1.03,IF(AH199&lt;0,1.01,IF(AH199&gt;10,1.1,(1+AH199/100))))</f>
        <v>0.56135</v>
      </c>
      <c r="AS199" s="112">
        <f t="shared" si="12"/>
        <v>0.5781905</v>
      </c>
      <c r="AT199" s="112">
        <f t="shared" ref="AT199:AV199" si="207">IF($AK199="n/a",1.03*AS199,IF($AK199&lt;0,1.01*AS199,IF($AK199&gt;10,1.1*AS199,(1+$AK199/100)*AS199)))</f>
        <v>0.595536215</v>
      </c>
      <c r="AU199" s="112">
        <f t="shared" si="207"/>
        <v>0.6134023015</v>
      </c>
      <c r="AV199" s="112">
        <f t="shared" si="207"/>
        <v>0.6318043705</v>
      </c>
      <c r="AW199" s="103">
        <f t="shared" si="14"/>
        <v>2.980283387</v>
      </c>
      <c r="AX199" s="118">
        <f t="shared" si="15"/>
        <v>9.506486083</v>
      </c>
      <c r="AY199" s="119" t="s">
        <v>128</v>
      </c>
      <c r="AZ199" s="114" t="s">
        <v>128</v>
      </c>
      <c r="BA199" s="114" t="s">
        <v>128</v>
      </c>
      <c r="BB199" s="114" t="s">
        <v>128</v>
      </c>
      <c r="BC199" s="114" t="s">
        <v>128</v>
      </c>
      <c r="BD199" s="42" t="s">
        <v>112</v>
      </c>
      <c r="BE199" s="17">
        <v>2012.0</v>
      </c>
      <c r="BF199" s="17">
        <f t="shared" si="16"/>
        <v>0</v>
      </c>
      <c r="BG199" s="120" t="s">
        <v>128</v>
      </c>
      <c r="BH199" s="55"/>
    </row>
    <row r="200" ht="11.25" customHeight="1">
      <c r="A200" s="151" t="s">
        <v>1614</v>
      </c>
      <c r="B200" s="122" t="s">
        <v>1615</v>
      </c>
      <c r="C200" s="100" t="s">
        <v>136</v>
      </c>
      <c r="D200" s="100" t="s">
        <v>153</v>
      </c>
      <c r="E200" s="123">
        <v>8.0</v>
      </c>
      <c r="F200" s="58">
        <v>605.0</v>
      </c>
      <c r="G200" s="124" t="s">
        <v>168</v>
      </c>
      <c r="H200" s="124" t="s">
        <v>168</v>
      </c>
      <c r="I200" s="216">
        <v>74.0</v>
      </c>
      <c r="J200" s="126">
        <f t="shared" si="2"/>
        <v>2.972972973</v>
      </c>
      <c r="K200" s="127">
        <v>0.55</v>
      </c>
      <c r="L200" s="128">
        <v>4.0</v>
      </c>
      <c r="M200" s="129">
        <f t="shared" si="3"/>
        <v>2.2</v>
      </c>
      <c r="N200" s="130" t="s">
        <v>179</v>
      </c>
      <c r="O200" s="131">
        <v>0.53</v>
      </c>
      <c r="P200" s="132">
        <v>43790.0</v>
      </c>
      <c r="Q200" s="132">
        <v>43812.0</v>
      </c>
      <c r="R200" s="129">
        <f t="shared" si="4"/>
        <v>3.773584906</v>
      </c>
      <c r="S200" s="108">
        <f t="array" ref="S200">IF(INDEX(Historical!$D$7:$D$1379,MATCH(B200,Historical!$B$7:$B$1403,0))=0,"n/a",(INDEX(Historical!$C$7:$C$1381,MATCH(B200,Historical!$B$7:$B$1403,0))/INDEX(Historical!$D$7:$D$1379,MATCH(B200,Historical!$B$7:$B$1403,0))-1)*100)</f>
        <v>5.882352941</v>
      </c>
      <c r="T200" s="108">
        <f t="array" ref="T200">IF(INDEX(Historical!$F$7:$F$1372,MATCH(B200,Historical!$B$7:$B$1403,0))=0,"n/a",((INDEX(Historical!$C$7:$C$1381,MATCH(B200,Historical!$B$7:$B$1403,0))/INDEX(Historical!$F$7:$F$1372,MATCH(B200,Historical!$B$7:$B$1403,0)))^(1/3)-1)*100)</f>
        <v>4.736639166</v>
      </c>
      <c r="U200" s="108">
        <f t="array" ref="U200">IF(INDEX(Historical!$H$7:$H$1372,MATCH(B200,Historical!$B$7:$B$1403,0))=0,"n/a",((INDEX(Historical!$C$7:$C$1381,MATCH(B200,Historical!$B$7:$B$1403,0))/INDEX(Historical!$H$7:$H$1372,MATCH(B200,Historical!$B$7:$B$1403,0)))^(1/5)-1)*100)</f>
        <v>8.82822588</v>
      </c>
      <c r="V200" s="108" t="str">
        <f t="array" ref="V200">IF(INDEX(Historical!$O$7:$O$1372,MATCH(B200,Historical!$B$7:$B$1403,0))=0,"n/a",((INDEX(Historical!$C$7:$C$1381,MATCH(B200,Historical!$B$7:$B$1403,0))/INDEX(Historical!$O$7:$O$1372,MATCH(B200,Historical!$B$7:$B$1403,0)))^(1/10)-1)*100)</f>
        <v>n/a</v>
      </c>
      <c r="W200" s="109" t="str">
        <f t="shared" si="5"/>
        <v>n/a</v>
      </c>
      <c r="X200" s="110" t="str">
        <f t="shared" si="6"/>
        <v>n/a</v>
      </c>
      <c r="Y200" s="223"/>
      <c r="Z200" s="126" t="str">
        <f t="shared" si="7"/>
        <v>n/a</v>
      </c>
      <c r="AA200" s="134" t="str">
        <f t="shared" si="8"/>
        <v>n/a</v>
      </c>
      <c r="AB200" s="128">
        <v>12.0</v>
      </c>
      <c r="AC200" s="125" t="s">
        <v>128</v>
      </c>
      <c r="AD200" s="125" t="s">
        <v>128</v>
      </c>
      <c r="AE200" s="125" t="s">
        <v>128</v>
      </c>
      <c r="AF200" s="125" t="s">
        <v>128</v>
      </c>
      <c r="AG200" s="125" t="s">
        <v>128</v>
      </c>
      <c r="AH200" s="125" t="s">
        <v>128</v>
      </c>
      <c r="AI200" s="125" t="s">
        <v>128</v>
      </c>
      <c r="AJ200" s="125" t="s">
        <v>128</v>
      </c>
      <c r="AK200" s="125" t="s">
        <v>128</v>
      </c>
      <c r="AL200" s="135" t="s">
        <v>128</v>
      </c>
      <c r="AM200" s="136" t="s">
        <v>128</v>
      </c>
      <c r="AN200" s="125" t="s">
        <v>128</v>
      </c>
      <c r="AO200" s="137" t="str">
        <f t="shared" si="9"/>
        <v>n/a</v>
      </c>
      <c r="AP200" s="138">
        <f t="shared" si="10"/>
        <v>11.80119885</v>
      </c>
      <c r="AQ200" s="139" t="str">
        <f t="shared" si="11"/>
        <v>n/a</v>
      </c>
      <c r="AR200" s="103">
        <f t="array" ref="AR200">INDEX(Historical!$C$7:$C$1381,MATCH(B200,Historical!$B$7:$B$1403,0))*IF(AH200="n/a",1.03,IF(AH200&lt;0,1.01,IF(AH200&gt;10,1.1,(1+AH200/100))))</f>
        <v>2.2248</v>
      </c>
      <c r="AS200" s="134">
        <f t="shared" si="12"/>
        <v>2.291544</v>
      </c>
      <c r="AT200" s="134">
        <f t="shared" ref="AT200:AV200" si="208">IF($AK200="n/a",1.03*AS200,IF($AK200&lt;0,1.01*AS200,IF($AK200&gt;10,1.1*AS200,(1+$AK200/100)*AS200)))</f>
        <v>2.36029032</v>
      </c>
      <c r="AU200" s="134">
        <f t="shared" si="208"/>
        <v>2.43109903</v>
      </c>
      <c r="AV200" s="134">
        <f t="shared" si="208"/>
        <v>2.504032</v>
      </c>
      <c r="AW200" s="126">
        <f t="shared" si="14"/>
        <v>11.81176535</v>
      </c>
      <c r="AX200" s="140">
        <f t="shared" si="15"/>
        <v>15.96184507</v>
      </c>
      <c r="AY200" s="141" t="s">
        <v>128</v>
      </c>
      <c r="AZ200" s="136" t="s">
        <v>128</v>
      </c>
      <c r="BA200" s="136" t="s">
        <v>128</v>
      </c>
      <c r="BB200" s="136" t="s">
        <v>128</v>
      </c>
      <c r="BC200" s="136" t="s">
        <v>128</v>
      </c>
      <c r="BD200" s="142" t="s">
        <v>112</v>
      </c>
      <c r="BE200" s="17">
        <v>2012.0</v>
      </c>
      <c r="BF200" s="17">
        <f t="shared" si="16"/>
        <v>0</v>
      </c>
      <c r="BG200" s="143" t="s">
        <v>128</v>
      </c>
      <c r="BH200" s="121"/>
    </row>
    <row r="201" ht="11.25" customHeight="1">
      <c r="A201" s="155" t="s">
        <v>1616</v>
      </c>
      <c r="B201" s="99" t="s">
        <v>1617</v>
      </c>
      <c r="C201" s="100" t="s">
        <v>245</v>
      </c>
      <c r="D201" s="100" t="s">
        <v>246</v>
      </c>
      <c r="E201" s="101">
        <v>8.0</v>
      </c>
      <c r="F201" s="58">
        <v>567.0</v>
      </c>
      <c r="G201" s="58" t="s">
        <v>121</v>
      </c>
      <c r="H201" s="58" t="s">
        <v>121</v>
      </c>
      <c r="I201" s="150">
        <v>74.86</v>
      </c>
      <c r="J201" s="103">
        <f t="shared" si="2"/>
        <v>4.808976757</v>
      </c>
      <c r="K201" s="104">
        <v>0.9</v>
      </c>
      <c r="L201" s="73">
        <v>4.0</v>
      </c>
      <c r="M201" s="23">
        <f t="shared" si="3"/>
        <v>3.6</v>
      </c>
      <c r="N201" s="105" t="s">
        <v>138</v>
      </c>
      <c r="O201" s="106">
        <v>0.8</v>
      </c>
      <c r="P201" s="107">
        <v>43602.0</v>
      </c>
      <c r="Q201" s="107">
        <v>43619.0</v>
      </c>
      <c r="R201" s="23">
        <f t="shared" si="4"/>
        <v>12.5</v>
      </c>
      <c r="S201" s="108">
        <f t="array" ref="S201">IF(INDEX(Historical!$D$7:$D$1379,MATCH(B201,Historical!$B$7:$B$1403,0))=0,"n/a",(INDEX(Historical!$C$7:$C$1381,MATCH(B201,Historical!$B$7:$B$1403,0))/INDEX(Historical!$D$7:$D$1379,MATCH(B201,Historical!$B$7:$B$1403,0))-1)*100)</f>
        <v>12.90322581</v>
      </c>
      <c r="T201" s="108">
        <f t="array" ref="T201">IF(INDEX(Historical!$F$7:$F$1372,MATCH(B201,Historical!$B$7:$B$1403,0))=0,"n/a",((INDEX(Historical!$C$7:$C$1381,MATCH(B201,Historical!$B$7:$B$1403,0))/INDEX(Historical!$F$7:$F$1372,MATCH(B201,Historical!$B$7:$B$1403,0)))^(1/3)-1)*100)</f>
        <v>12.62478804</v>
      </c>
      <c r="U201" s="108">
        <f t="array" ref="U201">IF(INDEX(Historical!$H$7:$H$1372,MATCH(B201,Historical!$B$7:$B$1403,0))=0,"n/a",((INDEX(Historical!$C$7:$C$1381,MATCH(B201,Historical!$B$7:$B$1403,0))/INDEX(Historical!$H$7:$H$1372,MATCH(B201,Historical!$B$7:$B$1403,0)))^(1/5)-1)*100)</f>
        <v>13.11527301</v>
      </c>
      <c r="V201" s="108" t="str">
        <f t="array" ref="V201">IF(INDEX(Historical!$O$7:$O$1372,MATCH(B201,Historical!$B$7:$B$1403,0))=0,"n/a",((INDEX(Historical!$C$7:$C$1381,MATCH(B201,Historical!$B$7:$B$1403,0))/INDEX(Historical!$O$7:$O$1372,MATCH(B201,Historical!$B$7:$B$1403,0)))^(1/10)-1)*100)</f>
        <v>n/a</v>
      </c>
      <c r="W201" s="109" t="str">
        <f t="shared" si="5"/>
        <v>n/a</v>
      </c>
      <c r="X201" s="110">
        <f t="shared" si="6"/>
        <v>0.880219665</v>
      </c>
      <c r="Y201" s="133"/>
      <c r="Z201" s="103">
        <f t="shared" si="7"/>
        <v>31.11495246</v>
      </c>
      <c r="AA201" s="112">
        <f t="shared" si="8"/>
        <v>6.470181504</v>
      </c>
      <c r="AB201" s="73">
        <v>12.0</v>
      </c>
      <c r="AC201" s="102">
        <v>11.57</v>
      </c>
      <c r="AD201" s="102" t="s">
        <v>128</v>
      </c>
      <c r="AE201" s="102">
        <v>0.31</v>
      </c>
      <c r="AF201" s="102">
        <v>1.35</v>
      </c>
      <c r="AG201" s="102">
        <v>21.7</v>
      </c>
      <c r="AH201" s="102">
        <v>158.6</v>
      </c>
      <c r="AI201" s="102">
        <v>4.97</v>
      </c>
      <c r="AJ201" s="102">
        <v>14.899999999999999</v>
      </c>
      <c r="AK201" s="102">
        <v>-1.68</v>
      </c>
      <c r="AL201" s="113">
        <v>33620.0</v>
      </c>
      <c r="AM201" s="114">
        <v>0.3</v>
      </c>
      <c r="AN201" s="102">
        <v>0.48</v>
      </c>
      <c r="AO201" s="115">
        <f t="shared" si="9"/>
        <v>11.45406826</v>
      </c>
      <c r="AP201" s="116">
        <f t="shared" si="10"/>
        <v>17.92424977</v>
      </c>
      <c r="AQ201" s="117">
        <f t="shared" si="11"/>
        <v>-37.6934281</v>
      </c>
      <c r="AR201" s="103">
        <f t="array" ref="AR201">INDEX(Historical!$C$7:$C$1381,MATCH(B201,Historical!$B$7:$B$1403,0))*IF(AH201="n/a",1.03,IF(AH201&lt;0,1.01,IF(AH201&gt;10,1.1,(1+AH201/100))))</f>
        <v>3.85</v>
      </c>
      <c r="AS201" s="112">
        <f t="shared" si="12"/>
        <v>4.041345</v>
      </c>
      <c r="AT201" s="112">
        <f t="shared" ref="AT201:AV201" si="209">IF($AK201="n/a",1.03*AS201,IF($AK201&lt;0,1.01*AS201,IF($AK201&gt;10,1.1*AS201,(1+$AK201/100)*AS201)))</f>
        <v>4.08175845</v>
      </c>
      <c r="AU201" s="112">
        <f t="shared" si="209"/>
        <v>4.122576035</v>
      </c>
      <c r="AV201" s="112">
        <f t="shared" si="209"/>
        <v>4.163801795</v>
      </c>
      <c r="AW201" s="103">
        <f t="shared" si="14"/>
        <v>20.25948128</v>
      </c>
      <c r="AX201" s="118">
        <f t="shared" si="15"/>
        <v>27.0631596</v>
      </c>
      <c r="AY201" s="119">
        <v>1.06</v>
      </c>
      <c r="AZ201" s="114">
        <v>0.84</v>
      </c>
      <c r="BA201" s="114">
        <v>-37.580000000000005</v>
      </c>
      <c r="BB201" s="114">
        <v>-24.8</v>
      </c>
      <c r="BC201" s="114">
        <v>-25.840000000000003</v>
      </c>
      <c r="BD201" s="42"/>
      <c r="BE201" s="17">
        <v>2012.0</v>
      </c>
      <c r="BF201" s="17">
        <f t="shared" si="16"/>
        <v>0</v>
      </c>
      <c r="BG201" s="120">
        <v>9.4</v>
      </c>
      <c r="BH201" s="15"/>
    </row>
    <row r="202" ht="11.25" customHeight="1">
      <c r="A202" s="155" t="s">
        <v>1618</v>
      </c>
      <c r="B202" s="99" t="s">
        <v>1619</v>
      </c>
      <c r="C202" s="100" t="s">
        <v>245</v>
      </c>
      <c r="D202" s="100" t="s">
        <v>246</v>
      </c>
      <c r="E202" s="101">
        <v>8.0</v>
      </c>
      <c r="F202" s="58">
        <v>617.0</v>
      </c>
      <c r="G202" s="58" t="s">
        <v>168</v>
      </c>
      <c r="H202" s="58" t="s">
        <v>168</v>
      </c>
      <c r="I202" s="150">
        <v>54.37</v>
      </c>
      <c r="J202" s="103">
        <f t="shared" si="2"/>
        <v>6.437373552</v>
      </c>
      <c r="K202" s="104">
        <v>0.875</v>
      </c>
      <c r="L202" s="73">
        <v>4.0</v>
      </c>
      <c r="M202" s="23">
        <f t="shared" si="3"/>
        <v>3.5</v>
      </c>
      <c r="N202" s="105" t="s">
        <v>150</v>
      </c>
      <c r="O202" s="106">
        <v>0.865</v>
      </c>
      <c r="P202" s="107">
        <v>43860.0</v>
      </c>
      <c r="Q202" s="107">
        <v>43873.0</v>
      </c>
      <c r="R202" s="23">
        <f t="shared" si="4"/>
        <v>1.156069364</v>
      </c>
      <c r="S202" s="108">
        <f t="array" ref="S202">IF(INDEX(Historical!$D$7:$D$1379,MATCH(B202,Historical!$B$7:$B$1403,0))=0,"n/a",(INDEX(Historical!$C$7:$C$1381,MATCH(B202,Historical!$B$7:$B$1403,0))/INDEX(Historical!$D$7:$D$1379,MATCH(B202,Historical!$B$7:$B$1403,0))-1)*100)</f>
        <v>28.98330804</v>
      </c>
      <c r="T202" s="108">
        <f t="array" ref="T202">IF(INDEX(Historical!$F$7:$F$1372,MATCH(B202,Historical!$B$7:$B$1403,0))=0,"n/a",((INDEX(Historical!$C$7:$C$1381,MATCH(B202,Historical!$B$7:$B$1403,0))/INDEX(Historical!$F$7:$F$1372,MATCH(B202,Historical!$B$7:$B$1403,0)))^(1/3)-1)*100)</f>
        <v>19.84978861</v>
      </c>
      <c r="U202" s="108">
        <f t="array" ref="U202">IF(INDEX(Historical!$H$7:$H$1372,MATCH(B202,Historical!$B$7:$B$1403,0))=0,"n/a",((INDEX(Historical!$C$7:$C$1381,MATCH(B202,Historical!$B$7:$B$1403,0))/INDEX(Historical!$H$7:$H$1372,MATCH(B202,Historical!$B$7:$B$1403,0)))^(1/5)-1)*100)</f>
        <v>24.91293784</v>
      </c>
      <c r="V202" s="108" t="str">
        <f t="array" ref="V202">IF(INDEX(Historical!$O$7:$O$1372,MATCH(B202,Historical!$B$7:$B$1403,0))=0,"n/a",((INDEX(Historical!$C$7:$C$1381,MATCH(B202,Historical!$B$7:$B$1403,0))/INDEX(Historical!$O$7:$O$1372,MATCH(B202,Historical!$B$7:$B$1403,0)))^(1/10)-1)*100)</f>
        <v>n/a</v>
      </c>
      <c r="W202" s="109" t="str">
        <f t="shared" si="5"/>
        <v>n/a</v>
      </c>
      <c r="X202" s="110">
        <f t="shared" si="6"/>
        <v>0.4265914014</v>
      </c>
      <c r="Y202" s="133"/>
      <c r="Z202" s="103">
        <f t="shared" si="7"/>
        <v>73.52941176</v>
      </c>
      <c r="AA202" s="112">
        <f t="shared" si="8"/>
        <v>11.42226891</v>
      </c>
      <c r="AB202" s="73">
        <v>12.0</v>
      </c>
      <c r="AC202" s="102">
        <v>4.76</v>
      </c>
      <c r="AD202" s="102">
        <v>1.39</v>
      </c>
      <c r="AE202" s="102">
        <v>10.94</v>
      </c>
      <c r="AF202" s="102">
        <v>5.21</v>
      </c>
      <c r="AG202" s="102">
        <v>19.7</v>
      </c>
      <c r="AH202" s="102">
        <v>54.50000000000001</v>
      </c>
      <c r="AI202" s="102">
        <v>11.12</v>
      </c>
      <c r="AJ202" s="102">
        <v>58.4</v>
      </c>
      <c r="AK202" s="102">
        <v>8.21</v>
      </c>
      <c r="AL202" s="113">
        <v>12380.0</v>
      </c>
      <c r="AM202" s="114">
        <v>74.68</v>
      </c>
      <c r="AN202" s="102">
        <v>1.9</v>
      </c>
      <c r="AO202" s="115">
        <f t="shared" si="9"/>
        <v>19.92804249</v>
      </c>
      <c r="AP202" s="116">
        <f t="shared" si="10"/>
        <v>31.35031139</v>
      </c>
      <c r="AQ202" s="117">
        <f t="shared" si="11"/>
        <v>62.63117237</v>
      </c>
      <c r="AR202" s="103">
        <f t="array" ref="AR202">INDEX(Historical!$C$7:$C$1381,MATCH(B202,Historical!$B$7:$B$1403,0))*IF(AH202="n/a",1.03,IF(AH202&lt;0,1.01,IF(AH202&gt;10,1.1,(1+AH202/100))))</f>
        <v>3.74</v>
      </c>
      <c r="AS202" s="112">
        <f t="shared" si="12"/>
        <v>4.114</v>
      </c>
      <c r="AT202" s="112">
        <f t="shared" ref="AT202:AV202" si="210">IF($AK202="n/a",1.03*AS202,IF($AK202&lt;0,1.01*AS202,IF($AK202&gt;10,1.1*AS202,(1+$AK202/100)*AS202)))</f>
        <v>4.4517594</v>
      </c>
      <c r="AU202" s="112">
        <f t="shared" si="210"/>
        <v>4.817248847</v>
      </c>
      <c r="AV202" s="112">
        <f t="shared" si="210"/>
        <v>5.212744977</v>
      </c>
      <c r="AW202" s="103">
        <f t="shared" si="14"/>
        <v>22.33575322</v>
      </c>
      <c r="AX202" s="118">
        <f t="shared" si="15"/>
        <v>41.08102487</v>
      </c>
      <c r="AY202" s="119">
        <v>1.04</v>
      </c>
      <c r="AZ202" s="114">
        <v>14.85</v>
      </c>
      <c r="BA202" s="114">
        <v>-16.64</v>
      </c>
      <c r="BB202" s="114">
        <v>-11.23</v>
      </c>
      <c r="BC202" s="114">
        <v>-1.7000000000000002</v>
      </c>
      <c r="BD202" s="42"/>
      <c r="BE202" s="17">
        <v>2013.0</v>
      </c>
      <c r="BF202" s="17">
        <f t="shared" si="16"/>
        <v>0</v>
      </c>
      <c r="BG202" s="120">
        <v>8.6</v>
      </c>
      <c r="BH202" s="15"/>
    </row>
    <row r="203" ht="11.25" customHeight="1">
      <c r="A203" s="155" t="s">
        <v>1620</v>
      </c>
      <c r="B203" s="99" t="s">
        <v>1621</v>
      </c>
      <c r="C203" s="100" t="s">
        <v>272</v>
      </c>
      <c r="D203" s="100" t="s">
        <v>273</v>
      </c>
      <c r="E203" s="101">
        <v>8.0</v>
      </c>
      <c r="F203" s="58">
        <v>650.0</v>
      </c>
      <c r="G203" s="58" t="s">
        <v>168</v>
      </c>
      <c r="H203" s="58" t="s">
        <v>168</v>
      </c>
      <c r="I203" s="150">
        <v>69.51</v>
      </c>
      <c r="J203" s="103">
        <f t="shared" si="2"/>
        <v>5.466839304</v>
      </c>
      <c r="K203" s="104">
        <v>0.95</v>
      </c>
      <c r="L203" s="73">
        <v>4.0</v>
      </c>
      <c r="M203" s="23">
        <f t="shared" si="3"/>
        <v>3.8</v>
      </c>
      <c r="N203" s="105" t="s">
        <v>218</v>
      </c>
      <c r="O203" s="106">
        <v>0.9</v>
      </c>
      <c r="P203" s="107">
        <v>43920.0</v>
      </c>
      <c r="Q203" s="107">
        <v>43936.0</v>
      </c>
      <c r="R203" s="23">
        <f t="shared" si="4"/>
        <v>5.555555556</v>
      </c>
      <c r="S203" s="108">
        <f t="array" ref="S203">IF(INDEX(Historical!$D$7:$D$1379,MATCH(B203,Historical!$B$7:$B$1403,0))=0,"n/a",(INDEX(Historical!$C$7:$C$1381,MATCH(B203,Historical!$B$7:$B$1403,0))/INDEX(Historical!$D$7:$D$1379,MATCH(B203,Historical!$B$7:$B$1403,0))-1)*100)</f>
        <v>5.970149254</v>
      </c>
      <c r="T203" s="108">
        <f t="array" ref="T203">IF(INDEX(Historical!$F$7:$F$1372,MATCH(B203,Historical!$B$7:$B$1403,0))=0,"n/a",((INDEX(Historical!$C$7:$C$1381,MATCH(B203,Historical!$B$7:$B$1403,0))/INDEX(Historical!$F$7:$F$1372,MATCH(B203,Historical!$B$7:$B$1403,0)))^(1/3)-1)*100)</f>
        <v>6.365824858</v>
      </c>
      <c r="U203" s="108">
        <f t="array" ref="U203">IF(INDEX(Historical!$H$7:$H$1372,MATCH(B203,Historical!$B$7:$B$1403,0))=0,"n/a",((INDEX(Historical!$C$7:$C$1381,MATCH(B203,Historical!$B$7:$B$1403,0))/INDEX(Historical!$H$7:$H$1372,MATCH(B203,Historical!$B$7:$B$1403,0)))^(1/5)-1)*100)</f>
        <v>10.54980443</v>
      </c>
      <c r="V203" s="108" t="str">
        <f t="array" ref="V203">IF(INDEX(Historical!$O$7:$O$1372,MATCH(B203,Historical!$B$7:$B$1403,0))=0,"n/a",((INDEX(Historical!$C$7:$C$1381,MATCH(B203,Historical!$B$7:$B$1403,0))/INDEX(Historical!$O$7:$O$1372,MATCH(B203,Historical!$B$7:$B$1403,0)))^(1/10)-1)*100)</f>
        <v>n/a</v>
      </c>
      <c r="W203" s="109" t="str">
        <f t="shared" si="5"/>
        <v>n/a</v>
      </c>
      <c r="X203" s="110">
        <f t="shared" si="6"/>
        <v>0.4547329497</v>
      </c>
      <c r="Y203" s="149"/>
      <c r="Z203" s="103">
        <f t="shared" si="7"/>
        <v>75.3968254</v>
      </c>
      <c r="AA203" s="112">
        <f t="shared" si="8"/>
        <v>13.79166667</v>
      </c>
      <c r="AB203" s="73">
        <v>12.0</v>
      </c>
      <c r="AC203" s="102">
        <v>5.04</v>
      </c>
      <c r="AD203" s="102">
        <v>0.89</v>
      </c>
      <c r="AE203" s="102">
        <v>2.53</v>
      </c>
      <c r="AF203" s="102">
        <v>11.49</v>
      </c>
      <c r="AG203" s="102">
        <v>62.9</v>
      </c>
      <c r="AH203" s="102">
        <v>51.6</v>
      </c>
      <c r="AI203" s="102">
        <v>34.150000000000006</v>
      </c>
      <c r="AJ203" s="102">
        <v>23.200000000000003</v>
      </c>
      <c r="AK203" s="102">
        <v>15.509999999999998</v>
      </c>
      <c r="AL203" s="113">
        <v>3840.0</v>
      </c>
      <c r="AM203" s="114">
        <v>0.3</v>
      </c>
      <c r="AN203" s="102">
        <v>8.29</v>
      </c>
      <c r="AO203" s="115">
        <f t="shared" si="9"/>
        <v>2.224977069</v>
      </c>
      <c r="AP203" s="116">
        <f t="shared" si="10"/>
        <v>16.01664374</v>
      </c>
      <c r="AQ203" s="117">
        <f t="shared" si="11"/>
        <v>165.3854639</v>
      </c>
      <c r="AR203" s="103">
        <f t="array" ref="AR203">INDEX(Historical!$C$7:$C$1381,MATCH(B203,Historical!$B$7:$B$1403,0))*IF(AH203="n/a",1.03,IF(AH203&lt;0,1.01,IF(AH203&gt;10,1.1,(1+AH203/100))))</f>
        <v>3.905</v>
      </c>
      <c r="AS203" s="112">
        <f t="shared" si="12"/>
        <v>4.2955</v>
      </c>
      <c r="AT203" s="112">
        <f t="shared" ref="AT203:AV203" si="211">IF($AK203="n/a",1.03*AS203,IF($AK203&lt;0,1.01*AS203,IF($AK203&gt;10,1.1*AS203,(1+$AK203/100)*AS203)))</f>
        <v>4.72505</v>
      </c>
      <c r="AU203" s="112">
        <f t="shared" si="211"/>
        <v>5.197555</v>
      </c>
      <c r="AV203" s="112">
        <f t="shared" si="211"/>
        <v>5.7173105</v>
      </c>
      <c r="AW203" s="103">
        <f t="shared" si="14"/>
        <v>23.8404155</v>
      </c>
      <c r="AX203" s="118">
        <f t="shared" si="15"/>
        <v>34.29782118</v>
      </c>
      <c r="AY203" s="119">
        <v>1.16</v>
      </c>
      <c r="AZ203" s="114">
        <v>-1.76</v>
      </c>
      <c r="BA203" s="114">
        <v>-24.09</v>
      </c>
      <c r="BB203" s="114">
        <v>-19.31</v>
      </c>
      <c r="BC203" s="114">
        <v>-16.29</v>
      </c>
      <c r="BD203" s="42"/>
      <c r="BE203" s="17">
        <v>2013.0</v>
      </c>
      <c r="BF203" s="17">
        <f t="shared" si="16"/>
        <v>0</v>
      </c>
      <c r="BG203" s="120">
        <v>6.7</v>
      </c>
      <c r="BH203" s="55"/>
    </row>
    <row r="204" ht="11.25" customHeight="1">
      <c r="A204" s="155" t="s">
        <v>1622</v>
      </c>
      <c r="B204" s="99" t="s">
        <v>1623</v>
      </c>
      <c r="C204" s="100" t="s">
        <v>136</v>
      </c>
      <c r="D204" s="100" t="s">
        <v>183</v>
      </c>
      <c r="E204" s="101">
        <v>8.0</v>
      </c>
      <c r="F204" s="58">
        <v>613.0</v>
      </c>
      <c r="G204" s="58" t="s">
        <v>168</v>
      </c>
      <c r="H204" s="58" t="s">
        <v>168</v>
      </c>
      <c r="I204" s="150">
        <v>83.63</v>
      </c>
      <c r="J204" s="103">
        <f t="shared" si="2"/>
        <v>1.769699868</v>
      </c>
      <c r="K204" s="104">
        <v>0.37</v>
      </c>
      <c r="L204" s="73">
        <v>4.0</v>
      </c>
      <c r="M204" s="23">
        <f t="shared" si="3"/>
        <v>1.48</v>
      </c>
      <c r="N204" s="105" t="s">
        <v>701</v>
      </c>
      <c r="O204" s="106">
        <v>0.34</v>
      </c>
      <c r="P204" s="107">
        <v>43829.0</v>
      </c>
      <c r="Q204" s="107">
        <v>43845.0</v>
      </c>
      <c r="R204" s="23">
        <f t="shared" si="4"/>
        <v>8.823529412</v>
      </c>
      <c r="S204" s="108">
        <f t="array" ref="S204">IF(INDEX(Historical!$D$7:$D$1379,MATCH(B204,Historical!$B$7:$B$1403,0))=0,"n/a",(INDEX(Historical!$C$7:$C$1381,MATCH(B204,Historical!$B$7:$B$1403,0))/INDEX(Historical!$D$7:$D$1379,MATCH(B204,Historical!$B$7:$B$1403,0))-1)*100)</f>
        <v>23.63636364</v>
      </c>
      <c r="T204" s="108">
        <f t="array" ref="T204">IF(INDEX(Historical!$F$7:$F$1372,MATCH(B204,Historical!$B$7:$B$1403,0))=0,"n/a",((INDEX(Historical!$C$7:$C$1381,MATCH(B204,Historical!$B$7:$B$1403,0))/INDEX(Historical!$F$7:$F$1372,MATCH(B204,Historical!$B$7:$B$1403,0)))^(1/3)-1)*100)</f>
        <v>19.34831919</v>
      </c>
      <c r="U204" s="108">
        <f t="array" ref="U204">IF(INDEX(Historical!$H$7:$H$1372,MATCH(B204,Historical!$B$7:$B$1403,0))=0,"n/a",((INDEX(Historical!$C$7:$C$1381,MATCH(B204,Historical!$B$7:$B$1403,0))/INDEX(Historical!$H$7:$H$1372,MATCH(B204,Historical!$B$7:$B$1403,0)))^(1/5)-1)*100)</f>
        <v>16.27110152</v>
      </c>
      <c r="V204" s="108">
        <f t="array" ref="V204">IF(INDEX(Historical!$O$7:$O$1372,MATCH(B204,Historical!$B$7:$B$1403,0))=0,"n/a",((INDEX(Historical!$C$7:$C$1381,MATCH(B204,Historical!$B$7:$B$1403,0))/INDEX(Historical!$O$7:$O$1372,MATCH(B204,Historical!$B$7:$B$1403,0)))^(1/10)-1)*100)</f>
        <v>11.94601108</v>
      </c>
      <c r="W204" s="109">
        <f t="shared" si="5"/>
        <v>1.362053108</v>
      </c>
      <c r="X204" s="110">
        <f t="shared" si="6"/>
        <v>0.9801868387</v>
      </c>
      <c r="Y204" s="147"/>
      <c r="Z204" s="103">
        <f t="shared" si="7"/>
        <v>20.10869565</v>
      </c>
      <c r="AA204" s="112">
        <f t="shared" si="8"/>
        <v>11.36277174</v>
      </c>
      <c r="AB204" s="73">
        <v>9.0</v>
      </c>
      <c r="AC204" s="102">
        <v>7.36</v>
      </c>
      <c r="AD204" s="102">
        <v>1.34</v>
      </c>
      <c r="AE204" s="102">
        <v>1.5</v>
      </c>
      <c r="AF204" s="102">
        <v>1.69</v>
      </c>
      <c r="AG204" s="102">
        <v>16.0</v>
      </c>
      <c r="AH204" s="102">
        <v>11.0</v>
      </c>
      <c r="AI204" s="102">
        <v>5.96</v>
      </c>
      <c r="AJ204" s="102">
        <v>16.6</v>
      </c>
      <c r="AK204" s="102">
        <v>8.48</v>
      </c>
      <c r="AL204" s="113">
        <v>12080.0</v>
      </c>
      <c r="AM204" s="114">
        <v>0.5</v>
      </c>
      <c r="AN204" s="102">
        <v>3.75</v>
      </c>
      <c r="AO204" s="115">
        <f t="shared" si="9"/>
        <v>6.678029651</v>
      </c>
      <c r="AP204" s="116">
        <f t="shared" si="10"/>
        <v>18.04080139</v>
      </c>
      <c r="AQ204" s="117">
        <f t="shared" si="11"/>
        <v>-7.616537701</v>
      </c>
      <c r="AR204" s="103">
        <f t="array" ref="AR204">INDEX(Historical!$C$7:$C$1381,MATCH(B204,Historical!$B$7:$B$1403,0))*IF(AH204="n/a",1.03,IF(AH204&lt;0,1.01,IF(AH204&gt;10,1.1,(1+AH204/100))))</f>
        <v>1.496</v>
      </c>
      <c r="AS204" s="112">
        <f t="shared" si="12"/>
        <v>1.5851616</v>
      </c>
      <c r="AT204" s="112">
        <f t="shared" ref="AT204:AV204" si="212">IF($AK204="n/a",1.03*AS204,IF($AK204&lt;0,1.01*AS204,IF($AK204&gt;10,1.1*AS204,(1+$AK204/100)*AS204)))</f>
        <v>1.719583304</v>
      </c>
      <c r="AU204" s="112">
        <f t="shared" si="212"/>
        <v>1.865403968</v>
      </c>
      <c r="AV204" s="112">
        <f t="shared" si="212"/>
        <v>2.023590224</v>
      </c>
      <c r="AW204" s="103">
        <f t="shared" si="14"/>
        <v>8.689739096</v>
      </c>
      <c r="AX204" s="118">
        <f t="shared" si="15"/>
        <v>10.39069604</v>
      </c>
      <c r="AY204" s="119">
        <v>1.51</v>
      </c>
      <c r="AZ204" s="114">
        <v>14.66</v>
      </c>
      <c r="BA204" s="114">
        <v>-18.37</v>
      </c>
      <c r="BB204" s="114">
        <v>-10.12</v>
      </c>
      <c r="BC204" s="114">
        <v>-2.59</v>
      </c>
      <c r="BD204" s="42"/>
      <c r="BE204" s="17">
        <v>2013.0</v>
      </c>
      <c r="BF204" s="17">
        <f t="shared" si="16"/>
        <v>0</v>
      </c>
      <c r="BG204" s="120">
        <v>2.7</v>
      </c>
      <c r="BH204" s="55"/>
    </row>
    <row r="205" ht="11.25" customHeight="1">
      <c r="A205" s="155" t="s">
        <v>1624</v>
      </c>
      <c r="B205" s="99" t="s">
        <v>1625</v>
      </c>
      <c r="C205" s="100" t="s">
        <v>177</v>
      </c>
      <c r="D205" s="100" t="s">
        <v>178</v>
      </c>
      <c r="E205" s="101">
        <v>8.0</v>
      </c>
      <c r="F205" s="58">
        <v>585.0</v>
      </c>
      <c r="G205" s="58" t="s">
        <v>168</v>
      </c>
      <c r="H205" s="58" t="s">
        <v>168</v>
      </c>
      <c r="I205" s="150">
        <v>158.96</v>
      </c>
      <c r="J205" s="103">
        <f t="shared" si="2"/>
        <v>0.9813789633</v>
      </c>
      <c r="K205" s="104">
        <v>0.39</v>
      </c>
      <c r="L205" s="73">
        <v>4.0</v>
      </c>
      <c r="M205" s="23">
        <f t="shared" si="3"/>
        <v>1.56</v>
      </c>
      <c r="N205" s="105" t="s">
        <v>975</v>
      </c>
      <c r="O205" s="106">
        <v>0.37</v>
      </c>
      <c r="P205" s="107">
        <v>43691.0</v>
      </c>
      <c r="Q205" s="107">
        <v>43727.0</v>
      </c>
      <c r="R205" s="23">
        <f t="shared" si="4"/>
        <v>5.405405405</v>
      </c>
      <c r="S205" s="108">
        <f t="array" ref="S205">IF(INDEX(Historical!$D$7:$D$1379,MATCH(B205,Historical!$B$7:$B$1403,0))=0,"n/a",(INDEX(Historical!$C$7:$C$1381,MATCH(B205,Historical!$B$7:$B$1403,0))/INDEX(Historical!$D$7:$D$1379,MATCH(B205,Historical!$B$7:$B$1403,0))-1)*100)</f>
        <v>5.555555556</v>
      </c>
      <c r="T205" s="108">
        <f t="array" ref="T205">IF(INDEX(Historical!$F$7:$F$1372,MATCH(B205,Historical!$B$7:$B$1403,0))=0,"n/a",((INDEX(Historical!$C$7:$C$1381,MATCH(B205,Historical!$B$7:$B$1403,0))/INDEX(Historical!$F$7:$F$1372,MATCH(B205,Historical!$B$7:$B$1403,0)))^(1/3)-1)*100)</f>
        <v>6.452945081</v>
      </c>
      <c r="U205" s="108">
        <f t="array" ref="U205">IF(INDEX(Historical!$H$7:$H$1372,MATCH(B205,Historical!$B$7:$B$1403,0))=0,"n/a",((INDEX(Historical!$C$7:$C$1381,MATCH(B205,Historical!$B$7:$B$1403,0))/INDEX(Historical!$H$7:$H$1372,MATCH(B205,Historical!$B$7:$B$1403,0)))^(1/5)-1)*100)</f>
        <v>7.475022457</v>
      </c>
      <c r="V205" s="108" t="str">
        <f t="array" ref="V205">IF(INDEX(Historical!$O$7:$O$1372,MATCH(B205,Historical!$B$7:$B$1403,0))=0,"n/a",((INDEX(Historical!$C$7:$C$1381,MATCH(B205,Historical!$B$7:$B$1403,0))/INDEX(Historical!$O$7:$O$1372,MATCH(B205,Historical!$B$7:$B$1403,0)))^(1/10)-1)*100)</f>
        <v>n/a</v>
      </c>
      <c r="W205" s="109" t="str">
        <f t="shared" si="5"/>
        <v>n/a</v>
      </c>
      <c r="X205" s="110">
        <f t="shared" si="6"/>
        <v>2.135720702</v>
      </c>
      <c r="Y205" s="149"/>
      <c r="Z205" s="103">
        <f t="shared" si="7"/>
        <v>49.21135647</v>
      </c>
      <c r="AA205" s="112">
        <f t="shared" si="8"/>
        <v>50.14511041</v>
      </c>
      <c r="AB205" s="73">
        <v>6.0</v>
      </c>
      <c r="AC205" s="102">
        <v>3.17</v>
      </c>
      <c r="AD205" s="102">
        <v>2.28</v>
      </c>
      <c r="AE205" s="102">
        <v>8.36</v>
      </c>
      <c r="AF205" s="102">
        <v>10.15</v>
      </c>
      <c r="AG205" s="102">
        <v>21.5</v>
      </c>
      <c r="AH205" s="102">
        <v>-9.6</v>
      </c>
      <c r="AI205" s="102">
        <v>9.86</v>
      </c>
      <c r="AJ205" s="102">
        <v>3.5000000000000004</v>
      </c>
      <c r="AK205" s="102">
        <v>22.0</v>
      </c>
      <c r="AL205" s="113">
        <v>23270.0</v>
      </c>
      <c r="AM205" s="114">
        <v>1.0</v>
      </c>
      <c r="AN205" s="102">
        <v>0.58</v>
      </c>
      <c r="AO205" s="115">
        <f t="shared" si="9"/>
        <v>-41.68870899</v>
      </c>
      <c r="AP205" s="116">
        <f t="shared" si="10"/>
        <v>8.45640142</v>
      </c>
      <c r="AQ205" s="117">
        <f t="shared" si="11"/>
        <v>375.615564</v>
      </c>
      <c r="AR205" s="103">
        <f t="array" ref="AR205">INDEX(Historical!$C$7:$C$1381,MATCH(B205,Historical!$B$7:$B$1403,0))*IF(AH205="n/a",1.03,IF(AH205&lt;0,1.01,IF(AH205&gt;10,1.1,(1+AH205/100))))</f>
        <v>1.5352</v>
      </c>
      <c r="AS205" s="112">
        <f t="shared" si="12"/>
        <v>1.68657072</v>
      </c>
      <c r="AT205" s="112">
        <f t="shared" ref="AT205:AV205" si="213">IF($AK205="n/a",1.03*AS205,IF($AK205&lt;0,1.01*AS205,IF($AK205&gt;10,1.1*AS205,(1+$AK205/100)*AS205)))</f>
        <v>1.855227792</v>
      </c>
      <c r="AU205" s="112">
        <f t="shared" si="213"/>
        <v>2.040750571</v>
      </c>
      <c r="AV205" s="112">
        <f t="shared" si="213"/>
        <v>2.244825628</v>
      </c>
      <c r="AW205" s="103">
        <f t="shared" si="14"/>
        <v>9.362574712</v>
      </c>
      <c r="AX205" s="118">
        <f t="shared" si="15"/>
        <v>5.889893502</v>
      </c>
      <c r="AY205" s="119">
        <v>0.52</v>
      </c>
      <c r="AZ205" s="114">
        <v>64.2</v>
      </c>
      <c r="BA205" s="114">
        <v>-10.69</v>
      </c>
      <c r="BB205" s="114">
        <v>-2.4299999999999997</v>
      </c>
      <c r="BC205" s="114">
        <v>14.02</v>
      </c>
      <c r="BD205" s="42"/>
      <c r="BE205" s="17">
        <v>2012.0</v>
      </c>
      <c r="BF205" s="17">
        <f t="shared" si="16"/>
        <v>0</v>
      </c>
      <c r="BG205" s="120">
        <v>10.9</v>
      </c>
      <c r="BH205" s="15"/>
    </row>
    <row r="206" ht="11.25" customHeight="1">
      <c r="A206" s="155" t="s">
        <v>1626</v>
      </c>
      <c r="B206" s="99" t="s">
        <v>1627</v>
      </c>
      <c r="C206" s="100" t="s">
        <v>296</v>
      </c>
      <c r="D206" s="100" t="s">
        <v>342</v>
      </c>
      <c r="E206" s="101">
        <v>8.0</v>
      </c>
      <c r="F206" s="58">
        <v>577.0</v>
      </c>
      <c r="G206" s="58" t="s">
        <v>168</v>
      </c>
      <c r="H206" s="58" t="s">
        <v>168</v>
      </c>
      <c r="I206" s="150">
        <v>29.91</v>
      </c>
      <c r="J206" s="103">
        <f t="shared" si="2"/>
        <v>1.136743564</v>
      </c>
      <c r="K206" s="104">
        <v>0.085</v>
      </c>
      <c r="L206" s="73">
        <v>4.0</v>
      </c>
      <c r="M206" s="23">
        <f t="shared" si="3"/>
        <v>0.34</v>
      </c>
      <c r="N206" s="105" t="s">
        <v>701</v>
      </c>
      <c r="O206" s="106">
        <v>0.08</v>
      </c>
      <c r="P206" s="107">
        <v>43651.0</v>
      </c>
      <c r="Q206" s="107">
        <v>43668.0</v>
      </c>
      <c r="R206" s="23">
        <f t="shared" si="4"/>
        <v>6.25</v>
      </c>
      <c r="S206" s="108">
        <f t="array" ref="S206">IF(INDEX(Historical!$D$7:$D$1379,MATCH(B206,Historical!$B$7:$B$1403,0))=0,"n/a",(INDEX(Historical!$C$7:$C$1381,MATCH(B206,Historical!$B$7:$B$1403,0))/INDEX(Historical!$D$7:$D$1379,MATCH(B206,Historical!$B$7:$B$1403,0))-1)*100)</f>
        <v>6.451612903</v>
      </c>
      <c r="T206" s="108">
        <f t="array" ref="T206">IF(INDEX(Historical!$F$7:$F$1372,MATCH(B206,Historical!$B$7:$B$1403,0))=0,"n/a",((INDEX(Historical!$C$7:$C$1381,MATCH(B206,Historical!$B$7:$B$1403,0))/INDEX(Historical!$F$7:$F$1372,MATCH(B206,Historical!$B$7:$B$1403,0)))^(1/3)-1)*100)</f>
        <v>6.917811</v>
      </c>
      <c r="U206" s="108">
        <f t="array" ref="U206">IF(INDEX(Historical!$H$7:$H$1372,MATCH(B206,Historical!$B$7:$B$1403,0))=0,"n/a",((INDEX(Historical!$C$7:$C$1381,MATCH(B206,Historical!$B$7:$B$1403,0))/INDEX(Historical!$H$7:$H$1372,MATCH(B206,Historical!$B$7:$B$1403,0)))^(1/5)-1)*100)</f>
        <v>6.576275664</v>
      </c>
      <c r="V206" s="108" t="str">
        <f t="array" ref="V206">IF(INDEX(Historical!$O$7:$O$1372,MATCH(B206,Historical!$B$7:$B$1403,0))=0,"n/a",((INDEX(Historical!$C$7:$C$1381,MATCH(B206,Historical!$B$7:$B$1403,0))/INDEX(Historical!$O$7:$O$1372,MATCH(B206,Historical!$B$7:$B$1403,0)))^(1/10)-1)*100)</f>
        <v>n/a</v>
      </c>
      <c r="W206" s="109" t="str">
        <f t="shared" si="5"/>
        <v>n/a</v>
      </c>
      <c r="X206" s="110">
        <f t="shared" si="6"/>
        <v>0.5020057758</v>
      </c>
      <c r="Y206" s="99"/>
      <c r="Z206" s="103">
        <f t="shared" si="7"/>
        <v>12.40875912</v>
      </c>
      <c r="AA206" s="112">
        <f t="shared" si="8"/>
        <v>10.91605839</v>
      </c>
      <c r="AB206" s="73">
        <v>1.0</v>
      </c>
      <c r="AC206" s="102">
        <v>2.74</v>
      </c>
      <c r="AD206" s="102">
        <v>1.09</v>
      </c>
      <c r="AE206" s="102">
        <v>0.43</v>
      </c>
      <c r="AF206" s="102">
        <v>1.43</v>
      </c>
      <c r="AG206" s="102">
        <v>13.600000000000001</v>
      </c>
      <c r="AH206" s="102">
        <v>71.8</v>
      </c>
      <c r="AI206" s="102">
        <v>8.07</v>
      </c>
      <c r="AJ206" s="102">
        <v>13.100000000000001</v>
      </c>
      <c r="AK206" s="102">
        <v>10.0</v>
      </c>
      <c r="AL206" s="113">
        <v>441.77</v>
      </c>
      <c r="AM206" s="114">
        <v>1.0999999999999999</v>
      </c>
      <c r="AN206" s="102">
        <v>0.0</v>
      </c>
      <c r="AO206" s="115">
        <f t="shared" si="9"/>
        <v>-3.203039167</v>
      </c>
      <c r="AP206" s="116">
        <f t="shared" si="10"/>
        <v>7.713019228</v>
      </c>
      <c r="AQ206" s="117">
        <f t="shared" si="11"/>
        <v>-16.70677364</v>
      </c>
      <c r="AR206" s="103">
        <f t="array" ref="AR206">INDEX(Historical!$C$7:$C$1381,MATCH(B206,Historical!$B$7:$B$1403,0))*IF(AH206="n/a",1.03,IF(AH206&lt;0,1.01,IF(AH206&gt;10,1.1,(1+AH206/100))))</f>
        <v>0.363</v>
      </c>
      <c r="AS206" s="112">
        <f t="shared" si="12"/>
        <v>0.3922941</v>
      </c>
      <c r="AT206" s="112">
        <f t="shared" ref="AT206:AV206" si="214">IF($AK206="n/a",1.03*AS206,IF($AK206&lt;0,1.01*AS206,IF($AK206&gt;10,1.1*AS206,(1+$AK206/100)*AS206)))</f>
        <v>0.43152351</v>
      </c>
      <c r="AU206" s="112">
        <f t="shared" si="214"/>
        <v>0.474675861</v>
      </c>
      <c r="AV206" s="112">
        <f t="shared" si="214"/>
        <v>0.5221434471</v>
      </c>
      <c r="AW206" s="103">
        <f t="shared" si="14"/>
        <v>2.183636918</v>
      </c>
      <c r="AX206" s="118">
        <f t="shared" si="15"/>
        <v>7.300691802</v>
      </c>
      <c r="AY206" s="119">
        <v>0.76</v>
      </c>
      <c r="AZ206" s="114">
        <v>39.31</v>
      </c>
      <c r="BA206" s="114">
        <v>-25.230000000000004</v>
      </c>
      <c r="BB206" s="114">
        <v>-18.310000000000002</v>
      </c>
      <c r="BC206" s="114">
        <v>-6.260000000000001</v>
      </c>
      <c r="BD206" s="42"/>
      <c r="BE206" s="17">
        <v>2012.0</v>
      </c>
      <c r="BF206" s="17">
        <f t="shared" si="16"/>
        <v>0</v>
      </c>
      <c r="BG206" s="120">
        <v>6.800000000000001</v>
      </c>
      <c r="BH206" s="15"/>
    </row>
    <row r="207" ht="11.25" customHeight="1">
      <c r="A207" s="155" t="s">
        <v>1628</v>
      </c>
      <c r="B207" s="99" t="s">
        <v>1629</v>
      </c>
      <c r="C207" s="100" t="s">
        <v>136</v>
      </c>
      <c r="D207" s="100" t="s">
        <v>153</v>
      </c>
      <c r="E207" s="101">
        <v>8.0</v>
      </c>
      <c r="F207" s="58">
        <v>627.0</v>
      </c>
      <c r="G207" s="58" t="s">
        <v>168</v>
      </c>
      <c r="H207" s="58" t="s">
        <v>168</v>
      </c>
      <c r="I207" s="150">
        <v>36.28</v>
      </c>
      <c r="J207" s="103">
        <f t="shared" si="2"/>
        <v>1.653803749</v>
      </c>
      <c r="K207" s="104">
        <v>0.15</v>
      </c>
      <c r="L207" s="73">
        <v>4.0</v>
      </c>
      <c r="M207" s="23">
        <f t="shared" si="3"/>
        <v>0.6</v>
      </c>
      <c r="N207" s="105" t="s">
        <v>890</v>
      </c>
      <c r="O207" s="106">
        <v>0.14</v>
      </c>
      <c r="P207" s="107">
        <v>43868.0</v>
      </c>
      <c r="Q207" s="107">
        <v>43885.0</v>
      </c>
      <c r="R207" s="23">
        <f t="shared" si="4"/>
        <v>7.142857143</v>
      </c>
      <c r="S207" s="108">
        <f t="array" ref="S207">IF(INDEX(Historical!$D$7:$D$1379,MATCH(B207,Historical!$B$7:$B$1403,0))=0,"n/a",(INDEX(Historical!$C$7:$C$1381,MATCH(B207,Historical!$B$7:$B$1403,0))/INDEX(Historical!$D$7:$D$1379,MATCH(B207,Historical!$B$7:$B$1403,0))-1)*100)</f>
        <v>3.703703704</v>
      </c>
      <c r="T207" s="108">
        <f t="array" ref="T207">IF(INDEX(Historical!$F$7:$F$1372,MATCH(B207,Historical!$B$7:$B$1403,0))=0,"n/a",((INDEX(Historical!$C$7:$C$1381,MATCH(B207,Historical!$B$7:$B$1403,0))/INDEX(Historical!$F$7:$F$1372,MATCH(B207,Historical!$B$7:$B$1403,0)))^(1/3)-1)*100)</f>
        <v>23.12765003</v>
      </c>
      <c r="U207" s="108">
        <f t="array" ref="U207">IF(INDEX(Historical!$H$7:$H$1372,MATCH(B207,Historical!$B$7:$B$1403,0))=0,"n/a",((INDEX(Historical!$C$7:$C$1381,MATCH(B207,Historical!$B$7:$B$1403,0))/INDEX(Historical!$H$7:$H$1372,MATCH(B207,Historical!$B$7:$B$1403,0)))^(1/5)-1)*100)</f>
        <v>22.86596791</v>
      </c>
      <c r="V207" s="108">
        <f t="array" ref="V207">IF(INDEX(Historical!$O$7:$O$1372,MATCH(B207,Historical!$B$7:$B$1403,0))=0,"n/a",((INDEX(Historical!$C$7:$C$1381,MATCH(B207,Historical!$B$7:$B$1403,0))/INDEX(Historical!$O$7:$O$1372,MATCH(B207,Historical!$B$7:$B$1403,0)))^(1/10)-1)*100)</f>
        <v>16.65428016</v>
      </c>
      <c r="W207" s="109">
        <f t="shared" si="5"/>
        <v>1.372978459</v>
      </c>
      <c r="X207" s="110">
        <f t="shared" si="6"/>
        <v>2.598405444</v>
      </c>
      <c r="Y207" s="149" t="s">
        <v>1630</v>
      </c>
      <c r="Z207" s="103">
        <f t="shared" si="7"/>
        <v>23.16602317</v>
      </c>
      <c r="AA207" s="112">
        <f t="shared" si="8"/>
        <v>14.00772201</v>
      </c>
      <c r="AB207" s="73">
        <v>12.0</v>
      </c>
      <c r="AC207" s="102">
        <v>2.59</v>
      </c>
      <c r="AD207" s="102" t="s">
        <v>128</v>
      </c>
      <c r="AE207" s="102">
        <v>2.72</v>
      </c>
      <c r="AF207" s="102">
        <v>1.21</v>
      </c>
      <c r="AG207" s="102">
        <v>10.4</v>
      </c>
      <c r="AH207" s="102">
        <v>7.5</v>
      </c>
      <c r="AI207" s="102" t="s">
        <v>128</v>
      </c>
      <c r="AJ207" s="102">
        <v>8.799999999999999</v>
      </c>
      <c r="AK207" s="102" t="s">
        <v>128</v>
      </c>
      <c r="AL207" s="113">
        <v>92.89</v>
      </c>
      <c r="AM207" s="114">
        <v>5.4</v>
      </c>
      <c r="AN207" s="102">
        <v>0.0</v>
      </c>
      <c r="AO207" s="115">
        <f t="shared" si="9"/>
        <v>10.51204965</v>
      </c>
      <c r="AP207" s="116">
        <f t="shared" si="10"/>
        <v>24.51977166</v>
      </c>
      <c r="AQ207" s="117">
        <f t="shared" si="11"/>
        <v>-13.20690343</v>
      </c>
      <c r="AR207" s="103">
        <f t="array" ref="AR207">INDEX(Historical!$C$7:$C$1381,MATCH(B207,Historical!$B$7:$B$1403,0))*IF(AH207="n/a",1.03,IF(AH207&lt;0,1.01,IF(AH207&gt;10,1.1,(1+AH207/100))))</f>
        <v>0.602</v>
      </c>
      <c r="AS207" s="112">
        <f t="shared" si="12"/>
        <v>0.62006</v>
      </c>
      <c r="AT207" s="112">
        <f t="shared" ref="AT207:AV207" si="215">IF($AK207="n/a",1.03*AS207,IF($AK207&lt;0,1.01*AS207,IF($AK207&gt;10,1.1*AS207,(1+$AK207/100)*AS207)))</f>
        <v>0.6386618</v>
      </c>
      <c r="AU207" s="112">
        <f t="shared" si="215"/>
        <v>0.657821654</v>
      </c>
      <c r="AV207" s="112">
        <f t="shared" si="215"/>
        <v>0.6775563036</v>
      </c>
      <c r="AW207" s="103">
        <f t="shared" si="14"/>
        <v>3.196099758</v>
      </c>
      <c r="AX207" s="118">
        <f t="shared" si="15"/>
        <v>8.809536267</v>
      </c>
      <c r="AY207" s="119">
        <v>0.33</v>
      </c>
      <c r="AZ207" s="114">
        <v>7.84</v>
      </c>
      <c r="BA207" s="114">
        <v>-4.5600000000000005</v>
      </c>
      <c r="BB207" s="114">
        <v>0.03</v>
      </c>
      <c r="BC207" s="114">
        <v>3.42</v>
      </c>
      <c r="BD207" s="42"/>
      <c r="BE207" s="17">
        <v>2013.0</v>
      </c>
      <c r="BF207" s="17">
        <f t="shared" si="16"/>
        <v>0</v>
      </c>
      <c r="BG207" s="120">
        <v>1.0999999999999999</v>
      </c>
      <c r="BH207" s="55"/>
    </row>
    <row r="208" ht="11.25" customHeight="1">
      <c r="A208" s="155" t="s">
        <v>1631</v>
      </c>
      <c r="B208" s="99" t="s">
        <v>1632</v>
      </c>
      <c r="C208" s="100" t="s">
        <v>136</v>
      </c>
      <c r="D208" s="100" t="s">
        <v>153</v>
      </c>
      <c r="E208" s="101">
        <v>8.0</v>
      </c>
      <c r="F208" s="58">
        <v>554.0</v>
      </c>
      <c r="G208" s="58" t="s">
        <v>121</v>
      </c>
      <c r="H208" s="58" t="s">
        <v>121</v>
      </c>
      <c r="I208" s="150">
        <v>29.39</v>
      </c>
      <c r="J208" s="103">
        <f t="shared" si="2"/>
        <v>1.633208574</v>
      </c>
      <c r="K208" s="104">
        <v>0.12</v>
      </c>
      <c r="L208" s="73">
        <v>4.0</v>
      </c>
      <c r="M208" s="23">
        <f t="shared" si="3"/>
        <v>0.48</v>
      </c>
      <c r="N208" s="105" t="s">
        <v>314</v>
      </c>
      <c r="O208" s="106">
        <v>0.11</v>
      </c>
      <c r="P208" s="148">
        <v>43255.0</v>
      </c>
      <c r="Q208" s="148">
        <v>43266.0</v>
      </c>
      <c r="R208" s="23">
        <f t="shared" si="4"/>
        <v>9.090909091</v>
      </c>
      <c r="S208" s="108">
        <f t="array" ref="S208">IF(INDEX(Historical!$D$7:$D$1379,MATCH(B208,Historical!$B$7:$B$1403,0))=0,"n/a",(INDEX(Historical!$C$7:$C$1381,MATCH(B208,Historical!$B$7:$B$1403,0))/INDEX(Historical!$D$7:$D$1379,MATCH(B208,Historical!$B$7:$B$1403,0))-1)*100)</f>
        <v>2.127659574</v>
      </c>
      <c r="T208" s="108">
        <f t="array" ref="T208">IF(INDEX(Historical!$F$7:$F$1372,MATCH(B208,Historical!$B$7:$B$1403,0))=0,"n/a",((INDEX(Historical!$C$7:$C$1381,MATCH(B208,Historical!$B$7:$B$1403,0))/INDEX(Historical!$F$7:$F$1372,MATCH(B208,Historical!$B$7:$B$1403,0)))^(1/3)-1)*100)</f>
        <v>4.551591715</v>
      </c>
      <c r="U208" s="108">
        <f t="array" ref="U208">IF(INDEX(Historical!$H$7:$H$1372,MATCH(B208,Historical!$B$7:$B$1403,0))=0,"n/a",((INDEX(Historical!$C$7:$C$1381,MATCH(B208,Historical!$B$7:$B$1403,0))/INDEX(Historical!$H$7:$H$1372,MATCH(B208,Historical!$B$7:$B$1403,0)))^(1/5)-1)*100)</f>
        <v>8.44717712</v>
      </c>
      <c r="V208" s="108">
        <f t="array" ref="V208">IF(INDEX(Historical!$O$7:$O$1372,MATCH(B208,Historical!$B$7:$B$1403,0))=0,"n/a",((INDEX(Historical!$C$7:$C$1381,MATCH(B208,Historical!$B$7:$B$1403,0))/INDEX(Historical!$O$7:$O$1372,MATCH(B208,Historical!$B$7:$B$1403,0)))^(1/10)-1)*100)</f>
        <v>21.23117647</v>
      </c>
      <c r="W208" s="109">
        <f t="shared" si="5"/>
        <v>0.3978666529</v>
      </c>
      <c r="X208" s="110">
        <f t="shared" si="6"/>
        <v>0.774970378</v>
      </c>
      <c r="Y208" s="149" t="s">
        <v>1300</v>
      </c>
      <c r="Z208" s="103">
        <f t="shared" si="7"/>
        <v>23.07692308</v>
      </c>
      <c r="AA208" s="112">
        <f t="shared" si="8"/>
        <v>14.12980769</v>
      </c>
      <c r="AB208" s="73">
        <v>12.0</v>
      </c>
      <c r="AC208" s="102">
        <v>2.08</v>
      </c>
      <c r="AD208" s="102" t="s">
        <v>128</v>
      </c>
      <c r="AE208" s="102">
        <v>3.0</v>
      </c>
      <c r="AF208" s="102">
        <v>1.55</v>
      </c>
      <c r="AG208" s="102">
        <v>10.4</v>
      </c>
      <c r="AH208" s="102">
        <v>10.0</v>
      </c>
      <c r="AI208" s="102" t="s">
        <v>128</v>
      </c>
      <c r="AJ208" s="102">
        <v>10.9</v>
      </c>
      <c r="AK208" s="102" t="s">
        <v>128</v>
      </c>
      <c r="AL208" s="113">
        <v>74.94</v>
      </c>
      <c r="AM208" s="114">
        <v>11.799999999999999</v>
      </c>
      <c r="AN208" s="102">
        <v>0.0</v>
      </c>
      <c r="AO208" s="115">
        <f t="shared" si="9"/>
        <v>-4.049421998</v>
      </c>
      <c r="AP208" s="116">
        <f t="shared" si="10"/>
        <v>10.08038569</v>
      </c>
      <c r="AQ208" s="117">
        <f t="shared" si="11"/>
        <v>-1.33963551</v>
      </c>
      <c r="AR208" s="103">
        <f t="array" ref="AR208">INDEX(Historical!$C$7:$C$1381,MATCH(B208,Historical!$B$7:$B$1403,0))*IF(AH208="n/a",1.03,IF(AH208&lt;0,1.01,IF(AH208&gt;10,1.1,(1+AH208/100))))</f>
        <v>0.528</v>
      </c>
      <c r="AS208" s="112">
        <f t="shared" si="12"/>
        <v>0.54384</v>
      </c>
      <c r="AT208" s="112">
        <f t="shared" ref="AT208:AV208" si="216">IF($AK208="n/a",1.03*AS208,IF($AK208&lt;0,1.01*AS208,IF($AK208&gt;10,1.1*AS208,(1+$AK208/100)*AS208)))</f>
        <v>0.5601552</v>
      </c>
      <c r="AU208" s="112">
        <f t="shared" si="216"/>
        <v>0.576959856</v>
      </c>
      <c r="AV208" s="112">
        <f t="shared" si="216"/>
        <v>0.5942686517</v>
      </c>
      <c r="AW208" s="103">
        <f t="shared" si="14"/>
        <v>2.803223708</v>
      </c>
      <c r="AX208" s="118">
        <f t="shared" si="15"/>
        <v>9.53801874</v>
      </c>
      <c r="AY208" s="119">
        <v>0.49</v>
      </c>
      <c r="AZ208" s="114">
        <v>53.620000000000005</v>
      </c>
      <c r="BA208" s="114">
        <v>-16.85</v>
      </c>
      <c r="BB208" s="114">
        <v>-4.590000000000001</v>
      </c>
      <c r="BC208" s="114">
        <v>27.43</v>
      </c>
      <c r="BD208" s="42"/>
      <c r="BE208" s="17">
        <v>2012.0</v>
      </c>
      <c r="BF208" s="17">
        <f t="shared" si="16"/>
        <v>0</v>
      </c>
      <c r="BG208" s="120">
        <v>0.8999999999999999</v>
      </c>
      <c r="BH208" s="15"/>
    </row>
    <row r="209" ht="11.25" customHeight="1">
      <c r="A209" s="155" t="s">
        <v>1633</v>
      </c>
      <c r="B209" s="99" t="s">
        <v>1634</v>
      </c>
      <c r="C209" s="100" t="s">
        <v>136</v>
      </c>
      <c r="D209" s="100" t="s">
        <v>391</v>
      </c>
      <c r="E209" s="101">
        <v>8.0</v>
      </c>
      <c r="F209" s="58">
        <v>581.0</v>
      </c>
      <c r="G209" s="58" t="s">
        <v>168</v>
      </c>
      <c r="H209" s="58" t="s">
        <v>168</v>
      </c>
      <c r="I209" s="150">
        <v>32.82</v>
      </c>
      <c r="J209" s="103">
        <f t="shared" si="2"/>
        <v>1.828153565</v>
      </c>
      <c r="K209" s="104">
        <v>0.15</v>
      </c>
      <c r="L209" s="73">
        <v>4.0</v>
      </c>
      <c r="M209" s="23">
        <f t="shared" si="3"/>
        <v>0.6</v>
      </c>
      <c r="N209" s="105" t="s">
        <v>252</v>
      </c>
      <c r="O209" s="106">
        <v>0.13</v>
      </c>
      <c r="P209" s="107">
        <v>43691.0</v>
      </c>
      <c r="Q209" s="107">
        <v>43707.0</v>
      </c>
      <c r="R209" s="23">
        <f t="shared" si="4"/>
        <v>15.38461538</v>
      </c>
      <c r="S209" s="108">
        <f t="array" ref="S209">IF(INDEX(Historical!$D$7:$D$1379,MATCH(B209,Historical!$B$7:$B$1403,0))=0,"n/a",(INDEX(Historical!$C$7:$C$1381,MATCH(B209,Historical!$B$7:$B$1403,0))/INDEX(Historical!$D$7:$D$1379,MATCH(B209,Historical!$B$7:$B$1403,0))-1)*100)</f>
        <v>16.66666667</v>
      </c>
      <c r="T209" s="108">
        <f t="array" ref="T209">IF(INDEX(Historical!$F$7:$F$1372,MATCH(B209,Historical!$B$7:$B$1403,0))=0,"n/a",((INDEX(Historical!$C$7:$C$1381,MATCH(B209,Historical!$B$7:$B$1403,0))/INDEX(Historical!$F$7:$F$1372,MATCH(B209,Historical!$B$7:$B$1403,0)))^(1/3)-1)*100)</f>
        <v>13.79804736</v>
      </c>
      <c r="U209" s="108">
        <f t="array" ref="U209">IF(INDEX(Historical!$H$7:$H$1372,MATCH(B209,Historical!$B$7:$B$1403,0))=0,"n/a",((INDEX(Historical!$C$7:$C$1381,MATCH(B209,Historical!$B$7:$B$1403,0))/INDEX(Historical!$H$7:$H$1372,MATCH(B209,Historical!$B$7:$B$1403,0)))^(1/5)-1)*100)</f>
        <v>11.15648817</v>
      </c>
      <c r="V209" s="108">
        <f t="array" ref="V209">IF(INDEX(Historical!$O$7:$O$1372,MATCH(B209,Historical!$B$7:$B$1403,0))=0,"n/a",((INDEX(Historical!$C$7:$C$1381,MATCH(B209,Historical!$B$7:$B$1403,0))/INDEX(Historical!$O$7:$O$1372,MATCH(B209,Historical!$B$7:$B$1403,0)))^(1/10)-1)*100)</f>
        <v>8.842291989</v>
      </c>
      <c r="W209" s="109">
        <f t="shared" si="5"/>
        <v>1.261719042</v>
      </c>
      <c r="X209" s="110">
        <f t="shared" si="6"/>
        <v>0.6680531841</v>
      </c>
      <c r="Y209" s="149"/>
      <c r="Z209" s="103">
        <f t="shared" si="7"/>
        <v>18.40490798</v>
      </c>
      <c r="AA209" s="112">
        <f t="shared" si="8"/>
        <v>10.06748466</v>
      </c>
      <c r="AB209" s="73">
        <v>12.0</v>
      </c>
      <c r="AC209" s="102">
        <v>3.26</v>
      </c>
      <c r="AD209" s="102" t="s">
        <v>128</v>
      </c>
      <c r="AE209" s="102">
        <v>2.92</v>
      </c>
      <c r="AF209" s="102">
        <v>1.21</v>
      </c>
      <c r="AG209" s="102">
        <v>12.6</v>
      </c>
      <c r="AH209" s="102">
        <v>24.5</v>
      </c>
      <c r="AI209" s="102">
        <v>3.7900000000000005</v>
      </c>
      <c r="AJ209" s="102">
        <v>16.7</v>
      </c>
      <c r="AK209" s="102" t="s">
        <v>128</v>
      </c>
      <c r="AL209" s="113">
        <v>306.21</v>
      </c>
      <c r="AM209" s="114">
        <v>0.7000000000000001</v>
      </c>
      <c r="AN209" s="102">
        <v>0.06</v>
      </c>
      <c r="AO209" s="115">
        <f t="shared" si="9"/>
        <v>2.917157076</v>
      </c>
      <c r="AP209" s="116">
        <f t="shared" si="10"/>
        <v>12.98464174</v>
      </c>
      <c r="AQ209" s="117">
        <f t="shared" si="11"/>
        <v>-26.41963897</v>
      </c>
      <c r="AR209" s="103">
        <f t="array" ref="AR209">INDEX(Historical!$C$7:$C$1381,MATCH(B209,Historical!$B$7:$B$1403,0))*IF(AH209="n/a",1.03,IF(AH209&lt;0,1.01,IF(AH209&gt;10,1.1,(1+AH209/100))))</f>
        <v>0.616</v>
      </c>
      <c r="AS209" s="112">
        <f t="shared" si="12"/>
        <v>0.6393464</v>
      </c>
      <c r="AT209" s="112">
        <f t="shared" ref="AT209:AV209" si="217">IF($AK209="n/a",1.03*AS209,IF($AK209&lt;0,1.01*AS209,IF($AK209&gt;10,1.1*AS209,(1+$AK209/100)*AS209)))</f>
        <v>0.658526792</v>
      </c>
      <c r="AU209" s="112">
        <f t="shared" si="217"/>
        <v>0.6782825958</v>
      </c>
      <c r="AV209" s="112">
        <f t="shared" si="217"/>
        <v>0.6986310736</v>
      </c>
      <c r="AW209" s="103">
        <f t="shared" si="14"/>
        <v>3.290786861</v>
      </c>
      <c r="AX209" s="118">
        <f t="shared" si="15"/>
        <v>10.02677289</v>
      </c>
      <c r="AY209" s="119">
        <v>0.7</v>
      </c>
      <c r="AZ209" s="114">
        <v>9.69</v>
      </c>
      <c r="BA209" s="114">
        <v>-15.950000000000001</v>
      </c>
      <c r="BB209" s="114">
        <v>-11.61</v>
      </c>
      <c r="BC209" s="114">
        <v>-7.04</v>
      </c>
      <c r="BD209" s="42"/>
      <c r="BE209" s="17">
        <v>2012.0</v>
      </c>
      <c r="BF209" s="17">
        <f t="shared" si="16"/>
        <v>0</v>
      </c>
      <c r="BG209" s="120">
        <v>1.3</v>
      </c>
      <c r="BH209" s="108"/>
    </row>
    <row r="210" ht="11.25" customHeight="1">
      <c r="A210" s="151" t="s">
        <v>1635</v>
      </c>
      <c r="B210" s="122" t="s">
        <v>1636</v>
      </c>
      <c r="C210" s="100" t="s">
        <v>136</v>
      </c>
      <c r="D210" s="100" t="s">
        <v>153</v>
      </c>
      <c r="E210" s="123">
        <v>8.0</v>
      </c>
      <c r="F210" s="58">
        <v>578.0</v>
      </c>
      <c r="G210" s="124" t="s">
        <v>168</v>
      </c>
      <c r="H210" s="124" t="s">
        <v>168</v>
      </c>
      <c r="I210" s="216">
        <v>38.0</v>
      </c>
      <c r="J210" s="126">
        <f t="shared" si="2"/>
        <v>2.421052632</v>
      </c>
      <c r="K210" s="127">
        <v>0.23</v>
      </c>
      <c r="L210" s="128">
        <v>4.0</v>
      </c>
      <c r="M210" s="129">
        <f t="shared" si="3"/>
        <v>0.92</v>
      </c>
      <c r="N210" s="130" t="s">
        <v>206</v>
      </c>
      <c r="O210" s="131">
        <v>0.22</v>
      </c>
      <c r="P210" s="132">
        <v>43657.0</v>
      </c>
      <c r="Q210" s="132">
        <v>43672.0</v>
      </c>
      <c r="R210" s="129">
        <f t="shared" si="4"/>
        <v>4.545454545</v>
      </c>
      <c r="S210" s="108">
        <f t="array" ref="S210">IF(INDEX(Historical!$D$7:$D$1379,MATCH(B210,Historical!$B$7:$B$1403,0))=0,"n/a",(INDEX(Historical!$C$7:$C$1381,MATCH(B210,Historical!$B$7:$B$1403,0))/INDEX(Historical!$D$7:$D$1379,MATCH(B210,Historical!$B$7:$B$1403,0))-1)*100)</f>
        <v>4.651162791</v>
      </c>
      <c r="T210" s="108">
        <f t="array" ref="T210">IF(INDEX(Historical!$F$7:$F$1372,MATCH(B210,Historical!$B$7:$B$1403,0))=0,"n/a",((INDEX(Historical!$C$7:$C$1381,MATCH(B210,Historical!$B$7:$B$1403,0))/INDEX(Historical!$F$7:$F$1372,MATCH(B210,Historical!$B$7:$B$1403,0)))^(1/3)-1)*100)</f>
        <v>8.7380373</v>
      </c>
      <c r="U210" s="108">
        <f t="array" ref="U210">IF(INDEX(Historical!$H$7:$H$1372,MATCH(B210,Historical!$B$7:$B$1403,0))=0,"n/a",((INDEX(Historical!$C$7:$C$1381,MATCH(B210,Historical!$B$7:$B$1403,0))/INDEX(Historical!$H$7:$H$1372,MATCH(B210,Historical!$B$7:$B$1403,0)))^(1/5)-1)*100)</f>
        <v>9.953965408</v>
      </c>
      <c r="V210" s="108">
        <f t="array" ref="V210">IF(INDEX(Historical!$O$7:$O$1372,MATCH(B210,Historical!$B$7:$B$1403,0))=0,"n/a",((INDEX(Historical!$C$7:$C$1381,MATCH(B210,Historical!$B$7:$B$1403,0))/INDEX(Historical!$O$7:$O$1372,MATCH(B210,Historical!$B$7:$B$1403,0)))^(1/10)-1)*100)</f>
        <v>9.904998966</v>
      </c>
      <c r="W210" s="109">
        <f t="shared" si="5"/>
        <v>1.004943609</v>
      </c>
      <c r="X210" s="110" t="str">
        <f t="shared" si="6"/>
        <v>n/a</v>
      </c>
      <c r="Y210" s="181"/>
      <c r="Z210" s="126" t="str">
        <f t="shared" si="7"/>
        <v>n/a</v>
      </c>
      <c r="AA210" s="134" t="str">
        <f t="shared" si="8"/>
        <v>n/a</v>
      </c>
      <c r="AB210" s="128">
        <v>12.0</v>
      </c>
      <c r="AC210" s="125" t="s">
        <v>128</v>
      </c>
      <c r="AD210" s="125" t="s">
        <v>128</v>
      </c>
      <c r="AE210" s="125" t="s">
        <v>128</v>
      </c>
      <c r="AF210" s="125" t="s">
        <v>128</v>
      </c>
      <c r="AG210" s="125" t="s">
        <v>128</v>
      </c>
      <c r="AH210" s="125" t="s">
        <v>128</v>
      </c>
      <c r="AI210" s="125" t="s">
        <v>128</v>
      </c>
      <c r="AJ210" s="125" t="s">
        <v>128</v>
      </c>
      <c r="AK210" s="125" t="s">
        <v>128</v>
      </c>
      <c r="AL210" s="135" t="s">
        <v>128</v>
      </c>
      <c r="AM210" s="136" t="s">
        <v>128</v>
      </c>
      <c r="AN210" s="125" t="s">
        <v>128</v>
      </c>
      <c r="AO210" s="137" t="str">
        <f t="shared" si="9"/>
        <v>n/a</v>
      </c>
      <c r="AP210" s="138">
        <f t="shared" si="10"/>
        <v>12.37501804</v>
      </c>
      <c r="AQ210" s="139" t="str">
        <f t="shared" si="11"/>
        <v>n/a</v>
      </c>
      <c r="AR210" s="103">
        <f t="array" ref="AR210">INDEX(Historical!$C$7:$C$1381,MATCH(B210,Historical!$B$7:$B$1403,0))*IF(AH210="n/a",1.03,IF(AH210&lt;0,1.01,IF(AH210&gt;10,1.1,(1+AH210/100))))</f>
        <v>0.927</v>
      </c>
      <c r="AS210" s="134">
        <f t="shared" si="12"/>
        <v>0.95481</v>
      </c>
      <c r="AT210" s="134">
        <f t="shared" ref="AT210:AV210" si="218">IF($AK210="n/a",1.03*AS210,IF($AK210&lt;0,1.01*AS210,IF($AK210&gt;10,1.1*AS210,(1+$AK210/100)*AS210)))</f>
        <v>0.9834543</v>
      </c>
      <c r="AU210" s="134">
        <f t="shared" si="218"/>
        <v>1.012957929</v>
      </c>
      <c r="AV210" s="134">
        <f t="shared" si="218"/>
        <v>1.043346667</v>
      </c>
      <c r="AW210" s="126">
        <f t="shared" si="14"/>
        <v>4.921568896</v>
      </c>
      <c r="AX210" s="140">
        <f t="shared" si="15"/>
        <v>12.95149709</v>
      </c>
      <c r="AY210" s="141" t="s">
        <v>128</v>
      </c>
      <c r="AZ210" s="136" t="s">
        <v>128</v>
      </c>
      <c r="BA210" s="136" t="s">
        <v>128</v>
      </c>
      <c r="BB210" s="136" t="s">
        <v>128</v>
      </c>
      <c r="BC210" s="136" t="s">
        <v>128</v>
      </c>
      <c r="BD210" s="142" t="s">
        <v>112</v>
      </c>
      <c r="BE210" s="17">
        <v>2012.0</v>
      </c>
      <c r="BF210" s="17">
        <f t="shared" si="16"/>
        <v>0</v>
      </c>
      <c r="BG210" s="143" t="s">
        <v>128</v>
      </c>
      <c r="BH210" s="224"/>
    </row>
    <row r="211" ht="11.25" customHeight="1">
      <c r="A211" s="155" t="s">
        <v>1637</v>
      </c>
      <c r="B211" s="99" t="s">
        <v>1638</v>
      </c>
      <c r="C211" s="100" t="s">
        <v>272</v>
      </c>
      <c r="D211" s="100" t="s">
        <v>273</v>
      </c>
      <c r="E211" s="101">
        <v>8.0</v>
      </c>
      <c r="F211" s="58">
        <v>565.0</v>
      </c>
      <c r="G211" s="58" t="s">
        <v>121</v>
      </c>
      <c r="H211" s="58" t="s">
        <v>121</v>
      </c>
      <c r="I211" s="150">
        <v>18.08</v>
      </c>
      <c r="J211" s="103">
        <f t="shared" si="2"/>
        <v>11.94690265</v>
      </c>
      <c r="K211" s="104">
        <v>0.54</v>
      </c>
      <c r="L211" s="73">
        <v>4.0</v>
      </c>
      <c r="M211" s="23">
        <f t="shared" si="3"/>
        <v>2.16</v>
      </c>
      <c r="N211" s="105" t="s">
        <v>282</v>
      </c>
      <c r="O211" s="106">
        <v>0.53</v>
      </c>
      <c r="P211" s="146">
        <v>43581.0</v>
      </c>
      <c r="Q211" s="146">
        <v>43601.0</v>
      </c>
      <c r="R211" s="23">
        <f t="shared" si="4"/>
        <v>1.886792453</v>
      </c>
      <c r="S211" s="108">
        <f t="array" ref="S211">IF(INDEX(Historical!$D$7:$D$1379,MATCH(B211,Historical!$B$7:$B$1403,0))=0,"n/a",(INDEX(Historical!$C$7:$C$1381,MATCH(B211,Historical!$B$7:$B$1403,0))/INDEX(Historical!$D$7:$D$1379,MATCH(B211,Historical!$B$7:$B$1403,0))-1)*100)</f>
        <v>1.895734597</v>
      </c>
      <c r="T211" s="108">
        <f t="array" ref="T211">IF(INDEX(Historical!$F$7:$F$1372,MATCH(B211,Historical!$B$7:$B$1403,0))=0,"n/a",((INDEX(Historical!$C$7:$C$1381,MATCH(B211,Historical!$B$7:$B$1403,0))/INDEX(Historical!$F$7:$F$1372,MATCH(B211,Historical!$B$7:$B$1403,0)))^(1/3)-1)*100)</f>
        <v>1.932843802</v>
      </c>
      <c r="U211" s="108">
        <f t="array" ref="U211">IF(INDEX(Historical!$H$7:$H$1372,MATCH(B211,Historical!$B$7:$B$1403,0))=0,"n/a",((INDEX(Historical!$C$7:$C$1381,MATCH(B211,Historical!$B$7:$B$1403,0))/INDEX(Historical!$H$7:$H$1372,MATCH(B211,Historical!$B$7:$B$1403,0)))^(1/5)-1)*100)</f>
        <v>1.97196065</v>
      </c>
      <c r="V211" s="108">
        <f t="array" ref="V211">IF(INDEX(Historical!$O$7:$O$1372,MATCH(B211,Historical!$B$7:$B$1403,0))=0,"n/a",((INDEX(Historical!$C$7:$C$1381,MATCH(B211,Historical!$B$7:$B$1403,0))/INDEX(Historical!$O$7:$O$1372,MATCH(B211,Historical!$B$7:$B$1403,0)))^(1/10)-1)*100)</f>
        <v>10.81403618</v>
      </c>
      <c r="W211" s="109">
        <f t="shared" si="5"/>
        <v>0.182351956</v>
      </c>
      <c r="X211" s="110">
        <f t="shared" si="6"/>
        <v>0.2191067388</v>
      </c>
      <c r="Y211" s="149"/>
      <c r="Z211" s="103">
        <f t="shared" si="7"/>
        <v>213.8613861</v>
      </c>
      <c r="AA211" s="112">
        <f t="shared" si="8"/>
        <v>17.9009901</v>
      </c>
      <c r="AB211" s="73">
        <v>12.0</v>
      </c>
      <c r="AC211" s="102">
        <v>1.01</v>
      </c>
      <c r="AD211" s="102">
        <v>3.58</v>
      </c>
      <c r="AE211" s="102">
        <v>1.29</v>
      </c>
      <c r="AF211" s="102">
        <v>1.14</v>
      </c>
      <c r="AG211" s="102">
        <v>6.3</v>
      </c>
      <c r="AH211" s="102">
        <v>-6.4</v>
      </c>
      <c r="AI211" s="102">
        <v>-18.82</v>
      </c>
      <c r="AJ211" s="102">
        <v>9.0</v>
      </c>
      <c r="AK211" s="102">
        <v>5.0</v>
      </c>
      <c r="AL211" s="113">
        <v>2960.0</v>
      </c>
      <c r="AM211" s="114">
        <v>0.1</v>
      </c>
      <c r="AN211" s="102">
        <v>2.48</v>
      </c>
      <c r="AO211" s="115">
        <f t="shared" si="9"/>
        <v>-3.982126795</v>
      </c>
      <c r="AP211" s="116">
        <f t="shared" si="10"/>
        <v>13.9188633</v>
      </c>
      <c r="AQ211" s="117">
        <f t="shared" si="11"/>
        <v>-4.764318748</v>
      </c>
      <c r="AR211" s="103">
        <f t="array" ref="AR211">INDEX(Historical!$C$7:$C$1381,MATCH(B211,Historical!$B$7:$B$1403,0))*IF(AH211="n/a",1.03,IF(AH211&lt;0,1.01,IF(AH211&gt;10,1.1,(1+AH211/100))))</f>
        <v>2.1715</v>
      </c>
      <c r="AS211" s="112">
        <f t="shared" si="12"/>
        <v>2.193215</v>
      </c>
      <c r="AT211" s="112">
        <f t="shared" ref="AT211:AV211" si="219">IF($AK211="n/a",1.03*AS211,IF($AK211&lt;0,1.01*AS211,IF($AK211&gt;10,1.1*AS211,(1+$AK211/100)*AS211)))</f>
        <v>2.30287575</v>
      </c>
      <c r="AU211" s="112">
        <f t="shared" si="219"/>
        <v>2.418019538</v>
      </c>
      <c r="AV211" s="112">
        <f t="shared" si="219"/>
        <v>2.538920514</v>
      </c>
      <c r="AW211" s="103">
        <f t="shared" si="14"/>
        <v>11.6245308</v>
      </c>
      <c r="AX211" s="118">
        <f t="shared" si="15"/>
        <v>64.29497125</v>
      </c>
      <c r="AY211" s="119">
        <v>1.0</v>
      </c>
      <c r="AZ211" s="114">
        <v>-0.77</v>
      </c>
      <c r="BA211" s="114">
        <v>-34.06</v>
      </c>
      <c r="BB211" s="114">
        <v>-21.29</v>
      </c>
      <c r="BC211" s="114">
        <v>-25.53</v>
      </c>
      <c r="BD211" s="42"/>
      <c r="BE211" s="17">
        <v>2012.0</v>
      </c>
      <c r="BF211" s="17">
        <f t="shared" si="16"/>
        <v>0</v>
      </c>
      <c r="BG211" s="120">
        <v>2.1</v>
      </c>
      <c r="BH211" s="15"/>
    </row>
    <row r="212" ht="11.25" customHeight="1">
      <c r="A212" s="220" t="s">
        <v>1639</v>
      </c>
      <c r="B212" s="99" t="s">
        <v>1640</v>
      </c>
      <c r="C212" s="100" t="s">
        <v>141</v>
      </c>
      <c r="D212" s="100" t="s">
        <v>978</v>
      </c>
      <c r="E212" s="101">
        <v>8.0</v>
      </c>
      <c r="F212" s="58">
        <v>558.0</v>
      </c>
      <c r="G212" s="58" t="s">
        <v>168</v>
      </c>
      <c r="H212" s="58" t="s">
        <v>168</v>
      </c>
      <c r="I212" s="150">
        <v>33.72</v>
      </c>
      <c r="J212" s="103">
        <f t="shared" si="2"/>
        <v>5.21945433</v>
      </c>
      <c r="K212" s="104">
        <v>0.44</v>
      </c>
      <c r="L212" s="73">
        <v>4.0</v>
      </c>
      <c r="M212" s="23">
        <f t="shared" si="3"/>
        <v>1.76</v>
      </c>
      <c r="N212" s="105" t="s">
        <v>636</v>
      </c>
      <c r="O212" s="106">
        <v>0.43</v>
      </c>
      <c r="P212" s="148">
        <v>43433.0</v>
      </c>
      <c r="Q212" s="148">
        <v>43455.0</v>
      </c>
      <c r="R212" s="23">
        <f t="shared" si="4"/>
        <v>2.325581395</v>
      </c>
      <c r="S212" s="108">
        <f t="array" ref="S212">IF(INDEX(Historical!$D$7:$D$1379,MATCH(B212,Historical!$B$7:$B$1403,0))=0,"n/a",(INDEX(Historical!$C$7:$C$1381,MATCH(B212,Historical!$B$7:$B$1403,0))/INDEX(Historical!$D$7:$D$1379,MATCH(B212,Historical!$B$7:$B$1403,0))-1)*100)</f>
        <v>1.734104046</v>
      </c>
      <c r="T212" s="108">
        <f t="array" ref="T212">IF(INDEX(Historical!$F$7:$F$1372,MATCH(B212,Historical!$B$7:$B$1403,0))=0,"n/a",((INDEX(Historical!$C$7:$C$1381,MATCH(B212,Historical!$B$7:$B$1403,0))/INDEX(Historical!$F$7:$F$1372,MATCH(B212,Historical!$B$7:$B$1403,0)))^(1/3)-1)*100)</f>
        <v>2.801444649</v>
      </c>
      <c r="U212" s="108">
        <f t="array" ref="U212">IF(INDEX(Historical!$H$7:$H$1372,MATCH(B212,Historical!$B$7:$B$1403,0))=0,"n/a",((INDEX(Historical!$C$7:$C$1381,MATCH(B212,Historical!$B$7:$B$1403,0))/INDEX(Historical!$H$7:$H$1372,MATCH(B212,Historical!$B$7:$B$1403,0)))^(1/5)-1)*100)</f>
        <v>3.808272144</v>
      </c>
      <c r="V212" s="108">
        <f t="array" ref="V212">IF(INDEX(Historical!$O$7:$O$1372,MATCH(B212,Historical!$B$7:$B$1403,0))=0,"n/a",((INDEX(Historical!$C$7:$C$1381,MATCH(B212,Historical!$B$7:$B$1403,0))/INDEX(Historical!$O$7:$O$1372,MATCH(B212,Historical!$B$7:$B$1403,0)))^(1/10)-1)*100)</f>
        <v>19.35459441</v>
      </c>
      <c r="W212" s="109">
        <f t="shared" si="5"/>
        <v>0.196763211</v>
      </c>
      <c r="X212" s="110">
        <f t="shared" si="6"/>
        <v>2.538848096</v>
      </c>
      <c r="Y212" s="149" t="s">
        <v>1300</v>
      </c>
      <c r="Z212" s="103">
        <f t="shared" si="7"/>
        <v>89.34010152</v>
      </c>
      <c r="AA212" s="112">
        <f t="shared" si="8"/>
        <v>17.11675127</v>
      </c>
      <c r="AB212" s="73">
        <v>12.0</v>
      </c>
      <c r="AC212" s="102">
        <v>1.97</v>
      </c>
      <c r="AD212" s="102">
        <v>3.42</v>
      </c>
      <c r="AE212" s="102">
        <v>1.0</v>
      </c>
      <c r="AF212" s="102">
        <v>1.8</v>
      </c>
      <c r="AG212" s="102">
        <v>15.1</v>
      </c>
      <c r="AH212" s="102">
        <v>-3.6999999999999997</v>
      </c>
      <c r="AI212" s="102">
        <v>4.16</v>
      </c>
      <c r="AJ212" s="102">
        <v>1.5</v>
      </c>
      <c r="AK212" s="102">
        <v>5.0</v>
      </c>
      <c r="AL212" s="113">
        <v>1030.0</v>
      </c>
      <c r="AM212" s="114">
        <v>0.2</v>
      </c>
      <c r="AN212" s="102">
        <v>0.98</v>
      </c>
      <c r="AO212" s="115">
        <f t="shared" si="9"/>
        <v>-8.089024796</v>
      </c>
      <c r="AP212" s="116">
        <f t="shared" si="10"/>
        <v>9.027726473</v>
      </c>
      <c r="AQ212" s="117">
        <f t="shared" si="11"/>
        <v>17.01880625</v>
      </c>
      <c r="AR212" s="103">
        <f t="array" ref="AR212">INDEX(Historical!$C$7:$C$1381,MATCH(B212,Historical!$B$7:$B$1403,0))*IF(AH212="n/a",1.03,IF(AH212&lt;0,1.01,IF(AH212&gt;10,1.1,(1+AH212/100))))</f>
        <v>1.7776</v>
      </c>
      <c r="AS212" s="112">
        <f t="shared" si="12"/>
        <v>1.85154816</v>
      </c>
      <c r="AT212" s="112">
        <f t="shared" ref="AT212:AV212" si="220">IF($AK212="n/a",1.03*AS212,IF($AK212&lt;0,1.01*AS212,IF($AK212&gt;10,1.1*AS212,(1+$AK212/100)*AS212)))</f>
        <v>1.944125568</v>
      </c>
      <c r="AU212" s="112">
        <f t="shared" si="220"/>
        <v>2.041331846</v>
      </c>
      <c r="AV212" s="112">
        <f t="shared" si="220"/>
        <v>2.143398439</v>
      </c>
      <c r="AW212" s="103">
        <f t="shared" si="14"/>
        <v>9.758004013</v>
      </c>
      <c r="AX212" s="118">
        <f t="shared" si="15"/>
        <v>28.93832744</v>
      </c>
      <c r="AY212" s="119">
        <v>1.46</v>
      </c>
      <c r="AZ212" s="114">
        <v>13.5</v>
      </c>
      <c r="BA212" s="114">
        <v>-27.71</v>
      </c>
      <c r="BB212" s="114">
        <v>-11.07</v>
      </c>
      <c r="BC212" s="114">
        <v>-8.27</v>
      </c>
      <c r="BD212" s="42"/>
      <c r="BE212" s="17">
        <v>2013.0</v>
      </c>
      <c r="BF212" s="17">
        <f t="shared" si="16"/>
        <v>0</v>
      </c>
      <c r="BG212" s="120">
        <v>5.800000000000001</v>
      </c>
      <c r="BH212" s="15"/>
    </row>
    <row r="213" ht="11.25" customHeight="1">
      <c r="A213" s="155" t="s">
        <v>1641</v>
      </c>
      <c r="B213" s="99" t="s">
        <v>1642</v>
      </c>
      <c r="C213" s="100" t="s">
        <v>136</v>
      </c>
      <c r="D213" s="100" t="s">
        <v>153</v>
      </c>
      <c r="E213" s="101">
        <v>8.0</v>
      </c>
      <c r="F213" s="58">
        <v>582.0</v>
      </c>
      <c r="G213" s="58" t="s">
        <v>121</v>
      </c>
      <c r="H213" s="58" t="s">
        <v>121</v>
      </c>
      <c r="I213" s="150">
        <v>36.44</v>
      </c>
      <c r="J213" s="103">
        <f t="shared" si="2"/>
        <v>3.841931943</v>
      </c>
      <c r="K213" s="104">
        <v>0.35</v>
      </c>
      <c r="L213" s="73">
        <v>4.0</v>
      </c>
      <c r="M213" s="23">
        <f t="shared" si="3"/>
        <v>1.4</v>
      </c>
      <c r="N213" s="105" t="s">
        <v>154</v>
      </c>
      <c r="O213" s="106">
        <v>0.34</v>
      </c>
      <c r="P213" s="107">
        <v>43691.0</v>
      </c>
      <c r="Q213" s="107">
        <v>43711.0</v>
      </c>
      <c r="R213" s="23">
        <f t="shared" si="4"/>
        <v>2.941176471</v>
      </c>
      <c r="S213" s="108">
        <f t="array" ref="S213">IF(INDEX(Historical!$D$7:$D$1379,MATCH(B213,Historical!$B$7:$B$1403,0))=0,"n/a",(INDEX(Historical!$C$7:$C$1381,MATCH(B213,Historical!$B$7:$B$1403,0))/INDEX(Historical!$D$7:$D$1379,MATCH(B213,Historical!$B$7:$B$1403,0))-1)*100)</f>
        <v>11.29032258</v>
      </c>
      <c r="T213" s="108">
        <f t="array" ref="T213">IF(INDEX(Historical!$F$7:$F$1372,MATCH(B213,Historical!$B$7:$B$1403,0))=0,"n/a",((INDEX(Historical!$C$7:$C$1381,MATCH(B213,Historical!$B$7:$B$1403,0))/INDEX(Historical!$F$7:$F$1372,MATCH(B213,Historical!$B$7:$B$1403,0)))^(1/3)-1)*100)</f>
        <v>9.192063599</v>
      </c>
      <c r="U213" s="108">
        <f t="array" ref="U213">IF(INDEX(Historical!$H$7:$H$1372,MATCH(B213,Historical!$B$7:$B$1403,0))=0,"n/a",((INDEX(Historical!$C$7:$C$1381,MATCH(B213,Historical!$B$7:$B$1403,0))/INDEX(Historical!$H$7:$H$1372,MATCH(B213,Historical!$B$7:$B$1403,0)))^(1/5)-1)*100)</f>
        <v>7.981721407</v>
      </c>
      <c r="V213" s="108">
        <f t="array" ref="V213">IF(INDEX(Historical!$O$7:$O$1372,MATCH(B213,Historical!$B$7:$B$1403,0))=0,"n/a",((INDEX(Historical!$C$7:$C$1381,MATCH(B213,Historical!$B$7:$B$1403,0))/INDEX(Historical!$O$7:$O$1372,MATCH(B213,Historical!$B$7:$B$1403,0)))^(1/10)-1)*100)</f>
        <v>1.578011762</v>
      </c>
      <c r="W213" s="109">
        <f t="shared" si="5"/>
        <v>5.058087397</v>
      </c>
      <c r="X213" s="110">
        <f t="shared" si="6"/>
        <v>0.5620930568</v>
      </c>
      <c r="Y213" s="159"/>
      <c r="Z213" s="103">
        <f t="shared" si="7"/>
        <v>43.47826087</v>
      </c>
      <c r="AA213" s="112">
        <f t="shared" si="8"/>
        <v>11.31677019</v>
      </c>
      <c r="AB213" s="73">
        <v>12.0</v>
      </c>
      <c r="AC213" s="102">
        <v>3.22</v>
      </c>
      <c r="AD213" s="102">
        <v>0.33</v>
      </c>
      <c r="AE213" s="102">
        <v>5.43</v>
      </c>
      <c r="AF213" s="102">
        <v>0.85</v>
      </c>
      <c r="AG213" s="102">
        <v>8.5</v>
      </c>
      <c r="AH213" s="102">
        <v>42.5</v>
      </c>
      <c r="AI213" s="102">
        <v>15.879999999999999</v>
      </c>
      <c r="AJ213" s="102">
        <v>14.2</v>
      </c>
      <c r="AK213" s="102">
        <v>34.300000000000004</v>
      </c>
      <c r="AL213" s="113">
        <v>5660.0</v>
      </c>
      <c r="AM213" s="114">
        <v>1.0</v>
      </c>
      <c r="AN213" s="102">
        <v>0.1</v>
      </c>
      <c r="AO213" s="115">
        <f t="shared" si="9"/>
        <v>0.5068831632</v>
      </c>
      <c r="AP213" s="116">
        <f t="shared" si="10"/>
        <v>11.82365335</v>
      </c>
      <c r="AQ213" s="117">
        <f t="shared" si="11"/>
        <v>-34.61480066</v>
      </c>
      <c r="AR213" s="103">
        <f t="array" ref="AR213">INDEX(Historical!$C$7:$C$1381,MATCH(B213,Historical!$B$7:$B$1403,0))*IF(AH213="n/a",1.03,IF(AH213&lt;0,1.01,IF(AH213&gt;10,1.1,(1+AH213/100))))</f>
        <v>1.518</v>
      </c>
      <c r="AS213" s="112">
        <f t="shared" si="12"/>
        <v>1.6698</v>
      </c>
      <c r="AT213" s="112">
        <f t="shared" ref="AT213:AV213" si="221">IF($AK213="n/a",1.03*AS213,IF($AK213&lt;0,1.01*AS213,IF($AK213&gt;10,1.1*AS213,(1+$AK213/100)*AS213)))</f>
        <v>1.83678</v>
      </c>
      <c r="AU213" s="112">
        <f t="shared" si="221"/>
        <v>2.020458</v>
      </c>
      <c r="AV213" s="112">
        <f t="shared" si="221"/>
        <v>2.2225038</v>
      </c>
      <c r="AW213" s="103">
        <f t="shared" si="14"/>
        <v>9.2675418</v>
      </c>
      <c r="AX213" s="118">
        <f t="shared" si="15"/>
        <v>25.43233205</v>
      </c>
      <c r="AY213" s="119">
        <v>1.52</v>
      </c>
      <c r="AZ213" s="114">
        <v>1.3299999999999998</v>
      </c>
      <c r="BA213" s="114">
        <v>-23.22</v>
      </c>
      <c r="BB213" s="114">
        <v>-17.94</v>
      </c>
      <c r="BC213" s="114">
        <v>-11.34</v>
      </c>
      <c r="BD213" s="42"/>
      <c r="BE213" s="17">
        <v>2012.0</v>
      </c>
      <c r="BF213" s="17">
        <f t="shared" si="16"/>
        <v>0</v>
      </c>
      <c r="BG213" s="120">
        <v>1.0</v>
      </c>
      <c r="BH213" s="108"/>
    </row>
    <row r="214" ht="11.25" customHeight="1">
      <c r="A214" s="220" t="s">
        <v>1643</v>
      </c>
      <c r="B214" s="99" t="s">
        <v>1644</v>
      </c>
      <c r="C214" s="100" t="s">
        <v>136</v>
      </c>
      <c r="D214" s="100" t="s">
        <v>153</v>
      </c>
      <c r="E214" s="101">
        <v>8.0</v>
      </c>
      <c r="F214" s="58">
        <v>576.0</v>
      </c>
      <c r="G214" s="58" t="s">
        <v>121</v>
      </c>
      <c r="H214" s="58" t="s">
        <v>121</v>
      </c>
      <c r="I214" s="150">
        <v>23.06</v>
      </c>
      <c r="J214" s="103">
        <f t="shared" si="2"/>
        <v>3.122289679</v>
      </c>
      <c r="K214" s="104">
        <v>0.18</v>
      </c>
      <c r="L214" s="73">
        <v>4.0</v>
      </c>
      <c r="M214" s="23">
        <f t="shared" si="3"/>
        <v>0.72</v>
      </c>
      <c r="N214" s="105" t="s">
        <v>333</v>
      </c>
      <c r="O214" s="106">
        <v>0.16</v>
      </c>
      <c r="P214" s="107">
        <v>43643.0</v>
      </c>
      <c r="Q214" s="107">
        <v>43656.0</v>
      </c>
      <c r="R214" s="23">
        <f t="shared" si="4"/>
        <v>12.5</v>
      </c>
      <c r="S214" s="108">
        <f t="array" ref="S214">IF(INDEX(Historical!$D$7:$D$1379,MATCH(B214,Historical!$B$7:$B$1403,0))=0,"n/a",(INDEX(Historical!$C$7:$C$1381,MATCH(B214,Historical!$B$7:$B$1403,0))/INDEX(Historical!$D$7:$D$1379,MATCH(B214,Historical!$B$7:$B$1403,0))-1)*100)</f>
        <v>13.33333333</v>
      </c>
      <c r="T214" s="108">
        <f t="array" ref="T214">IF(INDEX(Historical!$F$7:$F$1372,MATCH(B214,Historical!$B$7:$B$1403,0))=0,"n/a",((INDEX(Historical!$C$7:$C$1381,MATCH(B214,Historical!$B$7:$B$1403,0))/INDEX(Historical!$F$7:$F$1372,MATCH(B214,Historical!$B$7:$B$1403,0)))^(1/3)-1)*100)</f>
        <v>10.79316514</v>
      </c>
      <c r="U214" s="108">
        <f t="array" ref="U214">IF(INDEX(Historical!$H$7:$H$1372,MATCH(B214,Historical!$B$7:$B$1403,0))=0,"n/a",((INDEX(Historical!$C$7:$C$1381,MATCH(B214,Historical!$B$7:$B$1403,0))/INDEX(Historical!$H$7:$H$1372,MATCH(B214,Historical!$B$7:$B$1403,0)))^(1/5)-1)*100)</f>
        <v>10.11637965</v>
      </c>
      <c r="V214" s="108">
        <f t="array" ref="V214">IF(INDEX(Historical!$O$7:$O$1372,MATCH(B214,Historical!$B$7:$B$1403,0))=0,"n/a",((INDEX(Historical!$C$7:$C$1381,MATCH(B214,Historical!$B$7:$B$1403,0))/INDEX(Historical!$O$7:$O$1372,MATCH(B214,Historical!$B$7:$B$1403,0)))^(1/10)-1)*100)</f>
        <v>8.148266267</v>
      </c>
      <c r="W214" s="109">
        <f t="shared" si="5"/>
        <v>1.241537687</v>
      </c>
      <c r="X214" s="110">
        <f t="shared" si="6"/>
        <v>0.9543754391</v>
      </c>
      <c r="Y214" s="159"/>
      <c r="Z214" s="103">
        <f t="shared" si="7"/>
        <v>37.30569948</v>
      </c>
      <c r="AA214" s="112">
        <f t="shared" si="8"/>
        <v>11.94818653</v>
      </c>
      <c r="AB214" s="73">
        <v>12.0</v>
      </c>
      <c r="AC214" s="102">
        <v>1.93</v>
      </c>
      <c r="AD214" s="102" t="s">
        <v>128</v>
      </c>
      <c r="AE214" s="102">
        <v>3.61</v>
      </c>
      <c r="AF214" s="102">
        <v>1.02</v>
      </c>
      <c r="AG214" s="102">
        <v>8.9</v>
      </c>
      <c r="AH214" s="102">
        <v>20.4</v>
      </c>
      <c r="AI214" s="102">
        <v>1.55</v>
      </c>
      <c r="AJ214" s="102">
        <v>10.6</v>
      </c>
      <c r="AK214" s="102" t="s">
        <v>128</v>
      </c>
      <c r="AL214" s="113">
        <v>1690.0</v>
      </c>
      <c r="AM214" s="114">
        <v>7.199999999999999</v>
      </c>
      <c r="AN214" s="102">
        <v>0.15</v>
      </c>
      <c r="AO214" s="115">
        <f t="shared" si="9"/>
        <v>1.290482805</v>
      </c>
      <c r="AP214" s="116">
        <f t="shared" si="10"/>
        <v>13.23866933</v>
      </c>
      <c r="AQ214" s="117">
        <f t="shared" si="11"/>
        <v>-26.4030488</v>
      </c>
      <c r="AR214" s="103">
        <f t="array" ref="AR214">INDEX(Historical!$C$7:$C$1381,MATCH(B214,Historical!$B$7:$B$1403,0))*IF(AH214="n/a",1.03,IF(AH214&lt;0,1.01,IF(AH214&gt;10,1.1,(1+AH214/100))))</f>
        <v>0.748</v>
      </c>
      <c r="AS214" s="112">
        <f t="shared" si="12"/>
        <v>0.759594</v>
      </c>
      <c r="AT214" s="112">
        <f t="shared" ref="AT214:AV214" si="222">IF($AK214="n/a",1.03*AS214,IF($AK214&lt;0,1.01*AS214,IF($AK214&gt;10,1.1*AS214,(1+$AK214/100)*AS214)))</f>
        <v>0.78238182</v>
      </c>
      <c r="AU214" s="112">
        <f t="shared" si="222"/>
        <v>0.8058532746</v>
      </c>
      <c r="AV214" s="112">
        <f t="shared" si="222"/>
        <v>0.8300288728</v>
      </c>
      <c r="AW214" s="103">
        <f t="shared" si="14"/>
        <v>3.925857967</v>
      </c>
      <c r="AX214" s="118">
        <f t="shared" si="15"/>
        <v>17.02453585</v>
      </c>
      <c r="AY214" s="119">
        <v>1.08</v>
      </c>
      <c r="AZ214" s="114">
        <v>-2.74</v>
      </c>
      <c r="BA214" s="114">
        <v>-20.54</v>
      </c>
      <c r="BB214" s="114">
        <v>-16.46</v>
      </c>
      <c r="BC214" s="114">
        <v>-15.78</v>
      </c>
      <c r="BD214" s="42"/>
      <c r="BE214" s="17">
        <v>2012.0</v>
      </c>
      <c r="BF214" s="17">
        <f t="shared" si="16"/>
        <v>0</v>
      </c>
      <c r="BG214" s="120">
        <v>1.2</v>
      </c>
      <c r="BH214" s="15"/>
    </row>
    <row r="215" ht="11.25" customHeight="1">
      <c r="A215" s="155" t="s">
        <v>1645</v>
      </c>
      <c r="B215" s="99" t="s">
        <v>1646</v>
      </c>
      <c r="C215" s="100" t="s">
        <v>136</v>
      </c>
      <c r="D215" s="100" t="s">
        <v>153</v>
      </c>
      <c r="E215" s="101">
        <v>8.0</v>
      </c>
      <c r="F215" s="58">
        <v>640.0</v>
      </c>
      <c r="G215" s="58" t="s">
        <v>168</v>
      </c>
      <c r="H215" s="58" t="s">
        <v>168</v>
      </c>
      <c r="I215" s="150">
        <v>47.5</v>
      </c>
      <c r="J215" s="103">
        <f t="shared" si="2"/>
        <v>2.357894737</v>
      </c>
      <c r="K215" s="104">
        <v>0.28</v>
      </c>
      <c r="L215" s="73">
        <v>4.0</v>
      </c>
      <c r="M215" s="23">
        <f t="shared" si="3"/>
        <v>1.12</v>
      </c>
      <c r="N215" s="105" t="s">
        <v>179</v>
      </c>
      <c r="O215" s="106">
        <v>0.25</v>
      </c>
      <c r="P215" s="107">
        <v>43893.0</v>
      </c>
      <c r="Q215" s="107">
        <v>43916.0</v>
      </c>
      <c r="R215" s="23">
        <f t="shared" si="4"/>
        <v>12</v>
      </c>
      <c r="S215" s="108">
        <f t="array" ref="S215">IF(INDEX(Historical!$D$7:$D$1379,MATCH(B215,Historical!$B$7:$B$1403,0))=0,"n/a",(INDEX(Historical!$C$7:$C$1381,MATCH(B215,Historical!$B$7:$B$1403,0))/INDEX(Historical!$D$7:$D$1379,MATCH(B215,Historical!$B$7:$B$1403,0))-1)*100)</f>
        <v>13.63636364</v>
      </c>
      <c r="T215" s="108">
        <f t="array" ref="T215">IF(INDEX(Historical!$F$7:$F$1372,MATCH(B215,Historical!$B$7:$B$1403,0))=0,"n/a",((INDEX(Historical!$C$7:$C$1381,MATCH(B215,Historical!$B$7:$B$1403,0))/INDEX(Historical!$F$7:$F$1372,MATCH(B215,Historical!$B$7:$B$1403,0)))^(1/3)-1)*100)</f>
        <v>11.57215835</v>
      </c>
      <c r="U215" s="108">
        <f t="array" ref="U215">IF(INDEX(Historical!$H$7:$H$1372,MATCH(B215,Historical!$B$7:$B$1403,0))=0,"n/a",((INDEX(Historical!$C$7:$C$1381,MATCH(B215,Historical!$B$7:$B$1403,0))/INDEX(Historical!$H$7:$H$1372,MATCH(B215,Historical!$B$7:$B$1403,0)))^(1/5)-1)*100)</f>
        <v>20.1124434</v>
      </c>
      <c r="V215" s="108" t="str">
        <f t="array" ref="V215">IF(INDEX(Historical!$O$7:$O$1372,MATCH(B215,Historical!$B$7:$B$1403,0))=0,"n/a",((INDEX(Historical!$C$7:$C$1381,MATCH(B215,Historical!$B$7:$B$1403,0))/INDEX(Historical!$O$7:$O$1372,MATCH(B215,Historical!$B$7:$B$1403,0)))^(1/10)-1)*100)</f>
        <v>n/a</v>
      </c>
      <c r="W215" s="109" t="str">
        <f t="shared" si="5"/>
        <v>n/a</v>
      </c>
      <c r="X215" s="110" t="str">
        <f t="shared" si="6"/>
        <v>n/a</v>
      </c>
      <c r="Y215" s="180"/>
      <c r="Z215" s="103" t="str">
        <f t="shared" si="7"/>
        <v>n/a</v>
      </c>
      <c r="AA215" s="112" t="str">
        <f t="shared" si="8"/>
        <v>n/a</v>
      </c>
      <c r="AB215" s="73">
        <v>12.0</v>
      </c>
      <c r="AC215" s="102" t="s">
        <v>128</v>
      </c>
      <c r="AD215" s="102" t="s">
        <v>128</v>
      </c>
      <c r="AE215" s="102" t="s">
        <v>128</v>
      </c>
      <c r="AF215" s="102" t="s">
        <v>128</v>
      </c>
      <c r="AG215" s="102" t="s">
        <v>128</v>
      </c>
      <c r="AH215" s="102" t="s">
        <v>128</v>
      </c>
      <c r="AI215" s="102" t="s">
        <v>128</v>
      </c>
      <c r="AJ215" s="102" t="s">
        <v>128</v>
      </c>
      <c r="AK215" s="102" t="s">
        <v>128</v>
      </c>
      <c r="AL215" s="113" t="s">
        <v>128</v>
      </c>
      <c r="AM215" s="114" t="s">
        <v>128</v>
      </c>
      <c r="AN215" s="102" t="s">
        <v>128</v>
      </c>
      <c r="AO215" s="115" t="str">
        <f t="shared" si="9"/>
        <v>n/a</v>
      </c>
      <c r="AP215" s="116">
        <f t="shared" si="10"/>
        <v>22.47033813</v>
      </c>
      <c r="AQ215" s="117" t="str">
        <f t="shared" si="11"/>
        <v>n/a</v>
      </c>
      <c r="AR215" s="103">
        <f t="array" ref="AR215">INDEX(Historical!$C$7:$C$1381,MATCH(B215,Historical!$B$7:$B$1403,0))*IF(AH215="n/a",1.03,IF(AH215&lt;0,1.01,IF(AH215&gt;10,1.1,(1+AH215/100))))</f>
        <v>1.03</v>
      </c>
      <c r="AS215" s="112">
        <f t="shared" si="12"/>
        <v>1.0609</v>
      </c>
      <c r="AT215" s="112">
        <f t="shared" ref="AT215:AV215" si="223">IF($AK215="n/a",1.03*AS215,IF($AK215&lt;0,1.01*AS215,IF($AK215&gt;10,1.1*AS215,(1+$AK215/100)*AS215)))</f>
        <v>1.092727</v>
      </c>
      <c r="AU215" s="112">
        <f t="shared" si="223"/>
        <v>1.12550881</v>
      </c>
      <c r="AV215" s="112">
        <f t="shared" si="223"/>
        <v>1.159274074</v>
      </c>
      <c r="AW215" s="103">
        <f t="shared" si="14"/>
        <v>5.468409884</v>
      </c>
      <c r="AX215" s="118">
        <f t="shared" si="15"/>
        <v>11.51244186</v>
      </c>
      <c r="AY215" s="119" t="s">
        <v>128</v>
      </c>
      <c r="AZ215" s="114" t="s">
        <v>128</v>
      </c>
      <c r="BA215" s="114" t="s">
        <v>128</v>
      </c>
      <c r="BB215" s="114" t="s">
        <v>128</v>
      </c>
      <c r="BC215" s="114" t="s">
        <v>128</v>
      </c>
      <c r="BD215" s="42" t="s">
        <v>112</v>
      </c>
      <c r="BE215" s="17">
        <v>2013.0</v>
      </c>
      <c r="BF215" s="17">
        <f t="shared" si="16"/>
        <v>0</v>
      </c>
      <c r="BG215" s="120" t="s">
        <v>128</v>
      </c>
      <c r="BH215" s="55"/>
    </row>
    <row r="216" ht="11.25" customHeight="1">
      <c r="A216" s="155" t="s">
        <v>1647</v>
      </c>
      <c r="B216" s="99" t="s">
        <v>1648</v>
      </c>
      <c r="C216" s="100" t="s">
        <v>136</v>
      </c>
      <c r="D216" s="100" t="s">
        <v>391</v>
      </c>
      <c r="E216" s="101">
        <v>8.0</v>
      </c>
      <c r="F216" s="58">
        <v>630.0</v>
      </c>
      <c r="G216" s="58" t="s">
        <v>168</v>
      </c>
      <c r="H216" s="58" t="s">
        <v>168</v>
      </c>
      <c r="I216" s="150">
        <v>23.25</v>
      </c>
      <c r="J216" s="103">
        <f t="shared" si="2"/>
        <v>3.440860215</v>
      </c>
      <c r="K216" s="104">
        <v>0.2</v>
      </c>
      <c r="L216" s="73">
        <v>4.0</v>
      </c>
      <c r="M216" s="23">
        <f t="shared" si="3"/>
        <v>0.8</v>
      </c>
      <c r="N216" s="105" t="s">
        <v>556</v>
      </c>
      <c r="O216" s="106">
        <v>0.15</v>
      </c>
      <c r="P216" s="107">
        <v>43874.0</v>
      </c>
      <c r="Q216" s="107">
        <v>43889.0</v>
      </c>
      <c r="R216" s="23">
        <f t="shared" si="4"/>
        <v>33.33333333</v>
      </c>
      <c r="S216" s="108">
        <f t="array" ref="S216">IF(INDEX(Historical!$D$7:$D$1379,MATCH(B216,Historical!$B$7:$B$1403,0))=0,"n/a",(INDEX(Historical!$C$7:$C$1381,MATCH(B216,Historical!$B$7:$B$1403,0))/INDEX(Historical!$D$7:$D$1379,MATCH(B216,Historical!$B$7:$B$1403,0))-1)*100)</f>
        <v>15.38461538</v>
      </c>
      <c r="T216" s="108">
        <f t="array" ref="T216">IF(INDEX(Historical!$F$7:$F$1372,MATCH(B216,Historical!$B$7:$B$1403,0))=0,"n/a",((INDEX(Historical!$C$7:$C$1381,MATCH(B216,Historical!$B$7:$B$1403,0))/INDEX(Historical!$F$7:$F$1372,MATCH(B216,Historical!$B$7:$B$1403,0)))^(1/3)-1)*100)</f>
        <v>20.84372701</v>
      </c>
      <c r="U216" s="108">
        <f t="array" ref="U216">IF(INDEX(Historical!$H$7:$H$1372,MATCH(B216,Historical!$B$7:$B$1403,0))=0,"n/a",((INDEX(Historical!$C$7:$C$1381,MATCH(B216,Historical!$B$7:$B$1403,0))/INDEX(Historical!$H$7:$H$1372,MATCH(B216,Historical!$B$7:$B$1403,0)))^(1/5)-1)*100)</f>
        <v>27.22596365</v>
      </c>
      <c r="V216" s="108">
        <f t="array" ref="V216">IF(INDEX(Historical!$O$7:$O$1372,MATCH(B216,Historical!$B$7:$B$1403,0))=0,"n/a",((INDEX(Historical!$C$7:$C$1381,MATCH(B216,Historical!$B$7:$B$1403,0))/INDEX(Historical!$O$7:$O$1372,MATCH(B216,Historical!$B$7:$B$1403,0)))^(1/10)-1)*100)</f>
        <v>6.826489176</v>
      </c>
      <c r="W216" s="109">
        <f t="shared" si="5"/>
        <v>3.988281964</v>
      </c>
      <c r="X216" s="110">
        <f t="shared" si="6"/>
        <v>0.9486398486</v>
      </c>
      <c r="Y216" s="147" t="s">
        <v>1649</v>
      </c>
      <c r="Z216" s="103">
        <f t="shared" si="7"/>
        <v>27.02702703</v>
      </c>
      <c r="AA216" s="112">
        <f t="shared" si="8"/>
        <v>7.85472973</v>
      </c>
      <c r="AB216" s="73">
        <v>12.0</v>
      </c>
      <c r="AC216" s="102">
        <v>2.96</v>
      </c>
      <c r="AD216" s="102">
        <v>0.6</v>
      </c>
      <c r="AE216" s="102">
        <v>3.5</v>
      </c>
      <c r="AF216" s="102">
        <v>1.1</v>
      </c>
      <c r="AG216" s="102">
        <v>14.799999999999999</v>
      </c>
      <c r="AH216" s="102">
        <v>23.599999999999998</v>
      </c>
      <c r="AI216" s="102" t="s">
        <v>128</v>
      </c>
      <c r="AJ216" s="102">
        <v>28.7</v>
      </c>
      <c r="AK216" s="102">
        <v>13.0</v>
      </c>
      <c r="AL216" s="113">
        <v>197.86</v>
      </c>
      <c r="AM216" s="114">
        <v>2.3</v>
      </c>
      <c r="AN216" s="102">
        <v>0.0</v>
      </c>
      <c r="AO216" s="115">
        <f t="shared" si="9"/>
        <v>22.81209414</v>
      </c>
      <c r="AP216" s="116">
        <f t="shared" si="10"/>
        <v>30.66682387</v>
      </c>
      <c r="AQ216" s="117">
        <f t="shared" si="11"/>
        <v>-38.03153955</v>
      </c>
      <c r="AR216" s="103">
        <f t="array" ref="AR216">INDEX(Historical!$C$7:$C$1381,MATCH(B216,Historical!$B$7:$B$1403,0))*IF(AH216="n/a",1.03,IF(AH216&lt;0,1.01,IF(AH216&gt;10,1.1,(1+AH216/100))))</f>
        <v>0.66</v>
      </c>
      <c r="AS216" s="112">
        <f t="shared" si="12"/>
        <v>0.6798</v>
      </c>
      <c r="AT216" s="112">
        <f t="shared" ref="AT216:AV216" si="224">IF($AK216="n/a",1.03*AS216,IF($AK216&lt;0,1.01*AS216,IF($AK216&gt;10,1.1*AS216,(1+$AK216/100)*AS216)))</f>
        <v>0.74778</v>
      </c>
      <c r="AU216" s="112">
        <f t="shared" si="224"/>
        <v>0.822558</v>
      </c>
      <c r="AV216" s="112">
        <f t="shared" si="224"/>
        <v>0.9048138</v>
      </c>
      <c r="AW216" s="103">
        <f t="shared" si="14"/>
        <v>3.8149518</v>
      </c>
      <c r="AX216" s="118">
        <f t="shared" si="15"/>
        <v>16.40839484</v>
      </c>
      <c r="AY216" s="119">
        <v>1.41</v>
      </c>
      <c r="AZ216" s="114">
        <v>1.4000000000000001</v>
      </c>
      <c r="BA216" s="114">
        <v>-25.679999999999996</v>
      </c>
      <c r="BB216" s="114">
        <v>-17.7</v>
      </c>
      <c r="BC216" s="114">
        <v>-14.29</v>
      </c>
      <c r="BD216" s="42"/>
      <c r="BE216" s="17">
        <v>2013.0</v>
      </c>
      <c r="BF216" s="17">
        <f t="shared" si="16"/>
        <v>0</v>
      </c>
      <c r="BG216" s="120">
        <v>2.0</v>
      </c>
      <c r="BH216" s="15"/>
    </row>
    <row r="217" ht="11.25" customHeight="1">
      <c r="A217" s="155" t="s">
        <v>1650</v>
      </c>
      <c r="B217" s="99" t="s">
        <v>1651</v>
      </c>
      <c r="C217" s="100" t="s">
        <v>125</v>
      </c>
      <c r="D217" s="100" t="s">
        <v>126</v>
      </c>
      <c r="E217" s="101">
        <v>8.0</v>
      </c>
      <c r="F217" s="58">
        <v>633.0</v>
      </c>
      <c r="G217" s="58" t="s">
        <v>121</v>
      </c>
      <c r="H217" s="58" t="s">
        <v>120</v>
      </c>
      <c r="I217" s="150">
        <v>67.83</v>
      </c>
      <c r="J217" s="103">
        <f t="shared" si="2"/>
        <v>2.476780186</v>
      </c>
      <c r="K217" s="104">
        <v>0.42</v>
      </c>
      <c r="L217" s="73">
        <v>4.0</v>
      </c>
      <c r="M217" s="23">
        <f t="shared" si="3"/>
        <v>1.68</v>
      </c>
      <c r="N217" s="105" t="s">
        <v>154</v>
      </c>
      <c r="O217" s="106">
        <v>0.375</v>
      </c>
      <c r="P217" s="107">
        <v>43887.0</v>
      </c>
      <c r="Q217" s="107">
        <v>43902.0</v>
      </c>
      <c r="R217" s="23">
        <f t="shared" si="4"/>
        <v>12</v>
      </c>
      <c r="S217" s="108">
        <f t="array" ref="S217">IF(INDEX(Historical!$D$7:$D$1379,MATCH(B217,Historical!$B$7:$B$1403,0))=0,"n/a",(INDEX(Historical!$C$7:$C$1381,MATCH(B217,Historical!$B$7:$B$1403,0))/INDEX(Historical!$D$7:$D$1379,MATCH(B217,Historical!$B$7:$B$1403,0))-1)*100)</f>
        <v>21.17647059</v>
      </c>
      <c r="T217" s="108">
        <f t="array" ref="T217">IF(INDEX(Historical!$F$7:$F$1372,MATCH(B217,Historical!$B$7:$B$1403,0))=0,"n/a",((INDEX(Historical!$C$7:$C$1381,MATCH(B217,Historical!$B$7:$B$1403,0))/INDEX(Historical!$F$7:$F$1372,MATCH(B217,Historical!$B$7:$B$1403,0)))^(1/3)-1)*100)</f>
        <v>37.06473932</v>
      </c>
      <c r="U217" s="108">
        <f t="array" ref="U217">IF(INDEX(Historical!$H$7:$H$1372,MATCH(B217,Historical!$B$7:$B$1403,0))=0,"n/a",((INDEX(Historical!$C$7:$C$1381,MATCH(B217,Historical!$B$7:$B$1403,0))/INDEX(Historical!$H$7:$H$1372,MATCH(B217,Historical!$B$7:$B$1403,0)))^(1/5)-1)*100)</f>
        <v>36.58689253</v>
      </c>
      <c r="V217" s="108">
        <f t="array" ref="V217">IF(INDEX(Historical!$O$7:$O$1372,MATCH(B217,Historical!$B$7:$B$1403,0))=0,"n/a",((INDEX(Historical!$C$7:$C$1381,MATCH(B217,Historical!$B$7:$B$1403,0))/INDEX(Historical!$O$7:$O$1372,MATCH(B217,Historical!$B$7:$B$1403,0)))^(1/10)-1)*100)</f>
        <v>25.45294191</v>
      </c>
      <c r="W217" s="109">
        <f t="shared" si="5"/>
        <v>1.437432759</v>
      </c>
      <c r="X217" s="110">
        <f t="shared" si="6"/>
        <v>1.967037233</v>
      </c>
      <c r="Y217" s="133"/>
      <c r="Z217" s="103">
        <f t="shared" si="7"/>
        <v>30.10752688</v>
      </c>
      <c r="AA217" s="112">
        <f t="shared" si="8"/>
        <v>12.15591398</v>
      </c>
      <c r="AB217" s="73">
        <v>9.0</v>
      </c>
      <c r="AC217" s="102">
        <v>5.58</v>
      </c>
      <c r="AD217" s="102">
        <v>1.34</v>
      </c>
      <c r="AE217" s="102">
        <v>0.58</v>
      </c>
      <c r="AF217" s="102">
        <v>1.71</v>
      </c>
      <c r="AG217" s="102">
        <v>14.499999999999998</v>
      </c>
      <c r="AH217" s="102">
        <v>0.7000000000000001</v>
      </c>
      <c r="AI217" s="102">
        <v>13.639999999999999</v>
      </c>
      <c r="AJ217" s="102">
        <v>18.6</v>
      </c>
      <c r="AK217" s="102">
        <v>9.030000000000001</v>
      </c>
      <c r="AL217" s="113">
        <v>25070.0</v>
      </c>
      <c r="AM217" s="114">
        <v>1.3</v>
      </c>
      <c r="AN217" s="102">
        <v>0.81</v>
      </c>
      <c r="AO217" s="115">
        <f t="shared" si="9"/>
        <v>26.90775873</v>
      </c>
      <c r="AP217" s="116">
        <f t="shared" si="10"/>
        <v>39.06367271</v>
      </c>
      <c r="AQ217" s="117">
        <f t="shared" si="11"/>
        <v>-3.882911906</v>
      </c>
      <c r="AR217" s="103">
        <f t="array" ref="AR217">INDEX(Historical!$C$7:$C$1381,MATCH(B217,Historical!$B$7:$B$1403,0))*IF(AH217="n/a",1.03,IF(AH217&lt;0,1.01,IF(AH217&gt;10,1.1,(1+AH217/100))))</f>
        <v>1.555815</v>
      </c>
      <c r="AS217" s="112">
        <f t="shared" si="12"/>
        <v>1.7113965</v>
      </c>
      <c r="AT217" s="112">
        <f t="shared" ref="AT217:AV217" si="225">IF($AK217="n/a",1.03*AS217,IF($AK217&lt;0,1.01*AS217,IF($AK217&gt;10,1.1*AS217,(1+$AK217/100)*AS217)))</f>
        <v>1.865935604</v>
      </c>
      <c r="AU217" s="112">
        <f t="shared" si="225"/>
        <v>2.034429589</v>
      </c>
      <c r="AV217" s="112">
        <f t="shared" si="225"/>
        <v>2.218138581</v>
      </c>
      <c r="AW217" s="103">
        <f t="shared" si="14"/>
        <v>9.385715274</v>
      </c>
      <c r="AX217" s="118">
        <f t="shared" si="15"/>
        <v>13.83711525</v>
      </c>
      <c r="AY217" s="119">
        <v>0.37</v>
      </c>
      <c r="AZ217" s="114">
        <v>10.96</v>
      </c>
      <c r="BA217" s="114">
        <v>-28.02</v>
      </c>
      <c r="BB217" s="114">
        <v>-20.580000000000002</v>
      </c>
      <c r="BC217" s="114">
        <v>-19.580000000000002</v>
      </c>
      <c r="BD217" s="42"/>
      <c r="BE217" s="17">
        <v>2013.0</v>
      </c>
      <c r="BF217" s="17">
        <f t="shared" si="16"/>
        <v>0</v>
      </c>
      <c r="BG217" s="120">
        <v>6.1</v>
      </c>
      <c r="BH217" s="15"/>
    </row>
    <row r="218" ht="11.25" customHeight="1">
      <c r="A218" s="155" t="s">
        <v>1652</v>
      </c>
      <c r="B218" s="99" t="s">
        <v>1653</v>
      </c>
      <c r="C218" s="100" t="s">
        <v>136</v>
      </c>
      <c r="D218" s="100" t="s">
        <v>153</v>
      </c>
      <c r="E218" s="101">
        <v>8.0</v>
      </c>
      <c r="F218" s="58">
        <v>596.0</v>
      </c>
      <c r="G218" s="58" t="s">
        <v>168</v>
      </c>
      <c r="H218" s="58" t="s">
        <v>168</v>
      </c>
      <c r="I218" s="150">
        <v>63.0</v>
      </c>
      <c r="J218" s="103">
        <f t="shared" si="2"/>
        <v>1.968253968</v>
      </c>
      <c r="K218" s="104">
        <v>0.62</v>
      </c>
      <c r="L218" s="73">
        <v>2.0</v>
      </c>
      <c r="M218" s="23">
        <f t="shared" si="3"/>
        <v>1.24</v>
      </c>
      <c r="N218" s="105" t="s">
        <v>857</v>
      </c>
      <c r="O218" s="106">
        <v>0.6</v>
      </c>
      <c r="P218" s="107">
        <v>43749.0</v>
      </c>
      <c r="Q218" s="107">
        <v>43769.0</v>
      </c>
      <c r="R218" s="23">
        <f t="shared" si="4"/>
        <v>3.333333333</v>
      </c>
      <c r="S218" s="108">
        <f t="array" ref="S218">IF(INDEX(Historical!$D$7:$D$1379,MATCH(B218,Historical!$B$7:$B$1403,0))=0,"n/a",(INDEX(Historical!$C$7:$C$1381,MATCH(B218,Historical!$B$7:$B$1403,0))/INDEX(Historical!$D$7:$D$1379,MATCH(B218,Historical!$B$7:$B$1403,0))-1)*100)</f>
        <v>9.90990991</v>
      </c>
      <c r="T218" s="108">
        <f t="array" ref="T218">IF(INDEX(Historical!$F$7:$F$1372,MATCH(B218,Historical!$B$7:$B$1403,0))=0,"n/a",((INDEX(Historical!$C$7:$C$1381,MATCH(B218,Historical!$B$7:$B$1403,0))/INDEX(Historical!$F$7:$F$1372,MATCH(B218,Historical!$B$7:$B$1403,0)))^(1/3)-1)*100)</f>
        <v>10.6723437</v>
      </c>
      <c r="U218" s="108">
        <f t="array" ref="U218">IF(INDEX(Historical!$H$7:$H$1372,MATCH(B218,Historical!$B$7:$B$1403,0))=0,"n/a",((INDEX(Historical!$C$7:$C$1381,MATCH(B218,Historical!$B$7:$B$1403,0))/INDEX(Historical!$H$7:$H$1372,MATCH(B218,Historical!$B$7:$B$1403,0)))^(1/5)-1)*100)</f>
        <v>13.41990908</v>
      </c>
      <c r="V218" s="108" t="str">
        <f t="array" ref="V218">IF(INDEX(Historical!$O$7:$O$1372,MATCH(B218,Historical!$B$7:$B$1403,0))=0,"n/a",((INDEX(Historical!$C$7:$C$1381,MATCH(B218,Historical!$B$7:$B$1403,0))/INDEX(Historical!$O$7:$O$1372,MATCH(B218,Historical!$B$7:$B$1403,0)))^(1/10)-1)*100)</f>
        <v>n/a</v>
      </c>
      <c r="W218" s="109" t="str">
        <f t="shared" si="5"/>
        <v>n/a</v>
      </c>
      <c r="X218" s="110" t="str">
        <f t="shared" si="6"/>
        <v>n/a</v>
      </c>
      <c r="Y218" s="133"/>
      <c r="Z218" s="103" t="str">
        <f t="shared" si="7"/>
        <v>n/a</v>
      </c>
      <c r="AA218" s="112" t="str">
        <f t="shared" si="8"/>
        <v>n/a</v>
      </c>
      <c r="AB218" s="73">
        <v>12.0</v>
      </c>
      <c r="AC218" s="102" t="s">
        <v>128</v>
      </c>
      <c r="AD218" s="102" t="s">
        <v>128</v>
      </c>
      <c r="AE218" s="102" t="s">
        <v>128</v>
      </c>
      <c r="AF218" s="102" t="s">
        <v>128</v>
      </c>
      <c r="AG218" s="102" t="s">
        <v>128</v>
      </c>
      <c r="AH218" s="102" t="s">
        <v>128</v>
      </c>
      <c r="AI218" s="102" t="s">
        <v>128</v>
      </c>
      <c r="AJ218" s="102" t="s">
        <v>128</v>
      </c>
      <c r="AK218" s="102" t="s">
        <v>128</v>
      </c>
      <c r="AL218" s="113" t="s">
        <v>128</v>
      </c>
      <c r="AM218" s="114" t="s">
        <v>128</v>
      </c>
      <c r="AN218" s="102" t="s">
        <v>128</v>
      </c>
      <c r="AO218" s="115" t="str">
        <f t="shared" si="9"/>
        <v>n/a</v>
      </c>
      <c r="AP218" s="116">
        <f t="shared" si="10"/>
        <v>15.38816305</v>
      </c>
      <c r="AQ218" s="117" t="str">
        <f t="shared" si="11"/>
        <v>n/a</v>
      </c>
      <c r="AR218" s="103">
        <f t="array" ref="AR218">INDEX(Historical!$C$7:$C$1381,MATCH(B218,Historical!$B$7:$B$1403,0))*IF(AH218="n/a",1.03,IF(AH218&lt;0,1.01,IF(AH218&gt;10,1.1,(1+AH218/100))))</f>
        <v>1.2566</v>
      </c>
      <c r="AS218" s="112">
        <f t="shared" si="12"/>
        <v>1.294298</v>
      </c>
      <c r="AT218" s="112">
        <f t="shared" ref="AT218:AV218" si="226">IF($AK218="n/a",1.03*AS218,IF($AK218&lt;0,1.01*AS218,IF($AK218&gt;10,1.1*AS218,(1+$AK218/100)*AS218)))</f>
        <v>1.33312694</v>
      </c>
      <c r="AU218" s="112">
        <f t="shared" si="226"/>
        <v>1.373120748</v>
      </c>
      <c r="AV218" s="112">
        <f t="shared" si="226"/>
        <v>1.414314371</v>
      </c>
      <c r="AW218" s="103">
        <f t="shared" si="14"/>
        <v>6.671460059</v>
      </c>
      <c r="AX218" s="118">
        <f t="shared" si="15"/>
        <v>10.58961914</v>
      </c>
      <c r="AY218" s="119" t="s">
        <v>128</v>
      </c>
      <c r="AZ218" s="114" t="s">
        <v>128</v>
      </c>
      <c r="BA218" s="114" t="s">
        <v>128</v>
      </c>
      <c r="BB218" s="114" t="s">
        <v>128</v>
      </c>
      <c r="BC218" s="114" t="s">
        <v>128</v>
      </c>
      <c r="BD218" s="42" t="s">
        <v>112</v>
      </c>
      <c r="BE218" s="17">
        <v>2012.0</v>
      </c>
      <c r="BF218" s="17">
        <f t="shared" si="16"/>
        <v>0</v>
      </c>
      <c r="BG218" s="120" t="s">
        <v>128</v>
      </c>
      <c r="BH218" s="15"/>
    </row>
    <row r="219" ht="11.25" customHeight="1">
      <c r="A219" s="55" t="s">
        <v>1654</v>
      </c>
      <c r="B219" s="99" t="s">
        <v>1655</v>
      </c>
      <c r="C219" s="100" t="s">
        <v>118</v>
      </c>
      <c r="D219" s="100" t="s">
        <v>146</v>
      </c>
      <c r="E219" s="101">
        <v>8.0</v>
      </c>
      <c r="F219" s="58">
        <v>634.0</v>
      </c>
      <c r="G219" s="58" t="s">
        <v>168</v>
      </c>
      <c r="H219" s="58" t="s">
        <v>168</v>
      </c>
      <c r="I219" s="150">
        <v>46.86</v>
      </c>
      <c r="J219" s="103">
        <f t="shared" si="2"/>
        <v>1.067008109</v>
      </c>
      <c r="K219" s="104">
        <v>0.125</v>
      </c>
      <c r="L219" s="73">
        <v>4.0</v>
      </c>
      <c r="M219" s="23">
        <f t="shared" si="3"/>
        <v>0.5</v>
      </c>
      <c r="N219" s="105" t="s">
        <v>154</v>
      </c>
      <c r="O219" s="106">
        <v>0.1</v>
      </c>
      <c r="P219" s="107">
        <v>43888.0</v>
      </c>
      <c r="Q219" s="107">
        <v>43905.0</v>
      </c>
      <c r="R219" s="23">
        <f t="shared" si="4"/>
        <v>25</v>
      </c>
      <c r="S219" s="108">
        <f t="array" ref="S219">IF(INDEX(Historical!$D$7:$D$1379,MATCH(B219,Historical!$B$7:$B$1403,0))=0,"n/a",(INDEX(Historical!$C$7:$C$1381,MATCH(B219,Historical!$B$7:$B$1403,0))/INDEX(Historical!$D$7:$D$1379,MATCH(B219,Historical!$B$7:$B$1403,0))-1)*100)</f>
        <v>11.11111111</v>
      </c>
      <c r="T219" s="108">
        <f t="array" ref="T219">IF(INDEX(Historical!$F$7:$F$1372,MATCH(B219,Historical!$B$7:$B$1403,0))=0,"n/a",((INDEX(Historical!$C$7:$C$1381,MATCH(B219,Historical!$B$7:$B$1403,0))/INDEX(Historical!$F$7:$F$1372,MATCH(B219,Historical!$B$7:$B$1403,0)))^(1/3)-1)*100)</f>
        <v>11.31507873</v>
      </c>
      <c r="U219" s="108">
        <f t="array" ref="U219">IF(INDEX(Historical!$H$7:$H$1372,MATCH(B219,Historical!$B$7:$B$1403,0))=0,"n/a",((INDEX(Historical!$C$7:$C$1381,MATCH(B219,Historical!$B$7:$B$1403,0))/INDEX(Historical!$H$7:$H$1372,MATCH(B219,Historical!$B$7:$B$1403,0)))^(1/5)-1)*100)</f>
        <v>14.49071886</v>
      </c>
      <c r="V219" s="108">
        <f t="array" ref="V219">IF(INDEX(Historical!$O$7:$O$1372,MATCH(B219,Historical!$B$7:$B$1403,0))=0,"n/a",((INDEX(Historical!$C$7:$C$1381,MATCH(B219,Historical!$B$7:$B$1403,0))/INDEX(Historical!$O$7:$O$1372,MATCH(B219,Historical!$B$7:$B$1403,0)))^(1/10)-1)*100)</f>
        <v>16.52545028</v>
      </c>
      <c r="W219" s="109">
        <f t="shared" si="5"/>
        <v>0.8768728607</v>
      </c>
      <c r="X219" s="110">
        <f t="shared" si="6"/>
        <v>0.5175256735</v>
      </c>
      <c r="Y219" s="133"/>
      <c r="Z219" s="103">
        <f t="shared" si="7"/>
        <v>17.12328767</v>
      </c>
      <c r="AA219" s="112">
        <f t="shared" si="8"/>
        <v>16.04794521</v>
      </c>
      <c r="AB219" s="73">
        <v>12.0</v>
      </c>
      <c r="AC219" s="102">
        <v>2.92</v>
      </c>
      <c r="AD219" s="102">
        <v>0.95</v>
      </c>
      <c r="AE219" s="102">
        <v>0.65</v>
      </c>
      <c r="AF219" s="102">
        <v>2.32</v>
      </c>
      <c r="AG219" s="102">
        <v>14.000000000000002</v>
      </c>
      <c r="AH219" s="102">
        <v>33.7</v>
      </c>
      <c r="AI219" s="102">
        <v>9.58</v>
      </c>
      <c r="AJ219" s="102">
        <v>28.000000000000004</v>
      </c>
      <c r="AK219" s="102">
        <v>17.0</v>
      </c>
      <c r="AL219" s="113">
        <v>2890.0</v>
      </c>
      <c r="AM219" s="114">
        <v>1.9</v>
      </c>
      <c r="AN219" s="102">
        <v>0.13</v>
      </c>
      <c r="AO219" s="115">
        <f t="shared" si="9"/>
        <v>-0.4902182371</v>
      </c>
      <c r="AP219" s="116">
        <f t="shared" si="10"/>
        <v>15.55772697</v>
      </c>
      <c r="AQ219" s="117">
        <f t="shared" si="11"/>
        <v>28.63597713</v>
      </c>
      <c r="AR219" s="103">
        <f t="array" ref="AR219">INDEX(Historical!$C$7:$C$1381,MATCH(B219,Historical!$B$7:$B$1403,0))*IF(AH219="n/a",1.03,IF(AH219&lt;0,1.01,IF(AH219&gt;10,1.1,(1+AH219/100))))</f>
        <v>0.44</v>
      </c>
      <c r="AS219" s="112">
        <f t="shared" si="12"/>
        <v>0.482152</v>
      </c>
      <c r="AT219" s="112">
        <f t="shared" ref="AT219:AV219" si="227">IF($AK219="n/a",1.03*AS219,IF($AK219&lt;0,1.01*AS219,IF($AK219&gt;10,1.1*AS219,(1+$AK219/100)*AS219)))</f>
        <v>0.5303672</v>
      </c>
      <c r="AU219" s="112">
        <f t="shared" si="227"/>
        <v>0.58340392</v>
      </c>
      <c r="AV219" s="112">
        <f t="shared" si="227"/>
        <v>0.641744312</v>
      </c>
      <c r="AW219" s="103">
        <f t="shared" si="14"/>
        <v>2.677667432</v>
      </c>
      <c r="AX219" s="118">
        <f t="shared" si="15"/>
        <v>5.714185728</v>
      </c>
      <c r="AY219" s="119">
        <v>1.93</v>
      </c>
      <c r="AZ219" s="114">
        <v>61.59</v>
      </c>
      <c r="BA219" s="114">
        <v>-19.35</v>
      </c>
      <c r="BB219" s="114">
        <v>-4.82</v>
      </c>
      <c r="BC219" s="114">
        <v>8.870000000000001</v>
      </c>
      <c r="BD219" s="42"/>
      <c r="BE219" s="17">
        <v>2013.0</v>
      </c>
      <c r="BF219" s="17">
        <f t="shared" si="16"/>
        <v>0</v>
      </c>
      <c r="BG219" s="120">
        <v>8.9</v>
      </c>
      <c r="BH219" s="15"/>
    </row>
    <row r="220" ht="11.25" customHeight="1">
      <c r="A220" s="245" t="s">
        <v>1656</v>
      </c>
      <c r="B220" s="122" t="s">
        <v>1657</v>
      </c>
      <c r="C220" s="100" t="s">
        <v>136</v>
      </c>
      <c r="D220" s="100" t="s">
        <v>153</v>
      </c>
      <c r="E220" s="123">
        <v>8.0</v>
      </c>
      <c r="F220" s="58">
        <v>614.0</v>
      </c>
      <c r="G220" s="124" t="s">
        <v>168</v>
      </c>
      <c r="H220" s="124" t="s">
        <v>168</v>
      </c>
      <c r="I220" s="216">
        <v>29.98</v>
      </c>
      <c r="J220" s="126">
        <f t="shared" si="2"/>
        <v>4.269513009</v>
      </c>
      <c r="K220" s="127">
        <v>0.32</v>
      </c>
      <c r="L220" s="128">
        <v>4.0</v>
      </c>
      <c r="M220" s="129">
        <f t="shared" si="3"/>
        <v>1.28</v>
      </c>
      <c r="N220" s="130" t="s">
        <v>199</v>
      </c>
      <c r="O220" s="131">
        <v>0.31</v>
      </c>
      <c r="P220" s="132">
        <v>43854.0</v>
      </c>
      <c r="Q220" s="132">
        <v>43866.0</v>
      </c>
      <c r="R220" s="129">
        <f t="shared" si="4"/>
        <v>3.225806452</v>
      </c>
      <c r="S220" s="108">
        <f t="array" ref="S220">IF(INDEX(Historical!$D$7:$D$1379,MATCH(B220,Historical!$B$7:$B$1403,0))=0,"n/a",(INDEX(Historical!$C$7:$C$1381,MATCH(B220,Historical!$B$7:$B$1403,0))/INDEX(Historical!$D$7:$D$1379,MATCH(B220,Historical!$B$7:$B$1403,0))-1)*100)</f>
        <v>3.333333333</v>
      </c>
      <c r="T220" s="108">
        <f t="array" ref="T220">IF(INDEX(Historical!$F$7:$F$1372,MATCH(B220,Historical!$B$7:$B$1403,0))=0,"n/a",((INDEX(Historical!$C$7:$C$1381,MATCH(B220,Historical!$B$7:$B$1403,0))/INDEX(Historical!$F$7:$F$1372,MATCH(B220,Historical!$B$7:$B$1403,0)))^(1/3)-1)*100)</f>
        <v>3.760702189</v>
      </c>
      <c r="U220" s="108">
        <f t="array" ref="U220">IF(INDEX(Historical!$H$7:$H$1372,MATCH(B220,Historical!$B$7:$B$1403,0))=0,"n/a",((INDEX(Historical!$C$7:$C$1381,MATCH(B220,Historical!$B$7:$B$1403,0))/INDEX(Historical!$H$7:$H$1372,MATCH(B220,Historical!$B$7:$B$1403,0)))^(1/5)-1)*100)</f>
        <v>3.580420358</v>
      </c>
      <c r="V220" s="108">
        <f t="array" ref="V220">IF(INDEX(Historical!$O$7:$O$1372,MATCH(B220,Historical!$B$7:$B$1403,0))=0,"n/a",((INDEX(Historical!$C$7:$C$1381,MATCH(B220,Historical!$B$7:$B$1403,0))/INDEX(Historical!$O$7:$O$1372,MATCH(B220,Historical!$B$7:$B$1403,0)))^(1/10)-1)*100)</f>
        <v>1.872847625</v>
      </c>
      <c r="W220" s="109">
        <f t="shared" si="5"/>
        <v>1.911752089</v>
      </c>
      <c r="X220" s="110" t="str">
        <f t="shared" si="6"/>
        <v>n/a</v>
      </c>
      <c r="Y220" s="229"/>
      <c r="Z220" s="126">
        <f t="shared" si="7"/>
        <v>76.19047619</v>
      </c>
      <c r="AA220" s="134">
        <f t="shared" si="8"/>
        <v>17.8452381</v>
      </c>
      <c r="AB220" s="128">
        <v>12.0</v>
      </c>
      <c r="AC220" s="125">
        <v>1.68</v>
      </c>
      <c r="AD220" s="125" t="s">
        <v>128</v>
      </c>
      <c r="AE220" s="125">
        <v>3.89</v>
      </c>
      <c r="AF220" s="125">
        <v>1.9</v>
      </c>
      <c r="AG220" s="125">
        <v>11.0</v>
      </c>
      <c r="AH220" s="125">
        <v>-20.200000000000003</v>
      </c>
      <c r="AI220" s="125" t="s">
        <v>128</v>
      </c>
      <c r="AJ220" s="125">
        <v>-0.1</v>
      </c>
      <c r="AK220" s="125" t="s">
        <v>128</v>
      </c>
      <c r="AL220" s="135">
        <v>137.31</v>
      </c>
      <c r="AM220" s="136">
        <v>0.3</v>
      </c>
      <c r="AN220" s="125">
        <v>0.69</v>
      </c>
      <c r="AO220" s="137">
        <f t="shared" si="9"/>
        <v>-9.995304729</v>
      </c>
      <c r="AP220" s="138">
        <f t="shared" si="10"/>
        <v>7.849933367</v>
      </c>
      <c r="AQ220" s="139">
        <f t="shared" si="11"/>
        <v>22.75712676</v>
      </c>
      <c r="AR220" s="103">
        <f t="array" ref="AR220">INDEX(Historical!$C$7:$C$1381,MATCH(B220,Historical!$B$7:$B$1403,0))*IF(AH220="n/a",1.03,IF(AH220&lt;0,1.01,IF(AH220&gt;10,1.1,(1+AH220/100))))</f>
        <v>1.2524</v>
      </c>
      <c r="AS220" s="134">
        <f t="shared" si="12"/>
        <v>1.289972</v>
      </c>
      <c r="AT220" s="134">
        <f t="shared" ref="AT220:AV220" si="228">IF($AK220="n/a",1.03*AS220,IF($AK220&lt;0,1.01*AS220,IF($AK220&gt;10,1.1*AS220,(1+$AK220/100)*AS220)))</f>
        <v>1.32867116</v>
      </c>
      <c r="AU220" s="134">
        <f t="shared" si="228"/>
        <v>1.368531295</v>
      </c>
      <c r="AV220" s="134">
        <f t="shared" si="228"/>
        <v>1.409587234</v>
      </c>
      <c r="AW220" s="126">
        <f t="shared" si="14"/>
        <v>6.649161688</v>
      </c>
      <c r="AX220" s="140">
        <f t="shared" si="15"/>
        <v>22.17865807</v>
      </c>
      <c r="AY220" s="141">
        <v>0.56</v>
      </c>
      <c r="AZ220" s="136">
        <v>17.380000000000003</v>
      </c>
      <c r="BA220" s="136">
        <v>-37.29</v>
      </c>
      <c r="BB220" s="136">
        <v>-13.850000000000001</v>
      </c>
      <c r="BC220" s="136">
        <v>-10.530000000000001</v>
      </c>
      <c r="BD220" s="142"/>
      <c r="BE220" s="17">
        <v>2013.0</v>
      </c>
      <c r="BF220" s="17">
        <f t="shared" si="16"/>
        <v>0</v>
      </c>
      <c r="BG220" s="143">
        <v>0.8999999999999999</v>
      </c>
      <c r="BH220" s="121"/>
    </row>
    <row r="221" ht="11.25" customHeight="1">
      <c r="A221" s="155" t="s">
        <v>1658</v>
      </c>
      <c r="B221" s="99" t="s">
        <v>1659</v>
      </c>
      <c r="C221" s="100" t="s">
        <v>245</v>
      </c>
      <c r="D221" s="100" t="s">
        <v>246</v>
      </c>
      <c r="E221" s="101">
        <v>8.0</v>
      </c>
      <c r="F221" s="58">
        <v>618.0</v>
      </c>
      <c r="G221" s="58" t="s">
        <v>168</v>
      </c>
      <c r="H221" s="58" t="s">
        <v>168</v>
      </c>
      <c r="I221" s="150">
        <v>13.06</v>
      </c>
      <c r="J221" s="103">
        <f t="shared" si="2"/>
        <v>19.05053599</v>
      </c>
      <c r="K221" s="104">
        <v>0.622</v>
      </c>
      <c r="L221" s="73">
        <v>4.0</v>
      </c>
      <c r="M221" s="23">
        <f t="shared" si="3"/>
        <v>2.488</v>
      </c>
      <c r="N221" s="105" t="s">
        <v>1326</v>
      </c>
      <c r="O221" s="106">
        <v>0.62</v>
      </c>
      <c r="P221" s="107">
        <v>43860.0</v>
      </c>
      <c r="Q221" s="107">
        <v>43873.0</v>
      </c>
      <c r="R221" s="23">
        <f t="shared" si="4"/>
        <v>0.3225806452</v>
      </c>
      <c r="S221" s="108">
        <f t="array" ref="S221">IF(INDEX(Historical!$D$7:$D$1379,MATCH(B221,Historical!$B$7:$B$1403,0))=0,"n/a",(INDEX(Historical!$C$7:$C$1381,MATCH(B221,Historical!$B$7:$B$1403,0))/INDEX(Historical!$D$7:$D$1379,MATCH(B221,Historical!$B$7:$B$1403,0))-1)*100)</f>
        <v>6.775599129</v>
      </c>
      <c r="T221" s="108">
        <f t="array" ref="T221">IF(INDEX(Historical!$F$7:$F$1372,MATCH(B221,Historical!$B$7:$B$1403,0))=0,"n/a",((INDEX(Historical!$C$7:$C$1381,MATCH(B221,Historical!$B$7:$B$1403,0))/INDEX(Historical!$F$7:$F$1372,MATCH(B221,Historical!$B$7:$B$1403,0)))^(1/3)-1)*100)</f>
        <v>12.76410606</v>
      </c>
      <c r="U221" s="108">
        <f t="array" ref="U221">IF(INDEX(Historical!$H$7:$H$1372,MATCH(B221,Historical!$B$7:$B$1403,0))=0,"n/a",((INDEX(Historical!$C$7:$C$1381,MATCH(B221,Historical!$B$7:$B$1403,0))/INDEX(Historical!$H$7:$H$1372,MATCH(B221,Historical!$B$7:$B$1403,0)))^(1/5)-1)*100)</f>
        <v>18.62987688</v>
      </c>
      <c r="V221" s="108" t="str">
        <f t="array" ref="V221">IF(INDEX(Historical!$O$7:$O$1372,MATCH(B221,Historical!$B$7:$B$1403,0))=0,"n/a",((INDEX(Historical!$C$7:$C$1381,MATCH(B221,Historical!$B$7:$B$1403,0))/INDEX(Historical!$O$7:$O$1372,MATCH(B221,Historical!$B$7:$B$1403,0)))^(1/10)-1)*100)</f>
        <v>n/a</v>
      </c>
      <c r="W221" s="109" t="str">
        <f t="shared" si="5"/>
        <v>n/a</v>
      </c>
      <c r="X221" s="110">
        <f t="shared" si="6"/>
        <v>0.9857077716</v>
      </c>
      <c r="Y221" s="133"/>
      <c r="Z221" s="103">
        <f t="shared" si="7"/>
        <v>181.6058394</v>
      </c>
      <c r="AA221" s="112">
        <f t="shared" si="8"/>
        <v>9.532846715</v>
      </c>
      <c r="AB221" s="73">
        <v>12.0</v>
      </c>
      <c r="AC221" s="102">
        <v>1.37</v>
      </c>
      <c r="AD221" s="102">
        <v>1.25</v>
      </c>
      <c r="AE221" s="102">
        <v>2.35</v>
      </c>
      <c r="AF221" s="102">
        <v>1.86</v>
      </c>
      <c r="AG221" s="102">
        <v>15.4</v>
      </c>
      <c r="AH221" s="102">
        <v>-1.9</v>
      </c>
      <c r="AI221" s="102">
        <v>45.07</v>
      </c>
      <c r="AJ221" s="102">
        <v>18.9</v>
      </c>
      <c r="AK221" s="102">
        <v>7.62</v>
      </c>
      <c r="AL221" s="113">
        <v>6060.0</v>
      </c>
      <c r="AM221" s="114">
        <v>0.1</v>
      </c>
      <c r="AN221" s="102">
        <v>2.43</v>
      </c>
      <c r="AO221" s="115">
        <f t="shared" si="9"/>
        <v>28.14756616</v>
      </c>
      <c r="AP221" s="116">
        <f t="shared" si="10"/>
        <v>37.68041287</v>
      </c>
      <c r="AQ221" s="117">
        <f t="shared" si="11"/>
        <v>-11.22789505</v>
      </c>
      <c r="AR221" s="103">
        <f t="array" ref="AR221">INDEX(Historical!$C$7:$C$1381,MATCH(B221,Historical!$B$7:$B$1403,0))*IF(AH221="n/a",1.03,IF(AH221&lt;0,1.01,IF(AH221&gt;10,1.1,(1+AH221/100))))</f>
        <v>2.475005</v>
      </c>
      <c r="AS221" s="112">
        <f t="shared" si="12"/>
        <v>2.7225055</v>
      </c>
      <c r="AT221" s="112">
        <f t="shared" ref="AT221:AV221" si="229">IF($AK221="n/a",1.03*AS221,IF($AK221&lt;0,1.01*AS221,IF($AK221&gt;10,1.1*AS221,(1+$AK221/100)*AS221)))</f>
        <v>2.929960419</v>
      </c>
      <c r="AU221" s="112">
        <f t="shared" si="229"/>
        <v>3.153223403</v>
      </c>
      <c r="AV221" s="112">
        <f t="shared" si="229"/>
        <v>3.393499026</v>
      </c>
      <c r="AW221" s="103">
        <f t="shared" si="14"/>
        <v>14.67419335</v>
      </c>
      <c r="AX221" s="118">
        <f t="shared" si="15"/>
        <v>112.3598266</v>
      </c>
      <c r="AY221" s="119">
        <v>1.32</v>
      </c>
      <c r="AZ221" s="114">
        <v>4.65</v>
      </c>
      <c r="BA221" s="114">
        <v>-63.470000000000006</v>
      </c>
      <c r="BB221" s="114">
        <v>-28.93</v>
      </c>
      <c r="BC221" s="114">
        <v>-44.51</v>
      </c>
      <c r="BD221" s="42"/>
      <c r="BE221" s="17">
        <v>2013.0</v>
      </c>
      <c r="BF221" s="17">
        <f t="shared" si="16"/>
        <v>0</v>
      </c>
      <c r="BG221" s="120">
        <v>4.0</v>
      </c>
      <c r="BH221" s="15"/>
    </row>
    <row r="222" ht="11.25" customHeight="1">
      <c r="A222" s="155" t="s">
        <v>1660</v>
      </c>
      <c r="B222" s="99" t="s">
        <v>1661</v>
      </c>
      <c r="C222" s="100" t="s">
        <v>177</v>
      </c>
      <c r="D222" s="100" t="s">
        <v>178</v>
      </c>
      <c r="E222" s="101">
        <v>8.0</v>
      </c>
      <c r="F222" s="58">
        <v>589.0</v>
      </c>
      <c r="G222" s="58" t="s">
        <v>168</v>
      </c>
      <c r="H222" s="58" t="s">
        <v>168</v>
      </c>
      <c r="I222" s="150">
        <v>49.24</v>
      </c>
      <c r="J222" s="103">
        <f t="shared" si="2"/>
        <v>0.8123476848</v>
      </c>
      <c r="K222" s="104">
        <v>0.1</v>
      </c>
      <c r="L222" s="73">
        <v>4.0</v>
      </c>
      <c r="M222" s="23">
        <f t="shared" si="3"/>
        <v>0.4</v>
      </c>
      <c r="N222" s="105" t="s">
        <v>174</v>
      </c>
      <c r="O222" s="106">
        <v>0.0875</v>
      </c>
      <c r="P222" s="107">
        <v>43734.0</v>
      </c>
      <c r="Q222" s="107">
        <v>43749.0</v>
      </c>
      <c r="R222" s="23">
        <f t="shared" si="4"/>
        <v>14.28571429</v>
      </c>
      <c r="S222" s="108">
        <f t="array" ref="S222">IF(INDEX(Historical!$D$7:$D$1379,MATCH(B222,Historical!$B$7:$B$1403,0))=0,"n/a",(INDEX(Historical!$C$7:$C$1381,MATCH(B222,Historical!$B$7:$B$1403,0))/INDEX(Historical!$D$7:$D$1379,MATCH(B222,Historical!$B$7:$B$1403,0))-1)*100)</f>
        <v>7.142857143</v>
      </c>
      <c r="T222" s="108">
        <f t="array" ref="T222">IF(INDEX(Historical!$F$7:$F$1372,MATCH(B222,Historical!$B$7:$B$1403,0))=0,"n/a",((INDEX(Historical!$C$7:$C$1381,MATCH(B222,Historical!$B$7:$B$1403,0))/INDEX(Historical!$F$7:$F$1372,MATCH(B222,Historical!$B$7:$B$1403,0)))^(1/3)-1)*100)</f>
        <v>7.129844894</v>
      </c>
      <c r="U222" s="108">
        <f t="array" ref="U222">IF(INDEX(Historical!$H$7:$H$1372,MATCH(B222,Historical!$B$7:$B$1403,0))=0,"n/a",((INDEX(Historical!$C$7:$C$1381,MATCH(B222,Historical!$B$7:$B$1403,0))/INDEX(Historical!$H$7:$H$1372,MATCH(B222,Historical!$B$7:$B$1403,0)))^(1/5)-1)*100)</f>
        <v>7.49666572</v>
      </c>
      <c r="V222" s="108">
        <f t="array" ref="V222">IF(INDEX(Historical!$O$7:$O$1372,MATCH(B222,Historical!$B$7:$B$1403,0))=0,"n/a",((INDEX(Historical!$C$7:$C$1381,MATCH(B222,Historical!$B$7:$B$1403,0))/INDEX(Historical!$O$7:$O$1372,MATCH(B222,Historical!$B$7:$B$1403,0)))^(1/10)-1)*100)</f>
        <v>6.487866803</v>
      </c>
      <c r="W222" s="109">
        <f t="shared" si="5"/>
        <v>1.155490078</v>
      </c>
      <c r="X222" s="110" t="str">
        <f t="shared" si="6"/>
        <v>n/a</v>
      </c>
      <c r="Y222" s="149" t="s">
        <v>1558</v>
      </c>
      <c r="Z222" s="103">
        <f t="shared" si="7"/>
        <v>56.33802817</v>
      </c>
      <c r="AA222" s="112">
        <f t="shared" si="8"/>
        <v>69.35211268</v>
      </c>
      <c r="AB222" s="73">
        <v>12.0</v>
      </c>
      <c r="AC222" s="102">
        <v>0.71</v>
      </c>
      <c r="AD222" s="102">
        <v>5.21</v>
      </c>
      <c r="AE222" s="102">
        <v>2.78</v>
      </c>
      <c r="AF222" s="102">
        <v>2.17</v>
      </c>
      <c r="AG222" s="102">
        <v>3.2</v>
      </c>
      <c r="AH222" s="156">
        <v>32.1</v>
      </c>
      <c r="AI222" s="156">
        <v>11.020000000000001</v>
      </c>
      <c r="AJ222" s="102">
        <v>-32.6</v>
      </c>
      <c r="AK222" s="102">
        <v>13.23</v>
      </c>
      <c r="AL222" s="113">
        <v>11070.0</v>
      </c>
      <c r="AM222" s="114">
        <v>0.3</v>
      </c>
      <c r="AN222" s="102">
        <v>0.28</v>
      </c>
      <c r="AO222" s="115">
        <f t="shared" si="9"/>
        <v>-61.04309927</v>
      </c>
      <c r="AP222" s="116">
        <f t="shared" si="10"/>
        <v>8.309013405</v>
      </c>
      <c r="AQ222" s="117">
        <f t="shared" si="11"/>
        <v>158.6237804</v>
      </c>
      <c r="AR222" s="103">
        <f t="array" ref="AR222">INDEX(Historical!$C$7:$C$1381,MATCH(B222,Historical!$B$7:$B$1403,0))*IF(AH222="n/a",1.03,IF(AH222&lt;0,1.01,IF(AH222&gt;10,1.1,(1+AH222/100))))</f>
        <v>0.4125</v>
      </c>
      <c r="AS222" s="112">
        <f t="shared" si="12"/>
        <v>0.45375</v>
      </c>
      <c r="AT222" s="112">
        <f t="shared" ref="AT222:AV222" si="230">IF($AK222="n/a",1.03*AS222,IF($AK222&lt;0,1.01*AS222,IF($AK222&gt;10,1.1*AS222,(1+$AK222/100)*AS222)))</f>
        <v>0.499125</v>
      </c>
      <c r="AU222" s="112">
        <f t="shared" si="230"/>
        <v>0.5490375</v>
      </c>
      <c r="AV222" s="112">
        <f t="shared" si="230"/>
        <v>0.60394125</v>
      </c>
      <c r="AW222" s="103">
        <f t="shared" si="14"/>
        <v>2.51835375</v>
      </c>
      <c r="AX222" s="118">
        <f t="shared" si="15"/>
        <v>5.114447096</v>
      </c>
      <c r="AY222" s="119">
        <v>0.91</v>
      </c>
      <c r="AZ222" s="114">
        <v>19.59</v>
      </c>
      <c r="BA222" s="114">
        <v>-19.11</v>
      </c>
      <c r="BB222" s="114">
        <v>-14.11</v>
      </c>
      <c r="BC222" s="114">
        <v>-11.18</v>
      </c>
      <c r="BD222" s="42"/>
      <c r="BE222" s="17">
        <v>2013.0</v>
      </c>
      <c r="BF222" s="17">
        <f t="shared" si="16"/>
        <v>0</v>
      </c>
      <c r="BG222" s="120">
        <v>1.9</v>
      </c>
      <c r="BH222" s="108"/>
    </row>
    <row r="223" ht="11.25" customHeight="1">
      <c r="A223" s="220" t="s">
        <v>1662</v>
      </c>
      <c r="B223" s="99" t="s">
        <v>1663</v>
      </c>
      <c r="C223" s="100" t="s">
        <v>177</v>
      </c>
      <c r="D223" s="100" t="s">
        <v>317</v>
      </c>
      <c r="E223" s="101">
        <v>8.0</v>
      </c>
      <c r="F223" s="58">
        <v>631.0</v>
      </c>
      <c r="G223" s="58" t="s">
        <v>168</v>
      </c>
      <c r="H223" s="58" t="s">
        <v>168</v>
      </c>
      <c r="I223" s="150">
        <v>133.23</v>
      </c>
      <c r="J223" s="103">
        <f t="shared" si="2"/>
        <v>0.6004653607</v>
      </c>
      <c r="K223" s="104">
        <v>0.2</v>
      </c>
      <c r="L223" s="73">
        <v>4.0</v>
      </c>
      <c r="M223" s="23">
        <f t="shared" si="3"/>
        <v>0.8</v>
      </c>
      <c r="N223" s="105" t="s">
        <v>138</v>
      </c>
      <c r="O223" s="106">
        <v>0.164</v>
      </c>
      <c r="P223" s="107">
        <v>43846.0</v>
      </c>
      <c r="Q223" s="107">
        <v>43892.0</v>
      </c>
      <c r="R223" s="23">
        <f t="shared" si="4"/>
        <v>21.95121951</v>
      </c>
      <c r="S223" s="108">
        <f t="array" ref="S223">IF(INDEX(Historical!$D$7:$D$1379,MATCH(B223,Historical!$B$7:$B$1403,0))=0,"n/a",(INDEX(Historical!$C$7:$C$1381,MATCH(B223,Historical!$B$7:$B$1403,0))/INDEX(Historical!$D$7:$D$1379,MATCH(B223,Historical!$B$7:$B$1403,0))-1)*100)</f>
        <v>30.15873016</v>
      </c>
      <c r="T223" s="108">
        <f t="array" ref="T223">IF(INDEX(Historical!$F$7:$F$1372,MATCH(B223,Historical!$B$7:$B$1403,0))=0,"n/a",((INDEX(Historical!$C$7:$C$1381,MATCH(B223,Historical!$B$7:$B$1403,0))/INDEX(Historical!$F$7:$F$1372,MATCH(B223,Historical!$B$7:$B$1403,0)))^(1/3)-1)*100)</f>
        <v>19.96100097</v>
      </c>
      <c r="U223" s="108">
        <f t="array" ref="U223">IF(INDEX(Historical!$H$7:$H$1372,MATCH(B223,Historical!$B$7:$B$1403,0))=0,"n/a",((INDEX(Historical!$C$7:$C$1381,MATCH(B223,Historical!$B$7:$B$1403,0))/INDEX(Historical!$H$7:$H$1372,MATCH(B223,Historical!$B$7:$B$1403,0)))^(1/5)-1)*100)</f>
        <v>17.89686864</v>
      </c>
      <c r="V223" s="108" t="str">
        <f t="array" ref="V223">IF(INDEX(Historical!$O$7:$O$1372,MATCH(B223,Historical!$B$7:$B$1403,0))=0,"n/a",((INDEX(Historical!$C$7:$C$1381,MATCH(B223,Historical!$B$7:$B$1403,0))/INDEX(Historical!$O$7:$O$1372,MATCH(B223,Historical!$B$7:$B$1403,0)))^(1/10)-1)*100)</f>
        <v>n/a</v>
      </c>
      <c r="W223" s="109" t="str">
        <f t="shared" si="5"/>
        <v>n/a</v>
      </c>
      <c r="X223" s="110">
        <f t="shared" si="6"/>
        <v>0.8209572772</v>
      </c>
      <c r="Y223" s="147"/>
      <c r="Z223" s="103">
        <f t="shared" si="7"/>
        <v>25.64102564</v>
      </c>
      <c r="AA223" s="112">
        <f t="shared" si="8"/>
        <v>42.70192308</v>
      </c>
      <c r="AB223" s="73">
        <v>12.0</v>
      </c>
      <c r="AC223" s="102">
        <v>3.12</v>
      </c>
      <c r="AD223" s="102">
        <v>3.97</v>
      </c>
      <c r="AE223" s="102">
        <v>10.2</v>
      </c>
      <c r="AF223" s="102">
        <v>23.33</v>
      </c>
      <c r="AG223" s="102">
        <v>59.3</v>
      </c>
      <c r="AH223" s="102">
        <v>9.6</v>
      </c>
      <c r="AI223" s="102">
        <v>12.98</v>
      </c>
      <c r="AJ223" s="102">
        <v>21.8</v>
      </c>
      <c r="AK223" s="102">
        <v>10.73</v>
      </c>
      <c r="AL223" s="113">
        <v>63860.0</v>
      </c>
      <c r="AM223" s="114">
        <v>0.25</v>
      </c>
      <c r="AN223" s="102">
        <v>2.38</v>
      </c>
      <c r="AO223" s="115">
        <f t="shared" si="9"/>
        <v>-24.20458907</v>
      </c>
      <c r="AP223" s="116">
        <f t="shared" si="10"/>
        <v>18.497334</v>
      </c>
      <c r="AQ223" s="117">
        <f t="shared" si="11"/>
        <v>565.4107722</v>
      </c>
      <c r="AR223" s="103">
        <f t="array" ref="AR223">INDEX(Historical!$C$7:$C$1381,MATCH(B223,Historical!$B$7:$B$1403,0))*IF(AH223="n/a",1.03,IF(AH223&lt;0,1.01,IF(AH223&gt;10,1.1,(1+AH223/100))))</f>
        <v>0.718976</v>
      </c>
      <c r="AS223" s="112">
        <f t="shared" si="12"/>
        <v>0.7908736</v>
      </c>
      <c r="AT223" s="112">
        <f t="shared" ref="AT223:AV223" si="231">IF($AK223="n/a",1.03*AS223,IF($AK223&lt;0,1.01*AS223,IF($AK223&gt;10,1.1*AS223,(1+$AK223/100)*AS223)))</f>
        <v>0.86996096</v>
      </c>
      <c r="AU223" s="112">
        <f t="shared" si="231"/>
        <v>0.956957056</v>
      </c>
      <c r="AV223" s="112">
        <f t="shared" si="231"/>
        <v>1.052652762</v>
      </c>
      <c r="AW223" s="103">
        <f t="shared" si="14"/>
        <v>4.389420378</v>
      </c>
      <c r="AX223" s="118">
        <f t="shared" si="15"/>
        <v>3.294618613</v>
      </c>
      <c r="AY223" s="119">
        <v>0.8</v>
      </c>
      <c r="AZ223" s="114">
        <v>46.07</v>
      </c>
      <c r="BA223" s="114">
        <v>-8.91</v>
      </c>
      <c r="BB223" s="114">
        <v>-2.5700000000000003</v>
      </c>
      <c r="BC223" s="114">
        <v>8.19</v>
      </c>
      <c r="BD223" s="42"/>
      <c r="BE223" s="17">
        <v>2013.0</v>
      </c>
      <c r="BF223" s="17">
        <f t="shared" si="16"/>
        <v>0</v>
      </c>
      <c r="BG223" s="120">
        <v>13.4</v>
      </c>
      <c r="BH223" s="15"/>
    </row>
    <row r="224" ht="11.25" customHeight="1">
      <c r="A224" s="55" t="s">
        <v>1664</v>
      </c>
      <c r="B224" s="99" t="s">
        <v>1665</v>
      </c>
      <c r="C224" s="100" t="s">
        <v>177</v>
      </c>
      <c r="D224" s="100" t="s">
        <v>178</v>
      </c>
      <c r="E224" s="101">
        <v>7.0</v>
      </c>
      <c r="F224" s="58">
        <v>707.0</v>
      </c>
      <c r="G224" s="58" t="s">
        <v>121</v>
      </c>
      <c r="H224" s="58" t="s">
        <v>121</v>
      </c>
      <c r="I224" s="150">
        <v>77.03</v>
      </c>
      <c r="J224" s="103">
        <f t="shared" si="2"/>
        <v>1.869401532</v>
      </c>
      <c r="K224" s="104">
        <v>0.36</v>
      </c>
      <c r="L224" s="73">
        <v>4.0</v>
      </c>
      <c r="M224" s="23">
        <f t="shared" si="3"/>
        <v>1.44</v>
      </c>
      <c r="N224" s="105" t="s">
        <v>147</v>
      </c>
      <c r="O224" s="106">
        <v>0.32</v>
      </c>
      <c r="P224" s="107">
        <v>43843.0</v>
      </c>
      <c r="Q224" s="107">
        <v>43874.0</v>
      </c>
      <c r="R224" s="23">
        <f t="shared" si="4"/>
        <v>12.5</v>
      </c>
      <c r="S224" s="108">
        <f t="array" ref="S224">IF(INDEX(Historical!$D$7:$D$1379,MATCH(B224,Historical!$B$7:$B$1403,0))=0,"n/a",(INDEX(Historical!$C$7:$C$1381,MATCH(B224,Historical!$B$7:$B$1403,0))/INDEX(Historical!$D$7:$D$1379,MATCH(B224,Historical!$B$7:$B$1403,0))-1)*100)</f>
        <v>14.28571429</v>
      </c>
      <c r="T224" s="108">
        <f t="array" ref="T224">IF(INDEX(Historical!$F$7:$F$1372,MATCH(B224,Historical!$B$7:$B$1403,0))=0,"n/a",((INDEX(Historical!$C$7:$C$1381,MATCH(B224,Historical!$B$7:$B$1403,0))/INDEX(Historical!$F$7:$F$1372,MATCH(B224,Historical!$B$7:$B$1403,0)))^(1/3)-1)*100)</f>
        <v>7.166457967</v>
      </c>
      <c r="U224" s="108">
        <f t="array" ref="U224">IF(INDEX(Historical!$H$7:$H$1372,MATCH(B224,Historical!$B$7:$B$1403,0))=0,"n/a",((INDEX(Historical!$C$7:$C$1381,MATCH(B224,Historical!$B$7:$B$1403,0))/INDEX(Historical!$H$7:$H$1372,MATCH(B224,Historical!$B$7:$B$1403,0)))^(1/5)-1)*100)</f>
        <v>7.781806771</v>
      </c>
      <c r="V224" s="108">
        <f t="array" ref="V224">IF(INDEX(Historical!$O$7:$O$1372,MATCH(B224,Historical!$B$7:$B$1403,0))=0,"n/a",((INDEX(Historical!$C$7:$C$1381,MATCH(B224,Historical!$B$7:$B$1403,0))/INDEX(Historical!$O$7:$O$1372,MATCH(B224,Historical!$B$7:$B$1403,0)))^(1/10)-1)*100)</f>
        <v>5.512131551</v>
      </c>
      <c r="W224" s="109">
        <f t="shared" si="5"/>
        <v>1.411759988</v>
      </c>
      <c r="X224" s="110">
        <f t="shared" si="6"/>
        <v>3.890903386</v>
      </c>
      <c r="Y224" s="147"/>
      <c r="Z224" s="103">
        <f t="shared" si="7"/>
        <v>71.28712871</v>
      </c>
      <c r="AA224" s="112">
        <f t="shared" si="8"/>
        <v>38.13366337</v>
      </c>
      <c r="AB224" s="73">
        <v>12.0</v>
      </c>
      <c r="AC224" s="102">
        <v>2.02</v>
      </c>
      <c r="AD224" s="102">
        <v>3.44</v>
      </c>
      <c r="AE224" s="102">
        <v>4.32</v>
      </c>
      <c r="AF224" s="102">
        <v>4.29</v>
      </c>
      <c r="AG224" s="102">
        <v>9.3</v>
      </c>
      <c r="AH224" s="102">
        <v>34.300000000000004</v>
      </c>
      <c r="AI224" s="102">
        <v>11.23</v>
      </c>
      <c r="AJ224" s="102">
        <v>2.0</v>
      </c>
      <c r="AK224" s="102">
        <v>11.08</v>
      </c>
      <c r="AL224" s="113">
        <v>137800.0</v>
      </c>
      <c r="AM224" s="114">
        <v>0.2</v>
      </c>
      <c r="AN224" s="102">
        <v>0.6</v>
      </c>
      <c r="AO224" s="115">
        <f t="shared" si="9"/>
        <v>-28.48245506</v>
      </c>
      <c r="AP224" s="116">
        <f t="shared" si="10"/>
        <v>9.651208303</v>
      </c>
      <c r="AQ224" s="117">
        <f t="shared" si="11"/>
        <v>169.6445527</v>
      </c>
      <c r="AR224" s="103">
        <f t="array" ref="AR224">INDEX(Historical!$C$7:$C$1381,MATCH(B224,Historical!$B$7:$B$1403,0))*IF(AH224="n/a",1.03,IF(AH224&lt;0,1.01,IF(AH224&gt;10,1.1,(1+AH224/100))))</f>
        <v>1.408</v>
      </c>
      <c r="AS224" s="112">
        <f t="shared" si="12"/>
        <v>1.5488</v>
      </c>
      <c r="AT224" s="112">
        <f t="shared" ref="AT224:AV224" si="232">IF($AK224="n/a",1.03*AS224,IF($AK224&lt;0,1.01*AS224,IF($AK224&gt;10,1.1*AS224,(1+$AK224/100)*AS224)))</f>
        <v>1.70368</v>
      </c>
      <c r="AU224" s="112">
        <f t="shared" si="232"/>
        <v>1.874048</v>
      </c>
      <c r="AV224" s="112">
        <f t="shared" si="232"/>
        <v>2.0614528</v>
      </c>
      <c r="AW224" s="103">
        <f t="shared" si="14"/>
        <v>8.5959808</v>
      </c>
      <c r="AX224" s="118">
        <f t="shared" si="15"/>
        <v>11.15926366</v>
      </c>
      <c r="AY224" s="119">
        <v>1.1</v>
      </c>
      <c r="AZ224" s="114">
        <v>6.45</v>
      </c>
      <c r="BA224" s="114">
        <v>-16.68</v>
      </c>
      <c r="BB224" s="114">
        <v>-11.87</v>
      </c>
      <c r="BC224" s="114">
        <v>-8.53</v>
      </c>
      <c r="BD224" s="42"/>
      <c r="BE224" s="17">
        <v>2014.0</v>
      </c>
      <c r="BF224" s="17">
        <f t="shared" si="16"/>
        <v>0</v>
      </c>
      <c r="BG224" s="120">
        <v>4.3</v>
      </c>
      <c r="BH224" s="15"/>
    </row>
    <row r="225" ht="11.25" customHeight="1">
      <c r="A225" s="155" t="s">
        <v>1666</v>
      </c>
      <c r="B225" s="99" t="s">
        <v>1667</v>
      </c>
      <c r="C225" s="100" t="s">
        <v>272</v>
      </c>
      <c r="D225" s="100" t="s">
        <v>273</v>
      </c>
      <c r="E225" s="101">
        <v>7.0</v>
      </c>
      <c r="F225" s="58">
        <v>666.0</v>
      </c>
      <c r="G225" s="58" t="s">
        <v>168</v>
      </c>
      <c r="H225" s="58" t="s">
        <v>168</v>
      </c>
      <c r="I225" s="150">
        <v>43.44</v>
      </c>
      <c r="J225" s="103">
        <f t="shared" si="2"/>
        <v>4.327808471</v>
      </c>
      <c r="K225" s="104">
        <v>0.47</v>
      </c>
      <c r="L225" s="73">
        <v>4.0</v>
      </c>
      <c r="M225" s="23">
        <f t="shared" si="3"/>
        <v>1.88</v>
      </c>
      <c r="N225" s="105" t="s">
        <v>695</v>
      </c>
      <c r="O225" s="106">
        <v>0.46</v>
      </c>
      <c r="P225" s="107">
        <v>43595.0</v>
      </c>
      <c r="Q225" s="107">
        <v>43609.0</v>
      </c>
      <c r="R225" s="23">
        <f t="shared" si="4"/>
        <v>2.173913043</v>
      </c>
      <c r="S225" s="108">
        <f t="array" ref="S225">IF(INDEX(Historical!$D$7:$D$1379,MATCH(B225,Historical!$B$7:$B$1403,0))=0,"n/a",(INDEX(Historical!$C$7:$C$1381,MATCH(B225,Historical!$B$7:$B$1403,0))/INDEX(Historical!$D$7:$D$1379,MATCH(B225,Historical!$B$7:$B$1403,0))-1)*100)</f>
        <v>2.747252747</v>
      </c>
      <c r="T225" s="108">
        <f t="array" ref="T225">IF(INDEX(Historical!$F$7:$F$1372,MATCH(B225,Historical!$B$7:$B$1403,0))=0,"n/a",((INDEX(Historical!$C$7:$C$1381,MATCH(B225,Historical!$B$7:$B$1403,0))/INDEX(Historical!$F$7:$F$1372,MATCH(B225,Historical!$B$7:$B$1403,0)))^(1/3)-1)*100)</f>
        <v>4.050580182</v>
      </c>
      <c r="U225" s="108">
        <f t="array" ref="U225">IF(INDEX(Historical!$H$7:$H$1372,MATCH(B225,Historical!$B$7:$B$1403,0))=0,"n/a",((INDEX(Historical!$C$7:$C$1381,MATCH(B225,Historical!$B$7:$B$1403,0))/INDEX(Historical!$H$7:$H$1372,MATCH(B225,Historical!$B$7:$B$1403,0)))^(1/5)-1)*100)</f>
        <v>4.508128236</v>
      </c>
      <c r="V225" s="108">
        <f t="array" ref="V225">IF(INDEX(Historical!$O$7:$O$1372,MATCH(B225,Historical!$B$7:$B$1403,0))=0,"n/a",((INDEX(Historical!$C$7:$C$1381,MATCH(B225,Historical!$B$7:$B$1403,0))/INDEX(Historical!$O$7:$O$1372,MATCH(B225,Historical!$B$7:$B$1403,0)))^(1/10)-1)*100)</f>
        <v>3.312003507</v>
      </c>
      <c r="W225" s="109">
        <f t="shared" si="5"/>
        <v>1.361148388</v>
      </c>
      <c r="X225" s="110">
        <f t="shared" si="6"/>
        <v>0.3087759066</v>
      </c>
      <c r="Y225" s="147"/>
      <c r="Z225" s="103">
        <f t="shared" si="7"/>
        <v>308.1967213</v>
      </c>
      <c r="AA225" s="112">
        <f t="shared" si="8"/>
        <v>71.21311475</v>
      </c>
      <c r="AB225" s="73">
        <v>12.0</v>
      </c>
      <c r="AC225" s="102">
        <v>0.61</v>
      </c>
      <c r="AD225" s="102">
        <v>4.08</v>
      </c>
      <c r="AE225" s="102">
        <v>6.48</v>
      </c>
      <c r="AF225" s="102">
        <v>1.79</v>
      </c>
      <c r="AG225" s="102">
        <v>2.5</v>
      </c>
      <c r="AH225" s="102">
        <v>48.8</v>
      </c>
      <c r="AI225" s="102">
        <v>18.77</v>
      </c>
      <c r="AJ225" s="102">
        <v>14.6</v>
      </c>
      <c r="AK225" s="102">
        <v>17.62</v>
      </c>
      <c r="AL225" s="113">
        <v>5960.0</v>
      </c>
      <c r="AM225" s="114">
        <v>0.8</v>
      </c>
      <c r="AN225" s="102">
        <v>1.01</v>
      </c>
      <c r="AO225" s="115">
        <f t="shared" si="9"/>
        <v>-62.37717805</v>
      </c>
      <c r="AP225" s="116">
        <f t="shared" si="10"/>
        <v>8.835936707</v>
      </c>
      <c r="AQ225" s="117">
        <f t="shared" si="11"/>
        <v>138.0209845</v>
      </c>
      <c r="AR225" s="103">
        <f t="array" ref="AR225">INDEX(Historical!$C$7:$C$1381,MATCH(B225,Historical!$B$7:$B$1403,0))*IF(AH225="n/a",1.03,IF(AH225&lt;0,1.01,IF(AH225&gt;10,1.1,(1+AH225/100))))</f>
        <v>2.057</v>
      </c>
      <c r="AS225" s="112">
        <f t="shared" si="12"/>
        <v>2.2627</v>
      </c>
      <c r="AT225" s="112">
        <f t="shared" ref="AT225:AV225" si="233">IF($AK225="n/a",1.03*AS225,IF($AK225&lt;0,1.01*AS225,IF($AK225&gt;10,1.1*AS225,(1+$AK225/100)*AS225)))</f>
        <v>2.48897</v>
      </c>
      <c r="AU225" s="112">
        <f t="shared" si="233"/>
        <v>2.737867</v>
      </c>
      <c r="AV225" s="112">
        <f t="shared" si="233"/>
        <v>3.0116537</v>
      </c>
      <c r="AW225" s="103">
        <f t="shared" si="14"/>
        <v>12.5581907</v>
      </c>
      <c r="AX225" s="118">
        <f t="shared" si="15"/>
        <v>28.90927878</v>
      </c>
      <c r="AY225" s="119">
        <v>0.45</v>
      </c>
      <c r="AZ225" s="114">
        <v>-1.91</v>
      </c>
      <c r="BA225" s="114">
        <v>-14.719999999999999</v>
      </c>
      <c r="BB225" s="114">
        <v>-6.61</v>
      </c>
      <c r="BC225" s="114">
        <v>-8.0</v>
      </c>
      <c r="BD225" s="42"/>
      <c r="BE225" s="17">
        <v>2013.0</v>
      </c>
      <c r="BF225" s="17">
        <f t="shared" si="16"/>
        <v>0</v>
      </c>
      <c r="BG225" s="120">
        <v>1.0999999999999999</v>
      </c>
      <c r="BH225" s="108"/>
    </row>
    <row r="226" ht="11.25" customHeight="1">
      <c r="A226" s="55" t="s">
        <v>1668</v>
      </c>
      <c r="B226" s="99" t="s">
        <v>1669</v>
      </c>
      <c r="C226" s="100" t="s">
        <v>118</v>
      </c>
      <c r="D226" s="100" t="s">
        <v>202</v>
      </c>
      <c r="E226" s="101">
        <v>7.0</v>
      </c>
      <c r="F226" s="58">
        <v>670.0</v>
      </c>
      <c r="G226" s="58" t="s">
        <v>168</v>
      </c>
      <c r="H226" s="58" t="s">
        <v>168</v>
      </c>
      <c r="I226" s="150">
        <v>60.43</v>
      </c>
      <c r="J226" s="103">
        <f t="shared" si="2"/>
        <v>1.059076618</v>
      </c>
      <c r="K226" s="104">
        <v>0.16</v>
      </c>
      <c r="L226" s="73">
        <v>4.0</v>
      </c>
      <c r="M226" s="23">
        <f t="shared" si="3"/>
        <v>0.64</v>
      </c>
      <c r="N226" s="105" t="s">
        <v>154</v>
      </c>
      <c r="O226" s="106">
        <v>0.15</v>
      </c>
      <c r="P226" s="107">
        <v>43599.0</v>
      </c>
      <c r="Q226" s="107">
        <v>43630.0</v>
      </c>
      <c r="R226" s="23">
        <f t="shared" si="4"/>
        <v>6.666666667</v>
      </c>
      <c r="S226" s="108">
        <f t="array" ref="S226">IF(INDEX(Historical!$D$7:$D$1379,MATCH(B226,Historical!$B$7:$B$1403,0))=0,"n/a",(INDEX(Historical!$C$7:$C$1381,MATCH(B226,Historical!$B$7:$B$1403,0))/INDEX(Historical!$D$7:$D$1379,MATCH(B226,Historical!$B$7:$B$1403,0))-1)*100)</f>
        <v>5</v>
      </c>
      <c r="T226" s="108">
        <f t="array" ref="T226">IF(INDEX(Historical!$F$7:$F$1372,MATCH(B226,Historical!$B$7:$B$1403,0))=0,"n/a",((INDEX(Historical!$C$7:$C$1381,MATCH(B226,Historical!$B$7:$B$1403,0))/INDEX(Historical!$F$7:$F$1372,MATCH(B226,Historical!$B$7:$B$1403,0)))^(1/3)-1)*100)</f>
        <v>6.605366755</v>
      </c>
      <c r="U226" s="108">
        <f t="array" ref="U226">IF(INDEX(Historical!$H$7:$H$1372,MATCH(B226,Historical!$B$7:$B$1403,0))=0,"n/a",((INDEX(Historical!$C$7:$C$1381,MATCH(B226,Historical!$B$7:$B$1403,0))/INDEX(Historical!$H$7:$H$1372,MATCH(B226,Historical!$B$7:$B$1403,0)))^(1/5)-1)*100)</f>
        <v>7.442863558</v>
      </c>
      <c r="V226" s="108" t="str">
        <f t="array" ref="V226">IF(INDEX(Historical!$O$7:$O$1372,MATCH(B226,Historical!$B$7:$B$1403,0))=0,"n/a",((INDEX(Historical!$C$7:$C$1381,MATCH(B226,Historical!$B$7:$B$1403,0))/INDEX(Historical!$O$7:$O$1372,MATCH(B226,Historical!$B$7:$B$1403,0)))^(1/10)-1)*100)</f>
        <v>n/a</v>
      </c>
      <c r="W226" s="109" t="str">
        <f t="shared" si="5"/>
        <v>n/a</v>
      </c>
      <c r="X226" s="110" t="str">
        <f t="shared" si="6"/>
        <v>n/a</v>
      </c>
      <c r="Y226" s="180"/>
      <c r="Z226" s="103">
        <f t="shared" si="7"/>
        <v>40</v>
      </c>
      <c r="AA226" s="112">
        <f t="shared" si="8"/>
        <v>37.76875</v>
      </c>
      <c r="AB226" s="73">
        <v>12.0</v>
      </c>
      <c r="AC226" s="102">
        <v>1.6</v>
      </c>
      <c r="AD226" s="102">
        <v>3.78</v>
      </c>
      <c r="AE226" s="102">
        <v>0.5</v>
      </c>
      <c r="AF226" s="102">
        <v>1.55</v>
      </c>
      <c r="AG226" s="102">
        <v>12.6</v>
      </c>
      <c r="AH226" s="102">
        <v>22.0</v>
      </c>
      <c r="AI226" s="102">
        <v>14.549999999999999</v>
      </c>
      <c r="AJ226" s="102">
        <v>-10.4</v>
      </c>
      <c r="AK226" s="102">
        <v>10.02</v>
      </c>
      <c r="AL226" s="113">
        <v>4490.0</v>
      </c>
      <c r="AM226" s="114">
        <v>1.5</v>
      </c>
      <c r="AN226" s="102">
        <v>0.6</v>
      </c>
      <c r="AO226" s="115">
        <f t="shared" si="9"/>
        <v>-29.26680982</v>
      </c>
      <c r="AP226" s="116">
        <f t="shared" si="10"/>
        <v>8.501940175</v>
      </c>
      <c r="AQ226" s="117">
        <f t="shared" si="11"/>
        <v>61.30242473</v>
      </c>
      <c r="AR226" s="103">
        <f t="array" ref="AR226">INDEX(Historical!$C$7:$C$1381,MATCH(B226,Historical!$B$7:$B$1403,0))*IF(AH226="n/a",1.03,IF(AH226&lt;0,1.01,IF(AH226&gt;10,1.1,(1+AH226/100))))</f>
        <v>0.693</v>
      </c>
      <c r="AS226" s="112">
        <f t="shared" si="12"/>
        <v>0.7623</v>
      </c>
      <c r="AT226" s="112">
        <f t="shared" ref="AT226:AV226" si="234">IF($AK226="n/a",1.03*AS226,IF($AK226&lt;0,1.01*AS226,IF($AK226&gt;10,1.1*AS226,(1+$AK226/100)*AS226)))</f>
        <v>0.83853</v>
      </c>
      <c r="AU226" s="112">
        <f t="shared" si="234"/>
        <v>0.922383</v>
      </c>
      <c r="AV226" s="112">
        <f t="shared" si="234"/>
        <v>1.0146213</v>
      </c>
      <c r="AW226" s="103">
        <f t="shared" si="14"/>
        <v>4.2308343</v>
      </c>
      <c r="AX226" s="118">
        <f t="shared" si="15"/>
        <v>7.001215125</v>
      </c>
      <c r="AY226" s="119">
        <v>0.9</v>
      </c>
      <c r="AZ226" s="114">
        <v>0.63</v>
      </c>
      <c r="BA226" s="114">
        <v>-25.75</v>
      </c>
      <c r="BB226" s="114">
        <v>-16.41</v>
      </c>
      <c r="BC226" s="114">
        <v>-17.87</v>
      </c>
      <c r="BD226" s="42"/>
      <c r="BE226" s="17">
        <v>2013.0</v>
      </c>
      <c r="BF226" s="17">
        <f t="shared" si="16"/>
        <v>0</v>
      </c>
      <c r="BG226" s="120">
        <v>4.6</v>
      </c>
      <c r="BH226" s="108"/>
    </row>
    <row r="227" ht="11.25" customHeight="1">
      <c r="A227" s="55" t="s">
        <v>1670</v>
      </c>
      <c r="B227" s="99" t="s">
        <v>1671</v>
      </c>
      <c r="C227" s="100" t="s">
        <v>272</v>
      </c>
      <c r="D227" s="100" t="s">
        <v>273</v>
      </c>
      <c r="E227" s="101">
        <v>7.0</v>
      </c>
      <c r="F227" s="58">
        <v>700.0</v>
      </c>
      <c r="G227" s="58" t="s">
        <v>120</v>
      </c>
      <c r="H227" s="58" t="s">
        <v>120</v>
      </c>
      <c r="I227" s="150">
        <v>22.84</v>
      </c>
      <c r="J227" s="103">
        <f t="shared" si="2"/>
        <v>5.078809107</v>
      </c>
      <c r="K227" s="104">
        <v>0.29</v>
      </c>
      <c r="L227" s="73">
        <v>4.0</v>
      </c>
      <c r="M227" s="23">
        <f t="shared" si="3"/>
        <v>1.16</v>
      </c>
      <c r="N227" s="105" t="s">
        <v>333</v>
      </c>
      <c r="O227" s="106">
        <v>0.28</v>
      </c>
      <c r="P227" s="107">
        <v>43828.0</v>
      </c>
      <c r="Q227" s="107">
        <v>43844.0</v>
      </c>
      <c r="R227" s="23">
        <f t="shared" si="4"/>
        <v>3.571428571</v>
      </c>
      <c r="S227" s="108">
        <f t="array" ref="S227">IF(INDEX(Historical!$D$7:$D$1379,MATCH(B227,Historical!$B$7:$B$1403,0))=0,"n/a",(INDEX(Historical!$C$7:$C$1381,MATCH(B227,Historical!$B$7:$B$1403,0))/INDEX(Historical!$D$7:$D$1379,MATCH(B227,Historical!$B$7:$B$1403,0))-1)*100)</f>
        <v>3.703703704</v>
      </c>
      <c r="T227" s="108">
        <f t="array" ref="T227">IF(INDEX(Historical!$F$7:$F$1372,MATCH(B227,Historical!$B$7:$B$1403,0))=0,"n/a",((INDEX(Historical!$C$7:$C$1381,MATCH(B227,Historical!$B$7:$B$1403,0))/INDEX(Historical!$F$7:$F$1372,MATCH(B227,Historical!$B$7:$B$1403,0)))^(1/3)-1)*100)</f>
        <v>3.849882037</v>
      </c>
      <c r="U227" s="108">
        <f t="array" ref="U227">IF(INDEX(Historical!$H$7:$H$1372,MATCH(B227,Historical!$B$7:$B$1403,0))=0,"n/a",((INDEX(Historical!$C$7:$C$1381,MATCH(B227,Historical!$B$7:$B$1403,0))/INDEX(Historical!$H$7:$H$1372,MATCH(B227,Historical!$B$7:$B$1403,0)))^(1/5)-1)*100)</f>
        <v>4.012620718</v>
      </c>
      <c r="V227" s="108">
        <f t="array" ref="V227">IF(INDEX(Historical!$O$7:$O$1372,MATCH(B227,Historical!$B$7:$B$1403,0))=0,"n/a",((INDEX(Historical!$C$7:$C$1381,MATCH(B227,Historical!$B$7:$B$1403,0))/INDEX(Historical!$O$7:$O$1372,MATCH(B227,Historical!$B$7:$B$1403,0)))^(1/10)-1)*100)</f>
        <v>3.684142912</v>
      </c>
      <c r="W227" s="109">
        <f t="shared" si="5"/>
        <v>1.089159898</v>
      </c>
      <c r="X227" s="110" t="str">
        <f t="shared" si="6"/>
        <v>n/a</v>
      </c>
      <c r="Y227" s="147"/>
      <c r="Z227" s="103">
        <f t="shared" si="7"/>
        <v>190.1639344</v>
      </c>
      <c r="AA227" s="112">
        <f t="shared" si="8"/>
        <v>37.44262295</v>
      </c>
      <c r="AB227" s="73">
        <v>12.0</v>
      </c>
      <c r="AC227" s="102">
        <v>0.61</v>
      </c>
      <c r="AD227" s="102">
        <v>12.48</v>
      </c>
      <c r="AE227" s="102">
        <v>6.69</v>
      </c>
      <c r="AF227" s="102">
        <v>1.29</v>
      </c>
      <c r="AG227" s="102">
        <v>2.9000000000000004</v>
      </c>
      <c r="AH227" s="102">
        <v>-49.4</v>
      </c>
      <c r="AI227" s="102">
        <v>16.48</v>
      </c>
      <c r="AJ227" s="102">
        <v>-9.0</v>
      </c>
      <c r="AK227" s="102">
        <v>3.0</v>
      </c>
      <c r="AL227" s="113">
        <v>1980.0</v>
      </c>
      <c r="AM227" s="114">
        <v>0.64</v>
      </c>
      <c r="AN227" s="102">
        <v>1.15</v>
      </c>
      <c r="AO227" s="115">
        <f t="shared" si="9"/>
        <v>-28.35119313</v>
      </c>
      <c r="AP227" s="116">
        <f t="shared" si="10"/>
        <v>9.091429825</v>
      </c>
      <c r="AQ227" s="117">
        <f t="shared" si="11"/>
        <v>46.51656502</v>
      </c>
      <c r="AR227" s="103">
        <f t="array" ref="AR227">INDEX(Historical!$C$7:$C$1381,MATCH(B227,Historical!$B$7:$B$1403,0))*IF(AH227="n/a",1.03,IF(AH227&lt;0,1.01,IF(AH227&gt;10,1.1,(1+AH227/100))))</f>
        <v>1.1312</v>
      </c>
      <c r="AS227" s="112">
        <f t="shared" si="12"/>
        <v>1.24432</v>
      </c>
      <c r="AT227" s="112">
        <f t="shared" ref="AT227:AV227" si="235">IF($AK227="n/a",1.03*AS227,IF($AK227&lt;0,1.01*AS227,IF($AK227&gt;10,1.1*AS227,(1+$AK227/100)*AS227)))</f>
        <v>1.2816496</v>
      </c>
      <c r="AU227" s="112">
        <f t="shared" si="235"/>
        <v>1.320099088</v>
      </c>
      <c r="AV227" s="112">
        <f t="shared" si="235"/>
        <v>1.359702061</v>
      </c>
      <c r="AW227" s="103">
        <f t="shared" si="14"/>
        <v>6.336970749</v>
      </c>
      <c r="AX227" s="118">
        <f t="shared" si="15"/>
        <v>27.74505582</v>
      </c>
      <c r="AY227" s="119">
        <v>0.79</v>
      </c>
      <c r="AZ227" s="114">
        <v>-1.9300000000000002</v>
      </c>
      <c r="BA227" s="114">
        <v>-22.71</v>
      </c>
      <c r="BB227" s="114">
        <v>-10.08</v>
      </c>
      <c r="BC227" s="114">
        <v>-16.150000000000002</v>
      </c>
      <c r="BD227" s="42"/>
      <c r="BE227" s="17">
        <v>2014.0</v>
      </c>
      <c r="BF227" s="17">
        <f t="shared" si="16"/>
        <v>0</v>
      </c>
      <c r="BG227" s="120">
        <v>1.0</v>
      </c>
      <c r="BH227" s="55"/>
    </row>
    <row r="228" ht="11.25" customHeight="1">
      <c r="A228" s="55" t="s">
        <v>1672</v>
      </c>
      <c r="B228" s="99" t="s">
        <v>1673</v>
      </c>
      <c r="C228" s="100" t="s">
        <v>118</v>
      </c>
      <c r="D228" s="100" t="s">
        <v>146</v>
      </c>
      <c r="E228" s="101">
        <v>7.0</v>
      </c>
      <c r="F228" s="58">
        <v>727.0</v>
      </c>
      <c r="G228" s="58" t="s">
        <v>168</v>
      </c>
      <c r="H228" s="58" t="s">
        <v>168</v>
      </c>
      <c r="I228" s="150">
        <v>114.99</v>
      </c>
      <c r="J228" s="103">
        <f t="shared" si="2"/>
        <v>1.113140273</v>
      </c>
      <c r="K228" s="104">
        <v>0.32</v>
      </c>
      <c r="L228" s="73">
        <v>4.0</v>
      </c>
      <c r="M228" s="23">
        <f t="shared" si="3"/>
        <v>1.28</v>
      </c>
      <c r="N228" s="105" t="s">
        <v>179</v>
      </c>
      <c r="O228" s="106">
        <v>0.27</v>
      </c>
      <c r="P228" s="107">
        <v>43906.0</v>
      </c>
      <c r="Q228" s="107">
        <v>43921.0</v>
      </c>
      <c r="R228" s="23">
        <f t="shared" si="4"/>
        <v>18.51851852</v>
      </c>
      <c r="S228" s="108">
        <f t="array" ref="S228">IF(INDEX(Historical!$D$7:$D$1379,MATCH(B228,Historical!$B$7:$B$1403,0))=0,"n/a",(INDEX(Historical!$C$7:$C$1381,MATCH(B228,Historical!$B$7:$B$1403,0))/INDEX(Historical!$D$7:$D$1379,MATCH(B228,Historical!$B$7:$B$1403,0))-1)*100)</f>
        <v>28.57142857</v>
      </c>
      <c r="T228" s="108">
        <f t="array" ref="T228">IF(INDEX(Historical!$F$7:$F$1372,MATCH(B228,Historical!$B$7:$B$1403,0))=0,"n/a",((INDEX(Historical!$C$7:$C$1381,MATCH(B228,Historical!$B$7:$B$1403,0))/INDEX(Historical!$F$7:$F$1372,MATCH(B228,Historical!$B$7:$B$1403,0)))^(1/3)-1)*100)</f>
        <v>31.03706971</v>
      </c>
      <c r="U228" s="108">
        <f t="array" ref="U228">IF(INDEX(Historical!$H$7:$H$1372,MATCH(B228,Historical!$B$7:$B$1403,0))=0,"n/a",((INDEX(Historical!$C$7:$C$1381,MATCH(B228,Historical!$B$7:$B$1403,0))/INDEX(Historical!$H$7:$H$1372,MATCH(B228,Historical!$B$7:$B$1403,0)))^(1/5)-1)*100)</f>
        <v>27.54245006</v>
      </c>
      <c r="V228" s="108" t="str">
        <f t="array" ref="V228">IF(INDEX(Historical!$O$7:$O$1372,MATCH(B228,Historical!$B$7:$B$1403,0))=0,"n/a",((INDEX(Historical!$C$7:$C$1381,MATCH(B228,Historical!$B$7:$B$1403,0))/INDEX(Historical!$O$7:$O$1372,MATCH(B228,Historical!$B$7:$B$1403,0)))^(1/10)-1)*100)</f>
        <v>n/a</v>
      </c>
      <c r="W228" s="109" t="str">
        <f t="shared" si="5"/>
        <v>n/a</v>
      </c>
      <c r="X228" s="110">
        <f t="shared" si="6"/>
        <v>1.592049137</v>
      </c>
      <c r="Y228" s="133" t="s">
        <v>1674</v>
      </c>
      <c r="Z228" s="103">
        <f t="shared" si="7"/>
        <v>30.04694836</v>
      </c>
      <c r="AA228" s="112">
        <f t="shared" si="8"/>
        <v>26.99295775</v>
      </c>
      <c r="AB228" s="73">
        <v>12.0</v>
      </c>
      <c r="AC228" s="102">
        <v>4.26</v>
      </c>
      <c r="AD228" s="102">
        <v>3.25</v>
      </c>
      <c r="AE228" s="102">
        <v>3.77</v>
      </c>
      <c r="AF228" s="102">
        <v>14.13</v>
      </c>
      <c r="AG228" s="156">
        <v>58.699999999999996</v>
      </c>
      <c r="AH228" s="102">
        <v>-1.3</v>
      </c>
      <c r="AI228" s="102">
        <v>7.59</v>
      </c>
      <c r="AJ228" s="102">
        <v>17.299999999999997</v>
      </c>
      <c r="AK228" s="102">
        <v>8.309999999999999</v>
      </c>
      <c r="AL228" s="113">
        <v>10750.0</v>
      </c>
      <c r="AM228" s="114">
        <v>0.5</v>
      </c>
      <c r="AN228" s="102">
        <v>1.89</v>
      </c>
      <c r="AO228" s="115">
        <f t="shared" si="9"/>
        <v>1.662632589</v>
      </c>
      <c r="AP228" s="116">
        <f t="shared" si="10"/>
        <v>28.65559034</v>
      </c>
      <c r="AQ228" s="117">
        <f t="shared" si="11"/>
        <v>311.7229343</v>
      </c>
      <c r="AR228" s="103">
        <f t="array" ref="AR228">INDEX(Historical!$C$7:$C$1381,MATCH(B228,Historical!$B$7:$B$1403,0))*IF(AH228="n/a",1.03,IF(AH228&lt;0,1.01,IF(AH228&gt;10,1.1,(1+AH228/100))))</f>
        <v>1.0908</v>
      </c>
      <c r="AS228" s="112">
        <f t="shared" si="12"/>
        <v>1.17359172</v>
      </c>
      <c r="AT228" s="112">
        <f t="shared" ref="AT228:AV228" si="236">IF($AK228="n/a",1.03*AS228,IF($AK228&lt;0,1.01*AS228,IF($AK228&gt;10,1.1*AS228,(1+$AK228/100)*AS228)))</f>
        <v>1.271117192</v>
      </c>
      <c r="AU228" s="112">
        <f t="shared" si="236"/>
        <v>1.376747031</v>
      </c>
      <c r="AV228" s="112">
        <f t="shared" si="236"/>
        <v>1.491154709</v>
      </c>
      <c r="AW228" s="103">
        <f t="shared" si="14"/>
        <v>6.403410651</v>
      </c>
      <c r="AX228" s="118">
        <f t="shared" si="15"/>
        <v>5.568667407</v>
      </c>
      <c r="AY228" s="119">
        <v>1.15</v>
      </c>
      <c r="AZ228" s="114">
        <v>32.019999999999996</v>
      </c>
      <c r="BA228" s="114">
        <v>-17.419999999999998</v>
      </c>
      <c r="BB228" s="114">
        <v>-10.05</v>
      </c>
      <c r="BC228" s="114">
        <v>2.9000000000000004</v>
      </c>
      <c r="BD228" s="42"/>
      <c r="BE228" s="17">
        <v>2014.0</v>
      </c>
      <c r="BF228" s="17">
        <f t="shared" si="16"/>
        <v>0</v>
      </c>
      <c r="BG228" s="120">
        <v>14.000000000000002</v>
      </c>
      <c r="BH228" s="15"/>
    </row>
    <row r="229" ht="11.25" customHeight="1">
      <c r="A229" s="151" t="s">
        <v>1675</v>
      </c>
      <c r="B229" s="122" t="s">
        <v>1676</v>
      </c>
      <c r="C229" s="100" t="s">
        <v>136</v>
      </c>
      <c r="D229" s="100" t="s">
        <v>137</v>
      </c>
      <c r="E229" s="123">
        <v>7.0</v>
      </c>
      <c r="F229" s="58">
        <v>655.0</v>
      </c>
      <c r="G229" s="124" t="s">
        <v>168</v>
      </c>
      <c r="H229" s="124" t="s">
        <v>168</v>
      </c>
      <c r="I229" s="216">
        <v>56.26</v>
      </c>
      <c r="J229" s="126">
        <f t="shared" si="2"/>
        <v>2.204052613</v>
      </c>
      <c r="K229" s="127">
        <v>0.31</v>
      </c>
      <c r="L229" s="128">
        <v>4.0</v>
      </c>
      <c r="M229" s="129">
        <f t="shared" si="3"/>
        <v>1.24</v>
      </c>
      <c r="N229" s="130" t="s">
        <v>589</v>
      </c>
      <c r="O229" s="249">
        <v>0.27</v>
      </c>
      <c r="P229" s="244">
        <v>43524.0</v>
      </c>
      <c r="Q229" s="244">
        <v>43539.0</v>
      </c>
      <c r="R229" s="129">
        <f t="shared" si="4"/>
        <v>14.81481481</v>
      </c>
      <c r="S229" s="108">
        <f t="array" ref="S229">IF(INDEX(Historical!$D$7:$D$1379,MATCH(B229,Historical!$B$7:$B$1403,0))=0,"n/a",(INDEX(Historical!$C$7:$C$1381,MATCH(B229,Historical!$B$7:$B$1403,0))/INDEX(Historical!$D$7:$D$1379,MATCH(B229,Historical!$B$7:$B$1403,0))-1)*100)</f>
        <v>14.81481481</v>
      </c>
      <c r="T229" s="108">
        <f t="array" ref="T229">IF(INDEX(Historical!$F$7:$F$1372,MATCH(B229,Historical!$B$7:$B$1403,0))=0,"n/a",((INDEX(Historical!$C$7:$C$1381,MATCH(B229,Historical!$B$7:$B$1403,0))/INDEX(Historical!$F$7:$F$1372,MATCH(B229,Historical!$B$7:$B$1403,0)))^(1/3)-1)*100)</f>
        <v>17.45701268</v>
      </c>
      <c r="U229" s="108">
        <f t="array" ref="U229">IF(INDEX(Historical!$H$7:$H$1372,MATCH(B229,Historical!$B$7:$B$1403,0))=0,"n/a",((INDEX(Historical!$C$7:$C$1381,MATCH(B229,Historical!$B$7:$B$1403,0))/INDEX(Historical!$H$7:$H$1372,MATCH(B229,Historical!$B$7:$B$1403,0)))^(1/5)-1)*100)</f>
        <v>15.62562332</v>
      </c>
      <c r="V229" s="108" t="str">
        <f t="array" ref="V229">IF(INDEX(Historical!$O$7:$O$1372,MATCH(B229,Historical!$B$7:$B$1403,0))=0,"n/a",((INDEX(Historical!$C$7:$C$1381,MATCH(B229,Historical!$B$7:$B$1403,0))/INDEX(Historical!$O$7:$O$1372,MATCH(B229,Historical!$B$7:$B$1403,0)))^(1/10)-1)*100)</f>
        <v>n/a</v>
      </c>
      <c r="W229" s="109" t="str">
        <f t="shared" si="5"/>
        <v>n/a</v>
      </c>
      <c r="X229" s="110" t="str">
        <f t="shared" si="6"/>
        <v>n/a</v>
      </c>
      <c r="Y229" s="181" t="s">
        <v>1677</v>
      </c>
      <c r="Z229" s="126">
        <f t="shared" si="7"/>
        <v>89.20863309</v>
      </c>
      <c r="AA229" s="134">
        <f t="shared" si="8"/>
        <v>40.47482014</v>
      </c>
      <c r="AB229" s="128">
        <v>12.0</v>
      </c>
      <c r="AC229" s="125">
        <v>1.39</v>
      </c>
      <c r="AD229" s="125">
        <v>5.79</v>
      </c>
      <c r="AE229" s="125">
        <v>1.01</v>
      </c>
      <c r="AF229" s="125">
        <v>1.02</v>
      </c>
      <c r="AG229" s="125">
        <v>2.8000000000000003</v>
      </c>
      <c r="AH229" s="125">
        <v>110.1</v>
      </c>
      <c r="AI229" s="125">
        <v>920.5</v>
      </c>
      <c r="AJ229" s="125">
        <v>-13.5</v>
      </c>
      <c r="AK229" s="125">
        <v>7.000000000000001</v>
      </c>
      <c r="AL229" s="135">
        <v>1920.0</v>
      </c>
      <c r="AM229" s="136">
        <v>2.3</v>
      </c>
      <c r="AN229" s="125">
        <v>0.31</v>
      </c>
      <c r="AO229" s="137">
        <f t="shared" si="9"/>
        <v>-22.64514421</v>
      </c>
      <c r="AP229" s="138">
        <f t="shared" si="10"/>
        <v>17.82967593</v>
      </c>
      <c r="AQ229" s="139">
        <f t="shared" si="11"/>
        <v>35.45694937</v>
      </c>
      <c r="AR229" s="103">
        <f t="array" ref="AR229">INDEX(Historical!$C$7:$C$1381,MATCH(B229,Historical!$B$7:$B$1403,0))*IF(AH229="n/a",1.03,IF(AH229&lt;0,1.01,IF(AH229&gt;10,1.1,(1+AH229/100))))</f>
        <v>1.364</v>
      </c>
      <c r="AS229" s="134">
        <f t="shared" si="12"/>
        <v>1.5004</v>
      </c>
      <c r="AT229" s="134">
        <f t="shared" ref="AT229:AV229" si="237">IF($AK229="n/a",1.03*AS229,IF($AK229&lt;0,1.01*AS229,IF($AK229&gt;10,1.1*AS229,(1+$AK229/100)*AS229)))</f>
        <v>1.605428</v>
      </c>
      <c r="AU229" s="134">
        <f t="shared" si="237"/>
        <v>1.71780796</v>
      </c>
      <c r="AV229" s="134">
        <f t="shared" si="237"/>
        <v>1.838054517</v>
      </c>
      <c r="AW229" s="126">
        <f t="shared" si="14"/>
        <v>8.025690477</v>
      </c>
      <c r="AX229" s="140">
        <f t="shared" si="15"/>
        <v>14.26535812</v>
      </c>
      <c r="AY229" s="141">
        <v>0.54</v>
      </c>
      <c r="AZ229" s="136">
        <v>-3.75</v>
      </c>
      <c r="BA229" s="136">
        <v>-28.4</v>
      </c>
      <c r="BB229" s="136">
        <v>-14.91</v>
      </c>
      <c r="BC229" s="136">
        <v>-17.27</v>
      </c>
      <c r="BD229" s="142"/>
      <c r="BE229" s="17">
        <v>2013.0</v>
      </c>
      <c r="BF229" s="17">
        <f t="shared" si="16"/>
        <v>0</v>
      </c>
      <c r="BG229" s="143">
        <v>0.5</v>
      </c>
      <c r="BH229" s="224"/>
    </row>
    <row r="230" ht="11.25" customHeight="1">
      <c r="A230" s="155" t="s">
        <v>1678</v>
      </c>
      <c r="B230" s="99" t="s">
        <v>1679</v>
      </c>
      <c r="C230" s="100" t="s">
        <v>131</v>
      </c>
      <c r="D230" s="100" t="s">
        <v>193</v>
      </c>
      <c r="E230" s="101">
        <v>7.0</v>
      </c>
      <c r="F230" s="58">
        <v>680.0</v>
      </c>
      <c r="G230" s="58" t="s">
        <v>168</v>
      </c>
      <c r="H230" s="58" t="s">
        <v>168</v>
      </c>
      <c r="I230" s="150">
        <v>30.68</v>
      </c>
      <c r="J230" s="103">
        <f t="shared" si="2"/>
        <v>2.737940026</v>
      </c>
      <c r="K230" s="104">
        <v>0.21</v>
      </c>
      <c r="L230" s="73">
        <v>4.0</v>
      </c>
      <c r="M230" s="23">
        <f t="shared" si="3"/>
        <v>0.84</v>
      </c>
      <c r="N230" s="105" t="s">
        <v>481</v>
      </c>
      <c r="O230" s="106">
        <v>0.2</v>
      </c>
      <c r="P230" s="107">
        <v>43718.0</v>
      </c>
      <c r="Q230" s="107">
        <v>43733.0</v>
      </c>
      <c r="R230" s="23">
        <f t="shared" si="4"/>
        <v>5</v>
      </c>
      <c r="S230" s="108">
        <f t="array" ref="S230">IF(INDEX(Historical!$D$7:$D$1379,MATCH(B230,Historical!$B$7:$B$1403,0))=0,"n/a",(INDEX(Historical!$C$7:$C$1381,MATCH(B230,Historical!$B$7:$B$1403,0))/INDEX(Historical!$D$7:$D$1379,MATCH(B230,Historical!$B$7:$B$1403,0))-1)*100)</f>
        <v>5.128205128</v>
      </c>
      <c r="T230" s="108">
        <f t="array" ref="T230">IF(INDEX(Historical!$F$7:$F$1372,MATCH(B230,Historical!$B$7:$B$1403,0))=0,"n/a",((INDEX(Historical!$C$7:$C$1381,MATCH(B230,Historical!$B$7:$B$1403,0))/INDEX(Historical!$F$7:$F$1372,MATCH(B230,Historical!$B$7:$B$1403,0)))^(1/3)-1)*100)</f>
        <v>6.439210989</v>
      </c>
      <c r="U230" s="108">
        <f t="array" ref="U230">IF(INDEX(Historical!$H$7:$H$1372,MATCH(B230,Historical!$B$7:$B$1403,0))=0,"n/a",((INDEX(Historical!$C$7:$C$1381,MATCH(B230,Historical!$B$7:$B$1403,0))/INDEX(Historical!$H$7:$H$1372,MATCH(B230,Historical!$B$7:$B$1403,0)))^(1/5)-1)*100)</f>
        <v>5.750987763</v>
      </c>
      <c r="V230" s="108" t="str">
        <f t="array" ref="V230">IF(INDEX(Historical!$O$7:$O$1372,MATCH(B230,Historical!$B$7:$B$1403,0))=0,"n/a",((INDEX(Historical!$C$7:$C$1381,MATCH(B230,Historical!$B$7:$B$1403,0))/INDEX(Historical!$O$7:$O$1372,MATCH(B230,Historical!$B$7:$B$1403,0)))^(1/10)-1)*100)</f>
        <v>n/a</v>
      </c>
      <c r="W230" s="109" t="str">
        <f t="shared" si="5"/>
        <v>n/a</v>
      </c>
      <c r="X230" s="110" t="str">
        <f t="shared" si="6"/>
        <v>n/a</v>
      </c>
      <c r="Y230" s="149"/>
      <c r="Z230" s="103">
        <f t="shared" si="7"/>
        <v>84.84848485</v>
      </c>
      <c r="AA230" s="112">
        <f t="shared" si="8"/>
        <v>30.98989899</v>
      </c>
      <c r="AB230" s="73">
        <v>6.0</v>
      </c>
      <c r="AC230" s="102">
        <v>0.99</v>
      </c>
      <c r="AD230" s="102">
        <v>2.98</v>
      </c>
      <c r="AE230" s="102">
        <v>0.17</v>
      </c>
      <c r="AF230" s="102">
        <v>0.78</v>
      </c>
      <c r="AG230" s="102">
        <v>2.5</v>
      </c>
      <c r="AH230" s="156">
        <v>216.7</v>
      </c>
      <c r="AI230" s="156">
        <v>46.89</v>
      </c>
      <c r="AJ230" s="102">
        <v>-15.0</v>
      </c>
      <c r="AK230" s="102">
        <v>10.4</v>
      </c>
      <c r="AL230" s="113">
        <v>3110.0</v>
      </c>
      <c r="AM230" s="114">
        <v>0.7000000000000001</v>
      </c>
      <c r="AN230" s="102">
        <v>0.43</v>
      </c>
      <c r="AO230" s="115">
        <f t="shared" si="9"/>
        <v>-22.5009712</v>
      </c>
      <c r="AP230" s="116">
        <f t="shared" si="10"/>
        <v>8.488927789</v>
      </c>
      <c r="AQ230" s="117">
        <f t="shared" si="11"/>
        <v>3.649240148</v>
      </c>
      <c r="AR230" s="103">
        <f t="array" ref="AR230">INDEX(Historical!$C$7:$C$1381,MATCH(B230,Historical!$B$7:$B$1403,0))*IF(AH230="n/a",1.03,IF(AH230&lt;0,1.01,IF(AH230&gt;10,1.1,(1+AH230/100))))</f>
        <v>0.902</v>
      </c>
      <c r="AS230" s="112">
        <f t="shared" si="12"/>
        <v>0.9922</v>
      </c>
      <c r="AT230" s="112">
        <f t="shared" ref="AT230:AV230" si="238">IF($AK230="n/a",1.03*AS230,IF($AK230&lt;0,1.01*AS230,IF($AK230&gt;10,1.1*AS230,(1+$AK230/100)*AS230)))</f>
        <v>1.09142</v>
      </c>
      <c r="AU230" s="112">
        <f t="shared" si="238"/>
        <v>1.200562</v>
      </c>
      <c r="AV230" s="112">
        <f t="shared" si="238"/>
        <v>1.3206182</v>
      </c>
      <c r="AW230" s="103">
        <f t="shared" si="14"/>
        <v>5.5068002</v>
      </c>
      <c r="AX230" s="118">
        <f t="shared" si="15"/>
        <v>17.94915319</v>
      </c>
      <c r="AY230" s="119">
        <v>1.31</v>
      </c>
      <c r="AZ230" s="114">
        <v>-1.16</v>
      </c>
      <c r="BA230" s="114">
        <v>-37.43</v>
      </c>
      <c r="BB230" s="114">
        <v>-22.18</v>
      </c>
      <c r="BC230" s="114">
        <v>-26.36</v>
      </c>
      <c r="BD230" s="42"/>
      <c r="BE230" s="17">
        <v>2013.0</v>
      </c>
      <c r="BF230" s="17">
        <f t="shared" si="16"/>
        <v>0</v>
      </c>
      <c r="BG230" s="120">
        <v>1.2</v>
      </c>
      <c r="BH230" s="108"/>
    </row>
    <row r="231" ht="11.25" customHeight="1">
      <c r="A231" s="220" t="s">
        <v>1680</v>
      </c>
      <c r="B231" s="99" t="s">
        <v>1681</v>
      </c>
      <c r="C231" s="100" t="s">
        <v>136</v>
      </c>
      <c r="D231" s="100" t="s">
        <v>153</v>
      </c>
      <c r="E231" s="101">
        <v>7.0</v>
      </c>
      <c r="F231" s="58">
        <v>662.0</v>
      </c>
      <c r="G231" s="58" t="s">
        <v>168</v>
      </c>
      <c r="H231" s="58" t="s">
        <v>168</v>
      </c>
      <c r="I231" s="150">
        <v>45.64</v>
      </c>
      <c r="J231" s="103">
        <f t="shared" si="2"/>
        <v>3.593339176</v>
      </c>
      <c r="K231" s="104">
        <v>0.41</v>
      </c>
      <c r="L231" s="73">
        <v>4.0</v>
      </c>
      <c r="M231" s="23">
        <f t="shared" si="3"/>
        <v>1.64</v>
      </c>
      <c r="N231" s="105" t="s">
        <v>322</v>
      </c>
      <c r="O231" s="106">
        <v>0.38</v>
      </c>
      <c r="P231" s="146">
        <v>43563.0</v>
      </c>
      <c r="Q231" s="146">
        <v>43573.0</v>
      </c>
      <c r="R231" s="23">
        <f t="shared" si="4"/>
        <v>7.894736842</v>
      </c>
      <c r="S231" s="108">
        <f t="array" ref="S231">IF(INDEX(Historical!$D$7:$D$1379,MATCH(B231,Historical!$B$7:$B$1403,0))=0,"n/a",(INDEX(Historical!$C$7:$C$1381,MATCH(B231,Historical!$B$7:$B$1403,0))/INDEX(Historical!$D$7:$D$1379,MATCH(B231,Historical!$B$7:$B$1403,0))-1)*100)</f>
        <v>21.05263158</v>
      </c>
      <c r="T231" s="108">
        <f t="array" ref="T231">IF(INDEX(Historical!$F$7:$F$1372,MATCH(B231,Historical!$B$7:$B$1403,0))=0,"n/a",((INDEX(Historical!$C$7:$C$1381,MATCH(B231,Historical!$B$7:$B$1403,0))/INDEX(Historical!$F$7:$F$1372,MATCH(B231,Historical!$B$7:$B$1403,0)))^(1/3)-1)*100)</f>
        <v>24.71420651</v>
      </c>
      <c r="U231" s="108">
        <f t="array" ref="U231">IF(INDEX(Historical!$H$7:$H$1372,MATCH(B231,Historical!$B$7:$B$1403,0))=0,"n/a",((INDEX(Historical!$C$7:$C$1381,MATCH(B231,Historical!$B$7:$B$1403,0))/INDEX(Historical!$H$7:$H$1372,MATCH(B231,Historical!$B$7:$B$1403,0)))^(1/5)-1)*100)</f>
        <v>18.46644525</v>
      </c>
      <c r="V231" s="108">
        <f t="array" ref="V231">IF(INDEX(Historical!$O$7:$O$1372,MATCH(B231,Historical!$B$7:$B$1403,0))=0,"n/a",((INDEX(Historical!$C$7:$C$1381,MATCH(B231,Historical!$B$7:$B$1403,0))/INDEX(Historical!$O$7:$O$1372,MATCH(B231,Historical!$B$7:$B$1403,0)))^(1/10)-1)*100)</f>
        <v>35.0123787</v>
      </c>
      <c r="W231" s="109">
        <f t="shared" si="5"/>
        <v>0.5274261829</v>
      </c>
      <c r="X231" s="110">
        <f t="shared" si="6"/>
        <v>1.694169289</v>
      </c>
      <c r="Y231" s="133"/>
      <c r="Z231" s="103">
        <f t="shared" si="7"/>
        <v>39.14081146</v>
      </c>
      <c r="AA231" s="112">
        <f t="shared" si="8"/>
        <v>10.89260143</v>
      </c>
      <c r="AB231" s="73">
        <v>12.0</v>
      </c>
      <c r="AC231" s="102">
        <v>4.19</v>
      </c>
      <c r="AD231" s="102">
        <v>1.56</v>
      </c>
      <c r="AE231" s="102">
        <v>3.14</v>
      </c>
      <c r="AF231" s="102">
        <v>1.03</v>
      </c>
      <c r="AG231" s="102">
        <v>9.8</v>
      </c>
      <c r="AH231" s="102">
        <v>28.4</v>
      </c>
      <c r="AI231" s="102">
        <v>5.489999999999999</v>
      </c>
      <c r="AJ231" s="102">
        <v>10.9</v>
      </c>
      <c r="AK231" s="102">
        <v>7.000000000000001</v>
      </c>
      <c r="AL231" s="113">
        <v>1650.0</v>
      </c>
      <c r="AM231" s="114">
        <v>1.5</v>
      </c>
      <c r="AN231" s="102">
        <v>0.07</v>
      </c>
      <c r="AO231" s="115">
        <f t="shared" si="9"/>
        <v>11.167183</v>
      </c>
      <c r="AP231" s="116">
        <f t="shared" si="10"/>
        <v>22.05978443</v>
      </c>
      <c r="AQ231" s="117">
        <f t="shared" si="11"/>
        <v>-29.38561848</v>
      </c>
      <c r="AR231" s="103">
        <f t="array" ref="AR231">INDEX(Historical!$C$7:$C$1381,MATCH(B231,Historical!$B$7:$B$1403,0))*IF(AH231="n/a",1.03,IF(AH231&lt;0,1.01,IF(AH231&gt;10,1.1,(1+AH231/100))))</f>
        <v>1.771</v>
      </c>
      <c r="AS231" s="112">
        <f t="shared" si="12"/>
        <v>1.8682279</v>
      </c>
      <c r="AT231" s="112">
        <f t="shared" ref="AT231:AV231" si="239">IF($AK231="n/a",1.03*AS231,IF($AK231&lt;0,1.01*AS231,IF($AK231&gt;10,1.1*AS231,(1+$AK231/100)*AS231)))</f>
        <v>1.999003853</v>
      </c>
      <c r="AU231" s="112">
        <f t="shared" si="239"/>
        <v>2.138934123</v>
      </c>
      <c r="AV231" s="112">
        <f t="shared" si="239"/>
        <v>2.288659511</v>
      </c>
      <c r="AW231" s="103">
        <f t="shared" si="14"/>
        <v>10.06582539</v>
      </c>
      <c r="AX231" s="118">
        <f t="shared" si="15"/>
        <v>22.05483214</v>
      </c>
      <c r="AY231" s="119">
        <v>0.78</v>
      </c>
      <c r="AZ231" s="114">
        <v>-4.8</v>
      </c>
      <c r="BA231" s="114">
        <v>-26.25</v>
      </c>
      <c r="BB231" s="114">
        <v>-15.790000000000001</v>
      </c>
      <c r="BC231" s="114">
        <v>-15.03</v>
      </c>
      <c r="BD231" s="42"/>
      <c r="BE231" s="17">
        <v>2013.0</v>
      </c>
      <c r="BF231" s="17">
        <f t="shared" si="16"/>
        <v>0</v>
      </c>
      <c r="BG231" s="120">
        <v>1.2</v>
      </c>
      <c r="BH231" s="55"/>
    </row>
    <row r="232" ht="11.25" customHeight="1">
      <c r="A232" s="55" t="s">
        <v>1682</v>
      </c>
      <c r="B232" s="99" t="s">
        <v>1683</v>
      </c>
      <c r="C232" s="100" t="s">
        <v>296</v>
      </c>
      <c r="D232" s="100" t="s">
        <v>416</v>
      </c>
      <c r="E232" s="101">
        <v>7.0</v>
      </c>
      <c r="F232" s="58">
        <v>693.0</v>
      </c>
      <c r="G232" s="58" t="s">
        <v>120</v>
      </c>
      <c r="H232" s="58" t="s">
        <v>120</v>
      </c>
      <c r="I232" s="150">
        <v>53.2</v>
      </c>
      <c r="J232" s="103">
        <f t="shared" si="2"/>
        <v>1.804511278</v>
      </c>
      <c r="K232" s="104">
        <v>0.24</v>
      </c>
      <c r="L232" s="73">
        <v>4.0</v>
      </c>
      <c r="M232" s="23">
        <f t="shared" si="3"/>
        <v>0.96</v>
      </c>
      <c r="N232" s="105" t="s">
        <v>154</v>
      </c>
      <c r="O232" s="106">
        <v>0.21</v>
      </c>
      <c r="P232" s="107">
        <v>43787.0</v>
      </c>
      <c r="Q232" s="107">
        <v>43812.0</v>
      </c>
      <c r="R232" s="23">
        <f t="shared" si="4"/>
        <v>14.28571429</v>
      </c>
      <c r="S232" s="108">
        <f t="array" ref="S232">IF(INDEX(Historical!$D$7:$D$1379,MATCH(B232,Historical!$B$7:$B$1403,0))=0,"n/a",(INDEX(Historical!$C$7:$C$1381,MATCH(B232,Historical!$B$7:$B$1403,0))/INDEX(Historical!$D$7:$D$1379,MATCH(B232,Historical!$B$7:$B$1403,0))-1)*100)</f>
        <v>11.53846154</v>
      </c>
      <c r="T232" s="108">
        <f t="array" ref="T232">IF(INDEX(Historical!$F$7:$F$1372,MATCH(B232,Historical!$B$7:$B$1403,0))=0,"n/a",((INDEX(Historical!$C$7:$C$1381,MATCH(B232,Historical!$B$7:$B$1403,0))/INDEX(Historical!$F$7:$F$1372,MATCH(B232,Historical!$B$7:$B$1403,0)))^(1/3)-1)*100)</f>
        <v>12.25733099</v>
      </c>
      <c r="U232" s="108">
        <f t="array" ref="U232">IF(INDEX(Historical!$H$7:$H$1372,MATCH(B232,Historical!$B$7:$B$1403,0))=0,"n/a",((INDEX(Historical!$C$7:$C$1381,MATCH(B232,Historical!$B$7:$B$1403,0))/INDEX(Historical!$H$7:$H$1372,MATCH(B232,Historical!$B$7:$B$1403,0)))^(1/5)-1)*100)</f>
        <v>14.09361684</v>
      </c>
      <c r="V232" s="108">
        <f t="array" ref="V232">IF(INDEX(Historical!$O$7:$O$1372,MATCH(B232,Historical!$B$7:$B$1403,0))=0,"n/a",((INDEX(Historical!$C$7:$C$1381,MATCH(B232,Historical!$B$7:$B$1403,0))/INDEX(Historical!$O$7:$O$1372,MATCH(B232,Historical!$B$7:$B$1403,0)))^(1/10)-1)*100)</f>
        <v>33.062269</v>
      </c>
      <c r="W232" s="109">
        <f t="shared" si="5"/>
        <v>0.4262749433</v>
      </c>
      <c r="X232" s="110" t="str">
        <f t="shared" si="6"/>
        <v>n/a</v>
      </c>
      <c r="Y232" s="218"/>
      <c r="Z232" s="103">
        <f t="shared" si="7"/>
        <v>282.3529412</v>
      </c>
      <c r="AA232" s="112">
        <f t="shared" si="8"/>
        <v>156.4705882</v>
      </c>
      <c r="AB232" s="73">
        <v>12.0</v>
      </c>
      <c r="AC232" s="102">
        <v>0.34</v>
      </c>
      <c r="AD232" s="102">
        <v>10.37</v>
      </c>
      <c r="AE232" s="102">
        <v>1.06</v>
      </c>
      <c r="AF232" s="102">
        <v>3.33</v>
      </c>
      <c r="AG232" s="102">
        <v>-9.1</v>
      </c>
      <c r="AH232" s="102">
        <v>-87.9</v>
      </c>
      <c r="AI232" s="102">
        <v>11.07</v>
      </c>
      <c r="AJ232" s="102">
        <v>-29.5</v>
      </c>
      <c r="AK232" s="102">
        <v>15.0</v>
      </c>
      <c r="AL232" s="113">
        <v>4360.0</v>
      </c>
      <c r="AM232" s="114">
        <v>0.8999999999999999</v>
      </c>
      <c r="AN232" s="102">
        <v>0.85</v>
      </c>
      <c r="AO232" s="115">
        <f t="shared" si="9"/>
        <v>-140.5724601</v>
      </c>
      <c r="AP232" s="116">
        <f t="shared" si="10"/>
        <v>15.89812812</v>
      </c>
      <c r="AQ232" s="117">
        <f t="shared" si="11"/>
        <v>381.2239298</v>
      </c>
      <c r="AR232" s="103">
        <f t="array" ref="AR232">INDEX(Historical!$C$7:$C$1381,MATCH(B232,Historical!$B$7:$B$1403,0))*IF(AH232="n/a",1.03,IF(AH232&lt;0,1.01,IF(AH232&gt;10,1.1,(1+AH232/100))))</f>
        <v>0.8787</v>
      </c>
      <c r="AS232" s="112">
        <f t="shared" si="12"/>
        <v>0.96657</v>
      </c>
      <c r="AT232" s="112">
        <f t="shared" ref="AT232:AV232" si="240">IF($AK232="n/a",1.03*AS232,IF($AK232&lt;0,1.01*AS232,IF($AK232&gt;10,1.1*AS232,(1+$AK232/100)*AS232)))</f>
        <v>1.063227</v>
      </c>
      <c r="AU232" s="112">
        <f t="shared" si="240"/>
        <v>1.1695497</v>
      </c>
      <c r="AV232" s="112">
        <f t="shared" si="240"/>
        <v>1.28650467</v>
      </c>
      <c r="AW232" s="103">
        <f t="shared" si="14"/>
        <v>5.36455137</v>
      </c>
      <c r="AX232" s="118">
        <f t="shared" si="15"/>
        <v>10.08374318</v>
      </c>
      <c r="AY232" s="119">
        <v>1.81</v>
      </c>
      <c r="AZ232" s="114">
        <v>29.69</v>
      </c>
      <c r="BA232" s="114">
        <v>-19.78</v>
      </c>
      <c r="BB232" s="114">
        <v>-12.709999999999999</v>
      </c>
      <c r="BC232" s="114">
        <v>0.13</v>
      </c>
      <c r="BD232" s="42"/>
      <c r="BE232" s="17">
        <v>2014.0</v>
      </c>
      <c r="BF232" s="17">
        <f t="shared" si="16"/>
        <v>0</v>
      </c>
      <c r="BG232" s="120">
        <v>-3.4000000000000004</v>
      </c>
      <c r="BH232" s="15"/>
    </row>
    <row r="233" ht="11.25" customHeight="1">
      <c r="A233" s="55" t="s">
        <v>1684</v>
      </c>
      <c r="B233" s="99" t="s">
        <v>1685</v>
      </c>
      <c r="C233" s="100" t="s">
        <v>272</v>
      </c>
      <c r="D233" s="100" t="s">
        <v>273</v>
      </c>
      <c r="E233" s="101">
        <v>7.0</v>
      </c>
      <c r="F233" s="58">
        <v>701.0</v>
      </c>
      <c r="G233" s="58" t="s">
        <v>168</v>
      </c>
      <c r="H233" s="58" t="s">
        <v>168</v>
      </c>
      <c r="I233" s="150">
        <v>18.21</v>
      </c>
      <c r="J233" s="103">
        <f t="shared" si="2"/>
        <v>6.26029654</v>
      </c>
      <c r="K233" s="104">
        <v>0.285</v>
      </c>
      <c r="L233" s="73">
        <v>4.0</v>
      </c>
      <c r="M233" s="23">
        <f t="shared" si="3"/>
        <v>1.14</v>
      </c>
      <c r="N233" s="105" t="s">
        <v>218</v>
      </c>
      <c r="O233" s="106">
        <v>0.28</v>
      </c>
      <c r="P233" s="107">
        <v>43832.0</v>
      </c>
      <c r="Q233" s="107">
        <v>43844.0</v>
      </c>
      <c r="R233" s="23">
        <f t="shared" si="4"/>
        <v>1.785714286</v>
      </c>
      <c r="S233" s="108">
        <f t="array" ref="S233">IF(INDEX(Historical!$D$7:$D$1379,MATCH(B233,Historical!$B$7:$B$1403,0))=0,"n/a",(INDEX(Historical!$C$7:$C$1381,MATCH(B233,Historical!$B$7:$B$1403,0))/INDEX(Historical!$D$7:$D$1379,MATCH(B233,Historical!$B$7:$B$1403,0))-1)*100)</f>
        <v>1.818181818</v>
      </c>
      <c r="T233" s="108">
        <f t="array" ref="T233">IF(INDEX(Historical!$F$7:$F$1372,MATCH(B233,Historical!$B$7:$B$1403,0))=0,"n/a",((INDEX(Historical!$C$7:$C$1381,MATCH(B233,Historical!$B$7:$B$1403,0))/INDEX(Historical!$F$7:$F$1372,MATCH(B233,Historical!$B$7:$B$1403,0)))^(1/3)-1)*100)</f>
        <v>4.551591715</v>
      </c>
      <c r="U233" s="108">
        <f t="array" ref="U233">IF(INDEX(Historical!$H$7:$H$1372,MATCH(B233,Historical!$B$7:$B$1403,0))=0,"n/a",((INDEX(Historical!$C$7:$C$1381,MATCH(B233,Historical!$B$7:$B$1403,0))/INDEX(Historical!$H$7:$H$1372,MATCH(B233,Historical!$B$7:$B$1403,0)))^(1/5)-1)*100)</f>
        <v>9.027667832</v>
      </c>
      <c r="V233" s="108" t="str">
        <f t="array" ref="V233">IF(INDEX(Historical!$O$7:$O$1372,MATCH(B233,Historical!$B$7:$B$1403,0))=0,"n/a",((INDEX(Historical!$C$7:$C$1381,MATCH(B233,Historical!$B$7:$B$1403,0))/INDEX(Historical!$O$7:$O$1372,MATCH(B233,Historical!$B$7:$B$1403,0)))^(1/10)-1)*100)</f>
        <v>n/a</v>
      </c>
      <c r="W233" s="109" t="str">
        <f t="shared" si="5"/>
        <v>n/a</v>
      </c>
      <c r="X233" s="110">
        <f t="shared" si="6"/>
        <v>0.4340224919</v>
      </c>
      <c r="Y233" s="147"/>
      <c r="Z233" s="103">
        <f t="shared" si="7"/>
        <v>123.9130435</v>
      </c>
      <c r="AA233" s="112">
        <f t="shared" si="8"/>
        <v>19.79347826</v>
      </c>
      <c r="AB233" s="73">
        <v>12.0</v>
      </c>
      <c r="AC233" s="102">
        <v>0.92</v>
      </c>
      <c r="AD233" s="102" t="s">
        <v>128</v>
      </c>
      <c r="AE233" s="102">
        <v>4.64</v>
      </c>
      <c r="AF233" s="102">
        <v>1.96</v>
      </c>
      <c r="AG233" s="102">
        <v>9.9</v>
      </c>
      <c r="AH233" s="102">
        <v>-24.3</v>
      </c>
      <c r="AI233" s="102">
        <v>4.62</v>
      </c>
      <c r="AJ233" s="102">
        <v>20.8</v>
      </c>
      <c r="AK233" s="102">
        <v>-5.09</v>
      </c>
      <c r="AL233" s="113">
        <v>5420.0</v>
      </c>
      <c r="AM233" s="114">
        <v>0.4</v>
      </c>
      <c r="AN233" s="102">
        <v>1.77</v>
      </c>
      <c r="AO233" s="115">
        <f t="shared" si="9"/>
        <v>-4.505513889</v>
      </c>
      <c r="AP233" s="116">
        <f t="shared" si="10"/>
        <v>15.28796437</v>
      </c>
      <c r="AQ233" s="117">
        <f t="shared" si="11"/>
        <v>31.31001044</v>
      </c>
      <c r="AR233" s="103">
        <f t="array" ref="AR233">INDEX(Historical!$C$7:$C$1381,MATCH(B233,Historical!$B$7:$B$1403,0))*IF(AH233="n/a",1.03,IF(AH233&lt;0,1.01,IF(AH233&gt;10,1.1,(1+AH233/100))))</f>
        <v>1.1312</v>
      </c>
      <c r="AS233" s="112">
        <f t="shared" si="12"/>
        <v>1.18346144</v>
      </c>
      <c r="AT233" s="112">
        <f t="shared" ref="AT233:AV233" si="241">IF($AK233="n/a",1.03*AS233,IF($AK233&lt;0,1.01*AS233,IF($AK233&gt;10,1.1*AS233,(1+$AK233/100)*AS233)))</f>
        <v>1.195296054</v>
      </c>
      <c r="AU233" s="112">
        <f t="shared" si="241"/>
        <v>1.207249015</v>
      </c>
      <c r="AV233" s="112">
        <f t="shared" si="241"/>
        <v>1.219321505</v>
      </c>
      <c r="AW233" s="103">
        <f t="shared" si="14"/>
        <v>5.936528014</v>
      </c>
      <c r="AX233" s="118">
        <f t="shared" si="15"/>
        <v>32.6003735</v>
      </c>
      <c r="AY233" s="119">
        <v>0.84</v>
      </c>
      <c r="AZ233" s="114">
        <v>8.04</v>
      </c>
      <c r="BA233" s="114">
        <v>-19.919999999999998</v>
      </c>
      <c r="BB233" s="114">
        <v>-11.959999999999999</v>
      </c>
      <c r="BC233" s="114">
        <v>-8.06</v>
      </c>
      <c r="BD233" s="42"/>
      <c r="BE233" s="17">
        <v>2014.0</v>
      </c>
      <c r="BF233" s="17">
        <f t="shared" si="16"/>
        <v>0</v>
      </c>
      <c r="BG233" s="120">
        <v>3.4000000000000004</v>
      </c>
      <c r="BH233" s="15"/>
    </row>
    <row r="234" ht="11.25" customHeight="1">
      <c r="A234" s="155" t="s">
        <v>1686</v>
      </c>
      <c r="B234" s="99" t="s">
        <v>1687</v>
      </c>
      <c r="C234" s="100" t="s">
        <v>136</v>
      </c>
      <c r="D234" s="100" t="s">
        <v>153</v>
      </c>
      <c r="E234" s="101">
        <v>7.0</v>
      </c>
      <c r="F234" s="58">
        <v>704.0</v>
      </c>
      <c r="G234" s="58" t="s">
        <v>168</v>
      </c>
      <c r="H234" s="58" t="s">
        <v>168</v>
      </c>
      <c r="I234" s="150">
        <v>22.07</v>
      </c>
      <c r="J234" s="103">
        <f t="shared" si="2"/>
        <v>3.987313095</v>
      </c>
      <c r="K234" s="104">
        <v>0.22</v>
      </c>
      <c r="L234" s="73">
        <v>4.0</v>
      </c>
      <c r="M234" s="23">
        <f t="shared" si="3"/>
        <v>0.88</v>
      </c>
      <c r="N234" s="105" t="s">
        <v>1162</v>
      </c>
      <c r="O234" s="106">
        <v>0.21</v>
      </c>
      <c r="P234" s="107">
        <v>43853.0</v>
      </c>
      <c r="Q234" s="107">
        <v>43860.0</v>
      </c>
      <c r="R234" s="23">
        <f t="shared" si="4"/>
        <v>4.761904762</v>
      </c>
      <c r="S234" s="108">
        <f t="array" ref="S234">IF(INDEX(Historical!$D$7:$D$1379,MATCH(B234,Historical!$B$7:$B$1403,0))=0,"n/a",(INDEX(Historical!$C$7:$C$1381,MATCH(B234,Historical!$B$7:$B$1403,0))/INDEX(Historical!$D$7:$D$1379,MATCH(B234,Historical!$B$7:$B$1403,0))-1)*100)</f>
        <v>5</v>
      </c>
      <c r="T234" s="108">
        <f t="array" ref="T234">IF(INDEX(Historical!$F$7:$F$1372,MATCH(B234,Historical!$B$7:$B$1403,0))=0,"n/a",((INDEX(Historical!$C$7:$C$1381,MATCH(B234,Historical!$B$7:$B$1403,0))/INDEX(Historical!$F$7:$F$1372,MATCH(B234,Historical!$B$7:$B$1403,0)))^(1/3)-1)*100)</f>
        <v>7.297628794</v>
      </c>
      <c r="U234" s="108">
        <f t="array" ref="U234">IF(INDEX(Historical!$H$7:$H$1372,MATCH(B234,Historical!$B$7:$B$1403,0))=0,"n/a",((INDEX(Historical!$C$7:$C$1381,MATCH(B234,Historical!$B$7:$B$1403,0))/INDEX(Historical!$H$7:$H$1372,MATCH(B234,Historical!$B$7:$B$1403,0)))^(1/5)-1)*100)</f>
        <v>8.06396196</v>
      </c>
      <c r="V234" s="108">
        <f t="array" ref="V234">IF(INDEX(Historical!$O$7:$O$1372,MATCH(B234,Historical!$B$7:$B$1403,0))=0,"n/a",((INDEX(Historical!$C$7:$C$1381,MATCH(B234,Historical!$B$7:$B$1403,0))/INDEX(Historical!$O$7:$O$1372,MATCH(B234,Historical!$B$7:$B$1403,0)))^(1/10)-1)*100)</f>
        <v>-3.503890488</v>
      </c>
      <c r="W234" s="109" t="str">
        <f t="shared" si="5"/>
        <v>n/a</v>
      </c>
      <c r="X234" s="110">
        <f t="shared" si="6"/>
        <v>0.4382588022</v>
      </c>
      <c r="Y234" s="149"/>
      <c r="Z234" s="103">
        <f t="shared" si="7"/>
        <v>47.05882353</v>
      </c>
      <c r="AA234" s="112">
        <f t="shared" si="8"/>
        <v>11.80213904</v>
      </c>
      <c r="AB234" s="73">
        <v>12.0</v>
      </c>
      <c r="AC234" s="102">
        <v>1.87</v>
      </c>
      <c r="AD234" s="102">
        <v>1.97</v>
      </c>
      <c r="AE234" s="102">
        <v>3.42</v>
      </c>
      <c r="AF234" s="102">
        <v>1.01</v>
      </c>
      <c r="AG234" s="102">
        <v>8.799999999999999</v>
      </c>
      <c r="AH234" s="102">
        <v>22.400000000000002</v>
      </c>
      <c r="AI234" s="102">
        <v>3.3099999999999996</v>
      </c>
      <c r="AJ234" s="102">
        <v>18.4</v>
      </c>
      <c r="AK234" s="102">
        <v>6.0</v>
      </c>
      <c r="AL234" s="113">
        <v>1220.0</v>
      </c>
      <c r="AM234" s="114">
        <v>3.4000000000000004</v>
      </c>
      <c r="AN234" s="102">
        <v>0.21</v>
      </c>
      <c r="AO234" s="115">
        <f t="shared" si="9"/>
        <v>0.2491360173</v>
      </c>
      <c r="AP234" s="116">
        <f t="shared" si="10"/>
        <v>12.05127505</v>
      </c>
      <c r="AQ234" s="117">
        <f t="shared" si="11"/>
        <v>-27.21367519</v>
      </c>
      <c r="AR234" s="103">
        <f t="array" ref="AR234">INDEX(Historical!$C$7:$C$1381,MATCH(B234,Historical!$B$7:$B$1403,0))*IF(AH234="n/a",1.03,IF(AH234&lt;0,1.01,IF(AH234&gt;10,1.1,(1+AH234/100))))</f>
        <v>0.924</v>
      </c>
      <c r="AS234" s="112">
        <f t="shared" si="12"/>
        <v>0.9545844</v>
      </c>
      <c r="AT234" s="112">
        <f t="shared" ref="AT234:AV234" si="242">IF($AK234="n/a",1.03*AS234,IF($AK234&lt;0,1.01*AS234,IF($AK234&gt;10,1.1*AS234,(1+$AK234/100)*AS234)))</f>
        <v>1.011859464</v>
      </c>
      <c r="AU234" s="112">
        <f t="shared" si="242"/>
        <v>1.072571032</v>
      </c>
      <c r="AV234" s="112">
        <f t="shared" si="242"/>
        <v>1.136925294</v>
      </c>
      <c r="AW234" s="103">
        <f t="shared" si="14"/>
        <v>5.09994019</v>
      </c>
      <c r="AX234" s="118">
        <f t="shared" si="15"/>
        <v>23.1080208</v>
      </c>
      <c r="AY234" s="119">
        <v>0.95</v>
      </c>
      <c r="AZ234" s="114">
        <v>-2.6</v>
      </c>
      <c r="BA234" s="114">
        <v>-21.18</v>
      </c>
      <c r="BB234" s="114">
        <v>-16.86</v>
      </c>
      <c r="BC234" s="114">
        <v>-15.02</v>
      </c>
      <c r="BD234" s="42"/>
      <c r="BE234" s="17">
        <v>2014.0</v>
      </c>
      <c r="BF234" s="17">
        <f t="shared" si="16"/>
        <v>0</v>
      </c>
      <c r="BG234" s="120">
        <v>1.0999999999999999</v>
      </c>
      <c r="BH234" s="15"/>
    </row>
    <row r="235" ht="11.25" customHeight="1">
      <c r="A235" s="55" t="s">
        <v>1688</v>
      </c>
      <c r="B235" s="99" t="s">
        <v>1689</v>
      </c>
      <c r="C235" s="100" t="s">
        <v>136</v>
      </c>
      <c r="D235" s="100" t="s">
        <v>153</v>
      </c>
      <c r="E235" s="101">
        <v>7.0</v>
      </c>
      <c r="F235" s="58">
        <v>682.0</v>
      </c>
      <c r="G235" s="58" t="s">
        <v>120</v>
      </c>
      <c r="H235" s="58" t="s">
        <v>120</v>
      </c>
      <c r="I235" s="150">
        <v>24.47</v>
      </c>
      <c r="J235" s="103">
        <f t="shared" si="2"/>
        <v>3.024111157</v>
      </c>
      <c r="K235" s="104">
        <v>0.185</v>
      </c>
      <c r="L235" s="73">
        <v>4.0</v>
      </c>
      <c r="M235" s="23">
        <f t="shared" si="3"/>
        <v>0.74</v>
      </c>
      <c r="N235" s="105" t="s">
        <v>143</v>
      </c>
      <c r="O235" s="106">
        <v>0.17</v>
      </c>
      <c r="P235" s="107">
        <v>43720.0</v>
      </c>
      <c r="Q235" s="107">
        <v>43739.0</v>
      </c>
      <c r="R235" s="23">
        <f t="shared" si="4"/>
        <v>8.823529412</v>
      </c>
      <c r="S235" s="108">
        <f t="array" ref="S235">IF(INDEX(Historical!$D$7:$D$1379,MATCH(B235,Historical!$B$7:$B$1403,0))=0,"n/a",(INDEX(Historical!$C$7:$C$1381,MATCH(B235,Historical!$B$7:$B$1403,0))/INDEX(Historical!$D$7:$D$1379,MATCH(B235,Historical!$B$7:$B$1403,0))-1)*100)</f>
        <v>17.79661017</v>
      </c>
      <c r="T235" s="108">
        <f t="array" ref="T235">IF(INDEX(Historical!$F$7:$F$1372,MATCH(B235,Historical!$B$7:$B$1403,0))=0,"n/a",((INDEX(Historical!$C$7:$C$1381,MATCH(B235,Historical!$B$7:$B$1403,0))/INDEX(Historical!$F$7:$F$1372,MATCH(B235,Historical!$B$7:$B$1403,0)))^(1/3)-1)*100)</f>
        <v>17.81446755</v>
      </c>
      <c r="U235" s="108">
        <f t="array" ref="U235">IF(INDEX(Historical!$H$7:$H$1372,MATCH(B235,Historical!$B$7:$B$1403,0))=0,"n/a",((INDEX(Historical!$C$7:$C$1381,MATCH(B235,Historical!$B$7:$B$1403,0))/INDEX(Historical!$H$7:$H$1372,MATCH(B235,Historical!$B$7:$B$1403,0)))^(1/5)-1)*100)</f>
        <v>25.30270811</v>
      </c>
      <c r="V235" s="108">
        <f t="array" ref="V235">IF(INDEX(Historical!$O$7:$O$1372,MATCH(B235,Historical!$B$7:$B$1403,0))=0,"n/a",((INDEX(Historical!$C$7:$C$1381,MATCH(B235,Historical!$B$7:$B$1403,0))/INDEX(Historical!$O$7:$O$1372,MATCH(B235,Historical!$B$7:$B$1403,0)))^(1/10)-1)*100)</f>
        <v>-2.332468057</v>
      </c>
      <c r="W235" s="109" t="str">
        <f t="shared" si="5"/>
        <v>n/a</v>
      </c>
      <c r="X235" s="110">
        <f t="shared" si="6"/>
        <v>1.542848055</v>
      </c>
      <c r="Y235" s="149"/>
      <c r="Z235" s="103">
        <f t="shared" si="7"/>
        <v>32.17391304</v>
      </c>
      <c r="AA235" s="112">
        <f t="shared" si="8"/>
        <v>10.63913043</v>
      </c>
      <c r="AB235" s="73">
        <v>12.0</v>
      </c>
      <c r="AC235" s="102">
        <v>2.3</v>
      </c>
      <c r="AD235" s="102">
        <v>2.13</v>
      </c>
      <c r="AE235" s="102">
        <v>3.24</v>
      </c>
      <c r="AF235" s="102">
        <v>0.99</v>
      </c>
      <c r="AG235" s="102">
        <v>9.4</v>
      </c>
      <c r="AH235" s="102">
        <v>26.3</v>
      </c>
      <c r="AI235" s="102">
        <v>5.79</v>
      </c>
      <c r="AJ235" s="102">
        <v>16.400000000000002</v>
      </c>
      <c r="AK235" s="102">
        <v>5.0</v>
      </c>
      <c r="AL235" s="113">
        <v>2510.0</v>
      </c>
      <c r="AM235" s="114">
        <v>1.5</v>
      </c>
      <c r="AN235" s="102">
        <v>0.0</v>
      </c>
      <c r="AO235" s="115">
        <f t="shared" si="9"/>
        <v>17.68768883</v>
      </c>
      <c r="AP235" s="116">
        <f t="shared" si="10"/>
        <v>28.32681926</v>
      </c>
      <c r="AQ235" s="117">
        <f t="shared" si="11"/>
        <v>-31.58057738</v>
      </c>
      <c r="AR235" s="103">
        <f t="array" ref="AR235">INDEX(Historical!$C$7:$C$1381,MATCH(B235,Historical!$B$7:$B$1403,0))*IF(AH235="n/a",1.03,IF(AH235&lt;0,1.01,IF(AH235&gt;10,1.1,(1+AH235/100))))</f>
        <v>0.7645</v>
      </c>
      <c r="AS235" s="112">
        <f t="shared" si="12"/>
        <v>0.80876455</v>
      </c>
      <c r="AT235" s="112">
        <f t="shared" ref="AT235:AV235" si="243">IF($AK235="n/a",1.03*AS235,IF($AK235&lt;0,1.01*AS235,IF($AK235&gt;10,1.1*AS235,(1+$AK235/100)*AS235)))</f>
        <v>0.8492027775</v>
      </c>
      <c r="AU235" s="112">
        <f t="shared" si="243"/>
        <v>0.8916629164</v>
      </c>
      <c r="AV235" s="112">
        <f t="shared" si="243"/>
        <v>0.9362460622</v>
      </c>
      <c r="AW235" s="103">
        <f t="shared" si="14"/>
        <v>4.250376306</v>
      </c>
      <c r="AX235" s="118">
        <f t="shared" si="15"/>
        <v>17.36974379</v>
      </c>
      <c r="AY235" s="119">
        <v>1.34</v>
      </c>
      <c r="AZ235" s="114">
        <v>-4.67</v>
      </c>
      <c r="BA235" s="114">
        <v>-25.779999999999998</v>
      </c>
      <c r="BB235" s="114">
        <v>-18.67</v>
      </c>
      <c r="BC235" s="114">
        <v>-16.86</v>
      </c>
      <c r="BD235" s="42"/>
      <c r="BE235" s="17">
        <v>2013.0</v>
      </c>
      <c r="BF235" s="17">
        <f t="shared" si="16"/>
        <v>0</v>
      </c>
      <c r="BG235" s="120">
        <v>1.2</v>
      </c>
      <c r="BH235" s="108"/>
    </row>
    <row r="236" ht="11.25" customHeight="1">
      <c r="A236" s="155" t="s">
        <v>1690</v>
      </c>
      <c r="B236" s="99" t="s">
        <v>1691</v>
      </c>
      <c r="C236" s="100" t="s">
        <v>136</v>
      </c>
      <c r="D236" s="100" t="s">
        <v>153</v>
      </c>
      <c r="E236" s="101">
        <v>7.0</v>
      </c>
      <c r="F236" s="58">
        <v>654.0</v>
      </c>
      <c r="G236" s="58" t="s">
        <v>120</v>
      </c>
      <c r="H236" s="58" t="s">
        <v>120</v>
      </c>
      <c r="I236" s="150">
        <v>30.78</v>
      </c>
      <c r="J236" s="103">
        <f t="shared" si="2"/>
        <v>4.028589994</v>
      </c>
      <c r="K236" s="104">
        <v>0.31</v>
      </c>
      <c r="L236" s="73">
        <v>4.0</v>
      </c>
      <c r="M236" s="23">
        <f t="shared" si="3"/>
        <v>1.24</v>
      </c>
      <c r="N236" s="105" t="s">
        <v>164</v>
      </c>
      <c r="O236" s="106">
        <v>0.24</v>
      </c>
      <c r="P236" s="148">
        <v>43434.0</v>
      </c>
      <c r="Q236" s="148">
        <v>43447.0</v>
      </c>
      <c r="R236" s="23">
        <f t="shared" si="4"/>
        <v>29.16666667</v>
      </c>
      <c r="S236" s="108">
        <f t="array" ref="S236">IF(INDEX(Historical!$D$7:$D$1379,MATCH(B236,Historical!$B$7:$B$1403,0))=0,"n/a",(INDEX(Historical!$C$7:$C$1381,MATCH(B236,Historical!$B$7:$B$1403,0))/INDEX(Historical!$D$7:$D$1379,MATCH(B236,Historical!$B$7:$B$1403,0))-1)*100)</f>
        <v>20.38834951</v>
      </c>
      <c r="T236" s="108">
        <f t="array" ref="T236">IF(INDEX(Historical!$F$7:$F$1372,MATCH(B236,Historical!$B$7:$B$1403,0))=0,"n/a",((INDEX(Historical!$C$7:$C$1381,MATCH(B236,Historical!$B$7:$B$1403,0))/INDEX(Historical!$F$7:$F$1372,MATCH(B236,Historical!$B$7:$B$1403,0)))^(1/3)-1)*100)</f>
        <v>18.24609497</v>
      </c>
      <c r="U236" s="108">
        <f t="array" ref="U236">IF(INDEX(Historical!$H$7:$H$1372,MATCH(B236,Historical!$B$7:$B$1403,0))=0,"n/a",((INDEX(Historical!$C$7:$C$1381,MATCH(B236,Historical!$B$7:$B$1403,0))/INDEX(Historical!$H$7:$H$1372,MATCH(B236,Historical!$B$7:$B$1403,0)))^(1/5)-1)*100)</f>
        <v>33.72257702</v>
      </c>
      <c r="V236" s="108">
        <f t="array" ref="V236">IF(INDEX(Historical!$O$7:$O$1372,MATCH(B236,Historical!$B$7:$B$1403,0))=0,"n/a",((INDEX(Historical!$C$7:$C$1381,MATCH(B236,Historical!$B$7:$B$1403,0))/INDEX(Historical!$O$7:$O$1372,MATCH(B236,Historical!$B$7:$B$1403,0)))^(1/10)-1)*100)</f>
        <v>19.72002047</v>
      </c>
      <c r="W236" s="109">
        <f t="shared" si="5"/>
        <v>1.710068054</v>
      </c>
      <c r="X236" s="110">
        <f t="shared" si="6"/>
        <v>1.832748751</v>
      </c>
      <c r="Y236" s="149" t="s">
        <v>1630</v>
      </c>
      <c r="Z236" s="103">
        <f t="shared" si="7"/>
        <v>35.63218391</v>
      </c>
      <c r="AA236" s="112">
        <f t="shared" si="8"/>
        <v>8.844827586</v>
      </c>
      <c r="AB236" s="73">
        <v>12.0</v>
      </c>
      <c r="AC236" s="102">
        <v>3.48</v>
      </c>
      <c r="AD236" s="102">
        <v>1.11</v>
      </c>
      <c r="AE236" s="102">
        <v>3.23</v>
      </c>
      <c r="AF236" s="102">
        <v>1.09</v>
      </c>
      <c r="AG236" s="102">
        <v>12.5</v>
      </c>
      <c r="AH236" s="102">
        <v>35.3</v>
      </c>
      <c r="AI236" s="102">
        <v>5.62</v>
      </c>
      <c r="AJ236" s="102">
        <v>18.4</v>
      </c>
      <c r="AK236" s="102">
        <v>8.0</v>
      </c>
      <c r="AL236" s="113">
        <v>2490.0</v>
      </c>
      <c r="AM236" s="114">
        <v>0.4</v>
      </c>
      <c r="AN236" s="102">
        <v>0.09</v>
      </c>
      <c r="AO236" s="115">
        <f t="shared" si="9"/>
        <v>28.90633943</v>
      </c>
      <c r="AP236" s="116">
        <f t="shared" si="10"/>
        <v>37.75116701</v>
      </c>
      <c r="AQ236" s="117">
        <f t="shared" si="11"/>
        <v>-34.54140556</v>
      </c>
      <c r="AR236" s="103">
        <f t="array" ref="AR236">INDEX(Historical!$C$7:$C$1381,MATCH(B236,Historical!$B$7:$B$1403,0))*IF(AH236="n/a",1.03,IF(AH236&lt;0,1.01,IF(AH236&gt;10,1.1,(1+AH236/100))))</f>
        <v>1.364</v>
      </c>
      <c r="AS236" s="112">
        <f t="shared" si="12"/>
        <v>1.4406568</v>
      </c>
      <c r="AT236" s="112">
        <f t="shared" ref="AT236:AV236" si="244">IF($AK236="n/a",1.03*AS236,IF($AK236&lt;0,1.01*AS236,IF($AK236&gt;10,1.1*AS236,(1+$AK236/100)*AS236)))</f>
        <v>1.555909344</v>
      </c>
      <c r="AU236" s="112">
        <f t="shared" si="244"/>
        <v>1.680382092</v>
      </c>
      <c r="AV236" s="112">
        <f t="shared" si="244"/>
        <v>1.814812659</v>
      </c>
      <c r="AW236" s="103">
        <f t="shared" si="14"/>
        <v>7.855760894</v>
      </c>
      <c r="AX236" s="118">
        <f t="shared" si="15"/>
        <v>25.52229011</v>
      </c>
      <c r="AY236" s="119">
        <v>1.25</v>
      </c>
      <c r="AZ236" s="114">
        <v>-3.4799999999999995</v>
      </c>
      <c r="BA236" s="114">
        <v>-21.54</v>
      </c>
      <c r="BB236" s="114">
        <v>-17.0</v>
      </c>
      <c r="BC236" s="114">
        <v>-14.01</v>
      </c>
      <c r="BD236" s="42"/>
      <c r="BE236" s="17">
        <v>2014.0</v>
      </c>
      <c r="BF236" s="17">
        <f t="shared" si="16"/>
        <v>0</v>
      </c>
      <c r="BG236" s="120">
        <v>1.6</v>
      </c>
      <c r="BH236" s="15"/>
    </row>
    <row r="237" ht="11.25" customHeight="1">
      <c r="A237" s="55" t="s">
        <v>1692</v>
      </c>
      <c r="B237" s="99" t="s">
        <v>1693</v>
      </c>
      <c r="C237" s="100" t="s">
        <v>131</v>
      </c>
      <c r="D237" s="100" t="s">
        <v>193</v>
      </c>
      <c r="E237" s="101">
        <v>7.0</v>
      </c>
      <c r="F237" s="58">
        <v>692.0</v>
      </c>
      <c r="G237" s="58" t="s">
        <v>168</v>
      </c>
      <c r="H237" s="58" t="s">
        <v>168</v>
      </c>
      <c r="I237" s="150">
        <v>114.22</v>
      </c>
      <c r="J237" s="103">
        <f t="shared" si="2"/>
        <v>1.33076519</v>
      </c>
      <c r="K237" s="104">
        <v>0.38</v>
      </c>
      <c r="L237" s="73">
        <v>4.0</v>
      </c>
      <c r="M237" s="23">
        <f t="shared" si="3"/>
        <v>1.52</v>
      </c>
      <c r="N237" s="105" t="s">
        <v>164</v>
      </c>
      <c r="O237" s="106">
        <v>0.295</v>
      </c>
      <c r="P237" s="107">
        <v>43790.0</v>
      </c>
      <c r="Q237" s="107">
        <v>43808.0</v>
      </c>
      <c r="R237" s="23">
        <f t="shared" si="4"/>
        <v>28.81355932</v>
      </c>
      <c r="S237" s="108">
        <f t="array" ref="S237">IF(INDEX(Historical!$D$7:$D$1379,MATCH(B237,Historical!$B$7:$B$1403,0))=0,"n/a",(INDEX(Historical!$C$7:$C$1381,MATCH(B237,Historical!$B$7:$B$1403,0))/INDEX(Historical!$D$7:$D$1379,MATCH(B237,Historical!$B$7:$B$1403,0))-1)*100)</f>
        <v>36.75675676</v>
      </c>
      <c r="T237" s="108">
        <f t="array" ref="T237">IF(INDEX(Historical!$F$7:$F$1372,MATCH(B237,Historical!$B$7:$B$1403,0))=0,"n/a",((INDEX(Historical!$C$7:$C$1381,MATCH(B237,Historical!$B$7:$B$1403,0))/INDEX(Historical!$F$7:$F$1372,MATCH(B237,Historical!$B$7:$B$1403,0)))^(1/3)-1)*100)</f>
        <v>37.88945951</v>
      </c>
      <c r="U237" s="108">
        <f t="array" ref="U237">IF(INDEX(Historical!$H$7:$H$1372,MATCH(B237,Historical!$B$7:$B$1403,0))=0,"n/a",((INDEX(Historical!$C$7:$C$1381,MATCH(B237,Historical!$B$7:$B$1403,0))/INDEX(Historical!$H$7:$H$1372,MATCH(B237,Historical!$B$7:$B$1403,0)))^(1/5)-1)*100)</f>
        <v>45.34871039</v>
      </c>
      <c r="V237" s="108" t="str">
        <f t="array" ref="V237">IF(INDEX(Historical!$O$7:$O$1372,MATCH(B237,Historical!$B$7:$B$1403,0))=0,"n/a",((INDEX(Historical!$C$7:$C$1381,MATCH(B237,Historical!$B$7:$B$1403,0))/INDEX(Historical!$O$7:$O$1372,MATCH(B237,Historical!$B$7:$B$1403,0)))^(1/10)-1)*100)</f>
        <v>n/a</v>
      </c>
      <c r="W237" s="109" t="str">
        <f t="shared" si="5"/>
        <v>n/a</v>
      </c>
      <c r="X237" s="110">
        <f t="shared" si="6"/>
        <v>1.196535894</v>
      </c>
      <c r="Y237" s="240"/>
      <c r="Z237" s="103">
        <f t="shared" si="7"/>
        <v>30.46092184</v>
      </c>
      <c r="AA237" s="112">
        <f t="shared" si="8"/>
        <v>22.88977956</v>
      </c>
      <c r="AB237" s="73">
        <v>12.0</v>
      </c>
      <c r="AC237" s="102">
        <v>4.99</v>
      </c>
      <c r="AD237" s="102">
        <v>1.93</v>
      </c>
      <c r="AE237" s="102">
        <v>0.94</v>
      </c>
      <c r="AF237" s="102">
        <v>17.65</v>
      </c>
      <c r="AG237" s="102">
        <v>73.4</v>
      </c>
      <c r="AH237" s="102">
        <v>47.5</v>
      </c>
      <c r="AI237" s="102">
        <v>9.56</v>
      </c>
      <c r="AJ237" s="102">
        <v>37.9</v>
      </c>
      <c r="AK237" s="102">
        <v>11.88</v>
      </c>
      <c r="AL237" s="113">
        <v>16940.0</v>
      </c>
      <c r="AM237" s="114">
        <v>0.8999999999999999</v>
      </c>
      <c r="AN237" s="102">
        <v>3.42</v>
      </c>
      <c r="AO237" s="115">
        <f t="shared" si="9"/>
        <v>23.78969602</v>
      </c>
      <c r="AP237" s="116">
        <f t="shared" si="10"/>
        <v>46.67947558</v>
      </c>
      <c r="AQ237" s="117">
        <f t="shared" si="11"/>
        <v>323.7423794</v>
      </c>
      <c r="AR237" s="103">
        <f t="array" ref="AR237">INDEX(Historical!$C$7:$C$1381,MATCH(B237,Historical!$B$7:$B$1403,0))*IF(AH237="n/a",1.03,IF(AH237&lt;0,1.01,IF(AH237&gt;10,1.1,(1+AH237/100))))</f>
        <v>1.3915</v>
      </c>
      <c r="AS237" s="112">
        <f t="shared" si="12"/>
        <v>1.5245274</v>
      </c>
      <c r="AT237" s="112">
        <f t="shared" ref="AT237:AV237" si="245">IF($AK237="n/a",1.03*AS237,IF($AK237&lt;0,1.01*AS237,IF($AK237&gt;10,1.1*AS237,(1+$AK237/100)*AS237)))</f>
        <v>1.67698014</v>
      </c>
      <c r="AU237" s="112">
        <f t="shared" si="245"/>
        <v>1.844678154</v>
      </c>
      <c r="AV237" s="112">
        <f t="shared" si="245"/>
        <v>2.029145969</v>
      </c>
      <c r="AW237" s="103">
        <f t="shared" si="14"/>
        <v>8.466831663</v>
      </c>
      <c r="AX237" s="118">
        <f t="shared" si="15"/>
        <v>7.412740031</v>
      </c>
      <c r="AY237" s="119">
        <v>1.06</v>
      </c>
      <c r="AZ237" s="114">
        <v>26.169999999999998</v>
      </c>
      <c r="BA237" s="114">
        <v>-21.82</v>
      </c>
      <c r="BB237" s="114">
        <v>-17.05</v>
      </c>
      <c r="BC237" s="114">
        <v>-7.090000000000001</v>
      </c>
      <c r="BD237" s="42"/>
      <c r="BE237" s="17">
        <v>2014.0</v>
      </c>
      <c r="BF237" s="17">
        <f t="shared" si="16"/>
        <v>0</v>
      </c>
      <c r="BG237" s="120">
        <v>9.1</v>
      </c>
      <c r="BH237" s="15"/>
    </row>
    <row r="238" ht="11.25" customHeight="1">
      <c r="A238" s="155" t="s">
        <v>1694</v>
      </c>
      <c r="B238" s="99" t="s">
        <v>1695</v>
      </c>
      <c r="C238" s="100" t="s">
        <v>136</v>
      </c>
      <c r="D238" s="100" t="s">
        <v>153</v>
      </c>
      <c r="E238" s="101">
        <v>7.0</v>
      </c>
      <c r="F238" s="58">
        <v>706.0</v>
      </c>
      <c r="G238" s="58" t="s">
        <v>168</v>
      </c>
      <c r="H238" s="58" t="s">
        <v>168</v>
      </c>
      <c r="I238" s="150">
        <v>31.69</v>
      </c>
      <c r="J238" s="103">
        <f t="shared" si="2"/>
        <v>4.922688545</v>
      </c>
      <c r="K238" s="104">
        <v>0.39</v>
      </c>
      <c r="L238" s="73">
        <v>4.0</v>
      </c>
      <c r="M238" s="23">
        <f t="shared" si="3"/>
        <v>1.56</v>
      </c>
      <c r="N238" s="105" t="s">
        <v>147</v>
      </c>
      <c r="O238" s="106">
        <v>0.36</v>
      </c>
      <c r="P238" s="107">
        <v>43858.0</v>
      </c>
      <c r="Q238" s="107">
        <v>43872.0</v>
      </c>
      <c r="R238" s="23">
        <f t="shared" si="4"/>
        <v>8.333333333</v>
      </c>
      <c r="S238" s="108">
        <f t="array" ref="S238">IF(INDEX(Historical!$D$7:$D$1379,MATCH(B238,Historical!$B$7:$B$1403,0))=0,"n/a",(INDEX(Historical!$C$7:$C$1381,MATCH(B238,Historical!$B$7:$B$1403,0))/INDEX(Historical!$D$7:$D$1379,MATCH(B238,Historical!$B$7:$B$1403,0))-1)*100)</f>
        <v>38.7755102</v>
      </c>
      <c r="T238" s="108">
        <f t="array" ref="T238">IF(INDEX(Historical!$F$7:$F$1372,MATCH(B238,Historical!$B$7:$B$1403,0))=0,"n/a",((INDEX(Historical!$C$7:$C$1381,MATCH(B238,Historical!$B$7:$B$1403,0))/INDEX(Historical!$F$7:$F$1372,MATCH(B238,Historical!$B$7:$B$1403,0)))^(1/3)-1)*100)</f>
        <v>43.52482485</v>
      </c>
      <c r="U238" s="108">
        <f t="array" ref="U238">IF(INDEX(Historical!$H$7:$H$1372,MATCH(B238,Historical!$B$7:$B$1403,0))=0,"n/a",((INDEX(Historical!$C$7:$C$1381,MATCH(B238,Historical!$B$7:$B$1403,0))/INDEX(Historical!$H$7:$H$1372,MATCH(B238,Historical!$B$7:$B$1403,0)))^(1/5)-1)*100)</f>
        <v>68.54185971</v>
      </c>
      <c r="V238" s="108" t="str">
        <f t="array" ref="V238">IF(INDEX(Historical!$O$7:$O$1372,MATCH(B238,Historical!$B$7:$B$1403,0))=0,"n/a",((INDEX(Historical!$C$7:$C$1381,MATCH(B238,Historical!$B$7:$B$1403,0))/INDEX(Historical!$O$7:$O$1372,MATCH(B238,Historical!$B$7:$B$1403,0)))^(1/10)-1)*100)</f>
        <v>n/a</v>
      </c>
      <c r="W238" s="109" t="str">
        <f t="shared" si="5"/>
        <v>n/a</v>
      </c>
      <c r="X238" s="110">
        <f t="shared" si="6"/>
        <v>3.311200952</v>
      </c>
      <c r="Y238" s="133"/>
      <c r="Z238" s="103">
        <f t="shared" si="7"/>
        <v>40.94488189</v>
      </c>
      <c r="AA238" s="112">
        <f t="shared" si="8"/>
        <v>8.317585302</v>
      </c>
      <c r="AB238" s="73">
        <v>12.0</v>
      </c>
      <c r="AC238" s="102">
        <v>3.81</v>
      </c>
      <c r="AD238" s="102">
        <v>1.45</v>
      </c>
      <c r="AE238" s="102">
        <v>2.3</v>
      </c>
      <c r="AF238" s="102">
        <v>0.68</v>
      </c>
      <c r="AG238" s="102">
        <v>8.5</v>
      </c>
      <c r="AH238" s="102">
        <v>33.4</v>
      </c>
      <c r="AI238" s="102">
        <v>7.3</v>
      </c>
      <c r="AJ238" s="102">
        <v>20.7</v>
      </c>
      <c r="AK238" s="102">
        <v>5.72</v>
      </c>
      <c r="AL238" s="113">
        <v>14200.0</v>
      </c>
      <c r="AM238" s="114">
        <v>0.4</v>
      </c>
      <c r="AN238" s="102">
        <v>0.62</v>
      </c>
      <c r="AO238" s="115">
        <f t="shared" si="9"/>
        <v>65.14696296</v>
      </c>
      <c r="AP238" s="116">
        <f t="shared" si="10"/>
        <v>73.46454826</v>
      </c>
      <c r="AQ238" s="117">
        <f t="shared" si="11"/>
        <v>-49.86259766</v>
      </c>
      <c r="AR238" s="103">
        <f t="array" ref="AR238">INDEX(Historical!$C$7:$C$1381,MATCH(B238,Historical!$B$7:$B$1403,0))*IF(AH238="n/a",1.03,IF(AH238&lt;0,1.01,IF(AH238&gt;10,1.1,(1+AH238/100))))</f>
        <v>1.496</v>
      </c>
      <c r="AS238" s="112">
        <f t="shared" si="12"/>
        <v>1.605208</v>
      </c>
      <c r="AT238" s="112">
        <f t="shared" ref="AT238:AV238" si="246">IF($AK238="n/a",1.03*AS238,IF($AK238&lt;0,1.01*AS238,IF($AK238&gt;10,1.1*AS238,(1+$AK238/100)*AS238)))</f>
        <v>1.697025898</v>
      </c>
      <c r="AU238" s="112">
        <f t="shared" si="246"/>
        <v>1.794095779</v>
      </c>
      <c r="AV238" s="112">
        <f t="shared" si="246"/>
        <v>1.896718057</v>
      </c>
      <c r="AW238" s="103">
        <f t="shared" si="14"/>
        <v>8.489047734</v>
      </c>
      <c r="AX238" s="118">
        <f t="shared" si="15"/>
        <v>26.7877808</v>
      </c>
      <c r="AY238" s="119">
        <v>1.5</v>
      </c>
      <c r="AZ238" s="114">
        <v>1.26</v>
      </c>
      <c r="BA238" s="114">
        <v>-23.25</v>
      </c>
      <c r="BB238" s="114">
        <v>-18.65</v>
      </c>
      <c r="BC238" s="114">
        <v>-12.809999999999999</v>
      </c>
      <c r="BD238" s="42"/>
      <c r="BE238" s="17">
        <v>2014.0</v>
      </c>
      <c r="BF238" s="17">
        <f t="shared" si="16"/>
        <v>0</v>
      </c>
      <c r="BG238" s="120">
        <v>1.0999999999999999</v>
      </c>
      <c r="BH238" s="15"/>
    </row>
    <row r="239" ht="11.25" customHeight="1">
      <c r="A239" s="151" t="s">
        <v>1696</v>
      </c>
      <c r="B239" s="122" t="s">
        <v>1697</v>
      </c>
      <c r="C239" s="100" t="s">
        <v>272</v>
      </c>
      <c r="D239" s="100" t="s">
        <v>273</v>
      </c>
      <c r="E239" s="123">
        <v>7.0</v>
      </c>
      <c r="F239" s="58">
        <v>685.0</v>
      </c>
      <c r="G239" s="124" t="s">
        <v>168</v>
      </c>
      <c r="H239" s="124" t="s">
        <v>168</v>
      </c>
      <c r="I239" s="216">
        <v>60.58</v>
      </c>
      <c r="J239" s="126">
        <f t="shared" si="2"/>
        <v>3.30141961</v>
      </c>
      <c r="K239" s="127">
        <v>0.5</v>
      </c>
      <c r="L239" s="128">
        <v>4.0</v>
      </c>
      <c r="M239" s="129">
        <f t="shared" si="3"/>
        <v>2</v>
      </c>
      <c r="N239" s="130" t="s">
        <v>174</v>
      </c>
      <c r="O239" s="131">
        <v>0.46</v>
      </c>
      <c r="P239" s="132">
        <v>43734.0</v>
      </c>
      <c r="Q239" s="132">
        <v>43749.0</v>
      </c>
      <c r="R239" s="129">
        <f t="shared" si="4"/>
        <v>8.695652174</v>
      </c>
      <c r="S239" s="108">
        <f t="array" ref="S239">IF(INDEX(Historical!$D$7:$D$1379,MATCH(B239,Historical!$B$7:$B$1403,0))=0,"n/a",(INDEX(Historical!$C$7:$C$1381,MATCH(B239,Historical!$B$7:$B$1403,0))/INDEX(Historical!$D$7:$D$1379,MATCH(B239,Historical!$B$7:$B$1403,0))-1)*100)</f>
        <v>6.666666667</v>
      </c>
      <c r="T239" s="108">
        <f t="array" ref="T239">IF(INDEX(Historical!$F$7:$F$1372,MATCH(B239,Historical!$B$7:$B$1403,0))=0,"n/a",((INDEX(Historical!$C$7:$C$1381,MATCH(B239,Historical!$B$7:$B$1403,0))/INDEX(Historical!$F$7:$F$1372,MATCH(B239,Historical!$B$7:$B$1403,0)))^(1/3)-1)*100)</f>
        <v>9.684706748</v>
      </c>
      <c r="U239" s="108">
        <f t="array" ref="U239">IF(INDEX(Historical!$H$7:$H$1372,MATCH(B239,Historical!$B$7:$B$1403,0))=0,"n/a",((INDEX(Historical!$C$7:$C$1381,MATCH(B239,Historical!$B$7:$B$1403,0))/INDEX(Historical!$H$7:$H$1372,MATCH(B239,Historical!$B$7:$B$1403,0)))^(1/5)-1)*100)</f>
        <v>19.43588377</v>
      </c>
      <c r="V239" s="108" t="str">
        <f t="array" ref="V239">IF(INDEX(Historical!$O$7:$O$1372,MATCH(B239,Historical!$B$7:$B$1403,0))=0,"n/a",((INDEX(Historical!$C$7:$C$1381,MATCH(B239,Historical!$B$7:$B$1403,0))/INDEX(Historical!$O$7:$O$1372,MATCH(B239,Historical!$B$7:$B$1403,0)))^(1/10)-1)*100)</f>
        <v>n/a</v>
      </c>
      <c r="W239" s="109" t="str">
        <f t="shared" si="5"/>
        <v>n/a</v>
      </c>
      <c r="X239" s="110">
        <f t="shared" si="6"/>
        <v>0.7362077186</v>
      </c>
      <c r="Y239" s="174"/>
      <c r="Z239" s="126">
        <f t="shared" si="7"/>
        <v>512.8205128</v>
      </c>
      <c r="AA239" s="134">
        <f t="shared" si="8"/>
        <v>155.3333333</v>
      </c>
      <c r="AB239" s="128">
        <v>12.0</v>
      </c>
      <c r="AC239" s="125">
        <v>0.39</v>
      </c>
      <c r="AD239" s="125" t="s">
        <v>128</v>
      </c>
      <c r="AE239" s="125">
        <v>6.87</v>
      </c>
      <c r="AF239" s="125">
        <v>2.83</v>
      </c>
      <c r="AG239" s="125">
        <v>1.7000000000000002</v>
      </c>
      <c r="AH239" s="237" t="s">
        <v>128</v>
      </c>
      <c r="AI239" s="237">
        <v>135.48</v>
      </c>
      <c r="AJ239" s="125">
        <v>26.400000000000002</v>
      </c>
      <c r="AK239" s="125" t="s">
        <v>128</v>
      </c>
      <c r="AL239" s="135">
        <v>6740.0</v>
      </c>
      <c r="AM239" s="136">
        <v>0.4</v>
      </c>
      <c r="AN239" s="125">
        <v>1.2</v>
      </c>
      <c r="AO239" s="137">
        <f t="shared" si="9"/>
        <v>-132.59603</v>
      </c>
      <c r="AP239" s="138">
        <f t="shared" si="10"/>
        <v>22.73730338</v>
      </c>
      <c r="AQ239" s="139">
        <f t="shared" si="11"/>
        <v>342.0122338</v>
      </c>
      <c r="AR239" s="103">
        <f t="array" ref="AR239">INDEX(Historical!$C$7:$C$1381,MATCH(B239,Historical!$B$7:$B$1403,0))*IF(AH239="n/a",1.03,IF(AH239&lt;0,1.01,IF(AH239&gt;10,1.1,(1+AH239/100))))</f>
        <v>1.9776</v>
      </c>
      <c r="AS239" s="134">
        <f t="shared" si="12"/>
        <v>2.17536</v>
      </c>
      <c r="AT239" s="134">
        <f t="shared" ref="AT239:AV239" si="247">IF($AK239="n/a",1.03*AS239,IF($AK239&lt;0,1.01*AS239,IF($AK239&gt;10,1.1*AS239,(1+$AK239/100)*AS239)))</f>
        <v>2.2406208</v>
      </c>
      <c r="AU239" s="134">
        <f t="shared" si="247"/>
        <v>2.307839424</v>
      </c>
      <c r="AV239" s="134">
        <f t="shared" si="247"/>
        <v>2.377074607</v>
      </c>
      <c r="AW239" s="126">
        <f t="shared" si="14"/>
        <v>11.07849483</v>
      </c>
      <c r="AX239" s="140">
        <f t="shared" si="15"/>
        <v>18.28738004</v>
      </c>
      <c r="AY239" s="141">
        <v>0.51</v>
      </c>
      <c r="AZ239" s="136">
        <v>23.79</v>
      </c>
      <c r="BA239" s="136">
        <v>-24.02</v>
      </c>
      <c r="BB239" s="136">
        <v>-5.800000000000001</v>
      </c>
      <c r="BC239" s="136">
        <v>-7.95</v>
      </c>
      <c r="BD239" s="142"/>
      <c r="BE239" s="17">
        <v>2013.0</v>
      </c>
      <c r="BF239" s="17">
        <f t="shared" si="16"/>
        <v>0</v>
      </c>
      <c r="BG239" s="143">
        <v>0.7000000000000001</v>
      </c>
      <c r="BH239" s="224"/>
    </row>
    <row r="240" ht="11.25" customHeight="1">
      <c r="A240" s="55" t="s">
        <v>1698</v>
      </c>
      <c r="B240" s="99" t="s">
        <v>1699</v>
      </c>
      <c r="C240" s="100" t="s">
        <v>136</v>
      </c>
      <c r="D240" s="100" t="s">
        <v>153</v>
      </c>
      <c r="E240" s="101">
        <v>7.0</v>
      </c>
      <c r="F240" s="58">
        <v>673.0</v>
      </c>
      <c r="G240" s="58" t="s">
        <v>168</v>
      </c>
      <c r="H240" s="58" t="s">
        <v>168</v>
      </c>
      <c r="I240" s="150">
        <v>23.92</v>
      </c>
      <c r="J240" s="103">
        <f t="shared" si="2"/>
        <v>3.846153846</v>
      </c>
      <c r="K240" s="104">
        <v>0.23</v>
      </c>
      <c r="L240" s="73">
        <v>4.0</v>
      </c>
      <c r="M240" s="23">
        <f t="shared" si="3"/>
        <v>0.92</v>
      </c>
      <c r="N240" s="105" t="s">
        <v>154</v>
      </c>
      <c r="O240" s="106">
        <v>0.21</v>
      </c>
      <c r="P240" s="107">
        <v>43615.0</v>
      </c>
      <c r="Q240" s="107">
        <v>43633.0</v>
      </c>
      <c r="R240" s="23">
        <f t="shared" si="4"/>
        <v>9.523809524</v>
      </c>
      <c r="S240" s="108">
        <f t="array" ref="S240">IF(INDEX(Historical!$D$7:$D$1379,MATCH(B240,Historical!$B$7:$B$1403,0))=0,"n/a",(INDEX(Historical!$C$7:$C$1381,MATCH(B240,Historical!$B$7:$B$1403,0))/INDEX(Historical!$D$7:$D$1379,MATCH(B240,Historical!$B$7:$B$1403,0))-1)*100)</f>
        <v>9.756097561</v>
      </c>
      <c r="T240" s="108">
        <f t="array" ref="T240">IF(INDEX(Historical!$F$7:$F$1372,MATCH(B240,Historical!$B$7:$B$1403,0))=0,"n/a",((INDEX(Historical!$C$7:$C$1381,MATCH(B240,Historical!$B$7:$B$1403,0))/INDEX(Historical!$F$7:$F$1372,MATCH(B240,Historical!$B$7:$B$1403,0)))^(1/3)-1)*100)</f>
        <v>14.47142426</v>
      </c>
      <c r="U240" s="108">
        <f t="array" ref="U240">IF(INDEX(Historical!$H$7:$H$1372,MATCH(B240,Historical!$B$7:$B$1403,0))=0,"n/a",((INDEX(Historical!$C$7:$C$1381,MATCH(B240,Historical!$B$7:$B$1403,0))/INDEX(Historical!$H$7:$H$1372,MATCH(B240,Historical!$B$7:$B$1403,0)))^(1/5)-1)*100)</f>
        <v>20.1124434</v>
      </c>
      <c r="V240" s="108" t="str">
        <f t="array" ref="V240">IF(INDEX(Historical!$O$7:$O$1372,MATCH(B240,Historical!$B$7:$B$1403,0))=0,"n/a",((INDEX(Historical!$C$7:$C$1381,MATCH(B240,Historical!$B$7:$B$1403,0))/INDEX(Historical!$O$7:$O$1372,MATCH(B240,Historical!$B$7:$B$1403,0)))^(1/10)-1)*100)</f>
        <v>n/a</v>
      </c>
      <c r="W240" s="109" t="str">
        <f t="shared" si="5"/>
        <v>n/a</v>
      </c>
      <c r="X240" s="110" t="str">
        <f t="shared" si="6"/>
        <v>n/a</v>
      </c>
      <c r="Y240" s="133"/>
      <c r="Z240" s="103">
        <f t="shared" si="7"/>
        <v>45.32019704</v>
      </c>
      <c r="AA240" s="112">
        <f t="shared" si="8"/>
        <v>11.78325123</v>
      </c>
      <c r="AB240" s="73">
        <v>12.0</v>
      </c>
      <c r="AC240" s="102">
        <v>2.03</v>
      </c>
      <c r="AD240" s="102">
        <v>1.47</v>
      </c>
      <c r="AE240" s="102">
        <v>3.18</v>
      </c>
      <c r="AF240" s="102">
        <v>1.29</v>
      </c>
      <c r="AG240" s="102">
        <v>11.899999999999999</v>
      </c>
      <c r="AH240" s="102">
        <v>23.3</v>
      </c>
      <c r="AI240" s="102">
        <v>5.1499999999999995</v>
      </c>
      <c r="AJ240" s="102">
        <v>-13.600000000000001</v>
      </c>
      <c r="AK240" s="102">
        <v>8.0</v>
      </c>
      <c r="AL240" s="113">
        <v>688.9</v>
      </c>
      <c r="AM240" s="114">
        <v>0.3</v>
      </c>
      <c r="AN240" s="102">
        <v>0.19</v>
      </c>
      <c r="AO240" s="115">
        <f t="shared" si="9"/>
        <v>12.17534601</v>
      </c>
      <c r="AP240" s="116">
        <f t="shared" si="10"/>
        <v>23.95859724</v>
      </c>
      <c r="AQ240" s="117">
        <f t="shared" si="11"/>
        <v>-17.80674781</v>
      </c>
      <c r="AR240" s="103">
        <f t="array" ref="AR240">INDEX(Historical!$C$7:$C$1381,MATCH(B240,Historical!$B$7:$B$1403,0))*IF(AH240="n/a",1.03,IF(AH240&lt;0,1.01,IF(AH240&gt;10,1.1,(1+AH240/100))))</f>
        <v>0.99</v>
      </c>
      <c r="AS240" s="112">
        <f t="shared" si="12"/>
        <v>1.040985</v>
      </c>
      <c r="AT240" s="112">
        <f t="shared" ref="AT240:AV240" si="248">IF($AK240="n/a",1.03*AS240,IF($AK240&lt;0,1.01*AS240,IF($AK240&gt;10,1.1*AS240,(1+$AK240/100)*AS240)))</f>
        <v>1.1242638</v>
      </c>
      <c r="AU240" s="112">
        <f t="shared" si="248"/>
        <v>1.214204904</v>
      </c>
      <c r="AV240" s="112">
        <f t="shared" si="248"/>
        <v>1.311341296</v>
      </c>
      <c r="AW240" s="103">
        <f t="shared" si="14"/>
        <v>5.680795</v>
      </c>
      <c r="AX240" s="118">
        <f t="shared" si="15"/>
        <v>23.74914298</v>
      </c>
      <c r="AY240" s="119">
        <v>1.02</v>
      </c>
      <c r="AZ240" s="114">
        <v>-4.36</v>
      </c>
      <c r="BA240" s="114">
        <v>-22.39</v>
      </c>
      <c r="BB240" s="114">
        <v>-16.66</v>
      </c>
      <c r="BC240" s="114">
        <v>-17.03</v>
      </c>
      <c r="BD240" s="42"/>
      <c r="BE240" s="17">
        <v>2013.0</v>
      </c>
      <c r="BF240" s="17">
        <f t="shared" si="16"/>
        <v>0</v>
      </c>
      <c r="BG240" s="120">
        <v>1.0</v>
      </c>
      <c r="BH240" s="15"/>
    </row>
    <row r="241" ht="11.25" customHeight="1">
      <c r="A241" s="230" t="s">
        <v>1700</v>
      </c>
      <c r="B241" s="99" t="s">
        <v>1701</v>
      </c>
      <c r="C241" s="100" t="s">
        <v>136</v>
      </c>
      <c r="D241" s="100" t="s">
        <v>153</v>
      </c>
      <c r="E241" s="101">
        <v>7.0</v>
      </c>
      <c r="F241" s="58">
        <v>661.0</v>
      </c>
      <c r="G241" s="58" t="s">
        <v>168</v>
      </c>
      <c r="H241" s="58" t="s">
        <v>168</v>
      </c>
      <c r="I241" s="150">
        <v>18.54</v>
      </c>
      <c r="J241" s="103">
        <f t="shared" si="2"/>
        <v>3.883495146</v>
      </c>
      <c r="K241" s="104">
        <v>0.18</v>
      </c>
      <c r="L241" s="73">
        <v>4.0</v>
      </c>
      <c r="M241" s="23">
        <f t="shared" si="3"/>
        <v>0.72</v>
      </c>
      <c r="N241" s="105" t="s">
        <v>780</v>
      </c>
      <c r="O241" s="106">
        <v>0.14</v>
      </c>
      <c r="P241" s="146">
        <v>43557.0</v>
      </c>
      <c r="Q241" s="146">
        <v>43572.0</v>
      </c>
      <c r="R241" s="23">
        <f t="shared" si="4"/>
        <v>28.57142857</v>
      </c>
      <c r="S241" s="108">
        <f t="array" ref="S241">IF(INDEX(Historical!$D$7:$D$1379,MATCH(B241,Historical!$B$7:$B$1403,0))=0,"n/a",(INDEX(Historical!$C$7:$C$1381,MATCH(B241,Historical!$B$7:$B$1403,0))/INDEX(Historical!$D$7:$D$1379,MATCH(B241,Historical!$B$7:$B$1403,0))-1)*100)</f>
        <v>21.42857143</v>
      </c>
      <c r="T241" s="108">
        <f t="array" ref="T241">IF(INDEX(Historical!$F$7:$F$1372,MATCH(B241,Historical!$B$7:$B$1403,0))=0,"n/a",((INDEX(Historical!$C$7:$C$1381,MATCH(B241,Historical!$B$7:$B$1403,0))/INDEX(Historical!$F$7:$F$1372,MATCH(B241,Historical!$B$7:$B$1403,0)))^(1/3)-1)*100)</f>
        <v>12.31106835</v>
      </c>
      <c r="U241" s="108">
        <f t="array" ref="U241">IF(INDEX(Historical!$H$7:$H$1372,MATCH(B241,Historical!$B$7:$B$1403,0))=0,"n/a",((INDEX(Historical!$C$7:$C$1381,MATCH(B241,Historical!$B$7:$B$1403,0))/INDEX(Historical!$H$7:$H$1372,MATCH(B241,Historical!$B$7:$B$1403,0)))^(1/5)-1)*100)</f>
        <v>11.19615859</v>
      </c>
      <c r="V241" s="108">
        <f t="array" ref="V241">IF(INDEX(Historical!$O$7:$O$1372,MATCH(B241,Historical!$B$7:$B$1403,0))=0,"n/a",((INDEX(Historical!$C$7:$C$1381,MATCH(B241,Historical!$B$7:$B$1403,0))/INDEX(Historical!$O$7:$O$1372,MATCH(B241,Historical!$B$7:$B$1403,0)))^(1/10)-1)*100)</f>
        <v>7.177346254</v>
      </c>
      <c r="W241" s="109">
        <f t="shared" si="5"/>
        <v>1.559930119</v>
      </c>
      <c r="X241" s="110">
        <f t="shared" si="6"/>
        <v>1.722485938</v>
      </c>
      <c r="Y241" s="133"/>
      <c r="Z241" s="103">
        <f t="shared" si="7"/>
        <v>52.55474453</v>
      </c>
      <c r="AA241" s="112">
        <f t="shared" si="8"/>
        <v>13.53284672</v>
      </c>
      <c r="AB241" s="73">
        <v>12.0</v>
      </c>
      <c r="AC241" s="102">
        <v>1.37</v>
      </c>
      <c r="AD241" s="102">
        <v>1.36</v>
      </c>
      <c r="AE241" s="102">
        <v>5.9</v>
      </c>
      <c r="AF241" s="102">
        <v>1.32</v>
      </c>
      <c r="AG241" s="102">
        <v>9.8</v>
      </c>
      <c r="AH241" s="102">
        <v>16.400000000000002</v>
      </c>
      <c r="AI241" s="102">
        <v>1.9300000000000002</v>
      </c>
      <c r="AJ241" s="102">
        <v>6.5</v>
      </c>
      <c r="AK241" s="102">
        <v>10.0</v>
      </c>
      <c r="AL241" s="113">
        <v>2630.0</v>
      </c>
      <c r="AM241" s="114">
        <v>0.5</v>
      </c>
      <c r="AN241" s="102">
        <v>0.01</v>
      </c>
      <c r="AO241" s="115">
        <f t="shared" si="9"/>
        <v>1.546807024</v>
      </c>
      <c r="AP241" s="116">
        <f t="shared" si="10"/>
        <v>15.07965374</v>
      </c>
      <c r="AQ241" s="117">
        <f t="shared" si="11"/>
        <v>-10.89741826</v>
      </c>
      <c r="AR241" s="103">
        <f t="array" ref="AR241">INDEX(Historical!$C$7:$C$1381,MATCH(B241,Historical!$B$7:$B$1403,0))*IF(AH241="n/a",1.03,IF(AH241&lt;0,1.01,IF(AH241&gt;10,1.1,(1+AH241/100))))</f>
        <v>0.748</v>
      </c>
      <c r="AS241" s="112">
        <f t="shared" si="12"/>
        <v>0.7624364</v>
      </c>
      <c r="AT241" s="112">
        <f t="shared" ref="AT241:AV241" si="249">IF($AK241="n/a",1.03*AS241,IF($AK241&lt;0,1.01*AS241,IF($AK241&gt;10,1.1*AS241,(1+$AK241/100)*AS241)))</f>
        <v>0.83868004</v>
      </c>
      <c r="AU241" s="112">
        <f t="shared" si="249"/>
        <v>0.922548044</v>
      </c>
      <c r="AV241" s="112">
        <f t="shared" si="249"/>
        <v>1.014802848</v>
      </c>
      <c r="AW241" s="103">
        <f t="shared" si="14"/>
        <v>4.286467332</v>
      </c>
      <c r="AX241" s="118">
        <f t="shared" si="15"/>
        <v>23.12010427</v>
      </c>
      <c r="AY241" s="119">
        <v>1.0</v>
      </c>
      <c r="AZ241" s="114">
        <v>-4.43</v>
      </c>
      <c r="BA241" s="114">
        <v>-19.32</v>
      </c>
      <c r="BB241" s="114">
        <v>-13.020000000000001</v>
      </c>
      <c r="BC241" s="114">
        <v>-12.08</v>
      </c>
      <c r="BD241" s="42"/>
      <c r="BE241" s="17">
        <v>2015.0</v>
      </c>
      <c r="BF241" s="17">
        <f t="shared" si="16"/>
        <v>0</v>
      </c>
      <c r="BG241" s="120">
        <v>1.7000000000000002</v>
      </c>
      <c r="BH241" s="108"/>
    </row>
    <row r="242" ht="11.25" customHeight="1">
      <c r="A242" s="155" t="s">
        <v>1702</v>
      </c>
      <c r="B242" s="99" t="s">
        <v>1703</v>
      </c>
      <c r="C242" s="100" t="s">
        <v>118</v>
      </c>
      <c r="D242" s="100" t="s">
        <v>1473</v>
      </c>
      <c r="E242" s="101">
        <v>7.0</v>
      </c>
      <c r="F242" s="58">
        <v>678.0</v>
      </c>
      <c r="G242" s="58" t="s">
        <v>120</v>
      </c>
      <c r="H242" s="58" t="s">
        <v>120</v>
      </c>
      <c r="I242" s="150">
        <v>46.13</v>
      </c>
      <c r="J242" s="103">
        <f t="shared" si="2"/>
        <v>3.490136571</v>
      </c>
      <c r="K242" s="104">
        <v>0.4025</v>
      </c>
      <c r="L242" s="73">
        <v>4.0</v>
      </c>
      <c r="M242" s="23">
        <f t="shared" si="3"/>
        <v>1.61</v>
      </c>
      <c r="N242" s="105" t="s">
        <v>127</v>
      </c>
      <c r="O242" s="106">
        <v>0.35</v>
      </c>
      <c r="P242" s="107">
        <v>43670.0</v>
      </c>
      <c r="Q242" s="107">
        <v>43692.0</v>
      </c>
      <c r="R242" s="23">
        <f t="shared" si="4"/>
        <v>15</v>
      </c>
      <c r="S242" s="108">
        <f t="array" ref="S242">IF(INDEX(Historical!$D$7:$D$1379,MATCH(B242,Historical!$B$7:$B$1403,0))=0,"n/a",(INDEX(Historical!$C$7:$C$1381,MATCH(B242,Historical!$B$7:$B$1403,0))/INDEX(Historical!$D$7:$D$1379,MATCH(B242,Historical!$B$7:$B$1403,0))-1)*100)</f>
        <v>14.88549618</v>
      </c>
      <c r="T242" s="108">
        <f t="array" ref="T242">IF(INDEX(Historical!$F$7:$F$1372,MATCH(B242,Historical!$B$7:$B$1403,0))=0,"n/a",((INDEX(Historical!$C$7:$C$1381,MATCH(B242,Historical!$B$7:$B$1403,0))/INDEX(Historical!$F$7:$F$1372,MATCH(B242,Historical!$B$7:$B$1403,0)))^(1/3)-1)*100)</f>
        <v>46.87491562</v>
      </c>
      <c r="U242" s="108">
        <f t="array" ref="U242">IF(INDEX(Historical!$H$7:$H$1372,MATCH(B242,Historical!$B$7:$B$1403,0))=0,"n/a",((INDEX(Historical!$C$7:$C$1381,MATCH(B242,Historical!$B$7:$B$1403,0))/INDEX(Historical!$H$7:$H$1372,MATCH(B242,Historical!$B$7:$B$1403,0)))^(1/5)-1)*100)</f>
        <v>38.06482573</v>
      </c>
      <c r="V242" s="108" t="str">
        <f t="array" ref="V242">IF(INDEX(Historical!$O$7:$O$1372,MATCH(B242,Historical!$B$7:$B$1403,0))=0,"n/a",((INDEX(Historical!$C$7:$C$1381,MATCH(B242,Historical!$B$7:$B$1403,0))/INDEX(Historical!$O$7:$O$1372,MATCH(B242,Historical!$B$7:$B$1403,0)))^(1/10)-1)*100)</f>
        <v>n/a</v>
      </c>
      <c r="W242" s="109" t="str">
        <f t="shared" si="5"/>
        <v>n/a</v>
      </c>
      <c r="X242" s="110">
        <f t="shared" si="6"/>
        <v>0.6749082575</v>
      </c>
      <c r="Y242" s="218"/>
      <c r="Z242" s="103">
        <f t="shared" si="7"/>
        <v>21.99453552</v>
      </c>
      <c r="AA242" s="112">
        <f t="shared" si="8"/>
        <v>6.301912568</v>
      </c>
      <c r="AB242" s="73">
        <v>12.0</v>
      </c>
      <c r="AC242" s="102">
        <v>7.32</v>
      </c>
      <c r="AD242" s="102">
        <v>0.64</v>
      </c>
      <c r="AE242" s="102">
        <v>0.63</v>
      </c>
      <c r="AF242" s="102">
        <v>1.93</v>
      </c>
      <c r="AG242" s="102">
        <v>33.300000000000004</v>
      </c>
      <c r="AH242" s="102">
        <v>28.7</v>
      </c>
      <c r="AI242" s="102">
        <v>7.59</v>
      </c>
      <c r="AJ242" s="102">
        <v>56.39999999999999</v>
      </c>
      <c r="AK242" s="102">
        <v>9.89</v>
      </c>
      <c r="AL242" s="113">
        <v>29790.0</v>
      </c>
      <c r="AM242" s="114">
        <v>0.3</v>
      </c>
      <c r="AN242" s="102">
        <v>0.73</v>
      </c>
      <c r="AO242" s="115">
        <f t="shared" si="9"/>
        <v>35.25304973</v>
      </c>
      <c r="AP242" s="116">
        <f t="shared" si="10"/>
        <v>41.5549623</v>
      </c>
      <c r="AQ242" s="117">
        <f t="shared" si="11"/>
        <v>-26.47693859</v>
      </c>
      <c r="AR242" s="103">
        <f t="array" ref="AR242">INDEX(Historical!$C$7:$C$1381,MATCH(B242,Historical!$B$7:$B$1403,0))*IF(AH242="n/a",1.03,IF(AH242&lt;0,1.01,IF(AH242&gt;10,1.1,(1+AH242/100))))</f>
        <v>1.6555</v>
      </c>
      <c r="AS242" s="112">
        <f t="shared" si="12"/>
        <v>1.78115245</v>
      </c>
      <c r="AT242" s="112">
        <f t="shared" ref="AT242:AV242" si="250">IF($AK242="n/a",1.03*AS242,IF($AK242&lt;0,1.01*AS242,IF($AK242&gt;10,1.1*AS242,(1+$AK242/100)*AS242)))</f>
        <v>1.957308427</v>
      </c>
      <c r="AU242" s="112">
        <f t="shared" si="250"/>
        <v>2.150886231</v>
      </c>
      <c r="AV242" s="112">
        <f t="shared" si="250"/>
        <v>2.363608879</v>
      </c>
      <c r="AW242" s="103">
        <f t="shared" si="14"/>
        <v>9.908455987</v>
      </c>
      <c r="AX242" s="118">
        <f t="shared" si="15"/>
        <v>21.47941901</v>
      </c>
      <c r="AY242" s="119">
        <v>1.19</v>
      </c>
      <c r="AZ242" s="114">
        <v>2.44</v>
      </c>
      <c r="BA242" s="114">
        <v>-27.279999999999998</v>
      </c>
      <c r="BB242" s="114">
        <v>-20.64</v>
      </c>
      <c r="BC242" s="114">
        <v>-19.439999999999998</v>
      </c>
      <c r="BD242" s="42"/>
      <c r="BE242" s="17">
        <v>2013.0</v>
      </c>
      <c r="BF242" s="17">
        <f t="shared" si="16"/>
        <v>0</v>
      </c>
      <c r="BG242" s="120">
        <v>7.6</v>
      </c>
      <c r="BH242" s="15"/>
    </row>
    <row r="243" ht="11.25" customHeight="1">
      <c r="A243" s="155" t="s">
        <v>1704</v>
      </c>
      <c r="B243" s="99" t="s">
        <v>1705</v>
      </c>
      <c r="C243" s="100" t="s">
        <v>177</v>
      </c>
      <c r="D243" s="100" t="s">
        <v>178</v>
      </c>
      <c r="E243" s="101">
        <v>7.0</v>
      </c>
      <c r="F243" s="58">
        <v>732.0</v>
      </c>
      <c r="G243" s="58" t="s">
        <v>168</v>
      </c>
      <c r="H243" s="58" t="s">
        <v>168</v>
      </c>
      <c r="I243" s="150">
        <v>144.58</v>
      </c>
      <c r="J243" s="103">
        <f t="shared" si="2"/>
        <v>0.4979941901</v>
      </c>
      <c r="K243" s="104">
        <v>0.18</v>
      </c>
      <c r="L243" s="73">
        <v>4.0</v>
      </c>
      <c r="M243" s="23">
        <f t="shared" si="3"/>
        <v>0.72</v>
      </c>
      <c r="N243" s="105" t="s">
        <v>576</v>
      </c>
      <c r="O243" s="106">
        <v>0.17</v>
      </c>
      <c r="P243" s="107">
        <v>43916.0</v>
      </c>
      <c r="Q243" s="107">
        <v>43945.0</v>
      </c>
      <c r="R243" s="23">
        <f t="shared" si="4"/>
        <v>5.882352941</v>
      </c>
      <c r="S243" s="108">
        <f t="array" ref="S243">IF(INDEX(Historical!$D$7:$D$1379,MATCH(B243,Historical!$B$7:$B$1403,0))=0,"n/a",(INDEX(Historical!$C$7:$C$1381,MATCH(B243,Historical!$B$7:$B$1403,0))/INDEX(Historical!$D$7:$D$1379,MATCH(B243,Historical!$B$7:$B$1403,0))-1)*100)</f>
        <v>8.064516129</v>
      </c>
      <c r="T243" s="108">
        <f t="array" ref="T243">IF(INDEX(Historical!$F$7:$F$1372,MATCH(B243,Historical!$B$7:$B$1403,0))=0,"n/a",((INDEX(Historical!$C$7:$C$1381,MATCH(B243,Historical!$B$7:$B$1403,0))/INDEX(Historical!$F$7:$F$1372,MATCH(B243,Historical!$B$7:$B$1403,0)))^(1/3)-1)*100)</f>
        <v>11.07458155</v>
      </c>
      <c r="U243" s="108">
        <f t="array" ref="U243">IF(INDEX(Historical!$H$7:$H$1372,MATCH(B243,Historical!$B$7:$B$1403,0))=0,"n/a",((INDEX(Historical!$C$7:$C$1381,MATCH(B243,Historical!$B$7:$B$1403,0))/INDEX(Historical!$H$7:$H$1372,MATCH(B243,Historical!$B$7:$B$1403,0)))^(1/5)-1)*100)</f>
        <v>29.10178705</v>
      </c>
      <c r="V243" s="108">
        <f t="array" ref="V243">IF(INDEX(Historical!$O$7:$O$1372,MATCH(B243,Historical!$B$7:$B$1403,0))=0,"n/a",((INDEX(Historical!$C$7:$C$1381,MATCH(B243,Historical!$B$7:$B$1403,0))/INDEX(Historical!$O$7:$O$1372,MATCH(B243,Historical!$B$7:$B$1403,0)))^(1/10)-1)*100)</f>
        <v>34.53953249</v>
      </c>
      <c r="W243" s="109">
        <f t="shared" si="5"/>
        <v>0.8425645907</v>
      </c>
      <c r="X243" s="110" t="str">
        <f t="shared" si="6"/>
        <v>n/a</v>
      </c>
      <c r="Y243" s="177"/>
      <c r="Z243" s="103">
        <f t="shared" si="7"/>
        <v>22.08588957</v>
      </c>
      <c r="AA243" s="112">
        <f t="shared" si="8"/>
        <v>44.34969325</v>
      </c>
      <c r="AB243" s="73">
        <v>12.0</v>
      </c>
      <c r="AC243" s="102">
        <v>3.26</v>
      </c>
      <c r="AD243" s="102">
        <v>3.87</v>
      </c>
      <c r="AE243" s="102">
        <v>5.56</v>
      </c>
      <c r="AF243" s="102">
        <v>3.35</v>
      </c>
      <c r="AG243" s="102" t="s">
        <v>128</v>
      </c>
      <c r="AH243" s="102">
        <v>-3.0</v>
      </c>
      <c r="AI243" s="102">
        <v>12.93</v>
      </c>
      <c r="AJ243" s="102">
        <v>-1.4000000000000001</v>
      </c>
      <c r="AK243" s="102">
        <v>11.48</v>
      </c>
      <c r="AL243" s="113">
        <v>99530.0</v>
      </c>
      <c r="AM243" s="114">
        <v>1.6</v>
      </c>
      <c r="AN243" s="102">
        <v>0.57</v>
      </c>
      <c r="AO243" s="115">
        <f t="shared" si="9"/>
        <v>-14.74991201</v>
      </c>
      <c r="AP243" s="116">
        <f t="shared" si="10"/>
        <v>29.59978124</v>
      </c>
      <c r="AQ243" s="117">
        <f t="shared" si="11"/>
        <v>156.9664677</v>
      </c>
      <c r="AR243" s="103">
        <f t="array" ref="AR243">INDEX(Historical!$C$7:$C$1381,MATCH(B243,Historical!$B$7:$B$1403,0))*IF(AH243="n/a",1.03,IF(AH243&lt;0,1.01,IF(AH243&gt;10,1.1,(1+AH243/100))))</f>
        <v>0.6767</v>
      </c>
      <c r="AS243" s="112">
        <f t="shared" si="12"/>
        <v>0.74437</v>
      </c>
      <c r="AT243" s="112">
        <f t="shared" ref="AT243:AV243" si="251">IF($AK243="n/a",1.03*AS243,IF($AK243&lt;0,1.01*AS243,IF($AK243&gt;10,1.1*AS243,(1+$AK243/100)*AS243)))</f>
        <v>0.818807</v>
      </c>
      <c r="AU243" s="112">
        <f t="shared" si="251"/>
        <v>0.9006877</v>
      </c>
      <c r="AV243" s="112">
        <f t="shared" si="251"/>
        <v>0.99075647</v>
      </c>
      <c r="AW243" s="103">
        <f t="shared" si="14"/>
        <v>4.13132117</v>
      </c>
      <c r="AX243" s="118">
        <f t="shared" si="15"/>
        <v>2.857463806</v>
      </c>
      <c r="AY243" s="119">
        <v>0.89</v>
      </c>
      <c r="AZ243" s="114">
        <v>17.07</v>
      </c>
      <c r="BA243" s="114">
        <v>-14.549999999999999</v>
      </c>
      <c r="BB243" s="114">
        <v>-8.9</v>
      </c>
      <c r="BC243" s="114">
        <v>0.01</v>
      </c>
      <c r="BD243" s="42"/>
      <c r="BE243" s="17">
        <v>2014.0</v>
      </c>
      <c r="BF243" s="17">
        <f t="shared" si="16"/>
        <v>0</v>
      </c>
      <c r="BG243" s="120" t="s">
        <v>128</v>
      </c>
      <c r="BH243" s="108"/>
    </row>
    <row r="244" ht="11.25" customHeight="1">
      <c r="A244" s="155" t="s">
        <v>1706</v>
      </c>
      <c r="B244" s="99" t="s">
        <v>1707</v>
      </c>
      <c r="C244" s="100" t="s">
        <v>177</v>
      </c>
      <c r="D244" s="100" t="s">
        <v>534</v>
      </c>
      <c r="E244" s="101">
        <v>7.0</v>
      </c>
      <c r="F244" s="58">
        <v>686.0</v>
      </c>
      <c r="G244" s="58" t="s">
        <v>168</v>
      </c>
      <c r="H244" s="58" t="s">
        <v>168</v>
      </c>
      <c r="I244" s="150">
        <v>74.84</v>
      </c>
      <c r="J244" s="103">
        <f t="shared" si="2"/>
        <v>1.496525922</v>
      </c>
      <c r="K244" s="104">
        <v>0.28</v>
      </c>
      <c r="L244" s="73">
        <v>4.0</v>
      </c>
      <c r="M244" s="23">
        <f t="shared" si="3"/>
        <v>1.12</v>
      </c>
      <c r="N244" s="105" t="s">
        <v>218</v>
      </c>
      <c r="O244" s="106">
        <v>0.27</v>
      </c>
      <c r="P244" s="107">
        <v>43738.0</v>
      </c>
      <c r="Q244" s="107">
        <v>43753.0</v>
      </c>
      <c r="R244" s="23">
        <f t="shared" si="4"/>
        <v>3.703703704</v>
      </c>
      <c r="S244" s="108">
        <f t="array" ref="S244">IF(INDEX(Historical!$D$7:$D$1379,MATCH(B244,Historical!$B$7:$B$1403,0))=0,"n/a",(INDEX(Historical!$C$7:$C$1381,MATCH(B244,Historical!$B$7:$B$1403,0))/INDEX(Historical!$D$7:$D$1379,MATCH(B244,Historical!$B$7:$B$1403,0))-1)*100)</f>
        <v>4.807692308</v>
      </c>
      <c r="T244" s="108">
        <f t="array" ref="T244">IF(INDEX(Historical!$F$7:$F$1372,MATCH(B244,Historical!$B$7:$B$1403,0))=0,"n/a",((INDEX(Historical!$C$7:$C$1381,MATCH(B244,Historical!$B$7:$B$1403,0))/INDEX(Historical!$F$7:$F$1372,MATCH(B244,Historical!$B$7:$B$1403,0)))^(1/3)-1)*100)</f>
        <v>5.434121349</v>
      </c>
      <c r="U244" s="108">
        <f t="array" ref="U244">IF(INDEX(Historical!$H$7:$H$1372,MATCH(B244,Historical!$B$7:$B$1403,0))=0,"n/a",((INDEX(Historical!$C$7:$C$1381,MATCH(B244,Historical!$B$7:$B$1403,0))/INDEX(Historical!$H$7:$H$1372,MATCH(B244,Historical!$B$7:$B$1403,0)))^(1/5)-1)*100)</f>
        <v>7.763837146</v>
      </c>
      <c r="V244" s="108" t="str">
        <f t="array" ref="V244">IF(INDEX(Historical!$O$7:$O$1372,MATCH(B244,Historical!$B$7:$B$1403,0))=0,"n/a",((INDEX(Historical!$C$7:$C$1381,MATCH(B244,Historical!$B$7:$B$1403,0))/INDEX(Historical!$O$7:$O$1372,MATCH(B244,Historical!$B$7:$B$1403,0)))^(1/10)-1)*100)</f>
        <v>n/a</v>
      </c>
      <c r="W244" s="109" t="str">
        <f t="shared" si="5"/>
        <v>n/a</v>
      </c>
      <c r="X244" s="110">
        <f t="shared" si="6"/>
        <v>1.43774762</v>
      </c>
      <c r="Y244" s="250" t="s">
        <v>1708</v>
      </c>
      <c r="Z244" s="103">
        <f t="shared" si="7"/>
        <v>35</v>
      </c>
      <c r="AA244" s="112">
        <f t="shared" si="8"/>
        <v>23.3875</v>
      </c>
      <c r="AB244" s="73">
        <v>12.0</v>
      </c>
      <c r="AC244" s="102">
        <v>3.2</v>
      </c>
      <c r="AD244" s="102">
        <v>5.09</v>
      </c>
      <c r="AE244" s="102">
        <v>1.65</v>
      </c>
      <c r="AF244" s="102">
        <v>5.49</v>
      </c>
      <c r="AG244" s="102">
        <v>23.799999999999997</v>
      </c>
      <c r="AH244" s="102">
        <v>6.7</v>
      </c>
      <c r="AI244" s="102">
        <v>12.25</v>
      </c>
      <c r="AJ244" s="102">
        <v>5.4</v>
      </c>
      <c r="AK244" s="102">
        <v>4.6</v>
      </c>
      <c r="AL244" s="113">
        <v>7460.0</v>
      </c>
      <c r="AM244" s="114">
        <v>1.5</v>
      </c>
      <c r="AN244" s="102">
        <v>2.55</v>
      </c>
      <c r="AO244" s="115">
        <f t="shared" si="9"/>
        <v>-14.12713693</v>
      </c>
      <c r="AP244" s="116">
        <f t="shared" si="10"/>
        <v>9.260363068</v>
      </c>
      <c r="AQ244" s="117">
        <f t="shared" si="11"/>
        <v>138.883863</v>
      </c>
      <c r="AR244" s="103">
        <f t="array" ref="AR244">INDEX(Historical!$C$7:$C$1381,MATCH(B244,Historical!$B$7:$B$1403,0))*IF(AH244="n/a",1.03,IF(AH244&lt;0,1.01,IF(AH244&gt;10,1.1,(1+AH244/100))))</f>
        <v>1.16303</v>
      </c>
      <c r="AS244" s="112">
        <f t="shared" si="12"/>
        <v>1.279333</v>
      </c>
      <c r="AT244" s="112">
        <f t="shared" ref="AT244:AV244" si="252">IF($AK244="n/a",1.03*AS244,IF($AK244&lt;0,1.01*AS244,IF($AK244&gt;10,1.1*AS244,(1+$AK244/100)*AS244)))</f>
        <v>1.338182318</v>
      </c>
      <c r="AU244" s="112">
        <f t="shared" si="252"/>
        <v>1.399738705</v>
      </c>
      <c r="AV244" s="112">
        <f t="shared" si="252"/>
        <v>1.464126685</v>
      </c>
      <c r="AW244" s="103">
        <f t="shared" si="14"/>
        <v>6.644410708</v>
      </c>
      <c r="AX244" s="118">
        <f t="shared" si="15"/>
        <v>8.878154339</v>
      </c>
      <c r="AY244" s="119">
        <v>0.97</v>
      </c>
      <c r="AZ244" s="114">
        <v>31.900000000000002</v>
      </c>
      <c r="BA244" s="114">
        <v>-10.16</v>
      </c>
      <c r="BB244" s="114">
        <v>-1.26</v>
      </c>
      <c r="BC244" s="114">
        <v>11.5</v>
      </c>
      <c r="BD244" s="42"/>
      <c r="BE244" s="17">
        <v>2013.0</v>
      </c>
      <c r="BF244" s="17">
        <f t="shared" si="16"/>
        <v>0</v>
      </c>
      <c r="BG244" s="120">
        <v>5.4</v>
      </c>
      <c r="BH244" s="15"/>
    </row>
    <row r="245" ht="11.25" customHeight="1">
      <c r="A245" s="220" t="s">
        <v>1709</v>
      </c>
      <c r="B245" s="99" t="s">
        <v>1710</v>
      </c>
      <c r="C245" s="100" t="s">
        <v>136</v>
      </c>
      <c r="D245" s="100" t="s">
        <v>153</v>
      </c>
      <c r="E245" s="101">
        <v>7.0</v>
      </c>
      <c r="F245" s="58">
        <v>676.0</v>
      </c>
      <c r="G245" s="58" t="s">
        <v>168</v>
      </c>
      <c r="H245" s="58" t="s">
        <v>168</v>
      </c>
      <c r="I245" s="150">
        <v>18.15</v>
      </c>
      <c r="J245" s="103">
        <f t="shared" si="2"/>
        <v>3.085399449</v>
      </c>
      <c r="K245" s="104">
        <v>0.14</v>
      </c>
      <c r="L245" s="73">
        <v>4.0</v>
      </c>
      <c r="M245" s="23">
        <f t="shared" si="3"/>
        <v>0.56</v>
      </c>
      <c r="N245" s="105" t="s">
        <v>184</v>
      </c>
      <c r="O245" s="106">
        <v>0.12</v>
      </c>
      <c r="P245" s="107">
        <v>43643.0</v>
      </c>
      <c r="Q245" s="107">
        <v>43655.0</v>
      </c>
      <c r="R245" s="23">
        <f t="shared" si="4"/>
        <v>16.66666667</v>
      </c>
      <c r="S245" s="108">
        <f t="array" ref="S245">IF(INDEX(Historical!$D$7:$D$1379,MATCH(B245,Historical!$B$7:$B$1403,0))=0,"n/a",(INDEX(Historical!$C$7:$C$1381,MATCH(B245,Historical!$B$7:$B$1403,0))/INDEX(Historical!$D$7:$D$1379,MATCH(B245,Historical!$B$7:$B$1403,0))-1)*100)</f>
        <v>20.93023256</v>
      </c>
      <c r="T245" s="108">
        <f t="array" ref="T245">IF(INDEX(Historical!$F$7:$F$1372,MATCH(B245,Historical!$B$7:$B$1403,0))=0,"n/a",((INDEX(Historical!$C$7:$C$1381,MATCH(B245,Historical!$B$7:$B$1403,0))/INDEX(Historical!$F$7:$F$1372,MATCH(B245,Historical!$B$7:$B$1403,0)))^(1/3)-1)*100)</f>
        <v>13.04038143</v>
      </c>
      <c r="U245" s="108">
        <f t="array" ref="U245">IF(INDEX(Historical!$H$7:$H$1372,MATCH(B245,Historical!$B$7:$B$1403,0))=0,"n/a",((INDEX(Historical!$C$7:$C$1381,MATCH(B245,Historical!$B$7:$B$1403,0))/INDEX(Historical!$H$7:$H$1372,MATCH(B245,Historical!$B$7:$B$1403,0)))^(1/5)-1)*100)</f>
        <v>11.62884155</v>
      </c>
      <c r="V245" s="108">
        <f t="array" ref="V245">IF(INDEX(Historical!$O$7:$O$1372,MATCH(B245,Historical!$B$7:$B$1403,0))=0,"n/a",((INDEX(Historical!$C$7:$C$1381,MATCH(B245,Historical!$B$7:$B$1403,0))/INDEX(Historical!$O$7:$O$1372,MATCH(B245,Historical!$B$7:$B$1403,0)))^(1/10)-1)*100)</f>
        <v>8.738185711</v>
      </c>
      <c r="W245" s="109">
        <f t="shared" si="5"/>
        <v>1.330807325</v>
      </c>
      <c r="X245" s="110">
        <f t="shared" si="6"/>
        <v>1.845847865</v>
      </c>
      <c r="Y245" s="149"/>
      <c r="Z245" s="103">
        <f t="shared" si="7"/>
        <v>30.6010929</v>
      </c>
      <c r="AA245" s="112">
        <f t="shared" si="8"/>
        <v>9.918032787</v>
      </c>
      <c r="AB245" s="73">
        <v>12.0</v>
      </c>
      <c r="AC245" s="102">
        <v>1.83</v>
      </c>
      <c r="AD245" s="102">
        <v>1.42</v>
      </c>
      <c r="AE245" s="102">
        <v>2.88</v>
      </c>
      <c r="AF245" s="102">
        <v>0.85</v>
      </c>
      <c r="AG245" s="102">
        <v>8.4</v>
      </c>
      <c r="AH245" s="102">
        <v>17.5</v>
      </c>
      <c r="AI245" s="102">
        <v>7.32</v>
      </c>
      <c r="AJ245" s="102">
        <v>6.3</v>
      </c>
      <c r="AK245" s="102">
        <v>7.000000000000001</v>
      </c>
      <c r="AL245" s="113">
        <v>2009.9999999999998</v>
      </c>
      <c r="AM245" s="114">
        <v>0.3</v>
      </c>
      <c r="AN245" s="102">
        <v>0.1</v>
      </c>
      <c r="AO245" s="115">
        <f t="shared" si="9"/>
        <v>4.796208211</v>
      </c>
      <c r="AP245" s="116">
        <f t="shared" si="10"/>
        <v>14.714241</v>
      </c>
      <c r="AQ245" s="117">
        <f t="shared" si="11"/>
        <v>-38.78878872</v>
      </c>
      <c r="AR245" s="103">
        <f t="array" ref="AR245">INDEX(Historical!$C$7:$C$1381,MATCH(B245,Historical!$B$7:$B$1403,0))*IF(AH245="n/a",1.03,IF(AH245&lt;0,1.01,IF(AH245&gt;10,1.1,(1+AH245/100))))</f>
        <v>0.572</v>
      </c>
      <c r="AS245" s="112">
        <f t="shared" si="12"/>
        <v>0.6138704</v>
      </c>
      <c r="AT245" s="112">
        <f t="shared" ref="AT245:AV245" si="253">IF($AK245="n/a",1.03*AS245,IF($AK245&lt;0,1.01*AS245,IF($AK245&gt;10,1.1*AS245,(1+$AK245/100)*AS245)))</f>
        <v>0.656841328</v>
      </c>
      <c r="AU245" s="112">
        <f t="shared" si="253"/>
        <v>0.702820221</v>
      </c>
      <c r="AV245" s="112">
        <f t="shared" si="253"/>
        <v>0.7520176364</v>
      </c>
      <c r="AW245" s="103">
        <f t="shared" si="14"/>
        <v>3.297549585</v>
      </c>
      <c r="AX245" s="118">
        <f t="shared" si="15"/>
        <v>18.16831727</v>
      </c>
      <c r="AY245" s="119">
        <v>1.24</v>
      </c>
      <c r="AZ245" s="114">
        <v>-0.77</v>
      </c>
      <c r="BA245" s="114">
        <v>-23.22</v>
      </c>
      <c r="BB245" s="114">
        <v>-16.150000000000002</v>
      </c>
      <c r="BC245" s="114">
        <v>-12.19</v>
      </c>
      <c r="BD245" s="42"/>
      <c r="BE245" s="17">
        <v>2013.0</v>
      </c>
      <c r="BF245" s="17">
        <f t="shared" si="16"/>
        <v>0</v>
      </c>
      <c r="BG245" s="120">
        <v>1.0999999999999999</v>
      </c>
      <c r="BH245" s="108"/>
    </row>
    <row r="246" ht="11.25" customHeight="1">
      <c r="A246" s="155" t="s">
        <v>1711</v>
      </c>
      <c r="B246" s="99" t="s">
        <v>1712</v>
      </c>
      <c r="C246" s="100" t="s">
        <v>136</v>
      </c>
      <c r="D246" s="100" t="s">
        <v>153</v>
      </c>
      <c r="E246" s="101">
        <v>7.0</v>
      </c>
      <c r="F246" s="58">
        <v>721.0</v>
      </c>
      <c r="G246" s="58" t="s">
        <v>168</v>
      </c>
      <c r="H246" s="58" t="s">
        <v>168</v>
      </c>
      <c r="I246" s="150">
        <v>20.1</v>
      </c>
      <c r="J246" s="103">
        <f t="shared" si="2"/>
        <v>2.189054726</v>
      </c>
      <c r="K246" s="104">
        <v>0.11</v>
      </c>
      <c r="L246" s="73">
        <v>4.0</v>
      </c>
      <c r="M246" s="23">
        <f t="shared" si="3"/>
        <v>0.44</v>
      </c>
      <c r="N246" s="105" t="s">
        <v>314</v>
      </c>
      <c r="O246" s="106">
        <v>0.09</v>
      </c>
      <c r="P246" s="107">
        <v>43888.0</v>
      </c>
      <c r="Q246" s="107">
        <v>43903.0</v>
      </c>
      <c r="R246" s="23">
        <f t="shared" si="4"/>
        <v>22.22222222</v>
      </c>
      <c r="S246" s="108">
        <f t="array" ref="S246">IF(INDEX(Historical!$D$7:$D$1379,MATCH(B246,Historical!$B$7:$B$1403,0))=0,"n/a",(INDEX(Historical!$C$7:$C$1381,MATCH(B246,Historical!$B$7:$B$1403,0))/INDEX(Historical!$D$7:$D$1379,MATCH(B246,Historical!$B$7:$B$1403,0))-1)*100)</f>
        <v>80</v>
      </c>
      <c r="T246" s="108">
        <f t="array" ref="T246">IF(INDEX(Historical!$F$7:$F$1372,MATCH(B246,Historical!$B$7:$B$1403,0))=0,"n/a",((INDEX(Historical!$C$7:$C$1381,MATCH(B246,Historical!$B$7:$B$1403,0))/INDEX(Historical!$F$7:$F$1372,MATCH(B246,Historical!$B$7:$B$1403,0)))^(1/3)-1)*100)</f>
        <v>44.22495703</v>
      </c>
      <c r="U246" s="108">
        <f t="array" ref="U246">IF(INDEX(Historical!$H$7:$H$1372,MATCH(B246,Historical!$B$7:$B$1403,0))=0,"n/a",((INDEX(Historical!$C$7:$C$1381,MATCH(B246,Historical!$B$7:$B$1403,0))/INDEX(Historical!$H$7:$H$1372,MATCH(B246,Historical!$B$7:$B$1403,0)))^(1/5)-1)*100)</f>
        <v>36.85108578</v>
      </c>
      <c r="V246" s="108">
        <f t="array" ref="V246">IF(INDEX(Historical!$O$7:$O$1372,MATCH(B246,Historical!$B$7:$B$1403,0))=0,"n/a",((INDEX(Historical!$C$7:$C$1381,MATCH(B246,Historical!$B$7:$B$1403,0))/INDEX(Historical!$O$7:$O$1372,MATCH(B246,Historical!$B$7:$B$1403,0)))^(1/10)-1)*100)</f>
        <v>-4.322141241</v>
      </c>
      <c r="W246" s="109" t="str">
        <f t="shared" si="5"/>
        <v>n/a</v>
      </c>
      <c r="X246" s="110" t="str">
        <f t="shared" si="6"/>
        <v>n/a</v>
      </c>
      <c r="Y246" s="133"/>
      <c r="Z246" s="103" t="str">
        <f t="shared" si="7"/>
        <v>n/a</v>
      </c>
      <c r="AA246" s="112" t="str">
        <f t="shared" si="8"/>
        <v>n/a</v>
      </c>
      <c r="AB246" s="73">
        <v>12.0</v>
      </c>
      <c r="AC246" s="102" t="s">
        <v>128</v>
      </c>
      <c r="AD246" s="102" t="s">
        <v>128</v>
      </c>
      <c r="AE246" s="102" t="s">
        <v>128</v>
      </c>
      <c r="AF246" s="102" t="s">
        <v>128</v>
      </c>
      <c r="AG246" s="102" t="s">
        <v>128</v>
      </c>
      <c r="AH246" s="102" t="s">
        <v>128</v>
      </c>
      <c r="AI246" s="102" t="s">
        <v>128</v>
      </c>
      <c r="AJ246" s="102" t="s">
        <v>128</v>
      </c>
      <c r="AK246" s="102" t="s">
        <v>128</v>
      </c>
      <c r="AL246" s="113" t="s">
        <v>128</v>
      </c>
      <c r="AM246" s="114" t="s">
        <v>128</v>
      </c>
      <c r="AN246" s="102" t="s">
        <v>128</v>
      </c>
      <c r="AO246" s="115" t="str">
        <f t="shared" si="9"/>
        <v>n/a</v>
      </c>
      <c r="AP246" s="116">
        <f t="shared" si="10"/>
        <v>39.04014051</v>
      </c>
      <c r="AQ246" s="117" t="str">
        <f t="shared" si="11"/>
        <v>n/a</v>
      </c>
      <c r="AR246" s="103">
        <f t="array" ref="AR246">INDEX(Historical!$C$7:$C$1381,MATCH(B246,Historical!$B$7:$B$1403,0))*IF(AH246="n/a",1.03,IF(AH246&lt;0,1.01,IF(AH246&gt;10,1.1,(1+AH246/100))))</f>
        <v>0.3708</v>
      </c>
      <c r="AS246" s="112">
        <f t="shared" si="12"/>
        <v>0.381924</v>
      </c>
      <c r="AT246" s="112">
        <f t="shared" ref="AT246:AV246" si="254">IF($AK246="n/a",1.03*AS246,IF($AK246&lt;0,1.01*AS246,IF($AK246&gt;10,1.1*AS246,(1+$AK246/100)*AS246)))</f>
        <v>0.39338172</v>
      </c>
      <c r="AU246" s="112">
        <f t="shared" si="254"/>
        <v>0.4051831716</v>
      </c>
      <c r="AV246" s="112">
        <f t="shared" si="254"/>
        <v>0.4173386667</v>
      </c>
      <c r="AW246" s="103">
        <f t="shared" si="14"/>
        <v>1.968627558</v>
      </c>
      <c r="AX246" s="118">
        <f t="shared" si="15"/>
        <v>9.794166957</v>
      </c>
      <c r="AY246" s="119" t="s">
        <v>128</v>
      </c>
      <c r="AZ246" s="114" t="s">
        <v>128</v>
      </c>
      <c r="BA246" s="114" t="s">
        <v>128</v>
      </c>
      <c r="BB246" s="114" t="s">
        <v>128</v>
      </c>
      <c r="BC246" s="114" t="s">
        <v>128</v>
      </c>
      <c r="BD246" s="42" t="s">
        <v>112</v>
      </c>
      <c r="BE246" s="17">
        <v>2014.0</v>
      </c>
      <c r="BF246" s="17">
        <f t="shared" si="16"/>
        <v>0</v>
      </c>
      <c r="BG246" s="120" t="s">
        <v>128</v>
      </c>
      <c r="BH246" s="15"/>
    </row>
    <row r="247" ht="11.25" customHeight="1">
      <c r="A247" s="155" t="s">
        <v>1713</v>
      </c>
      <c r="B247" s="99" t="s">
        <v>1714</v>
      </c>
      <c r="C247" s="100" t="s">
        <v>118</v>
      </c>
      <c r="D247" s="100" t="s">
        <v>202</v>
      </c>
      <c r="E247" s="101">
        <v>7.0</v>
      </c>
      <c r="F247" s="58">
        <v>711.0</v>
      </c>
      <c r="G247" s="58" t="s">
        <v>168</v>
      </c>
      <c r="H247" s="58" t="s">
        <v>168</v>
      </c>
      <c r="I247" s="150">
        <v>24.23</v>
      </c>
      <c r="J247" s="103">
        <f t="shared" si="2"/>
        <v>4.457284358</v>
      </c>
      <c r="K247" s="104">
        <v>0.27</v>
      </c>
      <c r="L247" s="73">
        <v>4.0</v>
      </c>
      <c r="M247" s="23">
        <f t="shared" si="3"/>
        <v>1.08</v>
      </c>
      <c r="N247" s="105" t="s">
        <v>263</v>
      </c>
      <c r="O247" s="106">
        <v>0.25</v>
      </c>
      <c r="P247" s="107">
        <v>43857.0</v>
      </c>
      <c r="Q247" s="107">
        <v>43878.0</v>
      </c>
      <c r="R247" s="23">
        <f t="shared" si="4"/>
        <v>8</v>
      </c>
      <c r="S247" s="108">
        <f t="array" ref="S247">IF(INDEX(Historical!$D$7:$D$1379,MATCH(B247,Historical!$B$7:$B$1403,0))=0,"n/a",(INDEX(Historical!$C$7:$C$1381,MATCH(B247,Historical!$B$7:$B$1403,0))/INDEX(Historical!$D$7:$D$1379,MATCH(B247,Historical!$B$7:$B$1403,0))-1)*100)</f>
        <v>2.040816327</v>
      </c>
      <c r="T247" s="108">
        <f t="array" ref="T247">IF(INDEX(Historical!$F$7:$F$1372,MATCH(B247,Historical!$B$7:$B$1403,0))=0,"n/a",((INDEX(Historical!$C$7:$C$1381,MATCH(B247,Historical!$B$7:$B$1403,0))/INDEX(Historical!$F$7:$F$1372,MATCH(B247,Historical!$B$7:$B$1403,0)))^(1/3)-1)*100)</f>
        <v>6.83872975</v>
      </c>
      <c r="U247" s="108">
        <f t="array" ref="U247">IF(INDEX(Historical!$H$7:$H$1372,MATCH(B247,Historical!$B$7:$B$1403,0))=0,"n/a",((INDEX(Historical!$C$7:$C$1381,MATCH(B247,Historical!$B$7:$B$1403,0))/INDEX(Historical!$H$7:$H$1372,MATCH(B247,Historical!$B$7:$B$1403,0)))^(1/5)-1)*100)</f>
        <v>27.22596365</v>
      </c>
      <c r="V247" s="108">
        <f t="array" ref="V247">IF(INDEX(Historical!$O$7:$O$1372,MATCH(B247,Historical!$B$7:$B$1403,0))=0,"n/a",((INDEX(Historical!$C$7:$C$1381,MATCH(B247,Historical!$B$7:$B$1403,0))/INDEX(Historical!$O$7:$O$1372,MATCH(B247,Historical!$B$7:$B$1403,0)))^(1/10)-1)*100)</f>
        <v>37.97296615</v>
      </c>
      <c r="W247" s="109">
        <f t="shared" si="5"/>
        <v>0.7169828016</v>
      </c>
      <c r="X247" s="110" t="str">
        <f t="shared" si="6"/>
        <v>n/a</v>
      </c>
      <c r="Y247" s="149" t="s">
        <v>1715</v>
      </c>
      <c r="Z247" s="103">
        <f t="shared" si="7"/>
        <v>51.42857143</v>
      </c>
      <c r="AA247" s="112">
        <f t="shared" si="8"/>
        <v>11.53809524</v>
      </c>
      <c r="AB247" s="73">
        <v>8.0</v>
      </c>
      <c r="AC247" s="102">
        <v>2.1</v>
      </c>
      <c r="AD247" s="102">
        <v>1.65</v>
      </c>
      <c r="AE247" s="102">
        <v>0.25</v>
      </c>
      <c r="AF247" s="102">
        <v>0.62</v>
      </c>
      <c r="AG247" s="102">
        <v>4.8</v>
      </c>
      <c r="AH247" s="102">
        <v>-44.6</v>
      </c>
      <c r="AI247" s="102">
        <v>0.22999999999999998</v>
      </c>
      <c r="AJ247" s="102">
        <v>-9.0</v>
      </c>
      <c r="AK247" s="102">
        <v>7.000000000000001</v>
      </c>
      <c r="AL247" s="113">
        <v>788.69</v>
      </c>
      <c r="AM247" s="114">
        <v>1.2</v>
      </c>
      <c r="AN247" s="102">
        <v>0.0</v>
      </c>
      <c r="AO247" s="115">
        <f t="shared" si="9"/>
        <v>20.14515277</v>
      </c>
      <c r="AP247" s="116">
        <f t="shared" si="10"/>
        <v>31.68324801</v>
      </c>
      <c r="AQ247" s="117">
        <f t="shared" si="11"/>
        <v>-43.61395347</v>
      </c>
      <c r="AR247" s="103">
        <f t="array" ref="AR247">INDEX(Historical!$C$7:$C$1381,MATCH(B247,Historical!$B$7:$B$1403,0))*IF(AH247="n/a",1.03,IF(AH247&lt;0,1.01,IF(AH247&gt;10,1.1,(1+AH247/100))))</f>
        <v>1.01</v>
      </c>
      <c r="AS247" s="112">
        <f t="shared" si="12"/>
        <v>1.012323</v>
      </c>
      <c r="AT247" s="112">
        <f t="shared" ref="AT247:AV247" si="255">IF($AK247="n/a",1.03*AS247,IF($AK247&lt;0,1.01*AS247,IF($AK247&gt;10,1.1*AS247,(1+$AK247/100)*AS247)))</f>
        <v>1.08318561</v>
      </c>
      <c r="AU247" s="112">
        <f t="shared" si="255"/>
        <v>1.159008603</v>
      </c>
      <c r="AV247" s="112">
        <f t="shared" si="255"/>
        <v>1.240139205</v>
      </c>
      <c r="AW247" s="103">
        <f t="shared" si="14"/>
        <v>5.504656418</v>
      </c>
      <c r="AX247" s="118">
        <f t="shared" si="15"/>
        <v>22.71835088</v>
      </c>
      <c r="AY247" s="119">
        <v>2.21</v>
      </c>
      <c r="AZ247" s="114">
        <v>13.76</v>
      </c>
      <c r="BA247" s="114">
        <v>-42.16</v>
      </c>
      <c r="BB247" s="114">
        <v>-13.52</v>
      </c>
      <c r="BC247" s="114">
        <v>-14.41</v>
      </c>
      <c r="BD247" s="42"/>
      <c r="BE247" s="17">
        <v>2014.0</v>
      </c>
      <c r="BF247" s="17">
        <f t="shared" si="16"/>
        <v>0</v>
      </c>
      <c r="BG247" s="120">
        <v>2.1999999999999997</v>
      </c>
      <c r="BH247" s="15"/>
    </row>
    <row r="248" ht="11.25" customHeight="1">
      <c r="A248" s="220" t="s">
        <v>1716</v>
      </c>
      <c r="B248" s="99" t="s">
        <v>1717</v>
      </c>
      <c r="C248" s="100" t="s">
        <v>136</v>
      </c>
      <c r="D248" s="100" t="s">
        <v>391</v>
      </c>
      <c r="E248" s="101">
        <v>7.0</v>
      </c>
      <c r="F248" s="58">
        <v>702.0</v>
      </c>
      <c r="G248" s="58" t="s">
        <v>168</v>
      </c>
      <c r="H248" s="58" t="s">
        <v>168</v>
      </c>
      <c r="I248" s="150">
        <v>23.58</v>
      </c>
      <c r="J248" s="103">
        <f t="shared" si="2"/>
        <v>2.544529262</v>
      </c>
      <c r="K248" s="104">
        <v>0.15</v>
      </c>
      <c r="L248" s="73">
        <v>4.0</v>
      </c>
      <c r="M248" s="23">
        <f t="shared" si="3"/>
        <v>0.6</v>
      </c>
      <c r="N248" s="105" t="s">
        <v>174</v>
      </c>
      <c r="O248" s="106">
        <v>0.13</v>
      </c>
      <c r="P248" s="107">
        <v>43832.0</v>
      </c>
      <c r="Q248" s="107">
        <v>43845.0</v>
      </c>
      <c r="R248" s="23">
        <f t="shared" si="4"/>
        <v>15.38461538</v>
      </c>
      <c r="S248" s="108">
        <f t="array" ref="S248">IF(INDEX(Historical!$D$7:$D$1379,MATCH(B248,Historical!$B$7:$B$1403,0))=0,"n/a",(INDEX(Historical!$C$7:$C$1381,MATCH(B248,Historical!$B$7:$B$1403,0))/INDEX(Historical!$D$7:$D$1379,MATCH(B248,Historical!$B$7:$B$1403,0))-1)*100)</f>
        <v>8.333333333</v>
      </c>
      <c r="T248" s="108">
        <f t="array" ref="T248">IF(INDEX(Historical!$F$7:$F$1372,MATCH(B248,Historical!$B$7:$B$1403,0))=0,"n/a",((INDEX(Historical!$C$7:$C$1381,MATCH(B248,Historical!$B$7:$B$1403,0))/INDEX(Historical!$F$7:$F$1372,MATCH(B248,Historical!$B$7:$B$1403,0)))^(1/3)-1)*100)</f>
        <v>17.56673439</v>
      </c>
      <c r="U248" s="108">
        <f t="array" ref="U248">IF(INDEX(Historical!$H$7:$H$1372,MATCH(B248,Historical!$B$7:$B$1403,0))=0,"n/a",((INDEX(Historical!$C$7:$C$1381,MATCH(B248,Historical!$B$7:$B$1403,0))/INDEX(Historical!$H$7:$H$1372,MATCH(B248,Historical!$B$7:$B$1403,0)))^(1/5)-1)*100)</f>
        <v>28.22786666</v>
      </c>
      <c r="V248" s="108" t="str">
        <f t="array" ref="V248">IF(INDEX(Historical!$O$7:$O$1372,MATCH(B248,Historical!$B$7:$B$1403,0))=0,"n/a",((INDEX(Historical!$C$7:$C$1381,MATCH(B248,Historical!$B$7:$B$1403,0))/INDEX(Historical!$O$7:$O$1372,MATCH(B248,Historical!$B$7:$B$1403,0)))^(1/10)-1)*100)</f>
        <v>n/a</v>
      </c>
      <c r="W248" s="109" t="str">
        <f t="shared" si="5"/>
        <v>n/a</v>
      </c>
      <c r="X248" s="110">
        <f t="shared" si="6"/>
        <v>40.3255238</v>
      </c>
      <c r="Y248" s="147"/>
      <c r="Z248" s="103">
        <f t="shared" si="7"/>
        <v>28.43601896</v>
      </c>
      <c r="AA248" s="112">
        <f t="shared" si="8"/>
        <v>11.17535545</v>
      </c>
      <c r="AB248" s="73">
        <v>12.0</v>
      </c>
      <c r="AC248" s="102">
        <v>2.11</v>
      </c>
      <c r="AD248" s="102" t="s">
        <v>128</v>
      </c>
      <c r="AE248" s="102">
        <v>2.28</v>
      </c>
      <c r="AF248" s="102">
        <v>1.24</v>
      </c>
      <c r="AG248" s="102">
        <v>13.200000000000001</v>
      </c>
      <c r="AH248" s="102">
        <v>17.7</v>
      </c>
      <c r="AI248" s="102">
        <v>3.45</v>
      </c>
      <c r="AJ248" s="102">
        <v>0.7000000000000001</v>
      </c>
      <c r="AK248" s="102" t="s">
        <v>128</v>
      </c>
      <c r="AL248" s="113">
        <v>103.28</v>
      </c>
      <c r="AM248" s="114">
        <v>0.6</v>
      </c>
      <c r="AN248" s="102">
        <v>0.32</v>
      </c>
      <c r="AO248" s="115">
        <f t="shared" si="9"/>
        <v>19.59704047</v>
      </c>
      <c r="AP248" s="116">
        <f t="shared" si="10"/>
        <v>30.77239592</v>
      </c>
      <c r="AQ248" s="117">
        <f t="shared" si="11"/>
        <v>-21.52157902</v>
      </c>
      <c r="AR248" s="103">
        <f t="array" ref="AR248">INDEX(Historical!$C$7:$C$1381,MATCH(B248,Historical!$B$7:$B$1403,0))*IF(AH248="n/a",1.03,IF(AH248&lt;0,1.01,IF(AH248&gt;10,1.1,(1+AH248/100))))</f>
        <v>0.572</v>
      </c>
      <c r="AS248" s="112">
        <f t="shared" si="12"/>
        <v>0.591734</v>
      </c>
      <c r="AT248" s="112">
        <f t="shared" ref="AT248:AV248" si="256">IF($AK248="n/a",1.03*AS248,IF($AK248&lt;0,1.01*AS248,IF($AK248&gt;10,1.1*AS248,(1+$AK248/100)*AS248)))</f>
        <v>0.60948602</v>
      </c>
      <c r="AU248" s="112">
        <f t="shared" si="256"/>
        <v>0.6277706006</v>
      </c>
      <c r="AV248" s="112">
        <f t="shared" si="256"/>
        <v>0.6466037186</v>
      </c>
      <c r="AW248" s="103">
        <f t="shared" si="14"/>
        <v>3.047594339</v>
      </c>
      <c r="AX248" s="118">
        <f t="shared" si="15"/>
        <v>12.92448829</v>
      </c>
      <c r="AY248" s="119">
        <v>0.09</v>
      </c>
      <c r="AZ248" s="114">
        <v>7.720000000000001</v>
      </c>
      <c r="BA248" s="114">
        <v>-12.44</v>
      </c>
      <c r="BB248" s="114">
        <v>-4.3</v>
      </c>
      <c r="BC248" s="114">
        <v>-1.21</v>
      </c>
      <c r="BD248" s="42"/>
      <c r="BE248" s="17">
        <v>2014.0</v>
      </c>
      <c r="BF248" s="17">
        <f t="shared" si="16"/>
        <v>0</v>
      </c>
      <c r="BG248" s="120">
        <v>1.0999999999999999</v>
      </c>
      <c r="BH248" s="108"/>
    </row>
    <row r="249" ht="11.25" customHeight="1">
      <c r="A249" s="151" t="s">
        <v>1718</v>
      </c>
      <c r="B249" s="122" t="s">
        <v>1719</v>
      </c>
      <c r="C249" s="100" t="s">
        <v>296</v>
      </c>
      <c r="D249" s="100" t="s">
        <v>569</v>
      </c>
      <c r="E249" s="123">
        <v>7.0</v>
      </c>
      <c r="F249" s="58">
        <v>653.0</v>
      </c>
      <c r="G249" s="124" t="s">
        <v>120</v>
      </c>
      <c r="H249" s="124" t="s">
        <v>120</v>
      </c>
      <c r="I249" s="216">
        <v>9.69</v>
      </c>
      <c r="J249" s="126">
        <f t="shared" si="2"/>
        <v>6.604747162</v>
      </c>
      <c r="K249" s="127">
        <v>0.16</v>
      </c>
      <c r="L249" s="128">
        <v>4.0</v>
      </c>
      <c r="M249" s="129">
        <f t="shared" si="3"/>
        <v>0.64</v>
      </c>
      <c r="N249" s="130" t="s">
        <v>138</v>
      </c>
      <c r="O249" s="131">
        <v>0.14</v>
      </c>
      <c r="P249" s="244">
        <v>43404.0</v>
      </c>
      <c r="Q249" s="244">
        <v>43437.0</v>
      </c>
      <c r="R249" s="129">
        <f t="shared" si="4"/>
        <v>14.28571429</v>
      </c>
      <c r="S249" s="108">
        <f t="array" ref="S249">IF(INDEX(Historical!$D$7:$D$1379,MATCH(B249,Historical!$B$7:$B$1403,0))=0,"n/a",(INDEX(Historical!$C$7:$C$1381,MATCH(B249,Historical!$B$7:$B$1403,0))/INDEX(Historical!$D$7:$D$1379,MATCH(B249,Historical!$B$7:$B$1403,0))-1)*100)</f>
        <v>10.34482759</v>
      </c>
      <c r="T249" s="108">
        <f t="array" ref="T249">IF(INDEX(Historical!$F$7:$F$1372,MATCH(B249,Historical!$B$7:$B$1403,0))=0,"n/a",((INDEX(Historical!$C$7:$C$1381,MATCH(B249,Historical!$B$7:$B$1403,0))/INDEX(Historical!$F$7:$F$1372,MATCH(B249,Historical!$B$7:$B$1403,0)))^(1/3)-1)*100)</f>
        <v>27.33254714</v>
      </c>
      <c r="U249" s="108">
        <f t="array" ref="U249">IF(INDEX(Historical!$H$7:$H$1372,MATCH(B249,Historical!$B$7:$B$1403,0))=0,"n/a",((INDEX(Historical!$C$7:$C$1381,MATCH(B249,Historical!$B$7:$B$1403,0))/INDEX(Historical!$H$7:$H$1372,MATCH(B249,Historical!$B$7:$B$1403,0)))^(1/5)-1)*100)</f>
        <v>23.80878414</v>
      </c>
      <c r="V249" s="108" t="str">
        <f t="array" ref="V249">IF(INDEX(Historical!$O$7:$O$1372,MATCH(B249,Historical!$B$7:$B$1403,0))=0,"n/a",((INDEX(Historical!$C$7:$C$1381,MATCH(B249,Historical!$B$7:$B$1403,0))/INDEX(Historical!$O$7:$O$1372,MATCH(B249,Historical!$B$7:$B$1403,0)))^(1/10)-1)*100)</f>
        <v>n/a</v>
      </c>
      <c r="W249" s="109" t="str">
        <f t="shared" si="5"/>
        <v>n/a</v>
      </c>
      <c r="X249" s="110" t="str">
        <f t="shared" si="6"/>
        <v>n/a</v>
      </c>
      <c r="Y249" s="229" t="s">
        <v>1630</v>
      </c>
      <c r="Z249" s="126" t="str">
        <f t="shared" si="7"/>
        <v>n/a</v>
      </c>
      <c r="AA249" s="134" t="str">
        <f t="shared" si="8"/>
        <v>n/a</v>
      </c>
      <c r="AB249" s="128">
        <v>12.0</v>
      </c>
      <c r="AC249" s="125">
        <v>-1.34</v>
      </c>
      <c r="AD249" s="125" t="s">
        <v>128</v>
      </c>
      <c r="AE249" s="125">
        <v>0.16</v>
      </c>
      <c r="AF249" s="125">
        <v>0.52</v>
      </c>
      <c r="AG249" s="125">
        <v>-6.6000000000000005</v>
      </c>
      <c r="AH249" s="125">
        <v>-145.5</v>
      </c>
      <c r="AI249" s="125">
        <v>37.37</v>
      </c>
      <c r="AJ249" s="125">
        <v>-16.6</v>
      </c>
      <c r="AK249" s="125">
        <v>2.41</v>
      </c>
      <c r="AL249" s="135">
        <v>2340.0</v>
      </c>
      <c r="AM249" s="136">
        <v>0.3</v>
      </c>
      <c r="AN249" s="125">
        <v>1.3</v>
      </c>
      <c r="AO249" s="137" t="str">
        <f t="shared" si="9"/>
        <v>n/a</v>
      </c>
      <c r="AP249" s="138">
        <f t="shared" si="10"/>
        <v>30.4135313</v>
      </c>
      <c r="AQ249" s="139" t="str">
        <f t="shared" si="11"/>
        <v>n/a</v>
      </c>
      <c r="AR249" s="103">
        <f t="array" ref="AR249">INDEX(Historical!$C$7:$C$1381,MATCH(B249,Historical!$B$7:$B$1403,0))*IF(AH249="n/a",1.03,IF(AH249&lt;0,1.01,IF(AH249&gt;10,1.1,(1+AH249/100))))</f>
        <v>0.6464</v>
      </c>
      <c r="AS249" s="134">
        <f t="shared" si="12"/>
        <v>0.71104</v>
      </c>
      <c r="AT249" s="134">
        <f t="shared" ref="AT249:AV249" si="257">IF($AK249="n/a",1.03*AS249,IF($AK249&lt;0,1.01*AS249,IF($AK249&gt;10,1.1*AS249,(1+$AK249/100)*AS249)))</f>
        <v>0.728176064</v>
      </c>
      <c r="AU249" s="134">
        <f t="shared" si="257"/>
        <v>0.7457251071</v>
      </c>
      <c r="AV249" s="134">
        <f t="shared" si="257"/>
        <v>0.7636970822</v>
      </c>
      <c r="AW249" s="126">
        <f t="shared" si="14"/>
        <v>3.595038253</v>
      </c>
      <c r="AX249" s="140">
        <f t="shared" si="15"/>
        <v>37.10049797</v>
      </c>
      <c r="AY249" s="141">
        <v>1.56</v>
      </c>
      <c r="AZ249" s="136">
        <v>1.8399999999999999</v>
      </c>
      <c r="BA249" s="136">
        <v>-53.21</v>
      </c>
      <c r="BB249" s="136">
        <v>-29.59</v>
      </c>
      <c r="BC249" s="136">
        <v>-32.33</v>
      </c>
      <c r="BD249" s="142"/>
      <c r="BE249" s="17">
        <v>2014.0</v>
      </c>
      <c r="BF249" s="17">
        <f t="shared" si="16"/>
        <v>0</v>
      </c>
      <c r="BG249" s="143">
        <v>-1.7000000000000002</v>
      </c>
      <c r="BH249" s="224"/>
    </row>
    <row r="250" ht="11.25" customHeight="1">
      <c r="A250" s="155" t="s">
        <v>1720</v>
      </c>
      <c r="B250" s="99" t="s">
        <v>1721</v>
      </c>
      <c r="C250" s="100" t="s">
        <v>118</v>
      </c>
      <c r="D250" s="100" t="s">
        <v>202</v>
      </c>
      <c r="E250" s="101">
        <v>7.0</v>
      </c>
      <c r="F250" s="58">
        <v>660.0</v>
      </c>
      <c r="G250" s="58" t="s">
        <v>168</v>
      </c>
      <c r="H250" s="58" t="s">
        <v>168</v>
      </c>
      <c r="I250" s="150">
        <v>28.18</v>
      </c>
      <c r="J250" s="103">
        <f t="shared" si="2"/>
        <v>1.703335699</v>
      </c>
      <c r="K250" s="104">
        <v>0.12</v>
      </c>
      <c r="L250" s="73">
        <v>4.0</v>
      </c>
      <c r="M250" s="23">
        <f t="shared" si="3"/>
        <v>0.48</v>
      </c>
      <c r="N250" s="105" t="s">
        <v>218</v>
      </c>
      <c r="O250" s="106">
        <v>0.11</v>
      </c>
      <c r="P250" s="146">
        <v>43553.0</v>
      </c>
      <c r="Q250" s="146">
        <v>43570.0</v>
      </c>
      <c r="R250" s="23">
        <f t="shared" si="4"/>
        <v>9.090909091</v>
      </c>
      <c r="S250" s="108">
        <f t="array" ref="S250">IF(INDEX(Historical!$D$7:$D$1379,MATCH(B250,Historical!$B$7:$B$1403,0))=0,"n/a",(INDEX(Historical!$C$7:$C$1381,MATCH(B250,Historical!$B$7:$B$1403,0))/INDEX(Historical!$D$7:$D$1379,MATCH(B250,Historical!$B$7:$B$1403,0))-1)*100)</f>
        <v>9.302325581</v>
      </c>
      <c r="T250" s="108">
        <f t="array" ref="T250">IF(INDEX(Historical!$F$7:$F$1372,MATCH(B250,Historical!$B$7:$B$1403,0))=0,"n/a",((INDEX(Historical!$C$7:$C$1381,MATCH(B250,Historical!$B$7:$B$1403,0))/INDEX(Historical!$F$7:$F$1372,MATCH(B250,Historical!$B$7:$B$1403,0)))^(1/3)-1)*100)</f>
        <v>10.32567787</v>
      </c>
      <c r="U250" s="108">
        <f t="array" ref="U250">IF(INDEX(Historical!$H$7:$H$1372,MATCH(B250,Historical!$B$7:$B$1403,0))=0,"n/a",((INDEX(Historical!$C$7:$C$1381,MATCH(B250,Historical!$B$7:$B$1403,0))/INDEX(Historical!$H$7:$H$1372,MATCH(B250,Historical!$B$7:$B$1403,0)))^(1/5)-1)*100)</f>
        <v>12.57057955</v>
      </c>
      <c r="V250" s="108" t="str">
        <f t="array" ref="V250">IF(INDEX(Historical!$O$7:$O$1372,MATCH(B250,Historical!$B$7:$B$1403,0))=0,"n/a",((INDEX(Historical!$C$7:$C$1381,MATCH(B250,Historical!$B$7:$B$1403,0))/INDEX(Historical!$O$7:$O$1372,MATCH(B250,Historical!$B$7:$B$1403,0)))^(1/10)-1)*100)</f>
        <v>n/a</v>
      </c>
      <c r="W250" s="109" t="str">
        <f t="shared" si="5"/>
        <v>n/a</v>
      </c>
      <c r="X250" s="110">
        <f t="shared" si="6"/>
        <v>6.616094501</v>
      </c>
      <c r="Y250" s="149"/>
      <c r="Z250" s="103">
        <f t="shared" si="7"/>
        <v>18.82352941</v>
      </c>
      <c r="AA250" s="112">
        <f t="shared" si="8"/>
        <v>11.05098039</v>
      </c>
      <c r="AB250" s="73">
        <v>6.0</v>
      </c>
      <c r="AC250" s="102">
        <v>2.55</v>
      </c>
      <c r="AD250" s="102" t="s">
        <v>128</v>
      </c>
      <c r="AE250" s="102">
        <v>0.75</v>
      </c>
      <c r="AF250" s="102">
        <v>0.79</v>
      </c>
      <c r="AG250" s="102">
        <v>7.3999999999999995</v>
      </c>
      <c r="AH250" s="102">
        <v>-28.7</v>
      </c>
      <c r="AI250" s="102" t="s">
        <v>128</v>
      </c>
      <c r="AJ250" s="102">
        <v>1.9</v>
      </c>
      <c r="AK250" s="102" t="s">
        <v>128</v>
      </c>
      <c r="AL250" s="113">
        <v>196.41</v>
      </c>
      <c r="AM250" s="114">
        <v>3.2</v>
      </c>
      <c r="AN250" s="102">
        <v>0.0</v>
      </c>
      <c r="AO250" s="115">
        <f t="shared" si="9"/>
        <v>3.222934859</v>
      </c>
      <c r="AP250" s="116">
        <f t="shared" si="10"/>
        <v>14.27391525</v>
      </c>
      <c r="AQ250" s="117">
        <f t="shared" si="11"/>
        <v>-37.70937467</v>
      </c>
      <c r="AR250" s="103">
        <f t="array" ref="AR250">INDEX(Historical!$C$7:$C$1381,MATCH(B250,Historical!$B$7:$B$1403,0))*IF(AH250="n/a",1.03,IF(AH250&lt;0,1.01,IF(AH250&gt;10,1.1,(1+AH250/100))))</f>
        <v>0.4747</v>
      </c>
      <c r="AS250" s="112">
        <f t="shared" si="12"/>
        <v>0.488941</v>
      </c>
      <c r="AT250" s="112">
        <f t="shared" ref="AT250:AV250" si="258">IF($AK250="n/a",1.03*AS250,IF($AK250&lt;0,1.01*AS250,IF($AK250&gt;10,1.1*AS250,(1+$AK250/100)*AS250)))</f>
        <v>0.50360923</v>
      </c>
      <c r="AU250" s="112">
        <f t="shared" si="258"/>
        <v>0.5187175069</v>
      </c>
      <c r="AV250" s="112">
        <f t="shared" si="258"/>
        <v>0.5342790321</v>
      </c>
      <c r="AW250" s="103">
        <f t="shared" si="14"/>
        <v>2.520246769</v>
      </c>
      <c r="AX250" s="118">
        <f t="shared" si="15"/>
        <v>8.943388109</v>
      </c>
      <c r="AY250" s="119">
        <v>0.96</v>
      </c>
      <c r="AZ250" s="114">
        <v>1.81</v>
      </c>
      <c r="BA250" s="114">
        <v>-35.66</v>
      </c>
      <c r="BB250" s="114">
        <v>-16.1</v>
      </c>
      <c r="BC250" s="114">
        <v>-17.62</v>
      </c>
      <c r="BD250" s="42"/>
      <c r="BE250" s="17">
        <v>2013.0</v>
      </c>
      <c r="BF250" s="17">
        <f t="shared" si="16"/>
        <v>0</v>
      </c>
      <c r="BG250" s="120">
        <v>5.6000000000000005</v>
      </c>
      <c r="BH250" s="15"/>
    </row>
    <row r="251" ht="11.25" customHeight="1">
      <c r="A251" s="155" t="s">
        <v>1722</v>
      </c>
      <c r="B251" s="99" t="s">
        <v>1723</v>
      </c>
      <c r="C251" s="100" t="s">
        <v>136</v>
      </c>
      <c r="D251" s="100" t="s">
        <v>153</v>
      </c>
      <c r="E251" s="101">
        <v>7.0</v>
      </c>
      <c r="F251" s="58">
        <v>708.0</v>
      </c>
      <c r="G251" s="58" t="s">
        <v>120</v>
      </c>
      <c r="H251" s="58" t="s">
        <v>120</v>
      </c>
      <c r="I251" s="150">
        <v>19.57</v>
      </c>
      <c r="J251" s="103">
        <f t="shared" si="2"/>
        <v>4.087889627</v>
      </c>
      <c r="K251" s="104">
        <v>0.2</v>
      </c>
      <c r="L251" s="73">
        <v>4.0</v>
      </c>
      <c r="M251" s="23">
        <f t="shared" si="3"/>
        <v>0.8</v>
      </c>
      <c r="N251" s="105" t="s">
        <v>147</v>
      </c>
      <c r="O251" s="106">
        <v>0.18</v>
      </c>
      <c r="P251" s="107">
        <v>43865.0</v>
      </c>
      <c r="Q251" s="107">
        <v>43874.0</v>
      </c>
      <c r="R251" s="23">
        <f t="shared" si="4"/>
        <v>11.11111111</v>
      </c>
      <c r="S251" s="108">
        <f t="array" ref="S251">IF(INDEX(Historical!$D$7:$D$1379,MATCH(B251,Historical!$B$7:$B$1403,0))=0,"n/a",(INDEX(Historical!$C$7:$C$1381,MATCH(B251,Historical!$B$7:$B$1403,0))/INDEX(Historical!$D$7:$D$1379,MATCH(B251,Historical!$B$7:$B$1403,0))-1)*100)</f>
        <v>20</v>
      </c>
      <c r="T251" s="108">
        <f t="array" ref="T251">IF(INDEX(Historical!$F$7:$F$1372,MATCH(B251,Historical!$B$7:$B$1403,0))=0,"n/a",((INDEX(Historical!$C$7:$C$1381,MATCH(B251,Historical!$B$7:$B$1403,0))/INDEX(Historical!$F$7:$F$1372,MATCH(B251,Historical!$B$7:$B$1403,0)))^(1/3)-1)*100)</f>
        <v>28.41562203</v>
      </c>
      <c r="U251" s="108">
        <f t="array" ref="U251">IF(INDEX(Historical!$H$7:$H$1372,MATCH(B251,Historical!$B$7:$B$1403,0))=0,"n/a",((INDEX(Historical!$C$7:$C$1381,MATCH(B251,Historical!$B$7:$B$1403,0))/INDEX(Historical!$H$7:$H$1372,MATCH(B251,Historical!$B$7:$B$1403,0)))^(1/5)-1)*100)</f>
        <v>31.95079108</v>
      </c>
      <c r="V251" s="108">
        <f t="array" ref="V251">IF(INDEX(Historical!$O$7:$O$1372,MATCH(B251,Historical!$B$7:$B$1403,0))=0,"n/a",((INDEX(Historical!$C$7:$C$1381,MATCH(B251,Historical!$B$7:$B$1403,0))/INDEX(Historical!$O$7:$O$1372,MATCH(B251,Historical!$B$7:$B$1403,0)))^(1/10)-1)*100)</f>
        <v>33.51413625</v>
      </c>
      <c r="W251" s="109">
        <f t="shared" si="5"/>
        <v>0.9533526639</v>
      </c>
      <c r="X251" s="110" t="str">
        <f t="shared" si="6"/>
        <v>n/a</v>
      </c>
      <c r="Y251" s="133"/>
      <c r="Z251" s="103">
        <f t="shared" si="7"/>
        <v>39.80099502</v>
      </c>
      <c r="AA251" s="112">
        <f t="shared" si="8"/>
        <v>9.736318408</v>
      </c>
      <c r="AB251" s="73">
        <v>12.0</v>
      </c>
      <c r="AC251" s="102">
        <v>2.01</v>
      </c>
      <c r="AD251" s="102">
        <v>1.22</v>
      </c>
      <c r="AE251" s="102">
        <v>2.96</v>
      </c>
      <c r="AF251" s="102">
        <v>1.29</v>
      </c>
      <c r="AG251" s="102">
        <v>12.4</v>
      </c>
      <c r="AH251" s="102">
        <v>37.1</v>
      </c>
      <c r="AI251" s="102">
        <v>2.86</v>
      </c>
      <c r="AJ251" s="102">
        <v>-14.899999999999999</v>
      </c>
      <c r="AK251" s="102">
        <v>8.0</v>
      </c>
      <c r="AL251" s="113">
        <v>440.32</v>
      </c>
      <c r="AM251" s="114">
        <v>1.5</v>
      </c>
      <c r="AN251" s="102">
        <v>0.3</v>
      </c>
      <c r="AO251" s="115">
        <f t="shared" si="9"/>
        <v>26.3023623</v>
      </c>
      <c r="AP251" s="116">
        <f t="shared" si="10"/>
        <v>36.0386807</v>
      </c>
      <c r="AQ251" s="117">
        <f t="shared" si="11"/>
        <v>-25.28617339</v>
      </c>
      <c r="AR251" s="103">
        <f t="array" ref="AR251">INDEX(Historical!$C$7:$C$1381,MATCH(B251,Historical!$B$7:$B$1403,0))*IF(AH251="n/a",1.03,IF(AH251&lt;0,1.01,IF(AH251&gt;10,1.1,(1+AH251/100))))</f>
        <v>0.792</v>
      </c>
      <c r="AS251" s="112">
        <f t="shared" si="12"/>
        <v>0.8146512</v>
      </c>
      <c r="AT251" s="112">
        <f t="shared" ref="AT251:AV251" si="259">IF($AK251="n/a",1.03*AS251,IF($AK251&lt;0,1.01*AS251,IF($AK251&gt;10,1.1*AS251,(1+$AK251/100)*AS251)))</f>
        <v>0.879823296</v>
      </c>
      <c r="AU251" s="112">
        <f t="shared" si="259"/>
        <v>0.9502091597</v>
      </c>
      <c r="AV251" s="112">
        <f t="shared" si="259"/>
        <v>1.026225892</v>
      </c>
      <c r="AW251" s="103">
        <f t="shared" si="14"/>
        <v>4.462909548</v>
      </c>
      <c r="AX251" s="118">
        <f t="shared" si="15"/>
        <v>22.80485206</v>
      </c>
      <c r="AY251" s="119">
        <v>0.49</v>
      </c>
      <c r="AZ251" s="114">
        <v>3.3300000000000005</v>
      </c>
      <c r="BA251" s="114">
        <v>-18.22</v>
      </c>
      <c r="BB251" s="114">
        <v>-11.66</v>
      </c>
      <c r="BC251" s="114">
        <v>-9.4</v>
      </c>
      <c r="BD251" s="42"/>
      <c r="BE251" s="17">
        <v>2014.0</v>
      </c>
      <c r="BF251" s="17">
        <f t="shared" si="16"/>
        <v>0</v>
      </c>
      <c r="BG251" s="120">
        <v>1.2</v>
      </c>
      <c r="BH251" s="108"/>
    </row>
    <row r="252" ht="11.25" customHeight="1">
      <c r="A252" s="155" t="s">
        <v>1724</v>
      </c>
      <c r="B252" s="99" t="s">
        <v>1725</v>
      </c>
      <c r="C252" s="100" t="s">
        <v>296</v>
      </c>
      <c r="D252" s="100" t="s">
        <v>416</v>
      </c>
      <c r="E252" s="101">
        <v>7.0</v>
      </c>
      <c r="F252" s="58">
        <v>687.0</v>
      </c>
      <c r="G252" s="58" t="s">
        <v>168</v>
      </c>
      <c r="H252" s="58" t="s">
        <v>168</v>
      </c>
      <c r="I252" s="150">
        <v>62.41</v>
      </c>
      <c r="J252" s="103">
        <f t="shared" si="2"/>
        <v>1.089568979</v>
      </c>
      <c r="K252" s="104">
        <v>0.17</v>
      </c>
      <c r="L252" s="73">
        <v>4.0</v>
      </c>
      <c r="M252" s="23">
        <f t="shared" si="3"/>
        <v>0.68</v>
      </c>
      <c r="N252" s="105" t="s">
        <v>210</v>
      </c>
      <c r="O252" s="106">
        <v>0.14</v>
      </c>
      <c r="P252" s="107">
        <v>43748.0</v>
      </c>
      <c r="Q252" s="107">
        <v>43763.0</v>
      </c>
      <c r="R252" s="23">
        <f t="shared" si="4"/>
        <v>21.42857143</v>
      </c>
      <c r="S252" s="108">
        <f t="array" ref="S252">IF(INDEX(Historical!$D$7:$D$1379,MATCH(B252,Historical!$B$7:$B$1403,0))=0,"n/a",(INDEX(Historical!$C$7:$C$1381,MATCH(B252,Historical!$B$7:$B$1403,0))/INDEX(Historical!$D$7:$D$1379,MATCH(B252,Historical!$B$7:$B$1403,0))-1)*100)</f>
        <v>22.91666667</v>
      </c>
      <c r="T252" s="108">
        <f t="array" ref="T252">IF(INDEX(Historical!$F$7:$F$1372,MATCH(B252,Historical!$B$7:$B$1403,0))=0,"n/a",((INDEX(Historical!$C$7:$C$1381,MATCH(B252,Historical!$B$7:$B$1403,0))/INDEX(Historical!$F$7:$F$1372,MATCH(B252,Historical!$B$7:$B$1403,0)))^(1/3)-1)*100)</f>
        <v>21.37037411</v>
      </c>
      <c r="U252" s="108">
        <f t="array" ref="U252">IF(INDEX(Historical!$H$7:$H$1372,MATCH(B252,Historical!$B$7:$B$1403,0))=0,"n/a",((INDEX(Historical!$C$7:$C$1381,MATCH(B252,Historical!$B$7:$B$1403,0))/INDEX(Historical!$H$7:$H$1372,MATCH(B252,Historical!$B$7:$B$1403,0)))^(1/5)-1)*100)</f>
        <v>14.48435756</v>
      </c>
      <c r="V252" s="108" t="str">
        <f t="array" ref="V252">IF(INDEX(Historical!$O$7:$O$1372,MATCH(B252,Historical!$B$7:$B$1403,0))=0,"n/a",((INDEX(Historical!$C$7:$C$1381,MATCH(B252,Historical!$B$7:$B$1403,0))/INDEX(Historical!$O$7:$O$1372,MATCH(B252,Historical!$B$7:$B$1403,0)))^(1/10)-1)*100)</f>
        <v>n/a</v>
      </c>
      <c r="W252" s="109" t="str">
        <f t="shared" si="5"/>
        <v>n/a</v>
      </c>
      <c r="X252" s="110">
        <f t="shared" si="6"/>
        <v>0.3603074019</v>
      </c>
      <c r="Y252" s="218"/>
      <c r="Z252" s="103">
        <f t="shared" si="7"/>
        <v>12.54612546</v>
      </c>
      <c r="AA252" s="112">
        <f t="shared" si="8"/>
        <v>11.51476015</v>
      </c>
      <c r="AB252" s="73">
        <v>9.0</v>
      </c>
      <c r="AC252" s="102">
        <v>5.42</v>
      </c>
      <c r="AD252" s="102">
        <v>0.82</v>
      </c>
      <c r="AE252" s="102">
        <v>1.06</v>
      </c>
      <c r="AF252" s="102">
        <v>1.89</v>
      </c>
      <c r="AG252" s="102">
        <v>17.0</v>
      </c>
      <c r="AH252" s="102">
        <v>4.5</v>
      </c>
      <c r="AI252" s="102">
        <v>1.76</v>
      </c>
      <c r="AJ252" s="102">
        <v>40.2</v>
      </c>
      <c r="AK252" s="102">
        <v>14.000000000000002</v>
      </c>
      <c r="AL252" s="113">
        <v>622.23</v>
      </c>
      <c r="AM252" s="114">
        <v>3.9</v>
      </c>
      <c r="AN252" s="102">
        <v>0.0</v>
      </c>
      <c r="AO252" s="115">
        <f t="shared" si="9"/>
        <v>4.059166388</v>
      </c>
      <c r="AP252" s="116">
        <f t="shared" si="10"/>
        <v>15.57392654</v>
      </c>
      <c r="AQ252" s="117">
        <f t="shared" si="11"/>
        <v>-1.65164707</v>
      </c>
      <c r="AR252" s="103">
        <f t="array" ref="AR252">INDEX(Historical!$C$7:$C$1381,MATCH(B252,Historical!$B$7:$B$1403,0))*IF(AH252="n/a",1.03,IF(AH252&lt;0,1.01,IF(AH252&gt;10,1.1,(1+AH252/100))))</f>
        <v>0.61655</v>
      </c>
      <c r="AS252" s="112">
        <f t="shared" si="12"/>
        <v>0.62740128</v>
      </c>
      <c r="AT252" s="112">
        <f t="shared" ref="AT252:AV252" si="260">IF($AK252="n/a",1.03*AS252,IF($AK252&lt;0,1.01*AS252,IF($AK252&gt;10,1.1*AS252,(1+$AK252/100)*AS252)))</f>
        <v>0.690141408</v>
      </c>
      <c r="AU252" s="112">
        <f t="shared" si="260"/>
        <v>0.7591555488</v>
      </c>
      <c r="AV252" s="112">
        <f t="shared" si="260"/>
        <v>0.8350711037</v>
      </c>
      <c r="AW252" s="103">
        <f t="shared" si="14"/>
        <v>3.52831934</v>
      </c>
      <c r="AX252" s="118">
        <f t="shared" si="15"/>
        <v>5.653451916</v>
      </c>
      <c r="AY252" s="119">
        <v>0.81</v>
      </c>
      <c r="AZ252" s="114">
        <v>15.32</v>
      </c>
      <c r="BA252" s="114">
        <v>-32.09</v>
      </c>
      <c r="BB252" s="114">
        <v>-16.34</v>
      </c>
      <c r="BC252" s="114">
        <v>-8.77</v>
      </c>
      <c r="BD252" s="42"/>
      <c r="BE252" s="17">
        <v>2013.0</v>
      </c>
      <c r="BF252" s="17">
        <f t="shared" si="16"/>
        <v>0</v>
      </c>
      <c r="BG252" s="120">
        <v>12.1</v>
      </c>
      <c r="BH252" s="55"/>
    </row>
    <row r="253" ht="11.25" customHeight="1">
      <c r="A253" s="155" t="s">
        <v>1726</v>
      </c>
      <c r="B253" s="99" t="s">
        <v>1727</v>
      </c>
      <c r="C253" s="100" t="s">
        <v>118</v>
      </c>
      <c r="D253" s="100" t="s">
        <v>202</v>
      </c>
      <c r="E253" s="101">
        <v>7.0</v>
      </c>
      <c r="F253" s="58">
        <v>664.0</v>
      </c>
      <c r="G253" s="58" t="s">
        <v>168</v>
      </c>
      <c r="H253" s="58" t="s">
        <v>168</v>
      </c>
      <c r="I253" s="150">
        <v>90.82</v>
      </c>
      <c r="J253" s="103">
        <f t="shared" si="2"/>
        <v>1.012992733</v>
      </c>
      <c r="K253" s="104">
        <v>0.23</v>
      </c>
      <c r="L253" s="73">
        <v>4.0</v>
      </c>
      <c r="M253" s="23">
        <f t="shared" si="3"/>
        <v>0.92</v>
      </c>
      <c r="N253" s="105" t="s">
        <v>290</v>
      </c>
      <c r="O253" s="106">
        <v>0.22</v>
      </c>
      <c r="P253" s="146">
        <v>43563.0</v>
      </c>
      <c r="Q253" s="146">
        <v>43592.0</v>
      </c>
      <c r="R253" s="23">
        <f t="shared" si="4"/>
        <v>4.545454545</v>
      </c>
      <c r="S253" s="108">
        <f t="array" ref="S253">IF(INDEX(Historical!$D$7:$D$1379,MATCH(B253,Historical!$B$7:$B$1403,0))=0,"n/a",(INDEX(Historical!$C$7:$C$1381,MATCH(B253,Historical!$B$7:$B$1403,0))/INDEX(Historical!$D$7:$D$1379,MATCH(B253,Historical!$B$7:$B$1403,0))-1)*100)</f>
        <v>4.597701149</v>
      </c>
      <c r="T253" s="108">
        <f t="array" ref="T253">IF(INDEX(Historical!$F$7:$F$1372,MATCH(B253,Historical!$B$7:$B$1403,0))=0,"n/a",((INDEX(Historical!$C$7:$C$1381,MATCH(B253,Historical!$B$7:$B$1403,0))/INDEX(Historical!$F$7:$F$1372,MATCH(B253,Historical!$B$7:$B$1403,0)))^(1/3)-1)*100)</f>
        <v>7.136278732</v>
      </c>
      <c r="U253" s="108">
        <f t="array" ref="U253">IF(INDEX(Historical!$H$7:$H$1372,MATCH(B253,Historical!$B$7:$B$1403,0))=0,"n/a",((INDEX(Historical!$C$7:$C$1381,MATCH(B253,Historical!$B$7:$B$1403,0))/INDEX(Historical!$H$7:$H$1372,MATCH(B253,Historical!$B$7:$B$1403,0)))^(1/5)-1)*100)</f>
        <v>9.61619166</v>
      </c>
      <c r="V253" s="108" t="str">
        <f t="array" ref="V253">IF(INDEX(Historical!$O$7:$O$1372,MATCH(B253,Historical!$B$7:$B$1403,0))=0,"n/a",((INDEX(Historical!$C$7:$C$1381,MATCH(B253,Historical!$B$7:$B$1403,0))/INDEX(Historical!$O$7:$O$1372,MATCH(B253,Historical!$B$7:$B$1403,0)))^(1/10)-1)*100)</f>
        <v>n/a</v>
      </c>
      <c r="W253" s="109" t="str">
        <f t="shared" si="5"/>
        <v>n/a</v>
      </c>
      <c r="X253" s="110">
        <f t="shared" si="6"/>
        <v>0.4668054204</v>
      </c>
      <c r="Y253" s="177"/>
      <c r="Z253" s="103">
        <f t="shared" si="7"/>
        <v>20.48997773</v>
      </c>
      <c r="AA253" s="112">
        <f t="shared" si="8"/>
        <v>20.22717149</v>
      </c>
      <c r="AB253" s="73">
        <v>12.0</v>
      </c>
      <c r="AC253" s="102">
        <v>4.49</v>
      </c>
      <c r="AD253" s="102">
        <v>2.53</v>
      </c>
      <c r="AE253" s="102">
        <v>1.45</v>
      </c>
      <c r="AF253" s="102">
        <v>2.53</v>
      </c>
      <c r="AG253" s="102">
        <v>16.5</v>
      </c>
      <c r="AH253" s="156">
        <v>111.60000000000001</v>
      </c>
      <c r="AI253" s="156">
        <v>10.22</v>
      </c>
      <c r="AJ253" s="102">
        <v>20.599999999999998</v>
      </c>
      <c r="AK253" s="102">
        <v>8.0</v>
      </c>
      <c r="AL253" s="113">
        <v>1020.0</v>
      </c>
      <c r="AM253" s="114">
        <v>0.7000000000000001</v>
      </c>
      <c r="AN253" s="102">
        <v>0.78</v>
      </c>
      <c r="AO253" s="115">
        <f t="shared" si="9"/>
        <v>-9.597987099</v>
      </c>
      <c r="AP253" s="116">
        <f t="shared" si="10"/>
        <v>10.62918439</v>
      </c>
      <c r="AQ253" s="117">
        <f t="shared" si="11"/>
        <v>50.81223628</v>
      </c>
      <c r="AR253" s="103">
        <f t="array" ref="AR253">INDEX(Historical!$C$7:$C$1381,MATCH(B253,Historical!$B$7:$B$1403,0))*IF(AH253="n/a",1.03,IF(AH253&lt;0,1.01,IF(AH253&gt;10,1.1,(1+AH253/100))))</f>
        <v>1.001</v>
      </c>
      <c r="AS253" s="112">
        <f t="shared" si="12"/>
        <v>1.1011</v>
      </c>
      <c r="AT253" s="112">
        <f t="shared" ref="AT253:AV253" si="261">IF($AK253="n/a",1.03*AS253,IF($AK253&lt;0,1.01*AS253,IF($AK253&gt;10,1.1*AS253,(1+$AK253/100)*AS253)))</f>
        <v>1.189188</v>
      </c>
      <c r="AU253" s="112">
        <f t="shared" si="261"/>
        <v>1.28432304</v>
      </c>
      <c r="AV253" s="112">
        <f t="shared" si="261"/>
        <v>1.387068883</v>
      </c>
      <c r="AW253" s="103">
        <f t="shared" si="14"/>
        <v>5.962679923</v>
      </c>
      <c r="AX253" s="118">
        <f t="shared" si="15"/>
        <v>6.56538199</v>
      </c>
      <c r="AY253" s="119">
        <v>1.21</v>
      </c>
      <c r="AZ253" s="114">
        <v>16.93</v>
      </c>
      <c r="BA253" s="114">
        <v>-20.369999999999997</v>
      </c>
      <c r="BB253" s="114">
        <v>-14.46</v>
      </c>
      <c r="BC253" s="114">
        <v>-2.27</v>
      </c>
      <c r="BD253" s="42"/>
      <c r="BE253" s="17">
        <v>2013.0</v>
      </c>
      <c r="BF253" s="17">
        <f t="shared" si="16"/>
        <v>0</v>
      </c>
      <c r="BG253" s="120">
        <v>7.199999999999999</v>
      </c>
      <c r="BH253" s="15"/>
    </row>
    <row r="254" ht="11.25" customHeight="1">
      <c r="A254" s="155" t="s">
        <v>1728</v>
      </c>
      <c r="B254" s="99" t="s">
        <v>1729</v>
      </c>
      <c r="C254" s="100" t="s">
        <v>136</v>
      </c>
      <c r="D254" s="100" t="s">
        <v>153</v>
      </c>
      <c r="E254" s="101">
        <v>7.0</v>
      </c>
      <c r="F254" s="58">
        <v>652.0</v>
      </c>
      <c r="G254" s="58" t="s">
        <v>168</v>
      </c>
      <c r="H254" s="58" t="s">
        <v>168</v>
      </c>
      <c r="I254" s="150">
        <v>40.0</v>
      </c>
      <c r="J254" s="103">
        <f t="shared" si="2"/>
        <v>3.5</v>
      </c>
      <c r="K254" s="104">
        <v>0.35</v>
      </c>
      <c r="L254" s="73">
        <v>4.0</v>
      </c>
      <c r="M254" s="23">
        <f t="shared" si="3"/>
        <v>1.4</v>
      </c>
      <c r="N254" s="105" t="s">
        <v>174</v>
      </c>
      <c r="O254" s="106">
        <v>0.3</v>
      </c>
      <c r="P254" s="148">
        <v>43171.0</v>
      </c>
      <c r="Q254" s="148">
        <v>43203.0</v>
      </c>
      <c r="R254" s="23">
        <f t="shared" si="4"/>
        <v>16.66666667</v>
      </c>
      <c r="S254" s="108">
        <f t="array" ref="S254">IF(INDEX(Historical!$D$7:$D$1379,MATCH(B254,Historical!$B$7:$B$1403,0))=0,"n/a",(INDEX(Historical!$C$7:$C$1381,MATCH(B254,Historical!$B$7:$B$1403,0))/INDEX(Historical!$D$7:$D$1379,MATCH(B254,Historical!$B$7:$B$1403,0))-1)*100)</f>
        <v>3.703703704</v>
      </c>
      <c r="T254" s="108">
        <f t="array" ref="T254">IF(INDEX(Historical!$F$7:$F$1372,MATCH(B254,Historical!$B$7:$B$1403,0))=0,"n/a",((INDEX(Historical!$C$7:$C$1381,MATCH(B254,Historical!$B$7:$B$1403,0))/INDEX(Historical!$F$7:$F$1372,MATCH(B254,Historical!$B$7:$B$1403,0)))^(1/3)-1)*100)</f>
        <v>13.01049238</v>
      </c>
      <c r="U254" s="108">
        <f t="array" ref="U254">IF(INDEX(Historical!$H$7:$H$1372,MATCH(B254,Historical!$B$7:$B$1403,0))=0,"n/a",((INDEX(Historical!$C$7:$C$1381,MATCH(B254,Historical!$B$7:$B$1403,0))/INDEX(Historical!$H$7:$H$1372,MATCH(B254,Historical!$B$7:$B$1403,0)))^(1/5)-1)*100)</f>
        <v>16.94714187</v>
      </c>
      <c r="V254" s="108">
        <f t="array" ref="V254">IF(INDEX(Historical!$O$7:$O$1372,MATCH(B254,Historical!$B$7:$B$1403,0))=0,"n/a",((INDEX(Historical!$C$7:$C$1381,MATCH(B254,Historical!$B$7:$B$1403,0))/INDEX(Historical!$O$7:$O$1372,MATCH(B254,Historical!$B$7:$B$1403,0)))^(1/10)-1)*100)</f>
        <v>8.842291989</v>
      </c>
      <c r="W254" s="109">
        <f t="shared" si="5"/>
        <v>1.916600571</v>
      </c>
      <c r="X254" s="110" t="str">
        <f t="shared" si="6"/>
        <v>n/a</v>
      </c>
      <c r="Y254" s="149" t="s">
        <v>1630</v>
      </c>
      <c r="Z254" s="103" t="str">
        <f t="shared" si="7"/>
        <v>n/a</v>
      </c>
      <c r="AA254" s="112" t="str">
        <f t="shared" si="8"/>
        <v>n/a</v>
      </c>
      <c r="AB254" s="73">
        <v>12.0</v>
      </c>
      <c r="AC254" s="102" t="s">
        <v>128</v>
      </c>
      <c r="AD254" s="102" t="s">
        <v>128</v>
      </c>
      <c r="AE254" s="102" t="s">
        <v>128</v>
      </c>
      <c r="AF254" s="102" t="s">
        <v>128</v>
      </c>
      <c r="AG254" s="102" t="s">
        <v>128</v>
      </c>
      <c r="AH254" s="102" t="s">
        <v>128</v>
      </c>
      <c r="AI254" s="102" t="s">
        <v>128</v>
      </c>
      <c r="AJ254" s="102" t="s">
        <v>128</v>
      </c>
      <c r="AK254" s="102" t="s">
        <v>128</v>
      </c>
      <c r="AL254" s="113" t="s">
        <v>128</v>
      </c>
      <c r="AM254" s="114" t="s">
        <v>128</v>
      </c>
      <c r="AN254" s="102" t="s">
        <v>128</v>
      </c>
      <c r="AO254" s="115" t="str">
        <f t="shared" si="9"/>
        <v>n/a</v>
      </c>
      <c r="AP254" s="116">
        <f t="shared" si="10"/>
        <v>20.44714187</v>
      </c>
      <c r="AQ254" s="117" t="str">
        <f t="shared" si="11"/>
        <v>n/a</v>
      </c>
      <c r="AR254" s="103">
        <f t="array" ref="AR254">INDEX(Historical!$C$7:$C$1381,MATCH(B254,Historical!$B$7:$B$1403,0))*IF(AH254="n/a",1.03,IF(AH254&lt;0,1.01,IF(AH254&gt;10,1.1,(1+AH254/100))))</f>
        <v>1.442</v>
      </c>
      <c r="AS254" s="112">
        <f t="shared" si="12"/>
        <v>1.48526</v>
      </c>
      <c r="AT254" s="112">
        <f t="shared" ref="AT254:AV254" si="262">IF($AK254="n/a",1.03*AS254,IF($AK254&lt;0,1.01*AS254,IF($AK254&gt;10,1.1*AS254,(1+$AK254/100)*AS254)))</f>
        <v>1.5298178</v>
      </c>
      <c r="AU254" s="112">
        <f t="shared" si="262"/>
        <v>1.575712334</v>
      </c>
      <c r="AV254" s="112">
        <f t="shared" si="262"/>
        <v>1.622983704</v>
      </c>
      <c r="AW254" s="103">
        <f t="shared" si="14"/>
        <v>7.655773838</v>
      </c>
      <c r="AX254" s="118">
        <f t="shared" si="15"/>
        <v>19.1394346</v>
      </c>
      <c r="AY254" s="119" t="s">
        <v>128</v>
      </c>
      <c r="AZ254" s="114" t="s">
        <v>128</v>
      </c>
      <c r="BA254" s="114" t="s">
        <v>128</v>
      </c>
      <c r="BB254" s="114" t="s">
        <v>128</v>
      </c>
      <c r="BC254" s="114" t="s">
        <v>128</v>
      </c>
      <c r="BD254" s="72" t="s">
        <v>112</v>
      </c>
      <c r="BE254" s="17">
        <v>2013.0</v>
      </c>
      <c r="BF254" s="17">
        <f t="shared" si="16"/>
        <v>0</v>
      </c>
      <c r="BG254" s="120" t="s">
        <v>128</v>
      </c>
      <c r="BH254" s="15"/>
    </row>
    <row r="255" ht="11.25" customHeight="1">
      <c r="A255" s="155" t="s">
        <v>1730</v>
      </c>
      <c r="B255" s="99" t="s">
        <v>1731</v>
      </c>
      <c r="C255" s="100" t="s">
        <v>136</v>
      </c>
      <c r="D255" s="100" t="s">
        <v>183</v>
      </c>
      <c r="E255" s="101">
        <v>7.0</v>
      </c>
      <c r="F255" s="58">
        <v>726.0</v>
      </c>
      <c r="G255" s="58" t="s">
        <v>168</v>
      </c>
      <c r="H255" s="58" t="s">
        <v>168</v>
      </c>
      <c r="I255" s="150">
        <v>31.96</v>
      </c>
      <c r="J255" s="103">
        <f t="shared" si="2"/>
        <v>6.382978723</v>
      </c>
      <c r="K255" s="104">
        <v>0.51</v>
      </c>
      <c r="L255" s="73">
        <v>4.0</v>
      </c>
      <c r="M255" s="23">
        <f t="shared" si="3"/>
        <v>2.04</v>
      </c>
      <c r="N255" s="105" t="s">
        <v>434</v>
      </c>
      <c r="O255" s="106">
        <v>0.5</v>
      </c>
      <c r="P255" s="107">
        <v>43875.0</v>
      </c>
      <c r="Q255" s="107">
        <v>43917.0</v>
      </c>
      <c r="R255" s="23">
        <f t="shared" si="4"/>
        <v>2</v>
      </c>
      <c r="S255" s="108">
        <f t="array" ref="S255">IF(INDEX(Historical!$D$7:$D$1379,MATCH(B255,Historical!$B$7:$B$1403,0))=0,"n/a",(INDEX(Historical!$C$7:$C$1381,MATCH(B255,Historical!$B$7:$B$1403,0))/INDEX(Historical!$D$7:$D$1379,MATCH(B255,Historical!$B$7:$B$1403,0))-1)*100)</f>
        <v>6.382978723</v>
      </c>
      <c r="T255" s="108">
        <f t="array" ref="T255">IF(INDEX(Historical!$F$7:$F$1372,MATCH(B255,Historical!$B$7:$B$1403,0))=0,"n/a",((INDEX(Historical!$C$7:$C$1381,MATCH(B255,Historical!$B$7:$B$1403,0))/INDEX(Historical!$F$7:$F$1372,MATCH(B255,Historical!$B$7:$B$1403,0)))^(1/3)-1)*100)</f>
        <v>17.27427861</v>
      </c>
      <c r="U255" s="108">
        <f t="array" ref="U255">IF(INDEX(Historical!$H$7:$H$1372,MATCH(B255,Historical!$B$7:$B$1403,0))=0,"n/a",((INDEX(Historical!$C$7:$C$1381,MATCH(B255,Historical!$B$7:$B$1403,0))/INDEX(Historical!$H$7:$H$1372,MATCH(B255,Historical!$B$7:$B$1403,0)))^(1/5)-1)*100)</f>
        <v>37.97296615</v>
      </c>
      <c r="V255" s="108" t="str">
        <f t="array" ref="V255">IF(INDEX(Historical!$O$7:$O$1372,MATCH(B255,Historical!$B$7:$B$1403,0))=0,"n/a",((INDEX(Historical!$C$7:$C$1381,MATCH(B255,Historical!$B$7:$B$1403,0))/INDEX(Historical!$O$7:$O$1372,MATCH(B255,Historical!$B$7:$B$1403,0)))^(1/10)-1)*100)</f>
        <v>n/a</v>
      </c>
      <c r="W255" s="109" t="str">
        <f t="shared" si="5"/>
        <v>n/a</v>
      </c>
      <c r="X255" s="110">
        <f t="shared" si="6"/>
        <v>2.565740956</v>
      </c>
      <c r="Y255" s="147"/>
      <c r="Z255" s="103">
        <f t="shared" si="7"/>
        <v>107.3684211</v>
      </c>
      <c r="AA255" s="112">
        <f t="shared" si="8"/>
        <v>16.82105263</v>
      </c>
      <c r="AB255" s="73">
        <v>12.0</v>
      </c>
      <c r="AC255" s="102">
        <v>1.9</v>
      </c>
      <c r="AD255" s="102" t="s">
        <v>128</v>
      </c>
      <c r="AE255" s="102">
        <v>2.61</v>
      </c>
      <c r="AF255" s="102">
        <v>3.95</v>
      </c>
      <c r="AG255" s="102">
        <v>29.9</v>
      </c>
      <c r="AH255" s="102">
        <v>-50.3</v>
      </c>
      <c r="AI255" s="102">
        <v>7.109999999999999</v>
      </c>
      <c r="AJ255" s="102">
        <v>14.799999999999999</v>
      </c>
      <c r="AK255" s="102">
        <v>-4.7</v>
      </c>
      <c r="AL255" s="113">
        <v>1950.0</v>
      </c>
      <c r="AM255" s="114">
        <v>0.2</v>
      </c>
      <c r="AN255" s="102">
        <v>0.0</v>
      </c>
      <c r="AO255" s="115">
        <f t="shared" si="9"/>
        <v>27.53489224</v>
      </c>
      <c r="AP255" s="116">
        <f t="shared" si="10"/>
        <v>44.35594487</v>
      </c>
      <c r="AQ255" s="117">
        <f t="shared" si="11"/>
        <v>71.84380233</v>
      </c>
      <c r="AR255" s="103">
        <f t="array" ref="AR255">INDEX(Historical!$C$7:$C$1381,MATCH(B255,Historical!$B$7:$B$1403,0))*IF(AH255="n/a",1.03,IF(AH255&lt;0,1.01,IF(AH255&gt;10,1.1,(1+AH255/100))))</f>
        <v>2.02</v>
      </c>
      <c r="AS255" s="112">
        <f t="shared" si="12"/>
        <v>2.163622</v>
      </c>
      <c r="AT255" s="112">
        <f t="shared" ref="AT255:AV255" si="263">IF($AK255="n/a",1.03*AS255,IF($AK255&lt;0,1.01*AS255,IF($AK255&gt;10,1.1*AS255,(1+$AK255/100)*AS255)))</f>
        <v>2.18525822</v>
      </c>
      <c r="AU255" s="112">
        <f t="shared" si="263"/>
        <v>2.207110802</v>
      </c>
      <c r="AV255" s="112">
        <f t="shared" si="263"/>
        <v>2.22918191</v>
      </c>
      <c r="AW255" s="103">
        <f t="shared" si="14"/>
        <v>10.80517293</v>
      </c>
      <c r="AX255" s="118">
        <f t="shared" si="15"/>
        <v>33.80842595</v>
      </c>
      <c r="AY255" s="119">
        <v>1.97</v>
      </c>
      <c r="AZ255" s="114">
        <v>10.299999999999999</v>
      </c>
      <c r="BA255" s="114">
        <v>-28.939999999999998</v>
      </c>
      <c r="BB255" s="114">
        <v>-6.460000000000001</v>
      </c>
      <c r="BC255" s="114">
        <v>-3.47</v>
      </c>
      <c r="BD255" s="42"/>
      <c r="BE255" s="17">
        <v>2014.0</v>
      </c>
      <c r="BF255" s="17">
        <f t="shared" si="16"/>
        <v>0</v>
      </c>
      <c r="BG255" s="120">
        <v>14.7</v>
      </c>
      <c r="BH255" s="15"/>
    </row>
    <row r="256" ht="11.25" customHeight="1">
      <c r="A256" s="155" t="s">
        <v>1732</v>
      </c>
      <c r="B256" s="99" t="s">
        <v>1733</v>
      </c>
      <c r="C256" s="100" t="s">
        <v>136</v>
      </c>
      <c r="D256" s="100" t="s">
        <v>153</v>
      </c>
      <c r="E256" s="101">
        <v>7.0</v>
      </c>
      <c r="F256" s="58">
        <v>714.0</v>
      </c>
      <c r="G256" s="58" t="s">
        <v>168</v>
      </c>
      <c r="H256" s="58" t="s">
        <v>168</v>
      </c>
      <c r="I256" s="150">
        <v>9.64</v>
      </c>
      <c r="J256" s="103">
        <f t="shared" si="2"/>
        <v>3.319502075</v>
      </c>
      <c r="K256" s="104">
        <v>0.08</v>
      </c>
      <c r="L256" s="73">
        <v>4.0</v>
      </c>
      <c r="M256" s="23">
        <f t="shared" si="3"/>
        <v>0.32</v>
      </c>
      <c r="N256" s="105" t="s">
        <v>556</v>
      </c>
      <c r="O256" s="106">
        <v>0.07</v>
      </c>
      <c r="P256" s="107">
        <v>43871.0</v>
      </c>
      <c r="Q256" s="107">
        <v>43888.0</v>
      </c>
      <c r="R256" s="23">
        <f t="shared" si="4"/>
        <v>14.28571429</v>
      </c>
      <c r="S256" s="108">
        <f t="array" ref="S256">IF(INDEX(Historical!$D$7:$D$1379,MATCH(B256,Historical!$B$7:$B$1403,0))=0,"n/a",(INDEX(Historical!$C$7:$C$1381,MATCH(B256,Historical!$B$7:$B$1403,0))/INDEX(Historical!$D$7:$D$1379,MATCH(B256,Historical!$B$7:$B$1403,0))-1)*100)</f>
        <v>12</v>
      </c>
      <c r="T256" s="108">
        <f t="array" ref="T256">IF(INDEX(Historical!$F$7:$F$1372,MATCH(B256,Historical!$B$7:$B$1403,0))=0,"n/a",((INDEX(Historical!$C$7:$C$1381,MATCH(B256,Historical!$B$7:$B$1403,0))/INDEX(Historical!$F$7:$F$1372,MATCH(B256,Historical!$B$7:$B$1403,0)))^(1/3)-1)*100)</f>
        <v>32.63524026</v>
      </c>
      <c r="U256" s="108">
        <f t="array" ref="U256">IF(INDEX(Historical!$H$7:$H$1372,MATCH(B256,Historical!$B$7:$B$1403,0))=0,"n/a",((INDEX(Historical!$C$7:$C$1381,MATCH(B256,Historical!$B$7:$B$1403,0))/INDEX(Historical!$H$7:$H$1372,MATCH(B256,Historical!$B$7:$B$1403,0)))^(1/5)-1)*100)</f>
        <v>28.47351571</v>
      </c>
      <c r="V256" s="108" t="str">
        <f t="array" ref="V256">IF(INDEX(Historical!$O$7:$O$1372,MATCH(B256,Historical!$B$7:$B$1403,0))=0,"n/a",((INDEX(Historical!$C$7:$C$1381,MATCH(B256,Historical!$B$7:$B$1403,0))/INDEX(Historical!$O$7:$O$1372,MATCH(B256,Historical!$B$7:$B$1403,0)))^(1/10)-1)*100)</f>
        <v>n/a</v>
      </c>
      <c r="W256" s="109" t="str">
        <f t="shared" si="5"/>
        <v>n/a</v>
      </c>
      <c r="X256" s="110">
        <f t="shared" si="6"/>
        <v>1.148125634</v>
      </c>
      <c r="Y256" s="149" t="s">
        <v>1715</v>
      </c>
      <c r="Z256" s="103">
        <f t="shared" si="7"/>
        <v>34.04255319</v>
      </c>
      <c r="AA256" s="112">
        <f t="shared" si="8"/>
        <v>10.25531915</v>
      </c>
      <c r="AB256" s="73">
        <v>12.0</v>
      </c>
      <c r="AC256" s="102">
        <v>0.94</v>
      </c>
      <c r="AD256" s="102">
        <v>1.28</v>
      </c>
      <c r="AE256" s="102">
        <v>4.34</v>
      </c>
      <c r="AF256" s="102">
        <v>1.51</v>
      </c>
      <c r="AG256" s="102">
        <v>15.4</v>
      </c>
      <c r="AH256" s="102">
        <v>21.099999999999998</v>
      </c>
      <c r="AI256" s="102">
        <v>2.93</v>
      </c>
      <c r="AJ256" s="102">
        <v>24.8</v>
      </c>
      <c r="AK256" s="102">
        <v>8.0</v>
      </c>
      <c r="AL256" s="113">
        <v>329.59</v>
      </c>
      <c r="AM256" s="114">
        <v>2.1</v>
      </c>
      <c r="AN256" s="102">
        <v>0.09</v>
      </c>
      <c r="AO256" s="115">
        <f t="shared" si="9"/>
        <v>21.53769864</v>
      </c>
      <c r="AP256" s="116">
        <f t="shared" si="10"/>
        <v>31.79301779</v>
      </c>
      <c r="AQ256" s="117">
        <f t="shared" si="11"/>
        <v>-17.03941521</v>
      </c>
      <c r="AR256" s="103">
        <f t="array" ref="AR256">INDEX(Historical!$C$7:$C$1381,MATCH(B256,Historical!$B$7:$B$1403,0))*IF(AH256="n/a",1.03,IF(AH256&lt;0,1.01,IF(AH256&gt;10,1.1,(1+AH256/100))))</f>
        <v>0.308</v>
      </c>
      <c r="AS256" s="112">
        <f t="shared" si="12"/>
        <v>0.3170244</v>
      </c>
      <c r="AT256" s="112">
        <f t="shared" ref="AT256:AV256" si="264">IF($AK256="n/a",1.03*AS256,IF($AK256&lt;0,1.01*AS256,IF($AK256&gt;10,1.1*AS256,(1+$AK256/100)*AS256)))</f>
        <v>0.342386352</v>
      </c>
      <c r="AU256" s="112">
        <f t="shared" si="264"/>
        <v>0.3697772602</v>
      </c>
      <c r="AV256" s="112">
        <f t="shared" si="264"/>
        <v>0.399359441</v>
      </c>
      <c r="AW256" s="103">
        <f t="shared" si="14"/>
        <v>1.736547453</v>
      </c>
      <c r="AX256" s="118">
        <f t="shared" si="15"/>
        <v>18.01397773</v>
      </c>
      <c r="AY256" s="119">
        <v>0.48</v>
      </c>
      <c r="AZ256" s="114">
        <v>3.4299999999999997</v>
      </c>
      <c r="BA256" s="114">
        <v>-15.590000000000002</v>
      </c>
      <c r="BB256" s="114">
        <v>-10.9</v>
      </c>
      <c r="BC256" s="114">
        <v>-7.7299999999999995</v>
      </c>
      <c r="BD256" s="42"/>
      <c r="BE256" s="17">
        <v>2014.0</v>
      </c>
      <c r="BF256" s="17">
        <f t="shared" si="16"/>
        <v>0</v>
      </c>
      <c r="BG256" s="120">
        <v>1.6</v>
      </c>
      <c r="BH256" s="15"/>
    </row>
    <row r="257" ht="11.25" customHeight="1">
      <c r="A257" s="155" t="s">
        <v>1734</v>
      </c>
      <c r="B257" s="99" t="s">
        <v>1735</v>
      </c>
      <c r="C257" s="100" t="s">
        <v>320</v>
      </c>
      <c r="D257" s="100" t="s">
        <v>602</v>
      </c>
      <c r="E257" s="101">
        <v>7.0</v>
      </c>
      <c r="F257" s="58">
        <v>723.0</v>
      </c>
      <c r="G257" s="58" t="s">
        <v>168</v>
      </c>
      <c r="H257" s="58" t="s">
        <v>168</v>
      </c>
      <c r="I257" s="150">
        <v>26.72</v>
      </c>
      <c r="J257" s="103">
        <f t="shared" si="2"/>
        <v>2.54491018</v>
      </c>
      <c r="K257" s="104">
        <v>0.17</v>
      </c>
      <c r="L257" s="73">
        <v>4.0</v>
      </c>
      <c r="M257" s="23">
        <f t="shared" si="3"/>
        <v>0.68</v>
      </c>
      <c r="N257" s="105" t="s">
        <v>154</v>
      </c>
      <c r="O257" s="106">
        <v>0.16</v>
      </c>
      <c r="P257" s="107">
        <v>43889.0</v>
      </c>
      <c r="Q257" s="107">
        <v>43906.0</v>
      </c>
      <c r="R257" s="23">
        <f t="shared" si="4"/>
        <v>6.25</v>
      </c>
      <c r="S257" s="108">
        <f t="array" ref="S257">IF(INDEX(Historical!$D$7:$D$1379,MATCH(B257,Historical!$B$7:$B$1403,0))=0,"n/a",(INDEX(Historical!$C$7:$C$1381,MATCH(B257,Historical!$B$7:$B$1403,0))/INDEX(Historical!$D$7:$D$1379,MATCH(B257,Historical!$B$7:$B$1403,0))-1)*100)</f>
        <v>6.666666667</v>
      </c>
      <c r="T257" s="108">
        <f t="array" ref="T257">IF(INDEX(Historical!$F$7:$F$1372,MATCH(B257,Historical!$B$7:$B$1403,0))=0,"n/a",((INDEX(Historical!$C$7:$C$1381,MATCH(B257,Historical!$B$7:$B$1403,0))/INDEX(Historical!$F$7:$F$1372,MATCH(B257,Historical!$B$7:$B$1403,0)))^(1/3)-1)*100)</f>
        <v>12.45768871</v>
      </c>
      <c r="U257" s="108">
        <f t="array" ref="U257">IF(INDEX(Historical!$H$7:$H$1372,MATCH(B257,Historical!$B$7:$B$1403,0))=0,"n/a",((INDEX(Historical!$C$7:$C$1381,MATCH(B257,Historical!$B$7:$B$1403,0))/INDEX(Historical!$H$7:$H$1372,MATCH(B257,Historical!$B$7:$B$1403,0)))^(1/5)-1)*100)</f>
        <v>11.58238758</v>
      </c>
      <c r="V257" s="108">
        <f t="array" ref="V257">IF(INDEX(Historical!$O$7:$O$1372,MATCH(B257,Historical!$B$7:$B$1403,0))=0,"n/a",((INDEX(Historical!$C$7:$C$1381,MATCH(B257,Historical!$B$7:$B$1403,0))/INDEX(Historical!$O$7:$O$1372,MATCH(B257,Historical!$B$7:$B$1403,0)))^(1/10)-1)*100)</f>
        <v>6.52955324</v>
      </c>
      <c r="W257" s="109">
        <f t="shared" si="5"/>
        <v>1.773840745</v>
      </c>
      <c r="X257" s="110">
        <f t="shared" si="6"/>
        <v>0.8156610974</v>
      </c>
      <c r="Y257" s="133"/>
      <c r="Z257" s="103">
        <f t="shared" si="7"/>
        <v>50.74626866</v>
      </c>
      <c r="AA257" s="112">
        <f t="shared" si="8"/>
        <v>19.94029851</v>
      </c>
      <c r="AB257" s="73">
        <v>12.0</v>
      </c>
      <c r="AC257" s="102">
        <v>1.34</v>
      </c>
      <c r="AD257" s="102">
        <v>1.33</v>
      </c>
      <c r="AE257" s="102">
        <v>1.05</v>
      </c>
      <c r="AF257" s="102">
        <v>1.33</v>
      </c>
      <c r="AG257" s="102">
        <v>7.7</v>
      </c>
      <c r="AH257" s="102">
        <v>16.3</v>
      </c>
      <c r="AI257" s="102">
        <v>10.58</v>
      </c>
      <c r="AJ257" s="102">
        <v>14.2</v>
      </c>
      <c r="AK257" s="102">
        <v>15.0</v>
      </c>
      <c r="AL257" s="113">
        <v>864.93</v>
      </c>
      <c r="AM257" s="114">
        <v>1.6</v>
      </c>
      <c r="AN257" s="102">
        <v>0.43</v>
      </c>
      <c r="AO257" s="115">
        <f t="shared" si="9"/>
        <v>-5.813000745</v>
      </c>
      <c r="AP257" s="116">
        <f t="shared" si="10"/>
        <v>14.12729776</v>
      </c>
      <c r="AQ257" s="117">
        <f t="shared" si="11"/>
        <v>8.567637934</v>
      </c>
      <c r="AR257" s="103">
        <f t="array" ref="AR257">INDEX(Historical!$C$7:$C$1381,MATCH(B257,Historical!$B$7:$B$1403,0))*IF(AH257="n/a",1.03,IF(AH257&lt;0,1.01,IF(AH257&gt;10,1.1,(1+AH257/100))))</f>
        <v>0.704</v>
      </c>
      <c r="AS257" s="112">
        <f t="shared" si="12"/>
        <v>0.7744</v>
      </c>
      <c r="AT257" s="112">
        <f t="shared" ref="AT257:AV257" si="265">IF($AK257="n/a",1.03*AS257,IF($AK257&lt;0,1.01*AS257,IF($AK257&gt;10,1.1*AS257,(1+$AK257/100)*AS257)))</f>
        <v>0.85184</v>
      </c>
      <c r="AU257" s="112">
        <f t="shared" si="265"/>
        <v>0.937024</v>
      </c>
      <c r="AV257" s="112">
        <f t="shared" si="265"/>
        <v>1.0307264</v>
      </c>
      <c r="AW257" s="103">
        <f t="shared" si="14"/>
        <v>4.2979904</v>
      </c>
      <c r="AX257" s="118">
        <f t="shared" si="15"/>
        <v>16.08529341</v>
      </c>
      <c r="AY257" s="119">
        <v>0.6</v>
      </c>
      <c r="AZ257" s="114">
        <v>6.92</v>
      </c>
      <c r="BA257" s="114">
        <v>-38.21</v>
      </c>
      <c r="BB257" s="114">
        <v>-13.309999999999999</v>
      </c>
      <c r="BC257" s="114">
        <v>-20.23</v>
      </c>
      <c r="BD257" s="42"/>
      <c r="BE257" s="17">
        <v>2014.0</v>
      </c>
      <c r="BF257" s="17">
        <f t="shared" si="16"/>
        <v>0</v>
      </c>
      <c r="BG257" s="120">
        <v>3.5999999999999996</v>
      </c>
      <c r="BH257" s="15"/>
    </row>
    <row r="258" ht="11.25" customHeight="1">
      <c r="A258" s="155" t="s">
        <v>1736</v>
      </c>
      <c r="B258" s="99" t="s">
        <v>1737</v>
      </c>
      <c r="C258" s="100" t="s">
        <v>136</v>
      </c>
      <c r="D258" s="100" t="s">
        <v>137</v>
      </c>
      <c r="E258" s="101">
        <v>7.0</v>
      </c>
      <c r="F258" s="58">
        <v>669.0</v>
      </c>
      <c r="G258" s="58" t="s">
        <v>168</v>
      </c>
      <c r="H258" s="58" t="s">
        <v>168</v>
      </c>
      <c r="I258" s="150">
        <v>42.72</v>
      </c>
      <c r="J258" s="103">
        <f t="shared" si="2"/>
        <v>4.119850187</v>
      </c>
      <c r="K258" s="104">
        <v>0.44</v>
      </c>
      <c r="L258" s="73">
        <v>4.0</v>
      </c>
      <c r="M258" s="23">
        <f t="shared" si="3"/>
        <v>1.76</v>
      </c>
      <c r="N258" s="105" t="s">
        <v>127</v>
      </c>
      <c r="O258" s="106">
        <v>0.42</v>
      </c>
      <c r="P258" s="107">
        <v>43591.0</v>
      </c>
      <c r="Q258" s="107">
        <v>43629.0</v>
      </c>
      <c r="R258" s="23">
        <f t="shared" si="4"/>
        <v>4.761904762</v>
      </c>
      <c r="S258" s="108">
        <f t="array" ref="S258">IF(INDEX(Historical!$D$7:$D$1379,MATCH(B258,Historical!$B$7:$B$1403,0))=0,"n/a",(INDEX(Historical!$C$7:$C$1381,MATCH(B258,Historical!$B$7:$B$1403,0))/INDEX(Historical!$D$7:$D$1379,MATCH(B258,Historical!$B$7:$B$1403,0))-1)*100)</f>
        <v>4.819277108</v>
      </c>
      <c r="T258" s="108">
        <f t="array" ref="T258">IF(INDEX(Historical!$F$7:$F$1372,MATCH(B258,Historical!$B$7:$B$1403,0))=0,"n/a",((INDEX(Historical!$C$7:$C$1381,MATCH(B258,Historical!$B$7:$B$1403,0))/INDEX(Historical!$F$7:$F$1372,MATCH(B258,Historical!$B$7:$B$1403,0)))^(1/3)-1)*100)</f>
        <v>3.376755284</v>
      </c>
      <c r="U258" s="108">
        <f t="array" ref="U258">IF(INDEX(Historical!$H$7:$H$1372,MATCH(B258,Historical!$B$7:$B$1403,0))=0,"n/a",((INDEX(Historical!$C$7:$C$1381,MATCH(B258,Historical!$B$7:$B$1403,0))/INDEX(Historical!$H$7:$H$1372,MATCH(B258,Historical!$B$7:$B$1403,0)))^(1/5)-1)*100)</f>
        <v>8.060196785</v>
      </c>
      <c r="V258" s="108">
        <f t="array" ref="V258">IF(INDEX(Historical!$O$7:$O$1372,MATCH(B258,Historical!$B$7:$B$1403,0))=0,"n/a",((INDEX(Historical!$C$7:$C$1381,MATCH(B258,Historical!$B$7:$B$1403,0))/INDEX(Historical!$O$7:$O$1372,MATCH(B258,Historical!$B$7:$B$1403,0)))^(1/10)-1)*100)</f>
        <v>10.18711465</v>
      </c>
      <c r="W258" s="109">
        <f t="shared" si="5"/>
        <v>0.7912148885</v>
      </c>
      <c r="X258" s="110">
        <f t="shared" si="6"/>
        <v>3.504433385</v>
      </c>
      <c r="Y258" s="154"/>
      <c r="Z258" s="103">
        <f t="shared" si="7"/>
        <v>29.09090909</v>
      </c>
      <c r="AA258" s="112">
        <f t="shared" si="8"/>
        <v>7.061157025</v>
      </c>
      <c r="AB258" s="73">
        <v>12.0</v>
      </c>
      <c r="AC258" s="102">
        <v>6.05</v>
      </c>
      <c r="AD258" s="102">
        <v>1.64</v>
      </c>
      <c r="AE258" s="102">
        <v>0.58</v>
      </c>
      <c r="AF258" s="102">
        <v>0.59</v>
      </c>
      <c r="AG258" s="102">
        <v>8.9</v>
      </c>
      <c r="AH258" s="102">
        <v>23.3</v>
      </c>
      <c r="AI258" s="102">
        <v>7.470000000000001</v>
      </c>
      <c r="AJ258" s="102">
        <v>2.3</v>
      </c>
      <c r="AK258" s="102">
        <v>4.3</v>
      </c>
      <c r="AL258" s="113">
        <v>40090.0</v>
      </c>
      <c r="AM258" s="114">
        <v>0.1</v>
      </c>
      <c r="AN258" s="102">
        <v>0.25</v>
      </c>
      <c r="AO258" s="115">
        <f t="shared" si="9"/>
        <v>5.118889948</v>
      </c>
      <c r="AP258" s="116">
        <f t="shared" si="10"/>
        <v>12.18004697</v>
      </c>
      <c r="AQ258" s="117">
        <f t="shared" si="11"/>
        <v>-56.96986769</v>
      </c>
      <c r="AR258" s="103">
        <f t="array" ref="AR258">INDEX(Historical!$C$7:$C$1381,MATCH(B258,Historical!$B$7:$B$1403,0))*IF(AH258="n/a",1.03,IF(AH258&lt;0,1.01,IF(AH258&gt;10,1.1,(1+AH258/100))))</f>
        <v>1.914</v>
      </c>
      <c r="AS258" s="112">
        <f t="shared" si="12"/>
        <v>2.0569758</v>
      </c>
      <c r="AT258" s="112">
        <f t="shared" ref="AT258:AV258" si="266">IF($AK258="n/a",1.03*AS258,IF($AK258&lt;0,1.01*AS258,IF($AK258&gt;10,1.1*AS258,(1+$AK258/100)*AS258)))</f>
        <v>2.145425759</v>
      </c>
      <c r="AU258" s="112">
        <f t="shared" si="266"/>
        <v>2.237679067</v>
      </c>
      <c r="AV258" s="112">
        <f t="shared" si="266"/>
        <v>2.333899267</v>
      </c>
      <c r="AW258" s="103">
        <f t="shared" si="14"/>
        <v>10.68797989</v>
      </c>
      <c r="AX258" s="118">
        <f t="shared" si="15"/>
        <v>25.01867953</v>
      </c>
      <c r="AY258" s="119">
        <v>1.05</v>
      </c>
      <c r="AZ258" s="114">
        <v>3.16</v>
      </c>
      <c r="BA258" s="114">
        <v>-19.82</v>
      </c>
      <c r="BB258" s="114">
        <v>-16.36</v>
      </c>
      <c r="BC258" s="114">
        <v>-12.120000000000001</v>
      </c>
      <c r="BD258" s="42"/>
      <c r="BE258" s="17">
        <v>2013.0</v>
      </c>
      <c r="BF258" s="17">
        <f t="shared" si="16"/>
        <v>0</v>
      </c>
      <c r="BG258" s="120">
        <v>0.8</v>
      </c>
      <c r="BH258" s="15"/>
    </row>
    <row r="259" ht="11.25" customHeight="1">
      <c r="A259" s="251" t="s">
        <v>1738</v>
      </c>
      <c r="B259" s="122" t="s">
        <v>1739</v>
      </c>
      <c r="C259" s="100" t="s">
        <v>136</v>
      </c>
      <c r="D259" s="100" t="s">
        <v>137</v>
      </c>
      <c r="E259" s="123">
        <v>7.0</v>
      </c>
      <c r="F259" s="58">
        <v>725.0</v>
      </c>
      <c r="G259" s="124" t="s">
        <v>168</v>
      </c>
      <c r="H259" s="124" t="s">
        <v>168</v>
      </c>
      <c r="I259" s="252">
        <v>16.84</v>
      </c>
      <c r="J259" s="126">
        <f t="shared" si="2"/>
        <v>6.650831354</v>
      </c>
      <c r="K259" s="121">
        <v>0.28</v>
      </c>
      <c r="L259" s="124">
        <v>4.0</v>
      </c>
      <c r="M259" s="129">
        <f t="shared" si="3"/>
        <v>1.12</v>
      </c>
      <c r="N259" s="124" t="s">
        <v>425</v>
      </c>
      <c r="O259" s="253">
        <v>0.25</v>
      </c>
      <c r="P259" s="132">
        <v>43885.0</v>
      </c>
      <c r="Q259" s="132">
        <v>43909.0</v>
      </c>
      <c r="R259" s="129">
        <f t="shared" si="4"/>
        <v>12</v>
      </c>
      <c r="S259" s="108">
        <f t="array" ref="S259">IF(INDEX(Historical!$D$7:$D$1379,MATCH(B259,Historical!$B$7:$B$1403,0))=0,"n/a",(INDEX(Historical!$C$7:$C$1381,MATCH(B259,Historical!$B$7:$B$1403,0))/INDEX(Historical!$D$7:$D$1379,MATCH(B259,Historical!$B$7:$B$1403,0))-1)*100)</f>
        <v>9.89010989</v>
      </c>
      <c r="T259" s="108">
        <f t="array" ref="T259">IF(INDEX(Historical!$F$7:$F$1372,MATCH(B259,Historical!$B$7:$B$1403,0))=0,"n/a",((INDEX(Historical!$C$7:$C$1381,MATCH(B259,Historical!$B$7:$B$1403,0))/INDEX(Historical!$F$7:$F$1372,MATCH(B259,Historical!$B$7:$B$1403,0)))^(1/3)-1)*100)</f>
        <v>10.55780985</v>
      </c>
      <c r="U259" s="108">
        <f t="array" ref="U259">IF(INDEX(Historical!$H$7:$H$1372,MATCH(B259,Historical!$B$7:$B$1403,0))=0,"n/a",((INDEX(Historical!$C$7:$C$1381,MATCH(B259,Historical!$B$7:$B$1403,0))/INDEX(Historical!$H$7:$H$1372,MATCH(B259,Historical!$B$7:$B$1403,0)))^(1/5)-1)*100)</f>
        <v>11.89869685</v>
      </c>
      <c r="V259" s="108">
        <f t="array" ref="V259">IF(INDEX(Historical!$O$7:$O$1372,MATCH(B259,Historical!$B$7:$B$1403,0))=0,"n/a",((INDEX(Historical!$C$7:$C$1381,MATCH(B259,Historical!$B$7:$B$1403,0))/INDEX(Historical!$O$7:$O$1372,MATCH(B259,Historical!$B$7:$B$1403,0)))^(1/10)-1)*100)</f>
        <v>2.51573735</v>
      </c>
      <c r="W259" s="109">
        <f t="shared" si="5"/>
        <v>4.729705528</v>
      </c>
      <c r="X259" s="110">
        <f t="shared" si="6"/>
        <v>1.307549105</v>
      </c>
      <c r="Y259" s="229" t="s">
        <v>1740</v>
      </c>
      <c r="Z259" s="126">
        <f t="shared" si="7"/>
        <v>53.58851675</v>
      </c>
      <c r="AA259" s="134">
        <f t="shared" si="8"/>
        <v>8.057416268</v>
      </c>
      <c r="AB259" s="128">
        <v>12.0</v>
      </c>
      <c r="AC259" s="143">
        <v>2.09</v>
      </c>
      <c r="AD259" s="143">
        <v>0.92</v>
      </c>
      <c r="AE259" s="125">
        <v>0.56</v>
      </c>
      <c r="AF259" s="125">
        <v>0.97</v>
      </c>
      <c r="AG259" s="125">
        <v>12.1</v>
      </c>
      <c r="AH259" s="125">
        <v>27.6</v>
      </c>
      <c r="AI259" s="125">
        <v>8.219999999999999</v>
      </c>
      <c r="AJ259" s="254">
        <v>9.1</v>
      </c>
      <c r="AK259" s="254">
        <v>8.82</v>
      </c>
      <c r="AL259" s="143">
        <v>33670.0</v>
      </c>
      <c r="AM259" s="143">
        <v>0.02</v>
      </c>
      <c r="AN259" s="143">
        <v>0.26</v>
      </c>
      <c r="AO259" s="137">
        <f t="shared" si="9"/>
        <v>10.49211194</v>
      </c>
      <c r="AP259" s="138">
        <f t="shared" si="10"/>
        <v>18.54952821</v>
      </c>
      <c r="AQ259" s="139">
        <f t="shared" si="11"/>
        <v>-41.06239163</v>
      </c>
      <c r="AR259" s="103">
        <f t="array" ref="AR259">INDEX(Historical!$C$7:$C$1381,MATCH(B259,Historical!$B$7:$B$1403,0))*IF(AH259="n/a",1.03,IF(AH259&lt;0,1.01,IF(AH259&gt;10,1.1,(1+AH259/100))))</f>
        <v>1.1</v>
      </c>
      <c r="AS259" s="134">
        <f t="shared" si="12"/>
        <v>1.19042</v>
      </c>
      <c r="AT259" s="134">
        <f t="shared" ref="AT259:AV259" si="267">IF($AK259="n/a",1.03*AS259,IF($AK259&lt;0,1.01*AS259,IF($AK259&gt;10,1.1*AS259,(1+$AK259/100)*AS259)))</f>
        <v>1.295415044</v>
      </c>
      <c r="AU259" s="134">
        <f t="shared" si="267"/>
        <v>1.409670651</v>
      </c>
      <c r="AV259" s="134">
        <f t="shared" si="267"/>
        <v>1.534003602</v>
      </c>
      <c r="AW259" s="126">
        <f t="shared" si="14"/>
        <v>6.529509297</v>
      </c>
      <c r="AX259" s="140">
        <f t="shared" si="15"/>
        <v>38.77380818</v>
      </c>
      <c r="AY259" s="255">
        <v>1.35</v>
      </c>
      <c r="AZ259" s="125">
        <v>4.859999999999999</v>
      </c>
      <c r="BA259" s="125">
        <v>-20.68</v>
      </c>
      <c r="BB259" s="125">
        <v>-15.840000000000002</v>
      </c>
      <c r="BC259" s="125">
        <v>-9.3</v>
      </c>
      <c r="BD259" s="142"/>
      <c r="BE259" s="17">
        <v>2014.0</v>
      </c>
      <c r="BF259" s="17">
        <f t="shared" si="16"/>
        <v>0</v>
      </c>
      <c r="BG259" s="143">
        <v>0.7000000000000001</v>
      </c>
      <c r="BH259" s="224"/>
    </row>
    <row r="260" ht="11.25" customHeight="1">
      <c r="A260" s="220" t="s">
        <v>1741</v>
      </c>
      <c r="B260" s="99" t="s">
        <v>1742</v>
      </c>
      <c r="C260" s="100" t="s">
        <v>136</v>
      </c>
      <c r="D260" s="100" t="s">
        <v>153</v>
      </c>
      <c r="E260" s="101">
        <v>7.0</v>
      </c>
      <c r="F260" s="58">
        <v>684.0</v>
      </c>
      <c r="G260" s="58" t="s">
        <v>168</v>
      </c>
      <c r="H260" s="58" t="s">
        <v>168</v>
      </c>
      <c r="I260" s="150">
        <v>13.99</v>
      </c>
      <c r="J260" s="103">
        <f t="shared" si="2"/>
        <v>4.002859185</v>
      </c>
      <c r="K260" s="104">
        <v>0.14</v>
      </c>
      <c r="L260" s="73">
        <v>4.0</v>
      </c>
      <c r="M260" s="23">
        <f t="shared" si="3"/>
        <v>0.56</v>
      </c>
      <c r="N260" s="105" t="s">
        <v>822</v>
      </c>
      <c r="O260" s="106">
        <v>0.12</v>
      </c>
      <c r="P260" s="107">
        <v>43734.0</v>
      </c>
      <c r="Q260" s="107">
        <v>43746.0</v>
      </c>
      <c r="R260" s="23">
        <f t="shared" si="4"/>
        <v>16.66666667</v>
      </c>
      <c r="S260" s="108">
        <f t="array" ref="S260">IF(INDEX(Historical!$D$7:$D$1379,MATCH(B260,Historical!$B$7:$B$1403,0))=0,"n/a",(INDEX(Historical!$C$7:$C$1381,MATCH(B260,Historical!$B$7:$B$1403,0))/INDEX(Historical!$D$7:$D$1379,MATCH(B260,Historical!$B$7:$B$1403,0))-1)*100)</f>
        <v>4.166666667</v>
      </c>
      <c r="T260" s="108">
        <f t="array" ref="T260">IF(INDEX(Historical!$F$7:$F$1372,MATCH(B260,Historical!$B$7:$B$1403,0))=0,"n/a",((INDEX(Historical!$C$7:$C$1381,MATCH(B260,Historical!$B$7:$B$1403,0))/INDEX(Historical!$F$7:$F$1372,MATCH(B260,Historical!$B$7:$B$1403,0)))^(1/3)-1)*100)</f>
        <v>7.721734502</v>
      </c>
      <c r="U260" s="108">
        <f t="array" ref="U260">IF(INDEX(Historical!$H$7:$H$1372,MATCH(B260,Historical!$B$7:$B$1403,0))=0,"n/a",((INDEX(Historical!$C$7:$C$1381,MATCH(B260,Historical!$B$7:$B$1403,0))/INDEX(Historical!$H$7:$H$1372,MATCH(B260,Historical!$B$7:$B$1403,0)))^(1/5)-1)*100)</f>
        <v>20.1124434</v>
      </c>
      <c r="V260" s="108" t="str">
        <f t="array" ref="V260">IF(INDEX(Historical!$O$7:$O$1372,MATCH(B260,Historical!$B$7:$B$1403,0))=0,"n/a",((INDEX(Historical!$C$7:$C$1381,MATCH(B260,Historical!$B$7:$B$1403,0))/INDEX(Historical!$O$7:$O$1372,MATCH(B260,Historical!$B$7:$B$1403,0)))^(1/10)-1)*100)</f>
        <v>n/a</v>
      </c>
      <c r="W260" s="109" t="str">
        <f t="shared" si="5"/>
        <v>n/a</v>
      </c>
      <c r="X260" s="110" t="str">
        <f t="shared" si="6"/>
        <v>n/a</v>
      </c>
      <c r="Y260" s="149" t="s">
        <v>1743</v>
      </c>
      <c r="Z260" s="103">
        <f t="shared" si="7"/>
        <v>43.41085271</v>
      </c>
      <c r="AA260" s="112">
        <f t="shared" si="8"/>
        <v>10.84496124</v>
      </c>
      <c r="AB260" s="73">
        <v>12.0</v>
      </c>
      <c r="AC260" s="102">
        <v>1.29</v>
      </c>
      <c r="AD260" s="102">
        <v>1.09</v>
      </c>
      <c r="AE260" s="102">
        <v>2.35</v>
      </c>
      <c r="AF260" s="102">
        <v>0.94</v>
      </c>
      <c r="AG260" s="102">
        <v>8.5</v>
      </c>
      <c r="AH260" s="102">
        <v>-21.0</v>
      </c>
      <c r="AI260" s="102">
        <v>13.19</v>
      </c>
      <c r="AJ260" s="102">
        <v>-1.2</v>
      </c>
      <c r="AK260" s="102">
        <v>10.0</v>
      </c>
      <c r="AL260" s="113">
        <v>151.09</v>
      </c>
      <c r="AM260" s="114">
        <v>3.5000000000000004</v>
      </c>
      <c r="AN260" s="102">
        <v>0.0</v>
      </c>
      <c r="AO260" s="115">
        <f t="shared" si="9"/>
        <v>13.27034134</v>
      </c>
      <c r="AP260" s="116">
        <f t="shared" si="10"/>
        <v>24.11530258</v>
      </c>
      <c r="AQ260" s="117">
        <f t="shared" si="11"/>
        <v>-32.68890279</v>
      </c>
      <c r="AR260" s="103">
        <f t="array" ref="AR260">INDEX(Historical!$C$7:$C$1381,MATCH(B260,Historical!$B$7:$B$1403,0))*IF(AH260="n/a",1.03,IF(AH260&lt;0,1.01,IF(AH260&gt;10,1.1,(1+AH260/100))))</f>
        <v>0.505</v>
      </c>
      <c r="AS260" s="112">
        <f t="shared" si="12"/>
        <v>0.5555</v>
      </c>
      <c r="AT260" s="112">
        <f t="shared" ref="AT260:AV260" si="268">IF($AK260="n/a",1.03*AS260,IF($AK260&lt;0,1.01*AS260,IF($AK260&gt;10,1.1*AS260,(1+$AK260/100)*AS260)))</f>
        <v>0.61105</v>
      </c>
      <c r="AU260" s="112">
        <f t="shared" si="268"/>
        <v>0.672155</v>
      </c>
      <c r="AV260" s="112">
        <f t="shared" si="268"/>
        <v>0.7393705</v>
      </c>
      <c r="AW260" s="103">
        <f t="shared" si="14"/>
        <v>3.0830755</v>
      </c>
      <c r="AX260" s="118">
        <f t="shared" si="15"/>
        <v>22.03770908</v>
      </c>
      <c r="AY260" s="119">
        <v>0.72</v>
      </c>
      <c r="AZ260" s="114">
        <v>7.829999999999999</v>
      </c>
      <c r="BA260" s="114">
        <v>-21.18</v>
      </c>
      <c r="BB260" s="114">
        <v>-13.65</v>
      </c>
      <c r="BC260" s="114">
        <v>-10.51</v>
      </c>
      <c r="BD260" s="42"/>
      <c r="BE260" s="17">
        <v>2014.0</v>
      </c>
      <c r="BF260" s="17">
        <f t="shared" si="16"/>
        <v>0</v>
      </c>
      <c r="BG260" s="120">
        <v>1.0</v>
      </c>
      <c r="BH260" s="15"/>
    </row>
    <row r="261" ht="11.25" customHeight="1">
      <c r="A261" s="155" t="s">
        <v>1744</v>
      </c>
      <c r="B261" s="99" t="s">
        <v>1745</v>
      </c>
      <c r="C261" s="100" t="s">
        <v>118</v>
      </c>
      <c r="D261" s="100" t="s">
        <v>119</v>
      </c>
      <c r="E261" s="101">
        <v>7.0</v>
      </c>
      <c r="F261" s="58">
        <v>720.0</v>
      </c>
      <c r="G261" s="58" t="s">
        <v>168</v>
      </c>
      <c r="H261" s="58" t="s">
        <v>168</v>
      </c>
      <c r="I261" s="150">
        <v>38.99</v>
      </c>
      <c r="J261" s="103">
        <f t="shared" si="2"/>
        <v>3.108489356</v>
      </c>
      <c r="K261" s="104">
        <v>0.303</v>
      </c>
      <c r="L261" s="73">
        <v>4.0</v>
      </c>
      <c r="M261" s="23">
        <f t="shared" si="3"/>
        <v>1.212</v>
      </c>
      <c r="N261" s="105" t="s">
        <v>629</v>
      </c>
      <c r="O261" s="106">
        <v>0.275</v>
      </c>
      <c r="P261" s="107">
        <v>43886.0</v>
      </c>
      <c r="Q261" s="107">
        <v>43901.0</v>
      </c>
      <c r="R261" s="23">
        <f t="shared" si="4"/>
        <v>10.18181818</v>
      </c>
      <c r="S261" s="108">
        <f t="array" ref="S261">IF(INDEX(Historical!$D$7:$D$1379,MATCH(B261,Historical!$B$7:$B$1403,0))=0,"n/a",(INDEX(Historical!$C$7:$C$1381,MATCH(B261,Historical!$B$7:$B$1403,0))/INDEX(Historical!$D$7:$D$1379,MATCH(B261,Historical!$B$7:$B$1403,0))-1)*100)</f>
        <v>10</v>
      </c>
      <c r="T261" s="108">
        <f t="array" ref="T261">IF(INDEX(Historical!$F$7:$F$1372,MATCH(B261,Historical!$B$7:$B$1403,0))=0,"n/a",((INDEX(Historical!$C$7:$C$1381,MATCH(B261,Historical!$B$7:$B$1403,0))/INDEX(Historical!$F$7:$F$1372,MATCH(B261,Historical!$B$7:$B$1403,0)))^(1/3)-1)*100)</f>
        <v>10.108748</v>
      </c>
      <c r="U261" s="108">
        <f t="array" ref="U261">IF(INDEX(Historical!$H$7:$H$1372,MATCH(B261,Historical!$B$7:$B$1403,0))=0,"n/a",((INDEX(Historical!$C$7:$C$1381,MATCH(B261,Historical!$B$7:$B$1403,0))/INDEX(Historical!$H$7:$H$1372,MATCH(B261,Historical!$B$7:$B$1403,0)))^(1/5)-1)*100)</f>
        <v>10.09732178</v>
      </c>
      <c r="V261" s="108" t="str">
        <f t="array" ref="V261">IF(INDEX(Historical!$O$7:$O$1372,MATCH(B261,Historical!$B$7:$B$1403,0))=0,"n/a",((INDEX(Historical!$C$7:$C$1381,MATCH(B261,Historical!$B$7:$B$1403,0))/INDEX(Historical!$O$7:$O$1372,MATCH(B261,Historical!$B$7:$B$1403,0)))^(1/10)-1)*100)</f>
        <v>n/a</v>
      </c>
      <c r="W261" s="109" t="str">
        <f t="shared" si="5"/>
        <v>n/a</v>
      </c>
      <c r="X261" s="110">
        <f t="shared" si="6"/>
        <v>0.6915973823</v>
      </c>
      <c r="Y261" s="147"/>
      <c r="Z261" s="103">
        <f t="shared" si="7"/>
        <v>64.46808511</v>
      </c>
      <c r="AA261" s="112">
        <f t="shared" si="8"/>
        <v>20.7393617</v>
      </c>
      <c r="AB261" s="73">
        <v>12.0</v>
      </c>
      <c r="AC261" s="102">
        <v>1.88</v>
      </c>
      <c r="AD261" s="102">
        <v>1.48</v>
      </c>
      <c r="AE261" s="102">
        <v>2.88</v>
      </c>
      <c r="AF261" s="102">
        <v>2.03</v>
      </c>
      <c r="AG261" s="102">
        <v>10.2</v>
      </c>
      <c r="AH261" s="102">
        <v>10.4</v>
      </c>
      <c r="AI261" s="102">
        <v>10.5</v>
      </c>
      <c r="AJ261" s="102">
        <v>14.6</v>
      </c>
      <c r="AK261" s="102">
        <v>14.000000000000002</v>
      </c>
      <c r="AL261" s="113">
        <v>1770.0</v>
      </c>
      <c r="AM261" s="114">
        <v>1.2</v>
      </c>
      <c r="AN261" s="102">
        <v>1.04</v>
      </c>
      <c r="AO261" s="115">
        <f t="shared" si="9"/>
        <v>-7.533550564</v>
      </c>
      <c r="AP261" s="116">
        <f t="shared" si="10"/>
        <v>13.20581114</v>
      </c>
      <c r="AQ261" s="117">
        <f t="shared" si="11"/>
        <v>36.79003254</v>
      </c>
      <c r="AR261" s="103">
        <f t="array" ref="AR261">INDEX(Historical!$C$7:$C$1381,MATCH(B261,Historical!$B$7:$B$1403,0))*IF(AH261="n/a",1.03,IF(AH261&lt;0,1.01,IF(AH261&gt;10,1.1,(1+AH261/100))))</f>
        <v>1.21</v>
      </c>
      <c r="AS261" s="112">
        <f t="shared" si="12"/>
        <v>1.331</v>
      </c>
      <c r="AT261" s="112">
        <f t="shared" ref="AT261:AV261" si="269">IF($AK261="n/a",1.03*AS261,IF($AK261&lt;0,1.01*AS261,IF($AK261&gt;10,1.1*AS261,(1+$AK261/100)*AS261)))</f>
        <v>1.4641</v>
      </c>
      <c r="AU261" s="112">
        <f t="shared" si="269"/>
        <v>1.61051</v>
      </c>
      <c r="AV261" s="112">
        <f t="shared" si="269"/>
        <v>1.771561</v>
      </c>
      <c r="AW261" s="103">
        <f t="shared" si="14"/>
        <v>7.387171</v>
      </c>
      <c r="AX261" s="118">
        <f t="shared" si="15"/>
        <v>18.94632213</v>
      </c>
      <c r="AY261" s="119">
        <v>1.45</v>
      </c>
      <c r="AZ261" s="114">
        <v>34.36</v>
      </c>
      <c r="BA261" s="114">
        <v>-14.78</v>
      </c>
      <c r="BB261" s="114">
        <v>-2.82</v>
      </c>
      <c r="BC261" s="114">
        <v>9.370000000000001</v>
      </c>
      <c r="BD261" s="42"/>
      <c r="BE261" s="17">
        <v>2014.0</v>
      </c>
      <c r="BF261" s="17">
        <f t="shared" si="16"/>
        <v>0</v>
      </c>
      <c r="BG261" s="120">
        <v>4.0</v>
      </c>
      <c r="BH261" s="108"/>
    </row>
    <row r="262" ht="11.25" customHeight="1">
      <c r="A262" s="220" t="s">
        <v>1746</v>
      </c>
      <c r="B262" s="99" t="s">
        <v>1747</v>
      </c>
      <c r="C262" s="100" t="s">
        <v>136</v>
      </c>
      <c r="D262" s="100" t="s">
        <v>153</v>
      </c>
      <c r="E262" s="101">
        <v>7.0</v>
      </c>
      <c r="F262" s="58">
        <v>728.0</v>
      </c>
      <c r="G262" s="58" t="s">
        <v>168</v>
      </c>
      <c r="H262" s="58" t="s">
        <v>168</v>
      </c>
      <c r="I262" s="150">
        <v>32.0</v>
      </c>
      <c r="J262" s="103">
        <f t="shared" si="2"/>
        <v>3.25</v>
      </c>
      <c r="K262" s="104">
        <v>0.26</v>
      </c>
      <c r="L262" s="73">
        <v>4.0</v>
      </c>
      <c r="M262" s="23">
        <f t="shared" si="3"/>
        <v>1.04</v>
      </c>
      <c r="N262" s="105" t="s">
        <v>143</v>
      </c>
      <c r="O262" s="106">
        <v>0.25</v>
      </c>
      <c r="P262" s="107">
        <v>43909.0</v>
      </c>
      <c r="Q262" s="107">
        <v>43921.0</v>
      </c>
      <c r="R262" s="23">
        <f t="shared" si="4"/>
        <v>4</v>
      </c>
      <c r="S262" s="108">
        <f t="array" ref="S262">IF(INDEX(Historical!$D$7:$D$1379,MATCH(B262,Historical!$B$7:$B$1403,0))=0,"n/a",(INDEX(Historical!$C$7:$C$1381,MATCH(B262,Historical!$B$7:$B$1403,0))/INDEX(Historical!$D$7:$D$1379,MATCH(B262,Historical!$B$7:$B$1403,0))-1)*100)</f>
        <v>102.020202</v>
      </c>
      <c r="T262" s="108">
        <f t="array" ref="T262">IF(INDEX(Historical!$F$7:$F$1372,MATCH(B262,Historical!$B$7:$B$1403,0))=0,"n/a",((INDEX(Historical!$C$7:$C$1381,MATCH(B262,Historical!$B$7:$B$1403,0))/INDEX(Historical!$F$7:$F$1372,MATCH(B262,Historical!$B$7:$B$1403,0)))^(1/3)-1)*100)</f>
        <v>39.73904111</v>
      </c>
      <c r="U262" s="108">
        <f t="array" ref="U262">IF(INDEX(Historical!$H$7:$H$1372,MATCH(B262,Historical!$B$7:$B$1403,0))=0,"n/a",((INDEX(Historical!$C$7:$C$1381,MATCH(B262,Historical!$B$7:$B$1403,0))/INDEX(Historical!$H$7:$H$1372,MATCH(B262,Historical!$B$7:$B$1403,0)))^(1/5)-1)*100)</f>
        <v>42.45528324</v>
      </c>
      <c r="V262" s="108">
        <f t="array" ref="V262">IF(INDEX(Historical!$O$7:$O$1372,MATCH(B262,Historical!$B$7:$B$1403,0))=0,"n/a",((INDEX(Historical!$C$7:$C$1381,MATCH(B262,Historical!$B$7:$B$1403,0))/INDEX(Historical!$O$7:$O$1372,MATCH(B262,Historical!$B$7:$B$1403,0)))^(1/10)-1)*100)</f>
        <v>6.644147256</v>
      </c>
      <c r="W262" s="109">
        <f t="shared" si="5"/>
        <v>6.389876926</v>
      </c>
      <c r="X262" s="110" t="str">
        <f t="shared" si="6"/>
        <v>n/a</v>
      </c>
      <c r="Y262" s="133"/>
      <c r="Z262" s="103" t="str">
        <f t="shared" si="7"/>
        <v>n/a</v>
      </c>
      <c r="AA262" s="112" t="str">
        <f t="shared" si="8"/>
        <v>n/a</v>
      </c>
      <c r="AB262" s="73">
        <v>12.0</v>
      </c>
      <c r="AC262" s="102" t="s">
        <v>128</v>
      </c>
      <c r="AD262" s="102" t="s">
        <v>128</v>
      </c>
      <c r="AE262" s="102" t="s">
        <v>128</v>
      </c>
      <c r="AF262" s="102" t="s">
        <v>128</v>
      </c>
      <c r="AG262" s="102" t="s">
        <v>128</v>
      </c>
      <c r="AH262" s="102" t="s">
        <v>128</v>
      </c>
      <c r="AI262" s="102" t="s">
        <v>128</v>
      </c>
      <c r="AJ262" s="102" t="s">
        <v>128</v>
      </c>
      <c r="AK262" s="102" t="s">
        <v>128</v>
      </c>
      <c r="AL262" s="113" t="s">
        <v>128</v>
      </c>
      <c r="AM262" s="114" t="s">
        <v>128</v>
      </c>
      <c r="AN262" s="102" t="s">
        <v>128</v>
      </c>
      <c r="AO262" s="115" t="str">
        <f t="shared" si="9"/>
        <v>n/a</v>
      </c>
      <c r="AP262" s="116">
        <f t="shared" si="10"/>
        <v>45.70528324</v>
      </c>
      <c r="AQ262" s="117" t="str">
        <f t="shared" si="11"/>
        <v>n/a</v>
      </c>
      <c r="AR262" s="103">
        <f t="array" ref="AR262">INDEX(Historical!$C$7:$C$1381,MATCH(B262,Historical!$B$7:$B$1403,0))*IF(AH262="n/a",1.03,IF(AH262&lt;0,1.01,IF(AH262&gt;10,1.1,(1+AH262/100))))</f>
        <v>1.03</v>
      </c>
      <c r="AS262" s="112">
        <f t="shared" si="12"/>
        <v>1.0609</v>
      </c>
      <c r="AT262" s="112">
        <f t="shared" ref="AT262:AV262" si="270">IF($AK262="n/a",1.03*AS262,IF($AK262&lt;0,1.01*AS262,IF($AK262&gt;10,1.1*AS262,(1+$AK262/100)*AS262)))</f>
        <v>1.092727</v>
      </c>
      <c r="AU262" s="112">
        <f t="shared" si="270"/>
        <v>1.12550881</v>
      </c>
      <c r="AV262" s="112">
        <f t="shared" si="270"/>
        <v>1.159274074</v>
      </c>
      <c r="AW262" s="103">
        <f t="shared" si="14"/>
        <v>5.468409884</v>
      </c>
      <c r="AX262" s="118">
        <f t="shared" si="15"/>
        <v>17.08878089</v>
      </c>
      <c r="AY262" s="119" t="s">
        <v>128</v>
      </c>
      <c r="AZ262" s="114" t="s">
        <v>128</v>
      </c>
      <c r="BA262" s="114" t="s">
        <v>128</v>
      </c>
      <c r="BB262" s="114" t="s">
        <v>128</v>
      </c>
      <c r="BC262" s="114" t="s">
        <v>128</v>
      </c>
      <c r="BD262" s="42" t="s">
        <v>112</v>
      </c>
      <c r="BE262" s="17">
        <v>2014.0</v>
      </c>
      <c r="BF262" s="17">
        <f t="shared" si="16"/>
        <v>0</v>
      </c>
      <c r="BG262" s="120" t="s">
        <v>128</v>
      </c>
      <c r="BH262" s="108"/>
    </row>
    <row r="263" ht="11.25" customHeight="1">
      <c r="A263" s="155" t="s">
        <v>1748</v>
      </c>
      <c r="B263" s="99" t="s">
        <v>1749</v>
      </c>
      <c r="C263" s="100" t="s">
        <v>272</v>
      </c>
      <c r="D263" s="100" t="s">
        <v>273</v>
      </c>
      <c r="E263" s="101">
        <v>7.0</v>
      </c>
      <c r="F263" s="58">
        <v>730.0</v>
      </c>
      <c r="G263" s="58" t="s">
        <v>168</v>
      </c>
      <c r="H263" s="58" t="s">
        <v>168</v>
      </c>
      <c r="I263" s="150">
        <v>21.13</v>
      </c>
      <c r="J263" s="103">
        <f t="shared" si="2"/>
        <v>5.11121628</v>
      </c>
      <c r="K263" s="104">
        <v>0.27</v>
      </c>
      <c r="L263" s="73">
        <v>4.0</v>
      </c>
      <c r="M263" s="23">
        <f t="shared" si="3"/>
        <v>1.08</v>
      </c>
      <c r="N263" s="105" t="s">
        <v>333</v>
      </c>
      <c r="O263" s="106">
        <v>0.26</v>
      </c>
      <c r="P263" s="107">
        <v>43901.0</v>
      </c>
      <c r="Q263" s="107">
        <v>43930.0</v>
      </c>
      <c r="R263" s="23">
        <f t="shared" si="4"/>
        <v>3.846153846</v>
      </c>
      <c r="S263" s="108">
        <f t="array" ref="S263">IF(INDEX(Historical!$D$7:$D$1379,MATCH(B263,Historical!$B$7:$B$1403,0))=0,"n/a",(INDEX(Historical!$C$7:$C$1381,MATCH(B263,Historical!$B$7:$B$1403,0))/INDEX(Historical!$D$7:$D$1379,MATCH(B263,Historical!$B$7:$B$1403,0))-1)*100)</f>
        <v>2.02020202</v>
      </c>
      <c r="T263" s="108">
        <f t="array" ref="T263">IF(INDEX(Historical!$F$7:$F$1372,MATCH(B263,Historical!$B$7:$B$1403,0))=0,"n/a",((INDEX(Historical!$C$7:$C$1381,MATCH(B263,Historical!$B$7:$B$1403,0))/INDEX(Historical!$F$7:$F$1372,MATCH(B263,Historical!$B$7:$B$1403,0)))^(1/3)-1)*100)</f>
        <v>3.918520446</v>
      </c>
      <c r="U263" s="108">
        <f t="array" ref="U263">IF(INDEX(Historical!$H$7:$H$1372,MATCH(B263,Historical!$B$7:$B$1403,0))=0,"n/a",((INDEX(Historical!$C$7:$C$1381,MATCH(B263,Historical!$B$7:$B$1403,0))/INDEX(Historical!$H$7:$H$1372,MATCH(B263,Historical!$B$7:$B$1403,0)))^(1/5)-1)*100)</f>
        <v>3.75485255</v>
      </c>
      <c r="V263" s="108">
        <f t="array" ref="V263">IF(INDEX(Historical!$O$7:$O$1372,MATCH(B263,Historical!$B$7:$B$1403,0))=0,"n/a",((INDEX(Historical!$C$7:$C$1381,MATCH(B263,Historical!$B$7:$B$1403,0))/INDEX(Historical!$O$7:$O$1372,MATCH(B263,Historical!$B$7:$B$1403,0)))^(1/10)-1)*100)</f>
        <v>2.358317514</v>
      </c>
      <c r="W263" s="109">
        <f t="shared" si="5"/>
        <v>1.592174306</v>
      </c>
      <c r="X263" s="110">
        <f t="shared" si="6"/>
        <v>0.1023120586</v>
      </c>
      <c r="Y263" s="133"/>
      <c r="Z263" s="103">
        <f t="shared" si="7"/>
        <v>125.5813953</v>
      </c>
      <c r="AA263" s="112">
        <f t="shared" si="8"/>
        <v>24.56976744</v>
      </c>
      <c r="AB263" s="73">
        <v>12.0</v>
      </c>
      <c r="AC263" s="102">
        <v>0.86</v>
      </c>
      <c r="AD263" s="102" t="s">
        <v>128</v>
      </c>
      <c r="AE263" s="102">
        <v>12.79</v>
      </c>
      <c r="AF263" s="102">
        <v>1.55</v>
      </c>
      <c r="AG263" s="102">
        <v>19.0</v>
      </c>
      <c r="AH263" s="102">
        <v>236.10000000000002</v>
      </c>
      <c r="AI263" s="102">
        <v>6.460000000000001</v>
      </c>
      <c r="AJ263" s="102">
        <v>36.7</v>
      </c>
      <c r="AK263" s="102" t="s">
        <v>128</v>
      </c>
      <c r="AL263" s="113">
        <v>10930.0</v>
      </c>
      <c r="AM263" s="114">
        <v>1.2</v>
      </c>
      <c r="AN263" s="102">
        <v>1.02</v>
      </c>
      <c r="AO263" s="115">
        <f t="shared" si="9"/>
        <v>-15.70369861</v>
      </c>
      <c r="AP263" s="116">
        <f t="shared" si="10"/>
        <v>8.866068831</v>
      </c>
      <c r="AQ263" s="117">
        <f t="shared" si="11"/>
        <v>30.09934586</v>
      </c>
      <c r="AR263" s="103">
        <f t="array" ref="AR263">INDEX(Historical!$C$7:$C$1381,MATCH(B263,Historical!$B$7:$B$1403,0))*IF(AH263="n/a",1.03,IF(AH263&lt;0,1.01,IF(AH263&gt;10,1.1,(1+AH263/100))))</f>
        <v>1.111</v>
      </c>
      <c r="AS263" s="112">
        <f t="shared" si="12"/>
        <v>1.1827706</v>
      </c>
      <c r="AT263" s="112">
        <f t="shared" ref="AT263:AV263" si="271">IF($AK263="n/a",1.03*AS263,IF($AK263&lt;0,1.01*AS263,IF($AK263&gt;10,1.1*AS263,(1+$AK263/100)*AS263)))</f>
        <v>1.218253718</v>
      </c>
      <c r="AU263" s="112">
        <f t="shared" si="271"/>
        <v>1.25480133</v>
      </c>
      <c r="AV263" s="112">
        <f t="shared" si="271"/>
        <v>1.292445369</v>
      </c>
      <c r="AW263" s="103">
        <f t="shared" si="14"/>
        <v>6.059271017</v>
      </c>
      <c r="AX263" s="118">
        <f t="shared" si="15"/>
        <v>28.67615247</v>
      </c>
      <c r="AY263" s="119">
        <v>0.67</v>
      </c>
      <c r="AZ263" s="114">
        <v>25.55</v>
      </c>
      <c r="BA263" s="114">
        <v>-13.0</v>
      </c>
      <c r="BB263" s="114">
        <v>-4.29</v>
      </c>
      <c r="BC263" s="114">
        <v>7.13</v>
      </c>
      <c r="BD263" s="42"/>
      <c r="BE263" s="17">
        <v>2014.0</v>
      </c>
      <c r="BF263" s="17">
        <f t="shared" si="16"/>
        <v>0</v>
      </c>
      <c r="BG263" s="120">
        <v>9.5</v>
      </c>
      <c r="BH263" s="15"/>
    </row>
    <row r="264" ht="11.25" customHeight="1">
      <c r="A264" s="155" t="s">
        <v>1750</v>
      </c>
      <c r="B264" s="99" t="s">
        <v>1751</v>
      </c>
      <c r="C264" s="100" t="s">
        <v>141</v>
      </c>
      <c r="D264" s="100" t="s">
        <v>397</v>
      </c>
      <c r="E264" s="101">
        <v>7.0</v>
      </c>
      <c r="F264" s="58">
        <v>667.0</v>
      </c>
      <c r="G264" s="58" t="s">
        <v>168</v>
      </c>
      <c r="H264" s="58" t="s">
        <v>168</v>
      </c>
      <c r="I264" s="150">
        <v>45.34</v>
      </c>
      <c r="J264" s="103">
        <f t="shared" si="2"/>
        <v>0.9704455227</v>
      </c>
      <c r="K264" s="104">
        <v>0.11</v>
      </c>
      <c r="L264" s="73">
        <v>4.0</v>
      </c>
      <c r="M264" s="23">
        <f t="shared" si="3"/>
        <v>0.44</v>
      </c>
      <c r="N264" s="105" t="s">
        <v>831</v>
      </c>
      <c r="O264" s="106">
        <v>0.105</v>
      </c>
      <c r="P264" s="107">
        <v>43602.0</v>
      </c>
      <c r="Q264" s="107">
        <v>43621.0</v>
      </c>
      <c r="R264" s="23">
        <f t="shared" si="4"/>
        <v>4.761904762</v>
      </c>
      <c r="S264" s="108">
        <f t="array" ref="S264">IF(INDEX(Historical!$D$7:$D$1379,MATCH(B264,Historical!$B$7:$B$1403,0))=0,"n/a",(INDEX(Historical!$C$7:$C$1381,MATCH(B264,Historical!$B$7:$B$1403,0))/INDEX(Historical!$D$7:$D$1379,MATCH(B264,Historical!$B$7:$B$1403,0))-1)*100)</f>
        <v>4.819277108</v>
      </c>
      <c r="T264" s="108">
        <f t="array" ref="T264">IF(INDEX(Historical!$F$7:$F$1372,MATCH(B264,Historical!$B$7:$B$1403,0))=0,"n/a",((INDEX(Historical!$C$7:$C$1381,MATCH(B264,Historical!$B$7:$B$1403,0))/INDEX(Historical!$F$7:$F$1372,MATCH(B264,Historical!$B$7:$B$1403,0)))^(1/3)-1)*100)</f>
        <v>5.07175745</v>
      </c>
      <c r="U264" s="108">
        <f t="array" ref="U264">IF(INDEX(Historical!$H$7:$H$1372,MATCH(B264,Historical!$B$7:$B$1403,0))=0,"n/a",((INDEX(Historical!$C$7:$C$1381,MATCH(B264,Historical!$B$7:$B$1403,0))/INDEX(Historical!$H$7:$H$1372,MATCH(B264,Historical!$B$7:$B$1403,0)))^(1/5)-1)*100)</f>
        <v>5.363184913</v>
      </c>
      <c r="V264" s="108" t="str">
        <f t="array" ref="V264">IF(INDEX(Historical!$O$7:$O$1372,MATCH(B264,Historical!$B$7:$B$1403,0))=0,"n/a",((INDEX(Historical!$C$7:$C$1381,MATCH(B264,Historical!$B$7:$B$1403,0))/INDEX(Historical!$O$7:$O$1372,MATCH(B264,Historical!$B$7:$B$1403,0)))^(1/10)-1)*100)</f>
        <v>n/a</v>
      </c>
      <c r="W264" s="109" t="str">
        <f t="shared" si="5"/>
        <v>n/a</v>
      </c>
      <c r="X264" s="110">
        <f t="shared" si="6"/>
        <v>1.340796228</v>
      </c>
      <c r="Y264" s="133"/>
      <c r="Z264" s="103">
        <f t="shared" si="7"/>
        <v>17.95918367</v>
      </c>
      <c r="AA264" s="112">
        <f t="shared" si="8"/>
        <v>18.50612245</v>
      </c>
      <c r="AB264" s="73">
        <v>12.0</v>
      </c>
      <c r="AC264" s="102">
        <v>2.45</v>
      </c>
      <c r="AD264" s="102">
        <v>1.54</v>
      </c>
      <c r="AE264" s="102">
        <v>0.78</v>
      </c>
      <c r="AF264" s="102">
        <v>1.52</v>
      </c>
      <c r="AG264" s="102">
        <v>8.5</v>
      </c>
      <c r="AH264" s="102">
        <v>418.70000000000005</v>
      </c>
      <c r="AI264" s="102">
        <v>7.9799999999999995</v>
      </c>
      <c r="AJ264" s="102">
        <v>4.0</v>
      </c>
      <c r="AK264" s="102">
        <v>12.0</v>
      </c>
      <c r="AL264" s="113">
        <v>926.3</v>
      </c>
      <c r="AM264" s="114">
        <v>0.5</v>
      </c>
      <c r="AN264" s="102">
        <v>0.03</v>
      </c>
      <c r="AO264" s="115">
        <f t="shared" si="9"/>
        <v>-12.17249201</v>
      </c>
      <c r="AP264" s="116">
        <f t="shared" si="10"/>
        <v>6.333630436</v>
      </c>
      <c r="AQ264" s="117">
        <f t="shared" si="11"/>
        <v>11.81195747</v>
      </c>
      <c r="AR264" s="103">
        <f t="array" ref="AR264">INDEX(Historical!$C$7:$C$1381,MATCH(B264,Historical!$B$7:$B$1403,0))*IF(AH264="n/a",1.03,IF(AH264&lt;0,1.01,IF(AH264&gt;10,1.1,(1+AH264/100))))</f>
        <v>0.4785</v>
      </c>
      <c r="AS264" s="112">
        <f t="shared" si="12"/>
        <v>0.5166843</v>
      </c>
      <c r="AT264" s="112">
        <f t="shared" ref="AT264:AV264" si="272">IF($AK264="n/a",1.03*AS264,IF($AK264&lt;0,1.01*AS264,IF($AK264&gt;10,1.1*AS264,(1+$AK264/100)*AS264)))</f>
        <v>0.56835273</v>
      </c>
      <c r="AU264" s="112">
        <f t="shared" si="272"/>
        <v>0.625188003</v>
      </c>
      <c r="AV264" s="112">
        <f t="shared" si="272"/>
        <v>0.6877068033</v>
      </c>
      <c r="AW264" s="103">
        <f t="shared" si="14"/>
        <v>2.876431836</v>
      </c>
      <c r="AX264" s="118">
        <f t="shared" si="15"/>
        <v>6.344137266</v>
      </c>
      <c r="AY264" s="119">
        <v>0.74</v>
      </c>
      <c r="AZ264" s="114">
        <v>-1.58</v>
      </c>
      <c r="BA264" s="114">
        <v>-37.0</v>
      </c>
      <c r="BB264" s="114">
        <v>-20.630000000000003</v>
      </c>
      <c r="BC264" s="114">
        <v>-25.03</v>
      </c>
      <c r="BD264" s="42"/>
      <c r="BE264" s="17">
        <v>2013.0</v>
      </c>
      <c r="BF264" s="17">
        <f t="shared" si="16"/>
        <v>0</v>
      </c>
      <c r="BG264" s="120">
        <v>6.0</v>
      </c>
      <c r="BH264" s="15"/>
    </row>
    <row r="265" ht="11.25" customHeight="1">
      <c r="A265" s="155" t="s">
        <v>1752</v>
      </c>
      <c r="B265" s="99" t="s">
        <v>1753</v>
      </c>
      <c r="C265" s="100" t="s">
        <v>131</v>
      </c>
      <c r="D265" s="100" t="s">
        <v>193</v>
      </c>
      <c r="E265" s="101">
        <v>7.0</v>
      </c>
      <c r="F265" s="58">
        <v>717.0</v>
      </c>
      <c r="G265" s="58" t="s">
        <v>168</v>
      </c>
      <c r="H265" s="58" t="s">
        <v>168</v>
      </c>
      <c r="I265" s="150">
        <v>40.28</v>
      </c>
      <c r="J265" s="103">
        <f t="shared" si="2"/>
        <v>2.581926514</v>
      </c>
      <c r="K265" s="104">
        <v>0.26</v>
      </c>
      <c r="L265" s="73">
        <v>4.0</v>
      </c>
      <c r="M265" s="23">
        <f t="shared" si="3"/>
        <v>1.04</v>
      </c>
      <c r="N265" s="105" t="s">
        <v>384</v>
      </c>
      <c r="O265" s="106">
        <v>0.25</v>
      </c>
      <c r="P265" s="107">
        <v>43875.0</v>
      </c>
      <c r="Q265" s="107">
        <v>43899.0</v>
      </c>
      <c r="R265" s="23">
        <f t="shared" si="4"/>
        <v>4</v>
      </c>
      <c r="S265" s="108">
        <f t="array" ref="S265">IF(INDEX(Historical!$D$7:$D$1379,MATCH(B265,Historical!$B$7:$B$1403,0))=0,"n/a",(INDEX(Historical!$C$7:$C$1381,MATCH(B265,Historical!$B$7:$B$1403,0))/INDEX(Historical!$D$7:$D$1379,MATCH(B265,Historical!$B$7:$B$1403,0))-1)*100)</f>
        <v>8.695652174</v>
      </c>
      <c r="T265" s="108">
        <f t="array" ref="T265">IF(INDEX(Historical!$F$7:$F$1372,MATCH(B265,Historical!$B$7:$B$1403,0))=0,"n/a",((INDEX(Historical!$C$7:$C$1381,MATCH(B265,Historical!$B$7:$B$1403,0))/INDEX(Historical!$F$7:$F$1372,MATCH(B265,Historical!$B$7:$B$1403,0)))^(1/3)-1)*100)</f>
        <v>7.721734502</v>
      </c>
      <c r="U265" s="108">
        <f t="array" ref="U265">IF(INDEX(Historical!$H$7:$H$1372,MATCH(B265,Historical!$B$7:$B$1403,0))=0,"n/a",((INDEX(Historical!$C$7:$C$1381,MATCH(B265,Historical!$B$7:$B$1403,0))/INDEX(Historical!$H$7:$H$1372,MATCH(B265,Historical!$B$7:$B$1403,0)))^(1/5)-1)*100)</f>
        <v>10.75663432</v>
      </c>
      <c r="V265" s="108">
        <f t="array" ref="V265">IF(INDEX(Historical!$O$7:$O$1372,MATCH(B265,Historical!$B$7:$B$1403,0))=0,"n/a",((INDEX(Historical!$C$7:$C$1381,MATCH(B265,Historical!$B$7:$B$1403,0))/INDEX(Historical!$O$7:$O$1372,MATCH(B265,Historical!$B$7:$B$1403,0)))^(1/10)-1)*100)</f>
        <v>12.06887238</v>
      </c>
      <c r="W265" s="109">
        <f t="shared" si="5"/>
        <v>0.8912708646</v>
      </c>
      <c r="X265" s="110">
        <f t="shared" si="6"/>
        <v>2.501542866</v>
      </c>
      <c r="Y265" s="133"/>
      <c r="Z265" s="103">
        <f t="shared" si="7"/>
        <v>84.55284553</v>
      </c>
      <c r="AA265" s="112">
        <f t="shared" si="8"/>
        <v>32.74796748</v>
      </c>
      <c r="AB265" s="73">
        <v>12.0</v>
      </c>
      <c r="AC265" s="102">
        <v>1.23</v>
      </c>
      <c r="AD265" s="102">
        <v>5.67</v>
      </c>
      <c r="AE265" s="102">
        <v>3.96</v>
      </c>
      <c r="AF265" s="102">
        <v>4.49</v>
      </c>
      <c r="AG265" s="102">
        <v>13.8</v>
      </c>
      <c r="AH265" s="102">
        <v>7.9</v>
      </c>
      <c r="AI265" s="102">
        <v>-21.18</v>
      </c>
      <c r="AJ265" s="102">
        <v>4.3</v>
      </c>
      <c r="AK265" s="102">
        <v>5.79</v>
      </c>
      <c r="AL265" s="113">
        <v>5360.0</v>
      </c>
      <c r="AM265" s="114">
        <v>0.7000000000000001</v>
      </c>
      <c r="AN265" s="102">
        <v>0.0</v>
      </c>
      <c r="AO265" s="115">
        <f t="shared" si="9"/>
        <v>-19.40940664</v>
      </c>
      <c r="AP265" s="116">
        <f t="shared" si="10"/>
        <v>13.33856084</v>
      </c>
      <c r="AQ265" s="117">
        <f t="shared" si="11"/>
        <v>155.6372204</v>
      </c>
      <c r="AR265" s="103">
        <f t="array" ref="AR265">INDEX(Historical!$C$7:$C$1381,MATCH(B265,Historical!$B$7:$B$1403,0))*IF(AH265="n/a",1.03,IF(AH265&lt;0,1.01,IF(AH265&gt;10,1.1,(1+AH265/100))))</f>
        <v>1.079</v>
      </c>
      <c r="AS265" s="112">
        <f t="shared" si="12"/>
        <v>1.08979</v>
      </c>
      <c r="AT265" s="112">
        <f t="shared" ref="AT265:AV265" si="273">IF($AK265="n/a",1.03*AS265,IF($AK265&lt;0,1.01*AS265,IF($AK265&gt;10,1.1*AS265,(1+$AK265/100)*AS265)))</f>
        <v>1.152888841</v>
      </c>
      <c r="AU265" s="112">
        <f t="shared" si="273"/>
        <v>1.219641105</v>
      </c>
      <c r="AV265" s="112">
        <f t="shared" si="273"/>
        <v>1.290258325</v>
      </c>
      <c r="AW265" s="103">
        <f t="shared" si="14"/>
        <v>5.831578271</v>
      </c>
      <c r="AX265" s="118">
        <f t="shared" si="15"/>
        <v>14.47760246</v>
      </c>
      <c r="AY265" s="119">
        <v>0.85</v>
      </c>
      <c r="AZ265" s="114">
        <v>5.970000000000001</v>
      </c>
      <c r="BA265" s="114">
        <v>-16.470000000000002</v>
      </c>
      <c r="BB265" s="114">
        <v>-8.12</v>
      </c>
      <c r="BC265" s="114">
        <v>-4.88</v>
      </c>
      <c r="BD265" s="42"/>
      <c r="BE265" s="17">
        <v>2014.0</v>
      </c>
      <c r="BF265" s="17">
        <f t="shared" si="16"/>
        <v>0</v>
      </c>
      <c r="BG265" s="120">
        <v>9.8</v>
      </c>
      <c r="BH265" s="15"/>
    </row>
    <row r="266" ht="11.25" customHeight="1">
      <c r="A266" s="220" t="s">
        <v>1754</v>
      </c>
      <c r="B266" s="99" t="s">
        <v>1755</v>
      </c>
      <c r="C266" s="100" t="s">
        <v>136</v>
      </c>
      <c r="D266" s="100" t="s">
        <v>153</v>
      </c>
      <c r="E266" s="101">
        <v>7.0</v>
      </c>
      <c r="F266" s="58">
        <v>694.0</v>
      </c>
      <c r="G266" s="58" t="s">
        <v>168</v>
      </c>
      <c r="H266" s="58" t="s">
        <v>168</v>
      </c>
      <c r="I266" s="150">
        <v>33.69</v>
      </c>
      <c r="J266" s="103">
        <f t="shared" si="2"/>
        <v>3.20569902</v>
      </c>
      <c r="K266" s="104">
        <v>0.27</v>
      </c>
      <c r="L266" s="73">
        <v>4.0</v>
      </c>
      <c r="M266" s="23">
        <f t="shared" si="3"/>
        <v>1.08</v>
      </c>
      <c r="N266" s="105" t="s">
        <v>154</v>
      </c>
      <c r="O266" s="106">
        <v>0.26</v>
      </c>
      <c r="P266" s="107">
        <v>43796.0</v>
      </c>
      <c r="Q266" s="107">
        <v>43812.0</v>
      </c>
      <c r="R266" s="23">
        <f t="shared" si="4"/>
        <v>3.846153846</v>
      </c>
      <c r="S266" s="108">
        <f t="array" ref="S266">IF(INDEX(Historical!$D$7:$D$1379,MATCH(B266,Historical!$B$7:$B$1403,0))=0,"n/a",(INDEX(Historical!$C$7:$C$1381,MATCH(B266,Historical!$B$7:$B$1403,0))/INDEX(Historical!$D$7:$D$1379,MATCH(B266,Historical!$B$7:$B$1403,0))-1)*100)</f>
        <v>6.060606061</v>
      </c>
      <c r="T266" s="108">
        <f t="array" ref="T266">IF(INDEX(Historical!$F$7:$F$1372,MATCH(B266,Historical!$B$7:$B$1403,0))=0,"n/a",((INDEX(Historical!$C$7:$C$1381,MATCH(B266,Historical!$B$7:$B$1403,0))/INDEX(Historical!$F$7:$F$1372,MATCH(B266,Historical!$B$7:$B$1403,0)))^(1/3)-1)*100)</f>
        <v>5.272659961</v>
      </c>
      <c r="U266" s="108">
        <f t="array" ref="U266">IF(INDEX(Historical!$H$7:$H$1372,MATCH(B266,Historical!$B$7:$B$1403,0))=0,"n/a",((INDEX(Historical!$C$7:$C$1381,MATCH(B266,Historical!$B$7:$B$1403,0))/INDEX(Historical!$H$7:$H$1372,MATCH(B266,Historical!$B$7:$B$1403,0)))^(1/5)-1)*100)</f>
        <v>4.563955259</v>
      </c>
      <c r="V266" s="108">
        <f t="array" ref="V266">IF(INDEX(Historical!$O$7:$O$1372,MATCH(B266,Historical!$B$7:$B$1403,0))=0,"n/a",((INDEX(Historical!$C$7:$C$1381,MATCH(B266,Historical!$B$7:$B$1403,0))/INDEX(Historical!$O$7:$O$1372,MATCH(B266,Historical!$B$7:$B$1403,0)))^(1/10)-1)*100)</f>
        <v>2.756648568</v>
      </c>
      <c r="W266" s="109">
        <f t="shared" si="5"/>
        <v>1.655617373</v>
      </c>
      <c r="X266" s="110">
        <f t="shared" si="6"/>
        <v>0.4225884499</v>
      </c>
      <c r="Y266" s="133"/>
      <c r="Z266" s="103">
        <f t="shared" si="7"/>
        <v>39.41605839</v>
      </c>
      <c r="AA266" s="112">
        <f t="shared" si="8"/>
        <v>12.29562044</v>
      </c>
      <c r="AB266" s="73">
        <v>12.0</v>
      </c>
      <c r="AC266" s="102">
        <v>2.74</v>
      </c>
      <c r="AD266" s="102">
        <v>2.46</v>
      </c>
      <c r="AE266" s="102">
        <v>4.04</v>
      </c>
      <c r="AF266" s="102">
        <v>1.34</v>
      </c>
      <c r="AG266" s="102">
        <v>11.200000000000001</v>
      </c>
      <c r="AH266" s="102">
        <v>23.599999999999998</v>
      </c>
      <c r="AI266" s="102">
        <v>2.76</v>
      </c>
      <c r="AJ266" s="102">
        <v>10.8</v>
      </c>
      <c r="AK266" s="102">
        <v>5.0</v>
      </c>
      <c r="AL266" s="113">
        <v>1480.0</v>
      </c>
      <c r="AM266" s="114">
        <v>0.8</v>
      </c>
      <c r="AN266" s="102">
        <v>0.17</v>
      </c>
      <c r="AO266" s="115">
        <f t="shared" si="9"/>
        <v>-4.525966158</v>
      </c>
      <c r="AP266" s="116">
        <f t="shared" si="10"/>
        <v>7.76965428</v>
      </c>
      <c r="AQ266" s="117">
        <f t="shared" si="11"/>
        <v>-14.42707753</v>
      </c>
      <c r="AR266" s="103">
        <f t="array" ref="AR266">INDEX(Historical!$C$7:$C$1381,MATCH(B266,Historical!$B$7:$B$1403,0))*IF(AH266="n/a",1.03,IF(AH266&lt;0,1.01,IF(AH266&gt;10,1.1,(1+AH266/100))))</f>
        <v>1.155</v>
      </c>
      <c r="AS266" s="112">
        <f t="shared" si="12"/>
        <v>1.186878</v>
      </c>
      <c r="AT266" s="112">
        <f t="shared" ref="AT266:AV266" si="274">IF($AK266="n/a",1.03*AS266,IF($AK266&lt;0,1.01*AS266,IF($AK266&gt;10,1.1*AS266,(1+$AK266/100)*AS266)))</f>
        <v>1.2462219</v>
      </c>
      <c r="AU266" s="112">
        <f t="shared" si="274"/>
        <v>1.308532995</v>
      </c>
      <c r="AV266" s="112">
        <f t="shared" si="274"/>
        <v>1.373959645</v>
      </c>
      <c r="AW266" s="103">
        <f t="shared" si="14"/>
        <v>6.27059254</v>
      </c>
      <c r="AX266" s="118">
        <f t="shared" si="15"/>
        <v>18.61262256</v>
      </c>
      <c r="AY266" s="119">
        <v>0.81</v>
      </c>
      <c r="AZ266" s="114">
        <v>-1.26</v>
      </c>
      <c r="BA266" s="114">
        <v>-18.82</v>
      </c>
      <c r="BB266" s="114">
        <v>-15.049999999999999</v>
      </c>
      <c r="BC266" s="114">
        <v>-11.37</v>
      </c>
      <c r="BD266" s="42"/>
      <c r="BE266" s="17">
        <v>2013.0</v>
      </c>
      <c r="BF266" s="17">
        <f t="shared" si="16"/>
        <v>0</v>
      </c>
      <c r="BG266" s="120">
        <v>1.2</v>
      </c>
      <c r="BH266" s="15"/>
    </row>
    <row r="267" ht="11.25" customHeight="1">
      <c r="A267" s="155" t="s">
        <v>1756</v>
      </c>
      <c r="B267" s="99" t="s">
        <v>1757</v>
      </c>
      <c r="C267" s="100" t="s">
        <v>158</v>
      </c>
      <c r="D267" s="100" t="s">
        <v>622</v>
      </c>
      <c r="E267" s="101">
        <v>7.0</v>
      </c>
      <c r="F267" s="58">
        <v>709.0</v>
      </c>
      <c r="G267" s="58" t="s">
        <v>168</v>
      </c>
      <c r="H267" s="58" t="s">
        <v>168</v>
      </c>
      <c r="I267" s="150">
        <v>57.67</v>
      </c>
      <c r="J267" s="103">
        <f t="shared" si="2"/>
        <v>3.710768164</v>
      </c>
      <c r="K267" s="104">
        <v>0.535</v>
      </c>
      <c r="L267" s="73">
        <v>4.0</v>
      </c>
      <c r="M267" s="23">
        <f t="shared" si="3"/>
        <v>2.14</v>
      </c>
      <c r="N267" s="105" t="s">
        <v>147</v>
      </c>
      <c r="O267" s="106">
        <v>0.5175</v>
      </c>
      <c r="P267" s="107">
        <v>43866.0</v>
      </c>
      <c r="Q267" s="107">
        <v>43874.0</v>
      </c>
      <c r="R267" s="23">
        <f t="shared" si="4"/>
        <v>3.381642512</v>
      </c>
      <c r="S267" s="108">
        <f t="array" ref="S267">IF(INDEX(Historical!$D$7:$D$1379,MATCH(B267,Historical!$B$7:$B$1403,0))=0,"n/a",(INDEX(Historical!$C$7:$C$1381,MATCH(B267,Historical!$B$7:$B$1403,0))/INDEX(Historical!$D$7:$D$1379,MATCH(B267,Historical!$B$7:$B$1403,0))-1)*100)</f>
        <v>14.89051095</v>
      </c>
      <c r="T267" s="108">
        <f t="array" ref="T267">IF(INDEX(Historical!$F$7:$F$1372,MATCH(B267,Historical!$B$7:$B$1403,0))=0,"n/a",((INDEX(Historical!$C$7:$C$1381,MATCH(B267,Historical!$B$7:$B$1403,0))/INDEX(Historical!$F$7:$F$1372,MATCH(B267,Historical!$B$7:$B$1403,0)))^(1/3)-1)*100)</f>
        <v>14.88653331</v>
      </c>
      <c r="U267" s="108">
        <f t="array" ref="U267">IF(INDEX(Historical!$H$7:$H$1372,MATCH(B267,Historical!$B$7:$B$1403,0))=0,"n/a",((INDEX(Historical!$C$7:$C$1381,MATCH(B267,Historical!$B$7:$B$1403,0))/INDEX(Historical!$H$7:$H$1372,MATCH(B267,Historical!$B$7:$B$1403,0)))^(1/5)-1)*100)</f>
        <v>60.02310531</v>
      </c>
      <c r="V267" s="108" t="str">
        <f t="array" ref="V267">IF(INDEX(Historical!$O$7:$O$1372,MATCH(B267,Historical!$B$7:$B$1403,0))=0,"n/a",((INDEX(Historical!$C$7:$C$1381,MATCH(B267,Historical!$B$7:$B$1403,0))/INDEX(Historical!$O$7:$O$1372,MATCH(B267,Historical!$B$7:$B$1403,0)))^(1/10)-1)*100)</f>
        <v>n/a</v>
      </c>
      <c r="W267" s="109" t="str">
        <f t="shared" si="5"/>
        <v>n/a</v>
      </c>
      <c r="X267" s="110" t="str">
        <f t="shared" si="6"/>
        <v>n/a</v>
      </c>
      <c r="Y267" s="133"/>
      <c r="Z267" s="103" t="str">
        <f t="shared" si="7"/>
        <v>n/a</v>
      </c>
      <c r="AA267" s="112" t="str">
        <f t="shared" si="8"/>
        <v>n/a</v>
      </c>
      <c r="AB267" s="73">
        <v>12.0</v>
      </c>
      <c r="AC267" s="102">
        <v>-1.55</v>
      </c>
      <c r="AD267" s="102" t="s">
        <v>128</v>
      </c>
      <c r="AE267" s="102">
        <v>4.43</v>
      </c>
      <c r="AF267" s="102">
        <v>1.82</v>
      </c>
      <c r="AG267" s="102">
        <v>-4.9</v>
      </c>
      <c r="AH267" s="156">
        <v>-151.4</v>
      </c>
      <c r="AI267" s="156">
        <v>20.380000000000003</v>
      </c>
      <c r="AJ267" s="102">
        <v>-62.5</v>
      </c>
      <c r="AK267" s="102">
        <v>-13.38</v>
      </c>
      <c r="AL267" s="113">
        <v>3790.0</v>
      </c>
      <c r="AM267" s="114">
        <v>0.5700000000000001</v>
      </c>
      <c r="AN267" s="102">
        <v>2.1</v>
      </c>
      <c r="AO267" s="115" t="str">
        <f t="shared" si="9"/>
        <v>n/a</v>
      </c>
      <c r="AP267" s="116">
        <f t="shared" si="10"/>
        <v>63.73387347</v>
      </c>
      <c r="AQ267" s="117" t="str">
        <f t="shared" si="11"/>
        <v>n/a</v>
      </c>
      <c r="AR267" s="103">
        <f t="array" ref="AR267">INDEX(Historical!$C$7:$C$1381,MATCH(B267,Historical!$B$7:$B$1403,0))*IF(AH267="n/a",1.03,IF(AH267&lt;0,1.01,IF(AH267&gt;10,1.1,(1+AH267/100))))</f>
        <v>1.987175</v>
      </c>
      <c r="AS267" s="112">
        <f t="shared" si="12"/>
        <v>2.1858925</v>
      </c>
      <c r="AT267" s="112">
        <f t="shared" ref="AT267:AV267" si="275">IF($AK267="n/a",1.03*AS267,IF($AK267&lt;0,1.01*AS267,IF($AK267&gt;10,1.1*AS267,(1+$AK267/100)*AS267)))</f>
        <v>2.207751425</v>
      </c>
      <c r="AU267" s="112">
        <f t="shared" si="275"/>
        <v>2.229828939</v>
      </c>
      <c r="AV267" s="112">
        <f t="shared" si="275"/>
        <v>2.252127229</v>
      </c>
      <c r="AW267" s="103">
        <f t="shared" si="14"/>
        <v>10.86277509</v>
      </c>
      <c r="AX267" s="118">
        <f t="shared" si="15"/>
        <v>18.83609345</v>
      </c>
      <c r="AY267" s="119">
        <v>1.04</v>
      </c>
      <c r="AZ267" s="114">
        <v>37.15</v>
      </c>
      <c r="BA267" s="114">
        <v>-6.79</v>
      </c>
      <c r="BB267" s="114">
        <v>3.27</v>
      </c>
      <c r="BC267" s="114">
        <v>12.120000000000001</v>
      </c>
      <c r="BD267" s="42"/>
      <c r="BE267" s="17">
        <v>2014.0</v>
      </c>
      <c r="BF267" s="17">
        <f t="shared" si="16"/>
        <v>0</v>
      </c>
      <c r="BG267" s="120">
        <v>-0.8</v>
      </c>
      <c r="BH267" s="15"/>
    </row>
    <row r="268" ht="11.25" customHeight="1">
      <c r="A268" s="155" t="s">
        <v>1758</v>
      </c>
      <c r="B268" s="99" t="s">
        <v>1759</v>
      </c>
      <c r="C268" s="100" t="s">
        <v>136</v>
      </c>
      <c r="D268" s="100" t="s">
        <v>391</v>
      </c>
      <c r="E268" s="101">
        <v>7.0</v>
      </c>
      <c r="F268" s="58">
        <v>665.0</v>
      </c>
      <c r="G268" s="58" t="s">
        <v>168</v>
      </c>
      <c r="H268" s="58" t="s">
        <v>168</v>
      </c>
      <c r="I268" s="150">
        <v>14.13</v>
      </c>
      <c r="J268" s="103">
        <f t="shared" si="2"/>
        <v>3.113941967</v>
      </c>
      <c r="K268" s="104">
        <v>0.11</v>
      </c>
      <c r="L268" s="73">
        <v>4.0</v>
      </c>
      <c r="M268" s="23">
        <f t="shared" si="3"/>
        <v>0.44</v>
      </c>
      <c r="N268" s="105" t="s">
        <v>160</v>
      </c>
      <c r="O268" s="106">
        <v>0.1</v>
      </c>
      <c r="P268" s="107">
        <v>43592.0</v>
      </c>
      <c r="Q268" s="107">
        <v>43607.0</v>
      </c>
      <c r="R268" s="23">
        <f t="shared" si="4"/>
        <v>10</v>
      </c>
      <c r="S268" s="108">
        <f t="array" ref="S268">IF(INDEX(Historical!$D$7:$D$1379,MATCH(B268,Historical!$B$7:$B$1403,0))=0,"n/a",(INDEX(Historical!$C$7:$C$1381,MATCH(B268,Historical!$B$7:$B$1403,0))/INDEX(Historical!$D$7:$D$1379,MATCH(B268,Historical!$B$7:$B$1403,0))-1)*100)</f>
        <v>7.5</v>
      </c>
      <c r="T268" s="108">
        <f t="array" ref="T268">IF(INDEX(Historical!$F$7:$F$1372,MATCH(B268,Historical!$B$7:$B$1403,0))=0,"n/a",((INDEX(Historical!$C$7:$C$1381,MATCH(B268,Historical!$B$7:$B$1403,0))/INDEX(Historical!$F$7:$F$1372,MATCH(B268,Historical!$B$7:$B$1403,0)))^(1/3)-1)*100)</f>
        <v>11.52414967</v>
      </c>
      <c r="U268" s="108">
        <f t="array" ref="U268">IF(INDEX(Historical!$H$7:$H$1372,MATCH(B268,Historical!$B$7:$B$1403,0))=0,"n/a",((INDEX(Historical!$C$7:$C$1381,MATCH(B268,Historical!$B$7:$B$1403,0))/INDEX(Historical!$H$7:$H$1372,MATCH(B268,Historical!$B$7:$B$1403,0)))^(1/5)-1)*100)</f>
        <v>10.58571278</v>
      </c>
      <c r="V268" s="108">
        <f t="array" ref="V268">IF(INDEX(Historical!$O$7:$O$1372,MATCH(B268,Historical!$B$7:$B$1403,0))=0,"n/a",((INDEX(Historical!$C$7:$C$1381,MATCH(B268,Historical!$B$7:$B$1403,0))/INDEX(Historical!$O$7:$O$1372,MATCH(B268,Historical!$B$7:$B$1403,0)))^(1/10)-1)*100)</f>
        <v>14.19743793</v>
      </c>
      <c r="W268" s="109">
        <f t="shared" si="5"/>
        <v>0.745607259</v>
      </c>
      <c r="X268" s="110">
        <f t="shared" si="6"/>
        <v>0.5346319585</v>
      </c>
      <c r="Y268" s="149" t="s">
        <v>1743</v>
      </c>
      <c r="Z268" s="103">
        <f t="shared" si="7"/>
        <v>51.76470588</v>
      </c>
      <c r="AA268" s="112">
        <f t="shared" si="8"/>
        <v>16.62352941</v>
      </c>
      <c r="AB268" s="73">
        <v>12.0</v>
      </c>
      <c r="AC268" s="102">
        <v>0.85</v>
      </c>
      <c r="AD268" s="102">
        <v>2.07</v>
      </c>
      <c r="AE268" s="102">
        <v>4.25</v>
      </c>
      <c r="AF268" s="102">
        <v>0.95</v>
      </c>
      <c r="AG268" s="102">
        <v>5.3</v>
      </c>
      <c r="AH268" s="102">
        <v>13.200000000000001</v>
      </c>
      <c r="AI268" s="102">
        <v>11.39</v>
      </c>
      <c r="AJ268" s="102">
        <v>19.8</v>
      </c>
      <c r="AK268" s="102">
        <v>8.0</v>
      </c>
      <c r="AL268" s="113">
        <v>701.7</v>
      </c>
      <c r="AM268" s="114">
        <v>2.0</v>
      </c>
      <c r="AN268" s="102">
        <v>0.89</v>
      </c>
      <c r="AO268" s="115">
        <f t="shared" si="9"/>
        <v>-2.923874666</v>
      </c>
      <c r="AP268" s="116">
        <f t="shared" si="10"/>
        <v>13.69965475</v>
      </c>
      <c r="AQ268" s="117">
        <f t="shared" si="11"/>
        <v>-16.22158077</v>
      </c>
      <c r="AR268" s="103">
        <f t="array" ref="AR268">INDEX(Historical!$C$7:$C$1381,MATCH(B268,Historical!$B$7:$B$1403,0))*IF(AH268="n/a",1.03,IF(AH268&lt;0,1.01,IF(AH268&gt;10,1.1,(1+AH268/100))))</f>
        <v>0.473</v>
      </c>
      <c r="AS268" s="112">
        <f t="shared" si="12"/>
        <v>0.5203</v>
      </c>
      <c r="AT268" s="112">
        <f t="shared" ref="AT268:AV268" si="276">IF($AK268="n/a",1.03*AS268,IF($AK268&lt;0,1.01*AS268,IF($AK268&gt;10,1.1*AS268,(1+$AK268/100)*AS268)))</f>
        <v>0.561924</v>
      </c>
      <c r="AU268" s="112">
        <f t="shared" si="276"/>
        <v>0.60687792</v>
      </c>
      <c r="AV268" s="112">
        <f t="shared" si="276"/>
        <v>0.6554281536</v>
      </c>
      <c r="AW268" s="103">
        <f t="shared" si="14"/>
        <v>2.817530074</v>
      </c>
      <c r="AX268" s="118">
        <f t="shared" si="15"/>
        <v>19.94005714</v>
      </c>
      <c r="AY268" s="119">
        <v>0.56</v>
      </c>
      <c r="AZ268" s="114">
        <v>5.88</v>
      </c>
      <c r="BA268" s="114">
        <v>-19.49</v>
      </c>
      <c r="BB268" s="114">
        <v>-13.950000000000001</v>
      </c>
      <c r="BC268" s="114">
        <v>-11.99</v>
      </c>
      <c r="BD268" s="42"/>
      <c r="BE268" s="17">
        <v>2014.0</v>
      </c>
      <c r="BF268" s="17">
        <f t="shared" si="16"/>
        <v>0</v>
      </c>
      <c r="BG268" s="120">
        <v>0.8</v>
      </c>
      <c r="BH268" s="15"/>
    </row>
    <row r="269" ht="11.25" customHeight="1">
      <c r="A269" s="155" t="s">
        <v>1760</v>
      </c>
      <c r="B269" s="99" t="s">
        <v>1761</v>
      </c>
      <c r="C269" s="100" t="s">
        <v>131</v>
      </c>
      <c r="D269" s="100" t="s">
        <v>837</v>
      </c>
      <c r="E269" s="101">
        <v>7.0</v>
      </c>
      <c r="F269" s="58">
        <v>677.0</v>
      </c>
      <c r="G269" s="58" t="s">
        <v>168</v>
      </c>
      <c r="H269" s="58" t="s">
        <v>168</v>
      </c>
      <c r="I269" s="150">
        <v>46.72</v>
      </c>
      <c r="J269" s="103">
        <f t="shared" si="2"/>
        <v>4.109589041</v>
      </c>
      <c r="K269" s="104">
        <v>0.48</v>
      </c>
      <c r="L269" s="73">
        <v>4.0</v>
      </c>
      <c r="M269" s="23">
        <f t="shared" si="3"/>
        <v>1.92</v>
      </c>
      <c r="N269" s="105" t="s">
        <v>356</v>
      </c>
      <c r="O269" s="106">
        <v>0.4</v>
      </c>
      <c r="P269" s="107">
        <v>43649.0</v>
      </c>
      <c r="Q269" s="107">
        <v>43670.0</v>
      </c>
      <c r="R269" s="23">
        <f t="shared" si="4"/>
        <v>20</v>
      </c>
      <c r="S269" s="108">
        <f t="array" ref="S269">IF(INDEX(Historical!$D$7:$D$1379,MATCH(B269,Historical!$B$7:$B$1403,0))=0,"n/a",(INDEX(Historical!$C$7:$C$1381,MATCH(B269,Historical!$B$7:$B$1403,0))/INDEX(Historical!$D$7:$D$1379,MATCH(B269,Historical!$B$7:$B$1403,0))-1)*100)</f>
        <v>46.66666667</v>
      </c>
      <c r="T269" s="108">
        <f t="array" ref="T269">IF(INDEX(Historical!$F$7:$F$1372,MATCH(B269,Historical!$B$7:$B$1403,0))=0,"n/a",((INDEX(Historical!$C$7:$C$1381,MATCH(B269,Historical!$B$7:$B$1403,0))/INDEX(Historical!$F$7:$F$1372,MATCH(B269,Historical!$B$7:$B$1403,0)))^(1/3)-1)*100)</f>
        <v>33.48331471</v>
      </c>
      <c r="U269" s="108">
        <f t="array" ref="U269">IF(INDEX(Historical!$H$7:$H$1372,MATCH(B269,Historical!$B$7:$B$1403,0))=0,"n/a",((INDEX(Historical!$C$7:$C$1381,MATCH(B269,Historical!$B$7:$B$1403,0))/INDEX(Historical!$H$7:$H$1372,MATCH(B269,Historical!$B$7:$B$1403,0)))^(1/5)-1)*100)</f>
        <v>22.81019577</v>
      </c>
      <c r="V269" s="108" t="str">
        <f t="array" ref="V269">IF(INDEX(Historical!$O$7:$O$1372,MATCH(B269,Historical!$B$7:$B$1403,0))=0,"n/a",((INDEX(Historical!$C$7:$C$1381,MATCH(B269,Historical!$B$7:$B$1403,0))/INDEX(Historical!$O$7:$O$1372,MATCH(B269,Historical!$B$7:$B$1403,0)))^(1/10)-1)*100)</f>
        <v>n/a</v>
      </c>
      <c r="W269" s="109" t="str">
        <f t="shared" si="5"/>
        <v>n/a</v>
      </c>
      <c r="X269" s="110">
        <f t="shared" si="6"/>
        <v>1.152030089</v>
      </c>
      <c r="Y269" s="149"/>
      <c r="Z269" s="103">
        <f t="shared" si="7"/>
        <v>44.96487119</v>
      </c>
      <c r="AA269" s="112">
        <f t="shared" si="8"/>
        <v>10.94145199</v>
      </c>
      <c r="AB269" s="73">
        <v>4.0</v>
      </c>
      <c r="AC269" s="102">
        <v>4.27</v>
      </c>
      <c r="AD269" s="102">
        <v>1.61</v>
      </c>
      <c r="AE269" s="102">
        <v>1.9</v>
      </c>
      <c r="AF269" s="102">
        <v>37.38</v>
      </c>
      <c r="AG269" s="102">
        <v>147.10000000000002</v>
      </c>
      <c r="AH269" s="102">
        <v>27.900000000000002</v>
      </c>
      <c r="AI269" s="102">
        <v>9.8</v>
      </c>
      <c r="AJ269" s="102">
        <v>19.8</v>
      </c>
      <c r="AK269" s="102">
        <v>6.819999999999999</v>
      </c>
      <c r="AL269" s="113">
        <v>10670.0</v>
      </c>
      <c r="AM269" s="114">
        <v>0.1</v>
      </c>
      <c r="AN269" s="102">
        <v>6.52</v>
      </c>
      <c r="AO269" s="115">
        <f t="shared" si="9"/>
        <v>15.97833282</v>
      </c>
      <c r="AP269" s="116">
        <f t="shared" si="10"/>
        <v>26.91978481</v>
      </c>
      <c r="AQ269" s="117">
        <f t="shared" si="11"/>
        <v>326.349609</v>
      </c>
      <c r="AR269" s="103">
        <f t="array" ref="AR269">INDEX(Historical!$C$7:$C$1381,MATCH(B269,Historical!$B$7:$B$1403,0))*IF(AH269="n/a",1.03,IF(AH269&lt;0,1.01,IF(AH269&gt;10,1.1,(1+AH269/100))))</f>
        <v>1.936</v>
      </c>
      <c r="AS269" s="112">
        <f t="shared" si="12"/>
        <v>2.125728</v>
      </c>
      <c r="AT269" s="112">
        <f t="shared" ref="AT269:AV269" si="277">IF($AK269="n/a",1.03*AS269,IF($AK269&lt;0,1.01*AS269,IF($AK269&gt;10,1.1*AS269,(1+$AK269/100)*AS269)))</f>
        <v>2.27070265</v>
      </c>
      <c r="AU269" s="112">
        <f t="shared" si="277"/>
        <v>2.42556457</v>
      </c>
      <c r="AV269" s="112">
        <f t="shared" si="277"/>
        <v>2.590988074</v>
      </c>
      <c r="AW269" s="103">
        <f t="shared" si="14"/>
        <v>11.34898329</v>
      </c>
      <c r="AX269" s="118">
        <f t="shared" si="15"/>
        <v>24.29148821</v>
      </c>
      <c r="AY269" s="119">
        <v>1.57</v>
      </c>
      <c r="AZ269" s="114">
        <v>4.87</v>
      </c>
      <c r="BA269" s="114">
        <v>-40.37</v>
      </c>
      <c r="BB269" s="114">
        <v>-20.64</v>
      </c>
      <c r="BC269" s="114">
        <v>-18.68</v>
      </c>
      <c r="BD269" s="42"/>
      <c r="BE269" s="17">
        <v>2013.0</v>
      </c>
      <c r="BF269" s="17">
        <f t="shared" si="16"/>
        <v>0</v>
      </c>
      <c r="BG269" s="120">
        <v>12.9</v>
      </c>
      <c r="BH269" s="15"/>
    </row>
    <row r="270" ht="11.25" customHeight="1">
      <c r="A270" s="55" t="s">
        <v>1762</v>
      </c>
      <c r="B270" s="99" t="s">
        <v>1763</v>
      </c>
      <c r="C270" s="100" t="s">
        <v>118</v>
      </c>
      <c r="D270" s="100" t="s">
        <v>146</v>
      </c>
      <c r="E270" s="101">
        <v>7.0</v>
      </c>
      <c r="F270" s="58">
        <v>703.0</v>
      </c>
      <c r="G270" s="58" t="s">
        <v>168</v>
      </c>
      <c r="H270" s="58" t="s">
        <v>168</v>
      </c>
      <c r="I270" s="150">
        <v>56.49</v>
      </c>
      <c r="J270" s="103">
        <f t="shared" si="2"/>
        <v>1.699415826</v>
      </c>
      <c r="K270" s="104">
        <v>0.24</v>
      </c>
      <c r="L270" s="73">
        <v>4.0</v>
      </c>
      <c r="M270" s="23">
        <f t="shared" si="3"/>
        <v>0.96</v>
      </c>
      <c r="N270" s="105" t="s">
        <v>701</v>
      </c>
      <c r="O270" s="106">
        <v>0.22</v>
      </c>
      <c r="P270" s="107">
        <v>43831.0</v>
      </c>
      <c r="Q270" s="107">
        <v>43846.0</v>
      </c>
      <c r="R270" s="23">
        <f t="shared" si="4"/>
        <v>9.090909091</v>
      </c>
      <c r="S270" s="108">
        <f t="array" ref="S270">IF(INDEX(Historical!$D$7:$D$1379,MATCH(B270,Historical!$B$7:$B$1403,0))=0,"n/a",(INDEX(Historical!$C$7:$C$1381,MATCH(B270,Historical!$B$7:$B$1403,0))/INDEX(Historical!$D$7:$D$1379,MATCH(B270,Historical!$B$7:$B$1403,0))-1)*100)</f>
        <v>4.761904762</v>
      </c>
      <c r="T270" s="108">
        <f t="array" ref="T270">IF(INDEX(Historical!$F$7:$F$1372,MATCH(B270,Historical!$B$7:$B$1403,0))=0,"n/a",((INDEX(Historical!$C$7:$C$1381,MATCH(B270,Historical!$B$7:$B$1403,0))/INDEX(Historical!$F$7:$F$1372,MATCH(B270,Historical!$B$7:$B$1403,0)))^(1/3)-1)*100)</f>
        <v>7.417434195</v>
      </c>
      <c r="U270" s="108">
        <f t="array" ref="U270">IF(INDEX(Historical!$H$7:$H$1372,MATCH(B270,Historical!$B$7:$B$1403,0))=0,"n/a",((INDEX(Historical!$C$7:$C$1381,MATCH(B270,Historical!$B$7:$B$1403,0))/INDEX(Historical!$H$7:$H$1372,MATCH(B270,Historical!$B$7:$B$1403,0)))^(1/5)-1)*100)</f>
        <v>12.88813207</v>
      </c>
      <c r="V270" s="108" t="str">
        <f t="array" ref="V270">IF(INDEX(Historical!$O$7:$O$1372,MATCH(B270,Historical!$B$7:$B$1403,0))=0,"n/a",((INDEX(Historical!$C$7:$C$1381,MATCH(B270,Historical!$B$7:$B$1403,0))/INDEX(Historical!$O$7:$O$1372,MATCH(B270,Historical!$B$7:$B$1403,0)))^(1/10)-1)*100)</f>
        <v>n/a</v>
      </c>
      <c r="W270" s="109" t="str">
        <f t="shared" si="5"/>
        <v>n/a</v>
      </c>
      <c r="X270" s="110">
        <f t="shared" si="6"/>
        <v>0.9205808624</v>
      </c>
      <c r="Y270" s="147"/>
      <c r="Z270" s="103">
        <f t="shared" si="7"/>
        <v>26.01626016</v>
      </c>
      <c r="AA270" s="112">
        <f t="shared" si="8"/>
        <v>15.30894309</v>
      </c>
      <c r="AB270" s="73">
        <v>12.0</v>
      </c>
      <c r="AC270" s="102">
        <v>3.69</v>
      </c>
      <c r="AD270" s="102">
        <v>1.77</v>
      </c>
      <c r="AE270" s="102">
        <v>0.87</v>
      </c>
      <c r="AF270" s="102">
        <v>1.33</v>
      </c>
      <c r="AG270" s="102">
        <v>9.1</v>
      </c>
      <c r="AH270" s="102">
        <v>-24.8</v>
      </c>
      <c r="AI270" s="102">
        <v>12.27</v>
      </c>
      <c r="AJ270" s="102">
        <v>14.000000000000002</v>
      </c>
      <c r="AK270" s="102">
        <v>8.649999999999999</v>
      </c>
      <c r="AL270" s="113">
        <v>6210.0</v>
      </c>
      <c r="AM270" s="114">
        <v>1.4000000000000001</v>
      </c>
      <c r="AN270" s="102">
        <v>0.65</v>
      </c>
      <c r="AO270" s="115">
        <f t="shared" si="9"/>
        <v>-0.7213951906</v>
      </c>
      <c r="AP270" s="116">
        <f t="shared" si="10"/>
        <v>14.5875479</v>
      </c>
      <c r="AQ270" s="117">
        <f t="shared" si="11"/>
        <v>-4.872262933</v>
      </c>
      <c r="AR270" s="103">
        <f t="array" ref="AR270">INDEX(Historical!$C$7:$C$1381,MATCH(B270,Historical!$B$7:$B$1403,0))*IF(AH270="n/a",1.03,IF(AH270&lt;0,1.01,IF(AH270&gt;10,1.1,(1+AH270/100))))</f>
        <v>0.8888</v>
      </c>
      <c r="AS270" s="112">
        <f t="shared" si="12"/>
        <v>0.97768</v>
      </c>
      <c r="AT270" s="112">
        <f t="shared" ref="AT270:AV270" si="278">IF($AK270="n/a",1.03*AS270,IF($AK270&lt;0,1.01*AS270,IF($AK270&gt;10,1.1*AS270,(1+$AK270/100)*AS270)))</f>
        <v>1.06224932</v>
      </c>
      <c r="AU270" s="112">
        <f t="shared" si="278"/>
        <v>1.154133886</v>
      </c>
      <c r="AV270" s="112">
        <f t="shared" si="278"/>
        <v>1.253966467</v>
      </c>
      <c r="AW270" s="103">
        <f t="shared" si="14"/>
        <v>5.336829674</v>
      </c>
      <c r="AX270" s="118">
        <f t="shared" si="15"/>
        <v>9.44738834</v>
      </c>
      <c r="AY270" s="119">
        <v>1.39</v>
      </c>
      <c r="AZ270" s="114">
        <v>27.060000000000002</v>
      </c>
      <c r="BA270" s="114">
        <v>-17.8</v>
      </c>
      <c r="BB270" s="114">
        <v>-11.74</v>
      </c>
      <c r="BC270" s="114">
        <v>-5.19</v>
      </c>
      <c r="BD270" s="42"/>
      <c r="BE270" s="17">
        <v>2014.0</v>
      </c>
      <c r="BF270" s="17">
        <f t="shared" si="16"/>
        <v>0</v>
      </c>
      <c r="BG270" s="120">
        <v>4.0</v>
      </c>
      <c r="BH270" s="15"/>
    </row>
    <row r="271" ht="11.25" customHeight="1">
      <c r="A271" s="155" t="s">
        <v>1764</v>
      </c>
      <c r="B271" s="99" t="s">
        <v>1765</v>
      </c>
      <c r="C271" s="100" t="s">
        <v>158</v>
      </c>
      <c r="D271" s="100" t="s">
        <v>163</v>
      </c>
      <c r="E271" s="101">
        <v>7.0</v>
      </c>
      <c r="F271" s="58">
        <v>715.0</v>
      </c>
      <c r="G271" s="58" t="s">
        <v>120</v>
      </c>
      <c r="H271" s="58" t="s">
        <v>120</v>
      </c>
      <c r="I271" s="150">
        <v>82.14</v>
      </c>
      <c r="J271" s="103">
        <f t="shared" si="2"/>
        <v>2.629656684</v>
      </c>
      <c r="K271" s="104">
        <v>0.54</v>
      </c>
      <c r="L271" s="73">
        <v>4.0</v>
      </c>
      <c r="M271" s="23">
        <f t="shared" si="3"/>
        <v>2.16</v>
      </c>
      <c r="N271" s="105" t="s">
        <v>443</v>
      </c>
      <c r="O271" s="106">
        <v>0.5</v>
      </c>
      <c r="P271" s="107">
        <v>43881.0</v>
      </c>
      <c r="Q271" s="107">
        <v>43895.0</v>
      </c>
      <c r="R271" s="23">
        <f t="shared" si="4"/>
        <v>8</v>
      </c>
      <c r="S271" s="108">
        <f t="array" ref="S271">IF(INDEX(Historical!$D$7:$D$1379,MATCH(B271,Historical!$B$7:$B$1403,0))=0,"n/a",(INDEX(Historical!$C$7:$C$1381,MATCH(B271,Historical!$B$7:$B$1403,0))/INDEX(Historical!$D$7:$D$1379,MATCH(B271,Historical!$B$7:$B$1403,0))-1)*100)</f>
        <v>8.695652174</v>
      </c>
      <c r="T271" s="108">
        <f t="array" ref="T271">IF(INDEX(Historical!$F$7:$F$1372,MATCH(B271,Historical!$B$7:$B$1403,0))=0,"n/a",((INDEX(Historical!$C$7:$C$1381,MATCH(B271,Historical!$B$7:$B$1403,0))/INDEX(Historical!$F$7:$F$1372,MATCH(B271,Historical!$B$7:$B$1403,0)))^(1/3)-1)*100)</f>
        <v>12.62478804</v>
      </c>
      <c r="U271" s="108">
        <f t="array" ref="U271">IF(INDEX(Historical!$H$7:$H$1372,MATCH(B271,Historical!$B$7:$B$1403,0))=0,"n/a",((INDEX(Historical!$C$7:$C$1381,MATCH(B271,Historical!$B$7:$B$1403,0))/INDEX(Historical!$H$7:$H$1372,MATCH(B271,Historical!$B$7:$B$1403,0)))^(1/5)-1)*100)</f>
        <v>18.94608218</v>
      </c>
      <c r="V271" s="108" t="str">
        <f t="array" ref="V271">IF(INDEX(Historical!$O$7:$O$1372,MATCH(B271,Historical!$B$7:$B$1403,0))=0,"n/a",((INDEX(Historical!$C$7:$C$1381,MATCH(B271,Historical!$B$7:$B$1403,0))/INDEX(Historical!$O$7:$O$1372,MATCH(B271,Historical!$B$7:$B$1403,0)))^(1/10)-1)*100)</f>
        <v>n/a</v>
      </c>
      <c r="W271" s="109" t="str">
        <f t="shared" si="5"/>
        <v>n/a</v>
      </c>
      <c r="X271" s="110">
        <f t="shared" si="6"/>
        <v>1.706854251</v>
      </c>
      <c r="Y271" s="218"/>
      <c r="Z271" s="103">
        <f t="shared" si="7"/>
        <v>61.53846154</v>
      </c>
      <c r="AA271" s="112">
        <f t="shared" si="8"/>
        <v>23.4017094</v>
      </c>
      <c r="AB271" s="73">
        <v>12.0</v>
      </c>
      <c r="AC271" s="102">
        <v>3.51</v>
      </c>
      <c r="AD271" s="102">
        <v>4.68</v>
      </c>
      <c r="AE271" s="102">
        <v>2.65</v>
      </c>
      <c r="AF271" s="102">
        <v>2.04</v>
      </c>
      <c r="AG271" s="102">
        <v>8.799999999999999</v>
      </c>
      <c r="AH271" s="102">
        <v>8.1</v>
      </c>
      <c r="AI271" s="102">
        <v>6.49</v>
      </c>
      <c r="AJ271" s="102">
        <v>11.1</v>
      </c>
      <c r="AK271" s="102">
        <v>5.0</v>
      </c>
      <c r="AL271" s="113">
        <v>4370.0</v>
      </c>
      <c r="AM271" s="114">
        <v>1.6500000000000001</v>
      </c>
      <c r="AN271" s="102">
        <v>0.85</v>
      </c>
      <c r="AO271" s="115">
        <f t="shared" si="9"/>
        <v>-1.825970536</v>
      </c>
      <c r="AP271" s="116">
        <f t="shared" si="10"/>
        <v>21.57573887</v>
      </c>
      <c r="AQ271" s="117">
        <f t="shared" si="11"/>
        <v>45.66245178</v>
      </c>
      <c r="AR271" s="103">
        <f t="array" ref="AR271">INDEX(Historical!$C$7:$C$1381,MATCH(B271,Historical!$B$7:$B$1403,0))*IF(AH271="n/a",1.03,IF(AH271&lt;0,1.01,IF(AH271&gt;10,1.1,(1+AH271/100))))</f>
        <v>2.162</v>
      </c>
      <c r="AS271" s="112">
        <f t="shared" si="12"/>
        <v>2.3023138</v>
      </c>
      <c r="AT271" s="112">
        <f t="shared" ref="AT271:AV271" si="279">IF($AK271="n/a",1.03*AS271,IF($AK271&lt;0,1.01*AS271,IF($AK271&gt;10,1.1*AS271,(1+$AK271/100)*AS271)))</f>
        <v>2.41742949</v>
      </c>
      <c r="AU271" s="112">
        <f t="shared" si="279"/>
        <v>2.538300965</v>
      </c>
      <c r="AV271" s="112">
        <f t="shared" si="279"/>
        <v>2.665216013</v>
      </c>
      <c r="AW271" s="103">
        <f t="shared" si="14"/>
        <v>12.08526027</v>
      </c>
      <c r="AX271" s="118">
        <f t="shared" si="15"/>
        <v>14.71300252</v>
      </c>
      <c r="AY271" s="119">
        <v>0.35</v>
      </c>
      <c r="AZ271" s="114">
        <v>-3.25</v>
      </c>
      <c r="BA271" s="114">
        <v>-15.290000000000001</v>
      </c>
      <c r="BB271" s="114">
        <v>-12.379999999999999</v>
      </c>
      <c r="BC271" s="114">
        <v>-10.27</v>
      </c>
      <c r="BD271" s="42"/>
      <c r="BE271" s="17">
        <v>2014.0</v>
      </c>
      <c r="BF271" s="17">
        <f t="shared" si="16"/>
        <v>0</v>
      </c>
      <c r="BG271" s="120">
        <v>3.4000000000000004</v>
      </c>
      <c r="BH271" s="15"/>
    </row>
    <row r="272" ht="11.25" customHeight="1">
      <c r="A272" s="155" t="s">
        <v>1766</v>
      </c>
      <c r="B272" s="99" t="s">
        <v>1767</v>
      </c>
      <c r="C272" s="100" t="s">
        <v>118</v>
      </c>
      <c r="D272" s="100" t="s">
        <v>202</v>
      </c>
      <c r="E272" s="101">
        <v>7.0</v>
      </c>
      <c r="F272" s="58">
        <v>691.0</v>
      </c>
      <c r="G272" s="58" t="s">
        <v>168</v>
      </c>
      <c r="H272" s="58" t="s">
        <v>168</v>
      </c>
      <c r="I272" s="150">
        <v>72.15</v>
      </c>
      <c r="J272" s="103">
        <f t="shared" si="2"/>
        <v>1.663201663</v>
      </c>
      <c r="K272" s="104">
        <v>0.3</v>
      </c>
      <c r="L272" s="73">
        <v>4.0</v>
      </c>
      <c r="M272" s="23">
        <f t="shared" si="3"/>
        <v>1.2</v>
      </c>
      <c r="N272" s="105" t="s">
        <v>834</v>
      </c>
      <c r="O272" s="106">
        <v>0.27</v>
      </c>
      <c r="P272" s="107">
        <v>43784.0</v>
      </c>
      <c r="Q272" s="107">
        <v>43801.0</v>
      </c>
      <c r="R272" s="23">
        <f t="shared" si="4"/>
        <v>11.11111111</v>
      </c>
      <c r="S272" s="108">
        <f t="array" ref="S272">IF(INDEX(Historical!$D$7:$D$1379,MATCH(B272,Historical!$B$7:$B$1403,0))=0,"n/a",(INDEX(Historical!$C$7:$C$1381,MATCH(B272,Historical!$B$7:$B$1403,0))/INDEX(Historical!$D$7:$D$1379,MATCH(B272,Historical!$B$7:$B$1403,0))-1)*100)</f>
        <v>12.12121212</v>
      </c>
      <c r="T272" s="108">
        <f t="array" ref="T272">IF(INDEX(Historical!$F$7:$F$1372,MATCH(B272,Historical!$B$7:$B$1403,0))=0,"n/a",((INDEX(Historical!$C$7:$C$1381,MATCH(B272,Historical!$B$7:$B$1403,0))/INDEX(Historical!$F$7:$F$1372,MATCH(B272,Historical!$B$7:$B$1403,0)))^(1/3)-1)*100)</f>
        <v>12.48021178</v>
      </c>
      <c r="U272" s="108">
        <f t="array" ref="U272">IF(INDEX(Historical!$H$7:$H$1372,MATCH(B272,Historical!$B$7:$B$1403,0))=0,"n/a",((INDEX(Historical!$C$7:$C$1381,MATCH(B272,Historical!$B$7:$B$1403,0))/INDEX(Historical!$H$7:$H$1372,MATCH(B272,Historical!$B$7:$B$1403,0)))^(1/5)-1)*100)</f>
        <v>12.35340994</v>
      </c>
      <c r="V272" s="108">
        <f t="array" ref="V272">IF(INDEX(Historical!$O$7:$O$1372,MATCH(B272,Historical!$B$7:$B$1403,0))=0,"n/a",((INDEX(Historical!$C$7:$C$1381,MATCH(B272,Historical!$B$7:$B$1403,0))/INDEX(Historical!$O$7:$O$1372,MATCH(B272,Historical!$B$7:$B$1403,0)))^(1/10)-1)*100)</f>
        <v>27.21323533</v>
      </c>
      <c r="W272" s="109">
        <f t="shared" si="5"/>
        <v>0.453948595</v>
      </c>
      <c r="X272" s="110">
        <f t="shared" si="6"/>
        <v>0.6787587881</v>
      </c>
      <c r="Y272" s="149"/>
      <c r="Z272" s="103">
        <f t="shared" si="7"/>
        <v>15.36491677</v>
      </c>
      <c r="AA272" s="112">
        <f t="shared" si="8"/>
        <v>9.23815621</v>
      </c>
      <c r="AB272" s="73">
        <v>9.0</v>
      </c>
      <c r="AC272" s="102">
        <v>7.81</v>
      </c>
      <c r="AD272" s="102">
        <v>7.37</v>
      </c>
      <c r="AE272" s="102">
        <v>0.6</v>
      </c>
      <c r="AF272" s="102">
        <v>1.83</v>
      </c>
      <c r="AG272" s="102">
        <v>21.0</v>
      </c>
      <c r="AH272" s="102">
        <v>35.099999999999994</v>
      </c>
      <c r="AI272" s="102">
        <v>4.84</v>
      </c>
      <c r="AJ272" s="102">
        <v>18.2</v>
      </c>
      <c r="AK272" s="102">
        <v>1.25</v>
      </c>
      <c r="AL272" s="113">
        <v>4930.0</v>
      </c>
      <c r="AM272" s="114">
        <v>1.0</v>
      </c>
      <c r="AN272" s="102">
        <v>0.31</v>
      </c>
      <c r="AO272" s="115">
        <f t="shared" si="9"/>
        <v>4.778455396</v>
      </c>
      <c r="AP272" s="116">
        <f t="shared" si="10"/>
        <v>14.01661161</v>
      </c>
      <c r="AQ272" s="117">
        <f t="shared" si="11"/>
        <v>-13.31839651</v>
      </c>
      <c r="AR272" s="103">
        <f t="array" ref="AR272">INDEX(Historical!$C$7:$C$1381,MATCH(B272,Historical!$B$7:$B$1403,0))*IF(AH272="n/a",1.03,IF(AH272&lt;0,1.01,IF(AH272&gt;10,1.1,(1+AH272/100))))</f>
        <v>1.221</v>
      </c>
      <c r="AS272" s="112">
        <f t="shared" si="12"/>
        <v>1.2800964</v>
      </c>
      <c r="AT272" s="112">
        <f t="shared" ref="AT272:AV272" si="280">IF($AK272="n/a",1.03*AS272,IF($AK272&lt;0,1.01*AS272,IF($AK272&gt;10,1.1*AS272,(1+$AK272/100)*AS272)))</f>
        <v>1.296097605</v>
      </c>
      <c r="AU272" s="112">
        <f t="shared" si="280"/>
        <v>1.312298825</v>
      </c>
      <c r="AV272" s="112">
        <f t="shared" si="280"/>
        <v>1.32870256</v>
      </c>
      <c r="AW272" s="103">
        <f t="shared" si="14"/>
        <v>6.43819539</v>
      </c>
      <c r="AX272" s="118">
        <f t="shared" si="15"/>
        <v>8.923347734</v>
      </c>
      <c r="AY272" s="119">
        <v>1.91</v>
      </c>
      <c r="AZ272" s="114">
        <v>9.25</v>
      </c>
      <c r="BA272" s="114">
        <v>-24.55</v>
      </c>
      <c r="BB272" s="114">
        <v>-19.29</v>
      </c>
      <c r="BC272" s="114">
        <v>-12.11</v>
      </c>
      <c r="BD272" s="42"/>
      <c r="BE272" s="17">
        <v>2014.0</v>
      </c>
      <c r="BF272" s="17">
        <f t="shared" si="16"/>
        <v>0</v>
      </c>
      <c r="BG272" s="120">
        <v>9.9</v>
      </c>
      <c r="BH272" s="15"/>
    </row>
    <row r="273" ht="11.25" customHeight="1">
      <c r="A273" s="155" t="s">
        <v>1768</v>
      </c>
      <c r="B273" s="99" t="s">
        <v>1769</v>
      </c>
      <c r="C273" s="100" t="s">
        <v>131</v>
      </c>
      <c r="D273" s="100" t="s">
        <v>951</v>
      </c>
      <c r="E273" s="101">
        <v>7.0</v>
      </c>
      <c r="F273" s="58">
        <v>674.0</v>
      </c>
      <c r="G273" s="58" t="s">
        <v>168</v>
      </c>
      <c r="H273" s="58" t="s">
        <v>168</v>
      </c>
      <c r="I273" s="150">
        <v>41.92</v>
      </c>
      <c r="J273" s="103">
        <f t="shared" si="2"/>
        <v>1.666030534</v>
      </c>
      <c r="K273" s="104">
        <v>0.1746</v>
      </c>
      <c r="L273" s="73">
        <v>4.0</v>
      </c>
      <c r="M273" s="23">
        <f t="shared" si="3"/>
        <v>0.6984</v>
      </c>
      <c r="N273" s="105" t="s">
        <v>314</v>
      </c>
      <c r="O273" s="106">
        <v>0.1518</v>
      </c>
      <c r="P273" s="107">
        <v>43615.0</v>
      </c>
      <c r="Q273" s="107">
        <v>43637.0</v>
      </c>
      <c r="R273" s="23">
        <f t="shared" si="4"/>
        <v>15.01976285</v>
      </c>
      <c r="S273" s="108">
        <f t="array" ref="S273">IF(INDEX(Historical!$D$7:$D$1379,MATCH(B273,Historical!$B$7:$B$1403,0))=0,"n/a",(INDEX(Historical!$C$7:$C$1381,MATCH(B273,Historical!$B$7:$B$1403,0))/INDEX(Historical!$D$7:$D$1379,MATCH(B273,Historical!$B$7:$B$1403,0))-1)*100)</f>
        <v>15.01532176</v>
      </c>
      <c r="T273" s="108">
        <f t="array" ref="T273">IF(INDEX(Historical!$F$7:$F$1372,MATCH(B273,Historical!$B$7:$B$1403,0))=0,"n/a",((INDEX(Historical!$C$7:$C$1381,MATCH(B273,Historical!$B$7:$B$1403,0))/INDEX(Historical!$F$7:$F$1372,MATCH(B273,Historical!$B$7:$B$1403,0)))^(1/3)-1)*100)</f>
        <v>14.93259433</v>
      </c>
      <c r="U273" s="108">
        <f t="array" ref="U273">IF(INDEX(Historical!$H$7:$H$1372,MATCH(B273,Historical!$B$7:$B$1403,0))=0,"n/a",((INDEX(Historical!$C$7:$C$1381,MATCH(B273,Historical!$B$7:$B$1403,0))/INDEX(Historical!$H$7:$H$1372,MATCH(B273,Historical!$B$7:$B$1403,0)))^(1/5)-1)*100)</f>
        <v>15.09559536</v>
      </c>
      <c r="V273" s="108" t="str">
        <f t="array" ref="V273">IF(INDEX(Historical!$O$7:$O$1372,MATCH(B273,Historical!$B$7:$B$1403,0))=0,"n/a",((INDEX(Historical!$C$7:$C$1381,MATCH(B273,Historical!$B$7:$B$1403,0))/INDEX(Historical!$O$7:$O$1372,MATCH(B273,Historical!$B$7:$B$1403,0)))^(1/10)-1)*100)</f>
        <v>n/a</v>
      </c>
      <c r="W273" s="109" t="str">
        <f t="shared" si="5"/>
        <v>n/a</v>
      </c>
      <c r="X273" s="110">
        <f t="shared" si="6"/>
        <v>4.71737355</v>
      </c>
      <c r="Y273" s="133" t="s">
        <v>485</v>
      </c>
      <c r="Z273" s="103">
        <f t="shared" si="7"/>
        <v>57.71900826</v>
      </c>
      <c r="AA273" s="112">
        <f t="shared" si="8"/>
        <v>34.6446281</v>
      </c>
      <c r="AB273" s="73">
        <v>6.0</v>
      </c>
      <c r="AC273" s="102">
        <v>1.21</v>
      </c>
      <c r="AD273" s="102">
        <v>3.61</v>
      </c>
      <c r="AE273" s="102">
        <v>3.95</v>
      </c>
      <c r="AF273" s="102">
        <v>2.84</v>
      </c>
      <c r="AG273" s="102">
        <v>8.4</v>
      </c>
      <c r="AH273" s="102">
        <v>8.3</v>
      </c>
      <c r="AI273" s="102">
        <v>15.25</v>
      </c>
      <c r="AJ273" s="102">
        <v>3.2</v>
      </c>
      <c r="AK273" s="102">
        <v>9.65</v>
      </c>
      <c r="AL273" s="113">
        <v>11580.0</v>
      </c>
      <c r="AM273" s="114">
        <v>2.3</v>
      </c>
      <c r="AN273" s="102">
        <v>0.88</v>
      </c>
      <c r="AO273" s="115">
        <f t="shared" si="9"/>
        <v>-17.8830022</v>
      </c>
      <c r="AP273" s="116">
        <f t="shared" si="10"/>
        <v>16.7616259</v>
      </c>
      <c r="AQ273" s="117">
        <f t="shared" si="11"/>
        <v>109.1153258</v>
      </c>
      <c r="AR273" s="103">
        <f t="array" ref="AR273">INDEX(Historical!$C$7:$C$1381,MATCH(B273,Historical!$B$7:$B$1403,0))*IF(AH273="n/a",1.03,IF(AH273&lt;0,1.01,IF(AH273&gt;10,1.1,(1+AH273/100))))</f>
        <v>0.7316748</v>
      </c>
      <c r="AS273" s="112">
        <f t="shared" si="12"/>
        <v>0.80484228</v>
      </c>
      <c r="AT273" s="112">
        <f t="shared" ref="AT273:AV273" si="281">IF($AK273="n/a",1.03*AS273,IF($AK273&lt;0,1.01*AS273,IF($AK273&gt;10,1.1*AS273,(1+$AK273/100)*AS273)))</f>
        <v>0.88250956</v>
      </c>
      <c r="AU273" s="112">
        <f t="shared" si="281"/>
        <v>0.9676717326</v>
      </c>
      <c r="AV273" s="112">
        <f t="shared" si="281"/>
        <v>1.061052055</v>
      </c>
      <c r="AW273" s="103">
        <f t="shared" si="14"/>
        <v>4.447750427</v>
      </c>
      <c r="AX273" s="118">
        <f t="shared" si="15"/>
        <v>10.61009167</v>
      </c>
      <c r="AY273" s="119">
        <v>0.58</v>
      </c>
      <c r="AZ273" s="114">
        <v>13.270000000000001</v>
      </c>
      <c r="BA273" s="114">
        <v>-12.379999999999999</v>
      </c>
      <c r="BB273" s="114">
        <v>-8.02</v>
      </c>
      <c r="BC273" s="114">
        <v>-0.64</v>
      </c>
      <c r="BD273" s="42"/>
      <c r="BE273" s="17">
        <v>2013.0</v>
      </c>
      <c r="BF273" s="17">
        <f t="shared" si="16"/>
        <v>0</v>
      </c>
      <c r="BG273" s="120">
        <v>3.9</v>
      </c>
      <c r="BH273" s="15"/>
    </row>
    <row r="274" ht="11.25" customHeight="1">
      <c r="A274" s="55" t="s">
        <v>1770</v>
      </c>
      <c r="B274" s="99" t="s">
        <v>1771</v>
      </c>
      <c r="C274" s="100" t="s">
        <v>158</v>
      </c>
      <c r="D274" s="100" t="s">
        <v>362</v>
      </c>
      <c r="E274" s="101">
        <v>7.0</v>
      </c>
      <c r="F274" s="58">
        <v>718.0</v>
      </c>
      <c r="G274" s="58" t="s">
        <v>121</v>
      </c>
      <c r="H274" s="58" t="s">
        <v>121</v>
      </c>
      <c r="I274" s="150">
        <v>48.61</v>
      </c>
      <c r="J274" s="103">
        <f t="shared" si="2"/>
        <v>3.04464102</v>
      </c>
      <c r="K274" s="104">
        <v>0.37</v>
      </c>
      <c r="L274" s="73">
        <v>4.0</v>
      </c>
      <c r="M274" s="23">
        <f t="shared" si="3"/>
        <v>1.48</v>
      </c>
      <c r="N274" s="105" t="s">
        <v>376</v>
      </c>
      <c r="O274" s="106">
        <v>0.35</v>
      </c>
      <c r="P274" s="107">
        <v>43874.0</v>
      </c>
      <c r="Q274" s="107">
        <v>43900.0</v>
      </c>
      <c r="R274" s="23">
        <f t="shared" si="4"/>
        <v>5.714285714</v>
      </c>
      <c r="S274" s="108">
        <f t="array" ref="S274">IF(INDEX(Historical!$D$7:$D$1379,MATCH(B274,Historical!$B$7:$B$1403,0))=0,"n/a",(INDEX(Historical!$C$7:$C$1381,MATCH(B274,Historical!$B$7:$B$1403,0))/INDEX(Historical!$D$7:$D$1379,MATCH(B274,Historical!$B$7:$B$1403,0))-1)*100)</f>
        <v>4.47761194</v>
      </c>
      <c r="T274" s="108">
        <f t="array" ref="T274">IF(INDEX(Historical!$F$7:$F$1372,MATCH(B274,Historical!$B$7:$B$1403,0))=0,"n/a",((INDEX(Historical!$C$7:$C$1381,MATCH(B274,Historical!$B$7:$B$1403,0))/INDEX(Historical!$F$7:$F$1372,MATCH(B274,Historical!$B$7:$B$1403,0)))^(1/3)-1)*100)</f>
        <v>3.849882037</v>
      </c>
      <c r="U274" s="108">
        <f t="array" ref="U274">IF(INDEX(Historical!$H$7:$H$1372,MATCH(B274,Historical!$B$7:$B$1403,0))=0,"n/a",((INDEX(Historical!$C$7:$C$1381,MATCH(B274,Historical!$B$7:$B$1403,0))/INDEX(Historical!$H$7:$H$1372,MATCH(B274,Historical!$B$7:$B$1403,0)))^(1/5)-1)*100)</f>
        <v>2.959999805</v>
      </c>
      <c r="V274" s="108">
        <f t="array" ref="V274">IF(INDEX(Historical!$O$7:$O$1372,MATCH(B274,Historical!$B$7:$B$1403,0))=0,"n/a",((INDEX(Historical!$C$7:$C$1381,MATCH(B274,Historical!$B$7:$B$1403,0))/INDEX(Historical!$O$7:$O$1372,MATCH(B274,Historical!$B$7:$B$1403,0)))^(1/10)-1)*100)</f>
        <v>1.63846733</v>
      </c>
      <c r="W274" s="109">
        <f t="shared" si="5"/>
        <v>1.806566265</v>
      </c>
      <c r="X274" s="110">
        <f t="shared" si="6"/>
        <v>0.422857115</v>
      </c>
      <c r="Y274" s="218"/>
      <c r="Z274" s="103">
        <f t="shared" si="7"/>
        <v>67.88990826</v>
      </c>
      <c r="AA274" s="112">
        <f t="shared" si="8"/>
        <v>22.29816514</v>
      </c>
      <c r="AB274" s="73">
        <v>12.0</v>
      </c>
      <c r="AC274" s="102">
        <v>2.18</v>
      </c>
      <c r="AD274" s="102">
        <v>2.48</v>
      </c>
      <c r="AE274" s="102">
        <v>2.13</v>
      </c>
      <c r="AF274" s="102">
        <v>2.48</v>
      </c>
      <c r="AG274" s="102">
        <v>11.5</v>
      </c>
      <c r="AH274" s="102">
        <v>5.3</v>
      </c>
      <c r="AI274" s="102">
        <v>5.25</v>
      </c>
      <c r="AJ274" s="102">
        <v>7.000000000000001</v>
      </c>
      <c r="AK274" s="102">
        <v>9.0</v>
      </c>
      <c r="AL274" s="113">
        <v>1950.0</v>
      </c>
      <c r="AM274" s="114">
        <v>1.2</v>
      </c>
      <c r="AN274" s="102">
        <v>0.89</v>
      </c>
      <c r="AO274" s="115">
        <f t="shared" si="9"/>
        <v>-16.29352431</v>
      </c>
      <c r="AP274" s="116">
        <f t="shared" si="10"/>
        <v>6.004640825</v>
      </c>
      <c r="AQ274" s="117">
        <f t="shared" si="11"/>
        <v>56.77223329</v>
      </c>
      <c r="AR274" s="103">
        <f t="array" ref="AR274">INDEX(Historical!$C$7:$C$1381,MATCH(B274,Historical!$B$7:$B$1403,0))*IF(AH274="n/a",1.03,IF(AH274&lt;0,1.01,IF(AH274&gt;10,1.1,(1+AH274/100))))</f>
        <v>1.4742</v>
      </c>
      <c r="AS274" s="112">
        <f t="shared" si="12"/>
        <v>1.5515955</v>
      </c>
      <c r="AT274" s="112">
        <f t="shared" ref="AT274:AV274" si="282">IF($AK274="n/a",1.03*AS274,IF($AK274&lt;0,1.01*AS274,IF($AK274&gt;10,1.1*AS274,(1+$AK274/100)*AS274)))</f>
        <v>1.691239095</v>
      </c>
      <c r="AU274" s="112">
        <f t="shared" si="282"/>
        <v>1.843450614</v>
      </c>
      <c r="AV274" s="112">
        <f t="shared" si="282"/>
        <v>2.009361169</v>
      </c>
      <c r="AW274" s="103">
        <f t="shared" si="14"/>
        <v>8.569846377</v>
      </c>
      <c r="AX274" s="118">
        <f t="shared" si="15"/>
        <v>17.62980123</v>
      </c>
      <c r="AY274" s="119">
        <v>0.29</v>
      </c>
      <c r="AZ274" s="114">
        <v>1.08</v>
      </c>
      <c r="BA274" s="114">
        <v>-15.809999999999999</v>
      </c>
      <c r="BB274" s="114">
        <v>-8.25</v>
      </c>
      <c r="BC274" s="114">
        <v>-6.94</v>
      </c>
      <c r="BD274" s="42"/>
      <c r="BE274" s="17">
        <v>2014.0</v>
      </c>
      <c r="BF274" s="17">
        <f t="shared" si="16"/>
        <v>0</v>
      </c>
      <c r="BG274" s="120">
        <v>4.0</v>
      </c>
      <c r="BH274" s="15"/>
    </row>
    <row r="275" ht="11.25" customHeight="1">
      <c r="A275" s="155" t="s">
        <v>1772</v>
      </c>
      <c r="B275" s="99" t="s">
        <v>1773</v>
      </c>
      <c r="C275" s="100" t="s">
        <v>136</v>
      </c>
      <c r="D275" s="100" t="s">
        <v>153</v>
      </c>
      <c r="E275" s="101">
        <v>7.0</v>
      </c>
      <c r="F275" s="58">
        <v>710.0</v>
      </c>
      <c r="G275" s="58" t="s">
        <v>168</v>
      </c>
      <c r="H275" s="58" t="s">
        <v>168</v>
      </c>
      <c r="I275" s="150">
        <v>16.69</v>
      </c>
      <c r="J275" s="103">
        <f t="shared" si="2"/>
        <v>1.677651288</v>
      </c>
      <c r="K275" s="104">
        <v>0.14</v>
      </c>
      <c r="L275" s="73">
        <v>2.0</v>
      </c>
      <c r="M275" s="23">
        <f t="shared" si="3"/>
        <v>0.28</v>
      </c>
      <c r="N275" s="105" t="s">
        <v>343</v>
      </c>
      <c r="O275" s="106">
        <v>0.135</v>
      </c>
      <c r="P275" s="107">
        <v>43861.0</v>
      </c>
      <c r="Q275" s="107">
        <v>43874.0</v>
      </c>
      <c r="R275" s="23">
        <f t="shared" si="4"/>
        <v>3.703703704</v>
      </c>
      <c r="S275" s="108">
        <f t="array" ref="S275">IF(INDEX(Historical!$D$7:$D$1379,MATCH(B275,Historical!$B$7:$B$1403,0))=0,"n/a",(INDEX(Historical!$C$7:$C$1381,MATCH(B275,Historical!$B$7:$B$1403,0))/INDEX(Historical!$D$7:$D$1379,MATCH(B275,Historical!$B$7:$B$1403,0))-1)*100)</f>
        <v>3.846153846</v>
      </c>
      <c r="T275" s="108">
        <f t="array" ref="T275">IF(INDEX(Historical!$F$7:$F$1372,MATCH(B275,Historical!$B$7:$B$1403,0))=0,"n/a",((INDEX(Historical!$C$7:$C$1381,MATCH(B275,Historical!$B$7:$B$1403,0))/INDEX(Historical!$F$7:$F$1372,MATCH(B275,Historical!$B$7:$B$1403,0)))^(1/3)-1)*100)</f>
        <v>4.004191153</v>
      </c>
      <c r="U275" s="108">
        <f t="array" ref="U275">IF(INDEX(Historical!$H$7:$H$1372,MATCH(B275,Historical!$B$7:$B$1403,0))=0,"n/a",((INDEX(Historical!$C$7:$C$1381,MATCH(B275,Historical!$B$7:$B$1403,0))/INDEX(Historical!$H$7:$H$1372,MATCH(B275,Historical!$B$7:$B$1403,0)))^(1/5)-1)*100)</f>
        <v>10.35092146</v>
      </c>
      <c r="V275" s="108">
        <f t="array" ref="V275">IF(INDEX(Historical!$O$7:$O$1372,MATCH(B275,Historical!$B$7:$B$1403,0))=0,"n/a",((INDEX(Historical!$C$7:$C$1381,MATCH(B275,Historical!$B$7:$B$1403,0))/INDEX(Historical!$O$7:$O$1372,MATCH(B275,Historical!$B$7:$B$1403,0)))^(1/10)-1)*100)</f>
        <v>26.86516118</v>
      </c>
      <c r="W275" s="109">
        <f t="shared" si="5"/>
        <v>0.3852916196</v>
      </c>
      <c r="X275" s="110">
        <f t="shared" si="6"/>
        <v>0.7446706086</v>
      </c>
      <c r="Y275" s="133"/>
      <c r="Z275" s="103">
        <f t="shared" si="7"/>
        <v>18.18181818</v>
      </c>
      <c r="AA275" s="112">
        <f t="shared" si="8"/>
        <v>10.83766234</v>
      </c>
      <c r="AB275" s="73">
        <v>12.0</v>
      </c>
      <c r="AC275" s="102">
        <v>1.54</v>
      </c>
      <c r="AD275" s="102" t="s">
        <v>128</v>
      </c>
      <c r="AE275" s="102">
        <v>3.27</v>
      </c>
      <c r="AF275" s="102">
        <v>1.24</v>
      </c>
      <c r="AG275" s="102">
        <v>11.700000000000001</v>
      </c>
      <c r="AH275" s="102">
        <v>14.2</v>
      </c>
      <c r="AI275" s="102" t="s">
        <v>128</v>
      </c>
      <c r="AJ275" s="102">
        <v>13.900000000000002</v>
      </c>
      <c r="AK275" s="102" t="s">
        <v>128</v>
      </c>
      <c r="AL275" s="113">
        <v>138.03</v>
      </c>
      <c r="AM275" s="114">
        <v>3.5999999999999996</v>
      </c>
      <c r="AN275" s="102">
        <v>0.0</v>
      </c>
      <c r="AO275" s="115">
        <f t="shared" si="9"/>
        <v>1.190910411</v>
      </c>
      <c r="AP275" s="116">
        <f t="shared" si="10"/>
        <v>12.02857275</v>
      </c>
      <c r="AQ275" s="117">
        <f t="shared" si="11"/>
        <v>-22.71639156</v>
      </c>
      <c r="AR275" s="103">
        <f t="array" ref="AR275">INDEX(Historical!$C$7:$C$1381,MATCH(B275,Historical!$B$7:$B$1403,0))*IF(AH275="n/a",1.03,IF(AH275&lt;0,1.01,IF(AH275&gt;10,1.1,(1+AH275/100))))</f>
        <v>0.297</v>
      </c>
      <c r="AS275" s="112">
        <f t="shared" si="12"/>
        <v>0.30591</v>
      </c>
      <c r="AT275" s="112">
        <f t="shared" ref="AT275:AV275" si="283">IF($AK275="n/a",1.03*AS275,IF($AK275&lt;0,1.01*AS275,IF($AK275&gt;10,1.1*AS275,(1+$AK275/100)*AS275)))</f>
        <v>0.3150873</v>
      </c>
      <c r="AU275" s="112">
        <f t="shared" si="283"/>
        <v>0.324539919</v>
      </c>
      <c r="AV275" s="112">
        <f t="shared" si="283"/>
        <v>0.3342761166</v>
      </c>
      <c r="AW275" s="103">
        <f t="shared" si="14"/>
        <v>1.576813336</v>
      </c>
      <c r="AX275" s="118">
        <f t="shared" si="15"/>
        <v>9.447653299</v>
      </c>
      <c r="AY275" s="119">
        <v>0.55</v>
      </c>
      <c r="AZ275" s="114">
        <v>6.99</v>
      </c>
      <c r="BA275" s="114">
        <v>-16.34</v>
      </c>
      <c r="BB275" s="114">
        <v>-10.620000000000001</v>
      </c>
      <c r="BC275" s="114">
        <v>-8.18</v>
      </c>
      <c r="BD275" s="42"/>
      <c r="BE275" s="17">
        <v>2014.0</v>
      </c>
      <c r="BF275" s="17">
        <f t="shared" si="16"/>
        <v>0</v>
      </c>
      <c r="BG275" s="120">
        <v>1.0999999999999999</v>
      </c>
      <c r="BH275" s="15"/>
    </row>
    <row r="276" ht="11.25" customHeight="1">
      <c r="A276" s="155" t="s">
        <v>1774</v>
      </c>
      <c r="B276" s="99" t="s">
        <v>1775</v>
      </c>
      <c r="C276" s="100" t="s">
        <v>136</v>
      </c>
      <c r="D276" s="100" t="s">
        <v>153</v>
      </c>
      <c r="E276" s="101">
        <v>7.0</v>
      </c>
      <c r="F276" s="58">
        <v>656.0</v>
      </c>
      <c r="G276" s="58" t="s">
        <v>121</v>
      </c>
      <c r="H276" s="58" t="s">
        <v>120</v>
      </c>
      <c r="I276" s="150">
        <v>25.43</v>
      </c>
      <c r="J276" s="103">
        <f t="shared" si="2"/>
        <v>2.202123476</v>
      </c>
      <c r="K276" s="104">
        <v>0.14</v>
      </c>
      <c r="L276" s="73">
        <v>4.0</v>
      </c>
      <c r="M276" s="23">
        <f t="shared" si="3"/>
        <v>0.56</v>
      </c>
      <c r="N276" s="105" t="s">
        <v>154</v>
      </c>
      <c r="O276" s="157">
        <v>0.13</v>
      </c>
      <c r="P276" s="146">
        <v>43525.0</v>
      </c>
      <c r="Q276" s="146">
        <v>43539.0</v>
      </c>
      <c r="R276" s="23">
        <f t="shared" si="4"/>
        <v>7.692307692</v>
      </c>
      <c r="S276" s="108">
        <f t="array" ref="S276">IF(INDEX(Historical!$D$7:$D$1379,MATCH(B276,Historical!$B$7:$B$1403,0))=0,"n/a",(INDEX(Historical!$C$7:$C$1381,MATCH(B276,Historical!$B$7:$B$1403,0))/INDEX(Historical!$D$7:$D$1379,MATCH(B276,Historical!$B$7:$B$1403,0))-1)*100)</f>
        <v>7.692307692</v>
      </c>
      <c r="T276" s="108">
        <f t="array" ref="T276">IF(INDEX(Historical!$F$7:$F$1372,MATCH(B276,Historical!$B$7:$B$1403,0))=0,"n/a",((INDEX(Historical!$C$7:$C$1381,MATCH(B276,Historical!$B$7:$B$1403,0))/INDEX(Historical!$F$7:$F$1372,MATCH(B276,Historical!$B$7:$B$1403,0)))^(1/3)-1)*100)</f>
        <v>17.47146146</v>
      </c>
      <c r="U276" s="108">
        <f t="array" ref="U276">IF(INDEX(Historical!$H$7:$H$1372,MATCH(B276,Historical!$B$7:$B$1403,0))=0,"n/a",((INDEX(Historical!$C$7:$C$1381,MATCH(B276,Historical!$B$7:$B$1403,0))/INDEX(Historical!$H$7:$H$1372,MATCH(B276,Historical!$B$7:$B$1403,0)))^(1/5)-1)*100)</f>
        <v>27.89737807</v>
      </c>
      <c r="V276" s="108">
        <f t="array" ref="V276">IF(INDEX(Historical!$O$7:$O$1372,MATCH(B276,Historical!$B$7:$B$1403,0))=0,"n/a",((INDEX(Historical!$C$7:$C$1381,MATCH(B276,Historical!$B$7:$B$1403,0))/INDEX(Historical!$O$7:$O$1372,MATCH(B276,Historical!$B$7:$B$1403,0)))^(1/10)-1)*100)</f>
        <v>9.008593573</v>
      </c>
      <c r="W276" s="109">
        <f t="shared" si="5"/>
        <v>3.096751767</v>
      </c>
      <c r="X276" s="110">
        <f t="shared" si="6"/>
        <v>1.558512741</v>
      </c>
      <c r="Y276" s="158" t="s">
        <v>211</v>
      </c>
      <c r="Z276" s="103">
        <f t="shared" si="7"/>
        <v>23.72881356</v>
      </c>
      <c r="AA276" s="112">
        <f t="shared" si="8"/>
        <v>10.77542373</v>
      </c>
      <c r="AB276" s="73">
        <v>12.0</v>
      </c>
      <c r="AC276" s="102">
        <v>2.36</v>
      </c>
      <c r="AD276" s="102" t="s">
        <v>128</v>
      </c>
      <c r="AE276" s="102">
        <v>3.03</v>
      </c>
      <c r="AF276" s="102">
        <v>1.13</v>
      </c>
      <c r="AG276" s="102">
        <v>11.200000000000001</v>
      </c>
      <c r="AH276" s="102">
        <v>24.2</v>
      </c>
      <c r="AI276" s="102" t="s">
        <v>128</v>
      </c>
      <c r="AJ276" s="102">
        <v>17.9</v>
      </c>
      <c r="AK276" s="102" t="s">
        <v>128</v>
      </c>
      <c r="AL276" s="113">
        <v>150.29</v>
      </c>
      <c r="AM276" s="114">
        <v>4.6</v>
      </c>
      <c r="AN276" s="102">
        <v>0.16</v>
      </c>
      <c r="AO276" s="115">
        <f t="shared" si="9"/>
        <v>19.32407782</v>
      </c>
      <c r="AP276" s="116">
        <f t="shared" si="10"/>
        <v>30.09950154</v>
      </c>
      <c r="AQ276" s="117">
        <f t="shared" si="11"/>
        <v>-26.43603293</v>
      </c>
      <c r="AR276" s="103">
        <f t="array" ref="AR276">INDEX(Historical!$C$7:$C$1381,MATCH(B276,Historical!$B$7:$B$1403,0))*IF(AH276="n/a",1.03,IF(AH276&lt;0,1.01,IF(AH276&gt;10,1.1,(1+AH276/100))))</f>
        <v>0.616</v>
      </c>
      <c r="AS276" s="112">
        <f t="shared" si="12"/>
        <v>0.63448</v>
      </c>
      <c r="AT276" s="112">
        <f t="shared" ref="AT276:AV276" si="284">IF($AK276="n/a",1.03*AS276,IF($AK276&lt;0,1.01*AS276,IF($AK276&gt;10,1.1*AS276,(1+$AK276/100)*AS276)))</f>
        <v>0.6535144</v>
      </c>
      <c r="AU276" s="112">
        <f t="shared" si="284"/>
        <v>0.673119832</v>
      </c>
      <c r="AV276" s="112">
        <f t="shared" si="284"/>
        <v>0.693313427</v>
      </c>
      <c r="AW276" s="103">
        <f t="shared" si="14"/>
        <v>3.270427659</v>
      </c>
      <c r="AX276" s="118">
        <f t="shared" si="15"/>
        <v>12.86050987</v>
      </c>
      <c r="AY276" s="119">
        <v>0.8</v>
      </c>
      <c r="AZ276" s="114">
        <v>2.17</v>
      </c>
      <c r="BA276" s="114">
        <v>-25.509999999999998</v>
      </c>
      <c r="BB276" s="114">
        <v>-13.780000000000001</v>
      </c>
      <c r="BC276" s="114">
        <v>-11.709999999999999</v>
      </c>
      <c r="BD276" s="42"/>
      <c r="BE276" s="17">
        <v>2013.0</v>
      </c>
      <c r="BF276" s="17">
        <f t="shared" si="16"/>
        <v>0</v>
      </c>
      <c r="BG276" s="120">
        <v>1.3</v>
      </c>
      <c r="BH276" s="55"/>
    </row>
    <row r="277" ht="11.25" customHeight="1">
      <c r="A277" s="55" t="s">
        <v>1776</v>
      </c>
      <c r="B277" s="99" t="s">
        <v>1777</v>
      </c>
      <c r="C277" s="100" t="s">
        <v>272</v>
      </c>
      <c r="D277" s="100" t="s">
        <v>273</v>
      </c>
      <c r="E277" s="101">
        <v>7.0</v>
      </c>
      <c r="F277" s="58">
        <v>729.0</v>
      </c>
      <c r="G277" s="58" t="s">
        <v>168</v>
      </c>
      <c r="H277" s="58" t="s">
        <v>168</v>
      </c>
      <c r="I277" s="150">
        <v>84.28</v>
      </c>
      <c r="J277" s="103">
        <f t="shared" si="2"/>
        <v>2.752728999</v>
      </c>
      <c r="K277" s="104">
        <v>0.58</v>
      </c>
      <c r="L277" s="73">
        <v>4.0</v>
      </c>
      <c r="M277" s="23">
        <f t="shared" si="3"/>
        <v>2.32</v>
      </c>
      <c r="N277" s="105" t="s">
        <v>179</v>
      </c>
      <c r="O277" s="106">
        <v>0.53</v>
      </c>
      <c r="P277" s="107">
        <v>43903.0</v>
      </c>
      <c r="Q277" s="107">
        <v>43921.0</v>
      </c>
      <c r="R277" s="23">
        <f t="shared" si="4"/>
        <v>9.433962264</v>
      </c>
      <c r="S277" s="108">
        <f t="array" ref="S277">IF(INDEX(Historical!$D$7:$D$1379,MATCH(B277,Historical!$B$7:$B$1403,0))=0,"n/a",(INDEX(Historical!$C$7:$C$1381,MATCH(B277,Historical!$B$7:$B$1403,0))/INDEX(Historical!$D$7:$D$1379,MATCH(B277,Historical!$B$7:$B$1403,0))-1)*100)</f>
        <v>10.41666667</v>
      </c>
      <c r="T277" s="108">
        <f t="array" ref="T277">IF(INDEX(Historical!$F$7:$F$1372,MATCH(B277,Historical!$B$7:$B$1403,0))=0,"n/a",((INDEX(Historical!$C$7:$C$1381,MATCH(B277,Historical!$B$7:$B$1403,0))/INDEX(Historical!$F$7:$F$1372,MATCH(B277,Historical!$B$7:$B$1403,0)))^(1/3)-1)*100)</f>
        <v>8.062628339</v>
      </c>
      <c r="U277" s="108">
        <f t="array" ref="U277">IF(INDEX(Historical!$H$7:$H$1372,MATCH(B277,Historical!$B$7:$B$1403,0))=0,"n/a",((INDEX(Historical!$C$7:$C$1381,MATCH(B277,Historical!$B$7:$B$1403,0))/INDEX(Historical!$H$7:$H$1372,MATCH(B277,Historical!$B$7:$B$1403,0)))^(1/5)-1)*100)</f>
        <v>9.939152803</v>
      </c>
      <c r="V277" s="108">
        <f t="array" ref="V277">IF(INDEX(Historical!$O$7:$O$1372,MATCH(B277,Historical!$B$7:$B$1403,0))=0,"n/a",((INDEX(Historical!$C$7:$C$1381,MATCH(B277,Historical!$B$7:$B$1403,0))/INDEX(Historical!$O$7:$O$1372,MATCH(B277,Historical!$B$7:$B$1403,0)))^(1/10)-1)*100)</f>
        <v>6.588851779</v>
      </c>
      <c r="W277" s="109">
        <f t="shared" si="5"/>
        <v>1.508480254</v>
      </c>
      <c r="X277" s="110">
        <f t="shared" si="6"/>
        <v>0.6538916318</v>
      </c>
      <c r="Y277" s="149"/>
      <c r="Z277" s="103">
        <f t="shared" si="7"/>
        <v>93.17269076</v>
      </c>
      <c r="AA277" s="112">
        <f t="shared" si="8"/>
        <v>33.84738956</v>
      </c>
      <c r="AB277" s="73">
        <v>12.0</v>
      </c>
      <c r="AC277" s="102">
        <v>2.49</v>
      </c>
      <c r="AD277" s="102" t="s">
        <v>128</v>
      </c>
      <c r="AE277" s="102">
        <v>18.64</v>
      </c>
      <c r="AF277" s="102">
        <v>2.36</v>
      </c>
      <c r="AG277" s="102">
        <v>7.000000000000001</v>
      </c>
      <c r="AH277" s="102">
        <v>-13.700000000000001</v>
      </c>
      <c r="AI277" s="102">
        <v>10.290000000000001</v>
      </c>
      <c r="AJ277" s="102">
        <v>15.2</v>
      </c>
      <c r="AK277" s="102">
        <v>-6.05</v>
      </c>
      <c r="AL277" s="113">
        <v>62090.0</v>
      </c>
      <c r="AM277" s="114">
        <v>0.54</v>
      </c>
      <c r="AN277" s="102">
        <v>0.53</v>
      </c>
      <c r="AO277" s="115">
        <f t="shared" si="9"/>
        <v>-21.15550776</v>
      </c>
      <c r="AP277" s="116">
        <f t="shared" si="10"/>
        <v>12.6918818</v>
      </c>
      <c r="AQ277" s="117">
        <f t="shared" si="11"/>
        <v>88.42014443</v>
      </c>
      <c r="AR277" s="103">
        <f t="array" ref="AR277">INDEX(Historical!$C$7:$C$1381,MATCH(B277,Historical!$B$7:$B$1403,0))*IF(AH277="n/a",1.03,IF(AH277&lt;0,1.01,IF(AH277&gt;10,1.1,(1+AH277/100))))</f>
        <v>2.1412</v>
      </c>
      <c r="AS277" s="112">
        <f t="shared" si="12"/>
        <v>2.35532</v>
      </c>
      <c r="AT277" s="112">
        <f t="shared" ref="AT277:AV277" si="285">IF($AK277="n/a",1.03*AS277,IF($AK277&lt;0,1.01*AS277,IF($AK277&gt;10,1.1*AS277,(1+$AK277/100)*AS277)))</f>
        <v>2.3788732</v>
      </c>
      <c r="AU277" s="112">
        <f t="shared" si="285"/>
        <v>2.402661932</v>
      </c>
      <c r="AV277" s="112">
        <f t="shared" si="285"/>
        <v>2.426688551</v>
      </c>
      <c r="AW277" s="103">
        <f t="shared" si="14"/>
        <v>11.70474368</v>
      </c>
      <c r="AX277" s="118">
        <f t="shared" si="15"/>
        <v>13.88792559</v>
      </c>
      <c r="AY277" s="119">
        <v>1.12</v>
      </c>
      <c r="AZ277" s="114">
        <v>22.220000000000002</v>
      </c>
      <c r="BA277" s="114">
        <v>-15.540000000000001</v>
      </c>
      <c r="BB277" s="114">
        <v>-8.74</v>
      </c>
      <c r="BC277" s="114">
        <v>-1.8900000000000001</v>
      </c>
      <c r="BD277" s="42"/>
      <c r="BE277" s="17">
        <v>2014.0</v>
      </c>
      <c r="BF277" s="17">
        <f t="shared" si="16"/>
        <v>0</v>
      </c>
      <c r="BG277" s="120">
        <v>4.0</v>
      </c>
      <c r="BH277" s="15"/>
    </row>
    <row r="278" ht="11.25" customHeight="1">
      <c r="A278" s="121" t="s">
        <v>1778</v>
      </c>
      <c r="B278" s="122" t="s">
        <v>1779</v>
      </c>
      <c r="C278" s="100" t="s">
        <v>131</v>
      </c>
      <c r="D278" s="100" t="s">
        <v>546</v>
      </c>
      <c r="E278" s="123">
        <v>7.0</v>
      </c>
      <c r="F278" s="58">
        <v>696.0</v>
      </c>
      <c r="G278" s="124" t="s">
        <v>168</v>
      </c>
      <c r="H278" s="124" t="s">
        <v>168</v>
      </c>
      <c r="I278" s="216">
        <v>87.05</v>
      </c>
      <c r="J278" s="126">
        <f t="shared" si="2"/>
        <v>0.8730614589</v>
      </c>
      <c r="K278" s="127">
        <v>0.19</v>
      </c>
      <c r="L278" s="128">
        <v>4.0</v>
      </c>
      <c r="M278" s="129">
        <f t="shared" si="3"/>
        <v>0.76</v>
      </c>
      <c r="N278" s="130" t="s">
        <v>409</v>
      </c>
      <c r="O278" s="131">
        <v>0.17</v>
      </c>
      <c r="P278" s="132">
        <v>43796.0</v>
      </c>
      <c r="Q278" s="132">
        <v>43830.0</v>
      </c>
      <c r="R278" s="129">
        <f t="shared" si="4"/>
        <v>11.76470588</v>
      </c>
      <c r="S278" s="108">
        <f t="array" ref="S278">IF(INDEX(Historical!$D$7:$D$1379,MATCH(B278,Historical!$B$7:$B$1403,0))=0,"n/a",(INDEX(Historical!$C$7:$C$1381,MATCH(B278,Historical!$B$7:$B$1403,0))/INDEX(Historical!$D$7:$D$1379,MATCH(B278,Historical!$B$7:$B$1403,0))-1)*100)</f>
        <v>9.375</v>
      </c>
      <c r="T278" s="108">
        <f t="array" ref="T278">IF(INDEX(Historical!$F$7:$F$1372,MATCH(B278,Historical!$B$7:$B$1403,0))=0,"n/a",((INDEX(Historical!$C$7:$C$1381,MATCH(B278,Historical!$B$7:$B$1403,0))/INDEX(Historical!$F$7:$F$1372,MATCH(B278,Historical!$B$7:$B$1403,0)))^(1/3)-1)*100)</f>
        <v>10.41588696</v>
      </c>
      <c r="U278" s="108">
        <f t="array" ref="U278">IF(INDEX(Historical!$H$7:$H$1372,MATCH(B278,Historical!$B$7:$B$1403,0))=0,"n/a",((INDEX(Historical!$C$7:$C$1381,MATCH(B278,Historical!$B$7:$B$1403,0))/INDEX(Historical!$H$7:$H$1372,MATCH(B278,Historical!$B$7:$B$1403,0)))^(1/5)-1)*100)</f>
        <v>9.730933215</v>
      </c>
      <c r="V278" s="108">
        <f t="array" ref="V278">IF(INDEX(Historical!$O$7:$O$1372,MATCH(B278,Historical!$B$7:$B$1403,0))=0,"n/a",((INDEX(Historical!$C$7:$C$1381,MATCH(B278,Historical!$B$7:$B$1403,0))/INDEX(Historical!$O$7:$O$1372,MATCH(B278,Historical!$B$7:$B$1403,0)))^(1/10)-1)*100)</f>
        <v>21.4814044</v>
      </c>
      <c r="W278" s="109">
        <f t="shared" si="5"/>
        <v>0.452993344</v>
      </c>
      <c r="X278" s="110">
        <f t="shared" si="6"/>
        <v>0.355143548</v>
      </c>
      <c r="Y278" s="256"/>
      <c r="Z278" s="126">
        <f t="shared" si="7"/>
        <v>11.80124224</v>
      </c>
      <c r="AA278" s="134">
        <f t="shared" si="8"/>
        <v>13.51708075</v>
      </c>
      <c r="AB278" s="128">
        <v>12.0</v>
      </c>
      <c r="AC278" s="125">
        <v>6.44</v>
      </c>
      <c r="AD278" s="125">
        <v>1.28</v>
      </c>
      <c r="AE278" s="125">
        <v>6.26</v>
      </c>
      <c r="AF278" s="125">
        <v>3.54</v>
      </c>
      <c r="AG278" s="125">
        <v>32.7</v>
      </c>
      <c r="AH278" s="125">
        <v>224.5</v>
      </c>
      <c r="AI278" s="125">
        <v>14.13</v>
      </c>
      <c r="AJ278" s="125">
        <v>27.400000000000002</v>
      </c>
      <c r="AK278" s="125">
        <v>10.6</v>
      </c>
      <c r="AL278" s="135">
        <v>2630.0</v>
      </c>
      <c r="AM278" s="136">
        <v>1.3</v>
      </c>
      <c r="AN278" s="125">
        <v>0.0</v>
      </c>
      <c r="AO278" s="137">
        <f t="shared" si="9"/>
        <v>-2.913086071</v>
      </c>
      <c r="AP278" s="138">
        <f t="shared" si="10"/>
        <v>10.60399467</v>
      </c>
      <c r="AQ278" s="139">
        <f t="shared" si="11"/>
        <v>45.83166222</v>
      </c>
      <c r="AR278" s="103">
        <f t="array" ref="AR278">INDEX(Historical!$C$7:$C$1381,MATCH(B278,Historical!$B$7:$B$1403,0))*IF(AH278="n/a",1.03,IF(AH278&lt;0,1.01,IF(AH278&gt;10,1.1,(1+AH278/100))))</f>
        <v>0.77</v>
      </c>
      <c r="AS278" s="134">
        <f t="shared" si="12"/>
        <v>0.847</v>
      </c>
      <c r="AT278" s="134">
        <f t="shared" ref="AT278:AV278" si="286">IF($AK278="n/a",1.03*AS278,IF($AK278&lt;0,1.01*AS278,IF($AK278&gt;10,1.1*AS278,(1+$AK278/100)*AS278)))</f>
        <v>0.9317</v>
      </c>
      <c r="AU278" s="134">
        <f t="shared" si="286"/>
        <v>1.02487</v>
      </c>
      <c r="AV278" s="134">
        <f t="shared" si="286"/>
        <v>1.127357</v>
      </c>
      <c r="AW278" s="126">
        <f t="shared" si="14"/>
        <v>4.700927</v>
      </c>
      <c r="AX278" s="140">
        <f t="shared" si="15"/>
        <v>5.40026077</v>
      </c>
      <c r="AY278" s="141">
        <v>1.28</v>
      </c>
      <c r="AZ278" s="136">
        <v>34.03</v>
      </c>
      <c r="BA278" s="136">
        <v>-21.97</v>
      </c>
      <c r="BB278" s="136">
        <v>-13.270000000000001</v>
      </c>
      <c r="BC278" s="136">
        <v>-1.81</v>
      </c>
      <c r="BD278" s="142"/>
      <c r="BE278" s="17">
        <v>2013.0</v>
      </c>
      <c r="BF278" s="17">
        <f t="shared" si="16"/>
        <v>0</v>
      </c>
      <c r="BG278" s="143">
        <v>29.099999999999998</v>
      </c>
      <c r="BH278" s="224"/>
    </row>
    <row r="279" ht="11.25" customHeight="1">
      <c r="A279" s="155" t="s">
        <v>1780</v>
      </c>
      <c r="B279" s="99" t="s">
        <v>1781</v>
      </c>
      <c r="C279" s="100" t="s">
        <v>136</v>
      </c>
      <c r="D279" s="100" t="s">
        <v>137</v>
      </c>
      <c r="E279" s="101">
        <v>7.0</v>
      </c>
      <c r="F279" s="58">
        <v>695.0</v>
      </c>
      <c r="G279" s="58" t="s">
        <v>168</v>
      </c>
      <c r="H279" s="58" t="s">
        <v>168</v>
      </c>
      <c r="I279" s="150">
        <v>247.88</v>
      </c>
      <c r="J279" s="103">
        <f t="shared" si="2"/>
        <v>2.501210263</v>
      </c>
      <c r="K279" s="104">
        <v>1.55</v>
      </c>
      <c r="L279" s="73">
        <v>4.0</v>
      </c>
      <c r="M279" s="23">
        <f t="shared" si="3"/>
        <v>6.2</v>
      </c>
      <c r="N279" s="105" t="s">
        <v>127</v>
      </c>
      <c r="O279" s="106">
        <v>1.4</v>
      </c>
      <c r="P279" s="107">
        <v>43801.0</v>
      </c>
      <c r="Q279" s="107">
        <v>43822.0</v>
      </c>
      <c r="R279" s="23">
        <f t="shared" si="4"/>
        <v>10.71428571</v>
      </c>
      <c r="S279" s="108">
        <f t="array" ref="S279">IF(INDEX(Historical!$D$7:$D$1379,MATCH(B279,Historical!$B$7:$B$1403,0))=0,"n/a",(INDEX(Historical!$C$7:$C$1381,MATCH(B279,Historical!$B$7:$B$1403,0))/INDEX(Historical!$D$7:$D$1379,MATCH(B279,Historical!$B$7:$B$1403,0))-1)*100)</f>
        <v>8.490566038</v>
      </c>
      <c r="T279" s="108">
        <f t="array" ref="T279">IF(INDEX(Historical!$F$7:$F$1372,MATCH(B279,Historical!$B$7:$B$1403,0))=0,"n/a",((INDEX(Historical!$C$7:$C$1381,MATCH(B279,Historical!$B$7:$B$1403,0))/INDEX(Historical!$F$7:$F$1372,MATCH(B279,Historical!$B$7:$B$1403,0)))^(1/3)-1)*100)</f>
        <v>6.952267274</v>
      </c>
      <c r="U279" s="108">
        <f t="array" ref="U279">IF(INDEX(Historical!$H$7:$H$1372,MATCH(B279,Historical!$B$7:$B$1403,0))=0,"n/a",((INDEX(Historical!$C$7:$C$1381,MATCH(B279,Historical!$B$7:$B$1403,0))/INDEX(Historical!$H$7:$H$1372,MATCH(B279,Historical!$B$7:$B$1403,0)))^(1/5)-1)*100)</f>
        <v>12.43553048</v>
      </c>
      <c r="V279" s="108">
        <f t="array" ref="V279">IF(INDEX(Historical!$O$7:$O$1372,MATCH(B279,Historical!$B$7:$B$1403,0))=0,"n/a",((INDEX(Historical!$C$7:$C$1381,MATCH(B279,Historical!$B$7:$B$1403,0))/INDEX(Historical!$O$7:$O$1372,MATCH(B279,Historical!$B$7:$B$1403,0)))^(1/10)-1)*100)</f>
        <v>11.59292511</v>
      </c>
      <c r="W279" s="109">
        <f t="shared" si="5"/>
        <v>1.072682724</v>
      </c>
      <c r="X279" s="110" t="str">
        <f t="shared" si="6"/>
        <v>n/a</v>
      </c>
      <c r="Y279" s="133" t="s">
        <v>623</v>
      </c>
      <c r="Z279" s="103">
        <f t="shared" si="7"/>
        <v>38.84711779</v>
      </c>
      <c r="AA279" s="112">
        <f t="shared" si="8"/>
        <v>15.53132832</v>
      </c>
      <c r="AB279" s="73">
        <v>12.0</v>
      </c>
      <c r="AC279" s="102">
        <v>15.96</v>
      </c>
      <c r="AD279" s="102">
        <v>0.39</v>
      </c>
      <c r="AE279" s="102">
        <v>1.3</v>
      </c>
      <c r="AF279" s="102">
        <v>1.11</v>
      </c>
      <c r="AG279" s="102">
        <v>7.6</v>
      </c>
      <c r="AH279" s="102">
        <v>-78.10000000000001</v>
      </c>
      <c r="AI279" s="102">
        <v>5.7700000000000005</v>
      </c>
      <c r="AJ279" s="102">
        <v>-36.0</v>
      </c>
      <c r="AK279" s="102">
        <v>39.32</v>
      </c>
      <c r="AL279" s="113">
        <v>10040.0</v>
      </c>
      <c r="AM279" s="114">
        <v>1.3</v>
      </c>
      <c r="AN279" s="102">
        <v>0.07</v>
      </c>
      <c r="AO279" s="115">
        <f t="shared" si="9"/>
        <v>-0.5945875769</v>
      </c>
      <c r="AP279" s="116">
        <f t="shared" si="10"/>
        <v>14.93674074</v>
      </c>
      <c r="AQ279" s="117">
        <f t="shared" si="11"/>
        <v>-12.46645231</v>
      </c>
      <c r="AR279" s="103">
        <f t="array" ref="AR279">INDEX(Historical!$C$7:$C$1381,MATCH(B279,Historical!$B$7:$B$1403,0))*IF(AH279="n/a",1.03,IF(AH279&lt;0,1.01,IF(AH279&gt;10,1.1,(1+AH279/100))))</f>
        <v>5.8075</v>
      </c>
      <c r="AS279" s="112">
        <f t="shared" si="12"/>
        <v>6.14259275</v>
      </c>
      <c r="AT279" s="112">
        <f t="shared" ref="AT279:AV279" si="287">IF($AK279="n/a",1.03*AS279,IF($AK279&lt;0,1.01*AS279,IF($AK279&gt;10,1.1*AS279,(1+$AK279/100)*AS279)))</f>
        <v>6.756852025</v>
      </c>
      <c r="AU279" s="112">
        <f t="shared" si="287"/>
        <v>7.432537228</v>
      </c>
      <c r="AV279" s="112">
        <f t="shared" si="287"/>
        <v>8.17579095</v>
      </c>
      <c r="AW279" s="103">
        <f t="shared" si="14"/>
        <v>34.31527295</v>
      </c>
      <c r="AX279" s="118">
        <f t="shared" si="15"/>
        <v>13.84350208</v>
      </c>
      <c r="AY279" s="119">
        <v>0.26</v>
      </c>
      <c r="AZ279" s="114">
        <v>17.97</v>
      </c>
      <c r="BA279" s="114">
        <v>-15.78</v>
      </c>
      <c r="BB279" s="114">
        <v>-11.17</v>
      </c>
      <c r="BC279" s="114">
        <v>-5.01</v>
      </c>
      <c r="BD279" s="42"/>
      <c r="BE279" s="17">
        <v>2014.0</v>
      </c>
      <c r="BF279" s="17">
        <f t="shared" si="16"/>
        <v>0</v>
      </c>
      <c r="BG279" s="120">
        <v>2.5</v>
      </c>
      <c r="BH279" s="108"/>
    </row>
    <row r="280" ht="11.25" customHeight="1">
      <c r="A280" s="155" t="s">
        <v>1782</v>
      </c>
      <c r="B280" s="99" t="s">
        <v>1783</v>
      </c>
      <c r="C280" s="100" t="s">
        <v>272</v>
      </c>
      <c r="D280" s="100" t="s">
        <v>273</v>
      </c>
      <c r="E280" s="101">
        <v>7.0</v>
      </c>
      <c r="F280" s="58">
        <v>716.0</v>
      </c>
      <c r="G280" s="58" t="s">
        <v>168</v>
      </c>
      <c r="H280" s="58" t="s">
        <v>168</v>
      </c>
      <c r="I280" s="150">
        <v>57.44</v>
      </c>
      <c r="J280" s="103">
        <f t="shared" si="2"/>
        <v>4.143454039</v>
      </c>
      <c r="K280" s="104">
        <v>0.595</v>
      </c>
      <c r="L280" s="73">
        <v>4.0</v>
      </c>
      <c r="M280" s="23">
        <f t="shared" si="3"/>
        <v>2.38</v>
      </c>
      <c r="N280" s="105" t="s">
        <v>831</v>
      </c>
      <c r="O280" s="106">
        <v>0.585</v>
      </c>
      <c r="P280" s="107">
        <v>43882.0</v>
      </c>
      <c r="Q280" s="107">
        <v>43895.0</v>
      </c>
      <c r="R280" s="23">
        <f t="shared" si="4"/>
        <v>1.709401709</v>
      </c>
      <c r="S280" s="108">
        <f t="array" ref="S280">IF(INDEX(Historical!$D$7:$D$1379,MATCH(B280,Historical!$B$7:$B$1403,0))=0,"n/a",(INDEX(Historical!$C$7:$C$1381,MATCH(B280,Historical!$B$7:$B$1403,0))/INDEX(Historical!$D$7:$D$1379,MATCH(B280,Historical!$B$7:$B$1403,0))-1)*100)</f>
        <v>5.405405405</v>
      </c>
      <c r="T280" s="108">
        <f t="array" ref="T280">IF(INDEX(Historical!$F$7:$F$1372,MATCH(B280,Historical!$B$7:$B$1403,0))=0,"n/a",((INDEX(Historical!$C$7:$C$1381,MATCH(B280,Historical!$B$7:$B$1403,0))/INDEX(Historical!$F$7:$F$1372,MATCH(B280,Historical!$B$7:$B$1403,0)))^(1/3)-1)*100)</f>
        <v>5.372824303</v>
      </c>
      <c r="U280" s="108">
        <f t="array" ref="U280">IF(INDEX(Historical!$H$7:$H$1372,MATCH(B280,Historical!$B$7:$B$1403,0))=0,"n/a",((INDEX(Historical!$C$7:$C$1381,MATCH(B280,Historical!$B$7:$B$1403,0))/INDEX(Historical!$H$7:$H$1372,MATCH(B280,Historical!$B$7:$B$1403,0)))^(1/5)-1)*100)</f>
        <v>4.474812798</v>
      </c>
      <c r="V280" s="108">
        <f t="array" ref="V280">IF(INDEX(Historical!$O$7:$O$1372,MATCH(B280,Historical!$B$7:$B$1403,0))=0,"n/a",((INDEX(Historical!$C$7:$C$1381,MATCH(B280,Historical!$B$7:$B$1403,0))/INDEX(Historical!$O$7:$O$1372,MATCH(B280,Historical!$B$7:$B$1403,0)))^(1/10)-1)*100)</f>
        <v>1.028036851</v>
      </c>
      <c r="W280" s="109">
        <f t="shared" si="5"/>
        <v>4.352774703</v>
      </c>
      <c r="X280" s="110" t="str">
        <f t="shared" si="6"/>
        <v>n/a</v>
      </c>
      <c r="Y280" s="257"/>
      <c r="Z280" s="103">
        <f t="shared" si="7"/>
        <v>166.4335664</v>
      </c>
      <c r="AA280" s="112">
        <f t="shared" si="8"/>
        <v>40.16783217</v>
      </c>
      <c r="AB280" s="73">
        <v>12.0</v>
      </c>
      <c r="AC280" s="102">
        <v>1.43</v>
      </c>
      <c r="AD280" s="102">
        <v>4.42</v>
      </c>
      <c r="AE280" s="102">
        <v>8.55</v>
      </c>
      <c r="AF280" s="102">
        <v>1.55</v>
      </c>
      <c r="AG280" s="102">
        <v>3.8</v>
      </c>
      <c r="AH280" s="102">
        <v>-2.6</v>
      </c>
      <c r="AI280" s="102">
        <v>7.35</v>
      </c>
      <c r="AJ280" s="102">
        <v>-4.5</v>
      </c>
      <c r="AK280" s="102">
        <v>9.1</v>
      </c>
      <c r="AL280" s="113">
        <v>9690.0</v>
      </c>
      <c r="AM280" s="114">
        <v>0.7000000000000001</v>
      </c>
      <c r="AN280" s="102">
        <v>0.63</v>
      </c>
      <c r="AO280" s="115">
        <f t="shared" si="9"/>
        <v>-31.54956533</v>
      </c>
      <c r="AP280" s="116">
        <f t="shared" si="10"/>
        <v>8.618266837</v>
      </c>
      <c r="AQ280" s="117">
        <f t="shared" si="11"/>
        <v>66.34654571</v>
      </c>
      <c r="AR280" s="103">
        <f t="array" ref="AR280">INDEX(Historical!$C$7:$C$1381,MATCH(B280,Historical!$B$7:$B$1403,0))*IF(AH280="n/a",1.03,IF(AH280&lt;0,1.01,IF(AH280&gt;10,1.1,(1+AH280/100))))</f>
        <v>2.3634</v>
      </c>
      <c r="AS280" s="112">
        <f t="shared" si="12"/>
        <v>2.5371099</v>
      </c>
      <c r="AT280" s="112">
        <f t="shared" ref="AT280:AV280" si="288">IF($AK280="n/a",1.03*AS280,IF($AK280&lt;0,1.01*AS280,IF($AK280&gt;10,1.1*AS280,(1+$AK280/100)*AS280)))</f>
        <v>2.767986901</v>
      </c>
      <c r="AU280" s="112">
        <f t="shared" si="288"/>
        <v>3.019873709</v>
      </c>
      <c r="AV280" s="112">
        <f t="shared" si="288"/>
        <v>3.294682216</v>
      </c>
      <c r="AW280" s="103">
        <f t="shared" si="14"/>
        <v>13.98305273</v>
      </c>
      <c r="AX280" s="118">
        <f t="shared" si="15"/>
        <v>24.34375475</v>
      </c>
      <c r="AY280" s="119">
        <v>0.54</v>
      </c>
      <c r="AZ280" s="114">
        <v>-1.59</v>
      </c>
      <c r="BA280" s="114">
        <v>-18.25</v>
      </c>
      <c r="BB280" s="114">
        <v>-8.34</v>
      </c>
      <c r="BC280" s="114">
        <v>-12.540000000000001</v>
      </c>
      <c r="BD280" s="42"/>
      <c r="BE280" s="17">
        <v>2014.0</v>
      </c>
      <c r="BF280" s="17">
        <f t="shared" si="16"/>
        <v>0</v>
      </c>
      <c r="BG280" s="120">
        <v>2.1999999999999997</v>
      </c>
      <c r="BH280" s="108"/>
    </row>
    <row r="281" ht="11.25" customHeight="1">
      <c r="A281" s="230" t="s">
        <v>1784</v>
      </c>
      <c r="B281" s="99" t="s">
        <v>1785</v>
      </c>
      <c r="C281" s="100" t="s">
        <v>272</v>
      </c>
      <c r="D281" s="100" t="s">
        <v>273</v>
      </c>
      <c r="E281" s="101">
        <v>7.0</v>
      </c>
      <c r="F281" s="58">
        <v>731.0</v>
      </c>
      <c r="G281" s="58" t="s">
        <v>168</v>
      </c>
      <c r="H281" s="58" t="s">
        <v>168</v>
      </c>
      <c r="I281" s="150">
        <v>46.77</v>
      </c>
      <c r="J281" s="103">
        <f t="shared" si="2"/>
        <v>1.838785546</v>
      </c>
      <c r="K281" s="104">
        <v>0.215</v>
      </c>
      <c r="L281" s="73">
        <v>4.0</v>
      </c>
      <c r="M281" s="23">
        <f t="shared" si="3"/>
        <v>0.86</v>
      </c>
      <c r="N281" s="105" t="s">
        <v>592</v>
      </c>
      <c r="O281" s="106">
        <v>0.185</v>
      </c>
      <c r="P281" s="107">
        <v>43920.0</v>
      </c>
      <c r="Q281" s="107">
        <v>43936.0</v>
      </c>
      <c r="R281" s="23">
        <f t="shared" si="4"/>
        <v>16.21621622</v>
      </c>
      <c r="S281" s="108">
        <f t="array" ref="S281">IF(INDEX(Historical!$D$7:$D$1379,MATCH(B281,Historical!$B$7:$B$1403,0))=0,"n/a",(INDEX(Historical!$C$7:$C$1381,MATCH(B281,Historical!$B$7:$B$1403,0))/INDEX(Historical!$D$7:$D$1379,MATCH(B281,Historical!$B$7:$B$1403,0))-1)*100)</f>
        <v>14.4</v>
      </c>
      <c r="T281" s="108">
        <f t="array" ref="T281">IF(INDEX(Historical!$F$7:$F$1372,MATCH(B281,Historical!$B$7:$B$1403,0))=0,"n/a",((INDEX(Historical!$C$7:$C$1381,MATCH(B281,Historical!$B$7:$B$1403,0))/INDEX(Historical!$F$7:$F$1372,MATCH(B281,Historical!$B$7:$B$1403,0)))^(1/3)-1)*100)</f>
        <v>9.808871242</v>
      </c>
      <c r="U281" s="108">
        <f t="array" ref="U281">IF(INDEX(Historical!$H$7:$H$1372,MATCH(B281,Historical!$B$7:$B$1403,0))=0,"n/a",((INDEX(Historical!$C$7:$C$1381,MATCH(B281,Historical!$B$7:$B$1403,0))/INDEX(Historical!$H$7:$H$1372,MATCH(B281,Historical!$B$7:$B$1403,0)))^(1/5)-1)*100)</f>
        <v>8.296135897</v>
      </c>
      <c r="V281" s="108" t="str">
        <f t="array" ref="V281">IF(INDEX(Historical!$O$7:$O$1372,MATCH(B281,Historical!$B$7:$B$1403,0))=0,"n/a",((INDEX(Historical!$C$7:$C$1381,MATCH(B281,Historical!$B$7:$B$1403,0))/INDEX(Historical!$O$7:$O$1372,MATCH(B281,Historical!$B$7:$B$1403,0)))^(1/10)-1)*100)</f>
        <v>n/a</v>
      </c>
      <c r="W281" s="109" t="str">
        <f t="shared" si="5"/>
        <v>n/a</v>
      </c>
      <c r="X281" s="110">
        <f t="shared" si="6"/>
        <v>0.1160298727</v>
      </c>
      <c r="Y281" s="133"/>
      <c r="Z281" s="103">
        <f t="shared" si="7"/>
        <v>182.9787234</v>
      </c>
      <c r="AA281" s="112">
        <f t="shared" si="8"/>
        <v>99.5106383</v>
      </c>
      <c r="AB281" s="73">
        <v>12.0</v>
      </c>
      <c r="AC281" s="102">
        <v>0.47</v>
      </c>
      <c r="AD281" s="102">
        <v>9.99</v>
      </c>
      <c r="AE281" s="102">
        <v>19.79</v>
      </c>
      <c r="AF281" s="102">
        <v>2.26</v>
      </c>
      <c r="AG281" s="102">
        <v>2.4</v>
      </c>
      <c r="AH281" s="102">
        <v>14.2</v>
      </c>
      <c r="AI281" s="102">
        <v>-8.94</v>
      </c>
      <c r="AJ281" s="102">
        <v>71.5</v>
      </c>
      <c r="AK281" s="102">
        <v>10.0</v>
      </c>
      <c r="AL281" s="113">
        <v>5290.0</v>
      </c>
      <c r="AM281" s="114">
        <v>0.1</v>
      </c>
      <c r="AN281" s="102">
        <v>0.37</v>
      </c>
      <c r="AO281" s="115">
        <f t="shared" si="9"/>
        <v>-89.37571685</v>
      </c>
      <c r="AP281" s="116">
        <f t="shared" si="10"/>
        <v>10.13492144</v>
      </c>
      <c r="AQ281" s="117">
        <f t="shared" si="11"/>
        <v>216.1532979</v>
      </c>
      <c r="AR281" s="103">
        <f t="array" ref="AR281">INDEX(Historical!$C$7:$C$1381,MATCH(B281,Historical!$B$7:$B$1403,0))*IF(AH281="n/a",1.03,IF(AH281&lt;0,1.01,IF(AH281&gt;10,1.1,(1+AH281/100))))</f>
        <v>0.7865</v>
      </c>
      <c r="AS281" s="112">
        <f t="shared" si="12"/>
        <v>0.794365</v>
      </c>
      <c r="AT281" s="112">
        <f t="shared" ref="AT281:AV281" si="289">IF($AK281="n/a",1.03*AS281,IF($AK281&lt;0,1.01*AS281,IF($AK281&gt;10,1.1*AS281,(1+$AK281/100)*AS281)))</f>
        <v>0.8738015</v>
      </c>
      <c r="AU281" s="112">
        <f t="shared" si="289"/>
        <v>0.96118165</v>
      </c>
      <c r="AV281" s="112">
        <f t="shared" si="289"/>
        <v>1.057299815</v>
      </c>
      <c r="AW281" s="103">
        <f t="shared" si="14"/>
        <v>4.473147965</v>
      </c>
      <c r="AX281" s="118">
        <f t="shared" si="15"/>
        <v>9.564139331</v>
      </c>
      <c r="AY281" s="119">
        <v>0.83</v>
      </c>
      <c r="AZ281" s="114">
        <v>38.7</v>
      </c>
      <c r="BA281" s="114">
        <v>-12.55</v>
      </c>
      <c r="BB281" s="114">
        <v>-2.48</v>
      </c>
      <c r="BC281" s="114">
        <v>5.28</v>
      </c>
      <c r="BD281" s="42"/>
      <c r="BE281" s="17">
        <v>2014.0</v>
      </c>
      <c r="BF281" s="17">
        <f t="shared" si="16"/>
        <v>0</v>
      </c>
      <c r="BG281" s="120">
        <v>1.5</v>
      </c>
      <c r="BH281" s="15"/>
    </row>
    <row r="282" ht="11.25" customHeight="1">
      <c r="A282" s="155" t="s">
        <v>1786</v>
      </c>
      <c r="B282" s="99" t="s">
        <v>1787</v>
      </c>
      <c r="C282" s="100" t="s">
        <v>136</v>
      </c>
      <c r="D282" s="100" t="s">
        <v>153</v>
      </c>
      <c r="E282" s="101">
        <v>7.0</v>
      </c>
      <c r="F282" s="58">
        <v>683.0</v>
      </c>
      <c r="G282" s="58" t="s">
        <v>120</v>
      </c>
      <c r="H282" s="58" t="s">
        <v>120</v>
      </c>
      <c r="I282" s="150">
        <v>13.52</v>
      </c>
      <c r="J282" s="103">
        <f t="shared" si="2"/>
        <v>4.585798817</v>
      </c>
      <c r="K282" s="104">
        <v>0.155</v>
      </c>
      <c r="L282" s="73">
        <v>4.0</v>
      </c>
      <c r="M282" s="23">
        <f t="shared" si="3"/>
        <v>0.62</v>
      </c>
      <c r="N282" s="105" t="s">
        <v>179</v>
      </c>
      <c r="O282" s="106">
        <v>0.14</v>
      </c>
      <c r="P282" s="107">
        <v>43713.0</v>
      </c>
      <c r="Q282" s="107">
        <v>43739.0</v>
      </c>
      <c r="R282" s="23">
        <f t="shared" si="4"/>
        <v>10.71428571</v>
      </c>
      <c r="S282" s="108">
        <f t="array" ref="S282">IF(INDEX(Historical!$D$7:$D$1379,MATCH(B282,Historical!$B$7:$B$1403,0))=0,"n/a",(INDEX(Historical!$C$7:$C$1381,MATCH(B282,Historical!$B$7:$B$1403,0))/INDEX(Historical!$D$7:$D$1379,MATCH(B282,Historical!$B$7:$B$1403,0))-1)*100)</f>
        <v>40.24390244</v>
      </c>
      <c r="T282" s="108">
        <f t="array" ref="T282">IF(INDEX(Historical!$F$7:$F$1372,MATCH(B282,Historical!$B$7:$B$1403,0))=0,"n/a",((INDEX(Historical!$C$7:$C$1381,MATCH(B282,Historical!$B$7:$B$1403,0))/INDEX(Historical!$F$7:$F$1372,MATCH(B282,Historical!$B$7:$B$1403,0)))^(1/3)-1)*100)</f>
        <v>32.00061218</v>
      </c>
      <c r="U282" s="108">
        <f t="array" ref="U282">IF(INDEX(Historical!$H$7:$H$1372,MATCH(B282,Historical!$B$7:$B$1403,0))=0,"n/a",((INDEX(Historical!$C$7:$C$1381,MATCH(B282,Historical!$B$7:$B$1403,0))/INDEX(Historical!$H$7:$H$1372,MATCH(B282,Historical!$B$7:$B$1403,0)))^(1/5)-1)*100)</f>
        <v>29.15450891</v>
      </c>
      <c r="V282" s="108">
        <f t="array" ref="V282">IF(INDEX(Historical!$O$7:$O$1372,MATCH(B282,Historical!$B$7:$B$1403,0))=0,"n/a",((INDEX(Historical!$C$7:$C$1381,MATCH(B282,Historical!$B$7:$B$1403,0))/INDEX(Historical!$O$7:$O$1372,MATCH(B282,Historical!$B$7:$B$1403,0)))^(1/10)-1)*100)</f>
        <v>10.08407978</v>
      </c>
      <c r="W282" s="109">
        <f t="shared" si="5"/>
        <v>2.891142231</v>
      </c>
      <c r="X282" s="110">
        <f t="shared" si="6"/>
        <v>2.449958732</v>
      </c>
      <c r="Y282" s="133"/>
      <c r="Z282" s="103">
        <f t="shared" si="7"/>
        <v>41.33333333</v>
      </c>
      <c r="AA282" s="112">
        <f t="shared" si="8"/>
        <v>9.013333333</v>
      </c>
      <c r="AB282" s="73">
        <v>12.0</v>
      </c>
      <c r="AC282" s="102">
        <v>1.5</v>
      </c>
      <c r="AD282" s="102">
        <v>1.1</v>
      </c>
      <c r="AE282" s="102">
        <v>2.85</v>
      </c>
      <c r="AF282" s="102">
        <v>0.87</v>
      </c>
      <c r="AG282" s="102">
        <v>11.4</v>
      </c>
      <c r="AH282" s="102">
        <v>28.799999999999997</v>
      </c>
      <c r="AI282" s="102">
        <v>5.99</v>
      </c>
      <c r="AJ282" s="102">
        <v>11.899999999999999</v>
      </c>
      <c r="AK282" s="102">
        <v>8.17</v>
      </c>
      <c r="AL282" s="113">
        <v>13210.0</v>
      </c>
      <c r="AM282" s="114">
        <v>0.1</v>
      </c>
      <c r="AN282" s="102">
        <v>0.4</v>
      </c>
      <c r="AO282" s="115">
        <f t="shared" si="9"/>
        <v>24.72697439</v>
      </c>
      <c r="AP282" s="116">
        <f t="shared" si="10"/>
        <v>33.74030772</v>
      </c>
      <c r="AQ282" s="117">
        <f t="shared" si="11"/>
        <v>-40.96479393</v>
      </c>
      <c r="AR282" s="103">
        <f t="array" ref="AR282">INDEX(Historical!$C$7:$C$1381,MATCH(B282,Historical!$B$7:$B$1403,0))*IF(AH282="n/a",1.03,IF(AH282&lt;0,1.01,IF(AH282&gt;10,1.1,(1+AH282/100))))</f>
        <v>0.6325</v>
      </c>
      <c r="AS282" s="112">
        <f t="shared" si="12"/>
        <v>0.67038675</v>
      </c>
      <c r="AT282" s="112">
        <f t="shared" ref="AT282:AV282" si="290">IF($AK282="n/a",1.03*AS282,IF($AK282&lt;0,1.01*AS282,IF($AK282&gt;10,1.1*AS282,(1+$AK282/100)*AS282)))</f>
        <v>0.7251573475</v>
      </c>
      <c r="AU282" s="112">
        <f t="shared" si="290"/>
        <v>0.7844027028</v>
      </c>
      <c r="AV282" s="112">
        <f t="shared" si="290"/>
        <v>0.8484884036</v>
      </c>
      <c r="AW282" s="103">
        <f t="shared" si="14"/>
        <v>3.660935204</v>
      </c>
      <c r="AX282" s="118">
        <f t="shared" si="15"/>
        <v>27.07792311</v>
      </c>
      <c r="AY282" s="119">
        <v>1.49</v>
      </c>
      <c r="AZ282" s="114">
        <v>1.05</v>
      </c>
      <c r="BA282" s="114">
        <v>-22.919999999999998</v>
      </c>
      <c r="BB282" s="114">
        <v>-17.380000000000003</v>
      </c>
      <c r="BC282" s="114">
        <v>-13.420000000000002</v>
      </c>
      <c r="BD282" s="42"/>
      <c r="BE282" s="17">
        <v>2013.0</v>
      </c>
      <c r="BF282" s="17">
        <f t="shared" si="16"/>
        <v>0</v>
      </c>
      <c r="BG282" s="120">
        <v>1.3</v>
      </c>
      <c r="BH282" s="15"/>
    </row>
    <row r="283" ht="11.25" customHeight="1">
      <c r="A283" s="155" t="s">
        <v>1788</v>
      </c>
      <c r="B283" s="99" t="s">
        <v>1789</v>
      </c>
      <c r="C283" s="100" t="s">
        <v>272</v>
      </c>
      <c r="D283" s="100" t="s">
        <v>885</v>
      </c>
      <c r="E283" s="101">
        <v>7.0</v>
      </c>
      <c r="F283" s="58">
        <v>724.0</v>
      </c>
      <c r="G283" s="58" t="s">
        <v>168</v>
      </c>
      <c r="H283" s="58" t="s">
        <v>168</v>
      </c>
      <c r="I283" s="150">
        <v>29.15</v>
      </c>
      <c r="J283" s="103">
        <f t="shared" si="2"/>
        <v>3.018867925</v>
      </c>
      <c r="K283" s="104">
        <v>0.22</v>
      </c>
      <c r="L283" s="73">
        <v>4.0</v>
      </c>
      <c r="M283" s="23">
        <f t="shared" si="3"/>
        <v>0.88</v>
      </c>
      <c r="N283" s="105" t="s">
        <v>975</v>
      </c>
      <c r="O283" s="106">
        <v>0.21</v>
      </c>
      <c r="P283" s="107">
        <v>43893.0</v>
      </c>
      <c r="Q283" s="107">
        <v>43908.0</v>
      </c>
      <c r="R283" s="23">
        <f t="shared" si="4"/>
        <v>4.761904762</v>
      </c>
      <c r="S283" s="108">
        <f t="array" ref="S283">IF(INDEX(Historical!$D$7:$D$1379,MATCH(B283,Historical!$B$7:$B$1403,0))=0,"n/a",(INDEX(Historical!$C$7:$C$1381,MATCH(B283,Historical!$B$7:$B$1403,0))/INDEX(Historical!$D$7:$D$1379,MATCH(B283,Historical!$B$7:$B$1403,0))-1)*100)</f>
        <v>5</v>
      </c>
      <c r="T283" s="108">
        <f t="array" ref="T283">IF(INDEX(Historical!$F$7:$F$1372,MATCH(B283,Historical!$B$7:$B$1403,0))=0,"n/a",((INDEX(Historical!$C$7:$C$1381,MATCH(B283,Historical!$B$7:$B$1403,0))/INDEX(Historical!$F$7:$F$1372,MATCH(B283,Historical!$B$7:$B$1403,0)))^(1/3)-1)*100)</f>
        <v>11.86889421</v>
      </c>
      <c r="U283" s="108">
        <f t="array" ref="U283">IF(INDEX(Historical!$H$7:$H$1372,MATCH(B283,Historical!$B$7:$B$1403,0))=0,"n/a",((INDEX(Historical!$C$7:$C$1381,MATCH(B283,Historical!$B$7:$B$1403,0))/INDEX(Historical!$H$7:$H$1372,MATCH(B283,Historical!$B$7:$B$1403,0)))^(1/5)-1)*100)</f>
        <v>27.42887691</v>
      </c>
      <c r="V283" s="108" t="str">
        <f t="array" ref="V283">IF(INDEX(Historical!$O$7:$O$1372,MATCH(B283,Historical!$B$7:$B$1403,0))=0,"n/a",((INDEX(Historical!$C$7:$C$1381,MATCH(B283,Historical!$B$7:$B$1403,0))/INDEX(Historical!$O$7:$O$1372,MATCH(B283,Historical!$B$7:$B$1403,0)))^(1/10)-1)*100)</f>
        <v>n/a</v>
      </c>
      <c r="W283" s="109" t="str">
        <f t="shared" si="5"/>
        <v>n/a</v>
      </c>
      <c r="X283" s="110">
        <f t="shared" si="6"/>
        <v>0.4648962188</v>
      </c>
      <c r="Y283" s="149"/>
      <c r="Z283" s="103">
        <f t="shared" si="7"/>
        <v>55</v>
      </c>
      <c r="AA283" s="112">
        <f t="shared" si="8"/>
        <v>18.21875</v>
      </c>
      <c r="AB283" s="73">
        <v>12.0</v>
      </c>
      <c r="AC283" s="102">
        <v>1.6</v>
      </c>
      <c r="AD283" s="102" t="s">
        <v>128</v>
      </c>
      <c r="AE283" s="102">
        <v>2.35</v>
      </c>
      <c r="AF283" s="102">
        <v>1.05</v>
      </c>
      <c r="AG283" s="102" t="s">
        <v>128</v>
      </c>
      <c r="AH283" s="102">
        <v>162.1</v>
      </c>
      <c r="AI283" s="102">
        <v>5.42</v>
      </c>
      <c r="AJ283" s="102">
        <v>59.0</v>
      </c>
      <c r="AK283" s="102" t="s">
        <v>128</v>
      </c>
      <c r="AL283" s="113">
        <v>623.23</v>
      </c>
      <c r="AM283" s="114">
        <v>0.7000000000000001</v>
      </c>
      <c r="AN283" s="102">
        <v>0.46</v>
      </c>
      <c r="AO283" s="115">
        <f t="shared" si="9"/>
        <v>12.22899483</v>
      </c>
      <c r="AP283" s="116">
        <f t="shared" si="10"/>
        <v>30.44774483</v>
      </c>
      <c r="AQ283" s="117">
        <f t="shared" si="11"/>
        <v>-7.793257658</v>
      </c>
      <c r="AR283" s="103">
        <f t="array" ref="AR283">INDEX(Historical!$C$7:$C$1381,MATCH(B283,Historical!$B$7:$B$1403,0))*IF(AH283="n/a",1.03,IF(AH283&lt;0,1.01,IF(AH283&gt;10,1.1,(1+AH283/100))))</f>
        <v>0.924</v>
      </c>
      <c r="AS283" s="112">
        <f t="shared" si="12"/>
        <v>0.9740808</v>
      </c>
      <c r="AT283" s="112">
        <f t="shared" ref="AT283:AV283" si="291">IF($AK283="n/a",1.03*AS283,IF($AK283&lt;0,1.01*AS283,IF($AK283&gt;10,1.1*AS283,(1+$AK283/100)*AS283)))</f>
        <v>1.003303224</v>
      </c>
      <c r="AU283" s="112">
        <f t="shared" si="291"/>
        <v>1.033402321</v>
      </c>
      <c r="AV283" s="112">
        <f t="shared" si="291"/>
        <v>1.06440439</v>
      </c>
      <c r="AW283" s="103">
        <f t="shared" si="14"/>
        <v>4.999190735</v>
      </c>
      <c r="AX283" s="118">
        <f t="shared" si="15"/>
        <v>17.14988245</v>
      </c>
      <c r="AY283" s="119">
        <v>1.32</v>
      </c>
      <c r="AZ283" s="114">
        <v>18.16</v>
      </c>
      <c r="BA283" s="114">
        <v>-33.989999999999995</v>
      </c>
      <c r="BB283" s="114">
        <v>-22.689999999999998</v>
      </c>
      <c r="BC283" s="114">
        <v>-11.95</v>
      </c>
      <c r="BD283" s="42"/>
      <c r="BE283" s="17">
        <v>2014.0</v>
      </c>
      <c r="BF283" s="17">
        <f t="shared" si="16"/>
        <v>0</v>
      </c>
      <c r="BG283" s="120" t="s">
        <v>128</v>
      </c>
      <c r="BH283" s="15"/>
    </row>
    <row r="284" ht="11.25" customHeight="1">
      <c r="A284" s="155" t="s">
        <v>1790</v>
      </c>
      <c r="B284" s="99" t="s">
        <v>1791</v>
      </c>
      <c r="C284" s="100" t="s">
        <v>296</v>
      </c>
      <c r="D284" s="100" t="s">
        <v>348</v>
      </c>
      <c r="E284" s="101">
        <v>7.0</v>
      </c>
      <c r="F284" s="58">
        <v>659.0</v>
      </c>
      <c r="G284" s="58" t="s">
        <v>168</v>
      </c>
      <c r="H284" s="58" t="s">
        <v>168</v>
      </c>
      <c r="I284" s="150">
        <v>19.13</v>
      </c>
      <c r="J284" s="103">
        <f t="shared" si="2"/>
        <v>2.718243596</v>
      </c>
      <c r="K284" s="104">
        <v>0.13</v>
      </c>
      <c r="L284" s="73">
        <v>4.0</v>
      </c>
      <c r="M284" s="23">
        <f t="shared" si="3"/>
        <v>0.52</v>
      </c>
      <c r="N284" s="105" t="s">
        <v>636</v>
      </c>
      <c r="O284" s="106">
        <v>0.11</v>
      </c>
      <c r="P284" s="146">
        <v>43530.0</v>
      </c>
      <c r="Q284" s="146">
        <v>43545.0</v>
      </c>
      <c r="R284" s="23">
        <f t="shared" si="4"/>
        <v>18.18181818</v>
      </c>
      <c r="S284" s="108">
        <f t="array" ref="S284">IF(INDEX(Historical!$D$7:$D$1379,MATCH(B284,Historical!$B$7:$B$1403,0))=0,"n/a",(INDEX(Historical!$C$7:$C$1381,MATCH(B284,Historical!$B$7:$B$1403,0))/INDEX(Historical!$D$7:$D$1379,MATCH(B284,Historical!$B$7:$B$1403,0))-1)*100)</f>
        <v>18.18181818</v>
      </c>
      <c r="T284" s="108">
        <f t="array" ref="T284">IF(INDEX(Historical!$F$7:$F$1372,MATCH(B284,Historical!$B$7:$B$1403,0))=0,"n/a",((INDEX(Historical!$C$7:$C$1381,MATCH(B284,Historical!$B$7:$B$1403,0))/INDEX(Historical!$F$7:$F$1372,MATCH(B284,Historical!$B$7:$B$1403,0)))^(1/3)-1)*100)</f>
        <v>22.91789213</v>
      </c>
      <c r="U284" s="108">
        <f t="array" ref="U284">IF(INDEX(Historical!$H$7:$H$1372,MATCH(B284,Historical!$B$7:$B$1403,0))=0,"n/a",((INDEX(Historical!$C$7:$C$1381,MATCH(B284,Historical!$B$7:$B$1403,0))/INDEX(Historical!$H$7:$H$1372,MATCH(B284,Historical!$B$7:$B$1403,0)))^(1/5)-1)*100)</f>
        <v>21.05832751</v>
      </c>
      <c r="V284" s="108" t="str">
        <f t="array" ref="V284">IF(INDEX(Historical!$O$7:$O$1372,MATCH(B284,Historical!$B$7:$B$1403,0))=0,"n/a",((INDEX(Historical!$C$7:$C$1381,MATCH(B284,Historical!$B$7:$B$1403,0))/INDEX(Historical!$O$7:$O$1372,MATCH(B284,Historical!$B$7:$B$1403,0)))^(1/10)-1)*100)</f>
        <v>n/a</v>
      </c>
      <c r="W284" s="109" t="str">
        <f t="shared" si="5"/>
        <v>n/a</v>
      </c>
      <c r="X284" s="110">
        <f t="shared" si="6"/>
        <v>1.442351199</v>
      </c>
      <c r="Y284" s="147"/>
      <c r="Z284" s="103">
        <f t="shared" si="7"/>
        <v>36.87943262</v>
      </c>
      <c r="AA284" s="112">
        <f t="shared" si="8"/>
        <v>13.56737589</v>
      </c>
      <c r="AB284" s="73">
        <v>12.0</v>
      </c>
      <c r="AC284" s="102">
        <v>1.41</v>
      </c>
      <c r="AD284" s="102">
        <v>0.96</v>
      </c>
      <c r="AE284" s="102">
        <v>1.31</v>
      </c>
      <c r="AF284" s="102">
        <v>6.38</v>
      </c>
      <c r="AG284" s="102">
        <v>44.6</v>
      </c>
      <c r="AH284" s="102">
        <v>33.4</v>
      </c>
      <c r="AI284" s="102">
        <v>6.4799999999999995</v>
      </c>
      <c r="AJ284" s="102">
        <v>14.6</v>
      </c>
      <c r="AK284" s="102">
        <v>14.180000000000001</v>
      </c>
      <c r="AL284" s="113">
        <v>601.26</v>
      </c>
      <c r="AM284" s="114">
        <v>0.7000000000000001</v>
      </c>
      <c r="AN284" s="102">
        <v>0.96</v>
      </c>
      <c r="AO284" s="115">
        <f t="shared" si="9"/>
        <v>10.20919522</v>
      </c>
      <c r="AP284" s="116">
        <f t="shared" si="10"/>
        <v>23.77657111</v>
      </c>
      <c r="AQ284" s="117">
        <f t="shared" si="11"/>
        <v>96.14037848</v>
      </c>
      <c r="AR284" s="103">
        <f t="array" ref="AR284">INDEX(Historical!$C$7:$C$1381,MATCH(B284,Historical!$B$7:$B$1403,0))*IF(AH284="n/a",1.03,IF(AH284&lt;0,1.01,IF(AH284&gt;10,1.1,(1+AH284/100))))</f>
        <v>0.572</v>
      </c>
      <c r="AS284" s="112">
        <f t="shared" si="12"/>
        <v>0.6090656</v>
      </c>
      <c r="AT284" s="112">
        <f t="shared" ref="AT284:AV284" si="292">IF($AK284="n/a",1.03*AS284,IF($AK284&lt;0,1.01*AS284,IF($AK284&gt;10,1.1*AS284,(1+$AK284/100)*AS284)))</f>
        <v>0.66997216</v>
      </c>
      <c r="AU284" s="112">
        <f t="shared" si="292"/>
        <v>0.736969376</v>
      </c>
      <c r="AV284" s="112">
        <f t="shared" si="292"/>
        <v>0.8106663136</v>
      </c>
      <c r="AW284" s="103">
        <f t="shared" si="14"/>
        <v>3.39867345</v>
      </c>
      <c r="AX284" s="118">
        <f t="shared" si="15"/>
        <v>17.76619681</v>
      </c>
      <c r="AY284" s="119">
        <v>0.69</v>
      </c>
      <c r="AZ284" s="114">
        <v>4.78</v>
      </c>
      <c r="BA284" s="114">
        <v>-29.509999999999998</v>
      </c>
      <c r="BB284" s="114">
        <v>-10.48</v>
      </c>
      <c r="BC284" s="114">
        <v>-11.72</v>
      </c>
      <c r="BD284" s="42"/>
      <c r="BE284" s="17">
        <v>2013.0</v>
      </c>
      <c r="BF284" s="17">
        <f t="shared" si="16"/>
        <v>0</v>
      </c>
      <c r="BG284" s="120">
        <v>10.6</v>
      </c>
      <c r="BH284" s="55"/>
    </row>
    <row r="285" ht="11.25" customHeight="1">
      <c r="A285" s="155" t="s">
        <v>1792</v>
      </c>
      <c r="B285" s="99" t="s">
        <v>1793</v>
      </c>
      <c r="C285" s="100" t="s">
        <v>136</v>
      </c>
      <c r="D285" s="100" t="s">
        <v>153</v>
      </c>
      <c r="E285" s="101">
        <v>7.0</v>
      </c>
      <c r="F285" s="58">
        <v>688.0</v>
      </c>
      <c r="G285" s="58" t="s">
        <v>168</v>
      </c>
      <c r="H285" s="58" t="s">
        <v>168</v>
      </c>
      <c r="I285" s="150">
        <v>18.74</v>
      </c>
      <c r="J285" s="103">
        <f t="shared" si="2"/>
        <v>2.027748132</v>
      </c>
      <c r="K285" s="104">
        <v>0.095</v>
      </c>
      <c r="L285" s="73">
        <v>4.0</v>
      </c>
      <c r="M285" s="23">
        <f t="shared" si="3"/>
        <v>0.38</v>
      </c>
      <c r="N285" s="105" t="s">
        <v>890</v>
      </c>
      <c r="O285" s="106">
        <v>0.09</v>
      </c>
      <c r="P285" s="107">
        <v>43776.0</v>
      </c>
      <c r="Q285" s="107">
        <v>43789.0</v>
      </c>
      <c r="R285" s="23">
        <f t="shared" si="4"/>
        <v>5.555555556</v>
      </c>
      <c r="S285" s="108">
        <f t="array" ref="S285">IF(INDEX(Historical!$D$7:$D$1379,MATCH(B285,Historical!$B$7:$B$1403,0))=0,"n/a",(INDEX(Historical!$C$7:$C$1381,MATCH(B285,Historical!$B$7:$B$1403,0))/INDEX(Historical!$D$7:$D$1379,MATCH(B285,Historical!$B$7:$B$1403,0))-1)*100)</f>
        <v>12.5</v>
      </c>
      <c r="T285" s="108">
        <f t="array" ref="T285">IF(INDEX(Historical!$F$7:$F$1372,MATCH(B285,Historical!$B$7:$B$1403,0))=0,"n/a",((INDEX(Historical!$C$7:$C$1381,MATCH(B285,Historical!$B$7:$B$1403,0))/INDEX(Historical!$F$7:$F$1372,MATCH(B285,Historical!$B$7:$B$1403,0)))^(1/3)-1)*100)</f>
        <v>14.47142426</v>
      </c>
      <c r="U285" s="108">
        <f t="array" ref="U285">IF(INDEX(Historical!$H$7:$H$1372,MATCH(B285,Historical!$B$7:$B$1403,0))=0,"n/a",((INDEX(Historical!$C$7:$C$1381,MATCH(B285,Historical!$B$7:$B$1403,0))/INDEX(Historical!$H$7:$H$1372,MATCH(B285,Historical!$B$7:$B$1403,0)))^(1/5)-1)*100)</f>
        <v>17.60790225</v>
      </c>
      <c r="V285" s="108">
        <f t="array" ref="V285">IF(INDEX(Historical!$O$7:$O$1372,MATCH(B285,Historical!$B$7:$B$1403,0))=0,"n/a",((INDEX(Historical!$C$7:$C$1381,MATCH(B285,Historical!$B$7:$B$1403,0))/INDEX(Historical!$O$7:$O$1372,MATCH(B285,Historical!$B$7:$B$1403,0)))^(1/10)-1)*100)</f>
        <v>0</v>
      </c>
      <c r="W285" s="109" t="str">
        <f t="shared" si="5"/>
        <v>n/a</v>
      </c>
      <c r="X285" s="110">
        <f t="shared" si="6"/>
        <v>3.322245708</v>
      </c>
      <c r="Y285" s="133"/>
      <c r="Z285" s="103">
        <f t="shared" si="7"/>
        <v>26.57342657</v>
      </c>
      <c r="AA285" s="112">
        <f t="shared" si="8"/>
        <v>13.1048951</v>
      </c>
      <c r="AB285" s="73">
        <v>12.0</v>
      </c>
      <c r="AC285" s="102">
        <v>1.43</v>
      </c>
      <c r="AD285" s="102" t="s">
        <v>128</v>
      </c>
      <c r="AE285" s="102">
        <v>3.28</v>
      </c>
      <c r="AF285" s="102">
        <v>0.99</v>
      </c>
      <c r="AG285" s="102">
        <v>8.4</v>
      </c>
      <c r="AH285" s="102">
        <v>4.9</v>
      </c>
      <c r="AI285" s="102">
        <v>11.540000000000001</v>
      </c>
      <c r="AJ285" s="102">
        <v>5.3</v>
      </c>
      <c r="AK285" s="102" t="s">
        <v>128</v>
      </c>
      <c r="AL285" s="113">
        <v>145.8</v>
      </c>
      <c r="AM285" s="114">
        <v>2.7</v>
      </c>
      <c r="AN285" s="102">
        <v>0.09</v>
      </c>
      <c r="AO285" s="115">
        <f t="shared" si="9"/>
        <v>6.53075528</v>
      </c>
      <c r="AP285" s="116">
        <f t="shared" si="10"/>
        <v>19.63565038</v>
      </c>
      <c r="AQ285" s="117">
        <f t="shared" si="11"/>
        <v>-24.06480496</v>
      </c>
      <c r="AR285" s="103">
        <f t="array" ref="AR285">INDEX(Historical!$C$7:$C$1381,MATCH(B285,Historical!$B$7:$B$1403,0))*IF(AH285="n/a",1.03,IF(AH285&lt;0,1.01,IF(AH285&gt;10,1.1,(1+AH285/100))))</f>
        <v>0.37764</v>
      </c>
      <c r="AS285" s="112">
        <f t="shared" si="12"/>
        <v>0.415404</v>
      </c>
      <c r="AT285" s="112">
        <f t="shared" ref="AT285:AV285" si="293">IF($AK285="n/a",1.03*AS285,IF($AK285&lt;0,1.01*AS285,IF($AK285&gt;10,1.1*AS285,(1+$AK285/100)*AS285)))</f>
        <v>0.42786612</v>
      </c>
      <c r="AU285" s="112">
        <f t="shared" si="293"/>
        <v>0.4407021036</v>
      </c>
      <c r="AV285" s="112">
        <f t="shared" si="293"/>
        <v>0.4539231667</v>
      </c>
      <c r="AW285" s="103">
        <f t="shared" si="14"/>
        <v>2.11553539</v>
      </c>
      <c r="AX285" s="118">
        <f t="shared" si="15"/>
        <v>11.28887615</v>
      </c>
      <c r="AY285" s="119">
        <v>0.79</v>
      </c>
      <c r="AZ285" s="114">
        <v>18.91</v>
      </c>
      <c r="BA285" s="114">
        <v>-8.540000000000001</v>
      </c>
      <c r="BB285" s="114">
        <v>-3.06</v>
      </c>
      <c r="BC285" s="114">
        <v>6.859999999999999</v>
      </c>
      <c r="BD285" s="42"/>
      <c r="BE285" s="17">
        <v>2013.0</v>
      </c>
      <c r="BF285" s="17">
        <f t="shared" si="16"/>
        <v>0</v>
      </c>
      <c r="BG285" s="120">
        <v>1.0</v>
      </c>
      <c r="BH285" s="108"/>
    </row>
    <row r="286" ht="11.25" customHeight="1">
      <c r="A286" s="220" t="s">
        <v>1794</v>
      </c>
      <c r="B286" s="99" t="s">
        <v>1795</v>
      </c>
      <c r="C286" s="100" t="s">
        <v>136</v>
      </c>
      <c r="D286" s="100" t="s">
        <v>153</v>
      </c>
      <c r="E286" s="101">
        <v>7.0</v>
      </c>
      <c r="F286" s="58">
        <v>699.0</v>
      </c>
      <c r="G286" s="58" t="s">
        <v>168</v>
      </c>
      <c r="H286" s="58" t="s">
        <v>168</v>
      </c>
      <c r="I286" s="150">
        <v>34.55</v>
      </c>
      <c r="J286" s="103">
        <f t="shared" si="2"/>
        <v>2.026049204</v>
      </c>
      <c r="K286" s="104">
        <v>0.175</v>
      </c>
      <c r="L286" s="73">
        <v>4.0</v>
      </c>
      <c r="M286" s="23">
        <f t="shared" si="3"/>
        <v>0.7</v>
      </c>
      <c r="N286" s="105" t="s">
        <v>174</v>
      </c>
      <c r="O286" s="106">
        <v>0.15</v>
      </c>
      <c r="P286" s="107">
        <v>43829.0</v>
      </c>
      <c r="Q286" s="107">
        <v>43839.0</v>
      </c>
      <c r="R286" s="23">
        <f t="shared" si="4"/>
        <v>16.66666667</v>
      </c>
      <c r="S286" s="108">
        <f t="array" ref="S286">IF(INDEX(Historical!$D$7:$D$1379,MATCH(B286,Historical!$B$7:$B$1403,0))=0,"n/a",(INDEX(Historical!$C$7:$C$1381,MATCH(B286,Historical!$B$7:$B$1403,0))/INDEX(Historical!$D$7:$D$1379,MATCH(B286,Historical!$B$7:$B$1403,0))-1)*100)</f>
        <v>57.89473684</v>
      </c>
      <c r="T286" s="108">
        <f t="array" ref="T286">IF(INDEX(Historical!$F$7:$F$1372,MATCH(B286,Historical!$B$7:$B$1403,0))=0,"n/a",((INDEX(Historical!$C$7:$C$1381,MATCH(B286,Historical!$B$7:$B$1403,0))/INDEX(Historical!$F$7:$F$1372,MATCH(B286,Historical!$B$7:$B$1403,0)))^(1/3)-1)*100)</f>
        <v>58.7401052</v>
      </c>
      <c r="U286" s="108">
        <f t="array" ref="U286">IF(INDEX(Historical!$H$7:$H$1372,MATCH(B286,Historical!$B$7:$B$1403,0))=0,"n/a",((INDEX(Historical!$C$7:$C$1381,MATCH(B286,Historical!$B$7:$B$1403,0))/INDEX(Historical!$H$7:$H$1372,MATCH(B286,Historical!$B$7:$B$1403,0)))^(1/5)-1)*100)</f>
        <v>64.37518295</v>
      </c>
      <c r="V286" s="108" t="str">
        <f t="array" ref="V286">IF(INDEX(Historical!$O$7:$O$1372,MATCH(B286,Historical!$B$7:$B$1403,0))=0,"n/a",((INDEX(Historical!$C$7:$C$1381,MATCH(B286,Historical!$B$7:$B$1403,0))/INDEX(Historical!$O$7:$O$1372,MATCH(B286,Historical!$B$7:$B$1403,0)))^(1/10)-1)*100)</f>
        <v>n/a</v>
      </c>
      <c r="W286" s="109" t="str">
        <f t="shared" si="5"/>
        <v>n/a</v>
      </c>
      <c r="X286" s="110">
        <f t="shared" si="6"/>
        <v>2.899783016</v>
      </c>
      <c r="Y286" s="149"/>
      <c r="Z286" s="103">
        <f t="shared" si="7"/>
        <v>25.36231884</v>
      </c>
      <c r="AA286" s="112">
        <f t="shared" si="8"/>
        <v>12.51811594</v>
      </c>
      <c r="AB286" s="73">
        <v>12.0</v>
      </c>
      <c r="AC286" s="102">
        <v>2.76</v>
      </c>
      <c r="AD286" s="102" t="s">
        <v>128</v>
      </c>
      <c r="AE286" s="102">
        <v>4.78</v>
      </c>
      <c r="AF286" s="102">
        <v>2.28</v>
      </c>
      <c r="AG286" s="102">
        <v>18.6</v>
      </c>
      <c r="AH286" s="102">
        <v>45.5</v>
      </c>
      <c r="AI286" s="102">
        <v>6.65</v>
      </c>
      <c r="AJ286" s="102">
        <v>22.2</v>
      </c>
      <c r="AK286" s="102" t="s">
        <v>128</v>
      </c>
      <c r="AL286" s="113">
        <v>1870.0</v>
      </c>
      <c r="AM286" s="114">
        <v>7.9</v>
      </c>
      <c r="AN286" s="102">
        <v>0.08</v>
      </c>
      <c r="AO286" s="115">
        <f t="shared" si="9"/>
        <v>53.88311621</v>
      </c>
      <c r="AP286" s="116">
        <f t="shared" si="10"/>
        <v>66.40123216</v>
      </c>
      <c r="AQ286" s="117">
        <f t="shared" si="11"/>
        <v>12.62781253</v>
      </c>
      <c r="AR286" s="103">
        <f t="array" ref="AR286">INDEX(Historical!$C$7:$C$1381,MATCH(B286,Historical!$B$7:$B$1403,0))*IF(AH286="n/a",1.03,IF(AH286&lt;0,1.01,IF(AH286&gt;10,1.1,(1+AH286/100))))</f>
        <v>0.66</v>
      </c>
      <c r="AS286" s="112">
        <f t="shared" si="12"/>
        <v>0.70389</v>
      </c>
      <c r="AT286" s="112">
        <f t="shared" ref="AT286:AV286" si="294">IF($AK286="n/a",1.03*AS286,IF($AK286&lt;0,1.01*AS286,IF($AK286&gt;10,1.1*AS286,(1+$AK286/100)*AS286)))</f>
        <v>0.7250067</v>
      </c>
      <c r="AU286" s="112">
        <f t="shared" si="294"/>
        <v>0.746756901</v>
      </c>
      <c r="AV286" s="112">
        <f t="shared" si="294"/>
        <v>0.769159608</v>
      </c>
      <c r="AW286" s="103">
        <f t="shared" si="14"/>
        <v>3.604813209</v>
      </c>
      <c r="AX286" s="118">
        <f t="shared" si="15"/>
        <v>10.43361276</v>
      </c>
      <c r="AY286" s="119">
        <v>1.33</v>
      </c>
      <c r="AZ286" s="114">
        <v>18.44</v>
      </c>
      <c r="BA286" s="114">
        <v>-15.53</v>
      </c>
      <c r="BB286" s="114">
        <v>-9.32</v>
      </c>
      <c r="BC286" s="114">
        <v>-0.15</v>
      </c>
      <c r="BD286" s="42"/>
      <c r="BE286" s="17">
        <v>2014.0</v>
      </c>
      <c r="BF286" s="17">
        <f t="shared" si="16"/>
        <v>0</v>
      </c>
      <c r="BG286" s="120">
        <v>1.7000000000000002</v>
      </c>
      <c r="BH286" s="15"/>
    </row>
    <row r="287" ht="11.25" customHeight="1">
      <c r="A287" s="151" t="s">
        <v>1796</v>
      </c>
      <c r="B287" s="122" t="s">
        <v>1797</v>
      </c>
      <c r="C287" s="100" t="s">
        <v>158</v>
      </c>
      <c r="D287" s="100" t="s">
        <v>163</v>
      </c>
      <c r="E287" s="123">
        <v>7.0</v>
      </c>
      <c r="F287" s="58">
        <v>663.0</v>
      </c>
      <c r="G287" s="124" t="s">
        <v>168</v>
      </c>
      <c r="H287" s="124" t="s">
        <v>168</v>
      </c>
      <c r="I287" s="216">
        <v>8.98</v>
      </c>
      <c r="J287" s="126">
        <f t="shared" si="2"/>
        <v>5.567928731</v>
      </c>
      <c r="K287" s="127">
        <v>0.125</v>
      </c>
      <c r="L287" s="128">
        <v>4.0</v>
      </c>
      <c r="M287" s="129">
        <f t="shared" si="3"/>
        <v>0.5</v>
      </c>
      <c r="N287" s="130" t="s">
        <v>792</v>
      </c>
      <c r="O287" s="131">
        <v>0.1175</v>
      </c>
      <c r="P287" s="173">
        <v>43580.0</v>
      </c>
      <c r="Q287" s="173">
        <v>43591.0</v>
      </c>
      <c r="R287" s="129">
        <f t="shared" si="4"/>
        <v>6.382978723</v>
      </c>
      <c r="S287" s="108">
        <f t="array" ref="S287">IF(INDEX(Historical!$D$7:$D$1379,MATCH(B287,Historical!$B$7:$B$1403,0))=0,"n/a",(INDEX(Historical!$C$7:$C$1381,MATCH(B287,Historical!$B$7:$B$1403,0))/INDEX(Historical!$D$7:$D$1379,MATCH(B287,Historical!$B$7:$B$1403,0))-1)*100)</f>
        <v>6.486486486</v>
      </c>
      <c r="T287" s="108">
        <f t="array" ref="T287">IF(INDEX(Historical!$F$7:$F$1372,MATCH(B287,Historical!$B$7:$B$1403,0))=0,"n/a",((INDEX(Historical!$C$7:$C$1381,MATCH(B287,Historical!$B$7:$B$1403,0))/INDEX(Historical!$F$7:$F$1372,MATCH(B287,Historical!$B$7:$B$1403,0)))^(1/3)-1)*100)</f>
        <v>6.958043482</v>
      </c>
      <c r="U287" s="108">
        <f t="array" ref="U287">IF(INDEX(Historical!$H$7:$H$1372,MATCH(B287,Historical!$B$7:$B$1403,0))=0,"n/a",((INDEX(Historical!$C$7:$C$1381,MATCH(B287,Historical!$B$7:$B$1403,0))/INDEX(Historical!$H$7:$H$1372,MATCH(B287,Historical!$B$7:$B$1403,0)))^(1/5)-1)*100)</f>
        <v>7.378523504</v>
      </c>
      <c r="V287" s="108">
        <f t="array" ref="V287">IF(INDEX(Historical!$O$7:$O$1372,MATCH(B287,Historical!$B$7:$B$1403,0))=0,"n/a",((INDEX(Historical!$C$7:$C$1381,MATCH(B287,Historical!$B$7:$B$1403,0))/INDEX(Historical!$O$7:$O$1372,MATCH(B287,Historical!$B$7:$B$1403,0)))^(1/10)-1)*100)</f>
        <v>6.195043479</v>
      </c>
      <c r="W287" s="109">
        <f t="shared" si="5"/>
        <v>1.191036597</v>
      </c>
      <c r="X287" s="110" t="str">
        <f t="shared" si="6"/>
        <v>n/a</v>
      </c>
      <c r="Y287" s="181"/>
      <c r="Z287" s="126">
        <f t="shared" si="7"/>
        <v>58.82352941</v>
      </c>
      <c r="AA287" s="134">
        <f t="shared" si="8"/>
        <v>10.56470588</v>
      </c>
      <c r="AB287" s="128">
        <v>9.0</v>
      </c>
      <c r="AC287" s="125">
        <v>0.85</v>
      </c>
      <c r="AD287" s="125" t="s">
        <v>128</v>
      </c>
      <c r="AE287" s="125">
        <v>0.24</v>
      </c>
      <c r="AF287" s="125">
        <v>1.56</v>
      </c>
      <c r="AG287" s="125" t="s">
        <v>128</v>
      </c>
      <c r="AH287" s="125">
        <v>-49.9</v>
      </c>
      <c r="AI287" s="125" t="s">
        <v>128</v>
      </c>
      <c r="AJ287" s="125">
        <v>-11.200000000000001</v>
      </c>
      <c r="AK287" s="125" t="s">
        <v>128</v>
      </c>
      <c r="AL287" s="135">
        <v>412.0</v>
      </c>
      <c r="AM287" s="136">
        <v>0.6</v>
      </c>
      <c r="AN287" s="125">
        <v>0.89</v>
      </c>
      <c r="AO287" s="137">
        <f t="shared" si="9"/>
        <v>2.381746352</v>
      </c>
      <c r="AP287" s="138">
        <f t="shared" si="10"/>
        <v>12.94645223</v>
      </c>
      <c r="AQ287" s="139">
        <f t="shared" si="11"/>
        <v>-14.41458801</v>
      </c>
      <c r="AR287" s="103">
        <f t="array" ref="AR287">INDEX(Historical!$C$7:$C$1381,MATCH(B287,Historical!$B$7:$B$1403,0))*IF(AH287="n/a",1.03,IF(AH287&lt;0,1.01,IF(AH287&gt;10,1.1,(1+AH287/100))))</f>
        <v>0.497425</v>
      </c>
      <c r="AS287" s="134">
        <f t="shared" si="12"/>
        <v>0.51234775</v>
      </c>
      <c r="AT287" s="134">
        <f t="shared" ref="AT287:AV287" si="295">IF($AK287="n/a",1.03*AS287,IF($AK287&lt;0,1.01*AS287,IF($AK287&gt;10,1.1*AS287,(1+$AK287/100)*AS287)))</f>
        <v>0.5277181825</v>
      </c>
      <c r="AU287" s="134">
        <f t="shared" si="295"/>
        <v>0.543549728</v>
      </c>
      <c r="AV287" s="134">
        <f t="shared" si="295"/>
        <v>0.5598562198</v>
      </c>
      <c r="AW287" s="126">
        <f t="shared" si="14"/>
        <v>2.64089688</v>
      </c>
      <c r="AX287" s="140">
        <f t="shared" si="15"/>
        <v>29.40865123</v>
      </c>
      <c r="AY287" s="141">
        <v>0.13</v>
      </c>
      <c r="AZ287" s="136">
        <v>1.41</v>
      </c>
      <c r="BA287" s="136">
        <v>-12.389999999999999</v>
      </c>
      <c r="BB287" s="136">
        <v>-3.61</v>
      </c>
      <c r="BC287" s="136">
        <v>-5.5</v>
      </c>
      <c r="BD287" s="142"/>
      <c r="BE287" s="17">
        <v>2013.0</v>
      </c>
      <c r="BF287" s="17">
        <f t="shared" si="16"/>
        <v>0</v>
      </c>
      <c r="BG287" s="143" t="s">
        <v>128</v>
      </c>
      <c r="BH287" s="224"/>
    </row>
    <row r="288" ht="11.25" customHeight="1">
      <c r="A288" s="55" t="s">
        <v>1798</v>
      </c>
      <c r="B288" s="99" t="s">
        <v>1799</v>
      </c>
      <c r="C288" s="100" t="s">
        <v>320</v>
      </c>
      <c r="D288" s="100" t="s">
        <v>468</v>
      </c>
      <c r="E288" s="101">
        <v>7.0</v>
      </c>
      <c r="F288" s="58">
        <v>690.0</v>
      </c>
      <c r="G288" s="58" t="s">
        <v>168</v>
      </c>
      <c r="H288" s="58" t="s">
        <v>168</v>
      </c>
      <c r="I288" s="150">
        <v>44.43</v>
      </c>
      <c r="J288" s="103">
        <f t="shared" si="2"/>
        <v>0.6527121314</v>
      </c>
      <c r="K288" s="104">
        <v>0.29</v>
      </c>
      <c r="L288" s="73">
        <v>1.0</v>
      </c>
      <c r="M288" s="23">
        <f t="shared" si="3"/>
        <v>0.29</v>
      </c>
      <c r="N288" s="105" t="s">
        <v>240</v>
      </c>
      <c r="O288" s="106">
        <v>0.27</v>
      </c>
      <c r="P288" s="107">
        <v>43781.0</v>
      </c>
      <c r="Q288" s="107">
        <v>43800.0</v>
      </c>
      <c r="R288" s="23">
        <f t="shared" si="4"/>
        <v>7.407407407</v>
      </c>
      <c r="S288" s="108">
        <f t="array" ref="S288">IF(INDEX(Historical!$D$7:$D$1379,MATCH(B288,Historical!$B$7:$B$1403,0))=0,"n/a",(INDEX(Historical!$C$7:$C$1381,MATCH(B288,Historical!$B$7:$B$1403,0))/INDEX(Historical!$D$7:$D$1379,MATCH(B288,Historical!$B$7:$B$1403,0))-1)*100)</f>
        <v>7.407407407</v>
      </c>
      <c r="T288" s="108">
        <f t="array" ref="T288">IF(INDEX(Historical!$F$7:$F$1372,MATCH(B288,Historical!$B$7:$B$1403,0))=0,"n/a",((INDEX(Historical!$C$7:$C$1381,MATCH(B288,Historical!$B$7:$B$1403,0))/INDEX(Historical!$F$7:$F$1372,MATCH(B288,Historical!$B$7:$B$1403,0)))^(1/3)-1)*100)</f>
        <v>5.07175745</v>
      </c>
      <c r="U288" s="108">
        <f t="array" ref="U288">IF(INDEX(Historical!$H$7:$H$1372,MATCH(B288,Historical!$B$7:$B$1403,0))=0,"n/a",((INDEX(Historical!$C$7:$C$1381,MATCH(B288,Historical!$B$7:$B$1403,0))/INDEX(Historical!$H$7:$H$1372,MATCH(B288,Historical!$B$7:$B$1403,0)))^(1/5)-1)*100)</f>
        <v>4.295609662</v>
      </c>
      <c r="V288" s="108">
        <f t="array" ref="V288">IF(INDEX(Historical!$O$7:$O$1372,MATCH(B288,Historical!$B$7:$B$1403,0))=0,"n/a",((INDEX(Historical!$C$7:$C$1381,MATCH(B288,Historical!$B$7:$B$1403,0))/INDEX(Historical!$O$7:$O$1372,MATCH(B288,Historical!$B$7:$B$1403,0)))^(1/10)-1)*100)</f>
        <v>6.127467661</v>
      </c>
      <c r="W288" s="109">
        <f t="shared" si="5"/>
        <v>0.7010415884</v>
      </c>
      <c r="X288" s="110">
        <f t="shared" si="6"/>
        <v>0.493748237</v>
      </c>
      <c r="Y288" s="133"/>
      <c r="Z288" s="103">
        <f t="shared" si="7"/>
        <v>25.89285714</v>
      </c>
      <c r="AA288" s="112">
        <f t="shared" si="8"/>
        <v>39.66964286</v>
      </c>
      <c r="AB288" s="73">
        <v>12.0</v>
      </c>
      <c r="AC288" s="102">
        <v>1.12</v>
      </c>
      <c r="AD288" s="102">
        <v>1.62</v>
      </c>
      <c r="AE288" s="102">
        <v>3.56</v>
      </c>
      <c r="AF288" s="102">
        <v>4.66</v>
      </c>
      <c r="AG288" s="102">
        <v>12.3</v>
      </c>
      <c r="AH288" s="156">
        <v>-29.9</v>
      </c>
      <c r="AI288" s="156">
        <v>34.56</v>
      </c>
      <c r="AJ288" s="102">
        <v>8.7</v>
      </c>
      <c r="AK288" s="102">
        <v>24.4</v>
      </c>
      <c r="AL288" s="113">
        <v>2260.0</v>
      </c>
      <c r="AM288" s="114">
        <v>0.8</v>
      </c>
      <c r="AN288" s="102">
        <v>1.53</v>
      </c>
      <c r="AO288" s="115">
        <f t="shared" si="9"/>
        <v>-34.72132106</v>
      </c>
      <c r="AP288" s="116">
        <f t="shared" si="10"/>
        <v>4.948321793</v>
      </c>
      <c r="AQ288" s="117">
        <f t="shared" si="11"/>
        <v>186.6360726</v>
      </c>
      <c r="AR288" s="103">
        <f t="array" ref="AR288">INDEX(Historical!$C$7:$C$1381,MATCH(B288,Historical!$B$7:$B$1403,0))*IF(AH288="n/a",1.03,IF(AH288&lt;0,1.01,IF(AH288&gt;10,1.1,(1+AH288/100))))</f>
        <v>0.2929</v>
      </c>
      <c r="AS288" s="112">
        <f t="shared" si="12"/>
        <v>0.32219</v>
      </c>
      <c r="AT288" s="112">
        <f t="shared" ref="AT288:AV288" si="296">IF($AK288="n/a",1.03*AS288,IF($AK288&lt;0,1.01*AS288,IF($AK288&gt;10,1.1*AS288,(1+$AK288/100)*AS288)))</f>
        <v>0.354409</v>
      </c>
      <c r="AU288" s="112">
        <f t="shared" si="296"/>
        <v>0.3898499</v>
      </c>
      <c r="AV288" s="112">
        <f t="shared" si="296"/>
        <v>0.42883489</v>
      </c>
      <c r="AW288" s="103">
        <f t="shared" si="14"/>
        <v>1.78818379</v>
      </c>
      <c r="AX288" s="118">
        <f t="shared" si="15"/>
        <v>4.024721562</v>
      </c>
      <c r="AY288" s="119">
        <v>0.54</v>
      </c>
      <c r="AZ288" s="114">
        <v>50.05</v>
      </c>
      <c r="BA288" s="114">
        <v>-10.780000000000001</v>
      </c>
      <c r="BB288" s="114">
        <v>2.87</v>
      </c>
      <c r="BC288" s="114">
        <v>17.560000000000002</v>
      </c>
      <c r="BD288" s="42"/>
      <c r="BE288" s="17">
        <v>2014.0</v>
      </c>
      <c r="BF288" s="17">
        <f t="shared" si="16"/>
        <v>0</v>
      </c>
      <c r="BG288" s="120">
        <v>3.2</v>
      </c>
      <c r="BH288" s="108"/>
    </row>
    <row r="289" ht="11.25" customHeight="1">
      <c r="A289" s="155" t="s">
        <v>1800</v>
      </c>
      <c r="B289" s="99" t="s">
        <v>1801</v>
      </c>
      <c r="C289" s="100" t="s">
        <v>131</v>
      </c>
      <c r="D289" s="100" t="s">
        <v>193</v>
      </c>
      <c r="E289" s="101">
        <v>7.0</v>
      </c>
      <c r="F289" s="58">
        <v>705.0</v>
      </c>
      <c r="G289" s="58" t="s">
        <v>168</v>
      </c>
      <c r="H289" s="58" t="s">
        <v>168</v>
      </c>
      <c r="I289" s="150">
        <v>125.03</v>
      </c>
      <c r="J289" s="103">
        <f t="shared" si="2"/>
        <v>1.279692874</v>
      </c>
      <c r="K289" s="104">
        <v>0.4</v>
      </c>
      <c r="L289" s="73">
        <v>4.0</v>
      </c>
      <c r="M289" s="23">
        <f t="shared" si="3"/>
        <v>1.6</v>
      </c>
      <c r="N289" s="105" t="s">
        <v>196</v>
      </c>
      <c r="O289" s="106">
        <v>0.375</v>
      </c>
      <c r="P289" s="107">
        <v>43853.0</v>
      </c>
      <c r="Q289" s="107">
        <v>43860.0</v>
      </c>
      <c r="R289" s="23">
        <f t="shared" si="4"/>
        <v>6.666666667</v>
      </c>
      <c r="S289" s="108">
        <f t="array" ref="S289">IF(INDEX(Historical!$D$7:$D$1379,MATCH(B289,Historical!$B$7:$B$1403,0))=0,"n/a",(INDEX(Historical!$C$7:$C$1381,MATCH(B289,Historical!$B$7:$B$1403,0))/INDEX(Historical!$D$7:$D$1379,MATCH(B289,Historical!$B$7:$B$1403,0))-1)*100)</f>
        <v>7.142857143</v>
      </c>
      <c r="T289" s="108">
        <f t="array" ref="T289">IF(INDEX(Historical!$F$7:$F$1372,MATCH(B289,Historical!$B$7:$B$1403,0))=0,"n/a",((INDEX(Historical!$C$7:$C$1381,MATCH(B289,Historical!$B$7:$B$1403,0))/INDEX(Historical!$F$7:$F$1372,MATCH(B289,Historical!$B$7:$B$1403,0)))^(1/3)-1)*100)</f>
        <v>20.84372701</v>
      </c>
      <c r="U289" s="108">
        <f t="array" ref="U289">IF(INDEX(Historical!$H$7:$H$1372,MATCH(B289,Historical!$B$7:$B$1403,0))=0,"n/a",((INDEX(Historical!$C$7:$C$1381,MATCH(B289,Historical!$B$7:$B$1403,0))/INDEX(Historical!$H$7:$H$1372,MATCH(B289,Historical!$B$7:$B$1403,0)))^(1/5)-1)*100)</f>
        <v>64.37518295</v>
      </c>
      <c r="V289" s="108" t="str">
        <f t="array" ref="V289">IF(INDEX(Historical!$O$7:$O$1372,MATCH(B289,Historical!$B$7:$B$1403,0))=0,"n/a",((INDEX(Historical!$C$7:$C$1381,MATCH(B289,Historical!$B$7:$B$1403,0))/INDEX(Historical!$O$7:$O$1372,MATCH(B289,Historical!$B$7:$B$1403,0)))^(1/10)-1)*100)</f>
        <v>n/a</v>
      </c>
      <c r="W289" s="109" t="str">
        <f t="shared" si="5"/>
        <v>n/a</v>
      </c>
      <c r="X289" s="110">
        <f t="shared" si="6"/>
        <v>3.949397727</v>
      </c>
      <c r="Y289" s="147"/>
      <c r="Z289" s="103">
        <f t="shared" si="7"/>
        <v>16.42710472</v>
      </c>
      <c r="AA289" s="112">
        <f t="shared" si="8"/>
        <v>12.83675565</v>
      </c>
      <c r="AB289" s="73">
        <v>11.0</v>
      </c>
      <c r="AC289" s="102">
        <v>9.74</v>
      </c>
      <c r="AD289" s="102">
        <v>1.11</v>
      </c>
      <c r="AE289" s="102">
        <v>0.28</v>
      </c>
      <c r="AF289" s="102">
        <v>1.67</v>
      </c>
      <c r="AG289" s="102">
        <v>13.700000000000001</v>
      </c>
      <c r="AH289" s="102">
        <v>22.2</v>
      </c>
      <c r="AI289" s="102">
        <v>5.0</v>
      </c>
      <c r="AJ289" s="102">
        <v>16.3</v>
      </c>
      <c r="AK289" s="102">
        <v>11.57</v>
      </c>
      <c r="AL289" s="113">
        <v>6590.0</v>
      </c>
      <c r="AM289" s="114">
        <v>0.8</v>
      </c>
      <c r="AN289" s="102">
        <v>0.8</v>
      </c>
      <c r="AO289" s="115">
        <f t="shared" si="9"/>
        <v>52.81812018</v>
      </c>
      <c r="AP289" s="116">
        <f t="shared" si="10"/>
        <v>65.65487583</v>
      </c>
      <c r="AQ289" s="117">
        <f t="shared" si="11"/>
        <v>-2.389932372</v>
      </c>
      <c r="AR289" s="103">
        <f t="array" ref="AR289">INDEX(Historical!$C$7:$C$1381,MATCH(B289,Historical!$B$7:$B$1403,0))*IF(AH289="n/a",1.03,IF(AH289&lt;0,1.01,IF(AH289&gt;10,1.1,(1+AH289/100))))</f>
        <v>1.65</v>
      </c>
      <c r="AS289" s="112">
        <f t="shared" si="12"/>
        <v>1.7325</v>
      </c>
      <c r="AT289" s="112">
        <f t="shared" ref="AT289:AV289" si="297">IF($AK289="n/a",1.03*AS289,IF($AK289&lt;0,1.01*AS289,IF($AK289&gt;10,1.1*AS289,(1+$AK289/100)*AS289)))</f>
        <v>1.90575</v>
      </c>
      <c r="AU289" s="112">
        <f t="shared" si="297"/>
        <v>2.096325</v>
      </c>
      <c r="AV289" s="112">
        <f t="shared" si="297"/>
        <v>2.3059575</v>
      </c>
      <c r="AW289" s="103">
        <f t="shared" si="14"/>
        <v>9.6905325</v>
      </c>
      <c r="AX289" s="118">
        <f t="shared" si="15"/>
        <v>7.750565864</v>
      </c>
      <c r="AY289" s="119">
        <v>1.02</v>
      </c>
      <c r="AZ289" s="114">
        <v>59.18</v>
      </c>
      <c r="BA289" s="114">
        <v>-18.32</v>
      </c>
      <c r="BB289" s="114">
        <v>-9.06</v>
      </c>
      <c r="BC289" s="114">
        <v>12.389999999999999</v>
      </c>
      <c r="BD289" s="42"/>
      <c r="BE289" s="17">
        <v>2014.0</v>
      </c>
      <c r="BF289" s="17">
        <f t="shared" si="16"/>
        <v>0</v>
      </c>
      <c r="BG289" s="120">
        <v>4.3999999999999995</v>
      </c>
      <c r="BH289" s="15"/>
    </row>
    <row r="290" ht="11.25" customHeight="1">
      <c r="A290" s="155" t="s">
        <v>1802</v>
      </c>
      <c r="B290" s="99" t="s">
        <v>1803</v>
      </c>
      <c r="C290" s="100" t="s">
        <v>136</v>
      </c>
      <c r="D290" s="100" t="s">
        <v>153</v>
      </c>
      <c r="E290" s="101">
        <v>7.0</v>
      </c>
      <c r="F290" s="58">
        <v>689.0</v>
      </c>
      <c r="G290" s="58" t="s">
        <v>120</v>
      </c>
      <c r="H290" s="58" t="s">
        <v>120</v>
      </c>
      <c r="I290" s="150">
        <v>32.87</v>
      </c>
      <c r="J290" s="103">
        <f t="shared" si="2"/>
        <v>3.407362336</v>
      </c>
      <c r="K290" s="104">
        <v>0.28</v>
      </c>
      <c r="L290" s="73">
        <v>4.0</v>
      </c>
      <c r="M290" s="23">
        <f t="shared" si="3"/>
        <v>1.12</v>
      </c>
      <c r="N290" s="105" t="s">
        <v>282</v>
      </c>
      <c r="O290" s="106">
        <v>0.27</v>
      </c>
      <c r="P290" s="107">
        <v>43775.0</v>
      </c>
      <c r="Q290" s="107">
        <v>43790.0</v>
      </c>
      <c r="R290" s="23">
        <f t="shared" si="4"/>
        <v>3.703703704</v>
      </c>
      <c r="S290" s="108">
        <f t="array" ref="S290">IF(INDEX(Historical!$D$7:$D$1379,MATCH(B290,Historical!$B$7:$B$1403,0))=0,"n/a",(INDEX(Historical!$C$7:$C$1381,MATCH(B290,Historical!$B$7:$B$1403,0))/INDEX(Historical!$D$7:$D$1379,MATCH(B290,Historical!$B$7:$B$1403,0))-1)*100)</f>
        <v>10.1010101</v>
      </c>
      <c r="T290" s="108">
        <f t="array" ref="T290">IF(INDEX(Historical!$F$7:$F$1372,MATCH(B290,Historical!$B$7:$B$1403,0))=0,"n/a",((INDEX(Historical!$C$7:$C$1381,MATCH(B290,Historical!$B$7:$B$1403,0))/INDEX(Historical!$F$7:$F$1372,MATCH(B290,Historical!$B$7:$B$1403,0)))^(1/3)-1)*100)</f>
        <v>12.28246135</v>
      </c>
      <c r="U290" s="108">
        <f t="array" ref="U290">IF(INDEX(Historical!$H$7:$H$1372,MATCH(B290,Historical!$B$7:$B$1403,0))=0,"n/a",((INDEX(Historical!$C$7:$C$1381,MATCH(B290,Historical!$B$7:$B$1403,0))/INDEX(Historical!$H$7:$H$1372,MATCH(B290,Historical!$B$7:$B$1403,0)))^(1/5)-1)*100)</f>
        <v>9.896412921</v>
      </c>
      <c r="V290" s="108">
        <f t="array" ref="V290">IF(INDEX(Historical!$O$7:$O$1372,MATCH(B290,Historical!$B$7:$B$1403,0))=0,"n/a",((INDEX(Historical!$C$7:$C$1381,MATCH(B290,Historical!$B$7:$B$1403,0))/INDEX(Historical!$O$7:$O$1372,MATCH(B290,Historical!$B$7:$B$1403,0)))^(1/10)-1)*100)</f>
        <v>1.710049825</v>
      </c>
      <c r="W290" s="109">
        <f t="shared" si="5"/>
        <v>5.787207355</v>
      </c>
      <c r="X290" s="110">
        <f t="shared" si="6"/>
        <v>0.7792451119</v>
      </c>
      <c r="Y290" s="149"/>
      <c r="Z290" s="103">
        <f t="shared" si="7"/>
        <v>38.0952381</v>
      </c>
      <c r="AA290" s="112">
        <f t="shared" si="8"/>
        <v>11.18027211</v>
      </c>
      <c r="AB290" s="73">
        <v>12.0</v>
      </c>
      <c r="AC290" s="102">
        <v>2.94</v>
      </c>
      <c r="AD290" s="102">
        <v>1.12</v>
      </c>
      <c r="AE290" s="102">
        <v>4.17</v>
      </c>
      <c r="AF290" s="102">
        <v>1.14</v>
      </c>
      <c r="AG290" s="102">
        <v>10.299999999999999</v>
      </c>
      <c r="AH290" s="102">
        <v>25.0</v>
      </c>
      <c r="AI290" s="102">
        <v>5.11</v>
      </c>
      <c r="AJ290" s="102">
        <v>12.7</v>
      </c>
      <c r="AK290" s="102">
        <v>10.0</v>
      </c>
      <c r="AL290" s="113">
        <v>1310.0</v>
      </c>
      <c r="AM290" s="114">
        <v>0.1</v>
      </c>
      <c r="AN290" s="102">
        <v>0.12</v>
      </c>
      <c r="AO290" s="115">
        <f t="shared" si="9"/>
        <v>2.123503149</v>
      </c>
      <c r="AP290" s="116">
        <f t="shared" si="10"/>
        <v>13.30377526</v>
      </c>
      <c r="AQ290" s="117">
        <f t="shared" si="11"/>
        <v>-24.73599</v>
      </c>
      <c r="AR290" s="103">
        <f t="array" ref="AR290">INDEX(Historical!$C$7:$C$1381,MATCH(B290,Historical!$B$7:$B$1403,0))*IF(AH290="n/a",1.03,IF(AH290&lt;0,1.01,IF(AH290&gt;10,1.1,(1+AH290/100))))</f>
        <v>1.199</v>
      </c>
      <c r="AS290" s="112">
        <f t="shared" si="12"/>
        <v>1.2602689</v>
      </c>
      <c r="AT290" s="112">
        <f t="shared" ref="AT290:AV290" si="298">IF($AK290="n/a",1.03*AS290,IF($AK290&lt;0,1.01*AS290,IF($AK290&gt;10,1.1*AS290,(1+$AK290/100)*AS290)))</f>
        <v>1.38629579</v>
      </c>
      <c r="AU290" s="112">
        <f t="shared" si="298"/>
        <v>1.524925369</v>
      </c>
      <c r="AV290" s="112">
        <f t="shared" si="298"/>
        <v>1.677417906</v>
      </c>
      <c r="AW290" s="103">
        <f t="shared" si="14"/>
        <v>7.047907965</v>
      </c>
      <c r="AX290" s="118">
        <f t="shared" si="15"/>
        <v>21.44176442</v>
      </c>
      <c r="AY290" s="119">
        <v>0.63</v>
      </c>
      <c r="AZ290" s="114">
        <v>-1.29</v>
      </c>
      <c r="BA290" s="114">
        <v>-21.19</v>
      </c>
      <c r="BB290" s="114">
        <v>-15.809999999999999</v>
      </c>
      <c r="BC290" s="114">
        <v>-12.45</v>
      </c>
      <c r="BD290" s="42"/>
      <c r="BE290" s="17">
        <v>2013.0</v>
      </c>
      <c r="BF290" s="17">
        <f t="shared" si="16"/>
        <v>0</v>
      </c>
      <c r="BG290" s="120">
        <v>1.3</v>
      </c>
      <c r="BH290" s="108"/>
    </row>
    <row r="291" ht="11.25" customHeight="1">
      <c r="A291" s="220" t="s">
        <v>1804</v>
      </c>
      <c r="B291" s="99" t="s">
        <v>1805</v>
      </c>
      <c r="C291" s="100" t="s">
        <v>136</v>
      </c>
      <c r="D291" s="100" t="s">
        <v>391</v>
      </c>
      <c r="E291" s="101">
        <v>7.0</v>
      </c>
      <c r="F291" s="58">
        <v>722.0</v>
      </c>
      <c r="G291" s="58" t="s">
        <v>168</v>
      </c>
      <c r="H291" s="58" t="s">
        <v>168</v>
      </c>
      <c r="I291" s="150">
        <v>21.68</v>
      </c>
      <c r="J291" s="103">
        <f t="shared" si="2"/>
        <v>2.95202952</v>
      </c>
      <c r="K291" s="104">
        <v>0.16</v>
      </c>
      <c r="L291" s="73">
        <v>4.0</v>
      </c>
      <c r="M291" s="23">
        <f t="shared" si="3"/>
        <v>0.64</v>
      </c>
      <c r="N291" s="105" t="s">
        <v>154</v>
      </c>
      <c r="O291" s="106">
        <v>0.15</v>
      </c>
      <c r="P291" s="107">
        <v>43874.0</v>
      </c>
      <c r="Q291" s="107">
        <v>43905.0</v>
      </c>
      <c r="R291" s="23">
        <f t="shared" si="4"/>
        <v>6.666666667</v>
      </c>
      <c r="S291" s="108">
        <f t="array" ref="S291">IF(INDEX(Historical!$D$7:$D$1379,MATCH(B291,Historical!$B$7:$B$1403,0))=0,"n/a",(INDEX(Historical!$C$7:$C$1381,MATCH(B291,Historical!$B$7:$B$1403,0))/INDEX(Historical!$D$7:$D$1379,MATCH(B291,Historical!$B$7:$B$1403,0))-1)*100)</f>
        <v>5.263157895</v>
      </c>
      <c r="T291" s="108">
        <f t="array" ref="T291">IF(INDEX(Historical!$F$7:$F$1372,MATCH(B291,Historical!$B$7:$B$1403,0))=0,"n/a",((INDEX(Historical!$C$7:$C$1381,MATCH(B291,Historical!$B$7:$B$1403,0))/INDEX(Historical!$F$7:$F$1372,MATCH(B291,Historical!$B$7:$B$1403,0)))^(1/3)-1)*100)</f>
        <v>12.62478804</v>
      </c>
      <c r="U291" s="108">
        <f t="array" ref="U291">IF(INDEX(Historical!$H$7:$H$1372,MATCH(B291,Historical!$B$7:$B$1403,0))=0,"n/a",((INDEX(Historical!$C$7:$C$1381,MATCH(B291,Historical!$B$7:$B$1403,0))/INDEX(Historical!$H$7:$H$1372,MATCH(B291,Historical!$B$7:$B$1403,0)))^(1/5)-1)*100)</f>
        <v>46.14425516</v>
      </c>
      <c r="V291" s="108">
        <f t="array" ref="V291">IF(INDEX(Historical!$O$7:$O$1372,MATCH(B291,Historical!$B$7:$B$1403,0))=0,"n/a",((INDEX(Historical!$C$7:$C$1381,MATCH(B291,Historical!$B$7:$B$1403,0))/INDEX(Historical!$O$7:$O$1372,MATCH(B291,Historical!$B$7:$B$1403,0)))^(1/10)-1)*100)</f>
        <v>4.401962963</v>
      </c>
      <c r="W291" s="109">
        <f t="shared" si="5"/>
        <v>10.48265411</v>
      </c>
      <c r="X291" s="110" t="str">
        <f t="shared" si="6"/>
        <v>n/a</v>
      </c>
      <c r="Y291" s="149" t="s">
        <v>1715</v>
      </c>
      <c r="Z291" s="103" t="str">
        <f t="shared" si="7"/>
        <v>n/a</v>
      </c>
      <c r="AA291" s="112" t="str">
        <f t="shared" si="8"/>
        <v>n/a</v>
      </c>
      <c r="AB291" s="73">
        <v>12.0</v>
      </c>
      <c r="AC291" s="102" t="s">
        <v>128</v>
      </c>
      <c r="AD291" s="102" t="s">
        <v>128</v>
      </c>
      <c r="AE291" s="102" t="s">
        <v>128</v>
      </c>
      <c r="AF291" s="102" t="s">
        <v>128</v>
      </c>
      <c r="AG291" s="102" t="s">
        <v>128</v>
      </c>
      <c r="AH291" s="102" t="s">
        <v>128</v>
      </c>
      <c r="AI291" s="102" t="s">
        <v>128</v>
      </c>
      <c r="AJ291" s="102" t="s">
        <v>128</v>
      </c>
      <c r="AK291" s="102" t="s">
        <v>128</v>
      </c>
      <c r="AL291" s="113" t="s">
        <v>128</v>
      </c>
      <c r="AM291" s="114" t="s">
        <v>128</v>
      </c>
      <c r="AN291" s="102" t="s">
        <v>128</v>
      </c>
      <c r="AO291" s="115" t="str">
        <f t="shared" si="9"/>
        <v>n/a</v>
      </c>
      <c r="AP291" s="116">
        <f t="shared" si="10"/>
        <v>49.09628468</v>
      </c>
      <c r="AQ291" s="117" t="str">
        <f t="shared" si="11"/>
        <v>n/a</v>
      </c>
      <c r="AR291" s="103">
        <f t="array" ref="AR291">INDEX(Historical!$C$7:$C$1381,MATCH(B291,Historical!$B$7:$B$1403,0))*IF(AH291="n/a",1.03,IF(AH291&lt;0,1.01,IF(AH291&gt;10,1.1,(1+AH291/100))))</f>
        <v>0.618</v>
      </c>
      <c r="AS291" s="112">
        <f t="shared" si="12"/>
        <v>0.63654</v>
      </c>
      <c r="AT291" s="112">
        <f t="shared" ref="AT291:AV291" si="299">IF($AK291="n/a",1.03*AS291,IF($AK291&lt;0,1.01*AS291,IF($AK291&gt;10,1.1*AS291,(1+$AK291/100)*AS291)))</f>
        <v>0.6556362</v>
      </c>
      <c r="AU291" s="112">
        <f t="shared" si="299"/>
        <v>0.675305286</v>
      </c>
      <c r="AV291" s="112">
        <f t="shared" si="299"/>
        <v>0.6955644446</v>
      </c>
      <c r="AW291" s="103">
        <f t="shared" si="14"/>
        <v>3.281045931</v>
      </c>
      <c r="AX291" s="118">
        <f t="shared" si="15"/>
        <v>15.13397569</v>
      </c>
      <c r="AY291" s="119" t="s">
        <v>128</v>
      </c>
      <c r="AZ291" s="114" t="s">
        <v>128</v>
      </c>
      <c r="BA291" s="114" t="s">
        <v>128</v>
      </c>
      <c r="BB291" s="114" t="s">
        <v>128</v>
      </c>
      <c r="BC291" s="114" t="s">
        <v>128</v>
      </c>
      <c r="BD291" s="42" t="s">
        <v>112</v>
      </c>
      <c r="BE291" s="17">
        <v>2014.0</v>
      </c>
      <c r="BF291" s="17">
        <f t="shared" si="16"/>
        <v>0</v>
      </c>
      <c r="BG291" s="120" t="s">
        <v>128</v>
      </c>
      <c r="BH291" s="15"/>
    </row>
    <row r="292" ht="11.25" customHeight="1">
      <c r="A292" s="220" t="s">
        <v>1806</v>
      </c>
      <c r="B292" s="99" t="s">
        <v>1807</v>
      </c>
      <c r="C292" s="100" t="s">
        <v>136</v>
      </c>
      <c r="D292" s="100" t="s">
        <v>153</v>
      </c>
      <c r="E292" s="101">
        <v>7.0</v>
      </c>
      <c r="F292" s="58">
        <v>681.0</v>
      </c>
      <c r="G292" s="58" t="s">
        <v>168</v>
      </c>
      <c r="H292" s="58" t="s">
        <v>168</v>
      </c>
      <c r="I292" s="150">
        <v>33.82</v>
      </c>
      <c r="J292" s="103">
        <f t="shared" si="2"/>
        <v>2.602010645</v>
      </c>
      <c r="K292" s="104">
        <v>0.22</v>
      </c>
      <c r="L292" s="73">
        <v>4.0</v>
      </c>
      <c r="M292" s="23">
        <f t="shared" si="3"/>
        <v>0.88</v>
      </c>
      <c r="N292" s="105" t="s">
        <v>409</v>
      </c>
      <c r="O292" s="106">
        <v>0.19</v>
      </c>
      <c r="P292" s="107">
        <v>43720.0</v>
      </c>
      <c r="Q292" s="107">
        <v>43735.0</v>
      </c>
      <c r="R292" s="23">
        <f t="shared" si="4"/>
        <v>15.78947368</v>
      </c>
      <c r="S292" s="108">
        <f t="array" ref="S292">IF(INDEX(Historical!$D$7:$D$1379,MATCH(B292,Historical!$B$7:$B$1403,0))=0,"n/a",(INDEX(Historical!$C$7:$C$1381,MATCH(B292,Historical!$B$7:$B$1403,0))/INDEX(Historical!$D$7:$D$1379,MATCH(B292,Historical!$B$7:$B$1403,0))-1)*100)</f>
        <v>17.14285714</v>
      </c>
      <c r="T292" s="108">
        <f t="array" ref="T292">IF(INDEX(Historical!$F$7:$F$1372,MATCH(B292,Historical!$B$7:$B$1403,0))=0,"n/a",((INDEX(Historical!$C$7:$C$1381,MATCH(B292,Historical!$B$7:$B$1403,0))/INDEX(Historical!$F$7:$F$1372,MATCH(B292,Historical!$B$7:$B$1403,0)))^(1/3)-1)*100)</f>
        <v>10.97390471</v>
      </c>
      <c r="U292" s="108">
        <f t="array" ref="U292">IF(INDEX(Historical!$H$7:$H$1372,MATCH(B292,Historical!$B$7:$B$1403,0))=0,"n/a",((INDEX(Historical!$C$7:$C$1381,MATCH(B292,Historical!$B$7:$B$1403,0))/INDEX(Historical!$H$7:$H$1372,MATCH(B292,Historical!$B$7:$B$1403,0)))^(1/5)-1)*100)</f>
        <v>13.25887284</v>
      </c>
      <c r="V292" s="108">
        <f t="array" ref="V292">IF(INDEX(Historical!$O$7:$O$1372,MATCH(B292,Historical!$B$7:$B$1403,0))=0,"n/a",((INDEX(Historical!$C$7:$C$1381,MATCH(B292,Historical!$B$7:$B$1403,0))/INDEX(Historical!$O$7:$O$1372,MATCH(B292,Historical!$B$7:$B$1403,0)))^(1/10)-1)*100)</f>
        <v>4.66007723</v>
      </c>
      <c r="W292" s="109">
        <f t="shared" si="5"/>
        <v>2.845204529</v>
      </c>
      <c r="X292" s="110">
        <f t="shared" si="6"/>
        <v>1.559867393</v>
      </c>
      <c r="Y292" s="149"/>
      <c r="Z292" s="103">
        <f t="shared" si="7"/>
        <v>29.93197279</v>
      </c>
      <c r="AA292" s="112">
        <f t="shared" si="8"/>
        <v>11.50340136</v>
      </c>
      <c r="AB292" s="73">
        <v>12.0</v>
      </c>
      <c r="AC292" s="102">
        <v>2.94</v>
      </c>
      <c r="AD292" s="102">
        <v>1.64</v>
      </c>
      <c r="AE292" s="102">
        <v>3.8</v>
      </c>
      <c r="AF292" s="102">
        <v>1.13</v>
      </c>
      <c r="AG292" s="102">
        <v>9.9</v>
      </c>
      <c r="AH292" s="102">
        <v>23.200000000000003</v>
      </c>
      <c r="AI292" s="102">
        <v>2.93</v>
      </c>
      <c r="AJ292" s="102">
        <v>8.5</v>
      </c>
      <c r="AK292" s="102">
        <v>7.000000000000001</v>
      </c>
      <c r="AL292" s="113">
        <v>1030.0</v>
      </c>
      <c r="AM292" s="114">
        <v>0.3</v>
      </c>
      <c r="AN292" s="102">
        <v>0.06</v>
      </c>
      <c r="AO292" s="115">
        <f t="shared" si="9"/>
        <v>4.357482123</v>
      </c>
      <c r="AP292" s="116">
        <f t="shared" si="10"/>
        <v>15.86088348</v>
      </c>
      <c r="AQ292" s="117">
        <f t="shared" si="11"/>
        <v>-23.99168602</v>
      </c>
      <c r="AR292" s="103">
        <f t="array" ref="AR292">INDEX(Historical!$C$7:$C$1381,MATCH(B292,Historical!$B$7:$B$1403,0))*IF(AH292="n/a",1.03,IF(AH292&lt;0,1.01,IF(AH292&gt;10,1.1,(1+AH292/100))))</f>
        <v>0.902</v>
      </c>
      <c r="AS292" s="112">
        <f t="shared" si="12"/>
        <v>0.9284286</v>
      </c>
      <c r="AT292" s="112">
        <f t="shared" ref="AT292:AV292" si="300">IF($AK292="n/a",1.03*AS292,IF($AK292&lt;0,1.01*AS292,IF($AK292&gt;10,1.1*AS292,(1+$AK292/100)*AS292)))</f>
        <v>0.993418602</v>
      </c>
      <c r="AU292" s="112">
        <f t="shared" si="300"/>
        <v>1.062957904</v>
      </c>
      <c r="AV292" s="112">
        <f t="shared" si="300"/>
        <v>1.137364957</v>
      </c>
      <c r="AW292" s="103">
        <f t="shared" si="14"/>
        <v>5.024170064</v>
      </c>
      <c r="AX292" s="118">
        <f t="shared" si="15"/>
        <v>14.85561817</v>
      </c>
      <c r="AY292" s="119">
        <v>0.89</v>
      </c>
      <c r="AZ292" s="114">
        <v>-1.4000000000000001</v>
      </c>
      <c r="BA292" s="114">
        <v>-18.35</v>
      </c>
      <c r="BB292" s="114">
        <v>-12.540000000000001</v>
      </c>
      <c r="BC292" s="114">
        <v>-10.290000000000001</v>
      </c>
      <c r="BD292" s="42"/>
      <c r="BE292" s="17">
        <v>2014.0</v>
      </c>
      <c r="BF292" s="17">
        <f t="shared" si="16"/>
        <v>0</v>
      </c>
      <c r="BG292" s="120">
        <v>1.3</v>
      </c>
      <c r="BH292" s="15"/>
    </row>
    <row r="293" ht="11.25" customHeight="1">
      <c r="A293" s="55" t="s">
        <v>1808</v>
      </c>
      <c r="B293" s="99" t="s">
        <v>1809</v>
      </c>
      <c r="C293" s="100" t="s">
        <v>131</v>
      </c>
      <c r="D293" s="100" t="s">
        <v>193</v>
      </c>
      <c r="E293" s="101">
        <v>7.0</v>
      </c>
      <c r="F293" s="58">
        <v>668.0</v>
      </c>
      <c r="G293" s="58" t="s">
        <v>168</v>
      </c>
      <c r="H293" s="58" t="s">
        <v>168</v>
      </c>
      <c r="I293" s="150">
        <v>82.87</v>
      </c>
      <c r="J293" s="103">
        <f t="shared" si="2"/>
        <v>2.220345119</v>
      </c>
      <c r="K293" s="104">
        <v>0.46</v>
      </c>
      <c r="L293" s="73">
        <v>4.0</v>
      </c>
      <c r="M293" s="23">
        <f t="shared" si="3"/>
        <v>1.84</v>
      </c>
      <c r="N293" s="105" t="s">
        <v>443</v>
      </c>
      <c r="O293" s="106">
        <v>0.44</v>
      </c>
      <c r="P293" s="107">
        <v>43608.0</v>
      </c>
      <c r="Q293" s="107">
        <v>43623.0</v>
      </c>
      <c r="R293" s="23">
        <f t="shared" si="4"/>
        <v>4.545454545</v>
      </c>
      <c r="S293" s="108">
        <f t="array" ref="S293">IF(INDEX(Historical!$D$7:$D$1379,MATCH(B293,Historical!$B$7:$B$1403,0))=0,"n/a",(INDEX(Historical!$C$7:$C$1381,MATCH(B293,Historical!$B$7:$B$1403,0))/INDEX(Historical!$D$7:$D$1379,MATCH(B293,Historical!$B$7:$B$1403,0))-1)*100)</f>
        <v>5.813953488</v>
      </c>
      <c r="T293" s="108">
        <f t="array" ref="T293">IF(INDEX(Historical!$F$7:$F$1372,MATCH(B293,Historical!$B$7:$B$1403,0))=0,"n/a",((INDEX(Historical!$C$7:$C$1381,MATCH(B293,Historical!$B$7:$B$1403,0))/INDEX(Historical!$F$7:$F$1372,MATCH(B293,Historical!$B$7:$B$1403,0)))^(1/3)-1)*100)</f>
        <v>8.119235279</v>
      </c>
      <c r="U293" s="108">
        <f t="array" ref="U293">IF(INDEX(Historical!$H$7:$H$1372,MATCH(B293,Historical!$B$7:$B$1403,0))=0,"n/a",((INDEX(Historical!$C$7:$C$1381,MATCH(B293,Historical!$B$7:$B$1403,0))/INDEX(Historical!$H$7:$H$1372,MATCH(B293,Historical!$B$7:$B$1403,0)))^(1/5)-1)*100)</f>
        <v>10.19722877</v>
      </c>
      <c r="V293" s="108">
        <f t="array" ref="V293">IF(INDEX(Historical!$O$7:$O$1372,MATCH(B293,Historical!$B$7:$B$1403,0))=0,"n/a",((INDEX(Historical!$C$7:$C$1381,MATCH(B293,Historical!$B$7:$B$1403,0))/INDEX(Historical!$O$7:$O$1372,MATCH(B293,Historical!$B$7:$B$1403,0)))^(1/10)-1)*100)</f>
        <v>11.01691159</v>
      </c>
      <c r="W293" s="109">
        <f t="shared" si="5"/>
        <v>0.9255977676</v>
      </c>
      <c r="X293" s="110">
        <f t="shared" si="6"/>
        <v>1.258917132</v>
      </c>
      <c r="Y293" s="133" t="s">
        <v>1810</v>
      </c>
      <c r="Z293" s="103">
        <f t="shared" si="7"/>
        <v>39.31623932</v>
      </c>
      <c r="AA293" s="112">
        <f t="shared" si="8"/>
        <v>17.70726496</v>
      </c>
      <c r="AB293" s="73">
        <v>9.0</v>
      </c>
      <c r="AC293" s="102">
        <v>4.68</v>
      </c>
      <c r="AD293" s="102">
        <v>1.7</v>
      </c>
      <c r="AE293" s="102">
        <v>2.11</v>
      </c>
      <c r="AF293" s="102">
        <v>2.63</v>
      </c>
      <c r="AG293" s="102">
        <v>15.299999999999999</v>
      </c>
      <c r="AH293" s="102">
        <v>-35.9</v>
      </c>
      <c r="AI293" s="102">
        <v>12.44</v>
      </c>
      <c r="AJ293" s="102">
        <v>8.1</v>
      </c>
      <c r="AK293" s="102">
        <v>10.4</v>
      </c>
      <c r="AL293" s="113">
        <v>28050.0</v>
      </c>
      <c r="AM293" s="114">
        <v>0.2</v>
      </c>
      <c r="AN293" s="102">
        <v>0.38</v>
      </c>
      <c r="AO293" s="115">
        <f t="shared" si="9"/>
        <v>-5.289691066</v>
      </c>
      <c r="AP293" s="116">
        <f t="shared" si="10"/>
        <v>12.41757389</v>
      </c>
      <c r="AQ293" s="117">
        <f t="shared" si="11"/>
        <v>43.86738776</v>
      </c>
      <c r="AR293" s="103">
        <f t="array" ref="AR293">INDEX(Historical!$C$7:$C$1381,MATCH(B293,Historical!$B$7:$B$1403,0))*IF(AH293="n/a",1.03,IF(AH293&lt;0,1.01,IF(AH293&gt;10,1.1,(1+AH293/100))))</f>
        <v>1.8382</v>
      </c>
      <c r="AS293" s="112">
        <f t="shared" si="12"/>
        <v>2.02202</v>
      </c>
      <c r="AT293" s="112">
        <f t="shared" ref="AT293:AV293" si="301">IF($AK293="n/a",1.03*AS293,IF($AK293&lt;0,1.01*AS293,IF($AK293&gt;10,1.1*AS293,(1+$AK293/100)*AS293)))</f>
        <v>2.224222</v>
      </c>
      <c r="AU293" s="112">
        <f t="shared" si="301"/>
        <v>2.4466442</v>
      </c>
      <c r="AV293" s="112">
        <f t="shared" si="301"/>
        <v>2.69130862</v>
      </c>
      <c r="AW293" s="103">
        <f t="shared" si="14"/>
        <v>11.22239482</v>
      </c>
      <c r="AX293" s="118">
        <f t="shared" si="15"/>
        <v>13.54216824</v>
      </c>
      <c r="AY293" s="119">
        <v>1.15</v>
      </c>
      <c r="AZ293" s="114">
        <v>3.61</v>
      </c>
      <c r="BA293" s="114">
        <v>-17.95</v>
      </c>
      <c r="BB293" s="114">
        <v>-12.94</v>
      </c>
      <c r="BC293" s="114">
        <v>-10.459999999999999</v>
      </c>
      <c r="BD293" s="42"/>
      <c r="BE293" s="17">
        <v>2013.0</v>
      </c>
      <c r="BF293" s="17">
        <f t="shared" si="16"/>
        <v>0</v>
      </c>
      <c r="BG293" s="120">
        <v>8.1</v>
      </c>
      <c r="BH293" s="108"/>
    </row>
    <row r="294" ht="11.25" customHeight="1">
      <c r="A294" s="220" t="s">
        <v>1811</v>
      </c>
      <c r="B294" s="99" t="s">
        <v>1812</v>
      </c>
      <c r="C294" s="100" t="s">
        <v>118</v>
      </c>
      <c r="D294" s="100" t="s">
        <v>202</v>
      </c>
      <c r="E294" s="101">
        <v>7.0</v>
      </c>
      <c r="F294" s="58">
        <v>658.0</v>
      </c>
      <c r="G294" s="58" t="s">
        <v>168</v>
      </c>
      <c r="H294" s="58" t="s">
        <v>168</v>
      </c>
      <c r="I294" s="150">
        <v>22.01</v>
      </c>
      <c r="J294" s="103">
        <f t="shared" si="2"/>
        <v>1.999091322</v>
      </c>
      <c r="K294" s="104">
        <v>0.11</v>
      </c>
      <c r="L294" s="73">
        <v>4.0</v>
      </c>
      <c r="M294" s="23">
        <f t="shared" si="3"/>
        <v>0.44</v>
      </c>
      <c r="N294" s="105" t="s">
        <v>456</v>
      </c>
      <c r="O294" s="106">
        <v>0.1</v>
      </c>
      <c r="P294" s="146">
        <v>43531.0</v>
      </c>
      <c r="Q294" s="146">
        <v>43543.0</v>
      </c>
      <c r="R294" s="23">
        <f t="shared" si="4"/>
        <v>10</v>
      </c>
      <c r="S294" s="108">
        <f t="array" ref="S294">IF(INDEX(Historical!$D$7:$D$1379,MATCH(B294,Historical!$B$7:$B$1403,0))=0,"n/a",(INDEX(Historical!$C$7:$C$1381,MATCH(B294,Historical!$B$7:$B$1403,0))/INDEX(Historical!$D$7:$D$1379,MATCH(B294,Historical!$B$7:$B$1403,0))-1)*100)</f>
        <v>10</v>
      </c>
      <c r="T294" s="108">
        <f t="array" ref="T294">IF(INDEX(Historical!$F$7:$F$1372,MATCH(B294,Historical!$B$7:$B$1403,0))=0,"n/a",((INDEX(Historical!$C$7:$C$1381,MATCH(B294,Historical!$B$7:$B$1403,0))/INDEX(Historical!$F$7:$F$1372,MATCH(B294,Historical!$B$7:$B$1403,0)))^(1/3)-1)*100)</f>
        <v>16.26032921</v>
      </c>
      <c r="U294" s="108">
        <f t="array" ref="U294">IF(INDEX(Historical!$H$7:$H$1372,MATCH(B294,Historical!$B$7:$B$1403,0))=0,"n/a",((INDEX(Historical!$C$7:$C$1381,MATCH(B294,Historical!$B$7:$B$1403,0))/INDEX(Historical!$H$7:$H$1372,MATCH(B294,Historical!$B$7:$B$1403,0)))^(1/5)-1)*100)</f>
        <v>17.0804913</v>
      </c>
      <c r="V294" s="108" t="str">
        <f t="array" ref="V294">IF(INDEX(Historical!$O$7:$O$1372,MATCH(B294,Historical!$B$7:$B$1403,0))=0,"n/a",((INDEX(Historical!$C$7:$C$1381,MATCH(B294,Historical!$B$7:$B$1403,0))/INDEX(Historical!$O$7:$O$1372,MATCH(B294,Historical!$B$7:$B$1403,0)))^(1/10)-1)*100)</f>
        <v>n/a</v>
      </c>
      <c r="W294" s="109" t="str">
        <f t="shared" si="5"/>
        <v>n/a</v>
      </c>
      <c r="X294" s="110">
        <f t="shared" si="6"/>
        <v>3.284709865</v>
      </c>
      <c r="Y294" s="177"/>
      <c r="Z294" s="103">
        <f t="shared" si="7"/>
        <v>14.96598639</v>
      </c>
      <c r="AA294" s="112">
        <f t="shared" si="8"/>
        <v>7.486394558</v>
      </c>
      <c r="AB294" s="73">
        <v>12.0</v>
      </c>
      <c r="AC294" s="102">
        <v>2.94</v>
      </c>
      <c r="AD294" s="102" t="s">
        <v>128</v>
      </c>
      <c r="AE294" s="102">
        <v>0.35</v>
      </c>
      <c r="AF294" s="102">
        <v>1.69</v>
      </c>
      <c r="AG294" s="102">
        <v>6.3</v>
      </c>
      <c r="AH294" s="156">
        <v>-9.1</v>
      </c>
      <c r="AI294" s="156">
        <v>18.970000000000002</v>
      </c>
      <c r="AJ294" s="102">
        <v>5.2</v>
      </c>
      <c r="AK294" s="102">
        <v>-10.65</v>
      </c>
      <c r="AL294" s="113">
        <v>1530.0</v>
      </c>
      <c r="AM294" s="114">
        <v>1.6</v>
      </c>
      <c r="AN294" s="102">
        <v>1.26</v>
      </c>
      <c r="AO294" s="115">
        <f t="shared" si="9"/>
        <v>11.59318806</v>
      </c>
      <c r="AP294" s="116">
        <f t="shared" si="10"/>
        <v>19.07958262</v>
      </c>
      <c r="AQ294" s="117">
        <f t="shared" si="11"/>
        <v>-25.01257349</v>
      </c>
      <c r="AR294" s="103">
        <f t="array" ref="AR294">INDEX(Historical!$C$7:$C$1381,MATCH(B294,Historical!$B$7:$B$1403,0))*IF(AH294="n/a",1.03,IF(AH294&lt;0,1.01,IF(AH294&gt;10,1.1,(1+AH294/100))))</f>
        <v>0.4444</v>
      </c>
      <c r="AS294" s="112">
        <f t="shared" si="12"/>
        <v>0.48884</v>
      </c>
      <c r="AT294" s="112">
        <f t="shared" ref="AT294:AV294" si="302">IF($AK294="n/a",1.03*AS294,IF($AK294&lt;0,1.01*AS294,IF($AK294&gt;10,1.1*AS294,(1+$AK294/100)*AS294)))</f>
        <v>0.4937284</v>
      </c>
      <c r="AU294" s="112">
        <f t="shared" si="302"/>
        <v>0.498665684</v>
      </c>
      <c r="AV294" s="112">
        <f t="shared" si="302"/>
        <v>0.5036523408</v>
      </c>
      <c r="AW294" s="103">
        <f t="shared" si="14"/>
        <v>2.429286425</v>
      </c>
      <c r="AX294" s="118">
        <f t="shared" si="15"/>
        <v>11.03719412</v>
      </c>
      <c r="AY294" s="119">
        <v>1.57</v>
      </c>
      <c r="AZ294" s="114">
        <v>1.34</v>
      </c>
      <c r="BA294" s="114">
        <v>-36.59</v>
      </c>
      <c r="BB294" s="114">
        <v>-19.27</v>
      </c>
      <c r="BC294" s="114">
        <v>-20.57</v>
      </c>
      <c r="BD294" s="42"/>
      <c r="BE294" s="17">
        <v>2013.0</v>
      </c>
      <c r="BF294" s="17">
        <f t="shared" si="16"/>
        <v>0</v>
      </c>
      <c r="BG294" s="120">
        <v>1.6</v>
      </c>
      <c r="BH294" s="15"/>
    </row>
    <row r="295" ht="11.25" customHeight="1">
      <c r="A295" s="155" t="s">
        <v>1813</v>
      </c>
      <c r="B295" s="99" t="s">
        <v>1814</v>
      </c>
      <c r="C295" s="100" t="s">
        <v>136</v>
      </c>
      <c r="D295" s="100" t="s">
        <v>153</v>
      </c>
      <c r="E295" s="101">
        <v>7.0</v>
      </c>
      <c r="F295" s="58">
        <v>697.0</v>
      </c>
      <c r="G295" s="58" t="s">
        <v>168</v>
      </c>
      <c r="H295" s="58" t="s">
        <v>168</v>
      </c>
      <c r="I295" s="150">
        <v>24.77</v>
      </c>
      <c r="J295" s="103">
        <f t="shared" si="2"/>
        <v>2.906742027</v>
      </c>
      <c r="K295" s="104">
        <v>0.18</v>
      </c>
      <c r="L295" s="73">
        <v>4.0</v>
      </c>
      <c r="M295" s="23">
        <f t="shared" si="3"/>
        <v>0.72</v>
      </c>
      <c r="N295" s="105" t="s">
        <v>698</v>
      </c>
      <c r="O295" s="106">
        <v>0.17</v>
      </c>
      <c r="P295" s="107">
        <v>43811.0</v>
      </c>
      <c r="Q295" s="107">
        <v>43835.0</v>
      </c>
      <c r="R295" s="23">
        <f t="shared" si="4"/>
        <v>5.882352941</v>
      </c>
      <c r="S295" s="108">
        <f t="array" ref="S295">IF(INDEX(Historical!$D$7:$D$1379,MATCH(B295,Historical!$B$7:$B$1403,0))=0,"n/a",(INDEX(Historical!$C$7:$C$1381,MATCH(B295,Historical!$B$7:$B$1403,0))/INDEX(Historical!$D$7:$D$1379,MATCH(B295,Historical!$B$7:$B$1403,0))-1)*100)</f>
        <v>26.92307692</v>
      </c>
      <c r="T295" s="108">
        <f t="array" ref="T295">IF(INDEX(Historical!$F$7:$F$1372,MATCH(B295,Historical!$B$7:$B$1403,0))=0,"n/a",((INDEX(Historical!$C$7:$C$1381,MATCH(B295,Historical!$B$7:$B$1403,0))/INDEX(Historical!$F$7:$F$1372,MATCH(B295,Historical!$B$7:$B$1403,0)))^(1/3)-1)*100)</f>
        <v>33.08485469</v>
      </c>
      <c r="U295" s="108">
        <f t="array" ref="U295">IF(INDEX(Historical!$H$7:$H$1372,MATCH(B295,Historical!$B$7:$B$1403,0))=0,"n/a",((INDEX(Historical!$C$7:$C$1381,MATCH(B295,Historical!$B$7:$B$1403,0))/INDEX(Historical!$H$7:$H$1372,MATCH(B295,Historical!$B$7:$B$1403,0)))^(1/5)-1)*100)</f>
        <v>61.53942662</v>
      </c>
      <c r="V295" s="108" t="str">
        <f t="array" ref="V295">IF(INDEX(Historical!$O$7:$O$1372,MATCH(B295,Historical!$B$7:$B$1403,0))=0,"n/a",((INDEX(Historical!$C$7:$C$1381,MATCH(B295,Historical!$B$7:$B$1403,0))/INDEX(Historical!$O$7:$O$1372,MATCH(B295,Historical!$B$7:$B$1403,0)))^(1/10)-1)*100)</f>
        <v>n/a</v>
      </c>
      <c r="W295" s="109" t="str">
        <f t="shared" si="5"/>
        <v>n/a</v>
      </c>
      <c r="X295" s="110" t="str">
        <f t="shared" si="6"/>
        <v>n/a</v>
      </c>
      <c r="Y295" s="133"/>
      <c r="Z295" s="103">
        <f t="shared" si="7"/>
        <v>31.16883117</v>
      </c>
      <c r="AA295" s="112">
        <f t="shared" si="8"/>
        <v>10.72294372</v>
      </c>
      <c r="AB295" s="73">
        <v>12.0</v>
      </c>
      <c r="AC295" s="102">
        <v>2.31</v>
      </c>
      <c r="AD295" s="102">
        <v>10.71</v>
      </c>
      <c r="AE295" s="102">
        <v>3.59</v>
      </c>
      <c r="AF295" s="102">
        <v>1.23</v>
      </c>
      <c r="AG295" s="102">
        <v>11.5</v>
      </c>
      <c r="AH295" s="102">
        <v>43.8</v>
      </c>
      <c r="AI295" s="102">
        <v>4.78</v>
      </c>
      <c r="AJ295" s="102">
        <v>-14.099999999999998</v>
      </c>
      <c r="AK295" s="102">
        <v>1.0</v>
      </c>
      <c r="AL295" s="113">
        <v>1990.0</v>
      </c>
      <c r="AM295" s="114">
        <v>0.6</v>
      </c>
      <c r="AN295" s="102">
        <v>0.15</v>
      </c>
      <c r="AO295" s="115">
        <f t="shared" si="9"/>
        <v>53.72322492</v>
      </c>
      <c r="AP295" s="116">
        <f t="shared" si="10"/>
        <v>64.44616865</v>
      </c>
      <c r="AQ295" s="117">
        <f t="shared" si="11"/>
        <v>-23.43711146</v>
      </c>
      <c r="AR295" s="103">
        <f t="array" ref="AR295">INDEX(Historical!$C$7:$C$1381,MATCH(B295,Historical!$B$7:$B$1403,0))*IF(AH295="n/a",1.03,IF(AH295&lt;0,1.01,IF(AH295&gt;10,1.1,(1+AH295/100))))</f>
        <v>0.726</v>
      </c>
      <c r="AS295" s="112">
        <f t="shared" si="12"/>
        <v>0.7607028</v>
      </c>
      <c r="AT295" s="112">
        <f t="shared" ref="AT295:AV295" si="303">IF($AK295="n/a",1.03*AS295,IF($AK295&lt;0,1.01*AS295,IF($AK295&gt;10,1.1*AS295,(1+$AK295/100)*AS295)))</f>
        <v>0.768309828</v>
      </c>
      <c r="AU295" s="112">
        <f t="shared" si="303"/>
        <v>0.7759929263</v>
      </c>
      <c r="AV295" s="112">
        <f t="shared" si="303"/>
        <v>0.7837528555</v>
      </c>
      <c r="AW295" s="103">
        <f t="shared" si="14"/>
        <v>3.81475841</v>
      </c>
      <c r="AX295" s="118">
        <f t="shared" si="15"/>
        <v>15.40072027</v>
      </c>
      <c r="AY295" s="119">
        <v>1.26</v>
      </c>
      <c r="AZ295" s="114">
        <v>6.72</v>
      </c>
      <c r="BA295" s="114">
        <v>-21.759999999999998</v>
      </c>
      <c r="BB295" s="114">
        <v>-15.9</v>
      </c>
      <c r="BC295" s="114">
        <v>-13.489999999999998</v>
      </c>
      <c r="BD295" s="42"/>
      <c r="BE295" s="17">
        <v>2014.0</v>
      </c>
      <c r="BF295" s="17">
        <f t="shared" si="16"/>
        <v>0</v>
      </c>
      <c r="BG295" s="120">
        <v>1.4000000000000001</v>
      </c>
      <c r="BH295" s="15"/>
    </row>
    <row r="296" ht="11.25" customHeight="1">
      <c r="A296" s="155" t="s">
        <v>1815</v>
      </c>
      <c r="B296" s="99" t="s">
        <v>1816</v>
      </c>
      <c r="C296" s="100" t="s">
        <v>136</v>
      </c>
      <c r="D296" s="100" t="s">
        <v>137</v>
      </c>
      <c r="E296" s="101">
        <v>7.0</v>
      </c>
      <c r="F296" s="58">
        <v>671.0</v>
      </c>
      <c r="G296" s="58" t="s">
        <v>168</v>
      </c>
      <c r="H296" s="58" t="s">
        <v>168</v>
      </c>
      <c r="I296" s="150">
        <v>38.34</v>
      </c>
      <c r="J296" s="103">
        <f t="shared" si="2"/>
        <v>3.442879499</v>
      </c>
      <c r="K296" s="104">
        <v>0.33</v>
      </c>
      <c r="L296" s="73">
        <v>4.0</v>
      </c>
      <c r="M296" s="23">
        <f t="shared" si="3"/>
        <v>1.32</v>
      </c>
      <c r="N296" s="105" t="s">
        <v>154</v>
      </c>
      <c r="O296" s="106">
        <v>0.31</v>
      </c>
      <c r="P296" s="107">
        <v>43615.0</v>
      </c>
      <c r="Q296" s="107">
        <v>43630.0</v>
      </c>
      <c r="R296" s="23">
        <f t="shared" si="4"/>
        <v>6.451612903</v>
      </c>
      <c r="S296" s="108">
        <f t="array" ref="S296">IF(INDEX(Historical!$D$7:$D$1379,MATCH(B296,Historical!$B$7:$B$1403,0))=0,"n/a",(INDEX(Historical!$C$7:$C$1381,MATCH(B296,Historical!$B$7:$B$1403,0))/INDEX(Historical!$D$7:$D$1379,MATCH(B296,Historical!$B$7:$B$1403,0))-1)*100)</f>
        <v>7.438016529</v>
      </c>
      <c r="T296" s="108">
        <f t="array" ref="T296">IF(INDEX(Historical!$F$7:$F$1372,MATCH(B296,Historical!$B$7:$B$1403,0))=0,"n/a",((INDEX(Historical!$C$7:$C$1381,MATCH(B296,Historical!$B$7:$B$1403,0))/INDEX(Historical!$F$7:$F$1372,MATCH(B296,Historical!$B$7:$B$1403,0)))^(1/3)-1)*100)</f>
        <v>10.25303144</v>
      </c>
      <c r="U296" s="108">
        <f t="array" ref="U296">IF(INDEX(Historical!$H$7:$H$1372,MATCH(B296,Historical!$B$7:$B$1403,0))=0,"n/a",((INDEX(Historical!$C$7:$C$1381,MATCH(B296,Historical!$B$7:$B$1403,0))/INDEX(Historical!$H$7:$H$1372,MATCH(B296,Historical!$B$7:$B$1403,0)))^(1/5)-1)*100)</f>
        <v>10.75663432</v>
      </c>
      <c r="V296" s="108">
        <f t="array" ref="V296">IF(INDEX(Historical!$O$7:$O$1372,MATCH(B296,Historical!$B$7:$B$1403,0))=0,"n/a",((INDEX(Historical!$C$7:$C$1381,MATCH(B296,Historical!$B$7:$B$1403,0))/INDEX(Historical!$O$7:$O$1372,MATCH(B296,Historical!$B$7:$B$1403,0)))^(1/10)-1)*100)</f>
        <v>8.03866527</v>
      </c>
      <c r="W296" s="109">
        <f t="shared" si="5"/>
        <v>1.338111983</v>
      </c>
      <c r="X296" s="110" t="str">
        <f t="shared" si="6"/>
        <v>n/a</v>
      </c>
      <c r="Y296" s="149"/>
      <c r="Z296" s="103">
        <f t="shared" si="7"/>
        <v>240</v>
      </c>
      <c r="AA296" s="112">
        <f t="shared" si="8"/>
        <v>69.70909091</v>
      </c>
      <c r="AB296" s="73">
        <v>12.0</v>
      </c>
      <c r="AC296" s="102">
        <v>0.55</v>
      </c>
      <c r="AD296" s="102">
        <v>6.92</v>
      </c>
      <c r="AE296" s="102">
        <v>0.8</v>
      </c>
      <c r="AF296" s="102">
        <v>1.0</v>
      </c>
      <c r="AG296" s="102">
        <v>2.3</v>
      </c>
      <c r="AH296" s="102">
        <v>-90.2</v>
      </c>
      <c r="AI296" s="102">
        <v>85.71</v>
      </c>
      <c r="AJ296" s="102">
        <v>-50.6</v>
      </c>
      <c r="AK296" s="102">
        <v>10.0</v>
      </c>
      <c r="AL296" s="113">
        <v>958.12</v>
      </c>
      <c r="AM296" s="114">
        <v>0.2</v>
      </c>
      <c r="AN296" s="102">
        <v>0.0</v>
      </c>
      <c r="AO296" s="115">
        <f t="shared" si="9"/>
        <v>-55.50957709</v>
      </c>
      <c r="AP296" s="116">
        <f t="shared" si="10"/>
        <v>14.19951382</v>
      </c>
      <c r="AQ296" s="117">
        <f t="shared" si="11"/>
        <v>76.01652815</v>
      </c>
      <c r="AR296" s="103">
        <f t="array" ref="AR296">INDEX(Historical!$C$7:$C$1381,MATCH(B296,Historical!$B$7:$B$1403,0))*IF(AH296="n/a",1.03,IF(AH296&lt;0,1.01,IF(AH296&gt;10,1.1,(1+AH296/100))))</f>
        <v>1.313</v>
      </c>
      <c r="AS296" s="112">
        <f t="shared" si="12"/>
        <v>1.4443</v>
      </c>
      <c r="AT296" s="112">
        <f t="shared" ref="AT296:AV296" si="304">IF($AK296="n/a",1.03*AS296,IF($AK296&lt;0,1.01*AS296,IF($AK296&gt;10,1.1*AS296,(1+$AK296/100)*AS296)))</f>
        <v>1.58873</v>
      </c>
      <c r="AU296" s="112">
        <f t="shared" si="304"/>
        <v>1.747603</v>
      </c>
      <c r="AV296" s="112">
        <f t="shared" si="304"/>
        <v>1.9223633</v>
      </c>
      <c r="AW296" s="103">
        <f t="shared" si="14"/>
        <v>8.0159963</v>
      </c>
      <c r="AX296" s="118">
        <f t="shared" si="15"/>
        <v>20.90765858</v>
      </c>
      <c r="AY296" s="119">
        <v>-0.15</v>
      </c>
      <c r="AZ296" s="114">
        <v>-6.17</v>
      </c>
      <c r="BA296" s="114">
        <v>-28.58</v>
      </c>
      <c r="BB296" s="114">
        <v>-14.360000000000001</v>
      </c>
      <c r="BC296" s="114">
        <v>-16.88</v>
      </c>
      <c r="BD296" s="42"/>
      <c r="BE296" s="17">
        <v>2013.0</v>
      </c>
      <c r="BF296" s="17">
        <f t="shared" si="16"/>
        <v>0</v>
      </c>
      <c r="BG296" s="120">
        <v>0.8</v>
      </c>
      <c r="BH296" s="108"/>
    </row>
    <row r="297" ht="11.25" customHeight="1">
      <c r="A297" s="151" t="s">
        <v>1817</v>
      </c>
      <c r="B297" s="122" t="s">
        <v>1818</v>
      </c>
      <c r="C297" s="100" t="s">
        <v>136</v>
      </c>
      <c r="D297" s="100" t="s">
        <v>153</v>
      </c>
      <c r="E297" s="123">
        <v>7.0</v>
      </c>
      <c r="F297" s="58">
        <v>675.0</v>
      </c>
      <c r="G297" s="124" t="s">
        <v>168</v>
      </c>
      <c r="H297" s="124" t="s">
        <v>168</v>
      </c>
      <c r="I297" s="216">
        <v>17.13</v>
      </c>
      <c r="J297" s="126">
        <f t="shared" si="2"/>
        <v>1.868067717</v>
      </c>
      <c r="K297" s="127">
        <v>0.08</v>
      </c>
      <c r="L297" s="128">
        <v>4.0</v>
      </c>
      <c r="M297" s="129">
        <f t="shared" si="3"/>
        <v>0.32</v>
      </c>
      <c r="N297" s="130" t="s">
        <v>179</v>
      </c>
      <c r="O297" s="131">
        <v>0.07</v>
      </c>
      <c r="P297" s="132">
        <v>43629.0</v>
      </c>
      <c r="Q297" s="132">
        <v>43644.0</v>
      </c>
      <c r="R297" s="129">
        <f t="shared" si="4"/>
        <v>14.28571429</v>
      </c>
      <c r="S297" s="108">
        <f t="array" ref="S297">IF(INDEX(Historical!$D$7:$D$1379,MATCH(B297,Historical!$B$7:$B$1403,0))=0,"n/a",(INDEX(Historical!$C$7:$C$1381,MATCH(B297,Historical!$B$7:$B$1403,0))/INDEX(Historical!$D$7:$D$1379,MATCH(B297,Historical!$B$7:$B$1403,0))-1)*100)</f>
        <v>14.81481481</v>
      </c>
      <c r="T297" s="108">
        <f t="array" ref="T297">IF(INDEX(Historical!$F$7:$F$1372,MATCH(B297,Historical!$B$7:$B$1403,0))=0,"n/a",((INDEX(Historical!$C$7:$C$1381,MATCH(B297,Historical!$B$7:$B$1403,0))/INDEX(Historical!$F$7:$F$1372,MATCH(B297,Historical!$B$7:$B$1403,0)))^(1/3)-1)*100)</f>
        <v>19.8661058</v>
      </c>
      <c r="U297" s="108">
        <f t="array" ref="U297">IF(INDEX(Historical!$H$7:$H$1372,MATCH(B297,Historical!$B$7:$B$1403,0))=0,"n/a",((INDEX(Historical!$C$7:$C$1381,MATCH(B297,Historical!$B$7:$B$1403,0))/INDEX(Historical!$H$7:$H$1372,MATCH(B297,Historical!$B$7:$B$1403,0)))^(1/5)-1)*100)</f>
        <v>25.39272451</v>
      </c>
      <c r="V297" s="108" t="str">
        <f t="array" ref="V297">IF(INDEX(Historical!$O$7:$O$1372,MATCH(B297,Historical!$B$7:$B$1403,0))=0,"n/a",((INDEX(Historical!$C$7:$C$1381,MATCH(B297,Historical!$B$7:$B$1403,0))/INDEX(Historical!$O$7:$O$1372,MATCH(B297,Historical!$B$7:$B$1403,0)))^(1/10)-1)*100)</f>
        <v>n/a</v>
      </c>
      <c r="W297" s="109" t="str">
        <f t="shared" si="5"/>
        <v>n/a</v>
      </c>
      <c r="X297" s="110">
        <f t="shared" si="6"/>
        <v>0.767151798</v>
      </c>
      <c r="Y297" s="229"/>
      <c r="Z297" s="126">
        <f t="shared" si="7"/>
        <v>15.09433962</v>
      </c>
      <c r="AA297" s="134">
        <f t="shared" si="8"/>
        <v>8.080188679</v>
      </c>
      <c r="AB297" s="128">
        <v>12.0</v>
      </c>
      <c r="AC297" s="125">
        <v>2.12</v>
      </c>
      <c r="AD297" s="125" t="s">
        <v>128</v>
      </c>
      <c r="AE297" s="125">
        <v>2.51</v>
      </c>
      <c r="AF297" s="125">
        <v>1.2</v>
      </c>
      <c r="AG297" s="125">
        <v>15.9</v>
      </c>
      <c r="AH297" s="125">
        <v>47.599999999999994</v>
      </c>
      <c r="AI297" s="125">
        <v>8.74</v>
      </c>
      <c r="AJ297" s="125">
        <v>33.1</v>
      </c>
      <c r="AK297" s="125" t="s">
        <v>128</v>
      </c>
      <c r="AL297" s="135">
        <v>186.37</v>
      </c>
      <c r="AM297" s="136">
        <v>8.0</v>
      </c>
      <c r="AN297" s="125">
        <v>0.07</v>
      </c>
      <c r="AO297" s="137">
        <f t="shared" si="9"/>
        <v>19.18060355</v>
      </c>
      <c r="AP297" s="138">
        <f t="shared" si="10"/>
        <v>27.26079223</v>
      </c>
      <c r="AQ297" s="139">
        <f t="shared" si="11"/>
        <v>-34.35372088</v>
      </c>
      <c r="AR297" s="103">
        <f t="array" ref="AR297">INDEX(Historical!$C$7:$C$1381,MATCH(B297,Historical!$B$7:$B$1403,0))*IF(AH297="n/a",1.03,IF(AH297&lt;0,1.01,IF(AH297&gt;10,1.1,(1+AH297/100))))</f>
        <v>0.341</v>
      </c>
      <c r="AS297" s="134">
        <f t="shared" si="12"/>
        <v>0.3708034</v>
      </c>
      <c r="AT297" s="134">
        <f t="shared" ref="AT297:AV297" si="305">IF($AK297="n/a",1.03*AS297,IF($AK297&lt;0,1.01*AS297,IF($AK297&gt;10,1.1*AS297,(1+$AK297/100)*AS297)))</f>
        <v>0.381927502</v>
      </c>
      <c r="AU297" s="134">
        <f t="shared" si="305"/>
        <v>0.3933853271</v>
      </c>
      <c r="AV297" s="134">
        <f t="shared" si="305"/>
        <v>0.4051868869</v>
      </c>
      <c r="AW297" s="126">
        <f t="shared" si="14"/>
        <v>1.892303116</v>
      </c>
      <c r="AX297" s="140">
        <f t="shared" si="15"/>
        <v>11.04671988</v>
      </c>
      <c r="AY297" s="141">
        <v>0.67</v>
      </c>
      <c r="AZ297" s="136">
        <v>2.33</v>
      </c>
      <c r="BA297" s="136">
        <v>-30.65</v>
      </c>
      <c r="BB297" s="136">
        <v>-20.630000000000003</v>
      </c>
      <c r="BC297" s="136">
        <v>-19.37</v>
      </c>
      <c r="BD297" s="142"/>
      <c r="BE297" s="17">
        <v>2013.0</v>
      </c>
      <c r="BF297" s="17">
        <f t="shared" si="16"/>
        <v>0</v>
      </c>
      <c r="BG297" s="143">
        <v>1.4000000000000001</v>
      </c>
      <c r="BH297" s="224"/>
    </row>
    <row r="298" ht="11.25" customHeight="1">
      <c r="A298" s="155" t="s">
        <v>1819</v>
      </c>
      <c r="B298" s="99" t="s">
        <v>1820</v>
      </c>
      <c r="C298" s="100" t="s">
        <v>296</v>
      </c>
      <c r="D298" s="100" t="s">
        <v>348</v>
      </c>
      <c r="E298" s="101">
        <v>7.0</v>
      </c>
      <c r="F298" s="58">
        <v>698.0</v>
      </c>
      <c r="G298" s="58" t="s">
        <v>168</v>
      </c>
      <c r="H298" s="58" t="s">
        <v>168</v>
      </c>
      <c r="I298" s="150">
        <v>96.78</v>
      </c>
      <c r="J298" s="103">
        <f t="shared" si="2"/>
        <v>2.231866088</v>
      </c>
      <c r="K298" s="104">
        <v>0.54</v>
      </c>
      <c r="L298" s="73">
        <v>4.0</v>
      </c>
      <c r="M298" s="23">
        <f t="shared" si="3"/>
        <v>2.16</v>
      </c>
      <c r="N298" s="105" t="s">
        <v>876</v>
      </c>
      <c r="O298" s="106">
        <v>0.45</v>
      </c>
      <c r="P298" s="107">
        <v>43818.0</v>
      </c>
      <c r="Q298" s="107">
        <v>43835.0</v>
      </c>
      <c r="R298" s="23">
        <f t="shared" si="4"/>
        <v>20</v>
      </c>
      <c r="S298" s="108">
        <f t="array" ref="S298">IF(INDEX(Historical!$D$7:$D$1379,MATCH(B298,Historical!$B$7:$B$1403,0))=0,"n/a",(INDEX(Historical!$C$7:$C$1381,MATCH(B298,Historical!$B$7:$B$1403,0))/INDEX(Historical!$D$7:$D$1379,MATCH(B298,Historical!$B$7:$B$1403,0))-1)*100)</f>
        <v>12.5</v>
      </c>
      <c r="T298" s="108">
        <f t="array" ref="T298">IF(INDEX(Historical!$F$7:$F$1372,MATCH(B298,Historical!$B$7:$B$1403,0))=0,"n/a",((INDEX(Historical!$C$7:$C$1381,MATCH(B298,Historical!$B$7:$B$1403,0))/INDEX(Historical!$F$7:$F$1372,MATCH(B298,Historical!$B$7:$B$1403,0)))^(1/3)-1)*100)</f>
        <v>14.47142426</v>
      </c>
      <c r="U298" s="108">
        <f t="array" ref="U298">IF(INDEX(Historical!$H$7:$H$1372,MATCH(B298,Historical!$B$7:$B$1403,0))=0,"n/a",((INDEX(Historical!$C$7:$C$1381,MATCH(B298,Historical!$B$7:$B$1403,0))/INDEX(Historical!$H$7:$H$1372,MATCH(B298,Historical!$B$7:$B$1403,0)))^(1/5)-1)*100)</f>
        <v>48.41113939</v>
      </c>
      <c r="V298" s="108" t="str">
        <f t="array" ref="V298">IF(INDEX(Historical!$O$7:$O$1372,MATCH(B298,Historical!$B$7:$B$1403,0))=0,"n/a",((INDEX(Historical!$C$7:$C$1381,MATCH(B298,Historical!$B$7:$B$1403,0))/INDEX(Historical!$O$7:$O$1372,MATCH(B298,Historical!$B$7:$B$1403,0)))^(1/10)-1)*100)</f>
        <v>n/a</v>
      </c>
      <c r="W298" s="109" t="str">
        <f t="shared" si="5"/>
        <v>n/a</v>
      </c>
      <c r="X298" s="110" t="str">
        <f t="shared" si="6"/>
        <v>n/a</v>
      </c>
      <c r="Y298" s="147"/>
      <c r="Z298" s="103">
        <f t="shared" si="7"/>
        <v>78.54545455</v>
      </c>
      <c r="AA298" s="112">
        <f t="shared" si="8"/>
        <v>35.19272727</v>
      </c>
      <c r="AB298" s="73">
        <v>12.0</v>
      </c>
      <c r="AC298" s="102">
        <v>2.75</v>
      </c>
      <c r="AD298" s="102">
        <v>1.56</v>
      </c>
      <c r="AE298" s="102">
        <v>0.97</v>
      </c>
      <c r="AF298" s="102">
        <v>1.35</v>
      </c>
      <c r="AG298" s="102">
        <v>3.9</v>
      </c>
      <c r="AH298" s="102">
        <v>-73.2</v>
      </c>
      <c r="AI298" s="102">
        <v>13.900000000000002</v>
      </c>
      <c r="AJ298" s="102">
        <v>-5.5</v>
      </c>
      <c r="AK298" s="102">
        <v>22.54</v>
      </c>
      <c r="AL298" s="113">
        <v>4150.0</v>
      </c>
      <c r="AM298" s="114">
        <v>1.9</v>
      </c>
      <c r="AN298" s="102">
        <v>1.28</v>
      </c>
      <c r="AO298" s="115">
        <f t="shared" si="9"/>
        <v>15.45027821</v>
      </c>
      <c r="AP298" s="116">
        <f t="shared" si="10"/>
        <v>50.64300548</v>
      </c>
      <c r="AQ298" s="117">
        <f t="shared" si="11"/>
        <v>45.31220308</v>
      </c>
      <c r="AR298" s="103">
        <f t="array" ref="AR298">INDEX(Historical!$C$7:$C$1381,MATCH(B298,Historical!$B$7:$B$1403,0))*IF(AH298="n/a",1.03,IF(AH298&lt;0,1.01,IF(AH298&gt;10,1.1,(1+AH298/100))))</f>
        <v>1.818</v>
      </c>
      <c r="AS298" s="112">
        <f t="shared" si="12"/>
        <v>1.9998</v>
      </c>
      <c r="AT298" s="112">
        <f t="shared" ref="AT298:AV298" si="306">IF($AK298="n/a",1.03*AS298,IF($AK298&lt;0,1.01*AS298,IF($AK298&gt;10,1.1*AS298,(1+$AK298/100)*AS298)))</f>
        <v>2.19978</v>
      </c>
      <c r="AU298" s="112">
        <f t="shared" si="306"/>
        <v>2.419758</v>
      </c>
      <c r="AV298" s="112">
        <f t="shared" si="306"/>
        <v>2.6617338</v>
      </c>
      <c r="AW298" s="103">
        <f t="shared" si="14"/>
        <v>11.0990718</v>
      </c>
      <c r="AX298" s="118">
        <f t="shared" si="15"/>
        <v>11.46835276</v>
      </c>
      <c r="AY298" s="119">
        <v>1.85</v>
      </c>
      <c r="AZ298" s="114">
        <v>17.41</v>
      </c>
      <c r="BA298" s="114">
        <v>-26.27</v>
      </c>
      <c r="BB298" s="114">
        <v>-22.15</v>
      </c>
      <c r="BC298" s="114">
        <v>-10.9</v>
      </c>
      <c r="BD298" s="42"/>
      <c r="BE298" s="17">
        <v>2014.0</v>
      </c>
      <c r="BF298" s="17">
        <f t="shared" si="16"/>
        <v>0</v>
      </c>
      <c r="BG298" s="120">
        <v>1.4000000000000001</v>
      </c>
      <c r="BH298" s="15"/>
    </row>
    <row r="299" ht="11.25" customHeight="1">
      <c r="A299" s="55" t="s">
        <v>1821</v>
      </c>
      <c r="B299" s="99" t="s">
        <v>1822</v>
      </c>
      <c r="C299" s="100" t="s">
        <v>141</v>
      </c>
      <c r="D299" s="100" t="s">
        <v>1823</v>
      </c>
      <c r="E299" s="101">
        <v>7.0</v>
      </c>
      <c r="F299" s="58">
        <v>719.0</v>
      </c>
      <c r="G299" s="58" t="s">
        <v>168</v>
      </c>
      <c r="H299" s="58" t="s">
        <v>168</v>
      </c>
      <c r="I299" s="150">
        <v>120.26</v>
      </c>
      <c r="J299" s="103">
        <f t="shared" si="2"/>
        <v>1.130883087</v>
      </c>
      <c r="K299" s="104">
        <v>0.34</v>
      </c>
      <c r="L299" s="73">
        <v>4.0</v>
      </c>
      <c r="M299" s="23">
        <f t="shared" si="3"/>
        <v>1.36</v>
      </c>
      <c r="N299" s="105" t="s">
        <v>443</v>
      </c>
      <c r="O299" s="106">
        <v>0.31</v>
      </c>
      <c r="P299" s="107">
        <v>43886.0</v>
      </c>
      <c r="Q299" s="107">
        <v>43900.0</v>
      </c>
      <c r="R299" s="23">
        <f t="shared" si="4"/>
        <v>9.677419355</v>
      </c>
      <c r="S299" s="108">
        <f t="array" ref="S299">IF(INDEX(Historical!$D$7:$D$1379,MATCH(B299,Historical!$B$7:$B$1403,0))=0,"n/a",(INDEX(Historical!$C$7:$C$1381,MATCH(B299,Historical!$B$7:$B$1403,0))/INDEX(Historical!$D$7:$D$1379,MATCH(B299,Historical!$B$7:$B$1403,0))-1)*100)</f>
        <v>10.71428571</v>
      </c>
      <c r="T299" s="108">
        <f t="array" ref="T299">IF(INDEX(Historical!$F$7:$F$1372,MATCH(B299,Historical!$B$7:$B$1403,0))=0,"n/a",((INDEX(Historical!$C$7:$C$1381,MATCH(B299,Historical!$B$7:$B$1403,0))/INDEX(Historical!$F$7:$F$1372,MATCH(B299,Historical!$B$7:$B$1403,0)))^(1/3)-1)*100)</f>
        <v>15.72945273</v>
      </c>
      <c r="U299" s="108">
        <f t="array" ref="U299">IF(INDEX(Historical!$H$7:$H$1372,MATCH(B299,Historical!$B$7:$B$1403,0))=0,"n/a",((INDEX(Historical!$C$7:$C$1381,MATCH(B299,Historical!$B$7:$B$1403,0))/INDEX(Historical!$H$7:$H$1372,MATCH(B299,Historical!$B$7:$B$1403,0)))^(1/5)-1)*100)</f>
        <v>41.3187544</v>
      </c>
      <c r="V299" s="108">
        <f t="array" ref="V299">IF(INDEX(Historical!$O$7:$O$1372,MATCH(B299,Historical!$B$7:$B$1403,0))=0,"n/a",((INDEX(Historical!$C$7:$C$1381,MATCH(B299,Historical!$B$7:$B$1403,0))/INDEX(Historical!$O$7:$O$1372,MATCH(B299,Historical!$B$7:$B$1403,0)))^(1/10)-1)*100)</f>
        <v>-1.753746749</v>
      </c>
      <c r="W299" s="109" t="str">
        <f t="shared" si="5"/>
        <v>n/a</v>
      </c>
      <c r="X299" s="110">
        <f t="shared" si="6"/>
        <v>0.4611468125</v>
      </c>
      <c r="Y299" s="147"/>
      <c r="Z299" s="103">
        <f t="shared" si="7"/>
        <v>29.05982906</v>
      </c>
      <c r="AA299" s="112">
        <f t="shared" si="8"/>
        <v>25.6965812</v>
      </c>
      <c r="AB299" s="73">
        <v>12.0</v>
      </c>
      <c r="AC299" s="102">
        <v>4.68</v>
      </c>
      <c r="AD299" s="102">
        <v>1.49</v>
      </c>
      <c r="AE299" s="102">
        <v>3.27</v>
      </c>
      <c r="AF299" s="102">
        <v>2.87</v>
      </c>
      <c r="AG299" s="102">
        <v>10.6</v>
      </c>
      <c r="AH299" s="102">
        <v>71.7</v>
      </c>
      <c r="AI299" s="102">
        <v>16.2</v>
      </c>
      <c r="AJ299" s="102">
        <v>89.60000000000001</v>
      </c>
      <c r="AK299" s="102">
        <v>17.21</v>
      </c>
      <c r="AL299" s="113">
        <v>16140.0</v>
      </c>
      <c r="AM299" s="114">
        <v>0.25</v>
      </c>
      <c r="AN299" s="102">
        <v>0.5</v>
      </c>
      <c r="AO299" s="115">
        <f t="shared" si="9"/>
        <v>16.75305629</v>
      </c>
      <c r="AP299" s="116">
        <f t="shared" si="10"/>
        <v>42.44963749</v>
      </c>
      <c r="AQ299" s="117">
        <f t="shared" si="11"/>
        <v>81.04534488</v>
      </c>
      <c r="AR299" s="103">
        <f t="array" ref="AR299">INDEX(Historical!$C$7:$C$1381,MATCH(B299,Historical!$B$7:$B$1403,0))*IF(AH299="n/a",1.03,IF(AH299&lt;0,1.01,IF(AH299&gt;10,1.1,(1+AH299/100))))</f>
        <v>1.364</v>
      </c>
      <c r="AS299" s="112">
        <f t="shared" si="12"/>
        <v>1.5004</v>
      </c>
      <c r="AT299" s="112">
        <f t="shared" ref="AT299:AV299" si="307">IF($AK299="n/a",1.03*AS299,IF($AK299&lt;0,1.01*AS299,IF($AK299&gt;10,1.1*AS299,(1+$AK299/100)*AS299)))</f>
        <v>1.65044</v>
      </c>
      <c r="AU299" s="112">
        <f t="shared" si="307"/>
        <v>1.815484</v>
      </c>
      <c r="AV299" s="112">
        <f t="shared" si="307"/>
        <v>1.9970324</v>
      </c>
      <c r="AW299" s="103">
        <f t="shared" si="14"/>
        <v>8.3273564</v>
      </c>
      <c r="AX299" s="118">
        <f t="shared" si="15"/>
        <v>6.924460669</v>
      </c>
      <c r="AY299" s="119">
        <v>0.79</v>
      </c>
      <c r="AZ299" s="114">
        <v>10.14</v>
      </c>
      <c r="BA299" s="114">
        <v>-21.14</v>
      </c>
      <c r="BB299" s="114">
        <v>-14.510000000000002</v>
      </c>
      <c r="BC299" s="114">
        <v>-14.08</v>
      </c>
      <c r="BD299" s="42"/>
      <c r="BE299" s="17">
        <v>2014.0</v>
      </c>
      <c r="BF299" s="17">
        <f t="shared" si="16"/>
        <v>0</v>
      </c>
      <c r="BG299" s="120">
        <v>5.5</v>
      </c>
      <c r="BH299" s="55"/>
    </row>
    <row r="300" ht="11.25" customHeight="1">
      <c r="A300" s="155" t="s">
        <v>1824</v>
      </c>
      <c r="B300" s="99" t="s">
        <v>1825</v>
      </c>
      <c r="C300" s="100" t="s">
        <v>141</v>
      </c>
      <c r="D300" s="100" t="s">
        <v>142</v>
      </c>
      <c r="E300" s="101">
        <v>7.0</v>
      </c>
      <c r="F300" s="58">
        <v>712.0</v>
      </c>
      <c r="G300" s="58" t="s">
        <v>168</v>
      </c>
      <c r="H300" s="58" t="s">
        <v>168</v>
      </c>
      <c r="I300" s="150">
        <v>20.67</v>
      </c>
      <c r="J300" s="103">
        <f t="shared" si="2"/>
        <v>9.122399613</v>
      </c>
      <c r="K300" s="104">
        <v>0.4714</v>
      </c>
      <c r="L300" s="73">
        <v>4.0</v>
      </c>
      <c r="M300" s="23">
        <f t="shared" si="3"/>
        <v>1.8856</v>
      </c>
      <c r="N300" s="105" t="s">
        <v>1326</v>
      </c>
      <c r="O300" s="106">
        <v>0.4646</v>
      </c>
      <c r="P300" s="107">
        <v>43861.0</v>
      </c>
      <c r="Q300" s="107">
        <v>43878.0</v>
      </c>
      <c r="R300" s="23">
        <f t="shared" si="4"/>
        <v>1.463624623</v>
      </c>
      <c r="S300" s="108">
        <f t="array" ref="S300">IF(INDEX(Historical!$D$7:$D$1379,MATCH(B300,Historical!$B$7:$B$1403,0))=0,"n/a",(INDEX(Historical!$C$7:$C$1381,MATCH(B300,Historical!$B$7:$B$1403,0))/INDEX(Historical!$D$7:$D$1379,MATCH(B300,Historical!$B$7:$B$1403,0))-1)*100)</f>
        <v>11.59662824</v>
      </c>
      <c r="T300" s="108">
        <f t="array" ref="T300">IF(INDEX(Historical!$F$7:$F$1372,MATCH(B300,Historical!$B$7:$B$1403,0))=0,"n/a",((INDEX(Historical!$C$7:$C$1381,MATCH(B300,Historical!$B$7:$B$1403,0))/INDEX(Historical!$F$7:$F$1372,MATCH(B300,Historical!$B$7:$B$1403,0)))^(1/3)-1)*100)</f>
        <v>11.87096536</v>
      </c>
      <c r="U300" s="108">
        <f t="array" ref="U300">IF(INDEX(Historical!$H$7:$H$1372,MATCH(B300,Historical!$B$7:$B$1403,0))=0,"n/a",((INDEX(Historical!$C$7:$C$1381,MATCH(B300,Historical!$B$7:$B$1403,0))/INDEX(Historical!$H$7:$H$1372,MATCH(B300,Historical!$B$7:$B$1403,0)))^(1/5)-1)*100)</f>
        <v>60.24508103</v>
      </c>
      <c r="V300" s="108" t="str">
        <f t="array" ref="V300">IF(INDEX(Historical!$O$7:$O$1372,MATCH(B300,Historical!$B$7:$B$1403,0))=0,"n/a",((INDEX(Historical!$C$7:$C$1381,MATCH(B300,Historical!$B$7:$B$1403,0))/INDEX(Historical!$O$7:$O$1372,MATCH(B300,Historical!$B$7:$B$1403,0)))^(1/10)-1)*100)</f>
        <v>n/a</v>
      </c>
      <c r="W300" s="109" t="str">
        <f t="shared" si="5"/>
        <v>n/a</v>
      </c>
      <c r="X300" s="110" t="str">
        <f t="shared" si="6"/>
        <v>n/a</v>
      </c>
      <c r="Y300" s="133"/>
      <c r="Z300" s="103">
        <f t="shared" si="7"/>
        <v>106.5310734</v>
      </c>
      <c r="AA300" s="112">
        <f t="shared" si="8"/>
        <v>11.6779661</v>
      </c>
      <c r="AB300" s="73">
        <v>12.0</v>
      </c>
      <c r="AC300" s="102">
        <v>1.77</v>
      </c>
      <c r="AD300" s="102">
        <v>1.2</v>
      </c>
      <c r="AE300" s="102">
        <v>0.66</v>
      </c>
      <c r="AF300" s="102">
        <v>1.4</v>
      </c>
      <c r="AG300" s="102">
        <v>10.5</v>
      </c>
      <c r="AH300" s="102">
        <v>-10.7</v>
      </c>
      <c r="AI300" s="102">
        <v>10.24</v>
      </c>
      <c r="AJ300" s="102">
        <v>-41.099999999999994</v>
      </c>
      <c r="AK300" s="102">
        <v>9.790000000000001</v>
      </c>
      <c r="AL300" s="113">
        <v>718.08</v>
      </c>
      <c r="AM300" s="114">
        <v>41.17</v>
      </c>
      <c r="AN300" s="102">
        <v>0.77</v>
      </c>
      <c r="AO300" s="115">
        <f t="shared" si="9"/>
        <v>57.68951454</v>
      </c>
      <c r="AP300" s="116">
        <f t="shared" si="10"/>
        <v>69.36748064</v>
      </c>
      <c r="AQ300" s="117">
        <f t="shared" si="11"/>
        <v>-14.75746356</v>
      </c>
      <c r="AR300" s="103">
        <f t="array" ref="AR300">INDEX(Historical!$C$7:$C$1381,MATCH(B300,Historical!$B$7:$B$1403,0))*IF(AH300="n/a",1.03,IF(AH300&lt;0,1.01,IF(AH300&gt;10,1.1,(1+AH300/100))))</f>
        <v>1.818505</v>
      </c>
      <c r="AS300" s="112">
        <f t="shared" si="12"/>
        <v>2.0003555</v>
      </c>
      <c r="AT300" s="112">
        <f t="shared" ref="AT300:AV300" si="308">IF($AK300="n/a",1.03*AS300,IF($AK300&lt;0,1.01*AS300,IF($AK300&gt;10,1.1*AS300,(1+$AK300/100)*AS300)))</f>
        <v>2.196190303</v>
      </c>
      <c r="AU300" s="112">
        <f t="shared" si="308"/>
        <v>2.411197334</v>
      </c>
      <c r="AV300" s="112">
        <f t="shared" si="308"/>
        <v>2.647253553</v>
      </c>
      <c r="AW300" s="103">
        <f t="shared" si="14"/>
        <v>11.07350169</v>
      </c>
      <c r="AX300" s="118">
        <f t="shared" si="15"/>
        <v>53.57281902</v>
      </c>
      <c r="AY300" s="119">
        <v>0.61</v>
      </c>
      <c r="AZ300" s="114">
        <v>-1.34</v>
      </c>
      <c r="BA300" s="114">
        <v>-21.94</v>
      </c>
      <c r="BB300" s="114">
        <v>-12.709999999999999</v>
      </c>
      <c r="BC300" s="114">
        <v>-10.38</v>
      </c>
      <c r="BD300" s="42"/>
      <c r="BE300" s="17">
        <v>2014.0</v>
      </c>
      <c r="BF300" s="17">
        <f t="shared" si="16"/>
        <v>0</v>
      </c>
      <c r="BG300" s="120">
        <v>3.5999999999999996</v>
      </c>
      <c r="BH300" s="15"/>
    </row>
    <row r="301" ht="11.25" customHeight="1">
      <c r="A301" s="155" t="s">
        <v>1826</v>
      </c>
      <c r="B301" s="99" t="s">
        <v>1827</v>
      </c>
      <c r="C301" s="100" t="s">
        <v>136</v>
      </c>
      <c r="D301" s="100" t="s">
        <v>153</v>
      </c>
      <c r="E301" s="101">
        <v>7.0</v>
      </c>
      <c r="F301" s="58">
        <v>657.0</v>
      </c>
      <c r="G301" s="58" t="s">
        <v>168</v>
      </c>
      <c r="H301" s="58" t="s">
        <v>168</v>
      </c>
      <c r="I301" s="150">
        <v>425.0</v>
      </c>
      <c r="J301" s="103">
        <f t="shared" si="2"/>
        <v>1.647058824</v>
      </c>
      <c r="K301" s="104">
        <v>1.75</v>
      </c>
      <c r="L301" s="73">
        <v>4.0</v>
      </c>
      <c r="M301" s="23">
        <f t="shared" si="3"/>
        <v>7</v>
      </c>
      <c r="N301" s="105" t="s">
        <v>314</v>
      </c>
      <c r="O301" s="106">
        <v>1.15</v>
      </c>
      <c r="P301" s="146">
        <v>43532.0</v>
      </c>
      <c r="Q301" s="146">
        <v>43539.0</v>
      </c>
      <c r="R301" s="23">
        <f t="shared" si="4"/>
        <v>52.17391304</v>
      </c>
      <c r="S301" s="108">
        <f t="array" ref="S301">IF(INDEX(Historical!$D$7:$D$1379,MATCH(B301,Historical!$B$7:$B$1403,0))=0,"n/a",(INDEX(Historical!$C$7:$C$1381,MATCH(B301,Historical!$B$7:$B$1403,0))/INDEX(Historical!$D$7:$D$1379,MATCH(B301,Historical!$B$7:$B$1403,0))-1)*100)</f>
        <v>52.17391304</v>
      </c>
      <c r="T301" s="108">
        <f t="array" ref="T301">IF(INDEX(Historical!$F$7:$F$1372,MATCH(B301,Historical!$B$7:$B$1403,0))=0,"n/a",((INDEX(Historical!$C$7:$C$1381,MATCH(B301,Historical!$B$7:$B$1403,0))/INDEX(Historical!$F$7:$F$1372,MATCH(B301,Historical!$B$7:$B$1403,0)))^(1/3)-1)*100)</f>
        <v>32.63524026</v>
      </c>
      <c r="U301" s="108">
        <f t="array" ref="U301">IF(INDEX(Historical!$H$7:$H$1372,MATCH(B301,Historical!$B$7:$B$1403,0))=0,"n/a",((INDEX(Historical!$C$7:$C$1381,MATCH(B301,Historical!$B$7:$B$1403,0))/INDEX(Historical!$H$7:$H$1372,MATCH(B301,Historical!$B$7:$B$1403,0)))^(1/5)-1)*100)</f>
        <v>23.87320081</v>
      </c>
      <c r="V301" s="108" t="str">
        <f t="array" ref="V301">IF(INDEX(Historical!$O$7:$O$1372,MATCH(B301,Historical!$B$7:$B$1403,0))=0,"n/a",((INDEX(Historical!$C$7:$C$1381,MATCH(B301,Historical!$B$7:$B$1403,0))/INDEX(Historical!$O$7:$O$1372,MATCH(B301,Historical!$B$7:$B$1403,0)))^(1/10)-1)*100)</f>
        <v>n/a</v>
      </c>
      <c r="W301" s="109" t="str">
        <f t="shared" si="5"/>
        <v>n/a</v>
      </c>
      <c r="X301" s="110" t="str">
        <f t="shared" si="6"/>
        <v>n/a</v>
      </c>
      <c r="Y301" s="133"/>
      <c r="Z301" s="103" t="str">
        <f t="shared" si="7"/>
        <v>n/a</v>
      </c>
      <c r="AA301" s="112" t="str">
        <f t="shared" si="8"/>
        <v>n/a</v>
      </c>
      <c r="AB301" s="73">
        <v>12.0</v>
      </c>
      <c r="AC301" s="102" t="s">
        <v>128</v>
      </c>
      <c r="AD301" s="102" t="s">
        <v>128</v>
      </c>
      <c r="AE301" s="102" t="s">
        <v>128</v>
      </c>
      <c r="AF301" s="102" t="s">
        <v>128</v>
      </c>
      <c r="AG301" s="102" t="s">
        <v>128</v>
      </c>
      <c r="AH301" s="102" t="s">
        <v>128</v>
      </c>
      <c r="AI301" s="102" t="s">
        <v>128</v>
      </c>
      <c r="AJ301" s="102" t="s">
        <v>128</v>
      </c>
      <c r="AK301" s="102" t="s">
        <v>128</v>
      </c>
      <c r="AL301" s="113" t="s">
        <v>128</v>
      </c>
      <c r="AM301" s="114" t="s">
        <v>128</v>
      </c>
      <c r="AN301" s="102" t="s">
        <v>128</v>
      </c>
      <c r="AO301" s="115" t="str">
        <f t="shared" si="9"/>
        <v>n/a</v>
      </c>
      <c r="AP301" s="116">
        <f t="shared" si="10"/>
        <v>25.52025964</v>
      </c>
      <c r="AQ301" s="117" t="str">
        <f t="shared" si="11"/>
        <v>n/a</v>
      </c>
      <c r="AR301" s="103">
        <f t="array" ref="AR301">INDEX(Historical!$C$7:$C$1381,MATCH(B301,Historical!$B$7:$B$1403,0))*IF(AH301="n/a",1.03,IF(AH301&lt;0,1.01,IF(AH301&gt;10,1.1,(1+AH301/100))))</f>
        <v>7.21</v>
      </c>
      <c r="AS301" s="112">
        <f t="shared" si="12"/>
        <v>7.4263</v>
      </c>
      <c r="AT301" s="112">
        <f t="shared" ref="AT301:AV301" si="309">IF($AK301="n/a",1.03*AS301,IF($AK301&lt;0,1.01*AS301,IF($AK301&gt;10,1.1*AS301,(1+$AK301/100)*AS301)))</f>
        <v>7.649089</v>
      </c>
      <c r="AU301" s="112">
        <f t="shared" si="309"/>
        <v>7.87856167</v>
      </c>
      <c r="AV301" s="112">
        <f t="shared" si="309"/>
        <v>8.11491852</v>
      </c>
      <c r="AW301" s="103">
        <f t="shared" si="14"/>
        <v>38.27886919</v>
      </c>
      <c r="AX301" s="118">
        <f t="shared" si="15"/>
        <v>9.006792751</v>
      </c>
      <c r="AY301" s="119" t="s">
        <v>128</v>
      </c>
      <c r="AZ301" s="114" t="s">
        <v>128</v>
      </c>
      <c r="BA301" s="114" t="s">
        <v>128</v>
      </c>
      <c r="BB301" s="114" t="s">
        <v>128</v>
      </c>
      <c r="BC301" s="114" t="s">
        <v>128</v>
      </c>
      <c r="BD301" s="42" t="s">
        <v>112</v>
      </c>
      <c r="BE301" s="17">
        <v>2013.0</v>
      </c>
      <c r="BF301" s="17">
        <f t="shared" si="16"/>
        <v>0</v>
      </c>
      <c r="BG301" s="120" t="s">
        <v>128</v>
      </c>
      <c r="BH301" s="15"/>
    </row>
    <row r="302" ht="11.25" customHeight="1">
      <c r="A302" s="155" t="s">
        <v>1828</v>
      </c>
      <c r="B302" s="99" t="s">
        <v>1829</v>
      </c>
      <c r="C302" s="100" t="s">
        <v>136</v>
      </c>
      <c r="D302" s="100" t="s">
        <v>153</v>
      </c>
      <c r="E302" s="101">
        <v>7.0</v>
      </c>
      <c r="F302" s="58">
        <v>713.0</v>
      </c>
      <c r="G302" s="58" t="s">
        <v>168</v>
      </c>
      <c r="H302" s="58" t="s">
        <v>168</v>
      </c>
      <c r="I302" s="150">
        <v>53.41</v>
      </c>
      <c r="J302" s="103">
        <f t="shared" si="2"/>
        <v>2.096985583</v>
      </c>
      <c r="K302" s="104">
        <v>0.28</v>
      </c>
      <c r="L302" s="73">
        <v>4.0</v>
      </c>
      <c r="M302" s="23">
        <f t="shared" si="3"/>
        <v>1.12</v>
      </c>
      <c r="N302" s="105" t="s">
        <v>160</v>
      </c>
      <c r="O302" s="106">
        <v>0.25</v>
      </c>
      <c r="P302" s="107">
        <v>43866.0</v>
      </c>
      <c r="Q302" s="107">
        <v>43880.0</v>
      </c>
      <c r="R302" s="23">
        <f t="shared" si="4"/>
        <v>12</v>
      </c>
      <c r="S302" s="108">
        <f t="array" ref="S302">IF(INDEX(Historical!$D$7:$D$1379,MATCH(B302,Historical!$B$7:$B$1403,0))=0,"n/a",(INDEX(Historical!$C$7:$C$1381,MATCH(B302,Historical!$B$7:$B$1403,0))/INDEX(Historical!$D$7:$D$1379,MATCH(B302,Historical!$B$7:$B$1403,0))-1)*100)</f>
        <v>31.57894737</v>
      </c>
      <c r="T302" s="108">
        <f t="array" ref="T302">IF(INDEX(Historical!$F$7:$F$1372,MATCH(B302,Historical!$B$7:$B$1403,0))=0,"n/a",((INDEX(Historical!$C$7:$C$1381,MATCH(B302,Historical!$B$7:$B$1403,0))/INDEX(Historical!$F$7:$F$1372,MATCH(B302,Historical!$B$7:$B$1403,0)))^(1/3)-1)*100)</f>
        <v>27.71823873</v>
      </c>
      <c r="U302" s="108">
        <f t="array" ref="U302">IF(INDEX(Historical!$H$7:$H$1372,MATCH(B302,Historical!$B$7:$B$1403,0))=0,"n/a",((INDEX(Historical!$C$7:$C$1381,MATCH(B302,Historical!$B$7:$B$1403,0))/INDEX(Historical!$H$7:$H$1372,MATCH(B302,Historical!$B$7:$B$1403,0)))^(1/5)-1)*100)</f>
        <v>20.1124434</v>
      </c>
      <c r="V302" s="108">
        <f t="array" ref="V302">IF(INDEX(Historical!$O$7:$O$1372,MATCH(B302,Historical!$B$7:$B$1403,0))=0,"n/a",((INDEX(Historical!$C$7:$C$1381,MATCH(B302,Historical!$B$7:$B$1403,0))/INDEX(Historical!$O$7:$O$1372,MATCH(B302,Historical!$B$7:$B$1403,0)))^(1/10)-1)*100)</f>
        <v>13.98917845</v>
      </c>
      <c r="W302" s="109">
        <f t="shared" si="5"/>
        <v>1.437714407</v>
      </c>
      <c r="X302" s="110">
        <f t="shared" si="6"/>
        <v>1.233892233</v>
      </c>
      <c r="Y302" s="149"/>
      <c r="Z302" s="103">
        <f t="shared" si="7"/>
        <v>18.57379768</v>
      </c>
      <c r="AA302" s="112">
        <f t="shared" si="8"/>
        <v>8.857379768</v>
      </c>
      <c r="AB302" s="73">
        <v>12.0</v>
      </c>
      <c r="AC302" s="102">
        <v>6.03</v>
      </c>
      <c r="AD302" s="102">
        <v>0.89</v>
      </c>
      <c r="AE302" s="102">
        <v>2.24</v>
      </c>
      <c r="AF302" s="102">
        <v>0.89</v>
      </c>
      <c r="AG302" s="102">
        <v>10.2</v>
      </c>
      <c r="AH302" s="102">
        <v>36.7</v>
      </c>
      <c r="AI302" s="102">
        <v>6.67</v>
      </c>
      <c r="AJ302" s="102">
        <v>16.3</v>
      </c>
      <c r="AK302" s="102">
        <v>10.0</v>
      </c>
      <c r="AL302" s="113">
        <v>3110.0</v>
      </c>
      <c r="AM302" s="114">
        <v>1.3</v>
      </c>
      <c r="AN302" s="102">
        <v>0.32</v>
      </c>
      <c r="AO302" s="115">
        <f t="shared" si="9"/>
        <v>13.35204921</v>
      </c>
      <c r="AP302" s="116">
        <f t="shared" si="10"/>
        <v>22.20942898</v>
      </c>
      <c r="AQ302" s="117">
        <f t="shared" si="11"/>
        <v>-40.8089046</v>
      </c>
      <c r="AR302" s="103">
        <f t="array" ref="AR302">INDEX(Historical!$C$7:$C$1381,MATCH(B302,Historical!$B$7:$B$1403,0))*IF(AH302="n/a",1.03,IF(AH302&lt;0,1.01,IF(AH302&gt;10,1.1,(1+AH302/100))))</f>
        <v>1.1</v>
      </c>
      <c r="AS302" s="112">
        <f t="shared" si="12"/>
        <v>1.17337</v>
      </c>
      <c r="AT302" s="112">
        <f t="shared" ref="AT302:AV302" si="310">IF($AK302="n/a",1.03*AS302,IF($AK302&lt;0,1.01*AS302,IF($AK302&gt;10,1.1*AS302,(1+$AK302/100)*AS302)))</f>
        <v>1.290707</v>
      </c>
      <c r="AU302" s="112">
        <f t="shared" si="310"/>
        <v>1.4197777</v>
      </c>
      <c r="AV302" s="112">
        <f t="shared" si="310"/>
        <v>1.56175547</v>
      </c>
      <c r="AW302" s="103">
        <f t="shared" si="14"/>
        <v>6.54561017</v>
      </c>
      <c r="AX302" s="118">
        <f t="shared" si="15"/>
        <v>12.25540193</v>
      </c>
      <c r="AY302" s="119">
        <v>1.07</v>
      </c>
      <c r="AZ302" s="114">
        <v>-3.56</v>
      </c>
      <c r="BA302" s="114">
        <v>-31.740000000000002</v>
      </c>
      <c r="BB302" s="114">
        <v>-19.98</v>
      </c>
      <c r="BC302" s="114">
        <v>-20.47</v>
      </c>
      <c r="BD302" s="42"/>
      <c r="BE302" s="17">
        <v>2014.0</v>
      </c>
      <c r="BF302" s="17">
        <f t="shared" si="16"/>
        <v>0</v>
      </c>
      <c r="BG302" s="120">
        <v>1.0</v>
      </c>
      <c r="BH302" s="15"/>
    </row>
    <row r="303" ht="11.25" customHeight="1">
      <c r="A303" s="155" t="s">
        <v>1830</v>
      </c>
      <c r="B303" s="99" t="s">
        <v>1831</v>
      </c>
      <c r="C303" s="100" t="s">
        <v>118</v>
      </c>
      <c r="D303" s="100" t="s">
        <v>202</v>
      </c>
      <c r="E303" s="101">
        <v>7.0</v>
      </c>
      <c r="F303" s="58">
        <v>672.0</v>
      </c>
      <c r="G303" s="58" t="s">
        <v>168</v>
      </c>
      <c r="H303" s="58" t="s">
        <v>168</v>
      </c>
      <c r="I303" s="150">
        <v>93.91</v>
      </c>
      <c r="J303" s="103">
        <f t="shared" si="2"/>
        <v>0.9796613779</v>
      </c>
      <c r="K303" s="104">
        <v>0.23</v>
      </c>
      <c r="L303" s="73">
        <v>4.0</v>
      </c>
      <c r="M303" s="23">
        <f t="shared" si="3"/>
        <v>0.92</v>
      </c>
      <c r="N303" s="105" t="s">
        <v>314</v>
      </c>
      <c r="O303" s="106">
        <v>0.21</v>
      </c>
      <c r="P303" s="107">
        <v>43615.0</v>
      </c>
      <c r="Q303" s="107">
        <v>43630.0</v>
      </c>
      <c r="R303" s="23">
        <f t="shared" si="4"/>
        <v>9.523809524</v>
      </c>
      <c r="S303" s="108">
        <f t="array" ref="S303">IF(INDEX(Historical!$D$7:$D$1379,MATCH(B303,Historical!$B$7:$B$1403,0))=0,"n/a",(INDEX(Historical!$C$7:$C$1381,MATCH(B303,Historical!$B$7:$B$1403,0))/INDEX(Historical!$D$7:$D$1379,MATCH(B303,Historical!$B$7:$B$1403,0))-1)*100)</f>
        <v>9.756097561</v>
      </c>
      <c r="T303" s="108">
        <f t="array" ref="T303">IF(INDEX(Historical!$F$7:$F$1372,MATCH(B303,Historical!$B$7:$B$1403,0))=0,"n/a",((INDEX(Historical!$C$7:$C$1381,MATCH(B303,Historical!$B$7:$B$1403,0))/INDEX(Historical!$F$7:$F$1372,MATCH(B303,Historical!$B$7:$B$1403,0)))^(1/3)-1)*100)</f>
        <v>8.225114404</v>
      </c>
      <c r="U303" s="108">
        <f t="array" ref="U303">IF(INDEX(Historical!$H$7:$H$1372,MATCH(B303,Historical!$B$7:$B$1403,0))=0,"n/a",((INDEX(Historical!$C$7:$C$1381,MATCH(B303,Historical!$B$7:$B$1403,0))/INDEX(Historical!$H$7:$H$1372,MATCH(B303,Historical!$B$7:$B$1403,0)))^(1/5)-1)*100)</f>
        <v>9.184981079</v>
      </c>
      <c r="V303" s="108">
        <f t="array" ref="V303">IF(INDEX(Historical!$O$7:$O$1372,MATCH(B303,Historical!$B$7:$B$1403,0))=0,"n/a",((INDEX(Historical!$C$7:$C$1381,MATCH(B303,Historical!$B$7:$B$1403,0))/INDEX(Historical!$O$7:$O$1372,MATCH(B303,Historical!$B$7:$B$1403,0)))^(1/10)-1)*100)</f>
        <v>7.4184752</v>
      </c>
      <c r="W303" s="109">
        <f t="shared" si="5"/>
        <v>1.238122502</v>
      </c>
      <c r="X303" s="110">
        <f t="shared" si="6"/>
        <v>0.41749914</v>
      </c>
      <c r="Y303" s="177"/>
      <c r="Z303" s="103">
        <f t="shared" si="7"/>
        <v>23.8961039</v>
      </c>
      <c r="AA303" s="112">
        <f t="shared" si="8"/>
        <v>24.39220779</v>
      </c>
      <c r="AB303" s="73">
        <v>12.0</v>
      </c>
      <c r="AC303" s="102">
        <v>3.85</v>
      </c>
      <c r="AD303" s="102">
        <v>3.05</v>
      </c>
      <c r="AE303" s="102">
        <v>2.0</v>
      </c>
      <c r="AF303" s="102">
        <v>3.27</v>
      </c>
      <c r="AG303" s="102">
        <v>14.000000000000002</v>
      </c>
      <c r="AH303" s="102">
        <v>7.8</v>
      </c>
      <c r="AI303" s="102">
        <v>8.98</v>
      </c>
      <c r="AJ303" s="102">
        <v>22.0</v>
      </c>
      <c r="AK303" s="102">
        <v>8.0</v>
      </c>
      <c r="AL303" s="113">
        <v>3200.0</v>
      </c>
      <c r="AM303" s="114">
        <v>1.0</v>
      </c>
      <c r="AN303" s="102">
        <v>0.32</v>
      </c>
      <c r="AO303" s="115">
        <f t="shared" si="9"/>
        <v>-14.22756534</v>
      </c>
      <c r="AP303" s="116">
        <f t="shared" si="10"/>
        <v>10.16464246</v>
      </c>
      <c r="AQ303" s="117">
        <f t="shared" si="11"/>
        <v>88.28172683</v>
      </c>
      <c r="AR303" s="103">
        <f t="array" ref="AR303">INDEX(Historical!$C$7:$C$1381,MATCH(B303,Historical!$B$7:$B$1403,0))*IF(AH303="n/a",1.03,IF(AH303&lt;0,1.01,IF(AH303&gt;10,1.1,(1+AH303/100))))</f>
        <v>0.9702</v>
      </c>
      <c r="AS303" s="112">
        <f t="shared" si="12"/>
        <v>1.05732396</v>
      </c>
      <c r="AT303" s="112">
        <f t="shared" ref="AT303:AV303" si="311">IF($AK303="n/a",1.03*AS303,IF($AK303&lt;0,1.01*AS303,IF($AK303&gt;10,1.1*AS303,(1+$AK303/100)*AS303)))</f>
        <v>1.141909877</v>
      </c>
      <c r="AU303" s="112">
        <f t="shared" si="311"/>
        <v>1.233262667</v>
      </c>
      <c r="AV303" s="112">
        <f t="shared" si="311"/>
        <v>1.33192368</v>
      </c>
      <c r="AW303" s="103">
        <f t="shared" si="14"/>
        <v>5.734620184</v>
      </c>
      <c r="AX303" s="118">
        <f t="shared" si="15"/>
        <v>6.106506425</v>
      </c>
      <c r="AY303" s="119">
        <v>1.24</v>
      </c>
      <c r="AZ303" s="114">
        <v>23.32</v>
      </c>
      <c r="BA303" s="114">
        <v>-17.95</v>
      </c>
      <c r="BB303" s="114">
        <v>-7.24</v>
      </c>
      <c r="BC303" s="114">
        <v>-0.26</v>
      </c>
      <c r="BD303" s="42"/>
      <c r="BE303" s="17">
        <v>2013.0</v>
      </c>
      <c r="BF303" s="17">
        <f t="shared" si="16"/>
        <v>0</v>
      </c>
      <c r="BG303" s="120">
        <v>7.8</v>
      </c>
      <c r="BH303" s="15"/>
    </row>
    <row r="304" ht="11.25" customHeight="1">
      <c r="A304" s="230" t="s">
        <v>1832</v>
      </c>
      <c r="B304" s="99" t="s">
        <v>1833</v>
      </c>
      <c r="C304" s="100" t="s">
        <v>136</v>
      </c>
      <c r="D304" s="100" t="s">
        <v>153</v>
      </c>
      <c r="E304" s="101">
        <v>7.0</v>
      </c>
      <c r="F304" s="58">
        <v>679.0</v>
      </c>
      <c r="G304" s="58" t="s">
        <v>121</v>
      </c>
      <c r="H304" s="58" t="s">
        <v>121</v>
      </c>
      <c r="I304" s="150">
        <v>39.95</v>
      </c>
      <c r="J304" s="103">
        <f t="shared" si="2"/>
        <v>3.404255319</v>
      </c>
      <c r="K304" s="104">
        <v>0.34</v>
      </c>
      <c r="L304" s="73">
        <v>4.0</v>
      </c>
      <c r="M304" s="23">
        <f t="shared" si="3"/>
        <v>1.36</v>
      </c>
      <c r="N304" s="105" t="s">
        <v>1326</v>
      </c>
      <c r="O304" s="106">
        <v>0.3</v>
      </c>
      <c r="P304" s="107">
        <v>43691.0</v>
      </c>
      <c r="Q304" s="107">
        <v>43699.0</v>
      </c>
      <c r="R304" s="23">
        <f t="shared" si="4"/>
        <v>13.33333333</v>
      </c>
      <c r="S304" s="108">
        <f t="array" ref="S304">IF(INDEX(Historical!$D$7:$D$1379,MATCH(B304,Historical!$B$7:$B$1403,0))=0,"n/a",(INDEX(Historical!$C$7:$C$1381,MATCH(B304,Historical!$B$7:$B$1403,0))/INDEX(Historical!$D$7:$D$1379,MATCH(B304,Historical!$B$7:$B$1403,0))-1)*100)</f>
        <v>23.07692308</v>
      </c>
      <c r="T304" s="108">
        <f t="array" ref="T304">IF(INDEX(Historical!$F$7:$F$1372,MATCH(B304,Historical!$B$7:$B$1403,0))=0,"n/a",((INDEX(Historical!$C$7:$C$1381,MATCH(B304,Historical!$B$7:$B$1403,0))/INDEX(Historical!$F$7:$F$1372,MATCH(B304,Historical!$B$7:$B$1403,0)))^(1/3)-1)*100)</f>
        <v>65.96530667</v>
      </c>
      <c r="U304" s="108">
        <f t="array" ref="U304">IF(INDEX(Historical!$H$7:$H$1372,MATCH(B304,Historical!$B$7:$B$1403,0))=0,"n/a",((INDEX(Historical!$C$7:$C$1381,MATCH(B304,Historical!$B$7:$B$1403,0))/INDEX(Historical!$H$7:$H$1372,MATCH(B304,Historical!$B$7:$B$1403,0)))^(1/5)-1)*100)</f>
        <v>51.57165665</v>
      </c>
      <c r="V304" s="108">
        <f t="array" ref="V304">IF(INDEX(Historical!$O$7:$O$1372,MATCH(B304,Historical!$B$7:$B$1403,0))=0,"n/a",((INDEX(Historical!$C$7:$C$1381,MATCH(B304,Historical!$B$7:$B$1403,0))/INDEX(Historical!$O$7:$O$1372,MATCH(B304,Historical!$B$7:$B$1403,0)))^(1/10)-1)*100)</f>
        <v>29.03900243</v>
      </c>
      <c r="W304" s="109">
        <f t="shared" si="5"/>
        <v>1.7759445</v>
      </c>
      <c r="X304" s="110">
        <f t="shared" si="6"/>
        <v>2.46754338</v>
      </c>
      <c r="Y304" s="133"/>
      <c r="Z304" s="103">
        <f t="shared" si="7"/>
        <v>32.53588517</v>
      </c>
      <c r="AA304" s="112">
        <f t="shared" si="8"/>
        <v>9.557416268</v>
      </c>
      <c r="AB304" s="73">
        <v>12.0</v>
      </c>
      <c r="AC304" s="102">
        <v>4.18</v>
      </c>
      <c r="AD304" s="102">
        <v>2.17</v>
      </c>
      <c r="AE304" s="102">
        <v>2.58</v>
      </c>
      <c r="AF304" s="102">
        <v>1.0</v>
      </c>
      <c r="AG304" s="102">
        <v>11.700000000000001</v>
      </c>
      <c r="AH304" s="102">
        <v>44.2</v>
      </c>
      <c r="AI304" s="102">
        <v>5.4399999999999995</v>
      </c>
      <c r="AJ304" s="102">
        <v>20.9</v>
      </c>
      <c r="AK304" s="102">
        <v>4.3999999999999995</v>
      </c>
      <c r="AL304" s="113">
        <v>6930.0</v>
      </c>
      <c r="AM304" s="114">
        <v>1.0999999999999999</v>
      </c>
      <c r="AN304" s="102">
        <v>0.18</v>
      </c>
      <c r="AO304" s="115">
        <f t="shared" si="9"/>
        <v>45.4184957</v>
      </c>
      <c r="AP304" s="116">
        <f t="shared" si="10"/>
        <v>54.97591197</v>
      </c>
      <c r="AQ304" s="117">
        <f t="shared" si="11"/>
        <v>-34.82530734</v>
      </c>
      <c r="AR304" s="103">
        <f t="array" ref="AR304">INDEX(Historical!$C$7:$C$1381,MATCH(B304,Historical!$B$7:$B$1403,0))*IF(AH304="n/a",1.03,IF(AH304&lt;0,1.01,IF(AH304&gt;10,1.1,(1+AH304/100))))</f>
        <v>1.408</v>
      </c>
      <c r="AS304" s="112">
        <f t="shared" si="12"/>
        <v>1.4845952</v>
      </c>
      <c r="AT304" s="112">
        <f t="shared" ref="AT304:AV304" si="312">IF($AK304="n/a",1.03*AS304,IF($AK304&lt;0,1.01*AS304,IF($AK304&gt;10,1.1*AS304,(1+$AK304/100)*AS304)))</f>
        <v>1.549917389</v>
      </c>
      <c r="AU304" s="112">
        <f t="shared" si="312"/>
        <v>1.618113754</v>
      </c>
      <c r="AV304" s="112">
        <f t="shared" si="312"/>
        <v>1.689310759</v>
      </c>
      <c r="AW304" s="103">
        <f t="shared" si="14"/>
        <v>7.749937102</v>
      </c>
      <c r="AX304" s="118">
        <f t="shared" si="15"/>
        <v>19.39909162</v>
      </c>
      <c r="AY304" s="119">
        <v>1.48</v>
      </c>
      <c r="AZ304" s="114">
        <v>2.15</v>
      </c>
      <c r="BA304" s="114">
        <v>-23.880000000000003</v>
      </c>
      <c r="BB304" s="114">
        <v>-17.49</v>
      </c>
      <c r="BC304" s="114">
        <v>-13.139999999999999</v>
      </c>
      <c r="BD304" s="42"/>
      <c r="BE304" s="17">
        <v>2013.0</v>
      </c>
      <c r="BF304" s="17">
        <f t="shared" si="16"/>
        <v>0</v>
      </c>
      <c r="BG304" s="120">
        <v>1.2</v>
      </c>
      <c r="BH304" s="15"/>
    </row>
    <row r="305" ht="11.25" customHeight="1">
      <c r="A305" s="220" t="s">
        <v>1834</v>
      </c>
      <c r="B305" s="99" t="s">
        <v>1835</v>
      </c>
      <c r="C305" s="100" t="s">
        <v>158</v>
      </c>
      <c r="D305" s="100" t="s">
        <v>190</v>
      </c>
      <c r="E305" s="101">
        <v>6.0</v>
      </c>
      <c r="F305" s="58">
        <v>789.0</v>
      </c>
      <c r="G305" s="58" t="s">
        <v>168</v>
      </c>
      <c r="H305" s="58" t="s">
        <v>168</v>
      </c>
      <c r="I305" s="150">
        <v>79.0</v>
      </c>
      <c r="J305" s="103">
        <f t="shared" si="2"/>
        <v>2.506329114</v>
      </c>
      <c r="K305" s="104">
        <v>0.495</v>
      </c>
      <c r="L305" s="73">
        <v>4.0</v>
      </c>
      <c r="M305" s="23">
        <f t="shared" si="3"/>
        <v>1.98</v>
      </c>
      <c r="N305" s="105" t="s">
        <v>409</v>
      </c>
      <c r="O305" s="106">
        <v>0.475</v>
      </c>
      <c r="P305" s="107">
        <v>43809.0</v>
      </c>
      <c r="Q305" s="107">
        <v>43830.0</v>
      </c>
      <c r="R305" s="23">
        <f t="shared" si="4"/>
        <v>4.210526316</v>
      </c>
      <c r="S305" s="108">
        <f t="array" ref="S305">IF(INDEX(Historical!$D$7:$D$1379,MATCH(B305,Historical!$B$7:$B$1403,0))=0,"n/a",(INDEX(Historical!$C$7:$C$1381,MATCH(B305,Historical!$B$7:$B$1403,0))/INDEX(Historical!$D$7:$D$1379,MATCH(B305,Historical!$B$7:$B$1403,0))-1)*100)</f>
        <v>3.924221922</v>
      </c>
      <c r="T305" s="108">
        <f t="array" ref="T305">IF(INDEX(Historical!$F$7:$F$1372,MATCH(B305,Historical!$B$7:$B$1403,0))=0,"n/a",((INDEX(Historical!$C$7:$C$1381,MATCH(B305,Historical!$B$7:$B$1403,0))/INDEX(Historical!$F$7:$F$1372,MATCH(B305,Historical!$B$7:$B$1403,0)))^(1/3)-1)*100)</f>
        <v>3.835462448</v>
      </c>
      <c r="U305" s="108">
        <f t="array" ref="U305">IF(INDEX(Historical!$H$7:$H$1372,MATCH(B305,Historical!$B$7:$B$1403,0))=0,"n/a",((INDEX(Historical!$C$7:$C$1381,MATCH(B305,Historical!$B$7:$B$1403,0))/INDEX(Historical!$H$7:$H$1372,MATCH(B305,Historical!$B$7:$B$1403,0)))^(1/5)-1)*100)</f>
        <v>3.584570713</v>
      </c>
      <c r="V305" s="108">
        <f t="array" ref="V305">IF(INDEX(Historical!$O$7:$O$1372,MATCH(B305,Historical!$B$7:$B$1403,0))=0,"n/a",((INDEX(Historical!$C$7:$C$1381,MATCH(B305,Historical!$B$7:$B$1403,0))/INDEX(Historical!$O$7:$O$1372,MATCH(B305,Historical!$B$7:$B$1403,0)))^(1/10)-1)*100)</f>
        <v>2.229927026</v>
      </c>
      <c r="W305" s="109">
        <f t="shared" si="5"/>
        <v>1.607483416</v>
      </c>
      <c r="X305" s="110">
        <f t="shared" si="6"/>
        <v>0.3733927827</v>
      </c>
      <c r="Y305" s="147"/>
      <c r="Z305" s="103">
        <f t="shared" si="7"/>
        <v>60.92307692</v>
      </c>
      <c r="AA305" s="112">
        <f t="shared" si="8"/>
        <v>24.30769231</v>
      </c>
      <c r="AB305" s="73">
        <v>12.0</v>
      </c>
      <c r="AC305" s="102">
        <v>3.25</v>
      </c>
      <c r="AD305" s="102">
        <v>5.29</v>
      </c>
      <c r="AE305" s="102">
        <v>3.24</v>
      </c>
      <c r="AF305" s="102">
        <v>2.41</v>
      </c>
      <c r="AG305" s="102">
        <v>10.299999999999999</v>
      </c>
      <c r="AH305" s="102">
        <v>19.6</v>
      </c>
      <c r="AI305" s="102">
        <v>5.3</v>
      </c>
      <c r="AJ305" s="102">
        <v>9.6</v>
      </c>
      <c r="AK305" s="102">
        <v>4.6</v>
      </c>
      <c r="AL305" s="113">
        <v>19510.0</v>
      </c>
      <c r="AM305" s="114">
        <v>0.6</v>
      </c>
      <c r="AN305" s="102">
        <v>1.18</v>
      </c>
      <c r="AO305" s="115">
        <f t="shared" si="9"/>
        <v>-18.21679248</v>
      </c>
      <c r="AP305" s="116">
        <f t="shared" si="10"/>
        <v>6.090899827</v>
      </c>
      <c r="AQ305" s="117">
        <f t="shared" si="11"/>
        <v>61.35748919</v>
      </c>
      <c r="AR305" s="103">
        <f t="array" ref="AR305">INDEX(Historical!$C$7:$C$1381,MATCH(B305,Historical!$B$7:$B$1403,0))*IF(AH305="n/a",1.03,IF(AH305&lt;0,1.01,IF(AH305&gt;10,1.1,(1+AH305/100))))</f>
        <v>2.112</v>
      </c>
      <c r="AS305" s="112">
        <f t="shared" si="12"/>
        <v>2.223936</v>
      </c>
      <c r="AT305" s="112">
        <f t="shared" ref="AT305:AV305" si="313">IF($AK305="n/a",1.03*AS305,IF($AK305&lt;0,1.01*AS305,IF($AK305&gt;10,1.1*AS305,(1+$AK305/100)*AS305)))</f>
        <v>2.326237056</v>
      </c>
      <c r="AU305" s="112">
        <f t="shared" si="313"/>
        <v>2.433243961</v>
      </c>
      <c r="AV305" s="112">
        <f t="shared" si="313"/>
        <v>2.545173183</v>
      </c>
      <c r="AW305" s="103">
        <f t="shared" si="14"/>
        <v>11.6405902</v>
      </c>
      <c r="AX305" s="118">
        <f t="shared" si="15"/>
        <v>14.7349243</v>
      </c>
      <c r="AY305" s="119">
        <v>0.25</v>
      </c>
      <c r="AZ305" s="114">
        <v>12.49</v>
      </c>
      <c r="BA305" s="114">
        <v>-9.53</v>
      </c>
      <c r="BB305" s="114">
        <v>-1.44</v>
      </c>
      <c r="BC305" s="114">
        <v>2.39</v>
      </c>
      <c r="BD305" s="42"/>
      <c r="BE305" s="17">
        <v>2014.0</v>
      </c>
      <c r="BF305" s="17">
        <f t="shared" si="16"/>
        <v>0</v>
      </c>
      <c r="BG305" s="120">
        <v>2.9000000000000004</v>
      </c>
      <c r="BH305" s="15"/>
    </row>
    <row r="306" ht="11.25" customHeight="1">
      <c r="A306" s="230" t="s">
        <v>1836</v>
      </c>
      <c r="B306" s="99" t="s">
        <v>1837</v>
      </c>
      <c r="C306" s="100" t="s">
        <v>118</v>
      </c>
      <c r="D306" s="100" t="s">
        <v>202</v>
      </c>
      <c r="E306" s="101">
        <v>6.0</v>
      </c>
      <c r="F306" s="58">
        <v>794.0</v>
      </c>
      <c r="G306" s="58" t="s">
        <v>168</v>
      </c>
      <c r="H306" s="58" t="s">
        <v>168</v>
      </c>
      <c r="I306" s="150">
        <v>110.77</v>
      </c>
      <c r="J306" s="103">
        <f t="shared" si="2"/>
        <v>0.4694411844</v>
      </c>
      <c r="K306" s="104">
        <v>0.13</v>
      </c>
      <c r="L306" s="73">
        <v>4.0</v>
      </c>
      <c r="M306" s="23">
        <f t="shared" si="3"/>
        <v>0.52</v>
      </c>
      <c r="N306" s="105" t="s">
        <v>592</v>
      </c>
      <c r="O306" s="106">
        <v>0.12</v>
      </c>
      <c r="P306" s="107">
        <v>43845.0</v>
      </c>
      <c r="Q306" s="107">
        <v>43858.0</v>
      </c>
      <c r="R306" s="23">
        <f t="shared" si="4"/>
        <v>8.333333333</v>
      </c>
      <c r="S306" s="108">
        <f t="array" ref="S306">IF(INDEX(Historical!$D$7:$D$1379,MATCH(B306,Historical!$B$7:$B$1403,0))=0,"n/a",(INDEX(Historical!$C$7:$C$1381,MATCH(B306,Historical!$B$7:$B$1403,0))/INDEX(Historical!$D$7:$D$1379,MATCH(B306,Historical!$B$7:$B$1403,0))-1)*100)</f>
        <v>9.090909091</v>
      </c>
      <c r="T306" s="108">
        <f t="array" ref="T306">IF(INDEX(Historical!$F$7:$F$1372,MATCH(B306,Historical!$B$7:$B$1403,0))=0,"n/a",((INDEX(Historical!$C$7:$C$1381,MATCH(B306,Historical!$B$7:$B$1403,0))/INDEX(Historical!$F$7:$F$1372,MATCH(B306,Historical!$B$7:$B$1403,0)))^(1/3)-1)*100)</f>
        <v>10.06424163</v>
      </c>
      <c r="U306" s="108">
        <f t="array" ref="U306">IF(INDEX(Historical!$H$7:$H$1372,MATCH(B306,Historical!$B$7:$B$1403,0))=0,"n/a",((INDEX(Historical!$C$7:$C$1381,MATCH(B306,Historical!$B$7:$B$1403,0))/INDEX(Historical!$H$7:$H$1372,MATCH(B306,Historical!$B$7:$B$1403,0)))^(1/5)-1)*100)</f>
        <v>11.38241786</v>
      </c>
      <c r="V306" s="108">
        <f t="array" ref="V306">IF(INDEX(Historical!$O$7:$O$1372,MATCH(B306,Historical!$B$7:$B$1403,0))=0,"n/a",((INDEX(Historical!$C$7:$C$1381,MATCH(B306,Historical!$B$7:$B$1403,0))/INDEX(Historical!$O$7:$O$1372,MATCH(B306,Historical!$B$7:$B$1403,0)))^(1/10)-1)*100)</f>
        <v>7.177346254</v>
      </c>
      <c r="W306" s="109">
        <f t="shared" si="5"/>
        <v>1.585881112</v>
      </c>
      <c r="X306" s="110">
        <f t="shared" si="6"/>
        <v>0.7588278574</v>
      </c>
      <c r="Y306" s="133"/>
      <c r="Z306" s="103">
        <f t="shared" si="7"/>
        <v>9.203539823</v>
      </c>
      <c r="AA306" s="112">
        <f t="shared" si="8"/>
        <v>19.60530973</v>
      </c>
      <c r="AB306" s="73">
        <v>12.0</v>
      </c>
      <c r="AC306" s="102">
        <v>5.65</v>
      </c>
      <c r="AD306" s="102">
        <v>2.97</v>
      </c>
      <c r="AE306" s="102">
        <v>1.21</v>
      </c>
      <c r="AF306" s="102">
        <v>2.36</v>
      </c>
      <c r="AG306" s="102">
        <v>13.200000000000001</v>
      </c>
      <c r="AH306" s="102">
        <v>27.700000000000003</v>
      </c>
      <c r="AI306" s="102">
        <v>26.76</v>
      </c>
      <c r="AJ306" s="102">
        <v>15.0</v>
      </c>
      <c r="AK306" s="102">
        <v>6.6000000000000005</v>
      </c>
      <c r="AL306" s="113">
        <v>1300.0</v>
      </c>
      <c r="AM306" s="114">
        <v>2.77</v>
      </c>
      <c r="AN306" s="102">
        <v>0.27</v>
      </c>
      <c r="AO306" s="115">
        <f t="shared" si="9"/>
        <v>-7.75345069</v>
      </c>
      <c r="AP306" s="116">
        <f t="shared" si="10"/>
        <v>11.85185904</v>
      </c>
      <c r="AQ306" s="117">
        <f t="shared" si="11"/>
        <v>43.40080733</v>
      </c>
      <c r="AR306" s="103">
        <f t="array" ref="AR306">INDEX(Historical!$C$7:$C$1381,MATCH(B306,Historical!$B$7:$B$1403,0))*IF(AH306="n/a",1.03,IF(AH306&lt;0,1.01,IF(AH306&gt;10,1.1,(1+AH306/100))))</f>
        <v>0.528</v>
      </c>
      <c r="AS306" s="112">
        <f t="shared" si="12"/>
        <v>0.5808</v>
      </c>
      <c r="AT306" s="112">
        <f t="shared" ref="AT306:AV306" si="314">IF($AK306="n/a",1.03*AS306,IF($AK306&lt;0,1.01*AS306,IF($AK306&gt;10,1.1*AS306,(1+$AK306/100)*AS306)))</f>
        <v>0.6191328</v>
      </c>
      <c r="AU306" s="112">
        <f t="shared" si="314"/>
        <v>0.6599955648</v>
      </c>
      <c r="AV306" s="112">
        <f t="shared" si="314"/>
        <v>0.7035552721</v>
      </c>
      <c r="AW306" s="103">
        <f t="shared" si="14"/>
        <v>3.091483637</v>
      </c>
      <c r="AX306" s="118">
        <f t="shared" si="15"/>
        <v>2.790903346</v>
      </c>
      <c r="AY306" s="119">
        <v>0.64</v>
      </c>
      <c r="AZ306" s="114">
        <v>19.830000000000002</v>
      </c>
      <c r="BA306" s="114">
        <v>-16.689999999999998</v>
      </c>
      <c r="BB306" s="114">
        <v>-11.700000000000001</v>
      </c>
      <c r="BC306" s="114">
        <v>-1.83</v>
      </c>
      <c r="BD306" s="42"/>
      <c r="BE306" s="17">
        <v>2015.0</v>
      </c>
      <c r="BF306" s="17">
        <f t="shared" si="16"/>
        <v>0</v>
      </c>
      <c r="BG306" s="120">
        <v>8.5</v>
      </c>
      <c r="BH306" s="108"/>
    </row>
    <row r="307" ht="11.25" customHeight="1">
      <c r="A307" s="230" t="s">
        <v>1838</v>
      </c>
      <c r="B307" s="99" t="s">
        <v>1839</v>
      </c>
      <c r="C307" s="100" t="s">
        <v>296</v>
      </c>
      <c r="D307" s="100" t="s">
        <v>348</v>
      </c>
      <c r="E307" s="101">
        <v>6.0</v>
      </c>
      <c r="F307" s="58">
        <v>740.0</v>
      </c>
      <c r="G307" s="58" t="s">
        <v>168</v>
      </c>
      <c r="H307" s="58" t="s">
        <v>168</v>
      </c>
      <c r="I307" s="150">
        <v>34.74</v>
      </c>
      <c r="J307" s="103">
        <f t="shared" si="2"/>
        <v>1.266551526</v>
      </c>
      <c r="K307" s="104">
        <v>0.11</v>
      </c>
      <c r="L307" s="73">
        <v>4.0</v>
      </c>
      <c r="M307" s="23">
        <f t="shared" si="3"/>
        <v>0.44</v>
      </c>
      <c r="N307" s="105" t="s">
        <v>834</v>
      </c>
      <c r="O307" s="106">
        <v>0.105</v>
      </c>
      <c r="P307" s="148">
        <v>43427.0</v>
      </c>
      <c r="Q307" s="148">
        <v>43440.0</v>
      </c>
      <c r="R307" s="23">
        <f t="shared" si="4"/>
        <v>4.761904762</v>
      </c>
      <c r="S307" s="108">
        <f t="array" ref="S307">IF(INDEX(Historical!$D$7:$D$1379,MATCH(B307,Historical!$B$7:$B$1403,0))=0,"n/a",(INDEX(Historical!$C$7:$C$1381,MATCH(B307,Historical!$B$7:$B$1403,0))/INDEX(Historical!$D$7:$D$1379,MATCH(B307,Historical!$B$7:$B$1403,0))-1)*100)</f>
        <v>3.529411765</v>
      </c>
      <c r="T307" s="108">
        <f t="array" ref="T307">IF(INDEX(Historical!$F$7:$F$1372,MATCH(B307,Historical!$B$7:$B$1403,0))=0,"n/a",((INDEX(Historical!$C$7:$C$1381,MATCH(B307,Historical!$B$7:$B$1403,0))/INDEX(Historical!$F$7:$F$1372,MATCH(B307,Historical!$B$7:$B$1403,0)))^(1/3)-1)*100)</f>
        <v>4.281431359</v>
      </c>
      <c r="U307" s="108">
        <f t="array" ref="U307">IF(INDEX(Historical!$H$7:$H$1372,MATCH(B307,Historical!$B$7:$B$1403,0))=0,"n/a",((INDEX(Historical!$C$7:$C$1381,MATCH(B307,Historical!$B$7:$B$1403,0))/INDEX(Historical!$H$7:$H$1372,MATCH(B307,Historical!$B$7:$B$1403,0)))^(1/5)-1)*100)</f>
        <v>7.172316417</v>
      </c>
      <c r="V307" s="108" t="str">
        <f t="array" ref="V307">IF(INDEX(Historical!$O$7:$O$1372,MATCH(B307,Historical!$B$7:$B$1403,0))=0,"n/a",((INDEX(Historical!$C$7:$C$1381,MATCH(B307,Historical!$B$7:$B$1403,0))/INDEX(Historical!$O$7:$O$1372,MATCH(B307,Historical!$B$7:$B$1403,0)))^(1/10)-1)*100)</f>
        <v>n/a</v>
      </c>
      <c r="W307" s="109" t="str">
        <f t="shared" si="5"/>
        <v>n/a</v>
      </c>
      <c r="X307" s="110">
        <f t="shared" si="6"/>
        <v>0.3173591335</v>
      </c>
      <c r="Y307" s="149" t="s">
        <v>1715</v>
      </c>
      <c r="Z307" s="103">
        <f t="shared" si="7"/>
        <v>34.10852713</v>
      </c>
      <c r="AA307" s="112">
        <f t="shared" si="8"/>
        <v>26.93023256</v>
      </c>
      <c r="AB307" s="73">
        <v>9.0</v>
      </c>
      <c r="AC307" s="102">
        <v>1.29</v>
      </c>
      <c r="AD307" s="102">
        <v>3.14</v>
      </c>
      <c r="AE307" s="102">
        <v>0.55</v>
      </c>
      <c r="AF307" s="102">
        <v>2.5</v>
      </c>
      <c r="AG307" s="102">
        <v>10.299999999999999</v>
      </c>
      <c r="AH307" s="102">
        <v>33.4</v>
      </c>
      <c r="AI307" s="102">
        <v>10.7</v>
      </c>
      <c r="AJ307" s="102">
        <v>22.6</v>
      </c>
      <c r="AK307" s="102">
        <v>8.6</v>
      </c>
      <c r="AL307" s="113">
        <v>8850.0</v>
      </c>
      <c r="AM307" s="114">
        <v>0.4</v>
      </c>
      <c r="AN307" s="102">
        <v>2.08</v>
      </c>
      <c r="AO307" s="115">
        <f t="shared" si="9"/>
        <v>-18.49136462</v>
      </c>
      <c r="AP307" s="116">
        <f t="shared" si="10"/>
        <v>8.438867943</v>
      </c>
      <c r="AQ307" s="117">
        <f t="shared" si="11"/>
        <v>72.98115684</v>
      </c>
      <c r="AR307" s="103">
        <f t="array" ref="AR307">INDEX(Historical!$C$7:$C$1381,MATCH(B307,Historical!$B$7:$B$1403,0))*IF(AH307="n/a",1.03,IF(AH307&lt;0,1.01,IF(AH307&gt;10,1.1,(1+AH307/100))))</f>
        <v>0.484</v>
      </c>
      <c r="AS307" s="112">
        <f t="shared" si="12"/>
        <v>0.5324</v>
      </c>
      <c r="AT307" s="112">
        <f t="shared" ref="AT307:AV307" si="315">IF($AK307="n/a",1.03*AS307,IF($AK307&lt;0,1.01*AS307,IF($AK307&gt;10,1.1*AS307,(1+$AK307/100)*AS307)))</f>
        <v>0.5781864</v>
      </c>
      <c r="AU307" s="112">
        <f t="shared" si="315"/>
        <v>0.6279104304</v>
      </c>
      <c r="AV307" s="112">
        <f t="shared" si="315"/>
        <v>0.6819107274</v>
      </c>
      <c r="AW307" s="103">
        <f t="shared" si="14"/>
        <v>2.904407558</v>
      </c>
      <c r="AX307" s="118">
        <f t="shared" si="15"/>
        <v>8.360413235</v>
      </c>
      <c r="AY307" s="119">
        <v>0.86</v>
      </c>
      <c r="AZ307" s="114">
        <v>36.29</v>
      </c>
      <c r="BA307" s="114">
        <v>-26.43</v>
      </c>
      <c r="BB307" s="114">
        <v>-20.23</v>
      </c>
      <c r="BC307" s="114">
        <v>-14.099999999999998</v>
      </c>
      <c r="BD307" s="42"/>
      <c r="BE307" s="17">
        <v>2014.0</v>
      </c>
      <c r="BF307" s="17">
        <f t="shared" si="16"/>
        <v>0</v>
      </c>
      <c r="BG307" s="120">
        <v>2.5</v>
      </c>
      <c r="BH307" s="15"/>
    </row>
    <row r="308" ht="11.25" customHeight="1">
      <c r="A308" s="220" t="s">
        <v>1840</v>
      </c>
      <c r="B308" s="99" t="s">
        <v>1841</v>
      </c>
      <c r="C308" s="100" t="s">
        <v>136</v>
      </c>
      <c r="D308" s="100" t="s">
        <v>153</v>
      </c>
      <c r="E308" s="101">
        <v>6.0</v>
      </c>
      <c r="F308" s="58">
        <v>775.0</v>
      </c>
      <c r="G308" s="58" t="s">
        <v>168</v>
      </c>
      <c r="H308" s="58" t="s">
        <v>168</v>
      </c>
      <c r="I308" s="60">
        <v>28.5</v>
      </c>
      <c r="J308" s="103">
        <f t="shared" si="2"/>
        <v>2.526315789</v>
      </c>
      <c r="K308" s="144">
        <v>0.18</v>
      </c>
      <c r="L308" s="58">
        <v>4.0</v>
      </c>
      <c r="M308" s="23">
        <f t="shared" si="3"/>
        <v>0.72</v>
      </c>
      <c r="N308" s="58" t="s">
        <v>409</v>
      </c>
      <c r="O308" s="145">
        <v>0.15</v>
      </c>
      <c r="P308" s="107">
        <v>43713.0</v>
      </c>
      <c r="Q308" s="107">
        <v>43735.0</v>
      </c>
      <c r="R308" s="23">
        <f t="shared" si="4"/>
        <v>20</v>
      </c>
      <c r="S308" s="108">
        <f t="array" ref="S308">IF(INDEX(Historical!$D$7:$D$1379,MATCH(B308,Historical!$B$7:$B$1403,0))=0,"n/a",(INDEX(Historical!$C$7:$C$1381,MATCH(B308,Historical!$B$7:$B$1403,0))/INDEX(Historical!$D$7:$D$1379,MATCH(B308,Historical!$B$7:$B$1403,0))-1)*100)</f>
        <v>22.22222222</v>
      </c>
      <c r="T308" s="108">
        <f t="array" ref="T308">IF(INDEX(Historical!$F$7:$F$1372,MATCH(B308,Historical!$B$7:$B$1403,0))=0,"n/a",((INDEX(Historical!$C$7:$C$1381,MATCH(B308,Historical!$B$7:$B$1403,0))/INDEX(Historical!$F$7:$F$1372,MATCH(B308,Historical!$B$7:$B$1403,0)))^(1/3)-1)*100)</f>
        <v>38.2084646</v>
      </c>
      <c r="U308" s="108">
        <f t="array" ref="U308">IF(INDEX(Historical!$H$7:$H$1372,MATCH(B308,Historical!$B$7:$B$1403,0))=0,"n/a",((INDEX(Historical!$C$7:$C$1381,MATCH(B308,Historical!$B$7:$B$1403,0))/INDEX(Historical!$H$7:$H$1372,MATCH(B308,Historical!$B$7:$B$1403,0)))^(1/5)-1)*100)</f>
        <v>40.62823884</v>
      </c>
      <c r="V308" s="108">
        <f t="array" ref="V308">IF(INDEX(Historical!$O$7:$O$1372,MATCH(B308,Historical!$B$7:$B$1403,0))=0,"n/a",((INDEX(Historical!$C$7:$C$1381,MATCH(B308,Historical!$B$7:$B$1403,0))/INDEX(Historical!$O$7:$O$1372,MATCH(B308,Historical!$B$7:$B$1403,0)))^(1/10)-1)*100)</f>
        <v>32.35745091</v>
      </c>
      <c r="W308" s="109">
        <f t="shared" si="5"/>
        <v>1.255606907</v>
      </c>
      <c r="X308" s="110">
        <f t="shared" si="6"/>
        <v>0.8929283261</v>
      </c>
      <c r="Y308" s="99"/>
      <c r="Z308" s="103">
        <f t="shared" si="7"/>
        <v>26.18181818</v>
      </c>
      <c r="AA308" s="112">
        <f t="shared" si="8"/>
        <v>10.36363636</v>
      </c>
      <c r="AB308" s="73">
        <v>12.0</v>
      </c>
      <c r="AC308" s="60">
        <v>2.75</v>
      </c>
      <c r="AD308" s="60">
        <v>1.65</v>
      </c>
      <c r="AE308" s="60">
        <v>3.54</v>
      </c>
      <c r="AF308" s="60">
        <v>1.06</v>
      </c>
      <c r="AG308" s="60">
        <v>10.6</v>
      </c>
      <c r="AH308" s="60">
        <v>5.6000000000000005</v>
      </c>
      <c r="AI308" s="60">
        <v>8.41</v>
      </c>
      <c r="AJ308" s="60">
        <v>45.5</v>
      </c>
      <c r="AK308" s="60">
        <v>6.279999999999999</v>
      </c>
      <c r="AL308" s="60">
        <v>252310.0</v>
      </c>
      <c r="AM308" s="60">
        <v>0.1</v>
      </c>
      <c r="AN308" s="60">
        <v>1.77</v>
      </c>
      <c r="AO308" s="115">
        <f t="shared" si="9"/>
        <v>32.79091826</v>
      </c>
      <c r="AP308" s="116">
        <f t="shared" si="10"/>
        <v>43.15455463</v>
      </c>
      <c r="AQ308" s="117">
        <f t="shared" si="11"/>
        <v>-30.1256539</v>
      </c>
      <c r="AR308" s="103">
        <f t="array" ref="AR308">INDEX(Historical!$C$7:$C$1381,MATCH(B308,Historical!$B$7:$B$1403,0))*IF(AH308="n/a",1.03,IF(AH308&lt;0,1.01,IF(AH308&gt;10,1.1,(1+AH308/100))))</f>
        <v>0.69696</v>
      </c>
      <c r="AS308" s="112">
        <f t="shared" si="12"/>
        <v>0.755574336</v>
      </c>
      <c r="AT308" s="112">
        <f t="shared" ref="AT308:AV308" si="316">IF($AK308="n/a",1.03*AS308,IF($AK308&lt;0,1.01*AS308,IF($AK308&gt;10,1.1*AS308,(1+$AK308/100)*AS308)))</f>
        <v>0.8030244043</v>
      </c>
      <c r="AU308" s="112">
        <f t="shared" si="316"/>
        <v>0.8534543369</v>
      </c>
      <c r="AV308" s="112">
        <f t="shared" si="316"/>
        <v>0.9070512692</v>
      </c>
      <c r="AW308" s="103">
        <f t="shared" si="14"/>
        <v>4.016064346</v>
      </c>
      <c r="AX308" s="118">
        <f t="shared" si="15"/>
        <v>14.09145385</v>
      </c>
      <c r="AY308" s="235">
        <v>1.62</v>
      </c>
      <c r="AZ308" s="120">
        <v>8.74</v>
      </c>
      <c r="BA308" s="120">
        <v>-20.21</v>
      </c>
      <c r="BB308" s="120">
        <v>-16.85</v>
      </c>
      <c r="BC308" s="120">
        <v>-7.48</v>
      </c>
      <c r="BD308" s="42"/>
      <c r="BE308" s="17">
        <v>2014.0</v>
      </c>
      <c r="BF308" s="17">
        <f t="shared" si="16"/>
        <v>0</v>
      </c>
      <c r="BG308" s="120">
        <v>1.0999999999999999</v>
      </c>
      <c r="BH308" s="15"/>
    </row>
    <row r="309" ht="11.25" customHeight="1">
      <c r="A309" s="55" t="s">
        <v>1842</v>
      </c>
      <c r="B309" s="99" t="s">
        <v>1843</v>
      </c>
      <c r="C309" s="100" t="s">
        <v>136</v>
      </c>
      <c r="D309" s="100" t="s">
        <v>391</v>
      </c>
      <c r="E309" s="101">
        <v>6.0</v>
      </c>
      <c r="F309" s="58">
        <v>736.0</v>
      </c>
      <c r="G309" s="58" t="s">
        <v>168</v>
      </c>
      <c r="H309" s="58" t="s">
        <v>168</v>
      </c>
      <c r="I309" s="150">
        <v>11.34</v>
      </c>
      <c r="J309" s="103">
        <f t="shared" si="2"/>
        <v>3.527336861</v>
      </c>
      <c r="K309" s="104">
        <v>0.1</v>
      </c>
      <c r="L309" s="73">
        <v>4.0</v>
      </c>
      <c r="M309" s="23">
        <f t="shared" si="3"/>
        <v>0.4</v>
      </c>
      <c r="N309" s="105" t="s">
        <v>890</v>
      </c>
      <c r="O309" s="106">
        <v>0.09</v>
      </c>
      <c r="P309" s="148">
        <v>43319.0</v>
      </c>
      <c r="Q309" s="148">
        <v>43336.0</v>
      </c>
      <c r="R309" s="23">
        <f t="shared" si="4"/>
        <v>11.11111111</v>
      </c>
      <c r="S309" s="108">
        <f t="array" ref="S309">IF(INDEX(Historical!$D$7:$D$1379,MATCH(B309,Historical!$B$7:$B$1403,0))=0,"n/a",(INDEX(Historical!$C$7:$C$1381,MATCH(B309,Historical!$B$7:$B$1403,0))/INDEX(Historical!$D$7:$D$1379,MATCH(B309,Historical!$B$7:$B$1403,0))-1)*100)</f>
        <v>8.108108108</v>
      </c>
      <c r="T309" s="108">
        <f t="array" ref="T309">IF(INDEX(Historical!$F$7:$F$1372,MATCH(B309,Historical!$B$7:$B$1403,0))=0,"n/a",((INDEX(Historical!$C$7:$C$1381,MATCH(B309,Historical!$B$7:$B$1403,0))/INDEX(Historical!$F$7:$F$1372,MATCH(B309,Historical!$B$7:$B$1403,0)))^(1/3)-1)*100)</f>
        <v>23.95961885</v>
      </c>
      <c r="U309" s="108">
        <f t="array" ref="U309">IF(INDEX(Historical!$H$7:$H$1372,MATCH(B309,Historical!$B$7:$B$1403,0))=0,"n/a",((INDEX(Historical!$C$7:$C$1381,MATCH(B309,Historical!$B$7:$B$1403,0))/INDEX(Historical!$H$7:$H$1372,MATCH(B309,Historical!$B$7:$B$1403,0)))^(1/5)-1)*100)</f>
        <v>37.97296615</v>
      </c>
      <c r="V309" s="108">
        <f t="array" ref="V309">IF(INDEX(Historical!$O$7:$O$1372,MATCH(B309,Historical!$B$7:$B$1403,0))=0,"n/a",((INDEX(Historical!$C$7:$C$1381,MATCH(B309,Historical!$B$7:$B$1403,0))/INDEX(Historical!$O$7:$O$1372,MATCH(B309,Historical!$B$7:$B$1403,0)))^(1/10)-1)*100)</f>
        <v>3.631120991</v>
      </c>
      <c r="W309" s="109">
        <f t="shared" si="5"/>
        <v>10.45764276</v>
      </c>
      <c r="X309" s="110">
        <f t="shared" si="6"/>
        <v>0.8183828911</v>
      </c>
      <c r="Y309" s="149" t="s">
        <v>1715</v>
      </c>
      <c r="Z309" s="103">
        <f t="shared" si="7"/>
        <v>53.33333333</v>
      </c>
      <c r="AA309" s="112">
        <f t="shared" si="8"/>
        <v>15.12</v>
      </c>
      <c r="AB309" s="73">
        <v>12.0</v>
      </c>
      <c r="AC309" s="102">
        <v>0.75</v>
      </c>
      <c r="AD309" s="102">
        <v>1.9</v>
      </c>
      <c r="AE309" s="102">
        <v>2.65</v>
      </c>
      <c r="AF309" s="102">
        <v>1.0</v>
      </c>
      <c r="AG309" s="102">
        <v>8.799999999999999</v>
      </c>
      <c r="AH309" s="102">
        <v>76.5</v>
      </c>
      <c r="AI309" s="102">
        <v>8.81</v>
      </c>
      <c r="AJ309" s="102">
        <v>46.400000000000006</v>
      </c>
      <c r="AK309" s="102">
        <v>8.0</v>
      </c>
      <c r="AL309" s="113">
        <v>173.28</v>
      </c>
      <c r="AM309" s="114">
        <v>11.66</v>
      </c>
      <c r="AN309" s="102">
        <v>0.0</v>
      </c>
      <c r="AO309" s="115">
        <f t="shared" si="9"/>
        <v>26.38030301</v>
      </c>
      <c r="AP309" s="116">
        <f t="shared" si="10"/>
        <v>41.50030301</v>
      </c>
      <c r="AQ309" s="117">
        <f t="shared" si="11"/>
        <v>-18.02439387</v>
      </c>
      <c r="AR309" s="103">
        <f t="array" ref="AR309">INDEX(Historical!$C$7:$C$1381,MATCH(B309,Historical!$B$7:$B$1403,0))*IF(AH309="n/a",1.03,IF(AH309&lt;0,1.01,IF(AH309&gt;10,1.1,(1+AH309/100))))</f>
        <v>0.44</v>
      </c>
      <c r="AS309" s="112">
        <f t="shared" si="12"/>
        <v>0.478764</v>
      </c>
      <c r="AT309" s="112">
        <f t="shared" ref="AT309:AV309" si="317">IF($AK309="n/a",1.03*AS309,IF($AK309&lt;0,1.01*AS309,IF($AK309&gt;10,1.1*AS309,(1+$AK309/100)*AS309)))</f>
        <v>0.51706512</v>
      </c>
      <c r="AU309" s="112">
        <f t="shared" si="317"/>
        <v>0.5584303296</v>
      </c>
      <c r="AV309" s="112">
        <f t="shared" si="317"/>
        <v>0.603104756</v>
      </c>
      <c r="AW309" s="103">
        <f t="shared" si="14"/>
        <v>2.597364206</v>
      </c>
      <c r="AX309" s="118">
        <f t="shared" si="15"/>
        <v>22.90444626</v>
      </c>
      <c r="AY309" s="119">
        <v>0.31</v>
      </c>
      <c r="AZ309" s="114">
        <v>2.15</v>
      </c>
      <c r="BA309" s="114">
        <v>-29.39</v>
      </c>
      <c r="BB309" s="114">
        <v>-10.97</v>
      </c>
      <c r="BC309" s="114">
        <v>-12.3</v>
      </c>
      <c r="BD309" s="42"/>
      <c r="BE309" s="17">
        <v>2014.0</v>
      </c>
      <c r="BF309" s="17">
        <f t="shared" si="16"/>
        <v>0</v>
      </c>
      <c r="BG309" s="120">
        <v>1.0</v>
      </c>
      <c r="BH309" s="15"/>
    </row>
    <row r="310" ht="11.25" customHeight="1">
      <c r="A310" s="155" t="s">
        <v>1844</v>
      </c>
      <c r="B310" s="99" t="s">
        <v>1845</v>
      </c>
      <c r="C310" s="100" t="s">
        <v>272</v>
      </c>
      <c r="D310" s="100" t="s">
        <v>273</v>
      </c>
      <c r="E310" s="101">
        <v>6.0</v>
      </c>
      <c r="F310" s="58">
        <v>743.0</v>
      </c>
      <c r="G310" s="58" t="s">
        <v>168</v>
      </c>
      <c r="H310" s="58" t="s">
        <v>168</v>
      </c>
      <c r="I310" s="150">
        <v>43.01</v>
      </c>
      <c r="J310" s="103">
        <f t="shared" si="2"/>
        <v>4.929086259</v>
      </c>
      <c r="K310" s="104">
        <v>0.53</v>
      </c>
      <c r="L310" s="73">
        <v>4.0</v>
      </c>
      <c r="M310" s="23">
        <f t="shared" si="3"/>
        <v>2.12</v>
      </c>
      <c r="N310" s="105" t="s">
        <v>196</v>
      </c>
      <c r="O310" s="106">
        <v>0.52</v>
      </c>
      <c r="P310" s="148">
        <v>43481.0</v>
      </c>
      <c r="Q310" s="148">
        <v>43496.0</v>
      </c>
      <c r="R310" s="23">
        <f t="shared" si="4"/>
        <v>1.923076923</v>
      </c>
      <c r="S310" s="108">
        <f t="array" ref="S310">IF(INDEX(Historical!$D$7:$D$1379,MATCH(B310,Historical!$B$7:$B$1403,0))=0,"n/a",(INDEX(Historical!$C$7:$C$1381,MATCH(B310,Historical!$B$7:$B$1403,0))/INDEX(Historical!$D$7:$D$1379,MATCH(B310,Historical!$B$7:$B$1403,0))-1)*100)</f>
        <v>1.923076923</v>
      </c>
      <c r="T310" s="108">
        <f t="array" ref="T310">IF(INDEX(Historical!$F$7:$F$1372,MATCH(B310,Historical!$B$7:$B$1403,0))=0,"n/a",((INDEX(Historical!$C$7:$C$1381,MATCH(B310,Historical!$B$7:$B$1403,0))/INDEX(Historical!$F$7:$F$1372,MATCH(B310,Historical!$B$7:$B$1403,0)))^(1/3)-1)*100)</f>
        <v>4.834930747</v>
      </c>
      <c r="U310" s="108">
        <f t="array" ref="U310">IF(INDEX(Historical!$H$7:$H$1372,MATCH(B310,Historical!$B$7:$B$1403,0))=0,"n/a",((INDEX(Historical!$C$7:$C$1381,MATCH(B310,Historical!$B$7:$B$1403,0))/INDEX(Historical!$H$7:$H$1372,MATCH(B310,Historical!$B$7:$B$1403,0)))^(1/5)-1)*100)</f>
        <v>6.326679771</v>
      </c>
      <c r="V310" s="108">
        <f t="array" ref="V310">IF(INDEX(Historical!$O$7:$O$1372,MATCH(B310,Historical!$B$7:$B$1403,0))=0,"n/a",((INDEX(Historical!$C$7:$C$1381,MATCH(B310,Historical!$B$7:$B$1403,0))/INDEX(Historical!$O$7:$O$1372,MATCH(B310,Historical!$B$7:$B$1403,0)))^(1/10)-1)*100)</f>
        <v>3.315252874</v>
      </c>
      <c r="W310" s="109">
        <f t="shared" si="5"/>
        <v>1.908355112</v>
      </c>
      <c r="X310" s="110">
        <f t="shared" si="6"/>
        <v>0.2762742258</v>
      </c>
      <c r="Y310" s="147"/>
      <c r="Z310" s="103">
        <f t="shared" si="7"/>
        <v>123.9766082</v>
      </c>
      <c r="AA310" s="112">
        <f t="shared" si="8"/>
        <v>25.15204678</v>
      </c>
      <c r="AB310" s="73">
        <v>12.0</v>
      </c>
      <c r="AC310" s="102">
        <v>1.71</v>
      </c>
      <c r="AD310" s="102">
        <v>3.32</v>
      </c>
      <c r="AE310" s="102">
        <v>4.24</v>
      </c>
      <c r="AF310" s="102">
        <v>5.34</v>
      </c>
      <c r="AG310" s="102">
        <v>21.4</v>
      </c>
      <c r="AH310" s="102">
        <v>-1.6</v>
      </c>
      <c r="AI310" s="102" t="s">
        <v>128</v>
      </c>
      <c r="AJ310" s="102">
        <v>22.900000000000002</v>
      </c>
      <c r="AK310" s="102">
        <v>7.6</v>
      </c>
      <c r="AL310" s="113">
        <v>993.53</v>
      </c>
      <c r="AM310" s="114">
        <v>0.4</v>
      </c>
      <c r="AN310" s="102">
        <v>5.46</v>
      </c>
      <c r="AO310" s="115">
        <f t="shared" si="9"/>
        <v>-13.89628075</v>
      </c>
      <c r="AP310" s="116">
        <f t="shared" si="10"/>
        <v>11.25576603</v>
      </c>
      <c r="AQ310" s="117">
        <f t="shared" si="11"/>
        <v>144.3239469</v>
      </c>
      <c r="AR310" s="103">
        <f t="array" ref="AR310">INDEX(Historical!$C$7:$C$1381,MATCH(B310,Historical!$B$7:$B$1403,0))*IF(AH310="n/a",1.03,IF(AH310&lt;0,1.01,IF(AH310&gt;10,1.1,(1+AH310/100))))</f>
        <v>2.1412</v>
      </c>
      <c r="AS310" s="112">
        <f t="shared" si="12"/>
        <v>2.205436</v>
      </c>
      <c r="AT310" s="112">
        <f t="shared" ref="AT310:AV310" si="318">IF($AK310="n/a",1.03*AS310,IF($AK310&lt;0,1.01*AS310,IF($AK310&gt;10,1.1*AS310,(1+$AK310/100)*AS310)))</f>
        <v>2.373049136</v>
      </c>
      <c r="AU310" s="112">
        <f t="shared" si="318"/>
        <v>2.55340087</v>
      </c>
      <c r="AV310" s="112">
        <f t="shared" si="318"/>
        <v>2.747459336</v>
      </c>
      <c r="AW310" s="103">
        <f t="shared" si="14"/>
        <v>12.02054534</v>
      </c>
      <c r="AX310" s="118">
        <f t="shared" si="15"/>
        <v>27.94825702</v>
      </c>
      <c r="AY310" s="119">
        <v>0.91</v>
      </c>
      <c r="AZ310" s="114">
        <v>-6.83</v>
      </c>
      <c r="BA310" s="114">
        <v>-26.47</v>
      </c>
      <c r="BB310" s="114">
        <v>-15.770000000000001</v>
      </c>
      <c r="BC310" s="114">
        <v>-18.89</v>
      </c>
      <c r="BD310" s="42"/>
      <c r="BE310" s="17">
        <v>2014.0</v>
      </c>
      <c r="BF310" s="17">
        <f t="shared" si="16"/>
        <v>0</v>
      </c>
      <c r="BG310" s="120">
        <v>2.5</v>
      </c>
      <c r="BH310" s="15"/>
    </row>
    <row r="311" ht="11.25" customHeight="1">
      <c r="A311" s="55" t="s">
        <v>1846</v>
      </c>
      <c r="B311" s="99" t="s">
        <v>1847</v>
      </c>
      <c r="C311" s="100" t="s">
        <v>136</v>
      </c>
      <c r="D311" s="100" t="s">
        <v>153</v>
      </c>
      <c r="E311" s="101">
        <v>6.0</v>
      </c>
      <c r="F311" s="58">
        <v>801.0</v>
      </c>
      <c r="G311" s="58" t="s">
        <v>168</v>
      </c>
      <c r="H311" s="58" t="s">
        <v>168</v>
      </c>
      <c r="I311" s="150">
        <v>24.41</v>
      </c>
      <c r="J311" s="103">
        <f t="shared" si="2"/>
        <v>3.93281442</v>
      </c>
      <c r="K311" s="104">
        <v>0.24</v>
      </c>
      <c r="L311" s="73">
        <v>4.0</v>
      </c>
      <c r="M311" s="23">
        <f t="shared" si="3"/>
        <v>0.96</v>
      </c>
      <c r="N311" s="105" t="s">
        <v>556</v>
      </c>
      <c r="O311" s="106">
        <v>0.23</v>
      </c>
      <c r="P311" s="107">
        <v>43874.0</v>
      </c>
      <c r="Q311" s="107">
        <v>43889.0</v>
      </c>
      <c r="R311" s="23">
        <f t="shared" si="4"/>
        <v>4.347826087</v>
      </c>
      <c r="S311" s="108">
        <f t="array" ref="S311">IF(INDEX(Historical!$D$7:$D$1379,MATCH(B311,Historical!$B$7:$B$1403,0))=0,"n/a",(INDEX(Historical!$C$7:$C$1381,MATCH(B311,Historical!$B$7:$B$1403,0))/INDEX(Historical!$D$7:$D$1379,MATCH(B311,Historical!$B$7:$B$1403,0))-1)*100)</f>
        <v>4.545454545</v>
      </c>
      <c r="T311" s="108">
        <f t="array" ref="T311">IF(INDEX(Historical!$F$7:$F$1372,MATCH(B311,Historical!$B$7:$B$1403,0))=0,"n/a",((INDEX(Historical!$C$7:$C$1381,MATCH(B311,Historical!$B$7:$B$1403,0))/INDEX(Historical!$F$7:$F$1372,MATCH(B311,Historical!$B$7:$B$1403,0)))^(1/3)-1)*100)</f>
        <v>4.768955317</v>
      </c>
      <c r="U311" s="108">
        <f t="array" ref="U311">IF(INDEX(Historical!$H$7:$H$1372,MATCH(B311,Historical!$B$7:$B$1403,0))=0,"n/a",((INDEX(Historical!$C$7:$C$1381,MATCH(B311,Historical!$B$7:$B$1403,0))/INDEX(Historical!$H$7:$H$1372,MATCH(B311,Historical!$B$7:$B$1403,0)))^(1/5)-1)*100)</f>
        <v>5.024607264</v>
      </c>
      <c r="V311" s="108">
        <f t="array" ref="V311">IF(INDEX(Historical!$O$7:$O$1372,MATCH(B311,Historical!$B$7:$B$1403,0))=0,"n/a",((INDEX(Historical!$C$7:$C$1381,MATCH(B311,Historical!$B$7:$B$1403,0))/INDEX(Historical!$O$7:$O$1372,MATCH(B311,Historical!$B$7:$B$1403,0)))^(1/10)-1)*100)</f>
        <v>3.695708995</v>
      </c>
      <c r="W311" s="109">
        <f t="shared" si="5"/>
        <v>1.359578709</v>
      </c>
      <c r="X311" s="110">
        <f t="shared" si="6"/>
        <v>0.7613041309</v>
      </c>
      <c r="Y311" s="133"/>
      <c r="Z311" s="103">
        <f t="shared" si="7"/>
        <v>47.05882353</v>
      </c>
      <c r="AA311" s="112">
        <f t="shared" si="8"/>
        <v>11.96568627</v>
      </c>
      <c r="AB311" s="73">
        <v>12.0</v>
      </c>
      <c r="AC311" s="102">
        <v>2.04</v>
      </c>
      <c r="AD311" s="102">
        <v>1.2</v>
      </c>
      <c r="AE311" s="102">
        <v>2.38</v>
      </c>
      <c r="AF311" s="102">
        <v>0.72</v>
      </c>
      <c r="AG311" s="102">
        <v>5.800000000000001</v>
      </c>
      <c r="AH311" s="102">
        <v>23.1</v>
      </c>
      <c r="AI311" s="102">
        <v>6.529999999999999</v>
      </c>
      <c r="AJ311" s="102">
        <v>6.6000000000000005</v>
      </c>
      <c r="AK311" s="102">
        <v>10.0</v>
      </c>
      <c r="AL311" s="113">
        <v>1220.0</v>
      </c>
      <c r="AM311" s="114">
        <v>2.9000000000000004</v>
      </c>
      <c r="AN311" s="102">
        <v>0.06</v>
      </c>
      <c r="AO311" s="115">
        <f t="shared" si="9"/>
        <v>-3.00826459</v>
      </c>
      <c r="AP311" s="116">
        <f t="shared" si="10"/>
        <v>8.957421684</v>
      </c>
      <c r="AQ311" s="117">
        <f t="shared" si="11"/>
        <v>-38.12092755</v>
      </c>
      <c r="AR311" s="103">
        <f t="array" ref="AR311">INDEX(Historical!$C$7:$C$1381,MATCH(B311,Historical!$B$7:$B$1403,0))*IF(AH311="n/a",1.03,IF(AH311&lt;0,1.01,IF(AH311&gt;10,1.1,(1+AH311/100))))</f>
        <v>1.012</v>
      </c>
      <c r="AS311" s="112">
        <f t="shared" si="12"/>
        <v>1.0780836</v>
      </c>
      <c r="AT311" s="112">
        <f t="shared" ref="AT311:AV311" si="319">IF($AK311="n/a",1.03*AS311,IF($AK311&lt;0,1.01*AS311,IF($AK311&gt;10,1.1*AS311,(1+$AK311/100)*AS311)))</f>
        <v>1.18589196</v>
      </c>
      <c r="AU311" s="112">
        <f t="shared" si="319"/>
        <v>1.304481156</v>
      </c>
      <c r="AV311" s="112">
        <f t="shared" si="319"/>
        <v>1.434929272</v>
      </c>
      <c r="AW311" s="103">
        <f t="shared" si="14"/>
        <v>6.015385988</v>
      </c>
      <c r="AX311" s="118">
        <f t="shared" si="15"/>
        <v>24.64312162</v>
      </c>
      <c r="AY311" s="119">
        <v>1.05</v>
      </c>
      <c r="AZ311" s="114">
        <v>-2.44</v>
      </c>
      <c r="BA311" s="114">
        <v>-27.61</v>
      </c>
      <c r="BB311" s="114">
        <v>-19.7</v>
      </c>
      <c r="BC311" s="114">
        <v>-20.080000000000002</v>
      </c>
      <c r="BD311" s="42"/>
      <c r="BE311" s="17">
        <v>2015.0</v>
      </c>
      <c r="BF311" s="17">
        <f t="shared" si="16"/>
        <v>0</v>
      </c>
      <c r="BG311" s="120">
        <v>0.7000000000000001</v>
      </c>
      <c r="BH311" s="15"/>
    </row>
    <row r="312" ht="11.25" customHeight="1">
      <c r="A312" s="230" t="s">
        <v>1848</v>
      </c>
      <c r="B312" s="99" t="s">
        <v>1849</v>
      </c>
      <c r="C312" s="100" t="s">
        <v>296</v>
      </c>
      <c r="D312" s="100" t="s">
        <v>348</v>
      </c>
      <c r="E312" s="101">
        <v>6.0</v>
      </c>
      <c r="F312" s="58">
        <v>808.0</v>
      </c>
      <c r="G312" s="58" t="s">
        <v>168</v>
      </c>
      <c r="H312" s="58" t="s">
        <v>168</v>
      </c>
      <c r="I312" s="150">
        <v>17.99</v>
      </c>
      <c r="J312" s="103">
        <f t="shared" si="2"/>
        <v>4.446914953</v>
      </c>
      <c r="K312" s="104">
        <v>0.2</v>
      </c>
      <c r="L312" s="73">
        <v>4.0</v>
      </c>
      <c r="M312" s="23">
        <f t="shared" si="3"/>
        <v>0.8</v>
      </c>
      <c r="N312" s="105" t="s">
        <v>154</v>
      </c>
      <c r="O312" s="106">
        <v>0.1</v>
      </c>
      <c r="P312" s="107">
        <v>43888.0</v>
      </c>
      <c r="Q312" s="107">
        <v>43903.0</v>
      </c>
      <c r="R312" s="23">
        <f t="shared" si="4"/>
        <v>100</v>
      </c>
      <c r="S312" s="108">
        <f t="array" ref="S312">IF(INDEX(Historical!$D$7:$D$1379,MATCH(B312,Historical!$B$7:$B$1403,0))=0,"n/a",(INDEX(Historical!$C$7:$C$1381,MATCH(B312,Historical!$B$7:$B$1403,0))/INDEX(Historical!$D$7:$D$1379,MATCH(B312,Historical!$B$7:$B$1403,0))-1)*100)</f>
        <v>11.11111111</v>
      </c>
      <c r="T312" s="108">
        <f t="array" ref="T312">IF(INDEX(Historical!$F$7:$F$1372,MATCH(B312,Historical!$B$7:$B$1403,0))=0,"n/a",((INDEX(Historical!$C$7:$C$1381,MATCH(B312,Historical!$B$7:$B$1403,0))/INDEX(Historical!$F$7:$F$1372,MATCH(B312,Historical!$B$7:$B$1403,0)))^(1/3)-1)*100)</f>
        <v>12.62478804</v>
      </c>
      <c r="U312" s="108" t="str">
        <f t="array" ref="U312">IF(INDEX(Historical!$H$7:$H$1372,MATCH(B312,Historical!$B$7:$B$1403,0))=0,"n/a",((INDEX(Historical!$C$7:$C$1381,MATCH(B312,Historical!$B$7:$B$1403,0))/INDEX(Historical!$H$7:$H$1372,MATCH(B312,Historical!$B$7:$B$1403,0)))^(1/5)-1)*100)</f>
        <v>n/a</v>
      </c>
      <c r="V312" s="108" t="str">
        <f t="array" ref="V312">IF(INDEX(Historical!$O$7:$O$1372,MATCH(B312,Historical!$B$7:$B$1403,0))=0,"n/a",((INDEX(Historical!$C$7:$C$1381,MATCH(B312,Historical!$B$7:$B$1403,0))/INDEX(Historical!$O$7:$O$1372,MATCH(B312,Historical!$B$7:$B$1403,0)))^(1/10)-1)*100)</f>
        <v>n/a</v>
      </c>
      <c r="W312" s="109" t="str">
        <f t="shared" si="5"/>
        <v>n/a</v>
      </c>
      <c r="X312" s="110" t="str">
        <f t="shared" si="6"/>
        <v>n/a</v>
      </c>
      <c r="Y312" s="133"/>
      <c r="Z312" s="103">
        <f t="shared" si="7"/>
        <v>55.55555556</v>
      </c>
      <c r="AA312" s="112">
        <f t="shared" si="8"/>
        <v>12.49305556</v>
      </c>
      <c r="AB312" s="73">
        <v>12.0</v>
      </c>
      <c r="AC312" s="102">
        <v>1.44</v>
      </c>
      <c r="AD312" s="102">
        <v>1.41</v>
      </c>
      <c r="AE312" s="102">
        <v>0.38</v>
      </c>
      <c r="AF312" s="102">
        <v>10.84</v>
      </c>
      <c r="AG312" s="102">
        <v>74.1</v>
      </c>
      <c r="AH312" s="102">
        <v>10.0</v>
      </c>
      <c r="AI312" s="102">
        <v>12.49</v>
      </c>
      <c r="AJ312" s="102">
        <v>-6.9</v>
      </c>
      <c r="AK312" s="102">
        <v>8.86</v>
      </c>
      <c r="AL312" s="113">
        <v>1560.0</v>
      </c>
      <c r="AM312" s="114">
        <v>0.1</v>
      </c>
      <c r="AN312" s="102">
        <v>7.76</v>
      </c>
      <c r="AO312" s="115" t="str">
        <f t="shared" si="9"/>
        <v>n/a</v>
      </c>
      <c r="AP312" s="116" t="str">
        <f t="shared" si="10"/>
        <v>n/a</v>
      </c>
      <c r="AQ312" s="117">
        <f t="shared" si="11"/>
        <v>145.3339875</v>
      </c>
      <c r="AR312" s="103">
        <f t="array" ref="AR312">INDEX(Historical!$C$7:$C$1381,MATCH(B312,Historical!$B$7:$B$1403,0))*IF(AH312="n/a",1.03,IF(AH312&lt;0,1.01,IF(AH312&gt;10,1.1,(1+AH312/100))))</f>
        <v>0.44</v>
      </c>
      <c r="AS312" s="112">
        <f t="shared" si="12"/>
        <v>0.484</v>
      </c>
      <c r="AT312" s="112">
        <f t="shared" ref="AT312:AV312" si="320">IF($AK312="n/a",1.03*AS312,IF($AK312&lt;0,1.01*AS312,IF($AK312&gt;10,1.1*AS312,(1+$AK312/100)*AS312)))</f>
        <v>0.5268824</v>
      </c>
      <c r="AU312" s="112">
        <f t="shared" si="320"/>
        <v>0.5735641806</v>
      </c>
      <c r="AV312" s="112">
        <f t="shared" si="320"/>
        <v>0.624381967</v>
      </c>
      <c r="AW312" s="103">
        <f t="shared" si="14"/>
        <v>2.648828548</v>
      </c>
      <c r="AX312" s="118">
        <f t="shared" si="15"/>
        <v>14.72389409</v>
      </c>
      <c r="AY312" s="119">
        <v>0.38</v>
      </c>
      <c r="AZ312" s="114">
        <v>18.98</v>
      </c>
      <c r="BA312" s="114">
        <v>-25.94</v>
      </c>
      <c r="BB312" s="114">
        <v>-16.57</v>
      </c>
      <c r="BC312" s="114">
        <v>-9.4</v>
      </c>
      <c r="BD312" s="42"/>
      <c r="BE312" s="17">
        <v>2015.0</v>
      </c>
      <c r="BF312" s="17">
        <f t="shared" si="16"/>
        <v>0</v>
      </c>
      <c r="BG312" s="120">
        <v>3.3000000000000003</v>
      </c>
      <c r="BH312" s="15"/>
    </row>
    <row r="313" ht="11.25" customHeight="1">
      <c r="A313" s="55" t="s">
        <v>1850</v>
      </c>
      <c r="B313" s="99" t="s">
        <v>1851</v>
      </c>
      <c r="C313" s="100" t="s">
        <v>136</v>
      </c>
      <c r="D313" s="100" t="s">
        <v>153</v>
      </c>
      <c r="E313" s="101">
        <v>6.0</v>
      </c>
      <c r="F313" s="58">
        <v>800.0</v>
      </c>
      <c r="G313" s="58" t="s">
        <v>168</v>
      </c>
      <c r="H313" s="58" t="s">
        <v>168</v>
      </c>
      <c r="I313" s="150">
        <v>28.47</v>
      </c>
      <c r="J313" s="103">
        <f t="shared" si="2"/>
        <v>1.966982789</v>
      </c>
      <c r="K313" s="104">
        <v>0.14</v>
      </c>
      <c r="L313" s="73">
        <v>4.0</v>
      </c>
      <c r="M313" s="23">
        <f t="shared" si="3"/>
        <v>0.56</v>
      </c>
      <c r="N313" s="105" t="s">
        <v>890</v>
      </c>
      <c r="O313" s="106">
        <v>0.13</v>
      </c>
      <c r="P313" s="107">
        <v>43874.0</v>
      </c>
      <c r="Q313" s="107">
        <v>43885.0</v>
      </c>
      <c r="R313" s="23">
        <f t="shared" si="4"/>
        <v>7.692307692</v>
      </c>
      <c r="S313" s="108">
        <f t="array" ref="S313">IF(INDEX(Historical!$D$7:$D$1379,MATCH(B313,Historical!$B$7:$B$1403,0))=0,"n/a",(INDEX(Historical!$C$7:$C$1381,MATCH(B313,Historical!$B$7:$B$1403,0))/INDEX(Historical!$D$7:$D$1379,MATCH(B313,Historical!$B$7:$B$1403,0))-1)*100)</f>
        <v>8.333333333</v>
      </c>
      <c r="T313" s="108">
        <f t="array" ref="T313">IF(INDEX(Historical!$F$7:$F$1372,MATCH(B313,Historical!$B$7:$B$1403,0))=0,"n/a",((INDEX(Historical!$C$7:$C$1381,MATCH(B313,Historical!$B$7:$B$1403,0))/INDEX(Historical!$F$7:$F$1372,MATCH(B313,Historical!$B$7:$B$1403,0)))^(1/3)-1)*100)</f>
        <v>33.20695095</v>
      </c>
      <c r="U313" s="108" t="str">
        <f t="array" ref="U313">IF(INDEX(Historical!$H$7:$H$1372,MATCH(B313,Historical!$B$7:$B$1403,0))=0,"n/a",((INDEX(Historical!$C$7:$C$1381,MATCH(B313,Historical!$B$7:$B$1403,0))/INDEX(Historical!$H$7:$H$1372,MATCH(B313,Historical!$B$7:$B$1403,0)))^(1/5)-1)*100)</f>
        <v>n/a</v>
      </c>
      <c r="V313" s="108" t="str">
        <f t="array" ref="V313">IF(INDEX(Historical!$O$7:$O$1372,MATCH(B313,Historical!$B$7:$B$1403,0))=0,"n/a",((INDEX(Historical!$C$7:$C$1381,MATCH(B313,Historical!$B$7:$B$1403,0))/INDEX(Historical!$O$7:$O$1372,MATCH(B313,Historical!$B$7:$B$1403,0)))^(1/10)-1)*100)</f>
        <v>n/a</v>
      </c>
      <c r="W313" s="109" t="str">
        <f t="shared" si="5"/>
        <v>n/a</v>
      </c>
      <c r="X313" s="110" t="str">
        <f t="shared" si="6"/>
        <v>n/a</v>
      </c>
      <c r="Y313" s="133"/>
      <c r="Z313" s="103">
        <f t="shared" si="7"/>
        <v>23.52941176</v>
      </c>
      <c r="AA313" s="112">
        <f t="shared" si="8"/>
        <v>11.96218487</v>
      </c>
      <c r="AB313" s="73">
        <v>12.0</v>
      </c>
      <c r="AC313" s="102">
        <v>2.38</v>
      </c>
      <c r="AD313" s="102" t="s">
        <v>128</v>
      </c>
      <c r="AE313" s="102">
        <v>2.64</v>
      </c>
      <c r="AF313" s="102">
        <v>1.25</v>
      </c>
      <c r="AG313" s="102">
        <v>10.5</v>
      </c>
      <c r="AH313" s="102">
        <v>63.5</v>
      </c>
      <c r="AI313" s="102">
        <v>4.859999999999999</v>
      </c>
      <c r="AJ313" s="102">
        <v>9.0</v>
      </c>
      <c r="AK313" s="102" t="s">
        <v>128</v>
      </c>
      <c r="AL313" s="113">
        <v>223.2</v>
      </c>
      <c r="AM313" s="114">
        <v>14.299999999999999</v>
      </c>
      <c r="AN313" s="102">
        <v>0.14</v>
      </c>
      <c r="AO313" s="115" t="str">
        <f t="shared" si="9"/>
        <v>n/a</v>
      </c>
      <c r="AP313" s="116" t="str">
        <f t="shared" si="10"/>
        <v>n/a</v>
      </c>
      <c r="AQ313" s="117">
        <f t="shared" si="11"/>
        <v>-18.47909309</v>
      </c>
      <c r="AR313" s="103">
        <f t="array" ref="AR313">INDEX(Historical!$C$7:$C$1381,MATCH(B313,Historical!$B$7:$B$1403,0))*IF(AH313="n/a",1.03,IF(AH313&lt;0,1.01,IF(AH313&gt;10,1.1,(1+AH313/100))))</f>
        <v>0.572</v>
      </c>
      <c r="AS313" s="112">
        <f t="shared" si="12"/>
        <v>0.5997992</v>
      </c>
      <c r="AT313" s="112">
        <f t="shared" ref="AT313:AV313" si="321">IF($AK313="n/a",1.03*AS313,IF($AK313&lt;0,1.01*AS313,IF($AK313&gt;10,1.1*AS313,(1+$AK313/100)*AS313)))</f>
        <v>0.617793176</v>
      </c>
      <c r="AU313" s="112">
        <f t="shared" si="321"/>
        <v>0.6363269713</v>
      </c>
      <c r="AV313" s="112">
        <f t="shared" si="321"/>
        <v>0.6554167804</v>
      </c>
      <c r="AW313" s="103">
        <f t="shared" si="14"/>
        <v>3.081336128</v>
      </c>
      <c r="AX313" s="118">
        <f t="shared" si="15"/>
        <v>10.82309845</v>
      </c>
      <c r="AY313" s="119">
        <v>0.43</v>
      </c>
      <c r="AZ313" s="114">
        <v>15.4</v>
      </c>
      <c r="BA313" s="114">
        <v>-9.42</v>
      </c>
      <c r="BB313" s="114">
        <v>-0.19</v>
      </c>
      <c r="BC313" s="114">
        <v>1.0999999999999999</v>
      </c>
      <c r="BD313" s="42"/>
      <c r="BE313" s="17">
        <v>2015.0</v>
      </c>
      <c r="BF313" s="17">
        <f t="shared" si="16"/>
        <v>0</v>
      </c>
      <c r="BG313" s="120">
        <v>1.0</v>
      </c>
      <c r="BH313" s="15"/>
    </row>
    <row r="314" ht="11.25" customHeight="1">
      <c r="A314" s="220" t="s">
        <v>1852</v>
      </c>
      <c r="B314" s="99" t="s">
        <v>1853</v>
      </c>
      <c r="C314" s="100" t="s">
        <v>136</v>
      </c>
      <c r="D314" s="100" t="s">
        <v>153</v>
      </c>
      <c r="E314" s="101">
        <v>6.0</v>
      </c>
      <c r="F314" s="58">
        <v>774.0</v>
      </c>
      <c r="G314" s="58" t="s">
        <v>168</v>
      </c>
      <c r="H314" s="58" t="s">
        <v>168</v>
      </c>
      <c r="I314" s="150">
        <v>26.65</v>
      </c>
      <c r="J314" s="103">
        <f t="shared" si="2"/>
        <v>1.951219512</v>
      </c>
      <c r="K314" s="104">
        <v>0.13</v>
      </c>
      <c r="L314" s="73">
        <v>4.0</v>
      </c>
      <c r="M314" s="23">
        <f t="shared" si="3"/>
        <v>0.52</v>
      </c>
      <c r="N314" s="105" t="s">
        <v>834</v>
      </c>
      <c r="O314" s="106">
        <v>0.11</v>
      </c>
      <c r="P314" s="107">
        <v>43714.0</v>
      </c>
      <c r="Q314" s="107">
        <v>43731.0</v>
      </c>
      <c r="R314" s="23">
        <f t="shared" si="4"/>
        <v>18.18181818</v>
      </c>
      <c r="S314" s="108">
        <f t="array" ref="S314">IF(INDEX(Historical!$D$7:$D$1379,MATCH(B314,Historical!$B$7:$B$1403,0))=0,"n/a",(INDEX(Historical!$C$7:$C$1381,MATCH(B314,Historical!$B$7:$B$1403,0))/INDEX(Historical!$D$7:$D$1379,MATCH(B314,Historical!$B$7:$B$1403,0))-1)*100)</f>
        <v>50</v>
      </c>
      <c r="T314" s="108">
        <f t="array" ref="T314">IF(INDEX(Historical!$F$7:$F$1372,MATCH(B314,Historical!$B$7:$B$1403,0))=0,"n/a",((INDEX(Historical!$C$7:$C$1381,MATCH(B314,Historical!$B$7:$B$1403,0))/INDEX(Historical!$F$7:$F$1372,MATCH(B314,Historical!$B$7:$B$1403,0)))^(1/3)-1)*100)</f>
        <v>41.33968053</v>
      </c>
      <c r="U314" s="108">
        <f t="array" ref="U314">IF(INDEX(Historical!$H$7:$H$1372,MATCH(B314,Historical!$B$7:$B$1403,0))=0,"n/a",((INDEX(Historical!$C$7:$C$1381,MATCH(B314,Historical!$B$7:$B$1403,0))/INDEX(Historical!$H$7:$H$1372,MATCH(B314,Historical!$B$7:$B$1403,0)))^(1/5)-1)*100)</f>
        <v>39.76542375</v>
      </c>
      <c r="V314" s="108">
        <f t="array" ref="V314">IF(INDEX(Historical!$O$7:$O$1372,MATCH(B314,Historical!$B$7:$B$1403,0))=0,"n/a",((INDEX(Historical!$C$7:$C$1381,MATCH(B314,Historical!$B$7:$B$1403,0))/INDEX(Historical!$O$7:$O$1372,MATCH(B314,Historical!$B$7:$B$1403,0)))^(1/10)-1)*100)</f>
        <v>-4.491337226</v>
      </c>
      <c r="W314" s="109" t="str">
        <f t="shared" si="5"/>
        <v>n/a</v>
      </c>
      <c r="X314" s="110">
        <f t="shared" si="6"/>
        <v>1.295290676</v>
      </c>
      <c r="Y314" s="147"/>
      <c r="Z314" s="103">
        <f t="shared" si="7"/>
        <v>28.41530055</v>
      </c>
      <c r="AA314" s="112">
        <f t="shared" si="8"/>
        <v>14.56284153</v>
      </c>
      <c r="AB314" s="73">
        <v>12.0</v>
      </c>
      <c r="AC314" s="102">
        <v>1.83</v>
      </c>
      <c r="AD314" s="102">
        <v>2.42</v>
      </c>
      <c r="AE314" s="102">
        <v>3.98</v>
      </c>
      <c r="AF314" s="102">
        <v>1.39</v>
      </c>
      <c r="AG314" s="102">
        <v>9.0</v>
      </c>
      <c r="AH314" s="102">
        <v>51.0</v>
      </c>
      <c r="AI314" s="102">
        <v>6.2700000000000005</v>
      </c>
      <c r="AJ314" s="102">
        <v>30.7</v>
      </c>
      <c r="AK314" s="102">
        <v>6.0</v>
      </c>
      <c r="AL314" s="113">
        <v>449.32</v>
      </c>
      <c r="AM314" s="114">
        <v>15.6</v>
      </c>
      <c r="AN314" s="102">
        <v>0.16</v>
      </c>
      <c r="AO314" s="115">
        <f t="shared" si="9"/>
        <v>27.15380174</v>
      </c>
      <c r="AP314" s="116">
        <f t="shared" si="10"/>
        <v>41.71664327</v>
      </c>
      <c r="AQ314" s="117">
        <f t="shared" si="11"/>
        <v>-5.149592101</v>
      </c>
      <c r="AR314" s="103">
        <f t="array" ref="AR314">INDEX(Historical!$C$7:$C$1381,MATCH(B314,Historical!$B$7:$B$1403,0))*IF(AH314="n/a",1.03,IF(AH314&lt;0,1.01,IF(AH314&gt;10,1.1,(1+AH314/100))))</f>
        <v>0.528</v>
      </c>
      <c r="AS314" s="112">
        <f t="shared" si="12"/>
        <v>0.5611056</v>
      </c>
      <c r="AT314" s="112">
        <f t="shared" ref="AT314:AV314" si="322">IF($AK314="n/a",1.03*AS314,IF($AK314&lt;0,1.01*AS314,IF($AK314&gt;10,1.1*AS314,(1+$AK314/100)*AS314)))</f>
        <v>0.594771936</v>
      </c>
      <c r="AU314" s="112">
        <f t="shared" si="322"/>
        <v>0.6304582522</v>
      </c>
      <c r="AV314" s="112">
        <f t="shared" si="322"/>
        <v>0.6682857473</v>
      </c>
      <c r="AW314" s="103">
        <f t="shared" si="14"/>
        <v>2.982621535</v>
      </c>
      <c r="AX314" s="118">
        <f t="shared" si="15"/>
        <v>11.19182565</v>
      </c>
      <c r="AY314" s="119">
        <v>0.72</v>
      </c>
      <c r="AZ314" s="114">
        <v>26.66</v>
      </c>
      <c r="BA314" s="114">
        <v>-13.889999999999999</v>
      </c>
      <c r="BB314" s="114">
        <v>-9.3</v>
      </c>
      <c r="BC314" s="114">
        <v>-1.02</v>
      </c>
      <c r="BD314" s="42"/>
      <c r="BE314" s="17">
        <v>2014.0</v>
      </c>
      <c r="BF314" s="17">
        <f t="shared" si="16"/>
        <v>0</v>
      </c>
      <c r="BG314" s="120">
        <v>0.8999999999999999</v>
      </c>
      <c r="BH314" s="15"/>
    </row>
    <row r="315" ht="11.25" customHeight="1">
      <c r="A315" s="220" t="s">
        <v>1854</v>
      </c>
      <c r="B315" s="99" t="s">
        <v>1855</v>
      </c>
      <c r="C315" s="100" t="s">
        <v>272</v>
      </c>
      <c r="D315" s="100" t="s">
        <v>273</v>
      </c>
      <c r="E315" s="101">
        <v>6.0</v>
      </c>
      <c r="F315" s="58">
        <v>790.0</v>
      </c>
      <c r="G315" s="58" t="s">
        <v>168</v>
      </c>
      <c r="H315" s="58" t="s">
        <v>168</v>
      </c>
      <c r="I315" s="150">
        <v>143.29</v>
      </c>
      <c r="J315" s="103">
        <f t="shared" si="2"/>
        <v>3.349849955</v>
      </c>
      <c r="K315" s="104">
        <v>1.2</v>
      </c>
      <c r="L315" s="73">
        <v>4.0</v>
      </c>
      <c r="M315" s="23">
        <f t="shared" si="3"/>
        <v>4.8</v>
      </c>
      <c r="N315" s="105" t="s">
        <v>409</v>
      </c>
      <c r="O315" s="106">
        <v>1.125</v>
      </c>
      <c r="P315" s="107">
        <v>43811.0</v>
      </c>
      <c r="Q315" s="107">
        <v>43830.0</v>
      </c>
      <c r="R315" s="23">
        <f t="shared" si="4"/>
        <v>6.666666667</v>
      </c>
      <c r="S315" s="108">
        <f t="array" ref="S315">IF(INDEX(Historical!$D$7:$D$1379,MATCH(B315,Historical!$B$7:$B$1403,0))=0,"n/a",(INDEX(Historical!$C$7:$C$1381,MATCH(B315,Historical!$B$7:$B$1403,0))/INDEX(Historical!$D$7:$D$1379,MATCH(B315,Historical!$B$7:$B$1403,0))-1)*100)</f>
        <v>7.01754386</v>
      </c>
      <c r="T315" s="108">
        <f t="array" ref="T315">IF(INDEX(Historical!$F$7:$F$1372,MATCH(B315,Historical!$B$7:$B$1403,0))=0,"n/a",((INDEX(Historical!$C$7:$C$1381,MATCH(B315,Historical!$B$7:$B$1403,0))/INDEX(Historical!$F$7:$F$1372,MATCH(B315,Historical!$B$7:$B$1403,0)))^(1/3)-1)*100)</f>
        <v>8.266793956</v>
      </c>
      <c r="U315" s="108">
        <f t="array" ref="U315">IF(INDEX(Historical!$H$7:$H$1372,MATCH(B315,Historical!$B$7:$B$1403,0))=0,"n/a",((INDEX(Historical!$C$7:$C$1381,MATCH(B315,Historical!$B$7:$B$1403,0))/INDEX(Historical!$H$7:$H$1372,MATCH(B315,Historical!$B$7:$B$1403,0)))^(1/5)-1)*100)</f>
        <v>19.59413951</v>
      </c>
      <c r="V315" s="108" t="str">
        <f t="array" ref="V315">IF(INDEX(Historical!$O$7:$O$1372,MATCH(B315,Historical!$B$7:$B$1403,0))=0,"n/a",((INDEX(Historical!$C$7:$C$1381,MATCH(B315,Historical!$B$7:$B$1403,0))/INDEX(Historical!$O$7:$O$1372,MATCH(B315,Historical!$B$7:$B$1403,0)))^(1/10)-1)*100)</f>
        <v>n/a</v>
      </c>
      <c r="W315" s="109" t="str">
        <f t="shared" si="5"/>
        <v>n/a</v>
      </c>
      <c r="X315" s="110">
        <f t="shared" si="6"/>
        <v>0.3556105174</v>
      </c>
      <c r="Y315" s="147"/>
      <c r="Z315" s="103">
        <f t="shared" si="7"/>
        <v>242.4242424</v>
      </c>
      <c r="AA315" s="112">
        <f t="shared" si="8"/>
        <v>72.36868687</v>
      </c>
      <c r="AB315" s="73">
        <v>12.0</v>
      </c>
      <c r="AC315" s="102">
        <v>1.98</v>
      </c>
      <c r="AD315" s="102">
        <v>3.44</v>
      </c>
      <c r="AE315" s="102">
        <v>10.21</v>
      </c>
      <c r="AF315" s="102">
        <v>5.26</v>
      </c>
      <c r="AG315" s="102">
        <v>7.1</v>
      </c>
      <c r="AH315" s="102">
        <v>27.800000000000004</v>
      </c>
      <c r="AI315" s="102">
        <v>19.689999999999998</v>
      </c>
      <c r="AJ315" s="102">
        <v>55.1</v>
      </c>
      <c r="AK315" s="102">
        <v>21.0</v>
      </c>
      <c r="AL315" s="102">
        <v>59610.0</v>
      </c>
      <c r="AM315" s="114">
        <v>0.1</v>
      </c>
      <c r="AN315" s="102">
        <v>1.58</v>
      </c>
      <c r="AO315" s="115">
        <f t="shared" si="9"/>
        <v>-49.4246974</v>
      </c>
      <c r="AP315" s="116">
        <f t="shared" si="10"/>
        <v>22.94398946</v>
      </c>
      <c r="AQ315" s="117">
        <f t="shared" si="11"/>
        <v>311.3172838</v>
      </c>
      <c r="AR315" s="103">
        <f t="array" ref="AR315">INDEX(Historical!$C$7:$C$1381,MATCH(B315,Historical!$B$7:$B$1403,0))*IF(AH315="n/a",1.03,IF(AH315&lt;0,1.01,IF(AH315&gt;10,1.1,(1+AH315/100))))</f>
        <v>5.0325</v>
      </c>
      <c r="AS315" s="112">
        <f t="shared" si="12"/>
        <v>5.53575</v>
      </c>
      <c r="AT315" s="112">
        <f t="shared" ref="AT315:AV315" si="323">IF($AK315="n/a",1.03*AS315,IF($AK315&lt;0,1.01*AS315,IF($AK315&gt;10,1.1*AS315,(1+$AK315/100)*AS315)))</f>
        <v>6.089325</v>
      </c>
      <c r="AU315" s="112">
        <f t="shared" si="323"/>
        <v>6.6982575</v>
      </c>
      <c r="AV315" s="112">
        <f t="shared" si="323"/>
        <v>7.36808325</v>
      </c>
      <c r="AW315" s="103">
        <f t="shared" si="14"/>
        <v>30.72391575</v>
      </c>
      <c r="AX315" s="118">
        <f t="shared" si="15"/>
        <v>21.44177245</v>
      </c>
      <c r="AY315" s="119">
        <v>0.38</v>
      </c>
      <c r="AZ315" s="114">
        <v>22.05</v>
      </c>
      <c r="BA315" s="114">
        <v>-15.09</v>
      </c>
      <c r="BB315" s="114">
        <v>-3.8600000000000003</v>
      </c>
      <c r="BC315" s="114">
        <v>2.97</v>
      </c>
      <c r="BD315" s="42"/>
      <c r="BE315" s="17">
        <v>2014.0</v>
      </c>
      <c r="BF315" s="17">
        <f t="shared" si="16"/>
        <v>0</v>
      </c>
      <c r="BG315" s="120">
        <v>2.3</v>
      </c>
      <c r="BH315" s="15"/>
    </row>
    <row r="316" ht="11.25" customHeight="1">
      <c r="A316" s="151" t="s">
        <v>1856</v>
      </c>
      <c r="B316" s="122" t="s">
        <v>1857</v>
      </c>
      <c r="C316" s="100" t="s">
        <v>272</v>
      </c>
      <c r="D316" s="100" t="s">
        <v>273</v>
      </c>
      <c r="E316" s="123">
        <v>6.0</v>
      </c>
      <c r="F316" s="58">
        <v>802.0</v>
      </c>
      <c r="G316" s="124" t="s">
        <v>168</v>
      </c>
      <c r="H316" s="124" t="s">
        <v>168</v>
      </c>
      <c r="I316" s="216">
        <v>47.63</v>
      </c>
      <c r="J316" s="126">
        <f t="shared" si="2"/>
        <v>3.506193575</v>
      </c>
      <c r="K316" s="127">
        <v>0.4175</v>
      </c>
      <c r="L316" s="128">
        <v>4.0</v>
      </c>
      <c r="M316" s="129">
        <f t="shared" si="3"/>
        <v>1.67</v>
      </c>
      <c r="N316" s="130" t="s">
        <v>1858</v>
      </c>
      <c r="O316" s="131">
        <v>0.415</v>
      </c>
      <c r="P316" s="132">
        <v>43875.0</v>
      </c>
      <c r="Q316" s="132">
        <v>43889.0</v>
      </c>
      <c r="R316" s="129">
        <f t="shared" si="4"/>
        <v>0.6024096386</v>
      </c>
      <c r="S316" s="108">
        <f t="array" ref="S316">IF(INDEX(Historical!$D$7:$D$1379,MATCH(B316,Historical!$B$7:$B$1403,0))=0,"n/a",(INDEX(Historical!$C$7:$C$1381,MATCH(B316,Historical!$B$7:$B$1403,0))/INDEX(Historical!$D$7:$D$1379,MATCH(B316,Historical!$B$7:$B$1403,0))-1)*100)</f>
        <v>2.492211838</v>
      </c>
      <c r="T316" s="108">
        <f t="array" ref="T316">IF(INDEX(Historical!$F$7:$F$1372,MATCH(B316,Historical!$B$7:$B$1403,0))=0,"n/a",((INDEX(Historical!$C$7:$C$1381,MATCH(B316,Historical!$B$7:$B$1403,0))/INDEX(Historical!$F$7:$F$1372,MATCH(B316,Historical!$B$7:$B$1403,0)))^(1/3)-1)*100)</f>
        <v>2.557010509</v>
      </c>
      <c r="U316" s="108" t="str">
        <f t="array" ref="U316">IF(INDEX(Historical!$H$7:$H$1372,MATCH(B316,Historical!$B$7:$B$1403,0))=0,"n/a",((INDEX(Historical!$C$7:$C$1381,MATCH(B316,Historical!$B$7:$B$1403,0))/INDEX(Historical!$H$7:$H$1372,MATCH(B316,Historical!$B$7:$B$1403,0)))^(1/5)-1)*100)</f>
        <v>n/a</v>
      </c>
      <c r="V316" s="108" t="str">
        <f t="array" ref="V316">IF(INDEX(Historical!$O$7:$O$1372,MATCH(B316,Historical!$B$7:$B$1403,0))=0,"n/a",((INDEX(Historical!$C$7:$C$1381,MATCH(B316,Historical!$B$7:$B$1403,0))/INDEX(Historical!$O$7:$O$1372,MATCH(B316,Historical!$B$7:$B$1403,0)))^(1/10)-1)*100)</f>
        <v>n/a</v>
      </c>
      <c r="W316" s="109" t="str">
        <f t="shared" si="5"/>
        <v>n/a</v>
      </c>
      <c r="X316" s="110" t="str">
        <f t="shared" si="6"/>
        <v>n/a</v>
      </c>
      <c r="Y316" s="181"/>
      <c r="Z316" s="126">
        <f t="shared" si="7"/>
        <v>726.0869565</v>
      </c>
      <c r="AA316" s="134">
        <f t="shared" si="8"/>
        <v>207.0869565</v>
      </c>
      <c r="AB316" s="128">
        <v>12.0</v>
      </c>
      <c r="AC316" s="125">
        <v>0.23</v>
      </c>
      <c r="AD316" s="125" t="s">
        <v>128</v>
      </c>
      <c r="AE316" s="125">
        <v>16.91</v>
      </c>
      <c r="AF316" s="125">
        <v>2.98</v>
      </c>
      <c r="AG316" s="125">
        <v>1.5</v>
      </c>
      <c r="AH316" s="125">
        <v>5.2</v>
      </c>
      <c r="AI316" s="125">
        <v>28.48</v>
      </c>
      <c r="AJ316" s="125" t="s">
        <v>128</v>
      </c>
      <c r="AK316" s="125" t="s">
        <v>128</v>
      </c>
      <c r="AL316" s="135">
        <v>950.22</v>
      </c>
      <c r="AM316" s="136">
        <v>5.8999999999999995</v>
      </c>
      <c r="AN316" s="125">
        <v>0.72</v>
      </c>
      <c r="AO316" s="137" t="str">
        <f t="shared" si="9"/>
        <v>n/a</v>
      </c>
      <c r="AP316" s="138" t="str">
        <f t="shared" si="10"/>
        <v>n/a</v>
      </c>
      <c r="AQ316" s="139">
        <f t="shared" si="11"/>
        <v>423.7128689</v>
      </c>
      <c r="AR316" s="103">
        <f t="array" ref="AR316">INDEX(Historical!$C$7:$C$1381,MATCH(B316,Historical!$B$7:$B$1403,0))*IF(AH316="n/a",1.03,IF(AH316&lt;0,1.01,IF(AH316&gt;10,1.1,(1+AH316/100))))</f>
        <v>1.73054</v>
      </c>
      <c r="AS316" s="134">
        <f t="shared" si="12"/>
        <v>1.903594</v>
      </c>
      <c r="AT316" s="134">
        <f t="shared" ref="AT316:AV316" si="324">IF($AK316="n/a",1.03*AS316,IF($AK316&lt;0,1.01*AS316,IF($AK316&gt;10,1.1*AS316,(1+$AK316/100)*AS316)))</f>
        <v>1.96070182</v>
      </c>
      <c r="AU316" s="134">
        <f t="shared" si="324"/>
        <v>2.019522875</v>
      </c>
      <c r="AV316" s="134">
        <f t="shared" si="324"/>
        <v>2.080108561</v>
      </c>
      <c r="AW316" s="126">
        <f t="shared" si="14"/>
        <v>9.694467255</v>
      </c>
      <c r="AX316" s="140">
        <f t="shared" si="15"/>
        <v>20.35369989</v>
      </c>
      <c r="AY316" s="141">
        <v>0.67</v>
      </c>
      <c r="AZ316" s="136">
        <v>46.1</v>
      </c>
      <c r="BA316" s="136">
        <v>-8.98</v>
      </c>
      <c r="BB316" s="136">
        <v>3.3300000000000005</v>
      </c>
      <c r="BC316" s="136">
        <v>9.4</v>
      </c>
      <c r="BD316" s="142"/>
      <c r="BE316" s="17">
        <v>2015.0</v>
      </c>
      <c r="BF316" s="17">
        <f t="shared" si="16"/>
        <v>0</v>
      </c>
      <c r="BG316" s="143">
        <v>0.8999999999999999</v>
      </c>
      <c r="BH316" s="224"/>
    </row>
    <row r="317" ht="11.25" customHeight="1">
      <c r="A317" s="230" t="s">
        <v>1859</v>
      </c>
      <c r="B317" s="99" t="s">
        <v>1860</v>
      </c>
      <c r="C317" s="100" t="s">
        <v>245</v>
      </c>
      <c r="D317" s="100" t="s">
        <v>246</v>
      </c>
      <c r="E317" s="101">
        <v>6.0</v>
      </c>
      <c r="F317" s="58">
        <v>796.0</v>
      </c>
      <c r="G317" s="58" t="s">
        <v>168</v>
      </c>
      <c r="H317" s="58" t="s">
        <v>168</v>
      </c>
      <c r="I317" s="150">
        <v>11.71</v>
      </c>
      <c r="J317" s="103">
        <f t="shared" si="2"/>
        <v>14.15200683</v>
      </c>
      <c r="K317" s="104">
        <v>0.4143</v>
      </c>
      <c r="L317" s="73">
        <v>4.0</v>
      </c>
      <c r="M317" s="23">
        <f t="shared" si="3"/>
        <v>1.6572</v>
      </c>
      <c r="N317" s="105" t="s">
        <v>1861</v>
      </c>
      <c r="O317" s="106">
        <v>0.4001</v>
      </c>
      <c r="P317" s="107">
        <v>43865.0</v>
      </c>
      <c r="Q317" s="107">
        <v>43873.0</v>
      </c>
      <c r="R317" s="23">
        <f t="shared" si="4"/>
        <v>3.549112722</v>
      </c>
      <c r="S317" s="108">
        <f t="array" ref="S317">IF(INDEX(Historical!$D$7:$D$1379,MATCH(B317,Historical!$B$7:$B$1403,0))=0,"n/a",(INDEX(Historical!$C$7:$C$1381,MATCH(B317,Historical!$B$7:$B$1403,0))/INDEX(Historical!$D$7:$D$1379,MATCH(B317,Historical!$B$7:$B$1403,0))-1)*100)</f>
        <v>15.00226963</v>
      </c>
      <c r="T317" s="108">
        <f t="array" ref="T317">IF(INDEX(Historical!$F$7:$F$1372,MATCH(B317,Historical!$B$7:$B$1403,0))=0,"n/a",((INDEX(Historical!$C$7:$C$1381,MATCH(B317,Historical!$B$7:$B$1403,0))/INDEX(Historical!$F$7:$F$1372,MATCH(B317,Historical!$B$7:$B$1403,0)))^(1/3)-1)*100)</f>
        <v>15.04953415</v>
      </c>
      <c r="U317" s="108" t="str">
        <f t="array" ref="U317">IF(INDEX(Historical!$H$7:$H$1372,MATCH(B317,Historical!$B$7:$B$1403,0))=0,"n/a",((INDEX(Historical!$C$7:$C$1381,MATCH(B317,Historical!$B$7:$B$1403,0))/INDEX(Historical!$H$7:$H$1372,MATCH(B317,Historical!$B$7:$B$1403,0)))^(1/5)-1)*100)</f>
        <v>n/a</v>
      </c>
      <c r="V317" s="108" t="str">
        <f t="array" ref="V317">IF(INDEX(Historical!$O$7:$O$1372,MATCH(B317,Historical!$B$7:$B$1403,0))=0,"n/a",((INDEX(Historical!$C$7:$C$1381,MATCH(B317,Historical!$B$7:$B$1403,0))/INDEX(Historical!$O$7:$O$1372,MATCH(B317,Historical!$B$7:$B$1403,0)))^(1/10)-1)*100)</f>
        <v>n/a</v>
      </c>
      <c r="W317" s="109" t="str">
        <f t="shared" si="5"/>
        <v>n/a</v>
      </c>
      <c r="X317" s="110" t="str">
        <f t="shared" si="6"/>
        <v>n/a</v>
      </c>
      <c r="Y317" s="133"/>
      <c r="Z317" s="103">
        <f t="shared" si="7"/>
        <v>67.91803279</v>
      </c>
      <c r="AA317" s="112">
        <f t="shared" si="8"/>
        <v>4.799180328</v>
      </c>
      <c r="AB317" s="73">
        <v>12.0</v>
      </c>
      <c r="AC317" s="102">
        <v>2.44</v>
      </c>
      <c r="AD317" s="102">
        <v>1.02</v>
      </c>
      <c r="AE317" s="102">
        <v>3.49</v>
      </c>
      <c r="AF317" s="102">
        <v>1.96</v>
      </c>
      <c r="AG317" s="102">
        <v>44.2</v>
      </c>
      <c r="AH317" s="102">
        <v>28.799999999999997</v>
      </c>
      <c r="AI317" s="102">
        <v>0.91</v>
      </c>
      <c r="AJ317" s="102">
        <v>56.699999999999996</v>
      </c>
      <c r="AK317" s="102">
        <v>4.7</v>
      </c>
      <c r="AL317" s="113">
        <v>1070.0</v>
      </c>
      <c r="AM317" s="114">
        <v>0.1</v>
      </c>
      <c r="AN317" s="102">
        <v>1.86</v>
      </c>
      <c r="AO317" s="115" t="str">
        <f t="shared" si="9"/>
        <v>n/a</v>
      </c>
      <c r="AP317" s="116" t="str">
        <f t="shared" si="10"/>
        <v>n/a</v>
      </c>
      <c r="AQ317" s="117">
        <f t="shared" si="11"/>
        <v>-35.3422912</v>
      </c>
      <c r="AR317" s="103">
        <f t="array" ref="AR317">INDEX(Historical!$C$7:$C$1381,MATCH(B317,Historical!$B$7:$B$1403,0))*IF(AH317="n/a",1.03,IF(AH317&lt;0,1.01,IF(AH317&gt;10,1.1,(1+AH317/100))))</f>
        <v>1.67211</v>
      </c>
      <c r="AS317" s="112">
        <f t="shared" si="12"/>
        <v>1.687326201</v>
      </c>
      <c r="AT317" s="112">
        <f t="shared" ref="AT317:AV317" si="325">IF($AK317="n/a",1.03*AS317,IF($AK317&lt;0,1.01*AS317,IF($AK317&gt;10,1.1*AS317,(1+$AK317/100)*AS317)))</f>
        <v>1.766630532</v>
      </c>
      <c r="AU317" s="112">
        <f t="shared" si="325"/>
        <v>1.849662167</v>
      </c>
      <c r="AV317" s="112">
        <f t="shared" si="325"/>
        <v>1.936596289</v>
      </c>
      <c r="AW317" s="103">
        <f t="shared" si="14"/>
        <v>8.91232519</v>
      </c>
      <c r="AX317" s="118">
        <f t="shared" si="15"/>
        <v>76.10866943</v>
      </c>
      <c r="AY317" s="119">
        <v>1.04</v>
      </c>
      <c r="AZ317" s="114">
        <v>4.37</v>
      </c>
      <c r="BA317" s="114">
        <v>-30.869999999999997</v>
      </c>
      <c r="BB317" s="114">
        <v>-22.97</v>
      </c>
      <c r="BC317" s="114">
        <v>-19.36</v>
      </c>
      <c r="BD317" s="42"/>
      <c r="BE317" s="17">
        <v>2015.0</v>
      </c>
      <c r="BF317" s="17">
        <f t="shared" si="16"/>
        <v>0</v>
      </c>
      <c r="BG317" s="120">
        <v>13.700000000000001</v>
      </c>
      <c r="BH317" s="15"/>
    </row>
    <row r="318" ht="11.25" customHeight="1">
      <c r="A318" s="230" t="s">
        <v>1862</v>
      </c>
      <c r="B318" s="99" t="s">
        <v>1863</v>
      </c>
      <c r="C318" s="100" t="s">
        <v>136</v>
      </c>
      <c r="D318" s="100" t="s">
        <v>153</v>
      </c>
      <c r="E318" s="101">
        <v>6.0</v>
      </c>
      <c r="F318" s="58">
        <v>815.0</v>
      </c>
      <c r="G318" s="58" t="s">
        <v>168</v>
      </c>
      <c r="H318" s="58" t="s">
        <v>168</v>
      </c>
      <c r="I318" s="150">
        <v>20.23</v>
      </c>
      <c r="J318" s="103">
        <f t="shared" si="2"/>
        <v>2.76816609</v>
      </c>
      <c r="K318" s="104">
        <v>0.14</v>
      </c>
      <c r="L318" s="73">
        <v>4.0</v>
      </c>
      <c r="M318" s="23">
        <f t="shared" si="3"/>
        <v>0.56</v>
      </c>
      <c r="N318" s="105" t="s">
        <v>409</v>
      </c>
      <c r="O318" s="106">
        <v>0.11</v>
      </c>
      <c r="P318" s="107">
        <v>43903.0</v>
      </c>
      <c r="Q318" s="107">
        <v>43921.0</v>
      </c>
      <c r="R318" s="23">
        <f t="shared" si="4"/>
        <v>27.27272727</v>
      </c>
      <c r="S318" s="108">
        <f t="array" ref="S318">IF(INDEX(Historical!$D$7:$D$1379,MATCH(B318,Historical!$B$7:$B$1403,0))=0,"n/a",(INDEX(Historical!$C$7:$C$1381,MATCH(B318,Historical!$B$7:$B$1403,0))/INDEX(Historical!$D$7:$D$1379,MATCH(B318,Historical!$B$7:$B$1403,0))-1)*100)</f>
        <v>10</v>
      </c>
      <c r="T318" s="108">
        <f t="array" ref="T318">IF(INDEX(Historical!$F$7:$F$1372,MATCH(B318,Historical!$B$7:$B$1403,0))=0,"n/a",((INDEX(Historical!$C$7:$C$1381,MATCH(B318,Historical!$B$7:$B$1403,0))/INDEX(Historical!$F$7:$F$1372,MATCH(B318,Historical!$B$7:$B$1403,0)))^(1/3)-1)*100)</f>
        <v>40.10196653</v>
      </c>
      <c r="U318" s="108">
        <f t="array" ref="U318">IF(INDEX(Historical!$H$7:$H$1372,MATCH(B318,Historical!$B$7:$B$1403,0))=0,"n/a",((INDEX(Historical!$C$7:$C$1381,MATCH(B318,Historical!$B$7:$B$1403,0))/INDEX(Historical!$H$7:$H$1372,MATCH(B318,Historical!$B$7:$B$1403,0)))^(1/5)-1)*100)</f>
        <v>61.53942662</v>
      </c>
      <c r="V318" s="108">
        <f t="array" ref="V318">IF(INDEX(Historical!$O$7:$O$1372,MATCH(B318,Historical!$B$7:$B$1403,0))=0,"n/a",((INDEX(Historical!$C$7:$C$1381,MATCH(B318,Historical!$B$7:$B$1403,0))/INDEX(Historical!$O$7:$O$1372,MATCH(B318,Historical!$B$7:$B$1403,0)))^(1/10)-1)*100)</f>
        <v>20.18090322</v>
      </c>
      <c r="W318" s="109">
        <f t="shared" si="5"/>
        <v>3.049389115</v>
      </c>
      <c r="X318" s="110">
        <f t="shared" si="6"/>
        <v>1.799398439</v>
      </c>
      <c r="Y318" s="133"/>
      <c r="Z318" s="103">
        <f t="shared" si="7"/>
        <v>30.6010929</v>
      </c>
      <c r="AA318" s="112">
        <f t="shared" si="8"/>
        <v>11.05464481</v>
      </c>
      <c r="AB318" s="73">
        <v>12.0</v>
      </c>
      <c r="AC318" s="102">
        <v>1.83</v>
      </c>
      <c r="AD318" s="102">
        <v>1.38</v>
      </c>
      <c r="AE318" s="102">
        <v>4.5</v>
      </c>
      <c r="AF318" s="102">
        <v>0.91</v>
      </c>
      <c r="AG318" s="102">
        <v>7.7</v>
      </c>
      <c r="AH318" s="102">
        <v>38.4</v>
      </c>
      <c r="AI318" s="102">
        <v>4.83</v>
      </c>
      <c r="AJ318" s="102">
        <v>34.2</v>
      </c>
      <c r="AK318" s="102">
        <v>8.0</v>
      </c>
      <c r="AL318" s="113">
        <v>2540.0</v>
      </c>
      <c r="AM318" s="114">
        <v>2.0</v>
      </c>
      <c r="AN318" s="102">
        <v>0.03</v>
      </c>
      <c r="AO318" s="115">
        <f t="shared" si="9"/>
        <v>53.2529479</v>
      </c>
      <c r="AP318" s="116">
        <f t="shared" si="10"/>
        <v>64.30759271</v>
      </c>
      <c r="AQ318" s="117">
        <f t="shared" si="11"/>
        <v>-33.13454047</v>
      </c>
      <c r="AR318" s="103">
        <f t="array" ref="AR318">INDEX(Historical!$C$7:$C$1381,MATCH(B318,Historical!$B$7:$B$1403,0))*IF(AH318="n/a",1.03,IF(AH318&lt;0,1.01,IF(AH318&gt;10,1.1,(1+AH318/100))))</f>
        <v>0.484</v>
      </c>
      <c r="AS318" s="112">
        <f t="shared" si="12"/>
        <v>0.5073772</v>
      </c>
      <c r="AT318" s="112">
        <f t="shared" ref="AT318:AV318" si="326">IF($AK318="n/a",1.03*AS318,IF($AK318&lt;0,1.01*AS318,IF($AK318&gt;10,1.1*AS318,(1+$AK318/100)*AS318)))</f>
        <v>0.547967376</v>
      </c>
      <c r="AU318" s="112">
        <f t="shared" si="326"/>
        <v>0.5918047661</v>
      </c>
      <c r="AV318" s="112">
        <f t="shared" si="326"/>
        <v>0.6391491474</v>
      </c>
      <c r="AW318" s="103">
        <f t="shared" si="14"/>
        <v>2.770298489</v>
      </c>
      <c r="AX318" s="118">
        <f t="shared" si="15"/>
        <v>13.69401132</v>
      </c>
      <c r="AY318" s="119">
        <v>0.99</v>
      </c>
      <c r="AZ318" s="114">
        <v>-3.92</v>
      </c>
      <c r="BA318" s="114">
        <v>-24.490000000000002</v>
      </c>
      <c r="BB318" s="114">
        <v>-16.13</v>
      </c>
      <c r="BC318" s="114">
        <v>-15.2</v>
      </c>
      <c r="BD318" s="42"/>
      <c r="BE318" s="17">
        <v>2015.0</v>
      </c>
      <c r="BF318" s="17">
        <f t="shared" si="16"/>
        <v>0</v>
      </c>
      <c r="BG318" s="120">
        <v>1.3</v>
      </c>
      <c r="BH318" s="15"/>
    </row>
    <row r="319" ht="12.75" customHeight="1">
      <c r="A319" s="231" t="s">
        <v>1864</v>
      </c>
      <c r="B319" s="99" t="s">
        <v>1865</v>
      </c>
      <c r="C319" s="100" t="s">
        <v>272</v>
      </c>
      <c r="D319" s="100" t="s">
        <v>273</v>
      </c>
      <c r="E319" s="101">
        <v>6.0</v>
      </c>
      <c r="F319" s="58">
        <v>751.0</v>
      </c>
      <c r="G319" s="58" t="s">
        <v>168</v>
      </c>
      <c r="H319" s="58" t="s">
        <v>168</v>
      </c>
      <c r="I319" s="60">
        <v>20.87</v>
      </c>
      <c r="J319" s="103">
        <f t="shared" si="2"/>
        <v>4.312410158</v>
      </c>
      <c r="K319" s="55">
        <v>0.225</v>
      </c>
      <c r="L319" s="58">
        <v>4.0</v>
      </c>
      <c r="M319" s="23">
        <f t="shared" si="3"/>
        <v>0.9</v>
      </c>
      <c r="N319" s="58" t="s">
        <v>409</v>
      </c>
      <c r="O319" s="232">
        <v>0.205</v>
      </c>
      <c r="P319" s="146">
        <v>43552.0</v>
      </c>
      <c r="Q319" s="146">
        <v>43570.0</v>
      </c>
      <c r="R319" s="23">
        <f t="shared" si="4"/>
        <v>9.756097561</v>
      </c>
      <c r="S319" s="108">
        <f t="array" ref="S319">IF(INDEX(Historical!$D$7:$D$1379,MATCH(B319,Historical!$B$7:$B$1403,0))=0,"n/a",(INDEX(Historical!$C$7:$C$1381,MATCH(B319,Historical!$B$7:$B$1403,0))/INDEX(Historical!$D$7:$D$1379,MATCH(B319,Historical!$B$7:$B$1403,0))-1)*100)</f>
        <v>10</v>
      </c>
      <c r="T319" s="108">
        <f t="array" ref="T319">IF(INDEX(Historical!$F$7:$F$1372,MATCH(B319,Historical!$B$7:$B$1403,0))=0,"n/a",((INDEX(Historical!$C$7:$C$1381,MATCH(B319,Historical!$B$7:$B$1403,0))/INDEX(Historical!$F$7:$F$1372,MATCH(B319,Historical!$B$7:$B$1403,0)))^(1/3)-1)*100)</f>
        <v>8.974425082</v>
      </c>
      <c r="U319" s="108">
        <f t="array" ref="U319">IF(INDEX(Historical!$H$7:$H$1372,MATCH(B319,Historical!$B$7:$B$1403,0))=0,"n/a",((INDEX(Historical!$C$7:$C$1381,MATCH(B319,Historical!$B$7:$B$1403,0))/INDEX(Historical!$H$7:$H$1372,MATCH(B319,Historical!$B$7:$B$1403,0)))^(1/5)-1)*100)</f>
        <v>47.74559176</v>
      </c>
      <c r="V319" s="108" t="str">
        <f t="array" ref="V319">IF(INDEX(Historical!$O$7:$O$1372,MATCH(B319,Historical!$B$7:$B$1403,0))=0,"n/a",((INDEX(Historical!$C$7:$C$1381,MATCH(B319,Historical!$B$7:$B$1403,0))/INDEX(Historical!$O$7:$O$1372,MATCH(B319,Historical!$B$7:$B$1403,0)))^(1/10)-1)*100)</f>
        <v>n/a</v>
      </c>
      <c r="W319" s="109" t="str">
        <f t="shared" si="5"/>
        <v>n/a</v>
      </c>
      <c r="X319" s="110">
        <f t="shared" si="6"/>
        <v>1.729912745</v>
      </c>
      <c r="Y319" s="233"/>
      <c r="Z319" s="103">
        <f t="shared" si="7"/>
        <v>191.4893617</v>
      </c>
      <c r="AA319" s="112">
        <f t="shared" si="8"/>
        <v>44.40425532</v>
      </c>
      <c r="AB319" s="73">
        <v>12.0</v>
      </c>
      <c r="AC319" s="120">
        <v>0.47</v>
      </c>
      <c r="AD319" s="120">
        <v>7.45</v>
      </c>
      <c r="AE319" s="102">
        <v>12.46</v>
      </c>
      <c r="AF319" s="102">
        <v>2.14</v>
      </c>
      <c r="AG319" s="102">
        <v>5.1</v>
      </c>
      <c r="AH319" s="102">
        <v>-31.8</v>
      </c>
      <c r="AI319" s="102">
        <v>8.110000000000001</v>
      </c>
      <c r="AJ319" s="234">
        <v>27.6</v>
      </c>
      <c r="AK319" s="234">
        <v>6.0</v>
      </c>
      <c r="AL319" s="120">
        <v>1990.0</v>
      </c>
      <c r="AM319" s="120">
        <v>0.7000000000000001</v>
      </c>
      <c r="AN319" s="120">
        <v>0.6</v>
      </c>
      <c r="AO319" s="115">
        <f t="shared" si="9"/>
        <v>7.653746597</v>
      </c>
      <c r="AP319" s="116">
        <f t="shared" si="10"/>
        <v>52.05800192</v>
      </c>
      <c r="AQ319" s="117">
        <f t="shared" si="11"/>
        <v>105.5076169</v>
      </c>
      <c r="AR319" s="103">
        <f t="array" ref="AR319">INDEX(Historical!$C$7:$C$1381,MATCH(B319,Historical!$B$7:$B$1403,0))*IF(AH319="n/a",1.03,IF(AH319&lt;0,1.01,IF(AH319&gt;10,1.1,(1+AH319/100))))</f>
        <v>0.8888</v>
      </c>
      <c r="AS319" s="112">
        <f t="shared" si="12"/>
        <v>0.96088168</v>
      </c>
      <c r="AT319" s="112">
        <f t="shared" ref="AT319:AV319" si="327">IF($AK319="n/a",1.03*AS319,IF($AK319&lt;0,1.01*AS319,IF($AK319&gt;10,1.1*AS319,(1+$AK319/100)*AS319)))</f>
        <v>1.018534581</v>
      </c>
      <c r="AU319" s="112">
        <f t="shared" si="327"/>
        <v>1.079646656</v>
      </c>
      <c r="AV319" s="112">
        <f t="shared" si="327"/>
        <v>1.144425455</v>
      </c>
      <c r="AW319" s="103">
        <f t="shared" si="14"/>
        <v>5.092288371</v>
      </c>
      <c r="AX319" s="118">
        <f t="shared" si="15"/>
        <v>24.40004011</v>
      </c>
      <c r="AY319" s="235">
        <v>0.75</v>
      </c>
      <c r="AZ319" s="102">
        <v>11.19</v>
      </c>
      <c r="BA319" s="102">
        <v>-18.29</v>
      </c>
      <c r="BB319" s="102">
        <v>-3.5700000000000003</v>
      </c>
      <c r="BC319" s="102">
        <v>-8.66</v>
      </c>
      <c r="BD319" s="42"/>
      <c r="BE319" s="17">
        <v>2014.0</v>
      </c>
      <c r="BF319" s="17">
        <f t="shared" si="16"/>
        <v>0</v>
      </c>
      <c r="BG319" s="120">
        <v>3.0</v>
      </c>
      <c r="BH319" s="15"/>
    </row>
    <row r="320" ht="12.75" customHeight="1">
      <c r="A320" s="220" t="s">
        <v>1866</v>
      </c>
      <c r="B320" s="99" t="s">
        <v>1867</v>
      </c>
      <c r="C320" s="100" t="s">
        <v>136</v>
      </c>
      <c r="D320" s="100" t="s">
        <v>153</v>
      </c>
      <c r="E320" s="101">
        <v>6.0</v>
      </c>
      <c r="F320" s="58">
        <v>756.0</v>
      </c>
      <c r="G320" s="58" t="s">
        <v>168</v>
      </c>
      <c r="H320" s="58" t="s">
        <v>168</v>
      </c>
      <c r="I320" s="150">
        <v>10.85</v>
      </c>
      <c r="J320" s="103">
        <f t="shared" si="2"/>
        <v>2.02764977</v>
      </c>
      <c r="K320" s="104">
        <v>0.055</v>
      </c>
      <c r="L320" s="73">
        <v>4.0</v>
      </c>
      <c r="M320" s="23">
        <f t="shared" si="3"/>
        <v>0.22</v>
      </c>
      <c r="N320" s="105" t="s">
        <v>252</v>
      </c>
      <c r="O320" s="106">
        <v>0.05</v>
      </c>
      <c r="P320" s="107">
        <v>43594.0</v>
      </c>
      <c r="Q320" s="107">
        <v>43616.0</v>
      </c>
      <c r="R320" s="23">
        <f t="shared" si="4"/>
        <v>10</v>
      </c>
      <c r="S320" s="108">
        <f t="array" ref="S320">IF(INDEX(Historical!$D$7:$D$1379,MATCH(B320,Historical!$B$7:$B$1403,0))=0,"n/a",(INDEX(Historical!$C$7:$C$1381,MATCH(B320,Historical!$B$7:$B$1403,0))/INDEX(Historical!$D$7:$D$1379,MATCH(B320,Historical!$B$7:$B$1403,0))-1)*100)</f>
        <v>10</v>
      </c>
      <c r="T320" s="108">
        <f t="array" ref="T320">IF(INDEX(Historical!$F$7:$F$1372,MATCH(B320,Historical!$B$7:$B$1403,0))=0,"n/a",((INDEX(Historical!$C$7:$C$1381,MATCH(B320,Historical!$B$7:$B$1403,0))/INDEX(Historical!$F$7:$F$1372,MATCH(B320,Historical!$B$7:$B$1403,0)))^(1/3)-1)*100)</f>
        <v>17.67827784</v>
      </c>
      <c r="U320" s="108">
        <f t="array" ref="U320">IF(INDEX(Historical!$H$7:$H$1372,MATCH(B320,Historical!$B$7:$B$1403,0))=0,"n/a",((INDEX(Historical!$C$7:$C$1381,MATCH(B320,Historical!$B$7:$B$1403,0))/INDEX(Historical!$H$7:$H$1372,MATCH(B320,Historical!$B$7:$B$1403,0)))^(1/5)-1)*100)</f>
        <v>40.62823884</v>
      </c>
      <c r="V320" s="108" t="str">
        <f t="array" ref="V320">IF(INDEX(Historical!$O$7:$O$1372,MATCH(B320,Historical!$B$7:$B$1403,0))=0,"n/a",((INDEX(Historical!$C$7:$C$1381,MATCH(B320,Historical!$B$7:$B$1403,0))/INDEX(Historical!$O$7:$O$1372,MATCH(B320,Historical!$B$7:$B$1403,0)))^(1/10)-1)*100)</f>
        <v>n/a</v>
      </c>
      <c r="W320" s="109" t="str">
        <f t="shared" si="5"/>
        <v>n/a</v>
      </c>
      <c r="X320" s="110">
        <f t="shared" si="6"/>
        <v>1.92550895</v>
      </c>
      <c r="Y320" s="149"/>
      <c r="Z320" s="103">
        <f t="shared" si="7"/>
        <v>23.65591398</v>
      </c>
      <c r="AA320" s="112">
        <f t="shared" si="8"/>
        <v>11.66666667</v>
      </c>
      <c r="AB320" s="73">
        <v>12.0</v>
      </c>
      <c r="AC320" s="102">
        <v>0.93</v>
      </c>
      <c r="AD320" s="102" t="s">
        <v>128</v>
      </c>
      <c r="AE320" s="102">
        <v>2.02</v>
      </c>
      <c r="AF320" s="102">
        <v>1.15</v>
      </c>
      <c r="AG320" s="102">
        <v>8.799999999999999</v>
      </c>
      <c r="AH320" s="102">
        <v>21.2</v>
      </c>
      <c r="AI320" s="102" t="s">
        <v>128</v>
      </c>
      <c r="AJ320" s="102">
        <v>21.099999999999998</v>
      </c>
      <c r="AK320" s="102" t="s">
        <v>128</v>
      </c>
      <c r="AL320" s="113">
        <v>92.12</v>
      </c>
      <c r="AM320" s="114">
        <v>11.0</v>
      </c>
      <c r="AN320" s="102">
        <v>0.0</v>
      </c>
      <c r="AO320" s="115">
        <f t="shared" si="9"/>
        <v>30.98922194</v>
      </c>
      <c r="AP320" s="116">
        <f t="shared" si="10"/>
        <v>42.65588861</v>
      </c>
      <c r="AQ320" s="117">
        <f t="shared" si="11"/>
        <v>-22.7797762</v>
      </c>
      <c r="AR320" s="103">
        <f t="array" ref="AR320">INDEX(Historical!$C$7:$C$1381,MATCH(B320,Historical!$B$7:$B$1403,0))*IF(AH320="n/a",1.03,IF(AH320&lt;0,1.01,IF(AH320&gt;10,1.1,(1+AH320/100))))</f>
        <v>0.242</v>
      </c>
      <c r="AS320" s="112">
        <f t="shared" si="12"/>
        <v>0.24926</v>
      </c>
      <c r="AT320" s="112">
        <f t="shared" ref="AT320:AV320" si="328">IF($AK320="n/a",1.03*AS320,IF($AK320&lt;0,1.01*AS320,IF($AK320&gt;10,1.1*AS320,(1+$AK320/100)*AS320)))</f>
        <v>0.2567378</v>
      </c>
      <c r="AU320" s="112">
        <f t="shared" si="328"/>
        <v>0.264439934</v>
      </c>
      <c r="AV320" s="112">
        <f t="shared" si="328"/>
        <v>0.272373132</v>
      </c>
      <c r="AW320" s="103">
        <f t="shared" si="14"/>
        <v>1.284810866</v>
      </c>
      <c r="AX320" s="118">
        <f t="shared" si="15"/>
        <v>11.8415748</v>
      </c>
      <c r="AY320" s="119">
        <v>0.46</v>
      </c>
      <c r="AZ320" s="114">
        <v>13.73</v>
      </c>
      <c r="BA320" s="114">
        <v>-8.52</v>
      </c>
      <c r="BB320" s="114">
        <v>-2.6599999999999997</v>
      </c>
      <c r="BC320" s="114">
        <v>5.99</v>
      </c>
      <c r="BD320" s="42"/>
      <c r="BE320" s="17">
        <v>2014.0</v>
      </c>
      <c r="BF320" s="17">
        <f t="shared" si="16"/>
        <v>0</v>
      </c>
      <c r="BG320" s="120">
        <v>0.8</v>
      </c>
      <c r="BH320" s="15"/>
    </row>
    <row r="321" ht="12.75" customHeight="1">
      <c r="A321" s="230" t="s">
        <v>1868</v>
      </c>
      <c r="B321" s="99" t="s">
        <v>1869</v>
      </c>
      <c r="C321" s="100" t="s">
        <v>296</v>
      </c>
      <c r="D321" s="100" t="s">
        <v>336</v>
      </c>
      <c r="E321" s="101">
        <v>6.0</v>
      </c>
      <c r="F321" s="58">
        <v>786.0</v>
      </c>
      <c r="G321" s="58" t="s">
        <v>168</v>
      </c>
      <c r="H321" s="58" t="s">
        <v>168</v>
      </c>
      <c r="I321" s="150">
        <v>53.27</v>
      </c>
      <c r="J321" s="103">
        <f t="shared" si="2"/>
        <v>1.314060447</v>
      </c>
      <c r="K321" s="104">
        <v>0.175</v>
      </c>
      <c r="L321" s="73">
        <v>4.0</v>
      </c>
      <c r="M321" s="23">
        <f t="shared" si="3"/>
        <v>0.7</v>
      </c>
      <c r="N321" s="105" t="s">
        <v>154</v>
      </c>
      <c r="O321" s="106">
        <v>0.15</v>
      </c>
      <c r="P321" s="107">
        <v>43794.0</v>
      </c>
      <c r="Q321" s="107">
        <v>43809.0</v>
      </c>
      <c r="R321" s="23">
        <f t="shared" si="4"/>
        <v>16.66666667</v>
      </c>
      <c r="S321" s="108">
        <f t="array" ref="S321">IF(INDEX(Historical!$D$7:$D$1379,MATCH(B321,Historical!$B$7:$B$1403,0))=0,"n/a",(INDEX(Historical!$C$7:$C$1381,MATCH(B321,Historical!$B$7:$B$1403,0))/INDEX(Historical!$D$7:$D$1379,MATCH(B321,Historical!$B$7:$B$1403,0))-1)*100)</f>
        <v>19.04761905</v>
      </c>
      <c r="T321" s="108">
        <f t="array" ref="T321">IF(INDEX(Historical!$F$7:$F$1372,MATCH(B321,Historical!$B$7:$B$1403,0))=0,"n/a",((INDEX(Historical!$C$7:$C$1381,MATCH(B321,Historical!$B$7:$B$1403,0))/INDEX(Historical!$F$7:$F$1372,MATCH(B321,Historical!$B$7:$B$1403,0)))^(1/3)-1)*100)</f>
        <v>22.49932626</v>
      </c>
      <c r="U321" s="108">
        <f t="array" ref="U321">IF(INDEX(Historical!$H$7:$H$1372,MATCH(B321,Historical!$B$7:$B$1403,0))=0,"n/a",((INDEX(Historical!$C$7:$C$1381,MATCH(B321,Historical!$B$7:$B$1403,0))/INDEX(Historical!$H$7:$H$1372,MATCH(B321,Historical!$B$7:$B$1403,0)))^(1/5)-1)*100)</f>
        <v>25.59432158</v>
      </c>
      <c r="V321" s="108">
        <f t="array" ref="V321">IF(INDEX(Historical!$O$7:$O$1372,MATCH(B321,Historical!$B$7:$B$1403,0))=0,"n/a",((INDEX(Historical!$C$7:$C$1381,MATCH(B321,Historical!$B$7:$B$1403,0))/INDEX(Historical!$O$7:$O$1372,MATCH(B321,Historical!$B$7:$B$1403,0)))^(1/10)-1)*100)</f>
        <v>15.3397155</v>
      </c>
      <c r="W321" s="109">
        <f t="shared" si="5"/>
        <v>1.668500408</v>
      </c>
      <c r="X321" s="110">
        <f t="shared" si="6"/>
        <v>1.062005045</v>
      </c>
      <c r="Y321" s="133"/>
      <c r="Z321" s="103">
        <f t="shared" si="7"/>
        <v>14.92537313</v>
      </c>
      <c r="AA321" s="112">
        <f t="shared" si="8"/>
        <v>11.35820896</v>
      </c>
      <c r="AB321" s="73">
        <v>9.0</v>
      </c>
      <c r="AC321" s="102">
        <v>4.69</v>
      </c>
      <c r="AD321" s="102">
        <v>0.78</v>
      </c>
      <c r="AE321" s="102">
        <v>1.08</v>
      </c>
      <c r="AF321" s="102">
        <v>1.92</v>
      </c>
      <c r="AG321" s="102">
        <v>18.0</v>
      </c>
      <c r="AH321" s="102">
        <v>4.8</v>
      </c>
      <c r="AI321" s="102">
        <v>4.38</v>
      </c>
      <c r="AJ321" s="102">
        <v>24.099999999999998</v>
      </c>
      <c r="AK321" s="102">
        <v>14.6</v>
      </c>
      <c r="AL321" s="113">
        <v>19570.0</v>
      </c>
      <c r="AM321" s="114">
        <v>6.7</v>
      </c>
      <c r="AN321" s="102">
        <v>0.37</v>
      </c>
      <c r="AO321" s="115">
        <f t="shared" si="9"/>
        <v>15.55017307</v>
      </c>
      <c r="AP321" s="116">
        <f t="shared" si="10"/>
        <v>26.90838202</v>
      </c>
      <c r="AQ321" s="117">
        <f t="shared" si="11"/>
        <v>-1.550326011</v>
      </c>
      <c r="AR321" s="103">
        <f t="array" ref="AR321">INDEX(Historical!$C$7:$C$1381,MATCH(B321,Historical!$B$7:$B$1403,0))*IF(AH321="n/a",1.03,IF(AH321&lt;0,1.01,IF(AH321&gt;10,1.1,(1+AH321/100))))</f>
        <v>0.655</v>
      </c>
      <c r="AS321" s="112">
        <f t="shared" si="12"/>
        <v>0.683689</v>
      </c>
      <c r="AT321" s="112">
        <f t="shared" ref="AT321:AV321" si="329">IF($AK321="n/a",1.03*AS321,IF($AK321&lt;0,1.01*AS321,IF($AK321&gt;10,1.1*AS321,(1+$AK321/100)*AS321)))</f>
        <v>0.7520579</v>
      </c>
      <c r="AU321" s="112">
        <f t="shared" si="329"/>
        <v>0.82726369</v>
      </c>
      <c r="AV321" s="112">
        <f t="shared" si="329"/>
        <v>0.909990059</v>
      </c>
      <c r="AW321" s="103">
        <f t="shared" si="14"/>
        <v>3.828000649</v>
      </c>
      <c r="AX321" s="118">
        <f t="shared" si="15"/>
        <v>7.186034633</v>
      </c>
      <c r="AY321" s="119">
        <v>0.91</v>
      </c>
      <c r="AZ321" s="114">
        <v>40.89</v>
      </c>
      <c r="BA321" s="114">
        <v>-14.82</v>
      </c>
      <c r="BB321" s="114">
        <v>-6.5</v>
      </c>
      <c r="BC321" s="114">
        <v>4.4799999999999995</v>
      </c>
      <c r="BD321" s="42"/>
      <c r="BE321" s="17">
        <v>2014.0</v>
      </c>
      <c r="BF321" s="17">
        <f t="shared" si="16"/>
        <v>0</v>
      </c>
      <c r="BG321" s="120">
        <v>11.3</v>
      </c>
      <c r="BH321" s="15"/>
    </row>
    <row r="322" ht="12.75" customHeight="1">
      <c r="A322" s="230" t="s">
        <v>1870</v>
      </c>
      <c r="B322" s="99" t="s">
        <v>1871</v>
      </c>
      <c r="C322" s="100" t="s">
        <v>136</v>
      </c>
      <c r="D322" s="100" t="s">
        <v>183</v>
      </c>
      <c r="E322" s="101">
        <v>6.0</v>
      </c>
      <c r="F322" s="58">
        <v>785.0</v>
      </c>
      <c r="G322" s="58" t="s">
        <v>168</v>
      </c>
      <c r="H322" s="58" t="s">
        <v>168</v>
      </c>
      <c r="I322" s="150">
        <v>126.73</v>
      </c>
      <c r="J322" s="103">
        <f t="shared" si="2"/>
        <v>7.101712302</v>
      </c>
      <c r="K322" s="104">
        <v>9.0</v>
      </c>
      <c r="L322" s="73">
        <v>1.0</v>
      </c>
      <c r="M322" s="23">
        <f t="shared" si="3"/>
        <v>9</v>
      </c>
      <c r="N322" s="105" t="s">
        <v>240</v>
      </c>
      <c r="O322" s="106">
        <v>8.0</v>
      </c>
      <c r="P322" s="107">
        <v>43797.0</v>
      </c>
      <c r="Q322" s="107">
        <v>43808.0</v>
      </c>
      <c r="R322" s="23">
        <f t="shared" si="4"/>
        <v>12.5</v>
      </c>
      <c r="S322" s="108">
        <f t="array" ref="S322">IF(INDEX(Historical!$D$7:$D$1379,MATCH(B322,Historical!$B$7:$B$1403,0))=0,"n/a",(INDEX(Historical!$C$7:$C$1381,MATCH(B322,Historical!$B$7:$B$1403,0))/INDEX(Historical!$D$7:$D$1379,MATCH(B322,Historical!$B$7:$B$1403,0))-1)*100)</f>
        <v>12.5</v>
      </c>
      <c r="T322" s="108">
        <f t="array" ref="T322">IF(INDEX(Historical!$F$7:$F$1372,MATCH(B322,Historical!$B$7:$B$1403,0))=0,"n/a",((INDEX(Historical!$C$7:$C$1381,MATCH(B322,Historical!$B$7:$B$1403,0))/INDEX(Historical!$F$7:$F$1372,MATCH(B322,Historical!$B$7:$B$1403,0)))^(1/3)-1)*100)</f>
        <v>14.47142426</v>
      </c>
      <c r="U322" s="108">
        <f t="array" ref="U322">IF(INDEX(Historical!$H$7:$H$1372,MATCH(B322,Historical!$B$7:$B$1403,0))=0,"n/a",((INDEX(Historical!$C$7:$C$1381,MATCH(B322,Historical!$B$7:$B$1403,0))/INDEX(Historical!$H$7:$H$1372,MATCH(B322,Historical!$B$7:$B$1403,0)))^(1/5)-1)*100)</f>
        <v>17.60790225</v>
      </c>
      <c r="V322" s="108">
        <f t="array" ref="V322">IF(INDEX(Historical!$O$7:$O$1372,MATCH(B322,Historical!$B$7:$B$1403,0))=0,"n/a",((INDEX(Historical!$C$7:$C$1381,MATCH(B322,Historical!$B$7:$B$1403,0))/INDEX(Historical!$O$7:$O$1372,MATCH(B322,Historical!$B$7:$B$1403,0)))^(1/10)-1)*100)</f>
        <v>-1.048074179</v>
      </c>
      <c r="W322" s="109" t="str">
        <f t="shared" si="5"/>
        <v>n/a</v>
      </c>
      <c r="X322" s="110">
        <f t="shared" si="6"/>
        <v>1.275934946</v>
      </c>
      <c r="Y322" s="133"/>
      <c r="Z322" s="103">
        <f t="shared" si="7"/>
        <v>68.75477464</v>
      </c>
      <c r="AA322" s="112">
        <f t="shared" si="8"/>
        <v>9.681436211</v>
      </c>
      <c r="AB322" s="73">
        <v>12.0</v>
      </c>
      <c r="AC322" s="102">
        <v>13.09</v>
      </c>
      <c r="AD322" s="102" t="s">
        <v>128</v>
      </c>
      <c r="AE322" s="102">
        <v>3.23</v>
      </c>
      <c r="AF322" s="102">
        <v>1.94</v>
      </c>
      <c r="AG322" s="102">
        <v>21.9</v>
      </c>
      <c r="AH322" s="102">
        <v>-14.799999999999999</v>
      </c>
      <c r="AI322" s="102" t="s">
        <v>128</v>
      </c>
      <c r="AJ322" s="102">
        <v>13.8</v>
      </c>
      <c r="AK322" s="102" t="s">
        <v>128</v>
      </c>
      <c r="AL322" s="113">
        <v>437.22</v>
      </c>
      <c r="AM322" s="114">
        <v>2.0</v>
      </c>
      <c r="AN322" s="102">
        <v>0.0</v>
      </c>
      <c r="AO322" s="115">
        <f t="shared" si="9"/>
        <v>15.02817834</v>
      </c>
      <c r="AP322" s="116">
        <f t="shared" si="10"/>
        <v>24.70961455</v>
      </c>
      <c r="AQ322" s="117">
        <f t="shared" si="11"/>
        <v>-8.635075417</v>
      </c>
      <c r="AR322" s="103">
        <f t="array" ref="AR322">INDEX(Historical!$C$7:$C$1381,MATCH(B322,Historical!$B$7:$B$1403,0))*IF(AH322="n/a",1.03,IF(AH322&lt;0,1.01,IF(AH322&gt;10,1.1,(1+AH322/100))))</f>
        <v>9.09</v>
      </c>
      <c r="AS322" s="112">
        <f t="shared" si="12"/>
        <v>9.3627</v>
      </c>
      <c r="AT322" s="112">
        <f t="shared" ref="AT322:AV322" si="330">IF($AK322="n/a",1.03*AS322,IF($AK322&lt;0,1.01*AS322,IF($AK322&gt;10,1.1*AS322,(1+$AK322/100)*AS322)))</f>
        <v>9.643581</v>
      </c>
      <c r="AU322" s="112">
        <f t="shared" si="330"/>
        <v>9.93288843</v>
      </c>
      <c r="AV322" s="112">
        <f t="shared" si="330"/>
        <v>10.23087508</v>
      </c>
      <c r="AW322" s="103">
        <f t="shared" si="14"/>
        <v>48.26004451</v>
      </c>
      <c r="AX322" s="118">
        <f t="shared" si="15"/>
        <v>38.08099464</v>
      </c>
      <c r="AY322" s="119">
        <v>0.5</v>
      </c>
      <c r="AZ322" s="114">
        <v>8.43</v>
      </c>
      <c r="BA322" s="114">
        <v>-13.28</v>
      </c>
      <c r="BB322" s="114">
        <v>-10.11</v>
      </c>
      <c r="BC322" s="114">
        <v>-4.81</v>
      </c>
      <c r="BD322" s="42"/>
      <c r="BE322" s="17">
        <v>2014.0</v>
      </c>
      <c r="BF322" s="17">
        <f t="shared" si="16"/>
        <v>0</v>
      </c>
      <c r="BG322" s="120">
        <v>15.2</v>
      </c>
      <c r="BH322" s="15"/>
    </row>
    <row r="323" ht="12.75" customHeight="1">
      <c r="A323" s="245" t="s">
        <v>1872</v>
      </c>
      <c r="B323" s="122" t="s">
        <v>1873</v>
      </c>
      <c r="C323" s="100" t="s">
        <v>131</v>
      </c>
      <c r="D323" s="100" t="s">
        <v>193</v>
      </c>
      <c r="E323" s="123">
        <v>6.0</v>
      </c>
      <c r="F323" s="58">
        <v>784.0</v>
      </c>
      <c r="G323" s="124" t="s">
        <v>168</v>
      </c>
      <c r="H323" s="124" t="s">
        <v>168</v>
      </c>
      <c r="I323" s="216">
        <v>65.7</v>
      </c>
      <c r="J323" s="126">
        <f t="shared" si="2"/>
        <v>1.339421613</v>
      </c>
      <c r="K323" s="127">
        <v>0.22</v>
      </c>
      <c r="L323" s="128">
        <v>4.0</v>
      </c>
      <c r="M323" s="129">
        <f t="shared" si="3"/>
        <v>0.88</v>
      </c>
      <c r="N323" s="130" t="s">
        <v>147</v>
      </c>
      <c r="O323" s="131">
        <v>0.19</v>
      </c>
      <c r="P323" s="132">
        <v>43793.0</v>
      </c>
      <c r="Q323" s="132">
        <v>43802.0</v>
      </c>
      <c r="R323" s="129">
        <f t="shared" si="4"/>
        <v>15.78947368</v>
      </c>
      <c r="S323" s="108">
        <f t="array" ref="S323">IF(INDEX(Historical!$D$7:$D$1379,MATCH(B323,Historical!$B$7:$B$1403,0))=0,"n/a",(INDEX(Historical!$C$7:$C$1381,MATCH(B323,Historical!$B$7:$B$1403,0))/INDEX(Historical!$D$7:$D$1379,MATCH(B323,Historical!$B$7:$B$1403,0))-1)*100)</f>
        <v>17.91044776</v>
      </c>
      <c r="T323" s="108">
        <f t="array" ref="T323">IF(INDEX(Historical!$F$7:$F$1372,MATCH(B323,Historical!$B$7:$B$1403,0))=0,"n/a",((INDEX(Historical!$C$7:$C$1381,MATCH(B323,Historical!$B$7:$B$1403,0))/INDEX(Historical!$F$7:$F$1372,MATCH(B323,Historical!$B$7:$B$1403,0)))^(1/3)-1)*100)</f>
        <v>16.47132845</v>
      </c>
      <c r="U323" s="108">
        <f t="array" ref="U323">IF(INDEX(Historical!$H$7:$H$1372,MATCH(B323,Historical!$B$7:$B$1403,0))=0,"n/a",((INDEX(Historical!$C$7:$C$1381,MATCH(B323,Historical!$B$7:$B$1403,0))/INDEX(Historical!$H$7:$H$1372,MATCH(B323,Historical!$B$7:$B$1403,0)))^(1/5)-1)*100)</f>
        <v>51.19081853</v>
      </c>
      <c r="V323" s="108" t="str">
        <f t="array" ref="V323">IF(INDEX(Historical!$O$7:$O$1372,MATCH(B323,Historical!$B$7:$B$1403,0))=0,"n/a",((INDEX(Historical!$C$7:$C$1381,MATCH(B323,Historical!$B$7:$B$1403,0))/INDEX(Historical!$O$7:$O$1372,MATCH(B323,Historical!$B$7:$B$1403,0)))^(1/10)-1)*100)</f>
        <v>n/a</v>
      </c>
      <c r="W323" s="109" t="str">
        <f t="shared" si="5"/>
        <v>n/a</v>
      </c>
      <c r="X323" s="110">
        <f t="shared" si="6"/>
        <v>4.490422678</v>
      </c>
      <c r="Y323" s="174"/>
      <c r="Z323" s="126">
        <f t="shared" si="7"/>
        <v>29.62962963</v>
      </c>
      <c r="AA323" s="134">
        <f t="shared" si="8"/>
        <v>22.12121212</v>
      </c>
      <c r="AB323" s="128">
        <v>12.0</v>
      </c>
      <c r="AC323" s="125">
        <v>2.97</v>
      </c>
      <c r="AD323" s="125">
        <v>1.38</v>
      </c>
      <c r="AE323" s="125">
        <v>5.42</v>
      </c>
      <c r="AF323" s="125">
        <v>2.83</v>
      </c>
      <c r="AG323" s="125">
        <v>8.799999999999999</v>
      </c>
      <c r="AH323" s="125">
        <v>124.0</v>
      </c>
      <c r="AI323" s="125">
        <v>14.77</v>
      </c>
      <c r="AJ323" s="125">
        <v>11.4</v>
      </c>
      <c r="AK323" s="125">
        <v>16.0</v>
      </c>
      <c r="AL323" s="135">
        <v>6670.0</v>
      </c>
      <c r="AM323" s="136">
        <v>1.0</v>
      </c>
      <c r="AN323" s="125">
        <v>0.0</v>
      </c>
      <c r="AO323" s="137">
        <f t="shared" si="9"/>
        <v>30.40902802</v>
      </c>
      <c r="AP323" s="138">
        <f t="shared" si="10"/>
        <v>52.53024014</v>
      </c>
      <c r="AQ323" s="139">
        <f t="shared" si="11"/>
        <v>66.80398384</v>
      </c>
      <c r="AR323" s="103">
        <f t="array" ref="AR323">INDEX(Historical!$C$7:$C$1381,MATCH(B323,Historical!$B$7:$B$1403,0))*IF(AH323="n/a",1.03,IF(AH323&lt;0,1.01,IF(AH323&gt;10,1.1,(1+AH323/100))))</f>
        <v>0.869</v>
      </c>
      <c r="AS323" s="134">
        <f t="shared" si="12"/>
        <v>0.9559</v>
      </c>
      <c r="AT323" s="134">
        <f t="shared" ref="AT323:AV323" si="331">IF($AK323="n/a",1.03*AS323,IF($AK323&lt;0,1.01*AS323,IF($AK323&gt;10,1.1*AS323,(1+$AK323/100)*AS323)))</f>
        <v>1.05149</v>
      </c>
      <c r="AU323" s="134">
        <f t="shared" si="331"/>
        <v>1.156639</v>
      </c>
      <c r="AV323" s="134">
        <f t="shared" si="331"/>
        <v>1.2723029</v>
      </c>
      <c r="AW323" s="126">
        <f t="shared" si="14"/>
        <v>5.3053319</v>
      </c>
      <c r="AX323" s="140">
        <f t="shared" si="15"/>
        <v>8.075086606</v>
      </c>
      <c r="AY323" s="141">
        <v>0.79</v>
      </c>
      <c r="AZ323" s="136">
        <v>17.130000000000003</v>
      </c>
      <c r="BA323" s="136">
        <v>-10.25</v>
      </c>
      <c r="BB323" s="136">
        <v>-5.680000000000001</v>
      </c>
      <c r="BC323" s="136">
        <v>0.51</v>
      </c>
      <c r="BD323" s="142"/>
      <c r="BE323" s="17">
        <v>2014.0</v>
      </c>
      <c r="BF323" s="17">
        <f t="shared" si="16"/>
        <v>0</v>
      </c>
      <c r="BG323" s="143">
        <v>7.199999999999999</v>
      </c>
      <c r="BH323" s="224"/>
    </row>
    <row r="324" ht="12.75" customHeight="1">
      <c r="A324" s="230" t="s">
        <v>1874</v>
      </c>
      <c r="B324" s="99" t="s">
        <v>1875</v>
      </c>
      <c r="C324" s="100" t="s">
        <v>136</v>
      </c>
      <c r="D324" s="100" t="s">
        <v>391</v>
      </c>
      <c r="E324" s="101">
        <v>6.0</v>
      </c>
      <c r="F324" s="58">
        <v>791.0</v>
      </c>
      <c r="G324" s="58" t="s">
        <v>168</v>
      </c>
      <c r="H324" s="58" t="s">
        <v>168</v>
      </c>
      <c r="I324" s="150">
        <v>16.51</v>
      </c>
      <c r="J324" s="103">
        <f t="shared" si="2"/>
        <v>1.938219261</v>
      </c>
      <c r="K324" s="104">
        <v>0.08</v>
      </c>
      <c r="L324" s="73">
        <v>4.0</v>
      </c>
      <c r="M324" s="23">
        <f t="shared" si="3"/>
        <v>0.32</v>
      </c>
      <c r="N324" s="105" t="s">
        <v>1291</v>
      </c>
      <c r="O324" s="106">
        <v>0.07</v>
      </c>
      <c r="P324" s="107">
        <v>43817.0</v>
      </c>
      <c r="Q324" s="107">
        <v>43832.0</v>
      </c>
      <c r="R324" s="23">
        <f t="shared" si="4"/>
        <v>14.28571429</v>
      </c>
      <c r="S324" s="108">
        <f t="array" ref="S324">IF(INDEX(Historical!$D$7:$D$1379,MATCH(B324,Historical!$B$7:$B$1403,0))=0,"n/a",(INDEX(Historical!$C$7:$C$1381,MATCH(B324,Historical!$B$7:$B$1403,0))/INDEX(Historical!$D$7:$D$1379,MATCH(B324,Historical!$B$7:$B$1403,0))-1)*100)</f>
        <v>31.81818182</v>
      </c>
      <c r="T324" s="108">
        <f t="array" ref="T324">IF(INDEX(Historical!$F$7:$F$1372,MATCH(B324,Historical!$B$7:$B$1403,0))=0,"n/a",((INDEX(Historical!$C$7:$C$1381,MATCH(B324,Historical!$B$7:$B$1403,0))/INDEX(Historical!$F$7:$F$1372,MATCH(B324,Historical!$B$7:$B$1403,0)))^(1/3)-1)*100)</f>
        <v>34.19579802</v>
      </c>
      <c r="U324" s="108" t="str">
        <f t="array" ref="U324">IF(INDEX(Historical!$H$7:$H$1372,MATCH(B324,Historical!$B$7:$B$1403,0))=0,"n/a",((INDEX(Historical!$C$7:$C$1381,MATCH(B324,Historical!$B$7:$B$1403,0))/INDEX(Historical!$H$7:$H$1372,MATCH(B324,Historical!$B$7:$B$1403,0)))^(1/5)-1)*100)</f>
        <v>n/a</v>
      </c>
      <c r="V324" s="108" t="str">
        <f t="array" ref="V324">IF(INDEX(Historical!$O$7:$O$1372,MATCH(B324,Historical!$B$7:$B$1403,0))=0,"n/a",((INDEX(Historical!$C$7:$C$1381,MATCH(B324,Historical!$B$7:$B$1403,0))/INDEX(Historical!$O$7:$O$1372,MATCH(B324,Historical!$B$7:$B$1403,0)))^(1/10)-1)*100)</f>
        <v>n/a</v>
      </c>
      <c r="W324" s="109" t="str">
        <f t="shared" si="5"/>
        <v>n/a</v>
      </c>
      <c r="X324" s="110" t="str">
        <f t="shared" si="6"/>
        <v>n/a</v>
      </c>
      <c r="Y324" s="133"/>
      <c r="Z324" s="103">
        <f t="shared" si="7"/>
        <v>24.61538462</v>
      </c>
      <c r="AA324" s="112">
        <f t="shared" si="8"/>
        <v>12.7</v>
      </c>
      <c r="AB324" s="73">
        <v>12.0</v>
      </c>
      <c r="AC324" s="102">
        <v>1.3</v>
      </c>
      <c r="AD324" s="102">
        <v>1.06</v>
      </c>
      <c r="AE324" s="102">
        <v>3.36</v>
      </c>
      <c r="AF324" s="102">
        <v>1.18</v>
      </c>
      <c r="AG324" s="102">
        <v>8.7</v>
      </c>
      <c r="AH324" s="102">
        <v>11.5</v>
      </c>
      <c r="AI324" s="102">
        <v>10.15</v>
      </c>
      <c r="AJ324" s="102">
        <v>29.9</v>
      </c>
      <c r="AK324" s="102">
        <v>12.0</v>
      </c>
      <c r="AL324" s="113">
        <v>893.03</v>
      </c>
      <c r="AM324" s="114">
        <v>0.8</v>
      </c>
      <c r="AN324" s="102">
        <v>0.0</v>
      </c>
      <c r="AO324" s="115" t="str">
        <f t="shared" si="9"/>
        <v>n/a</v>
      </c>
      <c r="AP324" s="116" t="str">
        <f t="shared" si="10"/>
        <v>n/a</v>
      </c>
      <c r="AQ324" s="117">
        <f t="shared" si="11"/>
        <v>-18.38845398</v>
      </c>
      <c r="AR324" s="103">
        <f t="array" ref="AR324">INDEX(Historical!$C$7:$C$1381,MATCH(B324,Historical!$B$7:$B$1403,0))*IF(AH324="n/a",1.03,IF(AH324&lt;0,1.01,IF(AH324&gt;10,1.1,(1+AH324/100))))</f>
        <v>0.319</v>
      </c>
      <c r="AS324" s="112">
        <f t="shared" si="12"/>
        <v>0.3509</v>
      </c>
      <c r="AT324" s="112">
        <f t="shared" ref="AT324:AV324" si="332">IF($AK324="n/a",1.03*AS324,IF($AK324&lt;0,1.01*AS324,IF($AK324&gt;10,1.1*AS324,(1+$AK324/100)*AS324)))</f>
        <v>0.38599</v>
      </c>
      <c r="AU324" s="112">
        <f t="shared" si="332"/>
        <v>0.424589</v>
      </c>
      <c r="AV324" s="112">
        <f t="shared" si="332"/>
        <v>0.4670479</v>
      </c>
      <c r="AW324" s="103">
        <f t="shared" si="14"/>
        <v>1.9475269</v>
      </c>
      <c r="AX324" s="118">
        <f t="shared" si="15"/>
        <v>11.79604422</v>
      </c>
      <c r="AY324" s="119">
        <v>0.57</v>
      </c>
      <c r="AZ324" s="114">
        <v>12.93</v>
      </c>
      <c r="BA324" s="114">
        <v>-20.849999999999998</v>
      </c>
      <c r="BB324" s="114">
        <v>-13.25</v>
      </c>
      <c r="BC324" s="114">
        <v>-11.23</v>
      </c>
      <c r="BD324" s="42"/>
      <c r="BE324" s="17">
        <v>2014.0</v>
      </c>
      <c r="BF324" s="17">
        <f t="shared" si="16"/>
        <v>0</v>
      </c>
      <c r="BG324" s="120">
        <v>1.0</v>
      </c>
      <c r="BH324" s="15"/>
    </row>
    <row r="325" ht="12.75" customHeight="1">
      <c r="A325" s="230" t="s">
        <v>1876</v>
      </c>
      <c r="B325" s="99" t="s">
        <v>1877</v>
      </c>
      <c r="C325" s="100" t="s">
        <v>136</v>
      </c>
      <c r="D325" s="100" t="s">
        <v>153</v>
      </c>
      <c r="E325" s="101">
        <v>6.0</v>
      </c>
      <c r="F325" s="58">
        <v>812.0</v>
      </c>
      <c r="G325" s="58" t="s">
        <v>168</v>
      </c>
      <c r="H325" s="58" t="s">
        <v>168</v>
      </c>
      <c r="I325" s="150">
        <v>38.27</v>
      </c>
      <c r="J325" s="103">
        <f t="shared" si="2"/>
        <v>1.881369219</v>
      </c>
      <c r="K325" s="104">
        <v>0.18</v>
      </c>
      <c r="L325" s="73">
        <v>4.0</v>
      </c>
      <c r="M325" s="23">
        <f t="shared" si="3"/>
        <v>0.72</v>
      </c>
      <c r="N325" s="105" t="s">
        <v>409</v>
      </c>
      <c r="O325" s="106">
        <v>0.17</v>
      </c>
      <c r="P325" s="107">
        <v>43903.0</v>
      </c>
      <c r="Q325" s="107">
        <v>43920.0</v>
      </c>
      <c r="R325" s="23">
        <f t="shared" si="4"/>
        <v>5.882352941</v>
      </c>
      <c r="S325" s="108">
        <f t="array" ref="S325">IF(INDEX(Historical!$D$7:$D$1379,MATCH(B325,Historical!$B$7:$B$1403,0))=0,"n/a",(INDEX(Historical!$C$7:$C$1381,MATCH(B325,Historical!$B$7:$B$1403,0))/INDEX(Historical!$D$7:$D$1379,MATCH(B325,Historical!$B$7:$B$1403,0))-1)*100)</f>
        <v>31.91489362</v>
      </c>
      <c r="T325" s="108">
        <f t="array" ref="T325">IF(INDEX(Historical!$F$7:$F$1372,MATCH(B325,Historical!$B$7:$B$1403,0))=0,"n/a",((INDEX(Historical!$C$7:$C$1381,MATCH(B325,Historical!$B$7:$B$1403,0))/INDEX(Historical!$F$7:$F$1372,MATCH(B325,Historical!$B$7:$B$1403,0)))^(1/3)-1)*100)</f>
        <v>14.78080799</v>
      </c>
      <c r="U325" s="108">
        <f t="array" ref="U325">IF(INDEX(Historical!$H$7:$H$1372,MATCH(B325,Historical!$B$7:$B$1403,0))=0,"n/a",((INDEX(Historical!$C$7:$C$1381,MATCH(B325,Historical!$B$7:$B$1403,0))/INDEX(Historical!$H$7:$H$1372,MATCH(B325,Historical!$B$7:$B$1403,0)))^(1/5)-1)*100)</f>
        <v>24.17508872</v>
      </c>
      <c r="V325" s="108">
        <f t="array" ref="V325">IF(INDEX(Historical!$O$7:$O$1372,MATCH(B325,Historical!$B$7:$B$1403,0))=0,"n/a",((INDEX(Historical!$C$7:$C$1381,MATCH(B325,Historical!$B$7:$B$1403,0))/INDEX(Historical!$O$7:$O$1372,MATCH(B325,Historical!$B$7:$B$1403,0)))^(1/10)-1)*100)</f>
        <v>11.43387668</v>
      </c>
      <c r="W325" s="109">
        <f t="shared" si="5"/>
        <v>2.114338767</v>
      </c>
      <c r="X325" s="110">
        <f t="shared" si="6"/>
        <v>1.397403972</v>
      </c>
      <c r="Y325" s="133"/>
      <c r="Z325" s="103">
        <f t="shared" si="7"/>
        <v>20.39660057</v>
      </c>
      <c r="AA325" s="112">
        <f t="shared" si="8"/>
        <v>10.84135977</v>
      </c>
      <c r="AB325" s="73">
        <v>12.0</v>
      </c>
      <c r="AC325" s="102">
        <v>3.53</v>
      </c>
      <c r="AD325" s="102">
        <v>1.21</v>
      </c>
      <c r="AE325" s="102">
        <v>3.36</v>
      </c>
      <c r="AF325" s="102">
        <v>1.21</v>
      </c>
      <c r="AG325" s="102">
        <v>10.5</v>
      </c>
      <c r="AH325" s="102">
        <v>47.699999999999996</v>
      </c>
      <c r="AI325" s="102">
        <v>6.15</v>
      </c>
      <c r="AJ325" s="102">
        <v>17.299999999999997</v>
      </c>
      <c r="AK325" s="102">
        <v>9.0</v>
      </c>
      <c r="AL325" s="113">
        <v>1030.0</v>
      </c>
      <c r="AM325" s="114">
        <v>1.0999999999999999</v>
      </c>
      <c r="AN325" s="102">
        <v>0.17</v>
      </c>
      <c r="AO325" s="115">
        <f t="shared" si="9"/>
        <v>15.21509816</v>
      </c>
      <c r="AP325" s="116">
        <f t="shared" si="10"/>
        <v>26.05645794</v>
      </c>
      <c r="AQ325" s="117">
        <f t="shared" si="11"/>
        <v>-23.64397622</v>
      </c>
      <c r="AR325" s="103">
        <f t="array" ref="AR325">INDEX(Historical!$C$7:$C$1381,MATCH(B325,Historical!$B$7:$B$1403,0))*IF(AH325="n/a",1.03,IF(AH325&lt;0,1.01,IF(AH325&gt;10,1.1,(1+AH325/100))))</f>
        <v>0.682</v>
      </c>
      <c r="AS325" s="112">
        <f t="shared" si="12"/>
        <v>0.723943</v>
      </c>
      <c r="AT325" s="112">
        <f t="shared" ref="AT325:AV325" si="333">IF($AK325="n/a",1.03*AS325,IF($AK325&lt;0,1.01*AS325,IF($AK325&gt;10,1.1*AS325,(1+$AK325/100)*AS325)))</f>
        <v>0.78909787</v>
      </c>
      <c r="AU325" s="112">
        <f t="shared" si="333"/>
        <v>0.8601166783</v>
      </c>
      <c r="AV325" s="112">
        <f t="shared" si="333"/>
        <v>0.9375271793</v>
      </c>
      <c r="AW325" s="103">
        <f t="shared" si="14"/>
        <v>3.992684728</v>
      </c>
      <c r="AX325" s="118">
        <f t="shared" si="15"/>
        <v>10.43293631</v>
      </c>
      <c r="AY325" s="119">
        <v>1.18</v>
      </c>
      <c r="AZ325" s="114">
        <v>0.47000000000000003</v>
      </c>
      <c r="BA325" s="114">
        <v>-21.59</v>
      </c>
      <c r="BB325" s="114">
        <v>-17.19</v>
      </c>
      <c r="BC325" s="114">
        <v>-10.52</v>
      </c>
      <c r="BD325" s="42"/>
      <c r="BE325" s="17">
        <v>2015.0</v>
      </c>
      <c r="BF325" s="17">
        <f t="shared" si="16"/>
        <v>0</v>
      </c>
      <c r="BG325" s="120">
        <v>1.2</v>
      </c>
      <c r="BH325" s="15"/>
    </row>
    <row r="326" ht="12.75" customHeight="1">
      <c r="A326" s="55" t="s">
        <v>1878</v>
      </c>
      <c r="B326" s="99" t="s">
        <v>1879</v>
      </c>
      <c r="C326" s="100" t="s">
        <v>272</v>
      </c>
      <c r="D326" s="100" t="s">
        <v>273</v>
      </c>
      <c r="E326" s="101">
        <v>6.0</v>
      </c>
      <c r="F326" s="58">
        <v>809.0</v>
      </c>
      <c r="G326" s="58" t="s">
        <v>168</v>
      </c>
      <c r="H326" s="58" t="s">
        <v>168</v>
      </c>
      <c r="I326" s="150">
        <v>572.8</v>
      </c>
      <c r="J326" s="103">
        <f t="shared" si="2"/>
        <v>1.857541899</v>
      </c>
      <c r="K326" s="104">
        <v>2.66</v>
      </c>
      <c r="L326" s="73">
        <v>4.0</v>
      </c>
      <c r="M326" s="23">
        <f t="shared" si="3"/>
        <v>10.64</v>
      </c>
      <c r="N326" s="105" t="s">
        <v>425</v>
      </c>
      <c r="O326" s="106">
        <v>2.46</v>
      </c>
      <c r="P326" s="107">
        <v>43886.0</v>
      </c>
      <c r="Q326" s="107">
        <v>43908.0</v>
      </c>
      <c r="R326" s="23">
        <f t="shared" si="4"/>
        <v>8.130081301</v>
      </c>
      <c r="S326" s="108">
        <f t="array" ref="S326">IF(INDEX(Historical!$D$7:$D$1379,MATCH(B326,Historical!$B$7:$B$1403,0))=0,"n/a",(INDEX(Historical!$C$7:$C$1381,MATCH(B326,Historical!$B$7:$B$1403,0))/INDEX(Historical!$D$7:$D$1379,MATCH(B326,Historical!$B$7:$B$1403,0))-1)*100)</f>
        <v>7.894736842</v>
      </c>
      <c r="T326" s="108">
        <f t="array" ref="T326">IF(INDEX(Historical!$F$7:$F$1372,MATCH(B326,Historical!$B$7:$B$1403,0))=0,"n/a",((INDEX(Historical!$C$7:$C$1381,MATCH(B326,Historical!$B$7:$B$1403,0))/INDEX(Historical!$F$7:$F$1372,MATCH(B326,Historical!$B$7:$B$1403,0)))^(1/3)-1)*100)</f>
        <v>12.02089018</v>
      </c>
      <c r="U326" s="108" t="str">
        <f t="array" ref="U326">IF(INDEX(Historical!$H$7:$H$1372,MATCH(B326,Historical!$B$7:$B$1403,0))=0,"n/a",((INDEX(Historical!$C$7:$C$1381,MATCH(B326,Historical!$B$7:$B$1403,0))/INDEX(Historical!$H$7:$H$1372,MATCH(B326,Historical!$B$7:$B$1403,0)))^(1/5)-1)*100)</f>
        <v>n/a</v>
      </c>
      <c r="V326" s="108" t="str">
        <f t="array" ref="V326">IF(INDEX(Historical!$O$7:$O$1372,MATCH(B326,Historical!$B$7:$B$1403,0))=0,"n/a",((INDEX(Historical!$C$7:$C$1381,MATCH(B326,Historical!$B$7:$B$1403,0))/INDEX(Historical!$O$7:$O$1372,MATCH(B326,Historical!$B$7:$B$1403,0)))^(1/10)-1)*100)</f>
        <v>n/a</v>
      </c>
      <c r="W326" s="109" t="str">
        <f t="shared" si="5"/>
        <v>n/a</v>
      </c>
      <c r="X326" s="110" t="str">
        <f t="shared" si="6"/>
        <v>n/a</v>
      </c>
      <c r="Y326" s="133"/>
      <c r="Z326" s="103">
        <f t="shared" si="7"/>
        <v>177.3333333</v>
      </c>
      <c r="AA326" s="112">
        <f t="shared" si="8"/>
        <v>95.46666667</v>
      </c>
      <c r="AB326" s="73">
        <v>12.0</v>
      </c>
      <c r="AC326" s="102">
        <v>6.0</v>
      </c>
      <c r="AD326" s="102">
        <v>4.28</v>
      </c>
      <c r="AE326" s="102">
        <v>8.75</v>
      </c>
      <c r="AF326" s="102">
        <v>5.56</v>
      </c>
      <c r="AG326" s="102">
        <v>6.0</v>
      </c>
      <c r="AH326" s="102">
        <v>679.6999999999999</v>
      </c>
      <c r="AI326" s="102">
        <v>19.68</v>
      </c>
      <c r="AJ326" s="102">
        <v>20.200000000000003</v>
      </c>
      <c r="AK326" s="102">
        <v>22.3</v>
      </c>
      <c r="AL326" s="113">
        <v>48690.0</v>
      </c>
      <c r="AM326" s="114">
        <v>0.1</v>
      </c>
      <c r="AN326" s="102">
        <v>1.23</v>
      </c>
      <c r="AO326" s="115" t="str">
        <f t="shared" si="9"/>
        <v>n/a</v>
      </c>
      <c r="AP326" s="116" t="str">
        <f t="shared" si="10"/>
        <v>n/a</v>
      </c>
      <c r="AQ326" s="117">
        <f t="shared" si="11"/>
        <v>385.7043759</v>
      </c>
      <c r="AR326" s="103">
        <f t="array" ref="AR326">INDEX(Historical!$C$7:$C$1381,MATCH(B326,Historical!$B$7:$B$1403,0))*IF(AH326="n/a",1.03,IF(AH326&lt;0,1.01,IF(AH326&gt;10,1.1,(1+AH326/100))))</f>
        <v>10.824</v>
      </c>
      <c r="AS326" s="112">
        <f t="shared" si="12"/>
        <v>11.9064</v>
      </c>
      <c r="AT326" s="112">
        <f t="shared" ref="AT326:AV326" si="334">IF($AK326="n/a",1.03*AS326,IF($AK326&lt;0,1.01*AS326,IF($AK326&gt;10,1.1*AS326,(1+$AK326/100)*AS326)))</f>
        <v>13.09704</v>
      </c>
      <c r="AU326" s="112">
        <f t="shared" si="334"/>
        <v>14.406744</v>
      </c>
      <c r="AV326" s="112">
        <f t="shared" si="334"/>
        <v>15.8474184</v>
      </c>
      <c r="AW326" s="103">
        <f t="shared" si="14"/>
        <v>66.0816024</v>
      </c>
      <c r="AX326" s="118">
        <f t="shared" si="15"/>
        <v>11.5365926</v>
      </c>
      <c r="AY326" s="119">
        <v>0.68</v>
      </c>
      <c r="AZ326" s="114">
        <v>37.169999999999995</v>
      </c>
      <c r="BA326" s="114">
        <v>-12.82</v>
      </c>
      <c r="BB326" s="114">
        <v>-4.44</v>
      </c>
      <c r="BC326" s="114">
        <v>3.7699999999999996</v>
      </c>
      <c r="BD326" s="42"/>
      <c r="BE326" s="17">
        <v>2015.0</v>
      </c>
      <c r="BF326" s="17">
        <f t="shared" si="16"/>
        <v>0</v>
      </c>
      <c r="BG326" s="120">
        <v>2.1999999999999997</v>
      </c>
      <c r="BH326" s="15"/>
    </row>
    <row r="327" ht="12.75" customHeight="1">
      <c r="A327" s="55" t="s">
        <v>1880</v>
      </c>
      <c r="B327" s="99" t="s">
        <v>1881</v>
      </c>
      <c r="C327" s="100" t="s">
        <v>245</v>
      </c>
      <c r="D327" s="100" t="s">
        <v>246</v>
      </c>
      <c r="E327" s="101">
        <v>6.0</v>
      </c>
      <c r="F327" s="58">
        <v>803.0</v>
      </c>
      <c r="G327" s="58" t="s">
        <v>168</v>
      </c>
      <c r="H327" s="58" t="s">
        <v>168</v>
      </c>
      <c r="I327" s="150">
        <v>37.87</v>
      </c>
      <c r="J327" s="103">
        <f t="shared" si="2"/>
        <v>7.12965408</v>
      </c>
      <c r="K327" s="104">
        <v>0.675</v>
      </c>
      <c r="L327" s="73">
        <v>4.0</v>
      </c>
      <c r="M327" s="23">
        <f t="shared" si="3"/>
        <v>2.7</v>
      </c>
      <c r="N327" s="105" t="s">
        <v>556</v>
      </c>
      <c r="O327" s="106">
        <v>0.67</v>
      </c>
      <c r="P327" s="107">
        <v>43874.0</v>
      </c>
      <c r="Q327" s="107">
        <v>43889.0</v>
      </c>
      <c r="R327" s="23">
        <f t="shared" si="4"/>
        <v>0.7462686567</v>
      </c>
      <c r="S327" s="108">
        <f t="array" ref="S327">IF(INDEX(Historical!$D$7:$D$1379,MATCH(B327,Historical!$B$7:$B$1403,0))=0,"n/a",(INDEX(Historical!$C$7:$C$1381,MATCH(B327,Historical!$B$7:$B$1403,0))/INDEX(Historical!$D$7:$D$1379,MATCH(B327,Historical!$B$7:$B$1403,0))-1)*100)</f>
        <v>4.183266932</v>
      </c>
      <c r="T327" s="108">
        <f t="array" ref="T327">IF(INDEX(Historical!$F$7:$F$1372,MATCH(B327,Historical!$B$7:$B$1403,0))=0,"n/a",((INDEX(Historical!$C$7:$C$1381,MATCH(B327,Historical!$B$7:$B$1403,0))/INDEX(Historical!$F$7:$F$1372,MATCH(B327,Historical!$B$7:$B$1403,0)))^(1/3)-1)*100)</f>
        <v>8.896909647</v>
      </c>
      <c r="U327" s="108" t="str">
        <f t="array" ref="U327">IF(INDEX(Historical!$H$7:$H$1372,MATCH(B327,Historical!$B$7:$B$1403,0))=0,"n/a",((INDEX(Historical!$C$7:$C$1381,MATCH(B327,Historical!$B$7:$B$1403,0))/INDEX(Historical!$H$7:$H$1372,MATCH(B327,Historical!$B$7:$B$1403,0)))^(1/5)-1)*100)</f>
        <v>n/a</v>
      </c>
      <c r="V327" s="108" t="str">
        <f t="array" ref="V327">IF(INDEX(Historical!$O$7:$O$1372,MATCH(B327,Historical!$B$7:$B$1403,0))=0,"n/a",((INDEX(Historical!$C$7:$C$1381,MATCH(B327,Historical!$B$7:$B$1403,0))/INDEX(Historical!$O$7:$O$1372,MATCH(B327,Historical!$B$7:$B$1403,0)))^(1/10)-1)*100)</f>
        <v>n/a</v>
      </c>
      <c r="W327" s="109" t="str">
        <f t="shared" si="5"/>
        <v>n/a</v>
      </c>
      <c r="X327" s="110" t="str">
        <f t="shared" si="6"/>
        <v>n/a</v>
      </c>
      <c r="Y327" s="133"/>
      <c r="Z327" s="103" t="str">
        <f t="shared" si="7"/>
        <v>n/a</v>
      </c>
      <c r="AA327" s="112" t="str">
        <f t="shared" si="8"/>
        <v>n/a</v>
      </c>
      <c r="AB327" s="73">
        <v>12.0</v>
      </c>
      <c r="AC327" s="102">
        <v>0.0</v>
      </c>
      <c r="AD327" s="102" t="s">
        <v>128</v>
      </c>
      <c r="AE327" s="102">
        <v>1.94</v>
      </c>
      <c r="AF327" s="102">
        <v>3.12</v>
      </c>
      <c r="AG327" s="102">
        <v>1.5</v>
      </c>
      <c r="AH327" s="102">
        <v>-66.4</v>
      </c>
      <c r="AI327" s="102">
        <v>168.08</v>
      </c>
      <c r="AJ327" s="102">
        <v>25.5</v>
      </c>
      <c r="AK327" s="102" t="s">
        <v>128</v>
      </c>
      <c r="AL327" s="113">
        <v>1270.0</v>
      </c>
      <c r="AM327" s="114">
        <v>1.3</v>
      </c>
      <c r="AN327" s="102">
        <v>1.35</v>
      </c>
      <c r="AO327" s="115" t="str">
        <f t="shared" si="9"/>
        <v>n/a</v>
      </c>
      <c r="AP327" s="116" t="str">
        <f t="shared" si="10"/>
        <v>n/a</v>
      </c>
      <c r="AQ327" s="117" t="str">
        <f t="shared" si="11"/>
        <v>n/a</v>
      </c>
      <c r="AR327" s="103">
        <f t="array" ref="AR327">INDEX(Historical!$C$7:$C$1381,MATCH(B327,Historical!$B$7:$B$1403,0))*IF(AH327="n/a",1.03,IF(AH327&lt;0,1.01,IF(AH327&gt;10,1.1,(1+AH327/100))))</f>
        <v>2.64115</v>
      </c>
      <c r="AS327" s="112">
        <f t="shared" si="12"/>
        <v>2.905265</v>
      </c>
      <c r="AT327" s="112">
        <f t="shared" ref="AT327:AV327" si="335">IF($AK327="n/a",1.03*AS327,IF($AK327&lt;0,1.01*AS327,IF($AK327&gt;10,1.1*AS327,(1+$AK327/100)*AS327)))</f>
        <v>2.99242295</v>
      </c>
      <c r="AU327" s="112">
        <f t="shared" si="335"/>
        <v>3.082195639</v>
      </c>
      <c r="AV327" s="112">
        <f t="shared" si="335"/>
        <v>3.174661508</v>
      </c>
      <c r="AW327" s="103">
        <f t="shared" si="14"/>
        <v>14.7956951</v>
      </c>
      <c r="AX327" s="118">
        <f t="shared" si="15"/>
        <v>39.06969922</v>
      </c>
      <c r="AY327" s="119">
        <v>0.88</v>
      </c>
      <c r="AZ327" s="114">
        <v>31.91</v>
      </c>
      <c r="BA327" s="114">
        <v>-3.65</v>
      </c>
      <c r="BB327" s="114">
        <v>0.44999999999999996</v>
      </c>
      <c r="BC327" s="114">
        <v>14.04</v>
      </c>
      <c r="BD327" s="42"/>
      <c r="BE327" s="17">
        <v>2015.0</v>
      </c>
      <c r="BF327" s="17">
        <f t="shared" si="16"/>
        <v>0</v>
      </c>
      <c r="BG327" s="120">
        <v>0.6</v>
      </c>
      <c r="BH327" s="15"/>
    </row>
    <row r="328" ht="12.75" customHeight="1">
      <c r="A328" s="155" t="s">
        <v>1882</v>
      </c>
      <c r="B328" s="99" t="s">
        <v>1883</v>
      </c>
      <c r="C328" s="100" t="s">
        <v>136</v>
      </c>
      <c r="D328" s="100" t="s">
        <v>153</v>
      </c>
      <c r="E328" s="101">
        <v>6.0</v>
      </c>
      <c r="F328" s="58">
        <v>746.0</v>
      </c>
      <c r="G328" s="58" t="s">
        <v>168</v>
      </c>
      <c r="H328" s="58" t="s">
        <v>168</v>
      </c>
      <c r="I328" s="150">
        <v>18.16</v>
      </c>
      <c r="J328" s="103">
        <f t="shared" si="2"/>
        <v>4.625550661</v>
      </c>
      <c r="K328" s="104">
        <v>0.21</v>
      </c>
      <c r="L328" s="73">
        <v>4.0</v>
      </c>
      <c r="M328" s="23">
        <f t="shared" si="3"/>
        <v>0.84</v>
      </c>
      <c r="N328" s="105" t="s">
        <v>409</v>
      </c>
      <c r="O328" s="106">
        <v>0.2</v>
      </c>
      <c r="P328" s="146">
        <v>43538.0</v>
      </c>
      <c r="Q328" s="146">
        <v>43553.0</v>
      </c>
      <c r="R328" s="23">
        <f t="shared" si="4"/>
        <v>5</v>
      </c>
      <c r="S328" s="108">
        <f t="array" ref="S328">IF(INDEX(Historical!$D$7:$D$1379,MATCH(B328,Historical!$B$7:$B$1403,0))=0,"n/a",(INDEX(Historical!$C$7:$C$1381,MATCH(B328,Historical!$B$7:$B$1403,0))/INDEX(Historical!$D$7:$D$1379,MATCH(B328,Historical!$B$7:$B$1403,0))-1)*100)</f>
        <v>5</v>
      </c>
      <c r="T328" s="108">
        <f t="array" ref="T328">IF(INDEX(Historical!$F$7:$F$1372,MATCH(B328,Historical!$B$7:$B$1403,0))=0,"n/a",((INDEX(Historical!$C$7:$C$1381,MATCH(B328,Historical!$B$7:$B$1403,0))/INDEX(Historical!$F$7:$F$1372,MATCH(B328,Historical!$B$7:$B$1403,0)))^(1/3)-1)*100)</f>
        <v>7.297628794</v>
      </c>
      <c r="U328" s="108">
        <f t="array" ref="U328">IF(INDEX(Historical!$H$7:$H$1372,MATCH(B328,Historical!$B$7:$B$1403,0))=0,"n/a",((INDEX(Historical!$C$7:$C$1381,MATCH(B328,Historical!$B$7:$B$1403,0))/INDEX(Historical!$H$7:$H$1372,MATCH(B328,Historical!$B$7:$B$1403,0)))^(1/5)-1)*100)</f>
        <v>6.961037573</v>
      </c>
      <c r="V328" s="108">
        <f t="array" ref="V328">IF(INDEX(Historical!$O$7:$O$1372,MATCH(B328,Historical!$B$7:$B$1403,0))=0,"n/a",((INDEX(Historical!$C$7:$C$1381,MATCH(B328,Historical!$B$7:$B$1403,0))/INDEX(Historical!$O$7:$O$1372,MATCH(B328,Historical!$B$7:$B$1403,0)))^(1/10)-1)*100)</f>
        <v>4.912586511</v>
      </c>
      <c r="W328" s="109">
        <f t="shared" si="5"/>
        <v>1.41698015</v>
      </c>
      <c r="X328" s="110">
        <f t="shared" si="6"/>
        <v>0.7821390531</v>
      </c>
      <c r="Y328" s="149"/>
      <c r="Z328" s="103">
        <f t="shared" si="7"/>
        <v>58.33333333</v>
      </c>
      <c r="AA328" s="112">
        <f t="shared" si="8"/>
        <v>12.61111111</v>
      </c>
      <c r="AB328" s="73">
        <v>12.0</v>
      </c>
      <c r="AC328" s="102">
        <v>1.44</v>
      </c>
      <c r="AD328" s="102">
        <v>1.45</v>
      </c>
      <c r="AE328" s="102">
        <v>1.84</v>
      </c>
      <c r="AF328" s="102">
        <v>0.92</v>
      </c>
      <c r="AG328" s="102">
        <v>8.4</v>
      </c>
      <c r="AH328" s="102">
        <v>24.3</v>
      </c>
      <c r="AI328" s="102">
        <v>13.86</v>
      </c>
      <c r="AJ328" s="102">
        <v>8.9</v>
      </c>
      <c r="AK328" s="102">
        <v>8.7</v>
      </c>
      <c r="AL328" s="113">
        <v>513.79</v>
      </c>
      <c r="AM328" s="114">
        <v>3.5000000000000004</v>
      </c>
      <c r="AN328" s="102">
        <v>0.21</v>
      </c>
      <c r="AO328" s="115">
        <f t="shared" si="9"/>
        <v>-1.024522878</v>
      </c>
      <c r="AP328" s="116">
        <f t="shared" si="10"/>
        <v>11.58658823</v>
      </c>
      <c r="AQ328" s="117">
        <f t="shared" si="11"/>
        <v>-28.1909253</v>
      </c>
      <c r="AR328" s="103">
        <f t="array" ref="AR328">INDEX(Historical!$C$7:$C$1381,MATCH(B328,Historical!$B$7:$B$1403,0))*IF(AH328="n/a",1.03,IF(AH328&lt;0,1.01,IF(AH328&gt;10,1.1,(1+AH328/100))))</f>
        <v>0.924</v>
      </c>
      <c r="AS328" s="112">
        <f t="shared" si="12"/>
        <v>1.0164</v>
      </c>
      <c r="AT328" s="112">
        <f t="shared" ref="AT328:AV328" si="336">IF($AK328="n/a",1.03*AS328,IF($AK328&lt;0,1.01*AS328,IF($AK328&gt;10,1.1*AS328,(1+$AK328/100)*AS328)))</f>
        <v>1.1048268</v>
      </c>
      <c r="AU328" s="112">
        <f t="shared" si="336"/>
        <v>1.200946732</v>
      </c>
      <c r="AV328" s="112">
        <f t="shared" si="336"/>
        <v>1.305429097</v>
      </c>
      <c r="AW328" s="103">
        <f t="shared" si="14"/>
        <v>5.551602629</v>
      </c>
      <c r="AX328" s="118">
        <f t="shared" si="15"/>
        <v>30.57049906</v>
      </c>
      <c r="AY328" s="119">
        <v>0.78</v>
      </c>
      <c r="AZ328" s="114">
        <v>-1.39</v>
      </c>
      <c r="BA328" s="114">
        <v>-22.45</v>
      </c>
      <c r="BB328" s="114">
        <v>-12.55</v>
      </c>
      <c r="BC328" s="114">
        <v>-13.120000000000001</v>
      </c>
      <c r="BD328" s="42"/>
      <c r="BE328" s="17">
        <v>2014.0</v>
      </c>
      <c r="BF328" s="17">
        <f t="shared" si="16"/>
        <v>0</v>
      </c>
      <c r="BG328" s="120">
        <v>0.7000000000000001</v>
      </c>
      <c r="BH328" s="108"/>
    </row>
    <row r="329" ht="12.75" customHeight="1">
      <c r="A329" s="55" t="s">
        <v>1884</v>
      </c>
      <c r="B329" s="99" t="s">
        <v>1885</v>
      </c>
      <c r="C329" s="100" t="s">
        <v>136</v>
      </c>
      <c r="D329" s="100" t="s">
        <v>153</v>
      </c>
      <c r="E329" s="101">
        <v>6.0</v>
      </c>
      <c r="F329" s="58">
        <v>764.0</v>
      </c>
      <c r="G329" s="58" t="s">
        <v>168</v>
      </c>
      <c r="H329" s="58" t="s">
        <v>168</v>
      </c>
      <c r="I329" s="60">
        <v>25.5</v>
      </c>
      <c r="J329" s="103">
        <f t="shared" si="2"/>
        <v>4.705882353</v>
      </c>
      <c r="K329" s="144">
        <v>0.3</v>
      </c>
      <c r="L329" s="17">
        <v>4.0</v>
      </c>
      <c r="M329" s="23">
        <f t="shared" si="3"/>
        <v>1.2</v>
      </c>
      <c r="N329" s="17" t="s">
        <v>365</v>
      </c>
      <c r="O329" s="145">
        <v>0.29</v>
      </c>
      <c r="P329" s="107">
        <v>43655.0</v>
      </c>
      <c r="Q329" s="107">
        <v>43677.0</v>
      </c>
      <c r="R329" s="23">
        <f t="shared" si="4"/>
        <v>3.448275862</v>
      </c>
      <c r="S329" s="108">
        <f t="array" ref="S329">IF(INDEX(Historical!$D$7:$D$1379,MATCH(B329,Historical!$B$7:$B$1403,0))=0,"n/a",(INDEX(Historical!$C$7:$C$1381,MATCH(B329,Historical!$B$7:$B$1403,0))/INDEX(Historical!$D$7:$D$1379,MATCH(B329,Historical!$B$7:$B$1403,0))-1)*100)</f>
        <v>11.32075472</v>
      </c>
      <c r="T329" s="108">
        <f t="array" ref="T329">IF(INDEX(Historical!$F$7:$F$1372,MATCH(B329,Historical!$B$7:$B$1403,0))=0,"n/a",((INDEX(Historical!$C$7:$C$1381,MATCH(B329,Historical!$B$7:$B$1403,0))/INDEX(Historical!$F$7:$F$1372,MATCH(B329,Historical!$B$7:$B$1403,0)))^(1/3)-1)*100)</f>
        <v>9.587518007</v>
      </c>
      <c r="U329" s="108">
        <f t="array" ref="U329">IF(INDEX(Historical!$H$7:$H$1372,MATCH(B329,Historical!$B$7:$B$1403,0))=0,"n/a",((INDEX(Historical!$C$7:$C$1381,MATCH(B329,Historical!$B$7:$B$1403,0))/INDEX(Historical!$H$7:$H$1372,MATCH(B329,Historical!$B$7:$B$1403,0)))^(1/5)-1)*100)</f>
        <v>7.629665404</v>
      </c>
      <c r="V329" s="108">
        <f t="array" ref="V329">IF(INDEX(Historical!$O$7:$O$1372,MATCH(B329,Historical!$B$7:$B$1403,0))=0,"n/a",((INDEX(Historical!$C$7:$C$1381,MATCH(B329,Historical!$B$7:$B$1403,0))/INDEX(Historical!$O$7:$O$1372,MATCH(B329,Historical!$B$7:$B$1403,0)))^(1/10)-1)*100)</f>
        <v>4.26412947</v>
      </c>
      <c r="W329" s="109">
        <f t="shared" si="5"/>
        <v>1.789266826</v>
      </c>
      <c r="X329" s="110">
        <f t="shared" si="6"/>
        <v>0.6055290003</v>
      </c>
      <c r="Y329" s="99"/>
      <c r="Z329" s="103">
        <f t="shared" si="7"/>
        <v>51.28205128</v>
      </c>
      <c r="AA329" s="112">
        <f t="shared" si="8"/>
        <v>10.8974359</v>
      </c>
      <c r="AB329" s="58">
        <v>12.0</v>
      </c>
      <c r="AC329" s="60">
        <v>2.34</v>
      </c>
      <c r="AD329" s="60" t="s">
        <v>128</v>
      </c>
      <c r="AE329" s="60">
        <v>3.55</v>
      </c>
      <c r="AF329" s="60">
        <v>1.32</v>
      </c>
      <c r="AG329" s="60">
        <v>12.4</v>
      </c>
      <c r="AH329" s="60">
        <v>19.0</v>
      </c>
      <c r="AI329" s="60" t="s">
        <v>128</v>
      </c>
      <c r="AJ329" s="60">
        <v>12.6</v>
      </c>
      <c r="AK329" s="60" t="s">
        <v>128</v>
      </c>
      <c r="AL329" s="60">
        <v>279.23</v>
      </c>
      <c r="AM329" s="60">
        <v>3.3000000000000003</v>
      </c>
      <c r="AN329" s="60">
        <v>0.0</v>
      </c>
      <c r="AO329" s="115">
        <f t="shared" si="9"/>
        <v>1.438111859</v>
      </c>
      <c r="AP329" s="116">
        <f t="shared" si="10"/>
        <v>12.33554776</v>
      </c>
      <c r="AQ329" s="117">
        <f t="shared" si="11"/>
        <v>-20.04274646</v>
      </c>
      <c r="AR329" s="103">
        <f t="array" ref="AR329">INDEX(Historical!$C$7:$C$1381,MATCH(B329,Historical!$B$7:$B$1403,0))*IF(AH329="n/a",1.03,IF(AH329&lt;0,1.01,IF(AH329&gt;10,1.1,(1+AH329/100))))</f>
        <v>1.298</v>
      </c>
      <c r="AS329" s="112">
        <f t="shared" si="12"/>
        <v>1.33694</v>
      </c>
      <c r="AT329" s="112">
        <f t="shared" ref="AT329:AV329" si="337">IF($AK329="n/a",1.03*AS329,IF($AK329&lt;0,1.01*AS329,IF($AK329&gt;10,1.1*AS329,(1+$AK329/100)*AS329)))</f>
        <v>1.3770482</v>
      </c>
      <c r="AU329" s="112">
        <f t="shared" si="337"/>
        <v>1.418359646</v>
      </c>
      <c r="AV329" s="112">
        <f t="shared" si="337"/>
        <v>1.460910435</v>
      </c>
      <c r="AW329" s="103">
        <f t="shared" si="14"/>
        <v>6.891258281</v>
      </c>
      <c r="AX329" s="118">
        <f t="shared" si="15"/>
        <v>27.02454228</v>
      </c>
      <c r="AY329" s="235">
        <v>0.63</v>
      </c>
      <c r="AZ329" s="120">
        <v>5.42</v>
      </c>
      <c r="BA329" s="120">
        <v>-16.78</v>
      </c>
      <c r="BB329" s="120">
        <v>-12.770000000000001</v>
      </c>
      <c r="BC329" s="120">
        <v>-6.4</v>
      </c>
      <c r="BD329" s="42"/>
      <c r="BE329" s="17">
        <v>2014.0</v>
      </c>
      <c r="BF329" s="17">
        <f t="shared" si="16"/>
        <v>0</v>
      </c>
      <c r="BG329" s="120">
        <v>1.2</v>
      </c>
      <c r="BH329" s="55"/>
    </row>
    <row r="330" ht="12.75" customHeight="1">
      <c r="A330" s="155" t="s">
        <v>1886</v>
      </c>
      <c r="B330" s="99" t="s">
        <v>1887</v>
      </c>
      <c r="C330" s="100" t="s">
        <v>136</v>
      </c>
      <c r="D330" s="100" t="s">
        <v>153</v>
      </c>
      <c r="E330" s="101">
        <v>6.0</v>
      </c>
      <c r="F330" s="58">
        <v>747.0</v>
      </c>
      <c r="G330" s="58" t="s">
        <v>168</v>
      </c>
      <c r="H330" s="58" t="s">
        <v>168</v>
      </c>
      <c r="I330" s="150">
        <v>62.45</v>
      </c>
      <c r="J330" s="103">
        <f t="shared" si="2"/>
        <v>1.024819856</v>
      </c>
      <c r="K330" s="104">
        <v>0.16</v>
      </c>
      <c r="L330" s="73">
        <v>4.0</v>
      </c>
      <c r="M330" s="23">
        <f t="shared" si="3"/>
        <v>0.64</v>
      </c>
      <c r="N330" s="105" t="s">
        <v>409</v>
      </c>
      <c r="O330" s="106">
        <v>0.15</v>
      </c>
      <c r="P330" s="146">
        <v>43531.0</v>
      </c>
      <c r="Q330" s="146">
        <v>43553.0</v>
      </c>
      <c r="R330" s="23">
        <f t="shared" si="4"/>
        <v>6.666666667</v>
      </c>
      <c r="S330" s="108">
        <f t="array" ref="S330">IF(INDEX(Historical!$D$7:$D$1379,MATCH(B330,Historical!$B$7:$B$1403,0))=0,"n/a",(INDEX(Historical!$C$7:$C$1381,MATCH(B330,Historical!$B$7:$B$1403,0))/INDEX(Historical!$D$7:$D$1379,MATCH(B330,Historical!$B$7:$B$1403,0))-1)*100)</f>
        <v>6.666666667</v>
      </c>
      <c r="T330" s="108">
        <f t="array" ref="T330">IF(INDEX(Historical!$F$7:$F$1372,MATCH(B330,Historical!$B$7:$B$1403,0))=0,"n/a",((INDEX(Historical!$C$7:$C$1381,MATCH(B330,Historical!$B$7:$B$1403,0))/INDEX(Historical!$F$7:$F$1372,MATCH(B330,Historical!$B$7:$B$1403,0)))^(1/3)-1)*100)</f>
        <v>7.166457967</v>
      </c>
      <c r="U330" s="108">
        <f t="array" ref="U330">IF(INDEX(Historical!$H$7:$H$1372,MATCH(B330,Historical!$B$7:$B$1403,0))=0,"n/a",((INDEX(Historical!$C$7:$C$1381,MATCH(B330,Historical!$B$7:$B$1403,0))/INDEX(Historical!$H$7:$H$1372,MATCH(B330,Historical!$B$7:$B$1403,0)))^(1/5)-1)*100)</f>
        <v>7.781806771</v>
      </c>
      <c r="V330" s="108">
        <f t="array" ref="V330">IF(INDEX(Historical!$O$7:$O$1372,MATCH(B330,Historical!$B$7:$B$1403,0))=0,"n/a",((INDEX(Historical!$C$7:$C$1381,MATCH(B330,Historical!$B$7:$B$1403,0))/INDEX(Historical!$O$7:$O$1372,MATCH(B330,Historical!$B$7:$B$1403,0)))^(1/10)-1)*100)</f>
        <v>23.11444133</v>
      </c>
      <c r="W330" s="109">
        <f t="shared" si="5"/>
        <v>0.3366642809</v>
      </c>
      <c r="X330" s="110">
        <f t="shared" si="6"/>
        <v>0.3269666711</v>
      </c>
      <c r="Y330" s="149"/>
      <c r="Z330" s="103">
        <f t="shared" si="7"/>
        <v>9.103840683</v>
      </c>
      <c r="AA330" s="112">
        <f t="shared" si="8"/>
        <v>8.883357041</v>
      </c>
      <c r="AB330" s="73">
        <v>12.0</v>
      </c>
      <c r="AC330" s="102">
        <v>7.03</v>
      </c>
      <c r="AD330" s="102" t="s">
        <v>128</v>
      </c>
      <c r="AE330" s="102">
        <v>2.78</v>
      </c>
      <c r="AF330" s="102">
        <v>1.18</v>
      </c>
      <c r="AG330" s="102">
        <v>14.2</v>
      </c>
      <c r="AH330" s="102">
        <v>50.4</v>
      </c>
      <c r="AI330" s="102">
        <v>11.88</v>
      </c>
      <c r="AJ330" s="102">
        <v>23.799999999999997</v>
      </c>
      <c r="AK330" s="102" t="s">
        <v>128</v>
      </c>
      <c r="AL330" s="113">
        <v>147.38</v>
      </c>
      <c r="AM330" s="114">
        <v>6.5</v>
      </c>
      <c r="AN330" s="102">
        <v>0.16</v>
      </c>
      <c r="AO330" s="115">
        <f t="shared" si="9"/>
        <v>-0.07673041409</v>
      </c>
      <c r="AP330" s="116">
        <f t="shared" si="10"/>
        <v>8.806626627</v>
      </c>
      <c r="AQ330" s="117">
        <f t="shared" si="11"/>
        <v>-31.74439768</v>
      </c>
      <c r="AR330" s="103">
        <f t="array" ref="AR330">INDEX(Historical!$C$7:$C$1381,MATCH(B330,Historical!$B$7:$B$1403,0))*IF(AH330="n/a",1.03,IF(AH330&lt;0,1.01,IF(AH330&gt;10,1.1,(1+AH330/100))))</f>
        <v>0.704</v>
      </c>
      <c r="AS330" s="112">
        <f t="shared" si="12"/>
        <v>0.7744</v>
      </c>
      <c r="AT330" s="112">
        <f t="shared" ref="AT330:AV330" si="338">IF($AK330="n/a",1.03*AS330,IF($AK330&lt;0,1.01*AS330,IF($AK330&gt;10,1.1*AS330,(1+$AK330/100)*AS330)))</f>
        <v>0.797632</v>
      </c>
      <c r="AU330" s="112">
        <f t="shared" si="338"/>
        <v>0.82156096</v>
      </c>
      <c r="AV330" s="112">
        <f t="shared" si="338"/>
        <v>0.8462077888</v>
      </c>
      <c r="AW330" s="103">
        <f t="shared" si="14"/>
        <v>3.943800749</v>
      </c>
      <c r="AX330" s="118">
        <f t="shared" si="15"/>
        <v>6.315133305</v>
      </c>
      <c r="AY330" s="119">
        <v>0.37</v>
      </c>
      <c r="AZ330" s="114">
        <v>19.52</v>
      </c>
      <c r="BA330" s="114">
        <v>-9.19</v>
      </c>
      <c r="BB330" s="114">
        <v>-3.85</v>
      </c>
      <c r="BC330" s="114">
        <v>0.69</v>
      </c>
      <c r="BD330" s="42"/>
      <c r="BE330" s="17">
        <v>2014.0</v>
      </c>
      <c r="BF330" s="17">
        <f t="shared" si="16"/>
        <v>0</v>
      </c>
      <c r="BG330" s="120">
        <v>1.4000000000000001</v>
      </c>
      <c r="BH330" s="108"/>
    </row>
    <row r="331" ht="12.75" customHeight="1">
      <c r="A331" s="230" t="s">
        <v>1888</v>
      </c>
      <c r="B331" s="99" t="s">
        <v>1889</v>
      </c>
      <c r="C331" s="100" t="s">
        <v>272</v>
      </c>
      <c r="D331" s="100" t="s">
        <v>885</v>
      </c>
      <c r="E331" s="101">
        <v>6.0</v>
      </c>
      <c r="F331" s="58">
        <v>818.0</v>
      </c>
      <c r="G331" s="58" t="s">
        <v>168</v>
      </c>
      <c r="H331" s="58" t="s">
        <v>168</v>
      </c>
      <c r="I331" s="150">
        <v>98.85</v>
      </c>
      <c r="J331" s="103">
        <f t="shared" si="2"/>
        <v>0.6676783005</v>
      </c>
      <c r="K331" s="104">
        <v>0.165</v>
      </c>
      <c r="L331" s="73">
        <v>4.0</v>
      </c>
      <c r="M331" s="23">
        <f t="shared" si="3"/>
        <v>0.66</v>
      </c>
      <c r="N331" s="105" t="s">
        <v>1890</v>
      </c>
      <c r="O331" s="106">
        <v>0.15</v>
      </c>
      <c r="P331" s="107">
        <v>43920.0</v>
      </c>
      <c r="Q331" s="107">
        <v>43928.0</v>
      </c>
      <c r="R331" s="23">
        <f t="shared" si="4"/>
        <v>10</v>
      </c>
      <c r="S331" s="108">
        <f t="array" ref="S331">IF(INDEX(Historical!$D$7:$D$1379,MATCH(B331,Historical!$B$7:$B$1403,0))=0,"n/a",(INDEX(Historical!$C$7:$C$1381,MATCH(B331,Historical!$B$7:$B$1403,0))/INDEX(Historical!$D$7:$D$1379,MATCH(B331,Historical!$B$7:$B$1403,0))-1)*100)</f>
        <v>10.90047393</v>
      </c>
      <c r="T331" s="108">
        <f t="array" ref="T331">IF(INDEX(Historical!$F$7:$F$1372,MATCH(B331,Historical!$B$7:$B$1403,0))=0,"n/a",((INDEX(Historical!$C$7:$C$1381,MATCH(B331,Historical!$B$7:$B$1403,0))/INDEX(Historical!$F$7:$F$1372,MATCH(B331,Historical!$B$7:$B$1403,0)))^(1/3)-1)*100)</f>
        <v>10.80579402</v>
      </c>
      <c r="U331" s="108" t="str">
        <f t="array" ref="U331">IF(INDEX(Historical!$H$7:$H$1372,MATCH(B331,Historical!$B$7:$B$1403,0))=0,"n/a",((INDEX(Historical!$C$7:$C$1381,MATCH(B331,Historical!$B$7:$B$1403,0))/INDEX(Historical!$H$7:$H$1372,MATCH(B331,Historical!$B$7:$B$1403,0)))^(1/5)-1)*100)</f>
        <v>n/a</v>
      </c>
      <c r="V331" s="108" t="str">
        <f t="array" ref="V331">IF(INDEX(Historical!$O$7:$O$1372,MATCH(B331,Historical!$B$7:$B$1403,0))=0,"n/a",((INDEX(Historical!$C$7:$C$1381,MATCH(B331,Historical!$B$7:$B$1403,0))/INDEX(Historical!$O$7:$O$1372,MATCH(B331,Historical!$B$7:$B$1403,0)))^(1/10)-1)*100)</f>
        <v>n/a</v>
      </c>
      <c r="W331" s="109" t="str">
        <f t="shared" si="5"/>
        <v>n/a</v>
      </c>
      <c r="X331" s="110" t="str">
        <f t="shared" si="6"/>
        <v>n/a</v>
      </c>
      <c r="Y331" s="133"/>
      <c r="Z331" s="103" t="str">
        <f t="shared" si="7"/>
        <v>n/a</v>
      </c>
      <c r="AA331" s="112" t="str">
        <f t="shared" si="8"/>
        <v>n/a</v>
      </c>
      <c r="AB331" s="73">
        <v>12.0</v>
      </c>
      <c r="AC331" s="102">
        <v>-6.58</v>
      </c>
      <c r="AD331" s="102" t="s">
        <v>128</v>
      </c>
      <c r="AE331" s="102">
        <v>1.7</v>
      </c>
      <c r="AF331" s="102">
        <v>9.23</v>
      </c>
      <c r="AG331" s="102" t="s">
        <v>128</v>
      </c>
      <c r="AH331" s="102">
        <v>24.099999999999998</v>
      </c>
      <c r="AI331" s="102">
        <v>14.899999999999999</v>
      </c>
      <c r="AJ331" s="102" t="s">
        <v>128</v>
      </c>
      <c r="AK331" s="102">
        <v>15.0</v>
      </c>
      <c r="AL331" s="113">
        <v>4100.0</v>
      </c>
      <c r="AM331" s="114">
        <v>19.830000000000002</v>
      </c>
      <c r="AN331" s="102" t="s">
        <v>128</v>
      </c>
      <c r="AO331" s="115" t="str">
        <f t="shared" si="9"/>
        <v>n/a</v>
      </c>
      <c r="AP331" s="116" t="str">
        <f t="shared" si="10"/>
        <v>n/a</v>
      </c>
      <c r="AQ331" s="117" t="str">
        <f t="shared" si="11"/>
        <v>n/a</v>
      </c>
      <c r="AR331" s="103">
        <f t="array" ref="AR331">INDEX(Historical!$C$7:$C$1381,MATCH(B331,Historical!$B$7:$B$1403,0))*IF(AH331="n/a",1.03,IF(AH331&lt;0,1.01,IF(AH331&gt;10,1.1,(1+AH331/100))))</f>
        <v>0.6435</v>
      </c>
      <c r="AS331" s="112">
        <f t="shared" si="12"/>
        <v>0.70785</v>
      </c>
      <c r="AT331" s="112">
        <f t="shared" ref="AT331:AV331" si="339">IF($AK331="n/a",1.03*AS331,IF($AK331&lt;0,1.01*AS331,IF($AK331&gt;10,1.1*AS331,(1+$AK331/100)*AS331)))</f>
        <v>0.778635</v>
      </c>
      <c r="AU331" s="112">
        <f t="shared" si="339"/>
        <v>0.8564985</v>
      </c>
      <c r="AV331" s="112">
        <f t="shared" si="339"/>
        <v>0.94214835</v>
      </c>
      <c r="AW331" s="103">
        <f t="shared" si="14"/>
        <v>3.92863185</v>
      </c>
      <c r="AX331" s="118">
        <f t="shared" si="15"/>
        <v>3.974336722</v>
      </c>
      <c r="AY331" s="119" t="s">
        <v>128</v>
      </c>
      <c r="AZ331" s="114">
        <v>19.07</v>
      </c>
      <c r="BA331" s="114">
        <v>-13.950000000000001</v>
      </c>
      <c r="BB331" s="114">
        <v>-1.58</v>
      </c>
      <c r="BC331" s="114">
        <v>0.8</v>
      </c>
      <c r="BD331" s="42"/>
      <c r="BE331" s="17">
        <v>2015.0</v>
      </c>
      <c r="BF331" s="17">
        <f t="shared" si="16"/>
        <v>0</v>
      </c>
      <c r="BG331" s="120" t="s">
        <v>128</v>
      </c>
      <c r="BH331" s="15"/>
    </row>
    <row r="332" ht="12.75" customHeight="1">
      <c r="A332" s="230" t="s">
        <v>1891</v>
      </c>
      <c r="B332" s="99" t="s">
        <v>1892</v>
      </c>
      <c r="C332" s="100" t="s">
        <v>136</v>
      </c>
      <c r="D332" s="100" t="s">
        <v>391</v>
      </c>
      <c r="E332" s="101">
        <v>6.0</v>
      </c>
      <c r="F332" s="58">
        <v>768.0</v>
      </c>
      <c r="G332" s="58" t="s">
        <v>168</v>
      </c>
      <c r="H332" s="58" t="s">
        <v>168</v>
      </c>
      <c r="I332" s="150">
        <v>27.05</v>
      </c>
      <c r="J332" s="103">
        <f t="shared" si="2"/>
        <v>1.626617375</v>
      </c>
      <c r="K332" s="104">
        <v>0.11</v>
      </c>
      <c r="L332" s="73">
        <v>4.0</v>
      </c>
      <c r="M332" s="23">
        <f t="shared" si="3"/>
        <v>0.44</v>
      </c>
      <c r="N332" s="105" t="s">
        <v>834</v>
      </c>
      <c r="O332" s="106">
        <v>0.1</v>
      </c>
      <c r="P332" s="107">
        <v>43691.0</v>
      </c>
      <c r="Q332" s="107">
        <v>43707.0</v>
      </c>
      <c r="R332" s="23">
        <f t="shared" si="4"/>
        <v>10</v>
      </c>
      <c r="S332" s="108">
        <f t="array" ref="S332">IF(INDEX(Historical!$D$7:$D$1379,MATCH(B332,Historical!$B$7:$B$1403,0))=0,"n/a",(INDEX(Historical!$C$7:$C$1381,MATCH(B332,Historical!$B$7:$B$1403,0))/INDEX(Historical!$D$7:$D$1379,MATCH(B332,Historical!$B$7:$B$1403,0))-1)*100)</f>
        <v>6.329113924</v>
      </c>
      <c r="T332" s="108">
        <f t="array" ref="T332">IF(INDEX(Historical!$F$7:$F$1372,MATCH(B332,Historical!$B$7:$B$1403,0))=0,"n/a",((INDEX(Historical!$C$7:$C$1381,MATCH(B332,Historical!$B$7:$B$1403,0))/INDEX(Historical!$F$7:$F$1372,MATCH(B332,Historical!$B$7:$B$1403,0)))^(1/3)-1)*100)</f>
        <v>3.849882037</v>
      </c>
      <c r="U332" s="108">
        <f t="array" ref="U332">IF(INDEX(Historical!$H$7:$H$1372,MATCH(B332,Historical!$B$7:$B$1403,0))=0,"n/a",((INDEX(Historical!$C$7:$C$1381,MATCH(B332,Historical!$B$7:$B$1403,0))/INDEX(Historical!$H$7:$H$1372,MATCH(B332,Historical!$B$7:$B$1403,0)))^(1/5)-1)*100)</f>
        <v>3.419917614</v>
      </c>
      <c r="V332" s="108">
        <f t="array" ref="V332">IF(INDEX(Historical!$O$7:$O$1372,MATCH(B332,Historical!$B$7:$B$1403,0))=0,"n/a",((INDEX(Historical!$C$7:$C$1381,MATCH(B332,Historical!$B$7:$B$1403,0))/INDEX(Historical!$O$7:$O$1372,MATCH(B332,Historical!$B$7:$B$1403,0)))^(1/10)-1)*100)</f>
        <v>2.135574792</v>
      </c>
      <c r="W332" s="109">
        <f t="shared" si="5"/>
        <v>1.601403812</v>
      </c>
      <c r="X332" s="110">
        <f t="shared" si="6"/>
        <v>0.1583295191</v>
      </c>
      <c r="Y332" s="133"/>
      <c r="Z332" s="103">
        <f t="shared" si="7"/>
        <v>20.2764977</v>
      </c>
      <c r="AA332" s="112">
        <f t="shared" si="8"/>
        <v>12.46543779</v>
      </c>
      <c r="AB332" s="73">
        <v>6.0</v>
      </c>
      <c r="AC332" s="102">
        <v>2.17</v>
      </c>
      <c r="AD332" s="102" t="s">
        <v>128</v>
      </c>
      <c r="AE332" s="102">
        <v>4.72</v>
      </c>
      <c r="AF332" s="102">
        <v>1.92</v>
      </c>
      <c r="AG332" s="102">
        <v>16.2</v>
      </c>
      <c r="AH332" s="102">
        <v>23.5</v>
      </c>
      <c r="AI332" s="102" t="s">
        <v>128</v>
      </c>
      <c r="AJ332" s="102">
        <v>21.6</v>
      </c>
      <c r="AK332" s="102" t="s">
        <v>128</v>
      </c>
      <c r="AL332" s="113">
        <v>234.52</v>
      </c>
      <c r="AM332" s="114">
        <v>0.8999999999999999</v>
      </c>
      <c r="AN332" s="102">
        <v>0.0</v>
      </c>
      <c r="AO332" s="115">
        <f t="shared" si="9"/>
        <v>-7.418902799</v>
      </c>
      <c r="AP332" s="116">
        <f t="shared" si="10"/>
        <v>5.046534989</v>
      </c>
      <c r="AQ332" s="117">
        <f t="shared" si="11"/>
        <v>3.136674268</v>
      </c>
      <c r="AR332" s="103">
        <f t="array" ref="AR332">INDEX(Historical!$C$7:$C$1381,MATCH(B332,Historical!$B$7:$B$1403,0))*IF(AH332="n/a",1.03,IF(AH332&lt;0,1.01,IF(AH332&gt;10,1.1,(1+AH332/100))))</f>
        <v>0.462</v>
      </c>
      <c r="AS332" s="112">
        <f t="shared" si="12"/>
        <v>0.47586</v>
      </c>
      <c r="AT332" s="112">
        <f t="shared" ref="AT332:AV332" si="340">IF($AK332="n/a",1.03*AS332,IF($AK332&lt;0,1.01*AS332,IF($AK332&gt;10,1.1*AS332,(1+$AK332/100)*AS332)))</f>
        <v>0.4901358</v>
      </c>
      <c r="AU332" s="112">
        <f t="shared" si="340"/>
        <v>0.504839874</v>
      </c>
      <c r="AV332" s="112">
        <f t="shared" si="340"/>
        <v>0.5199850702</v>
      </c>
      <c r="AW332" s="103">
        <f t="shared" si="14"/>
        <v>2.452820744</v>
      </c>
      <c r="AX332" s="118">
        <f t="shared" si="15"/>
        <v>9.067729184</v>
      </c>
      <c r="AY332" s="119">
        <v>0.38</v>
      </c>
      <c r="AZ332" s="114">
        <v>3.88</v>
      </c>
      <c r="BA332" s="114">
        <v>-15.47</v>
      </c>
      <c r="BB332" s="114">
        <v>-6.7299999999999995</v>
      </c>
      <c r="BC332" s="114">
        <v>-4.38</v>
      </c>
      <c r="BD332" s="42"/>
      <c r="BE332" s="17">
        <v>2014.0</v>
      </c>
      <c r="BF332" s="17">
        <f t="shared" si="16"/>
        <v>0</v>
      </c>
      <c r="BG332" s="120">
        <v>1.4000000000000001</v>
      </c>
      <c r="BH332" s="15"/>
    </row>
    <row r="333" ht="12.75" customHeight="1">
      <c r="A333" s="230" t="s">
        <v>1893</v>
      </c>
      <c r="B333" s="99" t="s">
        <v>1894</v>
      </c>
      <c r="C333" s="100" t="s">
        <v>177</v>
      </c>
      <c r="D333" s="100" t="s">
        <v>573</v>
      </c>
      <c r="E333" s="101">
        <v>6.0</v>
      </c>
      <c r="F333" s="58">
        <v>813.0</v>
      </c>
      <c r="G333" s="58" t="s">
        <v>168</v>
      </c>
      <c r="H333" s="58" t="s">
        <v>168</v>
      </c>
      <c r="I333" s="150">
        <v>69.36</v>
      </c>
      <c r="J333" s="103">
        <f t="shared" si="2"/>
        <v>3.921568627</v>
      </c>
      <c r="K333" s="104">
        <v>0.68</v>
      </c>
      <c r="L333" s="73">
        <v>4.0</v>
      </c>
      <c r="M333" s="23">
        <f t="shared" si="3"/>
        <v>2.72</v>
      </c>
      <c r="N333" s="105" t="s">
        <v>351</v>
      </c>
      <c r="O333" s="106">
        <v>0.63</v>
      </c>
      <c r="P333" s="107">
        <v>43902.0</v>
      </c>
      <c r="Q333" s="107">
        <v>43920.0</v>
      </c>
      <c r="R333" s="23">
        <f t="shared" si="4"/>
        <v>7.936507937</v>
      </c>
      <c r="S333" s="108">
        <f t="array" ref="S333">IF(INDEX(Historical!$D$7:$D$1379,MATCH(B333,Historical!$B$7:$B$1403,0))=0,"n/a",(INDEX(Historical!$C$7:$C$1381,MATCH(B333,Historical!$B$7:$B$1403,0))/INDEX(Historical!$D$7:$D$1379,MATCH(B333,Historical!$B$7:$B$1403,0))-1)*100)</f>
        <v>10.52631579</v>
      </c>
      <c r="T333" s="108">
        <f t="array" ref="T333">IF(INDEX(Historical!$F$7:$F$1372,MATCH(B333,Historical!$B$7:$B$1403,0))=0,"n/a",((INDEX(Historical!$C$7:$C$1381,MATCH(B333,Historical!$B$7:$B$1403,0))/INDEX(Historical!$F$7:$F$1372,MATCH(B333,Historical!$B$7:$B$1403,0)))^(1/3)-1)*100)</f>
        <v>11.05230382</v>
      </c>
      <c r="U333" s="108" t="str">
        <f t="array" ref="U333">IF(INDEX(Historical!$H$7:$H$1372,MATCH(B333,Historical!$B$7:$B$1403,0))=0,"n/a",((INDEX(Historical!$C$7:$C$1381,MATCH(B333,Historical!$B$7:$B$1403,0))/INDEX(Historical!$H$7:$H$1372,MATCH(B333,Historical!$B$7:$B$1403,0)))^(1/5)-1)*100)</f>
        <v>n/a</v>
      </c>
      <c r="V333" s="108" t="str">
        <f t="array" ref="V333">IF(INDEX(Historical!$O$7:$O$1372,MATCH(B333,Historical!$B$7:$B$1403,0))=0,"n/a",((INDEX(Historical!$C$7:$C$1381,MATCH(B333,Historical!$B$7:$B$1403,0))/INDEX(Historical!$O$7:$O$1372,MATCH(B333,Historical!$B$7:$B$1403,0)))^(1/10)-1)*100)</f>
        <v>n/a</v>
      </c>
      <c r="W333" s="109" t="str">
        <f t="shared" si="5"/>
        <v>n/a</v>
      </c>
      <c r="X333" s="110" t="str">
        <f t="shared" si="6"/>
        <v>n/a</v>
      </c>
      <c r="Y333" s="133"/>
      <c r="Z333" s="103">
        <f t="shared" si="7"/>
        <v>64.60807601</v>
      </c>
      <c r="AA333" s="112">
        <f t="shared" si="8"/>
        <v>16.47505938</v>
      </c>
      <c r="AB333" s="73">
        <v>12.0</v>
      </c>
      <c r="AC333" s="102">
        <v>4.21</v>
      </c>
      <c r="AD333" s="102">
        <v>12.14</v>
      </c>
      <c r="AE333" s="102">
        <v>3.91</v>
      </c>
      <c r="AF333" s="102">
        <v>4.27</v>
      </c>
      <c r="AG333" s="102">
        <v>27.500000000000004</v>
      </c>
      <c r="AH333" s="102">
        <v>-45.6</v>
      </c>
      <c r="AI333" s="102">
        <v>-1.11</v>
      </c>
      <c r="AJ333" s="102">
        <v>18.099999999999998</v>
      </c>
      <c r="AK333" s="102">
        <v>1.3599999999999999</v>
      </c>
      <c r="AL333" s="113">
        <v>87880.0</v>
      </c>
      <c r="AM333" s="114">
        <v>0.53</v>
      </c>
      <c r="AN333" s="102">
        <v>1.19</v>
      </c>
      <c r="AO333" s="115" t="str">
        <f t="shared" si="9"/>
        <v>n/a</v>
      </c>
      <c r="AP333" s="116" t="str">
        <f t="shared" si="10"/>
        <v>n/a</v>
      </c>
      <c r="AQ333" s="117">
        <f t="shared" si="11"/>
        <v>76.82194882</v>
      </c>
      <c r="AR333" s="103">
        <f t="array" ref="AR333">INDEX(Historical!$C$7:$C$1381,MATCH(B333,Historical!$B$7:$B$1403,0))*IF(AH333="n/a",1.03,IF(AH333&lt;0,1.01,IF(AH333&gt;10,1.1,(1+AH333/100))))</f>
        <v>2.5452</v>
      </c>
      <c r="AS333" s="112">
        <f t="shared" si="12"/>
        <v>2.570652</v>
      </c>
      <c r="AT333" s="112">
        <f t="shared" ref="AT333:AV333" si="341">IF($AK333="n/a",1.03*AS333,IF($AK333&lt;0,1.01*AS333,IF($AK333&gt;10,1.1*AS333,(1+$AK333/100)*AS333)))</f>
        <v>2.605612867</v>
      </c>
      <c r="AU333" s="112">
        <f t="shared" si="341"/>
        <v>2.641049202</v>
      </c>
      <c r="AV333" s="112">
        <f t="shared" si="341"/>
        <v>2.676967471</v>
      </c>
      <c r="AW333" s="103">
        <f t="shared" si="14"/>
        <v>13.03948154</v>
      </c>
      <c r="AX333" s="118">
        <f t="shared" si="15"/>
        <v>18.79971387</v>
      </c>
      <c r="AY333" s="119">
        <v>1.27</v>
      </c>
      <c r="AZ333" s="114">
        <v>13.91</v>
      </c>
      <c r="BA333" s="114">
        <v>-12.07</v>
      </c>
      <c r="BB333" s="114">
        <v>4.73</v>
      </c>
      <c r="BC333" s="114">
        <v>5.74</v>
      </c>
      <c r="BD333" s="42"/>
      <c r="BE333" s="17">
        <v>2015.0</v>
      </c>
      <c r="BF333" s="17">
        <f t="shared" si="16"/>
        <v>0</v>
      </c>
      <c r="BG333" s="120">
        <v>9.6</v>
      </c>
      <c r="BH333" s="15"/>
    </row>
    <row r="334" ht="12.75" customHeight="1">
      <c r="A334" s="230" t="s">
        <v>1895</v>
      </c>
      <c r="B334" s="99" t="s">
        <v>1896</v>
      </c>
      <c r="C334" s="100" t="s">
        <v>272</v>
      </c>
      <c r="D334" s="100" t="s">
        <v>273</v>
      </c>
      <c r="E334" s="101">
        <v>6.0</v>
      </c>
      <c r="F334" s="58">
        <v>788.0</v>
      </c>
      <c r="G334" s="58" t="s">
        <v>168</v>
      </c>
      <c r="H334" s="58" t="s">
        <v>168</v>
      </c>
      <c r="I334" s="150">
        <v>44.67</v>
      </c>
      <c r="J334" s="103">
        <f t="shared" si="2"/>
        <v>6.268188941</v>
      </c>
      <c r="K334" s="104">
        <v>0.7</v>
      </c>
      <c r="L334" s="73">
        <v>4.0</v>
      </c>
      <c r="M334" s="23">
        <f t="shared" si="3"/>
        <v>2.8</v>
      </c>
      <c r="N334" s="105" t="s">
        <v>351</v>
      </c>
      <c r="O334" s="106">
        <v>0.68</v>
      </c>
      <c r="P334" s="107">
        <v>43810.0</v>
      </c>
      <c r="Q334" s="107">
        <v>43825.0</v>
      </c>
      <c r="R334" s="23">
        <f t="shared" si="4"/>
        <v>2.941176471</v>
      </c>
      <c r="S334" s="108">
        <f t="array" ref="S334">IF(INDEX(Historical!$D$7:$D$1379,MATCH(B334,Historical!$B$7:$B$1403,0))=0,"n/a",(INDEX(Historical!$C$7:$C$1381,MATCH(B334,Historical!$B$7:$B$1403,0))/INDEX(Historical!$D$7:$D$1379,MATCH(B334,Historical!$B$7:$B$1403,0))-1)*100)</f>
        <v>6.614785992</v>
      </c>
      <c r="T334" s="108">
        <f t="array" ref="T334">IF(INDEX(Historical!$F$7:$F$1372,MATCH(B334,Historical!$B$7:$B$1403,0))=0,"n/a",((INDEX(Historical!$C$7:$C$1381,MATCH(B334,Historical!$B$7:$B$1403,0))/INDEX(Historical!$F$7:$F$1372,MATCH(B334,Historical!$B$7:$B$1403,0)))^(1/3)-1)*100)</f>
        <v>5.703051746</v>
      </c>
      <c r="U334" s="108">
        <f t="array" ref="U334">IF(INDEX(Historical!$H$7:$H$1372,MATCH(B334,Historical!$B$7:$B$1403,0))=0,"n/a",((INDEX(Historical!$C$7:$C$1381,MATCH(B334,Historical!$B$7:$B$1403,0))/INDEX(Historical!$H$7:$H$1372,MATCH(B334,Historical!$B$7:$B$1403,0)))^(1/5)-1)*100)</f>
        <v>5.666529946</v>
      </c>
      <c r="V334" s="108" t="str">
        <f t="array" ref="V334">IF(INDEX(Historical!$O$7:$O$1372,MATCH(B334,Historical!$B$7:$B$1403,0))=0,"n/a",((INDEX(Historical!$C$7:$C$1381,MATCH(B334,Historical!$B$7:$B$1403,0))/INDEX(Historical!$O$7:$O$1372,MATCH(B334,Historical!$B$7:$B$1403,0)))^(1/10)-1)*100)</f>
        <v>n/a</v>
      </c>
      <c r="W334" s="109" t="str">
        <f t="shared" si="5"/>
        <v>n/a</v>
      </c>
      <c r="X334" s="110">
        <f t="shared" si="6"/>
        <v>0.8106623671</v>
      </c>
      <c r="Y334" s="133"/>
      <c r="Z334" s="103">
        <f t="shared" si="7"/>
        <v>186.6666667</v>
      </c>
      <c r="AA334" s="112">
        <f t="shared" si="8"/>
        <v>29.78</v>
      </c>
      <c r="AB334" s="73">
        <v>12.0</v>
      </c>
      <c r="AC334" s="102">
        <v>1.5</v>
      </c>
      <c r="AD334" s="102">
        <v>2.75</v>
      </c>
      <c r="AE334" s="102">
        <v>8.12</v>
      </c>
      <c r="AF334" s="102">
        <v>4.55</v>
      </c>
      <c r="AG334" s="102">
        <v>14.899999999999999</v>
      </c>
      <c r="AH334" s="102">
        <v>14.6</v>
      </c>
      <c r="AI334" s="102">
        <v>2.7</v>
      </c>
      <c r="AJ334" s="102">
        <v>6.99</v>
      </c>
      <c r="AK334" s="102">
        <v>10.86</v>
      </c>
      <c r="AL334" s="113">
        <v>9480.0</v>
      </c>
      <c r="AM334" s="114">
        <v>2.7</v>
      </c>
      <c r="AN334" s="102">
        <v>2.73</v>
      </c>
      <c r="AO334" s="115">
        <f t="shared" si="9"/>
        <v>-17.84528111</v>
      </c>
      <c r="AP334" s="116">
        <f t="shared" si="10"/>
        <v>11.93471889</v>
      </c>
      <c r="AQ334" s="117">
        <f t="shared" si="11"/>
        <v>145.4012587</v>
      </c>
      <c r="AR334" s="103">
        <f t="array" ref="AR334">INDEX(Historical!$C$7:$C$1381,MATCH(B334,Historical!$B$7:$B$1403,0))*IF(AH334="n/a",1.03,IF(AH334&lt;0,1.01,IF(AH334&gt;10,1.1,(1+AH334/100))))</f>
        <v>3.014</v>
      </c>
      <c r="AS334" s="112">
        <f t="shared" si="12"/>
        <v>3.095378</v>
      </c>
      <c r="AT334" s="112">
        <f t="shared" ref="AT334:AV334" si="342">IF($AK334="n/a",1.03*AS334,IF($AK334&lt;0,1.01*AS334,IF($AK334&gt;10,1.1*AS334,(1+$AK334/100)*AS334)))</f>
        <v>3.4049158</v>
      </c>
      <c r="AU334" s="112">
        <f t="shared" si="342"/>
        <v>3.74540738</v>
      </c>
      <c r="AV334" s="112">
        <f t="shared" si="342"/>
        <v>4.119948118</v>
      </c>
      <c r="AW334" s="103">
        <f t="shared" si="14"/>
        <v>17.3796493</v>
      </c>
      <c r="AX334" s="118">
        <f t="shared" si="15"/>
        <v>38.90675912</v>
      </c>
      <c r="AY334" s="119">
        <v>0.62</v>
      </c>
      <c r="AZ334" s="114">
        <v>26.22</v>
      </c>
      <c r="BA334" s="114">
        <v>-12.389999999999999</v>
      </c>
      <c r="BB334" s="114">
        <v>-2.17</v>
      </c>
      <c r="BC334" s="114">
        <v>8.86</v>
      </c>
      <c r="BD334" s="42"/>
      <c r="BE334" s="17">
        <v>2014.0</v>
      </c>
      <c r="BF334" s="17">
        <f t="shared" si="16"/>
        <v>0</v>
      </c>
      <c r="BG334" s="120">
        <v>3.8</v>
      </c>
      <c r="BH334" s="15"/>
    </row>
    <row r="335" ht="12.75" customHeight="1">
      <c r="A335" s="155" t="s">
        <v>1897</v>
      </c>
      <c r="B335" s="99" t="s">
        <v>1898</v>
      </c>
      <c r="C335" s="100" t="s">
        <v>136</v>
      </c>
      <c r="D335" s="100" t="s">
        <v>153</v>
      </c>
      <c r="E335" s="101">
        <v>6.0</v>
      </c>
      <c r="F335" s="58">
        <v>776.0</v>
      </c>
      <c r="G335" s="58" t="s">
        <v>168</v>
      </c>
      <c r="H335" s="58" t="s">
        <v>168</v>
      </c>
      <c r="I335" s="150">
        <v>51.31</v>
      </c>
      <c r="J335" s="103">
        <f t="shared" si="2"/>
        <v>2.650555447</v>
      </c>
      <c r="K335" s="104">
        <v>0.34</v>
      </c>
      <c r="L335" s="73">
        <v>4.0</v>
      </c>
      <c r="M335" s="23">
        <f t="shared" si="3"/>
        <v>1.36</v>
      </c>
      <c r="N335" s="105" t="s">
        <v>218</v>
      </c>
      <c r="O335" s="106">
        <v>0.32</v>
      </c>
      <c r="P335" s="107">
        <v>43735.0</v>
      </c>
      <c r="Q335" s="107">
        <v>43752.0</v>
      </c>
      <c r="R335" s="23">
        <f t="shared" si="4"/>
        <v>6.25</v>
      </c>
      <c r="S335" s="108">
        <f t="array" ref="S335">IF(INDEX(Historical!$D$7:$D$1379,MATCH(B335,Historical!$B$7:$B$1403,0))=0,"n/a",(INDEX(Historical!$C$7:$C$1381,MATCH(B335,Historical!$B$7:$B$1403,0))/INDEX(Historical!$D$7:$D$1379,MATCH(B335,Historical!$B$7:$B$1403,0))-1)*100)</f>
        <v>16.07142857</v>
      </c>
      <c r="T335" s="108">
        <f t="array" ref="T335">IF(INDEX(Historical!$F$7:$F$1372,MATCH(B335,Historical!$B$7:$B$1403,0))=0,"n/a",((INDEX(Historical!$C$7:$C$1381,MATCH(B335,Historical!$B$7:$B$1403,0))/INDEX(Historical!$F$7:$F$1372,MATCH(B335,Historical!$B$7:$B$1403,0)))^(1/3)-1)*100)</f>
        <v>13.89034103</v>
      </c>
      <c r="U335" s="108">
        <f t="array" ref="U335">IF(INDEX(Historical!$H$7:$H$1372,MATCH(B335,Historical!$B$7:$B$1403,0))=0,"n/a",((INDEX(Historical!$C$7:$C$1381,MATCH(B335,Historical!$B$7:$B$1403,0))/INDEX(Historical!$H$7:$H$1372,MATCH(B335,Historical!$B$7:$B$1403,0)))^(1/5)-1)*100)</f>
        <v>10.75663432</v>
      </c>
      <c r="V335" s="108">
        <f t="array" ref="V335">IF(INDEX(Historical!$O$7:$O$1372,MATCH(B335,Historical!$B$7:$B$1403,0))=0,"n/a",((INDEX(Historical!$C$7:$C$1381,MATCH(B335,Historical!$B$7:$B$1403,0))/INDEX(Historical!$O$7:$O$1372,MATCH(B335,Historical!$B$7:$B$1403,0)))^(1/10)-1)*100)</f>
        <v>6.086735519</v>
      </c>
      <c r="W335" s="109">
        <f t="shared" si="5"/>
        <v>1.767225517</v>
      </c>
      <c r="X335" s="110">
        <f t="shared" si="6"/>
        <v>0.7522121905</v>
      </c>
      <c r="Y335" s="133"/>
      <c r="Z335" s="103">
        <f t="shared" si="7"/>
        <v>26.30560928</v>
      </c>
      <c r="AA335" s="112">
        <f t="shared" si="8"/>
        <v>9.924564797</v>
      </c>
      <c r="AB335" s="73">
        <v>12.0</v>
      </c>
      <c r="AC335" s="102">
        <v>5.17</v>
      </c>
      <c r="AD335" s="102">
        <v>1.66</v>
      </c>
      <c r="AE335" s="102">
        <v>3.14</v>
      </c>
      <c r="AF335" s="102">
        <v>1.22</v>
      </c>
      <c r="AG335" s="102">
        <v>13.5</v>
      </c>
      <c r="AH335" s="102">
        <v>24.3</v>
      </c>
      <c r="AI335" s="102">
        <v>2.5100000000000002</v>
      </c>
      <c r="AJ335" s="102">
        <v>14.299999999999999</v>
      </c>
      <c r="AK335" s="102">
        <v>6.0</v>
      </c>
      <c r="AL335" s="113">
        <v>737.32</v>
      </c>
      <c r="AM335" s="114">
        <v>9.9</v>
      </c>
      <c r="AN335" s="102">
        <v>0.17</v>
      </c>
      <c r="AO335" s="115">
        <f t="shared" si="9"/>
        <v>3.482624975</v>
      </c>
      <c r="AP335" s="116">
        <f t="shared" si="10"/>
        <v>13.40718977</v>
      </c>
      <c r="AQ335" s="117">
        <f t="shared" si="11"/>
        <v>-26.642522</v>
      </c>
      <c r="AR335" s="103">
        <f t="array" ref="AR335">INDEX(Historical!$C$7:$C$1381,MATCH(B335,Historical!$B$7:$B$1403,0))*IF(AH335="n/a",1.03,IF(AH335&lt;0,1.01,IF(AH335&gt;10,1.1,(1+AH335/100))))</f>
        <v>1.43</v>
      </c>
      <c r="AS335" s="112">
        <f t="shared" si="12"/>
        <v>1.465893</v>
      </c>
      <c r="AT335" s="112">
        <f t="shared" ref="AT335:AV335" si="343">IF($AK335="n/a",1.03*AS335,IF($AK335&lt;0,1.01*AS335,IF($AK335&gt;10,1.1*AS335,(1+$AK335/100)*AS335)))</f>
        <v>1.55384658</v>
      </c>
      <c r="AU335" s="112">
        <f t="shared" si="343"/>
        <v>1.647077375</v>
      </c>
      <c r="AV335" s="112">
        <f t="shared" si="343"/>
        <v>1.745902017</v>
      </c>
      <c r="AW335" s="103">
        <f t="shared" si="14"/>
        <v>7.842718972</v>
      </c>
      <c r="AX335" s="118">
        <f t="shared" si="15"/>
        <v>15.28497169</v>
      </c>
      <c r="AY335" s="119">
        <v>1.01</v>
      </c>
      <c r="AZ335" s="114">
        <v>2.08</v>
      </c>
      <c r="BA335" s="114">
        <v>-19.09</v>
      </c>
      <c r="BB335" s="114">
        <v>-13.91</v>
      </c>
      <c r="BC335" s="114">
        <v>-11.55</v>
      </c>
      <c r="BD335" s="42"/>
      <c r="BE335" s="17">
        <v>2014.0</v>
      </c>
      <c r="BF335" s="17">
        <f t="shared" si="16"/>
        <v>0</v>
      </c>
      <c r="BG335" s="120">
        <v>1.6</v>
      </c>
      <c r="BH335" s="15"/>
    </row>
    <row r="336" ht="12.75" customHeight="1">
      <c r="A336" s="155" t="s">
        <v>1899</v>
      </c>
      <c r="B336" s="99" t="s">
        <v>1900</v>
      </c>
      <c r="C336" s="100" t="s">
        <v>136</v>
      </c>
      <c r="D336" s="100" t="s">
        <v>391</v>
      </c>
      <c r="E336" s="101">
        <v>6.0</v>
      </c>
      <c r="F336" s="58">
        <v>780.0</v>
      </c>
      <c r="G336" s="58" t="s">
        <v>168</v>
      </c>
      <c r="H336" s="58" t="s">
        <v>168</v>
      </c>
      <c r="I336" s="150">
        <v>33.07</v>
      </c>
      <c r="J336" s="103">
        <f t="shared" si="2"/>
        <v>2.661022074</v>
      </c>
      <c r="K336" s="104">
        <v>0.22</v>
      </c>
      <c r="L336" s="73">
        <v>4.0</v>
      </c>
      <c r="M336" s="23">
        <f t="shared" si="3"/>
        <v>0.88</v>
      </c>
      <c r="N336" s="105" t="s">
        <v>579</v>
      </c>
      <c r="O336" s="106">
        <v>0.21</v>
      </c>
      <c r="P336" s="107">
        <v>43776.0</v>
      </c>
      <c r="Q336" s="107">
        <v>43791.0</v>
      </c>
      <c r="R336" s="23">
        <f t="shared" si="4"/>
        <v>4.761904762</v>
      </c>
      <c r="S336" s="108">
        <f t="array" ref="S336">IF(INDEX(Historical!$D$7:$D$1379,MATCH(B336,Historical!$B$7:$B$1403,0))=0,"n/a",(INDEX(Historical!$C$7:$C$1381,MATCH(B336,Historical!$B$7:$B$1403,0))/INDEX(Historical!$D$7:$D$1379,MATCH(B336,Historical!$B$7:$B$1403,0))-1)*100)</f>
        <v>18.30985915</v>
      </c>
      <c r="T336" s="108">
        <f t="array" ref="T336">IF(INDEX(Historical!$F$7:$F$1372,MATCH(B336,Historical!$B$7:$B$1403,0))=0,"n/a",((INDEX(Historical!$C$7:$C$1381,MATCH(B336,Historical!$B$7:$B$1403,0))/INDEX(Historical!$F$7:$F$1372,MATCH(B336,Historical!$B$7:$B$1403,0)))^(1/3)-1)*100)</f>
        <v>27.00821423</v>
      </c>
      <c r="U336" s="108">
        <f t="array" ref="U336">IF(INDEX(Historical!$H$7:$H$1372,MATCH(B336,Historical!$B$7:$B$1403,0))=0,"n/a",((INDEX(Historical!$C$7:$C$1381,MATCH(B336,Historical!$B$7:$B$1403,0))/INDEX(Historical!$H$7:$H$1372,MATCH(B336,Historical!$B$7:$B$1403,0)))^(1/5)-1)*100)</f>
        <v>64.37518295</v>
      </c>
      <c r="V336" s="108" t="str">
        <f t="array" ref="V336">IF(INDEX(Historical!$O$7:$O$1372,MATCH(B336,Historical!$B$7:$B$1403,0))=0,"n/a",((INDEX(Historical!$C$7:$C$1381,MATCH(B336,Historical!$B$7:$B$1403,0))/INDEX(Historical!$O$7:$O$1372,MATCH(B336,Historical!$B$7:$B$1403,0)))^(1/10)-1)*100)</f>
        <v>n/a</v>
      </c>
      <c r="W336" s="109" t="str">
        <f t="shared" si="5"/>
        <v>n/a</v>
      </c>
      <c r="X336" s="110">
        <f t="shared" si="6"/>
        <v>2.504870932</v>
      </c>
      <c r="Y336" s="133"/>
      <c r="Z336" s="103">
        <f t="shared" si="7"/>
        <v>28.85245902</v>
      </c>
      <c r="AA336" s="112">
        <f t="shared" si="8"/>
        <v>10.84262295</v>
      </c>
      <c r="AB336" s="73">
        <v>12.0</v>
      </c>
      <c r="AC336" s="102">
        <v>3.05</v>
      </c>
      <c r="AD336" s="102" t="s">
        <v>128</v>
      </c>
      <c r="AE336" s="102">
        <v>3.0</v>
      </c>
      <c r="AF336" s="102">
        <v>0.95</v>
      </c>
      <c r="AG336" s="102">
        <v>9.9</v>
      </c>
      <c r="AH336" s="102">
        <v>25.2</v>
      </c>
      <c r="AI336" s="102">
        <v>4.78</v>
      </c>
      <c r="AJ336" s="102">
        <v>25.7</v>
      </c>
      <c r="AK336" s="102" t="s">
        <v>128</v>
      </c>
      <c r="AL336" s="113">
        <v>306.89</v>
      </c>
      <c r="AM336" s="114">
        <v>1.7999999999999998</v>
      </c>
      <c r="AN336" s="102">
        <v>0.02</v>
      </c>
      <c r="AO336" s="115">
        <f t="shared" si="9"/>
        <v>56.19358208</v>
      </c>
      <c r="AP336" s="116">
        <f t="shared" si="10"/>
        <v>67.03620503</v>
      </c>
      <c r="AQ336" s="117">
        <f t="shared" si="11"/>
        <v>-32.33910762</v>
      </c>
      <c r="AR336" s="103">
        <f t="array" ref="AR336">INDEX(Historical!$C$7:$C$1381,MATCH(B336,Historical!$B$7:$B$1403,0))*IF(AH336="n/a",1.03,IF(AH336&lt;0,1.01,IF(AH336&gt;10,1.1,(1+AH336/100))))</f>
        <v>0.924</v>
      </c>
      <c r="AS336" s="112">
        <f t="shared" si="12"/>
        <v>0.9681672</v>
      </c>
      <c r="AT336" s="112">
        <f t="shared" ref="AT336:AV336" si="344">IF($AK336="n/a",1.03*AS336,IF($AK336&lt;0,1.01*AS336,IF($AK336&gt;10,1.1*AS336,(1+$AK336/100)*AS336)))</f>
        <v>0.997212216</v>
      </c>
      <c r="AU336" s="112">
        <f t="shared" si="344"/>
        <v>1.027128582</v>
      </c>
      <c r="AV336" s="112">
        <f t="shared" si="344"/>
        <v>1.05794244</v>
      </c>
      <c r="AW336" s="103">
        <f t="shared" si="14"/>
        <v>4.974450438</v>
      </c>
      <c r="AX336" s="118">
        <f t="shared" si="15"/>
        <v>15.04218457</v>
      </c>
      <c r="AY336" s="119">
        <v>0.4</v>
      </c>
      <c r="AZ336" s="114">
        <v>-0.38999999999999996</v>
      </c>
      <c r="BA336" s="114">
        <v>-18.95</v>
      </c>
      <c r="BB336" s="114">
        <v>-12.120000000000001</v>
      </c>
      <c r="BC336" s="114">
        <v>-12.08</v>
      </c>
      <c r="BD336" s="42"/>
      <c r="BE336" s="17">
        <v>2014.0</v>
      </c>
      <c r="BF336" s="17">
        <f t="shared" si="16"/>
        <v>0</v>
      </c>
      <c r="BG336" s="120">
        <v>1.4000000000000001</v>
      </c>
      <c r="BH336" s="15"/>
    </row>
    <row r="337" ht="12.75" customHeight="1">
      <c r="A337" s="55" t="s">
        <v>1901</v>
      </c>
      <c r="B337" s="99" t="s">
        <v>1902</v>
      </c>
      <c r="C337" s="100" t="s">
        <v>131</v>
      </c>
      <c r="D337" s="100" t="s">
        <v>132</v>
      </c>
      <c r="E337" s="101">
        <v>6.0</v>
      </c>
      <c r="F337" s="58">
        <v>761.0</v>
      </c>
      <c r="G337" s="58" t="s">
        <v>168</v>
      </c>
      <c r="H337" s="58" t="s">
        <v>168</v>
      </c>
      <c r="I337" s="60">
        <v>15.4</v>
      </c>
      <c r="J337" s="103">
        <f t="shared" si="2"/>
        <v>2.337662338</v>
      </c>
      <c r="K337" s="144">
        <v>0.18</v>
      </c>
      <c r="L337" s="17">
        <v>2.0</v>
      </c>
      <c r="M337" s="23">
        <f t="shared" si="3"/>
        <v>0.36</v>
      </c>
      <c r="N337" s="17" t="s">
        <v>1903</v>
      </c>
      <c r="O337" s="145">
        <v>0.17</v>
      </c>
      <c r="P337" s="107">
        <v>43643.0</v>
      </c>
      <c r="Q337" s="107">
        <v>43656.0</v>
      </c>
      <c r="R337" s="23">
        <f t="shared" si="4"/>
        <v>5.882352941</v>
      </c>
      <c r="S337" s="108">
        <f t="array" ref="S337">IF(INDEX(Historical!$D$7:$D$1379,MATCH(B337,Historical!$B$7:$B$1403,0))=0,"n/a",(INDEX(Historical!$C$7:$C$1381,MATCH(B337,Historical!$B$7:$B$1403,0))/INDEX(Historical!$D$7:$D$1379,MATCH(B337,Historical!$B$7:$B$1403,0))-1)*100)</f>
        <v>12.5</v>
      </c>
      <c r="T337" s="108">
        <f t="array" ref="T337">IF(INDEX(Historical!$F$7:$F$1372,MATCH(B337,Historical!$B$7:$B$1403,0))=0,"n/a",((INDEX(Historical!$C$7:$C$1381,MATCH(B337,Historical!$B$7:$B$1403,0))/INDEX(Historical!$F$7:$F$1372,MATCH(B337,Historical!$B$7:$B$1403,0)))^(1/3)-1)*100)</f>
        <v>11.4576078</v>
      </c>
      <c r="U337" s="108">
        <f t="array" ref="U337">IF(INDEX(Historical!$H$7:$H$1372,MATCH(B337,Historical!$B$7:$B$1403,0))=0,"n/a",((INDEX(Historical!$C$7:$C$1381,MATCH(B337,Historical!$B$7:$B$1403,0))/INDEX(Historical!$H$7:$H$1372,MATCH(B337,Historical!$B$7:$B$1403,0)))^(1/5)-1)*100)</f>
        <v>24.57309396</v>
      </c>
      <c r="V337" s="108" t="str">
        <f t="array" ref="V337">IF(INDEX(Historical!$O$7:$O$1372,MATCH(B337,Historical!$B$7:$B$1403,0))=0,"n/a",((INDEX(Historical!$C$7:$C$1381,MATCH(B337,Historical!$B$7:$B$1403,0))/INDEX(Historical!$O$7:$O$1372,MATCH(B337,Historical!$B$7:$B$1403,0)))^(1/10)-1)*100)</f>
        <v>n/a</v>
      </c>
      <c r="W337" s="109" t="str">
        <f t="shared" si="5"/>
        <v>n/a</v>
      </c>
      <c r="X337" s="110">
        <f t="shared" si="6"/>
        <v>0.9790077276</v>
      </c>
      <c r="Y337" s="99"/>
      <c r="Z337" s="103">
        <f t="shared" si="7"/>
        <v>50</v>
      </c>
      <c r="AA337" s="112">
        <f t="shared" si="8"/>
        <v>21.38888889</v>
      </c>
      <c r="AB337" s="58">
        <v>12.0</v>
      </c>
      <c r="AC337" s="60">
        <v>0.72</v>
      </c>
      <c r="AD337" s="60">
        <v>1.59</v>
      </c>
      <c r="AE337" s="60">
        <v>1.66</v>
      </c>
      <c r="AF337" s="60">
        <v>3.32</v>
      </c>
      <c r="AG337" s="60">
        <v>14.6</v>
      </c>
      <c r="AH337" s="60">
        <v>26.400000000000002</v>
      </c>
      <c r="AI337" s="60">
        <v>9.17</v>
      </c>
      <c r="AJ337" s="60">
        <v>25.1</v>
      </c>
      <c r="AK337" s="60">
        <v>13.5</v>
      </c>
      <c r="AL337" s="60">
        <v>469.24</v>
      </c>
      <c r="AM337" s="60">
        <v>5.6000000000000005</v>
      </c>
      <c r="AN337" s="60">
        <v>0.02</v>
      </c>
      <c r="AO337" s="115">
        <f t="shared" si="9"/>
        <v>5.52186741</v>
      </c>
      <c r="AP337" s="116">
        <f t="shared" si="10"/>
        <v>26.9107563</v>
      </c>
      <c r="AQ337" s="117">
        <f t="shared" si="11"/>
        <v>77.6527338</v>
      </c>
      <c r="AR337" s="103">
        <f t="array" ref="AR337">INDEX(Historical!$C$7:$C$1381,MATCH(B337,Historical!$B$7:$B$1403,0))*IF(AH337="n/a",1.03,IF(AH337&lt;0,1.01,IF(AH337&gt;10,1.1,(1+AH337/100))))</f>
        <v>0.396</v>
      </c>
      <c r="AS337" s="112">
        <f t="shared" si="12"/>
        <v>0.4323132</v>
      </c>
      <c r="AT337" s="112">
        <f t="shared" ref="AT337:AV337" si="345">IF($AK337="n/a",1.03*AS337,IF($AK337&lt;0,1.01*AS337,IF($AK337&gt;10,1.1*AS337,(1+$AK337/100)*AS337)))</f>
        <v>0.47554452</v>
      </c>
      <c r="AU337" s="112">
        <f t="shared" si="345"/>
        <v>0.523098972</v>
      </c>
      <c r="AV337" s="112">
        <f t="shared" si="345"/>
        <v>0.5754088692</v>
      </c>
      <c r="AW337" s="103">
        <f t="shared" si="14"/>
        <v>2.402365561</v>
      </c>
      <c r="AX337" s="118">
        <f t="shared" si="15"/>
        <v>15.59977637</v>
      </c>
      <c r="AY337" s="235">
        <v>0.58</v>
      </c>
      <c r="AZ337" s="120">
        <v>5.949999999999999</v>
      </c>
      <c r="BA337" s="120">
        <v>-18.52</v>
      </c>
      <c r="BB337" s="120">
        <v>-4.74</v>
      </c>
      <c r="BC337" s="120">
        <v>-5.2299999999999995</v>
      </c>
      <c r="BD337" s="42"/>
      <c r="BE337" s="17">
        <v>2014.0</v>
      </c>
      <c r="BF337" s="17">
        <f t="shared" si="16"/>
        <v>0</v>
      </c>
      <c r="BG337" s="120">
        <v>10.100000000000001</v>
      </c>
      <c r="BH337" s="15"/>
    </row>
    <row r="338" ht="12.75" customHeight="1">
      <c r="A338" s="55" t="s">
        <v>1904</v>
      </c>
      <c r="B338" s="99" t="s">
        <v>1905</v>
      </c>
      <c r="C338" s="100" t="s">
        <v>136</v>
      </c>
      <c r="D338" s="100" t="s">
        <v>391</v>
      </c>
      <c r="E338" s="101">
        <v>6.0</v>
      </c>
      <c r="F338" s="58">
        <v>765.0</v>
      </c>
      <c r="G338" s="58" t="s">
        <v>168</v>
      </c>
      <c r="H338" s="58" t="s">
        <v>168</v>
      </c>
      <c r="I338" s="60">
        <v>34.02</v>
      </c>
      <c r="J338" s="103">
        <f t="shared" si="2"/>
        <v>1.881246326</v>
      </c>
      <c r="K338" s="144">
        <v>0.16</v>
      </c>
      <c r="L338" s="17">
        <v>4.0</v>
      </c>
      <c r="M338" s="23">
        <f t="shared" si="3"/>
        <v>0.64</v>
      </c>
      <c r="N338" s="17" t="s">
        <v>1861</v>
      </c>
      <c r="O338" s="145">
        <v>0.14</v>
      </c>
      <c r="P338" s="107">
        <v>43665.0</v>
      </c>
      <c r="Q338" s="107">
        <v>43682.0</v>
      </c>
      <c r="R338" s="23">
        <f t="shared" si="4"/>
        <v>14.28571429</v>
      </c>
      <c r="S338" s="108">
        <f t="array" ref="S338">IF(INDEX(Historical!$D$7:$D$1379,MATCH(B338,Historical!$B$7:$B$1403,0))=0,"n/a",(INDEX(Historical!$C$7:$C$1381,MATCH(B338,Historical!$B$7:$B$1403,0))/INDEX(Historical!$D$7:$D$1379,MATCH(B338,Historical!$B$7:$B$1403,0))-1)*100)</f>
        <v>15.38461538</v>
      </c>
      <c r="T338" s="108">
        <f t="array" ref="T338">IF(INDEX(Historical!$F$7:$F$1372,MATCH(B338,Historical!$B$7:$B$1403,0))=0,"n/a",((INDEX(Historical!$C$7:$C$1381,MATCH(B338,Historical!$B$7:$B$1403,0))/INDEX(Historical!$F$7:$F$1372,MATCH(B338,Historical!$B$7:$B$1403,0)))^(1/3)-1)*100)</f>
        <v>20.84372701</v>
      </c>
      <c r="U338" s="108">
        <f t="array" ref="U338">IF(INDEX(Historical!$H$7:$H$1372,MATCH(B338,Historical!$B$7:$B$1403,0))=0,"n/a",((INDEX(Historical!$C$7:$C$1381,MATCH(B338,Historical!$B$7:$B$1403,0))/INDEX(Historical!$H$7:$H$1372,MATCH(B338,Historical!$B$7:$B$1403,0)))^(1/5)-1)*100)</f>
        <v>18.20492737</v>
      </c>
      <c r="V338" s="108">
        <f t="array" ref="V338">IF(INDEX(Historical!$O$7:$O$1372,MATCH(B338,Historical!$B$7:$B$1403,0))=0,"n/a",((INDEX(Historical!$C$7:$C$1381,MATCH(B338,Historical!$B$7:$B$1403,0))/INDEX(Historical!$O$7:$O$1372,MATCH(B338,Historical!$B$7:$B$1403,0)))^(1/10)-1)*100)</f>
        <v>9.595822639</v>
      </c>
      <c r="W338" s="109">
        <f t="shared" si="5"/>
        <v>1.89717214</v>
      </c>
      <c r="X338" s="110">
        <f t="shared" si="6"/>
        <v>1.291129601</v>
      </c>
      <c r="Y338" s="99"/>
      <c r="Z338" s="103">
        <f t="shared" si="7"/>
        <v>28.57142857</v>
      </c>
      <c r="AA338" s="112">
        <f t="shared" si="8"/>
        <v>15.1875</v>
      </c>
      <c r="AB338" s="58">
        <v>12.0</v>
      </c>
      <c r="AC338" s="60">
        <v>2.24</v>
      </c>
      <c r="AD338" s="60" t="s">
        <v>128</v>
      </c>
      <c r="AE338" s="60">
        <v>2.98</v>
      </c>
      <c r="AF338" s="60">
        <v>1.16</v>
      </c>
      <c r="AG338" s="60">
        <v>8.4</v>
      </c>
      <c r="AH338" s="60">
        <v>13.700000000000001</v>
      </c>
      <c r="AI338" s="60" t="s">
        <v>128</v>
      </c>
      <c r="AJ338" s="60">
        <v>14.099999999999998</v>
      </c>
      <c r="AK338" s="60" t="s">
        <v>128</v>
      </c>
      <c r="AL338" s="60">
        <v>60.56</v>
      </c>
      <c r="AM338" s="60">
        <v>7.5</v>
      </c>
      <c r="AN338" s="60">
        <v>0.0</v>
      </c>
      <c r="AO338" s="115">
        <f t="shared" si="9"/>
        <v>4.898673697</v>
      </c>
      <c r="AP338" s="116">
        <f t="shared" si="10"/>
        <v>20.0861737</v>
      </c>
      <c r="AQ338" s="117">
        <f t="shared" si="11"/>
        <v>-11.51271278</v>
      </c>
      <c r="AR338" s="103">
        <f t="array" ref="AR338">INDEX(Historical!$C$7:$C$1381,MATCH(B338,Historical!$B$7:$B$1403,0))*IF(AH338="n/a",1.03,IF(AH338&lt;0,1.01,IF(AH338&gt;10,1.1,(1+AH338/100))))</f>
        <v>0.66</v>
      </c>
      <c r="AS338" s="112">
        <f t="shared" si="12"/>
        <v>0.6798</v>
      </c>
      <c r="AT338" s="112">
        <f t="shared" ref="AT338:AV338" si="346">IF($AK338="n/a",1.03*AS338,IF($AK338&lt;0,1.01*AS338,IF($AK338&gt;10,1.1*AS338,(1+$AK338/100)*AS338)))</f>
        <v>0.700194</v>
      </c>
      <c r="AU338" s="112">
        <f t="shared" si="346"/>
        <v>0.72119982</v>
      </c>
      <c r="AV338" s="112">
        <f t="shared" si="346"/>
        <v>0.7428358146</v>
      </c>
      <c r="AW338" s="103">
        <f t="shared" si="14"/>
        <v>3.504029635</v>
      </c>
      <c r="AX338" s="118">
        <f t="shared" si="15"/>
        <v>10.29991074</v>
      </c>
      <c r="AY338" s="235">
        <v>0.58</v>
      </c>
      <c r="AZ338" s="120">
        <v>11.65</v>
      </c>
      <c r="BA338" s="120">
        <v>-10.45</v>
      </c>
      <c r="BB338" s="120">
        <v>-2.8899999999999997</v>
      </c>
      <c r="BC338" s="120">
        <v>2.69</v>
      </c>
      <c r="BD338" s="42"/>
      <c r="BE338" s="17">
        <v>2014.0</v>
      </c>
      <c r="BF338" s="17">
        <f t="shared" si="16"/>
        <v>0</v>
      </c>
      <c r="BG338" s="120">
        <v>0.8999999999999999</v>
      </c>
      <c r="BH338" s="108"/>
    </row>
    <row r="339" ht="12.75" customHeight="1">
      <c r="A339" s="220" t="s">
        <v>1906</v>
      </c>
      <c r="B339" s="99" t="s">
        <v>1907</v>
      </c>
      <c r="C339" s="100" t="s">
        <v>245</v>
      </c>
      <c r="D339" s="100" t="s">
        <v>246</v>
      </c>
      <c r="E339" s="101">
        <v>6.0</v>
      </c>
      <c r="F339" s="58">
        <v>733.0</v>
      </c>
      <c r="G339" s="58" t="s">
        <v>168</v>
      </c>
      <c r="H339" s="58" t="s">
        <v>168</v>
      </c>
      <c r="I339" s="150">
        <v>12.5</v>
      </c>
      <c r="J339" s="103">
        <f t="shared" si="2"/>
        <v>14.08</v>
      </c>
      <c r="K339" s="104">
        <v>0.44</v>
      </c>
      <c r="L339" s="73">
        <v>4.0</v>
      </c>
      <c r="M339" s="23">
        <f t="shared" si="3"/>
        <v>1.76</v>
      </c>
      <c r="N339" s="105" t="s">
        <v>147</v>
      </c>
      <c r="O339" s="106">
        <v>0.43</v>
      </c>
      <c r="P339" s="148">
        <v>43223.0</v>
      </c>
      <c r="Q339" s="148">
        <v>43235.0</v>
      </c>
      <c r="R339" s="23">
        <f t="shared" si="4"/>
        <v>2.325581395</v>
      </c>
      <c r="S339" s="108">
        <f t="array" ref="S339">IF(INDEX(Historical!$D$7:$D$1379,MATCH(B339,Historical!$B$7:$B$1403,0))=0,"n/a",(INDEX(Historical!$C$7:$C$1381,MATCH(B339,Historical!$B$7:$B$1403,0))/INDEX(Historical!$D$7:$D$1379,MATCH(B339,Historical!$B$7:$B$1403,0))-1)*100)</f>
        <v>0.5714285714</v>
      </c>
      <c r="T339" s="108">
        <f t="array" ref="T339">IF(INDEX(Historical!$F$7:$F$1372,MATCH(B339,Historical!$B$7:$B$1403,0))=0,"n/a",((INDEX(Historical!$C$7:$C$1381,MATCH(B339,Historical!$B$7:$B$1403,0))/INDEX(Historical!$F$7:$F$1372,MATCH(B339,Historical!$B$7:$B$1403,0)))^(1/3)-1)*100)</f>
        <v>2.174590986</v>
      </c>
      <c r="U339" s="108">
        <f t="array" ref="U339">IF(INDEX(Historical!$H$7:$H$1372,MATCH(B339,Historical!$B$7:$B$1403,0))=0,"n/a",((INDEX(Historical!$C$7:$C$1381,MATCH(B339,Historical!$B$7:$B$1403,0))/INDEX(Historical!$H$7:$H$1372,MATCH(B339,Historical!$B$7:$B$1403,0)))^(1/5)-1)*100)</f>
        <v>57.18918684</v>
      </c>
      <c r="V339" s="108" t="str">
        <f t="array" ref="V339">IF(INDEX(Historical!$O$7:$O$1372,MATCH(B339,Historical!$B$7:$B$1403,0))=0,"n/a",((INDEX(Historical!$C$7:$C$1381,MATCH(B339,Historical!$B$7:$B$1403,0))/INDEX(Historical!$O$7:$O$1372,MATCH(B339,Historical!$B$7:$B$1403,0)))^(1/10)-1)*100)</f>
        <v>n/a</v>
      </c>
      <c r="W339" s="109" t="str">
        <f t="shared" si="5"/>
        <v>n/a</v>
      </c>
      <c r="X339" s="110">
        <f t="shared" si="6"/>
        <v>11.21356605</v>
      </c>
      <c r="Y339" s="149" t="s">
        <v>1715</v>
      </c>
      <c r="Z339" s="103">
        <f t="shared" si="7"/>
        <v>166.0377358</v>
      </c>
      <c r="AA339" s="112">
        <f t="shared" si="8"/>
        <v>11.79245283</v>
      </c>
      <c r="AB339" s="73">
        <v>12.0</v>
      </c>
      <c r="AC339" s="102">
        <v>1.06</v>
      </c>
      <c r="AD339" s="102">
        <v>0.99</v>
      </c>
      <c r="AE339" s="102">
        <v>2.88</v>
      </c>
      <c r="AF339" s="102">
        <v>1.43</v>
      </c>
      <c r="AG339" s="102">
        <v>10.4</v>
      </c>
      <c r="AH339" s="102">
        <v>52.400000000000006</v>
      </c>
      <c r="AI339" s="102">
        <v>22.869999999999997</v>
      </c>
      <c r="AJ339" s="102">
        <v>5.1</v>
      </c>
      <c r="AK339" s="102">
        <v>11.899999999999999</v>
      </c>
      <c r="AL339" s="113">
        <v>416.5</v>
      </c>
      <c r="AM339" s="114">
        <v>47.65</v>
      </c>
      <c r="AN339" s="102">
        <v>1.43</v>
      </c>
      <c r="AO339" s="115">
        <f t="shared" si="9"/>
        <v>59.47673401</v>
      </c>
      <c r="AP339" s="116">
        <f t="shared" si="10"/>
        <v>71.26918684</v>
      </c>
      <c r="AQ339" s="117">
        <f t="shared" si="11"/>
        <v>-13.42772436</v>
      </c>
      <c r="AR339" s="103">
        <f t="array" ref="AR339">INDEX(Historical!$C$7:$C$1381,MATCH(B339,Historical!$B$7:$B$1403,0))*IF(AH339="n/a",1.03,IF(AH339&lt;0,1.01,IF(AH339&gt;10,1.1,(1+AH339/100))))</f>
        <v>1.936</v>
      </c>
      <c r="AS339" s="112">
        <f t="shared" si="12"/>
        <v>2.1296</v>
      </c>
      <c r="AT339" s="112">
        <f t="shared" ref="AT339:AV339" si="347">IF($AK339="n/a",1.03*AS339,IF($AK339&lt;0,1.01*AS339,IF($AK339&gt;10,1.1*AS339,(1+$AK339/100)*AS339)))</f>
        <v>2.34256</v>
      </c>
      <c r="AU339" s="112">
        <f t="shared" si="347"/>
        <v>2.576816</v>
      </c>
      <c r="AV339" s="112">
        <f t="shared" si="347"/>
        <v>2.8344976</v>
      </c>
      <c r="AW339" s="103">
        <f t="shared" si="14"/>
        <v>11.8194736</v>
      </c>
      <c r="AX339" s="118">
        <f t="shared" si="15"/>
        <v>94.5557888</v>
      </c>
      <c r="AY339" s="119">
        <v>1.07</v>
      </c>
      <c r="AZ339" s="114">
        <v>9.17</v>
      </c>
      <c r="BA339" s="114">
        <v>-37.44</v>
      </c>
      <c r="BB339" s="114">
        <v>-15.21</v>
      </c>
      <c r="BC339" s="114">
        <v>-21.77</v>
      </c>
      <c r="BD339" s="42"/>
      <c r="BE339" s="17">
        <v>2014.0</v>
      </c>
      <c r="BF339" s="17">
        <f t="shared" si="16"/>
        <v>0</v>
      </c>
      <c r="BG339" s="120">
        <v>3.5999999999999996</v>
      </c>
      <c r="BH339" s="15"/>
    </row>
    <row r="340" ht="12.75" customHeight="1">
      <c r="A340" s="155" t="s">
        <v>1908</v>
      </c>
      <c r="B340" s="99" t="s">
        <v>1909</v>
      </c>
      <c r="C340" s="100" t="s">
        <v>136</v>
      </c>
      <c r="D340" s="100" t="s">
        <v>183</v>
      </c>
      <c r="E340" s="101">
        <v>6.0</v>
      </c>
      <c r="F340" s="58">
        <v>770.0</v>
      </c>
      <c r="G340" s="58" t="s">
        <v>168</v>
      </c>
      <c r="H340" s="58" t="s">
        <v>168</v>
      </c>
      <c r="I340" s="150">
        <v>10.15</v>
      </c>
      <c r="J340" s="103">
        <f t="shared" si="2"/>
        <v>5.418719212</v>
      </c>
      <c r="K340" s="104">
        <v>0.1375</v>
      </c>
      <c r="L340" s="73">
        <v>4.0</v>
      </c>
      <c r="M340" s="23">
        <f t="shared" si="3"/>
        <v>0.55</v>
      </c>
      <c r="N340" s="105" t="s">
        <v>384</v>
      </c>
      <c r="O340" s="106">
        <v>0.11</v>
      </c>
      <c r="P340" s="107">
        <v>43696.0</v>
      </c>
      <c r="Q340" s="107">
        <v>43718.0</v>
      </c>
      <c r="R340" s="23">
        <f t="shared" si="4"/>
        <v>25</v>
      </c>
      <c r="S340" s="108">
        <f t="array" ref="S340">IF(INDEX(Historical!$D$7:$D$1379,MATCH(B340,Historical!$B$7:$B$1403,0))=0,"n/a",(INDEX(Historical!$C$7:$C$1381,MATCH(B340,Historical!$B$7:$B$1403,0))/INDEX(Historical!$D$7:$D$1379,MATCH(B340,Historical!$B$7:$B$1403,0))-1)*100)</f>
        <v>20.73170732</v>
      </c>
      <c r="T340" s="108">
        <f t="array" ref="T340">IF(INDEX(Historical!$F$7:$F$1372,MATCH(B340,Historical!$B$7:$B$1403,0))=0,"n/a",((INDEX(Historical!$C$7:$C$1381,MATCH(B340,Historical!$B$7:$B$1403,0))/INDEX(Historical!$F$7:$F$1372,MATCH(B340,Historical!$B$7:$B$1403,0)))^(1/3)-1)*100)</f>
        <v>29.73971496</v>
      </c>
      <c r="U340" s="108">
        <f t="array" ref="U340">IF(INDEX(Historical!$H$7:$H$1372,MATCH(B340,Historical!$B$7:$B$1403,0))=0,"n/a",((INDEX(Historical!$C$7:$C$1381,MATCH(B340,Historical!$B$7:$B$1403,0))/INDEX(Historical!$H$7:$H$1372,MATCH(B340,Historical!$B$7:$B$1403,0)))^(1/5)-1)*100)</f>
        <v>34.29235678</v>
      </c>
      <c r="V340" s="108">
        <f t="array" ref="V340">IF(INDEX(Historical!$O$7:$O$1372,MATCH(B340,Historical!$B$7:$B$1403,0))=0,"n/a",((INDEX(Historical!$C$7:$C$1381,MATCH(B340,Historical!$B$7:$B$1403,0))/INDEX(Historical!$O$7:$O$1372,MATCH(B340,Historical!$B$7:$B$1403,0)))^(1/10)-1)*100)</f>
        <v>23.49386837</v>
      </c>
      <c r="W340" s="109">
        <f t="shared" si="5"/>
        <v>1.459630072</v>
      </c>
      <c r="X340" s="110">
        <f t="shared" si="6"/>
        <v>3.297341999</v>
      </c>
      <c r="Y340" s="149"/>
      <c r="Z340" s="103">
        <f t="shared" si="7"/>
        <v>39.85507246</v>
      </c>
      <c r="AA340" s="112">
        <f t="shared" si="8"/>
        <v>7.355072464</v>
      </c>
      <c r="AB340" s="73">
        <v>9.0</v>
      </c>
      <c r="AC340" s="102">
        <v>1.38</v>
      </c>
      <c r="AD340" s="102" t="s">
        <v>128</v>
      </c>
      <c r="AE340" s="102">
        <v>1.87</v>
      </c>
      <c r="AF340" s="102">
        <v>0.99</v>
      </c>
      <c r="AG340" s="102">
        <v>14.000000000000002</v>
      </c>
      <c r="AH340" s="102">
        <v>-54.50000000000001</v>
      </c>
      <c r="AI340" s="102" t="s">
        <v>128</v>
      </c>
      <c r="AJ340" s="102">
        <v>10.4</v>
      </c>
      <c r="AK340" s="102" t="s">
        <v>128</v>
      </c>
      <c r="AL340" s="113">
        <v>77.34</v>
      </c>
      <c r="AM340" s="114">
        <v>42.699999999999996</v>
      </c>
      <c r="AN340" s="102">
        <v>0.21</v>
      </c>
      <c r="AO340" s="115">
        <f t="shared" si="9"/>
        <v>32.35600353</v>
      </c>
      <c r="AP340" s="116">
        <f t="shared" si="10"/>
        <v>39.711076</v>
      </c>
      <c r="AQ340" s="117">
        <f t="shared" si="11"/>
        <v>-43.11211127</v>
      </c>
      <c r="AR340" s="103">
        <f t="array" ref="AR340">INDEX(Historical!$C$7:$C$1381,MATCH(B340,Historical!$B$7:$B$1403,0))*IF(AH340="n/a",1.03,IF(AH340&lt;0,1.01,IF(AH340&gt;10,1.1,(1+AH340/100))))</f>
        <v>0.49995</v>
      </c>
      <c r="AS340" s="112">
        <f t="shared" si="12"/>
        <v>0.5149485</v>
      </c>
      <c r="AT340" s="112">
        <f t="shared" ref="AT340:AV340" si="348">IF($AK340="n/a",1.03*AS340,IF($AK340&lt;0,1.01*AS340,IF($AK340&gt;10,1.1*AS340,(1+$AK340/100)*AS340)))</f>
        <v>0.530396955</v>
      </c>
      <c r="AU340" s="112">
        <f t="shared" si="348"/>
        <v>0.5463088637</v>
      </c>
      <c r="AV340" s="112">
        <f t="shared" si="348"/>
        <v>0.5626981296</v>
      </c>
      <c r="AW340" s="103">
        <f t="shared" si="14"/>
        <v>2.654302448</v>
      </c>
      <c r="AX340" s="118">
        <f t="shared" si="15"/>
        <v>26.15076304</v>
      </c>
      <c r="AY340" s="119">
        <v>0.79</v>
      </c>
      <c r="AZ340" s="114">
        <v>12.78</v>
      </c>
      <c r="BA340" s="114">
        <v>-20.580000000000002</v>
      </c>
      <c r="BB340" s="114">
        <v>-1.82</v>
      </c>
      <c r="BC340" s="114">
        <v>-1.63</v>
      </c>
      <c r="BD340" s="42"/>
      <c r="BE340" s="17">
        <v>2014.0</v>
      </c>
      <c r="BF340" s="17">
        <f t="shared" si="16"/>
        <v>0</v>
      </c>
      <c r="BG340" s="120">
        <v>9.700000000000001</v>
      </c>
      <c r="BH340" s="55"/>
    </row>
    <row r="341" ht="12.75" customHeight="1">
      <c r="A341" s="220" t="s">
        <v>1910</v>
      </c>
      <c r="B341" s="99" t="s">
        <v>1911</v>
      </c>
      <c r="C341" s="100" t="s">
        <v>136</v>
      </c>
      <c r="D341" s="100" t="s">
        <v>153</v>
      </c>
      <c r="E341" s="101">
        <v>6.0</v>
      </c>
      <c r="F341" s="58">
        <v>745.0</v>
      </c>
      <c r="G341" s="58" t="s">
        <v>168</v>
      </c>
      <c r="H341" s="58" t="s">
        <v>168</v>
      </c>
      <c r="I341" s="150">
        <v>46.29</v>
      </c>
      <c r="J341" s="103">
        <f t="shared" si="2"/>
        <v>2.1602938</v>
      </c>
      <c r="K341" s="104">
        <v>0.25</v>
      </c>
      <c r="L341" s="73">
        <v>4.0</v>
      </c>
      <c r="M341" s="23">
        <f t="shared" si="3"/>
        <v>1</v>
      </c>
      <c r="N341" s="105" t="s">
        <v>282</v>
      </c>
      <c r="O341" s="106">
        <v>0.14</v>
      </c>
      <c r="P341" s="148">
        <v>43504.0</v>
      </c>
      <c r="Q341" s="148">
        <v>43517.0</v>
      </c>
      <c r="R341" s="23">
        <f t="shared" si="4"/>
        <v>78.57142857</v>
      </c>
      <c r="S341" s="108">
        <f t="array" ref="S341">IF(INDEX(Historical!$D$7:$D$1379,MATCH(B341,Historical!$B$7:$B$1403,0))=0,"n/a",(INDEX(Historical!$C$7:$C$1381,MATCH(B341,Historical!$B$7:$B$1403,0))/INDEX(Historical!$D$7:$D$1379,MATCH(B341,Historical!$B$7:$B$1403,0))-1)*100)</f>
        <v>85.18518519</v>
      </c>
      <c r="T341" s="108">
        <f t="array" ref="T341">IF(INDEX(Historical!$F$7:$F$1372,MATCH(B341,Historical!$B$7:$B$1403,0))=0,"n/a",((INDEX(Historical!$C$7:$C$1381,MATCH(B341,Historical!$B$7:$B$1403,0))/INDEX(Historical!$F$7:$F$1372,MATCH(B341,Historical!$B$7:$B$1403,0)))^(1/3)-1)*100)</f>
        <v>43.27608116</v>
      </c>
      <c r="U341" s="108">
        <f t="array" ref="U341">IF(INDEX(Historical!$H$7:$H$1372,MATCH(B341,Historical!$B$7:$B$1403,0))=0,"n/a",((INDEX(Historical!$C$7:$C$1381,MATCH(B341,Historical!$B$7:$B$1403,0))/INDEX(Historical!$H$7:$H$1372,MATCH(B341,Historical!$B$7:$B$1403,0)))^(1/5)-1)*100)</f>
        <v>33.03249971</v>
      </c>
      <c r="V341" s="108" t="str">
        <f t="array" ref="V341">IF(INDEX(Historical!$O$7:$O$1372,MATCH(B341,Historical!$B$7:$B$1403,0))=0,"n/a",((INDEX(Historical!$C$7:$C$1381,MATCH(B341,Historical!$B$7:$B$1403,0))/INDEX(Historical!$O$7:$O$1372,MATCH(B341,Historical!$B$7:$B$1403,0)))^(1/10)-1)*100)</f>
        <v>n/a</v>
      </c>
      <c r="W341" s="109" t="str">
        <f t="shared" si="5"/>
        <v>n/a</v>
      </c>
      <c r="X341" s="110">
        <f t="shared" si="6"/>
        <v>1.676776635</v>
      </c>
      <c r="Y341" s="133"/>
      <c r="Z341" s="103">
        <f t="shared" si="7"/>
        <v>25.12562814</v>
      </c>
      <c r="AA341" s="112">
        <f t="shared" si="8"/>
        <v>11.63065327</v>
      </c>
      <c r="AB341" s="73">
        <v>12.0</v>
      </c>
      <c r="AC341" s="102">
        <v>3.98</v>
      </c>
      <c r="AD341" s="102">
        <v>1.16</v>
      </c>
      <c r="AE341" s="102">
        <v>3.47</v>
      </c>
      <c r="AF341" s="102">
        <v>0.86</v>
      </c>
      <c r="AG341" s="102">
        <v>7.5</v>
      </c>
      <c r="AH341" s="102">
        <v>35.8</v>
      </c>
      <c r="AI341" s="102">
        <v>10.879999999999999</v>
      </c>
      <c r="AJ341" s="102">
        <v>19.7</v>
      </c>
      <c r="AK341" s="102">
        <v>10.0</v>
      </c>
      <c r="AL341" s="113">
        <v>2050.0</v>
      </c>
      <c r="AM341" s="114">
        <v>2.8000000000000003</v>
      </c>
      <c r="AN341" s="102">
        <v>0.12</v>
      </c>
      <c r="AO341" s="115">
        <f t="shared" si="9"/>
        <v>23.56214025</v>
      </c>
      <c r="AP341" s="116">
        <f t="shared" si="10"/>
        <v>35.19279351</v>
      </c>
      <c r="AQ341" s="117">
        <f t="shared" si="11"/>
        <v>-33.3254611</v>
      </c>
      <c r="AR341" s="103">
        <f t="array" ref="AR341">INDEX(Historical!$C$7:$C$1381,MATCH(B341,Historical!$B$7:$B$1403,0))*IF(AH341="n/a",1.03,IF(AH341&lt;0,1.01,IF(AH341&gt;10,1.1,(1+AH341/100))))</f>
        <v>1.1</v>
      </c>
      <c r="AS341" s="112">
        <f t="shared" si="12"/>
        <v>1.21</v>
      </c>
      <c r="AT341" s="112">
        <f t="shared" ref="AT341:AV341" si="349">IF($AK341="n/a",1.03*AS341,IF($AK341&lt;0,1.01*AS341,IF($AK341&gt;10,1.1*AS341,(1+$AK341/100)*AS341)))</f>
        <v>1.331</v>
      </c>
      <c r="AU341" s="112">
        <f t="shared" si="349"/>
        <v>1.4641</v>
      </c>
      <c r="AV341" s="112">
        <f t="shared" si="349"/>
        <v>1.61051</v>
      </c>
      <c r="AW341" s="103">
        <f t="shared" si="14"/>
        <v>6.71561</v>
      </c>
      <c r="AX341" s="118">
        <f t="shared" si="15"/>
        <v>14.50769065</v>
      </c>
      <c r="AY341" s="119">
        <v>1.3</v>
      </c>
      <c r="AZ341" s="114">
        <v>-2.71</v>
      </c>
      <c r="BA341" s="114">
        <v>-26.71</v>
      </c>
      <c r="BB341" s="114">
        <v>-15.55</v>
      </c>
      <c r="BC341" s="114">
        <v>-14.360000000000001</v>
      </c>
      <c r="BD341" s="42"/>
      <c r="BE341" s="17">
        <v>2014.0</v>
      </c>
      <c r="BF341" s="17">
        <f t="shared" si="16"/>
        <v>0</v>
      </c>
      <c r="BG341" s="120">
        <v>1.2</v>
      </c>
      <c r="BH341" s="15"/>
    </row>
    <row r="342" ht="12.75" customHeight="1">
      <c r="A342" s="231" t="s">
        <v>1912</v>
      </c>
      <c r="B342" s="99" t="s">
        <v>1913</v>
      </c>
      <c r="C342" s="100" t="s">
        <v>136</v>
      </c>
      <c r="D342" s="100" t="s">
        <v>137</v>
      </c>
      <c r="E342" s="101">
        <v>6.0</v>
      </c>
      <c r="F342" s="58">
        <v>760.0</v>
      </c>
      <c r="G342" s="58" t="s">
        <v>168</v>
      </c>
      <c r="H342" s="58" t="s">
        <v>168</v>
      </c>
      <c r="I342" s="60">
        <v>37.11</v>
      </c>
      <c r="J342" s="103">
        <f t="shared" si="2"/>
        <v>1.077876583</v>
      </c>
      <c r="K342" s="55">
        <v>0.2</v>
      </c>
      <c r="L342" s="58">
        <v>2.0</v>
      </c>
      <c r="M342" s="23">
        <f t="shared" si="3"/>
        <v>0.4</v>
      </c>
      <c r="N342" s="58" t="s">
        <v>1914</v>
      </c>
      <c r="O342" s="232">
        <v>0.15</v>
      </c>
      <c r="P342" s="107">
        <v>43636.0</v>
      </c>
      <c r="Q342" s="107">
        <v>43651.0</v>
      </c>
      <c r="R342" s="23">
        <f t="shared" si="4"/>
        <v>33.33333333</v>
      </c>
      <c r="S342" s="108">
        <f t="array" ref="S342">IF(INDEX(Historical!$D$7:$D$1379,MATCH(B342,Historical!$B$7:$B$1403,0))=0,"n/a",(INDEX(Historical!$C$7:$C$1381,MATCH(B342,Historical!$B$7:$B$1403,0))/INDEX(Historical!$D$7:$D$1379,MATCH(B342,Historical!$B$7:$B$1403,0))-1)*100)</f>
        <v>40</v>
      </c>
      <c r="T342" s="108">
        <f t="array" ref="T342">IF(INDEX(Historical!$F$7:$F$1372,MATCH(B342,Historical!$B$7:$B$1403,0))=0,"n/a",((INDEX(Historical!$C$7:$C$1381,MATCH(B342,Historical!$B$7:$B$1403,0))/INDEX(Historical!$F$7:$F$1372,MATCH(B342,Historical!$B$7:$B$1403,0)))^(1/3)-1)*100)</f>
        <v>32.63524026</v>
      </c>
      <c r="U342" s="108">
        <f t="array" ref="U342">IF(INDEX(Historical!$H$7:$H$1372,MATCH(B342,Historical!$B$7:$B$1403,0))=0,"n/a",((INDEX(Historical!$C$7:$C$1381,MATCH(B342,Historical!$B$7:$B$1403,0))/INDEX(Historical!$H$7:$H$1372,MATCH(B342,Historical!$B$7:$B$1403,0)))^(1/5)-1)*100)</f>
        <v>37.97296615</v>
      </c>
      <c r="V342" s="108">
        <f t="array" ref="V342">IF(INDEX(Historical!$O$7:$O$1372,MATCH(B342,Historical!$B$7:$B$1403,0))=0,"n/a",((INDEX(Historical!$C$7:$C$1381,MATCH(B342,Historical!$B$7:$B$1403,0))/INDEX(Historical!$O$7:$O$1372,MATCH(B342,Historical!$B$7:$B$1403,0)))^(1/10)-1)*100)</f>
        <v>21.4814044</v>
      </c>
      <c r="W342" s="109">
        <f t="shared" si="5"/>
        <v>1.767713387</v>
      </c>
      <c r="X342" s="110">
        <f t="shared" si="6"/>
        <v>1.843347871</v>
      </c>
      <c r="Y342" s="233"/>
      <c r="Z342" s="103">
        <f t="shared" si="7"/>
        <v>21.62162162</v>
      </c>
      <c r="AA342" s="112">
        <f t="shared" si="8"/>
        <v>20.05945946</v>
      </c>
      <c r="AB342" s="73">
        <v>12.0</v>
      </c>
      <c r="AC342" s="120">
        <v>1.85</v>
      </c>
      <c r="AD342" s="120" t="s">
        <v>128</v>
      </c>
      <c r="AE342" s="102">
        <v>1.56</v>
      </c>
      <c r="AF342" s="102">
        <v>1.17</v>
      </c>
      <c r="AG342" s="102">
        <v>5.7</v>
      </c>
      <c r="AH342" s="102">
        <v>-38.9</v>
      </c>
      <c r="AI342" s="102" t="s">
        <v>128</v>
      </c>
      <c r="AJ342" s="234">
        <v>20.599999999999998</v>
      </c>
      <c r="AK342" s="234" t="s">
        <v>128</v>
      </c>
      <c r="AL342" s="120">
        <v>580.03</v>
      </c>
      <c r="AM342" s="120">
        <v>0.8999999999999999</v>
      </c>
      <c r="AN342" s="120">
        <v>0.0</v>
      </c>
      <c r="AO342" s="115">
        <f t="shared" si="9"/>
        <v>18.99138327</v>
      </c>
      <c r="AP342" s="116">
        <f t="shared" si="10"/>
        <v>39.05084273</v>
      </c>
      <c r="AQ342" s="117">
        <f t="shared" si="11"/>
        <v>2.131870241</v>
      </c>
      <c r="AR342" s="103">
        <f t="array" ref="AR342">INDEX(Historical!$C$7:$C$1381,MATCH(B342,Historical!$B$7:$B$1403,0))*IF(AH342="n/a",1.03,IF(AH342&lt;0,1.01,IF(AH342&gt;10,1.1,(1+AH342/100))))</f>
        <v>0.3535</v>
      </c>
      <c r="AS342" s="112">
        <f t="shared" si="12"/>
        <v>0.364105</v>
      </c>
      <c r="AT342" s="112">
        <f t="shared" ref="AT342:AV342" si="350">IF($AK342="n/a",1.03*AS342,IF($AK342&lt;0,1.01*AS342,IF($AK342&gt;10,1.1*AS342,(1+$AK342/100)*AS342)))</f>
        <v>0.37502815</v>
      </c>
      <c r="AU342" s="112">
        <f t="shared" si="350"/>
        <v>0.3862789945</v>
      </c>
      <c r="AV342" s="112">
        <f t="shared" si="350"/>
        <v>0.3978673643</v>
      </c>
      <c r="AW342" s="103">
        <f t="shared" si="14"/>
        <v>1.876779509</v>
      </c>
      <c r="AX342" s="118">
        <f t="shared" si="15"/>
        <v>5.057341711</v>
      </c>
      <c r="AY342" s="235">
        <v>0.2</v>
      </c>
      <c r="AZ342" s="102">
        <v>11.21</v>
      </c>
      <c r="BA342" s="102">
        <v>-14.89</v>
      </c>
      <c r="BB342" s="102">
        <v>-10.16</v>
      </c>
      <c r="BC342" s="102">
        <v>-5.33</v>
      </c>
      <c r="BD342" s="42"/>
      <c r="BE342" s="17">
        <v>2014.0</v>
      </c>
      <c r="BF342" s="17">
        <f t="shared" si="16"/>
        <v>0</v>
      </c>
      <c r="BG342" s="120">
        <v>2.5</v>
      </c>
      <c r="BH342" s="108"/>
    </row>
    <row r="343" ht="12.75" customHeight="1">
      <c r="A343" s="155" t="s">
        <v>1915</v>
      </c>
      <c r="B343" s="99" t="s">
        <v>1916</v>
      </c>
      <c r="C343" s="100" t="s">
        <v>131</v>
      </c>
      <c r="D343" s="100" t="s">
        <v>546</v>
      </c>
      <c r="E343" s="101">
        <v>6.0</v>
      </c>
      <c r="F343" s="58">
        <v>805.0</v>
      </c>
      <c r="G343" s="58" t="s">
        <v>168</v>
      </c>
      <c r="H343" s="58" t="s">
        <v>168</v>
      </c>
      <c r="I343" s="150">
        <v>55.52</v>
      </c>
      <c r="J343" s="103">
        <f t="shared" si="2"/>
        <v>2.377521614</v>
      </c>
      <c r="K343" s="104">
        <v>0.33</v>
      </c>
      <c r="L343" s="73">
        <v>4.0</v>
      </c>
      <c r="M343" s="23">
        <f t="shared" si="3"/>
        <v>1.32</v>
      </c>
      <c r="N343" s="105" t="s">
        <v>1917</v>
      </c>
      <c r="O343" s="106">
        <v>0.315</v>
      </c>
      <c r="P343" s="107">
        <v>43867.0</v>
      </c>
      <c r="Q343" s="107">
        <v>43890.0</v>
      </c>
      <c r="R343" s="23">
        <f t="shared" si="4"/>
        <v>4.761904762</v>
      </c>
      <c r="S343" s="108">
        <f t="array" ref="S343">IF(INDEX(Historical!$D$7:$D$1379,MATCH(B343,Historical!$B$7:$B$1403,0))=0,"n/a",(INDEX(Historical!$C$7:$C$1381,MATCH(B343,Historical!$B$7:$B$1403,0))/INDEX(Historical!$D$7:$D$1379,MATCH(B343,Historical!$B$7:$B$1403,0))-1)*100)</f>
        <v>5</v>
      </c>
      <c r="T343" s="108">
        <f t="array" ref="T343">IF(INDEX(Historical!$F$7:$F$1372,MATCH(B343,Historical!$B$7:$B$1403,0))=0,"n/a",((INDEX(Historical!$C$7:$C$1381,MATCH(B343,Historical!$B$7:$B$1403,0))/INDEX(Historical!$F$7:$F$1372,MATCH(B343,Historical!$B$7:$B$1403,0)))^(1/3)-1)*100)</f>
        <v>6.605366755</v>
      </c>
      <c r="U343" s="108">
        <f t="array" ref="U343">IF(INDEX(Historical!$H$7:$H$1372,MATCH(B343,Historical!$B$7:$B$1403,0))=0,"n/a",((INDEX(Historical!$C$7:$C$1381,MATCH(B343,Historical!$B$7:$B$1403,0))/INDEX(Historical!$H$7:$H$1372,MATCH(B343,Historical!$B$7:$B$1403,0)))^(1/5)-1)*100)</f>
        <v>6.961037573</v>
      </c>
      <c r="V343" s="108">
        <f t="array" ref="V343">IF(INDEX(Historical!$O$7:$O$1372,MATCH(B343,Historical!$B$7:$B$1403,0))=0,"n/a",((INDEX(Historical!$C$7:$C$1381,MATCH(B343,Historical!$B$7:$B$1403,0))/INDEX(Historical!$O$7:$O$1372,MATCH(B343,Historical!$B$7:$B$1403,0)))^(1/10)-1)*100)</f>
        <v>8.44717712</v>
      </c>
      <c r="W343" s="109">
        <f t="shared" si="5"/>
        <v>0.8240667236</v>
      </c>
      <c r="X343" s="110">
        <f t="shared" si="6"/>
        <v>0.4579629982</v>
      </c>
      <c r="Y343" s="133"/>
      <c r="Z343" s="103">
        <f t="shared" si="7"/>
        <v>27.90697674</v>
      </c>
      <c r="AA343" s="112">
        <f t="shared" si="8"/>
        <v>11.73784355</v>
      </c>
      <c r="AB343" s="73">
        <v>12.0</v>
      </c>
      <c r="AC343" s="102">
        <v>4.73</v>
      </c>
      <c r="AD343" s="102">
        <v>1.3</v>
      </c>
      <c r="AE343" s="102">
        <v>3.36</v>
      </c>
      <c r="AF343" s="102">
        <v>3.09</v>
      </c>
      <c r="AG343" s="102">
        <v>28.000000000000004</v>
      </c>
      <c r="AH343" s="102">
        <v>6.6000000000000005</v>
      </c>
      <c r="AI343" s="102">
        <v>-0.27999999999999997</v>
      </c>
      <c r="AJ343" s="102">
        <v>15.2</v>
      </c>
      <c r="AK343" s="102">
        <v>9.06</v>
      </c>
      <c r="AL343" s="113">
        <v>241560.0</v>
      </c>
      <c r="AM343" s="114">
        <v>0.04</v>
      </c>
      <c r="AN343" s="102">
        <v>0.37</v>
      </c>
      <c r="AO343" s="115">
        <f t="shared" si="9"/>
        <v>-2.399284365</v>
      </c>
      <c r="AP343" s="116">
        <f t="shared" si="10"/>
        <v>9.338559186</v>
      </c>
      <c r="AQ343" s="117">
        <f t="shared" si="11"/>
        <v>26.96445097</v>
      </c>
      <c r="AR343" s="103">
        <f t="array" ref="AR343">INDEX(Historical!$C$7:$C$1381,MATCH(B343,Historical!$B$7:$B$1403,0))*IF(AH343="n/a",1.03,IF(AH343&lt;0,1.01,IF(AH343&gt;10,1.1,(1+AH343/100))))</f>
        <v>1.34316</v>
      </c>
      <c r="AS343" s="112">
        <f t="shared" si="12"/>
        <v>1.3565916</v>
      </c>
      <c r="AT343" s="112">
        <f t="shared" ref="AT343:AV343" si="351">IF($AK343="n/a",1.03*AS343,IF($AK343&lt;0,1.01*AS343,IF($AK343&gt;10,1.1*AS343,(1+$AK343/100)*AS343)))</f>
        <v>1.479498799</v>
      </c>
      <c r="AU343" s="112">
        <f t="shared" si="351"/>
        <v>1.61354139</v>
      </c>
      <c r="AV343" s="112">
        <f t="shared" si="351"/>
        <v>1.75972824</v>
      </c>
      <c r="AW343" s="103">
        <f t="shared" si="14"/>
        <v>7.552520029</v>
      </c>
      <c r="AX343" s="118">
        <f t="shared" si="15"/>
        <v>13.60324213</v>
      </c>
      <c r="AY343" s="119">
        <v>0.88</v>
      </c>
      <c r="AZ343" s="114">
        <v>29.54</v>
      </c>
      <c r="BA343" s="114">
        <v>-19.869999999999997</v>
      </c>
      <c r="BB343" s="114">
        <v>-10.81</v>
      </c>
      <c r="BC343" s="114">
        <v>3.75</v>
      </c>
      <c r="BD343" s="42"/>
      <c r="BE343" s="17">
        <v>2015.0</v>
      </c>
      <c r="BF343" s="17">
        <f t="shared" si="16"/>
        <v>0</v>
      </c>
      <c r="BG343" s="120">
        <v>15.9</v>
      </c>
      <c r="BH343" s="15"/>
    </row>
    <row r="344" ht="12.75" customHeight="1">
      <c r="A344" s="231" t="s">
        <v>1918</v>
      </c>
      <c r="B344" s="99" t="s">
        <v>1919</v>
      </c>
      <c r="C344" s="100" t="s">
        <v>141</v>
      </c>
      <c r="D344" s="100" t="s">
        <v>142</v>
      </c>
      <c r="E344" s="101">
        <v>6.0</v>
      </c>
      <c r="F344" s="58">
        <v>782.0</v>
      </c>
      <c r="G344" s="58" t="s">
        <v>168</v>
      </c>
      <c r="H344" s="58" t="s">
        <v>168</v>
      </c>
      <c r="I344" s="60">
        <v>86.54</v>
      </c>
      <c r="J344" s="103">
        <f t="shared" si="2"/>
        <v>1.201756413</v>
      </c>
      <c r="K344" s="55">
        <v>0.52</v>
      </c>
      <c r="L344" s="58">
        <v>2.0</v>
      </c>
      <c r="M344" s="23">
        <f t="shared" si="3"/>
        <v>1.04</v>
      </c>
      <c r="N344" s="58" t="s">
        <v>539</v>
      </c>
      <c r="O344" s="232">
        <v>0.5</v>
      </c>
      <c r="P344" s="107">
        <v>43786.0</v>
      </c>
      <c r="Q344" s="107">
        <v>43795.0</v>
      </c>
      <c r="R344" s="23">
        <f t="shared" si="4"/>
        <v>4</v>
      </c>
      <c r="S344" s="108">
        <f t="array" ref="S344">IF(INDEX(Historical!$D$7:$D$1379,MATCH(B344,Historical!$B$7:$B$1403,0))=0,"n/a",(INDEX(Historical!$C$7:$C$1381,MATCH(B344,Historical!$B$7:$B$1403,0))/INDEX(Historical!$D$7:$D$1379,MATCH(B344,Historical!$B$7:$B$1403,0))-1)*100)</f>
        <v>14.60674157</v>
      </c>
      <c r="T344" s="108">
        <f t="array" ref="T344">IF(INDEX(Historical!$F$7:$F$1372,MATCH(B344,Historical!$B$7:$B$1403,0))=0,"n/a",((INDEX(Historical!$C$7:$C$1381,MATCH(B344,Historical!$B$7:$B$1403,0))/INDEX(Historical!$F$7:$F$1372,MATCH(B344,Historical!$B$7:$B$1403,0)))^(1/3)-1)*100)</f>
        <v>15.03812371</v>
      </c>
      <c r="U344" s="108">
        <f t="array" ref="U344">IF(INDEX(Historical!$H$7:$H$1372,MATCH(B344,Historical!$B$7:$B$1403,0))=0,"n/a",((INDEX(Historical!$C$7:$C$1381,MATCH(B344,Historical!$B$7:$B$1403,0))/INDEX(Historical!$H$7:$H$1372,MATCH(B344,Historical!$B$7:$B$1403,0)))^(1/5)-1)*100)</f>
        <v>13.14816014</v>
      </c>
      <c r="V344" s="108">
        <f t="array" ref="V344">IF(INDEX(Historical!$O$7:$O$1372,MATCH(B344,Historical!$B$7:$B$1403,0))=0,"n/a",((INDEX(Historical!$C$7:$C$1381,MATCH(B344,Historical!$B$7:$B$1403,0))/INDEX(Historical!$O$7:$O$1372,MATCH(B344,Historical!$B$7:$B$1403,0)))^(1/10)-1)*100)</f>
        <v>35.19574295</v>
      </c>
      <c r="W344" s="109">
        <f t="shared" si="5"/>
        <v>0.3735724562</v>
      </c>
      <c r="X344" s="110">
        <f t="shared" si="6"/>
        <v>2.155436089</v>
      </c>
      <c r="Y344" s="233"/>
      <c r="Z344" s="103">
        <f t="shared" si="7"/>
        <v>23.00884956</v>
      </c>
      <c r="AA344" s="112">
        <f t="shared" si="8"/>
        <v>19.1460177</v>
      </c>
      <c r="AB344" s="73">
        <v>12.0</v>
      </c>
      <c r="AC344" s="120">
        <v>4.52</v>
      </c>
      <c r="AD344" s="120">
        <v>2.55</v>
      </c>
      <c r="AE344" s="102">
        <v>1.5</v>
      </c>
      <c r="AF344" s="102">
        <v>2.31</v>
      </c>
      <c r="AG344" s="102">
        <v>12.8</v>
      </c>
      <c r="AH344" s="102">
        <v>14.7</v>
      </c>
      <c r="AI344" s="102">
        <v>7.99</v>
      </c>
      <c r="AJ344" s="234">
        <v>6.1</v>
      </c>
      <c r="AK344" s="234">
        <v>7.5</v>
      </c>
      <c r="AL344" s="120">
        <v>2270.0</v>
      </c>
      <c r="AM344" s="120">
        <v>0.4</v>
      </c>
      <c r="AN344" s="120">
        <v>0.07</v>
      </c>
      <c r="AO344" s="115">
        <f t="shared" si="9"/>
        <v>-4.796101144</v>
      </c>
      <c r="AP344" s="116">
        <f t="shared" si="10"/>
        <v>14.34991655</v>
      </c>
      <c r="AQ344" s="117">
        <f t="shared" si="11"/>
        <v>40.20191928</v>
      </c>
      <c r="AR344" s="103">
        <f t="array" ref="AR344">INDEX(Historical!$C$7:$C$1381,MATCH(B344,Historical!$B$7:$B$1403,0))*IF(AH344="n/a",1.03,IF(AH344&lt;0,1.01,IF(AH344&gt;10,1.1,(1+AH344/100))))</f>
        <v>1.122</v>
      </c>
      <c r="AS344" s="112">
        <f t="shared" si="12"/>
        <v>1.2116478</v>
      </c>
      <c r="AT344" s="112">
        <f t="shared" ref="AT344:AV344" si="352">IF($AK344="n/a",1.03*AS344,IF($AK344&lt;0,1.01*AS344,IF($AK344&gt;10,1.1*AS344,(1+$AK344/100)*AS344)))</f>
        <v>1.302521385</v>
      </c>
      <c r="AU344" s="112">
        <f t="shared" si="352"/>
        <v>1.400210489</v>
      </c>
      <c r="AV344" s="112">
        <f t="shared" si="352"/>
        <v>1.505226276</v>
      </c>
      <c r="AW344" s="103">
        <f t="shared" si="14"/>
        <v>6.541605949</v>
      </c>
      <c r="AX344" s="118">
        <f t="shared" si="15"/>
        <v>7.559054714</v>
      </c>
      <c r="AY344" s="235">
        <v>1.19</v>
      </c>
      <c r="AZ344" s="102">
        <v>10.95</v>
      </c>
      <c r="BA344" s="102">
        <v>-19.759999999999998</v>
      </c>
      <c r="BB344" s="102">
        <v>-15.340000000000002</v>
      </c>
      <c r="BC344" s="102">
        <v>-7.03</v>
      </c>
      <c r="BD344" s="42"/>
      <c r="BE344" s="17">
        <v>2014.0</v>
      </c>
      <c r="BF344" s="17">
        <f t="shared" si="16"/>
        <v>0</v>
      </c>
      <c r="BG344" s="120">
        <v>7.5</v>
      </c>
      <c r="BH344" s="15"/>
    </row>
    <row r="345" ht="12.75" customHeight="1">
      <c r="A345" s="220" t="s">
        <v>1920</v>
      </c>
      <c r="B345" s="232" t="s">
        <v>1921</v>
      </c>
      <c r="C345" s="100" t="s">
        <v>136</v>
      </c>
      <c r="D345" s="100" t="s">
        <v>153</v>
      </c>
      <c r="E345" s="101">
        <v>6.0</v>
      </c>
      <c r="F345" s="58">
        <v>778.0</v>
      </c>
      <c r="G345" s="58" t="s">
        <v>168</v>
      </c>
      <c r="H345" s="58" t="s">
        <v>168</v>
      </c>
      <c r="I345" s="150">
        <v>21.36</v>
      </c>
      <c r="J345" s="103">
        <f t="shared" si="2"/>
        <v>1.123595506</v>
      </c>
      <c r="K345" s="104">
        <v>0.06</v>
      </c>
      <c r="L345" s="73">
        <v>4.0</v>
      </c>
      <c r="M345" s="23">
        <f t="shared" si="3"/>
        <v>0.24</v>
      </c>
      <c r="N345" s="105" t="s">
        <v>365</v>
      </c>
      <c r="O345" s="106">
        <v>0.0551</v>
      </c>
      <c r="P345" s="107">
        <v>43742.0</v>
      </c>
      <c r="Q345" s="107">
        <v>43769.0</v>
      </c>
      <c r="R345" s="23">
        <f t="shared" si="4"/>
        <v>8.89292196</v>
      </c>
      <c r="S345" s="108">
        <f t="array" ref="S345">IF(INDEX(Historical!$D$7:$D$1379,MATCH(B345,Historical!$B$7:$B$1403,0))=0,"n/a",(INDEX(Historical!$C$7:$C$1381,MATCH(B345,Historical!$B$7:$B$1403,0))/INDEX(Historical!$D$7:$D$1379,MATCH(B345,Historical!$B$7:$B$1403,0))-1)*100)</f>
        <v>50.2310231</v>
      </c>
      <c r="T345" s="108">
        <f t="array" ref="T345">IF(INDEX(Historical!$F$7:$F$1372,MATCH(B345,Historical!$B$7:$B$1403,0))=0,"n/a",((INDEX(Historical!$C$7:$C$1381,MATCH(B345,Historical!$B$7:$B$1403,0))/INDEX(Historical!$F$7:$F$1372,MATCH(B345,Historical!$B$7:$B$1403,0)))^(1/3)-1)*100)</f>
        <v>80.65985238</v>
      </c>
      <c r="U345" s="108">
        <f t="array" ref="U345">IF(INDEX(Historical!$H$7:$H$1372,MATCH(B345,Historical!$B$7:$B$1403,0))=0,"n/a",((INDEX(Historical!$C$7:$C$1381,MATCH(B345,Historical!$B$7:$B$1403,0))/INDEX(Historical!$H$7:$H$1372,MATCH(B345,Historical!$B$7:$B$1403,0)))^(1/5)-1)*100)</f>
        <v>101.805347</v>
      </c>
      <c r="V345" s="108" t="str">
        <f t="array" ref="V345">IF(INDEX(Historical!$O$7:$O$1372,MATCH(B345,Historical!$B$7:$B$1403,0))=0,"n/a",((INDEX(Historical!$C$7:$C$1381,MATCH(B345,Historical!$B$7:$B$1403,0))/INDEX(Historical!$O$7:$O$1372,MATCH(B345,Historical!$B$7:$B$1403,0)))^(1/10)-1)*100)</f>
        <v>n/a</v>
      </c>
      <c r="W345" s="109" t="str">
        <f t="shared" si="5"/>
        <v>n/a</v>
      </c>
      <c r="X345" s="110">
        <f t="shared" si="6"/>
        <v>4.008084527</v>
      </c>
      <c r="Y345" s="133"/>
      <c r="Z345" s="103">
        <f t="shared" si="7"/>
        <v>14.37125749</v>
      </c>
      <c r="AA345" s="112">
        <f t="shared" si="8"/>
        <v>12.79041916</v>
      </c>
      <c r="AB345" s="73">
        <v>12.0</v>
      </c>
      <c r="AC345" s="102">
        <v>1.67</v>
      </c>
      <c r="AD345" s="102" t="s">
        <v>128</v>
      </c>
      <c r="AE345" s="102">
        <v>2.69</v>
      </c>
      <c r="AF345" s="102">
        <v>1.01</v>
      </c>
      <c r="AG345" s="102">
        <v>8.1</v>
      </c>
      <c r="AH345" s="102">
        <v>43.1</v>
      </c>
      <c r="AI345" s="102">
        <v>15.079999999999998</v>
      </c>
      <c r="AJ345" s="102">
        <v>25.4</v>
      </c>
      <c r="AK345" s="102" t="s">
        <v>128</v>
      </c>
      <c r="AL345" s="113">
        <v>240.09</v>
      </c>
      <c r="AM345" s="114">
        <v>6.1</v>
      </c>
      <c r="AN345" s="102">
        <v>0.11</v>
      </c>
      <c r="AO345" s="115">
        <f t="shared" si="9"/>
        <v>90.13852332</v>
      </c>
      <c r="AP345" s="116">
        <f t="shared" si="10"/>
        <v>102.9289425</v>
      </c>
      <c r="AQ345" s="117">
        <f t="shared" si="11"/>
        <v>-24.2274651</v>
      </c>
      <c r="AR345" s="103">
        <f t="array" ref="AR345">INDEX(Historical!$C$7:$C$1381,MATCH(B345,Historical!$B$7:$B$1403,0))*IF(AH345="n/a",1.03,IF(AH345&lt;0,1.01,IF(AH345&gt;10,1.1,(1+AH345/100))))</f>
        <v>0.25036</v>
      </c>
      <c r="AS345" s="112">
        <f t="shared" si="12"/>
        <v>0.275396</v>
      </c>
      <c r="AT345" s="112">
        <f t="shared" ref="AT345:AV345" si="353">IF($AK345="n/a",1.03*AS345,IF($AK345&lt;0,1.01*AS345,IF($AK345&gt;10,1.1*AS345,(1+$AK345/100)*AS345)))</f>
        <v>0.28365788</v>
      </c>
      <c r="AU345" s="112">
        <f t="shared" si="353"/>
        <v>0.2921676164</v>
      </c>
      <c r="AV345" s="112">
        <f t="shared" si="353"/>
        <v>0.3009326449</v>
      </c>
      <c r="AW345" s="103">
        <f t="shared" si="14"/>
        <v>1.402514141</v>
      </c>
      <c r="AX345" s="118">
        <f t="shared" si="15"/>
        <v>6.566077441</v>
      </c>
      <c r="AY345" s="119">
        <v>0.15</v>
      </c>
      <c r="AZ345" s="114">
        <v>-0.5599999999999999</v>
      </c>
      <c r="BA345" s="114">
        <v>-19.27</v>
      </c>
      <c r="BB345" s="114">
        <v>-9.6</v>
      </c>
      <c r="BC345" s="114">
        <v>-10.36</v>
      </c>
      <c r="BD345" s="42"/>
      <c r="BE345" s="17">
        <v>2014.0</v>
      </c>
      <c r="BF345" s="17">
        <f t="shared" si="16"/>
        <v>0</v>
      </c>
      <c r="BG345" s="120">
        <v>0.8</v>
      </c>
      <c r="BH345" s="15"/>
    </row>
    <row r="346" ht="12.75" customHeight="1">
      <c r="A346" s="230" t="s">
        <v>1922</v>
      </c>
      <c r="B346" s="232" t="s">
        <v>1923</v>
      </c>
      <c r="C346" s="100" t="s">
        <v>136</v>
      </c>
      <c r="D346" s="100" t="s">
        <v>391</v>
      </c>
      <c r="E346" s="101">
        <v>6.0</v>
      </c>
      <c r="F346" s="58">
        <v>810.0</v>
      </c>
      <c r="G346" s="58" t="s">
        <v>168</v>
      </c>
      <c r="H346" s="58" t="s">
        <v>168</v>
      </c>
      <c r="I346" s="150">
        <v>10.91</v>
      </c>
      <c r="J346" s="103">
        <f t="shared" si="2"/>
        <v>2.933088909</v>
      </c>
      <c r="K346" s="104">
        <v>0.08</v>
      </c>
      <c r="L346" s="73">
        <v>4.0</v>
      </c>
      <c r="M346" s="23">
        <f t="shared" si="3"/>
        <v>0.32</v>
      </c>
      <c r="N346" s="105" t="s">
        <v>425</v>
      </c>
      <c r="O346" s="106">
        <v>0.07</v>
      </c>
      <c r="P346" s="107">
        <v>43893.0</v>
      </c>
      <c r="Q346" s="107">
        <v>43908.0</v>
      </c>
      <c r="R346" s="23">
        <f t="shared" si="4"/>
        <v>14.28571429</v>
      </c>
      <c r="S346" s="108">
        <f t="array" ref="S346">IF(INDEX(Historical!$D$7:$D$1379,MATCH(B346,Historical!$B$7:$B$1403,0))=0,"n/a",(INDEX(Historical!$C$7:$C$1381,MATCH(B346,Historical!$B$7:$B$1403,0))/INDEX(Historical!$D$7:$D$1379,MATCH(B346,Historical!$B$7:$B$1403,0))-1)*100)</f>
        <v>56.25</v>
      </c>
      <c r="T346" s="108">
        <f t="array" ref="T346">IF(INDEX(Historical!$F$7:$F$1372,MATCH(B346,Historical!$B$7:$B$1403,0))=0,"n/a",((INDEX(Historical!$C$7:$C$1381,MATCH(B346,Historical!$B$7:$B$1403,0))/INDEX(Historical!$F$7:$F$1372,MATCH(B346,Historical!$B$7:$B$1403,0)))^(1/3)-1)*100)</f>
        <v>46.20088691</v>
      </c>
      <c r="U346" s="108" t="str">
        <f t="array" ref="U346">IF(INDEX(Historical!$H$7:$H$1372,MATCH(B346,Historical!$B$7:$B$1403,0))=0,"n/a",((INDEX(Historical!$C$7:$C$1381,MATCH(B346,Historical!$B$7:$B$1403,0))/INDEX(Historical!$H$7:$H$1372,MATCH(B346,Historical!$B$7:$B$1403,0)))^(1/5)-1)*100)</f>
        <v>n/a</v>
      </c>
      <c r="V346" s="108">
        <f t="array" ref="V346">IF(INDEX(Historical!$O$7:$O$1372,MATCH(B346,Historical!$B$7:$B$1403,0))=0,"n/a",((INDEX(Historical!$C$7:$C$1381,MATCH(B346,Historical!$B$7:$B$1403,0))/INDEX(Historical!$O$7:$O$1372,MATCH(B346,Historical!$B$7:$B$1403,0)))^(1/10)-1)*100)</f>
        <v>2.256518256</v>
      </c>
      <c r="W346" s="109" t="str">
        <f t="shared" si="5"/>
        <v>n/a</v>
      </c>
      <c r="X346" s="110" t="str">
        <f t="shared" si="6"/>
        <v>n/a</v>
      </c>
      <c r="Y346" s="133"/>
      <c r="Z346" s="103">
        <f t="shared" si="7"/>
        <v>64</v>
      </c>
      <c r="AA346" s="112">
        <f t="shared" si="8"/>
        <v>21.82</v>
      </c>
      <c r="AB346" s="73">
        <v>6.0</v>
      </c>
      <c r="AC346" s="102">
        <v>0.5</v>
      </c>
      <c r="AD346" s="102">
        <v>5.44</v>
      </c>
      <c r="AE346" s="102">
        <v>3.93</v>
      </c>
      <c r="AF346" s="102">
        <v>0.83</v>
      </c>
      <c r="AG346" s="102">
        <v>3.8</v>
      </c>
      <c r="AH346" s="102">
        <v>69.8</v>
      </c>
      <c r="AI346" s="102">
        <v>1.06</v>
      </c>
      <c r="AJ346" s="102">
        <v>32.800000000000004</v>
      </c>
      <c r="AK346" s="102">
        <v>4.0</v>
      </c>
      <c r="AL346" s="113">
        <v>927.46</v>
      </c>
      <c r="AM346" s="114">
        <v>1.7999999999999998</v>
      </c>
      <c r="AN346" s="102">
        <v>0.02</v>
      </c>
      <c r="AO346" s="115" t="str">
        <f t="shared" si="9"/>
        <v>n/a</v>
      </c>
      <c r="AP346" s="116" t="str">
        <f t="shared" si="10"/>
        <v>n/a</v>
      </c>
      <c r="AQ346" s="117">
        <f t="shared" si="11"/>
        <v>-10.2829138</v>
      </c>
      <c r="AR346" s="103">
        <f t="array" ref="AR346">INDEX(Historical!$C$7:$C$1381,MATCH(B346,Historical!$B$7:$B$1403,0))*IF(AH346="n/a",1.03,IF(AH346&lt;0,1.01,IF(AH346&gt;10,1.1,(1+AH346/100))))</f>
        <v>0.275</v>
      </c>
      <c r="AS346" s="112">
        <f t="shared" si="12"/>
        <v>0.277915</v>
      </c>
      <c r="AT346" s="112">
        <f t="shared" ref="AT346:AV346" si="354">IF($AK346="n/a",1.03*AS346,IF($AK346&lt;0,1.01*AS346,IF($AK346&gt;10,1.1*AS346,(1+$AK346/100)*AS346)))</f>
        <v>0.2890316</v>
      </c>
      <c r="AU346" s="112">
        <f t="shared" si="354"/>
        <v>0.300592864</v>
      </c>
      <c r="AV346" s="112">
        <f t="shared" si="354"/>
        <v>0.3126165786</v>
      </c>
      <c r="AW346" s="103">
        <f t="shared" si="14"/>
        <v>1.455156043</v>
      </c>
      <c r="AX346" s="118">
        <f t="shared" si="15"/>
        <v>13.33781891</v>
      </c>
      <c r="AY346" s="119">
        <v>0.37</v>
      </c>
      <c r="AZ346" s="114">
        <v>-2.15</v>
      </c>
      <c r="BA346" s="114">
        <v>-24.240000000000002</v>
      </c>
      <c r="BB346" s="114">
        <v>-15.709999999999999</v>
      </c>
      <c r="BC346" s="114">
        <v>-18.02</v>
      </c>
      <c r="BD346" s="42"/>
      <c r="BE346" s="17">
        <v>2015.0</v>
      </c>
      <c r="BF346" s="17">
        <f t="shared" si="16"/>
        <v>0</v>
      </c>
      <c r="BG346" s="120">
        <v>0.6</v>
      </c>
      <c r="BH346" s="108"/>
    </row>
    <row r="347" ht="12.75" customHeight="1">
      <c r="A347" s="155" t="s">
        <v>1924</v>
      </c>
      <c r="B347" s="232" t="s">
        <v>1925</v>
      </c>
      <c r="C347" s="100" t="s">
        <v>272</v>
      </c>
      <c r="D347" s="100" t="s">
        <v>273</v>
      </c>
      <c r="E347" s="101">
        <v>6.0</v>
      </c>
      <c r="F347" s="58">
        <v>748.0</v>
      </c>
      <c r="G347" s="58" t="s">
        <v>168</v>
      </c>
      <c r="H347" s="58" t="s">
        <v>168</v>
      </c>
      <c r="I347" s="150">
        <v>83.74</v>
      </c>
      <c r="J347" s="103">
        <f t="shared" si="2"/>
        <v>4.585622164</v>
      </c>
      <c r="K347" s="104">
        <v>0.96</v>
      </c>
      <c r="L347" s="73">
        <v>4.0</v>
      </c>
      <c r="M347" s="23">
        <f t="shared" si="3"/>
        <v>3.84</v>
      </c>
      <c r="N347" s="105" t="s">
        <v>179</v>
      </c>
      <c r="O347" s="106">
        <v>0.92</v>
      </c>
      <c r="P347" s="146">
        <v>43538.0</v>
      </c>
      <c r="Q347" s="146">
        <v>43553.0</v>
      </c>
      <c r="R347" s="23">
        <f t="shared" si="4"/>
        <v>4.347826087</v>
      </c>
      <c r="S347" s="108">
        <f t="array" ref="S347">IF(INDEX(Historical!$D$7:$D$1379,MATCH(B347,Historical!$B$7:$B$1403,0))=0,"n/a",(INDEX(Historical!$C$7:$C$1381,MATCH(B347,Historical!$B$7:$B$1403,0))/INDEX(Historical!$D$7:$D$1379,MATCH(B347,Historical!$B$7:$B$1403,0))-1)*100)</f>
        <v>5.205479452</v>
      </c>
      <c r="T347" s="108">
        <f t="array" ref="T347">IF(INDEX(Historical!$F$7:$F$1372,MATCH(B347,Historical!$B$7:$B$1403,0))=0,"n/a",((INDEX(Historical!$C$7:$C$1381,MATCH(B347,Historical!$B$7:$B$1403,0))/INDEX(Historical!$F$7:$F$1372,MATCH(B347,Historical!$B$7:$B$1403,0)))^(1/3)-1)*100)</f>
        <v>8.336489931</v>
      </c>
      <c r="U347" s="108">
        <f t="array" ref="U347">IF(INDEX(Historical!$H$7:$H$1372,MATCH(B347,Historical!$B$7:$B$1403,0))=0,"n/a",((INDEX(Historical!$C$7:$C$1381,MATCH(B347,Historical!$B$7:$B$1403,0))/INDEX(Historical!$H$7:$H$1372,MATCH(B347,Historical!$B$7:$B$1403,0)))^(1/5)-1)*100)</f>
        <v>8.962797097</v>
      </c>
      <c r="V347" s="108" t="str">
        <f t="array" ref="V347">IF(INDEX(Historical!$O$7:$O$1372,MATCH(B347,Historical!$B$7:$B$1403,0))=0,"n/a",((INDEX(Historical!$C$7:$C$1381,MATCH(B347,Historical!$B$7:$B$1403,0))/INDEX(Historical!$O$7:$O$1372,MATCH(B347,Historical!$B$7:$B$1403,0)))^(1/10)-1)*100)</f>
        <v>n/a</v>
      </c>
      <c r="W347" s="109" t="str">
        <f t="shared" si="5"/>
        <v>n/a</v>
      </c>
      <c r="X347" s="110">
        <f t="shared" si="6"/>
        <v>1.298956101</v>
      </c>
      <c r="Y347" s="149"/>
      <c r="Z347" s="103">
        <f t="shared" si="7"/>
        <v>105.4945055</v>
      </c>
      <c r="AA347" s="112">
        <f t="shared" si="8"/>
        <v>23.00549451</v>
      </c>
      <c r="AB347" s="73">
        <v>12.0</v>
      </c>
      <c r="AC347" s="102">
        <v>3.64</v>
      </c>
      <c r="AD347" s="102">
        <v>7.67</v>
      </c>
      <c r="AE347" s="102">
        <v>5.0</v>
      </c>
      <c r="AF347" s="102">
        <v>7.13</v>
      </c>
      <c r="AG347" s="102">
        <v>32.300000000000004</v>
      </c>
      <c r="AH347" s="102">
        <v>20.5</v>
      </c>
      <c r="AI347" s="102">
        <v>8.309999999999999</v>
      </c>
      <c r="AJ347" s="102">
        <v>6.9</v>
      </c>
      <c r="AK347" s="102">
        <v>3.0</v>
      </c>
      <c r="AL347" s="113">
        <v>8600.0</v>
      </c>
      <c r="AM347" s="114">
        <v>0.74</v>
      </c>
      <c r="AN347" s="102">
        <v>2.52</v>
      </c>
      <c r="AO347" s="115">
        <f t="shared" si="9"/>
        <v>-9.457075245</v>
      </c>
      <c r="AP347" s="116">
        <f t="shared" si="10"/>
        <v>13.54841926</v>
      </c>
      <c r="AQ347" s="117">
        <f t="shared" si="11"/>
        <v>170.0034369</v>
      </c>
      <c r="AR347" s="103">
        <f t="array" ref="AR347">INDEX(Historical!$C$7:$C$1381,MATCH(B347,Historical!$B$7:$B$1403,0))*IF(AH347="n/a",1.03,IF(AH347&lt;0,1.01,IF(AH347&gt;10,1.1,(1+AH347/100))))</f>
        <v>4.224</v>
      </c>
      <c r="AS347" s="112">
        <f t="shared" si="12"/>
        <v>4.5750144</v>
      </c>
      <c r="AT347" s="112">
        <f t="shared" ref="AT347:AV347" si="355">IF($AK347="n/a",1.03*AS347,IF($AK347&lt;0,1.01*AS347,IF($AK347&gt;10,1.1*AS347,(1+$AK347/100)*AS347)))</f>
        <v>4.712264832</v>
      </c>
      <c r="AU347" s="112">
        <f t="shared" si="355"/>
        <v>4.853632777</v>
      </c>
      <c r="AV347" s="112">
        <f t="shared" si="355"/>
        <v>4.99924176</v>
      </c>
      <c r="AW347" s="103">
        <f t="shared" si="14"/>
        <v>23.36415377</v>
      </c>
      <c r="AX347" s="118">
        <f t="shared" si="15"/>
        <v>27.90082848</v>
      </c>
      <c r="AY347" s="119">
        <v>1.03</v>
      </c>
      <c r="AZ347" s="114">
        <v>12.58</v>
      </c>
      <c r="BA347" s="114">
        <v>-13.51</v>
      </c>
      <c r="BB347" s="114">
        <v>-8.33</v>
      </c>
      <c r="BC347" s="114">
        <v>0.45999999999999996</v>
      </c>
      <c r="BD347" s="42"/>
      <c r="BE347" s="17">
        <v>2014.0</v>
      </c>
      <c r="BF347" s="17">
        <f t="shared" si="16"/>
        <v>0</v>
      </c>
      <c r="BG347" s="120">
        <v>6.3</v>
      </c>
      <c r="BH347" s="15"/>
    </row>
    <row r="348" ht="12.75" customHeight="1">
      <c r="A348" s="155" t="s">
        <v>1926</v>
      </c>
      <c r="B348" s="99" t="s">
        <v>1927</v>
      </c>
      <c r="C348" s="100" t="s">
        <v>272</v>
      </c>
      <c r="D348" s="100" t="s">
        <v>273</v>
      </c>
      <c r="E348" s="101">
        <v>6.0</v>
      </c>
      <c r="F348" s="58">
        <v>814.0</v>
      </c>
      <c r="G348" s="58" t="s">
        <v>168</v>
      </c>
      <c r="H348" s="58" t="s">
        <v>168</v>
      </c>
      <c r="I348" s="150">
        <v>13.43</v>
      </c>
      <c r="J348" s="103">
        <f t="shared" si="2"/>
        <v>3.989575577</v>
      </c>
      <c r="K348" s="104">
        <v>0.04465</v>
      </c>
      <c r="L348" s="73">
        <v>12.0</v>
      </c>
      <c r="M348" s="23">
        <f t="shared" si="3"/>
        <v>0.5358</v>
      </c>
      <c r="N348" s="105" t="s">
        <v>365</v>
      </c>
      <c r="O348" s="106">
        <v>0.0446</v>
      </c>
      <c r="P348" s="107">
        <v>43879.0</v>
      </c>
      <c r="Q348" s="107">
        <v>43920.0</v>
      </c>
      <c r="R348" s="23">
        <f t="shared" si="4"/>
        <v>0.1121076233</v>
      </c>
      <c r="S348" s="108">
        <f t="array" ref="S348">IF(INDEX(Historical!$D$7:$D$1379,MATCH(B348,Historical!$B$7:$B$1403,0))=0,"n/a",(INDEX(Historical!$C$7:$C$1381,MATCH(B348,Historical!$B$7:$B$1403,0))/INDEX(Historical!$D$7:$D$1379,MATCH(B348,Historical!$B$7:$B$1403,0))-1)*100)</f>
        <v>0.451212634</v>
      </c>
      <c r="T348" s="108">
        <f t="array" ref="T348">IF(INDEX(Historical!$F$7:$F$1372,MATCH(B348,Historical!$B$7:$B$1403,0))=0,"n/a",((INDEX(Historical!$C$7:$C$1381,MATCH(B348,Historical!$B$7:$B$1403,0))/INDEX(Historical!$F$7:$F$1372,MATCH(B348,Historical!$B$7:$B$1403,0)))^(1/3)-1)*100)</f>
        <v>2.558646826</v>
      </c>
      <c r="U348" s="108">
        <f t="array" ref="U348">IF(INDEX(Historical!$H$7:$H$1372,MATCH(B348,Historical!$B$7:$B$1403,0))=0,"n/a",((INDEX(Historical!$C$7:$C$1381,MATCH(B348,Historical!$B$7:$B$1403,0))/INDEX(Historical!$H$7:$H$1372,MATCH(B348,Historical!$B$7:$B$1403,0)))^(1/5)-1)*100)</f>
        <v>8.217260259</v>
      </c>
      <c r="V348" s="108" t="str">
        <f t="array" ref="V348">IF(INDEX(Historical!$O$7:$O$1372,MATCH(B348,Historical!$B$7:$B$1403,0))=0,"n/a",((INDEX(Historical!$C$7:$C$1381,MATCH(B348,Historical!$B$7:$B$1403,0))/INDEX(Historical!$O$7:$O$1372,MATCH(B348,Historical!$B$7:$B$1403,0)))^(1/10)-1)*100)</f>
        <v>n/a</v>
      </c>
      <c r="W348" s="109" t="str">
        <f t="shared" si="5"/>
        <v>n/a</v>
      </c>
      <c r="X348" s="110">
        <f t="shared" si="6"/>
        <v>1.488634105</v>
      </c>
      <c r="Y348" s="133"/>
      <c r="Z348" s="103" t="str">
        <f t="shared" si="7"/>
        <v>n/a</v>
      </c>
      <c r="AA348" s="112" t="str">
        <f t="shared" si="8"/>
        <v>n/a</v>
      </c>
      <c r="AB348" s="73">
        <v>12.0</v>
      </c>
      <c r="AC348" s="102">
        <v>-0.18</v>
      </c>
      <c r="AD348" s="102" t="s">
        <v>128</v>
      </c>
      <c r="AE348" s="102">
        <v>8.12</v>
      </c>
      <c r="AF348" s="102">
        <v>1.02</v>
      </c>
      <c r="AG348" s="102" t="s">
        <v>128</v>
      </c>
      <c r="AH348" s="102">
        <v>-193.3</v>
      </c>
      <c r="AI348" s="102">
        <v>-71.39999999999999</v>
      </c>
      <c r="AJ348" s="102">
        <v>5.52</v>
      </c>
      <c r="AK348" s="102">
        <v>10.0</v>
      </c>
      <c r="AL348" s="113">
        <v>285.66</v>
      </c>
      <c r="AM348" s="114">
        <v>11.0</v>
      </c>
      <c r="AN348" s="102">
        <v>1.84</v>
      </c>
      <c r="AO348" s="115" t="str">
        <f t="shared" si="9"/>
        <v>n/a</v>
      </c>
      <c r="AP348" s="116">
        <f t="shared" si="10"/>
        <v>12.20683584</v>
      </c>
      <c r="AQ348" s="117" t="str">
        <f t="shared" si="11"/>
        <v>n/a</v>
      </c>
      <c r="AR348" s="103">
        <f t="array" ref="AR348">INDEX(Historical!$C$7:$C$1381,MATCH(B348,Historical!$B$7:$B$1403,0))*IF(AH348="n/a",1.03,IF(AH348&lt;0,1.01,IF(AH348&gt;10,1.1,(1+AH348/100))))</f>
        <v>0.539643</v>
      </c>
      <c r="AS348" s="112">
        <f t="shared" si="12"/>
        <v>0.54503943</v>
      </c>
      <c r="AT348" s="112">
        <f t="shared" ref="AT348:AV348" si="356">IF($AK348="n/a",1.03*AS348,IF($AK348&lt;0,1.01*AS348,IF($AK348&gt;10,1.1*AS348,(1+$AK348/100)*AS348)))</f>
        <v>0.599543373</v>
      </c>
      <c r="AU348" s="112">
        <f t="shared" si="356"/>
        <v>0.6594977103</v>
      </c>
      <c r="AV348" s="112">
        <f t="shared" si="356"/>
        <v>0.7254474813</v>
      </c>
      <c r="AW348" s="103">
        <f t="shared" si="14"/>
        <v>3.069170995</v>
      </c>
      <c r="AX348" s="118">
        <f t="shared" si="15"/>
        <v>22.8530975</v>
      </c>
      <c r="AY348" s="119">
        <v>0.78</v>
      </c>
      <c r="AZ348" s="114">
        <v>18.85</v>
      </c>
      <c r="BA348" s="114">
        <v>-6.99</v>
      </c>
      <c r="BB348" s="114">
        <v>0.5</v>
      </c>
      <c r="BC348" s="114">
        <v>9.049999999999999</v>
      </c>
      <c r="BD348" s="42"/>
      <c r="BE348" s="17">
        <v>2015.0</v>
      </c>
      <c r="BF348" s="17">
        <f t="shared" si="16"/>
        <v>0</v>
      </c>
      <c r="BG348" s="120" t="s">
        <v>128</v>
      </c>
      <c r="BH348" s="15"/>
    </row>
    <row r="349" ht="12.75" customHeight="1">
      <c r="A349" s="55" t="s">
        <v>1928</v>
      </c>
      <c r="B349" s="99" t="s">
        <v>1929</v>
      </c>
      <c r="C349" s="100" t="s">
        <v>177</v>
      </c>
      <c r="D349" s="100" t="s">
        <v>317</v>
      </c>
      <c r="E349" s="101">
        <v>6.0</v>
      </c>
      <c r="F349" s="58">
        <v>807.0</v>
      </c>
      <c r="G349" s="58" t="s">
        <v>168</v>
      </c>
      <c r="H349" s="58" t="s">
        <v>168</v>
      </c>
      <c r="I349" s="150">
        <v>126.13</v>
      </c>
      <c r="J349" s="103">
        <f t="shared" si="2"/>
        <v>2.346785063</v>
      </c>
      <c r="K349" s="104">
        <v>0.74</v>
      </c>
      <c r="L349" s="73">
        <v>4.0</v>
      </c>
      <c r="M349" s="23">
        <f t="shared" si="3"/>
        <v>2.96</v>
      </c>
      <c r="N349" s="105" t="s">
        <v>1930</v>
      </c>
      <c r="O349" s="106">
        <v>0.645</v>
      </c>
      <c r="P349" s="107">
        <v>43873.0</v>
      </c>
      <c r="Q349" s="107">
        <v>43899.0</v>
      </c>
      <c r="R349" s="23">
        <f t="shared" si="4"/>
        <v>14.72868217</v>
      </c>
      <c r="S349" s="108">
        <f t="array" ref="S349">IF(INDEX(Historical!$D$7:$D$1379,MATCH(B349,Historical!$B$7:$B$1403,0))=0,"n/a",(INDEX(Historical!$C$7:$C$1381,MATCH(B349,Historical!$B$7:$B$1403,0))/INDEX(Historical!$D$7:$D$1379,MATCH(B349,Historical!$B$7:$B$1403,0))-1)*100)</f>
        <v>14.66666667</v>
      </c>
      <c r="T349" s="108">
        <f t="array" ref="T349">IF(INDEX(Historical!$F$7:$F$1372,MATCH(B349,Historical!$B$7:$B$1403,0))=0,"n/a",((INDEX(Historical!$C$7:$C$1381,MATCH(B349,Historical!$B$7:$B$1403,0))/INDEX(Historical!$F$7:$F$1372,MATCH(B349,Historical!$B$7:$B$1403,0)))^(1/3)-1)*100)</f>
        <v>8.142526799</v>
      </c>
      <c r="U349" s="108">
        <f t="array" ref="U349">IF(INDEX(Historical!$H$7:$H$1372,MATCH(B349,Historical!$B$7:$B$1403,0))=0,"n/a",((INDEX(Historical!$C$7:$C$1381,MATCH(B349,Historical!$B$7:$B$1403,0))/INDEX(Historical!$H$7:$H$1372,MATCH(B349,Historical!$B$7:$B$1403,0)))^(1/5)-1)*100)</f>
        <v>5.650784672</v>
      </c>
      <c r="V349" s="108">
        <f t="array" ref="V349">IF(INDEX(Historical!$O$7:$O$1372,MATCH(B349,Historical!$B$7:$B$1403,0))=0,"n/a",((INDEX(Historical!$C$7:$C$1381,MATCH(B349,Historical!$B$7:$B$1403,0))/INDEX(Historical!$O$7:$O$1372,MATCH(B349,Historical!$B$7:$B$1403,0)))^(1/10)-1)*100)</f>
        <v>2.786567543</v>
      </c>
      <c r="W349" s="109">
        <f t="shared" si="5"/>
        <v>2.027865675</v>
      </c>
      <c r="X349" s="110">
        <f t="shared" si="6"/>
        <v>0.3247577398</v>
      </c>
      <c r="Y349" s="133"/>
      <c r="Z349" s="103">
        <f t="shared" si="7"/>
        <v>59.08183633</v>
      </c>
      <c r="AA349" s="112">
        <f t="shared" si="8"/>
        <v>25.1756487</v>
      </c>
      <c r="AB349" s="73">
        <v>12.0</v>
      </c>
      <c r="AC349" s="102">
        <v>5.01</v>
      </c>
      <c r="AD349" s="102">
        <v>2.3</v>
      </c>
      <c r="AE349" s="102">
        <v>5.4</v>
      </c>
      <c r="AF349" s="102">
        <v>43.95</v>
      </c>
      <c r="AG349" s="102">
        <v>295.8</v>
      </c>
      <c r="AH349" s="102">
        <v>54.1</v>
      </c>
      <c r="AI349" s="102">
        <v>12.67</v>
      </c>
      <c r="AJ349" s="102">
        <v>17.4</v>
      </c>
      <c r="AK349" s="102">
        <v>10.97</v>
      </c>
      <c r="AL349" s="113">
        <v>120590.0</v>
      </c>
      <c r="AM349" s="114">
        <v>12.0</v>
      </c>
      <c r="AN349" s="102">
        <v>5.88</v>
      </c>
      <c r="AO349" s="115">
        <f t="shared" si="9"/>
        <v>-17.17807897</v>
      </c>
      <c r="AP349" s="116">
        <f t="shared" si="10"/>
        <v>7.997569735</v>
      </c>
      <c r="AQ349" s="117">
        <f t="shared" si="11"/>
        <v>601.259109</v>
      </c>
      <c r="AR349" s="103">
        <f t="array" ref="AR349">INDEX(Historical!$C$7:$C$1381,MATCH(B349,Historical!$B$7:$B$1403,0))*IF(AH349="n/a",1.03,IF(AH349&lt;0,1.01,IF(AH349&gt;10,1.1,(1+AH349/100))))</f>
        <v>2.838</v>
      </c>
      <c r="AS349" s="112">
        <f t="shared" si="12"/>
        <v>3.1218</v>
      </c>
      <c r="AT349" s="112">
        <f t="shared" ref="AT349:AV349" si="357">IF($AK349="n/a",1.03*AS349,IF($AK349&lt;0,1.01*AS349,IF($AK349&gt;10,1.1*AS349,(1+$AK349/100)*AS349)))</f>
        <v>3.43398</v>
      </c>
      <c r="AU349" s="112">
        <f t="shared" si="357"/>
        <v>3.777378</v>
      </c>
      <c r="AV349" s="112">
        <f t="shared" si="357"/>
        <v>4.1551158</v>
      </c>
      <c r="AW349" s="103">
        <f t="shared" si="14"/>
        <v>17.3262738</v>
      </c>
      <c r="AX349" s="118">
        <f t="shared" si="15"/>
        <v>13.73683802</v>
      </c>
      <c r="AY349" s="119">
        <v>0.24</v>
      </c>
      <c r="AZ349" s="114">
        <v>24.44</v>
      </c>
      <c r="BA349" s="114">
        <v>-14.7</v>
      </c>
      <c r="BB349" s="114">
        <v>-8.24</v>
      </c>
      <c r="BC349" s="114">
        <v>6.03</v>
      </c>
      <c r="BD349" s="42"/>
      <c r="BE349" s="17">
        <v>2015.0</v>
      </c>
      <c r="BF349" s="17">
        <f t="shared" si="16"/>
        <v>0</v>
      </c>
      <c r="BG349" s="120">
        <v>21.6</v>
      </c>
      <c r="BH349" s="15"/>
    </row>
    <row r="350" ht="12.75" customHeight="1">
      <c r="A350" s="220" t="s">
        <v>1931</v>
      </c>
      <c r="B350" s="99" t="s">
        <v>1932</v>
      </c>
      <c r="C350" s="100" t="s">
        <v>131</v>
      </c>
      <c r="D350" s="100" t="s">
        <v>837</v>
      </c>
      <c r="E350" s="101">
        <v>6.0</v>
      </c>
      <c r="F350" s="58">
        <v>773.0</v>
      </c>
      <c r="G350" s="58" t="s">
        <v>168</v>
      </c>
      <c r="H350" s="58" t="s">
        <v>168</v>
      </c>
      <c r="I350" s="150">
        <v>38.96</v>
      </c>
      <c r="J350" s="103">
        <f t="shared" si="2"/>
        <v>1.87936345</v>
      </c>
      <c r="K350" s="104">
        <v>0.7322</v>
      </c>
      <c r="L350" s="73">
        <v>1.0</v>
      </c>
      <c r="M350" s="23">
        <f t="shared" si="3"/>
        <v>0.7322</v>
      </c>
      <c r="N350" s="105" t="s">
        <v>1933</v>
      </c>
      <c r="O350" s="106">
        <v>0.6876</v>
      </c>
      <c r="P350" s="107">
        <v>43726.0</v>
      </c>
      <c r="Q350" s="107">
        <v>43728.0</v>
      </c>
      <c r="R350" s="23">
        <f t="shared" si="4"/>
        <v>6.486329261</v>
      </c>
      <c r="S350" s="108">
        <f t="array" ref="S350">IF(INDEX(Historical!$D$7:$D$1379,MATCH(B350,Historical!$B$7:$B$1403,0))=0,"n/a",(INDEX(Historical!$C$7:$C$1381,MATCH(B350,Historical!$B$7:$B$1403,0))/INDEX(Historical!$D$7:$D$1379,MATCH(B350,Historical!$B$7:$B$1403,0))-1)*100)</f>
        <v>6.486329261</v>
      </c>
      <c r="T350" s="108">
        <f t="array" ref="T350">IF(INDEX(Historical!$F$7:$F$1372,MATCH(B350,Historical!$B$7:$B$1403,0))=0,"n/a",((INDEX(Historical!$C$7:$C$1381,MATCH(B350,Historical!$B$7:$B$1403,0))/INDEX(Historical!$F$7:$F$1372,MATCH(B350,Historical!$B$7:$B$1403,0)))^(1/3)-1)*100)</f>
        <v>8.83935313</v>
      </c>
      <c r="U350" s="108">
        <f t="array" ref="U350">IF(INDEX(Historical!$H$7:$H$1372,MATCH(B350,Historical!$B$7:$B$1403,0))=0,"n/a",((INDEX(Historical!$C$7:$C$1381,MATCH(B350,Historical!$B$7:$B$1403,0))/INDEX(Historical!$H$7:$H$1372,MATCH(B350,Historical!$B$7:$B$1403,0)))^(1/5)-1)*100)</f>
        <v>22.34639222</v>
      </c>
      <c r="V350" s="108" t="str">
        <f t="array" ref="V350">IF(INDEX(Historical!$O$7:$O$1372,MATCH(B350,Historical!$B$7:$B$1403,0))=0,"n/a",((INDEX(Historical!$C$7:$C$1381,MATCH(B350,Historical!$B$7:$B$1403,0))/INDEX(Historical!$O$7:$O$1372,MATCH(B350,Historical!$B$7:$B$1403,0)))^(1/10)-1)*100)</f>
        <v>n/a</v>
      </c>
      <c r="W350" s="109" t="str">
        <f t="shared" si="5"/>
        <v>n/a</v>
      </c>
      <c r="X350" s="110">
        <f t="shared" si="6"/>
        <v>1.207913093</v>
      </c>
      <c r="Y350" s="133" t="s">
        <v>1934</v>
      </c>
      <c r="Z350" s="103">
        <f t="shared" si="7"/>
        <v>44.10843373</v>
      </c>
      <c r="AA350" s="112">
        <f t="shared" si="8"/>
        <v>23.46987952</v>
      </c>
      <c r="AB350" s="73">
        <v>12.0</v>
      </c>
      <c r="AC350" s="102">
        <v>1.66</v>
      </c>
      <c r="AD350" s="102">
        <v>2.97</v>
      </c>
      <c r="AE350" s="102">
        <v>2.34</v>
      </c>
      <c r="AF350" s="102">
        <v>5.01</v>
      </c>
      <c r="AG350" s="102">
        <v>23.0</v>
      </c>
      <c r="AH350" s="102">
        <v>11.899999999999999</v>
      </c>
      <c r="AI350" s="102">
        <v>8.44</v>
      </c>
      <c r="AJ350" s="102">
        <v>18.5</v>
      </c>
      <c r="AK350" s="102">
        <v>7.93</v>
      </c>
      <c r="AL350" s="113">
        <v>6770.0</v>
      </c>
      <c r="AM350" s="114">
        <v>6.7</v>
      </c>
      <c r="AN350" s="102">
        <v>0.0</v>
      </c>
      <c r="AO350" s="115">
        <f t="shared" si="9"/>
        <v>0.7558761541</v>
      </c>
      <c r="AP350" s="116">
        <f t="shared" si="10"/>
        <v>24.22575567</v>
      </c>
      <c r="AQ350" s="117">
        <f t="shared" si="11"/>
        <v>128.6035835</v>
      </c>
      <c r="AR350" s="103">
        <f t="array" ref="AR350">INDEX(Historical!$C$7:$C$1381,MATCH(B350,Historical!$B$7:$B$1403,0))*IF(AH350="n/a",1.03,IF(AH350&lt;0,1.01,IF(AH350&gt;10,1.1,(1+AH350/100))))</f>
        <v>0.80542</v>
      </c>
      <c r="AS350" s="112">
        <f t="shared" si="12"/>
        <v>0.873397448</v>
      </c>
      <c r="AT350" s="112">
        <f t="shared" ref="AT350:AV350" si="358">IF($AK350="n/a",1.03*AS350,IF($AK350&lt;0,1.01*AS350,IF($AK350&gt;10,1.1*AS350,(1+$AK350/100)*AS350)))</f>
        <v>0.9426578656</v>
      </c>
      <c r="AU350" s="112">
        <f t="shared" si="358"/>
        <v>1.017410634</v>
      </c>
      <c r="AV350" s="112">
        <f t="shared" si="358"/>
        <v>1.098091298</v>
      </c>
      <c r="AW350" s="103">
        <f t="shared" si="14"/>
        <v>4.736977246</v>
      </c>
      <c r="AX350" s="118">
        <f t="shared" si="15"/>
        <v>12.15856583</v>
      </c>
      <c r="AY350" s="119">
        <v>1.34</v>
      </c>
      <c r="AZ350" s="114">
        <v>9.13</v>
      </c>
      <c r="BA350" s="114">
        <v>-20.21</v>
      </c>
      <c r="BB350" s="114">
        <v>-14.71</v>
      </c>
      <c r="BC350" s="114">
        <v>-6.370000000000001</v>
      </c>
      <c r="BD350" s="42"/>
      <c r="BE350" s="17">
        <v>2014.0</v>
      </c>
      <c r="BF350" s="17">
        <f t="shared" si="16"/>
        <v>0</v>
      </c>
      <c r="BG350" s="120">
        <v>12.9</v>
      </c>
      <c r="BH350" s="15"/>
    </row>
    <row r="351" ht="12.75" customHeight="1">
      <c r="A351" s="155" t="s">
        <v>1935</v>
      </c>
      <c r="B351" s="99" t="s">
        <v>1936</v>
      </c>
      <c r="C351" s="100" t="s">
        <v>131</v>
      </c>
      <c r="D351" s="100" t="s">
        <v>546</v>
      </c>
      <c r="E351" s="101">
        <v>6.0</v>
      </c>
      <c r="F351" s="58">
        <v>777.0</v>
      </c>
      <c r="G351" s="58" t="s">
        <v>168</v>
      </c>
      <c r="H351" s="58" t="s">
        <v>168</v>
      </c>
      <c r="I351" s="150">
        <v>293.43</v>
      </c>
      <c r="J351" s="103">
        <f t="shared" si="2"/>
        <v>1.567665201</v>
      </c>
      <c r="K351" s="104">
        <v>1.15</v>
      </c>
      <c r="L351" s="73">
        <v>4.0</v>
      </c>
      <c r="M351" s="23">
        <f t="shared" si="3"/>
        <v>4.6</v>
      </c>
      <c r="N351" s="105" t="s">
        <v>184</v>
      </c>
      <c r="O351" s="106">
        <v>1.1</v>
      </c>
      <c r="P351" s="107">
        <v>43738.0</v>
      </c>
      <c r="Q351" s="107">
        <v>43754.0</v>
      </c>
      <c r="R351" s="23">
        <f t="shared" si="4"/>
        <v>4.545454545</v>
      </c>
      <c r="S351" s="108">
        <f t="array" ref="S351">IF(INDEX(Historical!$D$7:$D$1379,MATCH(B351,Historical!$B$7:$B$1403,0))=0,"n/a",(INDEX(Historical!$C$7:$C$1381,MATCH(B351,Historical!$B$7:$B$1403,0))/INDEX(Historical!$D$7:$D$1379,MATCH(B351,Historical!$B$7:$B$1403,0))-1)*100)</f>
        <v>40.625</v>
      </c>
      <c r="T351" s="108">
        <f t="array" ref="T351">IF(INDEX(Historical!$F$7:$F$1372,MATCH(B351,Historical!$B$7:$B$1403,0))=0,"n/a",((INDEX(Historical!$C$7:$C$1381,MATCH(B351,Historical!$B$7:$B$1403,0))/INDEX(Historical!$F$7:$F$1372,MATCH(B351,Historical!$B$7:$B$1403,0)))^(1/3)-1)*100)</f>
        <v>55.3616253</v>
      </c>
      <c r="U351" s="108">
        <f t="array" ref="U351">IF(INDEX(Historical!$H$7:$H$1372,MATCH(B351,Historical!$B$7:$B$1403,0))=0,"n/a",((INDEX(Historical!$C$7:$C$1381,MATCH(B351,Historical!$B$7:$B$1403,0))/INDEX(Historical!$H$7:$H$1372,MATCH(B351,Historical!$B$7:$B$1403,0)))^(1/5)-1)*100)</f>
        <v>65.72270087</v>
      </c>
      <c r="V351" s="108" t="str">
        <f t="array" ref="V351">IF(INDEX(Historical!$O$7:$O$1372,MATCH(B351,Historical!$B$7:$B$1403,0))=0,"n/a",((INDEX(Historical!$C$7:$C$1381,MATCH(B351,Historical!$B$7:$B$1403,0))/INDEX(Historical!$O$7:$O$1372,MATCH(B351,Historical!$B$7:$B$1403,0)))^(1/10)-1)*100)</f>
        <v>n/a</v>
      </c>
      <c r="W351" s="109" t="str">
        <f t="shared" si="5"/>
        <v>n/a</v>
      </c>
      <c r="X351" s="110">
        <f t="shared" si="6"/>
        <v>2.154842651</v>
      </c>
      <c r="Y351" s="147"/>
      <c r="Z351" s="103">
        <f t="shared" si="7"/>
        <v>34.09933284</v>
      </c>
      <c r="AA351" s="112">
        <f t="shared" si="8"/>
        <v>21.7516679</v>
      </c>
      <c r="AB351" s="73">
        <v>6.0</v>
      </c>
      <c r="AC351" s="102">
        <v>13.49</v>
      </c>
      <c r="AD351" s="102">
        <v>1.35</v>
      </c>
      <c r="AE351" s="102">
        <v>4.64</v>
      </c>
      <c r="AF351" s="102">
        <v>9.65</v>
      </c>
      <c r="AG351" s="102">
        <v>42.9</v>
      </c>
      <c r="AH351" s="102">
        <v>-16.8</v>
      </c>
      <c r="AI351" s="102">
        <v>21.95</v>
      </c>
      <c r="AJ351" s="102">
        <v>30.5</v>
      </c>
      <c r="AK351" s="102">
        <v>16.1</v>
      </c>
      <c r="AL351" s="113">
        <v>44280.0</v>
      </c>
      <c r="AM351" s="114">
        <v>0.3</v>
      </c>
      <c r="AN351" s="102">
        <v>1.02</v>
      </c>
      <c r="AO351" s="115">
        <f t="shared" si="9"/>
        <v>45.53869817</v>
      </c>
      <c r="AP351" s="116">
        <f t="shared" si="10"/>
        <v>67.29036607</v>
      </c>
      <c r="AQ351" s="117">
        <f t="shared" si="11"/>
        <v>205.4349141</v>
      </c>
      <c r="AR351" s="103">
        <f t="array" ref="AR351">INDEX(Historical!$C$7:$C$1381,MATCH(B351,Historical!$B$7:$B$1403,0))*IF(AH351="n/a",1.03,IF(AH351&lt;0,1.01,IF(AH351&gt;10,1.1,(1+AH351/100))))</f>
        <v>4.545</v>
      </c>
      <c r="AS351" s="112">
        <f t="shared" si="12"/>
        <v>4.9995</v>
      </c>
      <c r="AT351" s="112">
        <f t="shared" ref="AT351:AV351" si="359">IF($AK351="n/a",1.03*AS351,IF($AK351&lt;0,1.01*AS351,IF($AK351&gt;10,1.1*AS351,(1+$AK351/100)*AS351)))</f>
        <v>5.49945</v>
      </c>
      <c r="AU351" s="112">
        <f t="shared" si="359"/>
        <v>6.049395</v>
      </c>
      <c r="AV351" s="112">
        <f t="shared" si="359"/>
        <v>6.6543345</v>
      </c>
      <c r="AW351" s="103">
        <f t="shared" si="14"/>
        <v>27.7476795</v>
      </c>
      <c r="AX351" s="118">
        <f t="shared" si="15"/>
        <v>9.456319906</v>
      </c>
      <c r="AY351" s="119">
        <v>1.68</v>
      </c>
      <c r="AZ351" s="114">
        <v>79.36</v>
      </c>
      <c r="BA351" s="114">
        <v>-14.78</v>
      </c>
      <c r="BB351" s="114">
        <v>-3.9699999999999998</v>
      </c>
      <c r="BC351" s="114">
        <v>20.89</v>
      </c>
      <c r="BD351" s="42"/>
      <c r="BE351" s="17">
        <v>2014.0</v>
      </c>
      <c r="BF351" s="17">
        <f t="shared" si="16"/>
        <v>0</v>
      </c>
      <c r="BG351" s="120">
        <v>16.8</v>
      </c>
      <c r="BH351" s="15"/>
    </row>
    <row r="352" ht="12.75" customHeight="1">
      <c r="A352" s="230" t="s">
        <v>1937</v>
      </c>
      <c r="B352" s="99" t="s">
        <v>1938</v>
      </c>
      <c r="C352" s="100" t="s">
        <v>118</v>
      </c>
      <c r="D352" s="100" t="s">
        <v>146</v>
      </c>
      <c r="E352" s="101">
        <v>6.0</v>
      </c>
      <c r="F352" s="58">
        <v>779.0</v>
      </c>
      <c r="G352" s="58" t="s">
        <v>168</v>
      </c>
      <c r="H352" s="58" t="s">
        <v>168</v>
      </c>
      <c r="I352" s="150">
        <v>41.32</v>
      </c>
      <c r="J352" s="103">
        <f t="shared" si="2"/>
        <v>1.306873185</v>
      </c>
      <c r="K352" s="104">
        <v>0.135</v>
      </c>
      <c r="L352" s="73">
        <v>4.0</v>
      </c>
      <c r="M352" s="23">
        <f t="shared" si="3"/>
        <v>0.54</v>
      </c>
      <c r="N352" s="15" t="s">
        <v>1366</v>
      </c>
      <c r="O352" s="106">
        <v>0.12</v>
      </c>
      <c r="P352" s="107">
        <v>43748.0</v>
      </c>
      <c r="Q352" s="107">
        <v>43781.0</v>
      </c>
      <c r="R352" s="23">
        <f t="shared" si="4"/>
        <v>12.5</v>
      </c>
      <c r="S352" s="108">
        <f t="array" ref="S352">IF(INDEX(Historical!$D$7:$D$1379,MATCH(B352,Historical!$B$7:$B$1403,0))=0,"n/a",(INDEX(Historical!$C$7:$C$1381,MATCH(B352,Historical!$B$7:$B$1403,0))/INDEX(Historical!$D$7:$D$1379,MATCH(B352,Historical!$B$7:$B$1403,0))-1)*100)</f>
        <v>13.79310345</v>
      </c>
      <c r="T352" s="108">
        <f t="array" ref="T352">IF(INDEX(Historical!$F$7:$F$1372,MATCH(B352,Historical!$B$7:$B$1403,0))=0,"n/a",((INDEX(Historical!$C$7:$C$1381,MATCH(B352,Historical!$B$7:$B$1403,0))/INDEX(Historical!$F$7:$F$1372,MATCH(B352,Historical!$B$7:$B$1403,0)))^(1/3)-1)*100)</f>
        <v>8.7380373</v>
      </c>
      <c r="U352" s="108">
        <f t="array" ref="U352">IF(INDEX(Historical!$H$7:$H$1372,MATCH(B352,Historical!$B$7:$B$1403,0))=0,"n/a",((INDEX(Historical!$C$7:$C$1381,MATCH(B352,Historical!$B$7:$B$1403,0))/INDEX(Historical!$H$7:$H$1372,MATCH(B352,Historical!$B$7:$B$1403,0)))^(1/5)-1)*100)</f>
        <v>8.44717712</v>
      </c>
      <c r="V352" s="108">
        <f t="array" ref="V352">IF(INDEX(Historical!$O$7:$O$1372,MATCH(B352,Historical!$B$7:$B$1403,0))=0,"n/a",((INDEX(Historical!$C$7:$C$1381,MATCH(B352,Historical!$B$7:$B$1403,0))/INDEX(Historical!$O$7:$O$1372,MATCH(B352,Historical!$B$7:$B$1403,0)))^(1/10)-1)*100)</f>
        <v>0.736008053</v>
      </c>
      <c r="W352" s="109">
        <f t="shared" si="5"/>
        <v>11.47701725</v>
      </c>
      <c r="X352" s="110" t="str">
        <f t="shared" si="6"/>
        <v>n/a</v>
      </c>
      <c r="Y352" s="133"/>
      <c r="Z352" s="103">
        <f t="shared" si="7"/>
        <v>24.43438914</v>
      </c>
      <c r="AA352" s="112">
        <f t="shared" si="8"/>
        <v>18.69683258</v>
      </c>
      <c r="AB352" s="73">
        <v>12.0</v>
      </c>
      <c r="AC352" s="102">
        <v>2.21</v>
      </c>
      <c r="AD352" s="102">
        <v>1.64</v>
      </c>
      <c r="AE352" s="102">
        <v>1.72</v>
      </c>
      <c r="AF352" s="102" t="s">
        <v>128</v>
      </c>
      <c r="AG352" s="102">
        <v>-600.3</v>
      </c>
      <c r="AH352" s="102">
        <v>7.3999999999999995</v>
      </c>
      <c r="AI352" s="102">
        <v>13.850000000000001</v>
      </c>
      <c r="AJ352" s="102">
        <v>-0.7000000000000001</v>
      </c>
      <c r="AK352" s="102">
        <v>11.4</v>
      </c>
      <c r="AL352" s="113">
        <v>11530.0</v>
      </c>
      <c r="AM352" s="114">
        <v>0.5</v>
      </c>
      <c r="AN352" s="102" t="s">
        <v>128</v>
      </c>
      <c r="AO352" s="115">
        <f t="shared" si="9"/>
        <v>-8.942782275</v>
      </c>
      <c r="AP352" s="116">
        <f t="shared" si="10"/>
        <v>9.754050305</v>
      </c>
      <c r="AQ352" s="117" t="str">
        <f t="shared" si="11"/>
        <v>n/a</v>
      </c>
      <c r="AR352" s="103">
        <f t="array" ref="AR352">INDEX(Historical!$C$7:$C$1381,MATCH(B352,Historical!$B$7:$B$1403,0))*IF(AH352="n/a",1.03,IF(AH352&lt;0,1.01,IF(AH352&gt;10,1.1,(1+AH352/100))))</f>
        <v>0.53163</v>
      </c>
      <c r="AS352" s="112">
        <f t="shared" si="12"/>
        <v>0.584793</v>
      </c>
      <c r="AT352" s="112">
        <f t="shared" ref="AT352:AV352" si="360">IF($AK352="n/a",1.03*AS352,IF($AK352&lt;0,1.01*AS352,IF($AK352&gt;10,1.1*AS352,(1+$AK352/100)*AS352)))</f>
        <v>0.6432723</v>
      </c>
      <c r="AU352" s="112">
        <f t="shared" si="360"/>
        <v>0.70759953</v>
      </c>
      <c r="AV352" s="112">
        <f t="shared" si="360"/>
        <v>0.778359483</v>
      </c>
      <c r="AW352" s="103">
        <f t="shared" si="14"/>
        <v>3.245654313</v>
      </c>
      <c r="AX352" s="118">
        <f t="shared" si="15"/>
        <v>7.854923313</v>
      </c>
      <c r="AY352" s="119">
        <v>1.4</v>
      </c>
      <c r="AZ352" s="114">
        <v>18.77</v>
      </c>
      <c r="BA352" s="114">
        <v>-17.46</v>
      </c>
      <c r="BB352" s="114">
        <v>-13.08</v>
      </c>
      <c r="BC352" s="114">
        <v>-3.58</v>
      </c>
      <c r="BD352" s="42"/>
      <c r="BE352" s="17">
        <v>2014.0</v>
      </c>
      <c r="BF352" s="17">
        <f t="shared" si="16"/>
        <v>0</v>
      </c>
      <c r="BG352" s="120">
        <v>16.900000000000002</v>
      </c>
      <c r="BH352" s="108"/>
    </row>
    <row r="353" ht="12.75" customHeight="1">
      <c r="A353" s="230" t="s">
        <v>1939</v>
      </c>
      <c r="B353" s="99" t="s">
        <v>1940</v>
      </c>
      <c r="C353" s="100" t="s">
        <v>136</v>
      </c>
      <c r="D353" s="100" t="s">
        <v>153</v>
      </c>
      <c r="E353" s="101">
        <v>6.0</v>
      </c>
      <c r="F353" s="58">
        <v>741.0</v>
      </c>
      <c r="G353" s="58" t="s">
        <v>168</v>
      </c>
      <c r="H353" s="58" t="s">
        <v>168</v>
      </c>
      <c r="I353" s="150">
        <v>33.5</v>
      </c>
      <c r="J353" s="103">
        <f t="shared" si="2"/>
        <v>2.388059701</v>
      </c>
      <c r="K353" s="104">
        <v>0.2</v>
      </c>
      <c r="L353" s="73">
        <v>4.0</v>
      </c>
      <c r="M353" s="23">
        <f t="shared" si="3"/>
        <v>0.8</v>
      </c>
      <c r="N353" s="105" t="s">
        <v>425</v>
      </c>
      <c r="O353" s="106">
        <v>0.18</v>
      </c>
      <c r="P353" s="148">
        <v>43447.0</v>
      </c>
      <c r="Q353" s="148">
        <v>43462.0</v>
      </c>
      <c r="R353" s="23">
        <f t="shared" si="4"/>
        <v>11.11111111</v>
      </c>
      <c r="S353" s="108">
        <f t="array" ref="S353">IF(INDEX(Historical!$D$7:$D$1379,MATCH(B353,Historical!$B$7:$B$1403,0))=0,"n/a",(INDEX(Historical!$C$7:$C$1381,MATCH(B353,Historical!$B$7:$B$1403,0))/INDEX(Historical!$D$7:$D$1379,MATCH(B353,Historical!$B$7:$B$1403,0))-1)*100)</f>
        <v>8.108108108</v>
      </c>
      <c r="T353" s="108">
        <f t="array" ref="T353">IF(INDEX(Historical!$F$7:$F$1372,MATCH(B353,Historical!$B$7:$B$1403,0))=0,"n/a",((INDEX(Historical!$C$7:$C$1381,MATCH(B353,Historical!$B$7:$B$1403,0))/INDEX(Historical!$F$7:$F$1372,MATCH(B353,Historical!$B$7:$B$1403,0)))^(1/3)-1)*100)</f>
        <v>11.31507873</v>
      </c>
      <c r="U353" s="108">
        <f t="array" ref="U353">IF(INDEX(Historical!$H$7:$H$1372,MATCH(B353,Historical!$B$7:$B$1403,0))=0,"n/a",((INDEX(Historical!$C$7:$C$1381,MATCH(B353,Historical!$B$7:$B$1403,0))/INDEX(Historical!$H$7:$H$1372,MATCH(B353,Historical!$B$7:$B$1403,0)))^(1/5)-1)*100)</f>
        <v>20.1124434</v>
      </c>
      <c r="V353" s="108">
        <f t="array" ref="V353">IF(INDEX(Historical!$O$7:$O$1372,MATCH(B353,Historical!$B$7:$B$1403,0))=0,"n/a",((INDEX(Historical!$C$7:$C$1381,MATCH(B353,Historical!$B$7:$B$1403,0))/INDEX(Historical!$O$7:$O$1372,MATCH(B353,Historical!$B$7:$B$1403,0)))^(1/10)-1)*100)</f>
        <v>6.655699817</v>
      </c>
      <c r="W353" s="109">
        <f t="shared" si="5"/>
        <v>3.021837515</v>
      </c>
      <c r="X353" s="110">
        <f t="shared" si="6"/>
        <v>1.387065062</v>
      </c>
      <c r="Y353" s="149" t="s">
        <v>1715</v>
      </c>
      <c r="Z353" s="103">
        <f t="shared" si="7"/>
        <v>29.19708029</v>
      </c>
      <c r="AA353" s="112">
        <f t="shared" si="8"/>
        <v>12.22627737</v>
      </c>
      <c r="AB353" s="73">
        <v>12.0</v>
      </c>
      <c r="AC353" s="102">
        <v>2.74</v>
      </c>
      <c r="AD353" s="102">
        <v>2.45</v>
      </c>
      <c r="AE353" s="102">
        <v>3.38</v>
      </c>
      <c r="AF353" s="102">
        <v>1.29</v>
      </c>
      <c r="AG353" s="102">
        <v>10.2</v>
      </c>
      <c r="AH353" s="102">
        <v>15.7</v>
      </c>
      <c r="AI353" s="102">
        <v>5.07</v>
      </c>
      <c r="AJ353" s="102">
        <v>14.499999999999998</v>
      </c>
      <c r="AK353" s="102">
        <v>5.0</v>
      </c>
      <c r="AL353" s="113">
        <v>288.44</v>
      </c>
      <c r="AM353" s="114">
        <v>4.0</v>
      </c>
      <c r="AN353" s="102">
        <v>0.08</v>
      </c>
      <c r="AO353" s="115">
        <f t="shared" si="9"/>
        <v>10.27422573</v>
      </c>
      <c r="AP353" s="116">
        <f t="shared" si="10"/>
        <v>22.5005031</v>
      </c>
      <c r="AQ353" s="117">
        <f t="shared" si="11"/>
        <v>-16.27585557</v>
      </c>
      <c r="AR353" s="103">
        <f t="array" ref="AR353">INDEX(Historical!$C$7:$C$1381,MATCH(B353,Historical!$B$7:$B$1403,0))*IF(AH353="n/a",1.03,IF(AH353&lt;0,1.01,IF(AH353&gt;10,1.1,(1+AH353/100))))</f>
        <v>0.88</v>
      </c>
      <c r="AS353" s="112">
        <f t="shared" si="12"/>
        <v>0.924616</v>
      </c>
      <c r="AT353" s="112">
        <f t="shared" ref="AT353:AV353" si="361">IF($AK353="n/a",1.03*AS353,IF($AK353&lt;0,1.01*AS353,IF($AK353&gt;10,1.1*AS353,(1+$AK353/100)*AS353)))</f>
        <v>0.9708468</v>
      </c>
      <c r="AU353" s="112">
        <f t="shared" si="361"/>
        <v>1.01938914</v>
      </c>
      <c r="AV353" s="112">
        <f t="shared" si="361"/>
        <v>1.070358597</v>
      </c>
      <c r="AW353" s="103">
        <f t="shared" si="14"/>
        <v>4.865210537</v>
      </c>
      <c r="AX353" s="118">
        <f t="shared" si="15"/>
        <v>14.52301653</v>
      </c>
      <c r="AY353" s="119">
        <v>0.85</v>
      </c>
      <c r="AZ353" s="114">
        <v>22.43</v>
      </c>
      <c r="BA353" s="114">
        <v>-17.51</v>
      </c>
      <c r="BB353" s="114">
        <v>-12.64</v>
      </c>
      <c r="BC353" s="114">
        <v>-2.77</v>
      </c>
      <c r="BD353" s="42"/>
      <c r="BE353" s="17">
        <v>2014.0</v>
      </c>
      <c r="BF353" s="17">
        <f t="shared" si="16"/>
        <v>0</v>
      </c>
      <c r="BG353" s="120">
        <v>1.0</v>
      </c>
      <c r="BH353" s="15"/>
    </row>
    <row r="354" ht="12.75" customHeight="1">
      <c r="A354" s="155" t="s">
        <v>1941</v>
      </c>
      <c r="B354" s="99" t="s">
        <v>1942</v>
      </c>
      <c r="C354" s="100" t="s">
        <v>136</v>
      </c>
      <c r="D354" s="100" t="s">
        <v>153</v>
      </c>
      <c r="E354" s="101">
        <v>6.0</v>
      </c>
      <c r="F354" s="58">
        <v>754.0</v>
      </c>
      <c r="G354" s="58" t="s">
        <v>121</v>
      </c>
      <c r="H354" s="58" t="s">
        <v>121</v>
      </c>
      <c r="I354" s="150">
        <v>21.27</v>
      </c>
      <c r="J354" s="103">
        <f t="shared" si="2"/>
        <v>3.385049365</v>
      </c>
      <c r="K354" s="104">
        <v>0.18</v>
      </c>
      <c r="L354" s="73">
        <v>4.0</v>
      </c>
      <c r="M354" s="23">
        <f t="shared" si="3"/>
        <v>0.72</v>
      </c>
      <c r="N354" s="105" t="s">
        <v>333</v>
      </c>
      <c r="O354" s="106">
        <v>0.15</v>
      </c>
      <c r="P354" s="107">
        <v>43592.0</v>
      </c>
      <c r="Q354" s="107">
        <v>43612.0</v>
      </c>
      <c r="R354" s="23">
        <f t="shared" si="4"/>
        <v>20</v>
      </c>
      <c r="S354" s="108">
        <f t="array" ref="S354">IF(INDEX(Historical!$D$7:$D$1379,MATCH(B354,Historical!$B$7:$B$1403,0))=0,"n/a",(INDEX(Historical!$C$7:$C$1381,MATCH(B354,Historical!$B$7:$B$1403,0))/INDEX(Historical!$D$7:$D$1379,MATCH(B354,Historical!$B$7:$B$1403,0))-1)*100)</f>
        <v>15</v>
      </c>
      <c r="T354" s="108">
        <f t="array" ref="T354">IF(INDEX(Historical!$F$7:$F$1372,MATCH(B354,Historical!$B$7:$B$1403,0))=0,"n/a",((INDEX(Historical!$C$7:$C$1381,MATCH(B354,Historical!$B$7:$B$1403,0))/INDEX(Historical!$F$7:$F$1372,MATCH(B354,Historical!$B$7:$B$1403,0)))^(1/3)-1)*100)</f>
        <v>12.85893589</v>
      </c>
      <c r="U354" s="108">
        <f t="array" ref="U354">IF(INDEX(Historical!$H$7:$H$1372,MATCH(B354,Historical!$B$7:$B$1403,0))=0,"n/a",((INDEX(Historical!$C$7:$C$1381,MATCH(B354,Historical!$B$7:$B$1403,0))/INDEX(Historical!$H$7:$H$1372,MATCH(B354,Historical!$B$7:$B$1403,0)))^(1/5)-1)*100)</f>
        <v>14.53974431</v>
      </c>
      <c r="V354" s="108">
        <f t="array" ref="V354">IF(INDEX(Historical!$O$7:$O$1372,MATCH(B354,Historical!$B$7:$B$1403,0))=0,"n/a",((INDEX(Historical!$C$7:$C$1381,MATCH(B354,Historical!$B$7:$B$1403,0))/INDEX(Historical!$O$7:$O$1372,MATCH(B354,Historical!$B$7:$B$1403,0)))^(1/10)-1)*100)</f>
        <v>2.869013425</v>
      </c>
      <c r="W354" s="109">
        <f t="shared" si="5"/>
        <v>5.067855097</v>
      </c>
      <c r="X354" s="110">
        <f t="shared" si="6"/>
        <v>6.321627959</v>
      </c>
      <c r="Y354" s="218"/>
      <c r="Z354" s="103">
        <f t="shared" si="7"/>
        <v>34.44976077</v>
      </c>
      <c r="AA354" s="112">
        <f t="shared" si="8"/>
        <v>10.17703349</v>
      </c>
      <c r="AB354" s="73">
        <v>12.0</v>
      </c>
      <c r="AC354" s="102">
        <v>2.09</v>
      </c>
      <c r="AD354" s="102" t="s">
        <v>128</v>
      </c>
      <c r="AE354" s="102">
        <v>1.89</v>
      </c>
      <c r="AF354" s="102">
        <v>0.77</v>
      </c>
      <c r="AG354" s="102">
        <v>6.6000000000000005</v>
      </c>
      <c r="AH354" s="102">
        <v>-23.9</v>
      </c>
      <c r="AI354" s="102">
        <v>18.41</v>
      </c>
      <c r="AJ354" s="102">
        <v>2.3</v>
      </c>
      <c r="AK354" s="102" t="s">
        <v>128</v>
      </c>
      <c r="AL354" s="113">
        <v>180.58</v>
      </c>
      <c r="AM354" s="114">
        <v>3.4000000000000004</v>
      </c>
      <c r="AN354" s="102">
        <v>0.38</v>
      </c>
      <c r="AO354" s="115">
        <f t="shared" si="9"/>
        <v>7.747760179</v>
      </c>
      <c r="AP354" s="116">
        <f t="shared" si="10"/>
        <v>17.92479367</v>
      </c>
      <c r="AQ354" s="117">
        <f t="shared" si="11"/>
        <v>-40.98468828</v>
      </c>
      <c r="AR354" s="103">
        <f t="array" ref="AR354">INDEX(Historical!$C$7:$C$1381,MATCH(B354,Historical!$B$7:$B$1403,0))*IF(AH354="n/a",1.03,IF(AH354&lt;0,1.01,IF(AH354&gt;10,1.1,(1+AH354/100))))</f>
        <v>0.6969</v>
      </c>
      <c r="AS354" s="112">
        <f t="shared" si="12"/>
        <v>0.76659</v>
      </c>
      <c r="AT354" s="112">
        <f t="shared" ref="AT354:AV354" si="362">IF($AK354="n/a",1.03*AS354,IF($AK354&lt;0,1.01*AS354,IF($AK354&gt;10,1.1*AS354,(1+$AK354/100)*AS354)))</f>
        <v>0.7895877</v>
      </c>
      <c r="AU354" s="112">
        <f t="shared" si="362"/>
        <v>0.813275331</v>
      </c>
      <c r="AV354" s="112">
        <f t="shared" si="362"/>
        <v>0.8376735909</v>
      </c>
      <c r="AW354" s="103">
        <f t="shared" si="14"/>
        <v>3.904026622</v>
      </c>
      <c r="AX354" s="118">
        <f t="shared" si="15"/>
        <v>18.35461505</v>
      </c>
      <c r="AY354" s="119">
        <v>0.61</v>
      </c>
      <c r="AZ354" s="114">
        <v>-0.91</v>
      </c>
      <c r="BA354" s="114">
        <v>-28.67</v>
      </c>
      <c r="BB354" s="114">
        <v>-19.7</v>
      </c>
      <c r="BC354" s="114">
        <v>-16.919999999999998</v>
      </c>
      <c r="BD354" s="42"/>
      <c r="BE354" s="17">
        <v>2014.0</v>
      </c>
      <c r="BF354" s="17">
        <f t="shared" si="16"/>
        <v>0</v>
      </c>
      <c r="BG354" s="120">
        <v>0.7000000000000001</v>
      </c>
      <c r="BH354" s="15"/>
    </row>
    <row r="355" ht="12.75" customHeight="1">
      <c r="A355" s="55" t="s">
        <v>1943</v>
      </c>
      <c r="B355" s="99" t="s">
        <v>1944</v>
      </c>
      <c r="C355" s="100" t="s">
        <v>136</v>
      </c>
      <c r="D355" s="100" t="s">
        <v>183</v>
      </c>
      <c r="E355" s="101">
        <v>6.0</v>
      </c>
      <c r="F355" s="58">
        <v>766.0</v>
      </c>
      <c r="G355" s="58" t="s">
        <v>168</v>
      </c>
      <c r="H355" s="58" t="s">
        <v>168</v>
      </c>
      <c r="I355" s="60">
        <v>45.03</v>
      </c>
      <c r="J355" s="103">
        <f t="shared" si="2"/>
        <v>3.109038419</v>
      </c>
      <c r="K355" s="144">
        <v>0.35</v>
      </c>
      <c r="L355" s="17">
        <v>4.0</v>
      </c>
      <c r="M355" s="23">
        <f t="shared" si="3"/>
        <v>1.4</v>
      </c>
      <c r="N355" s="17" t="s">
        <v>150</v>
      </c>
      <c r="O355" s="145">
        <v>0.3</v>
      </c>
      <c r="P355" s="107">
        <v>43676.0</v>
      </c>
      <c r="Q355" s="107">
        <v>43692.0</v>
      </c>
      <c r="R355" s="23">
        <f t="shared" si="4"/>
        <v>16.66666667</v>
      </c>
      <c r="S355" s="108">
        <f t="array" ref="S355">IF(INDEX(Historical!$D$7:$D$1379,MATCH(B355,Historical!$B$7:$B$1403,0))=0,"n/a",(INDEX(Historical!$C$7:$C$1381,MATCH(B355,Historical!$B$7:$B$1403,0))/INDEX(Historical!$D$7:$D$1379,MATCH(B355,Historical!$B$7:$B$1403,0))-1)*100)</f>
        <v>18.18181818</v>
      </c>
      <c r="T355" s="108">
        <f t="array" ref="T355">IF(INDEX(Historical!$F$7:$F$1372,MATCH(B355,Historical!$B$7:$B$1403,0))=0,"n/a",((INDEX(Historical!$C$7:$C$1381,MATCH(B355,Historical!$B$7:$B$1403,0))/INDEX(Historical!$F$7:$F$1372,MATCH(B355,Historical!$B$7:$B$1403,0)))^(1/3)-1)*100)</f>
        <v>22.91789213</v>
      </c>
      <c r="U355" s="108">
        <f t="array" ref="U355">IF(INDEX(Historical!$H$7:$H$1372,MATCH(B355,Historical!$B$7:$B$1403,0))=0,"n/a",((INDEX(Historical!$C$7:$C$1381,MATCH(B355,Historical!$B$7:$B$1403,0))/INDEX(Historical!$H$7:$H$1372,MATCH(B355,Historical!$B$7:$B$1403,0)))^(1/5)-1)*100)</f>
        <v>30.00949208</v>
      </c>
      <c r="V355" s="108">
        <f t="array" ref="V355">IF(INDEX(Historical!$O$7:$O$1372,MATCH(B355,Historical!$B$7:$B$1403,0))=0,"n/a",((INDEX(Historical!$C$7:$C$1381,MATCH(B355,Historical!$B$7:$B$1403,0))/INDEX(Historical!$O$7:$O$1372,MATCH(B355,Historical!$B$7:$B$1403,0)))^(1/10)-1)*100)</f>
        <v>11.51831314</v>
      </c>
      <c r="W355" s="109">
        <f t="shared" si="5"/>
        <v>2.605372133</v>
      </c>
      <c r="X355" s="110">
        <f t="shared" si="6"/>
        <v>1.071767574</v>
      </c>
      <c r="Y355" s="99"/>
      <c r="Z355" s="103">
        <f t="shared" si="7"/>
        <v>26.97495183</v>
      </c>
      <c r="AA355" s="112">
        <f t="shared" si="8"/>
        <v>8.676300578</v>
      </c>
      <c r="AB355" s="58">
        <v>12.0</v>
      </c>
      <c r="AC355" s="60">
        <v>5.19</v>
      </c>
      <c r="AD355" s="60">
        <v>1.06</v>
      </c>
      <c r="AE355" s="60">
        <v>1.39</v>
      </c>
      <c r="AF355" s="60">
        <v>0.98</v>
      </c>
      <c r="AG355" s="60">
        <v>10.6</v>
      </c>
      <c r="AH355" s="60">
        <v>26.6</v>
      </c>
      <c r="AI355" s="60">
        <v>10.35</v>
      </c>
      <c r="AJ355" s="60">
        <v>28.000000000000004</v>
      </c>
      <c r="AK355" s="60">
        <v>8.16</v>
      </c>
      <c r="AL355" s="60">
        <v>74730.0</v>
      </c>
      <c r="AM355" s="60">
        <v>23.799999999999997</v>
      </c>
      <c r="AN355" s="60">
        <v>5.87</v>
      </c>
      <c r="AO355" s="115">
        <f t="shared" si="9"/>
        <v>24.44222992</v>
      </c>
      <c r="AP355" s="116">
        <f t="shared" si="10"/>
        <v>33.1185305</v>
      </c>
      <c r="AQ355" s="117">
        <f t="shared" si="11"/>
        <v>-38.52633964</v>
      </c>
      <c r="AR355" s="103">
        <f t="array" ref="AR355">INDEX(Historical!$C$7:$C$1381,MATCH(B355,Historical!$B$7:$B$1403,0))*IF(AH355="n/a",1.03,IF(AH355&lt;0,1.01,IF(AH355&gt;10,1.1,(1+AH355/100))))</f>
        <v>1.43</v>
      </c>
      <c r="AS355" s="112">
        <f t="shared" si="12"/>
        <v>1.573</v>
      </c>
      <c r="AT355" s="112">
        <f t="shared" ref="AT355:AV355" si="363">IF($AK355="n/a",1.03*AS355,IF($AK355&lt;0,1.01*AS355,IF($AK355&gt;10,1.1*AS355,(1+$AK355/100)*AS355)))</f>
        <v>1.7013568</v>
      </c>
      <c r="AU355" s="112">
        <f t="shared" si="363"/>
        <v>1.840187515</v>
      </c>
      <c r="AV355" s="112">
        <f t="shared" si="363"/>
        <v>1.990346816</v>
      </c>
      <c r="AW355" s="103">
        <f t="shared" si="14"/>
        <v>8.534891131</v>
      </c>
      <c r="AX355" s="118">
        <f t="shared" si="15"/>
        <v>18.95378888</v>
      </c>
      <c r="AY355" s="235">
        <v>1.32</v>
      </c>
      <c r="AZ355" s="120">
        <v>16.18</v>
      </c>
      <c r="BA355" s="120">
        <v>-21.78</v>
      </c>
      <c r="BB355" s="120">
        <v>-14.75</v>
      </c>
      <c r="BC355" s="120">
        <v>-2.79</v>
      </c>
      <c r="BD355" s="42"/>
      <c r="BE355" s="17">
        <v>2014.0</v>
      </c>
      <c r="BF355" s="17">
        <f t="shared" si="16"/>
        <v>0</v>
      </c>
      <c r="BG355" s="120">
        <v>0.8999999999999999</v>
      </c>
      <c r="BH355" s="55"/>
    </row>
    <row r="356" ht="12.75" customHeight="1">
      <c r="A356" s="220" t="s">
        <v>1945</v>
      </c>
      <c r="B356" s="99" t="s">
        <v>1946</v>
      </c>
      <c r="C356" s="100" t="s">
        <v>136</v>
      </c>
      <c r="D356" s="100" t="s">
        <v>183</v>
      </c>
      <c r="E356" s="101">
        <v>6.0</v>
      </c>
      <c r="F356" s="58">
        <v>769.0</v>
      </c>
      <c r="G356" s="58" t="s">
        <v>168</v>
      </c>
      <c r="H356" s="58" t="s">
        <v>168</v>
      </c>
      <c r="I356" s="150">
        <v>295.44</v>
      </c>
      <c r="J356" s="103">
        <f t="shared" si="2"/>
        <v>0.9206607095</v>
      </c>
      <c r="K356" s="104">
        <v>0.68</v>
      </c>
      <c r="L356" s="73">
        <v>4.0</v>
      </c>
      <c r="M356" s="23">
        <f t="shared" si="3"/>
        <v>2.72</v>
      </c>
      <c r="N356" s="105" t="s">
        <v>834</v>
      </c>
      <c r="O356" s="106">
        <v>0.58</v>
      </c>
      <c r="P356" s="107">
        <v>43692.0</v>
      </c>
      <c r="Q356" s="107">
        <v>43707.0</v>
      </c>
      <c r="R356" s="23">
        <f t="shared" si="4"/>
        <v>17.24137931</v>
      </c>
      <c r="S356" s="108">
        <f t="array" ref="S356">IF(INDEX(Historical!$D$7:$D$1379,MATCH(B356,Historical!$B$7:$B$1403,0))=0,"n/a",(INDEX(Historical!$C$7:$C$1381,MATCH(B356,Historical!$B$7:$B$1403,0))/INDEX(Historical!$D$7:$D$1379,MATCH(B356,Historical!$B$7:$B$1403,0))-1)*100)</f>
        <v>31.25</v>
      </c>
      <c r="T356" s="108">
        <f t="array" ref="T356">IF(INDEX(Historical!$F$7:$F$1372,MATCH(B356,Historical!$B$7:$B$1403,0))=0,"n/a",((INDEX(Historical!$C$7:$C$1381,MATCH(B356,Historical!$B$7:$B$1403,0))/INDEX(Historical!$F$7:$F$1372,MATCH(B356,Historical!$B$7:$B$1403,0)))^(1/3)-1)*100)</f>
        <v>36.08184232</v>
      </c>
      <c r="U356" s="108">
        <f t="array" ref="U356">IF(INDEX(Historical!$H$7:$H$1372,MATCH(B356,Historical!$B$7:$B$1403,0))=0,"n/a",((INDEX(Historical!$C$7:$C$1381,MATCH(B356,Historical!$B$7:$B$1403,0))/INDEX(Historical!$H$7:$H$1372,MATCH(B356,Historical!$B$7:$B$1403,0)))^(1/5)-1)*100)</f>
        <v>69.52182031</v>
      </c>
      <c r="V356" s="108" t="str">
        <f t="array" ref="V356">IF(INDEX(Historical!$O$7:$O$1372,MATCH(B356,Historical!$B$7:$B$1403,0))=0,"n/a",((INDEX(Historical!$C$7:$C$1381,MATCH(B356,Historical!$B$7:$B$1403,0))/INDEX(Historical!$O$7:$O$1372,MATCH(B356,Historical!$B$7:$B$1403,0)))^(1/10)-1)*100)</f>
        <v>n/a</v>
      </c>
      <c r="W356" s="109" t="str">
        <f t="shared" si="5"/>
        <v>n/a</v>
      </c>
      <c r="X356" s="110">
        <f t="shared" si="6"/>
        <v>2.235428306</v>
      </c>
      <c r="Y356" s="147"/>
      <c r="Z356" s="103">
        <f t="shared" si="7"/>
        <v>41.27465857</v>
      </c>
      <c r="AA356" s="112">
        <f t="shared" si="8"/>
        <v>44.83156297</v>
      </c>
      <c r="AB356" s="73">
        <v>12.0</v>
      </c>
      <c r="AC356" s="102">
        <v>6.59</v>
      </c>
      <c r="AD356" s="102">
        <v>3.4</v>
      </c>
      <c r="AE356" s="102">
        <v>16.74</v>
      </c>
      <c r="AF356" s="102" t="s">
        <v>128</v>
      </c>
      <c r="AG356" s="102">
        <v>-291.7</v>
      </c>
      <c r="AH356" s="102">
        <v>19.0</v>
      </c>
      <c r="AI356" s="102">
        <v>15.409999999999998</v>
      </c>
      <c r="AJ356" s="102">
        <v>31.1</v>
      </c>
      <c r="AK356" s="102">
        <v>13.200000000000001</v>
      </c>
      <c r="AL356" s="113">
        <v>26080.0</v>
      </c>
      <c r="AM356" s="114">
        <v>2.6</v>
      </c>
      <c r="AN356" s="102" t="s">
        <v>128</v>
      </c>
      <c r="AO356" s="115">
        <f t="shared" si="9"/>
        <v>25.61091804</v>
      </c>
      <c r="AP356" s="116">
        <f t="shared" si="10"/>
        <v>70.44248102</v>
      </c>
      <c r="AQ356" s="117" t="str">
        <f t="shared" si="11"/>
        <v>n/a</v>
      </c>
      <c r="AR356" s="103">
        <f t="array" ref="AR356">INDEX(Historical!$C$7:$C$1381,MATCH(B356,Historical!$B$7:$B$1403,0))*IF(AH356="n/a",1.03,IF(AH356&lt;0,1.01,IF(AH356&gt;10,1.1,(1+AH356/100))))</f>
        <v>2.772</v>
      </c>
      <c r="AS356" s="112">
        <f t="shared" si="12"/>
        <v>3.0492</v>
      </c>
      <c r="AT356" s="112">
        <f t="shared" ref="AT356:AV356" si="364">IF($AK356="n/a",1.03*AS356,IF($AK356&lt;0,1.01*AS356,IF($AK356&gt;10,1.1*AS356,(1+$AK356/100)*AS356)))</f>
        <v>3.35412</v>
      </c>
      <c r="AU356" s="112">
        <f t="shared" si="364"/>
        <v>3.689532</v>
      </c>
      <c r="AV356" s="112">
        <f t="shared" si="364"/>
        <v>4.0584852</v>
      </c>
      <c r="AW356" s="103">
        <f t="shared" si="14"/>
        <v>16.9233372</v>
      </c>
      <c r="AX356" s="118">
        <f t="shared" si="15"/>
        <v>5.728180747</v>
      </c>
      <c r="AY356" s="119">
        <v>1.26</v>
      </c>
      <c r="AZ356" s="114">
        <v>64.63</v>
      </c>
      <c r="BA356" s="114">
        <v>-11.92</v>
      </c>
      <c r="BB356" s="114">
        <v>4.6</v>
      </c>
      <c r="BC356" s="114">
        <v>19.93</v>
      </c>
      <c r="BD356" s="42"/>
      <c r="BE356" s="17">
        <v>2014.0</v>
      </c>
      <c r="BF356" s="17">
        <f t="shared" si="16"/>
        <v>0</v>
      </c>
      <c r="BG356" s="120">
        <v>15.7</v>
      </c>
      <c r="BH356" s="55"/>
    </row>
    <row r="357" ht="12.75" customHeight="1">
      <c r="A357" s="230" t="s">
        <v>1947</v>
      </c>
      <c r="B357" s="99" t="s">
        <v>1948</v>
      </c>
      <c r="C357" s="100" t="s">
        <v>118</v>
      </c>
      <c r="D357" s="100" t="s">
        <v>202</v>
      </c>
      <c r="E357" s="101">
        <v>6.0</v>
      </c>
      <c r="F357" s="58">
        <v>811.0</v>
      </c>
      <c r="G357" s="58" t="s">
        <v>168</v>
      </c>
      <c r="H357" s="58" t="s">
        <v>168</v>
      </c>
      <c r="I357" s="150">
        <v>53.95</v>
      </c>
      <c r="J357" s="103">
        <f t="shared" si="2"/>
        <v>1.927710843</v>
      </c>
      <c r="K357" s="104">
        <v>0.26</v>
      </c>
      <c r="L357" s="73">
        <v>4.0</v>
      </c>
      <c r="M357" s="23">
        <f t="shared" si="3"/>
        <v>1.04</v>
      </c>
      <c r="N357" s="105" t="s">
        <v>425</v>
      </c>
      <c r="O357" s="106">
        <v>0.25</v>
      </c>
      <c r="P357" s="107">
        <v>43893.0</v>
      </c>
      <c r="Q357" s="107">
        <v>43908.0</v>
      </c>
      <c r="R357" s="23">
        <f t="shared" si="4"/>
        <v>4</v>
      </c>
      <c r="S357" s="108">
        <f t="array" ref="S357">IF(INDEX(Historical!$D$7:$D$1379,MATCH(B357,Historical!$B$7:$B$1403,0))=0,"n/a",(INDEX(Historical!$C$7:$C$1381,MATCH(B357,Historical!$B$7:$B$1403,0))/INDEX(Historical!$D$7:$D$1379,MATCH(B357,Historical!$B$7:$B$1403,0))-1)*100)</f>
        <v>4.166666667</v>
      </c>
      <c r="T357" s="108">
        <f t="array" ref="T357">IF(INDEX(Historical!$F$7:$F$1372,MATCH(B357,Historical!$B$7:$B$1403,0))=0,"n/a",((INDEX(Historical!$C$7:$C$1381,MATCH(B357,Historical!$B$7:$B$1403,0))/INDEX(Historical!$F$7:$F$1372,MATCH(B357,Historical!$B$7:$B$1403,0)))^(1/3)-1)*100)</f>
        <v>5.983983295</v>
      </c>
      <c r="U357" s="108" t="str">
        <f t="array" ref="U357">IF(INDEX(Historical!$H$7:$H$1372,MATCH(B357,Historical!$B$7:$B$1403,0))=0,"n/a",((INDEX(Historical!$C$7:$C$1381,MATCH(B357,Historical!$B$7:$B$1403,0))/INDEX(Historical!$H$7:$H$1372,MATCH(B357,Historical!$B$7:$B$1403,0)))^(1/5)-1)*100)</f>
        <v>n/a</v>
      </c>
      <c r="V357" s="108" t="str">
        <f t="array" ref="V357">IF(INDEX(Historical!$O$7:$O$1372,MATCH(B357,Historical!$B$7:$B$1403,0))=0,"n/a",((INDEX(Historical!$C$7:$C$1381,MATCH(B357,Historical!$B$7:$B$1403,0))/INDEX(Historical!$O$7:$O$1372,MATCH(B357,Historical!$B$7:$B$1403,0)))^(1/10)-1)*100)</f>
        <v>n/a</v>
      </c>
      <c r="W357" s="109" t="str">
        <f t="shared" si="5"/>
        <v>n/a</v>
      </c>
      <c r="X357" s="110" t="str">
        <f t="shared" si="6"/>
        <v>n/a</v>
      </c>
      <c r="Y357" s="133"/>
      <c r="Z357" s="103">
        <f t="shared" si="7"/>
        <v>208</v>
      </c>
      <c r="AA357" s="112">
        <f t="shared" si="8"/>
        <v>107.9</v>
      </c>
      <c r="AB357" s="73">
        <v>12.0</v>
      </c>
      <c r="AC357" s="102">
        <v>0.5</v>
      </c>
      <c r="AD357" s="102">
        <v>18.02</v>
      </c>
      <c r="AE357" s="102">
        <v>0.75</v>
      </c>
      <c r="AF357" s="102">
        <v>1.27</v>
      </c>
      <c r="AG357" s="102">
        <v>1.0</v>
      </c>
      <c r="AH357" s="102">
        <v>-95.6</v>
      </c>
      <c r="AI357" s="102">
        <v>-18.42</v>
      </c>
      <c r="AJ357" s="102">
        <v>-2.3</v>
      </c>
      <c r="AK357" s="102">
        <v>6.0</v>
      </c>
      <c r="AL357" s="113">
        <v>1120.0</v>
      </c>
      <c r="AM357" s="114">
        <v>1.6</v>
      </c>
      <c r="AN357" s="102">
        <v>0.76</v>
      </c>
      <c r="AO357" s="115" t="str">
        <f t="shared" si="9"/>
        <v>n/a</v>
      </c>
      <c r="AP357" s="116" t="str">
        <f t="shared" si="10"/>
        <v>n/a</v>
      </c>
      <c r="AQ357" s="117">
        <f t="shared" si="11"/>
        <v>146.7864574</v>
      </c>
      <c r="AR357" s="103">
        <f t="array" ref="AR357">INDEX(Historical!$C$7:$C$1381,MATCH(B357,Historical!$B$7:$B$1403,0))*IF(AH357="n/a",1.03,IF(AH357&lt;0,1.01,IF(AH357&gt;10,1.1,(1+AH357/100))))</f>
        <v>1.01</v>
      </c>
      <c r="AS357" s="112">
        <f t="shared" si="12"/>
        <v>1.0201</v>
      </c>
      <c r="AT357" s="112">
        <f t="shared" ref="AT357:AV357" si="365">IF($AK357="n/a",1.03*AS357,IF($AK357&lt;0,1.01*AS357,IF($AK357&gt;10,1.1*AS357,(1+$AK357/100)*AS357)))</f>
        <v>1.081306</v>
      </c>
      <c r="AU357" s="112">
        <f t="shared" si="365"/>
        <v>1.14618436</v>
      </c>
      <c r="AV357" s="112">
        <f t="shared" si="365"/>
        <v>1.214955422</v>
      </c>
      <c r="AW357" s="103">
        <f t="shared" si="14"/>
        <v>5.472545782</v>
      </c>
      <c r="AX357" s="118">
        <f t="shared" si="15"/>
        <v>10.14373639</v>
      </c>
      <c r="AY357" s="119">
        <v>1.78</v>
      </c>
      <c r="AZ357" s="114">
        <v>0.32</v>
      </c>
      <c r="BA357" s="114">
        <v>-28.76</v>
      </c>
      <c r="BB357" s="114">
        <v>-14.82</v>
      </c>
      <c r="BC357" s="114">
        <v>-16.16</v>
      </c>
      <c r="BD357" s="42"/>
      <c r="BE357" s="17">
        <v>2015.0</v>
      </c>
      <c r="BF357" s="17">
        <f t="shared" si="16"/>
        <v>0</v>
      </c>
      <c r="BG357" s="120">
        <v>0.5</v>
      </c>
      <c r="BH357" s="15"/>
    </row>
    <row r="358" ht="12.75" customHeight="1">
      <c r="A358" s="230" t="s">
        <v>1949</v>
      </c>
      <c r="B358" s="99" t="s">
        <v>1950</v>
      </c>
      <c r="C358" s="100" t="s">
        <v>177</v>
      </c>
      <c r="D358" s="100" t="s">
        <v>534</v>
      </c>
      <c r="E358" s="101">
        <v>6.0</v>
      </c>
      <c r="F358" s="58">
        <v>792.0</v>
      </c>
      <c r="G358" s="58" t="s">
        <v>168</v>
      </c>
      <c r="H358" s="58" t="s">
        <v>168</v>
      </c>
      <c r="I358" s="150">
        <v>54.99</v>
      </c>
      <c r="J358" s="103">
        <f t="shared" si="2"/>
        <v>1.527550464</v>
      </c>
      <c r="K358" s="104">
        <v>0.21</v>
      </c>
      <c r="L358" s="73">
        <v>4.0</v>
      </c>
      <c r="M358" s="23">
        <f t="shared" si="3"/>
        <v>0.84</v>
      </c>
      <c r="N358" s="105" t="s">
        <v>592</v>
      </c>
      <c r="O358" s="106">
        <v>0.19</v>
      </c>
      <c r="P358" s="107">
        <v>43829.0</v>
      </c>
      <c r="Q358" s="107">
        <v>43845.0</v>
      </c>
      <c r="R358" s="23">
        <f t="shared" si="4"/>
        <v>10.52631579</v>
      </c>
      <c r="S358" s="108">
        <f t="array" ref="S358">IF(INDEX(Historical!$D$7:$D$1379,MATCH(B358,Historical!$B$7:$B$1403,0))=0,"n/a",(INDEX(Historical!$C$7:$C$1381,MATCH(B358,Historical!$B$7:$B$1403,0))/INDEX(Historical!$D$7:$D$1379,MATCH(B358,Historical!$B$7:$B$1403,0))-1)*100)</f>
        <v>40.74074074</v>
      </c>
      <c r="T358" s="108">
        <f t="array" ref="T358">IF(INDEX(Historical!$F$7:$F$1372,MATCH(B358,Historical!$B$7:$B$1403,0))=0,"n/a",((INDEX(Historical!$C$7:$C$1381,MATCH(B358,Historical!$B$7:$B$1403,0))/INDEX(Historical!$F$7:$F$1372,MATCH(B358,Historical!$B$7:$B$1403,0)))^(1/3)-1)*100)</f>
        <v>33.42008244</v>
      </c>
      <c r="U358" s="108" t="str">
        <f t="array" ref="U358">IF(INDEX(Historical!$H$7:$H$1372,MATCH(B358,Historical!$B$7:$B$1403,0))=0,"n/a",((INDEX(Historical!$C$7:$C$1381,MATCH(B358,Historical!$B$7:$B$1403,0))/INDEX(Historical!$H$7:$H$1372,MATCH(B358,Historical!$B$7:$B$1403,0)))^(1/5)-1)*100)</f>
        <v>n/a</v>
      </c>
      <c r="V358" s="108" t="str">
        <f t="array" ref="V358">IF(INDEX(Historical!$O$7:$O$1372,MATCH(B358,Historical!$B$7:$B$1403,0))=0,"n/a",((INDEX(Historical!$C$7:$C$1381,MATCH(B358,Historical!$B$7:$B$1403,0))/INDEX(Historical!$O$7:$O$1372,MATCH(B358,Historical!$B$7:$B$1403,0)))^(1/10)-1)*100)</f>
        <v>n/a</v>
      </c>
      <c r="W358" s="109" t="str">
        <f t="shared" si="5"/>
        <v>n/a</v>
      </c>
      <c r="X358" s="110" t="str">
        <f t="shared" si="6"/>
        <v>n/a</v>
      </c>
      <c r="Y358" s="133"/>
      <c r="Z358" s="103">
        <f t="shared" si="7"/>
        <v>70.58823529</v>
      </c>
      <c r="AA358" s="112">
        <f t="shared" si="8"/>
        <v>46.21008403</v>
      </c>
      <c r="AB358" s="73">
        <v>12.0</v>
      </c>
      <c r="AC358" s="102">
        <v>1.19</v>
      </c>
      <c r="AD358" s="102">
        <v>3.56</v>
      </c>
      <c r="AE358" s="102">
        <v>10.85</v>
      </c>
      <c r="AF358" s="102">
        <v>47.0</v>
      </c>
      <c r="AG358" s="102">
        <v>125.2</v>
      </c>
      <c r="AH358" s="102">
        <v>28.999999999999996</v>
      </c>
      <c r="AI358" s="102" t="s">
        <v>128</v>
      </c>
      <c r="AJ358" s="102">
        <v>11.1</v>
      </c>
      <c r="AK358" s="102">
        <v>13.0</v>
      </c>
      <c r="AL358" s="113">
        <v>1370.0</v>
      </c>
      <c r="AM358" s="114">
        <v>0.6</v>
      </c>
      <c r="AN358" s="102">
        <v>1.24</v>
      </c>
      <c r="AO358" s="115" t="str">
        <f t="shared" si="9"/>
        <v>n/a</v>
      </c>
      <c r="AP358" s="116" t="str">
        <f t="shared" si="10"/>
        <v>n/a</v>
      </c>
      <c r="AQ358" s="117">
        <f t="shared" si="11"/>
        <v>882.4852726</v>
      </c>
      <c r="AR358" s="103">
        <f t="array" ref="AR358">INDEX(Historical!$C$7:$C$1381,MATCH(B358,Historical!$B$7:$B$1403,0))*IF(AH358="n/a",1.03,IF(AH358&lt;0,1.01,IF(AH358&gt;10,1.1,(1+AH358/100))))</f>
        <v>0.836</v>
      </c>
      <c r="AS358" s="112">
        <f t="shared" si="12"/>
        <v>0.86108</v>
      </c>
      <c r="AT358" s="112">
        <f t="shared" ref="AT358:AV358" si="366">IF($AK358="n/a",1.03*AS358,IF($AK358&lt;0,1.01*AS358,IF($AK358&gt;10,1.1*AS358,(1+$AK358/100)*AS358)))</f>
        <v>0.947188</v>
      </c>
      <c r="AU358" s="112">
        <f t="shared" si="366"/>
        <v>1.0419068</v>
      </c>
      <c r="AV358" s="112">
        <f t="shared" si="366"/>
        <v>1.14609748</v>
      </c>
      <c r="AW358" s="103">
        <f t="shared" si="14"/>
        <v>4.83227228</v>
      </c>
      <c r="AX358" s="118">
        <f t="shared" si="15"/>
        <v>8.787547336</v>
      </c>
      <c r="AY358" s="119">
        <v>0.79</v>
      </c>
      <c r="AZ358" s="114">
        <v>46.37</v>
      </c>
      <c r="BA358" s="114">
        <v>-22.93</v>
      </c>
      <c r="BB358" s="114">
        <v>-18.41</v>
      </c>
      <c r="BC358" s="114">
        <v>-10.100000000000001</v>
      </c>
      <c r="BD358" s="42"/>
      <c r="BE358" s="17">
        <v>2014.0</v>
      </c>
      <c r="BF358" s="17">
        <f t="shared" si="16"/>
        <v>0</v>
      </c>
      <c r="BG358" s="120">
        <v>28.499999999999996</v>
      </c>
      <c r="BH358" s="15"/>
    </row>
    <row r="359" ht="12.75" customHeight="1">
      <c r="A359" s="220" t="s">
        <v>1951</v>
      </c>
      <c r="B359" s="99" t="s">
        <v>1952</v>
      </c>
      <c r="C359" s="100" t="s">
        <v>136</v>
      </c>
      <c r="D359" s="100" t="s">
        <v>391</v>
      </c>
      <c r="E359" s="101">
        <v>6.0</v>
      </c>
      <c r="F359" s="58">
        <v>739.0</v>
      </c>
      <c r="G359" s="58" t="s">
        <v>168</v>
      </c>
      <c r="H359" s="58" t="s">
        <v>168</v>
      </c>
      <c r="I359" s="150">
        <v>20.44</v>
      </c>
      <c r="J359" s="103">
        <f t="shared" si="2"/>
        <v>3.326810176</v>
      </c>
      <c r="K359" s="104">
        <v>0.17</v>
      </c>
      <c r="L359" s="73">
        <v>4.0</v>
      </c>
      <c r="M359" s="23">
        <f t="shared" si="3"/>
        <v>0.68</v>
      </c>
      <c r="N359" s="105" t="s">
        <v>147</v>
      </c>
      <c r="O359" s="106">
        <v>0.15</v>
      </c>
      <c r="P359" s="148">
        <v>43406.0</v>
      </c>
      <c r="Q359" s="148">
        <v>43420.0</v>
      </c>
      <c r="R359" s="23">
        <f t="shared" si="4"/>
        <v>13.33333333</v>
      </c>
      <c r="S359" s="108">
        <f t="array" ref="S359">IF(INDEX(Historical!$D$7:$D$1379,MATCH(B359,Historical!$B$7:$B$1403,0))=0,"n/a",(INDEX(Historical!$C$7:$C$1381,MATCH(B359,Historical!$B$7:$B$1403,0))/INDEX(Historical!$D$7:$D$1379,MATCH(B359,Historical!$B$7:$B$1403,0))-1)*100)</f>
        <v>9.677419355</v>
      </c>
      <c r="T359" s="108">
        <f t="array" ref="T359">IF(INDEX(Historical!$F$7:$F$1372,MATCH(B359,Historical!$B$7:$B$1403,0))=0,"n/a",((INDEX(Historical!$C$7:$C$1381,MATCH(B359,Historical!$B$7:$B$1403,0))/INDEX(Historical!$F$7:$F$1372,MATCH(B359,Historical!$B$7:$B$1403,0)))^(1/3)-1)*100)</f>
        <v>7.987060043</v>
      </c>
      <c r="U359" s="108">
        <f t="array" ref="U359">IF(INDEX(Historical!$H$7:$H$1372,MATCH(B359,Historical!$B$7:$B$1403,0))=0,"n/a",((INDEX(Historical!$C$7:$C$1381,MATCH(B359,Historical!$B$7:$B$1403,0))/INDEX(Historical!$H$7:$H$1372,MATCH(B359,Historical!$B$7:$B$1403,0)))^(1/5)-1)*100)</f>
        <v>6.77327567</v>
      </c>
      <c r="V359" s="108">
        <f t="array" ref="V359">IF(INDEX(Historical!$O$7:$O$1372,MATCH(B359,Historical!$B$7:$B$1403,0))=0,"n/a",((INDEX(Historical!$C$7:$C$1381,MATCH(B359,Historical!$B$7:$B$1403,0))/INDEX(Historical!$O$7:$O$1372,MATCH(B359,Historical!$B$7:$B$1403,0)))^(1/10)-1)*100)</f>
        <v>-1.612054346</v>
      </c>
      <c r="W359" s="109" t="str">
        <f t="shared" si="5"/>
        <v>n/a</v>
      </c>
      <c r="X359" s="110">
        <f t="shared" si="6"/>
        <v>0.7443160076</v>
      </c>
      <c r="Y359" s="149" t="s">
        <v>1715</v>
      </c>
      <c r="Z359" s="103">
        <f t="shared" si="7"/>
        <v>38.85714286</v>
      </c>
      <c r="AA359" s="112">
        <f t="shared" si="8"/>
        <v>11.68</v>
      </c>
      <c r="AB359" s="73">
        <v>12.0</v>
      </c>
      <c r="AC359" s="102">
        <v>1.75</v>
      </c>
      <c r="AD359" s="102">
        <v>1.17</v>
      </c>
      <c r="AE359" s="102">
        <v>4.04</v>
      </c>
      <c r="AF359" s="102">
        <v>0.9</v>
      </c>
      <c r="AG359" s="102">
        <v>8.200000000000001</v>
      </c>
      <c r="AH359" s="102">
        <v>5.6000000000000005</v>
      </c>
      <c r="AI359" s="102">
        <v>8.57</v>
      </c>
      <c r="AJ359" s="102">
        <v>9.1</v>
      </c>
      <c r="AK359" s="102">
        <v>10.0</v>
      </c>
      <c r="AL359" s="113">
        <v>1250.0</v>
      </c>
      <c r="AM359" s="114">
        <v>0.8999999999999999</v>
      </c>
      <c r="AN359" s="102">
        <v>0.08</v>
      </c>
      <c r="AO359" s="115">
        <f t="shared" si="9"/>
        <v>-1.579914154</v>
      </c>
      <c r="AP359" s="116">
        <f t="shared" si="10"/>
        <v>10.10008585</v>
      </c>
      <c r="AQ359" s="117">
        <f t="shared" si="11"/>
        <v>-31.64797004</v>
      </c>
      <c r="AR359" s="103">
        <f t="array" ref="AR359">INDEX(Historical!$C$7:$C$1381,MATCH(B359,Historical!$B$7:$B$1403,0))*IF(AH359="n/a",1.03,IF(AH359&lt;0,1.01,IF(AH359&gt;10,1.1,(1+AH359/100))))</f>
        <v>0.71808</v>
      </c>
      <c r="AS359" s="112">
        <f t="shared" si="12"/>
        <v>0.779619456</v>
      </c>
      <c r="AT359" s="112">
        <f t="shared" ref="AT359:AV359" si="367">IF($AK359="n/a",1.03*AS359,IF($AK359&lt;0,1.01*AS359,IF($AK359&gt;10,1.1*AS359,(1+$AK359/100)*AS359)))</f>
        <v>0.8575814016</v>
      </c>
      <c r="AU359" s="112">
        <f t="shared" si="367"/>
        <v>0.9433395418</v>
      </c>
      <c r="AV359" s="112">
        <f t="shared" si="367"/>
        <v>1.037673496</v>
      </c>
      <c r="AW359" s="103">
        <f t="shared" si="14"/>
        <v>4.336293895</v>
      </c>
      <c r="AX359" s="118">
        <f t="shared" si="15"/>
        <v>21.21474508</v>
      </c>
      <c r="AY359" s="119">
        <v>0.8</v>
      </c>
      <c r="AZ359" s="114">
        <v>-0.1</v>
      </c>
      <c r="BA359" s="114">
        <v>-21.66</v>
      </c>
      <c r="BB359" s="114">
        <v>-15.78</v>
      </c>
      <c r="BC359" s="114">
        <v>-14.29</v>
      </c>
      <c r="BD359" s="42"/>
      <c r="BE359" s="17">
        <v>2014.0</v>
      </c>
      <c r="BF359" s="17">
        <f t="shared" si="16"/>
        <v>0</v>
      </c>
      <c r="BG359" s="120">
        <v>1.0999999999999999</v>
      </c>
      <c r="BH359" s="15"/>
    </row>
    <row r="360" ht="12.75" customHeight="1">
      <c r="A360" s="155" t="s">
        <v>1953</v>
      </c>
      <c r="B360" s="99" t="s">
        <v>1954</v>
      </c>
      <c r="C360" s="100" t="s">
        <v>136</v>
      </c>
      <c r="D360" s="100" t="s">
        <v>153</v>
      </c>
      <c r="E360" s="101">
        <v>6.0</v>
      </c>
      <c r="F360" s="58">
        <v>795.0</v>
      </c>
      <c r="G360" s="58" t="s">
        <v>168</v>
      </c>
      <c r="H360" s="58" t="s">
        <v>168</v>
      </c>
      <c r="I360" s="150">
        <v>17.8</v>
      </c>
      <c r="J360" s="103">
        <f t="shared" si="2"/>
        <v>3.820224719</v>
      </c>
      <c r="K360" s="104">
        <v>0.17</v>
      </c>
      <c r="L360" s="73">
        <v>4.0</v>
      </c>
      <c r="M360" s="23">
        <f t="shared" si="3"/>
        <v>0.68</v>
      </c>
      <c r="N360" s="105" t="s">
        <v>290</v>
      </c>
      <c r="O360" s="106">
        <v>0.15</v>
      </c>
      <c r="P360" s="107">
        <v>43861.0</v>
      </c>
      <c r="Q360" s="107">
        <v>43870.0</v>
      </c>
      <c r="R360" s="23">
        <f t="shared" si="4"/>
        <v>13.33333333</v>
      </c>
      <c r="S360" s="108">
        <f t="array" ref="S360">IF(INDEX(Historical!$D$7:$D$1379,MATCH(B360,Historical!$B$7:$B$1403,0))=0,"n/a",(INDEX(Historical!$C$7:$C$1381,MATCH(B360,Historical!$B$7:$B$1403,0))/INDEX(Historical!$D$7:$D$1379,MATCH(B360,Historical!$B$7:$B$1403,0))-1)*100)</f>
        <v>20</v>
      </c>
      <c r="T360" s="108">
        <f t="array" ref="T360">IF(INDEX(Historical!$F$7:$F$1372,MATCH(B360,Historical!$B$7:$B$1403,0))=0,"n/a",((INDEX(Historical!$C$7:$C$1381,MATCH(B360,Historical!$B$7:$B$1403,0))/INDEX(Historical!$F$7:$F$1372,MATCH(B360,Historical!$B$7:$B$1403,0)))^(1/3)-1)*100)</f>
        <v>19.68169612</v>
      </c>
      <c r="U360" s="108" t="str">
        <f t="array" ref="U360">IF(INDEX(Historical!$H$7:$H$1372,MATCH(B360,Historical!$B$7:$B$1403,0))=0,"n/a",((INDEX(Historical!$C$7:$C$1381,MATCH(B360,Historical!$B$7:$B$1403,0))/INDEX(Historical!$H$7:$H$1372,MATCH(B360,Historical!$B$7:$B$1403,0)))^(1/5)-1)*100)</f>
        <v>n/a</v>
      </c>
      <c r="V360" s="108">
        <f t="array" ref="V360">IF(INDEX(Historical!$O$7:$O$1372,MATCH(B360,Historical!$B$7:$B$1403,0))=0,"n/a",((INDEX(Historical!$C$7:$C$1381,MATCH(B360,Historical!$B$7:$B$1403,0))/INDEX(Historical!$O$7:$O$1372,MATCH(B360,Historical!$B$7:$B$1403,0)))^(1/10)-1)*100)</f>
        <v>-3.757508401</v>
      </c>
      <c r="W360" s="109" t="str">
        <f t="shared" si="5"/>
        <v>n/a</v>
      </c>
      <c r="X360" s="110" t="str">
        <f t="shared" si="6"/>
        <v>n/a</v>
      </c>
      <c r="Y360" s="133"/>
      <c r="Z360" s="103">
        <f t="shared" si="7"/>
        <v>42.7672956</v>
      </c>
      <c r="AA360" s="112">
        <f t="shared" si="8"/>
        <v>11.19496855</v>
      </c>
      <c r="AB360" s="73">
        <v>12.0</v>
      </c>
      <c r="AC360" s="102">
        <v>1.59</v>
      </c>
      <c r="AD360" s="102" t="s">
        <v>128</v>
      </c>
      <c r="AE360" s="102">
        <v>2.18</v>
      </c>
      <c r="AF360" s="102">
        <v>0.87</v>
      </c>
      <c r="AG360" s="102">
        <v>5.5</v>
      </c>
      <c r="AH360" s="102">
        <v>15.0</v>
      </c>
      <c r="AI360" s="102">
        <v>11.35</v>
      </c>
      <c r="AJ360" s="102">
        <v>3.9</v>
      </c>
      <c r="AK360" s="102" t="s">
        <v>128</v>
      </c>
      <c r="AL360" s="113">
        <v>202.03</v>
      </c>
      <c r="AM360" s="114">
        <v>3.9</v>
      </c>
      <c r="AN360" s="102">
        <v>0.14</v>
      </c>
      <c r="AO360" s="115" t="str">
        <f t="shared" si="9"/>
        <v>n/a</v>
      </c>
      <c r="AP360" s="116" t="str">
        <f t="shared" si="10"/>
        <v>n/a</v>
      </c>
      <c r="AQ360" s="117">
        <f t="shared" si="11"/>
        <v>-34.20698233</v>
      </c>
      <c r="AR360" s="103">
        <f t="array" ref="AR360">INDEX(Historical!$C$7:$C$1381,MATCH(B360,Historical!$B$7:$B$1403,0))*IF(AH360="n/a",1.03,IF(AH360&lt;0,1.01,IF(AH360&gt;10,1.1,(1+AH360/100))))</f>
        <v>0.66</v>
      </c>
      <c r="AS360" s="112">
        <f t="shared" si="12"/>
        <v>0.726</v>
      </c>
      <c r="AT360" s="112">
        <f t="shared" ref="AT360:AV360" si="368">IF($AK360="n/a",1.03*AS360,IF($AK360&lt;0,1.01*AS360,IF($AK360&gt;10,1.1*AS360,(1+$AK360/100)*AS360)))</f>
        <v>0.74778</v>
      </c>
      <c r="AU360" s="112">
        <f t="shared" si="368"/>
        <v>0.7702134</v>
      </c>
      <c r="AV360" s="112">
        <f t="shared" si="368"/>
        <v>0.793319802</v>
      </c>
      <c r="AW360" s="103">
        <f t="shared" si="14"/>
        <v>3.697313202</v>
      </c>
      <c r="AX360" s="118">
        <f t="shared" si="15"/>
        <v>20.77142248</v>
      </c>
      <c r="AY360" s="119">
        <v>0.66</v>
      </c>
      <c r="AZ360" s="114">
        <v>-1.6</v>
      </c>
      <c r="BA360" s="114">
        <v>-24.19</v>
      </c>
      <c r="BB360" s="114">
        <v>-18.07</v>
      </c>
      <c r="BC360" s="114">
        <v>-18.11</v>
      </c>
      <c r="BD360" s="42"/>
      <c r="BE360" s="17">
        <v>2015.0</v>
      </c>
      <c r="BF360" s="17">
        <f t="shared" si="16"/>
        <v>0</v>
      </c>
      <c r="BG360" s="120">
        <v>0.5</v>
      </c>
      <c r="BH360" s="15"/>
    </row>
    <row r="361" ht="12.75" customHeight="1">
      <c r="A361" s="155" t="s">
        <v>1955</v>
      </c>
      <c r="B361" s="232" t="s">
        <v>1956</v>
      </c>
      <c r="C361" s="100" t="s">
        <v>245</v>
      </c>
      <c r="D361" s="100" t="s">
        <v>246</v>
      </c>
      <c r="E361" s="101">
        <v>6.0</v>
      </c>
      <c r="F361" s="58">
        <v>781.0</v>
      </c>
      <c r="G361" s="58" t="s">
        <v>168</v>
      </c>
      <c r="H361" s="58" t="s">
        <v>168</v>
      </c>
      <c r="I361" s="150">
        <v>18.97</v>
      </c>
      <c r="J361" s="103">
        <f t="shared" si="2"/>
        <v>10.96468108</v>
      </c>
      <c r="K361" s="104">
        <v>0.52</v>
      </c>
      <c r="L361" s="73">
        <v>4.0</v>
      </c>
      <c r="M361" s="23">
        <f t="shared" si="3"/>
        <v>2.08</v>
      </c>
      <c r="N361" s="105" t="s">
        <v>629</v>
      </c>
      <c r="O361" s="106">
        <v>0.515</v>
      </c>
      <c r="P361" s="107">
        <v>43781.0</v>
      </c>
      <c r="Q361" s="107">
        <v>43794.0</v>
      </c>
      <c r="R361" s="23">
        <f t="shared" si="4"/>
        <v>0.9708737864</v>
      </c>
      <c r="S361" s="108">
        <f t="array" ref="S361">IF(INDEX(Historical!$D$7:$D$1379,MATCH(B361,Historical!$B$7:$B$1403,0))=0,"n/a",(INDEX(Historical!$C$7:$C$1381,MATCH(B361,Historical!$B$7:$B$1403,0))/INDEX(Historical!$D$7:$D$1379,MATCH(B361,Historical!$B$7:$B$1403,0))-1)*100)</f>
        <v>4.060913706</v>
      </c>
      <c r="T361" s="108">
        <f t="array" ref="T361">IF(INDEX(Historical!$F$7:$F$1372,MATCH(B361,Historical!$B$7:$B$1403,0))=0,"n/a",((INDEX(Historical!$C$7:$C$1381,MATCH(B361,Historical!$B$7:$B$1403,0))/INDEX(Historical!$F$7:$F$1372,MATCH(B361,Historical!$B$7:$B$1403,0)))^(1/3)-1)*100)</f>
        <v>6.439210989</v>
      </c>
      <c r="U361" s="108">
        <f t="array" ref="U361">IF(INDEX(Historical!$H$7:$H$1372,MATCH(B361,Historical!$B$7:$B$1403,0))=0,"n/a",((INDEX(Historical!$C$7:$C$1381,MATCH(B361,Historical!$B$7:$B$1403,0))/INDEX(Historical!$H$7:$H$1372,MATCH(B361,Historical!$B$7:$B$1403,0)))^(1/5)-1)*100)</f>
        <v>34.83393398</v>
      </c>
      <c r="V361" s="108" t="str">
        <f t="array" ref="V361">IF(INDEX(Historical!$O$7:$O$1372,MATCH(B361,Historical!$B$7:$B$1403,0))=0,"n/a",((INDEX(Historical!$C$7:$C$1381,MATCH(B361,Historical!$B$7:$B$1403,0))/INDEX(Historical!$O$7:$O$1372,MATCH(B361,Historical!$B$7:$B$1403,0)))^(1/10)-1)*100)</f>
        <v>n/a</v>
      </c>
      <c r="W361" s="109" t="str">
        <f t="shared" si="5"/>
        <v>n/a</v>
      </c>
      <c r="X361" s="110">
        <f t="shared" si="6"/>
        <v>2.721401092</v>
      </c>
      <c r="Y361" s="133"/>
      <c r="Z361" s="103">
        <f t="shared" si="7"/>
        <v>123.0769231</v>
      </c>
      <c r="AA361" s="112">
        <f t="shared" si="8"/>
        <v>11.22485207</v>
      </c>
      <c r="AB361" s="73">
        <v>12.0</v>
      </c>
      <c r="AC361" s="102">
        <v>1.69</v>
      </c>
      <c r="AD361" s="102">
        <v>1.42</v>
      </c>
      <c r="AE361" s="102">
        <v>3.5</v>
      </c>
      <c r="AF361" s="102">
        <v>11.29</v>
      </c>
      <c r="AG361" s="160">
        <v>120.39999999999999</v>
      </c>
      <c r="AH361" s="102">
        <v>-1.0</v>
      </c>
      <c r="AI361" s="102">
        <v>4.5600000000000005</v>
      </c>
      <c r="AJ361" s="102">
        <v>12.8</v>
      </c>
      <c r="AK361" s="102">
        <v>7.89</v>
      </c>
      <c r="AL361" s="113">
        <v>1190.0</v>
      </c>
      <c r="AM361" s="114">
        <v>0.1</v>
      </c>
      <c r="AN361" s="102">
        <v>7.63</v>
      </c>
      <c r="AO361" s="115">
        <f t="shared" si="9"/>
        <v>34.57376298</v>
      </c>
      <c r="AP361" s="116">
        <f t="shared" si="10"/>
        <v>45.79861505</v>
      </c>
      <c r="AQ361" s="117">
        <f t="shared" si="11"/>
        <v>137.3263856</v>
      </c>
      <c r="AR361" s="103">
        <f t="array" ref="AR361">INDEX(Historical!$C$7:$C$1381,MATCH(B361,Historical!$B$7:$B$1403,0))*IF(AH361="n/a",1.03,IF(AH361&lt;0,1.01,IF(AH361&gt;10,1.1,(1+AH361/100))))</f>
        <v>2.0705</v>
      </c>
      <c r="AS361" s="112">
        <f t="shared" si="12"/>
        <v>2.1649148</v>
      </c>
      <c r="AT361" s="112">
        <f t="shared" ref="AT361:AV361" si="369">IF($AK361="n/a",1.03*AS361,IF($AK361&lt;0,1.01*AS361,IF($AK361&gt;10,1.1*AS361,(1+$AK361/100)*AS361)))</f>
        <v>2.335726578</v>
      </c>
      <c r="AU361" s="112">
        <f t="shared" si="369"/>
        <v>2.520015405</v>
      </c>
      <c r="AV361" s="112">
        <f t="shared" si="369"/>
        <v>2.71884462</v>
      </c>
      <c r="AW361" s="103">
        <f t="shared" si="14"/>
        <v>11.8100014</v>
      </c>
      <c r="AX361" s="118">
        <f t="shared" si="15"/>
        <v>62.25620138</v>
      </c>
      <c r="AY361" s="119">
        <v>0.83</v>
      </c>
      <c r="AZ361" s="114">
        <v>1.34</v>
      </c>
      <c r="BA361" s="114">
        <v>-15.1</v>
      </c>
      <c r="BB361" s="114">
        <v>-9.35</v>
      </c>
      <c r="BC361" s="114">
        <v>-8.94</v>
      </c>
      <c r="BD361" s="42"/>
      <c r="BE361" s="17">
        <v>2014.0</v>
      </c>
      <c r="BF361" s="17">
        <f t="shared" si="16"/>
        <v>0</v>
      </c>
      <c r="BG361" s="120">
        <v>10.299999999999999</v>
      </c>
      <c r="BH361" s="15"/>
    </row>
    <row r="362" ht="12.75" customHeight="1">
      <c r="A362" s="55" t="s">
        <v>1957</v>
      </c>
      <c r="B362" s="232" t="s">
        <v>1958</v>
      </c>
      <c r="C362" s="100" t="s">
        <v>136</v>
      </c>
      <c r="D362" s="100" t="s">
        <v>153</v>
      </c>
      <c r="E362" s="101">
        <v>6.0</v>
      </c>
      <c r="F362" s="58">
        <v>742.0</v>
      </c>
      <c r="G362" s="58" t="s">
        <v>168</v>
      </c>
      <c r="H362" s="58" t="s">
        <v>168</v>
      </c>
      <c r="I362" s="150">
        <v>51.13</v>
      </c>
      <c r="J362" s="103">
        <f t="shared" si="2"/>
        <v>2.346958733</v>
      </c>
      <c r="K362" s="104">
        <v>0.3</v>
      </c>
      <c r="L362" s="73">
        <v>4.0</v>
      </c>
      <c r="M362" s="23">
        <f t="shared" si="3"/>
        <v>1.2</v>
      </c>
      <c r="N362" s="105" t="s">
        <v>1959</v>
      </c>
      <c r="O362" s="106">
        <v>0.25</v>
      </c>
      <c r="P362" s="148">
        <v>43472.0</v>
      </c>
      <c r="Q362" s="148">
        <v>43487.0</v>
      </c>
      <c r="R362" s="23">
        <f t="shared" si="4"/>
        <v>20</v>
      </c>
      <c r="S362" s="108">
        <f t="array" ref="S362">IF(INDEX(Historical!$D$7:$D$1379,MATCH(B362,Historical!$B$7:$B$1403,0))=0,"n/a",(INDEX(Historical!$C$7:$C$1381,MATCH(B362,Historical!$B$7:$B$1403,0))/INDEX(Historical!$D$7:$D$1379,MATCH(B362,Historical!$B$7:$B$1403,0))-1)*100)</f>
        <v>27.65957447</v>
      </c>
      <c r="T362" s="108">
        <f t="array" ref="T362">IF(INDEX(Historical!$F$7:$F$1372,MATCH(B362,Historical!$B$7:$B$1403,0))=0,"n/a",((INDEX(Historical!$C$7:$C$1381,MATCH(B362,Historical!$B$7:$B$1403,0))/INDEX(Historical!$F$7:$F$1372,MATCH(B362,Historical!$B$7:$B$1403,0)))^(1/3)-1)*100)</f>
        <v>25.99210499</v>
      </c>
      <c r="U362" s="108">
        <f t="array" ref="U362">IF(INDEX(Historical!$H$7:$H$1372,MATCH(B362,Historical!$B$7:$B$1403,0))=0,"n/a",((INDEX(Historical!$C$7:$C$1381,MATCH(B362,Historical!$B$7:$B$1403,0))/INDEX(Historical!$H$7:$H$1372,MATCH(B362,Historical!$B$7:$B$1403,0)))^(1/5)-1)*100)</f>
        <v>64.37518295</v>
      </c>
      <c r="V362" s="108">
        <f t="array" ref="V362">IF(INDEX(Historical!$O$7:$O$1372,MATCH(B362,Historical!$B$7:$B$1403,0))=0,"n/a",((INDEX(Historical!$C$7:$C$1381,MATCH(B362,Historical!$B$7:$B$1403,0))/INDEX(Historical!$O$7:$O$1372,MATCH(B362,Historical!$B$7:$B$1403,0)))^(1/10)-1)*100)</f>
        <v>31.1019423</v>
      </c>
      <c r="W362" s="109">
        <f t="shared" si="5"/>
        <v>2.069812307</v>
      </c>
      <c r="X362" s="110">
        <f t="shared" si="6"/>
        <v>2.411055541</v>
      </c>
      <c r="Y362" s="147"/>
      <c r="Z362" s="103">
        <f t="shared" si="7"/>
        <v>23.21083172</v>
      </c>
      <c r="AA362" s="112">
        <f t="shared" si="8"/>
        <v>9.889748549</v>
      </c>
      <c r="AB362" s="73">
        <v>12.0</v>
      </c>
      <c r="AC362" s="102">
        <v>5.17</v>
      </c>
      <c r="AD362" s="102">
        <v>0.99</v>
      </c>
      <c r="AE362" s="102">
        <v>3.44</v>
      </c>
      <c r="AF362" s="102">
        <v>1.68</v>
      </c>
      <c r="AG362" s="102">
        <v>17.1</v>
      </c>
      <c r="AH362" s="102">
        <v>37.3</v>
      </c>
      <c r="AI362" s="102">
        <v>7.920000000000001</v>
      </c>
      <c r="AJ362" s="102">
        <v>26.700000000000003</v>
      </c>
      <c r="AK362" s="102">
        <v>10.0</v>
      </c>
      <c r="AL362" s="113">
        <v>779.22</v>
      </c>
      <c r="AM362" s="114">
        <v>1.6</v>
      </c>
      <c r="AN362" s="102">
        <v>0.22</v>
      </c>
      <c r="AO362" s="115">
        <f t="shared" si="9"/>
        <v>56.83239314</v>
      </c>
      <c r="AP362" s="116">
        <f t="shared" si="10"/>
        <v>66.72214168</v>
      </c>
      <c r="AQ362" s="117">
        <f t="shared" si="11"/>
        <v>-14.06778495</v>
      </c>
      <c r="AR362" s="103">
        <f t="array" ref="AR362">INDEX(Historical!$C$7:$C$1381,MATCH(B362,Historical!$B$7:$B$1403,0))*IF(AH362="n/a",1.03,IF(AH362&lt;0,1.01,IF(AH362&gt;10,1.1,(1+AH362/100))))</f>
        <v>1.32</v>
      </c>
      <c r="AS362" s="112">
        <f t="shared" si="12"/>
        <v>1.424544</v>
      </c>
      <c r="AT362" s="112">
        <f t="shared" ref="AT362:AV362" si="370">IF($AK362="n/a",1.03*AS362,IF($AK362&lt;0,1.01*AS362,IF($AK362&gt;10,1.1*AS362,(1+$AK362/100)*AS362)))</f>
        <v>1.5669984</v>
      </c>
      <c r="AU362" s="112">
        <f t="shared" si="370"/>
        <v>1.72369824</v>
      </c>
      <c r="AV362" s="112">
        <f t="shared" si="370"/>
        <v>1.896068064</v>
      </c>
      <c r="AW362" s="103">
        <f t="shared" si="14"/>
        <v>7.931308704</v>
      </c>
      <c r="AX362" s="118">
        <f t="shared" si="15"/>
        <v>15.51204519</v>
      </c>
      <c r="AY362" s="119">
        <v>1.17</v>
      </c>
      <c r="AZ362" s="114">
        <v>21.8</v>
      </c>
      <c r="BA362" s="114">
        <v>-20.73</v>
      </c>
      <c r="BB362" s="114">
        <v>-14.91</v>
      </c>
      <c r="BC362" s="114">
        <v>-3.95</v>
      </c>
      <c r="BD362" s="42"/>
      <c r="BE362" s="17">
        <v>2014.0</v>
      </c>
      <c r="BF362" s="17">
        <f t="shared" si="16"/>
        <v>0</v>
      </c>
      <c r="BG362" s="120">
        <v>1.7000000000000002</v>
      </c>
      <c r="BH362" s="15"/>
    </row>
    <row r="363" ht="12.75" customHeight="1">
      <c r="A363" s="155" t="s">
        <v>1960</v>
      </c>
      <c r="B363" s="232" t="s">
        <v>1961</v>
      </c>
      <c r="C363" s="100" t="s">
        <v>136</v>
      </c>
      <c r="D363" s="100" t="s">
        <v>153</v>
      </c>
      <c r="E363" s="101">
        <v>6.0</v>
      </c>
      <c r="F363" s="58">
        <v>763.0</v>
      </c>
      <c r="G363" s="58" t="s">
        <v>168</v>
      </c>
      <c r="H363" s="58" t="s">
        <v>168</v>
      </c>
      <c r="I363" s="150">
        <v>18.5</v>
      </c>
      <c r="J363" s="103">
        <f t="shared" si="2"/>
        <v>3.459459459</v>
      </c>
      <c r="K363" s="104">
        <v>0.16</v>
      </c>
      <c r="L363" s="73">
        <v>4.0</v>
      </c>
      <c r="M363" s="23">
        <f t="shared" si="3"/>
        <v>0.64</v>
      </c>
      <c r="N363" s="105" t="s">
        <v>1962</v>
      </c>
      <c r="O363" s="106">
        <v>0.14</v>
      </c>
      <c r="P363" s="107">
        <v>43657.0</v>
      </c>
      <c r="Q363" s="107">
        <v>43672.0</v>
      </c>
      <c r="R363" s="23">
        <f t="shared" si="4"/>
        <v>14.28571429</v>
      </c>
      <c r="S363" s="108">
        <f t="array" ref="S363">IF(INDEX(Historical!$D$7:$D$1379,MATCH(B363,Historical!$B$7:$B$1403,0))=0,"n/a",(INDEX(Historical!$C$7:$C$1381,MATCH(B363,Historical!$B$7:$B$1403,0))/INDEX(Historical!$D$7:$D$1379,MATCH(B363,Historical!$B$7:$B$1403,0))-1)*100)</f>
        <v>15.38461538</v>
      </c>
      <c r="T363" s="108">
        <f t="array" ref="T363">IF(INDEX(Historical!$F$7:$F$1372,MATCH(B363,Historical!$B$7:$B$1403,0))=0,"n/a",((INDEX(Historical!$C$7:$C$1381,MATCH(B363,Historical!$B$7:$B$1403,0))/INDEX(Historical!$F$7:$F$1372,MATCH(B363,Historical!$B$7:$B$1403,0)))^(1/3)-1)*100)</f>
        <v>24.62251711</v>
      </c>
      <c r="U363" s="108">
        <f t="array" ref="U363">IF(INDEX(Historical!$H$7:$H$1372,MATCH(B363,Historical!$B$7:$B$1403,0))=0,"n/a",((INDEX(Historical!$C$7:$C$1381,MATCH(B363,Historical!$B$7:$B$1403,0))/INDEX(Historical!$H$7:$H$1372,MATCH(B363,Historical!$B$7:$B$1403,0)))^(1/5)-1)*100)</f>
        <v>43.09690811</v>
      </c>
      <c r="V363" s="108" t="str">
        <f t="array" ref="V363">IF(INDEX(Historical!$O$7:$O$1372,MATCH(B363,Historical!$B$7:$B$1403,0))=0,"n/a",((INDEX(Historical!$C$7:$C$1381,MATCH(B363,Historical!$B$7:$B$1403,0))/INDEX(Historical!$O$7:$O$1372,MATCH(B363,Historical!$B$7:$B$1403,0)))^(1/10)-1)*100)</f>
        <v>n/a</v>
      </c>
      <c r="W363" s="109" t="str">
        <f t="shared" si="5"/>
        <v>n/a</v>
      </c>
      <c r="X363" s="110">
        <f t="shared" si="6"/>
        <v>2.627860251</v>
      </c>
      <c r="Y363" s="165" t="s">
        <v>1963</v>
      </c>
      <c r="Z363" s="103">
        <f t="shared" si="7"/>
        <v>25.80645161</v>
      </c>
      <c r="AA363" s="112">
        <f t="shared" si="8"/>
        <v>7.459677419</v>
      </c>
      <c r="AB363" s="73">
        <v>12.0</v>
      </c>
      <c r="AC363" s="102">
        <v>2.48</v>
      </c>
      <c r="AD363" s="102">
        <v>0.28</v>
      </c>
      <c r="AE363" s="102">
        <v>3.08</v>
      </c>
      <c r="AF363" s="102">
        <v>1.28</v>
      </c>
      <c r="AG363" s="102">
        <v>16.900000000000002</v>
      </c>
      <c r="AH363" s="102">
        <v>58.699999999999996</v>
      </c>
      <c r="AI363" s="102" t="s">
        <v>128</v>
      </c>
      <c r="AJ363" s="102">
        <v>16.400000000000002</v>
      </c>
      <c r="AK363" s="102">
        <v>26.3</v>
      </c>
      <c r="AL363" s="113">
        <v>245.13</v>
      </c>
      <c r="AM363" s="114">
        <v>8.4</v>
      </c>
      <c r="AN363" s="102">
        <v>0.09</v>
      </c>
      <c r="AO363" s="115">
        <f t="shared" si="9"/>
        <v>39.09669015</v>
      </c>
      <c r="AP363" s="116">
        <f t="shared" si="10"/>
        <v>46.55636757</v>
      </c>
      <c r="AQ363" s="117">
        <f t="shared" si="11"/>
        <v>-34.85610083</v>
      </c>
      <c r="AR363" s="103">
        <f t="array" ref="AR363">INDEX(Historical!$C$7:$C$1381,MATCH(B363,Historical!$B$7:$B$1403,0))*IF(AH363="n/a",1.03,IF(AH363&lt;0,1.01,IF(AH363&gt;10,1.1,(1+AH363/100))))</f>
        <v>0.66</v>
      </c>
      <c r="AS363" s="112">
        <f t="shared" si="12"/>
        <v>0.6798</v>
      </c>
      <c r="AT363" s="112">
        <f t="shared" ref="AT363:AV363" si="371">IF($AK363="n/a",1.03*AS363,IF($AK363&lt;0,1.01*AS363,IF($AK363&gt;10,1.1*AS363,(1+$AK363/100)*AS363)))</f>
        <v>0.74778</v>
      </c>
      <c r="AU363" s="112">
        <f t="shared" si="371"/>
        <v>0.822558</v>
      </c>
      <c r="AV363" s="112">
        <f t="shared" si="371"/>
        <v>0.9048138</v>
      </c>
      <c r="AW363" s="103">
        <f t="shared" si="14"/>
        <v>3.8149518</v>
      </c>
      <c r="AX363" s="118">
        <f t="shared" si="15"/>
        <v>20.62136108</v>
      </c>
      <c r="AY363" s="119">
        <v>0.75</v>
      </c>
      <c r="AZ363" s="114">
        <v>4.25</v>
      </c>
      <c r="BA363" s="114">
        <v>-20.04</v>
      </c>
      <c r="BB363" s="114">
        <v>-14.84</v>
      </c>
      <c r="BC363" s="114">
        <v>-11.87</v>
      </c>
      <c r="BD363" s="42"/>
      <c r="BE363" s="17">
        <v>2014.0</v>
      </c>
      <c r="BF363" s="17">
        <f t="shared" si="16"/>
        <v>0</v>
      </c>
      <c r="BG363" s="120">
        <v>1.7999999999999998</v>
      </c>
      <c r="BH363" s="15"/>
    </row>
    <row r="364" ht="12.75" customHeight="1">
      <c r="A364" s="55" t="s">
        <v>1964</v>
      </c>
      <c r="B364" s="232" t="s">
        <v>1965</v>
      </c>
      <c r="C364" s="100" t="s">
        <v>296</v>
      </c>
      <c r="D364" s="100" t="s">
        <v>342</v>
      </c>
      <c r="E364" s="101">
        <v>6.0</v>
      </c>
      <c r="F364" s="58">
        <v>752.0</v>
      </c>
      <c r="G364" s="58" t="s">
        <v>168</v>
      </c>
      <c r="H364" s="58" t="s">
        <v>168</v>
      </c>
      <c r="I364" s="150">
        <v>57.6</v>
      </c>
      <c r="J364" s="103">
        <f t="shared" si="2"/>
        <v>3.888888889</v>
      </c>
      <c r="K364" s="104">
        <v>0.56</v>
      </c>
      <c r="L364" s="73">
        <v>4.0</v>
      </c>
      <c r="M364" s="23">
        <f t="shared" si="3"/>
        <v>2.24</v>
      </c>
      <c r="N364" s="105" t="s">
        <v>576</v>
      </c>
      <c r="O364" s="106">
        <v>0.5</v>
      </c>
      <c r="P364" s="146">
        <v>43567.0</v>
      </c>
      <c r="Q364" s="146">
        <v>43581.0</v>
      </c>
      <c r="R364" s="23">
        <f t="shared" si="4"/>
        <v>12</v>
      </c>
      <c r="S364" s="108">
        <f t="array" ref="S364">IF(INDEX(Historical!$D$7:$D$1379,MATCH(B364,Historical!$B$7:$B$1403,0))=0,"n/a",(INDEX(Historical!$C$7:$C$1381,MATCH(B364,Historical!$B$7:$B$1403,0))/INDEX(Historical!$D$7:$D$1379,MATCH(B364,Historical!$B$7:$B$1403,0))-1)*100)</f>
        <v>12</v>
      </c>
      <c r="T364" s="108">
        <f t="array" ref="T364">IF(INDEX(Historical!$F$7:$F$1372,MATCH(B364,Historical!$B$7:$B$1403,0))=0,"n/a",((INDEX(Historical!$C$7:$C$1381,MATCH(B364,Historical!$B$7:$B$1403,0))/INDEX(Historical!$F$7:$F$1372,MATCH(B364,Historical!$B$7:$B$1403,0)))^(1/3)-1)*100)</f>
        <v>44.0109731</v>
      </c>
      <c r="U364" s="108">
        <f t="array" ref="U364">IF(INDEX(Historical!$H$7:$H$1372,MATCH(B364,Historical!$B$7:$B$1403,0))=0,"n/a",((INDEX(Historical!$C$7:$C$1381,MATCH(B364,Historical!$B$7:$B$1403,0))/INDEX(Historical!$H$7:$H$1372,MATCH(B364,Historical!$B$7:$B$1403,0)))^(1/5)-1)*100)</f>
        <v>41.31301976</v>
      </c>
      <c r="V364" s="108" t="str">
        <f t="array" ref="V364">IF(INDEX(Historical!$O$7:$O$1372,MATCH(B364,Historical!$B$7:$B$1403,0))=0,"n/a",((INDEX(Historical!$C$7:$C$1381,MATCH(B364,Historical!$B$7:$B$1403,0))/INDEX(Historical!$O$7:$O$1372,MATCH(B364,Historical!$B$7:$B$1403,0)))^(1/10)-1)*100)</f>
        <v>n/a</v>
      </c>
      <c r="W364" s="109" t="str">
        <f t="shared" si="5"/>
        <v>n/a</v>
      </c>
      <c r="X364" s="110">
        <f t="shared" si="6"/>
        <v>1.97669951</v>
      </c>
      <c r="Y364" s="149"/>
      <c r="Z364" s="103">
        <f t="shared" si="7"/>
        <v>57.88113695</v>
      </c>
      <c r="AA364" s="112">
        <f t="shared" si="8"/>
        <v>14.88372093</v>
      </c>
      <c r="AB364" s="73">
        <v>1.0</v>
      </c>
      <c r="AC364" s="102">
        <v>3.87</v>
      </c>
      <c r="AD364" s="102">
        <v>5.14</v>
      </c>
      <c r="AE364" s="102">
        <v>0.48</v>
      </c>
      <c r="AF364" s="102">
        <v>3.51</v>
      </c>
      <c r="AG364" s="102">
        <v>22.2</v>
      </c>
      <c r="AH364" s="102">
        <v>-20.3</v>
      </c>
      <c r="AI364" s="102">
        <v>23.04</v>
      </c>
      <c r="AJ364" s="102">
        <v>20.9</v>
      </c>
      <c r="AK364" s="102">
        <v>2.9000000000000004</v>
      </c>
      <c r="AL364" s="113">
        <v>899.71</v>
      </c>
      <c r="AM364" s="114">
        <v>3.5999999999999996</v>
      </c>
      <c r="AN364" s="102">
        <v>0.72</v>
      </c>
      <c r="AO364" s="115">
        <f t="shared" si="9"/>
        <v>30.31818772</v>
      </c>
      <c r="AP364" s="116">
        <f t="shared" si="10"/>
        <v>45.20190865</v>
      </c>
      <c r="AQ364" s="117">
        <f t="shared" si="11"/>
        <v>52.37652264</v>
      </c>
      <c r="AR364" s="103">
        <f t="array" ref="AR364">INDEX(Historical!$C$7:$C$1381,MATCH(B364,Historical!$B$7:$B$1403,0))*IF(AH364="n/a",1.03,IF(AH364&lt;0,1.01,IF(AH364&gt;10,1.1,(1+AH364/100))))</f>
        <v>2.2624</v>
      </c>
      <c r="AS364" s="112">
        <f t="shared" si="12"/>
        <v>2.48864</v>
      </c>
      <c r="AT364" s="112">
        <f t="shared" ref="AT364:AV364" si="372">IF($AK364="n/a",1.03*AS364,IF($AK364&lt;0,1.01*AS364,IF($AK364&gt;10,1.1*AS364,(1+$AK364/100)*AS364)))</f>
        <v>2.56081056</v>
      </c>
      <c r="AU364" s="112">
        <f t="shared" si="372"/>
        <v>2.635074066</v>
      </c>
      <c r="AV364" s="112">
        <f t="shared" si="372"/>
        <v>2.711491214</v>
      </c>
      <c r="AW364" s="103">
        <f t="shared" si="14"/>
        <v>12.65841584</v>
      </c>
      <c r="AX364" s="118">
        <f t="shared" si="15"/>
        <v>21.97641639</v>
      </c>
      <c r="AY364" s="119">
        <v>0.87</v>
      </c>
      <c r="AZ364" s="114">
        <v>7.42</v>
      </c>
      <c r="BA364" s="114">
        <v>-50.7</v>
      </c>
      <c r="BB364" s="114">
        <v>-10.639999999999999</v>
      </c>
      <c r="BC364" s="114">
        <v>-28.24</v>
      </c>
      <c r="BD364" s="42"/>
      <c r="BE364" s="17">
        <v>2014.0</v>
      </c>
      <c r="BF364" s="17">
        <f t="shared" si="16"/>
        <v>0</v>
      </c>
      <c r="BG364" s="120">
        <v>5.3</v>
      </c>
      <c r="BH364" s="15"/>
    </row>
    <row r="365" ht="12.75" customHeight="1">
      <c r="A365" s="220" t="s">
        <v>1966</v>
      </c>
      <c r="B365" s="232" t="s">
        <v>1967</v>
      </c>
      <c r="C365" s="100" t="s">
        <v>272</v>
      </c>
      <c r="D365" s="100" t="s">
        <v>273</v>
      </c>
      <c r="E365" s="101">
        <v>6.0</v>
      </c>
      <c r="F365" s="58">
        <v>738.0</v>
      </c>
      <c r="G365" s="58" t="s">
        <v>168</v>
      </c>
      <c r="H365" s="58" t="s">
        <v>168</v>
      </c>
      <c r="I365" s="150">
        <v>148.55</v>
      </c>
      <c r="J365" s="103">
        <f t="shared" si="2"/>
        <v>2.827330865</v>
      </c>
      <c r="K365" s="104">
        <v>1.05</v>
      </c>
      <c r="L365" s="73">
        <v>4.0</v>
      </c>
      <c r="M365" s="23">
        <f t="shared" si="3"/>
        <v>4.2</v>
      </c>
      <c r="N365" s="15" t="s">
        <v>247</v>
      </c>
      <c r="O365" s="106">
        <v>0.85</v>
      </c>
      <c r="P365" s="148">
        <v>43354.0</v>
      </c>
      <c r="Q365" s="148">
        <v>43370.0</v>
      </c>
      <c r="R365" s="23">
        <f t="shared" si="4"/>
        <v>23.52941176</v>
      </c>
      <c r="S365" s="108">
        <f t="array" ref="S365">IF(INDEX(Historical!$D$7:$D$1379,MATCH(B365,Historical!$B$7:$B$1403,0))=0,"n/a",(INDEX(Historical!$C$7:$C$1381,MATCH(B365,Historical!$B$7:$B$1403,0))/INDEX(Historical!$D$7:$D$1379,MATCH(B365,Historical!$B$7:$B$1403,0))-1)*100)</f>
        <v>10.52631579</v>
      </c>
      <c r="T365" s="108">
        <f t="array" ref="T365">IF(INDEX(Historical!$F$7:$F$1372,MATCH(B365,Historical!$B$7:$B$1403,0))=0,"n/a",((INDEX(Historical!$C$7:$C$1381,MATCH(B365,Historical!$B$7:$B$1403,0))/INDEX(Historical!$F$7:$F$1372,MATCH(B365,Historical!$B$7:$B$1403,0)))^(1/3)-1)*100)</f>
        <v>11.86889421</v>
      </c>
      <c r="U365" s="108">
        <f t="array" ref="U365">IF(INDEX(Historical!$H$7:$H$1372,MATCH(B365,Historical!$B$7:$B$1403,0))=0,"n/a",((INDEX(Historical!$C$7:$C$1381,MATCH(B365,Historical!$B$7:$B$1403,0))/INDEX(Historical!$H$7:$H$1372,MATCH(B365,Historical!$B$7:$B$1403,0)))^(1/5)-1)*100)</f>
        <v>15.99622587</v>
      </c>
      <c r="V365" s="108">
        <f t="array" ref="V365">IF(INDEX(Historical!$O$7:$O$1372,MATCH(B365,Historical!$B$7:$B$1403,0))=0,"n/a",((INDEX(Historical!$C$7:$C$1381,MATCH(B365,Historical!$B$7:$B$1403,0))/INDEX(Historical!$O$7:$O$1372,MATCH(B365,Historical!$B$7:$B$1403,0)))^(1/10)-1)*100)</f>
        <v>9.087166752</v>
      </c>
      <c r="W365" s="109">
        <f t="shared" si="5"/>
        <v>1.760309489</v>
      </c>
      <c r="X365" s="110" t="str">
        <f t="shared" si="6"/>
        <v>n/a</v>
      </c>
      <c r="Y365" s="149" t="s">
        <v>1715</v>
      </c>
      <c r="Z365" s="103">
        <f t="shared" si="7"/>
        <v>106.3291139</v>
      </c>
      <c r="AA365" s="112">
        <f t="shared" si="8"/>
        <v>37.60759494</v>
      </c>
      <c r="AB365" s="73">
        <v>12.0</v>
      </c>
      <c r="AC365" s="102">
        <v>3.95</v>
      </c>
      <c r="AD365" s="102" t="s">
        <v>128</v>
      </c>
      <c r="AE365" s="102">
        <v>9.45</v>
      </c>
      <c r="AF365" s="102">
        <v>5.09</v>
      </c>
      <c r="AG365" s="102">
        <v>13.600000000000001</v>
      </c>
      <c r="AH365" s="102">
        <v>-37.4</v>
      </c>
      <c r="AI365" s="102">
        <v>8.129999999999999</v>
      </c>
      <c r="AJ365" s="102">
        <v>-1.2</v>
      </c>
      <c r="AK365" s="102" t="s">
        <v>128</v>
      </c>
      <c r="AL365" s="113">
        <v>4059.9999999999995</v>
      </c>
      <c r="AM365" s="114">
        <v>0.3</v>
      </c>
      <c r="AN365" s="102">
        <v>0.0</v>
      </c>
      <c r="AO365" s="115">
        <f t="shared" si="9"/>
        <v>-18.78403821</v>
      </c>
      <c r="AP365" s="116">
        <f t="shared" si="10"/>
        <v>18.82355673</v>
      </c>
      <c r="AQ365" s="117">
        <f t="shared" si="11"/>
        <v>191.6791679</v>
      </c>
      <c r="AR365" s="103">
        <f t="array" ref="AR365">INDEX(Historical!$C$7:$C$1381,MATCH(B365,Historical!$B$7:$B$1403,0))*IF(AH365="n/a",1.03,IF(AH365&lt;0,1.01,IF(AH365&gt;10,1.1,(1+AH365/100))))</f>
        <v>4.242</v>
      </c>
      <c r="AS365" s="112">
        <f t="shared" si="12"/>
        <v>4.5868746</v>
      </c>
      <c r="AT365" s="112">
        <f t="shared" ref="AT365:AV365" si="373">IF($AK365="n/a",1.03*AS365,IF($AK365&lt;0,1.01*AS365,IF($AK365&gt;10,1.1*AS365,(1+$AK365/100)*AS365)))</f>
        <v>4.724480838</v>
      </c>
      <c r="AU365" s="112">
        <f t="shared" si="373"/>
        <v>4.866215263</v>
      </c>
      <c r="AV365" s="112">
        <f t="shared" si="373"/>
        <v>5.012201721</v>
      </c>
      <c r="AW365" s="103">
        <f t="shared" si="14"/>
        <v>23.43177242</v>
      </c>
      <c r="AX365" s="118">
        <f t="shared" si="15"/>
        <v>15.77366033</v>
      </c>
      <c r="AY365" s="119">
        <v>0.44</v>
      </c>
      <c r="AZ365" s="114">
        <v>3.35</v>
      </c>
      <c r="BA365" s="114">
        <v>-22.68</v>
      </c>
      <c r="BB365" s="114">
        <v>-11.09</v>
      </c>
      <c r="BC365" s="114">
        <v>-14.14</v>
      </c>
      <c r="BD365" s="42"/>
      <c r="BE365" s="17">
        <v>2014.0</v>
      </c>
      <c r="BF365" s="17">
        <f t="shared" si="16"/>
        <v>0</v>
      </c>
      <c r="BG365" s="120">
        <v>5.3</v>
      </c>
      <c r="BH365" s="15"/>
    </row>
    <row r="366" ht="12.75" customHeight="1">
      <c r="A366" s="230" t="s">
        <v>1968</v>
      </c>
      <c r="B366" s="232" t="s">
        <v>1969</v>
      </c>
      <c r="C366" s="100" t="s">
        <v>136</v>
      </c>
      <c r="D366" s="100" t="s">
        <v>153</v>
      </c>
      <c r="E366" s="101">
        <v>6.0</v>
      </c>
      <c r="F366" s="58">
        <v>798.0</v>
      </c>
      <c r="G366" s="58" t="s">
        <v>168</v>
      </c>
      <c r="H366" s="58" t="s">
        <v>168</v>
      </c>
      <c r="I366" s="150">
        <v>23.97</v>
      </c>
      <c r="J366" s="103">
        <f t="shared" si="2"/>
        <v>2.33625365</v>
      </c>
      <c r="K366" s="104">
        <v>0.14</v>
      </c>
      <c r="L366" s="73">
        <v>4.0</v>
      </c>
      <c r="M366" s="23">
        <f t="shared" si="3"/>
        <v>0.56</v>
      </c>
      <c r="N366" s="105" t="s">
        <v>1140</v>
      </c>
      <c r="O366" s="106">
        <v>0.13</v>
      </c>
      <c r="P366" s="107">
        <v>43868.0</v>
      </c>
      <c r="Q366" s="107">
        <v>43879.0</v>
      </c>
      <c r="R366" s="23">
        <f t="shared" si="4"/>
        <v>7.692307692</v>
      </c>
      <c r="S366" s="108">
        <f t="array" ref="S366">IF(INDEX(Historical!$D$7:$D$1379,MATCH(B366,Historical!$B$7:$B$1403,0))=0,"n/a",(INDEX(Historical!$C$7:$C$1381,MATCH(B366,Historical!$B$7:$B$1403,0))/INDEX(Historical!$D$7:$D$1379,MATCH(B366,Historical!$B$7:$B$1403,0))-1)*100)</f>
        <v>19.51219512</v>
      </c>
      <c r="T366" s="108">
        <f t="array" ref="T366">IF(INDEX(Historical!$F$7:$F$1372,MATCH(B366,Historical!$B$7:$B$1403,0))=0,"n/a",((INDEX(Historical!$C$7:$C$1381,MATCH(B366,Historical!$B$7:$B$1403,0))/INDEX(Historical!$F$7:$F$1372,MATCH(B366,Historical!$B$7:$B$1403,0)))^(1/3)-1)*100)</f>
        <v>19.10574064</v>
      </c>
      <c r="U366" s="108" t="str">
        <f t="array" ref="U366">IF(INDEX(Historical!$H$7:$H$1372,MATCH(B366,Historical!$B$7:$B$1403,0))=0,"n/a",((INDEX(Historical!$C$7:$C$1381,MATCH(B366,Historical!$B$7:$B$1403,0))/INDEX(Historical!$H$7:$H$1372,MATCH(B366,Historical!$B$7:$B$1403,0)))^(1/5)-1)*100)</f>
        <v>n/a</v>
      </c>
      <c r="V366" s="108" t="str">
        <f t="array" ref="V366">IF(INDEX(Historical!$O$7:$O$1372,MATCH(B366,Historical!$B$7:$B$1403,0))=0,"n/a",((INDEX(Historical!$C$7:$C$1381,MATCH(B366,Historical!$B$7:$B$1403,0))/INDEX(Historical!$O$7:$O$1372,MATCH(B366,Historical!$B$7:$B$1403,0)))^(1/10)-1)*100)</f>
        <v>n/a</v>
      </c>
      <c r="W366" s="109" t="str">
        <f t="shared" si="5"/>
        <v>n/a</v>
      </c>
      <c r="X366" s="110" t="str">
        <f t="shared" si="6"/>
        <v>n/a</v>
      </c>
      <c r="Y366" s="133"/>
      <c r="Z366" s="103">
        <f t="shared" si="7"/>
        <v>24.03433476</v>
      </c>
      <c r="AA366" s="112">
        <f t="shared" si="8"/>
        <v>10.28755365</v>
      </c>
      <c r="AB366" s="73">
        <v>12.0</v>
      </c>
      <c r="AC366" s="102">
        <v>2.33</v>
      </c>
      <c r="AD366" s="102">
        <v>1.29</v>
      </c>
      <c r="AE366" s="102">
        <v>3.81</v>
      </c>
      <c r="AF366" s="102">
        <v>1.4</v>
      </c>
      <c r="AG366" s="102">
        <v>13.900000000000002</v>
      </c>
      <c r="AH366" s="102">
        <v>59.699999999999996</v>
      </c>
      <c r="AI366" s="102">
        <v>5.489999999999999</v>
      </c>
      <c r="AJ366" s="102">
        <v>25.0</v>
      </c>
      <c r="AK366" s="102">
        <v>8.0</v>
      </c>
      <c r="AL366" s="113">
        <v>453.75</v>
      </c>
      <c r="AM366" s="114">
        <v>0.4</v>
      </c>
      <c r="AN366" s="102">
        <v>0.0</v>
      </c>
      <c r="AO366" s="115" t="str">
        <f t="shared" si="9"/>
        <v>n/a</v>
      </c>
      <c r="AP366" s="116" t="str">
        <f t="shared" si="10"/>
        <v>n/a</v>
      </c>
      <c r="AQ366" s="117">
        <f t="shared" si="11"/>
        <v>-19.99284724</v>
      </c>
      <c r="AR366" s="103">
        <f t="array" ref="AR366">INDEX(Historical!$C$7:$C$1381,MATCH(B366,Historical!$B$7:$B$1403,0))*IF(AH366="n/a",1.03,IF(AH366&lt;0,1.01,IF(AH366&gt;10,1.1,(1+AH366/100))))</f>
        <v>0.539</v>
      </c>
      <c r="AS366" s="112">
        <f t="shared" si="12"/>
        <v>0.5685911</v>
      </c>
      <c r="AT366" s="112">
        <f t="shared" ref="AT366:AV366" si="374">IF($AK366="n/a",1.03*AS366,IF($AK366&lt;0,1.01*AS366,IF($AK366&gt;10,1.1*AS366,(1+$AK366/100)*AS366)))</f>
        <v>0.614078388</v>
      </c>
      <c r="AU366" s="112">
        <f t="shared" si="374"/>
        <v>0.663204659</v>
      </c>
      <c r="AV366" s="112">
        <f t="shared" si="374"/>
        <v>0.7162610318</v>
      </c>
      <c r="AW366" s="103">
        <f t="shared" si="14"/>
        <v>3.101135179</v>
      </c>
      <c r="AX366" s="118">
        <f t="shared" si="15"/>
        <v>12.93756854</v>
      </c>
      <c r="AY366" s="119">
        <v>0.72</v>
      </c>
      <c r="AZ366" s="114">
        <v>-4.04</v>
      </c>
      <c r="BA366" s="114">
        <v>-23.52</v>
      </c>
      <c r="BB366" s="114">
        <v>-16.31</v>
      </c>
      <c r="BC366" s="114">
        <v>-16.689999999999998</v>
      </c>
      <c r="BD366" s="42"/>
      <c r="BE366" s="17">
        <v>2015.0</v>
      </c>
      <c r="BF366" s="17">
        <f t="shared" si="16"/>
        <v>0</v>
      </c>
      <c r="BG366" s="120">
        <v>1.9</v>
      </c>
      <c r="BH366" s="15"/>
    </row>
    <row r="367" ht="12.75" customHeight="1">
      <c r="A367" s="55" t="s">
        <v>1970</v>
      </c>
      <c r="B367" s="232" t="s">
        <v>1971</v>
      </c>
      <c r="C367" s="100" t="s">
        <v>296</v>
      </c>
      <c r="D367" s="100" t="s">
        <v>348</v>
      </c>
      <c r="E367" s="101">
        <v>6.0</v>
      </c>
      <c r="F367" s="58">
        <v>817.0</v>
      </c>
      <c r="G367" s="58" t="s">
        <v>168</v>
      </c>
      <c r="H367" s="58" t="s">
        <v>168</v>
      </c>
      <c r="I367" s="150">
        <v>58.5</v>
      </c>
      <c r="J367" s="103">
        <f t="shared" si="2"/>
        <v>3.555555556</v>
      </c>
      <c r="K367" s="104">
        <v>0.52</v>
      </c>
      <c r="L367" s="73">
        <v>4.0</v>
      </c>
      <c r="M367" s="23">
        <f t="shared" si="3"/>
        <v>2.08</v>
      </c>
      <c r="N367" s="105" t="s">
        <v>1972</v>
      </c>
      <c r="O367" s="106">
        <v>0.5</v>
      </c>
      <c r="P367" s="107">
        <v>43903.0</v>
      </c>
      <c r="Q367" s="107">
        <v>43924.0</v>
      </c>
      <c r="R367" s="23">
        <f t="shared" si="4"/>
        <v>4</v>
      </c>
      <c r="S367" s="108">
        <f t="array" ref="S367">IF(INDEX(Historical!$D$7:$D$1379,MATCH(B367,Historical!$B$7:$B$1403,0))=0,"n/a",(INDEX(Historical!$C$7:$C$1381,MATCH(B367,Historical!$B$7:$B$1403,0))/INDEX(Historical!$D$7:$D$1379,MATCH(B367,Historical!$B$7:$B$1403,0))-1)*100)</f>
        <v>8.333333333</v>
      </c>
      <c r="T367" s="108">
        <f t="array" ref="T367">IF(INDEX(Historical!$F$7:$F$1372,MATCH(B367,Historical!$B$7:$B$1403,0))=0,"n/a",((INDEX(Historical!$C$7:$C$1381,MATCH(B367,Historical!$B$7:$B$1403,0))/INDEX(Historical!$F$7:$F$1372,MATCH(B367,Historical!$B$7:$B$1403,0)))^(1/3)-1)*100)</f>
        <v>46.51462368</v>
      </c>
      <c r="U367" s="108" t="str">
        <f t="array" ref="U367">IF(INDEX(Historical!$H$7:$H$1372,MATCH(B367,Historical!$B$7:$B$1403,0))=0,"n/a",((INDEX(Historical!$C$7:$C$1381,MATCH(B367,Historical!$B$7:$B$1403,0))/INDEX(Historical!$H$7:$H$1372,MATCH(B367,Historical!$B$7:$B$1403,0)))^(1/5)-1)*100)</f>
        <v>n/a</v>
      </c>
      <c r="V367" s="108" t="str">
        <f t="array" ref="V367">IF(INDEX(Historical!$O$7:$O$1372,MATCH(B367,Historical!$B$7:$B$1403,0))=0,"n/a",((INDEX(Historical!$C$7:$C$1381,MATCH(B367,Historical!$B$7:$B$1403,0))/INDEX(Historical!$O$7:$O$1372,MATCH(B367,Historical!$B$7:$B$1403,0)))^(1/10)-1)*100)</f>
        <v>n/a</v>
      </c>
      <c r="W367" s="109" t="str">
        <f t="shared" si="5"/>
        <v>n/a</v>
      </c>
      <c r="X367" s="110" t="str">
        <f t="shared" si="6"/>
        <v>n/a</v>
      </c>
      <c r="Y367" s="133"/>
      <c r="Z367" s="103">
        <f t="shared" si="7"/>
        <v>87.76371308</v>
      </c>
      <c r="AA367" s="112">
        <f t="shared" si="8"/>
        <v>24.6835443</v>
      </c>
      <c r="AB367" s="73">
        <v>12.0</v>
      </c>
      <c r="AC367" s="102">
        <v>2.37</v>
      </c>
      <c r="AD367" s="102" t="s">
        <v>128</v>
      </c>
      <c r="AE367" s="102">
        <v>3.11</v>
      </c>
      <c r="AF367" s="102">
        <v>7.01</v>
      </c>
      <c r="AG367" s="102" t="s">
        <v>128</v>
      </c>
      <c r="AH367" s="102" t="s">
        <v>128</v>
      </c>
      <c r="AI367" s="102" t="s">
        <v>128</v>
      </c>
      <c r="AJ367" s="102" t="s">
        <v>128</v>
      </c>
      <c r="AK367" s="102" t="s">
        <v>128</v>
      </c>
      <c r="AL367" s="113">
        <v>17450.0</v>
      </c>
      <c r="AM367" s="114">
        <v>3.34</v>
      </c>
      <c r="AN367" s="102" t="s">
        <v>128</v>
      </c>
      <c r="AO367" s="115" t="str">
        <f t="shared" si="9"/>
        <v>n/a</v>
      </c>
      <c r="AP367" s="116" t="str">
        <f t="shared" si="10"/>
        <v>n/a</v>
      </c>
      <c r="AQ367" s="117">
        <f t="shared" si="11"/>
        <v>177.3138179</v>
      </c>
      <c r="AR367" s="103">
        <f t="array" ref="AR367">INDEX(Historical!$C$7:$C$1381,MATCH(B367,Historical!$B$7:$B$1403,0))*IF(AH367="n/a",1.03,IF(AH367&lt;0,1.01,IF(AH367&gt;10,1.1,(1+AH367/100))))</f>
        <v>2.0085</v>
      </c>
      <c r="AS367" s="112">
        <f t="shared" si="12"/>
        <v>2.068755</v>
      </c>
      <c r="AT367" s="112">
        <f t="shared" ref="AT367:AV367" si="375">IF($AK367="n/a",1.03*AS367,IF($AK367&lt;0,1.01*AS367,IF($AK367&gt;10,1.1*AS367,(1+$AK367/100)*AS367)))</f>
        <v>2.13081765</v>
      </c>
      <c r="AU367" s="112">
        <f t="shared" si="375"/>
        <v>2.19474218</v>
      </c>
      <c r="AV367" s="112">
        <f t="shared" si="375"/>
        <v>2.260584445</v>
      </c>
      <c r="AW367" s="103">
        <f t="shared" si="14"/>
        <v>10.66339927</v>
      </c>
      <c r="AX367" s="118">
        <f t="shared" si="15"/>
        <v>18.22803295</v>
      </c>
      <c r="AY367" s="119" t="s">
        <v>128</v>
      </c>
      <c r="AZ367" s="114">
        <v>-0.98</v>
      </c>
      <c r="BA367" s="114">
        <v>-26.38</v>
      </c>
      <c r="BB367" s="114">
        <v>-8.58</v>
      </c>
      <c r="BC367" s="114">
        <v>-14.75</v>
      </c>
      <c r="BD367" s="42"/>
      <c r="BE367" s="17">
        <v>2015.0</v>
      </c>
      <c r="BF367" s="17">
        <f t="shared" si="16"/>
        <v>0</v>
      </c>
      <c r="BG367" s="120" t="s">
        <v>128</v>
      </c>
      <c r="BH367" s="15"/>
    </row>
    <row r="368" ht="12.75" customHeight="1">
      <c r="A368" s="55" t="s">
        <v>1973</v>
      </c>
      <c r="B368" s="232" t="s">
        <v>1974</v>
      </c>
      <c r="C368" s="100" t="s">
        <v>272</v>
      </c>
      <c r="D368" s="100" t="s">
        <v>273</v>
      </c>
      <c r="E368" s="101">
        <v>6.0</v>
      </c>
      <c r="F368" s="58">
        <v>750.0</v>
      </c>
      <c r="G368" s="58" t="s">
        <v>168</v>
      </c>
      <c r="H368" s="58" t="s">
        <v>168</v>
      </c>
      <c r="I368" s="150">
        <v>56.17</v>
      </c>
      <c r="J368" s="103">
        <f t="shared" si="2"/>
        <v>3.133345202</v>
      </c>
      <c r="K368" s="104">
        <v>0.44</v>
      </c>
      <c r="L368" s="73">
        <v>4.0</v>
      </c>
      <c r="M368" s="23">
        <f t="shared" si="3"/>
        <v>1.76</v>
      </c>
      <c r="N368" s="105" t="s">
        <v>698</v>
      </c>
      <c r="O368" s="106">
        <v>0.41</v>
      </c>
      <c r="P368" s="146">
        <v>43543.0</v>
      </c>
      <c r="Q368" s="146">
        <v>43559.0</v>
      </c>
      <c r="R368" s="23">
        <f t="shared" si="4"/>
        <v>7.317073171</v>
      </c>
      <c r="S368" s="108">
        <f t="array" ref="S368">IF(INDEX(Historical!$D$7:$D$1379,MATCH(B368,Historical!$B$7:$B$1403,0))=0,"n/a",(INDEX(Historical!$C$7:$C$1381,MATCH(B368,Historical!$B$7:$B$1403,0))/INDEX(Historical!$D$7:$D$1379,MATCH(B368,Historical!$B$7:$B$1403,0))-1)*100)</f>
        <v>6.790123457</v>
      </c>
      <c r="T368" s="108">
        <f t="array" ref="T368">IF(INDEX(Historical!$F$7:$F$1372,MATCH(B368,Historical!$B$7:$B$1403,0))=0,"n/a",((INDEX(Historical!$C$7:$C$1381,MATCH(B368,Historical!$B$7:$B$1403,0))/INDEX(Historical!$F$7:$F$1372,MATCH(B368,Historical!$B$7:$B$1403,0)))^(1/3)-1)*100)</f>
        <v>7.309792679</v>
      </c>
      <c r="U368" s="108">
        <f t="array" ref="U368">IF(INDEX(Historical!$H$7:$H$1372,MATCH(B368,Historical!$B$7:$B$1403,0))=0,"n/a",((INDEX(Historical!$C$7:$C$1381,MATCH(B368,Historical!$B$7:$B$1403,0))/INDEX(Historical!$H$7:$H$1372,MATCH(B368,Historical!$B$7:$B$1403,0)))^(1/5)-1)*100)</f>
        <v>9.280991043</v>
      </c>
      <c r="V368" s="108" t="str">
        <f t="array" ref="V368">IF(INDEX(Historical!$O$7:$O$1372,MATCH(B368,Historical!$B$7:$B$1403,0))=0,"n/a",((INDEX(Historical!$C$7:$C$1381,MATCH(B368,Historical!$B$7:$B$1403,0))/INDEX(Historical!$O$7:$O$1372,MATCH(B368,Historical!$B$7:$B$1403,0)))^(1/10)-1)*100)</f>
        <v>n/a</v>
      </c>
      <c r="W368" s="109" t="str">
        <f t="shared" si="5"/>
        <v>n/a</v>
      </c>
      <c r="X368" s="110" t="str">
        <f t="shared" si="6"/>
        <v>n/a</v>
      </c>
      <c r="Y368" s="133"/>
      <c r="Z368" s="103" t="str">
        <f t="shared" si="7"/>
        <v>n/a</v>
      </c>
      <c r="AA368" s="112" t="str">
        <f t="shared" si="8"/>
        <v>n/a</v>
      </c>
      <c r="AB368" s="73">
        <v>12.0</v>
      </c>
      <c r="AC368" s="102">
        <v>-0.09</v>
      </c>
      <c r="AD368" s="102" t="s">
        <v>128</v>
      </c>
      <c r="AE368" s="102">
        <v>7.17</v>
      </c>
      <c r="AF368" s="102">
        <v>3.22</v>
      </c>
      <c r="AG368" s="102">
        <v>-0.5</v>
      </c>
      <c r="AH368" s="156">
        <v>-842.4</v>
      </c>
      <c r="AI368" s="156">
        <v>73.72999999999999</v>
      </c>
      <c r="AJ368" s="102">
        <v>-49.2</v>
      </c>
      <c r="AK368" s="102" t="s">
        <v>128</v>
      </c>
      <c r="AL368" s="113">
        <v>3270.0</v>
      </c>
      <c r="AM368" s="114">
        <v>1.0999999999999999</v>
      </c>
      <c r="AN368" s="102">
        <v>1.42</v>
      </c>
      <c r="AO368" s="115" t="str">
        <f t="shared" si="9"/>
        <v>n/a</v>
      </c>
      <c r="AP368" s="116">
        <f t="shared" si="10"/>
        <v>12.41433625</v>
      </c>
      <c r="AQ368" s="117" t="str">
        <f t="shared" si="11"/>
        <v>n/a</v>
      </c>
      <c r="AR368" s="103">
        <f t="array" ref="AR368">INDEX(Historical!$C$7:$C$1381,MATCH(B368,Historical!$B$7:$B$1403,0))*IF(AH368="n/a",1.03,IF(AH368&lt;0,1.01,IF(AH368&gt;10,1.1,(1+AH368/100))))</f>
        <v>1.7473</v>
      </c>
      <c r="AS368" s="112">
        <f t="shared" si="12"/>
        <v>1.92203</v>
      </c>
      <c r="AT368" s="112">
        <f t="shared" ref="AT368:AV368" si="376">IF($AK368="n/a",1.03*AS368,IF($AK368&lt;0,1.01*AS368,IF($AK368&gt;10,1.1*AS368,(1+$AK368/100)*AS368)))</f>
        <v>1.9796909</v>
      </c>
      <c r="AU368" s="112">
        <f t="shared" si="376"/>
        <v>2.039081627</v>
      </c>
      <c r="AV368" s="112">
        <f t="shared" si="376"/>
        <v>2.100254076</v>
      </c>
      <c r="AW368" s="103">
        <f t="shared" si="14"/>
        <v>9.788356603</v>
      </c>
      <c r="AX368" s="118">
        <f t="shared" si="15"/>
        <v>17.42630693</v>
      </c>
      <c r="AY368" s="119">
        <v>0.76</v>
      </c>
      <c r="AZ368" s="114">
        <v>36.63</v>
      </c>
      <c r="BA368" s="114">
        <v>-12.01</v>
      </c>
      <c r="BB368" s="114">
        <v>0.02</v>
      </c>
      <c r="BC368" s="114">
        <v>10.84</v>
      </c>
      <c r="BD368" s="42"/>
      <c r="BE368" s="17">
        <v>2014.0</v>
      </c>
      <c r="BF368" s="17">
        <f t="shared" si="16"/>
        <v>0</v>
      </c>
      <c r="BG368" s="120">
        <v>-0.1</v>
      </c>
      <c r="BH368" s="15"/>
    </row>
    <row r="369" ht="12.75" customHeight="1">
      <c r="A369" s="230" t="s">
        <v>1975</v>
      </c>
      <c r="B369" s="232" t="s">
        <v>1976</v>
      </c>
      <c r="C369" s="100" t="s">
        <v>136</v>
      </c>
      <c r="D369" s="100" t="s">
        <v>391</v>
      </c>
      <c r="E369" s="101">
        <v>6.0</v>
      </c>
      <c r="F369" s="58">
        <v>793.0</v>
      </c>
      <c r="G369" s="58" t="s">
        <v>168</v>
      </c>
      <c r="H369" s="58" t="s">
        <v>168</v>
      </c>
      <c r="I369" s="150">
        <v>6.45</v>
      </c>
      <c r="J369" s="103">
        <f t="shared" si="2"/>
        <v>3.100775194</v>
      </c>
      <c r="K369" s="104">
        <v>0.05</v>
      </c>
      <c r="L369" s="73">
        <v>4.0</v>
      </c>
      <c r="M369" s="23">
        <f t="shared" si="3"/>
        <v>0.2</v>
      </c>
      <c r="N369" s="105" t="s">
        <v>269</v>
      </c>
      <c r="O369" s="106">
        <v>0.045</v>
      </c>
      <c r="P369" s="107">
        <v>43837.0</v>
      </c>
      <c r="Q369" s="107">
        <v>43850.0</v>
      </c>
      <c r="R369" s="23">
        <f t="shared" si="4"/>
        <v>11.11111111</v>
      </c>
      <c r="S369" s="108">
        <f t="array" ref="S369">IF(INDEX(Historical!$D$7:$D$1379,MATCH(B369,Historical!$B$7:$B$1403,0))=0,"n/a",(INDEX(Historical!$C$7:$C$1381,MATCH(B369,Historical!$B$7:$B$1403,0))/INDEX(Historical!$D$7:$D$1379,MATCH(B369,Historical!$B$7:$B$1403,0))-1)*100)</f>
        <v>30.76923077</v>
      </c>
      <c r="T369" s="108">
        <f t="array" ref="T369">IF(INDEX(Historical!$F$7:$F$1372,MATCH(B369,Historical!$B$7:$B$1403,0))=0,"n/a",((INDEX(Historical!$C$7:$C$1381,MATCH(B369,Historical!$B$7:$B$1403,0))/INDEX(Historical!$F$7:$F$1372,MATCH(B369,Historical!$B$7:$B$1403,0)))^(1/3)-1)*100)</f>
        <v>29.93188517</v>
      </c>
      <c r="U369" s="108" t="str">
        <f t="array" ref="U369">IF(INDEX(Historical!$H$7:$H$1372,MATCH(B369,Historical!$B$7:$B$1403,0))=0,"n/a",((INDEX(Historical!$C$7:$C$1381,MATCH(B369,Historical!$B$7:$B$1403,0))/INDEX(Historical!$H$7:$H$1372,MATCH(B369,Historical!$B$7:$B$1403,0)))^(1/5)-1)*100)</f>
        <v>n/a</v>
      </c>
      <c r="V369" s="108" t="str">
        <f t="array" ref="V369">IF(INDEX(Historical!$O$7:$O$1372,MATCH(B369,Historical!$B$7:$B$1403,0))=0,"n/a",((INDEX(Historical!$C$7:$C$1381,MATCH(B369,Historical!$B$7:$B$1403,0))/INDEX(Historical!$O$7:$O$1372,MATCH(B369,Historical!$B$7:$B$1403,0)))^(1/10)-1)*100)</f>
        <v>n/a</v>
      </c>
      <c r="W369" s="109" t="str">
        <f t="shared" si="5"/>
        <v>n/a</v>
      </c>
      <c r="X369" s="110" t="str">
        <f t="shared" si="6"/>
        <v>n/a</v>
      </c>
      <c r="Y369" s="133"/>
      <c r="Z369" s="103">
        <f t="shared" si="7"/>
        <v>26.66666667</v>
      </c>
      <c r="AA369" s="112">
        <f t="shared" si="8"/>
        <v>8.6</v>
      </c>
      <c r="AB369" s="73">
        <v>3.0</v>
      </c>
      <c r="AC369" s="102">
        <v>0.75</v>
      </c>
      <c r="AD369" s="102">
        <v>0.71</v>
      </c>
      <c r="AE369" s="102">
        <v>2.86</v>
      </c>
      <c r="AF369" s="102">
        <v>1.0</v>
      </c>
      <c r="AG369" s="102">
        <v>12.2</v>
      </c>
      <c r="AH369" s="102">
        <v>39.6</v>
      </c>
      <c r="AI369" s="102">
        <v>-11.110000000000001</v>
      </c>
      <c r="AJ369" s="102">
        <v>-2.6</v>
      </c>
      <c r="AK369" s="102">
        <v>12.0</v>
      </c>
      <c r="AL369" s="113">
        <v>144.93</v>
      </c>
      <c r="AM369" s="114">
        <v>1.0</v>
      </c>
      <c r="AN369" s="102">
        <v>0.2</v>
      </c>
      <c r="AO369" s="115" t="str">
        <f t="shared" si="9"/>
        <v>n/a</v>
      </c>
      <c r="AP369" s="116" t="str">
        <f t="shared" si="10"/>
        <v>n/a</v>
      </c>
      <c r="AQ369" s="117">
        <f t="shared" si="11"/>
        <v>-38.1758767</v>
      </c>
      <c r="AR369" s="103">
        <f t="array" ref="AR369">INDEX(Historical!$C$7:$C$1381,MATCH(B369,Historical!$B$7:$B$1403,0))*IF(AH369="n/a",1.03,IF(AH369&lt;0,1.01,IF(AH369&gt;10,1.1,(1+AH369/100))))</f>
        <v>0.187</v>
      </c>
      <c r="AS369" s="112">
        <f t="shared" si="12"/>
        <v>0.18887</v>
      </c>
      <c r="AT369" s="112">
        <f t="shared" ref="AT369:AV369" si="377">IF($AK369="n/a",1.03*AS369,IF($AK369&lt;0,1.01*AS369,IF($AK369&gt;10,1.1*AS369,(1+$AK369/100)*AS369)))</f>
        <v>0.207757</v>
      </c>
      <c r="AU369" s="112">
        <f t="shared" si="377"/>
        <v>0.2285327</v>
      </c>
      <c r="AV369" s="112">
        <f t="shared" si="377"/>
        <v>0.25138597</v>
      </c>
      <c r="AW369" s="103">
        <f t="shared" si="14"/>
        <v>1.06354567</v>
      </c>
      <c r="AX369" s="118">
        <f t="shared" si="15"/>
        <v>16.48908016</v>
      </c>
      <c r="AY369" s="119">
        <v>0.65</v>
      </c>
      <c r="AZ369" s="114">
        <v>-1.83</v>
      </c>
      <c r="BA369" s="114">
        <v>-25.86</v>
      </c>
      <c r="BB369" s="114">
        <v>-15.229999999999999</v>
      </c>
      <c r="BC369" s="114">
        <v>-15.690000000000001</v>
      </c>
      <c r="BD369" s="42"/>
      <c r="BE369" s="17">
        <v>2015.0</v>
      </c>
      <c r="BF369" s="17">
        <f t="shared" si="16"/>
        <v>0</v>
      </c>
      <c r="BG369" s="120">
        <v>1.5</v>
      </c>
      <c r="BH369" s="15"/>
    </row>
    <row r="370" ht="12.75" customHeight="1">
      <c r="A370" s="220" t="s">
        <v>1977</v>
      </c>
      <c r="B370" s="232" t="s">
        <v>1978</v>
      </c>
      <c r="C370" s="100" t="s">
        <v>296</v>
      </c>
      <c r="D370" s="100" t="s">
        <v>509</v>
      </c>
      <c r="E370" s="101">
        <v>6.0</v>
      </c>
      <c r="F370" s="58">
        <v>737.0</v>
      </c>
      <c r="G370" s="58" t="s">
        <v>168</v>
      </c>
      <c r="H370" s="58" t="s">
        <v>168</v>
      </c>
      <c r="I370" s="150">
        <v>12.02</v>
      </c>
      <c r="J370" s="103">
        <f t="shared" si="2"/>
        <v>3.327787022</v>
      </c>
      <c r="K370" s="104">
        <v>0.1</v>
      </c>
      <c r="L370" s="73">
        <v>4.0</v>
      </c>
      <c r="M370" s="23">
        <f t="shared" si="3"/>
        <v>0.4</v>
      </c>
      <c r="N370" s="105" t="s">
        <v>556</v>
      </c>
      <c r="O370" s="106">
        <v>0.095</v>
      </c>
      <c r="P370" s="148">
        <v>43326.0</v>
      </c>
      <c r="Q370" s="148">
        <v>43341.0</v>
      </c>
      <c r="R370" s="23">
        <f t="shared" si="4"/>
        <v>5.263157895</v>
      </c>
      <c r="S370" s="108">
        <f t="array" ref="S370">IF(INDEX(Historical!$D$7:$D$1379,MATCH(B370,Historical!$B$7:$B$1403,0))=0,"n/a",(INDEX(Historical!$C$7:$C$1381,MATCH(B370,Historical!$B$7:$B$1403,0))/INDEX(Historical!$D$7:$D$1379,MATCH(B370,Historical!$B$7:$B$1403,0))-1)*100)</f>
        <v>2.564102564</v>
      </c>
      <c r="T370" s="108">
        <f t="array" ref="T370">IF(INDEX(Historical!$F$7:$F$1372,MATCH(B370,Historical!$B$7:$B$1403,0))=0,"n/a",((INDEX(Historical!$C$7:$C$1381,MATCH(B370,Historical!$B$7:$B$1403,0))/INDEX(Historical!$F$7:$F$1372,MATCH(B370,Historical!$B$7:$B$1403,0)))^(1/3)-1)*100)</f>
        <v>5.566719198</v>
      </c>
      <c r="U370" s="108">
        <f t="array" ref="U370">IF(INDEX(Historical!$H$7:$H$1372,MATCH(B370,Historical!$B$7:$B$1403,0))=0,"n/a",((INDEX(Historical!$C$7:$C$1381,MATCH(B370,Historical!$B$7:$B$1403,0))/INDEX(Historical!$H$7:$H$1372,MATCH(B370,Historical!$B$7:$B$1403,0)))^(1/5)-1)*100)</f>
        <v>7.014598459</v>
      </c>
      <c r="V370" s="108">
        <f t="array" ref="V370">IF(INDEX(Historical!$O$7:$O$1372,MATCH(B370,Historical!$B$7:$B$1403,0))=0,"n/a",((INDEX(Historical!$C$7:$C$1381,MATCH(B370,Historical!$B$7:$B$1403,0))/INDEX(Historical!$O$7:$O$1372,MATCH(B370,Historical!$B$7:$B$1403,0)))^(1/10)-1)*100)</f>
        <v>4.008689111</v>
      </c>
      <c r="W370" s="109">
        <f t="shared" si="5"/>
        <v>1.749848458</v>
      </c>
      <c r="X370" s="110" t="str">
        <f t="shared" si="6"/>
        <v>n/a</v>
      </c>
      <c r="Y370" s="149" t="s">
        <v>1715</v>
      </c>
      <c r="Z370" s="103">
        <f t="shared" si="7"/>
        <v>44.94382022</v>
      </c>
      <c r="AA370" s="112">
        <f t="shared" si="8"/>
        <v>13.50561798</v>
      </c>
      <c r="AB370" s="73">
        <v>12.0</v>
      </c>
      <c r="AC370" s="102">
        <v>0.89</v>
      </c>
      <c r="AD370" s="102" t="s">
        <v>128</v>
      </c>
      <c r="AE370" s="102">
        <v>0.5</v>
      </c>
      <c r="AF370" s="102">
        <v>1.14</v>
      </c>
      <c r="AG370" s="102" t="s">
        <v>128</v>
      </c>
      <c r="AH370" s="102">
        <v>-31.8</v>
      </c>
      <c r="AI370" s="102">
        <v>0.0</v>
      </c>
      <c r="AJ370" s="102">
        <v>-9.2</v>
      </c>
      <c r="AK370" s="102">
        <v>-12.0</v>
      </c>
      <c r="AL370" s="113">
        <v>182.7</v>
      </c>
      <c r="AM370" s="114">
        <v>7.6</v>
      </c>
      <c r="AN370" s="102">
        <v>0.76</v>
      </c>
      <c r="AO370" s="115">
        <f t="shared" si="9"/>
        <v>-3.163232496</v>
      </c>
      <c r="AP370" s="116">
        <f t="shared" si="10"/>
        <v>10.34238548</v>
      </c>
      <c r="AQ370" s="117">
        <f t="shared" si="11"/>
        <v>-17.27850073</v>
      </c>
      <c r="AR370" s="103">
        <f t="array" ref="AR370">INDEX(Historical!$C$7:$C$1381,MATCH(B370,Historical!$B$7:$B$1403,0))*IF(AH370="n/a",1.03,IF(AH370&lt;0,1.01,IF(AH370&gt;10,1.1,(1+AH370/100))))</f>
        <v>0.404</v>
      </c>
      <c r="AS370" s="112">
        <f t="shared" si="12"/>
        <v>0.404</v>
      </c>
      <c r="AT370" s="112">
        <f t="shared" ref="AT370:AV370" si="378">IF($AK370="n/a",1.03*AS370,IF($AK370&lt;0,1.01*AS370,IF($AK370&gt;10,1.1*AS370,(1+$AK370/100)*AS370)))</f>
        <v>0.40804</v>
      </c>
      <c r="AU370" s="112">
        <f t="shared" si="378"/>
        <v>0.4121204</v>
      </c>
      <c r="AV370" s="112">
        <f t="shared" si="378"/>
        <v>0.416241604</v>
      </c>
      <c r="AW370" s="103">
        <f t="shared" si="14"/>
        <v>2.044402004</v>
      </c>
      <c r="AX370" s="118">
        <f t="shared" si="15"/>
        <v>17.00833614</v>
      </c>
      <c r="AY370" s="119">
        <v>0.18</v>
      </c>
      <c r="AZ370" s="114">
        <v>17.27</v>
      </c>
      <c r="BA370" s="114">
        <v>-36.0</v>
      </c>
      <c r="BB370" s="114">
        <v>-5.2</v>
      </c>
      <c r="BC370" s="114">
        <v>-19.05</v>
      </c>
      <c r="BD370" s="42"/>
      <c r="BE370" s="17">
        <v>2014.0</v>
      </c>
      <c r="BF370" s="17">
        <f t="shared" si="16"/>
        <v>0</v>
      </c>
      <c r="BG370" s="120" t="s">
        <v>128</v>
      </c>
      <c r="BH370" s="15"/>
    </row>
    <row r="371" ht="12.75" customHeight="1">
      <c r="A371" s="230" t="s">
        <v>1979</v>
      </c>
      <c r="B371" s="232" t="s">
        <v>1980</v>
      </c>
      <c r="C371" s="100" t="s">
        <v>245</v>
      </c>
      <c r="D371" s="100" t="s">
        <v>246</v>
      </c>
      <c r="E371" s="101">
        <v>6.0</v>
      </c>
      <c r="F371" s="58">
        <v>797.0</v>
      </c>
      <c r="G371" s="58" t="s">
        <v>168</v>
      </c>
      <c r="H371" s="58" t="s">
        <v>168</v>
      </c>
      <c r="I371" s="150">
        <v>17.11</v>
      </c>
      <c r="J371" s="103">
        <f t="shared" si="2"/>
        <v>10.75394506</v>
      </c>
      <c r="K371" s="104">
        <v>0.46</v>
      </c>
      <c r="L371" s="73">
        <v>4.0</v>
      </c>
      <c r="M371" s="23">
        <f t="shared" si="3"/>
        <v>1.84</v>
      </c>
      <c r="N371" s="105" t="s">
        <v>147</v>
      </c>
      <c r="O371" s="106">
        <v>0.445</v>
      </c>
      <c r="P371" s="107">
        <v>43861.0</v>
      </c>
      <c r="Q371" s="107">
        <v>43874.0</v>
      </c>
      <c r="R371" s="23">
        <f t="shared" si="4"/>
        <v>3.370786517</v>
      </c>
      <c r="S371" s="108">
        <f t="array" ref="S371">IF(INDEX(Historical!$D$7:$D$1379,MATCH(B371,Historical!$B$7:$B$1403,0))=0,"n/a",(INDEX(Historical!$C$7:$C$1381,MATCH(B371,Historical!$B$7:$B$1403,0))/INDEX(Historical!$D$7:$D$1379,MATCH(B371,Historical!$B$7:$B$1403,0))-1)*100)</f>
        <v>18.34733894</v>
      </c>
      <c r="T371" s="108">
        <f t="array" ref="T371">IF(INDEX(Historical!$F$7:$F$1372,MATCH(B371,Historical!$B$7:$B$1403,0))=0,"n/a",((INDEX(Historical!$C$7:$C$1381,MATCH(B371,Historical!$B$7:$B$1403,0))/INDEX(Historical!$F$7:$F$1372,MATCH(B371,Historical!$B$7:$B$1403,0)))^(1/3)-1)*100)</f>
        <v>20.38317732</v>
      </c>
      <c r="U371" s="108" t="str">
        <f t="array" ref="U371">IF(INDEX(Historical!$H$7:$H$1372,MATCH(B371,Historical!$B$7:$B$1403,0))=0,"n/a",((INDEX(Historical!$C$7:$C$1381,MATCH(B371,Historical!$B$7:$B$1403,0))/INDEX(Historical!$H$7:$H$1372,MATCH(B371,Historical!$B$7:$B$1403,0)))^(1/5)-1)*100)</f>
        <v>n/a</v>
      </c>
      <c r="V371" s="108" t="str">
        <f t="array" ref="V371">IF(INDEX(Historical!$O$7:$O$1372,MATCH(B371,Historical!$B$7:$B$1403,0))=0,"n/a",((INDEX(Historical!$C$7:$C$1381,MATCH(B371,Historical!$B$7:$B$1403,0))/INDEX(Historical!$O$7:$O$1372,MATCH(B371,Historical!$B$7:$B$1403,0)))^(1/10)-1)*100)</f>
        <v>n/a</v>
      </c>
      <c r="W371" s="109" t="str">
        <f t="shared" si="5"/>
        <v>n/a</v>
      </c>
      <c r="X371" s="110" t="str">
        <f t="shared" si="6"/>
        <v>n/a</v>
      </c>
      <c r="Y371" s="133"/>
      <c r="Z371" s="103">
        <f t="shared" si="7"/>
        <v>110.8433735</v>
      </c>
      <c r="AA371" s="112">
        <f t="shared" si="8"/>
        <v>10.30722892</v>
      </c>
      <c r="AB371" s="73">
        <v>12.0</v>
      </c>
      <c r="AC371" s="102">
        <v>1.66</v>
      </c>
      <c r="AD371" s="102">
        <v>1.27</v>
      </c>
      <c r="AE371" s="102">
        <v>7.97</v>
      </c>
      <c r="AF371" s="102">
        <v>1.23</v>
      </c>
      <c r="AG371" s="102">
        <v>11.700000000000001</v>
      </c>
      <c r="AH371" s="102">
        <v>11.1</v>
      </c>
      <c r="AI371" s="102">
        <v>1.7999999999999998</v>
      </c>
      <c r="AJ371" s="102">
        <v>76.5</v>
      </c>
      <c r="AK371" s="102">
        <v>8.08</v>
      </c>
      <c r="AL371" s="113">
        <v>4010.0</v>
      </c>
      <c r="AM371" s="114">
        <v>46.96</v>
      </c>
      <c r="AN371" s="102">
        <v>0.84</v>
      </c>
      <c r="AO371" s="115" t="str">
        <f t="shared" si="9"/>
        <v>n/a</v>
      </c>
      <c r="AP371" s="116" t="str">
        <f t="shared" si="10"/>
        <v>n/a</v>
      </c>
      <c r="AQ371" s="117">
        <f t="shared" si="11"/>
        <v>-24.93590423</v>
      </c>
      <c r="AR371" s="103">
        <f t="array" ref="AR371">INDEX(Historical!$C$7:$C$1381,MATCH(B371,Historical!$B$7:$B$1403,0))*IF(AH371="n/a",1.03,IF(AH371&lt;0,1.01,IF(AH371&gt;10,1.1,(1+AH371/100))))</f>
        <v>1.859</v>
      </c>
      <c r="AS371" s="112">
        <f t="shared" si="12"/>
        <v>1.892462</v>
      </c>
      <c r="AT371" s="112">
        <f t="shared" ref="AT371:AV371" si="379">IF($AK371="n/a",1.03*AS371,IF($AK371&lt;0,1.01*AS371,IF($AK371&gt;10,1.1*AS371,(1+$AK371/100)*AS371)))</f>
        <v>2.04537293</v>
      </c>
      <c r="AU371" s="112">
        <f t="shared" si="379"/>
        <v>2.210639062</v>
      </c>
      <c r="AV371" s="112">
        <f t="shared" si="379"/>
        <v>2.389258699</v>
      </c>
      <c r="AW371" s="103">
        <f t="shared" si="14"/>
        <v>10.39673269</v>
      </c>
      <c r="AX371" s="118">
        <f t="shared" si="15"/>
        <v>60.76407183</v>
      </c>
      <c r="AY371" s="119">
        <v>1.07</v>
      </c>
      <c r="AZ371" s="114">
        <v>6.87</v>
      </c>
      <c r="BA371" s="114">
        <v>-24.63</v>
      </c>
      <c r="BB371" s="114">
        <v>-15.78</v>
      </c>
      <c r="BC371" s="114">
        <v>-16.38</v>
      </c>
      <c r="BD371" s="42"/>
      <c r="BE371" s="17">
        <v>2015.0</v>
      </c>
      <c r="BF371" s="17">
        <f t="shared" si="16"/>
        <v>0</v>
      </c>
      <c r="BG371" s="120">
        <v>19.2</v>
      </c>
      <c r="BH371" s="15"/>
    </row>
    <row r="372" ht="12.75" customHeight="1">
      <c r="A372" s="220" t="s">
        <v>1981</v>
      </c>
      <c r="B372" s="232" t="s">
        <v>1982</v>
      </c>
      <c r="C372" s="100" t="s">
        <v>136</v>
      </c>
      <c r="D372" s="100" t="s">
        <v>137</v>
      </c>
      <c r="E372" s="101">
        <v>6.0</v>
      </c>
      <c r="F372" s="58">
        <v>783.0</v>
      </c>
      <c r="G372" s="58" t="s">
        <v>168</v>
      </c>
      <c r="H372" s="58" t="s">
        <v>168</v>
      </c>
      <c r="I372" s="150">
        <v>55.78</v>
      </c>
      <c r="J372" s="103">
        <f t="shared" si="2"/>
        <v>1.64933668</v>
      </c>
      <c r="K372" s="104">
        <v>0.23</v>
      </c>
      <c r="L372" s="73">
        <v>4.0</v>
      </c>
      <c r="M372" s="23">
        <f t="shared" si="3"/>
        <v>0.92</v>
      </c>
      <c r="N372" s="105" t="s">
        <v>1858</v>
      </c>
      <c r="O372" s="106">
        <v>0.2</v>
      </c>
      <c r="P372" s="107">
        <v>43782.0</v>
      </c>
      <c r="Q372" s="107">
        <v>43800.0</v>
      </c>
      <c r="R372" s="23">
        <f t="shared" si="4"/>
        <v>15</v>
      </c>
      <c r="S372" s="108">
        <f t="array" ref="S372">IF(INDEX(Historical!$D$7:$D$1379,MATCH(B372,Historical!$B$7:$B$1403,0))=0,"n/a",(INDEX(Historical!$C$7:$C$1381,MATCH(B372,Historical!$B$7:$B$1403,0))/INDEX(Historical!$D$7:$D$1379,MATCH(B372,Historical!$B$7:$B$1403,0))-1)*100)</f>
        <v>12.16216216</v>
      </c>
      <c r="T372" s="108">
        <f t="array" ref="T372">IF(INDEX(Historical!$F$7:$F$1372,MATCH(B372,Historical!$B$7:$B$1403,0))=0,"n/a",((INDEX(Historical!$C$7:$C$1381,MATCH(B372,Historical!$B$7:$B$1403,0))/INDEX(Historical!$F$7:$F$1372,MATCH(B372,Historical!$B$7:$B$1403,0)))^(1/3)-1)*100)</f>
        <v>10.81096895</v>
      </c>
      <c r="U372" s="108">
        <f t="array" ref="U372">IF(INDEX(Historical!$H$7:$H$1372,MATCH(B372,Historical!$B$7:$B$1403,0))=0,"n/a",((INDEX(Historical!$C$7:$C$1381,MATCH(B372,Historical!$B$7:$B$1403,0))/INDEX(Historical!$H$7:$H$1372,MATCH(B372,Historical!$B$7:$B$1403,0)))^(1/5)-1)*100)</f>
        <v>9.385673351</v>
      </c>
      <c r="V372" s="108">
        <f t="array" ref="V372">IF(INDEX(Historical!$O$7:$O$1372,MATCH(B372,Historical!$B$7:$B$1403,0))=0,"n/a",((INDEX(Historical!$C$7:$C$1381,MATCH(B372,Historical!$B$7:$B$1403,0))/INDEX(Historical!$O$7:$O$1372,MATCH(B372,Historical!$B$7:$B$1403,0)))^(1/10)-1)*100)</f>
        <v>4.787016401</v>
      </c>
      <c r="W372" s="109">
        <f t="shared" si="5"/>
        <v>1.960652015</v>
      </c>
      <c r="X372" s="110">
        <f t="shared" si="6"/>
        <v>0.7275715776</v>
      </c>
      <c r="Y372" s="147"/>
      <c r="Z372" s="103">
        <f t="shared" si="7"/>
        <v>20.30905077</v>
      </c>
      <c r="AA372" s="112">
        <f t="shared" si="8"/>
        <v>12.31346578</v>
      </c>
      <c r="AB372" s="73">
        <v>12.0</v>
      </c>
      <c r="AC372" s="102">
        <v>4.53</v>
      </c>
      <c r="AD372" s="102">
        <v>2.31</v>
      </c>
      <c r="AE372" s="102">
        <v>1.17</v>
      </c>
      <c r="AF372" s="102">
        <v>1.51</v>
      </c>
      <c r="AG372" s="102">
        <v>13.100000000000001</v>
      </c>
      <c r="AH372" s="102">
        <v>51.1</v>
      </c>
      <c r="AI372" s="102">
        <v>3.9800000000000004</v>
      </c>
      <c r="AJ372" s="102">
        <v>12.9</v>
      </c>
      <c r="AK372" s="102">
        <v>5.34</v>
      </c>
      <c r="AL372" s="113">
        <v>3330.0</v>
      </c>
      <c r="AM372" s="114">
        <v>1.0</v>
      </c>
      <c r="AN372" s="102">
        <v>0.0</v>
      </c>
      <c r="AO372" s="115">
        <f t="shared" si="9"/>
        <v>-1.278455753</v>
      </c>
      <c r="AP372" s="116">
        <f t="shared" si="10"/>
        <v>11.03501003</v>
      </c>
      <c r="AQ372" s="117">
        <f t="shared" si="11"/>
        <v>-9.095084271</v>
      </c>
      <c r="AR372" s="103">
        <f t="array" ref="AR372">INDEX(Historical!$C$7:$C$1381,MATCH(B372,Historical!$B$7:$B$1403,0))*IF(AH372="n/a",1.03,IF(AH372&lt;0,1.01,IF(AH372&gt;10,1.1,(1+AH372/100))))</f>
        <v>0.913</v>
      </c>
      <c r="AS372" s="112">
        <f t="shared" si="12"/>
        <v>0.9493374</v>
      </c>
      <c r="AT372" s="112">
        <f t="shared" ref="AT372:AV372" si="380">IF($AK372="n/a",1.03*AS372,IF($AK372&lt;0,1.01*AS372,IF($AK372&gt;10,1.1*AS372,(1+$AK372/100)*AS372)))</f>
        <v>1.000032017</v>
      </c>
      <c r="AU372" s="112">
        <f t="shared" si="380"/>
        <v>1.053433727</v>
      </c>
      <c r="AV372" s="112">
        <f t="shared" si="380"/>
        <v>1.109687088</v>
      </c>
      <c r="AW372" s="103">
        <f t="shared" si="14"/>
        <v>5.025490232</v>
      </c>
      <c r="AX372" s="118">
        <f t="shared" si="15"/>
        <v>9.009484102</v>
      </c>
      <c r="AY372" s="119">
        <v>0.63</v>
      </c>
      <c r="AZ372" s="114">
        <v>-6.32</v>
      </c>
      <c r="BA372" s="114">
        <v>-31.430000000000003</v>
      </c>
      <c r="BB372" s="114">
        <v>-16.2</v>
      </c>
      <c r="BC372" s="114">
        <v>-22.52</v>
      </c>
      <c r="BD372" s="42"/>
      <c r="BE372" s="17">
        <v>2014.0</v>
      </c>
      <c r="BF372" s="17">
        <f t="shared" si="16"/>
        <v>0</v>
      </c>
      <c r="BG372" s="120">
        <v>3.2</v>
      </c>
      <c r="BH372" s="15"/>
    </row>
    <row r="373" ht="12.75" customHeight="1">
      <c r="A373" s="155" t="s">
        <v>1983</v>
      </c>
      <c r="B373" s="232" t="s">
        <v>1984</v>
      </c>
      <c r="C373" s="100" t="s">
        <v>136</v>
      </c>
      <c r="D373" s="100" t="s">
        <v>153</v>
      </c>
      <c r="E373" s="101">
        <v>6.0</v>
      </c>
      <c r="F373" s="58">
        <v>749.0</v>
      </c>
      <c r="G373" s="58" t="s">
        <v>120</v>
      </c>
      <c r="H373" s="58" t="s">
        <v>120</v>
      </c>
      <c r="I373" s="150">
        <v>29.02</v>
      </c>
      <c r="J373" s="103">
        <f t="shared" si="2"/>
        <v>4.135079256</v>
      </c>
      <c r="K373" s="104">
        <v>0.3</v>
      </c>
      <c r="L373" s="73">
        <v>4.0</v>
      </c>
      <c r="M373" s="23">
        <f t="shared" si="3"/>
        <v>1.2</v>
      </c>
      <c r="N373" s="105" t="s">
        <v>143</v>
      </c>
      <c r="O373" s="106">
        <v>0.25</v>
      </c>
      <c r="P373" s="146">
        <v>43544.0</v>
      </c>
      <c r="Q373" s="146">
        <v>43556.0</v>
      </c>
      <c r="R373" s="23">
        <f t="shared" si="4"/>
        <v>20</v>
      </c>
      <c r="S373" s="108">
        <f t="array" ref="S373">IF(INDEX(Historical!$D$7:$D$1379,MATCH(B373,Historical!$B$7:$B$1403,0))=0,"n/a",(INDEX(Historical!$C$7:$C$1381,MATCH(B373,Historical!$B$7:$B$1403,0))/INDEX(Historical!$D$7:$D$1379,MATCH(B373,Historical!$B$7:$B$1403,0))-1)*100)</f>
        <v>27.77777778</v>
      </c>
      <c r="T373" s="108">
        <f t="array" ref="T373">IF(INDEX(Historical!$F$7:$F$1372,MATCH(B373,Historical!$B$7:$B$1403,0))=0,"n/a",((INDEX(Historical!$C$7:$C$1381,MATCH(B373,Historical!$B$7:$B$1403,0))/INDEX(Historical!$F$7:$F$1372,MATCH(B373,Historical!$B$7:$B$1403,0)))^(1/3)-1)*100)</f>
        <v>33.80906447</v>
      </c>
      <c r="U373" s="108">
        <f t="array" ref="U373">IF(INDEX(Historical!$H$7:$H$1372,MATCH(B373,Historical!$B$7:$B$1403,0))=0,"n/a",((INDEX(Historical!$C$7:$C$1381,MATCH(B373,Historical!$B$7:$B$1403,0))/INDEX(Historical!$H$7:$H$1372,MATCH(B373,Historical!$B$7:$B$1403,0)))^(1/5)-1)*100)</f>
        <v>48.35957192</v>
      </c>
      <c r="V373" s="108">
        <f t="array" ref="V373">IF(INDEX(Historical!$O$7:$O$1372,MATCH(B373,Historical!$B$7:$B$1403,0))=0,"n/a",((INDEX(Historical!$C$7:$C$1381,MATCH(B373,Historical!$B$7:$B$1403,0))/INDEX(Historical!$O$7:$O$1372,MATCH(B373,Historical!$B$7:$B$1403,0)))^(1/10)-1)*100)</f>
        <v>29.0165823</v>
      </c>
      <c r="W373" s="109">
        <f t="shared" si="5"/>
        <v>1.666618467</v>
      </c>
      <c r="X373" s="110">
        <f t="shared" si="6"/>
        <v>1.570115971</v>
      </c>
      <c r="Y373" s="149"/>
      <c r="Z373" s="103">
        <f t="shared" si="7"/>
        <v>34.58213256</v>
      </c>
      <c r="AA373" s="112">
        <f t="shared" si="8"/>
        <v>8.363112392</v>
      </c>
      <c r="AB373" s="73">
        <v>12.0</v>
      </c>
      <c r="AC373" s="102">
        <v>3.47</v>
      </c>
      <c r="AD373" s="102">
        <v>1.04</v>
      </c>
      <c r="AE373" s="102">
        <v>2.13</v>
      </c>
      <c r="AF373" s="102">
        <v>1.02</v>
      </c>
      <c r="AG373" s="102">
        <v>11.600000000000001</v>
      </c>
      <c r="AH373" s="102">
        <v>32.4</v>
      </c>
      <c r="AI373" s="102">
        <v>8.200000000000001</v>
      </c>
      <c r="AJ373" s="102">
        <v>30.8</v>
      </c>
      <c r="AK373" s="102">
        <v>8.0</v>
      </c>
      <c r="AL373" s="113">
        <v>4370.0</v>
      </c>
      <c r="AM373" s="114">
        <v>0.5</v>
      </c>
      <c r="AN373" s="102">
        <v>0.5</v>
      </c>
      <c r="AO373" s="115">
        <f t="shared" si="9"/>
        <v>44.13153879</v>
      </c>
      <c r="AP373" s="116">
        <f t="shared" si="10"/>
        <v>52.49465118</v>
      </c>
      <c r="AQ373" s="117">
        <f t="shared" si="11"/>
        <v>-38.42664848</v>
      </c>
      <c r="AR373" s="103">
        <f t="array" ref="AR373">INDEX(Historical!$C$7:$C$1381,MATCH(B373,Historical!$B$7:$B$1403,0))*IF(AH373="n/a",1.03,IF(AH373&lt;0,1.01,IF(AH373&gt;10,1.1,(1+AH373/100))))</f>
        <v>1.265</v>
      </c>
      <c r="AS373" s="112">
        <f t="shared" si="12"/>
        <v>1.36873</v>
      </c>
      <c r="AT373" s="112">
        <f t="shared" ref="AT373:AV373" si="381">IF($AK373="n/a",1.03*AS373,IF($AK373&lt;0,1.01*AS373,IF($AK373&gt;10,1.1*AS373,(1+$AK373/100)*AS373)))</f>
        <v>1.4782284</v>
      </c>
      <c r="AU373" s="112">
        <f t="shared" si="381"/>
        <v>1.596486672</v>
      </c>
      <c r="AV373" s="112">
        <f t="shared" si="381"/>
        <v>1.724205606</v>
      </c>
      <c r="AW373" s="103">
        <f t="shared" si="14"/>
        <v>7.432650678</v>
      </c>
      <c r="AX373" s="118">
        <f t="shared" si="15"/>
        <v>25.61216636</v>
      </c>
      <c r="AY373" s="119">
        <v>1.35</v>
      </c>
      <c r="AZ373" s="114">
        <v>-1.53</v>
      </c>
      <c r="BA373" s="114">
        <v>-28.189999999999998</v>
      </c>
      <c r="BB373" s="114">
        <v>-22.16</v>
      </c>
      <c r="BC373" s="114">
        <v>-19.3</v>
      </c>
      <c r="BD373" s="42"/>
      <c r="BE373" s="17">
        <v>2014.0</v>
      </c>
      <c r="BF373" s="17">
        <f t="shared" si="16"/>
        <v>0</v>
      </c>
      <c r="BG373" s="120">
        <v>1.0999999999999999</v>
      </c>
      <c r="BH373" s="108"/>
    </row>
    <row r="374" ht="12.75" customHeight="1">
      <c r="A374" s="155" t="s">
        <v>1985</v>
      </c>
      <c r="B374" s="232" t="s">
        <v>1986</v>
      </c>
      <c r="C374" s="100" t="s">
        <v>245</v>
      </c>
      <c r="D374" s="100" t="s">
        <v>246</v>
      </c>
      <c r="E374" s="101">
        <v>6.0</v>
      </c>
      <c r="F374" s="58">
        <v>735.0</v>
      </c>
      <c r="G374" s="58" t="s">
        <v>168</v>
      </c>
      <c r="H374" s="58" t="s">
        <v>168</v>
      </c>
      <c r="I374" s="150">
        <v>12.29</v>
      </c>
      <c r="J374" s="103">
        <f t="shared" si="2"/>
        <v>21.72497966</v>
      </c>
      <c r="K374" s="104">
        <v>0.6675</v>
      </c>
      <c r="L374" s="73">
        <v>4.0</v>
      </c>
      <c r="M374" s="23">
        <f t="shared" si="3"/>
        <v>2.67</v>
      </c>
      <c r="N374" s="105" t="s">
        <v>224</v>
      </c>
      <c r="O374" s="106">
        <v>0.6525</v>
      </c>
      <c r="P374" s="148">
        <v>43315.0</v>
      </c>
      <c r="Q374" s="148">
        <v>43322.0</v>
      </c>
      <c r="R374" s="23">
        <f t="shared" si="4"/>
        <v>2.298850575</v>
      </c>
      <c r="S374" s="108">
        <f t="array" ref="S374">IF(INDEX(Historical!$D$7:$D$1379,MATCH(B374,Historical!$B$7:$B$1403,0))=0,"n/a",(INDEX(Historical!$C$7:$C$1381,MATCH(B374,Historical!$B$7:$B$1403,0))/INDEX(Historical!$D$7:$D$1379,MATCH(B374,Historical!$B$7:$B$1403,0))-1)*100)</f>
        <v>1.714285714</v>
      </c>
      <c r="T374" s="108">
        <f t="array" ref="T374">IF(INDEX(Historical!$F$7:$F$1372,MATCH(B374,Historical!$B$7:$B$1403,0))=0,"n/a",((INDEX(Historical!$C$7:$C$1381,MATCH(B374,Historical!$B$7:$B$1403,0))/INDEX(Historical!$F$7:$F$1372,MATCH(B374,Historical!$B$7:$B$1403,0)))^(1/3)-1)*100)</f>
        <v>7.321278261</v>
      </c>
      <c r="U374" s="108">
        <f t="array" ref="U374">IF(INDEX(Historical!$H$7:$H$1372,MATCH(B374,Historical!$B$7:$B$1403,0))=0,"n/a",((INDEX(Historical!$C$7:$C$1381,MATCH(B374,Historical!$B$7:$B$1403,0))/INDEX(Historical!$H$7:$H$1372,MATCH(B374,Historical!$B$7:$B$1403,0)))^(1/5)-1)*100)</f>
        <v>11.27545631</v>
      </c>
      <c r="V374" s="108" t="str">
        <f t="array" ref="V374">IF(INDEX(Historical!$O$7:$O$1372,MATCH(B374,Historical!$B$7:$B$1403,0))=0,"n/a",((INDEX(Historical!$C$7:$C$1381,MATCH(B374,Historical!$B$7:$B$1403,0))/INDEX(Historical!$O$7:$O$1372,MATCH(B374,Historical!$B$7:$B$1403,0)))^(1/10)-1)*100)</f>
        <v>n/a</v>
      </c>
      <c r="W374" s="109" t="str">
        <f t="shared" si="5"/>
        <v>n/a</v>
      </c>
      <c r="X374" s="110">
        <f t="shared" si="6"/>
        <v>0.3448151778</v>
      </c>
      <c r="Y374" s="149" t="s">
        <v>1715</v>
      </c>
      <c r="Z374" s="103">
        <f t="shared" si="7"/>
        <v>121.9178082</v>
      </c>
      <c r="AA374" s="112">
        <f t="shared" si="8"/>
        <v>5.611872146</v>
      </c>
      <c r="AB374" s="73">
        <v>12.0</v>
      </c>
      <c r="AC374" s="102">
        <v>2.19</v>
      </c>
      <c r="AD374" s="102" t="s">
        <v>128</v>
      </c>
      <c r="AE374" s="102">
        <v>0.08</v>
      </c>
      <c r="AF374" s="102">
        <v>2.95</v>
      </c>
      <c r="AG374" s="102">
        <v>39.4</v>
      </c>
      <c r="AH374" s="102">
        <v>178.8</v>
      </c>
      <c r="AI374" s="102">
        <v>10.77</v>
      </c>
      <c r="AJ374" s="102">
        <v>32.7</v>
      </c>
      <c r="AK374" s="102" t="s">
        <v>128</v>
      </c>
      <c r="AL374" s="113">
        <v>282.06</v>
      </c>
      <c r="AM374" s="114">
        <v>0.7000000000000001</v>
      </c>
      <c r="AN374" s="102">
        <v>6.35</v>
      </c>
      <c r="AO374" s="115">
        <f t="shared" si="9"/>
        <v>27.38856383</v>
      </c>
      <c r="AP374" s="116">
        <f t="shared" si="10"/>
        <v>33.00043597</v>
      </c>
      <c r="AQ374" s="117">
        <f t="shared" si="11"/>
        <v>-14.22245093</v>
      </c>
      <c r="AR374" s="103">
        <f t="array" ref="AR374">INDEX(Historical!$C$7:$C$1381,MATCH(B374,Historical!$B$7:$B$1403,0))*IF(AH374="n/a",1.03,IF(AH374&lt;0,1.01,IF(AH374&gt;10,1.1,(1+AH374/100))))</f>
        <v>2.937</v>
      </c>
      <c r="AS374" s="112">
        <f t="shared" si="12"/>
        <v>3.2307</v>
      </c>
      <c r="AT374" s="112">
        <f t="shared" ref="AT374:AV374" si="382">IF($AK374="n/a",1.03*AS374,IF($AK374&lt;0,1.01*AS374,IF($AK374&gt;10,1.1*AS374,(1+$AK374/100)*AS374)))</f>
        <v>3.327621</v>
      </c>
      <c r="AU374" s="112">
        <f t="shared" si="382"/>
        <v>3.42744963</v>
      </c>
      <c r="AV374" s="112">
        <f t="shared" si="382"/>
        <v>3.530273119</v>
      </c>
      <c r="AW374" s="103">
        <f t="shared" si="14"/>
        <v>16.45304375</v>
      </c>
      <c r="AX374" s="118">
        <f t="shared" si="15"/>
        <v>133.8734235</v>
      </c>
      <c r="AY374" s="119">
        <v>1.48</v>
      </c>
      <c r="AZ374" s="114">
        <v>-1.6</v>
      </c>
      <c r="BA374" s="114">
        <v>-40.17</v>
      </c>
      <c r="BB374" s="114">
        <v>-24.23</v>
      </c>
      <c r="BC374" s="114">
        <v>-27.92</v>
      </c>
      <c r="BD374" s="42"/>
      <c r="BE374" s="17">
        <v>2014.0</v>
      </c>
      <c r="BF374" s="17">
        <f t="shared" si="16"/>
        <v>0</v>
      </c>
      <c r="BG374" s="120">
        <v>4.6</v>
      </c>
      <c r="BH374" s="108"/>
    </row>
    <row r="375" ht="12.75" customHeight="1">
      <c r="A375" s="55" t="s">
        <v>1987</v>
      </c>
      <c r="B375" s="232" t="s">
        <v>1988</v>
      </c>
      <c r="C375" s="100" t="s">
        <v>118</v>
      </c>
      <c r="D375" s="100" t="s">
        <v>146</v>
      </c>
      <c r="E375" s="101">
        <v>6.0</v>
      </c>
      <c r="F375" s="58">
        <v>762.0</v>
      </c>
      <c r="G375" s="58" t="s">
        <v>168</v>
      </c>
      <c r="H375" s="58" t="s">
        <v>168</v>
      </c>
      <c r="I375" s="60">
        <v>79.43</v>
      </c>
      <c r="J375" s="103">
        <f t="shared" si="2"/>
        <v>1.158252549</v>
      </c>
      <c r="K375" s="144">
        <v>0.23</v>
      </c>
      <c r="L375" s="17">
        <v>4.0</v>
      </c>
      <c r="M375" s="23">
        <f t="shared" si="3"/>
        <v>0.92</v>
      </c>
      <c r="N375" s="17" t="s">
        <v>553</v>
      </c>
      <c r="O375" s="145">
        <v>0.22</v>
      </c>
      <c r="P375" s="107">
        <v>43648.0</v>
      </c>
      <c r="Q375" s="107">
        <v>43671.0</v>
      </c>
      <c r="R375" s="23">
        <f t="shared" si="4"/>
        <v>4.545454545</v>
      </c>
      <c r="S375" s="108">
        <f t="array" ref="S375">IF(INDEX(Historical!$D$7:$D$1379,MATCH(B375,Historical!$B$7:$B$1403,0))=0,"n/a",(INDEX(Historical!$C$7:$C$1381,MATCH(B375,Historical!$B$7:$B$1403,0))/INDEX(Historical!$D$7:$D$1379,MATCH(B375,Historical!$B$7:$B$1403,0))-1)*100)</f>
        <v>4.651162791</v>
      </c>
      <c r="T375" s="108">
        <f t="array" ref="T375">IF(INDEX(Historical!$F$7:$F$1372,MATCH(B375,Historical!$B$7:$B$1403,0))=0,"n/a",((INDEX(Historical!$C$7:$C$1381,MATCH(B375,Historical!$B$7:$B$1403,0))/INDEX(Historical!$F$7:$F$1372,MATCH(B375,Historical!$B$7:$B$1403,0)))^(1/3)-1)*100)</f>
        <v>9.793812428</v>
      </c>
      <c r="U375" s="108">
        <f t="array" ref="U375">IF(INDEX(Historical!$H$7:$H$1372,MATCH(B375,Historical!$B$7:$B$1403,0))=0,"n/a",((INDEX(Historical!$C$7:$C$1381,MATCH(B375,Historical!$B$7:$B$1403,0))/INDEX(Historical!$H$7:$H$1372,MATCH(B375,Historical!$B$7:$B$1403,0)))^(1/5)-1)*100)</f>
        <v>11.1714648</v>
      </c>
      <c r="V375" s="108">
        <f t="array" ref="V375">IF(INDEX(Historical!$O$7:$O$1372,MATCH(B375,Historical!$B$7:$B$1403,0))=0,"n/a",((INDEX(Historical!$C$7:$C$1381,MATCH(B375,Historical!$B$7:$B$1403,0))/INDEX(Historical!$O$7:$O$1372,MATCH(B375,Historical!$B$7:$B$1403,0)))^(1/10)-1)*100)</f>
        <v>8.44717712</v>
      </c>
      <c r="W375" s="109">
        <f t="shared" si="5"/>
        <v>1.322508649</v>
      </c>
      <c r="X375" s="110">
        <f t="shared" si="6"/>
        <v>0.5370896537</v>
      </c>
      <c r="Y375" s="99"/>
      <c r="Z375" s="103">
        <f t="shared" si="7"/>
        <v>30.87248322</v>
      </c>
      <c r="AA375" s="112">
        <f t="shared" si="8"/>
        <v>26.65436242</v>
      </c>
      <c r="AB375" s="58">
        <v>12.0</v>
      </c>
      <c r="AC375" s="60">
        <v>2.98</v>
      </c>
      <c r="AD375" s="60">
        <v>5.32</v>
      </c>
      <c r="AE375" s="60">
        <v>3.09</v>
      </c>
      <c r="AF375" s="60">
        <v>4.03</v>
      </c>
      <c r="AG375" s="60">
        <v>13.900000000000002</v>
      </c>
      <c r="AH375" s="60">
        <v>37.4</v>
      </c>
      <c r="AI375" s="60">
        <v>12.389999999999999</v>
      </c>
      <c r="AJ375" s="60">
        <v>20.8</v>
      </c>
      <c r="AK375" s="60">
        <v>5.0</v>
      </c>
      <c r="AL375" s="60">
        <v>3520.0</v>
      </c>
      <c r="AM375" s="60">
        <v>0.2</v>
      </c>
      <c r="AN375" s="60">
        <v>0.0</v>
      </c>
      <c r="AO375" s="115">
        <f t="shared" si="9"/>
        <v>-14.32464507</v>
      </c>
      <c r="AP375" s="116">
        <f t="shared" si="10"/>
        <v>12.32971735</v>
      </c>
      <c r="AQ375" s="117">
        <f t="shared" si="11"/>
        <v>118.4969672</v>
      </c>
      <c r="AR375" s="103">
        <f t="array" ref="AR375">INDEX(Historical!$C$7:$C$1381,MATCH(B375,Historical!$B$7:$B$1403,0))*IF(AH375="n/a",1.03,IF(AH375&lt;0,1.01,IF(AH375&gt;10,1.1,(1+AH375/100))))</f>
        <v>0.99</v>
      </c>
      <c r="AS375" s="112">
        <f t="shared" si="12"/>
        <v>1.089</v>
      </c>
      <c r="AT375" s="112">
        <f t="shared" ref="AT375:AV375" si="383">IF($AK375="n/a",1.03*AS375,IF($AK375&lt;0,1.01*AS375,IF($AK375&gt;10,1.1*AS375,(1+$AK375/100)*AS375)))</f>
        <v>1.14345</v>
      </c>
      <c r="AU375" s="112">
        <f t="shared" si="383"/>
        <v>1.2006225</v>
      </c>
      <c r="AV375" s="112">
        <f t="shared" si="383"/>
        <v>1.260653625</v>
      </c>
      <c r="AW375" s="103">
        <f t="shared" si="14"/>
        <v>5.683726125</v>
      </c>
      <c r="AX375" s="118">
        <f t="shared" si="15"/>
        <v>7.155641603</v>
      </c>
      <c r="AY375" s="235">
        <v>1.3</v>
      </c>
      <c r="AZ375" s="120">
        <v>42.35</v>
      </c>
      <c r="BA375" s="120">
        <v>-9.99</v>
      </c>
      <c r="BB375" s="120">
        <v>-4.109999999999999</v>
      </c>
      <c r="BC375" s="120">
        <v>9.26</v>
      </c>
      <c r="BD375" s="42"/>
      <c r="BE375" s="17">
        <v>2014.0</v>
      </c>
      <c r="BF375" s="17">
        <f t="shared" si="16"/>
        <v>0</v>
      </c>
      <c r="BG375" s="120">
        <v>11.3</v>
      </c>
      <c r="BH375" s="108"/>
    </row>
    <row r="376" ht="12.75" customHeight="1">
      <c r="A376" s="155" t="s">
        <v>1989</v>
      </c>
      <c r="B376" s="232" t="s">
        <v>1990</v>
      </c>
      <c r="C376" s="100" t="s">
        <v>296</v>
      </c>
      <c r="D376" s="100" t="s">
        <v>348</v>
      </c>
      <c r="E376" s="101">
        <v>6.0</v>
      </c>
      <c r="F376" s="58">
        <v>755.0</v>
      </c>
      <c r="G376" s="58" t="s">
        <v>168</v>
      </c>
      <c r="H376" s="58" t="s">
        <v>168</v>
      </c>
      <c r="I376" s="150">
        <v>10.98</v>
      </c>
      <c r="J376" s="103">
        <f t="shared" si="2"/>
        <v>8.378870674</v>
      </c>
      <c r="K376" s="104">
        <v>0.23</v>
      </c>
      <c r="L376" s="73">
        <v>4.0</v>
      </c>
      <c r="M376" s="23">
        <f t="shared" si="3"/>
        <v>0.92</v>
      </c>
      <c r="N376" s="105" t="s">
        <v>890</v>
      </c>
      <c r="O376" s="106">
        <v>0.22</v>
      </c>
      <c r="P376" s="107">
        <v>43600.0</v>
      </c>
      <c r="Q376" s="107">
        <v>43615.0</v>
      </c>
      <c r="R376" s="23">
        <f t="shared" si="4"/>
        <v>4.545454545</v>
      </c>
      <c r="S376" s="108">
        <f t="array" ref="S376">IF(INDEX(Historical!$D$7:$D$1379,MATCH(B376,Historical!$B$7:$B$1403,0))=0,"n/a",(INDEX(Historical!$C$7:$C$1381,MATCH(B376,Historical!$B$7:$B$1403,0))/INDEX(Historical!$D$7:$D$1379,MATCH(B376,Historical!$B$7:$B$1403,0))-1)*100)</f>
        <v>4.597701149</v>
      </c>
      <c r="T376" s="108">
        <f t="array" ref="T376">IF(INDEX(Historical!$F$7:$F$1372,MATCH(B376,Historical!$B$7:$B$1403,0))=0,"n/a",((INDEX(Historical!$C$7:$C$1381,MATCH(B376,Historical!$B$7:$B$1403,0))/INDEX(Historical!$F$7:$F$1372,MATCH(B376,Historical!$B$7:$B$1403,0)))^(1/3)-1)*100)</f>
        <v>7.136278732</v>
      </c>
      <c r="U376" s="108">
        <f t="array" ref="U376">IF(INDEX(Historical!$H$7:$H$1372,MATCH(B376,Historical!$B$7:$B$1403,0))=0,"n/a",((INDEX(Historical!$C$7:$C$1381,MATCH(B376,Historical!$B$7:$B$1403,0))/INDEX(Historical!$H$7:$H$1372,MATCH(B376,Historical!$B$7:$B$1403,0)))^(1/5)-1)*100)</f>
        <v>11.41742177</v>
      </c>
      <c r="V376" s="108" t="str">
        <f t="array" ref="V376">IF(INDEX(Historical!$O$7:$O$1372,MATCH(B376,Historical!$B$7:$B$1403,0))=0,"n/a",((INDEX(Historical!$C$7:$C$1381,MATCH(B376,Historical!$B$7:$B$1403,0))/INDEX(Historical!$O$7:$O$1372,MATCH(B376,Historical!$B$7:$B$1403,0)))^(1/10)-1)*100)</f>
        <v>n/a</v>
      </c>
      <c r="W376" s="109" t="str">
        <f t="shared" si="5"/>
        <v>n/a</v>
      </c>
      <c r="X376" s="110">
        <f t="shared" si="6"/>
        <v>2.854355442</v>
      </c>
      <c r="Y376" s="149"/>
      <c r="Z376" s="103">
        <f t="shared" si="7"/>
        <v>224.3902439</v>
      </c>
      <c r="AA376" s="112">
        <f t="shared" si="8"/>
        <v>26.7804878</v>
      </c>
      <c r="AB376" s="73">
        <v>12.0</v>
      </c>
      <c r="AC376" s="102">
        <v>0.41</v>
      </c>
      <c r="AD376" s="102" t="s">
        <v>128</v>
      </c>
      <c r="AE376" s="102">
        <v>1.65</v>
      </c>
      <c r="AF376" s="102">
        <v>2.52</v>
      </c>
      <c r="AG376" s="102">
        <v>9.6</v>
      </c>
      <c r="AH376" s="102">
        <v>38.800000000000004</v>
      </c>
      <c r="AI376" s="102">
        <v>-1.5699999999999998</v>
      </c>
      <c r="AJ376" s="102">
        <v>4.0</v>
      </c>
      <c r="AK376" s="102">
        <v>-9.85</v>
      </c>
      <c r="AL376" s="113">
        <v>2020.0</v>
      </c>
      <c r="AM376" s="114">
        <v>0.5</v>
      </c>
      <c r="AN376" s="102">
        <v>3.24</v>
      </c>
      <c r="AO376" s="115">
        <f t="shared" si="9"/>
        <v>-6.984195361</v>
      </c>
      <c r="AP376" s="116">
        <f t="shared" si="10"/>
        <v>19.79629244</v>
      </c>
      <c r="AQ376" s="117">
        <f t="shared" si="11"/>
        <v>73.18818188</v>
      </c>
      <c r="AR376" s="103">
        <f t="array" ref="AR376">INDEX(Historical!$C$7:$C$1381,MATCH(B376,Historical!$B$7:$B$1403,0))*IF(AH376="n/a",1.03,IF(AH376&lt;0,1.01,IF(AH376&gt;10,1.1,(1+AH376/100))))</f>
        <v>1.001</v>
      </c>
      <c r="AS376" s="112">
        <f t="shared" si="12"/>
        <v>1.01101</v>
      </c>
      <c r="AT376" s="112">
        <f t="shared" ref="AT376:AV376" si="384">IF($AK376="n/a",1.03*AS376,IF($AK376&lt;0,1.01*AS376,IF($AK376&gt;10,1.1*AS376,(1+$AK376/100)*AS376)))</f>
        <v>1.0211201</v>
      </c>
      <c r="AU376" s="112">
        <f t="shared" si="384"/>
        <v>1.031331301</v>
      </c>
      <c r="AV376" s="112">
        <f t="shared" si="384"/>
        <v>1.041644614</v>
      </c>
      <c r="AW376" s="103">
        <f t="shared" si="14"/>
        <v>5.106106015</v>
      </c>
      <c r="AX376" s="118">
        <f t="shared" si="15"/>
        <v>46.50369777</v>
      </c>
      <c r="AY376" s="119">
        <v>1.27</v>
      </c>
      <c r="AZ376" s="114">
        <v>5.680000000000001</v>
      </c>
      <c r="BA376" s="114">
        <v>-44.35</v>
      </c>
      <c r="BB376" s="114">
        <v>-19.78</v>
      </c>
      <c r="BC376" s="114">
        <v>-26.76</v>
      </c>
      <c r="BD376" s="42"/>
      <c r="BE376" s="17">
        <v>2014.0</v>
      </c>
      <c r="BF376" s="17">
        <f t="shared" si="16"/>
        <v>0</v>
      </c>
      <c r="BG376" s="120">
        <v>1.9</v>
      </c>
      <c r="BH376" s="15"/>
    </row>
    <row r="377" ht="12.75" customHeight="1">
      <c r="A377" s="55" t="s">
        <v>1991</v>
      </c>
      <c r="B377" s="232" t="s">
        <v>1992</v>
      </c>
      <c r="C377" s="100" t="s">
        <v>131</v>
      </c>
      <c r="D377" s="100" t="s">
        <v>546</v>
      </c>
      <c r="E377" s="101">
        <v>6.0</v>
      </c>
      <c r="F377" s="58">
        <v>771.0</v>
      </c>
      <c r="G377" s="58" t="s">
        <v>168</v>
      </c>
      <c r="H377" s="58" t="s">
        <v>168</v>
      </c>
      <c r="I377" s="60">
        <v>100.18</v>
      </c>
      <c r="J377" s="103">
        <f t="shared" si="2"/>
        <v>1.756837692</v>
      </c>
      <c r="K377" s="144">
        <v>0.44</v>
      </c>
      <c r="L377" s="17">
        <v>4.0</v>
      </c>
      <c r="M377" s="23">
        <f t="shared" si="3"/>
        <v>1.76</v>
      </c>
      <c r="N377" s="17" t="s">
        <v>154</v>
      </c>
      <c r="O377" s="145">
        <v>0.38</v>
      </c>
      <c r="P377" s="107">
        <v>43703.0</v>
      </c>
      <c r="Q377" s="107">
        <v>43725.0</v>
      </c>
      <c r="R377" s="23">
        <f t="shared" si="4"/>
        <v>15.78947368</v>
      </c>
      <c r="S377" s="108">
        <f t="array" ref="S377">IF(INDEX(Historical!$D$7:$D$1379,MATCH(B377,Historical!$B$7:$B$1403,0))=0,"n/a",(INDEX(Historical!$C$7:$C$1381,MATCH(B377,Historical!$B$7:$B$1403,0))/INDEX(Historical!$D$7:$D$1379,MATCH(B377,Historical!$B$7:$B$1403,0))-1)*100)</f>
        <v>17.14285714</v>
      </c>
      <c r="T377" s="108">
        <f t="array" ref="T377">IF(INDEX(Historical!$F$7:$F$1372,MATCH(B377,Historical!$B$7:$B$1403,0))=0,"n/a",((INDEX(Historical!$C$7:$C$1381,MATCH(B377,Historical!$B$7:$B$1403,0))/INDEX(Historical!$F$7:$F$1372,MATCH(B377,Historical!$B$7:$B$1403,0)))^(1/3)-1)*100)</f>
        <v>14.94057468</v>
      </c>
      <c r="U377" s="108">
        <f t="array" ref="U377">IF(INDEX(Historical!$H$7:$H$1372,MATCH(B377,Historical!$B$7:$B$1403,0))=0,"n/a",((INDEX(Historical!$C$7:$C$1381,MATCH(B377,Historical!$B$7:$B$1403,0))/INDEX(Historical!$H$7:$H$1372,MATCH(B377,Historical!$B$7:$B$1403,0)))^(1/5)-1)*100)</f>
        <v>36.19311738</v>
      </c>
      <c r="V377" s="108" t="str">
        <f t="array" ref="V377">IF(INDEX(Historical!$O$7:$O$1372,MATCH(B377,Historical!$B$7:$B$1403,0))=0,"n/a",((INDEX(Historical!$C$7:$C$1381,MATCH(B377,Historical!$B$7:$B$1403,0))/INDEX(Historical!$O$7:$O$1372,MATCH(B377,Historical!$B$7:$B$1403,0)))^(1/10)-1)*100)</f>
        <v>n/a</v>
      </c>
      <c r="W377" s="109" t="str">
        <f t="shared" si="5"/>
        <v>n/a</v>
      </c>
      <c r="X377" s="110">
        <f t="shared" si="6"/>
        <v>2.290703632</v>
      </c>
      <c r="Y377" s="99"/>
      <c r="Z377" s="103">
        <f t="shared" si="7"/>
        <v>36.51452282</v>
      </c>
      <c r="AA377" s="112">
        <f t="shared" si="8"/>
        <v>20.78423237</v>
      </c>
      <c r="AB377" s="58">
        <v>12.0</v>
      </c>
      <c r="AC377" s="60">
        <v>4.82</v>
      </c>
      <c r="AD377" s="60">
        <v>1.47</v>
      </c>
      <c r="AE377" s="60">
        <v>5.29</v>
      </c>
      <c r="AF377" s="60">
        <v>4.0</v>
      </c>
      <c r="AG377" s="60">
        <v>19.900000000000002</v>
      </c>
      <c r="AH377" s="60">
        <v>-22.1</v>
      </c>
      <c r="AI377" s="60">
        <v>17.94</v>
      </c>
      <c r="AJ377" s="60">
        <v>15.8</v>
      </c>
      <c r="AK377" s="60">
        <v>14.099999999999998</v>
      </c>
      <c r="AL377" s="60">
        <v>17470.0</v>
      </c>
      <c r="AM377" s="60">
        <v>0.2</v>
      </c>
      <c r="AN377" s="60">
        <v>0.0</v>
      </c>
      <c r="AO377" s="115">
        <f t="shared" si="9"/>
        <v>17.16572271</v>
      </c>
      <c r="AP377" s="116">
        <f t="shared" si="10"/>
        <v>37.94995507</v>
      </c>
      <c r="AQ377" s="117">
        <f t="shared" si="11"/>
        <v>92.22316829</v>
      </c>
      <c r="AR377" s="103">
        <f t="array" ref="AR377">INDEX(Historical!$C$7:$C$1381,MATCH(B377,Historical!$B$7:$B$1403,0))*IF(AH377="n/a",1.03,IF(AH377&lt;0,1.01,IF(AH377&gt;10,1.1,(1+AH377/100))))</f>
        <v>1.6564</v>
      </c>
      <c r="AS377" s="112">
        <f t="shared" si="12"/>
        <v>1.82204</v>
      </c>
      <c r="AT377" s="112">
        <f t="shared" ref="AT377:AV377" si="385">IF($AK377="n/a",1.03*AS377,IF($AK377&lt;0,1.01*AS377,IF($AK377&gt;10,1.1*AS377,(1+$AK377/100)*AS377)))</f>
        <v>2.004244</v>
      </c>
      <c r="AU377" s="112">
        <f t="shared" si="385"/>
        <v>2.2046684</v>
      </c>
      <c r="AV377" s="112">
        <f t="shared" si="385"/>
        <v>2.42513524</v>
      </c>
      <c r="AW377" s="103">
        <f t="shared" si="14"/>
        <v>10.11248764</v>
      </c>
      <c r="AX377" s="118">
        <f t="shared" si="15"/>
        <v>10.09431787</v>
      </c>
      <c r="AY377" s="235">
        <v>1.23</v>
      </c>
      <c r="AZ377" s="120">
        <v>51.12</v>
      </c>
      <c r="BA377" s="120">
        <v>-22.03</v>
      </c>
      <c r="BB377" s="120">
        <v>-15.260000000000002</v>
      </c>
      <c r="BC377" s="120">
        <v>9.06</v>
      </c>
      <c r="BD377" s="42"/>
      <c r="BE377" s="17">
        <v>2014.0</v>
      </c>
      <c r="BF377" s="17">
        <f t="shared" si="16"/>
        <v>0</v>
      </c>
      <c r="BG377" s="120">
        <v>16.900000000000002</v>
      </c>
      <c r="BH377" s="15"/>
    </row>
    <row r="378" ht="12.75" customHeight="1">
      <c r="A378" s="220" t="s">
        <v>1993</v>
      </c>
      <c r="B378" s="232" t="s">
        <v>1994</v>
      </c>
      <c r="C378" s="100" t="s">
        <v>136</v>
      </c>
      <c r="D378" s="100" t="s">
        <v>391</v>
      </c>
      <c r="E378" s="101">
        <v>6.0</v>
      </c>
      <c r="F378" s="58">
        <v>772.0</v>
      </c>
      <c r="G378" s="58" t="s">
        <v>168</v>
      </c>
      <c r="H378" s="58" t="s">
        <v>168</v>
      </c>
      <c r="I378" s="150">
        <v>20.44</v>
      </c>
      <c r="J378" s="103">
        <f t="shared" si="2"/>
        <v>5.283757339</v>
      </c>
      <c r="K378" s="104">
        <v>0.27</v>
      </c>
      <c r="L378" s="73">
        <v>4.0</v>
      </c>
      <c r="M378" s="23">
        <f t="shared" si="3"/>
        <v>1.08</v>
      </c>
      <c r="N378" s="105" t="s">
        <v>236</v>
      </c>
      <c r="O378" s="106">
        <v>0.25</v>
      </c>
      <c r="P378" s="107">
        <v>43707.0</v>
      </c>
      <c r="Q378" s="107">
        <v>43725.0</v>
      </c>
      <c r="R378" s="23">
        <f t="shared" si="4"/>
        <v>8</v>
      </c>
      <c r="S378" s="108">
        <f t="array" ref="S378">IF(INDEX(Historical!$D$7:$D$1379,MATCH(B378,Historical!$B$7:$B$1403,0))=0,"n/a",(INDEX(Historical!$C$7:$C$1381,MATCH(B378,Historical!$B$7:$B$1403,0))/INDEX(Historical!$D$7:$D$1379,MATCH(B378,Historical!$B$7:$B$1403,0))-1)*100)</f>
        <v>23.80952381</v>
      </c>
      <c r="T378" s="108">
        <f t="array" ref="T378">IF(INDEX(Historical!$F$7:$F$1372,MATCH(B378,Historical!$B$7:$B$1403,0))=0,"n/a",((INDEX(Historical!$C$7:$C$1381,MATCH(B378,Historical!$B$7:$B$1403,0))/INDEX(Historical!$F$7:$F$1372,MATCH(B378,Historical!$B$7:$B$1403,0)))^(1/3)-1)*100)</f>
        <v>32.21283218</v>
      </c>
      <c r="U378" s="108">
        <f t="array" ref="U378">IF(INDEX(Historical!$H$7:$H$1372,MATCH(B378,Historical!$B$7:$B$1403,0))=0,"n/a",((INDEX(Historical!$C$7:$C$1381,MATCH(B378,Historical!$B$7:$B$1403,0))/INDEX(Historical!$H$7:$H$1372,MATCH(B378,Historical!$B$7:$B$1403,0)))^(1/5)-1)*100)</f>
        <v>49.34168968</v>
      </c>
      <c r="V378" s="108">
        <f t="array" ref="V378">IF(INDEX(Historical!$O$7:$O$1372,MATCH(B378,Historical!$B$7:$B$1403,0))=0,"n/a",((INDEX(Historical!$C$7:$C$1381,MATCH(B378,Historical!$B$7:$B$1403,0))/INDEX(Historical!$O$7:$O$1372,MATCH(B378,Historical!$B$7:$B$1403,0)))^(1/10)-1)*100)</f>
        <v>14.02170499</v>
      </c>
      <c r="W378" s="109">
        <f t="shared" si="5"/>
        <v>3.518950779</v>
      </c>
      <c r="X378" s="110">
        <f t="shared" si="6"/>
        <v>9.137349942</v>
      </c>
      <c r="Y378" s="147"/>
      <c r="Z378" s="103">
        <f t="shared" si="7"/>
        <v>360</v>
      </c>
      <c r="AA378" s="112">
        <f t="shared" si="8"/>
        <v>68.13333333</v>
      </c>
      <c r="AB378" s="73">
        <v>12.0</v>
      </c>
      <c r="AC378" s="102">
        <v>0.3</v>
      </c>
      <c r="AD378" s="102" t="s">
        <v>128</v>
      </c>
      <c r="AE378" s="102">
        <v>11.8</v>
      </c>
      <c r="AF378" s="102">
        <v>3.26</v>
      </c>
      <c r="AG378" s="102" t="s">
        <v>128</v>
      </c>
      <c r="AH378" s="102">
        <v>-13.3</v>
      </c>
      <c r="AI378" s="102">
        <v>-5.36</v>
      </c>
      <c r="AJ378" s="102">
        <v>5.4</v>
      </c>
      <c r="AK378" s="102" t="s">
        <v>128</v>
      </c>
      <c r="AL378" s="113">
        <v>5710.0</v>
      </c>
      <c r="AM378" s="114">
        <v>0.3</v>
      </c>
      <c r="AN378" s="102">
        <v>0.0</v>
      </c>
      <c r="AO378" s="115">
        <f t="shared" si="9"/>
        <v>-13.50788631</v>
      </c>
      <c r="AP378" s="116">
        <f t="shared" si="10"/>
        <v>54.62544702</v>
      </c>
      <c r="AQ378" s="117">
        <f t="shared" si="11"/>
        <v>214.1936181</v>
      </c>
      <c r="AR378" s="103">
        <f t="array" ref="AR378">INDEX(Historical!$C$7:$C$1381,MATCH(B378,Historical!$B$7:$B$1403,0))*IF(AH378="n/a",1.03,IF(AH378&lt;0,1.01,IF(AH378&gt;10,1.1,(1+AH378/100))))</f>
        <v>1.0504</v>
      </c>
      <c r="AS378" s="112">
        <f t="shared" si="12"/>
        <v>1.060904</v>
      </c>
      <c r="AT378" s="112">
        <f t="shared" ref="AT378:AV378" si="386">IF($AK378="n/a",1.03*AS378,IF($AK378&lt;0,1.01*AS378,IF($AK378&gt;10,1.1*AS378,(1+$AK378/100)*AS378)))</f>
        <v>1.09273112</v>
      </c>
      <c r="AU378" s="112">
        <f t="shared" si="386"/>
        <v>1.125513054</v>
      </c>
      <c r="AV378" s="112">
        <f t="shared" si="386"/>
        <v>1.159278445</v>
      </c>
      <c r="AW378" s="103">
        <f t="shared" si="14"/>
        <v>5.488826619</v>
      </c>
      <c r="AX378" s="118">
        <f t="shared" si="15"/>
        <v>26.85335919</v>
      </c>
      <c r="AY378" s="119">
        <v>0.17</v>
      </c>
      <c r="AZ378" s="114">
        <v>28.63</v>
      </c>
      <c r="BA378" s="114">
        <v>-8.09</v>
      </c>
      <c r="BB378" s="114">
        <v>-0.02</v>
      </c>
      <c r="BC378" s="114">
        <v>8.58</v>
      </c>
      <c r="BD378" s="42"/>
      <c r="BE378" s="17">
        <v>2014.0</v>
      </c>
      <c r="BF378" s="17">
        <f t="shared" si="16"/>
        <v>0</v>
      </c>
      <c r="BG378" s="120" t="s">
        <v>128</v>
      </c>
      <c r="BH378" s="15"/>
    </row>
    <row r="379" ht="12.75" customHeight="1">
      <c r="A379" s="231" t="s">
        <v>1995</v>
      </c>
      <c r="B379" s="232" t="s">
        <v>1996</v>
      </c>
      <c r="C379" s="100" t="s">
        <v>118</v>
      </c>
      <c r="D379" s="100" t="s">
        <v>202</v>
      </c>
      <c r="E379" s="101">
        <v>6.0</v>
      </c>
      <c r="F379" s="58">
        <v>734.0</v>
      </c>
      <c r="G379" s="58" t="s">
        <v>168</v>
      </c>
      <c r="H379" s="58" t="s">
        <v>168</v>
      </c>
      <c r="I379" s="60">
        <v>44.84</v>
      </c>
      <c r="J379" s="103">
        <f t="shared" si="2"/>
        <v>2.497769848</v>
      </c>
      <c r="K379" s="55">
        <v>0.28</v>
      </c>
      <c r="L379" s="58">
        <v>4.0</v>
      </c>
      <c r="M379" s="23">
        <f t="shared" si="3"/>
        <v>1.12</v>
      </c>
      <c r="N379" s="58" t="s">
        <v>1595</v>
      </c>
      <c r="O379" s="232">
        <v>0.27</v>
      </c>
      <c r="P379" s="148">
        <v>43237.0</v>
      </c>
      <c r="Q379" s="148">
        <v>43255.0</v>
      </c>
      <c r="R379" s="23">
        <f t="shared" si="4"/>
        <v>3.703703704</v>
      </c>
      <c r="S379" s="108">
        <f t="array" ref="S379">IF(INDEX(Historical!$D$7:$D$1379,MATCH(B379,Historical!$B$7:$B$1403,0))=0,"n/a",(INDEX(Historical!$C$7:$C$1381,MATCH(B379,Historical!$B$7:$B$1403,0))/INDEX(Historical!$D$7:$D$1379,MATCH(B379,Historical!$B$7:$B$1403,0))-1)*100)</f>
        <v>0.9009009009</v>
      </c>
      <c r="T379" s="108">
        <f t="array" ref="T379">IF(INDEX(Historical!$F$7:$F$1372,MATCH(B379,Historical!$B$7:$B$1403,0))=0,"n/a",((INDEX(Historical!$C$7:$C$1381,MATCH(B379,Historical!$B$7:$B$1403,0))/INDEX(Historical!$F$7:$F$1372,MATCH(B379,Historical!$B$7:$B$1403,0)))^(1/3)-1)*100)</f>
        <v>2.501029597</v>
      </c>
      <c r="U379" s="108">
        <f t="array" ref="U379">IF(INDEX(Historical!$H$7:$H$1372,MATCH(B379,Historical!$B$7:$B$1403,0))=0,"n/a",((INDEX(Historical!$C$7:$C$1381,MATCH(B379,Historical!$B$7:$B$1403,0))/INDEX(Historical!$H$7:$H$1372,MATCH(B379,Historical!$B$7:$B$1403,0)))^(1/5)-1)*100)</f>
        <v>2.292455663</v>
      </c>
      <c r="V379" s="108">
        <f t="array" ref="V379">IF(INDEX(Historical!$O$7:$O$1372,MATCH(B379,Historical!$B$7:$B$1403,0))=0,"n/a",((INDEX(Historical!$C$7:$C$1381,MATCH(B379,Historical!$B$7:$B$1403,0))/INDEX(Historical!$O$7:$O$1372,MATCH(B379,Historical!$B$7:$B$1403,0)))^(1/10)-1)*100)</f>
        <v>9.54701569</v>
      </c>
      <c r="W379" s="109">
        <f t="shared" si="5"/>
        <v>0.2401227501</v>
      </c>
      <c r="X379" s="110">
        <f t="shared" si="6"/>
        <v>0.09472957283</v>
      </c>
      <c r="Y379" s="149" t="s">
        <v>1715</v>
      </c>
      <c r="Z379" s="103">
        <f t="shared" si="7"/>
        <v>23.77919321</v>
      </c>
      <c r="AA379" s="112">
        <f t="shared" si="8"/>
        <v>9.520169851</v>
      </c>
      <c r="AB379" s="73">
        <v>12.0</v>
      </c>
      <c r="AC379" s="120">
        <v>4.71</v>
      </c>
      <c r="AD379" s="120">
        <v>1.94</v>
      </c>
      <c r="AE379" s="102">
        <v>0.9</v>
      </c>
      <c r="AF379" s="102">
        <v>1.81</v>
      </c>
      <c r="AG379" s="102">
        <v>20.8</v>
      </c>
      <c r="AH379" s="102">
        <v>21.8</v>
      </c>
      <c r="AI379" s="102">
        <v>9.969999999999999</v>
      </c>
      <c r="AJ379" s="234">
        <v>24.2</v>
      </c>
      <c r="AK379" s="234">
        <v>4.9</v>
      </c>
      <c r="AL379" s="120">
        <v>3410.0</v>
      </c>
      <c r="AM379" s="120">
        <v>1.6</v>
      </c>
      <c r="AN379" s="120">
        <v>0.93</v>
      </c>
      <c r="AO379" s="115">
        <f t="shared" si="9"/>
        <v>-4.72994434</v>
      </c>
      <c r="AP379" s="116">
        <f t="shared" si="10"/>
        <v>4.790225511</v>
      </c>
      <c r="AQ379" s="117">
        <f t="shared" si="11"/>
        <v>-12.48744235</v>
      </c>
      <c r="AR379" s="103">
        <f t="array" ref="AR379">INDEX(Historical!$C$7:$C$1381,MATCH(B379,Historical!$B$7:$B$1403,0))*IF(AH379="n/a",1.03,IF(AH379&lt;0,1.01,IF(AH379&gt;10,1.1,(1+AH379/100))))</f>
        <v>1.232</v>
      </c>
      <c r="AS379" s="112">
        <f t="shared" si="12"/>
        <v>1.3548304</v>
      </c>
      <c r="AT379" s="112">
        <f t="shared" ref="AT379:AV379" si="387">IF($AK379="n/a",1.03*AS379,IF($AK379&lt;0,1.01*AS379,IF($AK379&gt;10,1.1*AS379,(1+$AK379/100)*AS379)))</f>
        <v>1.42121709</v>
      </c>
      <c r="AU379" s="112">
        <f t="shared" si="387"/>
        <v>1.490856727</v>
      </c>
      <c r="AV379" s="112">
        <f t="shared" si="387"/>
        <v>1.563908707</v>
      </c>
      <c r="AW379" s="103">
        <f t="shared" si="14"/>
        <v>7.062812923</v>
      </c>
      <c r="AX379" s="118">
        <f t="shared" si="15"/>
        <v>15.7511439</v>
      </c>
      <c r="AY379" s="235">
        <v>1.76</v>
      </c>
      <c r="AZ379" s="102">
        <v>18.81</v>
      </c>
      <c r="BA379" s="102">
        <v>-23.72</v>
      </c>
      <c r="BB379" s="102">
        <v>-18.55</v>
      </c>
      <c r="BC379" s="102">
        <v>-8.12</v>
      </c>
      <c r="BD379" s="42"/>
      <c r="BE379" s="17">
        <v>2014.0</v>
      </c>
      <c r="BF379" s="17">
        <f t="shared" si="16"/>
        <v>0</v>
      </c>
      <c r="BG379" s="120">
        <v>7.7</v>
      </c>
      <c r="BH379" s="15"/>
    </row>
    <row r="380" ht="12.75" customHeight="1">
      <c r="A380" s="231" t="s">
        <v>1997</v>
      </c>
      <c r="B380" s="232" t="s">
        <v>1998</v>
      </c>
      <c r="C380" s="100" t="s">
        <v>118</v>
      </c>
      <c r="D380" s="100" t="s">
        <v>119</v>
      </c>
      <c r="E380" s="101">
        <v>6.0</v>
      </c>
      <c r="F380" s="58">
        <v>757.0</v>
      </c>
      <c r="G380" s="58" t="s">
        <v>168</v>
      </c>
      <c r="H380" s="58" t="s">
        <v>168</v>
      </c>
      <c r="I380" s="60">
        <v>80.87</v>
      </c>
      <c r="J380" s="103">
        <f t="shared" si="2"/>
        <v>0.741931495</v>
      </c>
      <c r="K380" s="55">
        <v>0.15</v>
      </c>
      <c r="L380" s="58">
        <v>4.0</v>
      </c>
      <c r="M380" s="23">
        <f t="shared" si="3"/>
        <v>0.6</v>
      </c>
      <c r="N380" s="58" t="s">
        <v>147</v>
      </c>
      <c r="O380" s="232">
        <v>0.12</v>
      </c>
      <c r="P380" s="107">
        <v>43599.0</v>
      </c>
      <c r="Q380" s="107">
        <v>43616.0</v>
      </c>
      <c r="R380" s="23">
        <f t="shared" si="4"/>
        <v>25</v>
      </c>
      <c r="S380" s="108">
        <f t="array" ref="S380">IF(INDEX(Historical!$D$7:$D$1379,MATCH(B380,Historical!$B$7:$B$1403,0))=0,"n/a",(INDEX(Historical!$C$7:$C$1381,MATCH(B380,Historical!$B$7:$B$1403,0))/INDEX(Historical!$D$7:$D$1379,MATCH(B380,Historical!$B$7:$B$1403,0))-1)*100)</f>
        <v>23.91304348</v>
      </c>
      <c r="T380" s="108">
        <f t="array" ref="T380">IF(INDEX(Historical!$F$7:$F$1372,MATCH(B380,Historical!$B$7:$B$1403,0))=0,"n/a",((INDEX(Historical!$C$7:$C$1381,MATCH(B380,Historical!$B$7:$B$1403,0))/INDEX(Historical!$F$7:$F$1372,MATCH(B380,Historical!$B$7:$B$1403,0)))^(1/3)-1)*100)</f>
        <v>17.65280084</v>
      </c>
      <c r="U380" s="108">
        <f t="array" ref="U380">IF(INDEX(Historical!$H$7:$H$1372,MATCH(B380,Historical!$B$7:$B$1403,0))=0,"n/a",((INDEX(Historical!$C$7:$C$1381,MATCH(B380,Historical!$B$7:$B$1403,0))/INDEX(Historical!$H$7:$H$1372,MATCH(B380,Historical!$B$7:$B$1403,0)))^(1/5)-1)*100)</f>
        <v>22.10434328</v>
      </c>
      <c r="V380" s="108" t="str">
        <f t="array" ref="V380">IF(INDEX(Historical!$O$7:$O$1372,MATCH(B380,Historical!$B$7:$B$1403,0))=0,"n/a",((INDEX(Historical!$C$7:$C$1381,MATCH(B380,Historical!$B$7:$B$1403,0))/INDEX(Historical!$O$7:$O$1372,MATCH(B380,Historical!$B$7:$B$1403,0)))^(1/10)-1)*100)</f>
        <v>n/a</v>
      </c>
      <c r="W380" s="109" t="str">
        <f t="shared" si="5"/>
        <v>n/a</v>
      </c>
      <c r="X380" s="110">
        <f t="shared" si="6"/>
        <v>2.027921402</v>
      </c>
      <c r="Y380" s="233"/>
      <c r="Z380" s="103">
        <f t="shared" si="7"/>
        <v>20.68965517</v>
      </c>
      <c r="AA380" s="112">
        <f t="shared" si="8"/>
        <v>27.8862069</v>
      </c>
      <c r="AB380" s="73">
        <v>9.0</v>
      </c>
      <c r="AC380" s="120">
        <v>2.9</v>
      </c>
      <c r="AD380" s="120">
        <v>1.86</v>
      </c>
      <c r="AE380" s="102">
        <v>1.8</v>
      </c>
      <c r="AF380" s="102">
        <v>4.3</v>
      </c>
      <c r="AG380" s="102">
        <v>16.3</v>
      </c>
      <c r="AH380" s="102">
        <v>29.2</v>
      </c>
      <c r="AI380" s="102">
        <v>8.35</v>
      </c>
      <c r="AJ380" s="234">
        <v>10.9</v>
      </c>
      <c r="AK380" s="234">
        <v>15.0</v>
      </c>
      <c r="AL380" s="120">
        <v>4410.0</v>
      </c>
      <c r="AM380" s="120">
        <v>1.5</v>
      </c>
      <c r="AN380" s="120">
        <v>0.33</v>
      </c>
      <c r="AO380" s="115">
        <f t="shared" si="9"/>
        <v>-5.039932118</v>
      </c>
      <c r="AP380" s="116">
        <f t="shared" si="10"/>
        <v>22.84627478</v>
      </c>
      <c r="AQ380" s="117">
        <f t="shared" si="11"/>
        <v>130.8541528</v>
      </c>
      <c r="AR380" s="103">
        <f t="array" ref="AR380">INDEX(Historical!$C$7:$C$1381,MATCH(B380,Historical!$B$7:$B$1403,0))*IF(AH380="n/a",1.03,IF(AH380&lt;0,1.01,IF(AH380&gt;10,1.1,(1+AH380/100))))</f>
        <v>0.627</v>
      </c>
      <c r="AS380" s="112">
        <f t="shared" si="12"/>
        <v>0.6793545</v>
      </c>
      <c r="AT380" s="112">
        <f t="shared" ref="AT380:AV380" si="388">IF($AK380="n/a",1.03*AS380,IF($AK380&lt;0,1.01*AS380,IF($AK380&gt;10,1.1*AS380,(1+$AK380/100)*AS380)))</f>
        <v>0.74728995</v>
      </c>
      <c r="AU380" s="112">
        <f t="shared" si="388"/>
        <v>0.822018945</v>
      </c>
      <c r="AV380" s="112">
        <f t="shared" si="388"/>
        <v>0.9042208395</v>
      </c>
      <c r="AW380" s="103">
        <f t="shared" si="14"/>
        <v>3.779884235</v>
      </c>
      <c r="AX380" s="118">
        <f t="shared" si="15"/>
        <v>4.674025268</v>
      </c>
      <c r="AY380" s="235">
        <v>0.99</v>
      </c>
      <c r="AZ380" s="102">
        <v>41.260000000000005</v>
      </c>
      <c r="BA380" s="102">
        <v>-18.59</v>
      </c>
      <c r="BB380" s="102">
        <v>-10.08</v>
      </c>
      <c r="BC380" s="102">
        <v>-2.9000000000000004</v>
      </c>
      <c r="BD380" s="42"/>
      <c r="BE380" s="17">
        <v>2014.0</v>
      </c>
      <c r="BF380" s="17">
        <f t="shared" si="16"/>
        <v>0</v>
      </c>
      <c r="BG380" s="120">
        <v>7.7</v>
      </c>
      <c r="BH380" s="15"/>
    </row>
    <row r="381" ht="12.75" customHeight="1">
      <c r="A381" s="155" t="s">
        <v>1999</v>
      </c>
      <c r="B381" s="232" t="s">
        <v>2000</v>
      </c>
      <c r="C381" s="100" t="s">
        <v>136</v>
      </c>
      <c r="D381" s="100" t="s">
        <v>153</v>
      </c>
      <c r="E381" s="101">
        <v>6.0</v>
      </c>
      <c r="F381" s="58">
        <v>787.0</v>
      </c>
      <c r="G381" s="58" t="s">
        <v>168</v>
      </c>
      <c r="H381" s="58" t="s">
        <v>168</v>
      </c>
      <c r="I381" s="150">
        <v>13.86</v>
      </c>
      <c r="J381" s="103">
        <f t="shared" si="2"/>
        <v>4.04040404</v>
      </c>
      <c r="K381" s="104">
        <v>0.14</v>
      </c>
      <c r="L381" s="73">
        <v>4.0</v>
      </c>
      <c r="M381" s="23">
        <f t="shared" si="3"/>
        <v>0.56</v>
      </c>
      <c r="N381" s="105" t="s">
        <v>425</v>
      </c>
      <c r="O381" s="106">
        <v>0.1375</v>
      </c>
      <c r="P381" s="107">
        <v>43807.0</v>
      </c>
      <c r="Q381" s="107">
        <v>43818.0</v>
      </c>
      <c r="R381" s="23">
        <f t="shared" si="4"/>
        <v>1.818181818</v>
      </c>
      <c r="S381" s="108">
        <f t="array" ref="S381">IF(INDEX(Historical!$D$7:$D$1379,MATCH(B381,Historical!$B$7:$B$1403,0))=0,"n/a",(INDEX(Historical!$C$7:$C$1381,MATCH(B381,Historical!$B$7:$B$1403,0))/INDEX(Historical!$D$7:$D$1379,MATCH(B381,Historical!$B$7:$B$1403,0))-1)*100)</f>
        <v>4.807692308</v>
      </c>
      <c r="T381" s="108">
        <f t="array" ref="T381">IF(INDEX(Historical!$F$7:$F$1372,MATCH(B381,Historical!$B$7:$B$1403,0))=0,"n/a",((INDEX(Historical!$C$7:$C$1381,MATCH(B381,Historical!$B$7:$B$1403,0))/INDEX(Historical!$F$7:$F$1372,MATCH(B381,Historical!$B$7:$B$1403,0)))^(1/3)-1)*100)</f>
        <v>9.072617985</v>
      </c>
      <c r="U381" s="108">
        <f t="array" ref="U381">IF(INDEX(Historical!$H$7:$H$1372,MATCH(B381,Historical!$B$7:$B$1403,0))=0,"n/a",((INDEX(Historical!$C$7:$C$1381,MATCH(B381,Historical!$B$7:$B$1403,0))/INDEX(Historical!$H$7:$H$1372,MATCH(B381,Historical!$B$7:$B$1403,0)))^(1/5)-1)*100)</f>
        <v>10.55452233</v>
      </c>
      <c r="V381" s="108">
        <f t="array" ref="V381">IF(INDEX(Historical!$O$7:$O$1372,MATCH(B381,Historical!$B$7:$B$1403,0))=0,"n/a",((INDEX(Historical!$C$7:$C$1381,MATCH(B381,Historical!$B$7:$B$1403,0))/INDEX(Historical!$O$7:$O$1372,MATCH(B381,Historical!$B$7:$B$1403,0)))^(1/10)-1)*100)</f>
        <v>-0.2711416359</v>
      </c>
      <c r="W381" s="109" t="str">
        <f t="shared" si="5"/>
        <v>n/a</v>
      </c>
      <c r="X381" s="110">
        <f t="shared" si="6"/>
        <v>1.134894874</v>
      </c>
      <c r="Y381" s="149"/>
      <c r="Z381" s="103">
        <f t="shared" si="7"/>
        <v>57.14285714</v>
      </c>
      <c r="AA381" s="112">
        <f t="shared" si="8"/>
        <v>14.14285714</v>
      </c>
      <c r="AB381" s="73">
        <v>12.0</v>
      </c>
      <c r="AC381" s="102">
        <v>0.98</v>
      </c>
      <c r="AD381" s="102">
        <v>0.87</v>
      </c>
      <c r="AE381" s="102">
        <v>3.2</v>
      </c>
      <c r="AF381" s="102">
        <v>1.27</v>
      </c>
      <c r="AG381" s="102">
        <v>8.799999999999999</v>
      </c>
      <c r="AH381" s="102">
        <v>12.2</v>
      </c>
      <c r="AI381" s="102">
        <v>10.69</v>
      </c>
      <c r="AJ381" s="102">
        <v>9.3</v>
      </c>
      <c r="AK381" s="102">
        <v>16.3</v>
      </c>
      <c r="AL381" s="113">
        <v>82.99</v>
      </c>
      <c r="AM381" s="114">
        <v>5.7</v>
      </c>
      <c r="AN381" s="102">
        <v>0.39</v>
      </c>
      <c r="AO381" s="115">
        <f t="shared" si="9"/>
        <v>0.4520692285</v>
      </c>
      <c r="AP381" s="116">
        <f t="shared" si="10"/>
        <v>14.59492637</v>
      </c>
      <c r="AQ381" s="117">
        <f t="shared" si="11"/>
        <v>-10.65316378</v>
      </c>
      <c r="AR381" s="103">
        <f t="array" ref="AR381">INDEX(Historical!$C$7:$C$1381,MATCH(B381,Historical!$B$7:$B$1403,0))*IF(AH381="n/a",1.03,IF(AH381&lt;0,1.01,IF(AH381&gt;10,1.1,(1+AH381/100))))</f>
        <v>0.5995</v>
      </c>
      <c r="AS381" s="112">
        <f t="shared" si="12"/>
        <v>0.65945</v>
      </c>
      <c r="AT381" s="112">
        <f t="shared" ref="AT381:AV381" si="389">IF($AK381="n/a",1.03*AS381,IF($AK381&lt;0,1.01*AS381,IF($AK381&gt;10,1.1*AS381,(1+$AK381/100)*AS381)))</f>
        <v>0.725395</v>
      </c>
      <c r="AU381" s="112">
        <f t="shared" si="389"/>
        <v>0.7979345</v>
      </c>
      <c r="AV381" s="112">
        <f t="shared" si="389"/>
        <v>0.87772795</v>
      </c>
      <c r="AW381" s="103">
        <f t="shared" si="14"/>
        <v>3.66000745</v>
      </c>
      <c r="AX381" s="118">
        <f t="shared" si="15"/>
        <v>26.40698016</v>
      </c>
      <c r="AY381" s="119">
        <v>0.19</v>
      </c>
      <c r="AZ381" s="114">
        <v>35.17</v>
      </c>
      <c r="BA381" s="114">
        <v>-10.96</v>
      </c>
      <c r="BB381" s="114">
        <v>-1.4200000000000002</v>
      </c>
      <c r="BC381" s="114">
        <v>13.33</v>
      </c>
      <c r="BD381" s="42"/>
      <c r="BE381" s="17">
        <v>2014.0</v>
      </c>
      <c r="BF381" s="17">
        <f t="shared" si="16"/>
        <v>0</v>
      </c>
      <c r="BG381" s="120">
        <v>0.8</v>
      </c>
      <c r="BH381" s="108"/>
    </row>
    <row r="382" ht="12.75" customHeight="1">
      <c r="A382" s="230" t="s">
        <v>2001</v>
      </c>
      <c r="B382" s="232" t="s">
        <v>2002</v>
      </c>
      <c r="C382" s="100" t="s">
        <v>245</v>
      </c>
      <c r="D382" s="100" t="s">
        <v>246</v>
      </c>
      <c r="E382" s="101">
        <v>6.0</v>
      </c>
      <c r="F382" s="58">
        <v>799.0</v>
      </c>
      <c r="G382" s="58" t="s">
        <v>168</v>
      </c>
      <c r="H382" s="58" t="s">
        <v>168</v>
      </c>
      <c r="I382" s="150">
        <v>9.04</v>
      </c>
      <c r="J382" s="103">
        <f t="shared" si="2"/>
        <v>16.37168142</v>
      </c>
      <c r="K382" s="104">
        <v>0.37</v>
      </c>
      <c r="L382" s="73">
        <v>4.0</v>
      </c>
      <c r="M382" s="23">
        <f t="shared" si="3"/>
        <v>1.48</v>
      </c>
      <c r="N382" s="105" t="s">
        <v>147</v>
      </c>
      <c r="O382" s="106">
        <v>0.3675</v>
      </c>
      <c r="P382" s="107">
        <v>43868.0</v>
      </c>
      <c r="Q382" s="107">
        <v>43880.0</v>
      </c>
      <c r="R382" s="23">
        <f t="shared" si="4"/>
        <v>0.6802721088</v>
      </c>
      <c r="S382" s="108">
        <f t="array" ref="S382">IF(INDEX(Historical!$D$7:$D$1379,MATCH(B382,Historical!$B$7:$B$1403,0))=0,"n/a",(INDEX(Historical!$C$7:$C$1381,MATCH(B382,Historical!$B$7:$B$1403,0))/INDEX(Historical!$D$7:$D$1379,MATCH(B382,Historical!$B$7:$B$1403,0))-1)*100)</f>
        <v>2.826855124</v>
      </c>
      <c r="T382" s="108">
        <f t="array" ref="T382">IF(INDEX(Historical!$F$7:$F$1372,MATCH(B382,Historical!$B$7:$B$1403,0))=0,"n/a",((INDEX(Historical!$C$7:$C$1381,MATCH(B382,Historical!$B$7:$B$1403,0))/INDEX(Historical!$F$7:$F$1372,MATCH(B382,Historical!$B$7:$B$1403,0)))^(1/3)-1)*100)</f>
        <v>5.333022738</v>
      </c>
      <c r="U382" s="108" t="str">
        <f t="array" ref="U382">IF(INDEX(Historical!$H$7:$H$1372,MATCH(B382,Historical!$B$7:$B$1403,0))=0,"n/a",((INDEX(Historical!$C$7:$C$1381,MATCH(B382,Historical!$B$7:$B$1403,0))/INDEX(Historical!$H$7:$H$1372,MATCH(B382,Historical!$B$7:$B$1403,0)))^(1/5)-1)*100)</f>
        <v>n/a</v>
      </c>
      <c r="V382" s="108" t="str">
        <f t="array" ref="V382">IF(INDEX(Historical!$O$7:$O$1372,MATCH(B382,Historical!$B$7:$B$1403,0))=0,"n/a",((INDEX(Historical!$C$7:$C$1381,MATCH(B382,Historical!$B$7:$B$1403,0))/INDEX(Historical!$O$7:$O$1372,MATCH(B382,Historical!$B$7:$B$1403,0)))^(1/10)-1)*100)</f>
        <v>n/a</v>
      </c>
      <c r="W382" s="109" t="str">
        <f t="shared" si="5"/>
        <v>n/a</v>
      </c>
      <c r="X382" s="110" t="str">
        <f t="shared" si="6"/>
        <v>n/a</v>
      </c>
      <c r="Y382" s="133"/>
      <c r="Z382" s="103">
        <f t="shared" si="7"/>
        <v>616.6666667</v>
      </c>
      <c r="AA382" s="112">
        <f t="shared" si="8"/>
        <v>37.66666667</v>
      </c>
      <c r="AB382" s="73">
        <v>12.0</v>
      </c>
      <c r="AC382" s="102">
        <v>0.24</v>
      </c>
      <c r="AD382" s="102" t="s">
        <v>128</v>
      </c>
      <c r="AE382" s="102">
        <v>2.16</v>
      </c>
      <c r="AF382" s="102">
        <v>5.41</v>
      </c>
      <c r="AG382" s="102">
        <v>11.4</v>
      </c>
      <c r="AH382" s="102">
        <v>-6.9</v>
      </c>
      <c r="AI382" s="102" t="s">
        <v>128</v>
      </c>
      <c r="AJ382" s="102">
        <v>61.9</v>
      </c>
      <c r="AK382" s="102" t="s">
        <v>128</v>
      </c>
      <c r="AL382" s="113">
        <v>246.61</v>
      </c>
      <c r="AM382" s="114">
        <v>6.6000000000000005</v>
      </c>
      <c r="AN382" s="102">
        <v>4.83</v>
      </c>
      <c r="AO382" s="115" t="str">
        <f t="shared" si="9"/>
        <v>n/a</v>
      </c>
      <c r="AP382" s="116" t="str">
        <f t="shared" si="10"/>
        <v>n/a</v>
      </c>
      <c r="AQ382" s="117">
        <f t="shared" si="11"/>
        <v>200.9441932</v>
      </c>
      <c r="AR382" s="103">
        <f t="array" ref="AR382">INDEX(Historical!$C$7:$C$1381,MATCH(B382,Historical!$B$7:$B$1403,0))*IF(AH382="n/a",1.03,IF(AH382&lt;0,1.01,IF(AH382&gt;10,1.1,(1+AH382/100))))</f>
        <v>1.46955</v>
      </c>
      <c r="AS382" s="112">
        <f t="shared" si="12"/>
        <v>1.5136365</v>
      </c>
      <c r="AT382" s="112">
        <f t="shared" ref="AT382:AV382" si="390">IF($AK382="n/a",1.03*AS382,IF($AK382&lt;0,1.01*AS382,IF($AK382&gt;10,1.1*AS382,(1+$AK382/100)*AS382)))</f>
        <v>1.559045595</v>
      </c>
      <c r="AU382" s="112">
        <f t="shared" si="390"/>
        <v>1.605816963</v>
      </c>
      <c r="AV382" s="112">
        <f t="shared" si="390"/>
        <v>1.653991472</v>
      </c>
      <c r="AW382" s="103">
        <f t="shared" si="14"/>
        <v>7.80204053</v>
      </c>
      <c r="AX382" s="118">
        <f t="shared" si="15"/>
        <v>86.30575807</v>
      </c>
      <c r="AY382" s="119">
        <v>0.44</v>
      </c>
      <c r="AZ382" s="114">
        <v>7.109999999999999</v>
      </c>
      <c r="BA382" s="114">
        <v>-24.349999999999998</v>
      </c>
      <c r="BB382" s="114">
        <v>-10.67</v>
      </c>
      <c r="BC382" s="114">
        <v>-13.420000000000002</v>
      </c>
      <c r="BD382" s="42"/>
      <c r="BE382" s="17">
        <v>2015.0</v>
      </c>
      <c r="BF382" s="17">
        <f t="shared" si="16"/>
        <v>0</v>
      </c>
      <c r="BG382" s="120">
        <v>2.1</v>
      </c>
      <c r="BH382" s="15"/>
    </row>
    <row r="383" ht="12.75" customHeight="1">
      <c r="A383" s="155" t="s">
        <v>2003</v>
      </c>
      <c r="B383" s="232" t="s">
        <v>2004</v>
      </c>
      <c r="C383" s="100" t="s">
        <v>158</v>
      </c>
      <c r="D383" s="100" t="s">
        <v>190</v>
      </c>
      <c r="E383" s="101">
        <v>6.0</v>
      </c>
      <c r="F383" s="58">
        <v>804.0</v>
      </c>
      <c r="G383" s="58" t="s">
        <v>168</v>
      </c>
      <c r="H383" s="58" t="s">
        <v>168</v>
      </c>
      <c r="I383" s="150">
        <v>56.34</v>
      </c>
      <c r="J383" s="103">
        <f t="shared" si="2"/>
        <v>2.662406816</v>
      </c>
      <c r="K383" s="104">
        <v>0.375</v>
      </c>
      <c r="L383" s="73">
        <v>4.0</v>
      </c>
      <c r="M383" s="23">
        <f t="shared" si="3"/>
        <v>1.5</v>
      </c>
      <c r="N383" s="105" t="s">
        <v>556</v>
      </c>
      <c r="O383" s="106">
        <v>0.37</v>
      </c>
      <c r="P383" s="107">
        <v>43874.0</v>
      </c>
      <c r="Q383" s="107">
        <v>43889.0</v>
      </c>
      <c r="R383" s="23">
        <f t="shared" si="4"/>
        <v>1.351351351</v>
      </c>
      <c r="S383" s="108">
        <f t="array" ref="S383">IF(INDEX(Historical!$D$7:$D$1379,MATCH(B383,Historical!$B$7:$B$1403,0))=0,"n/a",(INDEX(Historical!$C$7:$C$1381,MATCH(B383,Historical!$B$7:$B$1403,0))/INDEX(Historical!$D$7:$D$1379,MATCH(B383,Historical!$B$7:$B$1403,0))-1)*100)</f>
        <v>1.369863014</v>
      </c>
      <c r="T383" s="108">
        <f t="array" ref="T383">IF(INDEX(Historical!$F$7:$F$1372,MATCH(B383,Historical!$B$7:$B$1403,0))=0,"n/a",((INDEX(Historical!$C$7:$C$1381,MATCH(B383,Historical!$B$7:$B$1403,0))/INDEX(Historical!$F$7:$F$1372,MATCH(B383,Historical!$B$7:$B$1403,0)))^(1/3)-1)*100)</f>
        <v>1.389066312</v>
      </c>
      <c r="U383" s="108">
        <f t="array" ref="U383">IF(INDEX(Historical!$H$7:$H$1372,MATCH(B383,Historical!$B$7:$B$1403,0))=0,"n/a",((INDEX(Historical!$C$7:$C$1381,MATCH(B383,Historical!$B$7:$B$1403,0))/INDEX(Historical!$H$7:$H$1372,MATCH(B383,Historical!$B$7:$B$1403,0)))^(1/5)-1)*100)</f>
        <v>1.409005993</v>
      </c>
      <c r="V383" s="108">
        <f t="array" ref="V383">IF(INDEX(Historical!$O$7:$O$1372,MATCH(B383,Historical!$B$7:$B$1403,0))=0,"n/a",((INDEX(Historical!$C$7:$C$1381,MATCH(B383,Historical!$B$7:$B$1403,0))/INDEX(Historical!$O$7:$O$1372,MATCH(B383,Historical!$B$7:$B$1403,0)))^(1/10)-1)*100)</f>
        <v>0.7020387047</v>
      </c>
      <c r="W383" s="109">
        <f t="shared" si="5"/>
        <v>2.007020387</v>
      </c>
      <c r="X383" s="110">
        <f t="shared" si="6"/>
        <v>0.1329250937</v>
      </c>
      <c r="Y383" s="133"/>
      <c r="Z383" s="103">
        <f t="shared" si="7"/>
        <v>50.50505051</v>
      </c>
      <c r="AA383" s="112">
        <f t="shared" si="8"/>
        <v>18.96969697</v>
      </c>
      <c r="AB383" s="73">
        <v>12.0</v>
      </c>
      <c r="AC383" s="102">
        <v>2.97</v>
      </c>
      <c r="AD383" s="102">
        <v>4.32</v>
      </c>
      <c r="AE383" s="102">
        <v>1.94</v>
      </c>
      <c r="AF383" s="102">
        <v>2.23</v>
      </c>
      <c r="AG383" s="102">
        <v>11.799999999999999</v>
      </c>
      <c r="AH383" s="102">
        <v>33.300000000000004</v>
      </c>
      <c r="AI383" s="102">
        <v>7.539999999999999</v>
      </c>
      <c r="AJ383" s="102">
        <v>10.6</v>
      </c>
      <c r="AK383" s="102">
        <v>4.3999999999999995</v>
      </c>
      <c r="AL383" s="113">
        <v>849.04</v>
      </c>
      <c r="AM383" s="114">
        <v>1.6</v>
      </c>
      <c r="AN383" s="102">
        <v>1.37</v>
      </c>
      <c r="AO383" s="115">
        <f t="shared" si="9"/>
        <v>-14.89828416</v>
      </c>
      <c r="AP383" s="116">
        <f t="shared" si="10"/>
        <v>4.071412808</v>
      </c>
      <c r="AQ383" s="117">
        <f t="shared" si="11"/>
        <v>37.11702098</v>
      </c>
      <c r="AR383" s="103">
        <f t="array" ref="AR383">INDEX(Historical!$C$7:$C$1381,MATCH(B383,Historical!$B$7:$B$1403,0))*IF(AH383="n/a",1.03,IF(AH383&lt;0,1.01,IF(AH383&gt;10,1.1,(1+AH383/100))))</f>
        <v>1.628</v>
      </c>
      <c r="AS383" s="112">
        <f t="shared" si="12"/>
        <v>1.7507512</v>
      </c>
      <c r="AT383" s="112">
        <f t="shared" ref="AT383:AV383" si="391">IF($AK383="n/a",1.03*AS383,IF($AK383&lt;0,1.01*AS383,IF($AK383&gt;10,1.1*AS383,(1+$AK383/100)*AS383)))</f>
        <v>1.827784253</v>
      </c>
      <c r="AU383" s="112">
        <f t="shared" si="391"/>
        <v>1.90820676</v>
      </c>
      <c r="AV383" s="112">
        <f t="shared" si="391"/>
        <v>1.992167857</v>
      </c>
      <c r="AW383" s="103">
        <f t="shared" si="14"/>
        <v>9.10691007</v>
      </c>
      <c r="AX383" s="118">
        <f t="shared" si="15"/>
        <v>16.16419963</v>
      </c>
      <c r="AY383" s="119">
        <v>0.14</v>
      </c>
      <c r="AZ383" s="114">
        <v>6.34</v>
      </c>
      <c r="BA383" s="114">
        <v>-14.32</v>
      </c>
      <c r="BB383" s="114">
        <v>-9.879999999999999</v>
      </c>
      <c r="BC383" s="114">
        <v>-7.340000000000001</v>
      </c>
      <c r="BD383" s="42"/>
      <c r="BE383" s="17">
        <v>2015.0</v>
      </c>
      <c r="BF383" s="17">
        <f t="shared" si="16"/>
        <v>0</v>
      </c>
      <c r="BG383" s="120">
        <v>3.4000000000000004</v>
      </c>
      <c r="BH383" s="15"/>
    </row>
    <row r="384" ht="12.75" customHeight="1">
      <c r="A384" s="220" t="s">
        <v>2005</v>
      </c>
      <c r="B384" s="232" t="s">
        <v>2006</v>
      </c>
      <c r="C384" s="100" t="s">
        <v>136</v>
      </c>
      <c r="D384" s="100" t="s">
        <v>153</v>
      </c>
      <c r="E384" s="101">
        <v>6.0</v>
      </c>
      <c r="F384" s="58">
        <v>767.0</v>
      </c>
      <c r="G384" s="58" t="s">
        <v>168</v>
      </c>
      <c r="H384" s="58" t="s">
        <v>168</v>
      </c>
      <c r="I384" s="150">
        <v>33.5</v>
      </c>
      <c r="J384" s="103">
        <f t="shared" si="2"/>
        <v>3.104477612</v>
      </c>
      <c r="K384" s="104">
        <v>0.26</v>
      </c>
      <c r="L384" s="73">
        <v>4.0</v>
      </c>
      <c r="M384" s="23">
        <f t="shared" si="3"/>
        <v>1.04</v>
      </c>
      <c r="N384" s="105" t="s">
        <v>169</v>
      </c>
      <c r="O384" s="106">
        <v>0.25</v>
      </c>
      <c r="P384" s="107">
        <v>43685.0</v>
      </c>
      <c r="Q384" s="107">
        <v>43700.0</v>
      </c>
      <c r="R384" s="23">
        <f t="shared" si="4"/>
        <v>4</v>
      </c>
      <c r="S384" s="108">
        <f t="array" ref="S384">IF(INDEX(Historical!$D$7:$D$1379,MATCH(B384,Historical!$B$7:$B$1403,0))=0,"n/a",(INDEX(Historical!$C$7:$C$1381,MATCH(B384,Historical!$B$7:$B$1403,0))/INDEX(Historical!$D$7:$D$1379,MATCH(B384,Historical!$B$7:$B$1403,0))-1)*100)</f>
        <v>8.510638298</v>
      </c>
      <c r="T384" s="108">
        <f t="array" ref="T384">IF(INDEX(Historical!$F$7:$F$1372,MATCH(B384,Historical!$B$7:$B$1403,0))=0,"n/a",((INDEX(Historical!$C$7:$C$1381,MATCH(B384,Historical!$B$7:$B$1403,0))/INDEX(Historical!$F$7:$F$1372,MATCH(B384,Historical!$B$7:$B$1403,0)))^(1/3)-1)*100)</f>
        <v>8.435144263</v>
      </c>
      <c r="U384" s="108">
        <f t="array" ref="U384">IF(INDEX(Historical!$H$7:$H$1372,MATCH(B384,Historical!$B$7:$B$1403,0))=0,"n/a",((INDEX(Historical!$C$7:$C$1381,MATCH(B384,Historical!$B$7:$B$1403,0))/INDEX(Historical!$H$7:$H$1372,MATCH(B384,Historical!$B$7:$B$1403,0)))^(1/5)-1)*100)</f>
        <v>6.061390337</v>
      </c>
      <c r="V384" s="108">
        <f t="array" ref="V384">IF(INDEX(Historical!$O$7:$O$1372,MATCH(B384,Historical!$B$7:$B$1403,0))=0,"n/a",((INDEX(Historical!$C$7:$C$1381,MATCH(B384,Historical!$B$7:$B$1403,0))/INDEX(Historical!$O$7:$O$1372,MATCH(B384,Historical!$B$7:$B$1403,0)))^(1/10)-1)*100)</f>
        <v>7.389795841</v>
      </c>
      <c r="W384" s="109">
        <f t="shared" si="5"/>
        <v>0.8202378613</v>
      </c>
      <c r="X384" s="110" t="str">
        <f t="shared" si="6"/>
        <v>n/a</v>
      </c>
      <c r="Y384" s="133"/>
      <c r="Z384" s="103" t="str">
        <f t="shared" si="7"/>
        <v>n/a</v>
      </c>
      <c r="AA384" s="112" t="str">
        <f t="shared" si="8"/>
        <v>n/a</v>
      </c>
      <c r="AB384" s="73">
        <v>12.0</v>
      </c>
      <c r="AC384" s="102" t="s">
        <v>128</v>
      </c>
      <c r="AD384" s="102" t="s">
        <v>128</v>
      </c>
      <c r="AE384" s="102" t="s">
        <v>128</v>
      </c>
      <c r="AF384" s="102" t="s">
        <v>128</v>
      </c>
      <c r="AG384" s="102" t="s">
        <v>128</v>
      </c>
      <c r="AH384" s="102" t="s">
        <v>128</v>
      </c>
      <c r="AI384" s="102" t="s">
        <v>128</v>
      </c>
      <c r="AJ384" s="102" t="s">
        <v>128</v>
      </c>
      <c r="AK384" s="102" t="s">
        <v>128</v>
      </c>
      <c r="AL384" s="113" t="s">
        <v>128</v>
      </c>
      <c r="AM384" s="114" t="s">
        <v>128</v>
      </c>
      <c r="AN384" s="102" t="s">
        <v>128</v>
      </c>
      <c r="AO384" s="115" t="str">
        <f t="shared" si="9"/>
        <v>n/a</v>
      </c>
      <c r="AP384" s="116">
        <f t="shared" si="10"/>
        <v>9.165867949</v>
      </c>
      <c r="AQ384" s="117" t="str">
        <f t="shared" si="11"/>
        <v>n/a</v>
      </c>
      <c r="AR384" s="103">
        <f t="array" ref="AR384">INDEX(Historical!$C$7:$C$1381,MATCH(B384,Historical!$B$7:$B$1403,0))*IF(AH384="n/a",1.03,IF(AH384&lt;0,1.01,IF(AH384&gt;10,1.1,(1+AH384/100))))</f>
        <v>1.0506</v>
      </c>
      <c r="AS384" s="112">
        <f t="shared" si="12"/>
        <v>1.082118</v>
      </c>
      <c r="AT384" s="112">
        <f t="shared" ref="AT384:AV384" si="392">IF($AK384="n/a",1.03*AS384,IF($AK384&lt;0,1.01*AS384,IF($AK384&gt;10,1.1*AS384,(1+$AK384/100)*AS384)))</f>
        <v>1.11458154</v>
      </c>
      <c r="AU384" s="112">
        <f t="shared" si="392"/>
        <v>1.148018986</v>
      </c>
      <c r="AV384" s="112">
        <f t="shared" si="392"/>
        <v>1.182459556</v>
      </c>
      <c r="AW384" s="103">
        <f t="shared" si="14"/>
        <v>5.577778082</v>
      </c>
      <c r="AX384" s="118">
        <f t="shared" si="15"/>
        <v>16.65008383</v>
      </c>
      <c r="AY384" s="119" t="s">
        <v>128</v>
      </c>
      <c r="AZ384" s="114" t="s">
        <v>128</v>
      </c>
      <c r="BA384" s="114" t="s">
        <v>128</v>
      </c>
      <c r="BB384" s="114" t="s">
        <v>128</v>
      </c>
      <c r="BC384" s="114" t="s">
        <v>128</v>
      </c>
      <c r="BD384" s="42" t="s">
        <v>112</v>
      </c>
      <c r="BE384" s="17">
        <v>2014.0</v>
      </c>
      <c r="BF384" s="17">
        <f t="shared" si="16"/>
        <v>0</v>
      </c>
      <c r="BG384" s="120" t="s">
        <v>128</v>
      </c>
      <c r="BH384" s="15"/>
    </row>
    <row r="385" ht="12.75" customHeight="1">
      <c r="A385" s="231" t="s">
        <v>2007</v>
      </c>
      <c r="B385" s="232" t="s">
        <v>2008</v>
      </c>
      <c r="C385" s="100" t="s">
        <v>136</v>
      </c>
      <c r="D385" s="100" t="s">
        <v>153</v>
      </c>
      <c r="E385" s="101">
        <v>6.0</v>
      </c>
      <c r="F385" s="58">
        <v>759.0</v>
      </c>
      <c r="G385" s="58" t="s">
        <v>168</v>
      </c>
      <c r="H385" s="58" t="s">
        <v>168</v>
      </c>
      <c r="I385" s="60">
        <v>39.17</v>
      </c>
      <c r="J385" s="103">
        <f t="shared" si="2"/>
        <v>0.6127138116</v>
      </c>
      <c r="K385" s="55">
        <v>0.06</v>
      </c>
      <c r="L385" s="58">
        <v>4.0</v>
      </c>
      <c r="M385" s="23">
        <f t="shared" si="3"/>
        <v>0.24</v>
      </c>
      <c r="N385" s="58" t="s">
        <v>2009</v>
      </c>
      <c r="O385" s="232">
        <v>0.055</v>
      </c>
      <c r="P385" s="107">
        <v>43620.0</v>
      </c>
      <c r="Q385" s="107">
        <v>43635.0</v>
      </c>
      <c r="R385" s="23">
        <f t="shared" si="4"/>
        <v>9.090909091</v>
      </c>
      <c r="S385" s="108">
        <f t="array" ref="S385">IF(INDEX(Historical!$D$7:$D$1379,MATCH(B385,Historical!$B$7:$B$1403,0))=0,"n/a",(INDEX(Historical!$C$7:$C$1381,MATCH(B385,Historical!$B$7:$B$1403,0))/INDEX(Historical!$D$7:$D$1379,MATCH(B385,Historical!$B$7:$B$1403,0))-1)*100)</f>
        <v>9.302325581</v>
      </c>
      <c r="T385" s="108">
        <f t="array" ref="T385">IF(INDEX(Historical!$F$7:$F$1372,MATCH(B385,Historical!$B$7:$B$1403,0))=0,"n/a",((INDEX(Historical!$C$7:$C$1381,MATCH(B385,Historical!$B$7:$B$1403,0))/INDEX(Historical!$F$7:$F$1372,MATCH(B385,Historical!$B$7:$B$1403,0)))^(1/3)-1)*100)</f>
        <v>16.14277571</v>
      </c>
      <c r="U385" s="108">
        <f t="array" ref="U385">IF(INDEX(Historical!$H$7:$H$1372,MATCH(B385,Historical!$B$7:$B$1403,0))=0,"n/a",((INDEX(Historical!$C$7:$C$1381,MATCH(B385,Historical!$B$7:$B$1403,0))/INDEX(Historical!$H$7:$H$1372,MATCH(B385,Historical!$B$7:$B$1403,0)))^(1/5)-1)*100)</f>
        <v>27.40719796</v>
      </c>
      <c r="V385" s="108" t="str">
        <f t="array" ref="V385">IF(INDEX(Historical!$O$7:$O$1372,MATCH(B385,Historical!$B$7:$B$1403,0))=0,"n/a",((INDEX(Historical!$C$7:$C$1381,MATCH(B385,Historical!$B$7:$B$1403,0))/INDEX(Historical!$O$7:$O$1372,MATCH(B385,Historical!$B$7:$B$1403,0)))^(1/10)-1)*100)</f>
        <v>n/a</v>
      </c>
      <c r="W385" s="109" t="str">
        <f t="shared" si="5"/>
        <v>n/a</v>
      </c>
      <c r="X385" s="110">
        <f t="shared" si="6"/>
        <v>1.384201917</v>
      </c>
      <c r="Y385" s="233"/>
      <c r="Z385" s="103">
        <f t="shared" si="7"/>
        <v>10.21276596</v>
      </c>
      <c r="AA385" s="112">
        <f t="shared" si="8"/>
        <v>16.66808511</v>
      </c>
      <c r="AB385" s="73">
        <v>12.0</v>
      </c>
      <c r="AC385" s="120">
        <v>2.35</v>
      </c>
      <c r="AD385" s="120" t="s">
        <v>128</v>
      </c>
      <c r="AE385" s="102">
        <v>2.53</v>
      </c>
      <c r="AF385" s="102">
        <v>1.35</v>
      </c>
      <c r="AG385" s="102">
        <v>8.7</v>
      </c>
      <c r="AH385" s="102">
        <v>41.099999999999994</v>
      </c>
      <c r="AI385" s="102" t="s">
        <v>128</v>
      </c>
      <c r="AJ385" s="234">
        <v>19.8</v>
      </c>
      <c r="AK385" s="234" t="s">
        <v>128</v>
      </c>
      <c r="AL385" s="120">
        <v>101.84</v>
      </c>
      <c r="AM385" s="120">
        <v>1.9</v>
      </c>
      <c r="AN385" s="120">
        <v>1.22</v>
      </c>
      <c r="AO385" s="115">
        <f t="shared" si="9"/>
        <v>11.35182666</v>
      </c>
      <c r="AP385" s="116">
        <f t="shared" si="10"/>
        <v>28.01991177</v>
      </c>
      <c r="AQ385" s="117">
        <f t="shared" si="11"/>
        <v>0.004255228614</v>
      </c>
      <c r="AR385" s="103">
        <f t="array" ref="AR385">INDEX(Historical!$C$7:$C$1381,MATCH(B385,Historical!$B$7:$B$1403,0))*IF(AH385="n/a",1.03,IF(AH385&lt;0,1.01,IF(AH385&gt;10,1.1,(1+AH385/100))))</f>
        <v>0.2585</v>
      </c>
      <c r="AS385" s="112">
        <f t="shared" si="12"/>
        <v>0.266255</v>
      </c>
      <c r="AT385" s="112">
        <f t="shared" ref="AT385:AV385" si="393">IF($AK385="n/a",1.03*AS385,IF($AK385&lt;0,1.01*AS385,IF($AK385&gt;10,1.1*AS385,(1+$AK385/100)*AS385)))</f>
        <v>0.27424265</v>
      </c>
      <c r="AU385" s="112">
        <f t="shared" si="393"/>
        <v>0.2824699295</v>
      </c>
      <c r="AV385" s="112">
        <f t="shared" si="393"/>
        <v>0.2909440274</v>
      </c>
      <c r="AW385" s="103">
        <f t="shared" si="14"/>
        <v>1.372411607</v>
      </c>
      <c r="AX385" s="118">
        <f t="shared" si="15"/>
        <v>3.503731445</v>
      </c>
      <c r="AY385" s="235">
        <v>0.6</v>
      </c>
      <c r="AZ385" s="102">
        <v>30.459999999999997</v>
      </c>
      <c r="BA385" s="102">
        <v>-14.790000000000001</v>
      </c>
      <c r="BB385" s="102">
        <v>-8.95</v>
      </c>
      <c r="BC385" s="102">
        <v>11.97</v>
      </c>
      <c r="BD385" s="42"/>
      <c r="BE385" s="17">
        <v>2014.0</v>
      </c>
      <c r="BF385" s="17">
        <f t="shared" si="16"/>
        <v>0</v>
      </c>
      <c r="BG385" s="120">
        <v>0.6</v>
      </c>
      <c r="BH385" s="15"/>
    </row>
    <row r="386" ht="12.75" customHeight="1">
      <c r="A386" s="231" t="s">
        <v>2010</v>
      </c>
      <c r="B386" s="232" t="s">
        <v>2011</v>
      </c>
      <c r="C386" s="100" t="s">
        <v>118</v>
      </c>
      <c r="D386" s="100" t="s">
        <v>146</v>
      </c>
      <c r="E386" s="101">
        <v>6.0</v>
      </c>
      <c r="F386" s="58">
        <v>758.0</v>
      </c>
      <c r="G386" s="58" t="s">
        <v>168</v>
      </c>
      <c r="H386" s="58" t="s">
        <v>168</v>
      </c>
      <c r="I386" s="60">
        <v>41.86</v>
      </c>
      <c r="J386" s="103">
        <f t="shared" si="2"/>
        <v>0.8600095557</v>
      </c>
      <c r="K386" s="55">
        <v>0.09</v>
      </c>
      <c r="L386" s="58">
        <v>4.0</v>
      </c>
      <c r="M386" s="23">
        <f t="shared" si="3"/>
        <v>0.36</v>
      </c>
      <c r="N386" s="58" t="s">
        <v>834</v>
      </c>
      <c r="O386" s="232">
        <v>0.08</v>
      </c>
      <c r="P386" s="107">
        <v>43616.0</v>
      </c>
      <c r="Q386" s="107">
        <v>43630.0</v>
      </c>
      <c r="R386" s="23">
        <f t="shared" si="4"/>
        <v>12.5</v>
      </c>
      <c r="S386" s="108">
        <f t="array" ref="S386">IF(INDEX(Historical!$D$7:$D$1379,MATCH(B386,Historical!$B$7:$B$1403,0))=0,"n/a",(INDEX(Historical!$C$7:$C$1381,MATCH(B386,Historical!$B$7:$B$1403,0))/INDEX(Historical!$D$7:$D$1379,MATCH(B386,Historical!$B$7:$B$1403,0))-1)*100)</f>
        <v>12.90322581</v>
      </c>
      <c r="T386" s="108">
        <f t="array" ref="T386">IF(INDEX(Historical!$F$7:$F$1372,MATCH(B386,Historical!$B$7:$B$1403,0))=0,"n/a",((INDEX(Historical!$C$7:$C$1381,MATCH(B386,Historical!$B$7:$B$1403,0))/INDEX(Historical!$F$7:$F$1372,MATCH(B386,Historical!$B$7:$B$1403,0)))^(1/3)-1)*100)</f>
        <v>16.73877217</v>
      </c>
      <c r="U386" s="108">
        <f t="array" ref="U386">IF(INDEX(Historical!$H$7:$H$1372,MATCH(B386,Historical!$B$7:$B$1403,0))=0,"n/a",((INDEX(Historical!$C$7:$C$1381,MATCH(B386,Historical!$B$7:$B$1403,0))/INDEX(Historical!$H$7:$H$1372,MATCH(B386,Historical!$B$7:$B$1403,0)))^(1/5)-1)*100)</f>
        <v>54.31267884</v>
      </c>
      <c r="V386" s="108" t="str">
        <f t="array" ref="V386">IF(INDEX(Historical!$O$7:$O$1372,MATCH(B386,Historical!$B$7:$B$1403,0))=0,"n/a",((INDEX(Historical!$C$7:$C$1381,MATCH(B386,Historical!$B$7:$B$1403,0))/INDEX(Historical!$O$7:$O$1372,MATCH(B386,Historical!$B$7:$B$1403,0)))^(1/10)-1)*100)</f>
        <v>n/a</v>
      </c>
      <c r="W386" s="109" t="str">
        <f t="shared" si="5"/>
        <v>n/a</v>
      </c>
      <c r="X386" s="110">
        <f t="shared" si="6"/>
        <v>1.060794509</v>
      </c>
      <c r="Y386" s="233"/>
      <c r="Z386" s="103" t="str">
        <f t="shared" si="7"/>
        <v>n/a</v>
      </c>
      <c r="AA386" s="112" t="str">
        <f t="shared" si="8"/>
        <v>n/a</v>
      </c>
      <c r="AB386" s="73">
        <v>3.0</v>
      </c>
      <c r="AC386" s="120">
        <v>-3.14</v>
      </c>
      <c r="AD386" s="120" t="s">
        <v>128</v>
      </c>
      <c r="AE386" s="102">
        <v>1.86</v>
      </c>
      <c r="AF386" s="102">
        <v>5.66</v>
      </c>
      <c r="AG386" s="102">
        <v>-130.29999999999998</v>
      </c>
      <c r="AH386" s="102">
        <v>-9.4</v>
      </c>
      <c r="AI386" s="102">
        <v>159.7</v>
      </c>
      <c r="AJ386" s="234">
        <v>51.2</v>
      </c>
      <c r="AK386" s="234">
        <v>18.15</v>
      </c>
      <c r="AL386" s="120">
        <v>2930.0</v>
      </c>
      <c r="AM386" s="120">
        <v>1.5</v>
      </c>
      <c r="AN386" s="120">
        <v>2.11</v>
      </c>
      <c r="AO386" s="115" t="str">
        <f t="shared" si="9"/>
        <v>n/a</v>
      </c>
      <c r="AP386" s="116">
        <f t="shared" si="10"/>
        <v>55.1726884</v>
      </c>
      <c r="AQ386" s="117" t="str">
        <f t="shared" si="11"/>
        <v>n/a</v>
      </c>
      <c r="AR386" s="103">
        <f t="array" ref="AR386">INDEX(Historical!$C$7:$C$1381,MATCH(B386,Historical!$B$7:$B$1403,0))*IF(AH386="n/a",1.03,IF(AH386&lt;0,1.01,IF(AH386&gt;10,1.1,(1+AH386/100))))</f>
        <v>0.3535</v>
      </c>
      <c r="AS386" s="112">
        <f t="shared" si="12"/>
        <v>0.38885</v>
      </c>
      <c r="AT386" s="112">
        <f t="shared" ref="AT386:AV386" si="394">IF($AK386="n/a",1.03*AS386,IF($AK386&lt;0,1.01*AS386,IF($AK386&gt;10,1.1*AS386,(1+$AK386/100)*AS386)))</f>
        <v>0.427735</v>
      </c>
      <c r="AU386" s="112">
        <f t="shared" si="394"/>
        <v>0.4705085</v>
      </c>
      <c r="AV386" s="112">
        <f t="shared" si="394"/>
        <v>0.51755935</v>
      </c>
      <c r="AW386" s="103">
        <f t="shared" si="14"/>
        <v>2.15815285</v>
      </c>
      <c r="AX386" s="118">
        <f t="shared" si="15"/>
        <v>5.155644649</v>
      </c>
      <c r="AY386" s="235">
        <v>1.04</v>
      </c>
      <c r="AZ386" s="102">
        <v>79.14999999999999</v>
      </c>
      <c r="BA386" s="102">
        <v>-18.88</v>
      </c>
      <c r="BB386" s="102">
        <v>-2.01</v>
      </c>
      <c r="BC386" s="102">
        <v>17.4</v>
      </c>
      <c r="BD386" s="42"/>
      <c r="BE386" s="17">
        <v>2014.0</v>
      </c>
      <c r="BF386" s="17">
        <f t="shared" si="16"/>
        <v>0</v>
      </c>
      <c r="BG386" s="120">
        <v>-26.400000000000002</v>
      </c>
      <c r="BH386" s="15"/>
    </row>
    <row r="387" ht="12.75" customHeight="1">
      <c r="A387" s="258" t="s">
        <v>2012</v>
      </c>
      <c r="B387" s="55" t="s">
        <v>2013</v>
      </c>
      <c r="C387" s="100" t="s">
        <v>136</v>
      </c>
      <c r="D387" s="100" t="s">
        <v>391</v>
      </c>
      <c r="E387" s="101">
        <v>6.0</v>
      </c>
      <c r="F387" s="58">
        <v>753.0</v>
      </c>
      <c r="G387" s="58" t="s">
        <v>168</v>
      </c>
      <c r="H387" s="58" t="s">
        <v>168</v>
      </c>
      <c r="I387" s="150">
        <v>34.46</v>
      </c>
      <c r="J387" s="103">
        <f t="shared" si="2"/>
        <v>1.392919327</v>
      </c>
      <c r="K387" s="104">
        <v>0.12</v>
      </c>
      <c r="L387" s="73">
        <v>4.0</v>
      </c>
      <c r="M387" s="23">
        <f t="shared" si="3"/>
        <v>0.48</v>
      </c>
      <c r="N387" s="105" t="s">
        <v>890</v>
      </c>
      <c r="O387" s="106">
        <v>0.11</v>
      </c>
      <c r="P387" s="107">
        <v>43593.0</v>
      </c>
      <c r="Q387" s="107">
        <v>43608.0</v>
      </c>
      <c r="R387" s="23">
        <f t="shared" si="4"/>
        <v>9.090909091</v>
      </c>
      <c r="S387" s="108">
        <f t="array" ref="S387">IF(INDEX(Historical!$D$7:$D$1379,MATCH(B387,Historical!$B$7:$B$1403,0))=0,"n/a",(INDEX(Historical!$C$7:$C$1381,MATCH(B387,Historical!$B$7:$B$1403,0))/INDEX(Historical!$D$7:$D$1379,MATCH(B387,Historical!$B$7:$B$1403,0))-1)*100)</f>
        <v>11.9047619</v>
      </c>
      <c r="T387" s="108">
        <f t="array" ref="T387">IF(INDEX(Historical!$F$7:$F$1372,MATCH(B387,Historical!$B$7:$B$1403,0))=0,"n/a",((INDEX(Historical!$C$7:$C$1381,MATCH(B387,Historical!$B$7:$B$1403,0))/INDEX(Historical!$F$7:$F$1372,MATCH(B387,Historical!$B$7:$B$1403,0)))^(1/3)-1)*100)</f>
        <v>23.42011586</v>
      </c>
      <c r="U387" s="108">
        <f t="array" ref="U387">IF(INDEX(Historical!$H$7:$H$1372,MATCH(B387,Historical!$B$7:$B$1403,0))=0,"n/a",((INDEX(Historical!$C$7:$C$1381,MATCH(B387,Historical!$B$7:$B$1403,0))/INDEX(Historical!$H$7:$H$1372,MATCH(B387,Historical!$B$7:$B$1403,0)))^(1/5)-1)*100)</f>
        <v>22.55464811</v>
      </c>
      <c r="V387" s="108">
        <f t="array" ref="V387">IF(INDEX(Historical!$O$7:$O$1372,MATCH(B387,Historical!$B$7:$B$1403,0))=0,"n/a",((INDEX(Historical!$C$7:$C$1381,MATCH(B387,Historical!$B$7:$B$1403,0))/INDEX(Historical!$O$7:$O$1372,MATCH(B387,Historical!$B$7:$B$1403,0)))^(1/10)-1)*100)</f>
        <v>11.37758261</v>
      </c>
      <c r="W387" s="109">
        <f t="shared" si="5"/>
        <v>1.982376124</v>
      </c>
      <c r="X387" s="110">
        <f t="shared" si="6"/>
        <v>1.133399402</v>
      </c>
      <c r="Y387" s="149"/>
      <c r="Z387" s="103">
        <f t="shared" si="7"/>
        <v>16.55172414</v>
      </c>
      <c r="AA387" s="112">
        <f t="shared" si="8"/>
        <v>11.88275862</v>
      </c>
      <c r="AB387" s="73">
        <v>12.0</v>
      </c>
      <c r="AC387" s="102">
        <v>2.9</v>
      </c>
      <c r="AD387" s="102">
        <v>0.99</v>
      </c>
      <c r="AE387" s="102">
        <v>3.44</v>
      </c>
      <c r="AF387" s="102">
        <v>0.98</v>
      </c>
      <c r="AG387" s="102">
        <v>7.5</v>
      </c>
      <c r="AH387" s="102">
        <v>111.80000000000001</v>
      </c>
      <c r="AI387" s="102">
        <v>6.17</v>
      </c>
      <c r="AJ387" s="102">
        <v>19.900000000000002</v>
      </c>
      <c r="AK387" s="102">
        <v>12.0</v>
      </c>
      <c r="AL387" s="113">
        <v>1790.0</v>
      </c>
      <c r="AM387" s="114">
        <v>0.7000000000000001</v>
      </c>
      <c r="AN387" s="102">
        <v>0.1</v>
      </c>
      <c r="AO387" s="115">
        <f t="shared" si="9"/>
        <v>12.06480881</v>
      </c>
      <c r="AP387" s="116">
        <f t="shared" si="10"/>
        <v>23.94756744</v>
      </c>
      <c r="AQ387" s="117">
        <f t="shared" si="11"/>
        <v>-28.05834633</v>
      </c>
      <c r="AR387" s="103">
        <f t="array" ref="AR387">INDEX(Historical!$C$7:$C$1381,MATCH(B387,Historical!$B$7:$B$1403,0))*IF(AH387="n/a",1.03,IF(AH387&lt;0,1.01,IF(AH387&gt;10,1.1,(1+AH387/100))))</f>
        <v>0.517</v>
      </c>
      <c r="AS387" s="112">
        <f t="shared" si="12"/>
        <v>0.5488989</v>
      </c>
      <c r="AT387" s="112">
        <f t="shared" ref="AT387:AV387" si="395">IF($AK387="n/a",1.03*AS387,IF($AK387&lt;0,1.01*AS387,IF($AK387&gt;10,1.1*AS387,(1+$AK387/100)*AS387)))</f>
        <v>0.60378879</v>
      </c>
      <c r="AU387" s="112">
        <f t="shared" si="395"/>
        <v>0.664167669</v>
      </c>
      <c r="AV387" s="112">
        <f t="shared" si="395"/>
        <v>0.7305844359</v>
      </c>
      <c r="AW387" s="103">
        <f t="shared" si="14"/>
        <v>3.064439795</v>
      </c>
      <c r="AX387" s="118">
        <f t="shared" si="15"/>
        <v>8.892744617</v>
      </c>
      <c r="AY387" s="119">
        <v>1.1</v>
      </c>
      <c r="AZ387" s="114">
        <v>-4.279999999999999</v>
      </c>
      <c r="BA387" s="114">
        <v>-25.169999999999998</v>
      </c>
      <c r="BB387" s="114">
        <v>-18.029999999999998</v>
      </c>
      <c r="BC387" s="114">
        <v>-18.48</v>
      </c>
      <c r="BD387" s="42"/>
      <c r="BE387" s="17">
        <v>2014.0</v>
      </c>
      <c r="BF387" s="17">
        <f t="shared" si="16"/>
        <v>0</v>
      </c>
      <c r="BG387" s="120">
        <v>1.0999999999999999</v>
      </c>
      <c r="BH387" s="15"/>
    </row>
    <row r="388" ht="12.75" customHeight="1">
      <c r="A388" s="155" t="s">
        <v>2014</v>
      </c>
      <c r="B388" s="232" t="s">
        <v>2015</v>
      </c>
      <c r="C388" s="100" t="s">
        <v>118</v>
      </c>
      <c r="D388" s="100" t="s">
        <v>303</v>
      </c>
      <c r="E388" s="101">
        <v>6.0</v>
      </c>
      <c r="F388" s="58">
        <v>744.0</v>
      </c>
      <c r="G388" s="58" t="s">
        <v>168</v>
      </c>
      <c r="H388" s="58" t="s">
        <v>168</v>
      </c>
      <c r="I388" s="150">
        <v>156.98</v>
      </c>
      <c r="J388" s="103">
        <f t="shared" si="2"/>
        <v>4.076952478</v>
      </c>
      <c r="K388" s="104">
        <v>1.6</v>
      </c>
      <c r="L388" s="73">
        <v>4.0</v>
      </c>
      <c r="M388" s="23">
        <f t="shared" si="3"/>
        <v>6.4</v>
      </c>
      <c r="N388" s="105" t="s">
        <v>365</v>
      </c>
      <c r="O388" s="106">
        <v>1.45</v>
      </c>
      <c r="P388" s="148">
        <v>43480.0</v>
      </c>
      <c r="Q388" s="148">
        <v>43496.0</v>
      </c>
      <c r="R388" s="23">
        <f t="shared" si="4"/>
        <v>10.34482759</v>
      </c>
      <c r="S388" s="108">
        <f t="array" ref="S388">IF(INDEX(Historical!$D$7:$D$1379,MATCH(B388,Historical!$B$7:$B$1403,0))=0,"n/a",(INDEX(Historical!$C$7:$C$1381,MATCH(B388,Historical!$B$7:$B$1403,0))/INDEX(Historical!$D$7:$D$1379,MATCH(B388,Historical!$B$7:$B$1403,0))-1)*100)</f>
        <v>14.28571429</v>
      </c>
      <c r="T388" s="108">
        <f t="array" ref="T388">IF(INDEX(Historical!$F$7:$F$1372,MATCH(B388,Historical!$B$7:$B$1403,0))=0,"n/a",((INDEX(Historical!$C$7:$C$1381,MATCH(B388,Historical!$B$7:$B$1403,0))/INDEX(Historical!$F$7:$F$1372,MATCH(B388,Historical!$B$7:$B$1403,0)))^(1/3)-1)*100)</f>
        <v>18.97766985</v>
      </c>
      <c r="U388" s="108">
        <f t="array" ref="U388">IF(INDEX(Historical!$H$7:$H$1372,MATCH(B388,Historical!$B$7:$B$1403,0))=0,"n/a",((INDEX(Historical!$C$7:$C$1381,MATCH(B388,Historical!$B$7:$B$1403,0))/INDEX(Historical!$H$7:$H$1372,MATCH(B388,Historical!$B$7:$B$1403,0)))^(1/5)-1)*100)</f>
        <v>26.1914689</v>
      </c>
      <c r="V388" s="108">
        <f t="array" ref="V388">IF(INDEX(Historical!$O$7:$O$1372,MATCH(B388,Historical!$B$7:$B$1403,0))=0,"n/a",((INDEX(Historical!$C$7:$C$1381,MATCH(B388,Historical!$B$7:$B$1403,0))/INDEX(Historical!$O$7:$O$1372,MATCH(B388,Historical!$B$7:$B$1403,0)))^(1/10)-1)*100)</f>
        <v>12.97226003</v>
      </c>
      <c r="W388" s="109">
        <f t="shared" si="5"/>
        <v>2.019036686</v>
      </c>
      <c r="X388" s="110">
        <f t="shared" si="6"/>
        <v>2.200963773</v>
      </c>
      <c r="Y388" s="133" t="s">
        <v>2016</v>
      </c>
      <c r="Z388" s="103">
        <f t="shared" si="7"/>
        <v>98.91808346</v>
      </c>
      <c r="AA388" s="112">
        <f t="shared" si="8"/>
        <v>24.26275116</v>
      </c>
      <c r="AB388" s="73">
        <v>12.0</v>
      </c>
      <c r="AC388" s="102">
        <v>6.47</v>
      </c>
      <c r="AD388" s="102">
        <v>1.62</v>
      </c>
      <c r="AE388" s="102">
        <v>1.27</v>
      </c>
      <c r="AF388" s="102">
        <v>3.79</v>
      </c>
      <c r="AG388" s="102">
        <v>16.3</v>
      </c>
      <c r="AH388" s="102">
        <v>17.0</v>
      </c>
      <c r="AI388" s="102">
        <v>4.41</v>
      </c>
      <c r="AJ388" s="102">
        <v>11.899999999999999</v>
      </c>
      <c r="AK388" s="102">
        <v>15.0</v>
      </c>
      <c r="AL388" s="113">
        <v>6070.0</v>
      </c>
      <c r="AM388" s="114">
        <v>0.7000000000000001</v>
      </c>
      <c r="AN388" s="102">
        <v>0.12</v>
      </c>
      <c r="AO388" s="115">
        <f t="shared" si="9"/>
        <v>6.005670215</v>
      </c>
      <c r="AP388" s="116">
        <f t="shared" si="10"/>
        <v>30.26842137</v>
      </c>
      <c r="AQ388" s="117">
        <f t="shared" si="11"/>
        <v>102.1614612</v>
      </c>
      <c r="AR388" s="103">
        <f t="array" ref="AR388">INDEX(Historical!$C$7:$C$1381,MATCH(B388,Historical!$B$7:$B$1403,0))*IF(AH388="n/a",1.03,IF(AH388&lt;0,1.01,IF(AH388&gt;10,1.1,(1+AH388/100))))</f>
        <v>7.04</v>
      </c>
      <c r="AS388" s="112">
        <f t="shared" si="12"/>
        <v>7.350464</v>
      </c>
      <c r="AT388" s="112">
        <f t="shared" ref="AT388:AV388" si="396">IF($AK388="n/a",1.03*AS388,IF($AK388&lt;0,1.01*AS388,IF($AK388&gt;10,1.1*AS388,(1+$AK388/100)*AS388)))</f>
        <v>8.0855104</v>
      </c>
      <c r="AU388" s="112">
        <f t="shared" si="396"/>
        <v>8.89406144</v>
      </c>
      <c r="AV388" s="112">
        <f t="shared" si="396"/>
        <v>9.783467584</v>
      </c>
      <c r="AW388" s="103">
        <f t="shared" si="14"/>
        <v>41.15350342</v>
      </c>
      <c r="AX388" s="118">
        <f t="shared" si="15"/>
        <v>26.21576215</v>
      </c>
      <c r="AY388" s="119">
        <v>0.77</v>
      </c>
      <c r="AZ388" s="114">
        <v>15.049999999999999</v>
      </c>
      <c r="BA388" s="114">
        <v>-14.219999999999999</v>
      </c>
      <c r="BB388" s="114">
        <v>-10.54</v>
      </c>
      <c r="BC388" s="114">
        <v>-6.94</v>
      </c>
      <c r="BD388" s="42"/>
      <c r="BE388" s="17">
        <v>2014.0</v>
      </c>
      <c r="BF388" s="17">
        <f t="shared" si="16"/>
        <v>0</v>
      </c>
      <c r="BG388" s="120">
        <v>9.1</v>
      </c>
      <c r="BH388" s="15"/>
    </row>
    <row r="389" ht="12.75" customHeight="1">
      <c r="A389" s="230" t="s">
        <v>2017</v>
      </c>
      <c r="B389" s="232" t="s">
        <v>2018</v>
      </c>
      <c r="C389" s="100" t="s">
        <v>131</v>
      </c>
      <c r="D389" s="100" t="s">
        <v>132</v>
      </c>
      <c r="E389" s="101">
        <v>6.0</v>
      </c>
      <c r="F389" s="58">
        <v>816.0</v>
      </c>
      <c r="G389" s="58" t="s">
        <v>168</v>
      </c>
      <c r="H389" s="58" t="s">
        <v>168</v>
      </c>
      <c r="I389" s="150">
        <v>22.39</v>
      </c>
      <c r="J389" s="103">
        <f t="shared" si="2"/>
        <v>4.01965163</v>
      </c>
      <c r="K389" s="104">
        <v>0.225</v>
      </c>
      <c r="L389" s="73">
        <v>4.0</v>
      </c>
      <c r="M389" s="23">
        <f t="shared" si="3"/>
        <v>0.9</v>
      </c>
      <c r="N389" s="15" t="s">
        <v>409</v>
      </c>
      <c r="O389" s="106">
        <v>0.2</v>
      </c>
      <c r="P389" s="107">
        <v>43906.0</v>
      </c>
      <c r="Q389" s="107">
        <v>43921.0</v>
      </c>
      <c r="R389" s="23">
        <f t="shared" si="4"/>
        <v>12.5</v>
      </c>
      <c r="S389" s="108">
        <f t="array" ref="S389">IF(INDEX(Historical!$D$7:$D$1379,MATCH(B389,Historical!$B$7:$B$1403,0))=0,"n/a",(INDEX(Historical!$C$7:$C$1381,MATCH(B389,Historical!$B$7:$B$1403,0))/INDEX(Historical!$D$7:$D$1379,MATCH(B389,Historical!$B$7:$B$1403,0))-1)*100)</f>
        <v>5.263157895</v>
      </c>
      <c r="T389" s="108">
        <f t="array" ref="T389">IF(INDEX(Historical!$F$7:$F$1372,MATCH(B389,Historical!$B$7:$B$1403,0))=0,"n/a",((INDEX(Historical!$C$7:$C$1381,MATCH(B389,Historical!$B$7:$B$1403,0))/INDEX(Historical!$F$7:$F$1372,MATCH(B389,Historical!$B$7:$B$1403,0)))^(1/3)-1)*100)</f>
        <v>7.721734502</v>
      </c>
      <c r="U389" s="108">
        <f t="array" ref="U389">IF(INDEX(Historical!$H$7:$H$1372,MATCH(B389,Historical!$B$7:$B$1403,0))=0,"n/a",((INDEX(Historical!$C$7:$C$1381,MATCH(B389,Historical!$B$7:$B$1403,0))/INDEX(Historical!$H$7:$H$1372,MATCH(B389,Historical!$B$7:$B$1403,0)))^(1/5)-1)*100)</f>
        <v>9.856054331</v>
      </c>
      <c r="V389" s="108">
        <f t="array" ref="V389">IF(INDEX(Historical!$O$7:$O$1372,MATCH(B389,Historical!$B$7:$B$1403,0))=0,"n/a",((INDEX(Historical!$C$7:$C$1381,MATCH(B389,Historical!$B$7:$B$1403,0))/INDEX(Historical!$O$7:$O$1372,MATCH(B389,Historical!$B$7:$B$1403,0)))^(1/10)-1)*100)</f>
        <v>29.56684201</v>
      </c>
      <c r="W389" s="109">
        <f t="shared" si="5"/>
        <v>0.3333482259</v>
      </c>
      <c r="X389" s="110">
        <f t="shared" si="6"/>
        <v>1.083082893</v>
      </c>
      <c r="Y389" s="133"/>
      <c r="Z389" s="103">
        <f t="shared" si="7"/>
        <v>36.73469388</v>
      </c>
      <c r="AA389" s="112">
        <f t="shared" si="8"/>
        <v>9.13877551</v>
      </c>
      <c r="AB389" s="73">
        <v>14.0</v>
      </c>
      <c r="AC389" s="102">
        <v>2.45</v>
      </c>
      <c r="AD389" s="102">
        <v>1.89</v>
      </c>
      <c r="AE389" s="102">
        <v>1.82</v>
      </c>
      <c r="AF389" s="102" t="s">
        <v>128</v>
      </c>
      <c r="AG389" s="102" t="s">
        <v>128</v>
      </c>
      <c r="AH389" s="102">
        <v>27.6</v>
      </c>
      <c r="AI389" s="102">
        <v>10.040000000000001</v>
      </c>
      <c r="AJ389" s="102">
        <v>9.1</v>
      </c>
      <c r="AK389" s="102">
        <v>4.83</v>
      </c>
      <c r="AL389" s="113">
        <v>9650.0</v>
      </c>
      <c r="AM389" s="114">
        <v>0.2</v>
      </c>
      <c r="AN389" s="102" t="s">
        <v>128</v>
      </c>
      <c r="AO389" s="115">
        <f t="shared" si="9"/>
        <v>4.736930451</v>
      </c>
      <c r="AP389" s="116">
        <f t="shared" si="10"/>
        <v>13.87570596</v>
      </c>
      <c r="AQ389" s="117" t="str">
        <f t="shared" si="11"/>
        <v>n/a</v>
      </c>
      <c r="AR389" s="103">
        <f t="array" ref="AR389">INDEX(Historical!$C$7:$C$1381,MATCH(B389,Historical!$B$7:$B$1403,0))*IF(AH389="n/a",1.03,IF(AH389&lt;0,1.01,IF(AH389&gt;10,1.1,(1+AH389/100))))</f>
        <v>0.88</v>
      </c>
      <c r="AS389" s="112">
        <f t="shared" si="12"/>
        <v>0.968</v>
      </c>
      <c r="AT389" s="112">
        <f t="shared" ref="AT389:AV389" si="397">IF($AK389="n/a",1.03*AS389,IF($AK389&lt;0,1.01*AS389,IF($AK389&gt;10,1.1*AS389,(1+$AK389/100)*AS389)))</f>
        <v>1.0147544</v>
      </c>
      <c r="AU389" s="112">
        <f t="shared" si="397"/>
        <v>1.063767038</v>
      </c>
      <c r="AV389" s="112">
        <f t="shared" si="397"/>
        <v>1.115146985</v>
      </c>
      <c r="AW389" s="103">
        <f t="shared" si="14"/>
        <v>5.041668423</v>
      </c>
      <c r="AX389" s="118">
        <f t="shared" si="15"/>
        <v>22.51750077</v>
      </c>
      <c r="AY389" s="119">
        <v>0.69</v>
      </c>
      <c r="AZ389" s="114">
        <v>27.800000000000004</v>
      </c>
      <c r="BA389" s="114">
        <v>-21.29</v>
      </c>
      <c r="BB389" s="114">
        <v>-16.21</v>
      </c>
      <c r="BC389" s="114">
        <v>-5.319999999999999</v>
      </c>
      <c r="BD389" s="42"/>
      <c r="BE389" s="17">
        <v>2015.0</v>
      </c>
      <c r="BF389" s="17">
        <f t="shared" si="16"/>
        <v>0</v>
      </c>
      <c r="BG389" s="120">
        <v>11.700000000000001</v>
      </c>
      <c r="BH389" s="108"/>
    </row>
    <row r="390" ht="12.75" customHeight="1">
      <c r="A390" s="155" t="s">
        <v>2019</v>
      </c>
      <c r="B390" s="232" t="s">
        <v>2020</v>
      </c>
      <c r="C390" s="100" t="s">
        <v>118</v>
      </c>
      <c r="D390" s="100" t="s">
        <v>202</v>
      </c>
      <c r="E390" s="101">
        <v>6.0</v>
      </c>
      <c r="F390" s="58">
        <v>806.0</v>
      </c>
      <c r="G390" s="58" t="s">
        <v>168</v>
      </c>
      <c r="H390" s="58" t="s">
        <v>168</v>
      </c>
      <c r="I390" s="150">
        <v>103.2</v>
      </c>
      <c r="J390" s="103">
        <f t="shared" si="2"/>
        <v>1.085271318</v>
      </c>
      <c r="K390" s="104">
        <v>0.28</v>
      </c>
      <c r="L390" s="73">
        <v>4.0</v>
      </c>
      <c r="M390" s="23">
        <f t="shared" si="3"/>
        <v>1.12</v>
      </c>
      <c r="N390" s="105" t="s">
        <v>2021</v>
      </c>
      <c r="O390" s="106">
        <v>0.1625</v>
      </c>
      <c r="P390" s="107">
        <v>43875.0</v>
      </c>
      <c r="Q390" s="107">
        <v>43893.0</v>
      </c>
      <c r="R390" s="23">
        <f t="shared" si="4"/>
        <v>72.30769231</v>
      </c>
      <c r="S390" s="108">
        <f t="array" ref="S390">IF(INDEX(Historical!$D$7:$D$1379,MATCH(B390,Historical!$B$7:$B$1403,0))=0,"n/a",(INDEX(Historical!$C$7:$C$1381,MATCH(B390,Historical!$B$7:$B$1403,0))/INDEX(Historical!$D$7:$D$1379,MATCH(B390,Historical!$B$7:$B$1403,0))-1)*100)</f>
        <v>14.03508772</v>
      </c>
      <c r="T390" s="108">
        <f t="array" ref="T390">IF(INDEX(Historical!$F$7:$F$1372,MATCH(B390,Historical!$B$7:$B$1403,0))=0,"n/a",((INDEX(Historical!$C$7:$C$1381,MATCH(B390,Historical!$B$7:$B$1403,0))/INDEX(Historical!$F$7:$F$1372,MATCH(B390,Historical!$B$7:$B$1403,0)))^(1/3)-1)*100)</f>
        <v>13.89034103</v>
      </c>
      <c r="U390" s="108">
        <f t="array" ref="U390">IF(INDEX(Historical!$H$7:$H$1372,MATCH(B390,Historical!$B$7:$B$1403,0))=0,"n/a",((INDEX(Historical!$C$7:$C$1381,MATCH(B390,Historical!$B$7:$B$1403,0))/INDEX(Historical!$H$7:$H$1372,MATCH(B390,Historical!$B$7:$B$1403,0)))^(1/5)-1)*100)</f>
        <v>15.22658099</v>
      </c>
      <c r="V390" s="108">
        <f t="array" ref="V390">IF(INDEX(Historical!$O$7:$O$1372,MATCH(B390,Historical!$B$7:$B$1403,0))=0,"n/a",((INDEX(Historical!$C$7:$C$1381,MATCH(B390,Historical!$B$7:$B$1403,0))/INDEX(Historical!$O$7:$O$1372,MATCH(B390,Historical!$B$7:$B$1403,0)))^(1/10)-1)*100)</f>
        <v>10.47657748</v>
      </c>
      <c r="W390" s="109">
        <f t="shared" si="5"/>
        <v>1.453392678</v>
      </c>
      <c r="X390" s="110">
        <f t="shared" si="6"/>
        <v>1.335664999</v>
      </c>
      <c r="Y390" s="133"/>
      <c r="Z390" s="103">
        <f t="shared" si="7"/>
        <v>26.35294118</v>
      </c>
      <c r="AA390" s="112">
        <f t="shared" si="8"/>
        <v>24.28235294</v>
      </c>
      <c r="AB390" s="73">
        <v>9.0</v>
      </c>
      <c r="AC390" s="102">
        <v>4.25</v>
      </c>
      <c r="AD390" s="102">
        <v>1.81</v>
      </c>
      <c r="AE390" s="102">
        <v>2.18</v>
      </c>
      <c r="AF390" s="102">
        <v>3.56</v>
      </c>
      <c r="AG390" s="102">
        <v>15.2</v>
      </c>
      <c r="AH390" s="102">
        <v>39.900000000000006</v>
      </c>
      <c r="AI390" s="102">
        <v>12.8</v>
      </c>
      <c r="AJ390" s="102">
        <v>11.4</v>
      </c>
      <c r="AK390" s="102">
        <v>13.43</v>
      </c>
      <c r="AL390" s="113">
        <v>6470.0</v>
      </c>
      <c r="AM390" s="114">
        <v>0.1</v>
      </c>
      <c r="AN390" s="102">
        <v>0.62</v>
      </c>
      <c r="AO390" s="115">
        <f t="shared" si="9"/>
        <v>-7.970500633</v>
      </c>
      <c r="AP390" s="116">
        <f t="shared" si="10"/>
        <v>16.31185231</v>
      </c>
      <c r="AQ390" s="117">
        <f t="shared" si="11"/>
        <v>96.01040389</v>
      </c>
      <c r="AR390" s="103">
        <f t="array" ref="AR390">INDEX(Historical!$C$7:$C$1381,MATCH(B390,Historical!$B$7:$B$1403,0))*IF(AH390="n/a",1.03,IF(AH390&lt;0,1.01,IF(AH390&gt;10,1.1,(1+AH390/100))))</f>
        <v>0.715</v>
      </c>
      <c r="AS390" s="112">
        <f t="shared" si="12"/>
        <v>0.7865</v>
      </c>
      <c r="AT390" s="112">
        <f t="shared" ref="AT390:AV390" si="398">IF($AK390="n/a",1.03*AS390,IF($AK390&lt;0,1.01*AS390,IF($AK390&gt;10,1.1*AS390,(1+$AK390/100)*AS390)))</f>
        <v>0.86515</v>
      </c>
      <c r="AU390" s="112">
        <f t="shared" si="398"/>
        <v>0.951665</v>
      </c>
      <c r="AV390" s="112">
        <f t="shared" si="398"/>
        <v>1.0468315</v>
      </c>
      <c r="AW390" s="103">
        <f t="shared" si="14"/>
        <v>4.3651465</v>
      </c>
      <c r="AX390" s="118">
        <f t="shared" si="15"/>
        <v>4.22979312</v>
      </c>
      <c r="AY390" s="119">
        <v>1.25</v>
      </c>
      <c r="AZ390" s="114">
        <v>14.02</v>
      </c>
      <c r="BA390" s="114">
        <v>-20.04</v>
      </c>
      <c r="BB390" s="114">
        <v>-13.489999999999998</v>
      </c>
      <c r="BC390" s="114">
        <v>-8.68</v>
      </c>
      <c r="BD390" s="42"/>
      <c r="BE390" s="17">
        <v>2015.0</v>
      </c>
      <c r="BF390" s="17">
        <f t="shared" si="16"/>
        <v>0</v>
      </c>
      <c r="BG390" s="120">
        <v>6.6000000000000005</v>
      </c>
      <c r="BH390" s="108"/>
    </row>
    <row r="391" ht="12.75" customHeight="1">
      <c r="A391" s="230" t="s">
        <v>2022</v>
      </c>
      <c r="B391" s="232" t="s">
        <v>2023</v>
      </c>
      <c r="C391" s="100" t="s">
        <v>136</v>
      </c>
      <c r="D391" s="100" t="s">
        <v>1464</v>
      </c>
      <c r="E391" s="101">
        <v>5.0</v>
      </c>
      <c r="F391" s="58">
        <v>823.0</v>
      </c>
      <c r="G391" s="58" t="s">
        <v>168</v>
      </c>
      <c r="H391" s="58" t="s">
        <v>168</v>
      </c>
      <c r="I391" s="150">
        <v>14.13</v>
      </c>
      <c r="J391" s="103">
        <f t="shared" si="2"/>
        <v>9.058740269</v>
      </c>
      <c r="K391" s="104">
        <v>0.32</v>
      </c>
      <c r="L391" s="73">
        <v>4.0</v>
      </c>
      <c r="M391" s="23">
        <f t="shared" si="3"/>
        <v>1.28</v>
      </c>
      <c r="N391" s="105" t="s">
        <v>834</v>
      </c>
      <c r="O391" s="106">
        <v>0.3</v>
      </c>
      <c r="P391" s="148" t="s">
        <v>2024</v>
      </c>
      <c r="Q391" s="148" t="s">
        <v>2025</v>
      </c>
      <c r="R391" s="23">
        <f t="shared" si="4"/>
        <v>6.666666667</v>
      </c>
      <c r="S391" s="108">
        <f t="array" ref="S391">IF(INDEX(Historical!$D$7:$D$1379,MATCH(B391,Historical!$B$7:$B$1403,0))=0,"n/a",(INDEX(Historical!$C$7:$C$1381,MATCH(B391,Historical!$B$7:$B$1403,0))/INDEX(Historical!$D$7:$D$1379,MATCH(B391,Historical!$B$7:$B$1403,0))-1)*100)</f>
        <v>4.918032787</v>
      </c>
      <c r="T391" s="108">
        <f t="array" ref="T391">IF(INDEX(Historical!$F$7:$F$1372,MATCH(B391,Historical!$B$7:$B$1403,0))=0,"n/a",((INDEX(Historical!$C$7:$C$1381,MATCH(B391,Historical!$B$7:$B$1403,0))/INDEX(Historical!$F$7:$F$1372,MATCH(B391,Historical!$B$7:$B$1403,0)))^(1/3)-1)*100)</f>
        <v>8.941058752</v>
      </c>
      <c r="U391" s="108" t="str">
        <f t="array" ref="U391">IF(INDEX(Historical!$H$7:$H$1372,MATCH(B391,Historical!$B$7:$B$1403,0))=0,"n/a",((INDEX(Historical!$C$7:$C$1381,MATCH(B391,Historical!$B$7:$B$1403,0))/INDEX(Historical!$H$7:$H$1372,MATCH(B391,Historical!$B$7:$B$1403,0)))^(1/5)-1)*100)</f>
        <v>n/a</v>
      </c>
      <c r="V391" s="108" t="str">
        <f t="array" ref="V391">IF(INDEX(Historical!$O$7:$O$1372,MATCH(B391,Historical!$B$7:$B$1403,0))=0,"n/a",((INDEX(Historical!$C$7:$C$1381,MATCH(B391,Historical!$B$7:$B$1403,0))/INDEX(Historical!$O$7:$O$1372,MATCH(B391,Historical!$B$7:$B$1403,0)))^(1/10)-1)*100)</f>
        <v>n/a</v>
      </c>
      <c r="W391" s="109" t="str">
        <f t="shared" si="5"/>
        <v>n/a</v>
      </c>
      <c r="X391" s="110" t="str">
        <f t="shared" si="6"/>
        <v>n/a</v>
      </c>
      <c r="Y391" s="149" t="s">
        <v>2026</v>
      </c>
      <c r="Z391" s="103">
        <f t="shared" si="7"/>
        <v>100.7874016</v>
      </c>
      <c r="AA391" s="112">
        <f t="shared" si="8"/>
        <v>11.12598425</v>
      </c>
      <c r="AB391" s="73">
        <v>12.0</v>
      </c>
      <c r="AC391" s="102">
        <v>1.27</v>
      </c>
      <c r="AD391" s="102" t="s">
        <v>128</v>
      </c>
      <c r="AE391" s="102">
        <v>2.35</v>
      </c>
      <c r="AF391" s="102">
        <v>0.84</v>
      </c>
      <c r="AG391" s="102">
        <v>10.9</v>
      </c>
      <c r="AH391" s="102">
        <v>-11.5</v>
      </c>
      <c r="AI391" s="102">
        <v>-1.92</v>
      </c>
      <c r="AJ391" s="102">
        <v>-1.58</v>
      </c>
      <c r="AK391" s="102" t="s">
        <v>128</v>
      </c>
      <c r="AL391" s="113">
        <v>297.72</v>
      </c>
      <c r="AM391" s="114">
        <v>1.0</v>
      </c>
      <c r="AN391" s="102">
        <v>3.56</v>
      </c>
      <c r="AO391" s="115" t="str">
        <f t="shared" si="9"/>
        <v>n/a</v>
      </c>
      <c r="AP391" s="116" t="str">
        <f t="shared" si="10"/>
        <v>n/a</v>
      </c>
      <c r="AQ391" s="117">
        <f t="shared" si="11"/>
        <v>-35.55078909</v>
      </c>
      <c r="AR391" s="103">
        <f t="array" ref="AR391">INDEX(Historical!$C$7:$C$1381,MATCH(B391,Historical!$B$7:$B$1403,0))*IF(AH391="n/a",1.03,IF(AH391&lt;0,1.01,IF(AH391&gt;10,1.1,(1+AH391/100))))</f>
        <v>1.2928</v>
      </c>
      <c r="AS391" s="112">
        <f t="shared" si="12"/>
        <v>1.305728</v>
      </c>
      <c r="AT391" s="112">
        <f t="shared" ref="AT391:AV391" si="399">IF($AK391="n/a",1.03*AS391,IF($AK391&lt;0,1.01*AS391,IF($AK391&gt;10,1.1*AS391,(1+$AK391/100)*AS391)))</f>
        <v>1.34489984</v>
      </c>
      <c r="AU391" s="112">
        <f t="shared" si="399"/>
        <v>1.385246835</v>
      </c>
      <c r="AV391" s="112">
        <f t="shared" si="399"/>
        <v>1.42680424</v>
      </c>
      <c r="AW391" s="103">
        <f t="shared" si="14"/>
        <v>6.755478915</v>
      </c>
      <c r="AX391" s="118">
        <f t="shared" si="15"/>
        <v>47.80947569</v>
      </c>
      <c r="AY391" s="119">
        <v>0.74</v>
      </c>
      <c r="AZ391" s="114">
        <v>14.04</v>
      </c>
      <c r="BA391" s="114">
        <v>-11.469999999999999</v>
      </c>
      <c r="BB391" s="114">
        <v>-5.93</v>
      </c>
      <c r="BC391" s="114">
        <v>-3.65</v>
      </c>
      <c r="BD391" s="42"/>
      <c r="BE391" s="17">
        <v>2015.0</v>
      </c>
      <c r="BF391" s="17">
        <f t="shared" si="16"/>
        <v>0</v>
      </c>
      <c r="BG391" s="120">
        <v>2.1999999999999997</v>
      </c>
      <c r="BH391" s="15"/>
    </row>
    <row r="392" ht="12.75" customHeight="1">
      <c r="A392" s="230" t="s">
        <v>2027</v>
      </c>
      <c r="B392" s="232" t="s">
        <v>2028</v>
      </c>
      <c r="C392" s="100" t="s">
        <v>136</v>
      </c>
      <c r="D392" s="100" t="s">
        <v>1267</v>
      </c>
      <c r="E392" s="101">
        <v>5.0</v>
      </c>
      <c r="F392" s="58">
        <v>859.0</v>
      </c>
      <c r="G392" s="58" t="s">
        <v>168</v>
      </c>
      <c r="H392" s="58" t="s">
        <v>168</v>
      </c>
      <c r="I392" s="150">
        <v>25.07</v>
      </c>
      <c r="J392" s="103">
        <f t="shared" si="2"/>
        <v>3.031511767</v>
      </c>
      <c r="K392" s="104">
        <v>0.19</v>
      </c>
      <c r="L392" s="73">
        <v>4.0</v>
      </c>
      <c r="M392" s="23">
        <f t="shared" si="3"/>
        <v>0.76</v>
      </c>
      <c r="N392" s="105" t="s">
        <v>592</v>
      </c>
      <c r="O392" s="106">
        <v>0.17</v>
      </c>
      <c r="P392" s="107">
        <v>43860.0</v>
      </c>
      <c r="Q392" s="107">
        <v>43875.0</v>
      </c>
      <c r="R392" s="23">
        <f t="shared" si="4"/>
        <v>11.76470588</v>
      </c>
      <c r="S392" s="108">
        <f t="array" ref="S392">IF(INDEX(Historical!$D$7:$D$1379,MATCH(B392,Historical!$B$7:$B$1403,0))=0,"n/a",(INDEX(Historical!$C$7:$C$1381,MATCH(B392,Historical!$B$7:$B$1403,0))/INDEX(Historical!$D$7:$D$1379,MATCH(B392,Historical!$B$7:$B$1403,0))-1)*100)</f>
        <v>21.42857143</v>
      </c>
      <c r="T392" s="108">
        <f t="array" ref="T392">IF(INDEX(Historical!$F$7:$F$1372,MATCH(B392,Historical!$B$7:$B$1403,0))=0,"n/a",((INDEX(Historical!$C$7:$C$1381,MATCH(B392,Historical!$B$7:$B$1403,0))/INDEX(Historical!$F$7:$F$1372,MATCH(B392,Historical!$B$7:$B$1403,0)))^(1/3)-1)*100)</f>
        <v>61.98059006</v>
      </c>
      <c r="U392" s="108" t="str">
        <f t="array" ref="U392">IF(INDEX(Historical!$H$7:$H$1372,MATCH(B392,Historical!$B$7:$B$1403,0))=0,"n/a",((INDEX(Historical!$C$7:$C$1381,MATCH(B392,Historical!$B$7:$B$1403,0))/INDEX(Historical!$H$7:$H$1372,MATCH(B392,Historical!$B$7:$B$1403,0)))^(1/5)-1)*100)</f>
        <v>n/a</v>
      </c>
      <c r="V392" s="108" t="str">
        <f t="array" ref="V392">IF(INDEX(Historical!$O$7:$O$1372,MATCH(B392,Historical!$B$7:$B$1403,0))=0,"n/a",((INDEX(Historical!$C$7:$C$1381,MATCH(B392,Historical!$B$7:$B$1403,0))/INDEX(Historical!$O$7:$O$1372,MATCH(B392,Historical!$B$7:$B$1403,0)))^(1/10)-1)*100)</f>
        <v>n/a</v>
      </c>
      <c r="W392" s="109" t="str">
        <f t="shared" si="5"/>
        <v>n/a</v>
      </c>
      <c r="X392" s="110" t="str">
        <f t="shared" si="6"/>
        <v>n/a</v>
      </c>
      <c r="Y392" s="133"/>
      <c r="Z392" s="103">
        <f t="shared" si="7"/>
        <v>17.47126437</v>
      </c>
      <c r="AA392" s="112">
        <f t="shared" si="8"/>
        <v>5.763218391</v>
      </c>
      <c r="AB392" s="73">
        <v>12.0</v>
      </c>
      <c r="AC392" s="102">
        <v>4.35</v>
      </c>
      <c r="AD392" s="102">
        <v>0.51</v>
      </c>
      <c r="AE392" s="102">
        <v>1.0</v>
      </c>
      <c r="AF392" s="102">
        <v>0.68</v>
      </c>
      <c r="AG392" s="102">
        <v>11.600000000000001</v>
      </c>
      <c r="AH392" s="102">
        <v>26.3</v>
      </c>
      <c r="AI392" s="102">
        <v>12.0</v>
      </c>
      <c r="AJ392" s="102">
        <v>31.4</v>
      </c>
      <c r="AK392" s="102">
        <v>11.31</v>
      </c>
      <c r="AL392" s="113">
        <v>9840.0</v>
      </c>
      <c r="AM392" s="114">
        <v>0.5</v>
      </c>
      <c r="AN392" s="102">
        <v>2.68</v>
      </c>
      <c r="AO392" s="115" t="str">
        <f t="shared" si="9"/>
        <v>n/a</v>
      </c>
      <c r="AP392" s="116" t="str">
        <f t="shared" si="10"/>
        <v>n/a</v>
      </c>
      <c r="AQ392" s="117">
        <f t="shared" si="11"/>
        <v>-58.26544993</v>
      </c>
      <c r="AR392" s="103">
        <f t="array" ref="AR392">INDEX(Historical!$C$7:$C$1381,MATCH(B392,Historical!$B$7:$B$1403,0))*IF(AH392="n/a",1.03,IF(AH392&lt;0,1.01,IF(AH392&gt;10,1.1,(1+AH392/100))))</f>
        <v>0.748</v>
      </c>
      <c r="AS392" s="112">
        <f t="shared" si="12"/>
        <v>0.8228</v>
      </c>
      <c r="AT392" s="112">
        <f t="shared" ref="AT392:AV392" si="400">IF($AK392="n/a",1.03*AS392,IF($AK392&lt;0,1.01*AS392,IF($AK392&gt;10,1.1*AS392,(1+$AK392/100)*AS392)))</f>
        <v>0.90508</v>
      </c>
      <c r="AU392" s="112">
        <f t="shared" si="400"/>
        <v>0.995588</v>
      </c>
      <c r="AV392" s="112">
        <f t="shared" si="400"/>
        <v>1.0951468</v>
      </c>
      <c r="AW392" s="103">
        <f t="shared" si="14"/>
        <v>4.5666148</v>
      </c>
      <c r="AX392" s="118">
        <f t="shared" si="15"/>
        <v>18.21545592</v>
      </c>
      <c r="AY392" s="119">
        <v>1.04</v>
      </c>
      <c r="AZ392" s="114">
        <v>2.5100000000000002</v>
      </c>
      <c r="BA392" s="114">
        <v>-29.220000000000002</v>
      </c>
      <c r="BB392" s="114">
        <v>-18.62</v>
      </c>
      <c r="BC392" s="114">
        <v>-19.759999999999998</v>
      </c>
      <c r="BD392" s="42"/>
      <c r="BE392" s="17">
        <v>2016.0</v>
      </c>
      <c r="BF392" s="17">
        <f t="shared" si="16"/>
        <v>0</v>
      </c>
      <c r="BG392" s="120">
        <v>0.8999999999999999</v>
      </c>
      <c r="BH392" s="108"/>
    </row>
    <row r="393" ht="12.75" customHeight="1">
      <c r="A393" s="230" t="s">
        <v>2029</v>
      </c>
      <c r="B393" s="232" t="s">
        <v>2030</v>
      </c>
      <c r="C393" s="100" t="s">
        <v>136</v>
      </c>
      <c r="D393" s="100" t="s">
        <v>153</v>
      </c>
      <c r="E393" s="101">
        <v>5.0</v>
      </c>
      <c r="F393" s="58">
        <v>837.0</v>
      </c>
      <c r="G393" s="58" t="s">
        <v>168</v>
      </c>
      <c r="H393" s="58" t="s">
        <v>168</v>
      </c>
      <c r="I393" s="150">
        <v>30.89</v>
      </c>
      <c r="J393" s="103">
        <f t="shared" si="2"/>
        <v>3.496277112</v>
      </c>
      <c r="K393" s="104">
        <v>0.27</v>
      </c>
      <c r="L393" s="73">
        <v>4.0</v>
      </c>
      <c r="M393" s="23">
        <f t="shared" si="3"/>
        <v>1.08</v>
      </c>
      <c r="N393" s="105" t="s">
        <v>425</v>
      </c>
      <c r="O393" s="106">
        <v>0.25</v>
      </c>
      <c r="P393" s="107">
        <v>43622.0</v>
      </c>
      <c r="Q393" s="107">
        <v>43637.0</v>
      </c>
      <c r="R393" s="23">
        <f t="shared" si="4"/>
        <v>8</v>
      </c>
      <c r="S393" s="108">
        <f t="array" ref="S393">IF(INDEX(Historical!$D$7:$D$1379,MATCH(B393,Historical!$B$7:$B$1403,0))=0,"n/a",(INDEX(Historical!$C$7:$C$1381,MATCH(B393,Historical!$B$7:$B$1403,0))/INDEX(Historical!$D$7:$D$1379,MATCH(B393,Historical!$B$7:$B$1403,0))-1)*100)</f>
        <v>4</v>
      </c>
      <c r="T393" s="108">
        <f t="array" ref="T393">IF(INDEX(Historical!$F$7:$F$1372,MATCH(B393,Historical!$B$7:$B$1403,0))=0,"n/a",((INDEX(Historical!$C$7:$C$1381,MATCH(B393,Historical!$B$7:$B$1403,0))/INDEX(Historical!$F$7:$F$1372,MATCH(B393,Historical!$B$7:$B$1403,0)))^(1/3)-1)*100)</f>
        <v>2.704002462</v>
      </c>
      <c r="U393" s="108">
        <f t="array" ref="U393">IF(INDEX(Historical!$H$7:$H$1372,MATCH(B393,Historical!$B$7:$B$1403,0))=0,"n/a",((INDEX(Historical!$C$7:$C$1381,MATCH(B393,Historical!$B$7:$B$1403,0))/INDEX(Historical!$H$7:$H$1372,MATCH(B393,Historical!$B$7:$B$1403,0)))^(1/5)-1)*100)</f>
        <v>2.482356331</v>
      </c>
      <c r="V393" s="108">
        <f t="array" ref="V393">IF(INDEX(Historical!$O$7:$O$1372,MATCH(B393,Historical!$B$7:$B$1403,0))=0,"n/a",((INDEX(Historical!$C$7:$C$1381,MATCH(B393,Historical!$B$7:$B$1403,0))/INDEX(Historical!$O$7:$O$1372,MATCH(B393,Historical!$B$7:$B$1403,0)))^(1/10)-1)*100)</f>
        <v>1.233569695</v>
      </c>
      <c r="W393" s="109">
        <f t="shared" si="5"/>
        <v>2.012335697</v>
      </c>
      <c r="X393" s="110">
        <f t="shared" si="6"/>
        <v>0.4596956169</v>
      </c>
      <c r="Y393" s="133"/>
      <c r="Z393" s="103">
        <f t="shared" si="7"/>
        <v>53.20197044</v>
      </c>
      <c r="AA393" s="112">
        <f t="shared" si="8"/>
        <v>15.21674877</v>
      </c>
      <c r="AB393" s="73">
        <v>12.0</v>
      </c>
      <c r="AC393" s="102">
        <v>2.03</v>
      </c>
      <c r="AD393" s="102">
        <v>3.81</v>
      </c>
      <c r="AE393" s="102">
        <v>3.76</v>
      </c>
      <c r="AF393" s="102">
        <v>1.08</v>
      </c>
      <c r="AG393" s="102">
        <v>5.800000000000001</v>
      </c>
      <c r="AH393" s="102">
        <v>24.8</v>
      </c>
      <c r="AI393" s="102">
        <v>5.609999999999999</v>
      </c>
      <c r="AJ393" s="102">
        <v>5.4</v>
      </c>
      <c r="AK393" s="102">
        <v>4.0</v>
      </c>
      <c r="AL393" s="113">
        <v>349.37</v>
      </c>
      <c r="AM393" s="114">
        <v>4.9</v>
      </c>
      <c r="AN393" s="102">
        <v>0.11</v>
      </c>
      <c r="AO393" s="115">
        <f t="shared" si="9"/>
        <v>-9.238115325</v>
      </c>
      <c r="AP393" s="116">
        <f t="shared" si="10"/>
        <v>5.978633443</v>
      </c>
      <c r="AQ393" s="117">
        <f t="shared" si="11"/>
        <v>-14.53632696</v>
      </c>
      <c r="AR393" s="103">
        <f t="array" ref="AR393">INDEX(Historical!$C$7:$C$1381,MATCH(B393,Historical!$B$7:$B$1403,0))*IF(AH393="n/a",1.03,IF(AH393&lt;0,1.01,IF(AH393&gt;10,1.1,(1+AH393/100))))</f>
        <v>1.144</v>
      </c>
      <c r="AS393" s="112">
        <f t="shared" si="12"/>
        <v>1.2081784</v>
      </c>
      <c r="AT393" s="112">
        <f t="shared" ref="AT393:AV393" si="401">IF($AK393="n/a",1.03*AS393,IF($AK393&lt;0,1.01*AS393,IF($AK393&gt;10,1.1*AS393,(1+$AK393/100)*AS393)))</f>
        <v>1.256505536</v>
      </c>
      <c r="AU393" s="112">
        <f t="shared" si="401"/>
        <v>1.306765757</v>
      </c>
      <c r="AV393" s="112">
        <f t="shared" si="401"/>
        <v>1.359036388</v>
      </c>
      <c r="AW393" s="103">
        <f t="shared" si="14"/>
        <v>6.274486081</v>
      </c>
      <c r="AX393" s="118">
        <f t="shared" si="15"/>
        <v>20.31235378</v>
      </c>
      <c r="AY393" s="119">
        <v>1.07</v>
      </c>
      <c r="AZ393" s="114">
        <v>-2.18</v>
      </c>
      <c r="BA393" s="114">
        <v>-25.569999999999997</v>
      </c>
      <c r="BB393" s="114">
        <v>-16.669999999999998</v>
      </c>
      <c r="BC393" s="114">
        <v>-14.860000000000001</v>
      </c>
      <c r="BD393" s="42"/>
      <c r="BE393" s="17">
        <v>2015.0</v>
      </c>
      <c r="BF393" s="17">
        <f t="shared" si="16"/>
        <v>0</v>
      </c>
      <c r="BG393" s="120">
        <v>0.7000000000000001</v>
      </c>
      <c r="BH393" s="55"/>
    </row>
    <row r="394" ht="12.75" customHeight="1">
      <c r="A394" s="230" t="s">
        <v>2031</v>
      </c>
      <c r="B394" s="232" t="s">
        <v>2032</v>
      </c>
      <c r="C394" s="100" t="s">
        <v>296</v>
      </c>
      <c r="D394" s="100" t="s">
        <v>348</v>
      </c>
      <c r="E394" s="101">
        <v>5.0</v>
      </c>
      <c r="F394" s="58">
        <v>827.0</v>
      </c>
      <c r="G394" s="58" t="s">
        <v>168</v>
      </c>
      <c r="H394" s="58" t="s">
        <v>168</v>
      </c>
      <c r="I394" s="150">
        <v>20.49</v>
      </c>
      <c r="J394" s="103">
        <f t="shared" si="2"/>
        <v>1.366520254</v>
      </c>
      <c r="K394" s="104">
        <v>0.28</v>
      </c>
      <c r="L394" s="73">
        <v>1.0</v>
      </c>
      <c r="M394" s="23">
        <f t="shared" si="3"/>
        <v>0.28</v>
      </c>
      <c r="N394" s="105" t="s">
        <v>2033</v>
      </c>
      <c r="O394" s="106">
        <v>0.25</v>
      </c>
      <c r="P394" s="146">
        <v>43538.0</v>
      </c>
      <c r="Q394" s="146">
        <v>43553.0</v>
      </c>
      <c r="R394" s="23">
        <f t="shared" si="4"/>
        <v>12</v>
      </c>
      <c r="S394" s="108">
        <f t="array" ref="S394">IF(INDEX(Historical!$D$7:$D$1379,MATCH(B394,Historical!$B$7:$B$1403,0))=0,"n/a",(INDEX(Historical!$C$7:$C$1381,MATCH(B394,Historical!$B$7:$B$1403,0))/INDEX(Historical!$D$7:$D$1379,MATCH(B394,Historical!$B$7:$B$1403,0))-1)*100)</f>
        <v>12</v>
      </c>
      <c r="T394" s="108">
        <f t="array" ref="T394">IF(INDEX(Historical!$F$7:$F$1372,MATCH(B394,Historical!$B$7:$B$1403,0))=0,"n/a",((INDEX(Historical!$C$7:$C$1381,MATCH(B394,Historical!$B$7:$B$1403,0))/INDEX(Historical!$F$7:$F$1372,MATCH(B394,Historical!$B$7:$B$1403,0)))^(1/3)-1)*100)</f>
        <v>15.86755483</v>
      </c>
      <c r="U394" s="108" t="str">
        <f t="array" ref="U394">IF(INDEX(Historical!$H$7:$H$1372,MATCH(B394,Historical!$B$7:$B$1403,0))=0,"n/a",((INDEX(Historical!$C$7:$C$1381,MATCH(B394,Historical!$B$7:$B$1403,0))/INDEX(Historical!$H$7:$H$1372,MATCH(B394,Historical!$B$7:$B$1403,0)))^(1/5)-1)*100)</f>
        <v>n/a</v>
      </c>
      <c r="V394" s="108" t="str">
        <f t="array" ref="V394">IF(INDEX(Historical!$O$7:$O$1372,MATCH(B394,Historical!$B$7:$B$1403,0))=0,"n/a",((INDEX(Historical!$C$7:$C$1381,MATCH(B394,Historical!$B$7:$B$1403,0))/INDEX(Historical!$O$7:$O$1372,MATCH(B394,Historical!$B$7:$B$1403,0)))^(1/10)-1)*100)</f>
        <v>n/a</v>
      </c>
      <c r="W394" s="109" t="str">
        <f t="shared" si="5"/>
        <v>n/a</v>
      </c>
      <c r="X394" s="110" t="str">
        <f t="shared" si="6"/>
        <v>n/a</v>
      </c>
      <c r="Y394" s="133"/>
      <c r="Z394" s="103">
        <f t="shared" si="7"/>
        <v>15.05376344</v>
      </c>
      <c r="AA394" s="112">
        <f t="shared" si="8"/>
        <v>11.01612903</v>
      </c>
      <c r="AB394" s="73">
        <v>12.0</v>
      </c>
      <c r="AC394" s="102">
        <v>1.86</v>
      </c>
      <c r="AD394" s="102" t="s">
        <v>128</v>
      </c>
      <c r="AE394" s="102">
        <v>0.32</v>
      </c>
      <c r="AF394" s="102">
        <v>0.98</v>
      </c>
      <c r="AG394" s="102">
        <v>9.0</v>
      </c>
      <c r="AH394" s="102">
        <v>-7.8</v>
      </c>
      <c r="AI394" s="102" t="s">
        <v>128</v>
      </c>
      <c r="AJ394" s="102">
        <v>6.0</v>
      </c>
      <c r="AK394" s="102" t="s">
        <v>128</v>
      </c>
      <c r="AL394" s="113">
        <v>38.12</v>
      </c>
      <c r="AM394" s="114">
        <v>79.91</v>
      </c>
      <c r="AN394" s="102">
        <v>0.47</v>
      </c>
      <c r="AO394" s="115" t="str">
        <f t="shared" si="9"/>
        <v>n/a</v>
      </c>
      <c r="AP394" s="116" t="str">
        <f t="shared" si="10"/>
        <v>n/a</v>
      </c>
      <c r="AQ394" s="117">
        <f t="shared" si="11"/>
        <v>-30.73141982</v>
      </c>
      <c r="AR394" s="103">
        <f t="array" ref="AR394">INDEX(Historical!$C$7:$C$1381,MATCH(B394,Historical!$B$7:$B$1403,0))*IF(AH394="n/a",1.03,IF(AH394&lt;0,1.01,IF(AH394&gt;10,1.1,(1+AH394/100))))</f>
        <v>0.2828</v>
      </c>
      <c r="AS394" s="112">
        <f t="shared" si="12"/>
        <v>0.291284</v>
      </c>
      <c r="AT394" s="112">
        <f t="shared" ref="AT394:AV394" si="402">IF($AK394="n/a",1.03*AS394,IF($AK394&lt;0,1.01*AS394,IF($AK394&gt;10,1.1*AS394,(1+$AK394/100)*AS394)))</f>
        <v>0.30002252</v>
      </c>
      <c r="AU394" s="112">
        <f t="shared" si="402"/>
        <v>0.3090231956</v>
      </c>
      <c r="AV394" s="112">
        <f t="shared" si="402"/>
        <v>0.3182938915</v>
      </c>
      <c r="AW394" s="103">
        <f t="shared" si="14"/>
        <v>1.501423607</v>
      </c>
      <c r="AX394" s="118">
        <f t="shared" si="15"/>
        <v>7.327592031</v>
      </c>
      <c r="AY394" s="119">
        <v>0.28</v>
      </c>
      <c r="AZ394" s="114">
        <v>0.4</v>
      </c>
      <c r="BA394" s="114">
        <v>-19.63</v>
      </c>
      <c r="BB394" s="114">
        <v>-6.09</v>
      </c>
      <c r="BC394" s="114">
        <v>-11.61</v>
      </c>
      <c r="BD394" s="42"/>
      <c r="BE394" s="17">
        <v>2015.0</v>
      </c>
      <c r="BF394" s="17">
        <f t="shared" si="16"/>
        <v>0</v>
      </c>
      <c r="BG394" s="120">
        <v>4.3999999999999995</v>
      </c>
      <c r="BH394" s="15"/>
    </row>
    <row r="395" ht="12.75" customHeight="1">
      <c r="A395" s="230" t="s">
        <v>2034</v>
      </c>
      <c r="B395" s="232" t="s">
        <v>2035</v>
      </c>
      <c r="C395" s="100" t="s">
        <v>136</v>
      </c>
      <c r="D395" s="100" t="s">
        <v>153</v>
      </c>
      <c r="E395" s="101">
        <v>5.0</v>
      </c>
      <c r="F395" s="58">
        <v>829.0</v>
      </c>
      <c r="G395" s="58" t="s">
        <v>168</v>
      </c>
      <c r="H395" s="58" t="s">
        <v>168</v>
      </c>
      <c r="I395" s="150">
        <v>47.98</v>
      </c>
      <c r="J395" s="103">
        <f t="shared" si="2"/>
        <v>2.501042101</v>
      </c>
      <c r="K395" s="104">
        <v>0.3</v>
      </c>
      <c r="L395" s="73">
        <v>4.0</v>
      </c>
      <c r="M395" s="23">
        <f t="shared" si="3"/>
        <v>1.2</v>
      </c>
      <c r="N395" s="105" t="s">
        <v>2036</v>
      </c>
      <c r="O395" s="106">
        <v>0.25</v>
      </c>
      <c r="P395" s="146">
        <v>43531.0</v>
      </c>
      <c r="Q395" s="146">
        <v>43556.0</v>
      </c>
      <c r="R395" s="23">
        <f t="shared" si="4"/>
        <v>20</v>
      </c>
      <c r="S395" s="108">
        <f t="array" ref="S395">IF(INDEX(Historical!$D$7:$D$1379,MATCH(B395,Historical!$B$7:$B$1403,0))=0,"n/a",(INDEX(Historical!$C$7:$C$1381,MATCH(B395,Historical!$B$7:$B$1403,0))/INDEX(Historical!$D$7:$D$1379,MATCH(B395,Historical!$B$7:$B$1403,0))-1)*100)</f>
        <v>20</v>
      </c>
      <c r="T395" s="108">
        <f t="array" ref="T395">IF(INDEX(Historical!$F$7:$F$1372,MATCH(B395,Historical!$B$7:$B$1403,0))=0,"n/a",((INDEX(Historical!$C$7:$C$1381,MATCH(B395,Historical!$B$7:$B$1403,0))/INDEX(Historical!$F$7:$F$1372,MATCH(B395,Historical!$B$7:$B$1403,0)))^(1/3)-1)*100)</f>
        <v>25.99210499</v>
      </c>
      <c r="U395" s="108" t="str">
        <f t="array" ref="U395">IF(INDEX(Historical!$H$7:$H$1372,MATCH(B395,Historical!$B$7:$B$1403,0))=0,"n/a",((INDEX(Historical!$C$7:$C$1381,MATCH(B395,Historical!$B$7:$B$1403,0))/INDEX(Historical!$H$7:$H$1372,MATCH(B395,Historical!$B$7:$B$1403,0)))^(1/5)-1)*100)</f>
        <v>n/a</v>
      </c>
      <c r="V395" s="108">
        <f t="array" ref="V395">IF(INDEX(Historical!$O$7:$O$1372,MATCH(B395,Historical!$B$7:$B$1403,0))=0,"n/a",((INDEX(Historical!$C$7:$C$1381,MATCH(B395,Historical!$B$7:$B$1403,0))/INDEX(Historical!$O$7:$O$1372,MATCH(B395,Historical!$B$7:$B$1403,0)))^(1/10)-1)*100)</f>
        <v>19.62311989</v>
      </c>
      <c r="W395" s="109" t="str">
        <f t="shared" si="5"/>
        <v>n/a</v>
      </c>
      <c r="X395" s="110" t="str">
        <f t="shared" si="6"/>
        <v>n/a</v>
      </c>
      <c r="Y395" s="133"/>
      <c r="Z395" s="103">
        <f t="shared" si="7"/>
        <v>17.44186047</v>
      </c>
      <c r="AA395" s="112">
        <f t="shared" si="8"/>
        <v>6.973837209</v>
      </c>
      <c r="AB395" s="73">
        <v>12.0</v>
      </c>
      <c r="AC395" s="102">
        <v>6.88</v>
      </c>
      <c r="AD395" s="102">
        <v>1.39</v>
      </c>
      <c r="AE395" s="102">
        <v>2.05</v>
      </c>
      <c r="AF395" s="102">
        <v>0.79</v>
      </c>
      <c r="AG395" s="102">
        <v>10.4</v>
      </c>
      <c r="AH395" s="102">
        <v>137.5</v>
      </c>
      <c r="AI395" s="102">
        <v>7.9799999999999995</v>
      </c>
      <c r="AJ395" s="102">
        <v>3.3000000000000003</v>
      </c>
      <c r="AK395" s="102">
        <v>5.0</v>
      </c>
      <c r="AL395" s="113">
        <v>4620.0</v>
      </c>
      <c r="AM395" s="114">
        <v>1.0999999999999999</v>
      </c>
      <c r="AN395" s="102">
        <v>0.14</v>
      </c>
      <c r="AO395" s="115" t="str">
        <f t="shared" si="9"/>
        <v>n/a</v>
      </c>
      <c r="AP395" s="116" t="str">
        <f t="shared" si="10"/>
        <v>n/a</v>
      </c>
      <c r="AQ395" s="117">
        <f t="shared" si="11"/>
        <v>-50.51675302</v>
      </c>
      <c r="AR395" s="103">
        <f t="array" ref="AR395">INDEX(Historical!$C$7:$C$1381,MATCH(B395,Historical!$B$7:$B$1403,0))*IF(AH395="n/a",1.03,IF(AH395&lt;0,1.01,IF(AH395&gt;10,1.1,(1+AH395/100))))</f>
        <v>1.32</v>
      </c>
      <c r="AS395" s="112">
        <f t="shared" si="12"/>
        <v>1.425336</v>
      </c>
      <c r="AT395" s="112">
        <f t="shared" ref="AT395:AV395" si="403">IF($AK395="n/a",1.03*AS395,IF($AK395&lt;0,1.01*AS395,IF($AK395&gt;10,1.1*AS395,(1+$AK395/100)*AS395)))</f>
        <v>1.4966028</v>
      </c>
      <c r="AU395" s="112">
        <f t="shared" si="403"/>
        <v>1.57143294</v>
      </c>
      <c r="AV395" s="112">
        <f t="shared" si="403"/>
        <v>1.650004587</v>
      </c>
      <c r="AW395" s="103">
        <f t="shared" si="14"/>
        <v>7.463376327</v>
      </c>
      <c r="AX395" s="118">
        <f t="shared" si="15"/>
        <v>15.55518201</v>
      </c>
      <c r="AY395" s="119">
        <v>1.1</v>
      </c>
      <c r="AZ395" s="114">
        <v>1.67</v>
      </c>
      <c r="BA395" s="114">
        <v>-21.93</v>
      </c>
      <c r="BB395" s="114">
        <v>-16.520000000000003</v>
      </c>
      <c r="BC395" s="114">
        <v>-13.04</v>
      </c>
      <c r="BD395" s="42"/>
      <c r="BE395" s="17">
        <v>2015.0</v>
      </c>
      <c r="BF395" s="17">
        <f t="shared" si="16"/>
        <v>0</v>
      </c>
      <c r="BG395" s="120">
        <v>1.2</v>
      </c>
      <c r="BH395" s="108"/>
    </row>
    <row r="396" ht="12.75" customHeight="1">
      <c r="A396" s="230" t="s">
        <v>2037</v>
      </c>
      <c r="B396" s="232" t="s">
        <v>2038</v>
      </c>
      <c r="C396" s="100" t="s">
        <v>136</v>
      </c>
      <c r="D396" s="100" t="s">
        <v>153</v>
      </c>
      <c r="E396" s="101">
        <v>5.0</v>
      </c>
      <c r="F396" s="58">
        <v>841.0</v>
      </c>
      <c r="G396" s="58" t="s">
        <v>168</v>
      </c>
      <c r="H396" s="58" t="s">
        <v>168</v>
      </c>
      <c r="I396" s="150">
        <v>63.46</v>
      </c>
      <c r="J396" s="103">
        <f t="shared" si="2"/>
        <v>3.214623385</v>
      </c>
      <c r="K396" s="104">
        <v>0.51</v>
      </c>
      <c r="L396" s="73">
        <v>4.0</v>
      </c>
      <c r="M396" s="23">
        <f t="shared" si="3"/>
        <v>2.04</v>
      </c>
      <c r="N396" s="105" t="s">
        <v>890</v>
      </c>
      <c r="O396" s="106">
        <v>0.45</v>
      </c>
      <c r="P396" s="107">
        <v>43679.0</v>
      </c>
      <c r="Q396" s="107">
        <v>43700.0</v>
      </c>
      <c r="R396" s="23">
        <f t="shared" si="4"/>
        <v>13.33333333</v>
      </c>
      <c r="S396" s="108">
        <f t="array" ref="S396">IF(INDEX(Historical!$D$7:$D$1379,MATCH(B396,Historical!$B$7:$B$1403,0))=0,"n/a",(INDEX(Historical!$C$7:$C$1381,MATCH(B396,Historical!$B$7:$B$1403,0))/INDEX(Historical!$D$7:$D$1379,MATCH(B396,Historical!$B$7:$B$1403,0))-1)*100)</f>
        <v>24.67532468</v>
      </c>
      <c r="T396" s="108">
        <f t="array" ref="T396">IF(INDEX(Historical!$F$7:$F$1372,MATCH(B396,Historical!$B$7:$B$1403,0))=0,"n/a",((INDEX(Historical!$C$7:$C$1381,MATCH(B396,Historical!$B$7:$B$1403,0))/INDEX(Historical!$F$7:$F$1372,MATCH(B396,Historical!$B$7:$B$1403,0)))^(1/3)-1)*100)</f>
        <v>65.96530667</v>
      </c>
      <c r="U396" s="108">
        <f t="array" ref="U396">IF(INDEX(Historical!$H$7:$H$1372,MATCH(B396,Historical!$B$7:$B$1403,0))=0,"n/a",((INDEX(Historical!$C$7:$C$1381,MATCH(B396,Historical!$B$7:$B$1403,0))/INDEX(Historical!$H$7:$H$1372,MATCH(B396,Historical!$B$7:$B$1403,0)))^(1/5)-1)*100)</f>
        <v>116.8943542</v>
      </c>
      <c r="V396" s="108">
        <f t="array" ref="V396">IF(INDEX(Historical!$O$7:$O$1372,MATCH(B396,Historical!$B$7:$B$1403,0))=0,"n/a",((INDEX(Historical!$C$7:$C$1381,MATCH(B396,Historical!$B$7:$B$1403,0))/INDEX(Historical!$O$7:$O$1372,MATCH(B396,Historical!$B$7:$B$1403,0)))^(1/10)-1)*100)</f>
        <v>34.37860332</v>
      </c>
      <c r="W396" s="109">
        <f t="shared" si="5"/>
        <v>3.40020661</v>
      </c>
      <c r="X396" s="110">
        <f t="shared" si="6"/>
        <v>12.4355696</v>
      </c>
      <c r="Y396" s="133"/>
      <c r="Z396" s="103">
        <f t="shared" si="7"/>
        <v>25.03067485</v>
      </c>
      <c r="AA396" s="112">
        <f t="shared" si="8"/>
        <v>7.786503067</v>
      </c>
      <c r="AB396" s="73">
        <v>12.0</v>
      </c>
      <c r="AC396" s="102">
        <v>8.15</v>
      </c>
      <c r="AD396" s="102">
        <v>0.6</v>
      </c>
      <c r="AE396" s="102">
        <v>1.85</v>
      </c>
      <c r="AF396" s="102">
        <v>0.8</v>
      </c>
      <c r="AG396" s="102">
        <v>9.700000000000001</v>
      </c>
      <c r="AH396" s="102">
        <v>22.400000000000002</v>
      </c>
      <c r="AI396" s="102">
        <v>9.66</v>
      </c>
      <c r="AJ396" s="102">
        <v>9.4</v>
      </c>
      <c r="AK396" s="102">
        <v>13.0</v>
      </c>
      <c r="AL396" s="113">
        <v>141770.0</v>
      </c>
      <c r="AM396" s="114">
        <v>0.1</v>
      </c>
      <c r="AN396" s="102">
        <v>1.34</v>
      </c>
      <c r="AO396" s="115">
        <f t="shared" si="9"/>
        <v>112.3224746</v>
      </c>
      <c r="AP396" s="116">
        <f t="shared" si="10"/>
        <v>120.1089776</v>
      </c>
      <c r="AQ396" s="117">
        <f t="shared" si="11"/>
        <v>-47.38313556</v>
      </c>
      <c r="AR396" s="103">
        <f t="array" ref="AR396">INDEX(Historical!$C$7:$C$1381,MATCH(B396,Historical!$B$7:$B$1403,0))*IF(AH396="n/a",1.03,IF(AH396&lt;0,1.01,IF(AH396&gt;10,1.1,(1+AH396/100))))</f>
        <v>2.112</v>
      </c>
      <c r="AS396" s="112">
        <f t="shared" si="12"/>
        <v>2.3160192</v>
      </c>
      <c r="AT396" s="112">
        <f t="shared" ref="AT396:AV396" si="404">IF($AK396="n/a",1.03*AS396,IF($AK396&lt;0,1.01*AS396,IF($AK396&gt;10,1.1*AS396,(1+$AK396/100)*AS396)))</f>
        <v>2.54762112</v>
      </c>
      <c r="AU396" s="112">
        <f t="shared" si="404"/>
        <v>2.802383232</v>
      </c>
      <c r="AV396" s="112">
        <f t="shared" si="404"/>
        <v>3.082621555</v>
      </c>
      <c r="AW396" s="103">
        <f t="shared" si="14"/>
        <v>12.86064511</v>
      </c>
      <c r="AX396" s="118">
        <f t="shared" si="15"/>
        <v>20.26575025</v>
      </c>
      <c r="AY396" s="119">
        <v>1.75</v>
      </c>
      <c r="AZ396" s="114">
        <v>5.680000000000001</v>
      </c>
      <c r="BA396" s="114">
        <v>-23.64</v>
      </c>
      <c r="BB396" s="114">
        <v>-18.59</v>
      </c>
      <c r="BC396" s="114">
        <v>-11.200000000000001</v>
      </c>
      <c r="BD396" s="42"/>
      <c r="BE396" s="17">
        <v>2015.0</v>
      </c>
      <c r="BF396" s="17">
        <f t="shared" si="16"/>
        <v>0</v>
      </c>
      <c r="BG396" s="120">
        <v>0.8999999999999999</v>
      </c>
      <c r="BH396" s="55"/>
    </row>
    <row r="397" ht="12.75" customHeight="1">
      <c r="A397" s="230" t="s">
        <v>2039</v>
      </c>
      <c r="B397" s="232" t="s">
        <v>2040</v>
      </c>
      <c r="C397" s="100" t="s">
        <v>320</v>
      </c>
      <c r="D397" s="100" t="s">
        <v>321</v>
      </c>
      <c r="E397" s="101">
        <v>5.0</v>
      </c>
      <c r="F397" s="58">
        <v>842.0</v>
      </c>
      <c r="G397" s="58" t="s">
        <v>168</v>
      </c>
      <c r="H397" s="58" t="s">
        <v>168</v>
      </c>
      <c r="I397" s="150">
        <v>1573.02</v>
      </c>
      <c r="J397" s="103">
        <f t="shared" si="2"/>
        <v>0.572147843</v>
      </c>
      <c r="K397" s="104">
        <v>2.25</v>
      </c>
      <c r="L397" s="73">
        <v>4.0</v>
      </c>
      <c r="M397" s="23">
        <f t="shared" si="3"/>
        <v>9</v>
      </c>
      <c r="N397" s="105" t="s">
        <v>2041</v>
      </c>
      <c r="O397" s="106">
        <v>2.0</v>
      </c>
      <c r="P397" s="107">
        <v>43696.0</v>
      </c>
      <c r="Q397" s="107">
        <v>43714.0</v>
      </c>
      <c r="R397" s="23">
        <f t="shared" si="4"/>
        <v>12.5</v>
      </c>
      <c r="S397" s="108">
        <f t="array" ref="S397">IF(INDEX(Historical!$D$7:$D$1379,MATCH(B397,Historical!$B$7:$B$1403,0))=0,"n/a",(INDEX(Historical!$C$7:$C$1381,MATCH(B397,Historical!$B$7:$B$1403,0))/INDEX(Historical!$D$7:$D$1379,MATCH(B397,Historical!$B$7:$B$1403,0))-1)*100)</f>
        <v>13.33333333</v>
      </c>
      <c r="T397" s="108">
        <f t="array" ref="T397">IF(INDEX(Historical!$F$7:$F$1372,MATCH(B397,Historical!$B$7:$B$1403,0))=0,"n/a",((INDEX(Historical!$C$7:$C$1381,MATCH(B397,Historical!$B$7:$B$1403,0))/INDEX(Historical!$F$7:$F$1372,MATCH(B397,Historical!$B$7:$B$1403,0)))^(1/3)-1)*100)</f>
        <v>12.31106835</v>
      </c>
      <c r="U397" s="108" t="str">
        <f t="array" ref="U397">IF(INDEX(Historical!$H$7:$H$1372,MATCH(B397,Historical!$B$7:$B$1403,0))=0,"n/a",((INDEX(Historical!$C$7:$C$1381,MATCH(B397,Historical!$B$7:$B$1403,0))/INDEX(Historical!$H$7:$H$1372,MATCH(B397,Historical!$B$7:$B$1403,0)))^(1/5)-1)*100)</f>
        <v>n/a</v>
      </c>
      <c r="V397" s="108" t="str">
        <f t="array" ref="V397">IF(INDEX(Historical!$O$7:$O$1372,MATCH(B397,Historical!$B$7:$B$1403,0))=0,"n/a",((INDEX(Historical!$C$7:$C$1381,MATCH(B397,Historical!$B$7:$B$1403,0))/INDEX(Historical!$O$7:$O$1372,MATCH(B397,Historical!$B$7:$B$1403,0)))^(1/10)-1)*100)</f>
        <v>n/a</v>
      </c>
      <c r="W397" s="109" t="str">
        <f t="shared" si="5"/>
        <v>n/a</v>
      </c>
      <c r="X397" s="110" t="str">
        <f t="shared" si="6"/>
        <v>n/a</v>
      </c>
      <c r="Y397" s="133"/>
      <c r="Z397" s="103">
        <f t="shared" si="7"/>
        <v>30.88538092</v>
      </c>
      <c r="AA397" s="112">
        <f t="shared" si="8"/>
        <v>53.98146877</v>
      </c>
      <c r="AB397" s="73">
        <v>12.0</v>
      </c>
      <c r="AC397" s="102">
        <v>29.14</v>
      </c>
      <c r="AD397" s="102">
        <v>3.48</v>
      </c>
      <c r="AE397" s="102">
        <v>8.08</v>
      </c>
      <c r="AF397" s="102">
        <v>11.54</v>
      </c>
      <c r="AG397" s="102">
        <v>21.7</v>
      </c>
      <c r="AH397" s="102">
        <v>36.4</v>
      </c>
      <c r="AI397" s="102">
        <v>37.18</v>
      </c>
      <c r="AJ397" s="102">
        <v>9.9</v>
      </c>
      <c r="AK397" s="102">
        <v>15.5</v>
      </c>
      <c r="AL397" s="113">
        <v>9040.0</v>
      </c>
      <c r="AM397" s="114">
        <v>0.7000000000000001</v>
      </c>
      <c r="AN397" s="102">
        <v>1.67</v>
      </c>
      <c r="AO397" s="115" t="str">
        <f t="shared" si="9"/>
        <v>n/a</v>
      </c>
      <c r="AP397" s="116" t="str">
        <f t="shared" si="10"/>
        <v>n/a</v>
      </c>
      <c r="AQ397" s="117">
        <f t="shared" si="11"/>
        <v>426.1795847</v>
      </c>
      <c r="AR397" s="103">
        <f t="array" ref="AR397">INDEX(Historical!$C$7:$C$1381,MATCH(B397,Historical!$B$7:$B$1403,0))*IF(AH397="n/a",1.03,IF(AH397&lt;0,1.01,IF(AH397&gt;10,1.1,(1+AH397/100))))</f>
        <v>9.35</v>
      </c>
      <c r="AS397" s="112">
        <f t="shared" si="12"/>
        <v>10.285</v>
      </c>
      <c r="AT397" s="112">
        <f t="shared" ref="AT397:AV397" si="405">IF($AK397="n/a",1.03*AS397,IF($AK397&lt;0,1.01*AS397,IF($AK397&gt;10,1.1*AS397,(1+$AK397/100)*AS397)))</f>
        <v>11.3135</v>
      </c>
      <c r="AU397" s="112">
        <f t="shared" si="405"/>
        <v>12.44485</v>
      </c>
      <c r="AV397" s="112">
        <f t="shared" si="405"/>
        <v>13.689335</v>
      </c>
      <c r="AW397" s="103">
        <f t="shared" si="14"/>
        <v>57.082685</v>
      </c>
      <c r="AX397" s="118">
        <f t="shared" si="15"/>
        <v>3.628859455</v>
      </c>
      <c r="AY397" s="119">
        <v>0.4</v>
      </c>
      <c r="AZ397" s="114">
        <v>72.68</v>
      </c>
      <c r="BA397" s="114">
        <v>-14.069999999999999</v>
      </c>
      <c r="BB397" s="114">
        <v>-4.2299999999999995</v>
      </c>
      <c r="BC397" s="114">
        <v>14.97</v>
      </c>
      <c r="BD397" s="42"/>
      <c r="BE397" s="17">
        <v>2015.0</v>
      </c>
      <c r="BF397" s="17">
        <f t="shared" si="16"/>
        <v>0</v>
      </c>
      <c r="BG397" s="120">
        <v>6.6000000000000005</v>
      </c>
      <c r="BH397" s="15"/>
    </row>
    <row r="398" ht="12.75" customHeight="1">
      <c r="A398" s="230" t="s">
        <v>2042</v>
      </c>
      <c r="B398" s="232" t="s">
        <v>2043</v>
      </c>
      <c r="C398" s="100" t="s">
        <v>296</v>
      </c>
      <c r="D398" s="100" t="s">
        <v>348</v>
      </c>
      <c r="E398" s="101">
        <v>5.0</v>
      </c>
      <c r="F398" s="58">
        <v>821.0</v>
      </c>
      <c r="G398" s="58" t="s">
        <v>168</v>
      </c>
      <c r="H398" s="58" t="s">
        <v>168</v>
      </c>
      <c r="I398" s="150">
        <v>33.46</v>
      </c>
      <c r="J398" s="103">
        <f t="shared" si="2"/>
        <v>5.977286312</v>
      </c>
      <c r="K398" s="104">
        <v>0.5</v>
      </c>
      <c r="L398" s="73">
        <v>4.0</v>
      </c>
      <c r="M398" s="23">
        <f t="shared" si="3"/>
        <v>2</v>
      </c>
      <c r="N398" s="105" t="s">
        <v>154</v>
      </c>
      <c r="O398" s="106">
        <v>0.45</v>
      </c>
      <c r="P398" s="148">
        <v>43244.0</v>
      </c>
      <c r="Q398" s="148">
        <v>43266.0</v>
      </c>
      <c r="R398" s="23">
        <f t="shared" si="4"/>
        <v>11.11111111</v>
      </c>
      <c r="S398" s="108">
        <f t="array" ref="S398">IF(INDEX(Historical!$D$7:$D$1379,MATCH(B398,Historical!$B$7:$B$1403,0))=0,"n/a",(INDEX(Historical!$C$7:$C$1381,MATCH(B398,Historical!$B$7:$B$1403,0))/INDEX(Historical!$D$7:$D$1379,MATCH(B398,Historical!$B$7:$B$1403,0))-1)*100)</f>
        <v>2.564102564</v>
      </c>
      <c r="T398" s="108">
        <f t="array" ref="T398">IF(INDEX(Historical!$F$7:$F$1372,MATCH(B398,Historical!$B$7:$B$1403,0))=0,"n/a",((INDEX(Historical!$C$7:$C$1381,MATCH(B398,Historical!$B$7:$B$1403,0))/INDEX(Historical!$F$7:$F$1372,MATCH(B398,Historical!$B$7:$B$1403,0)))^(1/3)-1)*100)</f>
        <v>12.62478804</v>
      </c>
      <c r="U398" s="108">
        <f t="array" ref="U398">IF(INDEX(Historical!$H$7:$H$1372,MATCH(B398,Historical!$B$7:$B$1403,0))=0,"n/a",((INDEX(Historical!$C$7:$C$1381,MATCH(B398,Historical!$B$7:$B$1403,0))/INDEX(Historical!$H$7:$H$1372,MATCH(B398,Historical!$B$7:$B$1403,0)))^(1/5)-1)*100)</f>
        <v>14.8698355</v>
      </c>
      <c r="V398" s="108" t="str">
        <f t="array" ref="V398">IF(INDEX(Historical!$O$7:$O$1372,MATCH(B398,Historical!$B$7:$B$1403,0))=0,"n/a",((INDEX(Historical!$C$7:$C$1381,MATCH(B398,Historical!$B$7:$B$1403,0))/INDEX(Historical!$O$7:$O$1372,MATCH(B398,Historical!$B$7:$B$1403,0)))^(1/10)-1)*100)</f>
        <v>n/a</v>
      </c>
      <c r="W398" s="109" t="str">
        <f t="shared" si="5"/>
        <v>n/a</v>
      </c>
      <c r="X398" s="110">
        <f t="shared" si="6"/>
        <v>0.657957323</v>
      </c>
      <c r="Y398" s="149" t="s">
        <v>2026</v>
      </c>
      <c r="Z398" s="103">
        <f t="shared" si="7"/>
        <v>46.2962963</v>
      </c>
      <c r="AA398" s="112">
        <f t="shared" si="8"/>
        <v>7.74537037</v>
      </c>
      <c r="AB398" s="73">
        <v>11.0</v>
      </c>
      <c r="AC398" s="102">
        <v>4.32</v>
      </c>
      <c r="AD398" s="102">
        <v>1.02</v>
      </c>
      <c r="AE398" s="102">
        <v>1.1</v>
      </c>
      <c r="AF398" s="102">
        <v>0.91</v>
      </c>
      <c r="AG398" s="102">
        <v>12.1</v>
      </c>
      <c r="AH398" s="102">
        <v>-2.7</v>
      </c>
      <c r="AI398" s="102">
        <v>9.520000000000001</v>
      </c>
      <c r="AJ398" s="102">
        <v>22.6</v>
      </c>
      <c r="AK398" s="102">
        <v>7.55</v>
      </c>
      <c r="AL398" s="113">
        <v>22980.0</v>
      </c>
      <c r="AM398" s="114">
        <v>0.1</v>
      </c>
      <c r="AN398" s="102">
        <v>0.45</v>
      </c>
      <c r="AO398" s="115">
        <f t="shared" si="9"/>
        <v>13.10175144</v>
      </c>
      <c r="AP398" s="116">
        <f t="shared" si="10"/>
        <v>20.84712181</v>
      </c>
      <c r="AQ398" s="117">
        <f t="shared" si="11"/>
        <v>-44.03061536</v>
      </c>
      <c r="AR398" s="103">
        <f t="array" ref="AR398">INDEX(Historical!$C$7:$C$1381,MATCH(B398,Historical!$B$7:$B$1403,0))*IF(AH398="n/a",1.03,IF(AH398&lt;0,1.01,IF(AH398&gt;10,1.1,(1+AH398/100))))</f>
        <v>2.02</v>
      </c>
      <c r="AS398" s="112">
        <f t="shared" si="12"/>
        <v>2.212304</v>
      </c>
      <c r="AT398" s="112">
        <f t="shared" ref="AT398:AV398" si="406">IF($AK398="n/a",1.03*AS398,IF($AK398&lt;0,1.01*AS398,IF($AK398&gt;10,1.1*AS398,(1+$AK398/100)*AS398)))</f>
        <v>2.379332952</v>
      </c>
      <c r="AU398" s="112">
        <f t="shared" si="406"/>
        <v>2.55897259</v>
      </c>
      <c r="AV398" s="112">
        <f t="shared" si="406"/>
        <v>2.75217502</v>
      </c>
      <c r="AW398" s="103">
        <f t="shared" si="14"/>
        <v>11.92278456</v>
      </c>
      <c r="AX398" s="118">
        <f t="shared" si="15"/>
        <v>35.63294848</v>
      </c>
      <c r="AY398" s="119">
        <v>1.16</v>
      </c>
      <c r="AZ398" s="114">
        <v>10.83</v>
      </c>
      <c r="BA398" s="114">
        <v>-42.980000000000004</v>
      </c>
      <c r="BB398" s="114">
        <v>-27.47</v>
      </c>
      <c r="BC398" s="114">
        <v>-27.750000000000004</v>
      </c>
      <c r="BD398" s="42"/>
      <c r="BE398" s="17">
        <v>2015.0</v>
      </c>
      <c r="BF398" s="17">
        <f t="shared" si="16"/>
        <v>0</v>
      </c>
      <c r="BG398" s="120">
        <v>6.7</v>
      </c>
      <c r="BH398" s="15"/>
    </row>
    <row r="399" ht="12.75" customHeight="1">
      <c r="A399" s="230" t="s">
        <v>2044</v>
      </c>
      <c r="B399" s="232" t="s">
        <v>2045</v>
      </c>
      <c r="C399" s="100" t="s">
        <v>131</v>
      </c>
      <c r="D399" s="100" t="s">
        <v>193</v>
      </c>
      <c r="E399" s="101">
        <v>5.0</v>
      </c>
      <c r="F399" s="58">
        <v>848.0</v>
      </c>
      <c r="G399" s="58" t="s">
        <v>168</v>
      </c>
      <c r="H399" s="58" t="s">
        <v>168</v>
      </c>
      <c r="I399" s="150">
        <v>44.54</v>
      </c>
      <c r="J399" s="103">
        <f t="shared" si="2"/>
        <v>0.4939380332</v>
      </c>
      <c r="K399" s="104">
        <v>0.055</v>
      </c>
      <c r="L399" s="73">
        <v>4.0</v>
      </c>
      <c r="M399" s="23">
        <f t="shared" si="3"/>
        <v>0.22</v>
      </c>
      <c r="N399" s="105" t="s">
        <v>834</v>
      </c>
      <c r="O399" s="106">
        <v>0.05</v>
      </c>
      <c r="P399" s="107">
        <v>43783.0</v>
      </c>
      <c r="Q399" s="107">
        <v>43798.0</v>
      </c>
      <c r="R399" s="23">
        <f t="shared" si="4"/>
        <v>10</v>
      </c>
      <c r="S399" s="108">
        <f t="array" ref="S399">IF(INDEX(Historical!$D$7:$D$1379,MATCH(B399,Historical!$B$7:$B$1403,0))=0,"n/a",(INDEX(Historical!$C$7:$C$1381,MATCH(B399,Historical!$B$7:$B$1403,0))/INDEX(Historical!$D$7:$D$1379,MATCH(B399,Historical!$B$7:$B$1403,0))-1)*100)</f>
        <v>10.81081081</v>
      </c>
      <c r="T399" s="108">
        <f t="array" ref="T399">IF(INDEX(Historical!$F$7:$F$1372,MATCH(B399,Historical!$B$7:$B$1403,0))=0,"n/a",((INDEX(Historical!$C$7:$C$1381,MATCH(B399,Historical!$B$7:$B$1403,0))/INDEX(Historical!$F$7:$F$1372,MATCH(B399,Historical!$B$7:$B$1403,0)))^(1/3)-1)*100)</f>
        <v>11.5973667</v>
      </c>
      <c r="U399" s="108" t="str">
        <f t="array" ref="U399">IF(INDEX(Historical!$H$7:$H$1372,MATCH(B399,Historical!$B$7:$B$1403,0))=0,"n/a",((INDEX(Historical!$C$7:$C$1381,MATCH(B399,Historical!$B$7:$B$1403,0))/INDEX(Historical!$H$7:$H$1372,MATCH(B399,Historical!$B$7:$B$1403,0)))^(1/5)-1)*100)</f>
        <v>n/a</v>
      </c>
      <c r="V399" s="108">
        <f t="array" ref="V399">IF(INDEX(Historical!$O$7:$O$1372,MATCH(B399,Historical!$B$7:$B$1403,0))=0,"n/a",((INDEX(Historical!$C$7:$C$1381,MATCH(B399,Historical!$B$7:$B$1403,0))/INDEX(Historical!$O$7:$O$1372,MATCH(B399,Historical!$B$7:$B$1403,0)))^(1/10)-1)*100)</f>
        <v>10.57813471</v>
      </c>
      <c r="W399" s="109" t="str">
        <f t="shared" si="5"/>
        <v>n/a</v>
      </c>
      <c r="X399" s="110" t="str">
        <f t="shared" si="6"/>
        <v>n/a</v>
      </c>
      <c r="Y399" s="133"/>
      <c r="Z399" s="103">
        <f t="shared" si="7"/>
        <v>18.96551724</v>
      </c>
      <c r="AA399" s="112">
        <f t="shared" si="8"/>
        <v>38.39655172</v>
      </c>
      <c r="AB399" s="73">
        <v>12.0</v>
      </c>
      <c r="AC399" s="102">
        <v>1.16</v>
      </c>
      <c r="AD399" s="102">
        <v>2.55</v>
      </c>
      <c r="AE399" s="102">
        <v>11.08</v>
      </c>
      <c r="AF399" s="102">
        <v>5.64</v>
      </c>
      <c r="AG399" s="102">
        <v>16.400000000000002</v>
      </c>
      <c r="AH399" s="102">
        <v>-10.4</v>
      </c>
      <c r="AI399" s="102">
        <v>41.760000000000005</v>
      </c>
      <c r="AJ399" s="102">
        <v>13.3</v>
      </c>
      <c r="AK399" s="102">
        <v>15.0</v>
      </c>
      <c r="AL399" s="113">
        <v>8039.999999999999</v>
      </c>
      <c r="AM399" s="114">
        <v>4.68</v>
      </c>
      <c r="AN399" s="102">
        <v>0.0</v>
      </c>
      <c r="AO399" s="115" t="str">
        <f t="shared" si="9"/>
        <v>n/a</v>
      </c>
      <c r="AP399" s="116" t="str">
        <f t="shared" si="10"/>
        <v>n/a</v>
      </c>
      <c r="AQ399" s="117">
        <f t="shared" si="11"/>
        <v>210.2375804</v>
      </c>
      <c r="AR399" s="103">
        <f t="array" ref="AR399">INDEX(Historical!$C$7:$C$1381,MATCH(B399,Historical!$B$7:$B$1403,0))*IF(AH399="n/a",1.03,IF(AH399&lt;0,1.01,IF(AH399&gt;10,1.1,(1+AH399/100))))</f>
        <v>0.20705</v>
      </c>
      <c r="AS399" s="112">
        <f t="shared" si="12"/>
        <v>0.227755</v>
      </c>
      <c r="AT399" s="112">
        <f t="shared" ref="AT399:AV399" si="407">IF($AK399="n/a",1.03*AS399,IF($AK399&lt;0,1.01*AS399,IF($AK399&gt;10,1.1*AS399,(1+$AK399/100)*AS399)))</f>
        <v>0.2505305</v>
      </c>
      <c r="AU399" s="112">
        <f t="shared" si="407"/>
        <v>0.27558355</v>
      </c>
      <c r="AV399" s="112">
        <f t="shared" si="407"/>
        <v>0.303141905</v>
      </c>
      <c r="AW399" s="103">
        <f t="shared" si="14"/>
        <v>1.264060955</v>
      </c>
      <c r="AX399" s="118">
        <f t="shared" si="15"/>
        <v>2.838035373</v>
      </c>
      <c r="AY399" s="119">
        <v>1.95</v>
      </c>
      <c r="AZ399" s="114">
        <v>11.41</v>
      </c>
      <c r="BA399" s="114">
        <v>-24.69</v>
      </c>
      <c r="BB399" s="114">
        <v>-18.11</v>
      </c>
      <c r="BC399" s="114">
        <v>-8.75</v>
      </c>
      <c r="BD399" s="42"/>
      <c r="BE399" s="17">
        <v>2015.0</v>
      </c>
      <c r="BF399" s="17">
        <f t="shared" si="16"/>
        <v>0</v>
      </c>
      <c r="BG399" s="120">
        <v>13.600000000000001</v>
      </c>
      <c r="BH399" s="108"/>
    </row>
    <row r="400" ht="12.75" customHeight="1">
      <c r="A400" s="155" t="s">
        <v>2046</v>
      </c>
      <c r="B400" s="232" t="s">
        <v>2047</v>
      </c>
      <c r="C400" s="100" t="s">
        <v>296</v>
      </c>
      <c r="D400" s="100" t="s">
        <v>471</v>
      </c>
      <c r="E400" s="101">
        <v>5.0</v>
      </c>
      <c r="F400" s="58">
        <v>831.0</v>
      </c>
      <c r="G400" s="58" t="s">
        <v>168</v>
      </c>
      <c r="H400" s="58" t="s">
        <v>168</v>
      </c>
      <c r="I400" s="150">
        <v>150.3</v>
      </c>
      <c r="J400" s="103">
        <f t="shared" si="2"/>
        <v>0.8516300732</v>
      </c>
      <c r="K400" s="104">
        <v>0.32</v>
      </c>
      <c r="L400" s="73">
        <v>4.0</v>
      </c>
      <c r="M400" s="23">
        <f t="shared" si="3"/>
        <v>1.28</v>
      </c>
      <c r="N400" s="105" t="s">
        <v>269</v>
      </c>
      <c r="O400" s="106">
        <v>0.29</v>
      </c>
      <c r="P400" s="146">
        <v>43563.0</v>
      </c>
      <c r="Q400" s="146">
        <v>43578.0</v>
      </c>
      <c r="R400" s="23">
        <f t="shared" si="4"/>
        <v>10.34482759</v>
      </c>
      <c r="S400" s="108">
        <f t="array" ref="S400">IF(INDEX(Historical!$D$7:$D$1379,MATCH(B400,Historical!$B$7:$B$1403,0))=0,"n/a",(INDEX(Historical!$C$7:$C$1381,MATCH(B400,Historical!$B$7:$B$1403,0))/INDEX(Historical!$D$7:$D$1379,MATCH(B400,Historical!$B$7:$B$1403,0))-1)*100)</f>
        <v>10.61946903</v>
      </c>
      <c r="T400" s="108">
        <f t="array" ref="T400">IF(INDEX(Historical!$F$7:$F$1372,MATCH(B400,Historical!$B$7:$B$1403,0))=0,"n/a",((INDEX(Historical!$C$7:$C$1381,MATCH(B400,Historical!$B$7:$B$1403,0))/INDEX(Historical!$F$7:$F$1372,MATCH(B400,Historical!$B$7:$B$1403,0)))^(1/3)-1)*100)</f>
        <v>8.821011798</v>
      </c>
      <c r="U400" s="108" t="str">
        <f t="array" ref="U400">IF(INDEX(Historical!$H$7:$H$1372,MATCH(B400,Historical!$B$7:$B$1403,0))=0,"n/a",((INDEX(Historical!$C$7:$C$1381,MATCH(B400,Historical!$B$7:$B$1403,0))/INDEX(Historical!$H$7:$H$1372,MATCH(B400,Historical!$B$7:$B$1403,0)))^(1/5)-1)*100)</f>
        <v>n/a</v>
      </c>
      <c r="V400" s="108" t="str">
        <f t="array" ref="V400">IF(INDEX(Historical!$O$7:$O$1372,MATCH(B400,Historical!$B$7:$B$1403,0))=0,"n/a",((INDEX(Historical!$C$7:$C$1381,MATCH(B400,Historical!$B$7:$B$1403,0))/INDEX(Historical!$O$7:$O$1372,MATCH(B400,Historical!$B$7:$B$1403,0)))^(1/10)-1)*100)</f>
        <v>n/a</v>
      </c>
      <c r="W400" s="109" t="str">
        <f t="shared" si="5"/>
        <v>n/a</v>
      </c>
      <c r="X400" s="110" t="str">
        <f t="shared" si="6"/>
        <v>n/a</v>
      </c>
      <c r="Y400" s="133"/>
      <c r="Z400" s="103">
        <f t="shared" si="7"/>
        <v>20.18927445</v>
      </c>
      <c r="AA400" s="112">
        <f t="shared" si="8"/>
        <v>23.70662461</v>
      </c>
      <c r="AB400" s="73">
        <v>1.0</v>
      </c>
      <c r="AC400" s="102">
        <v>6.34</v>
      </c>
      <c r="AD400" s="102">
        <v>2.19</v>
      </c>
      <c r="AE400" s="102">
        <v>1.41</v>
      </c>
      <c r="AF400" s="102">
        <v>5.79</v>
      </c>
      <c r="AG400" s="102">
        <v>25.2</v>
      </c>
      <c r="AH400" s="102">
        <v>31.900000000000002</v>
      </c>
      <c r="AI400" s="102">
        <v>11.559999999999999</v>
      </c>
      <c r="AJ400" s="102">
        <v>13.4</v>
      </c>
      <c r="AK400" s="102">
        <v>10.83</v>
      </c>
      <c r="AL400" s="113">
        <v>38480.0</v>
      </c>
      <c r="AM400" s="114">
        <v>0.16</v>
      </c>
      <c r="AN400" s="102">
        <v>0.42</v>
      </c>
      <c r="AO400" s="115" t="str">
        <f t="shared" si="9"/>
        <v>n/a</v>
      </c>
      <c r="AP400" s="116" t="str">
        <f t="shared" si="10"/>
        <v>n/a</v>
      </c>
      <c r="AQ400" s="117">
        <f t="shared" si="11"/>
        <v>146.9919985</v>
      </c>
      <c r="AR400" s="103">
        <f t="array" ref="AR400">INDEX(Historical!$C$7:$C$1381,MATCH(B400,Historical!$B$7:$B$1403,0))*IF(AH400="n/a",1.03,IF(AH400&lt;0,1.01,IF(AH400&gt;10,1.1,(1+AH400/100))))</f>
        <v>1.375</v>
      </c>
      <c r="AS400" s="112">
        <f t="shared" si="12"/>
        <v>1.5125</v>
      </c>
      <c r="AT400" s="112">
        <f t="shared" ref="AT400:AV400" si="408">IF($AK400="n/a",1.03*AS400,IF($AK400&lt;0,1.01*AS400,IF($AK400&gt;10,1.1*AS400,(1+$AK400/100)*AS400)))</f>
        <v>1.66375</v>
      </c>
      <c r="AU400" s="112">
        <f t="shared" si="408"/>
        <v>1.830125</v>
      </c>
      <c r="AV400" s="112">
        <f t="shared" si="408"/>
        <v>2.0131375</v>
      </c>
      <c r="AW400" s="103">
        <f t="shared" si="14"/>
        <v>8.3945125</v>
      </c>
      <c r="AX400" s="118">
        <f t="shared" si="15"/>
        <v>5.585171324</v>
      </c>
      <c r="AY400" s="119">
        <v>0.47</v>
      </c>
      <c r="AZ400" s="114">
        <v>38.22</v>
      </c>
      <c r="BA400" s="114">
        <v>-10.02</v>
      </c>
      <c r="BB400" s="114">
        <v>-4.22</v>
      </c>
      <c r="BC400" s="114">
        <v>0.8099999999999999</v>
      </c>
      <c r="BD400" s="42"/>
      <c r="BE400" s="17">
        <v>2015.0</v>
      </c>
      <c r="BF400" s="17">
        <f t="shared" si="16"/>
        <v>0</v>
      </c>
      <c r="BG400" s="120">
        <v>8.4</v>
      </c>
      <c r="BH400" s="15"/>
    </row>
    <row r="401" ht="12.75" customHeight="1">
      <c r="A401" s="230" t="s">
        <v>2048</v>
      </c>
      <c r="B401" s="232" t="s">
        <v>2049</v>
      </c>
      <c r="C401" s="100" t="s">
        <v>296</v>
      </c>
      <c r="D401" s="100" t="s">
        <v>342</v>
      </c>
      <c r="E401" s="101">
        <v>5.0</v>
      </c>
      <c r="F401" s="58">
        <v>828.0</v>
      </c>
      <c r="G401" s="58" t="s">
        <v>168</v>
      </c>
      <c r="H401" s="58" t="s">
        <v>168</v>
      </c>
      <c r="I401" s="150">
        <v>36.41</v>
      </c>
      <c r="J401" s="103">
        <f t="shared" si="2"/>
        <v>3.021148036</v>
      </c>
      <c r="K401" s="104">
        <v>0.275</v>
      </c>
      <c r="L401" s="73">
        <v>4.0</v>
      </c>
      <c r="M401" s="23">
        <f t="shared" si="3"/>
        <v>1.1</v>
      </c>
      <c r="N401" s="105" t="s">
        <v>409</v>
      </c>
      <c r="O401" s="106">
        <v>0.225</v>
      </c>
      <c r="P401" s="146">
        <v>43538.0</v>
      </c>
      <c r="Q401" s="146">
        <v>43553.0</v>
      </c>
      <c r="R401" s="23">
        <f t="shared" si="4"/>
        <v>22.22222222</v>
      </c>
      <c r="S401" s="108">
        <f t="array" ref="S401">IF(INDEX(Historical!$D$7:$D$1379,MATCH(B401,Historical!$B$7:$B$1403,0))=0,"n/a",(INDEX(Historical!$C$7:$C$1381,MATCH(B401,Historical!$B$7:$B$1403,0))/INDEX(Historical!$D$7:$D$1379,MATCH(B401,Historical!$B$7:$B$1403,0))-1)*100)</f>
        <v>22.22222222</v>
      </c>
      <c r="T401" s="108">
        <f t="array" ref="T401">IF(INDEX(Historical!$F$7:$F$1372,MATCH(B401,Historical!$B$7:$B$1403,0))=0,"n/a",((INDEX(Historical!$C$7:$C$1381,MATCH(B401,Historical!$B$7:$B$1403,0))/INDEX(Historical!$F$7:$F$1372,MATCH(B401,Historical!$B$7:$B$1403,0)))^(1/3)-1)*100)</f>
        <v>22.05224445</v>
      </c>
      <c r="U401" s="108">
        <f t="array" ref="U401">IF(INDEX(Historical!$H$7:$H$1372,MATCH(B401,Historical!$B$7:$B$1403,0))=0,"n/a",((INDEX(Historical!$C$7:$C$1381,MATCH(B401,Historical!$B$7:$B$1403,0))/INDEX(Historical!$H$7:$H$1372,MATCH(B401,Historical!$B$7:$B$1403,0)))^(1/5)-1)*100)</f>
        <v>17.0804913</v>
      </c>
      <c r="V401" s="108" t="str">
        <f t="array" ref="V401">IF(INDEX(Historical!$O$7:$O$1372,MATCH(B401,Historical!$B$7:$B$1403,0))=0,"n/a",((INDEX(Historical!$C$7:$C$1381,MATCH(B401,Historical!$B$7:$B$1403,0))/INDEX(Historical!$O$7:$O$1372,MATCH(B401,Historical!$B$7:$B$1403,0)))^(1/10)-1)*100)</f>
        <v>n/a</v>
      </c>
      <c r="W401" s="109" t="str">
        <f t="shared" si="5"/>
        <v>n/a</v>
      </c>
      <c r="X401" s="110">
        <f t="shared" si="6"/>
        <v>4.494866131</v>
      </c>
      <c r="Y401" s="133"/>
      <c r="Z401" s="103">
        <f t="shared" si="7"/>
        <v>30.47091413</v>
      </c>
      <c r="AA401" s="112">
        <f t="shared" si="8"/>
        <v>10.08587258</v>
      </c>
      <c r="AB401" s="73">
        <v>1.0</v>
      </c>
      <c r="AC401" s="102">
        <v>3.61</v>
      </c>
      <c r="AD401" s="102">
        <v>1.22</v>
      </c>
      <c r="AE401" s="102">
        <v>0.38</v>
      </c>
      <c r="AF401" s="102">
        <v>1.81</v>
      </c>
      <c r="AG401" s="102">
        <v>18.3</v>
      </c>
      <c r="AH401" s="102">
        <v>7.5</v>
      </c>
      <c r="AI401" s="102">
        <v>6.529999999999999</v>
      </c>
      <c r="AJ401" s="102">
        <v>3.8</v>
      </c>
      <c r="AK401" s="102">
        <v>8.25</v>
      </c>
      <c r="AL401" s="113">
        <v>3280.0</v>
      </c>
      <c r="AM401" s="114">
        <v>0.1</v>
      </c>
      <c r="AN401" s="102">
        <v>0.0</v>
      </c>
      <c r="AO401" s="115">
        <f t="shared" si="9"/>
        <v>10.01576676</v>
      </c>
      <c r="AP401" s="116">
        <f t="shared" si="10"/>
        <v>20.10163933</v>
      </c>
      <c r="AQ401" s="117">
        <f t="shared" si="11"/>
        <v>-9.924897106</v>
      </c>
      <c r="AR401" s="103">
        <f t="array" ref="AR401">INDEX(Historical!$C$7:$C$1381,MATCH(B401,Historical!$B$7:$B$1403,0))*IF(AH401="n/a",1.03,IF(AH401&lt;0,1.01,IF(AH401&gt;10,1.1,(1+AH401/100))))</f>
        <v>1.1825</v>
      </c>
      <c r="AS401" s="112">
        <f t="shared" si="12"/>
        <v>1.25971725</v>
      </c>
      <c r="AT401" s="112">
        <f t="shared" ref="AT401:AV401" si="409">IF($AK401="n/a",1.03*AS401,IF($AK401&lt;0,1.01*AS401,IF($AK401&gt;10,1.1*AS401,(1+$AK401/100)*AS401)))</f>
        <v>1.363643923</v>
      </c>
      <c r="AU401" s="112">
        <f t="shared" si="409"/>
        <v>1.476144547</v>
      </c>
      <c r="AV401" s="112">
        <f t="shared" si="409"/>
        <v>1.597926472</v>
      </c>
      <c r="AW401" s="103">
        <f t="shared" si="14"/>
        <v>6.879932192</v>
      </c>
      <c r="AX401" s="118">
        <f t="shared" si="15"/>
        <v>18.89572148</v>
      </c>
      <c r="AY401" s="119">
        <v>0.66</v>
      </c>
      <c r="AZ401" s="114">
        <v>16.439999999999998</v>
      </c>
      <c r="BA401" s="114">
        <v>-26.889999999999997</v>
      </c>
      <c r="BB401" s="114">
        <v>-20.86</v>
      </c>
      <c r="BC401" s="114">
        <v>-8.53</v>
      </c>
      <c r="BD401" s="42"/>
      <c r="BE401" s="17">
        <v>2015.0</v>
      </c>
      <c r="BF401" s="17">
        <f t="shared" si="16"/>
        <v>0</v>
      </c>
      <c r="BG401" s="120">
        <v>5.2</v>
      </c>
      <c r="BH401" s="15"/>
    </row>
    <row r="402" ht="12.75" customHeight="1">
      <c r="A402" s="230" t="s">
        <v>2050</v>
      </c>
      <c r="B402" s="232" t="s">
        <v>2051</v>
      </c>
      <c r="C402" s="100" t="s">
        <v>272</v>
      </c>
      <c r="D402" s="100" t="s">
        <v>273</v>
      </c>
      <c r="E402" s="101">
        <v>5.0</v>
      </c>
      <c r="F402" s="58">
        <v>849.0</v>
      </c>
      <c r="G402" s="58" t="s">
        <v>168</v>
      </c>
      <c r="H402" s="58" t="s">
        <v>168</v>
      </c>
      <c r="I402" s="150">
        <v>32.47</v>
      </c>
      <c r="J402" s="103">
        <f t="shared" si="2"/>
        <v>2.894979982</v>
      </c>
      <c r="K402" s="104">
        <v>0.235</v>
      </c>
      <c r="L402" s="73">
        <v>4.0</v>
      </c>
      <c r="M402" s="23">
        <f t="shared" si="3"/>
        <v>0.94</v>
      </c>
      <c r="N402" s="105" t="s">
        <v>834</v>
      </c>
      <c r="O402" s="106">
        <v>0.215</v>
      </c>
      <c r="P402" s="107">
        <v>43782.0</v>
      </c>
      <c r="Q402" s="107">
        <v>43798.0</v>
      </c>
      <c r="R402" s="23">
        <f t="shared" si="4"/>
        <v>9.302325581</v>
      </c>
      <c r="S402" s="108">
        <f t="array" ref="S402">IF(INDEX(Historical!$D$7:$D$1379,MATCH(B402,Historical!$B$7:$B$1403,0))=0,"n/a",(INDEX(Historical!$C$7:$C$1381,MATCH(B402,Historical!$B$7:$B$1403,0))/INDEX(Historical!$D$7:$D$1379,MATCH(B402,Historical!$B$7:$B$1403,0))-1)*100)</f>
        <v>7.975460123</v>
      </c>
      <c r="T402" s="108">
        <f t="array" ref="T402">IF(INDEX(Historical!$F$7:$F$1372,MATCH(B402,Historical!$B$7:$B$1403,0))=0,"n/a",((INDEX(Historical!$C$7:$C$1381,MATCH(B402,Historical!$B$7:$B$1403,0))/INDEX(Historical!$F$7:$F$1372,MATCH(B402,Historical!$B$7:$B$1403,0)))^(1/3)-1)*100)</f>
        <v>6.42735543</v>
      </c>
      <c r="U402" s="108">
        <f t="array" ref="U402">IF(INDEX(Historical!$H$7:$H$1372,MATCH(B402,Historical!$B$7:$B$1403,0))=0,"n/a",((INDEX(Historical!$C$7:$C$1381,MATCH(B402,Historical!$B$7:$B$1403,0))/INDEX(Historical!$H$7:$H$1372,MATCH(B402,Historical!$B$7:$B$1403,0)))^(1/5)-1)*100)</f>
        <v>5.291848907</v>
      </c>
      <c r="V402" s="108">
        <f t="array" ref="V402">IF(INDEX(Historical!$O$7:$O$1372,MATCH(B402,Historical!$B$7:$B$1403,0))=0,"n/a",((INDEX(Historical!$C$7:$C$1381,MATCH(B402,Historical!$B$7:$B$1403,0))/INDEX(Historical!$O$7:$O$1372,MATCH(B402,Historical!$B$7:$B$1403,0)))^(1/10)-1)*100)</f>
        <v>1.476833739</v>
      </c>
      <c r="W402" s="109">
        <f t="shared" si="5"/>
        <v>3.583239444</v>
      </c>
      <c r="X402" s="110">
        <f t="shared" si="6"/>
        <v>0.05770827597</v>
      </c>
      <c r="Y402" s="133"/>
      <c r="Z402" s="103">
        <f t="shared" si="7"/>
        <v>79.66101695</v>
      </c>
      <c r="AA402" s="112">
        <f t="shared" si="8"/>
        <v>27.51694915</v>
      </c>
      <c r="AB402" s="73">
        <v>12.0</v>
      </c>
      <c r="AC402" s="102">
        <v>1.18</v>
      </c>
      <c r="AD402" s="102">
        <v>4.61</v>
      </c>
      <c r="AE402" s="102">
        <v>12.21</v>
      </c>
      <c r="AF402" s="102">
        <v>2.37</v>
      </c>
      <c r="AG402" s="102">
        <v>4.9</v>
      </c>
      <c r="AH402" s="102">
        <v>33.6</v>
      </c>
      <c r="AI402" s="102">
        <v>4.93</v>
      </c>
      <c r="AJ402" s="102">
        <v>91.7</v>
      </c>
      <c r="AK402" s="102">
        <v>6.0</v>
      </c>
      <c r="AL402" s="113">
        <v>11890.0</v>
      </c>
      <c r="AM402" s="114">
        <v>0.2</v>
      </c>
      <c r="AN402" s="102">
        <v>0.56</v>
      </c>
      <c r="AO402" s="115">
        <f t="shared" si="9"/>
        <v>-19.33012026</v>
      </c>
      <c r="AP402" s="116">
        <f t="shared" si="10"/>
        <v>8.186828888</v>
      </c>
      <c r="AQ402" s="117">
        <f t="shared" si="11"/>
        <v>70.24840608</v>
      </c>
      <c r="AR402" s="103">
        <f t="array" ref="AR402">INDEX(Historical!$C$7:$C$1381,MATCH(B402,Historical!$B$7:$B$1403,0))*IF(AH402="n/a",1.03,IF(AH402&lt;0,1.01,IF(AH402&gt;10,1.1,(1+AH402/100))))</f>
        <v>0.968</v>
      </c>
      <c r="AS402" s="112">
        <f t="shared" si="12"/>
        <v>1.0157224</v>
      </c>
      <c r="AT402" s="112">
        <f t="shared" ref="AT402:AV402" si="410">IF($AK402="n/a",1.03*AS402,IF($AK402&lt;0,1.01*AS402,IF($AK402&gt;10,1.1*AS402,(1+$AK402/100)*AS402)))</f>
        <v>1.076665744</v>
      </c>
      <c r="AU402" s="112">
        <f t="shared" si="410"/>
        <v>1.141265689</v>
      </c>
      <c r="AV402" s="112">
        <f t="shared" si="410"/>
        <v>1.20974163</v>
      </c>
      <c r="AW402" s="103">
        <f t="shared" si="14"/>
        <v>5.411395463</v>
      </c>
      <c r="AX402" s="118">
        <f t="shared" si="15"/>
        <v>16.66583142</v>
      </c>
      <c r="AY402" s="119">
        <v>0.78</v>
      </c>
      <c r="AZ402" s="114">
        <v>11.5</v>
      </c>
      <c r="BA402" s="114">
        <v>-16.49</v>
      </c>
      <c r="BB402" s="114">
        <v>-9.41</v>
      </c>
      <c r="BC402" s="114">
        <v>-4.08</v>
      </c>
      <c r="BD402" s="42"/>
      <c r="BE402" s="17">
        <v>2015.0</v>
      </c>
      <c r="BF402" s="17">
        <f t="shared" si="16"/>
        <v>0</v>
      </c>
      <c r="BG402" s="120">
        <v>2.9000000000000004</v>
      </c>
      <c r="BH402" s="108"/>
    </row>
    <row r="403" ht="12.75" customHeight="1">
      <c r="A403" s="230" t="s">
        <v>2052</v>
      </c>
      <c r="B403" s="232" t="s">
        <v>2053</v>
      </c>
      <c r="C403" s="100" t="s">
        <v>125</v>
      </c>
      <c r="D403" s="100" t="s">
        <v>221</v>
      </c>
      <c r="E403" s="101">
        <v>5.0</v>
      </c>
      <c r="F403" s="58">
        <v>824.0</v>
      </c>
      <c r="G403" s="58" t="s">
        <v>168</v>
      </c>
      <c r="H403" s="58" t="s">
        <v>168</v>
      </c>
      <c r="I403" s="150">
        <v>42.99</v>
      </c>
      <c r="J403" s="103">
        <f t="shared" si="2"/>
        <v>2.791346825</v>
      </c>
      <c r="K403" s="104">
        <v>0.3</v>
      </c>
      <c r="L403" s="73">
        <v>4.0</v>
      </c>
      <c r="M403" s="23">
        <f t="shared" si="3"/>
        <v>1.2</v>
      </c>
      <c r="N403" s="105" t="s">
        <v>376</v>
      </c>
      <c r="O403" s="106">
        <v>0.29</v>
      </c>
      <c r="P403" s="148">
        <v>43433.0</v>
      </c>
      <c r="Q403" s="148">
        <v>43447.0</v>
      </c>
      <c r="R403" s="23">
        <f t="shared" si="4"/>
        <v>3.448275862</v>
      </c>
      <c r="S403" s="108">
        <f t="array" ref="S403">IF(INDEX(Historical!$D$7:$D$1379,MATCH(B403,Historical!$B$7:$B$1403,0))=0,"n/a",(INDEX(Historical!$C$7:$C$1381,MATCH(B403,Historical!$B$7:$B$1403,0))/INDEX(Historical!$D$7:$D$1379,MATCH(B403,Historical!$B$7:$B$1403,0))-1)*100)</f>
        <v>2.564102564</v>
      </c>
      <c r="T403" s="108">
        <f t="array" ref="T403">IF(INDEX(Historical!$F$7:$F$1372,MATCH(B403,Historical!$B$7:$B$1403,0))=0,"n/a",((INDEX(Historical!$C$7:$C$1381,MATCH(B403,Historical!$B$7:$B$1403,0))/INDEX(Historical!$F$7:$F$1372,MATCH(B403,Historical!$B$7:$B$1403,0)))^(1/3)-1)*100)</f>
        <v>5.394786126</v>
      </c>
      <c r="U403" s="108" t="str">
        <f t="array" ref="U403">IF(INDEX(Historical!$H$7:$H$1372,MATCH(B403,Historical!$B$7:$B$1403,0))=0,"n/a",((INDEX(Historical!$C$7:$C$1381,MATCH(B403,Historical!$B$7:$B$1403,0))/INDEX(Historical!$H$7:$H$1372,MATCH(B403,Historical!$B$7:$B$1403,0)))^(1/5)-1)*100)</f>
        <v>n/a</v>
      </c>
      <c r="V403" s="108" t="str">
        <f t="array" ref="V403">IF(INDEX(Historical!$O$7:$O$1372,MATCH(B403,Historical!$B$7:$B$1403,0))=0,"n/a",((INDEX(Historical!$C$7:$C$1381,MATCH(B403,Historical!$B$7:$B$1403,0))/INDEX(Historical!$O$7:$O$1372,MATCH(B403,Historical!$B$7:$B$1403,0)))^(1/10)-1)*100)</f>
        <v>n/a</v>
      </c>
      <c r="W403" s="109" t="str">
        <f t="shared" si="5"/>
        <v>n/a</v>
      </c>
      <c r="X403" s="110" t="str">
        <f t="shared" si="6"/>
        <v>n/a</v>
      </c>
      <c r="Y403" s="149" t="s">
        <v>2026</v>
      </c>
      <c r="Z403" s="103">
        <f t="shared" si="7"/>
        <v>480</v>
      </c>
      <c r="AA403" s="112">
        <f t="shared" si="8"/>
        <v>171.96</v>
      </c>
      <c r="AB403" s="73">
        <v>9.0</v>
      </c>
      <c r="AC403" s="102">
        <v>0.25</v>
      </c>
      <c r="AD403" s="102">
        <v>15.49</v>
      </c>
      <c r="AE403" s="102">
        <v>1.12</v>
      </c>
      <c r="AF403" s="102">
        <v>5.06</v>
      </c>
      <c r="AG403" s="102">
        <v>1.7999999999999998</v>
      </c>
      <c r="AH403" s="102">
        <v>-64.0</v>
      </c>
      <c r="AI403" s="102">
        <v>16.76</v>
      </c>
      <c r="AJ403" s="102">
        <v>-21.0</v>
      </c>
      <c r="AK403" s="102">
        <v>11.1</v>
      </c>
      <c r="AL403" s="113">
        <v>2980.0</v>
      </c>
      <c r="AM403" s="114">
        <v>1.0999999999999999</v>
      </c>
      <c r="AN403" s="102">
        <v>5.93</v>
      </c>
      <c r="AO403" s="115" t="str">
        <f t="shared" si="9"/>
        <v>n/a</v>
      </c>
      <c r="AP403" s="116" t="str">
        <f t="shared" si="10"/>
        <v>n/a</v>
      </c>
      <c r="AQ403" s="117">
        <f t="shared" si="11"/>
        <v>521.8672956</v>
      </c>
      <c r="AR403" s="103">
        <f t="array" ref="AR403">INDEX(Historical!$C$7:$C$1381,MATCH(B403,Historical!$B$7:$B$1403,0))*IF(AH403="n/a",1.03,IF(AH403&lt;0,1.01,IF(AH403&gt;10,1.1,(1+AH403/100))))</f>
        <v>1.212</v>
      </c>
      <c r="AS403" s="112">
        <f t="shared" si="12"/>
        <v>1.3332</v>
      </c>
      <c r="AT403" s="112">
        <f t="shared" ref="AT403:AV403" si="411">IF($AK403="n/a",1.03*AS403,IF($AK403&lt;0,1.01*AS403,IF($AK403&gt;10,1.1*AS403,(1+$AK403/100)*AS403)))</f>
        <v>1.46652</v>
      </c>
      <c r="AU403" s="112">
        <f t="shared" si="411"/>
        <v>1.613172</v>
      </c>
      <c r="AV403" s="112">
        <f t="shared" si="411"/>
        <v>1.7744892</v>
      </c>
      <c r="AW403" s="103">
        <f t="shared" si="14"/>
        <v>7.3993812</v>
      </c>
      <c r="AX403" s="118">
        <f t="shared" si="15"/>
        <v>17.21186602</v>
      </c>
      <c r="AY403" s="119">
        <v>0.73</v>
      </c>
      <c r="AZ403" s="114">
        <v>32.11</v>
      </c>
      <c r="BA403" s="114">
        <v>-20.150000000000002</v>
      </c>
      <c r="BB403" s="114">
        <v>-13.36</v>
      </c>
      <c r="BC403" s="114">
        <v>-2.56</v>
      </c>
      <c r="BD403" s="42"/>
      <c r="BE403" s="17">
        <v>2015.0</v>
      </c>
      <c r="BF403" s="17">
        <f t="shared" si="16"/>
        <v>0</v>
      </c>
      <c r="BG403" s="120">
        <v>0.2</v>
      </c>
      <c r="BH403" s="15"/>
    </row>
    <row r="404" ht="12.75" customHeight="1">
      <c r="A404" s="230" t="s">
        <v>2054</v>
      </c>
      <c r="B404" s="232" t="s">
        <v>2055</v>
      </c>
      <c r="C404" s="100" t="s">
        <v>158</v>
      </c>
      <c r="D404" s="100" t="s">
        <v>362</v>
      </c>
      <c r="E404" s="101">
        <v>5.0</v>
      </c>
      <c r="F404" s="58">
        <v>851.0</v>
      </c>
      <c r="G404" s="58" t="s">
        <v>168</v>
      </c>
      <c r="H404" s="58" t="s">
        <v>168</v>
      </c>
      <c r="I404" s="150">
        <v>116.91</v>
      </c>
      <c r="J404" s="103">
        <f t="shared" si="2"/>
        <v>3.181934822</v>
      </c>
      <c r="K404" s="104">
        <v>0.93</v>
      </c>
      <c r="L404" s="73">
        <v>4.0</v>
      </c>
      <c r="M404" s="23">
        <f t="shared" si="3"/>
        <v>3.72</v>
      </c>
      <c r="N404" s="105" t="s">
        <v>1858</v>
      </c>
      <c r="O404" s="106">
        <v>0.91</v>
      </c>
      <c r="P404" s="107">
        <v>43775.0</v>
      </c>
      <c r="Q404" s="107">
        <v>43801.0</v>
      </c>
      <c r="R404" s="23">
        <f t="shared" si="4"/>
        <v>2.197802198</v>
      </c>
      <c r="S404" s="108">
        <f t="array" ref="S404">IF(INDEX(Historical!$D$7:$D$1379,MATCH(B404,Historical!$B$7:$B$1403,0))=0,"n/a",(INDEX(Historical!$C$7:$C$1381,MATCH(B404,Historical!$B$7:$B$1403,0))/INDEX(Historical!$D$7:$D$1379,MATCH(B404,Historical!$B$7:$B$1403,0))-1)*100)</f>
        <v>2.234636872</v>
      </c>
      <c r="T404" s="108">
        <f t="array" ref="T404">IF(INDEX(Historical!$F$7:$F$1372,MATCH(B404,Historical!$B$7:$B$1403,0))=0,"n/a",((INDEX(Historical!$C$7:$C$1381,MATCH(B404,Historical!$B$7:$B$1403,0))/INDEX(Historical!$F$7:$F$1372,MATCH(B404,Historical!$B$7:$B$1403,0)))^(1/3)-1)*100)</f>
        <v>2.286501909</v>
      </c>
      <c r="U404" s="108">
        <f t="array" ref="U404">IF(INDEX(Historical!$H$7:$H$1372,MATCH(B404,Historical!$B$7:$B$1403,0))=0,"n/a",((INDEX(Historical!$C$7:$C$1381,MATCH(B404,Historical!$B$7:$B$1403,0))/INDEX(Historical!$H$7:$H$1372,MATCH(B404,Historical!$B$7:$B$1403,0)))^(1/5)-1)*100)</f>
        <v>1.969103332</v>
      </c>
      <c r="V404" s="108">
        <f t="array" ref="V404">IF(INDEX(Historical!$O$7:$O$1372,MATCH(B404,Historical!$B$7:$B$1403,0))=0,"n/a",((INDEX(Historical!$C$7:$C$1381,MATCH(B404,Historical!$B$7:$B$1403,0))/INDEX(Historical!$O$7:$O$1372,MATCH(B404,Historical!$B$7:$B$1403,0)))^(1/10)-1)*100)</f>
        <v>2.008411122</v>
      </c>
      <c r="W404" s="109">
        <f t="shared" si="5"/>
        <v>0.9804284144</v>
      </c>
      <c r="X404" s="110">
        <f t="shared" si="6"/>
        <v>0.6563677772</v>
      </c>
      <c r="Y404" s="133"/>
      <c r="Z404" s="103">
        <f t="shared" si="7"/>
        <v>59.23566879</v>
      </c>
      <c r="AA404" s="112">
        <f t="shared" si="8"/>
        <v>18.61624204</v>
      </c>
      <c r="AB404" s="73">
        <v>12.0</v>
      </c>
      <c r="AC404" s="102">
        <v>6.28</v>
      </c>
      <c r="AD404" s="102" t="s">
        <v>128</v>
      </c>
      <c r="AE404" s="102">
        <v>2.16</v>
      </c>
      <c r="AF404" s="102">
        <v>2.32</v>
      </c>
      <c r="AG404" s="102">
        <v>10.2</v>
      </c>
      <c r="AH404" s="102">
        <v>-14.000000000000002</v>
      </c>
      <c r="AI404" s="102">
        <v>6.83</v>
      </c>
      <c r="AJ404" s="102">
        <v>3.0</v>
      </c>
      <c r="AK404" s="102">
        <v>-1.5</v>
      </c>
      <c r="AL404" s="113">
        <v>23550.0</v>
      </c>
      <c r="AM404" s="114">
        <v>0.3</v>
      </c>
      <c r="AN404" s="102">
        <v>1.94</v>
      </c>
      <c r="AO404" s="115">
        <f t="shared" si="9"/>
        <v>-13.46520388</v>
      </c>
      <c r="AP404" s="116">
        <f t="shared" si="10"/>
        <v>5.151038153</v>
      </c>
      <c r="AQ404" s="117">
        <f t="shared" si="11"/>
        <v>38.54751536</v>
      </c>
      <c r="AR404" s="103">
        <f t="array" ref="AR404">INDEX(Historical!$C$7:$C$1381,MATCH(B404,Historical!$B$7:$B$1403,0))*IF(AH404="n/a",1.03,IF(AH404&lt;0,1.01,IF(AH404&gt;10,1.1,(1+AH404/100))))</f>
        <v>3.6966</v>
      </c>
      <c r="AS404" s="112">
        <f t="shared" si="12"/>
        <v>3.94907778</v>
      </c>
      <c r="AT404" s="112">
        <f t="shared" ref="AT404:AV404" si="412">IF($AK404="n/a",1.03*AS404,IF($AK404&lt;0,1.01*AS404,IF($AK404&gt;10,1.1*AS404,(1+$AK404/100)*AS404)))</f>
        <v>3.988568558</v>
      </c>
      <c r="AU404" s="112">
        <f t="shared" si="412"/>
        <v>4.028454243</v>
      </c>
      <c r="AV404" s="112">
        <f t="shared" si="412"/>
        <v>4.068738786</v>
      </c>
      <c r="AW404" s="103">
        <f t="shared" si="14"/>
        <v>19.73143937</v>
      </c>
      <c r="AX404" s="118">
        <f t="shared" si="15"/>
        <v>16.87746075</v>
      </c>
      <c r="AY404" s="119">
        <v>0.33</v>
      </c>
      <c r="AZ404" s="114">
        <v>27.63</v>
      </c>
      <c r="BA404" s="114">
        <v>-13.750000000000002</v>
      </c>
      <c r="BB404" s="114">
        <v>-7.049999999999999</v>
      </c>
      <c r="BC404" s="114">
        <v>2.5100000000000002</v>
      </c>
      <c r="BD404" s="42"/>
      <c r="BE404" s="17">
        <v>2015.0</v>
      </c>
      <c r="BF404" s="17">
        <f t="shared" si="16"/>
        <v>0</v>
      </c>
      <c r="BG404" s="120">
        <v>1.9</v>
      </c>
      <c r="BH404" s="15"/>
    </row>
    <row r="405" ht="12.75" customHeight="1">
      <c r="A405" s="230" t="s">
        <v>2056</v>
      </c>
      <c r="B405" s="232" t="s">
        <v>2057</v>
      </c>
      <c r="C405" s="100" t="s">
        <v>158</v>
      </c>
      <c r="D405" s="100" t="s">
        <v>362</v>
      </c>
      <c r="E405" s="101">
        <v>5.0</v>
      </c>
      <c r="F405" s="58">
        <v>864.0</v>
      </c>
      <c r="G405" s="58" t="s">
        <v>168</v>
      </c>
      <c r="H405" s="58" t="s">
        <v>168</v>
      </c>
      <c r="I405" s="150">
        <v>43.11</v>
      </c>
      <c r="J405" s="103">
        <f t="shared" si="2"/>
        <v>3.549060543</v>
      </c>
      <c r="K405" s="104">
        <v>0.3825</v>
      </c>
      <c r="L405" s="73">
        <v>4.0</v>
      </c>
      <c r="M405" s="23">
        <f t="shared" si="3"/>
        <v>1.53</v>
      </c>
      <c r="N405" s="105" t="s">
        <v>376</v>
      </c>
      <c r="O405" s="106">
        <v>0.3625</v>
      </c>
      <c r="P405" s="107">
        <v>43880.0</v>
      </c>
      <c r="Q405" s="107">
        <v>43900.0</v>
      </c>
      <c r="R405" s="23">
        <f t="shared" si="4"/>
        <v>5.517241379</v>
      </c>
      <c r="S405" s="108">
        <f t="array" ref="S405">IF(INDEX(Historical!$D$7:$D$1379,MATCH(B405,Historical!$B$7:$B$1403,0))=0,"n/a",(INDEX(Historical!$C$7:$C$1381,MATCH(B405,Historical!$B$7:$B$1403,0))/INDEX(Historical!$D$7:$D$1379,MATCH(B405,Historical!$B$7:$B$1403,0))-1)*100)</f>
        <v>5.072463768</v>
      </c>
      <c r="T405" s="108">
        <f t="array" ref="T405">IF(INDEX(Historical!$F$7:$F$1372,MATCH(B405,Historical!$B$7:$B$1403,0))=0,"n/a",((INDEX(Historical!$C$7:$C$1381,MATCH(B405,Historical!$B$7:$B$1403,0))/INDEX(Historical!$F$7:$F$1372,MATCH(B405,Historical!$B$7:$B$1403,0)))^(1/3)-1)*100)</f>
        <v>4.682393211</v>
      </c>
      <c r="U405" s="108">
        <f t="array" ref="U405">IF(INDEX(Historical!$H$7:$H$1372,MATCH(B405,Historical!$B$7:$B$1403,0))=0,"n/a",((INDEX(Historical!$C$7:$C$1381,MATCH(B405,Historical!$B$7:$B$1403,0))/INDEX(Historical!$H$7:$H$1372,MATCH(B405,Historical!$B$7:$B$1403,0)))^(1/5)-1)*100)</f>
        <v>3.178512726</v>
      </c>
      <c r="V405" s="108">
        <f t="array" ref="V405">IF(INDEX(Historical!$O$7:$O$1372,MATCH(B405,Historical!$B$7:$B$1403,0))=0,"n/a",((INDEX(Historical!$C$7:$C$1381,MATCH(B405,Historical!$B$7:$B$1403,0))/INDEX(Historical!$O$7:$O$1372,MATCH(B405,Historical!$B$7:$B$1403,0)))^(1/10)-1)*100)</f>
        <v>-3.635988506</v>
      </c>
      <c r="W405" s="109" t="str">
        <f t="shared" si="5"/>
        <v>n/a</v>
      </c>
      <c r="X405" s="110">
        <f t="shared" si="6"/>
        <v>0.3210618915</v>
      </c>
      <c r="Y405" s="133"/>
      <c r="Z405" s="103">
        <f t="shared" si="7"/>
        <v>50.83056478</v>
      </c>
      <c r="AA405" s="112">
        <f t="shared" si="8"/>
        <v>14.32225914</v>
      </c>
      <c r="AB405" s="73">
        <v>12.0</v>
      </c>
      <c r="AC405" s="102">
        <v>3.01</v>
      </c>
      <c r="AD405" s="102" t="s">
        <v>128</v>
      </c>
      <c r="AE405" s="102">
        <v>1.22</v>
      </c>
      <c r="AF405" s="102">
        <v>1.31</v>
      </c>
      <c r="AG405" s="102">
        <v>9.2</v>
      </c>
      <c r="AH405" s="102">
        <v>45.7</v>
      </c>
      <c r="AI405" s="102">
        <v>-4.5</v>
      </c>
      <c r="AJ405" s="102">
        <v>9.9</v>
      </c>
      <c r="AK405" s="102">
        <v>-2.3</v>
      </c>
      <c r="AL405" s="113">
        <v>42110.0</v>
      </c>
      <c r="AM405" s="114">
        <v>0.2</v>
      </c>
      <c r="AN405" s="102">
        <v>1.17</v>
      </c>
      <c r="AO405" s="115">
        <f t="shared" si="9"/>
        <v>-7.594685867</v>
      </c>
      <c r="AP405" s="116">
        <f t="shared" si="10"/>
        <v>6.727573269</v>
      </c>
      <c r="AQ405" s="117">
        <f t="shared" si="11"/>
        <v>-8.683311813</v>
      </c>
      <c r="AR405" s="103">
        <f t="array" ref="AR405">INDEX(Historical!$C$7:$C$1381,MATCH(B405,Historical!$B$7:$B$1403,0))*IF(AH405="n/a",1.03,IF(AH405&lt;0,1.01,IF(AH405&gt;10,1.1,(1+AH405/100))))</f>
        <v>1.595</v>
      </c>
      <c r="AS405" s="112">
        <f t="shared" si="12"/>
        <v>1.61095</v>
      </c>
      <c r="AT405" s="112">
        <f t="shared" ref="AT405:AV405" si="413">IF($AK405="n/a",1.03*AS405,IF($AK405&lt;0,1.01*AS405,IF($AK405&gt;10,1.1*AS405,(1+$AK405/100)*AS405)))</f>
        <v>1.6270595</v>
      </c>
      <c r="AU405" s="112">
        <f t="shared" si="413"/>
        <v>1.643330095</v>
      </c>
      <c r="AV405" s="112">
        <f t="shared" si="413"/>
        <v>1.659763396</v>
      </c>
      <c r="AW405" s="103">
        <f t="shared" si="14"/>
        <v>8.136102991</v>
      </c>
      <c r="AX405" s="118">
        <f t="shared" si="15"/>
        <v>18.87289026</v>
      </c>
      <c r="AY405" s="119">
        <v>0.3</v>
      </c>
      <c r="AZ405" s="114">
        <v>-0.7000000000000001</v>
      </c>
      <c r="BA405" s="114">
        <v>-15.770000000000001</v>
      </c>
      <c r="BB405" s="114">
        <v>-8.51</v>
      </c>
      <c r="BC405" s="114">
        <v>-8.3</v>
      </c>
      <c r="BD405" s="42"/>
      <c r="BE405" s="17">
        <v>2016.0</v>
      </c>
      <c r="BF405" s="17">
        <f t="shared" si="16"/>
        <v>0</v>
      </c>
      <c r="BG405" s="120">
        <v>2.4</v>
      </c>
      <c r="BH405" s="15"/>
    </row>
    <row r="406" ht="12.75" customHeight="1">
      <c r="A406" s="230" t="s">
        <v>2058</v>
      </c>
      <c r="B406" s="232" t="s">
        <v>2059</v>
      </c>
      <c r="C406" s="100" t="s">
        <v>136</v>
      </c>
      <c r="D406" s="100" t="s">
        <v>153</v>
      </c>
      <c r="E406" s="101">
        <v>5.0</v>
      </c>
      <c r="F406" s="58">
        <v>861.0</v>
      </c>
      <c r="G406" s="58" t="s">
        <v>168</v>
      </c>
      <c r="H406" s="58" t="s">
        <v>168</v>
      </c>
      <c r="I406" s="150">
        <v>18.32</v>
      </c>
      <c r="J406" s="103">
        <f t="shared" si="2"/>
        <v>1.965065502</v>
      </c>
      <c r="K406" s="104">
        <v>0.09</v>
      </c>
      <c r="L406" s="73">
        <v>4.0</v>
      </c>
      <c r="M406" s="23">
        <f t="shared" si="3"/>
        <v>0.36</v>
      </c>
      <c r="N406" s="105" t="s">
        <v>890</v>
      </c>
      <c r="O406" s="106">
        <v>0.075</v>
      </c>
      <c r="P406" s="107">
        <v>43874.0</v>
      </c>
      <c r="Q406" s="107">
        <v>43888.0</v>
      </c>
      <c r="R406" s="23">
        <f t="shared" si="4"/>
        <v>20</v>
      </c>
      <c r="S406" s="108">
        <f t="array" ref="S406">IF(INDEX(Historical!$D$7:$D$1379,MATCH(B406,Historical!$B$7:$B$1403,0))=0,"n/a",(INDEX(Historical!$C$7:$C$1381,MATCH(B406,Historical!$B$7:$B$1403,0))/INDEX(Historical!$D$7:$D$1379,MATCH(B406,Historical!$B$7:$B$1403,0))-1)*100)</f>
        <v>17.64705882</v>
      </c>
      <c r="T406" s="108">
        <f t="array" ref="T406">IF(INDEX(Historical!$F$7:$F$1372,MATCH(B406,Historical!$B$7:$B$1403,0))=0,"n/a",((INDEX(Historical!$C$7:$C$1381,MATCH(B406,Historical!$B$7:$B$1403,0))/INDEX(Historical!$F$7:$F$1372,MATCH(B406,Historical!$B$7:$B$1403,0)))^(1/3)-1)*100)</f>
        <v>81.71205928</v>
      </c>
      <c r="U406" s="108" t="str">
        <f t="array" ref="U406">IF(INDEX(Historical!$H$7:$H$1372,MATCH(B406,Historical!$B$7:$B$1403,0))=0,"n/a",((INDEX(Historical!$C$7:$C$1381,MATCH(B406,Historical!$B$7:$B$1403,0))/INDEX(Historical!$H$7:$H$1372,MATCH(B406,Historical!$B$7:$B$1403,0)))^(1/5)-1)*100)</f>
        <v>n/a</v>
      </c>
      <c r="V406" s="108" t="str">
        <f t="array" ref="V406">IF(INDEX(Historical!$O$7:$O$1372,MATCH(B406,Historical!$B$7:$B$1403,0))=0,"n/a",((INDEX(Historical!$C$7:$C$1381,MATCH(B406,Historical!$B$7:$B$1403,0))/INDEX(Historical!$O$7:$O$1372,MATCH(B406,Historical!$B$7:$B$1403,0)))^(1/10)-1)*100)</f>
        <v>n/a</v>
      </c>
      <c r="W406" s="109" t="str">
        <f t="shared" si="5"/>
        <v>n/a</v>
      </c>
      <c r="X406" s="110" t="str">
        <f t="shared" si="6"/>
        <v>n/a</v>
      </c>
      <c r="Y406" s="133"/>
      <c r="Z406" s="103">
        <f t="shared" si="7"/>
        <v>23.52941176</v>
      </c>
      <c r="AA406" s="112">
        <f t="shared" si="8"/>
        <v>11.97385621</v>
      </c>
      <c r="AB406" s="73">
        <v>12.0</v>
      </c>
      <c r="AC406" s="102">
        <v>1.53</v>
      </c>
      <c r="AD406" s="102">
        <v>1.5</v>
      </c>
      <c r="AE406" s="102">
        <v>3.08</v>
      </c>
      <c r="AF406" s="102">
        <v>1.15</v>
      </c>
      <c r="AG406" s="102">
        <v>10.6</v>
      </c>
      <c r="AH406" s="102">
        <v>34.599999999999994</v>
      </c>
      <c r="AI406" s="102">
        <v>4.42</v>
      </c>
      <c r="AJ406" s="102">
        <v>10.2</v>
      </c>
      <c r="AK406" s="102">
        <v>8.0</v>
      </c>
      <c r="AL406" s="113">
        <v>184.85</v>
      </c>
      <c r="AM406" s="114">
        <v>5.7</v>
      </c>
      <c r="AN406" s="102">
        <v>0.13</v>
      </c>
      <c r="AO406" s="115" t="str">
        <f t="shared" si="9"/>
        <v>n/a</v>
      </c>
      <c r="AP406" s="116" t="str">
        <f t="shared" si="10"/>
        <v>n/a</v>
      </c>
      <c r="AQ406" s="117">
        <f t="shared" si="11"/>
        <v>-21.7697568</v>
      </c>
      <c r="AR406" s="103">
        <f t="array" ref="AR406">INDEX(Historical!$C$7:$C$1381,MATCH(B406,Historical!$B$7:$B$1403,0))*IF(AH406="n/a",1.03,IF(AH406&lt;0,1.01,IF(AH406&gt;10,1.1,(1+AH406/100))))</f>
        <v>0.33</v>
      </c>
      <c r="AS406" s="112">
        <f t="shared" si="12"/>
        <v>0.344586</v>
      </c>
      <c r="AT406" s="112">
        <f t="shared" ref="AT406:AV406" si="414">IF($AK406="n/a",1.03*AS406,IF($AK406&lt;0,1.01*AS406,IF($AK406&gt;10,1.1*AS406,(1+$AK406/100)*AS406)))</f>
        <v>0.37215288</v>
      </c>
      <c r="AU406" s="112">
        <f t="shared" si="414"/>
        <v>0.4019251104</v>
      </c>
      <c r="AV406" s="112">
        <f t="shared" si="414"/>
        <v>0.4340791192</v>
      </c>
      <c r="AW406" s="103">
        <f t="shared" si="14"/>
        <v>1.88274311</v>
      </c>
      <c r="AX406" s="118">
        <f t="shared" si="15"/>
        <v>10.27698204</v>
      </c>
      <c r="AY406" s="119">
        <v>0.32</v>
      </c>
      <c r="AZ406" s="114">
        <v>11.23</v>
      </c>
      <c r="BA406" s="114">
        <v>-20.02</v>
      </c>
      <c r="BB406" s="114">
        <v>-13.98</v>
      </c>
      <c r="BC406" s="114">
        <v>-5.2299999999999995</v>
      </c>
      <c r="BD406" s="42"/>
      <c r="BE406" s="17">
        <v>2016.0</v>
      </c>
      <c r="BF406" s="17">
        <f t="shared" si="16"/>
        <v>0</v>
      </c>
      <c r="BG406" s="120">
        <v>1.0999999999999999</v>
      </c>
      <c r="BH406" s="15"/>
    </row>
    <row r="407" ht="12.75" customHeight="1">
      <c r="A407" s="230" t="s">
        <v>2060</v>
      </c>
      <c r="B407" s="232" t="s">
        <v>2061</v>
      </c>
      <c r="C407" s="100" t="s">
        <v>136</v>
      </c>
      <c r="D407" s="100" t="s">
        <v>153</v>
      </c>
      <c r="E407" s="101">
        <v>5.0</v>
      </c>
      <c r="F407" s="58">
        <v>852.0</v>
      </c>
      <c r="G407" s="58" t="s">
        <v>168</v>
      </c>
      <c r="H407" s="58" t="s">
        <v>168</v>
      </c>
      <c r="I407" s="150">
        <v>49.3</v>
      </c>
      <c r="J407" s="103">
        <f t="shared" si="2"/>
        <v>2.271805274</v>
      </c>
      <c r="K407" s="104">
        <v>0.28</v>
      </c>
      <c r="L407" s="73">
        <v>4.0</v>
      </c>
      <c r="M407" s="23">
        <f t="shared" si="3"/>
        <v>1.12</v>
      </c>
      <c r="N407" s="105" t="s">
        <v>376</v>
      </c>
      <c r="O407" s="106">
        <v>0.26</v>
      </c>
      <c r="P407" s="107">
        <v>43788.0</v>
      </c>
      <c r="Q407" s="107">
        <v>43809.0</v>
      </c>
      <c r="R407" s="23">
        <f t="shared" si="4"/>
        <v>7.692307692</v>
      </c>
      <c r="S407" s="108">
        <f t="array" ref="S407">IF(INDEX(Historical!$D$7:$D$1379,MATCH(B407,Historical!$B$7:$B$1403,0))=0,"n/a",(INDEX(Historical!$C$7:$C$1381,MATCH(B407,Historical!$B$7:$B$1403,0))/INDEX(Historical!$D$7:$D$1379,MATCH(B407,Historical!$B$7:$B$1403,0))-1)*100)</f>
        <v>8.163265306</v>
      </c>
      <c r="T407" s="108">
        <f t="array" ref="T407">IF(INDEX(Historical!$F$7:$F$1372,MATCH(B407,Historical!$B$7:$B$1403,0))=0,"n/a",((INDEX(Historical!$C$7:$C$1381,MATCH(B407,Historical!$B$7:$B$1403,0))/INDEX(Historical!$F$7:$F$1372,MATCH(B407,Historical!$B$7:$B$1403,0)))^(1/3)-1)*100)</f>
        <v>11.72853158</v>
      </c>
      <c r="U407" s="108">
        <f t="array" ref="U407">IF(INDEX(Historical!$H$7:$H$1372,MATCH(B407,Historical!$B$7:$B$1403,0))=0,"n/a",((INDEX(Historical!$C$7:$C$1381,MATCH(B407,Historical!$B$7:$B$1403,0))/INDEX(Historical!$H$7:$H$1372,MATCH(B407,Historical!$B$7:$B$1403,0)))^(1/5)-1)*100)</f>
        <v>9.718389669</v>
      </c>
      <c r="V407" s="108">
        <f t="array" ref="V407">IF(INDEX(Historical!$O$7:$O$1372,MATCH(B407,Historical!$B$7:$B$1403,0))=0,"n/a",((INDEX(Historical!$C$7:$C$1381,MATCH(B407,Historical!$B$7:$B$1403,0))/INDEX(Historical!$O$7:$O$1372,MATCH(B407,Historical!$B$7:$B$1403,0)))^(1/10)-1)*100)</f>
        <v>4.746546325</v>
      </c>
      <c r="W407" s="109">
        <f t="shared" si="5"/>
        <v>2.047465463</v>
      </c>
      <c r="X407" s="110" t="str">
        <f t="shared" si="6"/>
        <v>n/a</v>
      </c>
      <c r="Y407" s="133"/>
      <c r="Z407" s="103">
        <f t="shared" si="7"/>
        <v>36.96369637</v>
      </c>
      <c r="AA407" s="112">
        <f t="shared" si="8"/>
        <v>16.27062706</v>
      </c>
      <c r="AB407" s="73">
        <v>12.0</v>
      </c>
      <c r="AC407" s="102">
        <v>3.03</v>
      </c>
      <c r="AD407" s="102" t="s">
        <v>128</v>
      </c>
      <c r="AE407" s="102">
        <v>4.79</v>
      </c>
      <c r="AF407" s="102">
        <v>1.85</v>
      </c>
      <c r="AG407" s="102">
        <v>11.55</v>
      </c>
      <c r="AH407" s="102" t="s">
        <v>128</v>
      </c>
      <c r="AI407" s="102" t="s">
        <v>128</v>
      </c>
      <c r="AJ407" s="102" t="s">
        <v>128</v>
      </c>
      <c r="AK407" s="102" t="s">
        <v>128</v>
      </c>
      <c r="AL407" s="113">
        <v>195.35</v>
      </c>
      <c r="AM407" s="114">
        <v>26.790000000000003</v>
      </c>
      <c r="AN407" s="102" t="s">
        <v>128</v>
      </c>
      <c r="AO407" s="115">
        <f t="shared" si="9"/>
        <v>-4.280432119</v>
      </c>
      <c r="AP407" s="116">
        <f t="shared" si="10"/>
        <v>11.99019494</v>
      </c>
      <c r="AQ407" s="117">
        <f t="shared" si="11"/>
        <v>15.663612</v>
      </c>
      <c r="AR407" s="103">
        <f t="array" ref="AR407">INDEX(Historical!$C$7:$C$1381,MATCH(B407,Historical!$B$7:$B$1403,0))*IF(AH407="n/a",1.03,IF(AH407&lt;0,1.01,IF(AH407&gt;10,1.1,(1+AH407/100))))</f>
        <v>1.0918</v>
      </c>
      <c r="AS407" s="112">
        <f t="shared" si="12"/>
        <v>1.124554</v>
      </c>
      <c r="AT407" s="112">
        <f t="shared" ref="AT407:AV407" si="415">IF($AK407="n/a",1.03*AS407,IF($AK407&lt;0,1.01*AS407,IF($AK407&gt;10,1.1*AS407,(1+$AK407/100)*AS407)))</f>
        <v>1.15829062</v>
      </c>
      <c r="AU407" s="112">
        <f t="shared" si="415"/>
        <v>1.193039339</v>
      </c>
      <c r="AV407" s="112">
        <f t="shared" si="415"/>
        <v>1.228830519</v>
      </c>
      <c r="AW407" s="103">
        <f t="shared" si="14"/>
        <v>5.796514477</v>
      </c>
      <c r="AX407" s="118">
        <f t="shared" si="15"/>
        <v>11.75763586</v>
      </c>
      <c r="AY407" s="119">
        <v>0.42</v>
      </c>
      <c r="AZ407" s="114">
        <v>0.0</v>
      </c>
      <c r="BA407" s="114">
        <v>-29.57142857142857</v>
      </c>
      <c r="BB407" s="114">
        <v>-17.942743009320907</v>
      </c>
      <c r="BC407" s="114">
        <v>-20.968259057390192</v>
      </c>
      <c r="BD407" s="42"/>
      <c r="BE407" s="17">
        <v>2015.0</v>
      </c>
      <c r="BF407" s="17">
        <f t="shared" si="16"/>
        <v>0</v>
      </c>
      <c r="BG407" s="120">
        <v>1.16</v>
      </c>
      <c r="BH407" s="108"/>
    </row>
    <row r="408" ht="12.75" customHeight="1">
      <c r="A408" s="230" t="s">
        <v>2062</v>
      </c>
      <c r="B408" s="232" t="s">
        <v>2063</v>
      </c>
      <c r="C408" s="100" t="s">
        <v>136</v>
      </c>
      <c r="D408" s="100" t="s">
        <v>153</v>
      </c>
      <c r="E408" s="101">
        <v>5.0</v>
      </c>
      <c r="F408" s="58">
        <v>833.0</v>
      </c>
      <c r="G408" s="58" t="s">
        <v>168</v>
      </c>
      <c r="H408" s="58" t="s">
        <v>168</v>
      </c>
      <c r="I408" s="150">
        <v>31.02</v>
      </c>
      <c r="J408" s="103">
        <f t="shared" si="2"/>
        <v>3.868471954</v>
      </c>
      <c r="K408" s="104">
        <v>0.3</v>
      </c>
      <c r="L408" s="73">
        <v>4.0</v>
      </c>
      <c r="M408" s="23">
        <f t="shared" si="3"/>
        <v>1.2</v>
      </c>
      <c r="N408" s="105" t="s">
        <v>160</v>
      </c>
      <c r="O408" s="106">
        <v>0.27</v>
      </c>
      <c r="P408" s="107">
        <v>43587.0</v>
      </c>
      <c r="Q408" s="107">
        <v>43607.0</v>
      </c>
      <c r="R408" s="23">
        <f t="shared" si="4"/>
        <v>11.11111111</v>
      </c>
      <c r="S408" s="108">
        <f t="array" ref="S408">IF(INDEX(Historical!$D$7:$D$1379,MATCH(B408,Historical!$B$7:$B$1403,0))=0,"n/a",(INDEX(Historical!$C$7:$C$1381,MATCH(B408,Historical!$B$7:$B$1403,0))/INDEX(Historical!$D$7:$D$1379,MATCH(B408,Historical!$B$7:$B$1403,0))-1)*100)</f>
        <v>11.42857143</v>
      </c>
      <c r="T408" s="108">
        <f t="array" ref="T408">IF(INDEX(Historical!$F$7:$F$1372,MATCH(B408,Historical!$B$7:$B$1403,0))=0,"n/a",((INDEX(Historical!$C$7:$C$1381,MATCH(B408,Historical!$B$7:$B$1403,0))/INDEX(Historical!$F$7:$F$1372,MATCH(B408,Historical!$B$7:$B$1403,0)))^(1/3)-1)*100)</f>
        <v>12.57898699</v>
      </c>
      <c r="U408" s="108">
        <f t="array" ref="U408">IF(INDEX(Historical!$H$7:$H$1372,MATCH(B408,Historical!$B$7:$B$1403,0))=0,"n/a",((INDEX(Historical!$C$7:$C$1381,MATCH(B408,Historical!$B$7:$B$1403,0))/INDEX(Historical!$H$7:$H$1372,MATCH(B408,Historical!$B$7:$B$1403,0)))^(1/5)-1)*100)</f>
        <v>11.46419652</v>
      </c>
      <c r="V408" s="108">
        <f t="array" ref="V408">IF(INDEX(Historical!$O$7:$O$1372,MATCH(B408,Historical!$B$7:$B$1403,0))=0,"n/a",((INDEX(Historical!$C$7:$C$1381,MATCH(B408,Historical!$B$7:$B$1403,0))/INDEX(Historical!$O$7:$O$1372,MATCH(B408,Historical!$B$7:$B$1403,0)))^(1/10)-1)*100)</f>
        <v>0.8036390584</v>
      </c>
      <c r="W408" s="109">
        <f t="shared" si="5"/>
        <v>14.26535508</v>
      </c>
      <c r="X408" s="110" t="str">
        <f t="shared" si="6"/>
        <v>n/a</v>
      </c>
      <c r="Y408" s="133"/>
      <c r="Z408" s="103">
        <f t="shared" si="7"/>
        <v>32.69754768</v>
      </c>
      <c r="AA408" s="112">
        <f t="shared" si="8"/>
        <v>8.452316076</v>
      </c>
      <c r="AB408" s="73">
        <v>12.0</v>
      </c>
      <c r="AC408" s="102">
        <v>3.67</v>
      </c>
      <c r="AD408" s="102" t="s">
        <v>128</v>
      </c>
      <c r="AE408" s="102">
        <v>2.64</v>
      </c>
      <c r="AF408" s="102">
        <v>1.19</v>
      </c>
      <c r="AG408" s="102">
        <v>13.18</v>
      </c>
      <c r="AH408" s="102" t="s">
        <v>128</v>
      </c>
      <c r="AI408" s="102" t="s">
        <v>128</v>
      </c>
      <c r="AJ408" s="102" t="s">
        <v>128</v>
      </c>
      <c r="AK408" s="102" t="s">
        <v>128</v>
      </c>
      <c r="AL408" s="113">
        <v>149.52</v>
      </c>
      <c r="AM408" s="114">
        <v>3.9899999999999998</v>
      </c>
      <c r="AN408" s="102" t="s">
        <v>128</v>
      </c>
      <c r="AO408" s="115">
        <f t="shared" si="9"/>
        <v>6.8803524</v>
      </c>
      <c r="AP408" s="116">
        <f t="shared" si="10"/>
        <v>15.33266848</v>
      </c>
      <c r="AQ408" s="117">
        <f t="shared" si="11"/>
        <v>-33.13942822</v>
      </c>
      <c r="AR408" s="103">
        <f t="array" ref="AR408">INDEX(Historical!$C$7:$C$1381,MATCH(B408,Historical!$B$7:$B$1403,0))*IF(AH408="n/a",1.03,IF(AH408&lt;0,1.01,IF(AH408&gt;10,1.1,(1+AH408/100))))</f>
        <v>1.2051</v>
      </c>
      <c r="AS408" s="112">
        <f t="shared" si="12"/>
        <v>1.241253</v>
      </c>
      <c r="AT408" s="112">
        <f t="shared" ref="AT408:AV408" si="416">IF($AK408="n/a",1.03*AS408,IF($AK408&lt;0,1.01*AS408,IF($AK408&gt;10,1.1*AS408,(1+$AK408/100)*AS408)))</f>
        <v>1.27849059</v>
      </c>
      <c r="AU408" s="112">
        <f t="shared" si="416"/>
        <v>1.316845308</v>
      </c>
      <c r="AV408" s="112">
        <f t="shared" si="416"/>
        <v>1.356350667</v>
      </c>
      <c r="AW408" s="103">
        <f t="shared" si="14"/>
        <v>6.398039565</v>
      </c>
      <c r="AX408" s="118">
        <f t="shared" si="15"/>
        <v>20.62553051</v>
      </c>
      <c r="AY408" s="119">
        <v>0.23</v>
      </c>
      <c r="AZ408" s="114">
        <v>15.616846813268737</v>
      </c>
      <c r="BA408" s="114">
        <v>-21.587462082912033</v>
      </c>
      <c r="BB408" s="114">
        <v>-17.10315339390701</v>
      </c>
      <c r="BC408" s="114">
        <v>-14.967105263157887</v>
      </c>
      <c r="BD408" s="42"/>
      <c r="BE408" s="17">
        <v>2015.0</v>
      </c>
      <c r="BF408" s="17">
        <f t="shared" si="16"/>
        <v>0</v>
      </c>
      <c r="BG408" s="120">
        <v>1.24</v>
      </c>
      <c r="BH408" s="15"/>
    </row>
    <row r="409" ht="12.75" customHeight="1">
      <c r="A409" s="230" t="s">
        <v>2064</v>
      </c>
      <c r="B409" s="232" t="s">
        <v>2065</v>
      </c>
      <c r="C409" s="100" t="s">
        <v>136</v>
      </c>
      <c r="D409" s="100" t="s">
        <v>153</v>
      </c>
      <c r="E409" s="101">
        <v>5.0</v>
      </c>
      <c r="F409" s="58">
        <v>830.0</v>
      </c>
      <c r="G409" s="58" t="s">
        <v>168</v>
      </c>
      <c r="H409" s="58" t="s">
        <v>168</v>
      </c>
      <c r="I409" s="150">
        <v>14.45</v>
      </c>
      <c r="J409" s="103">
        <f t="shared" si="2"/>
        <v>3.598615917</v>
      </c>
      <c r="K409" s="104">
        <v>0.13</v>
      </c>
      <c r="L409" s="73">
        <v>4.0</v>
      </c>
      <c r="M409" s="23">
        <f t="shared" si="3"/>
        <v>0.52</v>
      </c>
      <c r="N409" s="105" t="s">
        <v>592</v>
      </c>
      <c r="O409" s="106">
        <v>0.12</v>
      </c>
      <c r="P409" s="146">
        <v>43553.0</v>
      </c>
      <c r="Q409" s="146">
        <v>43570.0</v>
      </c>
      <c r="R409" s="23">
        <f t="shared" si="4"/>
        <v>8.333333333</v>
      </c>
      <c r="S409" s="108">
        <f t="array" ref="S409">IF(INDEX(Historical!$D$7:$D$1379,MATCH(B409,Historical!$B$7:$B$1403,0))=0,"n/a",(INDEX(Historical!$C$7:$C$1381,MATCH(B409,Historical!$B$7:$B$1403,0))/INDEX(Historical!$D$7:$D$1379,MATCH(B409,Historical!$B$7:$B$1403,0))-1)*100)</f>
        <v>8.510638298</v>
      </c>
      <c r="T409" s="108">
        <f t="array" ref="T409">IF(INDEX(Historical!$F$7:$F$1372,MATCH(B409,Historical!$B$7:$B$1403,0))=0,"n/a",((INDEX(Historical!$C$7:$C$1381,MATCH(B409,Historical!$B$7:$B$1403,0))/INDEX(Historical!$F$7:$F$1372,MATCH(B409,Historical!$B$7:$B$1403,0)))^(1/3)-1)*100)</f>
        <v>9.354129979</v>
      </c>
      <c r="U409" s="108">
        <f t="array" ref="U409">IF(INDEX(Historical!$H$7:$H$1372,MATCH(B409,Historical!$B$7:$B$1403,0))=0,"n/a",((INDEX(Historical!$C$7:$C$1381,MATCH(B409,Historical!$B$7:$B$1403,0))/INDEX(Historical!$H$7:$H$1372,MATCH(B409,Historical!$B$7:$B$1403,0)))^(1/5)-1)*100)</f>
        <v>9.770094871</v>
      </c>
      <c r="V409" s="108">
        <f t="array" ref="V409">IF(INDEX(Historical!$O$7:$O$1372,MATCH(B409,Historical!$B$7:$B$1403,0))=0,"n/a",((INDEX(Historical!$C$7:$C$1381,MATCH(B409,Historical!$B$7:$B$1403,0))/INDEX(Historical!$O$7:$O$1372,MATCH(B409,Historical!$B$7:$B$1403,0)))^(1/10)-1)*100)</f>
        <v>6.969430294</v>
      </c>
      <c r="W409" s="109">
        <f t="shared" si="5"/>
        <v>1.401849858</v>
      </c>
      <c r="X409" s="110">
        <f t="shared" si="6"/>
        <v>1.356957621</v>
      </c>
      <c r="Y409" s="133"/>
      <c r="Z409" s="103">
        <f t="shared" si="7"/>
        <v>37.41007194</v>
      </c>
      <c r="AA409" s="112">
        <f t="shared" si="8"/>
        <v>10.39568345</v>
      </c>
      <c r="AB409" s="73">
        <v>12.0</v>
      </c>
      <c r="AC409" s="102">
        <v>1.39</v>
      </c>
      <c r="AD409" s="102">
        <v>1.3</v>
      </c>
      <c r="AE409" s="102">
        <v>2.91</v>
      </c>
      <c r="AF409" s="102">
        <v>1.03</v>
      </c>
      <c r="AG409" s="102">
        <v>10.5</v>
      </c>
      <c r="AH409" s="102">
        <v>10.8</v>
      </c>
      <c r="AI409" s="102">
        <v>3.0700000000000003</v>
      </c>
      <c r="AJ409" s="102">
        <v>7.199999999999999</v>
      </c>
      <c r="AK409" s="102">
        <v>8.0</v>
      </c>
      <c r="AL409" s="113">
        <v>2400.0</v>
      </c>
      <c r="AM409" s="114">
        <v>0.2</v>
      </c>
      <c r="AN409" s="102">
        <v>0.17</v>
      </c>
      <c r="AO409" s="115">
        <f t="shared" si="9"/>
        <v>2.973027335</v>
      </c>
      <c r="AP409" s="116">
        <f t="shared" si="10"/>
        <v>13.36871079</v>
      </c>
      <c r="AQ409" s="117">
        <f t="shared" si="11"/>
        <v>-31.01512579</v>
      </c>
      <c r="AR409" s="103">
        <f t="array" ref="AR409">INDEX(Historical!$C$7:$C$1381,MATCH(B409,Historical!$B$7:$B$1403,0))*IF(AH409="n/a",1.03,IF(AH409&lt;0,1.01,IF(AH409&gt;10,1.1,(1+AH409/100))))</f>
        <v>0.561</v>
      </c>
      <c r="AS409" s="112">
        <f t="shared" si="12"/>
        <v>0.5782227</v>
      </c>
      <c r="AT409" s="112">
        <f t="shared" ref="AT409:AV409" si="417">IF($AK409="n/a",1.03*AS409,IF($AK409&lt;0,1.01*AS409,IF($AK409&gt;10,1.1*AS409,(1+$AK409/100)*AS409)))</f>
        <v>0.624480516</v>
      </c>
      <c r="AU409" s="112">
        <f t="shared" si="417"/>
        <v>0.6744389573</v>
      </c>
      <c r="AV409" s="112">
        <f t="shared" si="417"/>
        <v>0.7283940739</v>
      </c>
      <c r="AW409" s="103">
        <f t="shared" si="14"/>
        <v>3.166536247</v>
      </c>
      <c r="AX409" s="118">
        <f t="shared" si="15"/>
        <v>21.91374565</v>
      </c>
      <c r="AY409" s="119">
        <v>0.95</v>
      </c>
      <c r="AZ409" s="114">
        <v>-2.4699999999999998</v>
      </c>
      <c r="BA409" s="114">
        <v>-19.72</v>
      </c>
      <c r="BB409" s="114">
        <v>-15.310000000000002</v>
      </c>
      <c r="BC409" s="114">
        <v>-12.9</v>
      </c>
      <c r="BD409" s="42"/>
      <c r="BE409" s="17">
        <v>2015.0</v>
      </c>
      <c r="BF409" s="17">
        <f t="shared" si="16"/>
        <v>0</v>
      </c>
      <c r="BG409" s="120">
        <v>1.0999999999999999</v>
      </c>
      <c r="BH409" s="15"/>
    </row>
    <row r="410" ht="12.75" customHeight="1">
      <c r="A410" s="230" t="s">
        <v>2066</v>
      </c>
      <c r="B410" s="232" t="s">
        <v>2067</v>
      </c>
      <c r="C410" s="100" t="s">
        <v>245</v>
      </c>
      <c r="D410" s="100" t="s">
        <v>246</v>
      </c>
      <c r="E410" s="101">
        <v>5.0</v>
      </c>
      <c r="F410" s="58">
        <v>819.0</v>
      </c>
      <c r="G410" s="58" t="s">
        <v>168</v>
      </c>
      <c r="H410" s="58" t="s">
        <v>168</v>
      </c>
      <c r="I410" s="150">
        <v>13.66</v>
      </c>
      <c r="J410" s="103">
        <f t="shared" si="2"/>
        <v>13.90922401</v>
      </c>
      <c r="K410" s="104">
        <v>0.475</v>
      </c>
      <c r="L410" s="73">
        <v>4.0</v>
      </c>
      <c r="M410" s="23">
        <f t="shared" si="3"/>
        <v>1.9</v>
      </c>
      <c r="N410" s="105" t="s">
        <v>290</v>
      </c>
      <c r="O410" s="106">
        <v>0.47</v>
      </c>
      <c r="P410" s="148">
        <v>43223.0</v>
      </c>
      <c r="Q410" s="148">
        <v>43231.0</v>
      </c>
      <c r="R410" s="23">
        <f t="shared" si="4"/>
        <v>1.063829787</v>
      </c>
      <c r="S410" s="108">
        <f t="array" ref="S410">IF(INDEX(Historical!$D$7:$D$1379,MATCH(B410,Historical!$B$7:$B$1403,0))=0,"n/a",(INDEX(Historical!$C$7:$C$1381,MATCH(B410,Historical!$B$7:$B$1403,0))/INDEX(Historical!$D$7:$D$1379,MATCH(B410,Historical!$B$7:$B$1403,0))-1)*100)</f>
        <v>0.2638522427</v>
      </c>
      <c r="T410" s="108">
        <f t="array" ref="T410">IF(INDEX(Historical!$F$7:$F$1372,MATCH(B410,Historical!$B$7:$B$1403,0))=0,"n/a",((INDEX(Historical!$C$7:$C$1381,MATCH(B410,Historical!$B$7:$B$1403,0))/INDEX(Historical!$F$7:$F$1372,MATCH(B410,Historical!$B$7:$B$1403,0)))^(1/3)-1)*100)</f>
        <v>5.080975888</v>
      </c>
      <c r="U410" s="108" t="str">
        <f t="array" ref="U410">IF(INDEX(Historical!$H$7:$H$1372,MATCH(B410,Historical!$B$7:$B$1403,0))=0,"n/a",((INDEX(Historical!$C$7:$C$1381,MATCH(B410,Historical!$B$7:$B$1403,0))/INDEX(Historical!$H$7:$H$1372,MATCH(B410,Historical!$B$7:$B$1403,0)))^(1/5)-1)*100)</f>
        <v>n/a</v>
      </c>
      <c r="V410" s="108" t="str">
        <f t="array" ref="V410">IF(INDEX(Historical!$O$7:$O$1372,MATCH(B410,Historical!$B$7:$B$1403,0))=0,"n/a",((INDEX(Historical!$C$7:$C$1381,MATCH(B410,Historical!$B$7:$B$1403,0))/INDEX(Historical!$O$7:$O$1372,MATCH(B410,Historical!$B$7:$B$1403,0)))^(1/10)-1)*100)</f>
        <v>n/a</v>
      </c>
      <c r="W410" s="109" t="str">
        <f t="shared" si="5"/>
        <v>n/a</v>
      </c>
      <c r="X410" s="110" t="str">
        <f t="shared" si="6"/>
        <v>n/a</v>
      </c>
      <c r="Y410" s="149" t="s">
        <v>2026</v>
      </c>
      <c r="Z410" s="103">
        <f t="shared" si="7"/>
        <v>106.1452514</v>
      </c>
      <c r="AA410" s="112">
        <f t="shared" si="8"/>
        <v>7.631284916</v>
      </c>
      <c r="AB410" s="73">
        <v>12.0</v>
      </c>
      <c r="AC410" s="102">
        <v>1.79</v>
      </c>
      <c r="AD410" s="102">
        <v>0.51</v>
      </c>
      <c r="AE410" s="102">
        <v>3.84</v>
      </c>
      <c r="AF410" s="102" t="s">
        <v>128</v>
      </c>
      <c r="AG410" s="102">
        <v>-68.4</v>
      </c>
      <c r="AH410" s="102">
        <v>-2.0</v>
      </c>
      <c r="AI410" s="102">
        <v>1.8599999999999999</v>
      </c>
      <c r="AJ410" s="102">
        <v>129.1</v>
      </c>
      <c r="AK410" s="102">
        <v>15.0</v>
      </c>
      <c r="AL410" s="113">
        <v>316.64</v>
      </c>
      <c r="AM410" s="114">
        <v>50.74999999999999</v>
      </c>
      <c r="AN410" s="102" t="s">
        <v>128</v>
      </c>
      <c r="AO410" s="115" t="str">
        <f t="shared" si="9"/>
        <v>n/a</v>
      </c>
      <c r="AP410" s="116" t="str">
        <f t="shared" si="10"/>
        <v>n/a</v>
      </c>
      <c r="AQ410" s="117" t="str">
        <f t="shared" si="11"/>
        <v>n/a</v>
      </c>
      <c r="AR410" s="103">
        <f t="array" ref="AR410">INDEX(Historical!$C$7:$C$1381,MATCH(B410,Historical!$B$7:$B$1403,0))*IF(AH410="n/a",1.03,IF(AH410&lt;0,1.01,IF(AH410&gt;10,1.1,(1+AH410/100))))</f>
        <v>1.919</v>
      </c>
      <c r="AS410" s="112">
        <f t="shared" si="12"/>
        <v>1.9546934</v>
      </c>
      <c r="AT410" s="112">
        <f t="shared" ref="AT410:AV410" si="418">IF($AK410="n/a",1.03*AS410,IF($AK410&lt;0,1.01*AS410,IF($AK410&gt;10,1.1*AS410,(1+$AK410/100)*AS410)))</f>
        <v>2.15016274</v>
      </c>
      <c r="AU410" s="112">
        <f t="shared" si="418"/>
        <v>2.365179014</v>
      </c>
      <c r="AV410" s="112">
        <f t="shared" si="418"/>
        <v>2.601696915</v>
      </c>
      <c r="AW410" s="103">
        <f t="shared" si="14"/>
        <v>10.99073207</v>
      </c>
      <c r="AX410" s="118">
        <f t="shared" si="15"/>
        <v>80.45923916</v>
      </c>
      <c r="AY410" s="119">
        <v>0.5</v>
      </c>
      <c r="AZ410" s="114">
        <v>9.02</v>
      </c>
      <c r="BA410" s="114">
        <v>-16.25</v>
      </c>
      <c r="BB410" s="114">
        <v>-3.8899999999999997</v>
      </c>
      <c r="BC410" s="114">
        <v>-1.25</v>
      </c>
      <c r="BD410" s="42"/>
      <c r="BE410" s="17">
        <v>2015.0</v>
      </c>
      <c r="BF410" s="17">
        <f t="shared" si="16"/>
        <v>0</v>
      </c>
      <c r="BG410" s="120">
        <v>44.5</v>
      </c>
      <c r="BH410" s="15"/>
    </row>
    <row r="411" ht="12.75" customHeight="1">
      <c r="A411" s="230" t="s">
        <v>2068</v>
      </c>
      <c r="B411" s="232" t="s">
        <v>2069</v>
      </c>
      <c r="C411" s="100" t="s">
        <v>141</v>
      </c>
      <c r="D411" s="100" t="s">
        <v>142</v>
      </c>
      <c r="E411" s="101">
        <v>5.0</v>
      </c>
      <c r="F411" s="58">
        <v>866.0</v>
      </c>
      <c r="G411" s="58" t="s">
        <v>168</v>
      </c>
      <c r="H411" s="58" t="s">
        <v>168</v>
      </c>
      <c r="I411" s="150">
        <v>56.56</v>
      </c>
      <c r="J411" s="103">
        <f t="shared" si="2"/>
        <v>2.121640736</v>
      </c>
      <c r="K411" s="104">
        <v>0.3</v>
      </c>
      <c r="L411" s="73">
        <v>4.0</v>
      </c>
      <c r="M411" s="23">
        <f t="shared" si="3"/>
        <v>1.2</v>
      </c>
      <c r="N411" s="105" t="s">
        <v>2041</v>
      </c>
      <c r="O411" s="106">
        <v>0.27</v>
      </c>
      <c r="P411" s="107">
        <v>43885.0</v>
      </c>
      <c r="Q411" s="107">
        <v>43907.0</v>
      </c>
      <c r="R411" s="23">
        <f t="shared" si="4"/>
        <v>11.11111111</v>
      </c>
      <c r="S411" s="108">
        <f t="array" ref="S411">IF(INDEX(Historical!$D$7:$D$1379,MATCH(B411,Historical!$B$7:$B$1403,0))=0,"n/a",(INDEX(Historical!$C$7:$C$1381,MATCH(B411,Historical!$B$7:$B$1403,0))/INDEX(Historical!$D$7:$D$1379,MATCH(B411,Historical!$B$7:$B$1403,0))-1)*100)</f>
        <v>12.5</v>
      </c>
      <c r="T411" s="108">
        <f t="array" ref="T411">IF(INDEX(Historical!$F$7:$F$1372,MATCH(B411,Historical!$B$7:$B$1403,0))=0,"n/a",((INDEX(Historical!$C$7:$C$1381,MATCH(B411,Historical!$B$7:$B$1403,0))/INDEX(Historical!$F$7:$F$1372,MATCH(B411,Historical!$B$7:$B$1403,0)))^(1/3)-1)*100)</f>
        <v>28.41562203</v>
      </c>
      <c r="U411" s="108" t="str">
        <f t="array" ref="U411">IF(INDEX(Historical!$H$7:$H$1372,MATCH(B411,Historical!$B$7:$B$1403,0))=0,"n/a",((INDEX(Historical!$C$7:$C$1381,MATCH(B411,Historical!$B$7:$B$1403,0))/INDEX(Historical!$H$7:$H$1372,MATCH(B411,Historical!$B$7:$B$1403,0)))^(1/5)-1)*100)</f>
        <v>n/a</v>
      </c>
      <c r="V411" s="108" t="str">
        <f t="array" ref="V411">IF(INDEX(Historical!$O$7:$O$1372,MATCH(B411,Historical!$B$7:$B$1403,0))=0,"n/a",((INDEX(Historical!$C$7:$C$1381,MATCH(B411,Historical!$B$7:$B$1403,0))/INDEX(Historical!$O$7:$O$1372,MATCH(B411,Historical!$B$7:$B$1403,0)))^(1/10)-1)*100)</f>
        <v>n/a</v>
      </c>
      <c r="W411" s="109" t="str">
        <f t="shared" si="5"/>
        <v>n/a</v>
      </c>
      <c r="X411" s="110" t="str">
        <f t="shared" si="6"/>
        <v>n/a</v>
      </c>
      <c r="Y411" s="133"/>
      <c r="Z411" s="103">
        <f t="shared" si="7"/>
        <v>63.49206349</v>
      </c>
      <c r="AA411" s="112">
        <f t="shared" si="8"/>
        <v>29.92592593</v>
      </c>
      <c r="AB411" s="73">
        <v>12.0</v>
      </c>
      <c r="AC411" s="102">
        <v>1.89</v>
      </c>
      <c r="AD411" s="102">
        <v>3.22</v>
      </c>
      <c r="AE411" s="102">
        <v>1.95</v>
      </c>
      <c r="AF411" s="102">
        <v>8.47</v>
      </c>
      <c r="AG411" s="102">
        <v>49.5</v>
      </c>
      <c r="AH411" s="102">
        <v>-1.0999999999999999</v>
      </c>
      <c r="AI411" s="102">
        <v>9.45</v>
      </c>
      <c r="AJ411" s="102">
        <v>-7.5</v>
      </c>
      <c r="AK411" s="102">
        <v>9.31</v>
      </c>
      <c r="AL411" s="113">
        <v>3810.0</v>
      </c>
      <c r="AM411" s="114">
        <v>0.96</v>
      </c>
      <c r="AN411" s="102">
        <v>4.45</v>
      </c>
      <c r="AO411" s="115" t="str">
        <f t="shared" si="9"/>
        <v>n/a</v>
      </c>
      <c r="AP411" s="116" t="str">
        <f t="shared" si="10"/>
        <v>n/a</v>
      </c>
      <c r="AQ411" s="117">
        <f t="shared" si="11"/>
        <v>235.6404111</v>
      </c>
      <c r="AR411" s="103">
        <f t="array" ref="AR411">INDEX(Historical!$C$7:$C$1381,MATCH(B411,Historical!$B$7:$B$1403,0))*IF(AH411="n/a",1.03,IF(AH411&lt;0,1.01,IF(AH411&gt;10,1.1,(1+AH411/100))))</f>
        <v>1.0908</v>
      </c>
      <c r="AS411" s="112">
        <f t="shared" si="12"/>
        <v>1.1938806</v>
      </c>
      <c r="AT411" s="112">
        <f t="shared" ref="AT411:AV411" si="419">IF($AK411="n/a",1.03*AS411,IF($AK411&lt;0,1.01*AS411,IF($AK411&gt;10,1.1*AS411,(1+$AK411/100)*AS411)))</f>
        <v>1.305030884</v>
      </c>
      <c r="AU411" s="112">
        <f t="shared" si="419"/>
        <v>1.426529259</v>
      </c>
      <c r="AV411" s="112">
        <f t="shared" si="419"/>
        <v>1.559339133</v>
      </c>
      <c r="AW411" s="103">
        <f t="shared" si="14"/>
        <v>6.575579876</v>
      </c>
      <c r="AX411" s="118">
        <f t="shared" si="15"/>
        <v>11.62584844</v>
      </c>
      <c r="AY411" s="119">
        <v>0.81</v>
      </c>
      <c r="AZ411" s="114">
        <v>4.279999999999999</v>
      </c>
      <c r="BA411" s="114">
        <v>-29.04</v>
      </c>
      <c r="BB411" s="114">
        <v>-15.120000000000001</v>
      </c>
      <c r="BC411" s="114">
        <v>-17.86</v>
      </c>
      <c r="BD411" s="42"/>
      <c r="BE411" s="17">
        <v>2016.0</v>
      </c>
      <c r="BF411" s="17">
        <f t="shared" si="16"/>
        <v>0</v>
      </c>
      <c r="BG411" s="120">
        <v>5.1</v>
      </c>
      <c r="BH411" s="15"/>
    </row>
    <row r="412" ht="12.75" customHeight="1">
      <c r="A412" s="230" t="s">
        <v>2070</v>
      </c>
      <c r="B412" s="232" t="s">
        <v>2071</v>
      </c>
      <c r="C412" s="100" t="s">
        <v>136</v>
      </c>
      <c r="D412" s="100" t="s">
        <v>153</v>
      </c>
      <c r="E412" s="101">
        <v>5.0</v>
      </c>
      <c r="F412" s="58">
        <v>834.0</v>
      </c>
      <c r="G412" s="58" t="s">
        <v>168</v>
      </c>
      <c r="H412" s="58" t="s">
        <v>168</v>
      </c>
      <c r="I412" s="150">
        <v>26.87</v>
      </c>
      <c r="J412" s="103">
        <f t="shared" si="2"/>
        <v>4.465947153</v>
      </c>
      <c r="K412" s="104">
        <v>0.3</v>
      </c>
      <c r="L412" s="73">
        <v>4.0</v>
      </c>
      <c r="M412" s="23">
        <f t="shared" si="3"/>
        <v>1.2</v>
      </c>
      <c r="N412" s="105" t="s">
        <v>169</v>
      </c>
      <c r="O412" s="106">
        <v>0.25</v>
      </c>
      <c r="P412" s="107">
        <v>43594.0</v>
      </c>
      <c r="Q412" s="107">
        <v>43609.0</v>
      </c>
      <c r="R412" s="23">
        <f t="shared" si="4"/>
        <v>20</v>
      </c>
      <c r="S412" s="108">
        <f t="array" ref="S412">IF(INDEX(Historical!$D$7:$D$1379,MATCH(B412,Historical!$B$7:$B$1403,0))=0,"n/a",(INDEX(Historical!$C$7:$C$1381,MATCH(B412,Historical!$B$7:$B$1403,0))/INDEX(Historical!$D$7:$D$1379,MATCH(B412,Historical!$B$7:$B$1403,0))-1)*100)</f>
        <v>21.05263158</v>
      </c>
      <c r="T412" s="108">
        <f t="array" ref="T412">IF(INDEX(Historical!$F$7:$F$1372,MATCH(B412,Historical!$B$7:$B$1403,0))=0,"n/a",((INDEX(Historical!$C$7:$C$1381,MATCH(B412,Historical!$B$7:$B$1403,0))/INDEX(Historical!$F$7:$F$1372,MATCH(B412,Historical!$B$7:$B$1403,0)))^(1/3)-1)*100)</f>
        <v>24.91519672</v>
      </c>
      <c r="U412" s="108" t="str">
        <f t="array" ref="U412">IF(INDEX(Historical!$H$7:$H$1372,MATCH(B412,Historical!$B$7:$B$1403,0))=0,"n/a",((INDEX(Historical!$C$7:$C$1381,MATCH(B412,Historical!$B$7:$B$1403,0))/INDEX(Historical!$H$7:$H$1372,MATCH(B412,Historical!$B$7:$B$1403,0)))^(1/5)-1)*100)</f>
        <v>n/a</v>
      </c>
      <c r="V412" s="108" t="str">
        <f t="array" ref="V412">IF(INDEX(Historical!$O$7:$O$1372,MATCH(B412,Historical!$B$7:$B$1403,0))=0,"n/a",((INDEX(Historical!$C$7:$C$1381,MATCH(B412,Historical!$B$7:$B$1403,0))/INDEX(Historical!$O$7:$O$1372,MATCH(B412,Historical!$B$7:$B$1403,0)))^(1/10)-1)*100)</f>
        <v>n/a</v>
      </c>
      <c r="W412" s="109" t="str">
        <f t="shared" si="5"/>
        <v>n/a</v>
      </c>
      <c r="X412" s="110" t="str">
        <f t="shared" si="6"/>
        <v>n/a</v>
      </c>
      <c r="Y412" s="133"/>
      <c r="Z412" s="103">
        <f t="shared" si="7"/>
        <v>41.37931034</v>
      </c>
      <c r="AA412" s="112">
        <f t="shared" si="8"/>
        <v>9.265517241</v>
      </c>
      <c r="AB412" s="73">
        <v>9.0</v>
      </c>
      <c r="AC412" s="102">
        <v>2.9</v>
      </c>
      <c r="AD412" s="102">
        <v>2.5</v>
      </c>
      <c r="AE412" s="102">
        <v>2.82</v>
      </c>
      <c r="AF412" s="102">
        <v>0.79</v>
      </c>
      <c r="AG412" s="102">
        <v>8.7</v>
      </c>
      <c r="AH412" s="102">
        <v>0.8</v>
      </c>
      <c r="AI412" s="102">
        <v>3.26</v>
      </c>
      <c r="AJ412" s="102">
        <v>10.0</v>
      </c>
      <c r="AK412" s="102">
        <v>3.6999999999999997</v>
      </c>
      <c r="AL412" s="113">
        <v>1530.0</v>
      </c>
      <c r="AM412" s="114">
        <v>0.2</v>
      </c>
      <c r="AN412" s="102">
        <v>0.06</v>
      </c>
      <c r="AO412" s="115" t="str">
        <f t="shared" si="9"/>
        <v>n/a</v>
      </c>
      <c r="AP412" s="116" t="str">
        <f t="shared" si="10"/>
        <v>n/a</v>
      </c>
      <c r="AQ412" s="117">
        <f t="shared" si="11"/>
        <v>-42.9629414</v>
      </c>
      <c r="AR412" s="103">
        <f t="array" ref="AR412">INDEX(Historical!$C$7:$C$1381,MATCH(B412,Historical!$B$7:$B$1403,0))*IF(AH412="n/a",1.03,IF(AH412&lt;0,1.01,IF(AH412&gt;10,1.1,(1+AH412/100))))</f>
        <v>1.1592</v>
      </c>
      <c r="AS412" s="112">
        <f t="shared" si="12"/>
        <v>1.19698992</v>
      </c>
      <c r="AT412" s="112">
        <f t="shared" ref="AT412:AV412" si="420">IF($AK412="n/a",1.03*AS412,IF($AK412&lt;0,1.01*AS412,IF($AK412&gt;10,1.1*AS412,(1+$AK412/100)*AS412)))</f>
        <v>1.241278547</v>
      </c>
      <c r="AU412" s="112">
        <f t="shared" si="420"/>
        <v>1.287205853</v>
      </c>
      <c r="AV412" s="112">
        <f t="shared" si="420"/>
        <v>1.33483247</v>
      </c>
      <c r="AW412" s="103">
        <f t="shared" si="14"/>
        <v>6.21950679</v>
      </c>
      <c r="AX412" s="118">
        <f t="shared" si="15"/>
        <v>23.1466572</v>
      </c>
      <c r="AY412" s="119">
        <v>1.57</v>
      </c>
      <c r="AZ412" s="114">
        <v>-2.82</v>
      </c>
      <c r="BA412" s="114">
        <v>-29.21</v>
      </c>
      <c r="BB412" s="114">
        <v>-17.41</v>
      </c>
      <c r="BC412" s="114">
        <v>-18.740000000000002</v>
      </c>
      <c r="BD412" s="42"/>
      <c r="BE412" s="17">
        <v>2015.0</v>
      </c>
      <c r="BF412" s="17">
        <f t="shared" si="16"/>
        <v>0</v>
      </c>
      <c r="BG412" s="120">
        <v>1.3</v>
      </c>
      <c r="BH412" s="15"/>
    </row>
    <row r="413" ht="12.75" customHeight="1">
      <c r="A413" s="230" t="s">
        <v>2072</v>
      </c>
      <c r="B413" s="232" t="s">
        <v>2073</v>
      </c>
      <c r="C413" s="100" t="s">
        <v>136</v>
      </c>
      <c r="D413" s="100" t="s">
        <v>183</v>
      </c>
      <c r="E413" s="101">
        <v>5.0</v>
      </c>
      <c r="F413" s="58">
        <v>836.0</v>
      </c>
      <c r="G413" s="58" t="s">
        <v>168</v>
      </c>
      <c r="H413" s="58" t="s">
        <v>168</v>
      </c>
      <c r="I413" s="150">
        <v>51.22</v>
      </c>
      <c r="J413" s="103">
        <f t="shared" si="2"/>
        <v>2.420929324</v>
      </c>
      <c r="K413" s="104">
        <v>0.31</v>
      </c>
      <c r="L413" s="73">
        <v>4.0</v>
      </c>
      <c r="M413" s="23">
        <f t="shared" si="3"/>
        <v>1.24</v>
      </c>
      <c r="N413" s="105" t="s">
        <v>154</v>
      </c>
      <c r="O413" s="106">
        <v>0.27</v>
      </c>
      <c r="P413" s="107">
        <v>43616.0</v>
      </c>
      <c r="Q413" s="107">
        <v>43630.0</v>
      </c>
      <c r="R413" s="23">
        <f t="shared" si="4"/>
        <v>14.81481481</v>
      </c>
      <c r="S413" s="108">
        <f t="array" ref="S413">IF(INDEX(Historical!$D$7:$D$1379,MATCH(B413,Historical!$B$7:$B$1403,0))=0,"n/a",(INDEX(Historical!$C$7:$C$1381,MATCH(B413,Historical!$B$7:$B$1403,0))/INDEX(Historical!$D$7:$D$1379,MATCH(B413,Historical!$B$7:$B$1403,0))-1)*100)</f>
        <v>18.81188119</v>
      </c>
      <c r="T413" s="108">
        <f t="array" ref="T413">IF(INDEX(Historical!$F$7:$F$1372,MATCH(B413,Historical!$B$7:$B$1403,0))=0,"n/a",((INDEX(Historical!$C$7:$C$1381,MATCH(B413,Historical!$B$7:$B$1403,0))/INDEX(Historical!$F$7:$F$1372,MATCH(B413,Historical!$B$7:$B$1403,0)))^(1/3)-1)*100)</f>
        <v>22.05224445</v>
      </c>
      <c r="U413" s="108" t="str">
        <f t="array" ref="U413">IF(INDEX(Historical!$H$7:$H$1372,MATCH(B413,Historical!$B$7:$B$1403,0))=0,"n/a",((INDEX(Historical!$C$7:$C$1381,MATCH(B413,Historical!$B$7:$B$1403,0))/INDEX(Historical!$H$7:$H$1372,MATCH(B413,Historical!$B$7:$B$1403,0)))^(1/5)-1)*100)</f>
        <v>n/a</v>
      </c>
      <c r="V413" s="108" t="str">
        <f t="array" ref="V413">IF(INDEX(Historical!$O$7:$O$1372,MATCH(B413,Historical!$B$7:$B$1403,0))=0,"n/a",((INDEX(Historical!$C$7:$C$1381,MATCH(B413,Historical!$B$7:$B$1403,0))/INDEX(Historical!$O$7:$O$1372,MATCH(B413,Historical!$B$7:$B$1403,0)))^(1/10)-1)*100)</f>
        <v>n/a</v>
      </c>
      <c r="W413" s="109" t="str">
        <f t="shared" si="5"/>
        <v>n/a</v>
      </c>
      <c r="X413" s="110" t="str">
        <f t="shared" si="6"/>
        <v>n/a</v>
      </c>
      <c r="Y413" s="133"/>
      <c r="Z413" s="103">
        <f t="shared" si="7"/>
        <v>47.50957854</v>
      </c>
      <c r="AA413" s="112">
        <f t="shared" si="8"/>
        <v>19.62452107</v>
      </c>
      <c r="AB413" s="73">
        <v>3.0</v>
      </c>
      <c r="AC413" s="102">
        <v>2.61</v>
      </c>
      <c r="AD413" s="102">
        <v>2.25</v>
      </c>
      <c r="AE413" s="102">
        <v>2.98</v>
      </c>
      <c r="AF413" s="102">
        <v>3.35</v>
      </c>
      <c r="AG413" s="102">
        <v>18.8</v>
      </c>
      <c r="AH413" s="102">
        <v>0.0</v>
      </c>
      <c r="AI413" s="102">
        <v>8.260000000000002</v>
      </c>
      <c r="AJ413" s="102">
        <v>21.0</v>
      </c>
      <c r="AK413" s="102">
        <v>8.7</v>
      </c>
      <c r="AL413" s="113">
        <v>3420.0</v>
      </c>
      <c r="AM413" s="114">
        <v>0.15</v>
      </c>
      <c r="AN413" s="102">
        <v>0.01</v>
      </c>
      <c r="AO413" s="115" t="str">
        <f t="shared" si="9"/>
        <v>n/a</v>
      </c>
      <c r="AP413" s="116" t="str">
        <f t="shared" si="10"/>
        <v>n/a</v>
      </c>
      <c r="AQ413" s="117">
        <f t="shared" si="11"/>
        <v>70.93487466</v>
      </c>
      <c r="AR413" s="103">
        <f t="array" ref="AR413">INDEX(Historical!$C$7:$C$1381,MATCH(B413,Historical!$B$7:$B$1403,0))*IF(AH413="n/a",1.03,IF(AH413&lt;0,1.01,IF(AH413&gt;10,1.1,(1+AH413/100))))</f>
        <v>1.2</v>
      </c>
      <c r="AS413" s="112">
        <f t="shared" si="12"/>
        <v>1.29912</v>
      </c>
      <c r="AT413" s="112">
        <f t="shared" ref="AT413:AV413" si="421">IF($AK413="n/a",1.03*AS413,IF($AK413&lt;0,1.01*AS413,IF($AK413&gt;10,1.1*AS413,(1+$AK413/100)*AS413)))</f>
        <v>1.41214344</v>
      </c>
      <c r="AU413" s="112">
        <f t="shared" si="421"/>
        <v>1.534999919</v>
      </c>
      <c r="AV413" s="112">
        <f t="shared" si="421"/>
        <v>1.668544912</v>
      </c>
      <c r="AW413" s="103">
        <f t="shared" si="14"/>
        <v>7.114808272</v>
      </c>
      <c r="AX413" s="118">
        <f t="shared" si="15"/>
        <v>13.89068386</v>
      </c>
      <c r="AY413" s="119">
        <v>0.99</v>
      </c>
      <c r="AZ413" s="114">
        <v>22.54</v>
      </c>
      <c r="BA413" s="114">
        <v>-13.71</v>
      </c>
      <c r="BB413" s="114">
        <v>-2.16</v>
      </c>
      <c r="BC413" s="114">
        <v>8.450000000000001</v>
      </c>
      <c r="BD413" s="42"/>
      <c r="BE413" s="17">
        <v>2015.0</v>
      </c>
      <c r="BF413" s="17">
        <f t="shared" si="16"/>
        <v>0</v>
      </c>
      <c r="BG413" s="120">
        <v>11.700000000000001</v>
      </c>
      <c r="BH413" s="15"/>
    </row>
    <row r="414" ht="12.75" customHeight="1">
      <c r="A414" s="230" t="s">
        <v>2074</v>
      </c>
      <c r="B414" s="232" t="s">
        <v>2075</v>
      </c>
      <c r="C414" s="100" t="s">
        <v>131</v>
      </c>
      <c r="D414" s="100" t="s">
        <v>837</v>
      </c>
      <c r="E414" s="101">
        <v>5.0</v>
      </c>
      <c r="F414" s="58">
        <v>856.0</v>
      </c>
      <c r="G414" s="58" t="s">
        <v>168</v>
      </c>
      <c r="H414" s="58" t="s">
        <v>168</v>
      </c>
      <c r="I414" s="150">
        <v>12.79</v>
      </c>
      <c r="J414" s="103">
        <f t="shared" si="2"/>
        <v>3.752931978</v>
      </c>
      <c r="K414" s="104">
        <v>0.12</v>
      </c>
      <c r="L414" s="73">
        <v>4.0</v>
      </c>
      <c r="M414" s="23">
        <f t="shared" si="3"/>
        <v>0.48</v>
      </c>
      <c r="N414" s="105" t="s">
        <v>2036</v>
      </c>
      <c r="O414" s="106">
        <v>0.1125</v>
      </c>
      <c r="P414" s="107" t="s">
        <v>2076</v>
      </c>
      <c r="Q414" s="107" t="s">
        <v>2077</v>
      </c>
      <c r="R414" s="23">
        <f t="shared" si="4"/>
        <v>6.666666667</v>
      </c>
      <c r="S414" s="108">
        <f t="array" ref="S414">IF(INDEX(Historical!$D$7:$D$1379,MATCH(B414,Historical!$B$7:$B$1403,0))=0,"n/a",(INDEX(Historical!$C$7:$C$1381,MATCH(B414,Historical!$B$7:$B$1403,0))/INDEX(Historical!$D$7:$D$1379,MATCH(B414,Historical!$B$7:$B$1403,0))-1)*100)</f>
        <v>20</v>
      </c>
      <c r="T414" s="108">
        <f t="array" ref="T414">IF(INDEX(Historical!$F$7:$F$1372,MATCH(B414,Historical!$B$7:$B$1403,0))=0,"n/a",((INDEX(Historical!$C$7:$C$1381,MATCH(B414,Historical!$B$7:$B$1403,0))/INDEX(Historical!$F$7:$F$1372,MATCH(B414,Historical!$B$7:$B$1403,0)))^(1/3)-1)*100)</f>
        <v>39.7714387</v>
      </c>
      <c r="U414" s="108" t="str">
        <f t="array" ref="U414">IF(INDEX(Historical!$H$7:$H$1372,MATCH(B414,Historical!$B$7:$B$1403,0))=0,"n/a",((INDEX(Historical!$C$7:$C$1381,MATCH(B414,Historical!$B$7:$B$1403,0))/INDEX(Historical!$H$7:$H$1372,MATCH(B414,Historical!$B$7:$B$1403,0)))^(1/5)-1)*100)</f>
        <v>n/a</v>
      </c>
      <c r="V414" s="108" t="str">
        <f t="array" ref="V414">IF(INDEX(Historical!$O$7:$O$1372,MATCH(B414,Historical!$B$7:$B$1403,0))=0,"n/a",((INDEX(Historical!$C$7:$C$1381,MATCH(B414,Historical!$B$7:$B$1403,0))/INDEX(Historical!$O$7:$O$1372,MATCH(B414,Historical!$B$7:$B$1403,0)))^(1/10)-1)*100)</f>
        <v>n/a</v>
      </c>
      <c r="W414" s="109" t="str">
        <f t="shared" si="5"/>
        <v>n/a</v>
      </c>
      <c r="X414" s="110" t="str">
        <f t="shared" si="6"/>
        <v>n/a</v>
      </c>
      <c r="Y414" s="133"/>
      <c r="Z414" s="103">
        <f t="shared" si="7"/>
        <v>42.85714286</v>
      </c>
      <c r="AA414" s="112">
        <f t="shared" si="8"/>
        <v>11.41964286</v>
      </c>
      <c r="AB414" s="73">
        <v>10.0</v>
      </c>
      <c r="AC414" s="102">
        <v>1.12</v>
      </c>
      <c r="AD414" s="102">
        <v>1.36</v>
      </c>
      <c r="AE414" s="102">
        <v>0.58</v>
      </c>
      <c r="AF414" s="102">
        <v>0.98</v>
      </c>
      <c r="AG414" s="102">
        <v>5.8999999999999995</v>
      </c>
      <c r="AH414" s="102">
        <v>-36.8</v>
      </c>
      <c r="AI414" s="102">
        <v>5.66</v>
      </c>
      <c r="AJ414" s="102">
        <v>5.1</v>
      </c>
      <c r="AK414" s="102">
        <v>8.36</v>
      </c>
      <c r="AL414" s="113">
        <v>16880.0</v>
      </c>
      <c r="AM414" s="114">
        <v>0.1</v>
      </c>
      <c r="AN414" s="102">
        <v>0.81</v>
      </c>
      <c r="AO414" s="115" t="str">
        <f t="shared" si="9"/>
        <v>n/a</v>
      </c>
      <c r="AP414" s="116" t="str">
        <f t="shared" si="10"/>
        <v>n/a</v>
      </c>
      <c r="AQ414" s="117">
        <f t="shared" si="11"/>
        <v>-29.474197</v>
      </c>
      <c r="AR414" s="103">
        <f t="array" ref="AR414">INDEX(Historical!$C$7:$C$1381,MATCH(B414,Historical!$B$7:$B$1403,0))*IF(AH414="n/a",1.03,IF(AH414&lt;0,1.01,IF(AH414&gt;10,1.1,(1+AH414/100))))</f>
        <v>0.4545</v>
      </c>
      <c r="AS414" s="112">
        <f t="shared" si="12"/>
        <v>0.4802247</v>
      </c>
      <c r="AT414" s="112">
        <f t="shared" ref="AT414:AV414" si="422">IF($AK414="n/a",1.03*AS414,IF($AK414&lt;0,1.01*AS414,IF($AK414&gt;10,1.1*AS414,(1+$AK414/100)*AS414)))</f>
        <v>0.5203714849</v>
      </c>
      <c r="AU414" s="112">
        <f t="shared" si="422"/>
        <v>0.5638745411</v>
      </c>
      <c r="AV414" s="112">
        <f t="shared" si="422"/>
        <v>0.6110144527</v>
      </c>
      <c r="AW414" s="103">
        <f t="shared" si="14"/>
        <v>2.629985179</v>
      </c>
      <c r="AX414" s="118">
        <f t="shared" si="15"/>
        <v>20.56282391</v>
      </c>
      <c r="AY414" s="119">
        <v>1.56</v>
      </c>
      <c r="AZ414" s="114">
        <v>2.16</v>
      </c>
      <c r="BA414" s="114">
        <v>-27.29</v>
      </c>
      <c r="BB414" s="114">
        <v>-14.84</v>
      </c>
      <c r="BC414" s="114">
        <v>-14.32</v>
      </c>
      <c r="BD414" s="42"/>
      <c r="BE414" s="17">
        <v>2016.0</v>
      </c>
      <c r="BF414" s="17">
        <f t="shared" si="16"/>
        <v>0</v>
      </c>
      <c r="BG414" s="120">
        <v>2.0</v>
      </c>
      <c r="BH414" s="55"/>
    </row>
    <row r="415" ht="12.75" customHeight="1">
      <c r="A415" s="230" t="s">
        <v>2078</v>
      </c>
      <c r="B415" s="232" t="s">
        <v>2079</v>
      </c>
      <c r="C415" s="100" t="s">
        <v>136</v>
      </c>
      <c r="D415" s="100" t="s">
        <v>153</v>
      </c>
      <c r="E415" s="101">
        <v>5.0</v>
      </c>
      <c r="F415" s="58">
        <v>862.0</v>
      </c>
      <c r="G415" s="58" t="s">
        <v>168</v>
      </c>
      <c r="H415" s="58" t="s">
        <v>168</v>
      </c>
      <c r="I415" s="150">
        <v>20.83</v>
      </c>
      <c r="J415" s="103">
        <f t="shared" si="2"/>
        <v>1.728276524</v>
      </c>
      <c r="K415" s="104">
        <v>0.09</v>
      </c>
      <c r="L415" s="73">
        <v>4.0</v>
      </c>
      <c r="M415" s="23">
        <f t="shared" si="3"/>
        <v>0.36</v>
      </c>
      <c r="N415" s="105" t="s">
        <v>834</v>
      </c>
      <c r="O415" s="106">
        <v>0.08</v>
      </c>
      <c r="P415" s="107">
        <v>43874.0</v>
      </c>
      <c r="Q415" s="107">
        <v>43889.0</v>
      </c>
      <c r="R415" s="23">
        <f t="shared" si="4"/>
        <v>12.5</v>
      </c>
      <c r="S415" s="108">
        <f t="array" ref="S415">IF(INDEX(Historical!$D$7:$D$1379,MATCH(B415,Historical!$B$7:$B$1403,0))=0,"n/a",(INDEX(Historical!$C$7:$C$1381,MATCH(B415,Historical!$B$7:$B$1403,0))/INDEX(Historical!$D$7:$D$1379,MATCH(B415,Historical!$B$7:$B$1403,0))-1)*100)</f>
        <v>14.28571429</v>
      </c>
      <c r="T415" s="108">
        <f t="array" ref="T415">IF(INDEX(Historical!$F$7:$F$1372,MATCH(B415,Historical!$B$7:$B$1403,0))=0,"n/a",((INDEX(Historical!$C$7:$C$1381,MATCH(B415,Historical!$B$7:$B$1403,0))/INDEX(Historical!$F$7:$F$1372,MATCH(B415,Historical!$B$7:$B$1403,0)))^(1/3)-1)*100)</f>
        <v>74.71609295</v>
      </c>
      <c r="U415" s="108" t="str">
        <f t="array" ref="U415">IF(INDEX(Historical!$H$7:$H$1372,MATCH(B415,Historical!$B$7:$B$1403,0))=0,"n/a",((INDEX(Historical!$C$7:$C$1381,MATCH(B415,Historical!$B$7:$B$1403,0))/INDEX(Historical!$H$7:$H$1372,MATCH(B415,Historical!$B$7:$B$1403,0)))^(1/5)-1)*100)</f>
        <v>n/a</v>
      </c>
      <c r="V415" s="108" t="str">
        <f t="array" ref="V415">IF(INDEX(Historical!$O$7:$O$1372,MATCH(B415,Historical!$B$7:$B$1403,0))=0,"n/a",((INDEX(Historical!$C$7:$C$1381,MATCH(B415,Historical!$B$7:$B$1403,0))/INDEX(Historical!$O$7:$O$1372,MATCH(B415,Historical!$B$7:$B$1403,0)))^(1/10)-1)*100)</f>
        <v>n/a</v>
      </c>
      <c r="W415" s="109" t="str">
        <f t="shared" si="5"/>
        <v>n/a</v>
      </c>
      <c r="X415" s="110" t="str">
        <f t="shared" si="6"/>
        <v>n/a</v>
      </c>
      <c r="Y415" s="133"/>
      <c r="Z415" s="103">
        <f t="shared" si="7"/>
        <v>14.75409836</v>
      </c>
      <c r="AA415" s="112">
        <f t="shared" si="8"/>
        <v>8.536885246</v>
      </c>
      <c r="AB415" s="73">
        <v>12.0</v>
      </c>
      <c r="AC415" s="102">
        <v>2.44</v>
      </c>
      <c r="AD415" s="102">
        <v>0.57</v>
      </c>
      <c r="AE415" s="102">
        <v>3.06</v>
      </c>
      <c r="AF415" s="102">
        <v>0.93</v>
      </c>
      <c r="AG415" s="102">
        <v>8.0</v>
      </c>
      <c r="AH415" s="102">
        <v>19.400000000000002</v>
      </c>
      <c r="AI415" s="102">
        <v>6.140000000000001</v>
      </c>
      <c r="AJ415" s="102">
        <v>-1.7999999999999998</v>
      </c>
      <c r="AK415" s="102">
        <v>15.0</v>
      </c>
      <c r="AL415" s="113">
        <v>1880.0</v>
      </c>
      <c r="AM415" s="114">
        <v>0.7000000000000001</v>
      </c>
      <c r="AN415" s="102">
        <v>0.15</v>
      </c>
      <c r="AO415" s="115" t="str">
        <f t="shared" si="9"/>
        <v>n/a</v>
      </c>
      <c r="AP415" s="116" t="str">
        <f t="shared" si="10"/>
        <v>n/a</v>
      </c>
      <c r="AQ415" s="117">
        <f t="shared" si="11"/>
        <v>-40.59815462</v>
      </c>
      <c r="AR415" s="103">
        <f t="array" ref="AR415">INDEX(Historical!$C$7:$C$1381,MATCH(B415,Historical!$B$7:$B$1403,0))*IF(AH415="n/a",1.03,IF(AH415&lt;0,1.01,IF(AH415&gt;10,1.1,(1+AH415/100))))</f>
        <v>0.352</v>
      </c>
      <c r="AS415" s="112">
        <f t="shared" si="12"/>
        <v>0.3736128</v>
      </c>
      <c r="AT415" s="112">
        <f t="shared" ref="AT415:AV415" si="423">IF($AK415="n/a",1.03*AS415,IF($AK415&lt;0,1.01*AS415,IF($AK415&gt;10,1.1*AS415,(1+$AK415/100)*AS415)))</f>
        <v>0.41097408</v>
      </c>
      <c r="AU415" s="112">
        <f t="shared" si="423"/>
        <v>0.452071488</v>
      </c>
      <c r="AV415" s="112">
        <f t="shared" si="423"/>
        <v>0.4972786368</v>
      </c>
      <c r="AW415" s="103">
        <f t="shared" si="14"/>
        <v>2.085937005</v>
      </c>
      <c r="AX415" s="118">
        <f t="shared" si="15"/>
        <v>10.01409988</v>
      </c>
      <c r="AY415" s="119">
        <v>0.8</v>
      </c>
      <c r="AZ415" s="114">
        <v>24.66</v>
      </c>
      <c r="BA415" s="114">
        <v>-20.74</v>
      </c>
      <c r="BB415" s="114">
        <v>-12.32</v>
      </c>
      <c r="BC415" s="114">
        <v>-9.67</v>
      </c>
      <c r="BD415" s="42"/>
      <c r="BE415" s="17">
        <v>2016.0</v>
      </c>
      <c r="BF415" s="17">
        <f t="shared" si="16"/>
        <v>0</v>
      </c>
      <c r="BG415" s="120">
        <v>1.0999999999999999</v>
      </c>
      <c r="BH415" s="15"/>
    </row>
    <row r="416" ht="12.75" customHeight="1">
      <c r="A416" s="230" t="s">
        <v>2080</v>
      </c>
      <c r="B416" s="232" t="s">
        <v>2081</v>
      </c>
      <c r="C416" s="100" t="s">
        <v>118</v>
      </c>
      <c r="D416" s="100" t="s">
        <v>293</v>
      </c>
      <c r="E416" s="101">
        <v>5.0</v>
      </c>
      <c r="F416" s="58">
        <v>839.0</v>
      </c>
      <c r="G416" s="58" t="s">
        <v>168</v>
      </c>
      <c r="H416" s="58" t="s">
        <v>168</v>
      </c>
      <c r="I416" s="150">
        <v>64.63</v>
      </c>
      <c r="J416" s="103">
        <f t="shared" si="2"/>
        <v>1.052142968</v>
      </c>
      <c r="K416" s="104">
        <v>0.17</v>
      </c>
      <c r="L416" s="73">
        <v>4.0</v>
      </c>
      <c r="M416" s="23">
        <f t="shared" si="3"/>
        <v>0.68</v>
      </c>
      <c r="N416" s="105" t="s">
        <v>290</v>
      </c>
      <c r="O416" s="106">
        <v>0.15</v>
      </c>
      <c r="P416" s="107">
        <v>43678.0</v>
      </c>
      <c r="Q416" s="107">
        <v>43686.0</v>
      </c>
      <c r="R416" s="23">
        <f t="shared" si="4"/>
        <v>13.33333333</v>
      </c>
      <c r="S416" s="108">
        <f t="array" ref="S416">IF(INDEX(Historical!$D$7:$D$1379,MATCH(B416,Historical!$B$7:$B$1403,0))=0,"n/a",(INDEX(Historical!$C$7:$C$1381,MATCH(B416,Historical!$B$7:$B$1403,0))/INDEX(Historical!$D$7:$D$1379,MATCH(B416,Historical!$B$7:$B$1403,0))-1)*100)</f>
        <v>16.36363636</v>
      </c>
      <c r="T416" s="108">
        <f t="array" ref="T416">IF(INDEX(Historical!$F$7:$F$1372,MATCH(B416,Historical!$B$7:$B$1403,0))=0,"n/a",((INDEX(Historical!$C$7:$C$1381,MATCH(B416,Historical!$B$7:$B$1403,0))/INDEX(Historical!$F$7:$F$1372,MATCH(B416,Historical!$B$7:$B$1403,0)))^(1/3)-1)*100)</f>
        <v>14.17486483</v>
      </c>
      <c r="U416" s="108" t="str">
        <f t="array" ref="U416">IF(INDEX(Historical!$H$7:$H$1372,MATCH(B416,Historical!$B$7:$B$1403,0))=0,"n/a",((INDEX(Historical!$C$7:$C$1381,MATCH(B416,Historical!$B$7:$B$1403,0))/INDEX(Historical!$H$7:$H$1372,MATCH(B416,Historical!$B$7:$B$1403,0)))^(1/5)-1)*100)</f>
        <v>n/a</v>
      </c>
      <c r="V416" s="108" t="str">
        <f t="array" ref="V416">IF(INDEX(Historical!$O$7:$O$1372,MATCH(B416,Historical!$B$7:$B$1403,0))=0,"n/a",((INDEX(Historical!$C$7:$C$1381,MATCH(B416,Historical!$B$7:$B$1403,0))/INDEX(Historical!$O$7:$O$1372,MATCH(B416,Historical!$B$7:$B$1403,0)))^(1/10)-1)*100)</f>
        <v>n/a</v>
      </c>
      <c r="W416" s="109" t="str">
        <f t="shared" si="5"/>
        <v>n/a</v>
      </c>
      <c r="X416" s="110" t="str">
        <f t="shared" si="6"/>
        <v>n/a</v>
      </c>
      <c r="Y416" s="133"/>
      <c r="Z416" s="103">
        <f t="shared" si="7"/>
        <v>18.99441341</v>
      </c>
      <c r="AA416" s="112">
        <f t="shared" si="8"/>
        <v>18.05307263</v>
      </c>
      <c r="AB416" s="73">
        <v>12.0</v>
      </c>
      <c r="AC416" s="102">
        <v>3.58</v>
      </c>
      <c r="AD416" s="102">
        <v>1.85</v>
      </c>
      <c r="AE416" s="102">
        <v>2.3</v>
      </c>
      <c r="AF416" s="102">
        <v>3.77</v>
      </c>
      <c r="AG416" s="102">
        <v>21.6</v>
      </c>
      <c r="AH416" s="102">
        <v>18.3</v>
      </c>
      <c r="AI416" s="102">
        <v>11.74</v>
      </c>
      <c r="AJ416" s="102">
        <v>11.0</v>
      </c>
      <c r="AK416" s="102">
        <v>9.76</v>
      </c>
      <c r="AL416" s="113">
        <v>5420.0</v>
      </c>
      <c r="AM416" s="114">
        <v>0.4</v>
      </c>
      <c r="AN416" s="102">
        <v>0.73</v>
      </c>
      <c r="AO416" s="115" t="str">
        <f t="shared" si="9"/>
        <v>n/a</v>
      </c>
      <c r="AP416" s="116" t="str">
        <f t="shared" si="10"/>
        <v>n/a</v>
      </c>
      <c r="AQ416" s="117">
        <f t="shared" si="11"/>
        <v>73.92218413</v>
      </c>
      <c r="AR416" s="103">
        <f t="array" ref="AR416">INDEX(Historical!$C$7:$C$1381,MATCH(B416,Historical!$B$7:$B$1403,0))*IF(AH416="n/a",1.03,IF(AH416&lt;0,1.01,IF(AH416&gt;10,1.1,(1+AH416/100))))</f>
        <v>0.704</v>
      </c>
      <c r="AS416" s="112">
        <f t="shared" si="12"/>
        <v>0.7744</v>
      </c>
      <c r="AT416" s="112">
        <f t="shared" ref="AT416:AV416" si="424">IF($AK416="n/a",1.03*AS416,IF($AK416&lt;0,1.01*AS416,IF($AK416&gt;10,1.1*AS416,(1+$AK416/100)*AS416)))</f>
        <v>0.84998144</v>
      </c>
      <c r="AU416" s="112">
        <f t="shared" si="424"/>
        <v>0.9329396285</v>
      </c>
      <c r="AV416" s="112">
        <f t="shared" si="424"/>
        <v>1.023994536</v>
      </c>
      <c r="AW416" s="103">
        <f t="shared" si="14"/>
        <v>4.285315605</v>
      </c>
      <c r="AX416" s="118">
        <f t="shared" si="15"/>
        <v>6.630536291</v>
      </c>
      <c r="AY416" s="119">
        <v>1.0</v>
      </c>
      <c r="AZ416" s="114">
        <v>-1.49</v>
      </c>
      <c r="BA416" s="114">
        <v>-25.71</v>
      </c>
      <c r="BB416" s="114">
        <v>-13.22</v>
      </c>
      <c r="BC416" s="114">
        <v>-16.81</v>
      </c>
      <c r="BD416" s="42"/>
      <c r="BE416" s="17">
        <v>2015.0</v>
      </c>
      <c r="BF416" s="17">
        <f t="shared" si="16"/>
        <v>0</v>
      </c>
      <c r="BG416" s="120">
        <v>9.700000000000001</v>
      </c>
      <c r="BH416" s="15"/>
    </row>
    <row r="417" ht="12.75" customHeight="1">
      <c r="A417" s="230" t="s">
        <v>2082</v>
      </c>
      <c r="B417" s="232" t="s">
        <v>2083</v>
      </c>
      <c r="C417" s="100" t="s">
        <v>136</v>
      </c>
      <c r="D417" s="100" t="s">
        <v>153</v>
      </c>
      <c r="E417" s="101">
        <v>5.0</v>
      </c>
      <c r="F417" s="58">
        <v>867.0</v>
      </c>
      <c r="G417" s="58" t="s">
        <v>168</v>
      </c>
      <c r="H417" s="58" t="s">
        <v>168</v>
      </c>
      <c r="I417" s="150">
        <v>60.19</v>
      </c>
      <c r="J417" s="103">
        <f t="shared" si="2"/>
        <v>3.123442432</v>
      </c>
      <c r="K417" s="104">
        <v>0.47</v>
      </c>
      <c r="L417" s="73">
        <v>4.0</v>
      </c>
      <c r="M417" s="23">
        <f t="shared" si="3"/>
        <v>1.88</v>
      </c>
      <c r="N417" s="105" t="s">
        <v>365</v>
      </c>
      <c r="O417" s="106">
        <v>0.45</v>
      </c>
      <c r="P417" s="107">
        <v>43902.0</v>
      </c>
      <c r="Q417" s="107">
        <v>43922.0</v>
      </c>
      <c r="R417" s="23">
        <f t="shared" si="4"/>
        <v>4.444444444</v>
      </c>
      <c r="S417" s="108">
        <f t="array" ref="S417">IF(INDEX(Historical!$D$7:$D$1379,MATCH(B417,Historical!$B$7:$B$1403,0))=0,"n/a",(INDEX(Historical!$C$7:$C$1381,MATCH(B417,Historical!$B$7:$B$1403,0))/INDEX(Historical!$D$7:$D$1379,MATCH(B417,Historical!$B$7:$B$1403,0))-1)*100)</f>
        <v>13.15789474</v>
      </c>
      <c r="T417" s="108">
        <f t="array" ref="T417">IF(INDEX(Historical!$F$7:$F$1372,MATCH(B417,Historical!$B$7:$B$1403,0))=0,"n/a",((INDEX(Historical!$C$7:$C$1381,MATCH(B417,Historical!$B$7:$B$1403,0))/INDEX(Historical!$F$7:$F$1372,MATCH(B417,Historical!$B$7:$B$1403,0)))^(1/3)-1)*100)</f>
        <v>7.617554809</v>
      </c>
      <c r="U417" s="108">
        <f t="array" ref="U417">IF(INDEX(Historical!$H$7:$H$1372,MATCH(B417,Historical!$B$7:$B$1403,0))=0,"n/a",((INDEX(Historical!$C$7:$C$1381,MATCH(B417,Historical!$B$7:$B$1403,0))/INDEX(Historical!$H$7:$H$1372,MATCH(B417,Historical!$B$7:$B$1403,0)))^(1/5)-1)*100)</f>
        <v>4.808838399</v>
      </c>
      <c r="V417" s="108">
        <f t="array" ref="V417">IF(INDEX(Historical!$O$7:$O$1372,MATCH(B417,Historical!$B$7:$B$1403,0))=0,"n/a",((INDEX(Historical!$C$7:$C$1381,MATCH(B417,Historical!$B$7:$B$1403,0))/INDEX(Historical!$O$7:$O$1372,MATCH(B417,Historical!$B$7:$B$1403,0)))^(1/10)-1)*100)</f>
        <v>2.376187856</v>
      </c>
      <c r="W417" s="109">
        <f t="shared" si="5"/>
        <v>2.023761879</v>
      </c>
      <c r="X417" s="110">
        <f t="shared" si="6"/>
        <v>0.2441034721</v>
      </c>
      <c r="Y417" s="133"/>
      <c r="Z417" s="103">
        <f t="shared" si="7"/>
        <v>27.16763006</v>
      </c>
      <c r="AA417" s="112">
        <f t="shared" si="8"/>
        <v>8.697976879</v>
      </c>
      <c r="AB417" s="73">
        <v>12.0</v>
      </c>
      <c r="AC417" s="102">
        <v>6.92</v>
      </c>
      <c r="AD417" s="102">
        <v>1.09</v>
      </c>
      <c r="AE417" s="102">
        <v>2.41</v>
      </c>
      <c r="AF417" s="102">
        <v>0.77</v>
      </c>
      <c r="AG417" s="102">
        <v>10.5</v>
      </c>
      <c r="AH417" s="102">
        <v>50.3</v>
      </c>
      <c r="AI417" s="102">
        <v>6.01</v>
      </c>
      <c r="AJ417" s="102">
        <v>19.7</v>
      </c>
      <c r="AK417" s="102">
        <v>8.0</v>
      </c>
      <c r="AL417" s="113">
        <v>3150.0</v>
      </c>
      <c r="AM417" s="114">
        <v>1.7999999999999998</v>
      </c>
      <c r="AN417" s="102">
        <v>0.05</v>
      </c>
      <c r="AO417" s="115">
        <f t="shared" si="9"/>
        <v>-0.7656960469</v>
      </c>
      <c r="AP417" s="116">
        <f t="shared" si="10"/>
        <v>7.932280832</v>
      </c>
      <c r="AQ417" s="117">
        <f t="shared" si="11"/>
        <v>-45.4413987</v>
      </c>
      <c r="AR417" s="103">
        <f t="array" ref="AR417">INDEX(Historical!$C$7:$C$1381,MATCH(B417,Historical!$B$7:$B$1403,0))*IF(AH417="n/a",1.03,IF(AH417&lt;0,1.01,IF(AH417&gt;10,1.1,(1+AH417/100))))</f>
        <v>1.892</v>
      </c>
      <c r="AS417" s="112">
        <f t="shared" si="12"/>
        <v>2.0057092</v>
      </c>
      <c r="AT417" s="112">
        <f t="shared" ref="AT417:AV417" si="425">IF($AK417="n/a",1.03*AS417,IF($AK417&lt;0,1.01*AS417,IF($AK417&gt;10,1.1*AS417,(1+$AK417/100)*AS417)))</f>
        <v>2.166165936</v>
      </c>
      <c r="AU417" s="112">
        <f t="shared" si="425"/>
        <v>2.339459211</v>
      </c>
      <c r="AV417" s="112">
        <f t="shared" si="425"/>
        <v>2.526615948</v>
      </c>
      <c r="AW417" s="103">
        <f t="shared" si="14"/>
        <v>10.92995029</v>
      </c>
      <c r="AX417" s="118">
        <f t="shared" si="15"/>
        <v>18.15908007</v>
      </c>
      <c r="AY417" s="119">
        <v>1.39</v>
      </c>
      <c r="AZ417" s="114">
        <v>-4.0</v>
      </c>
      <c r="BA417" s="114">
        <v>-26.47</v>
      </c>
      <c r="BB417" s="114">
        <v>-18.69</v>
      </c>
      <c r="BC417" s="114">
        <v>-18.78</v>
      </c>
      <c r="BD417" s="42"/>
      <c r="BE417" s="17">
        <v>2016.0</v>
      </c>
      <c r="BF417" s="17">
        <f t="shared" si="16"/>
        <v>0</v>
      </c>
      <c r="BG417" s="120">
        <v>1.3</v>
      </c>
      <c r="BH417" s="15"/>
    </row>
    <row r="418" ht="12.75" customHeight="1">
      <c r="A418" s="230" t="s">
        <v>2084</v>
      </c>
      <c r="B418" s="232" t="s">
        <v>2085</v>
      </c>
      <c r="C418" s="100" t="s">
        <v>118</v>
      </c>
      <c r="D418" s="100" t="s">
        <v>119</v>
      </c>
      <c r="E418" s="101">
        <v>5.0</v>
      </c>
      <c r="F418" s="58">
        <v>844.0</v>
      </c>
      <c r="G418" s="58" t="s">
        <v>168</v>
      </c>
      <c r="H418" s="58" t="s">
        <v>168</v>
      </c>
      <c r="I418" s="150">
        <v>16.18</v>
      </c>
      <c r="J418" s="103">
        <f t="shared" si="2"/>
        <v>2.224969098</v>
      </c>
      <c r="K418" s="104">
        <v>0.09</v>
      </c>
      <c r="L418" s="73">
        <v>4.0</v>
      </c>
      <c r="M418" s="23">
        <f t="shared" si="3"/>
        <v>0.36</v>
      </c>
      <c r="N418" s="105" t="s">
        <v>592</v>
      </c>
      <c r="O418" s="106">
        <v>0.08</v>
      </c>
      <c r="P418" s="107">
        <v>43732.0</v>
      </c>
      <c r="Q418" s="107">
        <v>43753.0</v>
      </c>
      <c r="R418" s="23">
        <f t="shared" si="4"/>
        <v>12.5</v>
      </c>
      <c r="S418" s="108">
        <f t="array" ref="S418">IF(INDEX(Historical!$D$7:$D$1379,MATCH(B418,Historical!$B$7:$B$1403,0))=0,"n/a",(INDEX(Historical!$C$7:$C$1381,MATCH(B418,Historical!$B$7:$B$1403,0))/INDEX(Historical!$D$7:$D$1379,MATCH(B418,Historical!$B$7:$B$1403,0))-1)*100)</f>
        <v>6.896551724</v>
      </c>
      <c r="T418" s="108">
        <f t="array" ref="T418">IF(INDEX(Historical!$F$7:$F$1372,MATCH(B418,Historical!$B$7:$B$1403,0))=0,"n/a",((INDEX(Historical!$C$7:$C$1381,MATCH(B418,Historical!$B$7:$B$1403,0))/INDEX(Historical!$F$7:$F$1372,MATCH(B418,Historical!$B$7:$B$1403,0)))^(1/3)-1)*100)</f>
        <v>11.27383564</v>
      </c>
      <c r="U418" s="108">
        <f t="array" ref="U418">IF(INDEX(Historical!$H$7:$H$1372,MATCH(B418,Historical!$B$7:$B$1403,0))=0,"n/a",((INDEX(Historical!$C$7:$C$1381,MATCH(B418,Historical!$B$7:$B$1403,0))/INDEX(Historical!$H$7:$H$1372,MATCH(B418,Historical!$B$7:$B$1403,0)))^(1/5)-1)*100)</f>
        <v>9.160706959</v>
      </c>
      <c r="V418" s="108">
        <f t="array" ref="V418">IF(INDEX(Historical!$O$7:$O$1372,MATCH(B418,Historical!$B$7:$B$1403,0))=0,"n/a",((INDEX(Historical!$C$7:$C$1381,MATCH(B418,Historical!$B$7:$B$1403,0))/INDEX(Historical!$O$7:$O$1372,MATCH(B418,Historical!$B$7:$B$1403,0)))^(1/10)-1)*100)</f>
        <v>0</v>
      </c>
      <c r="W418" s="109" t="str">
        <f t="shared" si="5"/>
        <v>n/a</v>
      </c>
      <c r="X418" s="110">
        <f t="shared" si="6"/>
        <v>0.1415874337</v>
      </c>
      <c r="Y418" s="133"/>
      <c r="Z418" s="103">
        <f t="shared" si="7"/>
        <v>32.14285714</v>
      </c>
      <c r="AA418" s="112">
        <f t="shared" si="8"/>
        <v>14.44642857</v>
      </c>
      <c r="AB418" s="73">
        <v>6.0</v>
      </c>
      <c r="AC418" s="102">
        <v>1.12</v>
      </c>
      <c r="AD418" s="102">
        <v>0.85</v>
      </c>
      <c r="AE418" s="102">
        <v>0.78</v>
      </c>
      <c r="AF418" s="102">
        <v>2.57</v>
      </c>
      <c r="AG418" s="102">
        <v>18.8</v>
      </c>
      <c r="AH418" s="102">
        <v>20.8</v>
      </c>
      <c r="AI418" s="102" t="s">
        <v>128</v>
      </c>
      <c r="AJ418" s="102">
        <v>64.7</v>
      </c>
      <c r="AK418" s="102">
        <v>17.0</v>
      </c>
      <c r="AL418" s="113">
        <v>597.2</v>
      </c>
      <c r="AM418" s="114">
        <v>1.0999999999999999</v>
      </c>
      <c r="AN418" s="102">
        <v>0.0</v>
      </c>
      <c r="AO418" s="115">
        <f t="shared" si="9"/>
        <v>-3.060752515</v>
      </c>
      <c r="AP418" s="116">
        <f t="shared" si="10"/>
        <v>11.38567606</v>
      </c>
      <c r="AQ418" s="117">
        <f t="shared" si="11"/>
        <v>28.45634179</v>
      </c>
      <c r="AR418" s="103">
        <f t="array" ref="AR418">INDEX(Historical!$C$7:$C$1381,MATCH(B418,Historical!$B$7:$B$1403,0))*IF(AH418="n/a",1.03,IF(AH418&lt;0,1.01,IF(AH418&gt;10,1.1,(1+AH418/100))))</f>
        <v>0.341</v>
      </c>
      <c r="AS418" s="112">
        <f t="shared" si="12"/>
        <v>0.35123</v>
      </c>
      <c r="AT418" s="112">
        <f t="shared" ref="AT418:AV418" si="426">IF($AK418="n/a",1.03*AS418,IF($AK418&lt;0,1.01*AS418,IF($AK418&gt;10,1.1*AS418,(1+$AK418/100)*AS418)))</f>
        <v>0.386353</v>
      </c>
      <c r="AU418" s="112">
        <f t="shared" si="426"/>
        <v>0.4249883</v>
      </c>
      <c r="AV418" s="112">
        <f t="shared" si="426"/>
        <v>0.46748713</v>
      </c>
      <c r="AW418" s="103">
        <f t="shared" si="14"/>
        <v>1.97105843</v>
      </c>
      <c r="AX418" s="118">
        <f t="shared" si="15"/>
        <v>12.18206693</v>
      </c>
      <c r="AY418" s="119">
        <v>0.85</v>
      </c>
      <c r="AZ418" s="114">
        <v>17.669999999999998</v>
      </c>
      <c r="BA418" s="114">
        <v>-27.77</v>
      </c>
      <c r="BB418" s="114">
        <v>-17.330000000000002</v>
      </c>
      <c r="BC418" s="114">
        <v>-13.76</v>
      </c>
      <c r="BD418" s="42"/>
      <c r="BE418" s="17">
        <v>2015.0</v>
      </c>
      <c r="BF418" s="17">
        <f t="shared" si="16"/>
        <v>0</v>
      </c>
      <c r="BG418" s="120">
        <v>11.3</v>
      </c>
      <c r="BH418" s="15"/>
    </row>
    <row r="419" ht="12.75" customHeight="1">
      <c r="A419" s="230" t="s">
        <v>2086</v>
      </c>
      <c r="B419" s="232" t="s">
        <v>2087</v>
      </c>
      <c r="C419" s="100" t="s">
        <v>136</v>
      </c>
      <c r="D419" s="100" t="s">
        <v>137</v>
      </c>
      <c r="E419" s="101">
        <v>5.0</v>
      </c>
      <c r="F419" s="58">
        <v>865.0</v>
      </c>
      <c r="G419" s="58" t="s">
        <v>168</v>
      </c>
      <c r="H419" s="58" t="s">
        <v>168</v>
      </c>
      <c r="I419" s="150">
        <v>121.47</v>
      </c>
      <c r="J419" s="103">
        <f t="shared" si="2"/>
        <v>0.2963694739</v>
      </c>
      <c r="K419" s="104">
        <v>0.09</v>
      </c>
      <c r="L419" s="73">
        <v>4.0</v>
      </c>
      <c r="M419" s="23">
        <f t="shared" si="3"/>
        <v>0.36</v>
      </c>
      <c r="N419" s="105" t="s">
        <v>154</v>
      </c>
      <c r="O419" s="106">
        <v>0.08</v>
      </c>
      <c r="P419" s="107">
        <v>43888.0</v>
      </c>
      <c r="Q419" s="107">
        <v>43902.0</v>
      </c>
      <c r="R419" s="23">
        <f t="shared" si="4"/>
        <v>12.5</v>
      </c>
      <c r="S419" s="108">
        <f t="array" ref="S419">IF(INDEX(Historical!$D$7:$D$1379,MATCH(B419,Historical!$B$7:$B$1403,0))=0,"n/a",(INDEX(Historical!$C$7:$C$1381,MATCH(B419,Historical!$B$7:$B$1403,0))/INDEX(Historical!$D$7:$D$1379,MATCH(B419,Historical!$B$7:$B$1403,0))-1)*100)</f>
        <v>14.28571429</v>
      </c>
      <c r="T419" s="108">
        <f t="array" ref="T419">IF(INDEX(Historical!$F$7:$F$1372,MATCH(B419,Historical!$B$7:$B$1403,0))=0,"n/a",((INDEX(Historical!$C$7:$C$1381,MATCH(B419,Historical!$B$7:$B$1403,0))/INDEX(Historical!$F$7:$F$1372,MATCH(B419,Historical!$B$7:$B$1403,0)))^(1/3)-1)*100)</f>
        <v>47.36125995</v>
      </c>
      <c r="U419" s="108" t="str">
        <f t="array" ref="U419">IF(INDEX(Historical!$H$7:$H$1372,MATCH(B419,Historical!$B$7:$B$1403,0))=0,"n/a",((INDEX(Historical!$C$7:$C$1381,MATCH(B419,Historical!$B$7:$B$1403,0))/INDEX(Historical!$H$7:$H$1372,MATCH(B419,Historical!$B$7:$B$1403,0)))^(1/5)-1)*100)</f>
        <v>n/a</v>
      </c>
      <c r="V419" s="108" t="str">
        <f t="array" ref="V419">IF(INDEX(Historical!$O$7:$O$1372,MATCH(B419,Historical!$B$7:$B$1403,0))=0,"n/a",((INDEX(Historical!$C$7:$C$1381,MATCH(B419,Historical!$B$7:$B$1403,0))/INDEX(Historical!$O$7:$O$1372,MATCH(B419,Historical!$B$7:$B$1403,0)))^(1/10)-1)*100)</f>
        <v>n/a</v>
      </c>
      <c r="W419" s="109" t="str">
        <f t="shared" si="5"/>
        <v>n/a</v>
      </c>
      <c r="X419" s="110" t="str">
        <f t="shared" si="6"/>
        <v>n/a</v>
      </c>
      <c r="Y419" s="133"/>
      <c r="Z419" s="103">
        <f t="shared" si="7"/>
        <v>15.78947368</v>
      </c>
      <c r="AA419" s="112">
        <f t="shared" si="8"/>
        <v>53.27631579</v>
      </c>
      <c r="AB419" s="73">
        <v>12.0</v>
      </c>
      <c r="AC419" s="102">
        <v>2.28</v>
      </c>
      <c r="AD419" s="102">
        <v>3.55</v>
      </c>
      <c r="AE419" s="102">
        <v>9.51</v>
      </c>
      <c r="AF419" s="102">
        <v>6.74</v>
      </c>
      <c r="AG419" s="102">
        <v>15.6</v>
      </c>
      <c r="AH419" s="102">
        <v>24.9</v>
      </c>
      <c r="AI419" s="102">
        <v>11.110000000000001</v>
      </c>
      <c r="AJ419" s="102">
        <v>21.6</v>
      </c>
      <c r="AK419" s="102">
        <v>15.0</v>
      </c>
      <c r="AL419" s="113">
        <v>2660.0</v>
      </c>
      <c r="AM419" s="114">
        <v>3.2</v>
      </c>
      <c r="AN419" s="102">
        <v>0.03</v>
      </c>
      <c r="AO419" s="115" t="str">
        <f t="shared" si="9"/>
        <v>n/a</v>
      </c>
      <c r="AP419" s="116" t="str">
        <f t="shared" si="10"/>
        <v>n/a</v>
      </c>
      <c r="AQ419" s="117">
        <f t="shared" si="11"/>
        <v>299.4898794</v>
      </c>
      <c r="AR419" s="103">
        <f t="array" ref="AR419">INDEX(Historical!$C$7:$C$1381,MATCH(B419,Historical!$B$7:$B$1403,0))*IF(AH419="n/a",1.03,IF(AH419&lt;0,1.01,IF(AH419&gt;10,1.1,(1+AH419/100))))</f>
        <v>0.352</v>
      </c>
      <c r="AS419" s="112">
        <f t="shared" si="12"/>
        <v>0.3872</v>
      </c>
      <c r="AT419" s="112">
        <f t="shared" ref="AT419:AV419" si="427">IF($AK419="n/a",1.03*AS419,IF($AK419&lt;0,1.01*AS419,IF($AK419&gt;10,1.1*AS419,(1+$AK419/100)*AS419)))</f>
        <v>0.42592</v>
      </c>
      <c r="AU419" s="112">
        <f t="shared" si="427"/>
        <v>0.468512</v>
      </c>
      <c r="AV419" s="112">
        <f t="shared" si="427"/>
        <v>0.5153632</v>
      </c>
      <c r="AW419" s="103">
        <f t="shared" si="14"/>
        <v>2.1489952</v>
      </c>
      <c r="AX419" s="118">
        <f t="shared" si="15"/>
        <v>1.769157158</v>
      </c>
      <c r="AY419" s="119">
        <v>0.41</v>
      </c>
      <c r="AZ419" s="114">
        <v>86.3</v>
      </c>
      <c r="BA419" s="114">
        <v>-8.41</v>
      </c>
      <c r="BB419" s="114">
        <v>7.91</v>
      </c>
      <c r="BC419" s="114">
        <v>22.18</v>
      </c>
      <c r="BD419" s="42"/>
      <c r="BE419" s="17">
        <v>2016.0</v>
      </c>
      <c r="BF419" s="17">
        <f t="shared" si="16"/>
        <v>0</v>
      </c>
      <c r="BG419" s="120">
        <v>5.5</v>
      </c>
      <c r="BH419" s="15"/>
    </row>
    <row r="420" ht="12.75" customHeight="1">
      <c r="A420" s="230" t="s">
        <v>2088</v>
      </c>
      <c r="B420" s="232" t="s">
        <v>2089</v>
      </c>
      <c r="C420" s="100" t="s">
        <v>136</v>
      </c>
      <c r="D420" s="100" t="s">
        <v>1464</v>
      </c>
      <c r="E420" s="101">
        <v>5.0</v>
      </c>
      <c r="F420" s="58">
        <v>825.0</v>
      </c>
      <c r="G420" s="58" t="s">
        <v>168</v>
      </c>
      <c r="H420" s="58" t="s">
        <v>168</v>
      </c>
      <c r="I420" s="150">
        <v>15.25</v>
      </c>
      <c r="J420" s="103">
        <f t="shared" si="2"/>
        <v>8.918032787</v>
      </c>
      <c r="K420" s="104">
        <v>0.34</v>
      </c>
      <c r="L420" s="73">
        <v>4.0</v>
      </c>
      <c r="M420" s="23">
        <f t="shared" si="3"/>
        <v>1.36</v>
      </c>
      <c r="N420" s="105" t="s">
        <v>2036</v>
      </c>
      <c r="O420" s="106">
        <v>0.325</v>
      </c>
      <c r="P420" s="148">
        <v>43441.0</v>
      </c>
      <c r="Q420" s="148">
        <v>43489.0</v>
      </c>
      <c r="R420" s="23">
        <f t="shared" si="4"/>
        <v>4.615384615</v>
      </c>
      <c r="S420" s="108">
        <f t="array" ref="S420">IF(INDEX(Historical!$D$7:$D$1379,MATCH(B420,Historical!$B$7:$B$1403,0))=0,"n/a",(INDEX(Historical!$C$7:$C$1381,MATCH(B420,Historical!$B$7:$B$1403,0))/INDEX(Historical!$D$7:$D$1379,MATCH(B420,Historical!$B$7:$B$1403,0))-1)*100)</f>
        <v>6.25</v>
      </c>
      <c r="T420" s="108">
        <f t="array" ref="T420">IF(INDEX(Historical!$F$7:$F$1372,MATCH(B420,Historical!$B$7:$B$1403,0))=0,"n/a",((INDEX(Historical!$C$7:$C$1381,MATCH(B420,Historical!$B$7:$B$1403,0))/INDEX(Historical!$F$7:$F$1372,MATCH(B420,Historical!$B$7:$B$1403,0)))^(1/3)-1)*100)</f>
        <v>7.328585988</v>
      </c>
      <c r="U420" s="108" t="str">
        <f t="array" ref="U420">IF(INDEX(Historical!$H$7:$H$1372,MATCH(B420,Historical!$B$7:$B$1403,0))=0,"n/a",((INDEX(Historical!$C$7:$C$1381,MATCH(B420,Historical!$B$7:$B$1403,0))/INDEX(Historical!$H$7:$H$1372,MATCH(B420,Historical!$B$7:$B$1403,0)))^(1/5)-1)*100)</f>
        <v>n/a</v>
      </c>
      <c r="V420" s="108" t="str">
        <f t="array" ref="V420">IF(INDEX(Historical!$O$7:$O$1372,MATCH(B420,Historical!$B$7:$B$1403,0))=0,"n/a",((INDEX(Historical!$C$7:$C$1381,MATCH(B420,Historical!$B$7:$B$1403,0))/INDEX(Historical!$O$7:$O$1372,MATCH(B420,Historical!$B$7:$B$1403,0)))^(1/10)-1)*100)</f>
        <v>n/a</v>
      </c>
      <c r="W420" s="109" t="str">
        <f t="shared" si="5"/>
        <v>n/a</v>
      </c>
      <c r="X420" s="110" t="str">
        <f t="shared" si="6"/>
        <v>n/a</v>
      </c>
      <c r="Y420" s="133"/>
      <c r="Z420" s="103">
        <f t="shared" si="7"/>
        <v>133.3333333</v>
      </c>
      <c r="AA420" s="112">
        <f t="shared" si="8"/>
        <v>14.95098039</v>
      </c>
      <c r="AB420" s="73">
        <v>12.0</v>
      </c>
      <c r="AC420" s="102">
        <v>1.02</v>
      </c>
      <c r="AD420" s="102">
        <v>3.0</v>
      </c>
      <c r="AE420" s="102">
        <v>3.8</v>
      </c>
      <c r="AF420" s="102">
        <v>1.11</v>
      </c>
      <c r="AG420" s="102">
        <v>7.3</v>
      </c>
      <c r="AH420" s="102">
        <v>63.0</v>
      </c>
      <c r="AI420" s="102">
        <v>0.0</v>
      </c>
      <c r="AJ420" s="102">
        <v>-0.8</v>
      </c>
      <c r="AK420" s="102">
        <v>5.0</v>
      </c>
      <c r="AL420" s="113">
        <v>1830.0</v>
      </c>
      <c r="AM420" s="114">
        <v>0.2</v>
      </c>
      <c r="AN420" s="102">
        <v>3.33</v>
      </c>
      <c r="AO420" s="115" t="str">
        <f t="shared" si="9"/>
        <v>n/a</v>
      </c>
      <c r="AP420" s="116" t="str">
        <f t="shared" si="10"/>
        <v>n/a</v>
      </c>
      <c r="AQ420" s="117">
        <f t="shared" si="11"/>
        <v>-14.11742323</v>
      </c>
      <c r="AR420" s="103">
        <f t="array" ref="AR420">INDEX(Historical!$C$7:$C$1381,MATCH(B420,Historical!$B$7:$B$1403,0))*IF(AH420="n/a",1.03,IF(AH420&lt;0,1.01,IF(AH420&gt;10,1.1,(1+AH420/100))))</f>
        <v>1.496</v>
      </c>
      <c r="AS420" s="112">
        <f t="shared" si="12"/>
        <v>1.496</v>
      </c>
      <c r="AT420" s="112">
        <f t="shared" ref="AT420:AV420" si="428">IF($AK420="n/a",1.03*AS420,IF($AK420&lt;0,1.01*AS420,IF($AK420&gt;10,1.1*AS420,(1+$AK420/100)*AS420)))</f>
        <v>1.5708</v>
      </c>
      <c r="AU420" s="112">
        <f t="shared" si="428"/>
        <v>1.64934</v>
      </c>
      <c r="AV420" s="112">
        <f t="shared" si="428"/>
        <v>1.731807</v>
      </c>
      <c r="AW420" s="103">
        <f t="shared" si="14"/>
        <v>7.943947</v>
      </c>
      <c r="AX420" s="118">
        <f t="shared" si="15"/>
        <v>52.09145574</v>
      </c>
      <c r="AY420" s="119">
        <v>1.06</v>
      </c>
      <c r="AZ420" s="114">
        <v>-3.7900000000000005</v>
      </c>
      <c r="BA420" s="114">
        <v>-19.61</v>
      </c>
      <c r="BB420" s="114">
        <v>-16.54</v>
      </c>
      <c r="BC420" s="114">
        <v>-11.4</v>
      </c>
      <c r="BD420" s="42"/>
      <c r="BE420" s="17">
        <v>2015.0</v>
      </c>
      <c r="BF420" s="17">
        <f t="shared" si="16"/>
        <v>0</v>
      </c>
      <c r="BG420" s="120">
        <v>1.6</v>
      </c>
      <c r="BH420" s="15"/>
    </row>
    <row r="421" ht="12.75" customHeight="1">
      <c r="A421" s="230" t="s">
        <v>2090</v>
      </c>
      <c r="B421" s="55" t="s">
        <v>2091</v>
      </c>
      <c r="C421" s="100" t="s">
        <v>125</v>
      </c>
      <c r="D421" s="100" t="s">
        <v>731</v>
      </c>
      <c r="E421" s="101">
        <v>5.0</v>
      </c>
      <c r="F421" s="58">
        <v>858.0</v>
      </c>
      <c r="G421" s="58" t="s">
        <v>168</v>
      </c>
      <c r="H421" s="58" t="s">
        <v>168</v>
      </c>
      <c r="I421" s="150">
        <v>83.11</v>
      </c>
      <c r="J421" s="103">
        <f t="shared" si="2"/>
        <v>5.438575382</v>
      </c>
      <c r="K421" s="104">
        <v>1.13</v>
      </c>
      <c r="L421" s="73">
        <v>4.0</v>
      </c>
      <c r="M421" s="23">
        <f t="shared" si="3"/>
        <v>4.52</v>
      </c>
      <c r="N421" s="105" t="s">
        <v>2092</v>
      </c>
      <c r="O421" s="106">
        <v>0.75</v>
      </c>
      <c r="P421" s="107" t="s">
        <v>2093</v>
      </c>
      <c r="Q421" s="107" t="s">
        <v>2094</v>
      </c>
      <c r="R421" s="23">
        <f t="shared" si="4"/>
        <v>50.66666667</v>
      </c>
      <c r="S421" s="108">
        <f t="array" ref="S421">IF(INDEX(Historical!$D$7:$D$1379,MATCH(B421,Historical!$B$7:$B$1403,0))=0,"n/a",(INDEX(Historical!$C$7:$C$1381,MATCH(B421,Historical!$B$7:$B$1403,0))/INDEX(Historical!$D$7:$D$1379,MATCH(B421,Historical!$B$7:$B$1403,0))-1)*100)</f>
        <v>56.25</v>
      </c>
      <c r="T421" s="108">
        <f t="array" ref="T421">IF(INDEX(Historical!$F$7:$F$1372,MATCH(B421,Historical!$B$7:$B$1403,0))=0,"n/a",((INDEX(Historical!$C$7:$C$1381,MATCH(B421,Historical!$B$7:$B$1403,0))/INDEX(Historical!$F$7:$F$1372,MATCH(B421,Historical!$B$7:$B$1403,0)))^(1/3)-1)*100)</f>
        <v>44.22495703</v>
      </c>
      <c r="U421" s="108" t="str">
        <f t="array" ref="U421">IF(INDEX(Historical!$H$7:$H$1372,MATCH(B421,Historical!$B$7:$B$1403,0))=0,"n/a",((INDEX(Historical!$C$7:$C$1381,MATCH(B421,Historical!$B$7:$B$1403,0))/INDEX(Historical!$H$7:$H$1372,MATCH(B421,Historical!$B$7:$B$1403,0)))^(1/5)-1)*100)</f>
        <v>n/a</v>
      </c>
      <c r="V421" s="108" t="str">
        <f t="array" ref="V421">IF(INDEX(Historical!$O$7:$O$1372,MATCH(B421,Historical!$B$7:$B$1403,0))=0,"n/a",((INDEX(Historical!$C$7:$C$1381,MATCH(B421,Historical!$B$7:$B$1403,0))/INDEX(Historical!$O$7:$O$1372,MATCH(B421,Historical!$B$7:$B$1403,0)))^(1/10)-1)*100)</f>
        <v>n/a</v>
      </c>
      <c r="W421" s="109" t="str">
        <f t="shared" si="5"/>
        <v>n/a</v>
      </c>
      <c r="X421" s="110" t="str">
        <f t="shared" si="6"/>
        <v>n/a</v>
      </c>
      <c r="Y421" s="133"/>
      <c r="Z421" s="103">
        <f t="shared" si="7"/>
        <v>74.4645799</v>
      </c>
      <c r="AA421" s="112">
        <f t="shared" si="8"/>
        <v>13.69192751</v>
      </c>
      <c r="AB421" s="73">
        <v>12.0</v>
      </c>
      <c r="AC421" s="102">
        <v>6.07</v>
      </c>
      <c r="AD421" s="102">
        <v>0.68</v>
      </c>
      <c r="AE421" s="102">
        <v>1.48</v>
      </c>
      <c r="AF421" s="102">
        <v>8.77</v>
      </c>
      <c r="AG421" s="102">
        <v>62.9</v>
      </c>
      <c r="AH421" s="102">
        <v>98.4</v>
      </c>
      <c r="AI421" s="102">
        <v>14.67</v>
      </c>
      <c r="AJ421" s="102">
        <v>18.7</v>
      </c>
      <c r="AK421" s="102">
        <v>20.0</v>
      </c>
      <c r="AL421" s="113">
        <v>1020.0</v>
      </c>
      <c r="AM421" s="114">
        <v>1.5</v>
      </c>
      <c r="AN421" s="102">
        <v>0.0</v>
      </c>
      <c r="AO421" s="115" t="str">
        <f t="shared" si="9"/>
        <v>n/a</v>
      </c>
      <c r="AP421" s="116" t="str">
        <f t="shared" si="10"/>
        <v>n/a</v>
      </c>
      <c r="AQ421" s="117">
        <f t="shared" si="11"/>
        <v>131.0153475</v>
      </c>
      <c r="AR421" s="103">
        <f t="array" ref="AR421">INDEX(Historical!$C$7:$C$1381,MATCH(B421,Historical!$B$7:$B$1403,0))*IF(AH421="n/a",1.03,IF(AH421&lt;0,1.01,IF(AH421&gt;10,1.1,(1+AH421/100))))</f>
        <v>3.3</v>
      </c>
      <c r="AS421" s="112">
        <f t="shared" si="12"/>
        <v>3.63</v>
      </c>
      <c r="AT421" s="112">
        <f t="shared" ref="AT421:AV421" si="429">IF($AK421="n/a",1.03*AS421,IF($AK421&lt;0,1.01*AS421,IF($AK421&gt;10,1.1*AS421,(1+$AK421/100)*AS421)))</f>
        <v>3.993</v>
      </c>
      <c r="AU421" s="112">
        <f t="shared" si="429"/>
        <v>4.3923</v>
      </c>
      <c r="AV421" s="112">
        <f t="shared" si="429"/>
        <v>4.83153</v>
      </c>
      <c r="AW421" s="103">
        <f t="shared" si="14"/>
        <v>20.14683</v>
      </c>
      <c r="AX421" s="118">
        <f t="shared" si="15"/>
        <v>24.24116232</v>
      </c>
      <c r="AY421" s="119">
        <v>0.75</v>
      </c>
      <c r="AZ421" s="114">
        <v>24.98</v>
      </c>
      <c r="BA421" s="114">
        <v>-47.86</v>
      </c>
      <c r="BB421" s="114">
        <v>-20.51</v>
      </c>
      <c r="BC421" s="114">
        <v>-23.16</v>
      </c>
      <c r="BD421" s="42"/>
      <c r="BE421" s="17">
        <v>2016.0</v>
      </c>
      <c r="BF421" s="17">
        <f t="shared" si="16"/>
        <v>0</v>
      </c>
      <c r="BG421" s="120">
        <v>37.3</v>
      </c>
      <c r="BH421" s="108"/>
    </row>
    <row r="422" ht="12.75" customHeight="1">
      <c r="A422" s="155" t="s">
        <v>2095</v>
      </c>
      <c r="B422" s="232" t="s">
        <v>2096</v>
      </c>
      <c r="C422" s="100" t="s">
        <v>296</v>
      </c>
      <c r="D422" s="100" t="s">
        <v>416</v>
      </c>
      <c r="E422" s="101">
        <v>5.0</v>
      </c>
      <c r="F422" s="58">
        <v>826.0</v>
      </c>
      <c r="G422" s="58" t="s">
        <v>168</v>
      </c>
      <c r="H422" s="58" t="s">
        <v>168</v>
      </c>
      <c r="I422" s="150">
        <v>12.58</v>
      </c>
      <c r="J422" s="103">
        <f t="shared" si="2"/>
        <v>3.815580286</v>
      </c>
      <c r="K422" s="104">
        <v>0.12</v>
      </c>
      <c r="L422" s="73">
        <v>4.0</v>
      </c>
      <c r="M422" s="23">
        <f t="shared" si="3"/>
        <v>0.48</v>
      </c>
      <c r="N422" s="105" t="s">
        <v>2097</v>
      </c>
      <c r="O422" s="106">
        <v>0.1</v>
      </c>
      <c r="P422" s="148">
        <v>43504.0</v>
      </c>
      <c r="Q422" s="148">
        <v>43535.0</v>
      </c>
      <c r="R422" s="23">
        <f t="shared" si="4"/>
        <v>20</v>
      </c>
      <c r="S422" s="108">
        <f t="array" ref="S422">IF(INDEX(Historical!$D$7:$D$1379,MATCH(B422,Historical!$B$7:$B$1403,0))=0,"n/a",(INDEX(Historical!$C$7:$C$1381,MATCH(B422,Historical!$B$7:$B$1403,0))/INDEX(Historical!$D$7:$D$1379,MATCH(B422,Historical!$B$7:$B$1403,0))-1)*100)</f>
        <v>20</v>
      </c>
      <c r="T422" s="108">
        <f t="array" ref="T422">IF(INDEX(Historical!$F$7:$F$1372,MATCH(B422,Historical!$B$7:$B$1403,0))=0,"n/a",((INDEX(Historical!$C$7:$C$1381,MATCH(B422,Historical!$B$7:$B$1403,0))/INDEX(Historical!$F$7:$F$1372,MATCH(B422,Historical!$B$7:$B$1403,0)))^(1/3)-1)*100)</f>
        <v>25.99210499</v>
      </c>
      <c r="U422" s="108">
        <f t="array" ref="U422">IF(INDEX(Historical!$H$7:$H$1372,MATCH(B422,Historical!$B$7:$B$1403,0))=0,"n/a",((INDEX(Historical!$C$7:$C$1381,MATCH(B422,Historical!$B$7:$B$1403,0))/INDEX(Historical!$H$7:$H$1372,MATCH(B422,Historical!$B$7:$B$1403,0)))^(1/5)-1)*100)</f>
        <v>31.95079108</v>
      </c>
      <c r="V422" s="108">
        <f t="array" ref="V422">IF(INDEX(Historical!$O$7:$O$1372,MATCH(B422,Historical!$B$7:$B$1403,0))=0,"n/a",((INDEX(Historical!$C$7:$C$1381,MATCH(B422,Historical!$B$7:$B$1403,0))/INDEX(Historical!$O$7:$O$1372,MATCH(B422,Historical!$B$7:$B$1403,0)))^(1/10)-1)*100)</f>
        <v>47.27333575</v>
      </c>
      <c r="W422" s="109">
        <f t="shared" si="5"/>
        <v>0.6758734193</v>
      </c>
      <c r="X422" s="110">
        <f t="shared" si="6"/>
        <v>0.9861355271</v>
      </c>
      <c r="Y422" s="133"/>
      <c r="Z422" s="103">
        <f t="shared" si="7"/>
        <v>57.14285714</v>
      </c>
      <c r="AA422" s="112">
        <f t="shared" si="8"/>
        <v>14.97619048</v>
      </c>
      <c r="AB422" s="73">
        <v>12.0</v>
      </c>
      <c r="AC422" s="102">
        <v>0.84</v>
      </c>
      <c r="AD422" s="102">
        <v>1.5</v>
      </c>
      <c r="AE422" s="102">
        <v>1.39</v>
      </c>
      <c r="AF422" s="102">
        <v>5.07</v>
      </c>
      <c r="AG422" s="102">
        <v>36.1</v>
      </c>
      <c r="AH422" s="102">
        <v>36.6</v>
      </c>
      <c r="AI422" s="102">
        <v>6.9</v>
      </c>
      <c r="AJ422" s="102">
        <v>32.4</v>
      </c>
      <c r="AK422" s="102">
        <v>10.0</v>
      </c>
      <c r="AL422" s="113">
        <v>426.59</v>
      </c>
      <c r="AM422" s="114">
        <v>10.5</v>
      </c>
      <c r="AN422" s="102">
        <v>0.0</v>
      </c>
      <c r="AO422" s="115">
        <f t="shared" si="9"/>
        <v>20.79018089</v>
      </c>
      <c r="AP422" s="116">
        <f t="shared" si="10"/>
        <v>35.76637136</v>
      </c>
      <c r="AQ422" s="117">
        <f t="shared" si="11"/>
        <v>83.70179424</v>
      </c>
      <c r="AR422" s="103">
        <f t="array" ref="AR422">INDEX(Historical!$C$7:$C$1381,MATCH(B422,Historical!$B$7:$B$1403,0))*IF(AH422="n/a",1.03,IF(AH422&lt;0,1.01,IF(AH422&gt;10,1.1,(1+AH422/100))))</f>
        <v>0.528</v>
      </c>
      <c r="AS422" s="112">
        <f t="shared" si="12"/>
        <v>0.564432</v>
      </c>
      <c r="AT422" s="112">
        <f t="shared" ref="AT422:AV422" si="430">IF($AK422="n/a",1.03*AS422,IF($AK422&lt;0,1.01*AS422,IF($AK422&gt;10,1.1*AS422,(1+$AK422/100)*AS422)))</f>
        <v>0.6208752</v>
      </c>
      <c r="AU422" s="112">
        <f t="shared" si="430"/>
        <v>0.68296272</v>
      </c>
      <c r="AV422" s="112">
        <f t="shared" si="430"/>
        <v>0.751258992</v>
      </c>
      <c r="AW422" s="103">
        <f t="shared" si="14"/>
        <v>3.147528912</v>
      </c>
      <c r="AX422" s="118">
        <f t="shared" si="15"/>
        <v>25.02010264</v>
      </c>
      <c r="AY422" s="119">
        <v>0.54</v>
      </c>
      <c r="AZ422" s="114">
        <v>1.51</v>
      </c>
      <c r="BA422" s="114">
        <v>-31.259999999999998</v>
      </c>
      <c r="BB422" s="114">
        <v>-12.740000000000002</v>
      </c>
      <c r="BC422" s="114">
        <v>-13.81</v>
      </c>
      <c r="BD422" s="42"/>
      <c r="BE422" s="17">
        <v>2015.0</v>
      </c>
      <c r="BF422" s="17">
        <f t="shared" si="16"/>
        <v>0</v>
      </c>
      <c r="BG422" s="120">
        <v>25.2</v>
      </c>
      <c r="BH422" s="15"/>
    </row>
    <row r="423" ht="12.75" customHeight="1">
      <c r="A423" s="230" t="s">
        <v>2098</v>
      </c>
      <c r="B423" s="232" t="s">
        <v>2099</v>
      </c>
      <c r="C423" s="100" t="s">
        <v>136</v>
      </c>
      <c r="D423" s="100" t="s">
        <v>153</v>
      </c>
      <c r="E423" s="101">
        <v>5.0</v>
      </c>
      <c r="F423" s="58">
        <v>860.0</v>
      </c>
      <c r="G423" s="58" t="s">
        <v>168</v>
      </c>
      <c r="H423" s="58" t="s">
        <v>168</v>
      </c>
      <c r="I423" s="150">
        <v>23.82</v>
      </c>
      <c r="J423" s="103">
        <f t="shared" si="2"/>
        <v>4.49202351</v>
      </c>
      <c r="K423" s="104">
        <v>0.2675</v>
      </c>
      <c r="L423" s="73">
        <v>4.0</v>
      </c>
      <c r="M423" s="23">
        <f t="shared" si="3"/>
        <v>1.07</v>
      </c>
      <c r="N423" s="105" t="s">
        <v>890</v>
      </c>
      <c r="O423" s="106">
        <v>0.2425</v>
      </c>
      <c r="P423" s="107">
        <v>43874.0</v>
      </c>
      <c r="Q423" s="107">
        <v>43882.0</v>
      </c>
      <c r="R423" s="23">
        <f t="shared" si="4"/>
        <v>10.30927835</v>
      </c>
      <c r="S423" s="108">
        <f t="array" ref="S423">IF(INDEX(Historical!$D$7:$D$1379,MATCH(B423,Historical!$B$7:$B$1403,0))=0,"n/a",(INDEX(Historical!$C$7:$C$1381,MATCH(B423,Historical!$B$7:$B$1403,0))/INDEX(Historical!$D$7:$D$1379,MATCH(B423,Historical!$B$7:$B$1403,0))-1)*100)</f>
        <v>10.22727273</v>
      </c>
      <c r="T423" s="108">
        <f t="array" ref="T423">IF(INDEX(Historical!$F$7:$F$1372,MATCH(B423,Historical!$B$7:$B$1403,0))=0,"n/a",((INDEX(Historical!$C$7:$C$1381,MATCH(B423,Historical!$B$7:$B$1403,0))/INDEX(Historical!$F$7:$F$1372,MATCH(B423,Historical!$B$7:$B$1403,0)))^(1/3)-1)*100)</f>
        <v>39.15209349</v>
      </c>
      <c r="U423" s="108" t="str">
        <f t="array" ref="U423">IF(INDEX(Historical!$H$7:$H$1372,MATCH(B423,Historical!$B$7:$B$1403,0))=0,"n/a",((INDEX(Historical!$C$7:$C$1381,MATCH(B423,Historical!$B$7:$B$1403,0))/INDEX(Historical!$H$7:$H$1372,MATCH(B423,Historical!$B$7:$B$1403,0)))^(1/5)-1)*100)</f>
        <v>n/a</v>
      </c>
      <c r="V423" s="108" t="str">
        <f t="array" ref="V423">IF(INDEX(Historical!$O$7:$O$1372,MATCH(B423,Historical!$B$7:$B$1403,0))=0,"n/a",((INDEX(Historical!$C$7:$C$1381,MATCH(B423,Historical!$B$7:$B$1403,0))/INDEX(Historical!$O$7:$O$1372,MATCH(B423,Historical!$B$7:$B$1403,0)))^(1/10)-1)*100)</f>
        <v>n/a</v>
      </c>
      <c r="W423" s="109" t="str">
        <f t="shared" si="5"/>
        <v>n/a</v>
      </c>
      <c r="X423" s="110" t="str">
        <f t="shared" si="6"/>
        <v>n/a</v>
      </c>
      <c r="Y423" s="133"/>
      <c r="Z423" s="103">
        <f t="shared" si="7"/>
        <v>47.55555556</v>
      </c>
      <c r="AA423" s="112">
        <f t="shared" si="8"/>
        <v>10.58666667</v>
      </c>
      <c r="AB423" s="73">
        <v>12.0</v>
      </c>
      <c r="AC423" s="102">
        <v>2.25</v>
      </c>
      <c r="AD423" s="102">
        <v>1.51</v>
      </c>
      <c r="AE423" s="102">
        <v>2.46</v>
      </c>
      <c r="AF423" s="102">
        <v>0.89</v>
      </c>
      <c r="AG423" s="102">
        <v>8.7</v>
      </c>
      <c r="AH423" s="102">
        <v>48.699999999999996</v>
      </c>
      <c r="AI423" s="102">
        <v>3.52</v>
      </c>
      <c r="AJ423" s="102">
        <v>20.7</v>
      </c>
      <c r="AK423" s="102">
        <v>7.000000000000001</v>
      </c>
      <c r="AL423" s="113">
        <v>585.97</v>
      </c>
      <c r="AM423" s="114">
        <v>3.8</v>
      </c>
      <c r="AN423" s="102">
        <v>0.37</v>
      </c>
      <c r="AO423" s="115" t="str">
        <f t="shared" si="9"/>
        <v>n/a</v>
      </c>
      <c r="AP423" s="116" t="str">
        <f t="shared" si="10"/>
        <v>n/a</v>
      </c>
      <c r="AQ423" s="117">
        <f t="shared" si="11"/>
        <v>-35.28821734</v>
      </c>
      <c r="AR423" s="103">
        <f t="array" ref="AR423">INDEX(Historical!$C$7:$C$1381,MATCH(B423,Historical!$B$7:$B$1403,0))*IF(AH423="n/a",1.03,IF(AH423&lt;0,1.01,IF(AH423&gt;10,1.1,(1+AH423/100))))</f>
        <v>1.067</v>
      </c>
      <c r="AS423" s="112">
        <f t="shared" si="12"/>
        <v>1.1045584</v>
      </c>
      <c r="AT423" s="112">
        <f t="shared" ref="AT423:AV423" si="431">IF($AK423="n/a",1.03*AS423,IF($AK423&lt;0,1.01*AS423,IF($AK423&gt;10,1.1*AS423,(1+$AK423/100)*AS423)))</f>
        <v>1.181877488</v>
      </c>
      <c r="AU423" s="112">
        <f t="shared" si="431"/>
        <v>1.264608912</v>
      </c>
      <c r="AV423" s="112">
        <f t="shared" si="431"/>
        <v>1.353131536</v>
      </c>
      <c r="AW423" s="103">
        <f t="shared" si="14"/>
        <v>5.971176336</v>
      </c>
      <c r="AX423" s="118">
        <f t="shared" si="15"/>
        <v>25.06791073</v>
      </c>
      <c r="AY423" s="119">
        <v>1.35</v>
      </c>
      <c r="AZ423" s="114">
        <v>5.35</v>
      </c>
      <c r="BA423" s="114">
        <v>-19.25</v>
      </c>
      <c r="BB423" s="114">
        <v>-14.16</v>
      </c>
      <c r="BC423" s="114">
        <v>-10.979999999999999</v>
      </c>
      <c r="BD423" s="42"/>
      <c r="BE423" s="17">
        <v>2016.0</v>
      </c>
      <c r="BF423" s="17">
        <f t="shared" si="16"/>
        <v>0</v>
      </c>
      <c r="BG423" s="120">
        <v>1.0</v>
      </c>
      <c r="BH423" s="55"/>
    </row>
    <row r="424" ht="12.75" customHeight="1">
      <c r="A424" s="230" t="s">
        <v>2100</v>
      </c>
      <c r="B424" s="232" t="s">
        <v>2101</v>
      </c>
      <c r="C424" s="100" t="s">
        <v>118</v>
      </c>
      <c r="D424" s="100" t="s">
        <v>202</v>
      </c>
      <c r="E424" s="101">
        <v>5.0</v>
      </c>
      <c r="F424" s="58">
        <v>840.0</v>
      </c>
      <c r="G424" s="58" t="s">
        <v>168</v>
      </c>
      <c r="H424" s="58" t="s">
        <v>168</v>
      </c>
      <c r="I424" s="150">
        <v>10.95</v>
      </c>
      <c r="J424" s="103">
        <f t="shared" si="2"/>
        <v>1.917808219</v>
      </c>
      <c r="K424" s="104">
        <v>0.0525</v>
      </c>
      <c r="L424" s="73">
        <v>4.0</v>
      </c>
      <c r="M424" s="23">
        <f t="shared" si="3"/>
        <v>0.21</v>
      </c>
      <c r="N424" s="105" t="s">
        <v>1188</v>
      </c>
      <c r="O424" s="106">
        <v>0.05</v>
      </c>
      <c r="P424" s="107">
        <v>43685.0</v>
      </c>
      <c r="Q424" s="107">
        <v>43697.0</v>
      </c>
      <c r="R424" s="23">
        <f t="shared" si="4"/>
        <v>5</v>
      </c>
      <c r="S424" s="108">
        <f t="array" ref="S424">IF(INDEX(Historical!$D$7:$D$1379,MATCH(B424,Historical!$B$7:$B$1403,0))=0,"n/a",(INDEX(Historical!$C$7:$C$1381,MATCH(B424,Historical!$B$7:$B$1403,0))/INDEX(Historical!$D$7:$D$1379,MATCH(B424,Historical!$B$7:$B$1403,0))-1)*100)</f>
        <v>2.5</v>
      </c>
      <c r="T424" s="108">
        <f t="array" ref="T424">IF(INDEX(Historical!$F$7:$F$1372,MATCH(B424,Historical!$B$7:$B$1403,0))=0,"n/a",((INDEX(Historical!$C$7:$C$1381,MATCH(B424,Historical!$B$7:$B$1403,0))/INDEX(Historical!$F$7:$F$1372,MATCH(B424,Historical!$B$7:$B$1403,0)))^(1/3)-1)*100)</f>
        <v>23.06098643</v>
      </c>
      <c r="U424" s="108">
        <f t="array" ref="U424">IF(INDEX(Historical!$H$7:$H$1372,MATCH(B424,Historical!$B$7:$B$1403,0))=0,"n/a",((INDEX(Historical!$C$7:$C$1381,MATCH(B424,Historical!$B$7:$B$1403,0))/INDEX(Historical!$H$7:$H$1372,MATCH(B424,Historical!$B$7:$B$1403,0)))^(1/5)-1)*100)</f>
        <v>23.9741571</v>
      </c>
      <c r="V424" s="108">
        <f t="array" ref="V424">IF(INDEX(Historical!$O$7:$O$1372,MATCH(B424,Historical!$B$7:$B$1403,0))=0,"n/a",((INDEX(Historical!$C$7:$C$1381,MATCH(B424,Historical!$B$7:$B$1403,0))/INDEX(Historical!$O$7:$O$1372,MATCH(B424,Historical!$B$7:$B$1403,0)))^(1/10)-1)*100)</f>
        <v>11.34368285</v>
      </c>
      <c r="W424" s="109">
        <f t="shared" si="5"/>
        <v>2.113436828</v>
      </c>
      <c r="X424" s="110">
        <f t="shared" si="6"/>
        <v>1.377825121</v>
      </c>
      <c r="Y424" s="133"/>
      <c r="Z424" s="103">
        <f t="shared" si="7"/>
        <v>35</v>
      </c>
      <c r="AA424" s="112">
        <f t="shared" si="8"/>
        <v>18.25</v>
      </c>
      <c r="AB424" s="73">
        <v>9.0</v>
      </c>
      <c r="AC424" s="102">
        <v>0.6</v>
      </c>
      <c r="AD424" s="102">
        <v>1.83</v>
      </c>
      <c r="AE424" s="102">
        <v>1.77</v>
      </c>
      <c r="AF424" s="102">
        <v>2.9</v>
      </c>
      <c r="AG424" s="102">
        <v>16.6</v>
      </c>
      <c r="AH424" s="102">
        <v>-10.100000000000001</v>
      </c>
      <c r="AI424" s="102">
        <v>12.620000000000001</v>
      </c>
      <c r="AJ424" s="102">
        <v>17.4</v>
      </c>
      <c r="AK424" s="102">
        <v>10.0</v>
      </c>
      <c r="AL424" s="113">
        <v>1750.0</v>
      </c>
      <c r="AM424" s="114">
        <v>0.1</v>
      </c>
      <c r="AN424" s="102">
        <v>0.75</v>
      </c>
      <c r="AO424" s="115">
        <f t="shared" si="9"/>
        <v>7.64196532</v>
      </c>
      <c r="AP424" s="116">
        <f t="shared" si="10"/>
        <v>25.89196532</v>
      </c>
      <c r="AQ424" s="117">
        <f t="shared" si="11"/>
        <v>53.36956094</v>
      </c>
      <c r="AR424" s="103">
        <f t="array" ref="AR424">INDEX(Historical!$C$7:$C$1381,MATCH(B424,Historical!$B$7:$B$1403,0))*IF(AH424="n/a",1.03,IF(AH424&lt;0,1.01,IF(AH424&gt;10,1.1,(1+AH424/100))))</f>
        <v>0.20705</v>
      </c>
      <c r="AS424" s="112">
        <f t="shared" si="12"/>
        <v>0.227755</v>
      </c>
      <c r="AT424" s="112">
        <f t="shared" ref="AT424:AV424" si="432">IF($AK424="n/a",1.03*AS424,IF($AK424&lt;0,1.01*AS424,IF($AK424&gt;10,1.1*AS424,(1+$AK424/100)*AS424)))</f>
        <v>0.2505305</v>
      </c>
      <c r="AU424" s="112">
        <f t="shared" si="432"/>
        <v>0.27558355</v>
      </c>
      <c r="AV424" s="112">
        <f t="shared" si="432"/>
        <v>0.303141905</v>
      </c>
      <c r="AW424" s="103">
        <f t="shared" si="14"/>
        <v>1.264060955</v>
      </c>
      <c r="AX424" s="118">
        <f t="shared" si="15"/>
        <v>11.54393566</v>
      </c>
      <c r="AY424" s="119">
        <v>1.17</v>
      </c>
      <c r="AZ424" s="114">
        <v>23.59</v>
      </c>
      <c r="BA424" s="114">
        <v>-13.850000000000001</v>
      </c>
      <c r="BB424" s="114">
        <v>-8.82</v>
      </c>
      <c r="BC424" s="114">
        <v>0.86</v>
      </c>
      <c r="BD424" s="42"/>
      <c r="BE424" s="17">
        <v>2015.0</v>
      </c>
      <c r="BF424" s="17">
        <f t="shared" si="16"/>
        <v>0</v>
      </c>
      <c r="BG424" s="120">
        <v>7.3</v>
      </c>
      <c r="BH424" s="15"/>
    </row>
    <row r="425" ht="12.75" customHeight="1">
      <c r="A425" s="230" t="s">
        <v>2102</v>
      </c>
      <c r="B425" s="232" t="s">
        <v>2103</v>
      </c>
      <c r="C425" s="100" t="s">
        <v>136</v>
      </c>
      <c r="D425" s="100" t="s">
        <v>1267</v>
      </c>
      <c r="E425" s="101">
        <v>5.0</v>
      </c>
      <c r="F425" s="58">
        <v>853.0</v>
      </c>
      <c r="G425" s="58" t="s">
        <v>168</v>
      </c>
      <c r="H425" s="58" t="s">
        <v>168</v>
      </c>
      <c r="I425" s="150">
        <v>53.1</v>
      </c>
      <c r="J425" s="103">
        <f t="shared" si="2"/>
        <v>1.506591337</v>
      </c>
      <c r="K425" s="104">
        <v>0.2</v>
      </c>
      <c r="L425" s="73">
        <v>4.0</v>
      </c>
      <c r="M425" s="23">
        <f t="shared" si="3"/>
        <v>0.8</v>
      </c>
      <c r="N425" s="105" t="s">
        <v>834</v>
      </c>
      <c r="O425" s="106">
        <v>0.18</v>
      </c>
      <c r="P425" s="107">
        <v>43796.0</v>
      </c>
      <c r="Q425" s="107">
        <v>43812.0</v>
      </c>
      <c r="R425" s="23">
        <f t="shared" si="4"/>
        <v>11.11111111</v>
      </c>
      <c r="S425" s="108">
        <f t="array" ref="S425">IF(INDEX(Historical!$D$7:$D$1379,MATCH(B425,Historical!$B$7:$B$1403,0))=0,"n/a",(INDEX(Historical!$C$7:$C$1381,MATCH(B425,Historical!$B$7:$B$1403,0))/INDEX(Historical!$D$7:$D$1379,MATCH(B425,Historical!$B$7:$B$1403,0))-1)*100)</f>
        <v>12.12121212</v>
      </c>
      <c r="T425" s="108">
        <f t="array" ref="T425">IF(INDEX(Historical!$F$7:$F$1372,MATCH(B425,Historical!$B$7:$B$1403,0))=0,"n/a",((INDEX(Historical!$C$7:$C$1381,MATCH(B425,Historical!$B$7:$B$1403,0))/INDEX(Historical!$F$7:$F$1372,MATCH(B425,Historical!$B$7:$B$1403,0)))^(1/3)-1)*100)</f>
        <v>13.96038431</v>
      </c>
      <c r="U425" s="108">
        <f t="array" ref="U425">IF(INDEX(Historical!$H$7:$H$1372,MATCH(B425,Historical!$B$7:$B$1403,0))=0,"n/a",((INDEX(Historical!$C$7:$C$1381,MATCH(B425,Historical!$B$7:$B$1403,0))/INDEX(Historical!$H$7:$H$1372,MATCH(B425,Historical!$B$7:$B$1403,0)))^(1/5)-1)*100)</f>
        <v>13.0926409</v>
      </c>
      <c r="V425" s="108">
        <f t="array" ref="V425">IF(INDEX(Historical!$O$7:$O$1372,MATCH(B425,Historical!$B$7:$B$1403,0))=0,"n/a",((INDEX(Historical!$C$7:$C$1381,MATCH(B425,Historical!$B$7:$B$1403,0))/INDEX(Historical!$O$7:$O$1372,MATCH(B425,Historical!$B$7:$B$1403,0)))^(1/10)-1)*100)</f>
        <v>26.59407155</v>
      </c>
      <c r="W425" s="109">
        <f t="shared" si="5"/>
        <v>0.4923142692</v>
      </c>
      <c r="X425" s="110" t="str">
        <f t="shared" si="6"/>
        <v>n/a</v>
      </c>
      <c r="Y425" s="133"/>
      <c r="Z425" s="103">
        <f t="shared" si="7"/>
        <v>26.84563758</v>
      </c>
      <c r="AA425" s="112">
        <f t="shared" si="8"/>
        <v>17.81879195</v>
      </c>
      <c r="AB425" s="73">
        <v>12.0</v>
      </c>
      <c r="AC425" s="102">
        <v>2.98</v>
      </c>
      <c r="AD425" s="102" t="s">
        <v>128</v>
      </c>
      <c r="AE425" s="102">
        <v>1.24</v>
      </c>
      <c r="AF425" s="102">
        <v>0.9</v>
      </c>
      <c r="AG425" s="102">
        <v>5.1</v>
      </c>
      <c r="AH425" s="102">
        <v>20.599999999999998</v>
      </c>
      <c r="AI425" s="102">
        <v>-0.04</v>
      </c>
      <c r="AJ425" s="102">
        <v>-3.1</v>
      </c>
      <c r="AK425" s="102">
        <v>-6.909999999999999</v>
      </c>
      <c r="AL425" s="113">
        <v>2120.0</v>
      </c>
      <c r="AM425" s="114">
        <v>7.199999999999999</v>
      </c>
      <c r="AN425" s="102">
        <v>8.9</v>
      </c>
      <c r="AO425" s="115">
        <f t="shared" si="9"/>
        <v>-3.219559709</v>
      </c>
      <c r="AP425" s="116">
        <f t="shared" si="10"/>
        <v>14.59923224</v>
      </c>
      <c r="AQ425" s="117">
        <f t="shared" si="11"/>
        <v>-15.57537813</v>
      </c>
      <c r="AR425" s="103">
        <f t="array" ref="AR425">INDEX(Historical!$C$7:$C$1381,MATCH(B425,Historical!$B$7:$B$1403,0))*IF(AH425="n/a",1.03,IF(AH425&lt;0,1.01,IF(AH425&gt;10,1.1,(1+AH425/100))))</f>
        <v>0.814</v>
      </c>
      <c r="AS425" s="112">
        <f t="shared" si="12"/>
        <v>0.82214</v>
      </c>
      <c r="AT425" s="112">
        <f t="shared" ref="AT425:AV425" si="433">IF($AK425="n/a",1.03*AS425,IF($AK425&lt;0,1.01*AS425,IF($AK425&gt;10,1.1*AS425,(1+$AK425/100)*AS425)))</f>
        <v>0.8303614</v>
      </c>
      <c r="AU425" s="112">
        <f t="shared" si="433"/>
        <v>0.838665014</v>
      </c>
      <c r="AV425" s="112">
        <f t="shared" si="433"/>
        <v>0.8470516641</v>
      </c>
      <c r="AW425" s="103">
        <f t="shared" si="14"/>
        <v>4.152218078</v>
      </c>
      <c r="AX425" s="118">
        <f t="shared" si="15"/>
        <v>7.819619733</v>
      </c>
      <c r="AY425" s="119">
        <v>0.31</v>
      </c>
      <c r="AZ425" s="114">
        <v>1.03</v>
      </c>
      <c r="BA425" s="114">
        <v>-24.11</v>
      </c>
      <c r="BB425" s="114">
        <v>-9.74</v>
      </c>
      <c r="BC425" s="114">
        <v>-13.38</v>
      </c>
      <c r="BD425" s="42"/>
      <c r="BE425" s="17">
        <v>2015.0</v>
      </c>
      <c r="BF425" s="17">
        <f t="shared" si="16"/>
        <v>0</v>
      </c>
      <c r="BG425" s="120">
        <v>0.5</v>
      </c>
      <c r="BH425" s="15"/>
    </row>
    <row r="426" ht="12.75" customHeight="1">
      <c r="A426" s="230" t="s">
        <v>2104</v>
      </c>
      <c r="B426" s="232" t="s">
        <v>2105</v>
      </c>
      <c r="C426" s="100" t="s">
        <v>272</v>
      </c>
      <c r="D426" s="100" t="s">
        <v>273</v>
      </c>
      <c r="E426" s="101">
        <v>5.0</v>
      </c>
      <c r="F426" s="58">
        <v>854.0</v>
      </c>
      <c r="G426" s="58" t="s">
        <v>168</v>
      </c>
      <c r="H426" s="58" t="s">
        <v>168</v>
      </c>
      <c r="I426" s="150">
        <v>33.74</v>
      </c>
      <c r="J426" s="103">
        <f t="shared" si="2"/>
        <v>3.912270302</v>
      </c>
      <c r="K426" s="104">
        <v>0.33</v>
      </c>
      <c r="L426" s="73">
        <v>4.0</v>
      </c>
      <c r="M426" s="23">
        <f t="shared" si="3"/>
        <v>1.32</v>
      </c>
      <c r="N426" s="105" t="s">
        <v>409</v>
      </c>
      <c r="O426" s="106">
        <v>0.32</v>
      </c>
      <c r="P426" s="107">
        <v>43810.0</v>
      </c>
      <c r="Q426" s="107">
        <v>43829.0</v>
      </c>
      <c r="R426" s="23">
        <f t="shared" si="4"/>
        <v>3.125</v>
      </c>
      <c r="S426" s="108">
        <f t="array" ref="S426">IF(INDEX(Historical!$D$7:$D$1379,MATCH(B426,Historical!$B$7:$B$1403,0))=0,"n/a",(INDEX(Historical!$C$7:$C$1381,MATCH(B426,Historical!$B$7:$B$1403,0))/INDEX(Historical!$D$7:$D$1379,MATCH(B426,Historical!$B$7:$B$1403,0))-1)*100)</f>
        <v>9.482758621</v>
      </c>
      <c r="T426" s="108">
        <f t="array" ref="T426">IF(INDEX(Historical!$F$7:$F$1372,MATCH(B426,Historical!$B$7:$B$1403,0))=0,"n/a",((INDEX(Historical!$C$7:$C$1381,MATCH(B426,Historical!$B$7:$B$1403,0))/INDEX(Historical!$F$7:$F$1372,MATCH(B426,Historical!$B$7:$B$1403,0)))^(1/3)-1)*100)</f>
        <v>13.00743466</v>
      </c>
      <c r="U426" s="108" t="str">
        <f t="array" ref="U426">IF(INDEX(Historical!$H$7:$H$1372,MATCH(B426,Historical!$B$7:$B$1403,0))=0,"n/a",((INDEX(Historical!$C$7:$C$1381,MATCH(B426,Historical!$B$7:$B$1403,0))/INDEX(Historical!$H$7:$H$1372,MATCH(B426,Historical!$B$7:$B$1403,0)))^(1/5)-1)*100)</f>
        <v>n/a</v>
      </c>
      <c r="V426" s="108" t="str">
        <f t="array" ref="V426">IF(INDEX(Historical!$O$7:$O$1372,MATCH(B426,Historical!$B$7:$B$1403,0))=0,"n/a",((INDEX(Historical!$C$7:$C$1381,MATCH(B426,Historical!$B$7:$B$1403,0))/INDEX(Historical!$O$7:$O$1372,MATCH(B426,Historical!$B$7:$B$1403,0)))^(1/10)-1)*100)</f>
        <v>n/a</v>
      </c>
      <c r="W426" s="109" t="str">
        <f t="shared" si="5"/>
        <v>n/a</v>
      </c>
      <c r="X426" s="110" t="str">
        <f t="shared" si="6"/>
        <v>n/a</v>
      </c>
      <c r="Y426" s="133"/>
      <c r="Z426" s="103" t="str">
        <f t="shared" si="7"/>
        <v>n/a</v>
      </c>
      <c r="AA426" s="112" t="str">
        <f t="shared" si="8"/>
        <v>n/a</v>
      </c>
      <c r="AB426" s="73">
        <v>12.0</v>
      </c>
      <c r="AC426" s="102">
        <v>-0.47</v>
      </c>
      <c r="AD426" s="102" t="s">
        <v>128</v>
      </c>
      <c r="AE426" s="102">
        <v>5.31</v>
      </c>
      <c r="AF426" s="102">
        <v>2.87</v>
      </c>
      <c r="AG426" s="102">
        <v>-3.8</v>
      </c>
      <c r="AH426" s="102">
        <v>391.40000000000003</v>
      </c>
      <c r="AI426" s="102">
        <v>-35.88</v>
      </c>
      <c r="AJ426" s="102">
        <v>34.1</v>
      </c>
      <c r="AK426" s="102">
        <v>11.0</v>
      </c>
      <c r="AL426" s="113">
        <v>2000.0</v>
      </c>
      <c r="AM426" s="114">
        <v>0.3</v>
      </c>
      <c r="AN426" s="102">
        <v>2.2</v>
      </c>
      <c r="AO426" s="115" t="str">
        <f t="shared" si="9"/>
        <v>n/a</v>
      </c>
      <c r="AP426" s="116" t="str">
        <f t="shared" si="10"/>
        <v>n/a</v>
      </c>
      <c r="AQ426" s="117" t="str">
        <f t="shared" si="11"/>
        <v>n/a</v>
      </c>
      <c r="AR426" s="103">
        <f t="array" ref="AR426">INDEX(Historical!$C$7:$C$1381,MATCH(B426,Historical!$B$7:$B$1403,0))*IF(AH426="n/a",1.03,IF(AH426&lt;0,1.01,IF(AH426&gt;10,1.1,(1+AH426/100))))</f>
        <v>1.397</v>
      </c>
      <c r="AS426" s="112">
        <f t="shared" si="12"/>
        <v>1.41097</v>
      </c>
      <c r="AT426" s="112">
        <f t="shared" ref="AT426:AV426" si="434">IF($AK426="n/a",1.03*AS426,IF($AK426&lt;0,1.01*AS426,IF($AK426&gt;10,1.1*AS426,(1+$AK426/100)*AS426)))</f>
        <v>1.552067</v>
      </c>
      <c r="AU426" s="112">
        <f t="shared" si="434"/>
        <v>1.7072737</v>
      </c>
      <c r="AV426" s="112">
        <f t="shared" si="434"/>
        <v>1.87800107</v>
      </c>
      <c r="AW426" s="103">
        <f t="shared" si="14"/>
        <v>7.94531177</v>
      </c>
      <c r="AX426" s="118">
        <f t="shared" si="15"/>
        <v>23.54864188</v>
      </c>
      <c r="AY426" s="119">
        <v>0.32</v>
      </c>
      <c r="AZ426" s="114">
        <v>24.23</v>
      </c>
      <c r="BA426" s="114">
        <v>-11.709999999999999</v>
      </c>
      <c r="BB426" s="114">
        <v>-3.01</v>
      </c>
      <c r="BC426" s="114">
        <v>3.36</v>
      </c>
      <c r="BD426" s="42"/>
      <c r="BE426" s="17">
        <v>2015.0</v>
      </c>
      <c r="BF426" s="17">
        <f t="shared" si="16"/>
        <v>0</v>
      </c>
      <c r="BG426" s="120">
        <v>-0.8999999999999999</v>
      </c>
      <c r="BH426" s="15"/>
    </row>
    <row r="427" ht="12.75" customHeight="1">
      <c r="A427" s="230" t="s">
        <v>2106</v>
      </c>
      <c r="B427" s="232" t="s">
        <v>2107</v>
      </c>
      <c r="C427" s="100" t="s">
        <v>272</v>
      </c>
      <c r="D427" s="100" t="s">
        <v>273</v>
      </c>
      <c r="E427" s="101">
        <v>5.0</v>
      </c>
      <c r="F427" s="58">
        <v>855.0</v>
      </c>
      <c r="G427" s="58" t="s">
        <v>168</v>
      </c>
      <c r="H427" s="58" t="s">
        <v>168</v>
      </c>
      <c r="I427" s="150">
        <v>44.5</v>
      </c>
      <c r="J427" s="103">
        <f t="shared" si="2"/>
        <v>2.808988764</v>
      </c>
      <c r="K427" s="104">
        <v>0.3125</v>
      </c>
      <c r="L427" s="73">
        <v>4.0</v>
      </c>
      <c r="M427" s="23">
        <f t="shared" si="3"/>
        <v>1.25</v>
      </c>
      <c r="N427" s="105" t="s">
        <v>409</v>
      </c>
      <c r="O427" s="106">
        <v>0.275</v>
      </c>
      <c r="P427" s="107">
        <v>43815.0</v>
      </c>
      <c r="Q427" s="107">
        <v>43830.0</v>
      </c>
      <c r="R427" s="23">
        <f t="shared" si="4"/>
        <v>13.63636364</v>
      </c>
      <c r="S427" s="108">
        <f t="array" ref="S427">IF(INDEX(Historical!$D$7:$D$1379,MATCH(B427,Historical!$B$7:$B$1403,0))=0,"n/a",(INDEX(Historical!$C$7:$C$1381,MATCH(B427,Historical!$B$7:$B$1403,0))/INDEX(Historical!$D$7:$D$1379,MATCH(B427,Historical!$B$7:$B$1403,0))-1)*100)</f>
        <v>10.97560976</v>
      </c>
      <c r="T427" s="108">
        <f t="array" ref="T427">IF(INDEX(Historical!$F$7:$F$1372,MATCH(B427,Historical!$B$7:$B$1403,0))=0,"n/a",((INDEX(Historical!$C$7:$C$1381,MATCH(B427,Historical!$B$7:$B$1403,0))/INDEX(Historical!$F$7:$F$1372,MATCH(B427,Historical!$B$7:$B$1403,0)))^(1/3)-1)*100)</f>
        <v>10.72247767</v>
      </c>
      <c r="U427" s="108" t="str">
        <f t="array" ref="U427">IF(INDEX(Historical!$H$7:$H$1372,MATCH(B427,Historical!$B$7:$B$1403,0))=0,"n/a",((INDEX(Historical!$C$7:$C$1381,MATCH(B427,Historical!$B$7:$B$1403,0))/INDEX(Historical!$H$7:$H$1372,MATCH(B427,Historical!$B$7:$B$1403,0)))^(1/5)-1)*100)</f>
        <v>n/a</v>
      </c>
      <c r="V427" s="108" t="str">
        <f t="array" ref="V427">IF(INDEX(Historical!$O$7:$O$1372,MATCH(B427,Historical!$B$7:$B$1403,0))=0,"n/a",((INDEX(Historical!$C$7:$C$1381,MATCH(B427,Historical!$B$7:$B$1403,0))/INDEX(Historical!$O$7:$O$1372,MATCH(B427,Historical!$B$7:$B$1403,0)))^(1/10)-1)*100)</f>
        <v>n/a</v>
      </c>
      <c r="W427" s="109" t="str">
        <f t="shared" si="5"/>
        <v>n/a</v>
      </c>
      <c r="X427" s="110" t="str">
        <f t="shared" si="6"/>
        <v>n/a</v>
      </c>
      <c r="Y427" s="133"/>
      <c r="Z427" s="103">
        <f t="shared" si="7"/>
        <v>30.94059406</v>
      </c>
      <c r="AA427" s="112">
        <f t="shared" si="8"/>
        <v>11.01485149</v>
      </c>
      <c r="AB427" s="73">
        <v>12.0</v>
      </c>
      <c r="AC427" s="102">
        <v>4.04</v>
      </c>
      <c r="AD427" s="102">
        <v>2.2</v>
      </c>
      <c r="AE427" s="102">
        <v>6.24</v>
      </c>
      <c r="AF427" s="102">
        <v>2.55</v>
      </c>
      <c r="AG427" s="102">
        <v>-5.2</v>
      </c>
      <c r="AH427" s="102">
        <v>-103.0</v>
      </c>
      <c r="AI427" s="102">
        <v>700.0</v>
      </c>
      <c r="AJ427" s="102">
        <v>-56.89999999999999</v>
      </c>
      <c r="AK427" s="102">
        <v>5.0</v>
      </c>
      <c r="AL427" s="113">
        <v>1130.0</v>
      </c>
      <c r="AM427" s="114">
        <v>9.610000000000001</v>
      </c>
      <c r="AN427" s="102">
        <v>2.76</v>
      </c>
      <c r="AO427" s="115" t="str">
        <f t="shared" si="9"/>
        <v>n/a</v>
      </c>
      <c r="AP427" s="116" t="str">
        <f t="shared" si="10"/>
        <v>n/a</v>
      </c>
      <c r="AQ427" s="117">
        <f t="shared" si="11"/>
        <v>11.72957688</v>
      </c>
      <c r="AR427" s="103">
        <f t="array" ref="AR427">INDEX(Historical!$C$7:$C$1381,MATCH(B427,Historical!$B$7:$B$1403,0))*IF(AH427="n/a",1.03,IF(AH427&lt;0,1.01,IF(AH427&gt;10,1.1,(1+AH427/100))))</f>
        <v>1.148875</v>
      </c>
      <c r="AS427" s="112">
        <f t="shared" si="12"/>
        <v>1.2637625</v>
      </c>
      <c r="AT427" s="112">
        <f t="shared" ref="AT427:AV427" si="435">IF($AK427="n/a",1.03*AS427,IF($AK427&lt;0,1.01*AS427,IF($AK427&gt;10,1.1*AS427,(1+$AK427/100)*AS427)))</f>
        <v>1.326950625</v>
      </c>
      <c r="AU427" s="112">
        <f t="shared" si="435"/>
        <v>1.393298156</v>
      </c>
      <c r="AV427" s="112">
        <f t="shared" si="435"/>
        <v>1.462963064</v>
      </c>
      <c r="AW427" s="103">
        <f t="shared" si="14"/>
        <v>6.595849345</v>
      </c>
      <c r="AX427" s="118">
        <f t="shared" si="15"/>
        <v>14.82213336</v>
      </c>
      <c r="AY427" s="119">
        <v>0.34</v>
      </c>
      <c r="AZ427" s="114">
        <v>29.81</v>
      </c>
      <c r="BA427" s="114">
        <v>-15.83</v>
      </c>
      <c r="BB427" s="114">
        <v>-5.680000000000001</v>
      </c>
      <c r="BC427" s="114">
        <v>-2.06</v>
      </c>
      <c r="BD427" s="42"/>
      <c r="BE427" s="17">
        <v>2015.0</v>
      </c>
      <c r="BF427" s="17">
        <f t="shared" si="16"/>
        <v>0</v>
      </c>
      <c r="BG427" s="120">
        <v>-1.2</v>
      </c>
      <c r="BH427" s="15"/>
    </row>
    <row r="428" ht="12.75" customHeight="1">
      <c r="A428" s="230" t="s">
        <v>2108</v>
      </c>
      <c r="B428" s="232" t="s">
        <v>2109</v>
      </c>
      <c r="C428" s="100" t="s">
        <v>136</v>
      </c>
      <c r="D428" s="100" t="s">
        <v>153</v>
      </c>
      <c r="E428" s="101">
        <v>5.0</v>
      </c>
      <c r="F428" s="58">
        <v>820.0</v>
      </c>
      <c r="G428" s="58" t="s">
        <v>168</v>
      </c>
      <c r="H428" s="58" t="s">
        <v>168</v>
      </c>
      <c r="I428" s="150">
        <v>14.11</v>
      </c>
      <c r="J428" s="103">
        <f t="shared" si="2"/>
        <v>1.700921332</v>
      </c>
      <c r="K428" s="104">
        <v>0.06</v>
      </c>
      <c r="L428" s="73">
        <v>4.0</v>
      </c>
      <c r="M428" s="23">
        <f t="shared" si="3"/>
        <v>0.24</v>
      </c>
      <c r="N428" s="105" t="s">
        <v>290</v>
      </c>
      <c r="O428" s="106">
        <v>0.0575</v>
      </c>
      <c r="P428" s="148" t="s">
        <v>2110</v>
      </c>
      <c r="Q428" s="148" t="s">
        <v>2111</v>
      </c>
      <c r="R428" s="23">
        <f t="shared" si="4"/>
        <v>4.347826087</v>
      </c>
      <c r="S428" s="108">
        <f t="array" ref="S428">IF(INDEX(Historical!$D$7:$D$1379,MATCH(B428,Historical!$B$7:$B$1403,0))=0,"n/a",(INDEX(Historical!$C$7:$C$1381,MATCH(B428,Historical!$B$7:$B$1403,0))/INDEX(Historical!$D$7:$D$1379,MATCH(B428,Historical!$B$7:$B$1403,0))-1)*100)</f>
        <v>1.052631579</v>
      </c>
      <c r="T428" s="108">
        <f t="array" ref="T428">IF(INDEX(Historical!$F$7:$F$1372,MATCH(B428,Historical!$B$7:$B$1403,0))=0,"n/a",((INDEX(Historical!$C$7:$C$1381,MATCH(B428,Historical!$B$7:$B$1403,0))/INDEX(Historical!$F$7:$F$1372,MATCH(B428,Historical!$B$7:$B$1403,0)))^(1/3)-1)*100)</f>
        <v>6.265856918</v>
      </c>
      <c r="U428" s="108">
        <f t="array" ref="U428">IF(INDEX(Historical!$H$7:$H$1372,MATCH(B428,Historical!$B$7:$B$1403,0))=0,"n/a",((INDEX(Historical!$C$7:$C$1381,MATCH(B428,Historical!$B$7:$B$1403,0))/INDEX(Historical!$H$7:$H$1372,MATCH(B428,Historical!$B$7:$B$1403,0)))^(1/5)-1)*100)</f>
        <v>14.8698355</v>
      </c>
      <c r="V428" s="108">
        <f t="array" ref="V428">IF(INDEX(Historical!$O$7:$O$1372,MATCH(B428,Historical!$B$7:$B$1403,0))=0,"n/a",((INDEX(Historical!$C$7:$C$1381,MATCH(B428,Historical!$B$7:$B$1403,0))/INDEX(Historical!$O$7:$O$1372,MATCH(B428,Historical!$B$7:$B$1403,0)))^(1/10)-1)*100)</f>
        <v>2.229927026</v>
      </c>
      <c r="W428" s="109">
        <f t="shared" si="5"/>
        <v>6.668305879</v>
      </c>
      <c r="X428" s="110" t="str">
        <f t="shared" si="6"/>
        <v>n/a</v>
      </c>
      <c r="Y428" s="149" t="s">
        <v>2026</v>
      </c>
      <c r="Z428" s="103">
        <f t="shared" si="7"/>
        <v>30.37974684</v>
      </c>
      <c r="AA428" s="112">
        <f t="shared" si="8"/>
        <v>17.86075949</v>
      </c>
      <c r="AB428" s="73">
        <v>12.0</v>
      </c>
      <c r="AC428" s="102">
        <v>0.79</v>
      </c>
      <c r="AD428" s="102" t="s">
        <v>128</v>
      </c>
      <c r="AE428" s="102">
        <v>1.53</v>
      </c>
      <c r="AF428" s="102">
        <v>0.73</v>
      </c>
      <c r="AG428" s="102">
        <v>3.5000000000000004</v>
      </c>
      <c r="AH428" s="102">
        <v>18.7</v>
      </c>
      <c r="AI428" s="102" t="s">
        <v>128</v>
      </c>
      <c r="AJ428" s="102">
        <v>-0.2</v>
      </c>
      <c r="AK428" s="102" t="s">
        <v>128</v>
      </c>
      <c r="AL428" s="113">
        <v>63.92</v>
      </c>
      <c r="AM428" s="114">
        <v>3.1</v>
      </c>
      <c r="AN428" s="102">
        <v>0.17</v>
      </c>
      <c r="AO428" s="115">
        <f t="shared" si="9"/>
        <v>-1.290002662</v>
      </c>
      <c r="AP428" s="116">
        <f t="shared" si="10"/>
        <v>16.57075683</v>
      </c>
      <c r="AQ428" s="117">
        <f t="shared" si="11"/>
        <v>-23.87625737</v>
      </c>
      <c r="AR428" s="103">
        <f t="array" ref="AR428">INDEX(Historical!$C$7:$C$1381,MATCH(B428,Historical!$B$7:$B$1403,0))*IF(AH428="n/a",1.03,IF(AH428&lt;0,1.01,IF(AH428&gt;10,1.1,(1+AH428/100))))</f>
        <v>0.264</v>
      </c>
      <c r="AS428" s="112">
        <f t="shared" si="12"/>
        <v>0.27192</v>
      </c>
      <c r="AT428" s="112">
        <f t="shared" ref="AT428:AV428" si="436">IF($AK428="n/a",1.03*AS428,IF($AK428&lt;0,1.01*AS428,IF($AK428&gt;10,1.1*AS428,(1+$AK428/100)*AS428)))</f>
        <v>0.2800776</v>
      </c>
      <c r="AU428" s="112">
        <f t="shared" si="436"/>
        <v>0.288479928</v>
      </c>
      <c r="AV428" s="112">
        <f t="shared" si="436"/>
        <v>0.2971343258</v>
      </c>
      <c r="AW428" s="103">
        <f t="shared" si="14"/>
        <v>1.401611854</v>
      </c>
      <c r="AX428" s="118">
        <f t="shared" si="15"/>
        <v>9.933464591</v>
      </c>
      <c r="AY428" s="119">
        <v>-0.43</v>
      </c>
      <c r="AZ428" s="114">
        <v>12.43</v>
      </c>
      <c r="BA428" s="114">
        <v>-13.170000000000002</v>
      </c>
      <c r="BB428" s="114">
        <v>2.3</v>
      </c>
      <c r="BC428" s="114">
        <v>2.25</v>
      </c>
      <c r="BD428" s="42"/>
      <c r="BE428" s="17">
        <v>2015.0</v>
      </c>
      <c r="BF428" s="17">
        <f t="shared" si="16"/>
        <v>0</v>
      </c>
      <c r="BG428" s="120">
        <v>0.3</v>
      </c>
      <c r="BH428" s="15"/>
    </row>
    <row r="429" ht="12.75" customHeight="1">
      <c r="A429" s="230" t="s">
        <v>2112</v>
      </c>
      <c r="B429" s="232" t="s">
        <v>2113</v>
      </c>
      <c r="C429" s="100" t="s">
        <v>136</v>
      </c>
      <c r="D429" s="100" t="s">
        <v>183</v>
      </c>
      <c r="E429" s="101">
        <v>5.0</v>
      </c>
      <c r="F429" s="58">
        <v>843.0</v>
      </c>
      <c r="G429" s="58" t="s">
        <v>168</v>
      </c>
      <c r="H429" s="58" t="s">
        <v>168</v>
      </c>
      <c r="I429" s="150">
        <v>22.91</v>
      </c>
      <c r="J429" s="103">
        <f t="shared" si="2"/>
        <v>9.777389786</v>
      </c>
      <c r="K429" s="104">
        <v>0.56</v>
      </c>
      <c r="L429" s="73">
        <v>4.0</v>
      </c>
      <c r="M429" s="23">
        <f t="shared" si="3"/>
        <v>2.24</v>
      </c>
      <c r="N429" s="105" t="s">
        <v>351</v>
      </c>
      <c r="O429" s="106">
        <v>0.55</v>
      </c>
      <c r="P429" s="107">
        <v>43720.0</v>
      </c>
      <c r="Q429" s="107">
        <v>43734.0</v>
      </c>
      <c r="R429" s="23">
        <f t="shared" si="4"/>
        <v>1.818181818</v>
      </c>
      <c r="S429" s="108">
        <f t="array" ref="S429">IF(INDEX(Historical!$D$7:$D$1379,MATCH(B429,Historical!$B$7:$B$1403,0))=0,"n/a",(INDEX(Historical!$C$7:$C$1381,MATCH(B429,Historical!$B$7:$B$1403,0))/INDEX(Historical!$D$7:$D$1379,MATCH(B429,Historical!$B$7:$B$1403,0))-1)*100)</f>
        <v>5.825242718</v>
      </c>
      <c r="T429" s="108">
        <f t="array" ref="T429">IF(INDEX(Historical!$F$7:$F$1372,MATCH(B429,Historical!$B$7:$B$1403,0))=0,"n/a",((INDEX(Historical!$C$7:$C$1381,MATCH(B429,Historical!$B$7:$B$1403,0))/INDEX(Historical!$F$7:$F$1372,MATCH(B429,Historical!$B$7:$B$1403,0)))^(1/3)-1)*100)</f>
        <v>8.643193783</v>
      </c>
      <c r="U429" s="108" t="str">
        <f t="array" ref="U429">IF(INDEX(Historical!$H$7:$H$1372,MATCH(B429,Historical!$B$7:$B$1403,0))=0,"n/a",((INDEX(Historical!$C$7:$C$1381,MATCH(B429,Historical!$B$7:$B$1403,0))/INDEX(Historical!$H$7:$H$1372,MATCH(B429,Historical!$B$7:$B$1403,0)))^(1/5)-1)*100)</f>
        <v>n/a</v>
      </c>
      <c r="V429" s="108" t="str">
        <f t="array" ref="V429">IF(INDEX(Historical!$O$7:$O$1372,MATCH(B429,Historical!$B$7:$B$1403,0))=0,"n/a",((INDEX(Historical!$C$7:$C$1381,MATCH(B429,Historical!$B$7:$B$1403,0))/INDEX(Historical!$O$7:$O$1372,MATCH(B429,Historical!$B$7:$B$1403,0)))^(1/10)-1)*100)</f>
        <v>n/a</v>
      </c>
      <c r="W429" s="109" t="str">
        <f t="shared" si="5"/>
        <v>n/a</v>
      </c>
      <c r="X429" s="110" t="str">
        <f t="shared" si="6"/>
        <v>n/a</v>
      </c>
      <c r="Y429" s="133"/>
      <c r="Z429" s="103">
        <f t="shared" si="7"/>
        <v>51.14155251</v>
      </c>
      <c r="AA429" s="112">
        <f t="shared" si="8"/>
        <v>5.230593607</v>
      </c>
      <c r="AB429" s="73">
        <v>2.0</v>
      </c>
      <c r="AC429" s="102">
        <v>4.38</v>
      </c>
      <c r="AD429" s="102" t="s">
        <v>128</v>
      </c>
      <c r="AE429" s="102">
        <v>4.76</v>
      </c>
      <c r="AF429" s="102">
        <v>0.91</v>
      </c>
      <c r="AG429" s="102" t="s">
        <v>128</v>
      </c>
      <c r="AH429" s="102">
        <v>104.89999999999999</v>
      </c>
      <c r="AI429" s="102">
        <v>-57.099999999999994</v>
      </c>
      <c r="AJ429" s="102">
        <v>16.38</v>
      </c>
      <c r="AK429" s="102" t="s">
        <v>128</v>
      </c>
      <c r="AL429" s="113">
        <v>256.18</v>
      </c>
      <c r="AM429" s="114">
        <v>18.75</v>
      </c>
      <c r="AN429" s="102" t="s">
        <v>128</v>
      </c>
      <c r="AO429" s="115" t="str">
        <f t="shared" si="9"/>
        <v>n/a</v>
      </c>
      <c r="AP429" s="116" t="str">
        <f t="shared" si="10"/>
        <v>n/a</v>
      </c>
      <c r="AQ429" s="117">
        <f t="shared" si="11"/>
        <v>-54.00560332</v>
      </c>
      <c r="AR429" s="103">
        <f t="array" ref="AR429">INDEX(Historical!$C$7:$C$1381,MATCH(B429,Historical!$B$7:$B$1403,0))*IF(AH429="n/a",1.03,IF(AH429&lt;0,1.01,IF(AH429&gt;10,1.1,(1+AH429/100))))</f>
        <v>2.398</v>
      </c>
      <c r="AS429" s="112">
        <f t="shared" si="12"/>
        <v>2.42198</v>
      </c>
      <c r="AT429" s="112">
        <f t="shared" ref="AT429:AV429" si="437">IF($AK429="n/a",1.03*AS429,IF($AK429&lt;0,1.01*AS429,IF($AK429&gt;10,1.1*AS429,(1+$AK429/100)*AS429)))</f>
        <v>2.4946394</v>
      </c>
      <c r="AU429" s="112">
        <f t="shared" si="437"/>
        <v>2.569478582</v>
      </c>
      <c r="AV429" s="112">
        <f t="shared" si="437"/>
        <v>2.646562939</v>
      </c>
      <c r="AW429" s="103">
        <f t="shared" si="14"/>
        <v>12.53066092</v>
      </c>
      <c r="AX429" s="118">
        <f t="shared" si="15"/>
        <v>54.69515898</v>
      </c>
      <c r="AY429" s="119" t="s">
        <v>128</v>
      </c>
      <c r="AZ429" s="114">
        <v>3.81</v>
      </c>
      <c r="BA429" s="114">
        <v>-20.169999999999998</v>
      </c>
      <c r="BB429" s="114">
        <v>-13.44</v>
      </c>
      <c r="BC429" s="114">
        <v>-9.1</v>
      </c>
      <c r="BD429" s="42"/>
      <c r="BE429" s="17">
        <v>2015.0</v>
      </c>
      <c r="BF429" s="17">
        <f t="shared" si="16"/>
        <v>0</v>
      </c>
      <c r="BG429" s="120" t="s">
        <v>128</v>
      </c>
      <c r="BH429" s="15"/>
    </row>
    <row r="430" ht="12.75" customHeight="1">
      <c r="A430" s="230" t="s">
        <v>2114</v>
      </c>
      <c r="B430" s="232" t="s">
        <v>2115</v>
      </c>
      <c r="C430" s="100" t="s">
        <v>136</v>
      </c>
      <c r="D430" s="100" t="s">
        <v>183</v>
      </c>
      <c r="E430" s="101">
        <v>5.0</v>
      </c>
      <c r="F430" s="58">
        <v>863.0</v>
      </c>
      <c r="G430" s="58" t="s">
        <v>168</v>
      </c>
      <c r="H430" s="58" t="s">
        <v>168</v>
      </c>
      <c r="I430" s="150">
        <v>40.75</v>
      </c>
      <c r="J430" s="103">
        <f t="shared" si="2"/>
        <v>1.766871166</v>
      </c>
      <c r="K430" s="104">
        <v>0.18</v>
      </c>
      <c r="L430" s="73">
        <v>4.0</v>
      </c>
      <c r="M430" s="23">
        <f t="shared" si="3"/>
        <v>0.72</v>
      </c>
      <c r="N430" s="105" t="s">
        <v>1188</v>
      </c>
      <c r="O430" s="106">
        <v>0.17</v>
      </c>
      <c r="P430" s="107">
        <v>43874.0</v>
      </c>
      <c r="Q430" s="107">
        <v>43889.0</v>
      </c>
      <c r="R430" s="23">
        <f t="shared" si="4"/>
        <v>5.882352941</v>
      </c>
      <c r="S430" s="108">
        <f t="array" ref="S430">IF(INDEX(Historical!$D$7:$D$1379,MATCH(B430,Historical!$B$7:$B$1403,0))=0,"n/a",(INDEX(Historical!$C$7:$C$1381,MATCH(B430,Historical!$B$7:$B$1403,0))/INDEX(Historical!$D$7:$D$1379,MATCH(B430,Historical!$B$7:$B$1403,0))-1)*100)</f>
        <v>47.82608696</v>
      </c>
      <c r="T430" s="108">
        <f t="array" ref="T430">IF(INDEX(Historical!$F$7:$F$1372,MATCH(B430,Historical!$B$7:$B$1403,0))=0,"n/a",((INDEX(Historical!$C$7:$C$1381,MATCH(B430,Historical!$B$7:$B$1403,0))/INDEX(Historical!$F$7:$F$1372,MATCH(B430,Historical!$B$7:$B$1403,0)))^(1/3)-1)*100)</f>
        <v>36.05517006</v>
      </c>
      <c r="U430" s="108">
        <f t="array" ref="U430">IF(INDEX(Historical!$H$7:$H$1372,MATCH(B430,Historical!$B$7:$B$1403,0))=0,"n/a",((INDEX(Historical!$C$7:$C$1381,MATCH(B430,Historical!$B$7:$B$1403,0))/INDEX(Historical!$H$7:$H$1372,MATCH(B430,Historical!$B$7:$B$1403,0)))^(1/5)-1)*100)</f>
        <v>23.15712276</v>
      </c>
      <c r="V430" s="108">
        <f t="array" ref="V430">IF(INDEX(Historical!$O$7:$O$1372,MATCH(B430,Historical!$B$7:$B$1403,0))=0,"n/a",((INDEX(Historical!$C$7:$C$1381,MATCH(B430,Historical!$B$7:$B$1403,0))/INDEX(Historical!$O$7:$O$1372,MATCH(B430,Historical!$B$7:$B$1403,0)))^(1/10)-1)*100)</f>
        <v>10.97617887</v>
      </c>
      <c r="W430" s="109">
        <f t="shared" si="5"/>
        <v>2.109761789</v>
      </c>
      <c r="X430" s="110">
        <f t="shared" si="6"/>
        <v>0.9045751077</v>
      </c>
      <c r="Y430" s="133"/>
      <c r="Z430" s="103">
        <f t="shared" si="7"/>
        <v>26.96629213</v>
      </c>
      <c r="AA430" s="112">
        <f t="shared" si="8"/>
        <v>15.26217228</v>
      </c>
      <c r="AB430" s="73">
        <v>12.0</v>
      </c>
      <c r="AC430" s="102">
        <v>2.67</v>
      </c>
      <c r="AD430" s="102">
        <v>8.34</v>
      </c>
      <c r="AE430" s="102">
        <v>4.66</v>
      </c>
      <c r="AF430" s="102">
        <v>2.85</v>
      </c>
      <c r="AG430" s="102">
        <v>19.400000000000002</v>
      </c>
      <c r="AH430" s="102">
        <v>48.699999999999996</v>
      </c>
      <c r="AI430" s="102">
        <v>9.16</v>
      </c>
      <c r="AJ430" s="102">
        <v>25.6</v>
      </c>
      <c r="AK430" s="102">
        <v>1.83</v>
      </c>
      <c r="AL430" s="113">
        <v>54960.0</v>
      </c>
      <c r="AM430" s="114">
        <v>10.57</v>
      </c>
      <c r="AN430" s="102">
        <v>11.68</v>
      </c>
      <c r="AO430" s="115">
        <f t="shared" si="9"/>
        <v>9.661821638</v>
      </c>
      <c r="AP430" s="116">
        <f t="shared" si="10"/>
        <v>24.92399392</v>
      </c>
      <c r="AQ430" s="117">
        <f t="shared" si="11"/>
        <v>39.039868</v>
      </c>
      <c r="AR430" s="103">
        <f t="array" ref="AR430">INDEX(Historical!$C$7:$C$1381,MATCH(B430,Historical!$B$7:$B$1403,0))*IF(AH430="n/a",1.03,IF(AH430&lt;0,1.01,IF(AH430&gt;10,1.1,(1+AH430/100))))</f>
        <v>0.748</v>
      </c>
      <c r="AS430" s="112">
        <f t="shared" si="12"/>
        <v>0.8165168</v>
      </c>
      <c r="AT430" s="112">
        <f t="shared" ref="AT430:AV430" si="438">IF($AK430="n/a",1.03*AS430,IF($AK430&lt;0,1.01*AS430,IF($AK430&gt;10,1.1*AS430,(1+$AK430/100)*AS430)))</f>
        <v>0.8314590574</v>
      </c>
      <c r="AU430" s="112">
        <f t="shared" si="438"/>
        <v>0.8466747582</v>
      </c>
      <c r="AV430" s="112">
        <f t="shared" si="438"/>
        <v>0.8621689063</v>
      </c>
      <c r="AW430" s="103">
        <f t="shared" si="14"/>
        <v>4.104819522</v>
      </c>
      <c r="AX430" s="118">
        <f t="shared" si="15"/>
        <v>10.07317674</v>
      </c>
      <c r="AY430" s="119">
        <v>1.3</v>
      </c>
      <c r="AZ430" s="114">
        <v>17.84</v>
      </c>
      <c r="BA430" s="114">
        <v>-21.099999999999998</v>
      </c>
      <c r="BB430" s="114">
        <v>-13.750000000000002</v>
      </c>
      <c r="BC430" s="114">
        <v>-5.47</v>
      </c>
      <c r="BD430" s="42"/>
      <c r="BE430" s="17">
        <v>2016.0</v>
      </c>
      <c r="BF430" s="17">
        <f t="shared" si="16"/>
        <v>0</v>
      </c>
      <c r="BG430" s="120">
        <v>1.3</v>
      </c>
      <c r="BH430" s="15"/>
    </row>
    <row r="431" ht="12.75" customHeight="1">
      <c r="A431" s="230" t="s">
        <v>2116</v>
      </c>
      <c r="B431" s="232" t="s">
        <v>2117</v>
      </c>
      <c r="C431" s="100" t="s">
        <v>136</v>
      </c>
      <c r="D431" s="100" t="s">
        <v>153</v>
      </c>
      <c r="E431" s="101">
        <v>5.0</v>
      </c>
      <c r="F431" s="58">
        <v>850.0</v>
      </c>
      <c r="G431" s="58" t="s">
        <v>168</v>
      </c>
      <c r="H431" s="58" t="s">
        <v>168</v>
      </c>
      <c r="I431" s="150">
        <v>15.56</v>
      </c>
      <c r="J431" s="103">
        <f t="shared" si="2"/>
        <v>3.084832905</v>
      </c>
      <c r="K431" s="104">
        <v>0.12</v>
      </c>
      <c r="L431" s="73">
        <v>4.0</v>
      </c>
      <c r="M431" s="23">
        <f t="shared" si="3"/>
        <v>0.48</v>
      </c>
      <c r="N431" s="105" t="s">
        <v>834</v>
      </c>
      <c r="O431" s="106">
        <v>0.1</v>
      </c>
      <c r="P431" s="107" t="s">
        <v>2118</v>
      </c>
      <c r="Q431" s="107" t="s">
        <v>2119</v>
      </c>
      <c r="R431" s="23">
        <f t="shared" si="4"/>
        <v>20</v>
      </c>
      <c r="S431" s="108">
        <f t="array" ref="S431">IF(INDEX(Historical!$D$7:$D$1379,MATCH(B431,Historical!$B$7:$B$1403,0))=0,"n/a",(INDEX(Historical!$C$7:$C$1381,MATCH(B431,Historical!$B$7:$B$1403,0))/INDEX(Historical!$D$7:$D$1379,MATCH(B431,Historical!$B$7:$B$1403,0))-1)*100)</f>
        <v>31.25</v>
      </c>
      <c r="T431" s="108">
        <f t="array" ref="T431">IF(INDEX(Historical!$F$7:$F$1372,MATCH(B431,Historical!$B$7:$B$1403,0))=0,"n/a",((INDEX(Historical!$C$7:$C$1381,MATCH(B431,Historical!$B$7:$B$1403,0))/INDEX(Historical!$F$7:$F$1372,MATCH(B431,Historical!$B$7:$B$1403,0)))^(1/3)-1)*100)</f>
        <v>44.22495703</v>
      </c>
      <c r="U431" s="108" t="str">
        <f t="array" ref="U431">IF(INDEX(Historical!$H$7:$H$1372,MATCH(B431,Historical!$B$7:$B$1403,0))=0,"n/a",((INDEX(Historical!$C$7:$C$1381,MATCH(B431,Historical!$B$7:$B$1403,0))/INDEX(Historical!$H$7:$H$1372,MATCH(B431,Historical!$B$7:$B$1403,0)))^(1/5)-1)*100)</f>
        <v>n/a</v>
      </c>
      <c r="V431" s="108">
        <f t="array" ref="V431">IF(INDEX(Historical!$O$7:$O$1372,MATCH(B431,Historical!$B$7:$B$1403,0))=0,"n/a",((INDEX(Historical!$C$7:$C$1381,MATCH(B431,Historical!$B$7:$B$1403,0))/INDEX(Historical!$O$7:$O$1372,MATCH(B431,Historical!$B$7:$B$1403,0)))^(1/10)-1)*100)</f>
        <v>-4.124656787</v>
      </c>
      <c r="W431" s="109" t="str">
        <f t="shared" si="5"/>
        <v>n/a</v>
      </c>
      <c r="X431" s="110" t="str">
        <f t="shared" si="6"/>
        <v>n/a</v>
      </c>
      <c r="Y431" s="133"/>
      <c r="Z431" s="103">
        <f t="shared" si="7"/>
        <v>37.5</v>
      </c>
      <c r="AA431" s="112">
        <f t="shared" si="8"/>
        <v>12.15625</v>
      </c>
      <c r="AB431" s="73">
        <v>12.0</v>
      </c>
      <c r="AC431" s="102">
        <v>1.28</v>
      </c>
      <c r="AD431" s="102">
        <v>1.22</v>
      </c>
      <c r="AE431" s="102">
        <v>3.32</v>
      </c>
      <c r="AF431" s="102">
        <v>1.02</v>
      </c>
      <c r="AG431" s="102">
        <v>13.0</v>
      </c>
      <c r="AH431" s="102">
        <v>60.3</v>
      </c>
      <c r="AI431" s="102">
        <v>7.4399999999999995</v>
      </c>
      <c r="AJ431" s="102">
        <v>25.3</v>
      </c>
      <c r="AK431" s="102">
        <v>10.0</v>
      </c>
      <c r="AL431" s="113">
        <v>198.55</v>
      </c>
      <c r="AM431" s="114">
        <v>1.7999999999999998</v>
      </c>
      <c r="AN431" s="102">
        <v>0.0</v>
      </c>
      <c r="AO431" s="115" t="str">
        <f t="shared" si="9"/>
        <v>n/a</v>
      </c>
      <c r="AP431" s="116" t="str">
        <f t="shared" si="10"/>
        <v>n/a</v>
      </c>
      <c r="AQ431" s="117">
        <f t="shared" si="11"/>
        <v>-25.76501274</v>
      </c>
      <c r="AR431" s="103">
        <f t="array" ref="AR431">INDEX(Historical!$C$7:$C$1381,MATCH(B431,Historical!$B$7:$B$1403,0))*IF(AH431="n/a",1.03,IF(AH431&lt;0,1.01,IF(AH431&gt;10,1.1,(1+AH431/100))))</f>
        <v>0.462</v>
      </c>
      <c r="AS431" s="112">
        <f t="shared" si="12"/>
        <v>0.4963728</v>
      </c>
      <c r="AT431" s="112">
        <f t="shared" ref="AT431:AV431" si="439">IF($AK431="n/a",1.03*AS431,IF($AK431&lt;0,1.01*AS431,IF($AK431&gt;10,1.1*AS431,(1+$AK431/100)*AS431)))</f>
        <v>0.54601008</v>
      </c>
      <c r="AU431" s="112">
        <f t="shared" si="439"/>
        <v>0.600611088</v>
      </c>
      <c r="AV431" s="112">
        <f t="shared" si="439"/>
        <v>0.6606721968</v>
      </c>
      <c r="AW431" s="103">
        <f t="shared" si="14"/>
        <v>2.765666165</v>
      </c>
      <c r="AX431" s="118">
        <f t="shared" si="15"/>
        <v>17.77420414</v>
      </c>
      <c r="AY431" s="119">
        <v>0.59</v>
      </c>
      <c r="AZ431" s="114">
        <v>7.61</v>
      </c>
      <c r="BA431" s="114">
        <v>-13.07</v>
      </c>
      <c r="BB431" s="114">
        <v>-5.79</v>
      </c>
      <c r="BC431" s="114">
        <v>-3.04</v>
      </c>
      <c r="BD431" s="42"/>
      <c r="BE431" s="17">
        <v>2015.0</v>
      </c>
      <c r="BF431" s="17">
        <f t="shared" si="16"/>
        <v>0</v>
      </c>
      <c r="BG431" s="120">
        <v>1.6</v>
      </c>
      <c r="BH431" s="15"/>
    </row>
    <row r="432" ht="12.75" customHeight="1">
      <c r="A432" s="230" t="s">
        <v>2120</v>
      </c>
      <c r="B432" s="232" t="s">
        <v>2121</v>
      </c>
      <c r="C432" s="100" t="s">
        <v>136</v>
      </c>
      <c r="D432" s="100" t="s">
        <v>153</v>
      </c>
      <c r="E432" s="101">
        <v>5.0</v>
      </c>
      <c r="F432" s="58">
        <v>838.0</v>
      </c>
      <c r="G432" s="58" t="s">
        <v>168</v>
      </c>
      <c r="H432" s="58" t="s">
        <v>168</v>
      </c>
      <c r="I432" s="150">
        <v>21.92</v>
      </c>
      <c r="J432" s="103">
        <f t="shared" si="2"/>
        <v>2.737226277</v>
      </c>
      <c r="K432" s="104">
        <v>0.15</v>
      </c>
      <c r="L432" s="73">
        <v>4.0</v>
      </c>
      <c r="M432" s="23">
        <f t="shared" si="3"/>
        <v>0.6</v>
      </c>
      <c r="N432" s="105" t="s">
        <v>409</v>
      </c>
      <c r="O432" s="106">
        <v>0.14</v>
      </c>
      <c r="P432" s="107">
        <v>43629.0</v>
      </c>
      <c r="Q432" s="107">
        <v>43644.0</v>
      </c>
      <c r="R432" s="23">
        <f t="shared" si="4"/>
        <v>7.142857143</v>
      </c>
      <c r="S432" s="108">
        <f t="array" ref="S432">IF(INDEX(Historical!$D$7:$D$1379,MATCH(B432,Historical!$B$7:$B$1403,0))=0,"n/a",(INDEX(Historical!$C$7:$C$1381,MATCH(B432,Historical!$B$7:$B$1403,0))/INDEX(Historical!$D$7:$D$1379,MATCH(B432,Historical!$B$7:$B$1403,0))-1)*100)</f>
        <v>11.32075472</v>
      </c>
      <c r="T432" s="108">
        <f t="array" ref="T432">IF(INDEX(Historical!$F$7:$F$1372,MATCH(B432,Historical!$B$7:$B$1403,0))=0,"n/a",((INDEX(Historical!$C$7:$C$1381,MATCH(B432,Historical!$B$7:$B$1403,0))/INDEX(Historical!$F$7:$F$1372,MATCH(B432,Historical!$B$7:$B$1403,0)))^(1/3)-1)*100)</f>
        <v>13.83190575</v>
      </c>
      <c r="U432" s="108" t="str">
        <f t="array" ref="U432">IF(INDEX(Historical!$H$7:$H$1372,MATCH(B432,Historical!$B$7:$B$1403,0))=0,"n/a",((INDEX(Historical!$C$7:$C$1381,MATCH(B432,Historical!$B$7:$B$1403,0))/INDEX(Historical!$H$7:$H$1372,MATCH(B432,Historical!$B$7:$B$1403,0)))^(1/5)-1)*100)</f>
        <v>n/a</v>
      </c>
      <c r="V432" s="108">
        <f t="array" ref="V432">IF(INDEX(Historical!$O$7:$O$1372,MATCH(B432,Historical!$B$7:$B$1403,0))=0,"n/a",((INDEX(Historical!$C$7:$C$1381,MATCH(B432,Historical!$B$7:$B$1403,0))/INDEX(Historical!$O$7:$O$1372,MATCH(B432,Historical!$B$7:$B$1403,0)))^(1/10)-1)*100)</f>
        <v>25.68112981</v>
      </c>
      <c r="W432" s="109" t="str">
        <f t="shared" si="5"/>
        <v>n/a</v>
      </c>
      <c r="X432" s="110" t="str">
        <f t="shared" si="6"/>
        <v>n/a</v>
      </c>
      <c r="Y432" s="133"/>
      <c r="Z432" s="103">
        <f t="shared" si="7"/>
        <v>23.62204724</v>
      </c>
      <c r="AA432" s="112">
        <f t="shared" si="8"/>
        <v>8.62992126</v>
      </c>
      <c r="AB432" s="73">
        <v>12.0</v>
      </c>
      <c r="AC432" s="102">
        <v>2.54</v>
      </c>
      <c r="AD432" s="102">
        <v>1.08</v>
      </c>
      <c r="AE432" s="102">
        <v>2.55</v>
      </c>
      <c r="AF432" s="102">
        <v>1.12</v>
      </c>
      <c r="AG432" s="102">
        <v>12.9</v>
      </c>
      <c r="AH432" s="102">
        <v>75.6</v>
      </c>
      <c r="AI432" s="102">
        <v>3.4099999999999997</v>
      </c>
      <c r="AJ432" s="102">
        <v>21.9</v>
      </c>
      <c r="AK432" s="102">
        <v>8.0</v>
      </c>
      <c r="AL432" s="113">
        <v>272.68</v>
      </c>
      <c r="AM432" s="114">
        <v>7.3999999999999995</v>
      </c>
      <c r="AN432" s="102">
        <v>0.08</v>
      </c>
      <c r="AO432" s="115" t="str">
        <f t="shared" si="9"/>
        <v>n/a</v>
      </c>
      <c r="AP432" s="116" t="str">
        <f t="shared" si="10"/>
        <v>n/a</v>
      </c>
      <c r="AQ432" s="117">
        <f t="shared" si="11"/>
        <v>-34.45777676</v>
      </c>
      <c r="AR432" s="103">
        <f t="array" ref="AR432">INDEX(Historical!$C$7:$C$1381,MATCH(B432,Historical!$B$7:$B$1403,0))*IF(AH432="n/a",1.03,IF(AH432&lt;0,1.01,IF(AH432&gt;10,1.1,(1+AH432/100))))</f>
        <v>0.649</v>
      </c>
      <c r="AS432" s="112">
        <f t="shared" si="12"/>
        <v>0.6711309</v>
      </c>
      <c r="AT432" s="112">
        <f t="shared" ref="AT432:AV432" si="440">IF($AK432="n/a",1.03*AS432,IF($AK432&lt;0,1.01*AS432,IF($AK432&gt;10,1.1*AS432,(1+$AK432/100)*AS432)))</f>
        <v>0.724821372</v>
      </c>
      <c r="AU432" s="112">
        <f t="shared" si="440"/>
        <v>0.7828070818</v>
      </c>
      <c r="AV432" s="112">
        <f t="shared" si="440"/>
        <v>0.8454316483</v>
      </c>
      <c r="AW432" s="103">
        <f t="shared" si="14"/>
        <v>3.673191002</v>
      </c>
      <c r="AX432" s="118">
        <f t="shared" si="15"/>
        <v>16.75725822</v>
      </c>
      <c r="AY432" s="119">
        <v>0.96</v>
      </c>
      <c r="AZ432" s="114">
        <v>-1.7500000000000002</v>
      </c>
      <c r="BA432" s="114">
        <v>-21.240000000000002</v>
      </c>
      <c r="BB432" s="114">
        <v>-15.010000000000002</v>
      </c>
      <c r="BC432" s="114">
        <v>-15.299999999999999</v>
      </c>
      <c r="BD432" s="42"/>
      <c r="BE432" s="17">
        <v>2015.0</v>
      </c>
      <c r="BF432" s="17">
        <f t="shared" si="16"/>
        <v>0</v>
      </c>
      <c r="BG432" s="120">
        <v>1.3</v>
      </c>
      <c r="BH432" s="55"/>
    </row>
    <row r="433" ht="12.75" customHeight="1">
      <c r="A433" s="230" t="s">
        <v>2122</v>
      </c>
      <c r="B433" s="232" t="s">
        <v>2123</v>
      </c>
      <c r="C433" s="100" t="s">
        <v>272</v>
      </c>
      <c r="D433" s="100" t="s">
        <v>273</v>
      </c>
      <c r="E433" s="101">
        <v>5.0</v>
      </c>
      <c r="F433" s="58">
        <v>845.0</v>
      </c>
      <c r="G433" s="58" t="s">
        <v>168</v>
      </c>
      <c r="H433" s="58" t="s">
        <v>168</v>
      </c>
      <c r="I433" s="150">
        <v>32.86</v>
      </c>
      <c r="J433" s="103">
        <f t="shared" si="2"/>
        <v>4.260499087</v>
      </c>
      <c r="K433" s="104">
        <v>0.35</v>
      </c>
      <c r="L433" s="73">
        <v>4.0</v>
      </c>
      <c r="M433" s="23">
        <f t="shared" si="3"/>
        <v>1.4</v>
      </c>
      <c r="N433" s="105" t="s">
        <v>409</v>
      </c>
      <c r="O433" s="106">
        <v>0.33</v>
      </c>
      <c r="P433" s="107">
        <v>43735.0</v>
      </c>
      <c r="Q433" s="107">
        <v>43753.0</v>
      </c>
      <c r="R433" s="23">
        <f t="shared" si="4"/>
        <v>6.060606061</v>
      </c>
      <c r="S433" s="108">
        <f t="array" ref="S433">IF(INDEX(Historical!$D$7:$D$1379,MATCH(B433,Historical!$B$7:$B$1403,0))=0,"n/a",(INDEX(Historical!$C$7:$C$1381,MATCH(B433,Historical!$B$7:$B$1403,0))/INDEX(Historical!$D$7:$D$1379,MATCH(B433,Historical!$B$7:$B$1403,0))-1)*100)</f>
        <v>6.349206349</v>
      </c>
      <c r="T433" s="108">
        <f t="array" ref="T433">IF(INDEX(Historical!$F$7:$F$1372,MATCH(B433,Historical!$B$7:$B$1403,0))=0,"n/a",((INDEX(Historical!$C$7:$C$1381,MATCH(B433,Historical!$B$7:$B$1403,0))/INDEX(Historical!$F$7:$F$1372,MATCH(B433,Historical!$B$7:$B$1403,0)))^(1/3)-1)*100)</f>
        <v>6.799865167</v>
      </c>
      <c r="U433" s="108" t="str">
        <f t="array" ref="U433">IF(INDEX(Historical!$H$7:$H$1372,MATCH(B433,Historical!$B$7:$B$1403,0))=0,"n/a",((INDEX(Historical!$C$7:$C$1381,MATCH(B433,Historical!$B$7:$B$1403,0))/INDEX(Historical!$H$7:$H$1372,MATCH(B433,Historical!$B$7:$B$1403,0)))^(1/5)-1)*100)</f>
        <v>n/a</v>
      </c>
      <c r="V433" s="108" t="str">
        <f t="array" ref="V433">IF(INDEX(Historical!$O$7:$O$1372,MATCH(B433,Historical!$B$7:$B$1403,0))=0,"n/a",((INDEX(Historical!$C$7:$C$1381,MATCH(B433,Historical!$B$7:$B$1403,0))/INDEX(Historical!$O$7:$O$1372,MATCH(B433,Historical!$B$7:$B$1403,0)))^(1/10)-1)*100)</f>
        <v>n/a</v>
      </c>
      <c r="W433" s="109" t="str">
        <f t="shared" si="5"/>
        <v>n/a</v>
      </c>
      <c r="X433" s="110" t="str">
        <f t="shared" si="6"/>
        <v>n/a</v>
      </c>
      <c r="Y433" s="133"/>
      <c r="Z433" s="103">
        <f t="shared" si="7"/>
        <v>152.173913</v>
      </c>
      <c r="AA433" s="112">
        <f t="shared" si="8"/>
        <v>35.7173913</v>
      </c>
      <c r="AB433" s="73">
        <v>12.0</v>
      </c>
      <c r="AC433" s="102">
        <v>0.92</v>
      </c>
      <c r="AD433" s="102">
        <v>5.86</v>
      </c>
      <c r="AE433" s="102">
        <v>12.56</v>
      </c>
      <c r="AF433" s="102">
        <v>1.77</v>
      </c>
      <c r="AG433" s="102">
        <v>5.4</v>
      </c>
      <c r="AH433" s="102">
        <v>10.4</v>
      </c>
      <c r="AI433" s="102">
        <v>8.74</v>
      </c>
      <c r="AJ433" s="102">
        <v>14.62</v>
      </c>
      <c r="AK433" s="102">
        <v>6.09</v>
      </c>
      <c r="AL433" s="113">
        <v>7580.0</v>
      </c>
      <c r="AM433" s="114">
        <v>0.7000000000000001</v>
      </c>
      <c r="AN433" s="102">
        <v>0.76</v>
      </c>
      <c r="AO433" s="115" t="str">
        <f t="shared" si="9"/>
        <v>n/a</v>
      </c>
      <c r="AP433" s="116" t="str">
        <f t="shared" si="10"/>
        <v>n/a</v>
      </c>
      <c r="AQ433" s="117">
        <f t="shared" si="11"/>
        <v>67.62362948</v>
      </c>
      <c r="AR433" s="103">
        <f t="array" ref="AR433">INDEX(Historical!$C$7:$C$1381,MATCH(B433,Historical!$B$7:$B$1403,0))*IF(AH433="n/a",1.03,IF(AH433&lt;0,1.01,IF(AH433&gt;10,1.1,(1+AH433/100))))</f>
        <v>1.474</v>
      </c>
      <c r="AS433" s="112">
        <f t="shared" si="12"/>
        <v>1.6028276</v>
      </c>
      <c r="AT433" s="112">
        <f t="shared" ref="AT433:AV433" si="441">IF($AK433="n/a",1.03*AS433,IF($AK433&lt;0,1.01*AS433,IF($AK433&gt;10,1.1*AS433,(1+$AK433/100)*AS433)))</f>
        <v>1.700439801</v>
      </c>
      <c r="AU433" s="112">
        <f t="shared" si="441"/>
        <v>1.803996585</v>
      </c>
      <c r="AV433" s="112">
        <f t="shared" si="441"/>
        <v>1.913859977</v>
      </c>
      <c r="AW433" s="103">
        <f t="shared" si="14"/>
        <v>8.495123962</v>
      </c>
      <c r="AX433" s="118">
        <f t="shared" si="15"/>
        <v>25.85247706</v>
      </c>
      <c r="AY433" s="119">
        <v>0.2</v>
      </c>
      <c r="AZ433" s="114">
        <v>4.8500000000000005</v>
      </c>
      <c r="BA433" s="114">
        <v>-19.78</v>
      </c>
      <c r="BB433" s="114">
        <v>-13.209999999999999</v>
      </c>
      <c r="BC433" s="114">
        <v>-11.07</v>
      </c>
      <c r="BD433" s="42"/>
      <c r="BE433" s="17">
        <v>2015.0</v>
      </c>
      <c r="BF433" s="17">
        <f t="shared" si="16"/>
        <v>0</v>
      </c>
      <c r="BG433" s="120">
        <v>2.9000000000000004</v>
      </c>
      <c r="BH433" s="15"/>
    </row>
    <row r="434" ht="12.75" customHeight="1">
      <c r="A434" s="230" t="s">
        <v>2124</v>
      </c>
      <c r="B434" s="232" t="s">
        <v>2125</v>
      </c>
      <c r="C434" s="100" t="s">
        <v>125</v>
      </c>
      <c r="D434" s="100" t="s">
        <v>187</v>
      </c>
      <c r="E434" s="101">
        <v>5.0</v>
      </c>
      <c r="F434" s="58">
        <v>835.0</v>
      </c>
      <c r="G434" s="58" t="s">
        <v>168</v>
      </c>
      <c r="H434" s="58" t="s">
        <v>168</v>
      </c>
      <c r="I434" s="150">
        <v>172.38</v>
      </c>
      <c r="J434" s="103">
        <f t="shared" si="2"/>
        <v>1.740341107</v>
      </c>
      <c r="K434" s="104">
        <v>0.75</v>
      </c>
      <c r="L434" s="73">
        <v>4.0</v>
      </c>
      <c r="M434" s="23">
        <f t="shared" si="3"/>
        <v>3</v>
      </c>
      <c r="N434" s="105" t="s">
        <v>890</v>
      </c>
      <c r="O434" s="106">
        <v>0.74</v>
      </c>
      <c r="P434" s="107">
        <v>43594.0</v>
      </c>
      <c r="Q434" s="107">
        <v>43609.0</v>
      </c>
      <c r="R434" s="23">
        <f t="shared" si="4"/>
        <v>1.351351351</v>
      </c>
      <c r="S434" s="108">
        <f t="array" ref="S434">IF(INDEX(Historical!$D$7:$D$1379,MATCH(B434,Historical!$B$7:$B$1403,0))=0,"n/a",(INDEX(Historical!$C$7:$C$1381,MATCH(B434,Historical!$B$7:$B$1403,0))/INDEX(Historical!$D$7:$D$1379,MATCH(B434,Historical!$B$7:$B$1403,0))-1)*100)</f>
        <v>9.124087591</v>
      </c>
      <c r="T434" s="108">
        <f t="array" ref="T434">IF(INDEX(Historical!$F$7:$F$1372,MATCH(B434,Historical!$B$7:$B$1403,0))=0,"n/a",((INDEX(Historical!$C$7:$C$1381,MATCH(B434,Historical!$B$7:$B$1403,0))/INDEX(Historical!$F$7:$F$1372,MATCH(B434,Historical!$B$7:$B$1403,0)))^(1/3)-1)*100)</f>
        <v>25.57352348</v>
      </c>
      <c r="U434" s="108" t="str">
        <f t="array" ref="U434">IF(INDEX(Historical!$H$7:$H$1372,MATCH(B434,Historical!$B$7:$B$1403,0))=0,"n/a",((INDEX(Historical!$C$7:$C$1381,MATCH(B434,Historical!$B$7:$B$1403,0))/INDEX(Historical!$H$7:$H$1372,MATCH(B434,Historical!$B$7:$B$1403,0)))^(1/5)-1)*100)</f>
        <v>n/a</v>
      </c>
      <c r="V434" s="108" t="str">
        <f t="array" ref="V434">IF(INDEX(Historical!$O$7:$O$1372,MATCH(B434,Historical!$B$7:$B$1403,0))=0,"n/a",((INDEX(Historical!$C$7:$C$1381,MATCH(B434,Historical!$B$7:$B$1403,0))/INDEX(Historical!$O$7:$O$1372,MATCH(B434,Historical!$B$7:$B$1403,0)))^(1/10)-1)*100)</f>
        <v>n/a</v>
      </c>
      <c r="W434" s="109" t="str">
        <f t="shared" si="5"/>
        <v>n/a</v>
      </c>
      <c r="X434" s="110" t="str">
        <f t="shared" si="6"/>
        <v>n/a</v>
      </c>
      <c r="Y434" s="133"/>
      <c r="Z434" s="103">
        <f t="shared" si="7"/>
        <v>74.81296758</v>
      </c>
      <c r="AA434" s="112">
        <f t="shared" si="8"/>
        <v>42.98753117</v>
      </c>
      <c r="AB434" s="73">
        <v>2.0</v>
      </c>
      <c r="AC434" s="102">
        <v>4.01</v>
      </c>
      <c r="AD434" s="102">
        <v>9.09</v>
      </c>
      <c r="AE434" s="102">
        <v>4.01</v>
      </c>
      <c r="AF434" s="102">
        <v>2.82</v>
      </c>
      <c r="AG434" s="102">
        <v>6.9</v>
      </c>
      <c r="AH434" s="102">
        <v>79.80000000000001</v>
      </c>
      <c r="AI434" s="102">
        <v>5.609999999999999</v>
      </c>
      <c r="AJ434" s="102">
        <v>14.6</v>
      </c>
      <c r="AK434" s="102">
        <v>4.73</v>
      </c>
      <c r="AL434" s="113">
        <v>33020.0</v>
      </c>
      <c r="AM434" s="114">
        <v>0.5</v>
      </c>
      <c r="AN434" s="102">
        <v>1.06</v>
      </c>
      <c r="AO434" s="115" t="str">
        <f t="shared" si="9"/>
        <v>n/a</v>
      </c>
      <c r="AP434" s="116" t="str">
        <f t="shared" si="10"/>
        <v>n/a</v>
      </c>
      <c r="AQ434" s="117">
        <f t="shared" si="11"/>
        <v>132.1157163</v>
      </c>
      <c r="AR434" s="103">
        <f t="array" ref="AR434">INDEX(Historical!$C$7:$C$1381,MATCH(B434,Historical!$B$7:$B$1403,0))*IF(AH434="n/a",1.03,IF(AH434&lt;0,1.01,IF(AH434&gt;10,1.1,(1+AH434/100))))</f>
        <v>3.289</v>
      </c>
      <c r="AS434" s="112">
        <f t="shared" si="12"/>
        <v>3.4735129</v>
      </c>
      <c r="AT434" s="112">
        <f t="shared" ref="AT434:AV434" si="442">IF($AK434="n/a",1.03*AS434,IF($AK434&lt;0,1.01*AS434,IF($AK434&gt;10,1.1*AS434,(1+$AK434/100)*AS434)))</f>
        <v>3.63781006</v>
      </c>
      <c r="AU434" s="112">
        <f t="shared" si="442"/>
        <v>3.809878476</v>
      </c>
      <c r="AV434" s="112">
        <f t="shared" si="442"/>
        <v>3.990085728</v>
      </c>
      <c r="AW434" s="103">
        <f t="shared" si="14"/>
        <v>18.20028716</v>
      </c>
      <c r="AX434" s="118">
        <f t="shared" si="15"/>
        <v>10.55823597</v>
      </c>
      <c r="AY434" s="119">
        <v>0.77</v>
      </c>
      <c r="AZ434" s="114">
        <v>5.42</v>
      </c>
      <c r="BA434" s="114">
        <v>-19.63</v>
      </c>
      <c r="BB434" s="114">
        <v>-10.47</v>
      </c>
      <c r="BC434" s="114">
        <v>-11.21</v>
      </c>
      <c r="BD434" s="42"/>
      <c r="BE434" s="17">
        <v>2015.0</v>
      </c>
      <c r="BF434" s="17">
        <f t="shared" si="16"/>
        <v>0</v>
      </c>
      <c r="BG434" s="120">
        <v>2.9000000000000004</v>
      </c>
      <c r="BH434" s="15"/>
    </row>
    <row r="435" ht="12.75" customHeight="1">
      <c r="A435" s="155" t="s">
        <v>2126</v>
      </c>
      <c r="B435" s="232" t="s">
        <v>2127</v>
      </c>
      <c r="C435" s="100" t="s">
        <v>245</v>
      </c>
      <c r="D435" s="100" t="s">
        <v>246</v>
      </c>
      <c r="E435" s="101">
        <v>5.0</v>
      </c>
      <c r="F435" s="58">
        <v>847.0</v>
      </c>
      <c r="G435" s="58" t="s">
        <v>168</v>
      </c>
      <c r="H435" s="58" t="s">
        <v>168</v>
      </c>
      <c r="I435" s="150">
        <v>22.07</v>
      </c>
      <c r="J435" s="103">
        <f t="shared" si="2"/>
        <v>9.968282737</v>
      </c>
      <c r="K435" s="104">
        <v>0.55</v>
      </c>
      <c r="L435" s="73">
        <v>4.0</v>
      </c>
      <c r="M435" s="23">
        <f t="shared" si="3"/>
        <v>2.2</v>
      </c>
      <c r="N435" s="105" t="s">
        <v>147</v>
      </c>
      <c r="O435" s="106">
        <v>0.54</v>
      </c>
      <c r="P435" s="107">
        <v>43768.0</v>
      </c>
      <c r="Q435" s="107">
        <v>43783.0</v>
      </c>
      <c r="R435" s="23">
        <f t="shared" si="4"/>
        <v>1.851851852</v>
      </c>
      <c r="S435" s="108">
        <f t="array" ref="S435">IF(INDEX(Historical!$D$7:$D$1379,MATCH(B435,Historical!$B$7:$B$1403,0))=0,"n/a",(INDEX(Historical!$C$7:$C$1381,MATCH(B435,Historical!$B$7:$B$1403,0))/INDEX(Historical!$D$7:$D$1379,MATCH(B435,Historical!$B$7:$B$1403,0))-1)*100)</f>
        <v>14.89932886</v>
      </c>
      <c r="T435" s="108">
        <f t="array" ref="T435">IF(INDEX(Historical!$F$7:$F$1372,MATCH(B435,Historical!$B$7:$B$1403,0))=0,"n/a",((INDEX(Historical!$C$7:$C$1381,MATCH(B435,Historical!$B$7:$B$1403,0))/INDEX(Historical!$F$7:$F$1372,MATCH(B435,Historical!$B$7:$B$1403,0)))^(1/3)-1)*100)</f>
        <v>33.94503391</v>
      </c>
      <c r="U435" s="108" t="str">
        <f t="array" ref="U435">IF(INDEX(Historical!$H$7:$H$1372,MATCH(B435,Historical!$B$7:$B$1403,0))=0,"n/a",((INDEX(Historical!$C$7:$C$1381,MATCH(B435,Historical!$B$7:$B$1403,0))/INDEX(Historical!$H$7:$H$1372,MATCH(B435,Historical!$B$7:$B$1403,0)))^(1/5)-1)*100)</f>
        <v>n/a</v>
      </c>
      <c r="V435" s="108" t="str">
        <f t="array" ref="V435">IF(INDEX(Historical!$O$7:$O$1372,MATCH(B435,Historical!$B$7:$B$1403,0))=0,"n/a",((INDEX(Historical!$C$7:$C$1381,MATCH(B435,Historical!$B$7:$B$1403,0))/INDEX(Historical!$O$7:$O$1372,MATCH(B435,Historical!$B$7:$B$1403,0)))^(1/10)-1)*100)</f>
        <v>n/a</v>
      </c>
      <c r="W435" s="109" t="str">
        <f t="shared" si="5"/>
        <v>n/a</v>
      </c>
      <c r="X435" s="110" t="str">
        <f t="shared" si="6"/>
        <v>n/a</v>
      </c>
      <c r="Y435" s="133"/>
      <c r="Z435" s="103">
        <f t="shared" si="7"/>
        <v>156.0283688</v>
      </c>
      <c r="AA435" s="112">
        <f t="shared" si="8"/>
        <v>15.65248227</v>
      </c>
      <c r="AB435" s="73">
        <v>12.0</v>
      </c>
      <c r="AC435" s="102">
        <v>1.41</v>
      </c>
      <c r="AD435" s="102" t="s">
        <v>128</v>
      </c>
      <c r="AE435" s="102">
        <v>7.16</v>
      </c>
      <c r="AF435" s="102">
        <v>2.2</v>
      </c>
      <c r="AG435" s="102">
        <v>13.4</v>
      </c>
      <c r="AH435" s="102">
        <v>12.9</v>
      </c>
      <c r="AI435" s="102">
        <v>1.73</v>
      </c>
      <c r="AJ435" s="102">
        <v>82.6</v>
      </c>
      <c r="AK435" s="102">
        <v>-14.05</v>
      </c>
      <c r="AL435" s="113">
        <v>6220.0</v>
      </c>
      <c r="AM435" s="114">
        <v>0.8</v>
      </c>
      <c r="AN435" s="102">
        <v>1.91</v>
      </c>
      <c r="AO435" s="115" t="str">
        <f t="shared" si="9"/>
        <v>n/a</v>
      </c>
      <c r="AP435" s="116" t="str">
        <f t="shared" si="10"/>
        <v>n/a</v>
      </c>
      <c r="AQ435" s="117">
        <f t="shared" si="11"/>
        <v>23.71196114</v>
      </c>
      <c r="AR435" s="103">
        <f t="array" ref="AR435">INDEX(Historical!$C$7:$C$1381,MATCH(B435,Historical!$B$7:$B$1403,0))*IF(AH435="n/a",1.03,IF(AH435&lt;0,1.01,IF(AH435&gt;10,1.1,(1+AH435/100))))</f>
        <v>2.354</v>
      </c>
      <c r="AS435" s="112">
        <f t="shared" si="12"/>
        <v>2.3947242</v>
      </c>
      <c r="AT435" s="112">
        <f t="shared" ref="AT435:AV435" si="443">IF($AK435="n/a",1.03*AS435,IF($AK435&lt;0,1.01*AS435,IF($AK435&gt;10,1.1*AS435,(1+$AK435/100)*AS435)))</f>
        <v>2.418671442</v>
      </c>
      <c r="AU435" s="112">
        <f t="shared" si="443"/>
        <v>2.442858156</v>
      </c>
      <c r="AV435" s="112">
        <f t="shared" si="443"/>
        <v>2.467286738</v>
      </c>
      <c r="AW435" s="103">
        <f t="shared" si="14"/>
        <v>12.07754054</v>
      </c>
      <c r="AX435" s="118">
        <f t="shared" si="15"/>
        <v>54.72379038</v>
      </c>
      <c r="AY435" s="119">
        <v>0.67</v>
      </c>
      <c r="AZ435" s="114">
        <v>54.55</v>
      </c>
      <c r="BA435" s="114">
        <v>-14.979999999999999</v>
      </c>
      <c r="BB435" s="114">
        <v>-0.38</v>
      </c>
      <c r="BC435" s="114">
        <v>7.91</v>
      </c>
      <c r="BD435" s="42"/>
      <c r="BE435" s="17">
        <v>2015.0</v>
      </c>
      <c r="BF435" s="17">
        <f t="shared" si="16"/>
        <v>0</v>
      </c>
      <c r="BG435" s="120">
        <v>4.0</v>
      </c>
      <c r="BH435" s="15"/>
    </row>
    <row r="436" ht="12.75" customHeight="1">
      <c r="A436" s="230" t="s">
        <v>2128</v>
      </c>
      <c r="B436" s="232" t="s">
        <v>2129</v>
      </c>
      <c r="C436" s="100" t="s">
        <v>131</v>
      </c>
      <c r="D436" s="100" t="s">
        <v>132</v>
      </c>
      <c r="E436" s="101">
        <v>5.0</v>
      </c>
      <c r="F436" s="58">
        <v>846.0</v>
      </c>
      <c r="G436" s="58" t="s">
        <v>168</v>
      </c>
      <c r="H436" s="58" t="s">
        <v>168</v>
      </c>
      <c r="I436" s="150">
        <v>37.43</v>
      </c>
      <c r="J436" s="103">
        <f t="shared" si="2"/>
        <v>1.709858402</v>
      </c>
      <c r="K436" s="104">
        <v>0.32</v>
      </c>
      <c r="L436" s="73">
        <v>2.0</v>
      </c>
      <c r="M436" s="23">
        <f t="shared" si="3"/>
        <v>0.64</v>
      </c>
      <c r="N436" s="105" t="s">
        <v>2130</v>
      </c>
      <c r="O436" s="106">
        <v>0.3</v>
      </c>
      <c r="P436" s="107">
        <v>43735.0</v>
      </c>
      <c r="Q436" s="107">
        <v>43755.0</v>
      </c>
      <c r="R436" s="23">
        <f t="shared" si="4"/>
        <v>6.666666667</v>
      </c>
      <c r="S436" s="108">
        <f t="array" ref="S436">IF(INDEX(Historical!$D$7:$D$1379,MATCH(B436,Historical!$B$7:$B$1403,0))=0,"n/a",(INDEX(Historical!$C$7:$C$1381,MATCH(B436,Historical!$B$7:$B$1403,0))/INDEX(Historical!$D$7:$D$1379,MATCH(B436,Historical!$B$7:$B$1403,0))-1)*100)</f>
        <v>12.72727273</v>
      </c>
      <c r="T436" s="108">
        <f t="array" ref="T436">IF(INDEX(Historical!$F$7:$F$1372,MATCH(B436,Historical!$B$7:$B$1403,0))=0,"n/a",((INDEX(Historical!$C$7:$C$1381,MATCH(B436,Historical!$B$7:$B$1403,0))/INDEX(Historical!$F$7:$F$1372,MATCH(B436,Historical!$B$7:$B$1403,0)))^(1/3)-1)*100)</f>
        <v>17.21332524</v>
      </c>
      <c r="U436" s="108" t="str">
        <f t="array" ref="U436">IF(INDEX(Historical!$H$7:$H$1372,MATCH(B436,Historical!$B$7:$B$1403,0))=0,"n/a",((INDEX(Historical!$C$7:$C$1381,MATCH(B436,Historical!$B$7:$B$1403,0))/INDEX(Historical!$H$7:$H$1372,MATCH(B436,Historical!$B$7:$B$1403,0)))^(1/5)-1)*100)</f>
        <v>n/a</v>
      </c>
      <c r="V436" s="108" t="str">
        <f t="array" ref="V436">IF(INDEX(Historical!$O$7:$O$1372,MATCH(B436,Historical!$B$7:$B$1403,0))=0,"n/a",((INDEX(Historical!$C$7:$C$1381,MATCH(B436,Historical!$B$7:$B$1403,0))/INDEX(Historical!$O$7:$O$1372,MATCH(B436,Historical!$B$7:$B$1403,0)))^(1/10)-1)*100)</f>
        <v>n/a</v>
      </c>
      <c r="W436" s="109" t="str">
        <f t="shared" si="5"/>
        <v>n/a</v>
      </c>
      <c r="X436" s="110" t="str">
        <f t="shared" si="6"/>
        <v>n/a</v>
      </c>
      <c r="Y436" s="133"/>
      <c r="Z436" s="103">
        <f t="shared" si="7"/>
        <v>42.95302013</v>
      </c>
      <c r="AA436" s="112">
        <f t="shared" si="8"/>
        <v>25.12080537</v>
      </c>
      <c r="AB436" s="73">
        <v>12.0</v>
      </c>
      <c r="AC436" s="102">
        <v>1.49</v>
      </c>
      <c r="AD436" s="102">
        <v>2.24</v>
      </c>
      <c r="AE436" s="102">
        <v>1.1</v>
      </c>
      <c r="AF436" s="102">
        <v>4.64</v>
      </c>
      <c r="AG436" s="102">
        <v>19.0</v>
      </c>
      <c r="AH436" s="102">
        <v>165.9</v>
      </c>
      <c r="AI436" s="102">
        <v>9.520000000000001</v>
      </c>
      <c r="AJ436" s="102">
        <v>-9.8</v>
      </c>
      <c r="AK436" s="102">
        <v>11.25</v>
      </c>
      <c r="AL436" s="113">
        <v>1770.0</v>
      </c>
      <c r="AM436" s="114">
        <v>14.899999999999999</v>
      </c>
      <c r="AN436" s="102">
        <v>0.58</v>
      </c>
      <c r="AO436" s="115" t="str">
        <f t="shared" si="9"/>
        <v>n/a</v>
      </c>
      <c r="AP436" s="116" t="str">
        <f t="shared" si="10"/>
        <v>n/a</v>
      </c>
      <c r="AQ436" s="117">
        <f t="shared" si="11"/>
        <v>127.6064214</v>
      </c>
      <c r="AR436" s="103">
        <f t="array" ref="AR436">INDEX(Historical!$C$7:$C$1381,MATCH(B436,Historical!$B$7:$B$1403,0))*IF(AH436="n/a",1.03,IF(AH436&lt;0,1.01,IF(AH436&gt;10,1.1,(1+AH436/100))))</f>
        <v>0.682</v>
      </c>
      <c r="AS436" s="112">
        <f t="shared" si="12"/>
        <v>0.7469264</v>
      </c>
      <c r="AT436" s="112">
        <f t="shared" ref="AT436:AV436" si="444">IF($AK436="n/a",1.03*AS436,IF($AK436&lt;0,1.01*AS436,IF($AK436&gt;10,1.1*AS436,(1+$AK436/100)*AS436)))</f>
        <v>0.82161904</v>
      </c>
      <c r="AU436" s="112">
        <f t="shared" si="444"/>
        <v>0.903780944</v>
      </c>
      <c r="AV436" s="112">
        <f t="shared" si="444"/>
        <v>0.9941590384</v>
      </c>
      <c r="AW436" s="103">
        <f t="shared" si="14"/>
        <v>4.148485422</v>
      </c>
      <c r="AX436" s="118">
        <f t="shared" si="15"/>
        <v>11.08331665</v>
      </c>
      <c r="AY436" s="119">
        <v>0.63</v>
      </c>
      <c r="AZ436" s="114">
        <v>22.6</v>
      </c>
      <c r="BA436" s="114">
        <v>-25.81</v>
      </c>
      <c r="BB436" s="114">
        <v>-7.6499999999999995</v>
      </c>
      <c r="BC436" s="114">
        <v>-14.59</v>
      </c>
      <c r="BD436" s="42"/>
      <c r="BE436" s="17">
        <v>2015.0</v>
      </c>
      <c r="BF436" s="17">
        <f t="shared" si="16"/>
        <v>0</v>
      </c>
      <c r="BG436" s="120">
        <v>6.0</v>
      </c>
      <c r="BH436" s="108"/>
    </row>
    <row r="437" ht="12.75" customHeight="1">
      <c r="A437" s="230" t="s">
        <v>2131</v>
      </c>
      <c r="B437" s="232" t="s">
        <v>2132</v>
      </c>
      <c r="C437" s="100" t="s">
        <v>272</v>
      </c>
      <c r="D437" s="100" t="s">
        <v>273</v>
      </c>
      <c r="E437" s="101">
        <v>5.0</v>
      </c>
      <c r="F437" s="58">
        <v>857.0</v>
      </c>
      <c r="G437" s="58" t="s">
        <v>168</v>
      </c>
      <c r="H437" s="58" t="s">
        <v>168</v>
      </c>
      <c r="I437" s="150">
        <v>16.83</v>
      </c>
      <c r="J437" s="103">
        <f t="shared" si="2"/>
        <v>5.941770648</v>
      </c>
      <c r="K437" s="104">
        <v>0.25</v>
      </c>
      <c r="L437" s="73">
        <v>4.0</v>
      </c>
      <c r="M437" s="23">
        <f t="shared" si="3"/>
        <v>1</v>
      </c>
      <c r="N437" s="105" t="s">
        <v>780</v>
      </c>
      <c r="O437" s="106">
        <v>0.245</v>
      </c>
      <c r="P437" s="107" t="s">
        <v>2077</v>
      </c>
      <c r="Q437" s="107" t="s">
        <v>2133</v>
      </c>
      <c r="R437" s="23">
        <f t="shared" si="4"/>
        <v>2.040816327</v>
      </c>
      <c r="S437" s="108">
        <f t="array" ref="S437">IF(INDEX(Historical!$D$7:$D$1379,MATCH(B437,Historical!$B$7:$B$1403,0))=0,"n/a",(INDEX(Historical!$C$7:$C$1381,MATCH(B437,Historical!$B$7:$B$1403,0))/INDEX(Historical!$D$7:$D$1379,MATCH(B437,Historical!$B$7:$B$1403,0))-1)*100)</f>
        <v>2.083333333</v>
      </c>
      <c r="T437" s="108">
        <f t="array" ref="T437">IF(INDEX(Historical!$F$7:$F$1372,MATCH(B437,Historical!$B$7:$B$1403,0))=0,"n/a",((INDEX(Historical!$C$7:$C$1381,MATCH(B437,Historical!$B$7:$B$1403,0))/INDEX(Historical!$F$7:$F$1372,MATCH(B437,Historical!$B$7:$B$1403,0)))^(1/3)-1)*100)</f>
        <v>2.128295288</v>
      </c>
      <c r="U437" s="108">
        <f t="array" ref="U437">IF(INDEX(Historical!$H$7:$H$1372,MATCH(B437,Historical!$B$7:$B$1403,0))=0,"n/a",((INDEX(Historical!$C$7:$C$1381,MATCH(B437,Historical!$B$7:$B$1403,0))/INDEX(Historical!$H$7:$H$1372,MATCH(B437,Historical!$B$7:$B$1403,0)))^(1/5)-1)*100)</f>
        <v>1.717742563</v>
      </c>
      <c r="V437" s="108">
        <f t="array" ref="V437">IF(INDEX(Historical!$O$7:$O$1372,MATCH(B437,Historical!$B$7:$B$1403,0))=0,"n/a",((INDEX(Historical!$C$7:$C$1381,MATCH(B437,Historical!$B$7:$B$1403,0))/INDEX(Historical!$O$7:$O$1372,MATCH(B437,Historical!$B$7:$B$1403,0)))^(1/10)-1)*100)</f>
        <v>1.197709378</v>
      </c>
      <c r="W437" s="109">
        <f t="shared" si="5"/>
        <v>1.434189792</v>
      </c>
      <c r="X437" s="110" t="str">
        <f t="shared" si="6"/>
        <v>n/a</v>
      </c>
      <c r="Y437" s="133"/>
      <c r="Z437" s="103">
        <f t="shared" si="7"/>
        <v>175.4385965</v>
      </c>
      <c r="AA437" s="112">
        <f t="shared" si="8"/>
        <v>29.52631579</v>
      </c>
      <c r="AB437" s="73">
        <v>10.0</v>
      </c>
      <c r="AC437" s="102">
        <v>0.57</v>
      </c>
      <c r="AD437" s="102" t="s">
        <v>128</v>
      </c>
      <c r="AE437" s="102">
        <v>1.21</v>
      </c>
      <c r="AF437" s="102">
        <v>1.81</v>
      </c>
      <c r="AG437" s="102" t="s">
        <v>128</v>
      </c>
      <c r="AH437" s="102" t="s">
        <v>128</v>
      </c>
      <c r="AI437" s="102" t="s">
        <v>128</v>
      </c>
      <c r="AJ437" s="102" t="s">
        <v>128</v>
      </c>
      <c r="AK437" s="102" t="s">
        <v>128</v>
      </c>
      <c r="AL437" s="113">
        <v>167.67</v>
      </c>
      <c r="AM437" s="114">
        <v>77.58</v>
      </c>
      <c r="AN437" s="102" t="s">
        <v>128</v>
      </c>
      <c r="AO437" s="115">
        <f t="shared" si="9"/>
        <v>-21.86680258</v>
      </c>
      <c r="AP437" s="116">
        <f t="shared" si="10"/>
        <v>7.659513211</v>
      </c>
      <c r="AQ437" s="117">
        <f t="shared" si="11"/>
        <v>54.11774947</v>
      </c>
      <c r="AR437" s="103">
        <f t="array" ref="AR437">INDEX(Historical!$C$7:$C$1381,MATCH(B437,Historical!$B$7:$B$1403,0))*IF(AH437="n/a",1.03,IF(AH437&lt;0,1.01,IF(AH437&gt;10,1.1,(1+AH437/100))))</f>
        <v>1.0094</v>
      </c>
      <c r="AS437" s="112">
        <f t="shared" si="12"/>
        <v>1.039682</v>
      </c>
      <c r="AT437" s="112">
        <f t="shared" ref="AT437:AV437" si="445">IF($AK437="n/a",1.03*AS437,IF($AK437&lt;0,1.01*AS437,IF($AK437&gt;10,1.1*AS437,(1+$AK437/100)*AS437)))</f>
        <v>1.07087246</v>
      </c>
      <c r="AU437" s="112">
        <f t="shared" si="445"/>
        <v>1.102998634</v>
      </c>
      <c r="AV437" s="112">
        <f t="shared" si="445"/>
        <v>1.136088593</v>
      </c>
      <c r="AW437" s="103">
        <f t="shared" si="14"/>
        <v>5.359041687</v>
      </c>
      <c r="AX437" s="118">
        <f t="shared" si="15"/>
        <v>31.84219659</v>
      </c>
      <c r="AY437" s="119" t="s">
        <v>128</v>
      </c>
      <c r="AZ437" s="114">
        <v>6.859999999999999</v>
      </c>
      <c r="BA437" s="114">
        <v>-15.299999999999999</v>
      </c>
      <c r="BB437" s="114">
        <v>-10.209999999999999</v>
      </c>
      <c r="BC437" s="114">
        <v>-6.529999999999999</v>
      </c>
      <c r="BD437" s="42"/>
      <c r="BE437" s="17">
        <v>2016.0</v>
      </c>
      <c r="BF437" s="17">
        <f t="shared" si="16"/>
        <v>0</v>
      </c>
      <c r="BG437" s="120" t="s">
        <v>128</v>
      </c>
      <c r="BH437" s="15"/>
    </row>
    <row r="438" ht="12.75" customHeight="1">
      <c r="A438" s="230" t="s">
        <v>2134</v>
      </c>
      <c r="B438" s="232" t="s">
        <v>2135</v>
      </c>
      <c r="C438" s="100" t="s">
        <v>136</v>
      </c>
      <c r="D438" s="100" t="s">
        <v>183</v>
      </c>
      <c r="E438" s="101">
        <v>5.0</v>
      </c>
      <c r="F438" s="58">
        <v>832.0</v>
      </c>
      <c r="G438" s="58" t="s">
        <v>168</v>
      </c>
      <c r="H438" s="58" t="s">
        <v>168</v>
      </c>
      <c r="I438" s="150">
        <v>28.84</v>
      </c>
      <c r="J438" s="103">
        <f t="shared" si="2"/>
        <v>2.773925104</v>
      </c>
      <c r="K438" s="104">
        <v>0.2</v>
      </c>
      <c r="L438" s="73">
        <v>4.0</v>
      </c>
      <c r="M438" s="23">
        <f t="shared" si="3"/>
        <v>0.8</v>
      </c>
      <c r="N438" s="15" t="s">
        <v>290</v>
      </c>
      <c r="O438" s="106">
        <v>0.19</v>
      </c>
      <c r="P438" s="146">
        <v>43581.0</v>
      </c>
      <c r="Q438" s="146">
        <v>43595.0</v>
      </c>
      <c r="R438" s="23">
        <f t="shared" si="4"/>
        <v>5.263157895</v>
      </c>
      <c r="S438" s="108">
        <f t="array" ref="S438">IF(INDEX(Historical!$D$7:$D$1379,MATCH(B438,Historical!$B$7:$B$1403,0))=0,"n/a",(INDEX(Historical!$C$7:$C$1381,MATCH(B438,Historical!$B$7:$B$1403,0))/INDEX(Historical!$D$7:$D$1379,MATCH(B438,Historical!$B$7:$B$1403,0))-1)*100)</f>
        <v>5.333333333</v>
      </c>
      <c r="T438" s="108">
        <f t="array" ref="T438">IF(INDEX(Historical!$F$7:$F$1372,MATCH(B438,Historical!$B$7:$B$1403,0))=0,"n/a",((INDEX(Historical!$C$7:$C$1381,MATCH(B438,Historical!$B$7:$B$1403,0))/INDEX(Historical!$F$7:$F$1372,MATCH(B438,Historical!$B$7:$B$1403,0)))^(1/3)-1)*100)</f>
        <v>5.645441613</v>
      </c>
      <c r="U438" s="108">
        <f t="array" ref="U438">IF(INDEX(Historical!$H$7:$H$1372,MATCH(B438,Historical!$B$7:$B$1403,0))=0,"n/a",((INDEX(Historical!$C$7:$C$1381,MATCH(B438,Historical!$B$7:$B$1403,0))/INDEX(Historical!$H$7:$H$1372,MATCH(B438,Historical!$B$7:$B$1403,0)))^(1/5)-1)*100)</f>
        <v>5.656244097</v>
      </c>
      <c r="V438" s="108">
        <f t="array" ref="V438">IF(INDEX(Historical!$O$7:$O$1372,MATCH(B438,Historical!$B$7:$B$1403,0))=0,"n/a",((INDEX(Historical!$C$7:$C$1381,MATCH(B438,Historical!$B$7:$B$1403,0))/INDEX(Historical!$O$7:$O$1372,MATCH(B438,Historical!$B$7:$B$1403,0)))^(1/10)-1)*100)</f>
        <v>-3.25613349</v>
      </c>
      <c r="W438" s="109" t="str">
        <f t="shared" si="5"/>
        <v>n/a</v>
      </c>
      <c r="X438" s="110">
        <f t="shared" si="6"/>
        <v>0.5189214768</v>
      </c>
      <c r="Y438" s="133"/>
      <c r="Z438" s="103">
        <f t="shared" si="7"/>
        <v>61.06870229</v>
      </c>
      <c r="AA438" s="112">
        <f t="shared" si="8"/>
        <v>22.01526718</v>
      </c>
      <c r="AB438" s="73">
        <v>13.0</v>
      </c>
      <c r="AC438" s="102">
        <v>1.31</v>
      </c>
      <c r="AD438" s="102" t="s">
        <v>128</v>
      </c>
      <c r="AE438" s="102">
        <v>7.58</v>
      </c>
      <c r="AF438" s="102">
        <v>5.4</v>
      </c>
      <c r="AG438" s="102">
        <v>25.900000000000002</v>
      </c>
      <c r="AH438" s="102">
        <v>-24.2</v>
      </c>
      <c r="AI438" s="102" t="s">
        <v>128</v>
      </c>
      <c r="AJ438" s="102">
        <v>10.9</v>
      </c>
      <c r="AK438" s="102" t="s">
        <v>128</v>
      </c>
      <c r="AL438" s="113">
        <v>287.25</v>
      </c>
      <c r="AM438" s="114">
        <v>89.58</v>
      </c>
      <c r="AN438" s="102">
        <v>0.0</v>
      </c>
      <c r="AO438" s="115">
        <f t="shared" si="9"/>
        <v>-13.58509797</v>
      </c>
      <c r="AP438" s="116">
        <f t="shared" si="10"/>
        <v>8.430169201</v>
      </c>
      <c r="AQ438" s="117">
        <f t="shared" si="11"/>
        <v>129.8622223</v>
      </c>
      <c r="AR438" s="103">
        <f t="array" ref="AR438">INDEX(Historical!$C$7:$C$1381,MATCH(B438,Historical!$B$7:$B$1403,0))*IF(AH438="n/a",1.03,IF(AH438&lt;0,1.01,IF(AH438&gt;10,1.1,(1+AH438/100))))</f>
        <v>0.7979</v>
      </c>
      <c r="AS438" s="112">
        <f t="shared" si="12"/>
        <v>0.821837</v>
      </c>
      <c r="AT438" s="112">
        <f t="shared" ref="AT438:AV438" si="446">IF($AK438="n/a",1.03*AS438,IF($AK438&lt;0,1.01*AS438,IF($AK438&gt;10,1.1*AS438,(1+$AK438/100)*AS438)))</f>
        <v>0.84649211</v>
      </c>
      <c r="AU438" s="112">
        <f t="shared" si="446"/>
        <v>0.8718868733</v>
      </c>
      <c r="AV438" s="112">
        <f t="shared" si="446"/>
        <v>0.8980434795</v>
      </c>
      <c r="AW438" s="103">
        <f t="shared" si="14"/>
        <v>4.236159463</v>
      </c>
      <c r="AX438" s="118">
        <f t="shared" si="15"/>
        <v>14.68848635</v>
      </c>
      <c r="AY438" s="119">
        <v>0.31</v>
      </c>
      <c r="AZ438" s="114">
        <v>56.74</v>
      </c>
      <c r="BA438" s="114">
        <v>-21.21</v>
      </c>
      <c r="BB438" s="114">
        <v>-7.340000000000001</v>
      </c>
      <c r="BC438" s="114">
        <v>9.41</v>
      </c>
      <c r="BD438" s="42"/>
      <c r="BE438" s="17">
        <v>2015.0</v>
      </c>
      <c r="BF438" s="17">
        <f t="shared" si="16"/>
        <v>0</v>
      </c>
      <c r="BG438" s="120">
        <v>13.200000000000001</v>
      </c>
      <c r="BH438" s="15"/>
    </row>
    <row r="439" ht="12.75" customHeight="1">
      <c r="A439" s="230" t="s">
        <v>2136</v>
      </c>
      <c r="B439" s="99" t="s">
        <v>2137</v>
      </c>
      <c r="C439" s="100" t="s">
        <v>118</v>
      </c>
      <c r="D439" s="100" t="s">
        <v>227</v>
      </c>
      <c r="E439" s="101">
        <v>5.0</v>
      </c>
      <c r="F439" s="58">
        <v>822.0</v>
      </c>
      <c r="G439" s="58" t="s">
        <v>168</v>
      </c>
      <c r="H439" s="58" t="s">
        <v>168</v>
      </c>
      <c r="I439" s="150">
        <v>33.6</v>
      </c>
      <c r="J439" s="103">
        <f t="shared" si="2"/>
        <v>1.071428571</v>
      </c>
      <c r="K439" s="104">
        <v>0.09</v>
      </c>
      <c r="L439" s="73">
        <v>4.0</v>
      </c>
      <c r="M439" s="23">
        <f t="shared" si="3"/>
        <v>0.36</v>
      </c>
      <c r="N439" s="105" t="s">
        <v>592</v>
      </c>
      <c r="O439" s="106">
        <v>0.07</v>
      </c>
      <c r="P439" s="148">
        <v>43280.0</v>
      </c>
      <c r="Q439" s="148">
        <v>43298.0</v>
      </c>
      <c r="R439" s="23">
        <f t="shared" si="4"/>
        <v>28.57142857</v>
      </c>
      <c r="S439" s="108">
        <f t="array" ref="S439">IF(INDEX(Historical!$D$7:$D$1379,MATCH(B439,Historical!$B$7:$B$1403,0))=0,"n/a",(INDEX(Historical!$C$7:$C$1381,MATCH(B439,Historical!$B$7:$B$1403,0))/INDEX(Historical!$D$7:$D$1379,MATCH(B439,Historical!$B$7:$B$1403,0))-1)*100)</f>
        <v>12.5</v>
      </c>
      <c r="T439" s="108">
        <f t="array" ref="T439">IF(INDEX(Historical!$F$7:$F$1372,MATCH(B439,Historical!$B$7:$B$1403,0))=0,"n/a",((INDEX(Historical!$C$7:$C$1381,MATCH(B439,Historical!$B$7:$B$1403,0))/INDEX(Historical!$F$7:$F$1372,MATCH(B439,Historical!$B$7:$B$1403,0)))^(1/3)-1)*100)</f>
        <v>14.47142426</v>
      </c>
      <c r="U439" s="108">
        <f t="array" ref="U439">IF(INDEX(Historical!$H$7:$H$1372,MATCH(B439,Historical!$B$7:$B$1403,0))=0,"n/a",((INDEX(Historical!$C$7:$C$1381,MATCH(B439,Historical!$B$7:$B$1403,0))/INDEX(Historical!$H$7:$H$1372,MATCH(B439,Historical!$B$7:$B$1403,0)))^(1/5)-1)*100)</f>
        <v>12.47461131</v>
      </c>
      <c r="V439" s="108">
        <f t="array" ref="V439">IF(INDEX(Historical!$O$7:$O$1372,MATCH(B439,Historical!$B$7:$B$1403,0))=0,"n/a",((INDEX(Historical!$C$7:$C$1381,MATCH(B439,Historical!$B$7:$B$1403,0))/INDEX(Historical!$O$7:$O$1372,MATCH(B439,Historical!$B$7:$B$1403,0)))^(1/10)-1)*100)</f>
        <v>6.054048161</v>
      </c>
      <c r="W439" s="109">
        <f t="shared" si="5"/>
        <v>2.060540482</v>
      </c>
      <c r="X439" s="110">
        <f t="shared" si="6"/>
        <v>0.8544254325</v>
      </c>
      <c r="Y439" s="149" t="s">
        <v>2026</v>
      </c>
      <c r="Z439" s="103">
        <f t="shared" si="7"/>
        <v>15.06276151</v>
      </c>
      <c r="AA439" s="112">
        <f t="shared" si="8"/>
        <v>14.05857741</v>
      </c>
      <c r="AB439" s="73">
        <v>12.0</v>
      </c>
      <c r="AC439" s="102">
        <v>2.39</v>
      </c>
      <c r="AD439" s="102">
        <v>18.74</v>
      </c>
      <c r="AE439" s="102">
        <v>0.96</v>
      </c>
      <c r="AF439" s="102">
        <v>2.18</v>
      </c>
      <c r="AG439" s="102">
        <v>15.7</v>
      </c>
      <c r="AH439" s="102">
        <v>83.3</v>
      </c>
      <c r="AI439" s="102">
        <v>14.84</v>
      </c>
      <c r="AJ439" s="102">
        <v>14.6</v>
      </c>
      <c r="AK439" s="102">
        <v>0.75</v>
      </c>
      <c r="AL439" s="113">
        <v>2350.0</v>
      </c>
      <c r="AM439" s="114">
        <v>14.399999999999999</v>
      </c>
      <c r="AN439" s="102">
        <v>0.34</v>
      </c>
      <c r="AO439" s="115">
        <f t="shared" si="9"/>
        <v>-0.5125375202</v>
      </c>
      <c r="AP439" s="116">
        <f t="shared" si="10"/>
        <v>13.54603989</v>
      </c>
      <c r="AQ439" s="117">
        <f t="shared" si="11"/>
        <v>16.70989436</v>
      </c>
      <c r="AR439" s="103">
        <f t="array" ref="AR439">INDEX(Historical!$C$7:$C$1381,MATCH(B439,Historical!$B$7:$B$1403,0))*IF(AH439="n/a",1.03,IF(AH439&lt;0,1.01,IF(AH439&gt;10,1.1,(1+AH439/100))))</f>
        <v>0.396</v>
      </c>
      <c r="AS439" s="112">
        <f t="shared" si="12"/>
        <v>0.4356</v>
      </c>
      <c r="AT439" s="112">
        <f t="shared" ref="AT439:AV439" si="447">IF($AK439="n/a",1.03*AS439,IF($AK439&lt;0,1.01*AS439,IF($AK439&gt;10,1.1*AS439,(1+$AK439/100)*AS439)))</f>
        <v>0.438867</v>
      </c>
      <c r="AU439" s="112">
        <f t="shared" si="447"/>
        <v>0.4421585025</v>
      </c>
      <c r="AV439" s="112">
        <f t="shared" si="447"/>
        <v>0.4454746913</v>
      </c>
      <c r="AW439" s="103">
        <f t="shared" si="14"/>
        <v>2.158100194</v>
      </c>
      <c r="AX439" s="118">
        <f t="shared" si="15"/>
        <v>6.422917243</v>
      </c>
      <c r="AY439" s="119">
        <v>1.11</v>
      </c>
      <c r="AZ439" s="114">
        <v>23.21</v>
      </c>
      <c r="BA439" s="114">
        <v>-16.07</v>
      </c>
      <c r="BB439" s="114">
        <v>-9.93</v>
      </c>
      <c r="BC439" s="114">
        <v>-2.16</v>
      </c>
      <c r="BD439" s="42"/>
      <c r="BE439" s="17">
        <v>2015.0</v>
      </c>
      <c r="BF439" s="17">
        <f t="shared" si="16"/>
        <v>0</v>
      </c>
      <c r="BG439" s="120">
        <v>8.5</v>
      </c>
      <c r="BH439" s="15"/>
    </row>
    <row r="440" ht="12.75" customHeight="1">
      <c r="A440" s="182"/>
      <c r="B440" s="183"/>
      <c r="C440" s="182"/>
      <c r="D440" s="182"/>
      <c r="E440" s="184"/>
      <c r="F440" s="98"/>
      <c r="G440" s="182"/>
      <c r="H440" s="182"/>
      <c r="I440" s="182"/>
      <c r="J440" s="185"/>
      <c r="K440" s="182"/>
      <c r="L440" s="186"/>
      <c r="M440" s="98"/>
      <c r="N440" s="98"/>
      <c r="O440" s="185"/>
      <c r="P440" s="182"/>
      <c r="Q440" s="182"/>
      <c r="R440" s="98"/>
      <c r="S440" s="187"/>
      <c r="T440" s="187"/>
      <c r="U440" s="187"/>
      <c r="V440" s="187"/>
      <c r="W440" s="187"/>
      <c r="X440" s="187"/>
      <c r="Y440" s="183"/>
      <c r="Z440" s="185"/>
      <c r="AA440" s="182"/>
      <c r="AB440" s="182"/>
      <c r="AC440" s="188"/>
      <c r="AD440" s="188"/>
      <c r="AE440" s="188"/>
      <c r="AF440" s="188"/>
      <c r="AG440" s="188"/>
      <c r="AH440" s="188"/>
      <c r="AI440" s="188"/>
      <c r="AJ440" s="188"/>
      <c r="AK440" s="188"/>
      <c r="AL440" s="188"/>
      <c r="AM440" s="188"/>
      <c r="AN440" s="188"/>
      <c r="AO440" s="185"/>
      <c r="AP440" s="182"/>
      <c r="AQ440" s="182"/>
      <c r="AR440" s="189"/>
      <c r="AS440" s="190"/>
      <c r="AT440" s="190"/>
      <c r="AU440" s="190"/>
      <c r="AV440" s="190"/>
      <c r="AW440" s="189"/>
      <c r="AX440" s="190"/>
      <c r="AY440" s="185"/>
      <c r="AZ440" s="182"/>
      <c r="BA440" s="182"/>
      <c r="BB440" s="182"/>
      <c r="BC440" s="182"/>
      <c r="BD440" s="184"/>
      <c r="BE440" s="98"/>
      <c r="BF440" s="98"/>
      <c r="BG440" s="182"/>
      <c r="BH440" s="182"/>
    </row>
    <row r="441" ht="12.75" customHeight="1">
      <c r="A441" s="55" t="s">
        <v>527</v>
      </c>
      <c r="B441" s="13">
        <f>COUNTA(B7:B439)</f>
        <v>433</v>
      </c>
      <c r="C441" s="15"/>
      <c r="D441" s="15"/>
      <c r="E441" s="191">
        <f>AVERAGE(E7:E439)</f>
        <v>7.351039261</v>
      </c>
      <c r="F441" s="17"/>
      <c r="G441" s="15"/>
      <c r="H441" s="15"/>
      <c r="I441" s="192">
        <f t="shared" ref="I441:K441" si="448">AVERAGE(I7:I439)</f>
        <v>60.20995381</v>
      </c>
      <c r="J441" s="193">
        <f t="shared" si="448"/>
        <v>3.445310932</v>
      </c>
      <c r="K441" s="194">
        <f t="shared" si="448"/>
        <v>0.3935633949</v>
      </c>
      <c r="L441" s="21"/>
      <c r="M441" s="192">
        <f>AVERAGE(M7:M439)</f>
        <v>1.469606005</v>
      </c>
      <c r="N441" s="17"/>
      <c r="O441" s="194">
        <f>AVERAGE(O7:O439)</f>
        <v>0.3578053778</v>
      </c>
      <c r="P441" s="15"/>
      <c r="Q441" s="15"/>
      <c r="R441" s="192">
        <f t="shared" ref="R441:X441" si="449">AVERAGE(R7:R439)</f>
        <v>10.64218043</v>
      </c>
      <c r="S441" s="195">
        <f t="shared" si="449"/>
        <v>13.11415517</v>
      </c>
      <c r="T441" s="195">
        <f t="shared" si="449"/>
        <v>15.1922684</v>
      </c>
      <c r="U441" s="195">
        <f t="shared" si="449"/>
        <v>17.40480267</v>
      </c>
      <c r="V441" s="195">
        <f t="shared" si="449"/>
        <v>11.36467483</v>
      </c>
      <c r="W441" s="196">
        <f t="shared" si="449"/>
        <v>1.685668713</v>
      </c>
      <c r="X441" s="197">
        <f t="shared" si="449"/>
        <v>1.721251406</v>
      </c>
      <c r="Y441" s="15"/>
      <c r="Z441" s="193">
        <f t="shared" ref="Z441:AA441" si="450">AVERAGE(Z7:Z439)</f>
        <v>65.40171863</v>
      </c>
      <c r="AA441" s="192">
        <f t="shared" si="450"/>
        <v>21.45667115</v>
      </c>
      <c r="AB441" s="21"/>
      <c r="AC441" s="192">
        <f t="shared" ref="AC441:BC441" si="451">AVERAGE(AC7:AC439)</f>
        <v>3.186626214</v>
      </c>
      <c r="AD441" s="192">
        <f t="shared" si="451"/>
        <v>3.023248408</v>
      </c>
      <c r="AE441" s="192">
        <f t="shared" si="451"/>
        <v>3.466407767</v>
      </c>
      <c r="AF441" s="192">
        <f t="shared" si="451"/>
        <v>3.207189055</v>
      </c>
      <c r="AG441" s="192">
        <f t="shared" si="451"/>
        <v>11.28349246</v>
      </c>
      <c r="AH441" s="192">
        <f t="shared" si="451"/>
        <v>22.73906634</v>
      </c>
      <c r="AI441" s="192">
        <f t="shared" si="451"/>
        <v>16.40171504</v>
      </c>
      <c r="AJ441" s="192">
        <f t="shared" si="451"/>
        <v>14.94741379</v>
      </c>
      <c r="AK441" s="192">
        <f t="shared" si="451"/>
        <v>8.516819484</v>
      </c>
      <c r="AL441" s="198">
        <f t="shared" si="451"/>
        <v>17698.75223</v>
      </c>
      <c r="AM441" s="192">
        <f t="shared" si="451"/>
        <v>4.043398058</v>
      </c>
      <c r="AN441" s="192">
        <f t="shared" si="451"/>
        <v>1.238227848</v>
      </c>
      <c r="AO441" s="199">
        <f t="shared" si="451"/>
        <v>0.2084015841</v>
      </c>
      <c r="AP441" s="192">
        <f t="shared" si="451"/>
        <v>20.75889169</v>
      </c>
      <c r="AQ441" s="200">
        <f t="shared" si="451"/>
        <v>50.96127143</v>
      </c>
      <c r="AR441" s="201">
        <f t="shared" si="451"/>
        <v>1.482944704</v>
      </c>
      <c r="AS441" s="192">
        <f t="shared" si="451"/>
        <v>1.582109327</v>
      </c>
      <c r="AT441" s="192">
        <f t="shared" si="451"/>
        <v>1.683097531</v>
      </c>
      <c r="AU441" s="192">
        <f t="shared" si="451"/>
        <v>1.792211172</v>
      </c>
      <c r="AV441" s="192">
        <f t="shared" si="451"/>
        <v>1.910170528</v>
      </c>
      <c r="AW441" s="192">
        <f t="shared" si="451"/>
        <v>8.450533262</v>
      </c>
      <c r="AX441" s="200">
        <f t="shared" si="451"/>
        <v>19.71492945</v>
      </c>
      <c r="AY441" s="201">
        <f t="shared" si="451"/>
        <v>0.931031941</v>
      </c>
      <c r="AZ441" s="192">
        <f t="shared" si="451"/>
        <v>13.20598749</v>
      </c>
      <c r="BA441" s="192">
        <f t="shared" si="451"/>
        <v>-21.71890507</v>
      </c>
      <c r="BB441" s="192">
        <f t="shared" si="451"/>
        <v>-12.0527813</v>
      </c>
      <c r="BC441" s="200">
        <f t="shared" si="451"/>
        <v>-8.002658651</v>
      </c>
      <c r="BD441" s="192"/>
      <c r="BE441" s="21">
        <f t="shared" ref="BE441:BG441" si="452">AVERAGE(BE7:BE439)</f>
        <v>2013.066975</v>
      </c>
      <c r="BF441" s="192">
        <f t="shared" si="452"/>
        <v>0</v>
      </c>
      <c r="BG441" s="192">
        <f t="shared" si="452"/>
        <v>4.628571429</v>
      </c>
      <c r="BH441" s="15"/>
    </row>
    <row r="442" ht="12.75" customHeight="1">
      <c r="A442" s="15"/>
      <c r="B442" s="13"/>
      <c r="C442" s="15"/>
      <c r="D442" s="15"/>
      <c r="E442" s="17"/>
      <c r="F442" s="17"/>
      <c r="G442" s="15"/>
      <c r="H442" s="15"/>
      <c r="I442" s="15"/>
      <c r="J442" s="49"/>
      <c r="K442" s="15"/>
      <c r="L442" s="21"/>
      <c r="M442" s="17"/>
      <c r="N442" s="17"/>
      <c r="O442" s="202"/>
      <c r="P442" s="15"/>
      <c r="Q442" s="15"/>
      <c r="R442" s="17"/>
      <c r="S442" s="26"/>
      <c r="T442" s="26"/>
      <c r="U442" s="26"/>
      <c r="V442" s="26"/>
      <c r="W442" s="203"/>
      <c r="X442" s="203"/>
      <c r="Y442" s="15"/>
      <c r="Z442" s="49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204"/>
      <c r="AM442" s="15"/>
      <c r="AN442" s="13"/>
      <c r="AO442" s="15"/>
      <c r="AP442" s="15"/>
      <c r="AQ442" s="13"/>
      <c r="AR442" s="15"/>
      <c r="AS442" s="15"/>
      <c r="AT442" s="15"/>
      <c r="AU442" s="15"/>
      <c r="AV442" s="15"/>
      <c r="AW442" s="15"/>
      <c r="AX442" s="13"/>
      <c r="AY442" s="15"/>
      <c r="AZ442" s="15"/>
      <c r="BA442" s="15"/>
      <c r="BB442" s="15"/>
      <c r="BC442" s="13"/>
      <c r="BD442" s="15"/>
      <c r="BE442" s="205"/>
      <c r="BF442" s="15"/>
      <c r="BG442" s="15"/>
      <c r="BH442" s="15"/>
    </row>
    <row r="443" ht="12.75" customHeight="1">
      <c r="A443" s="15" t="s">
        <v>528</v>
      </c>
      <c r="B443" s="13"/>
      <c r="C443" s="15"/>
      <c r="D443" s="15"/>
      <c r="E443" s="17"/>
      <c r="F443" s="17"/>
      <c r="G443" s="15"/>
      <c r="H443" s="15"/>
      <c r="I443" s="13"/>
      <c r="J443" s="15"/>
      <c r="K443" s="15"/>
      <c r="L443" s="21"/>
      <c r="M443" s="17"/>
      <c r="N443" s="17"/>
      <c r="O443" s="202"/>
      <c r="P443" s="15"/>
      <c r="Q443" s="15"/>
      <c r="R443" s="17"/>
      <c r="S443" s="26"/>
      <c r="T443" s="26"/>
      <c r="U443" s="26"/>
      <c r="V443" s="26"/>
      <c r="W443" s="203"/>
      <c r="X443" s="203"/>
      <c r="Y443" s="15"/>
      <c r="Z443" s="49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204"/>
      <c r="AM443" s="15"/>
      <c r="AN443" s="13"/>
      <c r="AO443" s="15"/>
      <c r="AP443" s="15"/>
      <c r="AQ443" s="13"/>
      <c r="AR443" s="15"/>
      <c r="AS443" s="15"/>
      <c r="AT443" s="15"/>
      <c r="AU443" s="15"/>
      <c r="AV443" s="15"/>
      <c r="AW443" s="15"/>
      <c r="AX443" s="13"/>
      <c r="AY443" s="15"/>
      <c r="AZ443" s="15"/>
      <c r="BA443" s="15"/>
      <c r="BB443" s="15"/>
      <c r="BC443" s="13"/>
      <c r="BD443" s="15"/>
      <c r="BE443" s="205"/>
      <c r="BF443" s="15"/>
      <c r="BG443" s="15"/>
      <c r="BH443" s="15"/>
    </row>
    <row r="444" ht="12.75" customHeight="1">
      <c r="A444" s="15" t="s">
        <v>320</v>
      </c>
      <c r="B444" s="13">
        <f t="shared" ref="B444:B454" si="458">COUNTIF($C$7:$C$439,"="&amp;$A444)</f>
        <v>8</v>
      </c>
      <c r="C444" s="15"/>
      <c r="D444" s="15"/>
      <c r="E444" s="191">
        <f t="shared" ref="E444:E454" si="459">AVERAGEIFS($E$7:$E$439,$C$7:$C$439,"="&amp;$A444)</f>
        <v>7.75</v>
      </c>
      <c r="F444" s="17"/>
      <c r="G444" s="15"/>
      <c r="H444" s="15"/>
      <c r="I444" s="206">
        <f t="shared" ref="I444:K444" si="453">AVERAGEIFS(I$7:I$439,$C$7:$C$439,"="&amp;$A444)</f>
        <v>249.2975</v>
      </c>
      <c r="J444" s="192">
        <f t="shared" si="453"/>
        <v>2.381488969</v>
      </c>
      <c r="K444" s="194">
        <f t="shared" si="453"/>
        <v>0.658125</v>
      </c>
      <c r="L444" s="191"/>
      <c r="M444" s="192">
        <f t="shared" ref="M444:M454" si="461">AVERAGEIFS(M$7:M$439,$C$7:$C$439,"="&amp;$A444)</f>
        <v>2.30375</v>
      </c>
      <c r="N444" s="191"/>
      <c r="O444" s="194">
        <f t="shared" ref="O444:O454" si="462">AVERAGEIFS(O$7:O$439,$C$7:$C$439,"="&amp;$A444)</f>
        <v>0.596875</v>
      </c>
      <c r="P444" s="191"/>
      <c r="Q444" s="191"/>
      <c r="R444" s="192">
        <f t="shared" ref="R444:X444" si="454">AVERAGEIFS(R$7:R$439,$C$7:$C$439,"="&amp;$A444)</f>
        <v>9.763813253</v>
      </c>
      <c r="S444" s="192">
        <f t="shared" si="454"/>
        <v>10.90956523</v>
      </c>
      <c r="T444" s="192">
        <f t="shared" si="454"/>
        <v>12.08158539</v>
      </c>
      <c r="U444" s="192">
        <f t="shared" si="454"/>
        <v>13.77684106</v>
      </c>
      <c r="V444" s="192">
        <f t="shared" si="454"/>
        <v>11.26392495</v>
      </c>
      <c r="W444" s="197">
        <f t="shared" si="454"/>
        <v>0.9206249227</v>
      </c>
      <c r="X444" s="197">
        <f t="shared" si="454"/>
        <v>0.9828442109</v>
      </c>
      <c r="Y444" s="13"/>
      <c r="Z444" s="192">
        <f t="shared" ref="Z444:AA444" si="455">AVERAGEIFS(Z$7:Z$439,$C$7:$C$439,"="&amp;$A444)</f>
        <v>75.23488526</v>
      </c>
      <c r="AA444" s="192">
        <f t="shared" si="455"/>
        <v>33.46553725</v>
      </c>
      <c r="AB444" s="192"/>
      <c r="AC444" s="192">
        <f t="shared" ref="AC444:BC444" si="456">AVERAGEIFS(AC$7:AC$439,$C$7:$C$439,"="&amp;$A444)</f>
        <v>5.97125</v>
      </c>
      <c r="AD444" s="192">
        <f t="shared" si="456"/>
        <v>3.687142857</v>
      </c>
      <c r="AE444" s="192">
        <f t="shared" si="456"/>
        <v>3.1775</v>
      </c>
      <c r="AF444" s="192">
        <f t="shared" si="456"/>
        <v>3.865714286</v>
      </c>
      <c r="AG444" s="192">
        <f t="shared" si="456"/>
        <v>9.0375</v>
      </c>
      <c r="AH444" s="192">
        <f t="shared" si="456"/>
        <v>30.3875</v>
      </c>
      <c r="AI444" s="192">
        <f t="shared" si="456"/>
        <v>78.8475</v>
      </c>
      <c r="AJ444" s="192">
        <f t="shared" si="456"/>
        <v>30.4375</v>
      </c>
      <c r="AK444" s="192">
        <f t="shared" si="456"/>
        <v>11.19875</v>
      </c>
      <c r="AL444" s="198">
        <f t="shared" si="456"/>
        <v>30781.86625</v>
      </c>
      <c r="AM444" s="192">
        <f t="shared" si="456"/>
        <v>0.85</v>
      </c>
      <c r="AN444" s="207">
        <f t="shared" si="456"/>
        <v>2.591428571</v>
      </c>
      <c r="AO444" s="192">
        <f t="shared" si="456"/>
        <v>-14.11788256</v>
      </c>
      <c r="AP444" s="192">
        <f t="shared" si="456"/>
        <v>16.41680733</v>
      </c>
      <c r="AQ444" s="207">
        <f t="shared" si="456"/>
        <v>105.3546117</v>
      </c>
      <c r="AR444" s="192">
        <f t="shared" si="456"/>
        <v>2.3323075</v>
      </c>
      <c r="AS444" s="192">
        <f t="shared" si="456"/>
        <v>2.561290367</v>
      </c>
      <c r="AT444" s="192">
        <f t="shared" si="456"/>
        <v>2.758540406</v>
      </c>
      <c r="AU444" s="192">
        <f t="shared" si="456"/>
        <v>2.974262234</v>
      </c>
      <c r="AV444" s="192">
        <f t="shared" si="456"/>
        <v>3.210267397</v>
      </c>
      <c r="AW444" s="192">
        <f t="shared" si="456"/>
        <v>13.8366679</v>
      </c>
      <c r="AX444" s="207">
        <f t="shared" si="456"/>
        <v>13.83899866</v>
      </c>
      <c r="AY444" s="192">
        <f t="shared" si="456"/>
        <v>0.825</v>
      </c>
      <c r="AZ444" s="192">
        <f t="shared" si="456"/>
        <v>29.295</v>
      </c>
      <c r="BA444" s="192">
        <f t="shared" si="456"/>
        <v>-23.41375</v>
      </c>
      <c r="BB444" s="192">
        <f t="shared" si="456"/>
        <v>-8.49875</v>
      </c>
      <c r="BC444" s="207">
        <f t="shared" si="456"/>
        <v>-3.335</v>
      </c>
      <c r="BD444" s="192"/>
      <c r="BE444" s="21">
        <f t="shared" ref="BE444:BG444" si="457">AVERAGEIFS(BE$7:BE$439,$C$7:$C$439,"="&amp;$A444)</f>
        <v>2013</v>
      </c>
      <c r="BF444" s="192">
        <f t="shared" si="457"/>
        <v>0</v>
      </c>
      <c r="BG444" s="192">
        <f t="shared" si="457"/>
        <v>3.8125</v>
      </c>
      <c r="BH444" s="15"/>
    </row>
    <row r="445" ht="12.75" customHeight="1">
      <c r="A445" s="15" t="s">
        <v>296</v>
      </c>
      <c r="B445" s="13">
        <f t="shared" si="458"/>
        <v>41</v>
      </c>
      <c r="C445" s="15"/>
      <c r="D445" s="15"/>
      <c r="E445" s="191">
        <f t="shared" si="459"/>
        <v>7.609756098</v>
      </c>
      <c r="F445" s="17"/>
      <c r="G445" s="15"/>
      <c r="H445" s="15"/>
      <c r="I445" s="206">
        <f t="shared" ref="I445:K445" si="460">AVERAGEIFS(I$7:I$439,$C$7:$C$439,"="&amp;$A445)</f>
        <v>64.46707317</v>
      </c>
      <c r="J445" s="192">
        <f t="shared" si="460"/>
        <v>3.171225008</v>
      </c>
      <c r="K445" s="194">
        <f t="shared" si="460"/>
        <v>0.4009390244</v>
      </c>
      <c r="L445" s="191"/>
      <c r="M445" s="192">
        <f t="shared" si="461"/>
        <v>1.540756098</v>
      </c>
      <c r="N445" s="191"/>
      <c r="O445" s="194">
        <f t="shared" si="462"/>
        <v>0.3570325203</v>
      </c>
      <c r="P445" s="191"/>
      <c r="Q445" s="191"/>
      <c r="R445" s="192">
        <f t="shared" ref="R445:X445" si="463">AVERAGEIFS(R$7:R$439,$C$7:$C$439,"="&amp;$A445)</f>
        <v>14.68831066</v>
      </c>
      <c r="S445" s="192">
        <f t="shared" si="463"/>
        <v>10.96562079</v>
      </c>
      <c r="T445" s="192">
        <f t="shared" si="463"/>
        <v>15.3553322</v>
      </c>
      <c r="U445" s="192">
        <f t="shared" si="463"/>
        <v>17.17008745</v>
      </c>
      <c r="V445" s="192">
        <f t="shared" si="463"/>
        <v>16.45036588</v>
      </c>
      <c r="W445" s="197">
        <f t="shared" si="463"/>
        <v>1.04621187</v>
      </c>
      <c r="X445" s="197">
        <f t="shared" si="463"/>
        <v>3.286104382</v>
      </c>
      <c r="Y445" s="13"/>
      <c r="Z445" s="192">
        <f t="shared" ref="Z445:AA445" si="464">AVERAGEIFS(Z$7:Z$439,$C$7:$C$439,"="&amp;$A445)</f>
        <v>56.80492054</v>
      </c>
      <c r="AA445" s="192">
        <f t="shared" si="464"/>
        <v>22.2381922</v>
      </c>
      <c r="AB445" s="192"/>
      <c r="AC445" s="192">
        <f t="shared" ref="AC445:BC445" si="465">AVERAGEIFS(AC$7:AC$439,$C$7:$C$439,"="&amp;$A445)</f>
        <v>3.373170732</v>
      </c>
      <c r="AD445" s="192">
        <f t="shared" si="465"/>
        <v>2.42375</v>
      </c>
      <c r="AE445" s="192">
        <f t="shared" si="465"/>
        <v>1.37804878</v>
      </c>
      <c r="AF445" s="192">
        <f t="shared" si="465"/>
        <v>5.184871795</v>
      </c>
      <c r="AG445" s="192">
        <f t="shared" si="465"/>
        <v>3.433333333</v>
      </c>
      <c r="AH445" s="192">
        <f t="shared" si="465"/>
        <v>16.3125</v>
      </c>
      <c r="AI445" s="192">
        <f t="shared" si="465"/>
        <v>11.01589744</v>
      </c>
      <c r="AJ445" s="192">
        <f t="shared" si="465"/>
        <v>9.1425</v>
      </c>
      <c r="AK445" s="192">
        <f t="shared" si="465"/>
        <v>8.485263158</v>
      </c>
      <c r="AL445" s="198">
        <f t="shared" si="465"/>
        <v>7199.914634</v>
      </c>
      <c r="AM445" s="192">
        <f t="shared" si="465"/>
        <v>5.262439024</v>
      </c>
      <c r="AN445" s="207">
        <f t="shared" si="465"/>
        <v>2.347368421</v>
      </c>
      <c r="AO445" s="192">
        <f t="shared" si="465"/>
        <v>-2.607907358</v>
      </c>
      <c r="AP445" s="192">
        <f t="shared" si="465"/>
        <v>20.40791459</v>
      </c>
      <c r="AQ445" s="207">
        <f t="shared" si="465"/>
        <v>89.67275167</v>
      </c>
      <c r="AR445" s="192">
        <f t="shared" si="465"/>
        <v>1.542725976</v>
      </c>
      <c r="AS445" s="192">
        <f t="shared" si="465"/>
        <v>1.659500387</v>
      </c>
      <c r="AT445" s="192">
        <f t="shared" si="465"/>
        <v>1.778414019</v>
      </c>
      <c r="AU445" s="192">
        <f t="shared" si="465"/>
        <v>1.907286861</v>
      </c>
      <c r="AV445" s="192">
        <f t="shared" si="465"/>
        <v>2.04701132</v>
      </c>
      <c r="AW445" s="192">
        <f t="shared" si="465"/>
        <v>8.934938563</v>
      </c>
      <c r="AX445" s="207">
        <f t="shared" si="465"/>
        <v>18.13424384</v>
      </c>
      <c r="AY445" s="192">
        <f t="shared" si="465"/>
        <v>0.89525</v>
      </c>
      <c r="AZ445" s="192">
        <f t="shared" si="465"/>
        <v>18.33341463</v>
      </c>
      <c r="BA445" s="192">
        <f t="shared" si="465"/>
        <v>-28.85926829</v>
      </c>
      <c r="BB445" s="192">
        <f t="shared" si="465"/>
        <v>-13.52</v>
      </c>
      <c r="BC445" s="207">
        <f t="shared" si="465"/>
        <v>-11.41536585</v>
      </c>
      <c r="BD445" s="192"/>
      <c r="BE445" s="21">
        <f t="shared" ref="BE445:BG445" si="466">AVERAGEIFS(BE$7:BE$439,$C$7:$C$439,"="&amp;$A445)</f>
        <v>2012.756098</v>
      </c>
      <c r="BF445" s="192">
        <f t="shared" si="466"/>
        <v>0</v>
      </c>
      <c r="BG445" s="192">
        <f t="shared" si="466"/>
        <v>6.887179487</v>
      </c>
      <c r="BH445" s="15"/>
    </row>
    <row r="446" ht="12.75" customHeight="1">
      <c r="A446" s="15" t="s">
        <v>125</v>
      </c>
      <c r="B446" s="13">
        <f t="shared" si="458"/>
        <v>9</v>
      </c>
      <c r="C446" s="15"/>
      <c r="D446" s="15"/>
      <c r="E446" s="191">
        <f t="shared" si="459"/>
        <v>7.333333333</v>
      </c>
      <c r="F446" s="17"/>
      <c r="G446" s="15"/>
      <c r="H446" s="15"/>
      <c r="I446" s="206">
        <f t="shared" ref="I446:K446" si="467">AVERAGEIFS(I$7:I$439,$C$7:$C$439,"="&amp;$A446)</f>
        <v>66.89888889</v>
      </c>
      <c r="J446" s="192">
        <f t="shared" si="467"/>
        <v>4.233523394</v>
      </c>
      <c r="K446" s="194">
        <f t="shared" si="467"/>
        <v>0.5866666667</v>
      </c>
      <c r="L446" s="191"/>
      <c r="M446" s="192">
        <f t="shared" si="461"/>
        <v>1.98</v>
      </c>
      <c r="N446" s="191"/>
      <c r="O446" s="194">
        <f t="shared" si="462"/>
        <v>0.5205555556</v>
      </c>
      <c r="P446" s="191"/>
      <c r="Q446" s="191"/>
      <c r="R446" s="192">
        <f t="shared" ref="R446:X446" si="468">AVERAGEIFS(R$7:R$439,$C$7:$C$439,"="&amp;$A446)</f>
        <v>10.62086352</v>
      </c>
      <c r="S446" s="192">
        <f t="shared" si="468"/>
        <v>13.86598719</v>
      </c>
      <c r="T446" s="192">
        <f t="shared" si="468"/>
        <v>17.51339427</v>
      </c>
      <c r="U446" s="192">
        <f t="shared" si="468"/>
        <v>13.74820262</v>
      </c>
      <c r="V446" s="192">
        <f t="shared" si="468"/>
        <v>14.98437373</v>
      </c>
      <c r="W446" s="197">
        <f t="shared" si="468"/>
        <v>0.8500375691</v>
      </c>
      <c r="X446" s="197">
        <f t="shared" si="468"/>
        <v>0.8089882943</v>
      </c>
      <c r="Y446" s="13"/>
      <c r="Z446" s="192">
        <f t="shared" ref="Z446:AA446" si="469">AVERAGEIFS(Z$7:Z$439,$C$7:$C$439,"="&amp;$A446)</f>
        <v>149.1924305</v>
      </c>
      <c r="AA446" s="192">
        <f t="shared" si="469"/>
        <v>43.59324982</v>
      </c>
      <c r="AB446" s="192"/>
      <c r="AC446" s="192">
        <f t="shared" ref="AC446:BC446" si="470">AVERAGEIFS(AC$7:AC$439,$C$7:$C$439,"="&amp;$A446)</f>
        <v>3.287777778</v>
      </c>
      <c r="AD446" s="192">
        <f t="shared" si="470"/>
        <v>5.531428571</v>
      </c>
      <c r="AE446" s="192">
        <f t="shared" si="470"/>
        <v>1.407777778</v>
      </c>
      <c r="AF446" s="192">
        <f t="shared" si="470"/>
        <v>3.272222222</v>
      </c>
      <c r="AG446" s="192">
        <f t="shared" si="470"/>
        <v>16.71111111</v>
      </c>
      <c r="AH446" s="192">
        <f t="shared" si="470"/>
        <v>42.34444444</v>
      </c>
      <c r="AI446" s="192">
        <f t="shared" si="470"/>
        <v>8.283333333</v>
      </c>
      <c r="AJ446" s="192">
        <f t="shared" si="470"/>
        <v>41.98888889</v>
      </c>
      <c r="AK446" s="192">
        <f t="shared" si="470"/>
        <v>7.001111111</v>
      </c>
      <c r="AL446" s="198">
        <f t="shared" si="470"/>
        <v>16265.63889</v>
      </c>
      <c r="AM446" s="192">
        <f t="shared" si="470"/>
        <v>1.29</v>
      </c>
      <c r="AN446" s="207">
        <f t="shared" si="470"/>
        <v>1.132222222</v>
      </c>
      <c r="AO446" s="192">
        <f t="shared" si="470"/>
        <v>-8.846521124</v>
      </c>
      <c r="AP446" s="192">
        <f t="shared" si="470"/>
        <v>18.43677716</v>
      </c>
      <c r="AQ446" s="207">
        <f t="shared" si="470"/>
        <v>112.6853674</v>
      </c>
      <c r="AR446" s="192">
        <f t="shared" si="470"/>
        <v>1.907673889</v>
      </c>
      <c r="AS446" s="192">
        <f t="shared" si="470"/>
        <v>2.041363814</v>
      </c>
      <c r="AT446" s="192">
        <f t="shared" si="470"/>
        <v>2.166485536</v>
      </c>
      <c r="AU446" s="192">
        <f t="shared" si="470"/>
        <v>2.301998138</v>
      </c>
      <c r="AV446" s="192">
        <f t="shared" si="470"/>
        <v>2.448849794</v>
      </c>
      <c r="AW446" s="192">
        <f t="shared" si="470"/>
        <v>10.86637117</v>
      </c>
      <c r="AX446" s="207">
        <f t="shared" si="470"/>
        <v>23.55116937</v>
      </c>
      <c r="AY446" s="192">
        <f t="shared" si="470"/>
        <v>0.8077777778</v>
      </c>
      <c r="AZ446" s="192">
        <f t="shared" si="470"/>
        <v>17.45111111</v>
      </c>
      <c r="BA446" s="192">
        <f t="shared" si="470"/>
        <v>-27.80888889</v>
      </c>
      <c r="BB446" s="192">
        <f t="shared" si="470"/>
        <v>-11.66111111</v>
      </c>
      <c r="BC446" s="207">
        <f t="shared" si="470"/>
        <v>-10.78111111</v>
      </c>
      <c r="BD446" s="192"/>
      <c r="BE446" s="21">
        <f t="shared" ref="BE446:BG446" si="471">AVERAGEIFS(BE$7:BE$439,$C$7:$C$439,"="&amp;$A446)</f>
        <v>2013</v>
      </c>
      <c r="BF446" s="192">
        <f t="shared" si="471"/>
        <v>0</v>
      </c>
      <c r="BG446" s="192">
        <f t="shared" si="471"/>
        <v>8.255555556</v>
      </c>
      <c r="BH446" s="15"/>
    </row>
    <row r="447" ht="12.75" customHeight="1">
      <c r="A447" s="15" t="s">
        <v>245</v>
      </c>
      <c r="B447" s="13">
        <f t="shared" si="458"/>
        <v>15</v>
      </c>
      <c r="C447" s="15"/>
      <c r="D447" s="15"/>
      <c r="E447" s="191">
        <f t="shared" si="459"/>
        <v>6.666666667</v>
      </c>
      <c r="F447" s="17"/>
      <c r="G447" s="15"/>
      <c r="H447" s="15"/>
      <c r="I447" s="206">
        <f t="shared" ref="I447:K447" si="472">AVERAGEIFS(I$7:I$439,$C$7:$C$439,"="&amp;$A447)</f>
        <v>23.77666667</v>
      </c>
      <c r="J447" s="192">
        <f t="shared" si="472"/>
        <v>13.74038029</v>
      </c>
      <c r="K447" s="194">
        <f t="shared" si="472"/>
        <v>0.6467533333</v>
      </c>
      <c r="L447" s="191"/>
      <c r="M447" s="192">
        <f t="shared" si="461"/>
        <v>2.587013333</v>
      </c>
      <c r="N447" s="191"/>
      <c r="O447" s="194">
        <f t="shared" si="462"/>
        <v>0.63184</v>
      </c>
      <c r="P447" s="191"/>
      <c r="Q447" s="191"/>
      <c r="R447" s="192">
        <f t="shared" ref="R447:X447" si="473">AVERAGEIFS(R$7:R$439,$C$7:$C$439,"="&amp;$A447)</f>
        <v>2.27935451</v>
      </c>
      <c r="S447" s="192">
        <f t="shared" si="473"/>
        <v>8.976709574</v>
      </c>
      <c r="T447" s="192">
        <f t="shared" si="473"/>
        <v>12.29131276</v>
      </c>
      <c r="U447" s="192">
        <f t="shared" si="473"/>
        <v>22.85183864</v>
      </c>
      <c r="V447" s="192" t="str">
        <f t="shared" si="473"/>
        <v>#DIV/0!</v>
      </c>
      <c r="W447" s="197" t="str">
        <f t="shared" si="473"/>
        <v>#DIV/0!</v>
      </c>
      <c r="X447" s="197">
        <f t="shared" si="473"/>
        <v>2.291188341</v>
      </c>
      <c r="Y447" s="13"/>
      <c r="Z447" s="192">
        <f t="shared" ref="Z447:AA447" si="474">AVERAGEIFS(Z$7:Z$439,$C$7:$C$439,"="&amp;$A447)</f>
        <v>174.5590267</v>
      </c>
      <c r="AA447" s="192">
        <f t="shared" si="474"/>
        <v>11.82745078</v>
      </c>
      <c r="AB447" s="192"/>
      <c r="AC447" s="192">
        <f t="shared" ref="AC447:BC447" si="475">AVERAGEIFS(AC$7:AC$439,$C$7:$C$439,"="&amp;$A447)</f>
        <v>2.406666667</v>
      </c>
      <c r="AD447" s="192">
        <f t="shared" si="475"/>
        <v>1.58</v>
      </c>
      <c r="AE447" s="192">
        <f t="shared" si="475"/>
        <v>3.489333333</v>
      </c>
      <c r="AF447" s="192">
        <f t="shared" si="475"/>
        <v>3.073076923</v>
      </c>
      <c r="AG447" s="192">
        <f t="shared" si="475"/>
        <v>14.2</v>
      </c>
      <c r="AH447" s="192">
        <f t="shared" si="475"/>
        <v>33.91333333</v>
      </c>
      <c r="AI447" s="192">
        <f t="shared" si="475"/>
        <v>21.45785714</v>
      </c>
      <c r="AJ447" s="192">
        <f t="shared" si="475"/>
        <v>39.43333333</v>
      </c>
      <c r="AK447" s="192">
        <f t="shared" si="475"/>
        <v>4.195833333</v>
      </c>
      <c r="AL447" s="198">
        <f t="shared" si="475"/>
        <v>6200.180667</v>
      </c>
      <c r="AM447" s="192">
        <f t="shared" si="475"/>
        <v>23.53533333</v>
      </c>
      <c r="AN447" s="207">
        <f t="shared" si="475"/>
        <v>2.569230769</v>
      </c>
      <c r="AO447" s="192">
        <f t="shared" si="475"/>
        <v>27.77333225</v>
      </c>
      <c r="AP447" s="192">
        <f t="shared" si="475"/>
        <v>37.72082867</v>
      </c>
      <c r="AQ447" s="207">
        <f t="shared" si="475"/>
        <v>19.32020336</v>
      </c>
      <c r="AR447" s="192">
        <f t="shared" si="475"/>
        <v>2.678351</v>
      </c>
      <c r="AS447" s="192">
        <f t="shared" si="475"/>
        <v>2.837289573</v>
      </c>
      <c r="AT447" s="192">
        <f t="shared" si="475"/>
        <v>2.964703559</v>
      </c>
      <c r="AU447" s="192">
        <f t="shared" si="475"/>
        <v>3.100755786</v>
      </c>
      <c r="AV447" s="192">
        <f t="shared" si="475"/>
        <v>3.24613471</v>
      </c>
      <c r="AW447" s="192">
        <f t="shared" si="475"/>
        <v>14.82723463</v>
      </c>
      <c r="AX447" s="207">
        <f t="shared" si="475"/>
        <v>78.58713887</v>
      </c>
      <c r="AY447" s="192">
        <f t="shared" si="475"/>
        <v>0.96</v>
      </c>
      <c r="AZ447" s="192">
        <f t="shared" si="475"/>
        <v>11.826</v>
      </c>
      <c r="BA447" s="192">
        <f t="shared" si="475"/>
        <v>-31.13866667</v>
      </c>
      <c r="BB447" s="192">
        <f t="shared" si="475"/>
        <v>-16.56533333</v>
      </c>
      <c r="BC447" s="207">
        <f t="shared" si="475"/>
        <v>-17.548</v>
      </c>
      <c r="BD447" s="192"/>
      <c r="BE447" s="21">
        <f t="shared" ref="BE447:BG447" si="476">AVERAGEIFS(BE$7:BE$439,$C$7:$C$439,"="&amp;$A447)</f>
        <v>2013.866667</v>
      </c>
      <c r="BF447" s="192">
        <f t="shared" si="476"/>
        <v>0</v>
      </c>
      <c r="BG447" s="192">
        <f t="shared" si="476"/>
        <v>9.46</v>
      </c>
      <c r="BH447" s="15"/>
    </row>
    <row r="448" ht="12.75" customHeight="1">
      <c r="A448" s="15" t="s">
        <v>136</v>
      </c>
      <c r="B448" s="13">
        <f t="shared" si="458"/>
        <v>193</v>
      </c>
      <c r="C448" s="15"/>
      <c r="D448" s="15"/>
      <c r="E448" s="191">
        <f t="shared" si="459"/>
        <v>7.316062176</v>
      </c>
      <c r="F448" s="17"/>
      <c r="G448" s="15"/>
      <c r="H448" s="15"/>
      <c r="I448" s="206">
        <f t="shared" ref="I448:K448" si="477">AVERAGEIFS(I$7:I$439,$C$7:$C$439,"="&amp;$A448)</f>
        <v>42.95476684</v>
      </c>
      <c r="J448" s="192">
        <f t="shared" si="477"/>
        <v>3.200249014</v>
      </c>
      <c r="K448" s="194">
        <f t="shared" si="477"/>
        <v>0.3324611399</v>
      </c>
      <c r="L448" s="191"/>
      <c r="M448" s="192">
        <f t="shared" si="461"/>
        <v>1.175025907</v>
      </c>
      <c r="N448" s="191"/>
      <c r="O448" s="194">
        <f t="shared" si="462"/>
        <v>0.2970657784</v>
      </c>
      <c r="P448" s="191"/>
      <c r="Q448" s="191"/>
      <c r="R448" s="192">
        <f t="shared" ref="R448:X448" si="478">AVERAGEIFS(R$7:R$439,$C$7:$C$439,"="&amp;$A448)</f>
        <v>11.39223167</v>
      </c>
      <c r="S448" s="192">
        <f t="shared" si="478"/>
        <v>16.37539836</v>
      </c>
      <c r="T448" s="192">
        <f t="shared" si="478"/>
        <v>18.712397</v>
      </c>
      <c r="U448" s="192">
        <f t="shared" si="478"/>
        <v>19.87404639</v>
      </c>
      <c r="V448" s="192">
        <f t="shared" si="478"/>
        <v>11.25553981</v>
      </c>
      <c r="W448" s="197">
        <f t="shared" si="478"/>
        <v>1.904691284</v>
      </c>
      <c r="X448" s="197">
        <f t="shared" si="478"/>
        <v>1.985251361</v>
      </c>
      <c r="Y448" s="13"/>
      <c r="Z448" s="192">
        <f t="shared" ref="Z448:AA448" si="479">AVERAGEIFS(Z$7:Z$439,$C$7:$C$439,"="&amp;$A448)</f>
        <v>40.5829216</v>
      </c>
      <c r="AA448" s="192">
        <f t="shared" si="479"/>
        <v>13.24137881</v>
      </c>
      <c r="AB448" s="192"/>
      <c r="AC448" s="192">
        <f t="shared" ref="AC448:BC448" si="480">AVERAGEIFS(AC$7:AC$439,$C$7:$C$439,"="&amp;$A448)</f>
        <v>3.259127907</v>
      </c>
      <c r="AD448" s="192">
        <f t="shared" si="480"/>
        <v>2.052325581</v>
      </c>
      <c r="AE448" s="192">
        <f t="shared" si="480"/>
        <v>3.479593023</v>
      </c>
      <c r="AF448" s="192">
        <f t="shared" si="480"/>
        <v>1.403976608</v>
      </c>
      <c r="AG448" s="192">
        <f t="shared" si="480"/>
        <v>9.420295858</v>
      </c>
      <c r="AH448" s="192">
        <f t="shared" si="480"/>
        <v>24.69176471</v>
      </c>
      <c r="AI448" s="192">
        <f t="shared" si="480"/>
        <v>12.63241611</v>
      </c>
      <c r="AJ448" s="192">
        <f t="shared" si="480"/>
        <v>12.11164706</v>
      </c>
      <c r="AK448" s="192">
        <f t="shared" si="480"/>
        <v>8.431984733</v>
      </c>
      <c r="AL448" s="198">
        <f t="shared" si="480"/>
        <v>12305.5693</v>
      </c>
      <c r="AM448" s="192">
        <f t="shared" si="480"/>
        <v>4.000465116</v>
      </c>
      <c r="AN448" s="207">
        <f t="shared" si="480"/>
        <v>0.9169461078</v>
      </c>
      <c r="AO448" s="192">
        <f t="shared" si="480"/>
        <v>10.1173253</v>
      </c>
      <c r="AP448" s="192">
        <f t="shared" si="480"/>
        <v>23.01815632</v>
      </c>
      <c r="AQ448" s="207">
        <f t="shared" si="480"/>
        <v>-12.58313276</v>
      </c>
      <c r="AR448" s="192">
        <f t="shared" si="480"/>
        <v>1.188404109</v>
      </c>
      <c r="AS448" s="192">
        <f t="shared" si="480"/>
        <v>1.253749605</v>
      </c>
      <c r="AT448" s="192">
        <f t="shared" si="480"/>
        <v>1.331299138</v>
      </c>
      <c r="AU448" s="192">
        <f t="shared" si="480"/>
        <v>1.414718659</v>
      </c>
      <c r="AV448" s="192">
        <f t="shared" si="480"/>
        <v>1.504503144</v>
      </c>
      <c r="AW448" s="192">
        <f t="shared" si="480"/>
        <v>6.692674655</v>
      </c>
      <c r="AX448" s="207">
        <f t="shared" si="480"/>
        <v>18.30974018</v>
      </c>
      <c r="AY448" s="192">
        <f t="shared" si="480"/>
        <v>0.8771764706</v>
      </c>
      <c r="AZ448" s="192">
        <f t="shared" si="480"/>
        <v>7.573004923</v>
      </c>
      <c r="BA448" s="192">
        <f t="shared" si="480"/>
        <v>-20.4933075</v>
      </c>
      <c r="BB448" s="192">
        <f t="shared" si="480"/>
        <v>-12.8521273</v>
      </c>
      <c r="BC448" s="207">
        <f t="shared" si="480"/>
        <v>-8.824217234</v>
      </c>
      <c r="BD448" s="192"/>
      <c r="BE448" s="21">
        <f t="shared" ref="BE448:BG448" si="481">AVERAGEIFS(BE$7:BE$439,$C$7:$C$439,"="&amp;$A448)</f>
        <v>2013.041451</v>
      </c>
      <c r="BF448" s="192">
        <f t="shared" si="481"/>
        <v>0</v>
      </c>
      <c r="BG448" s="192">
        <f t="shared" si="481"/>
        <v>1.853254438</v>
      </c>
      <c r="BH448" s="15"/>
    </row>
    <row r="449" ht="12.75" customHeight="1">
      <c r="A449" s="15" t="s">
        <v>177</v>
      </c>
      <c r="B449" s="13">
        <f t="shared" si="458"/>
        <v>14</v>
      </c>
      <c r="C449" s="15"/>
      <c r="D449" s="15"/>
      <c r="E449" s="191">
        <f t="shared" si="459"/>
        <v>7.642857143</v>
      </c>
      <c r="F449" s="17"/>
      <c r="G449" s="15"/>
      <c r="H449" s="15"/>
      <c r="I449" s="206">
        <f t="shared" ref="I449:K449" si="482">AVERAGEIFS(I$7:I$439,$C$7:$C$439,"="&amp;$A449)</f>
        <v>95.57</v>
      </c>
      <c r="J449" s="192">
        <f t="shared" si="482"/>
        <v>1.924688633</v>
      </c>
      <c r="K449" s="194">
        <f t="shared" si="482"/>
        <v>0.4264285714</v>
      </c>
      <c r="L449" s="191"/>
      <c r="M449" s="192">
        <f t="shared" si="461"/>
        <v>1.705714286</v>
      </c>
      <c r="N449" s="191"/>
      <c r="O449" s="194">
        <f t="shared" si="462"/>
        <v>0.3878928571</v>
      </c>
      <c r="P449" s="191"/>
      <c r="Q449" s="191"/>
      <c r="R449" s="192">
        <f t="shared" ref="R449:X449" si="483">AVERAGEIFS(R$7:R$439,$C$7:$C$439,"="&amp;$A449)</f>
        <v>10.33121089</v>
      </c>
      <c r="S449" s="192">
        <f t="shared" si="483"/>
        <v>15.17502029</v>
      </c>
      <c r="T449" s="192">
        <f t="shared" si="483"/>
        <v>12.9790693</v>
      </c>
      <c r="U449" s="192">
        <f t="shared" si="483"/>
        <v>12.46614879</v>
      </c>
      <c r="V449" s="192">
        <f t="shared" si="483"/>
        <v>11.87351755</v>
      </c>
      <c r="W449" s="197">
        <f t="shared" si="483"/>
        <v>1.204154337</v>
      </c>
      <c r="X449" s="197">
        <f t="shared" si="483"/>
        <v>1.258662332</v>
      </c>
      <c r="Y449" s="13"/>
      <c r="Z449" s="192">
        <f t="shared" ref="Z449:AA449" si="484">AVERAGEIFS(Z$7:Z$439,$C$7:$C$439,"="&amp;$A449)</f>
        <v>60.48419517</v>
      </c>
      <c r="AA449" s="192">
        <f t="shared" si="484"/>
        <v>36.29668638</v>
      </c>
      <c r="AB449" s="192"/>
      <c r="AC449" s="192">
        <f t="shared" ref="AC449:BC449" si="485">AVERAGEIFS(AC$7:AC$439,$C$7:$C$439,"="&amp;$A449)</f>
        <v>3.060714286</v>
      </c>
      <c r="AD449" s="192">
        <f t="shared" si="485"/>
        <v>4.686428571</v>
      </c>
      <c r="AE449" s="192">
        <f t="shared" si="485"/>
        <v>5.014285714</v>
      </c>
      <c r="AF449" s="192">
        <f t="shared" si="485"/>
        <v>12.64692308</v>
      </c>
      <c r="AG449" s="192">
        <f t="shared" si="485"/>
        <v>46.23076923</v>
      </c>
      <c r="AH449" s="192">
        <f t="shared" si="485"/>
        <v>13.24285714</v>
      </c>
      <c r="AI449" s="192">
        <f t="shared" si="485"/>
        <v>9.713076923</v>
      </c>
      <c r="AJ449" s="192">
        <f t="shared" si="485"/>
        <v>8.807857143</v>
      </c>
      <c r="AK449" s="192">
        <f t="shared" si="485"/>
        <v>9.730714286</v>
      </c>
      <c r="AL449" s="198">
        <f t="shared" si="485"/>
        <v>65312.14286</v>
      </c>
      <c r="AM449" s="192">
        <f t="shared" si="485"/>
        <v>1.388571429</v>
      </c>
      <c r="AN449" s="207">
        <f t="shared" si="485"/>
        <v>1.372307692</v>
      </c>
      <c r="AO449" s="192">
        <f t="shared" si="485"/>
        <v>-22.86484655</v>
      </c>
      <c r="AP449" s="192">
        <f t="shared" si="485"/>
        <v>14.2575256</v>
      </c>
      <c r="AQ449" s="207">
        <f t="shared" si="485"/>
        <v>286.049524</v>
      </c>
      <c r="AR449" s="192">
        <f t="shared" si="485"/>
        <v>1.670683286</v>
      </c>
      <c r="AS449" s="192">
        <f t="shared" si="485"/>
        <v>1.804015129</v>
      </c>
      <c r="AT449" s="192">
        <f t="shared" si="485"/>
        <v>1.928155639</v>
      </c>
      <c r="AU449" s="192">
        <f t="shared" si="485"/>
        <v>2.062688454</v>
      </c>
      <c r="AV449" s="192">
        <f t="shared" si="485"/>
        <v>2.20856165</v>
      </c>
      <c r="AW449" s="192">
        <f t="shared" si="485"/>
        <v>9.674104158</v>
      </c>
      <c r="AX449" s="207">
        <f t="shared" si="485"/>
        <v>10.86772468</v>
      </c>
      <c r="AY449" s="192">
        <f t="shared" si="485"/>
        <v>0.8857142857</v>
      </c>
      <c r="AZ449" s="192">
        <f t="shared" si="485"/>
        <v>25.74214286</v>
      </c>
      <c r="BA449" s="192">
        <f t="shared" si="485"/>
        <v>-15.09285714</v>
      </c>
      <c r="BB449" s="192">
        <f t="shared" si="485"/>
        <v>-7.425</v>
      </c>
      <c r="BC449" s="207">
        <f t="shared" si="485"/>
        <v>0.1242857143</v>
      </c>
      <c r="BD449" s="192"/>
      <c r="BE449" s="21">
        <f t="shared" ref="BE449:BG449" si="486">AVERAGEIFS(BE$7:BE$439,$C$7:$C$439,"="&amp;$A449)</f>
        <v>2013.071429</v>
      </c>
      <c r="BF449" s="192">
        <f t="shared" si="486"/>
        <v>0</v>
      </c>
      <c r="BG449" s="192">
        <f t="shared" si="486"/>
        <v>10.65384615</v>
      </c>
      <c r="BH449" s="15"/>
    </row>
    <row r="450" ht="12.75" customHeight="1">
      <c r="A450" s="15" t="s">
        <v>118</v>
      </c>
      <c r="B450" s="13">
        <f t="shared" si="458"/>
        <v>48</v>
      </c>
      <c r="C450" s="15"/>
      <c r="D450" s="15"/>
      <c r="E450" s="191">
        <f t="shared" si="459"/>
        <v>7.354166667</v>
      </c>
      <c r="F450" s="17"/>
      <c r="G450" s="15"/>
      <c r="H450" s="15"/>
      <c r="I450" s="206">
        <f t="shared" ref="I450:K450" si="487">AVERAGEIFS(I$7:I$439,$C$7:$C$439,"="&amp;$A450)</f>
        <v>66.30104167</v>
      </c>
      <c r="J450" s="192">
        <f t="shared" si="487"/>
        <v>1.958812162</v>
      </c>
      <c r="K450" s="194">
        <f t="shared" si="487"/>
        <v>0.3304583333</v>
      </c>
      <c r="L450" s="191"/>
      <c r="M450" s="192">
        <f t="shared" si="461"/>
        <v>1.276416667</v>
      </c>
      <c r="N450" s="191"/>
      <c r="O450" s="194">
        <f t="shared" si="462"/>
        <v>0.2937395833</v>
      </c>
      <c r="P450" s="191"/>
      <c r="Q450" s="191"/>
      <c r="R450" s="192">
        <f t="shared" ref="R450:X450" si="488">AVERAGEIFS(R$7:R$439,$C$7:$C$439,"="&amp;$A450)</f>
        <v>12.24453595</v>
      </c>
      <c r="S450" s="192">
        <f t="shared" si="488"/>
        <v>11.01024298</v>
      </c>
      <c r="T450" s="192">
        <f t="shared" si="488"/>
        <v>13.13032577</v>
      </c>
      <c r="U450" s="192">
        <f t="shared" si="488"/>
        <v>15.7184635</v>
      </c>
      <c r="V450" s="192">
        <f t="shared" si="488"/>
        <v>12.01338953</v>
      </c>
      <c r="W450" s="197">
        <f t="shared" si="488"/>
        <v>1.607112561</v>
      </c>
      <c r="X450" s="197">
        <f t="shared" si="488"/>
        <v>1.179025531</v>
      </c>
      <c r="Y450" s="13"/>
      <c r="Z450" s="192">
        <f t="shared" ref="Z450:AA450" si="489">AVERAGEIFS(Z$7:Z$439,$C$7:$C$439,"="&amp;$A450)</f>
        <v>35.42135434</v>
      </c>
      <c r="AA450" s="192">
        <f t="shared" si="489"/>
        <v>19.55992323</v>
      </c>
      <c r="AB450" s="192"/>
      <c r="AC450" s="192">
        <f t="shared" ref="AC450:BC450" si="490">AVERAGEIFS(AC$7:AC$439,$C$7:$C$439,"="&amp;$A450)</f>
        <v>3.522291667</v>
      </c>
      <c r="AD450" s="192">
        <f t="shared" si="490"/>
        <v>3.183170732</v>
      </c>
      <c r="AE450" s="192">
        <f t="shared" si="490"/>
        <v>1.473958333</v>
      </c>
      <c r="AF450" s="192">
        <f t="shared" si="490"/>
        <v>2.938478261</v>
      </c>
      <c r="AG450" s="192">
        <f t="shared" si="490"/>
        <v>1.033333333</v>
      </c>
      <c r="AH450" s="192">
        <f t="shared" si="490"/>
        <v>17.54791667</v>
      </c>
      <c r="AI450" s="192">
        <f t="shared" si="490"/>
        <v>18.88782609</v>
      </c>
      <c r="AJ450" s="192">
        <f t="shared" si="490"/>
        <v>18.74791667</v>
      </c>
      <c r="AK450" s="192">
        <f t="shared" si="490"/>
        <v>9.227826087</v>
      </c>
      <c r="AL450" s="198">
        <f t="shared" si="490"/>
        <v>11012.51458</v>
      </c>
      <c r="AM450" s="192">
        <f t="shared" si="490"/>
        <v>1.494375</v>
      </c>
      <c r="AN450" s="207">
        <f t="shared" si="490"/>
        <v>0.7102173913</v>
      </c>
      <c r="AO450" s="192">
        <f t="shared" si="490"/>
        <v>-0.9288512826</v>
      </c>
      <c r="AP450" s="192">
        <f t="shared" si="490"/>
        <v>17.69766198</v>
      </c>
      <c r="AQ450" s="207">
        <f t="shared" si="490"/>
        <v>47.83954138</v>
      </c>
      <c r="AR450" s="192">
        <f t="shared" si="490"/>
        <v>1.280693438</v>
      </c>
      <c r="AS450" s="192">
        <f t="shared" si="490"/>
        <v>1.378529457</v>
      </c>
      <c r="AT450" s="192">
        <f t="shared" si="490"/>
        <v>1.483803755</v>
      </c>
      <c r="AU450" s="192">
        <f t="shared" si="490"/>
        <v>1.598632911</v>
      </c>
      <c r="AV450" s="192">
        <f t="shared" si="490"/>
        <v>1.723921642</v>
      </c>
      <c r="AW450" s="192">
        <f t="shared" si="490"/>
        <v>7.465581203</v>
      </c>
      <c r="AX450" s="207">
        <f t="shared" si="490"/>
        <v>11.50433323</v>
      </c>
      <c r="AY450" s="192">
        <f t="shared" si="490"/>
        <v>1.339583333</v>
      </c>
      <c r="AZ450" s="192">
        <f t="shared" si="490"/>
        <v>18.119375</v>
      </c>
      <c r="BA450" s="192">
        <f t="shared" si="490"/>
        <v>-22.59604167</v>
      </c>
      <c r="BB450" s="192">
        <f t="shared" si="490"/>
        <v>-12.78291667</v>
      </c>
      <c r="BC450" s="207">
        <f t="shared" si="490"/>
        <v>-6.907708333</v>
      </c>
      <c r="BD450" s="192"/>
      <c r="BE450" s="21">
        <f t="shared" ref="BE450:BG450" si="491">AVERAGEIFS(BE$7:BE$439,$C$7:$C$439,"="&amp;$A450)</f>
        <v>2013.0625</v>
      </c>
      <c r="BF450" s="192">
        <f t="shared" si="491"/>
        <v>0</v>
      </c>
      <c r="BG450" s="192">
        <f t="shared" si="491"/>
        <v>6.24375</v>
      </c>
      <c r="BH450" s="15"/>
    </row>
    <row r="451" ht="12.75" customHeight="1">
      <c r="A451" s="15" t="s">
        <v>131</v>
      </c>
      <c r="B451" s="13">
        <f t="shared" si="458"/>
        <v>29</v>
      </c>
      <c r="C451" s="15"/>
      <c r="D451" s="15"/>
      <c r="E451" s="191">
        <f t="shared" si="459"/>
        <v>7.172413793</v>
      </c>
      <c r="F451" s="17"/>
      <c r="G451" s="15"/>
      <c r="H451" s="15"/>
      <c r="I451" s="206">
        <f t="shared" ref="I451:K451" si="492">AVERAGEIFS(I$7:I$439,$C$7:$C$439,"="&amp;$A451)</f>
        <v>98.12965517</v>
      </c>
      <c r="J451" s="192">
        <f t="shared" si="492"/>
        <v>1.839865671</v>
      </c>
      <c r="K451" s="194">
        <f t="shared" si="492"/>
        <v>0.3551482759</v>
      </c>
      <c r="L451" s="191"/>
      <c r="M451" s="192">
        <f t="shared" si="461"/>
        <v>1.310365517</v>
      </c>
      <c r="N451" s="191"/>
      <c r="O451" s="194">
        <f t="shared" si="462"/>
        <v>0.3232551724</v>
      </c>
      <c r="P451" s="191"/>
      <c r="Q451" s="191"/>
      <c r="R451" s="192">
        <f t="shared" ref="R451:X451" si="493">AVERAGEIFS(R$7:R$439,$C$7:$C$439,"="&amp;$A451)</f>
        <v>10.45306176</v>
      </c>
      <c r="S451" s="192">
        <f t="shared" si="493"/>
        <v>14.70231415</v>
      </c>
      <c r="T451" s="192">
        <f t="shared" si="493"/>
        <v>16.28573603</v>
      </c>
      <c r="U451" s="192">
        <f t="shared" si="493"/>
        <v>21.1494165</v>
      </c>
      <c r="V451" s="192">
        <f t="shared" si="493"/>
        <v>19.74625714</v>
      </c>
      <c r="W451" s="197">
        <f t="shared" si="493"/>
        <v>0.7588680194</v>
      </c>
      <c r="X451" s="197">
        <f t="shared" si="493"/>
        <v>1.593469917</v>
      </c>
      <c r="Y451" s="13"/>
      <c r="Z451" s="192">
        <f t="shared" ref="Z451:AA451" si="494">AVERAGEIFS(Z$7:Z$439,$C$7:$C$439,"="&amp;$A451)</f>
        <v>38.55740592</v>
      </c>
      <c r="AA451" s="192">
        <f t="shared" si="494"/>
        <v>24.62626504</v>
      </c>
      <c r="AB451" s="192"/>
      <c r="AC451" s="192">
        <f t="shared" ref="AC451:BC451" si="495">AVERAGEIFS(AC$7:AC$439,$C$7:$C$439,"="&amp;$A451)</f>
        <v>4.126206897</v>
      </c>
      <c r="AD451" s="192">
        <f t="shared" si="495"/>
        <v>4.173214286</v>
      </c>
      <c r="AE451" s="192">
        <f t="shared" si="495"/>
        <v>4.350689655</v>
      </c>
      <c r="AF451" s="192">
        <f t="shared" si="495"/>
        <v>8.769642857</v>
      </c>
      <c r="AG451" s="192">
        <f t="shared" si="495"/>
        <v>34.91481481</v>
      </c>
      <c r="AH451" s="192">
        <f t="shared" si="495"/>
        <v>33.65862069</v>
      </c>
      <c r="AI451" s="192">
        <f t="shared" si="495"/>
        <v>13.19793103</v>
      </c>
      <c r="AJ451" s="192">
        <f t="shared" si="495"/>
        <v>15.02413793</v>
      </c>
      <c r="AK451" s="192">
        <f t="shared" si="495"/>
        <v>10.24793103</v>
      </c>
      <c r="AL451" s="198">
        <f t="shared" si="495"/>
        <v>78832.04276</v>
      </c>
      <c r="AM451" s="192">
        <f t="shared" si="495"/>
        <v>2.455862069</v>
      </c>
      <c r="AN451" s="207">
        <f t="shared" si="495"/>
        <v>0.83</v>
      </c>
      <c r="AO451" s="192">
        <f t="shared" si="495"/>
        <v>-1.613095427</v>
      </c>
      <c r="AP451" s="192">
        <f t="shared" si="495"/>
        <v>22.97246943</v>
      </c>
      <c r="AQ451" s="207">
        <f t="shared" si="495"/>
        <v>176.0565552</v>
      </c>
      <c r="AR451" s="192">
        <f t="shared" si="495"/>
        <v>1.308613959</v>
      </c>
      <c r="AS451" s="192">
        <f t="shared" si="495"/>
        <v>1.423997913</v>
      </c>
      <c r="AT451" s="192">
        <f t="shared" si="495"/>
        <v>1.547956281</v>
      </c>
      <c r="AU451" s="192">
        <f t="shared" si="495"/>
        <v>1.683470818</v>
      </c>
      <c r="AV451" s="192">
        <f t="shared" si="495"/>
        <v>1.831643615</v>
      </c>
      <c r="AW451" s="192">
        <f t="shared" si="495"/>
        <v>7.795682587</v>
      </c>
      <c r="AX451" s="207">
        <f t="shared" si="495"/>
        <v>10.94819864</v>
      </c>
      <c r="AY451" s="192">
        <f t="shared" si="495"/>
        <v>1.113448276</v>
      </c>
      <c r="AZ451" s="192">
        <f t="shared" si="495"/>
        <v>25.32413793</v>
      </c>
      <c r="BA451" s="192">
        <f t="shared" si="495"/>
        <v>-20.19068966</v>
      </c>
      <c r="BB451" s="192">
        <f t="shared" si="495"/>
        <v>-11.24448276</v>
      </c>
      <c r="BC451" s="207">
        <f t="shared" si="495"/>
        <v>-2.401034483</v>
      </c>
      <c r="BD451" s="192"/>
      <c r="BE451" s="21">
        <f t="shared" ref="BE451:BG451" si="496">AVERAGEIFS(BE$7:BE$439,$C$7:$C$439,"="&amp;$A451)</f>
        <v>2013.206897</v>
      </c>
      <c r="BF451" s="192">
        <f t="shared" si="496"/>
        <v>0</v>
      </c>
      <c r="BG451" s="192">
        <f t="shared" si="496"/>
        <v>12.10357143</v>
      </c>
      <c r="BH451" s="15"/>
    </row>
    <row r="452" ht="12.75" customHeight="1">
      <c r="A452" s="15" t="s">
        <v>141</v>
      </c>
      <c r="B452" s="13">
        <f t="shared" si="458"/>
        <v>15</v>
      </c>
      <c r="C452" s="15"/>
      <c r="D452" s="15"/>
      <c r="E452" s="191">
        <f t="shared" si="459"/>
        <v>8</v>
      </c>
      <c r="F452" s="17"/>
      <c r="G452" s="15"/>
      <c r="H452" s="15"/>
      <c r="I452" s="206">
        <f t="shared" ref="I452:K452" si="497">AVERAGEIFS(I$7:I$439,$C$7:$C$439,"="&amp;$A452)</f>
        <v>64.07733333</v>
      </c>
      <c r="J452" s="192">
        <f t="shared" si="497"/>
        <v>3.433544333</v>
      </c>
      <c r="K452" s="194">
        <f t="shared" si="497"/>
        <v>0.4674266667</v>
      </c>
      <c r="L452" s="191"/>
      <c r="M452" s="192">
        <f t="shared" si="461"/>
        <v>1.800373333</v>
      </c>
      <c r="N452" s="191"/>
      <c r="O452" s="194">
        <f t="shared" si="462"/>
        <v>0.42714</v>
      </c>
      <c r="P452" s="191"/>
      <c r="Q452" s="191"/>
      <c r="R452" s="192">
        <f t="shared" ref="R452:X452" si="498">AVERAGEIFS(R$7:R$439,$C$7:$C$439,"="&amp;$A452)</f>
        <v>9.629395739</v>
      </c>
      <c r="S452" s="192">
        <f t="shared" si="498"/>
        <v>9.589082274</v>
      </c>
      <c r="T452" s="192">
        <f t="shared" si="498"/>
        <v>11.24790776</v>
      </c>
      <c r="U452" s="192">
        <f t="shared" si="498"/>
        <v>15.61780535</v>
      </c>
      <c r="V452" s="192">
        <f t="shared" si="498"/>
        <v>12.2545938</v>
      </c>
      <c r="W452" s="197">
        <f t="shared" si="498"/>
        <v>0.9811091701</v>
      </c>
      <c r="X452" s="197">
        <f t="shared" si="498"/>
        <v>1.246325758</v>
      </c>
      <c r="Y452" s="13"/>
      <c r="Z452" s="192">
        <f t="shared" ref="Z452:AA452" si="499">AVERAGEIFS(Z$7:Z$439,$C$7:$C$439,"="&amp;$A452)</f>
        <v>54.55706925</v>
      </c>
      <c r="AA452" s="192">
        <f t="shared" si="499"/>
        <v>17.77689223</v>
      </c>
      <c r="AB452" s="192"/>
      <c r="AC452" s="192">
        <f t="shared" ref="AC452:BC452" si="500">AVERAGEIFS(AC$7:AC$439,$C$7:$C$439,"="&amp;$A452)</f>
        <v>4.17</v>
      </c>
      <c r="AD452" s="192">
        <f t="shared" si="500"/>
        <v>2.130714286</v>
      </c>
      <c r="AE452" s="192">
        <f t="shared" si="500"/>
        <v>1.105333333</v>
      </c>
      <c r="AF452" s="192">
        <f t="shared" si="500"/>
        <v>2.915333333</v>
      </c>
      <c r="AG452" s="192">
        <f t="shared" si="500"/>
        <v>19.88666667</v>
      </c>
      <c r="AH452" s="192">
        <f t="shared" si="500"/>
        <v>69.56666667</v>
      </c>
      <c r="AI452" s="192">
        <f t="shared" si="500"/>
        <v>11.862</v>
      </c>
      <c r="AJ452" s="192">
        <f t="shared" si="500"/>
        <v>10.90666667</v>
      </c>
      <c r="AK452" s="192">
        <f t="shared" si="500"/>
        <v>15.38285714</v>
      </c>
      <c r="AL452" s="198">
        <f t="shared" si="500"/>
        <v>5814.958667</v>
      </c>
      <c r="AM452" s="192">
        <f t="shared" si="500"/>
        <v>3.878666667</v>
      </c>
      <c r="AN452" s="207">
        <f t="shared" si="500"/>
        <v>1.091333333</v>
      </c>
      <c r="AO452" s="192">
        <f t="shared" si="500"/>
        <v>2.235952976</v>
      </c>
      <c r="AP452" s="192">
        <f t="shared" si="500"/>
        <v>19.14505708</v>
      </c>
      <c r="AQ452" s="207">
        <f t="shared" si="500"/>
        <v>46.82150823</v>
      </c>
      <c r="AR452" s="192">
        <f t="shared" si="500"/>
        <v>1.850197</v>
      </c>
      <c r="AS452" s="192">
        <f t="shared" si="500"/>
        <v>1.981223277</v>
      </c>
      <c r="AT452" s="192">
        <f t="shared" si="500"/>
        <v>2.111581782</v>
      </c>
      <c r="AU452" s="192">
        <f t="shared" si="500"/>
        <v>2.251846241</v>
      </c>
      <c r="AV452" s="192">
        <f t="shared" si="500"/>
        <v>2.402854452</v>
      </c>
      <c r="AW452" s="192">
        <f t="shared" si="500"/>
        <v>10.59770275</v>
      </c>
      <c r="AX452" s="207">
        <f t="shared" si="500"/>
        <v>20.23107226</v>
      </c>
      <c r="AY452" s="192">
        <f t="shared" si="500"/>
        <v>1.245333333</v>
      </c>
      <c r="AZ452" s="192">
        <f t="shared" si="500"/>
        <v>6.986666667</v>
      </c>
      <c r="BA452" s="192">
        <f t="shared" si="500"/>
        <v>-26.628</v>
      </c>
      <c r="BB452" s="192">
        <f t="shared" si="500"/>
        <v>-15.24666667</v>
      </c>
      <c r="BC452" s="207">
        <f t="shared" si="500"/>
        <v>-12.82666667</v>
      </c>
      <c r="BD452" s="192"/>
      <c r="BE452" s="21">
        <f t="shared" ref="BE452:BG452" si="501">AVERAGEIFS(BE$7:BE$439,$C$7:$C$439,"="&amp;$A452)</f>
        <v>2012.333333</v>
      </c>
      <c r="BF452" s="192">
        <f t="shared" si="501"/>
        <v>0</v>
      </c>
      <c r="BG452" s="192">
        <f t="shared" si="501"/>
        <v>6.953333333</v>
      </c>
      <c r="BH452" s="15"/>
    </row>
    <row r="453" ht="12.75" customHeight="1">
      <c r="A453" s="15" t="s">
        <v>272</v>
      </c>
      <c r="B453" s="13">
        <f t="shared" si="458"/>
        <v>46</v>
      </c>
      <c r="C453" s="15"/>
      <c r="D453" s="15"/>
      <c r="E453" s="191">
        <f t="shared" si="459"/>
        <v>7.217391304</v>
      </c>
      <c r="F453" s="17"/>
      <c r="G453" s="15"/>
      <c r="H453" s="15"/>
      <c r="I453" s="206">
        <f t="shared" ref="I453:K453" si="502">AVERAGEIFS(I$7:I$439,$C$7:$C$439,"="&amp;$A453)</f>
        <v>64.52434783</v>
      </c>
      <c r="J453" s="192">
        <f t="shared" si="502"/>
        <v>4.493567404</v>
      </c>
      <c r="K453" s="194">
        <f t="shared" si="502"/>
        <v>0.514775</v>
      </c>
      <c r="L453" s="191"/>
      <c r="M453" s="192">
        <f t="shared" si="461"/>
        <v>2.048169565</v>
      </c>
      <c r="N453" s="191"/>
      <c r="O453" s="194">
        <f t="shared" si="462"/>
        <v>0.4843934783</v>
      </c>
      <c r="P453" s="191"/>
      <c r="Q453" s="191"/>
      <c r="R453" s="192">
        <f t="shared" ref="R453:X453" si="503">AVERAGEIFS(R$7:R$439,$C$7:$C$439,"="&amp;$A453)</f>
        <v>7.45384812</v>
      </c>
      <c r="S453" s="192">
        <f t="shared" si="503"/>
        <v>7.001764065</v>
      </c>
      <c r="T453" s="192">
        <f t="shared" si="503"/>
        <v>7.506337827</v>
      </c>
      <c r="U453" s="192">
        <f t="shared" si="503"/>
        <v>10.71340356</v>
      </c>
      <c r="V453" s="192">
        <f t="shared" si="503"/>
        <v>7.467444689</v>
      </c>
      <c r="W453" s="197">
        <f t="shared" si="503"/>
        <v>2.107550394</v>
      </c>
      <c r="X453" s="197">
        <f t="shared" si="503"/>
        <v>0.6568863441</v>
      </c>
      <c r="Y453" s="13"/>
      <c r="Z453" s="192">
        <f t="shared" ref="Z453:AA453" si="504">AVERAGEIFS(Z$7:Z$439,$C$7:$C$439,"="&amp;$A453)</f>
        <v>184.8389701</v>
      </c>
      <c r="AA453" s="192">
        <f t="shared" si="504"/>
        <v>49.15213653</v>
      </c>
      <c r="AB453" s="192"/>
      <c r="AC453" s="192">
        <f t="shared" ref="AC453:BC453" si="505">AVERAGEIFS(AC$7:AC$439,$C$7:$C$439,"="&amp;$A453)</f>
        <v>1.517826087</v>
      </c>
      <c r="AD453" s="192">
        <f t="shared" si="505"/>
        <v>5.908695652</v>
      </c>
      <c r="AE453" s="192">
        <f t="shared" si="505"/>
        <v>7.892608696</v>
      </c>
      <c r="AF453" s="192">
        <f t="shared" si="505"/>
        <v>2.824565217</v>
      </c>
      <c r="AG453" s="192">
        <f t="shared" si="505"/>
        <v>7.73902439</v>
      </c>
      <c r="AH453" s="192">
        <f t="shared" si="505"/>
        <v>2.263636364</v>
      </c>
      <c r="AI453" s="192">
        <f t="shared" si="505"/>
        <v>29.30651163</v>
      </c>
      <c r="AJ453" s="192">
        <f t="shared" si="505"/>
        <v>18.56581395</v>
      </c>
      <c r="AK453" s="192">
        <f t="shared" si="505"/>
        <v>6.733529412</v>
      </c>
      <c r="AL453" s="198">
        <f t="shared" si="505"/>
        <v>8977.777174</v>
      </c>
      <c r="AM453" s="192">
        <f t="shared" si="505"/>
        <v>3.497826087</v>
      </c>
      <c r="AN453" s="207">
        <f t="shared" si="505"/>
        <v>1.600909091</v>
      </c>
      <c r="AO453" s="192">
        <f t="shared" si="505"/>
        <v>-29.61827134</v>
      </c>
      <c r="AP453" s="192">
        <f t="shared" si="505"/>
        <v>15.45567678</v>
      </c>
      <c r="AQ453" s="207">
        <f t="shared" si="505"/>
        <v>120.945604</v>
      </c>
      <c r="AR453" s="192">
        <f t="shared" si="505"/>
        <v>2.082864413</v>
      </c>
      <c r="AS453" s="192">
        <f t="shared" si="505"/>
        <v>2.229542442</v>
      </c>
      <c r="AT453" s="192">
        <f t="shared" si="505"/>
        <v>2.357389479</v>
      </c>
      <c r="AU453" s="192">
        <f t="shared" si="505"/>
        <v>2.495361938</v>
      </c>
      <c r="AV453" s="192">
        <f t="shared" si="505"/>
        <v>2.644372159</v>
      </c>
      <c r="AW453" s="192">
        <f t="shared" si="505"/>
        <v>11.80953043</v>
      </c>
      <c r="AX453" s="207">
        <f t="shared" si="505"/>
        <v>25.34015779</v>
      </c>
      <c r="AY453" s="192">
        <f t="shared" si="505"/>
        <v>0.7395454545</v>
      </c>
      <c r="AZ453" s="192">
        <f t="shared" si="505"/>
        <v>13.20847826</v>
      </c>
      <c r="BA453" s="192">
        <f t="shared" si="505"/>
        <v>-18.32086957</v>
      </c>
      <c r="BB453" s="192">
        <f t="shared" si="505"/>
        <v>-8.632826087</v>
      </c>
      <c r="BC453" s="207">
        <f t="shared" si="505"/>
        <v>-5.83173913</v>
      </c>
      <c r="BD453" s="192"/>
      <c r="BE453" s="21">
        <f t="shared" ref="BE453:BG453" si="506">AVERAGEIFS(BE$7:BE$439,$C$7:$C$439,"="&amp;$A453)</f>
        <v>2013.282609</v>
      </c>
      <c r="BF453" s="192">
        <f t="shared" si="506"/>
        <v>0</v>
      </c>
      <c r="BG453" s="192">
        <f t="shared" si="506"/>
        <v>2.524390244</v>
      </c>
      <c r="BH453" s="15"/>
    </row>
    <row r="454" ht="12.75" customHeight="1">
      <c r="A454" s="15" t="s">
        <v>158</v>
      </c>
      <c r="B454" s="13">
        <f t="shared" si="458"/>
        <v>15</v>
      </c>
      <c r="C454" s="15"/>
      <c r="D454" s="15"/>
      <c r="E454" s="191">
        <f t="shared" si="459"/>
        <v>7.4</v>
      </c>
      <c r="F454" s="17"/>
      <c r="G454" s="15"/>
      <c r="H454" s="15"/>
      <c r="I454" s="206">
        <f t="shared" ref="I454:K454" si="507">AVERAGEIFS(I$7:I$439,$C$7:$C$439,"="&amp;$A454)</f>
        <v>59.26</v>
      </c>
      <c r="J454" s="192">
        <f t="shared" si="507"/>
        <v>3.224001817</v>
      </c>
      <c r="K454" s="194">
        <f t="shared" si="507"/>
        <v>0.4493866667</v>
      </c>
      <c r="L454" s="191"/>
      <c r="M454" s="192">
        <f t="shared" si="461"/>
        <v>1.797546667</v>
      </c>
      <c r="N454" s="191"/>
      <c r="O454" s="194">
        <f t="shared" si="462"/>
        <v>0.4284333333</v>
      </c>
      <c r="P454" s="191"/>
      <c r="Q454" s="191"/>
      <c r="R454" s="192">
        <f t="shared" ref="R454:X454" si="508">AVERAGEIFS(R$7:R$439,$C$7:$C$439,"="&amp;$A454)</f>
        <v>5.094844053</v>
      </c>
      <c r="S454" s="192">
        <f t="shared" si="508"/>
        <v>5.895957604</v>
      </c>
      <c r="T454" s="192">
        <f t="shared" si="508"/>
        <v>6.685929734</v>
      </c>
      <c r="U454" s="192">
        <f t="shared" si="508"/>
        <v>11.37130124</v>
      </c>
      <c r="V454" s="192">
        <f t="shared" si="508"/>
        <v>3.74478095</v>
      </c>
      <c r="W454" s="197">
        <f t="shared" si="508"/>
        <v>1.434419914</v>
      </c>
      <c r="X454" s="197">
        <f t="shared" si="508"/>
        <v>0.8496945216</v>
      </c>
      <c r="Y454" s="13"/>
      <c r="Z454" s="192">
        <f t="shared" ref="Z454:AA454" si="509">AVERAGEIFS(Z$7:Z$439,$C$7:$C$439,"="&amp;$A454)</f>
        <v>62.75336872</v>
      </c>
      <c r="AA454" s="192">
        <f t="shared" si="509"/>
        <v>20.34028139</v>
      </c>
      <c r="AB454" s="192"/>
      <c r="AC454" s="192">
        <f t="shared" ref="AC454:BC454" si="510">AVERAGEIFS(AC$7:AC$439,$C$7:$C$439,"="&amp;$A454)</f>
        <v>2.440666667</v>
      </c>
      <c r="AD454" s="192">
        <f t="shared" si="510"/>
        <v>4.954</v>
      </c>
      <c r="AE454" s="192">
        <f t="shared" si="510"/>
        <v>2.398666667</v>
      </c>
      <c r="AF454" s="192">
        <f t="shared" si="510"/>
        <v>2.116666667</v>
      </c>
      <c r="AG454" s="192">
        <f t="shared" si="510"/>
        <v>8.592857143</v>
      </c>
      <c r="AH454" s="192">
        <f t="shared" si="510"/>
        <v>8.326666667</v>
      </c>
      <c r="AI454" s="192">
        <f t="shared" si="510"/>
        <v>5.907142857</v>
      </c>
      <c r="AJ454" s="192">
        <f t="shared" si="510"/>
        <v>0.682</v>
      </c>
      <c r="AK454" s="192">
        <f t="shared" si="510"/>
        <v>2.870714286</v>
      </c>
      <c r="AL454" s="198">
        <f t="shared" si="510"/>
        <v>11012.06933</v>
      </c>
      <c r="AM454" s="192">
        <f t="shared" si="510"/>
        <v>0.6086666667</v>
      </c>
      <c r="AN454" s="207">
        <f t="shared" si="510"/>
        <v>1.632</v>
      </c>
      <c r="AO454" s="192">
        <f t="shared" si="510"/>
        <v>-9.326738186</v>
      </c>
      <c r="AP454" s="192">
        <f t="shared" si="510"/>
        <v>14.59530306</v>
      </c>
      <c r="AQ454" s="207">
        <f t="shared" si="510"/>
        <v>37.90530974</v>
      </c>
      <c r="AR454" s="192">
        <f t="shared" si="510"/>
        <v>1.808075667</v>
      </c>
      <c r="AS454" s="192">
        <f t="shared" si="510"/>
        <v>1.907956083</v>
      </c>
      <c r="AT454" s="192">
        <f t="shared" si="510"/>
        <v>1.977809474</v>
      </c>
      <c r="AU454" s="192">
        <f t="shared" si="510"/>
        <v>2.051169503</v>
      </c>
      <c r="AV454" s="192">
        <f t="shared" si="510"/>
        <v>2.128250457</v>
      </c>
      <c r="AW454" s="192">
        <f t="shared" si="510"/>
        <v>9.873261184</v>
      </c>
      <c r="AX454" s="207">
        <f t="shared" si="510"/>
        <v>17.78891732</v>
      </c>
      <c r="AY454" s="192">
        <f t="shared" si="510"/>
        <v>0.368</v>
      </c>
      <c r="AZ454" s="192">
        <f t="shared" si="510"/>
        <v>9.394666667</v>
      </c>
      <c r="BA454" s="192">
        <f t="shared" si="510"/>
        <v>-14.12133333</v>
      </c>
      <c r="BB454" s="192">
        <f t="shared" si="510"/>
        <v>-7.334</v>
      </c>
      <c r="BC454" s="207">
        <f t="shared" si="510"/>
        <v>-4.283333333</v>
      </c>
      <c r="BD454" s="192"/>
      <c r="BE454" s="21">
        <f t="shared" ref="BE454:BG454" si="511">AVERAGEIFS(BE$7:BE$439,$C$7:$C$439,"="&amp;$A454)</f>
        <v>2013.333333</v>
      </c>
      <c r="BF454" s="192">
        <f t="shared" si="511"/>
        <v>0</v>
      </c>
      <c r="BG454" s="192">
        <f t="shared" si="511"/>
        <v>2.385714286</v>
      </c>
      <c r="BH454" s="15"/>
    </row>
    <row r="455" ht="12.75" customHeight="1">
      <c r="A455" s="15"/>
      <c r="B455" s="13"/>
      <c r="C455" s="15"/>
      <c r="D455" s="15"/>
      <c r="E455" s="17"/>
      <c r="F455" s="17"/>
      <c r="G455" s="15"/>
      <c r="H455" s="15"/>
      <c r="I455" s="13"/>
      <c r="J455" s="15"/>
      <c r="K455" s="202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49"/>
      <c r="AA455" s="15"/>
      <c r="AB455" s="15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08"/>
      <c r="AO455" s="15"/>
      <c r="AP455" s="15"/>
      <c r="AQ455" s="15"/>
      <c r="AR455" s="209"/>
      <c r="AS455" s="210"/>
      <c r="AT455" s="210"/>
      <c r="AU455" s="210"/>
      <c r="AV455" s="210"/>
      <c r="AW455" s="210"/>
      <c r="AX455" s="210"/>
      <c r="AY455" s="49"/>
      <c r="AZ455" s="15"/>
      <c r="BA455" s="15"/>
      <c r="BB455" s="15"/>
      <c r="BC455" s="13"/>
      <c r="BD455" s="17"/>
      <c r="BE455" s="17"/>
      <c r="BF455" s="17"/>
      <c r="BG455" s="15"/>
      <c r="BH455" s="15"/>
    </row>
    <row r="456" ht="12.75" customHeight="1">
      <c r="A456" s="15"/>
      <c r="B456" s="13"/>
      <c r="C456" s="15"/>
      <c r="D456" s="15"/>
      <c r="E456" s="17"/>
      <c r="F456" s="17"/>
      <c r="G456" s="15"/>
      <c r="H456" s="15"/>
      <c r="I456" s="211"/>
      <c r="J456" s="212"/>
      <c r="K456" s="202"/>
      <c r="L456" s="212"/>
      <c r="M456" s="212"/>
      <c r="N456" s="212"/>
      <c r="O456" s="212"/>
      <c r="P456" s="212"/>
      <c r="Q456" s="212"/>
      <c r="R456" s="212"/>
      <c r="S456" s="212"/>
      <c r="T456" s="212"/>
      <c r="U456" s="212"/>
      <c r="V456" s="212"/>
      <c r="W456" s="212"/>
      <c r="X456" s="212"/>
      <c r="Y456" s="15"/>
      <c r="Z456" s="49"/>
      <c r="AA456" s="15"/>
      <c r="AB456" s="15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49"/>
      <c r="AP456" s="15"/>
      <c r="AQ456" s="15"/>
      <c r="AR456" s="209"/>
      <c r="AS456" s="210"/>
      <c r="AT456" s="210"/>
      <c r="AU456" s="210"/>
      <c r="AV456" s="210"/>
      <c r="AW456" s="210"/>
      <c r="AX456" s="210"/>
      <c r="AY456" s="49"/>
      <c r="AZ456" s="15"/>
      <c r="BA456" s="15"/>
      <c r="BB456" s="15"/>
      <c r="BC456" s="15"/>
      <c r="BD456" s="42"/>
      <c r="BE456" s="17"/>
      <c r="BF456" s="17"/>
      <c r="BG456" s="15"/>
      <c r="BH456" s="15"/>
    </row>
    <row r="457" ht="12.75" customHeight="1">
      <c r="A457" s="15"/>
      <c r="B457" s="13"/>
      <c r="C457" s="15"/>
      <c r="D457" s="15"/>
      <c r="E457" s="17"/>
      <c r="F457" s="17"/>
      <c r="G457" s="15"/>
      <c r="H457" s="15"/>
      <c r="I457" s="211"/>
      <c r="J457" s="212"/>
      <c r="K457" s="202"/>
      <c r="L457" s="212"/>
      <c r="M457" s="212"/>
      <c r="N457" s="212"/>
      <c r="O457" s="212"/>
      <c r="P457" s="212"/>
      <c r="Q457" s="212"/>
      <c r="R457" s="212"/>
      <c r="S457" s="212"/>
      <c r="T457" s="212"/>
      <c r="U457" s="212"/>
      <c r="V457" s="212"/>
      <c r="W457" s="212"/>
      <c r="X457" s="212"/>
      <c r="Y457" s="15"/>
      <c r="Z457" s="49"/>
      <c r="AA457" s="15"/>
      <c r="AB457" s="15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49"/>
      <c r="AP457" s="15"/>
      <c r="AQ457" s="15"/>
      <c r="AR457" s="209"/>
      <c r="AS457" s="210"/>
      <c r="AT457" s="210"/>
      <c r="AU457" s="210"/>
      <c r="AV457" s="210"/>
      <c r="AW457" s="210"/>
      <c r="AX457" s="210"/>
      <c r="AY457" s="49"/>
      <c r="AZ457" s="15"/>
      <c r="BA457" s="15"/>
      <c r="BB457" s="15"/>
      <c r="BC457" s="15"/>
      <c r="BD457" s="42"/>
      <c r="BE457" s="17"/>
      <c r="BF457" s="17"/>
      <c r="BG457" s="15"/>
      <c r="BH457" s="15"/>
    </row>
    <row r="458" ht="12.75" customHeight="1">
      <c r="A458" s="15"/>
      <c r="B458" s="13"/>
      <c r="C458" s="15"/>
      <c r="D458" s="15"/>
      <c r="E458" s="17"/>
      <c r="F458" s="17"/>
      <c r="G458" s="15"/>
      <c r="H458" s="15"/>
      <c r="I458" s="15"/>
      <c r="J458" s="49"/>
      <c r="K458" s="213"/>
      <c r="L458" s="21"/>
      <c r="M458" s="17"/>
      <c r="N458" s="17"/>
      <c r="O458" s="15"/>
      <c r="P458" s="15"/>
      <c r="Q458" s="15"/>
      <c r="R458" s="17"/>
      <c r="S458" s="26"/>
      <c r="T458" s="26"/>
      <c r="U458" s="26"/>
      <c r="V458" s="26"/>
      <c r="W458" s="26"/>
      <c r="X458" s="26"/>
      <c r="Y458" s="15"/>
      <c r="Z458" s="49"/>
      <c r="AA458" s="15"/>
      <c r="AB458" s="15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49"/>
      <c r="AP458" s="15"/>
      <c r="AQ458" s="15"/>
      <c r="AR458" s="209"/>
      <c r="AS458" s="210"/>
      <c r="AT458" s="210"/>
      <c r="AU458" s="210"/>
      <c r="AV458" s="210"/>
      <c r="AW458" s="210"/>
      <c r="AX458" s="210"/>
      <c r="AY458" s="49"/>
      <c r="AZ458" s="15"/>
      <c r="BA458" s="15"/>
      <c r="BB458" s="15"/>
      <c r="BC458" s="15"/>
      <c r="BD458" s="42"/>
      <c r="BE458" s="17"/>
      <c r="BF458" s="17"/>
      <c r="BG458" s="15"/>
      <c r="BH458" s="15"/>
    </row>
    <row r="459" ht="12.75" customHeight="1">
      <c r="A459" s="15"/>
      <c r="B459" s="13"/>
      <c r="C459" s="15"/>
      <c r="D459" s="15"/>
      <c r="E459" s="17"/>
      <c r="F459" s="17"/>
      <c r="G459" s="15"/>
      <c r="H459" s="15"/>
      <c r="I459" s="15"/>
      <c r="J459" s="49"/>
      <c r="K459" s="214"/>
      <c r="L459" s="21"/>
      <c r="M459" s="17"/>
      <c r="N459" s="17"/>
      <c r="O459" s="15"/>
      <c r="P459" s="15"/>
      <c r="Q459" s="15"/>
      <c r="R459" s="17"/>
      <c r="S459" s="26"/>
      <c r="T459" s="26"/>
      <c r="U459" s="26"/>
      <c r="V459" s="26"/>
      <c r="W459" s="26"/>
      <c r="X459" s="26"/>
      <c r="Y459" s="15"/>
      <c r="Z459" s="49"/>
      <c r="AA459" s="15"/>
      <c r="AB459" s="15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49"/>
      <c r="AP459" s="15"/>
      <c r="AQ459" s="15"/>
      <c r="AR459" s="209"/>
      <c r="AS459" s="210"/>
      <c r="AT459" s="210"/>
      <c r="AU459" s="210"/>
      <c r="AV459" s="210"/>
      <c r="AW459" s="210"/>
      <c r="AX459" s="210"/>
      <c r="AY459" s="49"/>
      <c r="AZ459" s="15"/>
      <c r="BA459" s="15"/>
      <c r="BB459" s="15"/>
      <c r="BC459" s="15"/>
      <c r="BD459" s="42"/>
      <c r="BE459" s="17"/>
      <c r="BF459" s="17"/>
      <c r="BG459" s="15"/>
      <c r="BH459" s="15"/>
    </row>
    <row r="460" ht="12.75" customHeight="1">
      <c r="A460" s="15"/>
      <c r="B460" s="13"/>
      <c r="C460" s="15"/>
      <c r="D460" s="15"/>
      <c r="E460" s="17"/>
      <c r="F460" s="17"/>
      <c r="G460" s="15"/>
      <c r="H460" s="15"/>
      <c r="I460" s="15"/>
      <c r="J460" s="49"/>
      <c r="K460" s="214"/>
      <c r="L460" s="21"/>
      <c r="M460" s="17"/>
      <c r="N460" s="17"/>
      <c r="O460" s="15"/>
      <c r="P460" s="15"/>
      <c r="Q460" s="15"/>
      <c r="R460" s="17"/>
      <c r="S460" s="26"/>
      <c r="T460" s="26"/>
      <c r="U460" s="26"/>
      <c r="V460" s="26"/>
      <c r="W460" s="26"/>
      <c r="X460" s="26"/>
      <c r="Y460" s="15"/>
      <c r="Z460" s="49"/>
      <c r="AA460" s="15"/>
      <c r="AB460" s="15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49"/>
      <c r="AP460" s="15"/>
      <c r="AQ460" s="15"/>
      <c r="AR460" s="209"/>
      <c r="AS460" s="210"/>
      <c r="AT460" s="210"/>
      <c r="AU460" s="210"/>
      <c r="AV460" s="210"/>
      <c r="AW460" s="210"/>
      <c r="AX460" s="210"/>
      <c r="AY460" s="49"/>
      <c r="AZ460" s="15"/>
      <c r="BA460" s="15"/>
      <c r="BB460" s="15"/>
      <c r="BC460" s="15"/>
      <c r="BD460" s="42"/>
      <c r="BE460" s="17"/>
      <c r="BF460" s="17"/>
      <c r="BG460" s="15"/>
      <c r="BH460" s="15"/>
    </row>
    <row r="461" ht="12.75" customHeight="1">
      <c r="A461" s="15"/>
      <c r="B461" s="13"/>
      <c r="C461" s="15"/>
      <c r="D461" s="15"/>
      <c r="E461" s="17"/>
      <c r="F461" s="17"/>
      <c r="G461" s="15"/>
      <c r="H461" s="15"/>
      <c r="I461" s="15"/>
      <c r="J461" s="49"/>
      <c r="K461" s="214"/>
      <c r="L461" s="21"/>
      <c r="M461" s="17"/>
      <c r="N461" s="17"/>
      <c r="O461" s="15"/>
      <c r="P461" s="15"/>
      <c r="Q461" s="15"/>
      <c r="R461" s="17"/>
      <c r="S461" s="26"/>
      <c r="T461" s="26"/>
      <c r="U461" s="26"/>
      <c r="V461" s="26"/>
      <c r="W461" s="26"/>
      <c r="X461" s="26"/>
      <c r="Y461" s="15"/>
      <c r="Z461" s="49"/>
      <c r="AA461" s="15"/>
      <c r="AB461" s="15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49"/>
      <c r="AP461" s="15"/>
      <c r="AQ461" s="15"/>
      <c r="AR461" s="209"/>
      <c r="AS461" s="210"/>
      <c r="AT461" s="210"/>
      <c r="AU461" s="210"/>
      <c r="AV461" s="210"/>
      <c r="AW461" s="210"/>
      <c r="AX461" s="210"/>
      <c r="AY461" s="49"/>
      <c r="AZ461" s="15"/>
      <c r="BA461" s="15"/>
      <c r="BB461" s="15"/>
      <c r="BC461" s="15"/>
      <c r="BD461" s="42"/>
      <c r="BE461" s="17"/>
      <c r="BF461" s="17"/>
      <c r="BG461" s="15"/>
      <c r="BH461" s="15"/>
    </row>
    <row r="462" ht="12.75" customHeight="1">
      <c r="A462" s="15"/>
      <c r="B462" s="13"/>
      <c r="C462" s="15"/>
      <c r="D462" s="15"/>
      <c r="E462" s="17"/>
      <c r="F462" s="17"/>
      <c r="G462" s="15"/>
      <c r="H462" s="15"/>
      <c r="I462" s="15"/>
      <c r="J462" s="49"/>
      <c r="K462" s="214"/>
      <c r="L462" s="21"/>
      <c r="M462" s="17"/>
      <c r="N462" s="17"/>
      <c r="O462" s="15"/>
      <c r="P462" s="15"/>
      <c r="Q462" s="15"/>
      <c r="R462" s="17"/>
      <c r="S462" s="26"/>
      <c r="T462" s="26"/>
      <c r="U462" s="26"/>
      <c r="V462" s="26"/>
      <c r="W462" s="26"/>
      <c r="X462" s="26"/>
      <c r="Y462" s="15"/>
      <c r="Z462" s="49"/>
      <c r="AA462" s="15"/>
      <c r="AB462" s="15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49"/>
      <c r="AP462" s="15"/>
      <c r="AQ462" s="15"/>
      <c r="AR462" s="209"/>
      <c r="AS462" s="210"/>
      <c r="AT462" s="210"/>
      <c r="AU462" s="210"/>
      <c r="AV462" s="210"/>
      <c r="AW462" s="210"/>
      <c r="AX462" s="210"/>
      <c r="AY462" s="49"/>
      <c r="AZ462" s="15"/>
      <c r="BA462" s="15"/>
      <c r="BB462" s="15"/>
      <c r="BC462" s="15"/>
      <c r="BD462" s="42"/>
      <c r="BE462" s="17"/>
      <c r="BF462" s="17"/>
      <c r="BG462" s="15"/>
      <c r="BH462" s="15"/>
    </row>
    <row r="463" ht="12.75" customHeight="1">
      <c r="A463" s="15"/>
      <c r="B463" s="13"/>
      <c r="C463" s="15"/>
      <c r="D463" s="15"/>
      <c r="E463" s="17"/>
      <c r="F463" s="17"/>
      <c r="G463" s="15"/>
      <c r="H463" s="15"/>
      <c r="I463" s="15"/>
      <c r="J463" s="49"/>
      <c r="K463" s="15"/>
      <c r="L463" s="21"/>
      <c r="M463" s="17"/>
      <c r="N463" s="17"/>
      <c r="O463" s="15"/>
      <c r="P463" s="15"/>
      <c r="Q463" s="15"/>
      <c r="R463" s="17"/>
      <c r="S463" s="26"/>
      <c r="T463" s="26"/>
      <c r="U463" s="26"/>
      <c r="V463" s="26"/>
      <c r="W463" s="26"/>
      <c r="X463" s="26"/>
      <c r="Y463" s="15"/>
      <c r="Z463" s="49"/>
      <c r="AA463" s="15"/>
      <c r="AB463" s="15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49"/>
      <c r="AP463" s="15"/>
      <c r="AQ463" s="15"/>
      <c r="AR463" s="209"/>
      <c r="AS463" s="210"/>
      <c r="AT463" s="210"/>
      <c r="AU463" s="210"/>
      <c r="AV463" s="210"/>
      <c r="AW463" s="210"/>
      <c r="AX463" s="210"/>
      <c r="AY463" s="49"/>
      <c r="AZ463" s="15"/>
      <c r="BA463" s="15"/>
      <c r="BB463" s="15"/>
      <c r="BC463" s="15"/>
      <c r="BD463" s="42"/>
      <c r="BE463" s="17"/>
      <c r="BF463" s="17"/>
      <c r="BG463" s="15"/>
      <c r="BH463" s="15"/>
    </row>
    <row r="464" ht="12.75" customHeight="1">
      <c r="A464" s="15"/>
      <c r="B464" s="13"/>
      <c r="C464" s="15"/>
      <c r="D464" s="15"/>
      <c r="E464" s="17"/>
      <c r="F464" s="17"/>
      <c r="G464" s="15"/>
      <c r="H464" s="15"/>
      <c r="I464" s="15"/>
      <c r="J464" s="49"/>
      <c r="K464" s="15"/>
      <c r="L464" s="21"/>
      <c r="M464" s="17"/>
      <c r="N464" s="17"/>
      <c r="O464" s="15"/>
      <c r="P464" s="15"/>
      <c r="Q464" s="15"/>
      <c r="R464" s="17"/>
      <c r="S464" s="26"/>
      <c r="T464" s="26"/>
      <c r="U464" s="26"/>
      <c r="V464" s="26"/>
      <c r="W464" s="26"/>
      <c r="X464" s="26"/>
      <c r="Y464" s="15"/>
      <c r="Z464" s="49"/>
      <c r="AA464" s="15"/>
      <c r="AB464" s="15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49"/>
      <c r="AP464" s="15"/>
      <c r="AQ464" s="15"/>
      <c r="AR464" s="209"/>
      <c r="AS464" s="210"/>
      <c r="AT464" s="210"/>
      <c r="AU464" s="210"/>
      <c r="AV464" s="210"/>
      <c r="AW464" s="210"/>
      <c r="AX464" s="210"/>
      <c r="AY464" s="49"/>
      <c r="AZ464" s="15"/>
      <c r="BA464" s="15"/>
      <c r="BB464" s="15"/>
      <c r="BC464" s="15"/>
      <c r="BD464" s="42"/>
      <c r="BE464" s="17"/>
      <c r="BF464" s="17"/>
      <c r="BG464" s="15"/>
      <c r="BH464" s="15"/>
    </row>
  </sheetData>
  <mergeCells count="2">
    <mergeCell ref="AZ4:BC4"/>
    <mergeCell ref="P5:Q5"/>
  </mergeCells>
  <conditionalFormatting sqref="R439:V439 R346:R438 R7:R341 S7:V438">
    <cfRule type="cellIs" dxfId="0" priority="1" stopIfTrue="1" operator="lessThan">
      <formula>2</formula>
    </cfRule>
  </conditionalFormatting>
  <conditionalFormatting sqref="A18 A65 A97 A161 A198 A204 A206 A208 A247:A250 A252:A254 A318">
    <cfRule type="cellIs" dxfId="0" priority="2" stopIfTrue="1" operator="lessThan">
      <formula>2</formula>
    </cfRule>
  </conditionalFormatting>
  <conditionalFormatting sqref="AQ346:AQ439 AQ7:AQ341">
    <cfRule type="cellIs" dxfId="1" priority="3" stopIfTrue="1" operator="lessThan">
      <formula>0</formula>
    </cfRule>
  </conditionalFormatting>
  <conditionalFormatting sqref="AP346:AP439 AP7:AP341">
    <cfRule type="cellIs" dxfId="1" priority="4" stopIfTrue="1" operator="greaterThan">
      <formula>11.99</formula>
    </cfRule>
  </conditionalFormatting>
  <conditionalFormatting sqref="AP346:AP439 AP7:AP341">
    <cfRule type="cellIs" dxfId="0" priority="5" stopIfTrue="1" operator="lessThan">
      <formula>8</formula>
    </cfRule>
  </conditionalFormatting>
  <conditionalFormatting sqref="R324">
    <cfRule type="cellIs" dxfId="0" priority="6" stopIfTrue="1" operator="lessThan">
      <formula>2</formula>
    </cfRule>
  </conditionalFormatting>
  <conditionalFormatting sqref="J346:J439 J7:J341">
    <cfRule type="cellIs" dxfId="2" priority="7" stopIfTrue="1" operator="greaterThan">
      <formula>10</formula>
    </cfRule>
  </conditionalFormatting>
  <conditionalFormatting sqref="J346:J439 J7:J341">
    <cfRule type="cellIs" dxfId="0" priority="8" stopIfTrue="1" operator="lessThan">
      <formula>2</formula>
    </cfRule>
  </conditionalFormatting>
  <conditionalFormatting sqref="R342:R343">
    <cfRule type="cellIs" dxfId="0" priority="9" stopIfTrue="1" operator="lessThan">
      <formula>2</formula>
    </cfRule>
  </conditionalFormatting>
  <conditionalFormatting sqref="AQ342:AQ343">
    <cfRule type="cellIs" dxfId="1" priority="10" stopIfTrue="1" operator="lessThan">
      <formula>0</formula>
    </cfRule>
  </conditionalFormatting>
  <conditionalFormatting sqref="AP342:AP343">
    <cfRule type="cellIs" dxfId="1" priority="11" stopIfTrue="1" operator="greaterThan">
      <formula>11.99</formula>
    </cfRule>
  </conditionalFormatting>
  <conditionalFormatting sqref="AP342:AP343">
    <cfRule type="cellIs" dxfId="0" priority="12" stopIfTrue="1" operator="lessThan">
      <formula>8</formula>
    </cfRule>
  </conditionalFormatting>
  <conditionalFormatting sqref="J342:J343">
    <cfRule type="cellIs" dxfId="2" priority="13" stopIfTrue="1" operator="greaterThan">
      <formula>10</formula>
    </cfRule>
  </conditionalFormatting>
  <conditionalFormatting sqref="J342:J343">
    <cfRule type="cellIs" dxfId="0" priority="14" stopIfTrue="1" operator="lessThan">
      <formula>2</formula>
    </cfRule>
  </conditionalFormatting>
  <conditionalFormatting sqref="R344">
    <cfRule type="cellIs" dxfId="0" priority="15" stopIfTrue="1" operator="lessThan">
      <formula>2</formula>
    </cfRule>
  </conditionalFormatting>
  <conditionalFormatting sqref="AQ344">
    <cfRule type="cellIs" dxfId="1" priority="16" stopIfTrue="1" operator="lessThan">
      <formula>0</formula>
    </cfRule>
  </conditionalFormatting>
  <conditionalFormatting sqref="AP344">
    <cfRule type="cellIs" dxfId="1" priority="17" stopIfTrue="1" operator="greaterThan">
      <formula>11.99</formula>
    </cfRule>
  </conditionalFormatting>
  <conditionalFormatting sqref="AP344">
    <cfRule type="cellIs" dxfId="0" priority="18" stopIfTrue="1" operator="lessThan">
      <formula>8</formula>
    </cfRule>
  </conditionalFormatting>
  <conditionalFormatting sqref="J344">
    <cfRule type="cellIs" dxfId="2" priority="19" stopIfTrue="1" operator="greaterThan">
      <formula>10</formula>
    </cfRule>
  </conditionalFormatting>
  <conditionalFormatting sqref="J344">
    <cfRule type="cellIs" dxfId="0" priority="20" stopIfTrue="1" operator="lessThan">
      <formula>2</formula>
    </cfRule>
  </conditionalFormatting>
  <conditionalFormatting sqref="R345">
    <cfRule type="cellIs" dxfId="0" priority="21" stopIfTrue="1" operator="lessThan">
      <formula>2</formula>
    </cfRule>
  </conditionalFormatting>
  <conditionalFormatting sqref="AQ345">
    <cfRule type="cellIs" dxfId="1" priority="22" stopIfTrue="1" operator="lessThan">
      <formula>0</formula>
    </cfRule>
  </conditionalFormatting>
  <conditionalFormatting sqref="AP345">
    <cfRule type="cellIs" dxfId="1" priority="23" stopIfTrue="1" operator="greaterThan">
      <formula>11.99</formula>
    </cfRule>
  </conditionalFormatting>
  <conditionalFormatting sqref="AP345">
    <cfRule type="cellIs" dxfId="0" priority="24" stopIfTrue="1" operator="lessThan">
      <formula>8</formula>
    </cfRule>
  </conditionalFormatting>
  <conditionalFormatting sqref="J345">
    <cfRule type="cellIs" dxfId="2" priority="25" stopIfTrue="1" operator="greaterThan">
      <formula>10</formula>
    </cfRule>
  </conditionalFormatting>
  <conditionalFormatting sqref="J345">
    <cfRule type="cellIs" dxfId="0" priority="26" stopIfTrue="1" operator="lessThan">
      <formula>2</formula>
    </cfRule>
  </conditionalFormatting>
  <hyperlinks>
    <hyperlink r:id="rId1" ref="C2"/>
  </hyperlinks>
  <printOptions/>
  <pageMargins bottom="0.45" footer="0.0" header="0.0" left="0.2" right="0.2" top="0.44027777777777777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6.0" topLeftCell="C7" activePane="bottomRight" state="frozen"/>
      <selection activeCell="C1" sqref="C1" pane="topRight"/>
      <selection activeCell="A7" sqref="A7" pane="bottomLeft"/>
      <selection activeCell="C7" sqref="C7" pane="bottomRight"/>
    </sheetView>
  </sheetViews>
  <sheetFormatPr customHeight="1" defaultColWidth="14.43" defaultRowHeight="15.0"/>
  <cols>
    <col customWidth="1" min="1" max="1" width="25.57"/>
    <col customWidth="1" min="2" max="2" width="6.0"/>
    <col customWidth="1" min="3" max="3" width="12.29"/>
    <col customWidth="1" min="4" max="4" width="13.86"/>
    <col customWidth="1" min="5" max="5" width="4.86"/>
    <col customWidth="1" min="6" max="6" width="3.71"/>
    <col customWidth="1" min="7" max="7" width="3.86"/>
    <col customWidth="1" min="8" max="8" width="4.0"/>
    <col customWidth="1" min="9" max="9" width="6.71"/>
    <col customWidth="1" min="10" max="10" width="5.43"/>
    <col customWidth="1" min="11" max="11" width="8.43"/>
    <col customWidth="1" min="12" max="12" width="7.57"/>
    <col customWidth="1" min="13" max="13" width="8.71"/>
    <col customWidth="1" min="14" max="14" width="4.57"/>
    <col customWidth="1" min="15" max="15" width="7.57"/>
    <col customWidth="1" min="16" max="17" width="7.71"/>
    <col customWidth="1" min="18" max="18" width="6.43"/>
    <col customWidth="1" min="19" max="22" width="6.0"/>
    <col customWidth="1" min="23" max="24" width="7.43"/>
    <col customWidth="1" min="25" max="25" width="12.57"/>
    <col customWidth="1" min="26" max="26" width="7.86"/>
    <col customWidth="1" min="27" max="27" width="6.14"/>
    <col customWidth="1" min="28" max="28" width="4.57"/>
    <col customWidth="1" min="29" max="29" width="5.43"/>
    <col customWidth="1" min="30" max="30" width="6.14"/>
    <col customWidth="1" min="31" max="31" width="7.14"/>
    <col customWidth="1" min="32" max="32" width="7.71"/>
    <col customWidth="1" min="33" max="33" width="8.71"/>
    <col customWidth="1" min="34" max="35" width="8.57"/>
    <col customWidth="1" min="36" max="37" width="8.0"/>
    <col customWidth="1" min="38" max="38" width="9.71"/>
    <col customWidth="1" min="39" max="39" width="6.0"/>
    <col customWidth="1" min="40" max="40" width="6.43"/>
    <col customWidth="1" min="41" max="43" width="7.0"/>
    <col customWidth="1" min="44" max="48" width="5.29"/>
    <col customWidth="1" min="49" max="50" width="5.43"/>
    <col customWidth="1" min="51" max="51" width="5.29"/>
    <col customWidth="1" min="52" max="55" width="6.71"/>
    <col customWidth="1" min="56" max="59" width="8.86"/>
  </cols>
  <sheetData>
    <row r="1" ht="12.75" customHeight="1">
      <c r="A1" s="259" t="s">
        <v>2138</v>
      </c>
      <c r="B1" s="13"/>
      <c r="C1" s="14" t="s">
        <v>8</v>
      </c>
      <c r="D1" s="15"/>
      <c r="E1" s="16"/>
      <c r="F1" s="17"/>
      <c r="G1" s="18"/>
      <c r="H1" s="19"/>
      <c r="I1" s="19"/>
      <c r="J1" s="20" t="s">
        <v>9</v>
      </c>
      <c r="K1" s="15"/>
      <c r="L1" s="21"/>
      <c r="M1" s="17"/>
      <c r="N1" s="22"/>
      <c r="O1" s="15"/>
      <c r="P1" s="15"/>
      <c r="Q1" s="23"/>
      <c r="R1" s="24"/>
      <c r="S1" s="25"/>
      <c r="T1" s="25"/>
      <c r="U1" s="26"/>
      <c r="V1" s="26"/>
      <c r="W1" s="25"/>
      <c r="X1" s="26"/>
      <c r="Y1" s="15"/>
      <c r="Z1" s="20" t="s">
        <v>10</v>
      </c>
      <c r="AA1" s="15"/>
      <c r="AB1" s="15"/>
      <c r="AC1" s="27" t="s">
        <v>11</v>
      </c>
      <c r="AD1" s="28"/>
      <c r="AE1" s="28"/>
      <c r="AF1" s="28"/>
      <c r="AG1" s="18"/>
      <c r="AH1" s="28"/>
      <c r="AI1" s="28"/>
      <c r="AJ1" s="27"/>
      <c r="AK1" s="27"/>
      <c r="AL1" s="29"/>
      <c r="AM1" s="28"/>
      <c r="AN1" s="28"/>
      <c r="AO1" s="30" t="s">
        <v>12</v>
      </c>
      <c r="AP1" s="19"/>
      <c r="AQ1" s="31"/>
      <c r="AR1" s="32" t="s">
        <v>13</v>
      </c>
      <c r="AS1" s="33"/>
      <c r="AT1" s="33"/>
      <c r="AU1" s="33"/>
      <c r="AV1" s="33"/>
      <c r="AW1" s="33"/>
      <c r="AX1" s="33"/>
      <c r="AY1" s="34" t="s">
        <v>14</v>
      </c>
      <c r="AZ1" s="15"/>
      <c r="BA1" s="15"/>
      <c r="BB1" s="15"/>
      <c r="BC1" s="15"/>
      <c r="BD1" s="35" t="s">
        <v>15</v>
      </c>
      <c r="BE1" s="17"/>
      <c r="BF1" s="17"/>
      <c r="BG1" s="15"/>
    </row>
    <row r="2" ht="12.75" customHeight="1">
      <c r="A2" s="36" t="s">
        <v>16</v>
      </c>
      <c r="B2" s="13"/>
      <c r="C2" s="18" t="s">
        <v>17</v>
      </c>
      <c r="D2" s="36"/>
      <c r="E2" s="17"/>
      <c r="F2" s="17"/>
      <c r="G2" s="19"/>
      <c r="H2" s="19"/>
      <c r="I2" s="19"/>
      <c r="J2" s="37" t="s">
        <v>18</v>
      </c>
      <c r="K2" s="15"/>
      <c r="L2" s="21"/>
      <c r="M2" s="17"/>
      <c r="N2" s="22"/>
      <c r="O2" s="15"/>
      <c r="P2" s="15"/>
      <c r="Q2" s="24"/>
      <c r="R2" s="17"/>
      <c r="S2" s="38"/>
      <c r="T2" s="39"/>
      <c r="U2" s="26"/>
      <c r="V2" s="26"/>
      <c r="W2" s="38"/>
      <c r="X2" s="26"/>
      <c r="Y2" s="15"/>
      <c r="Z2" s="37" t="s">
        <v>19</v>
      </c>
      <c r="AA2" s="15"/>
      <c r="AB2" s="15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40" t="s">
        <v>20</v>
      </c>
      <c r="AP2" s="19"/>
      <c r="AQ2" s="15"/>
      <c r="AR2" s="40" t="s">
        <v>21</v>
      </c>
      <c r="AS2" s="33"/>
      <c r="AT2" s="33"/>
      <c r="AU2" s="33"/>
      <c r="AV2" s="33"/>
      <c r="AW2" s="33"/>
      <c r="AX2" s="33"/>
      <c r="AY2" s="41" t="s">
        <v>22</v>
      </c>
      <c r="AZ2" s="15"/>
      <c r="BA2" s="15"/>
      <c r="BB2" s="15"/>
      <c r="BC2" s="15"/>
      <c r="BD2" s="42"/>
      <c r="BE2" s="17"/>
      <c r="BF2" s="17"/>
      <c r="BG2" s="15"/>
    </row>
    <row r="3" ht="12.75" customHeight="1">
      <c r="A3" s="43" t="s">
        <v>23</v>
      </c>
      <c r="B3" s="44"/>
      <c r="C3" s="15"/>
      <c r="D3" s="36"/>
      <c r="E3" s="17"/>
      <c r="F3" s="17"/>
      <c r="G3" s="19"/>
      <c r="H3" s="19"/>
      <c r="I3" s="19"/>
      <c r="J3" s="45" t="s">
        <v>24</v>
      </c>
      <c r="K3" s="15"/>
      <c r="L3" s="15"/>
      <c r="M3" s="17"/>
      <c r="N3" s="17"/>
      <c r="O3" s="15"/>
      <c r="P3" s="15"/>
      <c r="Q3" s="46" t="s">
        <v>25</v>
      </c>
      <c r="R3" s="17"/>
      <c r="S3" s="47"/>
      <c r="T3" s="47"/>
      <c r="U3" s="26"/>
      <c r="V3" s="26"/>
      <c r="W3" s="47"/>
      <c r="X3" s="48"/>
      <c r="Y3" s="15"/>
      <c r="Z3" s="49"/>
      <c r="AA3" s="15"/>
      <c r="AB3" s="15"/>
      <c r="AC3" s="28"/>
      <c r="AD3" s="28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1"/>
      <c r="AP3" s="19"/>
      <c r="AQ3" s="15"/>
      <c r="AR3" s="52" t="s">
        <v>26</v>
      </c>
      <c r="AS3" s="33"/>
      <c r="AT3" s="33"/>
      <c r="AU3" s="33"/>
      <c r="AV3" s="33"/>
      <c r="AW3" s="33"/>
      <c r="AX3" s="33"/>
      <c r="AY3" s="49"/>
      <c r="AZ3" s="15"/>
      <c r="BA3" s="53"/>
      <c r="BB3" s="53"/>
      <c r="BC3" s="53"/>
      <c r="BD3" s="42"/>
      <c r="BE3" s="17"/>
      <c r="BF3" s="17"/>
      <c r="BG3" s="15"/>
    </row>
    <row r="4" ht="12.75" customHeight="1">
      <c r="A4" s="54"/>
      <c r="B4" s="15"/>
      <c r="C4" s="55"/>
      <c r="D4" s="15"/>
      <c r="E4" s="56"/>
      <c r="F4" s="56"/>
      <c r="G4" s="15"/>
      <c r="H4" s="15"/>
      <c r="I4" s="15"/>
      <c r="J4" s="57" t="s">
        <v>27</v>
      </c>
      <c r="K4" s="55"/>
      <c r="L4" s="15"/>
      <c r="M4" s="17"/>
      <c r="N4" s="58"/>
      <c r="O4" s="55"/>
      <c r="P4" s="55"/>
      <c r="Q4" s="15"/>
      <c r="R4" s="58"/>
      <c r="S4" s="26"/>
      <c r="T4" s="47"/>
      <c r="U4" s="26"/>
      <c r="V4" s="26"/>
      <c r="W4" s="47"/>
      <c r="X4" s="26"/>
      <c r="Y4" s="55"/>
      <c r="Z4" s="59" t="s">
        <v>28</v>
      </c>
      <c r="AA4" s="55"/>
      <c r="AB4" s="55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51"/>
      <c r="AP4" s="19"/>
      <c r="AQ4" s="61"/>
      <c r="AR4" s="62" t="s">
        <v>29</v>
      </c>
      <c r="AS4" s="63"/>
      <c r="AT4" s="63"/>
      <c r="AU4" s="63"/>
      <c r="AV4" s="63"/>
      <c r="AW4" s="64" t="s">
        <v>30</v>
      </c>
      <c r="AX4" s="63"/>
      <c r="AY4" s="49"/>
      <c r="AZ4" s="65" t="s">
        <v>31</v>
      </c>
      <c r="BA4" s="66"/>
      <c r="BB4" s="66"/>
      <c r="BC4" s="67"/>
      <c r="BD4" s="42"/>
      <c r="BE4" s="17"/>
      <c r="BF4" s="17"/>
      <c r="BG4" s="15"/>
    </row>
    <row r="5" ht="12.75" customHeight="1">
      <c r="A5" s="55" t="s">
        <v>32</v>
      </c>
      <c r="B5" s="68" t="s">
        <v>33</v>
      </c>
      <c r="C5" s="69"/>
      <c r="D5" s="55"/>
      <c r="E5" s="70" t="s">
        <v>34</v>
      </c>
      <c r="F5" s="70" t="s">
        <v>35</v>
      </c>
      <c r="G5" s="64" t="s">
        <v>36</v>
      </c>
      <c r="H5" s="69"/>
      <c r="I5" s="71">
        <v>43889.0</v>
      </c>
      <c r="J5" s="72" t="s">
        <v>37</v>
      </c>
      <c r="K5" s="58" t="s">
        <v>38</v>
      </c>
      <c r="L5" s="73" t="s">
        <v>39</v>
      </c>
      <c r="M5" s="69"/>
      <c r="N5" s="58" t="s">
        <v>40</v>
      </c>
      <c r="O5" s="58" t="s">
        <v>41</v>
      </c>
      <c r="P5" s="58" t="s">
        <v>42</v>
      </c>
      <c r="R5" s="58" t="s">
        <v>43</v>
      </c>
      <c r="S5" s="74" t="s">
        <v>44</v>
      </c>
      <c r="T5" s="74" t="s">
        <v>44</v>
      </c>
      <c r="U5" s="74" t="s">
        <v>44</v>
      </c>
      <c r="V5" s="74" t="s">
        <v>44</v>
      </c>
      <c r="W5" s="74" t="s">
        <v>45</v>
      </c>
      <c r="X5" s="74" t="s">
        <v>46</v>
      </c>
      <c r="Y5" s="75" t="s">
        <v>47</v>
      </c>
      <c r="Z5" s="72" t="s">
        <v>48</v>
      </c>
      <c r="AA5" s="58" t="s">
        <v>49</v>
      </c>
      <c r="AB5" s="58" t="s">
        <v>50</v>
      </c>
      <c r="AC5" s="76" t="s">
        <v>49</v>
      </c>
      <c r="AD5" s="76"/>
      <c r="AE5" s="76" t="s">
        <v>49</v>
      </c>
      <c r="AF5" s="76" t="s">
        <v>51</v>
      </c>
      <c r="AG5" s="76" t="s">
        <v>49</v>
      </c>
      <c r="AH5" s="76" t="s">
        <v>49</v>
      </c>
      <c r="AI5" s="76" t="s">
        <v>52</v>
      </c>
      <c r="AJ5" s="76" t="s">
        <v>46</v>
      </c>
      <c r="AK5" s="76" t="s">
        <v>53</v>
      </c>
      <c r="AL5" s="76" t="s">
        <v>54</v>
      </c>
      <c r="AM5" s="76" t="s">
        <v>55</v>
      </c>
      <c r="AN5" s="76" t="s">
        <v>56</v>
      </c>
      <c r="AO5" s="77" t="s">
        <v>57</v>
      </c>
      <c r="AP5" s="69" t="s">
        <v>58</v>
      </c>
      <c r="AQ5" s="58" t="s">
        <v>59</v>
      </c>
      <c r="AR5" s="37" t="s">
        <v>60</v>
      </c>
      <c r="AS5" s="63"/>
      <c r="AT5" s="63"/>
      <c r="AU5" s="63"/>
      <c r="AV5" s="63"/>
      <c r="AW5" s="64" t="s">
        <v>61</v>
      </c>
      <c r="AX5" s="63"/>
      <c r="AY5" s="78" t="s">
        <v>62</v>
      </c>
      <c r="AZ5" s="79" t="s">
        <v>63</v>
      </c>
      <c r="BA5" s="80" t="s">
        <v>63</v>
      </c>
      <c r="BB5" s="80" t="s">
        <v>64</v>
      </c>
      <c r="BC5" s="81" t="s">
        <v>65</v>
      </c>
      <c r="BD5" s="42"/>
      <c r="BE5" s="69" t="s">
        <v>66</v>
      </c>
      <c r="BF5" s="69" t="s">
        <v>67</v>
      </c>
      <c r="BG5" s="17" t="s">
        <v>49</v>
      </c>
    </row>
    <row r="6" ht="12.75" customHeight="1">
      <c r="A6" s="82" t="s">
        <v>68</v>
      </c>
      <c r="B6" s="83" t="s">
        <v>69</v>
      </c>
      <c r="C6" s="84" t="s">
        <v>70</v>
      </c>
      <c r="D6" s="84" t="s">
        <v>71</v>
      </c>
      <c r="E6" s="85" t="s">
        <v>72</v>
      </c>
      <c r="F6" s="85" t="s">
        <v>73</v>
      </c>
      <c r="G6" s="86" t="s">
        <v>74</v>
      </c>
      <c r="H6" s="86" t="s">
        <v>75</v>
      </c>
      <c r="I6" s="84" t="s">
        <v>76</v>
      </c>
      <c r="J6" s="87" t="s">
        <v>77</v>
      </c>
      <c r="K6" s="84" t="s">
        <v>78</v>
      </c>
      <c r="L6" s="88" t="s">
        <v>79</v>
      </c>
      <c r="M6" s="86" t="s">
        <v>80</v>
      </c>
      <c r="N6" s="86" t="s">
        <v>81</v>
      </c>
      <c r="O6" s="84" t="s">
        <v>82</v>
      </c>
      <c r="P6" s="84" t="s">
        <v>83</v>
      </c>
      <c r="Q6" s="84" t="s">
        <v>84</v>
      </c>
      <c r="R6" s="84" t="s">
        <v>85</v>
      </c>
      <c r="S6" s="89" t="s">
        <v>86</v>
      </c>
      <c r="T6" s="89" t="s">
        <v>87</v>
      </c>
      <c r="U6" s="89" t="s">
        <v>62</v>
      </c>
      <c r="V6" s="89" t="s">
        <v>88</v>
      </c>
      <c r="W6" s="89" t="s">
        <v>89</v>
      </c>
      <c r="X6" s="89" t="s">
        <v>90</v>
      </c>
      <c r="Y6" s="82" t="s">
        <v>91</v>
      </c>
      <c r="Z6" s="87" t="s">
        <v>82</v>
      </c>
      <c r="AA6" s="84" t="s">
        <v>92</v>
      </c>
      <c r="AB6" s="84" t="s">
        <v>93</v>
      </c>
      <c r="AC6" s="90" t="s">
        <v>94</v>
      </c>
      <c r="AD6" s="90" t="s">
        <v>95</v>
      </c>
      <c r="AE6" s="90" t="s">
        <v>96</v>
      </c>
      <c r="AF6" s="90" t="s">
        <v>97</v>
      </c>
      <c r="AG6" s="90" t="s">
        <v>98</v>
      </c>
      <c r="AH6" s="90" t="s">
        <v>99</v>
      </c>
      <c r="AI6" s="90" t="s">
        <v>99</v>
      </c>
      <c r="AJ6" s="90" t="s">
        <v>99</v>
      </c>
      <c r="AK6" s="90" t="s">
        <v>99</v>
      </c>
      <c r="AL6" s="90" t="s">
        <v>100</v>
      </c>
      <c r="AM6" s="90" t="s">
        <v>101</v>
      </c>
      <c r="AN6" s="90" t="s">
        <v>102</v>
      </c>
      <c r="AO6" s="91" t="s">
        <v>103</v>
      </c>
      <c r="AP6" s="86" t="s">
        <v>104</v>
      </c>
      <c r="AQ6" s="84" t="s">
        <v>105</v>
      </c>
      <c r="AR6" s="92">
        <v>2019.0</v>
      </c>
      <c r="AS6" s="93">
        <v>2020.0</v>
      </c>
      <c r="AT6" s="93">
        <v>2021.0</v>
      </c>
      <c r="AU6" s="93">
        <v>2022.0</v>
      </c>
      <c r="AV6" s="93">
        <v>2023.0</v>
      </c>
      <c r="AW6" s="86" t="s">
        <v>106</v>
      </c>
      <c r="AX6" s="86" t="s">
        <v>107</v>
      </c>
      <c r="AY6" s="94" t="s">
        <v>108</v>
      </c>
      <c r="AZ6" s="95" t="s">
        <v>109</v>
      </c>
      <c r="BA6" s="96" t="s">
        <v>110</v>
      </c>
      <c r="BB6" s="96" t="s">
        <v>111</v>
      </c>
      <c r="BC6" s="97" t="s">
        <v>111</v>
      </c>
      <c r="BD6" s="87" t="s">
        <v>112</v>
      </c>
      <c r="BE6" s="86" t="s">
        <v>113</v>
      </c>
      <c r="BF6" s="86" t="s">
        <v>114</v>
      </c>
      <c r="BG6" s="98" t="s">
        <v>115</v>
      </c>
    </row>
    <row r="7" ht="11.25" customHeight="1">
      <c r="A7" s="55" t="s">
        <v>1203</v>
      </c>
      <c r="B7" s="99" t="s">
        <v>1204</v>
      </c>
      <c r="C7" s="100" t="s">
        <v>177</v>
      </c>
      <c r="D7" s="100" t="s">
        <v>1205</v>
      </c>
      <c r="E7" s="101">
        <v>9.0</v>
      </c>
      <c r="F7" s="58">
        <v>527.0</v>
      </c>
      <c r="G7" s="58" t="s">
        <v>168</v>
      </c>
      <c r="H7" s="58" t="s">
        <v>168</v>
      </c>
      <c r="I7" s="150">
        <v>77.07</v>
      </c>
      <c r="J7" s="103">
        <f t="shared" ref="J7:J873" si="2">(M7/I7)*100</f>
        <v>0.9342156481</v>
      </c>
      <c r="K7" s="104">
        <v>0.18</v>
      </c>
      <c r="L7" s="73">
        <v>4.0</v>
      </c>
      <c r="M7" s="23">
        <f t="shared" ref="M7:M873" si="3">K7*L7</f>
        <v>0.72</v>
      </c>
      <c r="N7" s="105" t="s">
        <v>1206</v>
      </c>
      <c r="O7" s="106">
        <v>0.164</v>
      </c>
      <c r="P7" s="107">
        <v>43828.0</v>
      </c>
      <c r="Q7" s="107">
        <v>43851.0</v>
      </c>
      <c r="R7" s="23">
        <f t="shared" ref="R7:R873" si="4">(K7-O7)/O7*100</f>
        <v>9.756097561</v>
      </c>
      <c r="S7" s="108">
        <f t="array" ref="S7">IF(INDEX(Historical!$D$7:$D$1379,MATCH(B7,Historical!$B$7:$B$1403,0))=0,"n/a",(INDEX(Historical!$C$7:$C$1381,MATCH(B7,Historical!$B$7:$B$1403,0))/INDEX(Historical!$D$7:$D$1379,MATCH(B7,Historical!$B$7:$B$1403,0))-1)*100)</f>
        <v>10.06711409</v>
      </c>
      <c r="T7" s="108">
        <f t="array" ref="T7">IF(INDEX(Historical!$F$7:$F$1372,MATCH(B7,Historical!$B$7:$B$1403,0))=0,"n/a",((INDEX(Historical!$C$7:$C$1381,MATCH(B7,Historical!$B$7:$B$1403,0))/INDEX(Historical!$F$7:$F$1372,MATCH(B7,Historical!$B$7:$B$1403,0)))^(1/3)-1)*100)</f>
        <v>12.55946043</v>
      </c>
      <c r="U7" s="108">
        <f t="array" ref="U7">IF(INDEX(Historical!$H$7:$H$1372,MATCH(B7,Historical!$B$7:$B$1403,0))=0,"n/a",((INDEX(Historical!$C$7:$C$1381,MATCH(B7,Historical!$B$7:$B$1403,0))/INDEX(Historical!$H$7:$H$1372,MATCH(B7,Historical!$B$7:$B$1403,0)))^(1/5)-1)*100)</f>
        <v>11.67500238</v>
      </c>
      <c r="V7" s="108" t="str">
        <f t="array" ref="V7">IF(INDEX(Historical!$O$7:$O$1372,MATCH(B7,Historical!$B$7:$B$1403,0))=0,"n/a",((INDEX(Historical!$C$7:$C$1381,MATCH(B7,Historical!$B$7:$B$1403,0))/INDEX(Historical!$O$7:$O$1372,MATCH(B7,Historical!$B$7:$B$1403,0)))^(1/10)-1)*100)</f>
        <v>n/a</v>
      </c>
      <c r="W7" s="109" t="str">
        <f t="shared" ref="W7:W873" si="5">IF(OR(U7&lt;=0,U7="n/a",V7&lt;=0,V7="n/a"),"n/a",U7/V7)</f>
        <v>n/a</v>
      </c>
      <c r="X7" s="110">
        <f t="shared" ref="X7:X873" si="6">IF(OR(AJ7&lt;=0,AJ7="n/a",U7&lt;=0,U7="n/a"),"n/a",U7/AJ7)</f>
        <v>0.3113333967</v>
      </c>
      <c r="Y7" s="147"/>
      <c r="Z7" s="103">
        <f t="shared" ref="Z7:Z873" si="7">IF(OR(AC7&lt;0.01,AC7="n/a"),"n/a",M7/AC7*100)</f>
        <v>29.75206612</v>
      </c>
      <c r="AA7" s="112">
        <f t="shared" ref="AA7:AA873" si="8">IF(OR(AC7&lt;0.01,AC7="n/a"),"n/a",I7/AC7)</f>
        <v>31.84710744</v>
      </c>
      <c r="AB7" s="73">
        <v>10.0</v>
      </c>
      <c r="AC7" s="102">
        <v>2.42</v>
      </c>
      <c r="AD7" s="102">
        <v>3.58</v>
      </c>
      <c r="AE7" s="102">
        <v>4.54</v>
      </c>
      <c r="AF7" s="102">
        <v>5.0</v>
      </c>
      <c r="AG7" s="102">
        <v>21.8</v>
      </c>
      <c r="AH7" s="102">
        <v>26.1</v>
      </c>
      <c r="AI7" s="102">
        <v>11.1</v>
      </c>
      <c r="AJ7" s="102">
        <v>37.5</v>
      </c>
      <c r="AK7" s="102">
        <v>8.88</v>
      </c>
      <c r="AL7" s="113">
        <v>23750.0</v>
      </c>
      <c r="AM7" s="114">
        <v>0.4</v>
      </c>
      <c r="AN7" s="102">
        <v>0.51</v>
      </c>
      <c r="AO7" s="115">
        <f t="shared" ref="AO7:AO873" si="9">IF(U7="n/a","n/a",IF(AA7&lt;0,"n/a",IF(AA7="n/a","n/a",J7+U7-AA7)))</f>
        <v>-19.23788941</v>
      </c>
      <c r="AP7" s="116">
        <f t="shared" ref="AP7:AP873" si="10">IF(U7="n/a","n/a",J7+U7)</f>
        <v>12.60921803</v>
      </c>
      <c r="AQ7" s="117">
        <f t="shared" ref="AQ7:AQ873" si="11">IF(OR(AC7&lt;0.01,AF7="n/a"),"n/a",(I7/SQRT(22.5*AC7*(I7/AF7))-1)*100)</f>
        <v>166.0288516</v>
      </c>
      <c r="AR7" s="103">
        <f t="array" ref="AR7">INDEX(Historical!$C$7:$C$1381,MATCH(B7,Historical!$B$7:$B$1403,0))*IF(AH7="n/a",1.03,IF(AH7&lt;0,1.01,IF(AH7&gt;10,1.1,(1+AH7/100))))</f>
        <v>0.7216</v>
      </c>
      <c r="AS7" s="112">
        <f t="shared" ref="AS7:AS873" si="12">IF($AI7="n/a",1.03*AR7,IF($AI7&lt;0,1.01*AR7,IF($AI7&gt;10,1.1*AR7,(1+$AI7/100)*AR7)))</f>
        <v>0.79376</v>
      </c>
      <c r="AT7" s="112">
        <f t="shared" ref="AT7:AV7" si="1">IF($AK7="n/a",1.03*AS7,IF($AK7&lt;0,1.01*AS7,IF($AK7&gt;10,1.1*AS7,(1+$AK7/100)*AS7)))</f>
        <v>0.864245888</v>
      </c>
      <c r="AU7" s="112">
        <f t="shared" si="1"/>
        <v>0.9409909229</v>
      </c>
      <c r="AV7" s="112">
        <f t="shared" si="1"/>
        <v>1.024550917</v>
      </c>
      <c r="AW7" s="103">
        <f t="shared" ref="AW7:AW873" si="14">SUM(AR7:AV7)</f>
        <v>4.345147728</v>
      </c>
      <c r="AX7" s="118">
        <f t="shared" ref="AX7:AX873" si="15">AW7/I7*100</f>
        <v>5.637923612</v>
      </c>
      <c r="AY7" s="119">
        <v>1.36</v>
      </c>
      <c r="AZ7" s="114">
        <v>17.93</v>
      </c>
      <c r="BA7" s="114">
        <v>-14.97</v>
      </c>
      <c r="BB7" s="114">
        <v>-9.569999999999999</v>
      </c>
      <c r="BC7" s="114">
        <v>0.7799999999999999</v>
      </c>
      <c r="BD7" s="42"/>
      <c r="BE7" s="17">
        <v>2012.0</v>
      </c>
      <c r="BF7" s="17">
        <f t="shared" ref="BF7:BF873" si="16">IF(BE7&gt;2008,0,IF(BE7&gt;2001,1,IF(BE7&gt;1990,2,IF(BE7&gt;1980,3,IF(BE7&gt;1973,4,IF(BE7&gt;1970,5,IF(BE7&gt;1960,6,IF(BE7&gt;1958,7,IF(BE7&gt;1953,8,9)))))))))</f>
        <v>0</v>
      </c>
      <c r="BG7" s="120">
        <v>11.899999999999999</v>
      </c>
    </row>
    <row r="8" ht="11.25" customHeight="1">
      <c r="A8" s="151" t="s">
        <v>530</v>
      </c>
      <c r="B8" s="122" t="s">
        <v>531</v>
      </c>
      <c r="C8" s="100" t="s">
        <v>296</v>
      </c>
      <c r="D8" s="100" t="s">
        <v>342</v>
      </c>
      <c r="E8" s="123">
        <v>17.0</v>
      </c>
      <c r="F8" s="58">
        <v>219.0</v>
      </c>
      <c r="G8" s="124" t="s">
        <v>168</v>
      </c>
      <c r="H8" s="124" t="s">
        <v>168</v>
      </c>
      <c r="I8" s="216">
        <v>39.33</v>
      </c>
      <c r="J8" s="126">
        <f t="shared" si="2"/>
        <v>0.4068141368</v>
      </c>
      <c r="K8" s="127">
        <v>0.04</v>
      </c>
      <c r="L8" s="128">
        <v>4.0</v>
      </c>
      <c r="M8" s="129">
        <f t="shared" si="3"/>
        <v>0.16</v>
      </c>
      <c r="N8" s="130" t="s">
        <v>326</v>
      </c>
      <c r="O8" s="131">
        <v>0.035</v>
      </c>
      <c r="P8" s="132">
        <v>43816.0</v>
      </c>
      <c r="Q8" s="132">
        <v>43835.0</v>
      </c>
      <c r="R8" s="129">
        <f t="shared" si="4"/>
        <v>14.28571429</v>
      </c>
      <c r="S8" s="108">
        <f t="array" ref="S8">IF(INDEX(Historical!$D$7:$D$1379,MATCH(B8,Historical!$B$7:$B$1403,0))=0,"n/a",(INDEX(Historical!$C$7:$C$1381,MATCH(B8,Historical!$B$7:$B$1403,0))/INDEX(Historical!$D$7:$D$1379,MATCH(B8,Historical!$B$7:$B$1403,0))-1)*100)</f>
        <v>16.66666667</v>
      </c>
      <c r="T8" s="108">
        <f t="array" ref="T8">IF(INDEX(Historical!$F$7:$F$1372,MATCH(B8,Historical!$B$7:$B$1403,0))=0,"n/a",((INDEX(Historical!$C$7:$C$1381,MATCH(B8,Historical!$B$7:$B$1403,0))/INDEX(Historical!$F$7:$F$1372,MATCH(B8,Historical!$B$7:$B$1403,0)))^(1/3)-1)*100)</f>
        <v>11.86889421</v>
      </c>
      <c r="U8" s="108">
        <f t="array" ref="U8">IF(INDEX(Historical!$H$7:$H$1372,MATCH(B8,Historical!$B$7:$B$1403,0))=0,"n/a",((INDEX(Historical!$C$7:$C$1381,MATCH(B8,Historical!$B$7:$B$1403,0))/INDEX(Historical!$H$7:$H$1372,MATCH(B8,Historical!$B$7:$B$1403,0)))^(1/5)-1)*100)</f>
        <v>10.23662715</v>
      </c>
      <c r="V8" s="108">
        <f t="array" ref="V8">IF(INDEX(Historical!$O$7:$O$1372,MATCH(B8,Historical!$B$7:$B$1403,0))=0,"n/a",((INDEX(Historical!$C$7:$C$1381,MATCH(B8,Historical!$B$7:$B$1403,0))/INDEX(Historical!$O$7:$O$1372,MATCH(B8,Historical!$B$7:$B$1403,0)))^(1/10)-1)*100)</f>
        <v>11.93640571</v>
      </c>
      <c r="W8" s="109">
        <f t="shared" si="5"/>
        <v>0.8575971192</v>
      </c>
      <c r="X8" s="110" t="str">
        <f t="shared" si="6"/>
        <v>n/a</v>
      </c>
      <c r="Y8" s="111"/>
      <c r="Z8" s="126">
        <f t="shared" si="7"/>
        <v>5.460750853</v>
      </c>
      <c r="AA8" s="134">
        <f t="shared" si="8"/>
        <v>13.42320819</v>
      </c>
      <c r="AB8" s="128">
        <v>12.0</v>
      </c>
      <c r="AC8" s="125">
        <v>2.93</v>
      </c>
      <c r="AD8" s="125">
        <v>0.6</v>
      </c>
      <c r="AE8" s="125">
        <v>0.7</v>
      </c>
      <c r="AF8" s="125">
        <v>1.51</v>
      </c>
      <c r="AG8" s="125">
        <v>1.7000000000000002</v>
      </c>
      <c r="AH8" s="125">
        <v>-83.5</v>
      </c>
      <c r="AI8" s="125">
        <v>13.600000000000001</v>
      </c>
      <c r="AJ8" s="125">
        <v>-15.7</v>
      </c>
      <c r="AK8" s="125">
        <v>22.3</v>
      </c>
      <c r="AL8" s="135">
        <v>2770.0</v>
      </c>
      <c r="AM8" s="136">
        <v>1.2</v>
      </c>
      <c r="AN8" s="125">
        <v>0.2</v>
      </c>
      <c r="AO8" s="137">
        <f t="shared" si="9"/>
        <v>-2.779766906</v>
      </c>
      <c r="AP8" s="138">
        <f t="shared" si="10"/>
        <v>10.64344128</v>
      </c>
      <c r="AQ8" s="139">
        <f t="shared" si="11"/>
        <v>-5.087070618</v>
      </c>
      <c r="AR8" s="103">
        <f t="array" ref="AR8">INDEX(Historical!$C$7:$C$1381,MATCH(B8,Historical!$B$7:$B$1403,0))*IF(AH8="n/a",1.03,IF(AH8&lt;0,1.01,IF(AH8&gt;10,1.1,(1+AH8/100))))</f>
        <v>0.1414</v>
      </c>
      <c r="AS8" s="134">
        <f t="shared" si="12"/>
        <v>0.15554</v>
      </c>
      <c r="AT8" s="134">
        <f t="shared" ref="AT8:AV8" si="13">IF($AK8="n/a",1.03*AS8,IF($AK8&lt;0,1.01*AS8,IF($AK8&gt;10,1.1*AS8,(1+$AK8/100)*AS8)))</f>
        <v>0.171094</v>
      </c>
      <c r="AU8" s="134">
        <f t="shared" si="13"/>
        <v>0.1882034</v>
      </c>
      <c r="AV8" s="134">
        <f t="shared" si="13"/>
        <v>0.20702374</v>
      </c>
      <c r="AW8" s="126">
        <f t="shared" si="14"/>
        <v>0.86326114</v>
      </c>
      <c r="AX8" s="140">
        <f t="shared" si="15"/>
        <v>2.194917722</v>
      </c>
      <c r="AY8" s="141">
        <v>0.31</v>
      </c>
      <c r="AZ8" s="136">
        <v>-0.33</v>
      </c>
      <c r="BA8" s="136">
        <v>-49.99</v>
      </c>
      <c r="BB8" s="136">
        <v>-30.830000000000002</v>
      </c>
      <c r="BC8" s="136">
        <v>-35.339999999999996</v>
      </c>
      <c r="BD8" s="142"/>
      <c r="BE8" s="17">
        <v>2004.0</v>
      </c>
      <c r="BF8" s="17">
        <f t="shared" si="16"/>
        <v>1</v>
      </c>
      <c r="BG8" s="143">
        <v>1.0</v>
      </c>
    </row>
    <row r="9" ht="11.25" customHeight="1">
      <c r="A9" s="155" t="s">
        <v>1458</v>
      </c>
      <c r="B9" s="99" t="s">
        <v>1459</v>
      </c>
      <c r="C9" s="100" t="s">
        <v>131</v>
      </c>
      <c r="D9" s="100" t="s">
        <v>837</v>
      </c>
      <c r="E9" s="101">
        <v>8.0</v>
      </c>
      <c r="F9" s="58">
        <v>564.0</v>
      </c>
      <c r="G9" s="58" t="s">
        <v>168</v>
      </c>
      <c r="H9" s="58" t="s">
        <v>168</v>
      </c>
      <c r="I9" s="150">
        <v>273.36</v>
      </c>
      <c r="J9" s="103">
        <f t="shared" si="2"/>
        <v>1.126719344</v>
      </c>
      <c r="K9" s="104">
        <v>0.77</v>
      </c>
      <c r="L9" s="73">
        <v>4.0</v>
      </c>
      <c r="M9" s="23">
        <f t="shared" si="3"/>
        <v>3.08</v>
      </c>
      <c r="N9" s="105" t="s">
        <v>579</v>
      </c>
      <c r="O9" s="106">
        <v>0.73</v>
      </c>
      <c r="P9" s="107">
        <v>43595.0</v>
      </c>
      <c r="Q9" s="107">
        <v>43601.0</v>
      </c>
      <c r="R9" s="23">
        <f t="shared" si="4"/>
        <v>5.479452055</v>
      </c>
      <c r="S9" s="108">
        <f t="array" ref="S9">IF(INDEX(Historical!$D$7:$D$1379,MATCH(B9,Historical!$B$7:$B$1403,0))=0,"n/a",(INDEX(Historical!$C$7:$C$1381,MATCH(B9,Historical!$B$7:$B$1403,0))/INDEX(Historical!$D$7:$D$1379,MATCH(B9,Historical!$B$7:$B$1403,0))-1)*100)</f>
        <v>7.80141844</v>
      </c>
      <c r="T9" s="108">
        <f t="array" ref="T9">IF(INDEX(Historical!$F$7:$F$1372,MATCH(B9,Historical!$B$7:$B$1403,0))=0,"n/a",((INDEX(Historical!$C$7:$C$1381,MATCH(B9,Historical!$B$7:$B$1403,0))/INDEX(Historical!$F$7:$F$1372,MATCH(B9,Historical!$B$7:$B$1403,0)))^(1/3)-1)*100)</f>
        <v>10.88077179</v>
      </c>
      <c r="U9" s="108">
        <f t="array" ref="U9">IF(INDEX(Historical!$H$7:$H$1372,MATCH(B9,Historical!$B$7:$B$1403,0))=0,"n/a",((INDEX(Historical!$C$7:$C$1381,MATCH(B9,Historical!$B$7:$B$1403,0))/INDEX(Historical!$H$7:$H$1372,MATCH(B9,Historical!$B$7:$B$1403,0)))^(1/5)-1)*100)</f>
        <v>10.49484669</v>
      </c>
      <c r="V9" s="108" t="str">
        <f t="array" ref="V9">IF(INDEX(Historical!$O$7:$O$1372,MATCH(B9,Historical!$B$7:$B$1403,0))=0,"n/a",((INDEX(Historical!$C$7:$C$1381,MATCH(B9,Historical!$B$7:$B$1403,0))/INDEX(Historical!$O$7:$O$1372,MATCH(B9,Historical!$B$7:$B$1403,0)))^(1/10)-1)*100)</f>
        <v>n/a</v>
      </c>
      <c r="W9" s="109" t="str">
        <f t="shared" si="5"/>
        <v>n/a</v>
      </c>
      <c r="X9" s="110">
        <f t="shared" si="6"/>
        <v>0.8072958995</v>
      </c>
      <c r="Y9" s="99"/>
      <c r="Z9" s="103">
        <f t="shared" si="7"/>
        <v>24.328594</v>
      </c>
      <c r="AA9" s="112">
        <f t="shared" si="8"/>
        <v>21.59241706</v>
      </c>
      <c r="AB9" s="73">
        <v>9.0</v>
      </c>
      <c r="AC9" s="102">
        <v>12.66</v>
      </c>
      <c r="AD9" s="102">
        <v>1.78</v>
      </c>
      <c r="AE9" s="102">
        <v>4.57</v>
      </c>
      <c r="AF9" s="102">
        <v>13.48</v>
      </c>
      <c r="AG9" s="102">
        <v>60.199999999999996</v>
      </c>
      <c r="AH9" s="102">
        <v>-2.6</v>
      </c>
      <c r="AI9" s="102">
        <v>14.45</v>
      </c>
      <c r="AJ9" s="102">
        <v>13.0</v>
      </c>
      <c r="AK9" s="102">
        <v>12.11</v>
      </c>
      <c r="AL9" s="113">
        <v>1223780.0</v>
      </c>
      <c r="AM9" s="114">
        <v>0.1</v>
      </c>
      <c r="AN9" s="102">
        <v>1.22</v>
      </c>
      <c r="AO9" s="115">
        <f t="shared" si="9"/>
        <v>-9.970851024</v>
      </c>
      <c r="AP9" s="116">
        <f t="shared" si="10"/>
        <v>11.62156604</v>
      </c>
      <c r="AQ9" s="117">
        <f t="shared" si="11"/>
        <v>259.6700846</v>
      </c>
      <c r="AR9" s="103">
        <f t="array" ref="AR9">INDEX(Historical!$C$7:$C$1381,MATCH(B9,Historical!$B$7:$B$1403,0))*IF(AH9="n/a",1.03,IF(AH9&lt;0,1.01,IF(AH9&gt;10,1.1,(1+AH9/100))))</f>
        <v>3.0704</v>
      </c>
      <c r="AS9" s="112">
        <f t="shared" si="12"/>
        <v>3.37744</v>
      </c>
      <c r="AT9" s="112">
        <f t="shared" ref="AT9:AV9" si="17">IF($AK9="n/a",1.03*AS9,IF($AK9&lt;0,1.01*AS9,IF($AK9&gt;10,1.1*AS9,(1+$AK9/100)*AS9)))</f>
        <v>3.715184</v>
      </c>
      <c r="AU9" s="112">
        <f t="shared" si="17"/>
        <v>4.0867024</v>
      </c>
      <c r="AV9" s="112">
        <f t="shared" si="17"/>
        <v>4.49537264</v>
      </c>
      <c r="AW9" s="103">
        <f t="shared" si="14"/>
        <v>18.74509904</v>
      </c>
      <c r="AX9" s="118">
        <f t="shared" si="15"/>
        <v>6.857294059</v>
      </c>
      <c r="AY9" s="119">
        <v>1.26</v>
      </c>
      <c r="AZ9" s="114">
        <v>61.27</v>
      </c>
      <c r="BA9" s="114">
        <v>-16.619999999999997</v>
      </c>
      <c r="BB9" s="114">
        <v>-10.8</v>
      </c>
      <c r="BC9" s="114">
        <v>13.23</v>
      </c>
      <c r="BD9" s="42"/>
      <c r="BE9" s="17">
        <v>2012.0</v>
      </c>
      <c r="BF9" s="17">
        <f t="shared" si="16"/>
        <v>0</v>
      </c>
      <c r="BG9" s="120">
        <v>17.1</v>
      </c>
    </row>
    <row r="10" ht="11.25" customHeight="1">
      <c r="A10" s="55" t="s">
        <v>1207</v>
      </c>
      <c r="B10" s="99" t="s">
        <v>1208</v>
      </c>
      <c r="C10" s="100" t="s">
        <v>272</v>
      </c>
      <c r="D10" s="100" t="s">
        <v>273</v>
      </c>
      <c r="E10" s="101">
        <v>9.0</v>
      </c>
      <c r="F10" s="58">
        <v>522.0</v>
      </c>
      <c r="G10" s="58" t="s">
        <v>168</v>
      </c>
      <c r="H10" s="58" t="s">
        <v>168</v>
      </c>
      <c r="I10" s="150">
        <v>41.45</v>
      </c>
      <c r="J10" s="103">
        <f t="shared" si="2"/>
        <v>2.895054282</v>
      </c>
      <c r="K10" s="104">
        <v>0.3</v>
      </c>
      <c r="L10" s="73">
        <v>4.0</v>
      </c>
      <c r="M10" s="23">
        <f t="shared" si="3"/>
        <v>1.2</v>
      </c>
      <c r="N10" s="105" t="s">
        <v>975</v>
      </c>
      <c r="O10" s="106">
        <v>0.28</v>
      </c>
      <c r="P10" s="107">
        <v>43810.0</v>
      </c>
      <c r="Q10" s="107">
        <v>43825.0</v>
      </c>
      <c r="R10" s="23">
        <f t="shared" si="4"/>
        <v>7.142857143</v>
      </c>
      <c r="S10" s="108">
        <f t="array" ref="S10">IF(INDEX(Historical!$D$7:$D$1379,MATCH(B10,Historical!$B$7:$B$1403,0))=0,"n/a",(INDEX(Historical!$C$7:$C$1381,MATCH(B10,Historical!$B$7:$B$1403,0))/INDEX(Historical!$D$7:$D$1379,MATCH(B10,Historical!$B$7:$B$1403,0))-1)*100)</f>
        <v>4.587155963</v>
      </c>
      <c r="T10" s="108">
        <f t="array" ref="T10">IF(INDEX(Historical!$F$7:$F$1372,MATCH(B10,Historical!$B$7:$B$1403,0))=0,"n/a",((INDEX(Historical!$C$7:$C$1381,MATCH(B10,Historical!$B$7:$B$1403,0))/INDEX(Historical!$F$7:$F$1372,MATCH(B10,Historical!$B$7:$B$1403,0)))^(1/3)-1)*100)</f>
        <v>4.118481565</v>
      </c>
      <c r="U10" s="108">
        <f t="array" ref="U10">IF(INDEX(Historical!$H$7:$H$1372,MATCH(B10,Historical!$B$7:$B$1403,0))=0,"n/a",((INDEX(Historical!$C$7:$C$1381,MATCH(B10,Historical!$B$7:$B$1403,0))/INDEX(Historical!$H$7:$H$1372,MATCH(B10,Historical!$B$7:$B$1403,0)))^(1/5)-1)*100)</f>
        <v>5.01693171</v>
      </c>
      <c r="V10" s="108" t="str">
        <f t="array" ref="V10">IF(INDEX(Historical!$O$7:$O$1372,MATCH(B10,Historical!$B$7:$B$1403,0))=0,"n/a",((INDEX(Historical!$C$7:$C$1381,MATCH(B10,Historical!$B$7:$B$1403,0))/INDEX(Historical!$O$7:$O$1372,MATCH(B10,Historical!$B$7:$B$1403,0)))^(1/10)-1)*100)</f>
        <v>n/a</v>
      </c>
      <c r="W10" s="109" t="str">
        <f t="shared" si="5"/>
        <v>n/a</v>
      </c>
      <c r="X10" s="110">
        <f t="shared" si="6"/>
        <v>0.272659332</v>
      </c>
      <c r="Y10" s="163"/>
      <c r="Z10" s="103">
        <f t="shared" si="7"/>
        <v>141.1764706</v>
      </c>
      <c r="AA10" s="112">
        <f t="shared" si="8"/>
        <v>48.76470588</v>
      </c>
      <c r="AB10" s="73">
        <v>12.0</v>
      </c>
      <c r="AC10" s="102">
        <v>0.85</v>
      </c>
      <c r="AD10" s="102">
        <v>16.35</v>
      </c>
      <c r="AE10" s="102">
        <v>6.77</v>
      </c>
      <c r="AF10" s="102">
        <v>1.88</v>
      </c>
      <c r="AG10" s="102">
        <v>3.9</v>
      </c>
      <c r="AH10" s="102">
        <v>101.49999999999999</v>
      </c>
      <c r="AI10" s="102">
        <v>30.43</v>
      </c>
      <c r="AJ10" s="102">
        <v>18.4</v>
      </c>
      <c r="AK10" s="102">
        <v>3.0</v>
      </c>
      <c r="AL10" s="113">
        <v>2480.0</v>
      </c>
      <c r="AM10" s="114">
        <v>0.4</v>
      </c>
      <c r="AN10" s="102">
        <v>1.03</v>
      </c>
      <c r="AO10" s="115">
        <f t="shared" si="9"/>
        <v>-40.85271989</v>
      </c>
      <c r="AP10" s="116">
        <f t="shared" si="10"/>
        <v>7.911985992</v>
      </c>
      <c r="AQ10" s="117">
        <f t="shared" si="11"/>
        <v>101.8554456</v>
      </c>
      <c r="AR10" s="103">
        <f t="array" ref="AR10">INDEX(Historical!$C$7:$C$1381,MATCH(B10,Historical!$B$7:$B$1403,0))*IF(AH10="n/a",1.03,IF(AH10&lt;0,1.01,IF(AH10&gt;10,1.1,(1+AH10/100))))</f>
        <v>1.254</v>
      </c>
      <c r="AS10" s="112">
        <f t="shared" si="12"/>
        <v>1.3794</v>
      </c>
      <c r="AT10" s="112">
        <f t="shared" ref="AT10:AV10" si="18">IF($AK10="n/a",1.03*AS10,IF($AK10&lt;0,1.01*AS10,IF($AK10&gt;10,1.1*AS10,(1+$AK10/100)*AS10)))</f>
        <v>1.420782</v>
      </c>
      <c r="AU10" s="112">
        <f t="shared" si="18"/>
        <v>1.46340546</v>
      </c>
      <c r="AV10" s="112">
        <f t="shared" si="18"/>
        <v>1.507307624</v>
      </c>
      <c r="AW10" s="103">
        <f t="shared" si="14"/>
        <v>7.024895084</v>
      </c>
      <c r="AX10" s="118">
        <f t="shared" si="15"/>
        <v>16.94787716</v>
      </c>
      <c r="AY10" s="119">
        <v>0.44</v>
      </c>
      <c r="AZ10" s="114">
        <v>-0.72</v>
      </c>
      <c r="BA10" s="114">
        <v>-15.85</v>
      </c>
      <c r="BB10" s="114">
        <v>-9.51</v>
      </c>
      <c r="BC10" s="114">
        <v>-10.979999999999999</v>
      </c>
      <c r="BD10" s="42"/>
      <c r="BE10" s="17">
        <v>2012.0</v>
      </c>
      <c r="BF10" s="17">
        <f t="shared" si="16"/>
        <v>0</v>
      </c>
      <c r="BG10" s="120">
        <v>1.7000000000000002</v>
      </c>
    </row>
    <row r="11" ht="11.25" customHeight="1">
      <c r="A11" s="15" t="s">
        <v>1460</v>
      </c>
      <c r="B11" s="99" t="s">
        <v>1461</v>
      </c>
      <c r="C11" s="100" t="s">
        <v>177</v>
      </c>
      <c r="D11" s="100" t="s">
        <v>573</v>
      </c>
      <c r="E11" s="101">
        <v>8.0</v>
      </c>
      <c r="F11" s="58">
        <v>619.0</v>
      </c>
      <c r="G11" s="58" t="s">
        <v>121</v>
      </c>
      <c r="H11" s="58" t="s">
        <v>121</v>
      </c>
      <c r="I11" s="150">
        <v>85.71</v>
      </c>
      <c r="J11" s="103">
        <f t="shared" si="2"/>
        <v>5.506942014</v>
      </c>
      <c r="K11" s="104">
        <v>1.18</v>
      </c>
      <c r="L11" s="73">
        <v>4.0</v>
      </c>
      <c r="M11" s="23">
        <f t="shared" si="3"/>
        <v>4.72</v>
      </c>
      <c r="N11" s="105" t="s">
        <v>147</v>
      </c>
      <c r="O11" s="106">
        <v>1.07</v>
      </c>
      <c r="P11" s="107">
        <v>43843.0</v>
      </c>
      <c r="Q11" s="107">
        <v>43874.0</v>
      </c>
      <c r="R11" s="23">
        <f t="shared" si="4"/>
        <v>10.28037383</v>
      </c>
      <c r="S11" s="108">
        <f t="array" ref="S11">IF(INDEX(Historical!$D$7:$D$1379,MATCH(B11,Historical!$B$7:$B$1403,0))=0,"n/a",(INDEX(Historical!$C$7:$C$1381,MATCH(B11,Historical!$B$7:$B$1403,0))/INDEX(Historical!$D$7:$D$1379,MATCH(B11,Historical!$B$7:$B$1403,0))-1)*100)</f>
        <v>19.22005571</v>
      </c>
      <c r="T11" s="108">
        <f t="array" ref="T11">IF(INDEX(Historical!$F$7:$F$1372,MATCH(B11,Historical!$B$7:$B$1403,0))=0,"n/a",((INDEX(Historical!$C$7:$C$1381,MATCH(B11,Historical!$B$7:$B$1403,0))/INDEX(Historical!$F$7:$F$1372,MATCH(B11,Historical!$B$7:$B$1403,0)))^(1/3)-1)*100)</f>
        <v>23.3586593</v>
      </c>
      <c r="U11" s="108">
        <f t="array" ref="U11">IF(INDEX(Historical!$H$7:$H$1372,MATCH(B11,Historical!$B$7:$B$1403,0))=0,"n/a",((INDEX(Historical!$C$7:$C$1381,MATCH(B11,Historical!$B$7:$B$1403,0))/INDEX(Historical!$H$7:$H$1372,MATCH(B11,Historical!$B$7:$B$1403,0)))^(1/5)-1)*100)</f>
        <v>20.85569945</v>
      </c>
      <c r="V11" s="108" t="str">
        <f t="array" ref="V11">IF(INDEX(Historical!$O$7:$O$1372,MATCH(B11,Historical!$B$7:$B$1403,0))=0,"n/a",((INDEX(Historical!$C$7:$C$1381,MATCH(B11,Historical!$B$7:$B$1403,0))/INDEX(Historical!$O$7:$O$1372,MATCH(B11,Historical!$B$7:$B$1403,0)))^(1/10)-1)*100)</f>
        <v>n/a</v>
      </c>
      <c r="W11" s="109" t="str">
        <f t="shared" si="5"/>
        <v>n/a</v>
      </c>
      <c r="X11" s="110">
        <f t="shared" si="6"/>
        <v>0.951880395</v>
      </c>
      <c r="Y11" s="133"/>
      <c r="Z11" s="103">
        <f t="shared" si="7"/>
        <v>211.6591928</v>
      </c>
      <c r="AA11" s="112">
        <f t="shared" si="8"/>
        <v>38.43497758</v>
      </c>
      <c r="AB11" s="73">
        <v>12.0</v>
      </c>
      <c r="AC11" s="102">
        <v>2.23</v>
      </c>
      <c r="AD11" s="102">
        <v>10.47</v>
      </c>
      <c r="AE11" s="102">
        <v>3.86</v>
      </c>
      <c r="AF11" s="102" t="s">
        <v>128</v>
      </c>
      <c r="AG11" s="156">
        <v>-49.5</v>
      </c>
      <c r="AH11" s="102">
        <v>8.200000000000001</v>
      </c>
      <c r="AI11" s="102">
        <v>8.790000000000001</v>
      </c>
      <c r="AJ11" s="102">
        <v>21.91</v>
      </c>
      <c r="AK11" s="102">
        <v>3.6700000000000004</v>
      </c>
      <c r="AL11" s="113">
        <v>126940.0</v>
      </c>
      <c r="AM11" s="114">
        <v>0.09</v>
      </c>
      <c r="AN11" s="102" t="s">
        <v>128</v>
      </c>
      <c r="AO11" s="115">
        <f t="shared" si="9"/>
        <v>-12.07233611</v>
      </c>
      <c r="AP11" s="116">
        <f t="shared" si="10"/>
        <v>26.36264147</v>
      </c>
      <c r="AQ11" s="117" t="str">
        <f t="shared" si="11"/>
        <v>n/a</v>
      </c>
      <c r="AR11" s="103">
        <f t="array" ref="AR11">INDEX(Historical!$C$7:$C$1381,MATCH(B11,Historical!$B$7:$B$1403,0))*IF(AH11="n/a",1.03,IF(AH11&lt;0,1.01,IF(AH11&gt;10,1.1,(1+AH11/100))))</f>
        <v>4.63096</v>
      </c>
      <c r="AS11" s="112">
        <f t="shared" si="12"/>
        <v>5.038021384</v>
      </c>
      <c r="AT11" s="112">
        <f t="shared" ref="AT11:AV11" si="19">IF($AK11="n/a",1.03*AS11,IF($AK11&lt;0,1.01*AS11,IF($AK11&gt;10,1.1*AS11,(1+$AK11/100)*AS11)))</f>
        <v>5.222916769</v>
      </c>
      <c r="AU11" s="112">
        <f t="shared" si="19"/>
        <v>5.414597814</v>
      </c>
      <c r="AV11" s="112">
        <f t="shared" si="19"/>
        <v>5.613313554</v>
      </c>
      <c r="AW11" s="103">
        <f t="shared" si="14"/>
        <v>25.91980952</v>
      </c>
      <c r="AX11" s="118">
        <f t="shared" si="15"/>
        <v>30.24128984</v>
      </c>
      <c r="AY11" s="119">
        <v>1.03</v>
      </c>
      <c r="AZ11" s="114">
        <v>36.79</v>
      </c>
      <c r="BA11" s="114">
        <v>-12.42</v>
      </c>
      <c r="BB11" s="114">
        <v>-3.7699999999999996</v>
      </c>
      <c r="BC11" s="114">
        <v>9.02</v>
      </c>
      <c r="BD11" s="42"/>
      <c r="BE11" s="17">
        <v>2013.0</v>
      </c>
      <c r="BF11" s="17">
        <f t="shared" si="16"/>
        <v>0</v>
      </c>
      <c r="BG11" s="120">
        <v>7.000000000000001</v>
      </c>
    </row>
    <row r="12" ht="11.25" customHeight="1">
      <c r="A12" s="155" t="s">
        <v>532</v>
      </c>
      <c r="B12" s="99" t="s">
        <v>533</v>
      </c>
      <c r="C12" s="100" t="s">
        <v>177</v>
      </c>
      <c r="D12" s="100" t="s">
        <v>534</v>
      </c>
      <c r="E12" s="101">
        <v>16.0</v>
      </c>
      <c r="F12" s="58">
        <v>248.0</v>
      </c>
      <c r="G12" s="58" t="s">
        <v>168</v>
      </c>
      <c r="H12" s="58" t="s">
        <v>168</v>
      </c>
      <c r="I12" s="150">
        <v>84.32</v>
      </c>
      <c r="J12" s="103">
        <f t="shared" si="2"/>
        <v>1.992409867</v>
      </c>
      <c r="K12" s="104">
        <v>0.42</v>
      </c>
      <c r="L12" s="73">
        <v>4.0</v>
      </c>
      <c r="M12" s="23">
        <f t="shared" si="3"/>
        <v>1.68</v>
      </c>
      <c r="N12" s="105" t="s">
        <v>535</v>
      </c>
      <c r="O12" s="106">
        <v>0.4</v>
      </c>
      <c r="P12" s="107">
        <v>43874.0</v>
      </c>
      <c r="Q12" s="107">
        <v>43892.0</v>
      </c>
      <c r="R12" s="23">
        <f t="shared" si="4"/>
        <v>5</v>
      </c>
      <c r="S12" s="108">
        <f t="array" ref="S12">IF(INDEX(Historical!$D$7:$D$1379,MATCH(B12,Historical!$B$7:$B$1403,0))=0,"n/a",(INDEX(Historical!$C$7:$C$1381,MATCH(B12,Historical!$B$7:$B$1403,0))/INDEX(Historical!$D$7:$D$1379,MATCH(B12,Historical!$B$7:$B$1403,0))-1)*100)</f>
        <v>3.896103896</v>
      </c>
      <c r="T12" s="108">
        <f t="array" ref="T12">IF(INDEX(Historical!$F$7:$F$1372,MATCH(B12,Historical!$B$7:$B$1403,0))=0,"n/a",((INDEX(Historical!$C$7:$C$1381,MATCH(B12,Historical!$B$7:$B$1403,0))/INDEX(Historical!$F$7:$F$1372,MATCH(B12,Historical!$B$7:$B$1403,0)))^(1/3)-1)*100)</f>
        <v>4.927679816</v>
      </c>
      <c r="U12" s="108">
        <f t="array" ref="U12">IF(INDEX(Historical!$H$7:$H$1372,MATCH(B12,Historical!$B$7:$B$1403,0))=0,"n/a",((INDEX(Historical!$C$7:$C$1381,MATCH(B12,Historical!$B$7:$B$1403,0))/INDEX(Historical!$H$7:$H$1372,MATCH(B12,Historical!$B$7:$B$1403,0)))^(1/5)-1)*100)</f>
        <v>9.966241166</v>
      </c>
      <c r="V12" s="108">
        <f t="array" ref="V12">IF(INDEX(Historical!$O$7:$O$1372,MATCH(B12,Historical!$B$7:$B$1403,0))=0,"n/a",((INDEX(Historical!$C$7:$C$1381,MATCH(B12,Historical!$B$7:$B$1403,0))/INDEX(Historical!$O$7:$O$1372,MATCH(B12,Historical!$B$7:$B$1403,0)))^(1/10)-1)*100)</f>
        <v>20.89013821</v>
      </c>
      <c r="W12" s="109">
        <f t="shared" si="5"/>
        <v>0.4770787568</v>
      </c>
      <c r="X12" s="110">
        <f t="shared" si="6"/>
        <v>0.3775091351</v>
      </c>
      <c r="Y12" s="149" t="s">
        <v>536</v>
      </c>
      <c r="Z12" s="103">
        <f t="shared" si="7"/>
        <v>54.54545455</v>
      </c>
      <c r="AA12" s="112">
        <f t="shared" si="8"/>
        <v>27.37662338</v>
      </c>
      <c r="AB12" s="73">
        <v>9.0</v>
      </c>
      <c r="AC12" s="102">
        <v>3.08</v>
      </c>
      <c r="AD12" s="102">
        <v>3.3</v>
      </c>
      <c r="AE12" s="102">
        <v>0.09</v>
      </c>
      <c r="AF12" s="102">
        <v>5.88</v>
      </c>
      <c r="AG12" s="156">
        <v>22.1</v>
      </c>
      <c r="AH12" s="156">
        <v>-18.6</v>
      </c>
      <c r="AI12" s="156">
        <v>7.090000000000001</v>
      </c>
      <c r="AJ12" s="102">
        <v>26.400000000000002</v>
      </c>
      <c r="AK12" s="102">
        <v>8.290000000000001</v>
      </c>
      <c r="AL12" s="113">
        <v>17280.0</v>
      </c>
      <c r="AM12" s="114">
        <v>0.1</v>
      </c>
      <c r="AN12" s="102">
        <v>1.41</v>
      </c>
      <c r="AO12" s="115">
        <f t="shared" si="9"/>
        <v>-15.41797234</v>
      </c>
      <c r="AP12" s="116">
        <f t="shared" si="10"/>
        <v>11.95865103</v>
      </c>
      <c r="AQ12" s="117">
        <f t="shared" si="11"/>
        <v>167.477555</v>
      </c>
      <c r="AR12" s="103">
        <f t="array" ref="AR12">INDEX(Historical!$C$7:$C$1381,MATCH(B12,Historical!$B$7:$B$1403,0))*IF(AH12="n/a",1.03,IF(AH12&lt;0,1.01,IF(AH12&gt;10,1.1,(1+AH12/100))))</f>
        <v>1.616</v>
      </c>
      <c r="AS12" s="112">
        <f t="shared" si="12"/>
        <v>1.7305744</v>
      </c>
      <c r="AT12" s="112">
        <f t="shared" ref="AT12:AV12" si="20">IF($AK12="n/a",1.03*AS12,IF($AK12&lt;0,1.01*AS12,IF($AK12&gt;10,1.1*AS12,(1+$AK12/100)*AS12)))</f>
        <v>1.874039018</v>
      </c>
      <c r="AU12" s="112">
        <f t="shared" si="20"/>
        <v>2.029396852</v>
      </c>
      <c r="AV12" s="112">
        <f t="shared" si="20"/>
        <v>2.197633851</v>
      </c>
      <c r="AW12" s="103">
        <f t="shared" si="14"/>
        <v>9.447644121</v>
      </c>
      <c r="AX12" s="118">
        <f t="shared" si="15"/>
        <v>11.20451153</v>
      </c>
      <c r="AY12" s="119">
        <v>1.03</v>
      </c>
      <c r="AZ12" s="114">
        <v>19.52</v>
      </c>
      <c r="BA12" s="114">
        <v>-13.52</v>
      </c>
      <c r="BB12" s="114">
        <v>-5.4</v>
      </c>
      <c r="BC12" s="114">
        <v>-2.09</v>
      </c>
      <c r="BD12" s="42"/>
      <c r="BE12" s="17">
        <v>2006.0</v>
      </c>
      <c r="BF12" s="17">
        <f t="shared" si="16"/>
        <v>1</v>
      </c>
      <c r="BG12" s="120">
        <v>1.7000000000000002</v>
      </c>
    </row>
    <row r="13" ht="11.25" customHeight="1">
      <c r="A13" s="55" t="s">
        <v>116</v>
      </c>
      <c r="B13" s="99" t="s">
        <v>117</v>
      </c>
      <c r="C13" s="100" t="s">
        <v>118</v>
      </c>
      <c r="D13" s="100" t="s">
        <v>119</v>
      </c>
      <c r="E13" s="101">
        <v>53.0</v>
      </c>
      <c r="F13" s="58">
        <v>18.0</v>
      </c>
      <c r="G13" s="58" t="s">
        <v>120</v>
      </c>
      <c r="H13" s="58" t="s">
        <v>121</v>
      </c>
      <c r="I13" s="102">
        <v>32.92</v>
      </c>
      <c r="J13" s="103">
        <f t="shared" si="2"/>
        <v>2.247873633</v>
      </c>
      <c r="K13" s="104">
        <v>0.185</v>
      </c>
      <c r="L13" s="73">
        <v>4.0</v>
      </c>
      <c r="M13" s="23">
        <f t="shared" si="3"/>
        <v>0.74</v>
      </c>
      <c r="N13" s="105" t="s">
        <v>122</v>
      </c>
      <c r="O13" s="106">
        <v>0.18</v>
      </c>
      <c r="P13" s="107">
        <v>43829.0</v>
      </c>
      <c r="Q13" s="107">
        <v>43863.0</v>
      </c>
      <c r="R13" s="23">
        <f t="shared" si="4"/>
        <v>2.777777778</v>
      </c>
      <c r="S13" s="108">
        <f t="array" ref="S13">IF(INDEX(Historical!$D$7:$D$1379,MATCH(B13,Historical!$B$7:$B$1403,0))=0,"n/a",(INDEX(Historical!$C$7:$C$1381,MATCH(B13,Historical!$B$7:$B$1403,0))/INDEX(Historical!$D$7:$D$1379,MATCH(B13,Historical!$B$7:$B$1403,0))-1)*100)</f>
        <v>2.857142857</v>
      </c>
      <c r="T13" s="108">
        <f t="array" ref="T13">IF(INDEX(Historical!$F$7:$F$1372,MATCH(B13,Historical!$B$7:$B$1403,0))=0,"n/a",((INDEX(Historical!$C$7:$C$1381,MATCH(B13,Historical!$B$7:$B$1403,0))/INDEX(Historical!$F$7:$F$1372,MATCH(B13,Historical!$B$7:$B$1403,0)))^(1/3)-1)*100)</f>
        <v>2.94284984</v>
      </c>
      <c r="U13" s="108">
        <f t="array" ref="U13">IF(INDEX(Historical!$H$7:$H$1372,MATCH(B13,Historical!$B$7:$B$1403,0))=0,"n/a",((INDEX(Historical!$C$7:$C$1381,MATCH(B13,Historical!$B$7:$B$1403,0))/INDEX(Historical!$H$7:$H$1372,MATCH(B13,Historical!$B$7:$B$1403,0)))^(1/5)-1)*100)</f>
        <v>3.03580331</v>
      </c>
      <c r="V13" s="108">
        <f t="array" ref="V13">IF(INDEX(Historical!$O$7:$O$1372,MATCH(B13,Historical!$B$7:$B$1403,0))=0,"n/a",((INDEX(Historical!$C$7:$C$1381,MATCH(B13,Historical!$B$7:$B$1403,0))/INDEX(Historical!$O$7:$O$1372,MATCH(B13,Historical!$B$7:$B$1403,0)))^(1/10)-1)*100)</f>
        <v>3.307752946</v>
      </c>
      <c r="W13" s="109">
        <f t="shared" si="5"/>
        <v>0.9177841754</v>
      </c>
      <c r="X13" s="110">
        <f t="shared" si="6"/>
        <v>0.2947381855</v>
      </c>
      <c r="Y13" s="111"/>
      <c r="Z13" s="103">
        <f t="shared" si="7"/>
        <v>38.7434555</v>
      </c>
      <c r="AA13" s="112">
        <f t="shared" si="8"/>
        <v>17.23560209</v>
      </c>
      <c r="AB13" s="73">
        <v>10.0</v>
      </c>
      <c r="AC13" s="102">
        <v>1.91</v>
      </c>
      <c r="AD13" s="102">
        <v>1.08</v>
      </c>
      <c r="AE13" s="102">
        <v>0.34</v>
      </c>
      <c r="AF13" s="102">
        <v>1.43</v>
      </c>
      <c r="AG13" s="102">
        <v>8.5</v>
      </c>
      <c r="AH13" s="102">
        <v>78.8</v>
      </c>
      <c r="AI13" s="102">
        <v>12.26</v>
      </c>
      <c r="AJ13" s="102">
        <v>10.299999999999999</v>
      </c>
      <c r="AK13" s="102">
        <v>16.0</v>
      </c>
      <c r="AL13" s="113">
        <v>2230.0</v>
      </c>
      <c r="AM13" s="114">
        <v>0.8999999999999999</v>
      </c>
      <c r="AN13" s="102">
        <v>0.52</v>
      </c>
      <c r="AO13" s="115">
        <f t="shared" si="9"/>
        <v>-11.95192515</v>
      </c>
      <c r="AP13" s="116">
        <f t="shared" si="10"/>
        <v>5.283676943</v>
      </c>
      <c r="AQ13" s="117">
        <f t="shared" si="11"/>
        <v>4.662231317</v>
      </c>
      <c r="AR13" s="103">
        <f t="array" ref="AR13">INDEX(Historical!$C$7:$C$1381,MATCH(B13,Historical!$B$7:$B$1403,0))*IF(AH13="n/a",1.03,IF(AH13&lt;0,1.01,IF(AH13&gt;10,1.1,(1+AH13/100))))</f>
        <v>0.792</v>
      </c>
      <c r="AS13" s="112">
        <f t="shared" si="12"/>
        <v>0.8712</v>
      </c>
      <c r="AT13" s="112">
        <f t="shared" ref="AT13:AV13" si="21">IF($AK13="n/a",1.03*AS13,IF($AK13&lt;0,1.01*AS13,IF($AK13&gt;10,1.1*AS13,(1+$AK13/100)*AS13)))</f>
        <v>0.95832</v>
      </c>
      <c r="AU13" s="112">
        <f t="shared" si="21"/>
        <v>1.054152</v>
      </c>
      <c r="AV13" s="112">
        <f t="shared" si="21"/>
        <v>1.1595672</v>
      </c>
      <c r="AW13" s="103">
        <f t="shared" si="14"/>
        <v>4.8352392</v>
      </c>
      <c r="AX13" s="118">
        <f t="shared" si="15"/>
        <v>14.6878469</v>
      </c>
      <c r="AY13" s="119">
        <v>0.61</v>
      </c>
      <c r="AZ13" s="114">
        <v>3.51</v>
      </c>
      <c r="BA13" s="114">
        <v>-22.85</v>
      </c>
      <c r="BB13" s="114">
        <v>-14.64</v>
      </c>
      <c r="BC13" s="114">
        <v>-13.98</v>
      </c>
      <c r="BD13" s="42"/>
      <c r="BE13" s="17">
        <v>1968.0</v>
      </c>
      <c r="BF13" s="17">
        <f t="shared" si="16"/>
        <v>6</v>
      </c>
      <c r="BG13" s="120">
        <v>3.4000000000000004</v>
      </c>
    </row>
    <row r="14" ht="11.25" customHeight="1">
      <c r="A14" s="155" t="s">
        <v>1462</v>
      </c>
      <c r="B14" s="99" t="s">
        <v>1463</v>
      </c>
      <c r="C14" s="100" t="s">
        <v>136</v>
      </c>
      <c r="D14" s="100" t="s">
        <v>1464</v>
      </c>
      <c r="E14" s="101">
        <v>8.0</v>
      </c>
      <c r="F14" s="58">
        <v>599.0</v>
      </c>
      <c r="G14" s="58" t="s">
        <v>168</v>
      </c>
      <c r="H14" s="58" t="s">
        <v>168</v>
      </c>
      <c r="I14" s="150">
        <v>12.14</v>
      </c>
      <c r="J14" s="103">
        <f t="shared" si="2"/>
        <v>9.884678748</v>
      </c>
      <c r="K14" s="104">
        <v>0.3</v>
      </c>
      <c r="L14" s="73">
        <v>4.0</v>
      </c>
      <c r="M14" s="23">
        <f t="shared" si="3"/>
        <v>1.2</v>
      </c>
      <c r="N14" s="105" t="s">
        <v>975</v>
      </c>
      <c r="O14" s="106">
        <v>0.29</v>
      </c>
      <c r="P14" s="107">
        <v>43782.0</v>
      </c>
      <c r="Q14" s="107">
        <v>43800.0</v>
      </c>
      <c r="R14" s="23">
        <f t="shared" si="4"/>
        <v>3.448275862</v>
      </c>
      <c r="S14" s="108">
        <f t="array" ref="S14">IF(INDEX(Historical!$D$7:$D$1379,MATCH(B14,Historical!$B$7:$B$1403,0))=0,"n/a",(INDEX(Historical!$C$7:$C$1381,MATCH(B14,Historical!$B$7:$B$1403,0))/INDEX(Historical!$D$7:$D$1379,MATCH(B14,Historical!$B$7:$B$1403,0))-1)*100)</f>
        <v>16.32653061</v>
      </c>
      <c r="T14" s="108">
        <f t="array" ref="T14">IF(INDEX(Historical!$F$7:$F$1372,MATCH(B14,Historical!$B$7:$B$1403,0))=0,"n/a",((INDEX(Historical!$C$7:$C$1381,MATCH(B14,Historical!$B$7:$B$1403,0))/INDEX(Historical!$F$7:$F$1372,MATCH(B14,Historical!$B$7:$B$1403,0)))^(1/3)-1)*100)</f>
        <v>22.50986293</v>
      </c>
      <c r="U14" s="108">
        <f t="array" ref="U14">IF(INDEX(Historical!$H$7:$H$1372,MATCH(B14,Historical!$B$7:$B$1403,0))=0,"n/a",((INDEX(Historical!$C$7:$C$1381,MATCH(B14,Historical!$B$7:$B$1403,0))/INDEX(Historical!$H$7:$H$1372,MATCH(B14,Historical!$B$7:$B$1403,0)))^(1/5)-1)*100)</f>
        <v>16.99850208</v>
      </c>
      <c r="V14" s="108" t="str">
        <f t="array" ref="V14">IF(INDEX(Historical!$O$7:$O$1372,MATCH(B14,Historical!$B$7:$B$1403,0))=0,"n/a",((INDEX(Historical!$C$7:$C$1381,MATCH(B14,Historical!$B$7:$B$1403,0))/INDEX(Historical!$O$7:$O$1372,MATCH(B14,Historical!$B$7:$B$1403,0)))^(1/10)-1)*100)</f>
        <v>n/a</v>
      </c>
      <c r="W14" s="109" t="str">
        <f t="shared" si="5"/>
        <v>n/a</v>
      </c>
      <c r="X14" s="110" t="str">
        <f t="shared" si="6"/>
        <v>n/a</v>
      </c>
      <c r="Y14" s="133"/>
      <c r="Z14" s="103">
        <f t="shared" si="7"/>
        <v>94.48818898</v>
      </c>
      <c r="AA14" s="112">
        <f t="shared" si="8"/>
        <v>9.559055118</v>
      </c>
      <c r="AB14" s="73">
        <v>12.0</v>
      </c>
      <c r="AC14" s="102">
        <v>1.27</v>
      </c>
      <c r="AD14" s="102">
        <v>1.2</v>
      </c>
      <c r="AE14" s="102">
        <v>2.51</v>
      </c>
      <c r="AF14" s="102">
        <v>1.13</v>
      </c>
      <c r="AG14" s="102">
        <v>12.8</v>
      </c>
      <c r="AH14" s="102">
        <v>-14.299999999999999</v>
      </c>
      <c r="AI14" s="102">
        <v>-0.38999999999999996</v>
      </c>
      <c r="AJ14" s="102">
        <v>-5.5</v>
      </c>
      <c r="AK14" s="102">
        <v>8.0</v>
      </c>
      <c r="AL14" s="113">
        <v>1350.0</v>
      </c>
      <c r="AM14" s="114">
        <v>1.0</v>
      </c>
      <c r="AN14" s="102">
        <v>4.29</v>
      </c>
      <c r="AO14" s="115">
        <f t="shared" si="9"/>
        <v>17.32412571</v>
      </c>
      <c r="AP14" s="116">
        <f t="shared" si="10"/>
        <v>26.88318082</v>
      </c>
      <c r="AQ14" s="117">
        <f t="shared" si="11"/>
        <v>-30.71241162</v>
      </c>
      <c r="AR14" s="103">
        <f t="array" ref="AR14">INDEX(Historical!$C$7:$C$1381,MATCH(B14,Historical!$B$7:$B$1403,0))*IF(AH14="n/a",1.03,IF(AH14&lt;0,1.01,IF(AH14&gt;10,1.1,(1+AH14/100))))</f>
        <v>1.1514</v>
      </c>
      <c r="AS14" s="112">
        <f t="shared" si="12"/>
        <v>1.162914</v>
      </c>
      <c r="AT14" s="112">
        <f t="shared" ref="AT14:AV14" si="22">IF($AK14="n/a",1.03*AS14,IF($AK14&lt;0,1.01*AS14,IF($AK14&gt;10,1.1*AS14,(1+$AK14/100)*AS14)))</f>
        <v>1.25594712</v>
      </c>
      <c r="AU14" s="112">
        <f t="shared" si="22"/>
        <v>1.35642289</v>
      </c>
      <c r="AV14" s="112">
        <f t="shared" si="22"/>
        <v>1.464936721</v>
      </c>
      <c r="AW14" s="103">
        <f t="shared" si="14"/>
        <v>6.39162073</v>
      </c>
      <c r="AX14" s="118">
        <f t="shared" si="15"/>
        <v>52.64926467</v>
      </c>
      <c r="AY14" s="119">
        <v>0.61</v>
      </c>
      <c r="AZ14" s="114">
        <v>3.32</v>
      </c>
      <c r="BA14" s="114">
        <v>-23.02</v>
      </c>
      <c r="BB14" s="114">
        <v>-16.78</v>
      </c>
      <c r="BC14" s="114">
        <v>-9.82</v>
      </c>
      <c r="BD14" s="42"/>
      <c r="BE14" s="17">
        <v>2012.0</v>
      </c>
      <c r="BF14" s="17">
        <f t="shared" si="16"/>
        <v>0</v>
      </c>
      <c r="BG14" s="120">
        <v>2.1999999999999997</v>
      </c>
    </row>
    <row r="15" ht="11.25" customHeight="1">
      <c r="A15" s="55" t="s">
        <v>1664</v>
      </c>
      <c r="B15" s="99" t="s">
        <v>1665</v>
      </c>
      <c r="C15" s="100" t="s">
        <v>177</v>
      </c>
      <c r="D15" s="100" t="s">
        <v>178</v>
      </c>
      <c r="E15" s="101">
        <v>7.0</v>
      </c>
      <c r="F15" s="58">
        <v>707.0</v>
      </c>
      <c r="G15" s="58" t="s">
        <v>121</v>
      </c>
      <c r="H15" s="58" t="s">
        <v>121</v>
      </c>
      <c r="I15" s="150">
        <v>77.03</v>
      </c>
      <c r="J15" s="103">
        <f t="shared" si="2"/>
        <v>1.869401532</v>
      </c>
      <c r="K15" s="104">
        <v>0.36</v>
      </c>
      <c r="L15" s="73">
        <v>4.0</v>
      </c>
      <c r="M15" s="23">
        <f t="shared" si="3"/>
        <v>1.44</v>
      </c>
      <c r="N15" s="105" t="s">
        <v>147</v>
      </c>
      <c r="O15" s="106">
        <v>0.32</v>
      </c>
      <c r="P15" s="107">
        <v>43843.0</v>
      </c>
      <c r="Q15" s="107">
        <v>43874.0</v>
      </c>
      <c r="R15" s="23">
        <f t="shared" si="4"/>
        <v>12.5</v>
      </c>
      <c r="S15" s="108">
        <f t="array" ref="S15">IF(INDEX(Historical!$D$7:$D$1379,MATCH(B15,Historical!$B$7:$B$1403,0))=0,"n/a",(INDEX(Historical!$C$7:$C$1381,MATCH(B15,Historical!$B$7:$B$1403,0))/INDEX(Historical!$D$7:$D$1379,MATCH(B15,Historical!$B$7:$B$1403,0))-1)*100)</f>
        <v>14.28571429</v>
      </c>
      <c r="T15" s="108">
        <f t="array" ref="T15">IF(INDEX(Historical!$F$7:$F$1372,MATCH(B15,Historical!$B$7:$B$1403,0))=0,"n/a",((INDEX(Historical!$C$7:$C$1381,MATCH(B15,Historical!$B$7:$B$1403,0))/INDEX(Historical!$F$7:$F$1372,MATCH(B15,Historical!$B$7:$B$1403,0)))^(1/3)-1)*100)</f>
        <v>7.166457967</v>
      </c>
      <c r="U15" s="108">
        <f t="array" ref="U15">IF(INDEX(Historical!$H$7:$H$1372,MATCH(B15,Historical!$B$7:$B$1403,0))=0,"n/a",((INDEX(Historical!$C$7:$C$1381,MATCH(B15,Historical!$B$7:$B$1403,0))/INDEX(Historical!$H$7:$H$1372,MATCH(B15,Historical!$B$7:$B$1403,0)))^(1/5)-1)*100)</f>
        <v>7.781806771</v>
      </c>
      <c r="V15" s="108">
        <f t="array" ref="V15">IF(INDEX(Historical!$O$7:$O$1372,MATCH(B15,Historical!$B$7:$B$1403,0))=0,"n/a",((INDEX(Historical!$C$7:$C$1381,MATCH(B15,Historical!$B$7:$B$1403,0))/INDEX(Historical!$O$7:$O$1372,MATCH(B15,Historical!$B$7:$B$1403,0)))^(1/10)-1)*100)</f>
        <v>5.512131551</v>
      </c>
      <c r="W15" s="109">
        <f t="shared" si="5"/>
        <v>1.411759988</v>
      </c>
      <c r="X15" s="110">
        <f t="shared" si="6"/>
        <v>3.890903386</v>
      </c>
      <c r="Y15" s="147"/>
      <c r="Z15" s="103">
        <f t="shared" si="7"/>
        <v>71.28712871</v>
      </c>
      <c r="AA15" s="112">
        <f t="shared" si="8"/>
        <v>38.13366337</v>
      </c>
      <c r="AB15" s="73">
        <v>12.0</v>
      </c>
      <c r="AC15" s="102">
        <v>2.02</v>
      </c>
      <c r="AD15" s="102">
        <v>3.44</v>
      </c>
      <c r="AE15" s="102">
        <v>4.32</v>
      </c>
      <c r="AF15" s="102">
        <v>4.29</v>
      </c>
      <c r="AG15" s="102">
        <v>9.3</v>
      </c>
      <c r="AH15" s="102">
        <v>34.300000000000004</v>
      </c>
      <c r="AI15" s="102">
        <v>11.23</v>
      </c>
      <c r="AJ15" s="102">
        <v>2.0</v>
      </c>
      <c r="AK15" s="102">
        <v>11.08</v>
      </c>
      <c r="AL15" s="113">
        <v>137800.0</v>
      </c>
      <c r="AM15" s="114">
        <v>0.2</v>
      </c>
      <c r="AN15" s="102">
        <v>0.6</v>
      </c>
      <c r="AO15" s="115">
        <f t="shared" si="9"/>
        <v>-28.48245506</v>
      </c>
      <c r="AP15" s="116">
        <f t="shared" si="10"/>
        <v>9.651208303</v>
      </c>
      <c r="AQ15" s="117">
        <f t="shared" si="11"/>
        <v>169.6445527</v>
      </c>
      <c r="AR15" s="103">
        <f t="array" ref="AR15">INDEX(Historical!$C$7:$C$1381,MATCH(B15,Historical!$B$7:$B$1403,0))*IF(AH15="n/a",1.03,IF(AH15&lt;0,1.01,IF(AH15&gt;10,1.1,(1+AH15/100))))</f>
        <v>1.408</v>
      </c>
      <c r="AS15" s="112">
        <f t="shared" si="12"/>
        <v>1.5488</v>
      </c>
      <c r="AT15" s="112">
        <f t="shared" ref="AT15:AV15" si="23">IF($AK15="n/a",1.03*AS15,IF($AK15&lt;0,1.01*AS15,IF($AK15&gt;10,1.1*AS15,(1+$AK15/100)*AS15)))</f>
        <v>1.70368</v>
      </c>
      <c r="AU15" s="112">
        <f t="shared" si="23"/>
        <v>1.874048</v>
      </c>
      <c r="AV15" s="112">
        <f t="shared" si="23"/>
        <v>2.0614528</v>
      </c>
      <c r="AW15" s="103">
        <f t="shared" si="14"/>
        <v>8.5959808</v>
      </c>
      <c r="AX15" s="118">
        <f t="shared" si="15"/>
        <v>11.15926366</v>
      </c>
      <c r="AY15" s="119">
        <v>1.1</v>
      </c>
      <c r="AZ15" s="114">
        <v>6.45</v>
      </c>
      <c r="BA15" s="114">
        <v>-16.68</v>
      </c>
      <c r="BB15" s="114">
        <v>-11.87</v>
      </c>
      <c r="BC15" s="114">
        <v>-8.53</v>
      </c>
      <c r="BD15" s="42"/>
      <c r="BE15" s="17">
        <v>2014.0</v>
      </c>
      <c r="BF15" s="17">
        <f t="shared" si="16"/>
        <v>0</v>
      </c>
      <c r="BG15" s="120">
        <v>4.3</v>
      </c>
    </row>
    <row r="16" ht="11.25" customHeight="1">
      <c r="A16" s="151" t="s">
        <v>1666</v>
      </c>
      <c r="B16" s="122" t="s">
        <v>1667</v>
      </c>
      <c r="C16" s="100" t="s">
        <v>272</v>
      </c>
      <c r="D16" s="100" t="s">
        <v>273</v>
      </c>
      <c r="E16" s="123">
        <v>7.0</v>
      </c>
      <c r="F16" s="58">
        <v>666.0</v>
      </c>
      <c r="G16" s="124" t="s">
        <v>168</v>
      </c>
      <c r="H16" s="124" t="s">
        <v>168</v>
      </c>
      <c r="I16" s="216">
        <v>43.44</v>
      </c>
      <c r="J16" s="126">
        <f t="shared" si="2"/>
        <v>4.327808471</v>
      </c>
      <c r="K16" s="127">
        <v>0.47</v>
      </c>
      <c r="L16" s="128">
        <v>4.0</v>
      </c>
      <c r="M16" s="129">
        <f t="shared" si="3"/>
        <v>1.88</v>
      </c>
      <c r="N16" s="130" t="s">
        <v>695</v>
      </c>
      <c r="O16" s="131">
        <v>0.46</v>
      </c>
      <c r="P16" s="132">
        <v>43595.0</v>
      </c>
      <c r="Q16" s="132">
        <v>43609.0</v>
      </c>
      <c r="R16" s="129">
        <f t="shared" si="4"/>
        <v>2.173913043</v>
      </c>
      <c r="S16" s="108">
        <f t="array" ref="S16">IF(INDEX(Historical!$D$7:$D$1379,MATCH(B16,Historical!$B$7:$B$1403,0))=0,"n/a",(INDEX(Historical!$C$7:$C$1381,MATCH(B16,Historical!$B$7:$B$1403,0))/INDEX(Historical!$D$7:$D$1379,MATCH(B16,Historical!$B$7:$B$1403,0))-1)*100)</f>
        <v>2.747252747</v>
      </c>
      <c r="T16" s="108">
        <f t="array" ref="T16">IF(INDEX(Historical!$F$7:$F$1372,MATCH(B16,Historical!$B$7:$B$1403,0))=0,"n/a",((INDEX(Historical!$C$7:$C$1381,MATCH(B16,Historical!$B$7:$B$1403,0))/INDEX(Historical!$F$7:$F$1372,MATCH(B16,Historical!$B$7:$B$1403,0)))^(1/3)-1)*100)</f>
        <v>4.050580182</v>
      </c>
      <c r="U16" s="108">
        <f t="array" ref="U16">IF(INDEX(Historical!$H$7:$H$1372,MATCH(B16,Historical!$B$7:$B$1403,0))=0,"n/a",((INDEX(Historical!$C$7:$C$1381,MATCH(B16,Historical!$B$7:$B$1403,0))/INDEX(Historical!$H$7:$H$1372,MATCH(B16,Historical!$B$7:$B$1403,0)))^(1/5)-1)*100)</f>
        <v>4.508128236</v>
      </c>
      <c r="V16" s="108">
        <f t="array" ref="V16">IF(INDEX(Historical!$O$7:$O$1372,MATCH(B16,Historical!$B$7:$B$1403,0))=0,"n/a",((INDEX(Historical!$C$7:$C$1381,MATCH(B16,Historical!$B$7:$B$1403,0))/INDEX(Historical!$O$7:$O$1372,MATCH(B16,Historical!$B$7:$B$1403,0)))^(1/10)-1)*100)</f>
        <v>3.312003507</v>
      </c>
      <c r="W16" s="109">
        <f t="shared" si="5"/>
        <v>1.361148388</v>
      </c>
      <c r="X16" s="110">
        <f t="shared" si="6"/>
        <v>0.3087759066</v>
      </c>
      <c r="Y16" s="147"/>
      <c r="Z16" s="126">
        <f t="shared" si="7"/>
        <v>308.1967213</v>
      </c>
      <c r="AA16" s="134">
        <f t="shared" si="8"/>
        <v>71.21311475</v>
      </c>
      <c r="AB16" s="128">
        <v>12.0</v>
      </c>
      <c r="AC16" s="125">
        <v>0.61</v>
      </c>
      <c r="AD16" s="125">
        <v>4.08</v>
      </c>
      <c r="AE16" s="125">
        <v>6.48</v>
      </c>
      <c r="AF16" s="125">
        <v>1.79</v>
      </c>
      <c r="AG16" s="125">
        <v>2.5</v>
      </c>
      <c r="AH16" s="125">
        <v>48.8</v>
      </c>
      <c r="AI16" s="125">
        <v>18.77</v>
      </c>
      <c r="AJ16" s="125">
        <v>14.6</v>
      </c>
      <c r="AK16" s="125">
        <v>17.62</v>
      </c>
      <c r="AL16" s="135">
        <v>5960.0</v>
      </c>
      <c r="AM16" s="136">
        <v>0.8</v>
      </c>
      <c r="AN16" s="125">
        <v>1.01</v>
      </c>
      <c r="AO16" s="137">
        <f t="shared" si="9"/>
        <v>-62.37717805</v>
      </c>
      <c r="AP16" s="138">
        <f t="shared" si="10"/>
        <v>8.835936707</v>
      </c>
      <c r="AQ16" s="139">
        <f t="shared" si="11"/>
        <v>138.0209845</v>
      </c>
      <c r="AR16" s="103">
        <f t="array" ref="AR16">INDEX(Historical!$C$7:$C$1381,MATCH(B16,Historical!$B$7:$B$1403,0))*IF(AH16="n/a",1.03,IF(AH16&lt;0,1.01,IF(AH16&gt;10,1.1,(1+AH16/100))))</f>
        <v>2.057</v>
      </c>
      <c r="AS16" s="134">
        <f t="shared" si="12"/>
        <v>2.2627</v>
      </c>
      <c r="AT16" s="134">
        <f t="shared" ref="AT16:AV16" si="24">IF($AK16="n/a",1.03*AS16,IF($AK16&lt;0,1.01*AS16,IF($AK16&gt;10,1.1*AS16,(1+$AK16/100)*AS16)))</f>
        <v>2.48897</v>
      </c>
      <c r="AU16" s="134">
        <f t="shared" si="24"/>
        <v>2.737867</v>
      </c>
      <c r="AV16" s="134">
        <f t="shared" si="24"/>
        <v>3.0116537</v>
      </c>
      <c r="AW16" s="126">
        <f t="shared" si="14"/>
        <v>12.5581907</v>
      </c>
      <c r="AX16" s="140">
        <f t="shared" si="15"/>
        <v>28.90927878</v>
      </c>
      <c r="AY16" s="141">
        <v>0.45</v>
      </c>
      <c r="AZ16" s="136">
        <v>-1.91</v>
      </c>
      <c r="BA16" s="136">
        <v>-14.719999999999999</v>
      </c>
      <c r="BB16" s="136">
        <v>-6.61</v>
      </c>
      <c r="BC16" s="136">
        <v>-8.0</v>
      </c>
      <c r="BD16" s="142"/>
      <c r="BE16" s="17">
        <v>2013.0</v>
      </c>
      <c r="BF16" s="17">
        <f t="shared" si="16"/>
        <v>0</v>
      </c>
      <c r="BG16" s="143">
        <v>1.0999999999999999</v>
      </c>
    </row>
    <row r="17" ht="11.25" customHeight="1">
      <c r="A17" s="155" t="s">
        <v>537</v>
      </c>
      <c r="B17" s="133" t="s">
        <v>538</v>
      </c>
      <c r="C17" s="100" t="s">
        <v>131</v>
      </c>
      <c r="D17" s="100" t="s">
        <v>132</v>
      </c>
      <c r="E17" s="101">
        <v>15.0</v>
      </c>
      <c r="F17" s="58">
        <v>266.0</v>
      </c>
      <c r="G17" s="58" t="s">
        <v>168</v>
      </c>
      <c r="H17" s="58" t="s">
        <v>168</v>
      </c>
      <c r="I17" s="150">
        <v>180.59</v>
      </c>
      <c r="J17" s="103">
        <f t="shared" si="2"/>
        <v>1.771969655</v>
      </c>
      <c r="K17" s="104">
        <v>0.8</v>
      </c>
      <c r="L17" s="73">
        <v>4.0</v>
      </c>
      <c r="M17" s="23">
        <f t="shared" si="3"/>
        <v>3.2</v>
      </c>
      <c r="N17" s="105" t="s">
        <v>539</v>
      </c>
      <c r="O17" s="106">
        <v>0.73</v>
      </c>
      <c r="P17" s="107">
        <v>43754.0</v>
      </c>
      <c r="Q17" s="107">
        <v>43784.0</v>
      </c>
      <c r="R17" s="23">
        <f t="shared" si="4"/>
        <v>9.589041096</v>
      </c>
      <c r="S17" s="108">
        <f t="array" ref="S17">IF(INDEX(Historical!$D$7:$D$1379,MATCH(B17,Historical!$B$7:$B$1403,0))=0,"n/a",(INDEX(Historical!$C$7:$C$1381,MATCH(B17,Historical!$B$7:$B$1403,0))/INDEX(Historical!$D$7:$D$1379,MATCH(B17,Historical!$B$7:$B$1403,0))-1)*100)</f>
        <v>7.168458781</v>
      </c>
      <c r="T17" s="108">
        <f t="array" ref="T17">IF(INDEX(Historical!$F$7:$F$1372,MATCH(B17,Historical!$B$7:$B$1403,0))=0,"n/a",((INDEX(Historical!$C$7:$C$1381,MATCH(B17,Historical!$B$7:$B$1403,0))/INDEX(Historical!$F$7:$F$1372,MATCH(B17,Historical!$B$7:$B$1403,0)))^(1/3)-1)*100)</f>
        <v>8.981572352</v>
      </c>
      <c r="U17" s="108">
        <f t="array" ref="U17">IF(INDEX(Historical!$H$7:$H$1372,MATCH(B17,Historical!$B$7:$B$1403,0))=0,"n/a",((INDEX(Historical!$C$7:$C$1381,MATCH(B17,Historical!$B$7:$B$1403,0))/INDEX(Historical!$H$7:$H$1372,MATCH(B17,Historical!$B$7:$B$1403,0)))^(1/5)-1)*100)</f>
        <v>8.924936491</v>
      </c>
      <c r="V17" s="108">
        <f t="array" ref="V17">IF(INDEX(Historical!$O$7:$O$1372,MATCH(B17,Historical!$B$7:$B$1403,0))=0,"n/a",((INDEX(Historical!$C$7:$C$1381,MATCH(B17,Historical!$B$7:$B$1403,0))/INDEX(Historical!$O$7:$O$1372,MATCH(B17,Historical!$B$7:$B$1403,0)))^(1/10)-1)*100)</f>
        <v>14.831488</v>
      </c>
      <c r="W17" s="109">
        <f t="shared" si="5"/>
        <v>0.601755973</v>
      </c>
      <c r="X17" s="110">
        <f t="shared" si="6"/>
        <v>0.8664986885</v>
      </c>
      <c r="Y17" s="133" t="s">
        <v>540</v>
      </c>
      <c r="Z17" s="103">
        <f t="shared" si="7"/>
        <v>42.72363151</v>
      </c>
      <c r="AA17" s="112">
        <f t="shared" si="8"/>
        <v>24.11081442</v>
      </c>
      <c r="AB17" s="73">
        <v>8.0</v>
      </c>
      <c r="AC17" s="102">
        <v>7.49</v>
      </c>
      <c r="AD17" s="102">
        <v>2.72</v>
      </c>
      <c r="AE17" s="102">
        <v>2.72</v>
      </c>
      <c r="AF17" s="102">
        <v>7.57</v>
      </c>
      <c r="AG17" s="102">
        <v>34.300000000000004</v>
      </c>
      <c r="AH17" s="102">
        <v>11.3</v>
      </c>
      <c r="AI17" s="102">
        <v>9.62</v>
      </c>
      <c r="AJ17" s="102">
        <v>10.299999999999999</v>
      </c>
      <c r="AK17" s="102">
        <v>8.85</v>
      </c>
      <c r="AL17" s="113">
        <v>119760.0</v>
      </c>
      <c r="AM17" s="114">
        <v>0.1</v>
      </c>
      <c r="AN17" s="102">
        <v>0.0</v>
      </c>
      <c r="AO17" s="115">
        <f t="shared" si="9"/>
        <v>-13.41390827</v>
      </c>
      <c r="AP17" s="116">
        <f t="shared" si="10"/>
        <v>10.69690615</v>
      </c>
      <c r="AQ17" s="117">
        <f t="shared" si="11"/>
        <v>184.8148445</v>
      </c>
      <c r="AR17" s="103">
        <f t="array" ref="AR17">INDEX(Historical!$C$7:$C$1381,MATCH(B17,Historical!$B$7:$B$1403,0))*IF(AH17="n/a",1.03,IF(AH17&lt;0,1.01,IF(AH17&gt;10,1.1,(1+AH17/100))))</f>
        <v>3.289</v>
      </c>
      <c r="AS17" s="112">
        <f t="shared" si="12"/>
        <v>3.6054018</v>
      </c>
      <c r="AT17" s="112">
        <f t="shared" ref="AT17:AV17" si="25">IF($AK17="n/a",1.03*AS17,IF($AK17&lt;0,1.01*AS17,IF($AK17&gt;10,1.1*AS17,(1+$AK17/100)*AS17)))</f>
        <v>3.924479859</v>
      </c>
      <c r="AU17" s="112">
        <f t="shared" si="25"/>
        <v>4.271796327</v>
      </c>
      <c r="AV17" s="112">
        <f t="shared" si="25"/>
        <v>4.649850302</v>
      </c>
      <c r="AW17" s="103">
        <f t="shared" si="14"/>
        <v>19.74052829</v>
      </c>
      <c r="AX17" s="118">
        <f t="shared" si="15"/>
        <v>10.93113034</v>
      </c>
      <c r="AY17" s="119">
        <v>1.01</v>
      </c>
      <c r="AZ17" s="114">
        <v>12.590000000000002</v>
      </c>
      <c r="BA17" s="114">
        <v>-16.54</v>
      </c>
      <c r="BB17" s="114">
        <v>-13.420000000000002</v>
      </c>
      <c r="BC17" s="114">
        <v>-7.31</v>
      </c>
      <c r="BD17" s="42"/>
      <c r="BE17" s="17">
        <v>2006.0</v>
      </c>
      <c r="BF17" s="17">
        <f t="shared" si="16"/>
        <v>1</v>
      </c>
      <c r="BG17" s="120">
        <v>16.400000000000002</v>
      </c>
    </row>
    <row r="18" ht="11.25" customHeight="1">
      <c r="A18" s="155" t="s">
        <v>541</v>
      </c>
      <c r="B18" s="133" t="s">
        <v>542</v>
      </c>
      <c r="C18" s="100" t="s">
        <v>118</v>
      </c>
      <c r="D18" s="100" t="s">
        <v>119</v>
      </c>
      <c r="E18" s="101">
        <v>16.0</v>
      </c>
      <c r="F18" s="58">
        <v>230.0</v>
      </c>
      <c r="G18" s="58" t="s">
        <v>168</v>
      </c>
      <c r="H18" s="58" t="s">
        <v>168</v>
      </c>
      <c r="I18" s="150">
        <v>23.22</v>
      </c>
      <c r="J18" s="103">
        <f t="shared" si="2"/>
        <v>2.067183463</v>
      </c>
      <c r="K18" s="104">
        <v>0.12</v>
      </c>
      <c r="L18" s="73">
        <v>4.0</v>
      </c>
      <c r="M18" s="23">
        <f t="shared" si="3"/>
        <v>0.48</v>
      </c>
      <c r="N18" s="105" t="s">
        <v>543</v>
      </c>
      <c r="O18" s="106">
        <v>0.11</v>
      </c>
      <c r="P18" s="148">
        <v>43472.0</v>
      </c>
      <c r="Q18" s="148">
        <v>43494.0</v>
      </c>
      <c r="R18" s="23">
        <f t="shared" si="4"/>
        <v>9.090909091</v>
      </c>
      <c r="S18" s="108">
        <f t="array" ref="S18">IF(INDEX(Historical!$D$7:$D$1379,MATCH(B18,Historical!$B$7:$B$1403,0))=0,"n/a",(INDEX(Historical!$C$7:$C$1381,MATCH(B18,Historical!$B$7:$B$1403,0))/INDEX(Historical!$D$7:$D$1379,MATCH(B18,Historical!$B$7:$B$1403,0))-1)*100)</f>
        <v>9.090909091</v>
      </c>
      <c r="T18" s="108">
        <f t="array" ref="T18">IF(INDEX(Historical!$F$7:$F$1372,MATCH(B18,Historical!$B$7:$B$1403,0))=0,"n/a",((INDEX(Historical!$C$7:$C$1381,MATCH(B18,Historical!$B$7:$B$1403,0))/INDEX(Historical!$F$7:$F$1372,MATCH(B18,Historical!$B$7:$B$1403,0)))^(1/3)-1)*100)</f>
        <v>6.265856918</v>
      </c>
      <c r="U18" s="108">
        <f t="array" ref="U18">IF(INDEX(Historical!$H$7:$H$1372,MATCH(B18,Historical!$B$7:$B$1403,0))=0,"n/a",((INDEX(Historical!$C$7:$C$1381,MATCH(B18,Historical!$B$7:$B$1403,0))/INDEX(Historical!$H$7:$H$1372,MATCH(B18,Historical!$B$7:$B$1403,0)))^(1/5)-1)*100)</f>
        <v>7.781806771</v>
      </c>
      <c r="V18" s="108">
        <f t="array" ref="V18">IF(INDEX(Historical!$O$7:$O$1372,MATCH(B18,Historical!$B$7:$B$1403,0))=0,"n/a",((INDEX(Historical!$C$7:$C$1381,MATCH(B18,Historical!$B$7:$B$1403,0))/INDEX(Historical!$O$7:$O$1372,MATCH(B18,Historical!$B$7:$B$1403,0)))^(1/10)-1)*100)</f>
        <v>9.149342562</v>
      </c>
      <c r="W18" s="109">
        <f t="shared" si="5"/>
        <v>0.8505317971</v>
      </c>
      <c r="X18" s="110">
        <f t="shared" si="6"/>
        <v>5.986005209</v>
      </c>
      <c r="Y18" s="147"/>
      <c r="Z18" s="103">
        <f t="shared" si="7"/>
        <v>32.43243243</v>
      </c>
      <c r="AA18" s="112">
        <f t="shared" si="8"/>
        <v>15.68918919</v>
      </c>
      <c r="AB18" s="73">
        <v>12.0</v>
      </c>
      <c r="AC18" s="102">
        <v>1.48</v>
      </c>
      <c r="AD18" s="102">
        <v>1.57</v>
      </c>
      <c r="AE18" s="102">
        <v>0.56</v>
      </c>
      <c r="AF18" s="102">
        <v>1.41</v>
      </c>
      <c r="AG18" s="102">
        <v>9.5</v>
      </c>
      <c r="AH18" s="102">
        <v>-8.7</v>
      </c>
      <c r="AI18" s="102">
        <v>11.49</v>
      </c>
      <c r="AJ18" s="102">
        <v>1.3</v>
      </c>
      <c r="AK18" s="102">
        <v>10.0</v>
      </c>
      <c r="AL18" s="113">
        <v>78.48</v>
      </c>
      <c r="AM18" s="114">
        <v>11.0</v>
      </c>
      <c r="AN18" s="102">
        <v>0.76</v>
      </c>
      <c r="AO18" s="115">
        <f t="shared" si="9"/>
        <v>-5.840198955</v>
      </c>
      <c r="AP18" s="116">
        <f t="shared" si="10"/>
        <v>9.848990234</v>
      </c>
      <c r="AQ18" s="117">
        <f t="shared" si="11"/>
        <v>-0.8441030907</v>
      </c>
      <c r="AR18" s="103">
        <f t="array" ref="AR18">INDEX(Historical!$C$7:$C$1381,MATCH(B18,Historical!$B$7:$B$1403,0))*IF(AH18="n/a",1.03,IF(AH18&lt;0,1.01,IF(AH18&gt;10,1.1,(1+AH18/100))))</f>
        <v>0.4848</v>
      </c>
      <c r="AS18" s="112">
        <f t="shared" si="12"/>
        <v>0.53328</v>
      </c>
      <c r="AT18" s="112">
        <f t="shared" ref="AT18:AV18" si="26">IF($AK18="n/a",1.03*AS18,IF($AK18&lt;0,1.01*AS18,IF($AK18&gt;10,1.1*AS18,(1+$AK18/100)*AS18)))</f>
        <v>0.586608</v>
      </c>
      <c r="AU18" s="112">
        <f t="shared" si="26"/>
        <v>0.6452688</v>
      </c>
      <c r="AV18" s="112">
        <f t="shared" si="26"/>
        <v>0.70979568</v>
      </c>
      <c r="AW18" s="103">
        <f t="shared" si="14"/>
        <v>2.95975248</v>
      </c>
      <c r="AX18" s="118">
        <f t="shared" si="15"/>
        <v>12.74656537</v>
      </c>
      <c r="AY18" s="119">
        <v>1.36</v>
      </c>
      <c r="AZ18" s="114">
        <v>45.12</v>
      </c>
      <c r="BA18" s="114">
        <v>-6.800000000000001</v>
      </c>
      <c r="BB18" s="114">
        <v>-2.04</v>
      </c>
      <c r="BC18" s="114">
        <v>7.920000000000001</v>
      </c>
      <c r="BD18" s="42"/>
      <c r="BE18" s="17">
        <v>2005.0</v>
      </c>
      <c r="BF18" s="17">
        <f t="shared" si="16"/>
        <v>1</v>
      </c>
      <c r="BG18" s="120">
        <v>4.5</v>
      </c>
    </row>
    <row r="19" ht="11.25" customHeight="1">
      <c r="A19" s="55" t="s">
        <v>1465</v>
      </c>
      <c r="B19" s="99" t="s">
        <v>1466</v>
      </c>
      <c r="C19" s="100" t="s">
        <v>272</v>
      </c>
      <c r="D19" s="100" t="s">
        <v>273</v>
      </c>
      <c r="E19" s="101">
        <v>8.0</v>
      </c>
      <c r="F19" s="58">
        <v>609.0</v>
      </c>
      <c r="G19" s="58" t="s">
        <v>121</v>
      </c>
      <c r="H19" s="58" t="s">
        <v>121</v>
      </c>
      <c r="I19" s="150">
        <v>71.82</v>
      </c>
      <c r="J19" s="103">
        <f t="shared" si="2"/>
        <v>3.258145363</v>
      </c>
      <c r="K19" s="104">
        <v>0.585</v>
      </c>
      <c r="L19" s="73">
        <v>4.0</v>
      </c>
      <c r="M19" s="23">
        <f t="shared" si="3"/>
        <v>2.34</v>
      </c>
      <c r="N19" s="105" t="s">
        <v>326</v>
      </c>
      <c r="O19" s="106">
        <v>0.57</v>
      </c>
      <c r="P19" s="107">
        <v>43817.0</v>
      </c>
      <c r="Q19" s="107">
        <v>43832.0</v>
      </c>
      <c r="R19" s="23">
        <f t="shared" si="4"/>
        <v>2.631578947</v>
      </c>
      <c r="S19" s="108">
        <f t="array" ref="S19">IF(INDEX(Historical!$D$7:$D$1379,MATCH(B19,Historical!$B$7:$B$1403,0))=0,"n/a",(INDEX(Historical!$C$7:$C$1381,MATCH(B19,Historical!$B$7:$B$1403,0))/INDEX(Historical!$D$7:$D$1379,MATCH(B19,Historical!$B$7:$B$1403,0))-1)*100)</f>
        <v>5.660377358</v>
      </c>
      <c r="T19" s="108">
        <f t="array" ref="T19">IF(INDEX(Historical!$F$7:$F$1372,MATCH(B19,Historical!$B$7:$B$1403,0))=0,"n/a",((INDEX(Historical!$C$7:$C$1381,MATCH(B19,Historical!$B$7:$B$1403,0))/INDEX(Historical!$F$7:$F$1372,MATCH(B19,Historical!$B$7:$B$1403,0)))^(1/3)-1)*100)</f>
        <v>5.272659961</v>
      </c>
      <c r="U19" s="108">
        <f t="array" ref="U19">IF(INDEX(Historical!$H$7:$H$1372,MATCH(B19,Historical!$B$7:$B$1403,0))=0,"n/a",((INDEX(Historical!$C$7:$C$1381,MATCH(B19,Historical!$B$7:$B$1403,0))/INDEX(Historical!$H$7:$H$1372,MATCH(B19,Historical!$B$7:$B$1403,0)))^(1/5)-1)*100)</f>
        <v>5.671973775</v>
      </c>
      <c r="V19" s="108">
        <f t="array" ref="V19">IF(INDEX(Historical!$O$7:$O$1372,MATCH(B19,Historical!$B$7:$B$1403,0))=0,"n/a",((INDEX(Historical!$C$7:$C$1381,MATCH(B19,Historical!$B$7:$B$1403,0))/INDEX(Historical!$O$7:$O$1372,MATCH(B19,Historical!$B$7:$B$1403,0)))^(1/10)-1)*100)</f>
        <v>1.089301592</v>
      </c>
      <c r="W19" s="109">
        <f t="shared" si="5"/>
        <v>5.206981994</v>
      </c>
      <c r="X19" s="110">
        <f t="shared" si="6"/>
        <v>0.5970498711</v>
      </c>
      <c r="Y19" s="147"/>
      <c r="Z19" s="103">
        <f t="shared" si="7"/>
        <v>131.4606742</v>
      </c>
      <c r="AA19" s="112">
        <f t="shared" si="8"/>
        <v>40.34831461</v>
      </c>
      <c r="AB19" s="73">
        <v>12.0</v>
      </c>
      <c r="AC19" s="102">
        <v>1.78</v>
      </c>
      <c r="AD19" s="102" t="s">
        <v>128</v>
      </c>
      <c r="AE19" s="102">
        <v>17.2</v>
      </c>
      <c r="AF19" s="102">
        <v>1.8</v>
      </c>
      <c r="AG19" s="102">
        <v>5.4</v>
      </c>
      <c r="AH19" s="102">
        <v>8.4</v>
      </c>
      <c r="AI19" s="102">
        <v>5.4</v>
      </c>
      <c r="AJ19" s="102">
        <v>9.5</v>
      </c>
      <c r="AK19" s="102">
        <v>-0.8999999999999999</v>
      </c>
      <c r="AL19" s="113">
        <v>3030.0</v>
      </c>
      <c r="AM19" s="114">
        <v>2.1</v>
      </c>
      <c r="AN19" s="102">
        <v>0.52</v>
      </c>
      <c r="AO19" s="115">
        <f t="shared" si="9"/>
        <v>-31.41819547</v>
      </c>
      <c r="AP19" s="116">
        <f t="shared" si="10"/>
        <v>8.930119139</v>
      </c>
      <c r="AQ19" s="117">
        <f t="shared" si="11"/>
        <v>79.66260514</v>
      </c>
      <c r="AR19" s="103">
        <f t="array" ref="AR19">INDEX(Historical!$C$7:$C$1381,MATCH(B19,Historical!$B$7:$B$1403,0))*IF(AH19="n/a",1.03,IF(AH19&lt;0,1.01,IF(AH19&gt;10,1.1,(1+AH19/100))))</f>
        <v>2.42816</v>
      </c>
      <c r="AS19" s="112">
        <f t="shared" si="12"/>
        <v>2.55928064</v>
      </c>
      <c r="AT19" s="112">
        <f t="shared" ref="AT19:AV19" si="27">IF($AK19="n/a",1.03*AS19,IF($AK19&lt;0,1.01*AS19,IF($AK19&gt;10,1.1*AS19,(1+$AK19/100)*AS19)))</f>
        <v>2.584873446</v>
      </c>
      <c r="AU19" s="112">
        <f t="shared" si="27"/>
        <v>2.610722181</v>
      </c>
      <c r="AV19" s="112">
        <f t="shared" si="27"/>
        <v>2.636829403</v>
      </c>
      <c r="AW19" s="103">
        <f t="shared" si="14"/>
        <v>12.81986567</v>
      </c>
      <c r="AX19" s="118">
        <f t="shared" si="15"/>
        <v>17.84999397</v>
      </c>
      <c r="AY19" s="119">
        <v>0.08</v>
      </c>
      <c r="AZ19" s="114">
        <v>14.77</v>
      </c>
      <c r="BA19" s="114">
        <v>-10.79</v>
      </c>
      <c r="BB19" s="114">
        <v>-2.0</v>
      </c>
      <c r="BC19" s="114">
        <v>0.44</v>
      </c>
      <c r="BD19" s="42"/>
      <c r="BE19" s="17">
        <v>2013.0</v>
      </c>
      <c r="BF19" s="17">
        <f t="shared" si="16"/>
        <v>0</v>
      </c>
      <c r="BG19" s="120">
        <v>3.3000000000000003</v>
      </c>
    </row>
    <row r="20" ht="11.25" customHeight="1">
      <c r="A20" s="155" t="s">
        <v>544</v>
      </c>
      <c r="B20" s="99" t="s">
        <v>545</v>
      </c>
      <c r="C20" s="100" t="s">
        <v>131</v>
      </c>
      <c r="D20" s="100" t="s">
        <v>546</v>
      </c>
      <c r="E20" s="101">
        <v>18.0</v>
      </c>
      <c r="F20" s="58">
        <v>195.0</v>
      </c>
      <c r="G20" s="58" t="s">
        <v>168</v>
      </c>
      <c r="H20" s="58" t="s">
        <v>168</v>
      </c>
      <c r="I20" s="150">
        <v>109.05</v>
      </c>
      <c r="J20" s="103">
        <f t="shared" si="2"/>
        <v>2.274186153</v>
      </c>
      <c r="K20" s="104">
        <v>0.62</v>
      </c>
      <c r="L20" s="73">
        <v>4.0</v>
      </c>
      <c r="M20" s="23">
        <f t="shared" si="3"/>
        <v>2.48</v>
      </c>
      <c r="N20" s="105" t="s">
        <v>425</v>
      </c>
      <c r="O20" s="106">
        <v>0.54</v>
      </c>
      <c r="P20" s="107">
        <v>43888.0</v>
      </c>
      <c r="Q20" s="107">
        <v>43900.0</v>
      </c>
      <c r="R20" s="23">
        <f t="shared" si="4"/>
        <v>14.81481481</v>
      </c>
      <c r="S20" s="108">
        <f t="array" ref="S20">IF(INDEX(Historical!$D$7:$D$1379,MATCH(B20,Historical!$B$7:$B$1403,0))=0,"n/a",(INDEX(Historical!$C$7:$C$1381,MATCH(B20,Historical!$B$7:$B$1403,0))/INDEX(Historical!$D$7:$D$1379,MATCH(B20,Historical!$B$7:$B$1403,0))-1)*100)</f>
        <v>12.5</v>
      </c>
      <c r="T20" s="108">
        <f t="array" ref="T20">IF(INDEX(Historical!$F$7:$F$1372,MATCH(B20,Historical!$B$7:$B$1403,0))=0,"n/a",((INDEX(Historical!$C$7:$C$1381,MATCH(B20,Historical!$B$7:$B$1403,0))/INDEX(Historical!$F$7:$F$1372,MATCH(B20,Historical!$B$7:$B$1403,0)))^(1/3)-1)*100)</f>
        <v>8.7380373</v>
      </c>
      <c r="U20" s="108">
        <f t="array" ref="U20">IF(INDEX(Historical!$H$7:$H$1372,MATCH(B20,Historical!$B$7:$B$1403,0))=0,"n/a",((INDEX(Historical!$C$7:$C$1381,MATCH(B20,Historical!$B$7:$B$1403,0))/INDEX(Historical!$H$7:$H$1372,MATCH(B20,Historical!$B$7:$B$1403,0)))^(1/5)-1)*100)</f>
        <v>7.854534103</v>
      </c>
      <c r="V20" s="108">
        <f t="array" ref="V20">IF(INDEX(Historical!$O$7:$O$1372,MATCH(B20,Historical!$B$7:$B$1403,0))=0,"n/a",((INDEX(Historical!$C$7:$C$1381,MATCH(B20,Historical!$B$7:$B$1403,0))/INDEX(Historical!$O$7:$O$1372,MATCH(B20,Historical!$B$7:$B$1403,0)))^(1/10)-1)*100)</f>
        <v>10.44253752</v>
      </c>
      <c r="W20" s="109">
        <f t="shared" si="5"/>
        <v>0.7521671897</v>
      </c>
      <c r="X20" s="110">
        <f t="shared" si="6"/>
        <v>0.604194931</v>
      </c>
      <c r="Y20" s="99"/>
      <c r="Z20" s="103">
        <f t="shared" si="7"/>
        <v>76.78018576</v>
      </c>
      <c r="AA20" s="112">
        <f t="shared" si="8"/>
        <v>33.76160991</v>
      </c>
      <c r="AB20" s="73">
        <v>10.0</v>
      </c>
      <c r="AC20" s="102">
        <v>3.23</v>
      </c>
      <c r="AD20" s="102">
        <v>4.75</v>
      </c>
      <c r="AE20" s="102">
        <v>7.08</v>
      </c>
      <c r="AF20" s="102">
        <v>3.44</v>
      </c>
      <c r="AG20" s="102" t="s">
        <v>128</v>
      </c>
      <c r="AH20" s="102">
        <v>690.0</v>
      </c>
      <c r="AI20" s="102">
        <v>19.31</v>
      </c>
      <c r="AJ20" s="102">
        <v>13.0</v>
      </c>
      <c r="AK20" s="102">
        <v>7.1</v>
      </c>
      <c r="AL20" s="113">
        <v>40740.0</v>
      </c>
      <c r="AM20" s="114">
        <v>0.1</v>
      </c>
      <c r="AN20" s="102">
        <v>0.47</v>
      </c>
      <c r="AO20" s="115">
        <f t="shared" si="9"/>
        <v>-23.63288965</v>
      </c>
      <c r="AP20" s="116">
        <f t="shared" si="10"/>
        <v>10.12872026</v>
      </c>
      <c r="AQ20" s="117">
        <f t="shared" si="11"/>
        <v>127.195401</v>
      </c>
      <c r="AR20" s="103">
        <f t="array" ref="AR20">INDEX(Historical!$C$7:$C$1381,MATCH(B20,Historical!$B$7:$B$1403,0))*IF(AH20="n/a",1.03,IF(AH20&lt;0,1.01,IF(AH20&gt;10,1.1,(1+AH20/100))))</f>
        <v>2.376</v>
      </c>
      <c r="AS20" s="112">
        <f t="shared" si="12"/>
        <v>2.6136</v>
      </c>
      <c r="AT20" s="112">
        <f t="shared" ref="AT20:AV20" si="28">IF($AK20="n/a",1.03*AS20,IF($AK20&lt;0,1.01*AS20,IF($AK20&gt;10,1.1*AS20,(1+$AK20/100)*AS20)))</f>
        <v>2.7991656</v>
      </c>
      <c r="AU20" s="112">
        <f t="shared" si="28"/>
        <v>2.997906358</v>
      </c>
      <c r="AV20" s="112">
        <f t="shared" si="28"/>
        <v>3.210757709</v>
      </c>
      <c r="AW20" s="103">
        <f t="shared" si="14"/>
        <v>13.99742967</v>
      </c>
      <c r="AX20" s="118">
        <f t="shared" si="15"/>
        <v>12.83579062</v>
      </c>
      <c r="AY20" s="119">
        <v>1.42</v>
      </c>
      <c r="AZ20" s="114">
        <v>14.180000000000001</v>
      </c>
      <c r="BA20" s="114">
        <v>-14.34</v>
      </c>
      <c r="BB20" s="114">
        <v>-7.199999999999999</v>
      </c>
      <c r="BC20" s="114">
        <v>-2.93</v>
      </c>
      <c r="BD20" s="42"/>
      <c r="BE20" s="17">
        <v>2003.0</v>
      </c>
      <c r="BF20" s="17">
        <f t="shared" si="16"/>
        <v>1</v>
      </c>
      <c r="BG20" s="120" t="s">
        <v>128</v>
      </c>
    </row>
    <row r="21" ht="11.25" customHeight="1">
      <c r="A21" s="55" t="s">
        <v>123</v>
      </c>
      <c r="B21" s="99" t="s">
        <v>124</v>
      </c>
      <c r="C21" s="100" t="s">
        <v>125</v>
      </c>
      <c r="D21" s="100" t="s">
        <v>126</v>
      </c>
      <c r="E21" s="101">
        <v>45.0</v>
      </c>
      <c r="F21" s="58">
        <v>54.0</v>
      </c>
      <c r="G21" s="58" t="s">
        <v>121</v>
      </c>
      <c r="H21" s="58" t="s">
        <v>120</v>
      </c>
      <c r="I21" s="102">
        <v>37.65</v>
      </c>
      <c r="J21" s="103">
        <f t="shared" si="2"/>
        <v>3.824701195</v>
      </c>
      <c r="K21" s="104">
        <v>0.36</v>
      </c>
      <c r="L21" s="73">
        <v>4.0</v>
      </c>
      <c r="M21" s="23">
        <f t="shared" si="3"/>
        <v>1.44</v>
      </c>
      <c r="N21" s="105" t="s">
        <v>127</v>
      </c>
      <c r="O21" s="106">
        <v>0.35</v>
      </c>
      <c r="P21" s="107">
        <v>43873.0</v>
      </c>
      <c r="Q21" s="107">
        <v>43895.0</v>
      </c>
      <c r="R21" s="23">
        <f t="shared" si="4"/>
        <v>2.857142857</v>
      </c>
      <c r="S21" s="108">
        <f t="array" ref="S21">IF(INDEX(Historical!$D$7:$D$1379,MATCH(B21,Historical!$B$7:$B$1403,0))=0,"n/a",(INDEX(Historical!$C$7:$C$1381,MATCH(B21,Historical!$B$7:$B$1403,0))/INDEX(Historical!$D$7:$D$1379,MATCH(B21,Historical!$B$7:$B$1403,0))-1)*100)</f>
        <v>4.47761194</v>
      </c>
      <c r="T21" s="108">
        <f t="array" ref="T21">IF(INDEX(Historical!$F$7:$F$1372,MATCH(B21,Historical!$B$7:$B$1403,0))=0,"n/a",((INDEX(Historical!$C$7:$C$1381,MATCH(B21,Historical!$B$7:$B$1403,0))/INDEX(Historical!$F$7:$F$1372,MATCH(B21,Historical!$B$7:$B$1403,0)))^(1/3)-1)*100)</f>
        <v>5.272659961</v>
      </c>
      <c r="U21" s="108">
        <f t="array" ref="U21">IF(INDEX(Historical!$H$7:$H$1372,MATCH(B21,Historical!$B$7:$B$1403,0))=0,"n/a",((INDEX(Historical!$C$7:$C$1381,MATCH(B21,Historical!$B$7:$B$1403,0))/INDEX(Historical!$H$7:$H$1372,MATCH(B21,Historical!$B$7:$B$1403,0)))^(1/5)-1)*100)</f>
        <v>7.837884745</v>
      </c>
      <c r="V21" s="108">
        <f t="array" ref="V21">IF(INDEX(Historical!$O$7:$O$1372,MATCH(B21,Historical!$B$7:$B$1403,0))=0,"n/a",((INDEX(Historical!$C$7:$C$1381,MATCH(B21,Historical!$B$7:$B$1403,0))/INDEX(Historical!$O$7:$O$1372,MATCH(B21,Historical!$B$7:$B$1403,0)))^(1/10)-1)*100)</f>
        <v>9.595822639</v>
      </c>
      <c r="W21" s="109">
        <f t="shared" si="5"/>
        <v>0.8168017522</v>
      </c>
      <c r="X21" s="110" t="str">
        <f t="shared" si="6"/>
        <v>n/a</v>
      </c>
      <c r="Y21" s="133"/>
      <c r="Z21" s="103">
        <f t="shared" si="7"/>
        <v>57.37051793</v>
      </c>
      <c r="AA21" s="112">
        <f t="shared" si="8"/>
        <v>15</v>
      </c>
      <c r="AB21" s="73">
        <v>6.0</v>
      </c>
      <c r="AC21" s="102">
        <v>2.51</v>
      </c>
      <c r="AD21" s="102" t="s">
        <v>128</v>
      </c>
      <c r="AE21" s="102">
        <v>0.33</v>
      </c>
      <c r="AF21" s="102">
        <v>1.1</v>
      </c>
      <c r="AG21" s="102">
        <v>7.3</v>
      </c>
      <c r="AH21" s="102">
        <v>-19.900000000000002</v>
      </c>
      <c r="AI21" s="102">
        <v>9.5</v>
      </c>
      <c r="AJ21" s="102">
        <v>-6.0</v>
      </c>
      <c r="AK21" s="102">
        <v>-8.799999999999999</v>
      </c>
      <c r="AL21" s="113">
        <v>21160.0</v>
      </c>
      <c r="AM21" s="114">
        <v>0.4</v>
      </c>
      <c r="AN21" s="102">
        <v>0.46</v>
      </c>
      <c r="AO21" s="115">
        <f t="shared" si="9"/>
        <v>-3.33741406</v>
      </c>
      <c r="AP21" s="116">
        <f t="shared" si="10"/>
        <v>11.66258594</v>
      </c>
      <c r="AQ21" s="117">
        <f t="shared" si="11"/>
        <v>-14.36511614</v>
      </c>
      <c r="AR21" s="103">
        <f t="array" ref="AR21">INDEX(Historical!$C$7:$C$1381,MATCH(B21,Historical!$B$7:$B$1403,0))*IF(AH21="n/a",1.03,IF(AH21&lt;0,1.01,IF(AH21&gt;10,1.1,(1+AH21/100))))</f>
        <v>1.414</v>
      </c>
      <c r="AS21" s="112">
        <f t="shared" si="12"/>
        <v>1.54833</v>
      </c>
      <c r="AT21" s="112">
        <f t="shared" ref="AT21:AV21" si="29">IF($AK21="n/a",1.03*AS21,IF($AK21&lt;0,1.01*AS21,IF($AK21&gt;10,1.1*AS21,(1+$AK21/100)*AS21)))</f>
        <v>1.5638133</v>
      </c>
      <c r="AU21" s="112">
        <f t="shared" si="29"/>
        <v>1.579451433</v>
      </c>
      <c r="AV21" s="112">
        <f t="shared" si="29"/>
        <v>1.595245947</v>
      </c>
      <c r="AW21" s="103">
        <f t="shared" si="14"/>
        <v>7.70084068</v>
      </c>
      <c r="AX21" s="118">
        <f t="shared" si="15"/>
        <v>20.45376011</v>
      </c>
      <c r="AY21" s="119">
        <v>1.05</v>
      </c>
      <c r="AZ21" s="114">
        <v>3.29</v>
      </c>
      <c r="BA21" s="114">
        <v>-20.23</v>
      </c>
      <c r="BB21" s="114">
        <v>-15.939999999999998</v>
      </c>
      <c r="BC21" s="114">
        <v>-9.65</v>
      </c>
      <c r="BD21" s="42"/>
      <c r="BE21" s="17">
        <v>1976.0</v>
      </c>
      <c r="BF21" s="17">
        <f t="shared" si="16"/>
        <v>4</v>
      </c>
      <c r="BG21" s="120">
        <v>3.2</v>
      </c>
    </row>
    <row r="22" ht="11.25" customHeight="1">
      <c r="A22" s="55" t="s">
        <v>129</v>
      </c>
      <c r="B22" s="99" t="s">
        <v>130</v>
      </c>
      <c r="C22" s="100" t="s">
        <v>131</v>
      </c>
      <c r="D22" s="100" t="s">
        <v>132</v>
      </c>
      <c r="E22" s="101">
        <v>44.0</v>
      </c>
      <c r="F22" s="58">
        <v>59.0</v>
      </c>
      <c r="G22" s="58" t="s">
        <v>121</v>
      </c>
      <c r="H22" s="58" t="s">
        <v>120</v>
      </c>
      <c r="I22" s="102">
        <v>154.74</v>
      </c>
      <c r="J22" s="103">
        <f t="shared" si="2"/>
        <v>2.352332946</v>
      </c>
      <c r="K22" s="104">
        <v>0.91</v>
      </c>
      <c r="L22" s="73">
        <v>4.0</v>
      </c>
      <c r="M22" s="23">
        <f t="shared" si="3"/>
        <v>3.64</v>
      </c>
      <c r="N22" s="105" t="s">
        <v>133</v>
      </c>
      <c r="O22" s="106">
        <v>0.79</v>
      </c>
      <c r="P22" s="107">
        <v>43810.0</v>
      </c>
      <c r="Q22" s="107">
        <v>43830.0</v>
      </c>
      <c r="R22" s="23">
        <f t="shared" si="4"/>
        <v>15.18987342</v>
      </c>
      <c r="S22" s="108">
        <f t="array" ref="S22">IF(INDEX(Historical!$D$7:$D$1379,MATCH(B22,Historical!$B$7:$B$1403,0))=0,"n/a",(INDEX(Historical!$C$7:$C$1381,MATCH(B22,Historical!$B$7:$B$1403,0))/INDEX(Historical!$D$7:$D$1379,MATCH(B22,Historical!$B$7:$B$1403,0))-1)*100)</f>
        <v>19.6969697</v>
      </c>
      <c r="T22" s="108">
        <f t="array" ref="T22">IF(INDEX(Historical!$F$7:$F$1372,MATCH(B22,Historical!$B$7:$B$1403,0))=0,"n/a",((INDEX(Historical!$C$7:$C$1381,MATCH(B22,Historical!$B$7:$B$1403,0))/INDEX(Historical!$F$7:$F$1372,MATCH(B22,Historical!$B$7:$B$1403,0)))^(1/3)-1)*100)</f>
        <v>14.23093736</v>
      </c>
      <c r="U22" s="108">
        <f t="array" ref="U22">IF(INDEX(Historical!$H$7:$H$1372,MATCH(B22,Historical!$B$7:$B$1403,0))=0,"n/a",((INDEX(Historical!$C$7:$C$1381,MATCH(B22,Historical!$B$7:$B$1403,0))/INDEX(Historical!$H$7:$H$1372,MATCH(B22,Historical!$B$7:$B$1403,0)))^(1/5)-1)*100)</f>
        <v>13.39199329</v>
      </c>
      <c r="V22" s="108">
        <f t="array" ref="V22">IF(INDEX(Historical!$O$7:$O$1372,MATCH(B22,Historical!$B$7:$B$1403,0))=0,"n/a",((INDEX(Historical!$C$7:$C$1381,MATCH(B22,Historical!$B$7:$B$1403,0))/INDEX(Historical!$O$7:$O$1372,MATCH(B22,Historical!$B$7:$B$1403,0)))^(1/10)-1)*100)</f>
        <v>10.60634789</v>
      </c>
      <c r="W22" s="109">
        <f t="shared" si="5"/>
        <v>1.262639452</v>
      </c>
      <c r="X22" s="110">
        <f t="shared" si="6"/>
        <v>0.8752936789</v>
      </c>
      <c r="Y22" s="99"/>
      <c r="Z22" s="103">
        <f t="shared" si="7"/>
        <v>64.31095406</v>
      </c>
      <c r="AA22" s="112">
        <f t="shared" si="8"/>
        <v>27.33922261</v>
      </c>
      <c r="AB22" s="73">
        <v>6.0</v>
      </c>
      <c r="AC22" s="102">
        <v>5.66</v>
      </c>
      <c r="AD22" s="102">
        <v>1.84</v>
      </c>
      <c r="AE22" s="102">
        <v>4.66</v>
      </c>
      <c r="AF22" s="102">
        <v>12.45</v>
      </c>
      <c r="AG22" s="102">
        <v>46.1</v>
      </c>
      <c r="AH22" s="102">
        <v>12.3</v>
      </c>
      <c r="AI22" s="102">
        <v>11.37</v>
      </c>
      <c r="AJ22" s="102">
        <v>15.299999999999999</v>
      </c>
      <c r="AK22" s="102">
        <v>14.85</v>
      </c>
      <c r="AL22" s="113">
        <v>67630.0</v>
      </c>
      <c r="AM22" s="114">
        <v>0.1</v>
      </c>
      <c r="AN22" s="102">
        <v>0.37</v>
      </c>
      <c r="AO22" s="115">
        <f t="shared" si="9"/>
        <v>-11.59489638</v>
      </c>
      <c r="AP22" s="116">
        <f t="shared" si="10"/>
        <v>15.74432623</v>
      </c>
      <c r="AQ22" s="117">
        <f t="shared" si="11"/>
        <v>288.9434815</v>
      </c>
      <c r="AR22" s="103">
        <f t="array" ref="AR22">INDEX(Historical!$C$7:$C$1381,MATCH(B22,Historical!$B$7:$B$1403,0))*IF(AH22="n/a",1.03,IF(AH22&lt;0,1.01,IF(AH22&gt;10,1.1,(1+AH22/100))))</f>
        <v>3.476</v>
      </c>
      <c r="AS22" s="112">
        <f t="shared" si="12"/>
        <v>3.8236</v>
      </c>
      <c r="AT22" s="112">
        <f t="shared" ref="AT22:AV22" si="30">IF($AK22="n/a",1.03*AS22,IF($AK22&lt;0,1.01*AS22,IF($AK22&gt;10,1.1*AS22,(1+$AK22/100)*AS22)))</f>
        <v>4.20596</v>
      </c>
      <c r="AU22" s="112">
        <f t="shared" si="30"/>
        <v>4.626556</v>
      </c>
      <c r="AV22" s="112">
        <f t="shared" si="30"/>
        <v>5.0892116</v>
      </c>
      <c r="AW22" s="103">
        <f t="shared" si="14"/>
        <v>21.2213276</v>
      </c>
      <c r="AX22" s="118">
        <f t="shared" si="15"/>
        <v>13.71418353</v>
      </c>
      <c r="AY22" s="119">
        <v>0.87</v>
      </c>
      <c r="AZ22" s="114">
        <v>4.45</v>
      </c>
      <c r="BA22" s="114">
        <v>-15.129999999999999</v>
      </c>
      <c r="BB22" s="114">
        <v>-10.82</v>
      </c>
      <c r="BC22" s="114">
        <v>-7.2700000000000005</v>
      </c>
      <c r="BD22" s="42"/>
      <c r="BE22" s="17">
        <v>1976.0</v>
      </c>
      <c r="BF22" s="17">
        <f t="shared" si="16"/>
        <v>4</v>
      </c>
      <c r="BG22" s="120">
        <v>5.6000000000000005</v>
      </c>
    </row>
    <row r="23" ht="11.25" customHeight="1">
      <c r="A23" s="220" t="s">
        <v>1834</v>
      </c>
      <c r="B23" s="99" t="s">
        <v>1835</v>
      </c>
      <c r="C23" s="100" t="s">
        <v>158</v>
      </c>
      <c r="D23" s="100" t="s">
        <v>190</v>
      </c>
      <c r="E23" s="101">
        <v>6.0</v>
      </c>
      <c r="F23" s="58">
        <v>789.0</v>
      </c>
      <c r="G23" s="58" t="s">
        <v>168</v>
      </c>
      <c r="H23" s="58" t="s">
        <v>168</v>
      </c>
      <c r="I23" s="150">
        <v>79.0</v>
      </c>
      <c r="J23" s="103">
        <f t="shared" si="2"/>
        <v>2.506329114</v>
      </c>
      <c r="K23" s="104">
        <v>0.495</v>
      </c>
      <c r="L23" s="73">
        <v>4.0</v>
      </c>
      <c r="M23" s="23">
        <f t="shared" si="3"/>
        <v>1.98</v>
      </c>
      <c r="N23" s="105" t="s">
        <v>409</v>
      </c>
      <c r="O23" s="106">
        <v>0.475</v>
      </c>
      <c r="P23" s="107">
        <v>43809.0</v>
      </c>
      <c r="Q23" s="107">
        <v>43830.0</v>
      </c>
      <c r="R23" s="23">
        <f t="shared" si="4"/>
        <v>4.210526316</v>
      </c>
      <c r="S23" s="108">
        <f t="array" ref="S23">IF(INDEX(Historical!$D$7:$D$1379,MATCH(B23,Historical!$B$7:$B$1403,0))=0,"n/a",(INDEX(Historical!$C$7:$C$1381,MATCH(B23,Historical!$B$7:$B$1403,0))/INDEX(Historical!$D$7:$D$1379,MATCH(B23,Historical!$B$7:$B$1403,0))-1)*100)</f>
        <v>3.924221922</v>
      </c>
      <c r="T23" s="108">
        <f t="array" ref="T23">IF(INDEX(Historical!$F$7:$F$1372,MATCH(B23,Historical!$B$7:$B$1403,0))=0,"n/a",((INDEX(Historical!$C$7:$C$1381,MATCH(B23,Historical!$B$7:$B$1403,0))/INDEX(Historical!$F$7:$F$1372,MATCH(B23,Historical!$B$7:$B$1403,0)))^(1/3)-1)*100)</f>
        <v>3.835462448</v>
      </c>
      <c r="U23" s="108">
        <f t="array" ref="U23">IF(INDEX(Historical!$H$7:$H$1372,MATCH(B23,Historical!$B$7:$B$1403,0))=0,"n/a",((INDEX(Historical!$C$7:$C$1381,MATCH(B23,Historical!$B$7:$B$1403,0))/INDEX(Historical!$H$7:$H$1372,MATCH(B23,Historical!$B$7:$B$1403,0)))^(1/5)-1)*100)</f>
        <v>3.584570713</v>
      </c>
      <c r="V23" s="108">
        <f t="array" ref="V23">IF(INDEX(Historical!$O$7:$O$1372,MATCH(B23,Historical!$B$7:$B$1403,0))=0,"n/a",((INDEX(Historical!$C$7:$C$1381,MATCH(B23,Historical!$B$7:$B$1403,0))/INDEX(Historical!$O$7:$O$1372,MATCH(B23,Historical!$B$7:$B$1403,0)))^(1/10)-1)*100)</f>
        <v>2.229927026</v>
      </c>
      <c r="W23" s="109">
        <f t="shared" si="5"/>
        <v>1.607483416</v>
      </c>
      <c r="X23" s="110">
        <f t="shared" si="6"/>
        <v>0.3733927827</v>
      </c>
      <c r="Y23" s="147"/>
      <c r="Z23" s="103">
        <f t="shared" si="7"/>
        <v>60.92307692</v>
      </c>
      <c r="AA23" s="112">
        <f t="shared" si="8"/>
        <v>24.30769231</v>
      </c>
      <c r="AB23" s="73">
        <v>12.0</v>
      </c>
      <c r="AC23" s="102">
        <v>3.25</v>
      </c>
      <c r="AD23" s="102">
        <v>5.29</v>
      </c>
      <c r="AE23" s="102">
        <v>3.24</v>
      </c>
      <c r="AF23" s="102">
        <v>2.41</v>
      </c>
      <c r="AG23" s="102">
        <v>10.299999999999999</v>
      </c>
      <c r="AH23" s="102">
        <v>19.6</v>
      </c>
      <c r="AI23" s="102">
        <v>5.3</v>
      </c>
      <c r="AJ23" s="102">
        <v>9.6</v>
      </c>
      <c r="AK23" s="102">
        <v>4.6</v>
      </c>
      <c r="AL23" s="113">
        <v>19510.0</v>
      </c>
      <c r="AM23" s="114">
        <v>0.6</v>
      </c>
      <c r="AN23" s="102">
        <v>1.18</v>
      </c>
      <c r="AO23" s="115">
        <f t="shared" si="9"/>
        <v>-18.21679248</v>
      </c>
      <c r="AP23" s="116">
        <f t="shared" si="10"/>
        <v>6.090899827</v>
      </c>
      <c r="AQ23" s="117">
        <f t="shared" si="11"/>
        <v>61.35748919</v>
      </c>
      <c r="AR23" s="103">
        <f t="array" ref="AR23">INDEX(Historical!$C$7:$C$1381,MATCH(B23,Historical!$B$7:$B$1403,0))*IF(AH23="n/a",1.03,IF(AH23&lt;0,1.01,IF(AH23&gt;10,1.1,(1+AH23/100))))</f>
        <v>2.112</v>
      </c>
      <c r="AS23" s="112">
        <f t="shared" si="12"/>
        <v>2.223936</v>
      </c>
      <c r="AT23" s="112">
        <f t="shared" ref="AT23:AV23" si="31">IF($AK23="n/a",1.03*AS23,IF($AK23&lt;0,1.01*AS23,IF($AK23&gt;10,1.1*AS23,(1+$AK23/100)*AS23)))</f>
        <v>2.326237056</v>
      </c>
      <c r="AU23" s="112">
        <f t="shared" si="31"/>
        <v>2.433243961</v>
      </c>
      <c r="AV23" s="112">
        <f t="shared" si="31"/>
        <v>2.545173183</v>
      </c>
      <c r="AW23" s="103">
        <f t="shared" si="14"/>
        <v>11.6405902</v>
      </c>
      <c r="AX23" s="118">
        <f t="shared" si="15"/>
        <v>14.7349243</v>
      </c>
      <c r="AY23" s="119">
        <v>0.25</v>
      </c>
      <c r="AZ23" s="114">
        <v>12.49</v>
      </c>
      <c r="BA23" s="114">
        <v>-9.53</v>
      </c>
      <c r="BB23" s="114">
        <v>-1.44</v>
      </c>
      <c r="BC23" s="114">
        <v>2.39</v>
      </c>
      <c r="BD23" s="42"/>
      <c r="BE23" s="17">
        <v>2014.0</v>
      </c>
      <c r="BF23" s="17">
        <f t="shared" si="16"/>
        <v>0</v>
      </c>
      <c r="BG23" s="120">
        <v>2.9000000000000004</v>
      </c>
    </row>
    <row r="24" ht="11.25" customHeight="1">
      <c r="A24" s="155" t="s">
        <v>547</v>
      </c>
      <c r="B24" s="99" t="s">
        <v>548</v>
      </c>
      <c r="C24" s="100" t="s">
        <v>136</v>
      </c>
      <c r="D24" s="100" t="s">
        <v>137</v>
      </c>
      <c r="E24" s="101">
        <v>17.0</v>
      </c>
      <c r="F24" s="58">
        <v>215.0</v>
      </c>
      <c r="G24" s="58" t="s">
        <v>168</v>
      </c>
      <c r="H24" s="58" t="s">
        <v>168</v>
      </c>
      <c r="I24" s="150">
        <v>25.28</v>
      </c>
      <c r="J24" s="103">
        <f t="shared" si="2"/>
        <v>1.186708861</v>
      </c>
      <c r="K24" s="104">
        <v>0.3</v>
      </c>
      <c r="L24" s="73">
        <v>1.0</v>
      </c>
      <c r="M24" s="23">
        <f t="shared" si="3"/>
        <v>0.3</v>
      </c>
      <c r="N24" s="105" t="s">
        <v>240</v>
      </c>
      <c r="O24" s="106">
        <v>0.28</v>
      </c>
      <c r="P24" s="107">
        <v>43800.0</v>
      </c>
      <c r="Q24" s="107">
        <v>43810.0</v>
      </c>
      <c r="R24" s="23">
        <f t="shared" si="4"/>
        <v>7.142857143</v>
      </c>
      <c r="S24" s="108">
        <f t="array" ref="S24">IF(INDEX(Historical!$D$7:$D$1379,MATCH(B24,Historical!$B$7:$B$1403,0))=0,"n/a",(INDEX(Historical!$C$7:$C$1381,MATCH(B24,Historical!$B$7:$B$1403,0))/INDEX(Historical!$D$7:$D$1379,MATCH(B24,Historical!$B$7:$B$1403,0))-1)*100)</f>
        <v>7.142857143</v>
      </c>
      <c r="T24" s="108">
        <f t="array" ref="T24">IF(INDEX(Historical!$F$7:$F$1372,MATCH(B24,Historical!$B$7:$B$1403,0))=0,"n/a",((INDEX(Historical!$C$7:$C$1381,MATCH(B24,Historical!$B$7:$B$1403,0))/INDEX(Historical!$F$7:$F$1372,MATCH(B24,Historical!$B$7:$B$1403,0)))^(1/3)-1)*100)</f>
        <v>7.721734502</v>
      </c>
      <c r="U24" s="108">
        <f t="array" ref="U24">IF(INDEX(Historical!$H$7:$H$1372,MATCH(B24,Historical!$B$7:$B$1403,0))=0,"n/a",((INDEX(Historical!$C$7:$C$1381,MATCH(B24,Historical!$B$7:$B$1403,0))/INDEX(Historical!$H$7:$H$1372,MATCH(B24,Historical!$B$7:$B$1403,0)))^(1/5)-1)*100)</f>
        <v>8.44717712</v>
      </c>
      <c r="V24" s="108">
        <f t="array" ref="V24">IF(INDEX(Historical!$O$7:$O$1372,MATCH(B24,Historical!$B$7:$B$1403,0))=0,"n/a",((INDEX(Historical!$C$7:$C$1381,MATCH(B24,Historical!$B$7:$B$1403,0))/INDEX(Historical!$O$7:$O$1372,MATCH(B24,Historical!$B$7:$B$1403,0)))^(1/10)-1)*100)</f>
        <v>14.13086972</v>
      </c>
      <c r="W24" s="109">
        <f t="shared" si="5"/>
        <v>0.597781827</v>
      </c>
      <c r="X24" s="110">
        <f t="shared" si="6"/>
        <v>1.030143551</v>
      </c>
      <c r="Y24" s="133"/>
      <c r="Z24" s="103">
        <f t="shared" si="7"/>
        <v>11.19402985</v>
      </c>
      <c r="AA24" s="112">
        <f t="shared" si="8"/>
        <v>9.432835821</v>
      </c>
      <c r="AB24" s="73">
        <v>12.0</v>
      </c>
      <c r="AC24" s="102">
        <v>2.68</v>
      </c>
      <c r="AD24" s="102">
        <v>0.94</v>
      </c>
      <c r="AE24" s="102">
        <v>0.68</v>
      </c>
      <c r="AF24" s="102">
        <v>0.56</v>
      </c>
      <c r="AG24" s="102">
        <v>6.5</v>
      </c>
      <c r="AH24" s="102">
        <v>114.9</v>
      </c>
      <c r="AI24" s="102">
        <v>3.9899999999999998</v>
      </c>
      <c r="AJ24" s="102">
        <v>8.200000000000001</v>
      </c>
      <c r="AK24" s="102">
        <v>10.0</v>
      </c>
      <c r="AL24" s="113">
        <v>2370.0</v>
      </c>
      <c r="AM24" s="114">
        <v>0.8</v>
      </c>
      <c r="AN24" s="102">
        <v>0.18</v>
      </c>
      <c r="AO24" s="115">
        <f t="shared" si="9"/>
        <v>0.2010501596</v>
      </c>
      <c r="AP24" s="116">
        <f t="shared" si="10"/>
        <v>9.633885981</v>
      </c>
      <c r="AQ24" s="117">
        <f t="shared" si="11"/>
        <v>-51.54664071</v>
      </c>
      <c r="AR24" s="103">
        <f t="array" ref="AR24">INDEX(Historical!$C$7:$C$1381,MATCH(B24,Historical!$B$7:$B$1403,0))*IF(AH24="n/a",1.03,IF(AH24&lt;0,1.01,IF(AH24&gt;10,1.1,(1+AH24/100))))</f>
        <v>0.33</v>
      </c>
      <c r="AS24" s="112">
        <f t="shared" si="12"/>
        <v>0.343167</v>
      </c>
      <c r="AT24" s="112">
        <f t="shared" ref="AT24:AV24" si="32">IF($AK24="n/a",1.03*AS24,IF($AK24&lt;0,1.01*AS24,IF($AK24&gt;10,1.1*AS24,(1+$AK24/100)*AS24)))</f>
        <v>0.3774837</v>
      </c>
      <c r="AU24" s="112">
        <f t="shared" si="32"/>
        <v>0.41523207</v>
      </c>
      <c r="AV24" s="112">
        <f t="shared" si="32"/>
        <v>0.456755277</v>
      </c>
      <c r="AW24" s="103">
        <f t="shared" si="14"/>
        <v>1.922638047</v>
      </c>
      <c r="AX24" s="118">
        <f t="shared" si="15"/>
        <v>7.605372021</v>
      </c>
      <c r="AY24" s="119">
        <v>2.09</v>
      </c>
      <c r="AZ24" s="114">
        <v>25.4</v>
      </c>
      <c r="BA24" s="114">
        <v>-26.0</v>
      </c>
      <c r="BB24" s="114">
        <v>-14.31</v>
      </c>
      <c r="BC24" s="114">
        <v>-5.74</v>
      </c>
      <c r="BD24" s="42"/>
      <c r="BE24" s="17">
        <v>2005.0</v>
      </c>
      <c r="BF24" s="17">
        <f t="shared" si="16"/>
        <v>1</v>
      </c>
      <c r="BG24" s="120">
        <v>0.3</v>
      </c>
    </row>
    <row r="25" ht="11.25" customHeight="1">
      <c r="A25" s="121" t="s">
        <v>549</v>
      </c>
      <c r="B25" s="122" t="s">
        <v>550</v>
      </c>
      <c r="C25" s="100" t="s">
        <v>158</v>
      </c>
      <c r="D25" s="100" t="s">
        <v>362</v>
      </c>
      <c r="E25" s="123">
        <v>10.0</v>
      </c>
      <c r="F25" s="58">
        <v>380.0</v>
      </c>
      <c r="G25" s="124" t="s">
        <v>121</v>
      </c>
      <c r="H25" s="124" t="s">
        <v>121</v>
      </c>
      <c r="I25" s="216">
        <v>89.26</v>
      </c>
      <c r="J25" s="126">
        <f t="shared" si="2"/>
        <v>3.136903428</v>
      </c>
      <c r="K25" s="127">
        <v>0.7</v>
      </c>
      <c r="L25" s="128">
        <v>4.0</v>
      </c>
      <c r="M25" s="129">
        <f t="shared" si="3"/>
        <v>2.8</v>
      </c>
      <c r="N25" s="130" t="s">
        <v>300</v>
      </c>
      <c r="O25" s="131">
        <v>0.67</v>
      </c>
      <c r="P25" s="132">
        <v>43776.0</v>
      </c>
      <c r="Q25" s="132">
        <v>43809.0</v>
      </c>
      <c r="R25" s="129">
        <f t="shared" si="4"/>
        <v>4.47761194</v>
      </c>
      <c r="S25" s="108">
        <f t="array" ref="S25">IF(INDEX(Historical!$D$7:$D$1379,MATCH(B25,Historical!$B$7:$B$1403,0))=0,"n/a",(INDEX(Historical!$C$7:$C$1381,MATCH(B25,Historical!$B$7:$B$1403,0))/INDEX(Historical!$D$7:$D$1379,MATCH(B25,Historical!$B$7:$B$1403,0))-1)*100)</f>
        <v>7.114624506</v>
      </c>
      <c r="T25" s="108">
        <f t="array" ref="T25">IF(INDEX(Historical!$F$7:$F$1372,MATCH(B25,Historical!$B$7:$B$1403,0))=0,"n/a",((INDEX(Historical!$C$7:$C$1381,MATCH(B25,Historical!$B$7:$B$1403,0))/INDEX(Historical!$F$7:$F$1372,MATCH(B25,Historical!$B$7:$B$1403,0)))^(1/3)-1)*100)</f>
        <v>6.083492991</v>
      </c>
      <c r="U25" s="108">
        <f t="array" ref="U25">IF(INDEX(Historical!$H$7:$H$1372,MATCH(B25,Historical!$B$7:$B$1403,0))=0,"n/a",((INDEX(Historical!$C$7:$C$1381,MATCH(B25,Historical!$B$7:$B$1403,0))/INDEX(Historical!$H$7:$H$1372,MATCH(B25,Historical!$B$7:$B$1403,0)))^(1/5)-1)*100)</f>
        <v>5.94846052</v>
      </c>
      <c r="V25" s="108">
        <f t="array" ref="V25">IF(INDEX(Historical!$O$7:$O$1372,MATCH(B25,Historical!$B$7:$B$1403,0))=0,"n/a",((INDEX(Historical!$C$7:$C$1381,MATCH(B25,Historical!$B$7:$B$1403,0))/INDEX(Historical!$O$7:$O$1372,MATCH(B25,Historical!$B$7:$B$1403,0)))^(1/10)-1)*100)</f>
        <v>5.150791062</v>
      </c>
      <c r="W25" s="109">
        <f t="shared" si="5"/>
        <v>1.154863486</v>
      </c>
      <c r="X25" s="110">
        <f t="shared" si="6"/>
        <v>1.652350144</v>
      </c>
      <c r="Y25" s="99"/>
      <c r="Z25" s="126">
        <f t="shared" si="7"/>
        <v>65.42056075</v>
      </c>
      <c r="AA25" s="134">
        <f t="shared" si="8"/>
        <v>20.85514019</v>
      </c>
      <c r="AB25" s="128">
        <v>12.0</v>
      </c>
      <c r="AC25" s="125">
        <v>4.28</v>
      </c>
      <c r="AD25" s="125">
        <v>3.38</v>
      </c>
      <c r="AE25" s="125">
        <v>2.82</v>
      </c>
      <c r="AF25" s="125">
        <v>2.24</v>
      </c>
      <c r="AG25" s="125">
        <v>9.8</v>
      </c>
      <c r="AH25" s="125">
        <v>0.1</v>
      </c>
      <c r="AI25" s="125">
        <v>6.49</v>
      </c>
      <c r="AJ25" s="125">
        <v>3.5999999999999996</v>
      </c>
      <c r="AK25" s="125">
        <v>6.17</v>
      </c>
      <c r="AL25" s="135">
        <v>44380.0</v>
      </c>
      <c r="AM25" s="136">
        <v>0.01</v>
      </c>
      <c r="AN25" s="125">
        <v>1.52</v>
      </c>
      <c r="AO25" s="137">
        <f t="shared" si="9"/>
        <v>-11.76977624</v>
      </c>
      <c r="AP25" s="138">
        <f t="shared" si="10"/>
        <v>9.085363948</v>
      </c>
      <c r="AQ25" s="139">
        <f t="shared" si="11"/>
        <v>44.09181335</v>
      </c>
      <c r="AR25" s="103">
        <f t="array" ref="AR25">INDEX(Historical!$C$7:$C$1381,MATCH(B25,Historical!$B$7:$B$1403,0))*IF(AH25="n/a",1.03,IF(AH25&lt;0,1.01,IF(AH25&gt;10,1.1,(1+AH25/100))))</f>
        <v>2.71271</v>
      </c>
      <c r="AS25" s="134">
        <f t="shared" si="12"/>
        <v>2.888764879</v>
      </c>
      <c r="AT25" s="134">
        <f t="shared" ref="AT25:AV25" si="33">IF($AK25="n/a",1.03*AS25,IF($AK25&lt;0,1.01*AS25,IF($AK25&gt;10,1.1*AS25,(1+$AK25/100)*AS25)))</f>
        <v>3.067001672</v>
      </c>
      <c r="AU25" s="134">
        <f t="shared" si="33"/>
        <v>3.256235675</v>
      </c>
      <c r="AV25" s="134">
        <f t="shared" si="33"/>
        <v>3.457145416</v>
      </c>
      <c r="AW25" s="126">
        <f t="shared" si="14"/>
        <v>15.38185764</v>
      </c>
      <c r="AX25" s="140">
        <f t="shared" si="15"/>
        <v>17.23264356</v>
      </c>
      <c r="AY25" s="141">
        <v>0.13</v>
      </c>
      <c r="AZ25" s="136">
        <v>11.08</v>
      </c>
      <c r="BA25" s="136">
        <v>-14.97</v>
      </c>
      <c r="BB25" s="136">
        <v>-9.16</v>
      </c>
      <c r="BC25" s="136">
        <v>-3.5900000000000003</v>
      </c>
      <c r="BD25" s="142"/>
      <c r="BE25" s="17">
        <v>2011.0</v>
      </c>
      <c r="BF25" s="17">
        <f t="shared" si="16"/>
        <v>0</v>
      </c>
      <c r="BG25" s="143">
        <v>2.6</v>
      </c>
    </row>
    <row r="26" ht="11.25" customHeight="1">
      <c r="A26" s="55" t="s">
        <v>1209</v>
      </c>
      <c r="B26" s="99" t="s">
        <v>1210</v>
      </c>
      <c r="C26" s="100" t="s">
        <v>158</v>
      </c>
      <c r="D26" s="100" t="s">
        <v>622</v>
      </c>
      <c r="E26" s="101">
        <v>9.0</v>
      </c>
      <c r="F26" s="58">
        <v>529.0</v>
      </c>
      <c r="G26" s="58" t="s">
        <v>168</v>
      </c>
      <c r="H26" s="58" t="s">
        <v>168</v>
      </c>
      <c r="I26" s="150">
        <v>16.73</v>
      </c>
      <c r="J26" s="103">
        <f t="shared" si="2"/>
        <v>3.426180514</v>
      </c>
      <c r="K26" s="104">
        <v>0.1433</v>
      </c>
      <c r="L26" s="73">
        <v>4.0</v>
      </c>
      <c r="M26" s="23">
        <f t="shared" si="3"/>
        <v>0.5732</v>
      </c>
      <c r="N26" s="105" t="s">
        <v>147</v>
      </c>
      <c r="O26" s="106">
        <v>0.1365</v>
      </c>
      <c r="P26" s="107">
        <v>43859.0</v>
      </c>
      <c r="Q26" s="107">
        <v>43874.0</v>
      </c>
      <c r="R26" s="23">
        <f t="shared" si="4"/>
        <v>4.981684982</v>
      </c>
      <c r="S26" s="108">
        <f t="array" ref="S26">IF(INDEX(Historical!$D$7:$D$1379,MATCH(B26,Historical!$B$7:$B$1403,0))=0,"n/a",(INDEX(Historical!$C$7:$C$1381,MATCH(B26,Historical!$B$7:$B$1403,0))/INDEX(Historical!$D$7:$D$1379,MATCH(B26,Historical!$B$7:$B$1403,0))-1)*100)</f>
        <v>5</v>
      </c>
      <c r="T26" s="108">
        <f t="array" ref="T26">IF(INDEX(Historical!$F$7:$F$1372,MATCH(B26,Historical!$B$7:$B$1403,0))=0,"n/a",((INDEX(Historical!$C$7:$C$1381,MATCH(B26,Historical!$B$7:$B$1403,0))/INDEX(Historical!$F$7:$F$1372,MATCH(B26,Historical!$B$7:$B$1403,0)))^(1/3)-1)*100)</f>
        <v>7.459955257</v>
      </c>
      <c r="U26" s="108">
        <f t="array" ref="U26">IF(INDEX(Historical!$H$7:$H$1372,MATCH(B26,Historical!$B$7:$B$1403,0))=0,"n/a",((INDEX(Historical!$C$7:$C$1381,MATCH(B26,Historical!$B$7:$B$1403,0))/INDEX(Historical!$H$7:$H$1372,MATCH(B26,Historical!$B$7:$B$1403,0)))^(1/5)-1)*100)</f>
        <v>22.24540098</v>
      </c>
      <c r="V26" s="108" t="str">
        <f t="array" ref="V26">IF(INDEX(Historical!$O$7:$O$1372,MATCH(B26,Historical!$B$7:$B$1403,0))=0,"n/a",((INDEX(Historical!$C$7:$C$1381,MATCH(B26,Historical!$B$7:$B$1403,0))/INDEX(Historical!$O$7:$O$1372,MATCH(B26,Historical!$B$7:$B$1403,0)))^(1/10)-1)*100)</f>
        <v>n/a</v>
      </c>
      <c r="W26" s="109" t="str">
        <f t="shared" si="5"/>
        <v>n/a</v>
      </c>
      <c r="X26" s="110">
        <f t="shared" si="6"/>
        <v>0.6887121046</v>
      </c>
      <c r="Y26" s="147"/>
      <c r="Z26" s="103">
        <f t="shared" si="7"/>
        <v>73.48717949</v>
      </c>
      <c r="AA26" s="112">
        <f t="shared" si="8"/>
        <v>21.44871795</v>
      </c>
      <c r="AB26" s="73">
        <v>12.0</v>
      </c>
      <c r="AC26" s="102">
        <v>0.78</v>
      </c>
      <c r="AD26" s="102">
        <v>2.26</v>
      </c>
      <c r="AE26" s="102">
        <v>1.07</v>
      </c>
      <c r="AF26" s="102">
        <v>3.54</v>
      </c>
      <c r="AG26" s="102">
        <v>15.9</v>
      </c>
      <c r="AH26" s="102">
        <v>316.9</v>
      </c>
      <c r="AI26" s="102">
        <v>7.68</v>
      </c>
      <c r="AJ26" s="102">
        <v>32.300000000000004</v>
      </c>
      <c r="AK26" s="102">
        <v>9.5</v>
      </c>
      <c r="AL26" s="113">
        <v>11130.0</v>
      </c>
      <c r="AM26" s="114">
        <v>0.2</v>
      </c>
      <c r="AN26" s="102">
        <v>6.29</v>
      </c>
      <c r="AO26" s="115">
        <f t="shared" si="9"/>
        <v>4.222863542</v>
      </c>
      <c r="AP26" s="116">
        <f t="shared" si="10"/>
        <v>25.67158149</v>
      </c>
      <c r="AQ26" s="117">
        <f t="shared" si="11"/>
        <v>83.70079724</v>
      </c>
      <c r="AR26" s="103">
        <f t="array" ref="AR26">INDEX(Historical!$C$7:$C$1381,MATCH(B26,Historical!$B$7:$B$1403,0))*IF(AH26="n/a",1.03,IF(AH26&lt;0,1.01,IF(AH26&gt;10,1.1,(1+AH26/100))))</f>
        <v>0.6006</v>
      </c>
      <c r="AS26" s="112">
        <f t="shared" si="12"/>
        <v>0.64672608</v>
      </c>
      <c r="AT26" s="112">
        <f t="shared" ref="AT26:AV26" si="34">IF($AK26="n/a",1.03*AS26,IF($AK26&lt;0,1.01*AS26,IF($AK26&gt;10,1.1*AS26,(1+$AK26/100)*AS26)))</f>
        <v>0.7081650576</v>
      </c>
      <c r="AU26" s="112">
        <f t="shared" si="34"/>
        <v>0.7754407381</v>
      </c>
      <c r="AV26" s="112">
        <f t="shared" si="34"/>
        <v>0.8491076082</v>
      </c>
      <c r="AW26" s="103">
        <f t="shared" si="14"/>
        <v>3.580039484</v>
      </c>
      <c r="AX26" s="118">
        <f t="shared" si="15"/>
        <v>21.398921</v>
      </c>
      <c r="AY26" s="119">
        <v>1.03</v>
      </c>
      <c r="AZ26" s="114">
        <v>14.59</v>
      </c>
      <c r="BA26" s="114">
        <v>-21.2</v>
      </c>
      <c r="BB26" s="114">
        <v>-17.04</v>
      </c>
      <c r="BC26" s="114">
        <v>-4.73</v>
      </c>
      <c r="BD26" s="42"/>
      <c r="BE26" s="17">
        <v>2012.0</v>
      </c>
      <c r="BF26" s="17">
        <f t="shared" si="16"/>
        <v>0</v>
      </c>
      <c r="BG26" s="120">
        <v>1.5</v>
      </c>
    </row>
    <row r="27" ht="11.25" customHeight="1">
      <c r="A27" s="155" t="s">
        <v>551</v>
      </c>
      <c r="B27" s="99" t="s">
        <v>552</v>
      </c>
      <c r="C27" s="100" t="s">
        <v>136</v>
      </c>
      <c r="D27" s="100" t="s">
        <v>137</v>
      </c>
      <c r="E27" s="101">
        <v>14.0</v>
      </c>
      <c r="F27" s="58">
        <v>281.0</v>
      </c>
      <c r="G27" s="58" t="s">
        <v>168</v>
      </c>
      <c r="H27" s="58" t="s">
        <v>168</v>
      </c>
      <c r="I27" s="150">
        <v>92.42</v>
      </c>
      <c r="J27" s="103">
        <f t="shared" si="2"/>
        <v>1.947630383</v>
      </c>
      <c r="K27" s="104">
        <v>0.45</v>
      </c>
      <c r="L27" s="73">
        <v>4.0</v>
      </c>
      <c r="M27" s="23">
        <f t="shared" si="3"/>
        <v>1.8</v>
      </c>
      <c r="N27" s="105" t="s">
        <v>553</v>
      </c>
      <c r="O27" s="106">
        <v>0.4</v>
      </c>
      <c r="P27" s="107">
        <v>43749.0</v>
      </c>
      <c r="Q27" s="107">
        <v>43763.0</v>
      </c>
      <c r="R27" s="23">
        <f t="shared" si="4"/>
        <v>12.5</v>
      </c>
      <c r="S27" s="108">
        <f t="array" ref="S27">IF(INDEX(Historical!$D$7:$D$1379,MATCH(B27,Historical!$B$7:$B$1403,0))=0,"n/a",(INDEX(Historical!$C$7:$C$1381,MATCH(B27,Historical!$B$7:$B$1403,0))/INDEX(Historical!$D$7:$D$1379,MATCH(B27,Historical!$B$7:$B$1403,0))-1)*100)</f>
        <v>13.79310345</v>
      </c>
      <c r="T27" s="108">
        <f t="array" ref="T27">IF(INDEX(Historical!$F$7:$F$1372,MATCH(B27,Historical!$B$7:$B$1403,0))=0,"n/a",((INDEX(Historical!$C$7:$C$1381,MATCH(B27,Historical!$B$7:$B$1403,0))/INDEX(Historical!$F$7:$F$1372,MATCH(B27,Historical!$B$7:$B$1403,0)))^(1/3)-1)*100)</f>
        <v>12.70616436</v>
      </c>
      <c r="U27" s="108">
        <f t="array" ref="U27">IF(INDEX(Historical!$H$7:$H$1372,MATCH(B27,Historical!$B$7:$B$1403,0))=0,"n/a",((INDEX(Historical!$C$7:$C$1381,MATCH(B27,Historical!$B$7:$B$1403,0))/INDEX(Historical!$H$7:$H$1372,MATCH(B27,Historical!$B$7:$B$1403,0)))^(1/5)-1)*100)</f>
        <v>12.63892847</v>
      </c>
      <c r="V27" s="108">
        <f t="array" ref="V27">IF(INDEX(Historical!$O$7:$O$1372,MATCH(B27,Historical!$B$7:$B$1403,0))=0,"n/a",((INDEX(Historical!$C$7:$C$1381,MATCH(B27,Historical!$B$7:$B$1403,0))/INDEX(Historical!$O$7:$O$1372,MATCH(B27,Historical!$B$7:$B$1403,0)))^(1/10)-1)*100)</f>
        <v>12.2401039</v>
      </c>
      <c r="W27" s="109">
        <f t="shared" si="5"/>
        <v>1.03258343</v>
      </c>
      <c r="X27" s="110">
        <f t="shared" si="6"/>
        <v>5.055571387</v>
      </c>
      <c r="Y27" s="147"/>
      <c r="Z27" s="103">
        <f t="shared" si="7"/>
        <v>18.25557809</v>
      </c>
      <c r="AA27" s="112">
        <f t="shared" si="8"/>
        <v>9.373225152</v>
      </c>
      <c r="AB27" s="73">
        <v>12.0</v>
      </c>
      <c r="AC27" s="102">
        <v>9.86</v>
      </c>
      <c r="AD27" s="102">
        <v>1.44</v>
      </c>
      <c r="AE27" s="102">
        <v>1.03</v>
      </c>
      <c r="AF27" s="102">
        <v>1.32</v>
      </c>
      <c r="AG27" s="102">
        <v>12.4</v>
      </c>
      <c r="AH27" s="102">
        <v>-9.700000000000001</v>
      </c>
      <c r="AI27" s="102">
        <v>3.44</v>
      </c>
      <c r="AJ27" s="102">
        <v>2.5</v>
      </c>
      <c r="AK27" s="102">
        <v>6.5</v>
      </c>
      <c r="AL27" s="113">
        <v>8480.0</v>
      </c>
      <c r="AM27" s="114">
        <v>0.2</v>
      </c>
      <c r="AN27" s="102">
        <v>0.23</v>
      </c>
      <c r="AO27" s="115">
        <f t="shared" si="9"/>
        <v>5.213333698</v>
      </c>
      <c r="AP27" s="116">
        <f t="shared" si="10"/>
        <v>14.58655885</v>
      </c>
      <c r="AQ27" s="117">
        <f t="shared" si="11"/>
        <v>-25.84503553</v>
      </c>
      <c r="AR27" s="103">
        <f t="array" ref="AR27">INDEX(Historical!$C$7:$C$1381,MATCH(B27,Historical!$B$7:$B$1403,0))*IF(AH27="n/a",1.03,IF(AH27&lt;0,1.01,IF(AH27&gt;10,1.1,(1+AH27/100))))</f>
        <v>1.6665</v>
      </c>
      <c r="AS27" s="112">
        <f t="shared" si="12"/>
        <v>1.7238276</v>
      </c>
      <c r="AT27" s="112">
        <f t="shared" ref="AT27:AV27" si="35">IF($AK27="n/a",1.03*AS27,IF($AK27&lt;0,1.01*AS27,IF($AK27&gt;10,1.1*AS27,(1+$AK27/100)*AS27)))</f>
        <v>1.835876394</v>
      </c>
      <c r="AU27" s="112">
        <f t="shared" si="35"/>
        <v>1.95520836</v>
      </c>
      <c r="AV27" s="112">
        <f t="shared" si="35"/>
        <v>2.082296903</v>
      </c>
      <c r="AW27" s="103">
        <f t="shared" si="14"/>
        <v>9.263709257</v>
      </c>
      <c r="AX27" s="118">
        <f t="shared" si="15"/>
        <v>10.02348978</v>
      </c>
      <c r="AY27" s="119">
        <v>0.79</v>
      </c>
      <c r="AZ27" s="114">
        <v>1.7399999999999998</v>
      </c>
      <c r="BA27" s="114">
        <v>-19.66</v>
      </c>
      <c r="BB27" s="114">
        <v>-15.939999999999998</v>
      </c>
      <c r="BC27" s="114">
        <v>-11.469999999999999</v>
      </c>
      <c r="BD27" s="42"/>
      <c r="BE27" s="17">
        <v>2007.0</v>
      </c>
      <c r="BF27" s="17">
        <f t="shared" si="16"/>
        <v>1</v>
      </c>
      <c r="BG27" s="120">
        <v>1.0999999999999999</v>
      </c>
    </row>
    <row r="28" ht="11.25" customHeight="1">
      <c r="A28" s="55" t="s">
        <v>134</v>
      </c>
      <c r="B28" s="99" t="s">
        <v>135</v>
      </c>
      <c r="C28" s="100" t="s">
        <v>136</v>
      </c>
      <c r="D28" s="100" t="s">
        <v>137</v>
      </c>
      <c r="E28" s="101">
        <v>38.0</v>
      </c>
      <c r="F28" s="58">
        <v>70.0</v>
      </c>
      <c r="G28" s="58" t="s">
        <v>121</v>
      </c>
      <c r="H28" s="58" t="s">
        <v>121</v>
      </c>
      <c r="I28" s="102">
        <v>42.85</v>
      </c>
      <c r="J28" s="103">
        <f t="shared" si="2"/>
        <v>2.613768961</v>
      </c>
      <c r="K28" s="104">
        <v>0.28</v>
      </c>
      <c r="L28" s="73">
        <v>4.0</v>
      </c>
      <c r="M28" s="23">
        <f t="shared" si="3"/>
        <v>1.12</v>
      </c>
      <c r="N28" s="105" t="s">
        <v>138</v>
      </c>
      <c r="O28" s="106">
        <v>0.27</v>
      </c>
      <c r="P28" s="107">
        <v>43879.0</v>
      </c>
      <c r="Q28" s="107">
        <v>43892.0</v>
      </c>
      <c r="R28" s="23">
        <f t="shared" si="4"/>
        <v>3.703703704</v>
      </c>
      <c r="S28" s="108">
        <f t="array" ref="S28">IF(INDEX(Historical!$D$7:$D$1379,MATCH(B28,Historical!$B$7:$B$1403,0))=0,"n/a",(INDEX(Historical!$C$7:$C$1381,MATCH(B28,Historical!$B$7:$B$1403,0))/INDEX(Historical!$D$7:$D$1379,MATCH(B28,Historical!$B$7:$B$1403,0))-1)*100)</f>
        <v>3.846153846</v>
      </c>
      <c r="T28" s="108">
        <f t="array" ref="T28">IF(INDEX(Historical!$F$7:$F$1372,MATCH(B28,Historical!$B$7:$B$1403,0))=0,"n/a",((INDEX(Historical!$C$7:$C$1381,MATCH(B28,Historical!$B$7:$B$1403,0))/INDEX(Historical!$F$7:$F$1372,MATCH(B28,Historical!$B$7:$B$1403,0)))^(1/3)-1)*100)</f>
        <v>9.17299408</v>
      </c>
      <c r="U28" s="108">
        <f t="array" ref="U28">IF(INDEX(Historical!$H$7:$H$1372,MATCH(B28,Historical!$B$7:$B$1403,0))=0,"n/a",((INDEX(Historical!$C$7:$C$1381,MATCH(B28,Historical!$B$7:$B$1403,0))/INDEX(Historical!$H$7:$H$1372,MATCH(B28,Historical!$B$7:$B$1403,0)))^(1/5)-1)*100)</f>
        <v>7.854534103</v>
      </c>
      <c r="V28" s="108">
        <f t="array" ref="V28">IF(INDEX(Historical!$O$7:$O$1372,MATCH(B28,Historical!$B$7:$B$1403,0))=0,"n/a",((INDEX(Historical!$C$7:$C$1381,MATCH(B28,Historical!$B$7:$B$1403,0))/INDEX(Historical!$O$7:$O$1372,MATCH(B28,Historical!$B$7:$B$1403,0)))^(1/10)-1)*100)</f>
        <v>6.788275403</v>
      </c>
      <c r="W28" s="109">
        <f t="shared" si="5"/>
        <v>1.157073577</v>
      </c>
      <c r="X28" s="110">
        <f t="shared" si="6"/>
        <v>3.415014827</v>
      </c>
      <c r="Y28" s="111"/>
      <c r="Z28" s="103">
        <f t="shared" si="7"/>
        <v>25.33936652</v>
      </c>
      <c r="AA28" s="112">
        <f t="shared" si="8"/>
        <v>9.694570136</v>
      </c>
      <c r="AB28" s="73">
        <v>12.0</v>
      </c>
      <c r="AC28" s="102">
        <v>4.42</v>
      </c>
      <c r="AD28" s="102">
        <v>3.55</v>
      </c>
      <c r="AE28" s="102">
        <v>1.41</v>
      </c>
      <c r="AF28" s="102">
        <v>1.08</v>
      </c>
      <c r="AG28" s="102">
        <v>11.600000000000001</v>
      </c>
      <c r="AH28" s="102">
        <v>13.3</v>
      </c>
      <c r="AI28" s="102">
        <v>4.62</v>
      </c>
      <c r="AJ28" s="102">
        <v>2.3</v>
      </c>
      <c r="AK28" s="102">
        <v>2.73</v>
      </c>
      <c r="AL28" s="113">
        <v>31430.0</v>
      </c>
      <c r="AM28" s="114">
        <v>0.2</v>
      </c>
      <c r="AN28" s="102">
        <v>0.21</v>
      </c>
      <c r="AO28" s="115">
        <f t="shared" si="9"/>
        <v>0.7737329283</v>
      </c>
      <c r="AP28" s="116">
        <f t="shared" si="10"/>
        <v>10.46830306</v>
      </c>
      <c r="AQ28" s="117">
        <f t="shared" si="11"/>
        <v>-31.78421249</v>
      </c>
      <c r="AR28" s="103">
        <f t="array" ref="AR28">INDEX(Historical!$C$7:$C$1381,MATCH(B28,Historical!$B$7:$B$1403,0))*IF(AH28="n/a",1.03,IF(AH28&lt;0,1.01,IF(AH28&gt;10,1.1,(1+AH28/100))))</f>
        <v>1.188</v>
      </c>
      <c r="AS28" s="112">
        <f t="shared" si="12"/>
        <v>1.2428856</v>
      </c>
      <c r="AT28" s="112">
        <f t="shared" ref="AT28:AV28" si="36">IF($AK28="n/a",1.03*AS28,IF($AK28&lt;0,1.01*AS28,IF($AK28&gt;10,1.1*AS28,(1+$AK28/100)*AS28)))</f>
        <v>1.276816377</v>
      </c>
      <c r="AU28" s="112">
        <f t="shared" si="36"/>
        <v>1.311673464</v>
      </c>
      <c r="AV28" s="112">
        <f t="shared" si="36"/>
        <v>1.34748215</v>
      </c>
      <c r="AW28" s="103">
        <f t="shared" si="14"/>
        <v>6.36685759</v>
      </c>
      <c r="AX28" s="118">
        <f t="shared" si="15"/>
        <v>14.85847746</v>
      </c>
      <c r="AY28" s="119">
        <v>0.62</v>
      </c>
      <c r="AZ28" s="114">
        <v>-3.45</v>
      </c>
      <c r="BA28" s="114">
        <v>-25.06</v>
      </c>
      <c r="BB28" s="114">
        <v>-17.77</v>
      </c>
      <c r="BC28" s="114">
        <v>-18.85</v>
      </c>
      <c r="BD28" s="42"/>
      <c r="BE28" s="17">
        <v>1983.0</v>
      </c>
      <c r="BF28" s="17">
        <f t="shared" si="16"/>
        <v>3</v>
      </c>
      <c r="BG28" s="120">
        <v>2.1</v>
      </c>
    </row>
    <row r="29" ht="11.25" customHeight="1">
      <c r="A29" s="55" t="s">
        <v>1668</v>
      </c>
      <c r="B29" s="99" t="s">
        <v>1669</v>
      </c>
      <c r="C29" s="100" t="s">
        <v>118</v>
      </c>
      <c r="D29" s="100" t="s">
        <v>202</v>
      </c>
      <c r="E29" s="101">
        <v>7.0</v>
      </c>
      <c r="F29" s="58">
        <v>670.0</v>
      </c>
      <c r="G29" s="58" t="s">
        <v>168</v>
      </c>
      <c r="H29" s="58" t="s">
        <v>168</v>
      </c>
      <c r="I29" s="150">
        <v>60.43</v>
      </c>
      <c r="J29" s="103">
        <f t="shared" si="2"/>
        <v>1.059076618</v>
      </c>
      <c r="K29" s="104">
        <v>0.16</v>
      </c>
      <c r="L29" s="73">
        <v>4.0</v>
      </c>
      <c r="M29" s="23">
        <f t="shared" si="3"/>
        <v>0.64</v>
      </c>
      <c r="N29" s="105" t="s">
        <v>154</v>
      </c>
      <c r="O29" s="106">
        <v>0.15</v>
      </c>
      <c r="P29" s="107">
        <v>43599.0</v>
      </c>
      <c r="Q29" s="107">
        <v>43630.0</v>
      </c>
      <c r="R29" s="23">
        <f t="shared" si="4"/>
        <v>6.666666667</v>
      </c>
      <c r="S29" s="108">
        <f t="array" ref="S29">IF(INDEX(Historical!$D$7:$D$1379,MATCH(B29,Historical!$B$7:$B$1403,0))=0,"n/a",(INDEX(Historical!$C$7:$C$1381,MATCH(B29,Historical!$B$7:$B$1403,0))/INDEX(Historical!$D$7:$D$1379,MATCH(B29,Historical!$B$7:$B$1403,0))-1)*100)</f>
        <v>5</v>
      </c>
      <c r="T29" s="108">
        <f t="array" ref="T29">IF(INDEX(Historical!$F$7:$F$1372,MATCH(B29,Historical!$B$7:$B$1403,0))=0,"n/a",((INDEX(Historical!$C$7:$C$1381,MATCH(B29,Historical!$B$7:$B$1403,0))/INDEX(Historical!$F$7:$F$1372,MATCH(B29,Historical!$B$7:$B$1403,0)))^(1/3)-1)*100)</f>
        <v>6.605366755</v>
      </c>
      <c r="U29" s="108">
        <f t="array" ref="U29">IF(INDEX(Historical!$H$7:$H$1372,MATCH(B29,Historical!$B$7:$B$1403,0))=0,"n/a",((INDEX(Historical!$C$7:$C$1381,MATCH(B29,Historical!$B$7:$B$1403,0))/INDEX(Historical!$H$7:$H$1372,MATCH(B29,Historical!$B$7:$B$1403,0)))^(1/5)-1)*100)</f>
        <v>7.442863558</v>
      </c>
      <c r="V29" s="108" t="str">
        <f t="array" ref="V29">IF(INDEX(Historical!$O$7:$O$1372,MATCH(B29,Historical!$B$7:$B$1403,0))=0,"n/a",((INDEX(Historical!$C$7:$C$1381,MATCH(B29,Historical!$B$7:$B$1403,0))/INDEX(Historical!$O$7:$O$1372,MATCH(B29,Historical!$B$7:$B$1403,0)))^(1/10)-1)*100)</f>
        <v>n/a</v>
      </c>
      <c r="W29" s="109" t="str">
        <f t="shared" si="5"/>
        <v>n/a</v>
      </c>
      <c r="X29" s="110" t="str">
        <f t="shared" si="6"/>
        <v>n/a</v>
      </c>
      <c r="Y29" s="180"/>
      <c r="Z29" s="103">
        <f t="shared" si="7"/>
        <v>40</v>
      </c>
      <c r="AA29" s="112">
        <f t="shared" si="8"/>
        <v>37.76875</v>
      </c>
      <c r="AB29" s="73">
        <v>12.0</v>
      </c>
      <c r="AC29" s="102">
        <v>1.6</v>
      </c>
      <c r="AD29" s="102">
        <v>3.78</v>
      </c>
      <c r="AE29" s="102">
        <v>0.5</v>
      </c>
      <c r="AF29" s="102">
        <v>1.55</v>
      </c>
      <c r="AG29" s="102">
        <v>12.6</v>
      </c>
      <c r="AH29" s="102">
        <v>22.0</v>
      </c>
      <c r="AI29" s="102">
        <v>14.549999999999999</v>
      </c>
      <c r="AJ29" s="102">
        <v>-10.4</v>
      </c>
      <c r="AK29" s="102">
        <v>10.02</v>
      </c>
      <c r="AL29" s="113">
        <v>4490.0</v>
      </c>
      <c r="AM29" s="114">
        <v>1.5</v>
      </c>
      <c r="AN29" s="102">
        <v>0.6</v>
      </c>
      <c r="AO29" s="115">
        <f t="shared" si="9"/>
        <v>-29.26680982</v>
      </c>
      <c r="AP29" s="116">
        <f t="shared" si="10"/>
        <v>8.501940175</v>
      </c>
      <c r="AQ29" s="117">
        <f t="shared" si="11"/>
        <v>61.30242473</v>
      </c>
      <c r="AR29" s="103">
        <f t="array" ref="AR29">INDEX(Historical!$C$7:$C$1381,MATCH(B29,Historical!$B$7:$B$1403,0))*IF(AH29="n/a",1.03,IF(AH29&lt;0,1.01,IF(AH29&gt;10,1.1,(1+AH29/100))))</f>
        <v>0.693</v>
      </c>
      <c r="AS29" s="112">
        <f t="shared" si="12"/>
        <v>0.7623</v>
      </c>
      <c r="AT29" s="112">
        <f t="shared" ref="AT29:AV29" si="37">IF($AK29="n/a",1.03*AS29,IF($AK29&lt;0,1.01*AS29,IF($AK29&gt;10,1.1*AS29,(1+$AK29/100)*AS29)))</f>
        <v>0.83853</v>
      </c>
      <c r="AU29" s="112">
        <f t="shared" si="37"/>
        <v>0.922383</v>
      </c>
      <c r="AV29" s="112">
        <f t="shared" si="37"/>
        <v>1.0146213</v>
      </c>
      <c r="AW29" s="103">
        <f t="shared" si="14"/>
        <v>4.2308343</v>
      </c>
      <c r="AX29" s="118">
        <f t="shared" si="15"/>
        <v>7.001215125</v>
      </c>
      <c r="AY29" s="119">
        <v>0.9</v>
      </c>
      <c r="AZ29" s="114">
        <v>0.63</v>
      </c>
      <c r="BA29" s="114">
        <v>-25.75</v>
      </c>
      <c r="BB29" s="114">
        <v>-16.41</v>
      </c>
      <c r="BC29" s="114">
        <v>-17.87</v>
      </c>
      <c r="BD29" s="42"/>
      <c r="BE29" s="17">
        <v>2013.0</v>
      </c>
      <c r="BF29" s="17">
        <f t="shared" si="16"/>
        <v>0</v>
      </c>
      <c r="BG29" s="120">
        <v>4.6</v>
      </c>
    </row>
    <row r="30" ht="11.25" customHeight="1">
      <c r="A30" s="155" t="s">
        <v>1211</v>
      </c>
      <c r="B30" s="99" t="s">
        <v>1212</v>
      </c>
      <c r="C30" s="100" t="s">
        <v>136</v>
      </c>
      <c r="D30" s="100" t="s">
        <v>391</v>
      </c>
      <c r="E30" s="101">
        <v>9.0</v>
      </c>
      <c r="F30" s="58">
        <v>544.0</v>
      </c>
      <c r="G30" s="58" t="s">
        <v>168</v>
      </c>
      <c r="H30" s="58" t="s">
        <v>168</v>
      </c>
      <c r="I30" s="150">
        <v>75.06</v>
      </c>
      <c r="J30" s="103">
        <f t="shared" si="2"/>
        <v>4.263256062</v>
      </c>
      <c r="K30" s="104">
        <v>0.8</v>
      </c>
      <c r="L30" s="73">
        <v>4.0</v>
      </c>
      <c r="M30" s="23">
        <f t="shared" si="3"/>
        <v>3.2</v>
      </c>
      <c r="N30" s="105" t="s">
        <v>409</v>
      </c>
      <c r="O30" s="106">
        <v>0.7</v>
      </c>
      <c r="P30" s="107">
        <v>43903.0</v>
      </c>
      <c r="Q30" s="107">
        <v>43921.0</v>
      </c>
      <c r="R30" s="23">
        <f t="shared" si="4"/>
        <v>14.28571429</v>
      </c>
      <c r="S30" s="108">
        <f t="array" ref="S30">IF(INDEX(Historical!$D$7:$D$1379,MATCH(B30,Historical!$B$7:$B$1403,0))=0,"n/a",(INDEX(Historical!$C$7:$C$1381,MATCH(B30,Historical!$B$7:$B$1403,0))/INDEX(Historical!$D$7:$D$1379,MATCH(B30,Historical!$B$7:$B$1403,0))-1)*100)</f>
        <v>20.68965517</v>
      </c>
      <c r="T30" s="108">
        <f t="array" ref="T30">IF(INDEX(Historical!$F$7:$F$1372,MATCH(B30,Historical!$B$7:$B$1403,0))=0,"n/a",((INDEX(Historical!$C$7:$C$1381,MATCH(B30,Historical!$B$7:$B$1403,0))/INDEX(Historical!$F$7:$F$1372,MATCH(B30,Historical!$B$7:$B$1403,0)))^(1/3)-1)*100)</f>
        <v>39.11530023</v>
      </c>
      <c r="U30" s="108">
        <f t="array" ref="U30">IF(INDEX(Historical!$H$7:$H$1372,MATCH(B30,Historical!$B$7:$B$1403,0))=0,"n/a",((INDEX(Historical!$C$7:$C$1381,MATCH(B30,Historical!$B$7:$B$1403,0))/INDEX(Historical!$H$7:$H$1372,MATCH(B30,Historical!$B$7:$B$1403,0)))^(1/5)-1)*100)</f>
        <v>37.97296615</v>
      </c>
      <c r="V30" s="108">
        <f t="array" ref="V30">IF(INDEX(Historical!$O$7:$O$1372,MATCH(B30,Historical!$B$7:$B$1403,0))=0,"n/a",((INDEX(Historical!$C$7:$C$1381,MATCH(B30,Historical!$B$7:$B$1403,0))/INDEX(Historical!$O$7:$O$1372,MATCH(B30,Historical!$B$7:$B$1403,0)))^(1/10)-1)*100)</f>
        <v>30.20054543</v>
      </c>
      <c r="W30" s="109">
        <f t="shared" si="5"/>
        <v>1.257360276</v>
      </c>
      <c r="X30" s="110">
        <f t="shared" si="6"/>
        <v>5.753479719</v>
      </c>
      <c r="Y30" s="133" t="s">
        <v>1213</v>
      </c>
      <c r="Z30" s="103">
        <f t="shared" si="7"/>
        <v>40.9731114</v>
      </c>
      <c r="AA30" s="112">
        <f t="shared" si="8"/>
        <v>9.610755442</v>
      </c>
      <c r="AB30" s="73">
        <v>12.0</v>
      </c>
      <c r="AC30" s="102">
        <v>7.81</v>
      </c>
      <c r="AD30" s="102">
        <v>0.87</v>
      </c>
      <c r="AE30" s="102">
        <v>1.26</v>
      </c>
      <c r="AF30" s="102">
        <v>1.54</v>
      </c>
      <c r="AG30" s="102">
        <v>15.5</v>
      </c>
      <c r="AH30" s="102">
        <v>31.2</v>
      </c>
      <c r="AI30" s="102">
        <v>6.72</v>
      </c>
      <c r="AJ30" s="102">
        <v>6.6000000000000005</v>
      </c>
      <c r="AK30" s="102">
        <v>11.0</v>
      </c>
      <c r="AL30" s="113">
        <v>794.89</v>
      </c>
      <c r="AM30" s="114">
        <v>9.1</v>
      </c>
      <c r="AN30" s="156">
        <v>39.01</v>
      </c>
      <c r="AO30" s="115">
        <f t="shared" si="9"/>
        <v>32.62546677</v>
      </c>
      <c r="AP30" s="116">
        <f t="shared" si="10"/>
        <v>42.23622221</v>
      </c>
      <c r="AQ30" s="117">
        <f t="shared" si="11"/>
        <v>-18.89495596</v>
      </c>
      <c r="AR30" s="103">
        <f t="array" ref="AR30">INDEX(Historical!$C$7:$C$1381,MATCH(B30,Historical!$B$7:$B$1403,0))*IF(AH30="n/a",1.03,IF(AH30&lt;0,1.01,IF(AH30&gt;10,1.1,(1+AH30/100))))</f>
        <v>3.08</v>
      </c>
      <c r="AS30" s="112">
        <f t="shared" si="12"/>
        <v>3.286976</v>
      </c>
      <c r="AT30" s="112">
        <f t="shared" ref="AT30:AV30" si="38">IF($AK30="n/a",1.03*AS30,IF($AK30&lt;0,1.01*AS30,IF($AK30&gt;10,1.1*AS30,(1+$AK30/100)*AS30)))</f>
        <v>3.6156736</v>
      </c>
      <c r="AU30" s="112">
        <f t="shared" si="38"/>
        <v>3.97724096</v>
      </c>
      <c r="AV30" s="112">
        <f t="shared" si="38"/>
        <v>4.374965056</v>
      </c>
      <c r="AW30" s="103">
        <f t="shared" si="14"/>
        <v>18.33485562</v>
      </c>
      <c r="AX30" s="118">
        <f t="shared" si="15"/>
        <v>24.42693261</v>
      </c>
      <c r="AY30" s="119">
        <v>1.03</v>
      </c>
      <c r="AZ30" s="114">
        <v>11.66</v>
      </c>
      <c r="BA30" s="114">
        <v>-15.15</v>
      </c>
      <c r="BB30" s="114">
        <v>-5.12</v>
      </c>
      <c r="BC30" s="114">
        <v>-4.55</v>
      </c>
      <c r="BD30" s="42"/>
      <c r="BE30" s="17">
        <v>2012.0</v>
      </c>
      <c r="BF30" s="17">
        <f t="shared" si="16"/>
        <v>0</v>
      </c>
      <c r="BG30" s="120">
        <v>0.4</v>
      </c>
    </row>
    <row r="31" ht="11.25" customHeight="1">
      <c r="A31" s="55" t="s">
        <v>1214</v>
      </c>
      <c r="B31" s="99" t="s">
        <v>1215</v>
      </c>
      <c r="C31" s="100" t="s">
        <v>136</v>
      </c>
      <c r="D31" s="100" t="s">
        <v>137</v>
      </c>
      <c r="E31" s="101">
        <v>9.0</v>
      </c>
      <c r="F31" s="58">
        <v>540.0</v>
      </c>
      <c r="G31" s="58" t="s">
        <v>168</v>
      </c>
      <c r="H31" s="58" t="s">
        <v>168</v>
      </c>
      <c r="I31" s="150">
        <v>40.81</v>
      </c>
      <c r="J31" s="103">
        <f t="shared" si="2"/>
        <v>1.960303847</v>
      </c>
      <c r="K31" s="104">
        <v>0.2</v>
      </c>
      <c r="L31" s="73">
        <v>4.0</v>
      </c>
      <c r="M31" s="23">
        <f t="shared" si="3"/>
        <v>0.8</v>
      </c>
      <c r="N31" s="105" t="s">
        <v>975</v>
      </c>
      <c r="O31" s="106">
        <v>0.18</v>
      </c>
      <c r="P31" s="107">
        <v>43900.0</v>
      </c>
      <c r="Q31" s="107">
        <v>43915.0</v>
      </c>
      <c r="R31" s="23">
        <f t="shared" si="4"/>
        <v>11.11111111</v>
      </c>
      <c r="S31" s="108">
        <f t="array" ref="S31">IF(INDEX(Historical!$D$7:$D$1379,MATCH(B31,Historical!$B$7:$B$1403,0))=0,"n/a",(INDEX(Historical!$C$7:$C$1381,MATCH(B31,Historical!$B$7:$B$1403,0))/INDEX(Historical!$D$7:$D$1379,MATCH(B31,Historical!$B$7:$B$1403,0))-1)*100)</f>
        <v>12.5</v>
      </c>
      <c r="T31" s="108">
        <f t="array" ref="T31">IF(INDEX(Historical!$F$7:$F$1372,MATCH(B31,Historical!$B$7:$B$1403,0))=0,"n/a",((INDEX(Historical!$C$7:$C$1381,MATCH(B31,Historical!$B$7:$B$1403,0))/INDEX(Historical!$F$7:$F$1372,MATCH(B31,Historical!$B$7:$B$1403,0)))^(1/3)-1)*100)</f>
        <v>11.4576078</v>
      </c>
      <c r="U31" s="108">
        <f t="array" ref="U31">IF(INDEX(Historical!$H$7:$H$1372,MATCH(B31,Historical!$B$7:$B$1403,0))=0,"n/a",((INDEX(Historical!$C$7:$C$1381,MATCH(B31,Historical!$B$7:$B$1403,0))/INDEX(Historical!$H$7:$H$1372,MATCH(B31,Historical!$B$7:$B$1403,0)))^(1/5)-1)*100)</f>
        <v>10.35092146</v>
      </c>
      <c r="V31" s="108">
        <f t="array" ref="V31">IF(INDEX(Historical!$O$7:$O$1372,MATCH(B31,Historical!$B$7:$B$1403,0))=0,"n/a",((INDEX(Historical!$C$7:$C$1381,MATCH(B31,Historical!$B$7:$B$1403,0))/INDEX(Historical!$O$7:$O$1372,MATCH(B31,Historical!$B$7:$B$1403,0)))^(1/10)-1)*100)</f>
        <v>14.8698355</v>
      </c>
      <c r="W31" s="109">
        <f t="shared" si="5"/>
        <v>0.6961019481</v>
      </c>
      <c r="X31" s="110">
        <f t="shared" si="6"/>
        <v>6.900614307</v>
      </c>
      <c r="Y31" s="133" t="s">
        <v>623</v>
      </c>
      <c r="Z31" s="103">
        <f t="shared" si="7"/>
        <v>23.52941176</v>
      </c>
      <c r="AA31" s="112">
        <f t="shared" si="8"/>
        <v>12.00294118</v>
      </c>
      <c r="AB31" s="73">
        <v>12.0</v>
      </c>
      <c r="AC31" s="102">
        <v>3.4</v>
      </c>
      <c r="AD31" s="102">
        <v>4.0</v>
      </c>
      <c r="AE31" s="102">
        <v>4.17</v>
      </c>
      <c r="AF31" s="102">
        <v>0.6</v>
      </c>
      <c r="AG31" s="102">
        <v>5.3</v>
      </c>
      <c r="AH31" s="102">
        <v>-28.199999999999996</v>
      </c>
      <c r="AI31" s="102">
        <v>-8.66</v>
      </c>
      <c r="AJ31" s="102">
        <v>1.5</v>
      </c>
      <c r="AK31" s="102">
        <v>3.0</v>
      </c>
      <c r="AL31" s="113">
        <v>3890.0</v>
      </c>
      <c r="AM31" s="114">
        <v>2.8000000000000003</v>
      </c>
      <c r="AN31" s="102">
        <v>0.19</v>
      </c>
      <c r="AO31" s="115">
        <f t="shared" si="9"/>
        <v>0.3082841306</v>
      </c>
      <c r="AP31" s="116">
        <f t="shared" si="10"/>
        <v>12.31122531</v>
      </c>
      <c r="AQ31" s="117">
        <f t="shared" si="11"/>
        <v>-43.42452551</v>
      </c>
      <c r="AR31" s="103">
        <f t="array" ref="AR31">INDEX(Historical!$C$7:$C$1381,MATCH(B31,Historical!$B$7:$B$1403,0))*IF(AH31="n/a",1.03,IF(AH31&lt;0,1.01,IF(AH31&gt;10,1.1,(1+AH31/100))))</f>
        <v>0.7272</v>
      </c>
      <c r="AS31" s="112">
        <f t="shared" si="12"/>
        <v>0.734472</v>
      </c>
      <c r="AT31" s="112">
        <f t="shared" ref="AT31:AV31" si="39">IF($AK31="n/a",1.03*AS31,IF($AK31&lt;0,1.01*AS31,IF($AK31&gt;10,1.1*AS31,(1+$AK31/100)*AS31)))</f>
        <v>0.75650616</v>
      </c>
      <c r="AU31" s="112">
        <f t="shared" si="39"/>
        <v>0.7792013448</v>
      </c>
      <c r="AV31" s="112">
        <f t="shared" si="39"/>
        <v>0.8025773851</v>
      </c>
      <c r="AW31" s="103">
        <f t="shared" si="14"/>
        <v>3.79995689</v>
      </c>
      <c r="AX31" s="118">
        <f t="shared" si="15"/>
        <v>9.311337638</v>
      </c>
      <c r="AY31" s="119">
        <v>0.95</v>
      </c>
      <c r="AZ31" s="114">
        <v>0.79</v>
      </c>
      <c r="BA31" s="114">
        <v>-19.62</v>
      </c>
      <c r="BB31" s="114">
        <v>-14.32</v>
      </c>
      <c r="BC31" s="114">
        <v>-10.4</v>
      </c>
      <c r="BD31" s="42"/>
      <c r="BE31" s="17">
        <v>2012.0</v>
      </c>
      <c r="BF31" s="17">
        <f t="shared" si="16"/>
        <v>0</v>
      </c>
      <c r="BG31" s="120">
        <v>2.6</v>
      </c>
    </row>
    <row r="32" ht="11.25" customHeight="1">
      <c r="A32" s="155" t="s">
        <v>1467</v>
      </c>
      <c r="B32" s="99" t="s">
        <v>1468</v>
      </c>
      <c r="C32" s="100" t="s">
        <v>272</v>
      </c>
      <c r="D32" s="100" t="s">
        <v>273</v>
      </c>
      <c r="E32" s="101">
        <v>8.0</v>
      </c>
      <c r="F32" s="58">
        <v>647.0</v>
      </c>
      <c r="G32" s="58" t="s">
        <v>168</v>
      </c>
      <c r="H32" s="58" t="s">
        <v>168</v>
      </c>
      <c r="I32" s="150">
        <v>16.76</v>
      </c>
      <c r="J32" s="103">
        <f t="shared" si="2"/>
        <v>5.250596659</v>
      </c>
      <c r="K32" s="104">
        <v>0.22</v>
      </c>
      <c r="L32" s="73">
        <v>4.0</v>
      </c>
      <c r="M32" s="23">
        <f t="shared" si="3"/>
        <v>0.88</v>
      </c>
      <c r="N32" s="105" t="s">
        <v>698</v>
      </c>
      <c r="O32" s="106">
        <v>0.21</v>
      </c>
      <c r="P32" s="107">
        <v>43914.0</v>
      </c>
      <c r="Q32" s="107">
        <v>43923.0</v>
      </c>
      <c r="R32" s="23">
        <f t="shared" si="4"/>
        <v>4.761904762</v>
      </c>
      <c r="S32" s="108">
        <f t="array" ref="S32">IF(INDEX(Historical!$D$7:$D$1379,MATCH(B32,Historical!$B$7:$B$1403,0))=0,"n/a",(INDEX(Historical!$C$7:$C$1381,MATCH(B32,Historical!$B$7:$B$1403,0))/INDEX(Historical!$D$7:$D$1379,MATCH(B32,Historical!$B$7:$B$1403,0))-1)*100)</f>
        <v>5.063291139</v>
      </c>
      <c r="T32" s="108">
        <f t="array" ref="T32">IF(INDEX(Historical!$F$7:$F$1372,MATCH(B32,Historical!$B$7:$B$1403,0))=0,"n/a",((INDEX(Historical!$C$7:$C$1381,MATCH(B32,Historical!$B$7:$B$1403,0))/INDEX(Historical!$F$7:$F$1372,MATCH(B32,Historical!$B$7:$B$1403,0)))^(1/3)-1)*100)</f>
        <v>5.343218065</v>
      </c>
      <c r="U32" s="108">
        <f t="array" ref="U32">IF(INDEX(Historical!$H$7:$H$1372,MATCH(B32,Historical!$B$7:$B$1403,0))=0,"n/a",((INDEX(Historical!$C$7:$C$1381,MATCH(B32,Historical!$B$7:$B$1403,0))/INDEX(Historical!$H$7:$H$1372,MATCH(B32,Historical!$B$7:$B$1403,0)))^(1/5)-1)*100)</f>
        <v>5.336679401</v>
      </c>
      <c r="V32" s="108" t="str">
        <f t="array" ref="V32">IF(INDEX(Historical!$O$7:$O$1372,MATCH(B32,Historical!$B$7:$B$1403,0))=0,"n/a",((INDEX(Historical!$C$7:$C$1381,MATCH(B32,Historical!$B$7:$B$1403,0))/INDEX(Historical!$O$7:$O$1372,MATCH(B32,Historical!$B$7:$B$1403,0)))^(1/10)-1)*100)</f>
        <v>n/a</v>
      </c>
      <c r="W32" s="109" t="str">
        <f t="shared" si="5"/>
        <v>n/a</v>
      </c>
      <c r="X32" s="110" t="str">
        <f t="shared" si="6"/>
        <v>n/a</v>
      </c>
      <c r="Y32" s="147"/>
      <c r="Z32" s="103">
        <f t="shared" si="7"/>
        <v>293.3333333</v>
      </c>
      <c r="AA32" s="112">
        <f t="shared" si="8"/>
        <v>55.86666667</v>
      </c>
      <c r="AB32" s="73">
        <v>12.0</v>
      </c>
      <c r="AC32" s="102">
        <v>0.3</v>
      </c>
      <c r="AD32" s="102">
        <v>11.32</v>
      </c>
      <c r="AE32" s="102">
        <v>6.4</v>
      </c>
      <c r="AF32" s="102">
        <v>2.75</v>
      </c>
      <c r="AG32" s="102">
        <v>5.7</v>
      </c>
      <c r="AH32" s="102">
        <v>-24.8</v>
      </c>
      <c r="AI32" s="102">
        <v>-9.8</v>
      </c>
      <c r="AJ32" s="102">
        <v>-7.199999999999999</v>
      </c>
      <c r="AK32" s="102">
        <v>5.0</v>
      </c>
      <c r="AL32" s="113">
        <v>1270.0</v>
      </c>
      <c r="AM32" s="114">
        <v>0.2</v>
      </c>
      <c r="AN32" s="102">
        <v>2.96</v>
      </c>
      <c r="AO32" s="115">
        <f t="shared" si="9"/>
        <v>-45.27939061</v>
      </c>
      <c r="AP32" s="116">
        <f t="shared" si="10"/>
        <v>10.58727606</v>
      </c>
      <c r="AQ32" s="117">
        <f t="shared" si="11"/>
        <v>161.3072549</v>
      </c>
      <c r="AR32" s="103">
        <f t="array" ref="AR32">INDEX(Historical!$C$7:$C$1381,MATCH(B32,Historical!$B$7:$B$1403,0))*IF(AH32="n/a",1.03,IF(AH32&lt;0,1.01,IF(AH32&gt;10,1.1,(1+AH32/100))))</f>
        <v>0.8383</v>
      </c>
      <c r="AS32" s="112">
        <f t="shared" si="12"/>
        <v>0.846683</v>
      </c>
      <c r="AT32" s="112">
        <f t="shared" ref="AT32:AV32" si="40">IF($AK32="n/a",1.03*AS32,IF($AK32&lt;0,1.01*AS32,IF($AK32&gt;10,1.1*AS32,(1+$AK32/100)*AS32)))</f>
        <v>0.88901715</v>
      </c>
      <c r="AU32" s="112">
        <f t="shared" si="40"/>
        <v>0.9334680075</v>
      </c>
      <c r="AV32" s="112">
        <f t="shared" si="40"/>
        <v>0.9801414079</v>
      </c>
      <c r="AW32" s="103">
        <f t="shared" si="14"/>
        <v>4.487609565</v>
      </c>
      <c r="AX32" s="118">
        <f t="shared" si="15"/>
        <v>26.7757134</v>
      </c>
      <c r="AY32" s="119">
        <v>0.54</v>
      </c>
      <c r="AZ32" s="114">
        <v>11.58</v>
      </c>
      <c r="BA32" s="114">
        <v>-13.74</v>
      </c>
      <c r="BB32" s="114">
        <v>-9.15</v>
      </c>
      <c r="BC32" s="114">
        <v>-5.33</v>
      </c>
      <c r="BD32" s="42"/>
      <c r="BE32" s="17">
        <v>2013.0</v>
      </c>
      <c r="BF32" s="17">
        <f t="shared" si="16"/>
        <v>0</v>
      </c>
      <c r="BG32" s="120">
        <v>1.0999999999999999</v>
      </c>
    </row>
    <row r="33" ht="11.25" customHeight="1">
      <c r="A33" s="55" t="s">
        <v>554</v>
      </c>
      <c r="B33" s="99" t="s">
        <v>555</v>
      </c>
      <c r="C33" s="100" t="s">
        <v>118</v>
      </c>
      <c r="D33" s="100" t="s">
        <v>303</v>
      </c>
      <c r="E33" s="101">
        <v>11.0</v>
      </c>
      <c r="F33" s="58">
        <v>324.0</v>
      </c>
      <c r="G33" s="58" t="s">
        <v>121</v>
      </c>
      <c r="H33" s="58" t="s">
        <v>120</v>
      </c>
      <c r="I33" s="150">
        <v>58.99</v>
      </c>
      <c r="J33" s="103">
        <f t="shared" si="2"/>
        <v>2.169859298</v>
      </c>
      <c r="K33" s="104">
        <v>0.32</v>
      </c>
      <c r="L33" s="73">
        <v>4.0</v>
      </c>
      <c r="M33" s="23">
        <f t="shared" si="3"/>
        <v>1.28</v>
      </c>
      <c r="N33" s="105" t="s">
        <v>556</v>
      </c>
      <c r="O33" s="106">
        <v>0.31</v>
      </c>
      <c r="P33" s="107">
        <v>43874.0</v>
      </c>
      <c r="Q33" s="107">
        <v>43888.0</v>
      </c>
      <c r="R33" s="23">
        <f t="shared" si="4"/>
        <v>3.225806452</v>
      </c>
      <c r="S33" s="108">
        <f t="array" ref="S33">IF(INDEX(Historical!$D$7:$D$1379,MATCH(B33,Historical!$B$7:$B$1403,0))=0,"n/a",(INDEX(Historical!$C$7:$C$1381,MATCH(B33,Historical!$B$7:$B$1403,0))/INDEX(Historical!$D$7:$D$1379,MATCH(B33,Historical!$B$7:$B$1403,0))-1)*100)</f>
        <v>3.333333333</v>
      </c>
      <c r="T33" s="108">
        <f t="array" ref="T33">IF(INDEX(Historical!$F$7:$F$1372,MATCH(B33,Historical!$B$7:$B$1403,0))=0,"n/a",((INDEX(Historical!$C$7:$C$1381,MATCH(B33,Historical!$B$7:$B$1403,0))/INDEX(Historical!$F$7:$F$1372,MATCH(B33,Historical!$B$7:$B$1403,0)))^(1/3)-1)*100)</f>
        <v>3.450966907</v>
      </c>
      <c r="U33" s="108">
        <f t="array" ref="U33">IF(INDEX(Historical!$H$7:$H$1372,MATCH(B33,Historical!$B$7:$B$1403,0))=0,"n/a",((INDEX(Historical!$C$7:$C$1381,MATCH(B33,Historical!$B$7:$B$1403,0))/INDEX(Historical!$H$7:$H$1372,MATCH(B33,Historical!$B$7:$B$1403,0)))^(1/5)-1)*100)</f>
        <v>4.396114979</v>
      </c>
      <c r="V33" s="108">
        <f t="array" ref="V33">IF(INDEX(Historical!$O$7:$O$1372,MATCH(B33,Historical!$B$7:$B$1403,0))=0,"n/a",((INDEX(Historical!$C$7:$C$1381,MATCH(B33,Historical!$B$7:$B$1403,0))/INDEX(Historical!$O$7:$O$1372,MATCH(B33,Historical!$B$7:$B$1403,0)))^(1/10)-1)*100)</f>
        <v>7.529355674</v>
      </c>
      <c r="W33" s="109">
        <f t="shared" si="5"/>
        <v>0.5838633702</v>
      </c>
      <c r="X33" s="110">
        <f t="shared" si="6"/>
        <v>0.6977960284</v>
      </c>
      <c r="Y33" s="147"/>
      <c r="Z33" s="103">
        <f t="shared" si="7"/>
        <v>33.5078534</v>
      </c>
      <c r="AA33" s="112">
        <f t="shared" si="8"/>
        <v>15.44240838</v>
      </c>
      <c r="AB33" s="73">
        <v>6.0</v>
      </c>
      <c r="AC33" s="102">
        <v>3.82</v>
      </c>
      <c r="AD33" s="102">
        <v>1.29</v>
      </c>
      <c r="AE33" s="102">
        <v>0.67</v>
      </c>
      <c r="AF33" s="102">
        <v>2.37</v>
      </c>
      <c r="AG33" s="102">
        <v>14.499999999999998</v>
      </c>
      <c r="AH33" s="102">
        <v>4.6</v>
      </c>
      <c r="AI33" s="102">
        <v>9.139999999999999</v>
      </c>
      <c r="AJ33" s="102">
        <v>6.3</v>
      </c>
      <c r="AK33" s="102">
        <v>12.0</v>
      </c>
      <c r="AL33" s="113">
        <v>2300.0</v>
      </c>
      <c r="AM33" s="114">
        <v>0.6</v>
      </c>
      <c r="AN33" s="102">
        <v>0.99</v>
      </c>
      <c r="AO33" s="115">
        <f t="shared" si="9"/>
        <v>-8.8764341</v>
      </c>
      <c r="AP33" s="116">
        <f t="shared" si="10"/>
        <v>6.565974277</v>
      </c>
      <c r="AQ33" s="117">
        <f t="shared" si="11"/>
        <v>27.53824325</v>
      </c>
      <c r="AR33" s="103">
        <f t="array" ref="AR33">INDEX(Historical!$C$7:$C$1381,MATCH(B33,Historical!$B$7:$B$1403,0))*IF(AH33="n/a",1.03,IF(AH33&lt;0,1.01,IF(AH33&gt;10,1.1,(1+AH33/100))))</f>
        <v>1.29704</v>
      </c>
      <c r="AS33" s="112">
        <f t="shared" si="12"/>
        <v>1.415589456</v>
      </c>
      <c r="AT33" s="112">
        <f t="shared" ref="AT33:AV33" si="41">IF($AK33="n/a",1.03*AS33,IF($AK33&lt;0,1.01*AS33,IF($AK33&gt;10,1.1*AS33,(1+$AK33/100)*AS33)))</f>
        <v>1.557148402</v>
      </c>
      <c r="AU33" s="112">
        <f t="shared" si="41"/>
        <v>1.712863242</v>
      </c>
      <c r="AV33" s="112">
        <f t="shared" si="41"/>
        <v>1.884149566</v>
      </c>
      <c r="AW33" s="103">
        <f t="shared" si="14"/>
        <v>7.866790665</v>
      </c>
      <c r="AX33" s="118">
        <f t="shared" si="15"/>
        <v>13.33580381</v>
      </c>
      <c r="AY33" s="119">
        <v>1.32</v>
      </c>
      <c r="AZ33" s="114">
        <v>19.29</v>
      </c>
      <c r="BA33" s="114">
        <v>-16.470000000000002</v>
      </c>
      <c r="BB33" s="114">
        <v>-11.379999999999999</v>
      </c>
      <c r="BC33" s="114">
        <v>-1.66</v>
      </c>
      <c r="BD33" s="42"/>
      <c r="BE33" s="17">
        <v>2010.0</v>
      </c>
      <c r="BF33" s="17">
        <f t="shared" si="16"/>
        <v>0</v>
      </c>
      <c r="BG33" s="120">
        <v>5.6000000000000005</v>
      </c>
    </row>
    <row r="34" ht="11.25" customHeight="1">
      <c r="A34" s="155" t="s">
        <v>557</v>
      </c>
      <c r="B34" s="99" t="s">
        <v>558</v>
      </c>
      <c r="C34" s="100" t="s">
        <v>272</v>
      </c>
      <c r="D34" s="100" t="s">
        <v>273</v>
      </c>
      <c r="E34" s="101">
        <v>10.0</v>
      </c>
      <c r="F34" s="58">
        <v>403.0</v>
      </c>
      <c r="G34" s="58" t="s">
        <v>168</v>
      </c>
      <c r="H34" s="58" t="s">
        <v>168</v>
      </c>
      <c r="I34" s="150">
        <v>47.84</v>
      </c>
      <c r="J34" s="103">
        <f t="shared" si="2"/>
        <v>3.428093645</v>
      </c>
      <c r="K34" s="104">
        <v>0.41</v>
      </c>
      <c r="L34" s="73">
        <v>4.0</v>
      </c>
      <c r="M34" s="23">
        <f t="shared" si="3"/>
        <v>1.64</v>
      </c>
      <c r="N34" s="105" t="s">
        <v>556</v>
      </c>
      <c r="O34" s="106">
        <v>0.39</v>
      </c>
      <c r="P34" s="107">
        <v>43874.0</v>
      </c>
      <c r="Q34" s="107">
        <v>43888.0</v>
      </c>
      <c r="R34" s="23">
        <f t="shared" si="4"/>
        <v>5.128205128</v>
      </c>
      <c r="S34" s="108">
        <f t="array" ref="S34">IF(INDEX(Historical!$D$7:$D$1379,MATCH(B34,Historical!$B$7:$B$1403,0))=0,"n/a",(INDEX(Historical!$C$7:$C$1381,MATCH(B34,Historical!$B$7:$B$1403,0))/INDEX(Historical!$D$7:$D$1379,MATCH(B34,Historical!$B$7:$B$1403,0))-1)*100)</f>
        <v>2.631578947</v>
      </c>
      <c r="T34" s="108">
        <f t="array" ref="T34">IF(INDEX(Historical!$F$7:$F$1372,MATCH(B34,Historical!$B$7:$B$1403,0))=0,"n/a",((INDEX(Historical!$C$7:$C$1381,MATCH(B34,Historical!$B$7:$B$1403,0))/INDEX(Historical!$F$7:$F$1372,MATCH(B34,Historical!$B$7:$B$1403,0)))^(1/3)-1)*100)</f>
        <v>5.726427035</v>
      </c>
      <c r="U34" s="108">
        <f t="array" ref="U34">IF(INDEX(Historical!$H$7:$H$1372,MATCH(B34,Historical!$B$7:$B$1403,0))=0,"n/a",((INDEX(Historical!$C$7:$C$1381,MATCH(B34,Historical!$B$7:$B$1403,0))/INDEX(Historical!$H$7:$H$1372,MATCH(B34,Historical!$B$7:$B$1403,0)))^(1/5)-1)*100)</f>
        <v>8.44717712</v>
      </c>
      <c r="V34" s="108">
        <f t="array" ref="V34">IF(INDEX(Historical!$O$7:$O$1372,MATCH(B34,Historical!$B$7:$B$1403,0))=0,"n/a",((INDEX(Historical!$C$7:$C$1381,MATCH(B34,Historical!$B$7:$B$1403,0))/INDEX(Historical!$O$7:$O$1372,MATCH(B34,Historical!$B$7:$B$1403,0)))^(1/10)-1)*100)</f>
        <v>5.568070123</v>
      </c>
      <c r="W34" s="109">
        <f t="shared" si="5"/>
        <v>1.517074486</v>
      </c>
      <c r="X34" s="110">
        <f t="shared" si="6"/>
        <v>0.1184737324</v>
      </c>
      <c r="Y34" s="133"/>
      <c r="Z34" s="103">
        <f t="shared" si="7"/>
        <v>69.78723404</v>
      </c>
      <c r="AA34" s="112">
        <f t="shared" si="8"/>
        <v>20.35744681</v>
      </c>
      <c r="AB34" s="73">
        <v>12.0</v>
      </c>
      <c r="AC34" s="102">
        <v>2.35</v>
      </c>
      <c r="AD34" s="102">
        <v>2.87</v>
      </c>
      <c r="AE34" s="102">
        <v>7.73</v>
      </c>
      <c r="AF34" s="102">
        <v>4.16</v>
      </c>
      <c r="AG34" s="102" t="s">
        <v>128</v>
      </c>
      <c r="AH34" s="156">
        <v>126.69999999999999</v>
      </c>
      <c r="AI34" s="156">
        <v>-19.38</v>
      </c>
      <c r="AJ34" s="102">
        <v>71.3</v>
      </c>
      <c r="AK34" s="102">
        <v>7.1</v>
      </c>
      <c r="AL34" s="113">
        <v>7080.0</v>
      </c>
      <c r="AM34" s="114">
        <v>0.6</v>
      </c>
      <c r="AN34" s="102">
        <v>0.0</v>
      </c>
      <c r="AO34" s="115">
        <f t="shared" si="9"/>
        <v>-8.482176043</v>
      </c>
      <c r="AP34" s="116">
        <f t="shared" si="10"/>
        <v>11.87527077</v>
      </c>
      <c r="AQ34" s="117">
        <f t="shared" si="11"/>
        <v>94.00684836</v>
      </c>
      <c r="AR34" s="103">
        <f t="array" ref="AR34">INDEX(Historical!$C$7:$C$1381,MATCH(B34,Historical!$B$7:$B$1403,0))*IF(AH34="n/a",1.03,IF(AH34&lt;0,1.01,IF(AH34&gt;10,1.1,(1+AH34/100))))</f>
        <v>1.716</v>
      </c>
      <c r="AS34" s="112">
        <f t="shared" si="12"/>
        <v>1.73316</v>
      </c>
      <c r="AT34" s="112">
        <f t="shared" ref="AT34:AV34" si="42">IF($AK34="n/a",1.03*AS34,IF($AK34&lt;0,1.01*AS34,IF($AK34&gt;10,1.1*AS34,(1+$AK34/100)*AS34)))</f>
        <v>1.85621436</v>
      </c>
      <c r="AU34" s="112">
        <f t="shared" si="42"/>
        <v>1.98800558</v>
      </c>
      <c r="AV34" s="112">
        <f t="shared" si="42"/>
        <v>2.129153976</v>
      </c>
      <c r="AW34" s="103">
        <f t="shared" si="14"/>
        <v>9.422533915</v>
      </c>
      <c r="AX34" s="118">
        <f t="shared" si="15"/>
        <v>19.6959321</v>
      </c>
      <c r="AY34" s="119">
        <v>0.6</v>
      </c>
      <c r="AZ34" s="114">
        <v>0.61</v>
      </c>
      <c r="BA34" s="114">
        <v>-14.08</v>
      </c>
      <c r="BB34" s="114">
        <v>-8.94</v>
      </c>
      <c r="BC34" s="114">
        <v>-7.86</v>
      </c>
      <c r="BD34" s="42"/>
      <c r="BE34" s="17">
        <v>2011.0</v>
      </c>
      <c r="BF34" s="17">
        <f t="shared" si="16"/>
        <v>0</v>
      </c>
      <c r="BG34" s="120" t="s">
        <v>128</v>
      </c>
    </row>
    <row r="35" ht="11.25" customHeight="1">
      <c r="A35" s="155" t="s">
        <v>559</v>
      </c>
      <c r="B35" s="99" t="s">
        <v>560</v>
      </c>
      <c r="C35" s="100" t="s">
        <v>136</v>
      </c>
      <c r="D35" s="100" t="s">
        <v>137</v>
      </c>
      <c r="E35" s="101">
        <v>16.0</v>
      </c>
      <c r="F35" s="58">
        <v>244.0</v>
      </c>
      <c r="G35" s="58" t="s">
        <v>168</v>
      </c>
      <c r="H35" s="58" t="s">
        <v>168</v>
      </c>
      <c r="I35" s="150">
        <v>120.59</v>
      </c>
      <c r="J35" s="103">
        <f t="shared" si="2"/>
        <v>2.089725516</v>
      </c>
      <c r="K35" s="104">
        <v>0.63</v>
      </c>
      <c r="L35" s="73">
        <v>4.0</v>
      </c>
      <c r="M35" s="23">
        <f t="shared" si="3"/>
        <v>2.52</v>
      </c>
      <c r="N35" s="105" t="s">
        <v>510</v>
      </c>
      <c r="O35" s="106">
        <v>0.6</v>
      </c>
      <c r="P35" s="107">
        <v>43790.0</v>
      </c>
      <c r="Q35" s="107">
        <v>43814.0</v>
      </c>
      <c r="R35" s="23">
        <f t="shared" si="4"/>
        <v>5</v>
      </c>
      <c r="S35" s="108">
        <f t="array" ref="S35">IF(INDEX(Historical!$D$7:$D$1379,MATCH(B35,Historical!$B$7:$B$1403,0))=0,"n/a",(INDEX(Historical!$C$7:$C$1381,MATCH(B35,Historical!$B$7:$B$1403,0))/INDEX(Historical!$D$7:$D$1379,MATCH(B35,Historical!$B$7:$B$1403,0))-1)*100)</f>
        <v>6.578947368</v>
      </c>
      <c r="T35" s="108">
        <f t="array" ref="T35">IF(INDEX(Historical!$F$7:$F$1372,MATCH(B35,Historical!$B$7:$B$1403,0))=0,"n/a",((INDEX(Historical!$C$7:$C$1381,MATCH(B35,Historical!$B$7:$B$1403,0))/INDEX(Historical!$F$7:$F$1372,MATCH(B35,Historical!$B$7:$B$1403,0)))^(1/3)-1)*100)</f>
        <v>6.178539001</v>
      </c>
      <c r="U35" s="108">
        <f t="array" ref="U35">IF(INDEX(Historical!$H$7:$H$1372,MATCH(B35,Historical!$B$7:$B$1403,0))=0,"n/a",((INDEX(Historical!$C$7:$C$1381,MATCH(B35,Historical!$B$7:$B$1403,0))/INDEX(Historical!$H$7:$H$1372,MATCH(B35,Historical!$B$7:$B$1403,0)))^(1/5)-1)*100)</f>
        <v>18.04839362</v>
      </c>
      <c r="V35" s="108">
        <f t="array" ref="V35">IF(INDEX(Historical!$O$7:$O$1372,MATCH(B35,Historical!$B$7:$B$1403,0))=0,"n/a",((INDEX(Historical!$C$7:$C$1381,MATCH(B35,Historical!$B$7:$B$1403,0))/INDEX(Historical!$O$7:$O$1372,MATCH(B35,Historical!$B$7:$B$1403,0)))^(1/10)-1)*100)</f>
        <v>15.20608706</v>
      </c>
      <c r="W35" s="109">
        <f t="shared" si="5"/>
        <v>1.186918998</v>
      </c>
      <c r="X35" s="110" t="str">
        <f t="shared" si="6"/>
        <v>n/a</v>
      </c>
      <c r="Y35" s="133"/>
      <c r="Z35" s="103">
        <f t="shared" si="7"/>
        <v>44.9197861</v>
      </c>
      <c r="AA35" s="112">
        <f t="shared" si="8"/>
        <v>21.49554367</v>
      </c>
      <c r="AB35" s="73">
        <v>12.0</v>
      </c>
      <c r="AC35" s="102">
        <v>5.61</v>
      </c>
      <c r="AD35" s="102">
        <v>1.11</v>
      </c>
      <c r="AE35" s="102">
        <v>0.72</v>
      </c>
      <c r="AF35" s="102">
        <v>1.31</v>
      </c>
      <c r="AG35" s="102">
        <v>6.5</v>
      </c>
      <c r="AH35" s="156">
        <v>45.9</v>
      </c>
      <c r="AI35" s="156">
        <v>14.74</v>
      </c>
      <c r="AJ35" s="102">
        <v>-1.9</v>
      </c>
      <c r="AK35" s="102">
        <v>19.400000000000002</v>
      </c>
      <c r="AL35" s="113">
        <v>7290.0</v>
      </c>
      <c r="AM35" s="114">
        <v>0.2</v>
      </c>
      <c r="AN35" s="102">
        <v>0.36</v>
      </c>
      <c r="AO35" s="115">
        <f t="shared" si="9"/>
        <v>-1.357424534</v>
      </c>
      <c r="AP35" s="116">
        <f t="shared" si="10"/>
        <v>20.13811914</v>
      </c>
      <c r="AQ35" s="117">
        <f t="shared" si="11"/>
        <v>11.87127962</v>
      </c>
      <c r="AR35" s="103">
        <f t="array" ref="AR35">INDEX(Historical!$C$7:$C$1381,MATCH(B35,Historical!$B$7:$B$1403,0))*IF(AH35="n/a",1.03,IF(AH35&lt;0,1.01,IF(AH35&gt;10,1.1,(1+AH35/100))))</f>
        <v>2.673</v>
      </c>
      <c r="AS35" s="112">
        <f t="shared" si="12"/>
        <v>2.9403</v>
      </c>
      <c r="AT35" s="112">
        <f t="shared" ref="AT35:AV35" si="43">IF($AK35="n/a",1.03*AS35,IF($AK35&lt;0,1.01*AS35,IF($AK35&gt;10,1.1*AS35,(1+$AK35/100)*AS35)))</f>
        <v>3.23433</v>
      </c>
      <c r="AU35" s="112">
        <f t="shared" si="43"/>
        <v>3.557763</v>
      </c>
      <c r="AV35" s="112">
        <f t="shared" si="43"/>
        <v>3.9135393</v>
      </c>
      <c r="AW35" s="103">
        <f t="shared" si="14"/>
        <v>16.3189323</v>
      </c>
      <c r="AX35" s="118">
        <f t="shared" si="15"/>
        <v>13.53257509</v>
      </c>
      <c r="AY35" s="119">
        <v>0.52</v>
      </c>
      <c r="AZ35" s="114">
        <v>31.3</v>
      </c>
      <c r="BA35" s="114">
        <v>-15.440000000000001</v>
      </c>
      <c r="BB35" s="114">
        <v>-9.5</v>
      </c>
      <c r="BC35" s="114">
        <v>-1.34</v>
      </c>
      <c r="BD35" s="42"/>
      <c r="BE35" s="17">
        <v>2005.0</v>
      </c>
      <c r="BF35" s="17">
        <f t="shared" si="16"/>
        <v>1</v>
      </c>
      <c r="BG35" s="120">
        <v>0.8</v>
      </c>
    </row>
    <row r="36" ht="11.25" customHeight="1">
      <c r="A36" s="55" t="s">
        <v>561</v>
      </c>
      <c r="B36" s="99" t="s">
        <v>562</v>
      </c>
      <c r="C36" s="100" t="s">
        <v>136</v>
      </c>
      <c r="D36" s="100" t="s">
        <v>137</v>
      </c>
      <c r="E36" s="101">
        <v>10.0</v>
      </c>
      <c r="F36" s="58">
        <v>416.0</v>
      </c>
      <c r="G36" s="58" t="s">
        <v>121</v>
      </c>
      <c r="H36" s="58" t="s">
        <v>120</v>
      </c>
      <c r="I36" s="150">
        <v>97.49</v>
      </c>
      <c r="J36" s="103">
        <f t="shared" si="2"/>
        <v>1.846343215</v>
      </c>
      <c r="K36" s="104">
        <v>0.45</v>
      </c>
      <c r="L36" s="73">
        <v>4.0</v>
      </c>
      <c r="M36" s="23">
        <f t="shared" si="3"/>
        <v>1.8</v>
      </c>
      <c r="N36" s="105" t="s">
        <v>314</v>
      </c>
      <c r="O36" s="106">
        <v>0.43</v>
      </c>
      <c r="P36" s="107">
        <v>43895.0</v>
      </c>
      <c r="Q36" s="107">
        <v>43910.0</v>
      </c>
      <c r="R36" s="23">
        <f t="shared" si="4"/>
        <v>4.651162791</v>
      </c>
      <c r="S36" s="108">
        <f t="array" ref="S36">IF(INDEX(Historical!$D$7:$D$1379,MATCH(B36,Historical!$B$7:$B$1403,0))=0,"n/a",(INDEX(Historical!$C$7:$C$1381,MATCH(B36,Historical!$B$7:$B$1403,0))/INDEX(Historical!$D$7:$D$1379,MATCH(B36,Historical!$B$7:$B$1403,0))-1)*100)</f>
        <v>4.87804878</v>
      </c>
      <c r="T36" s="108">
        <f t="array" ref="T36">IF(INDEX(Historical!$F$7:$F$1372,MATCH(B36,Historical!$B$7:$B$1403,0))=0,"n/a",((INDEX(Historical!$C$7:$C$1381,MATCH(B36,Historical!$B$7:$B$1403,0))/INDEX(Historical!$F$7:$F$1372,MATCH(B36,Historical!$B$7:$B$1403,0)))^(1/3)-1)*100)</f>
        <v>4.206534447</v>
      </c>
      <c r="U36" s="108">
        <f t="array" ref="U36">IF(INDEX(Historical!$H$7:$H$1372,MATCH(B36,Historical!$B$7:$B$1403,0))=0,"n/a",((INDEX(Historical!$C$7:$C$1381,MATCH(B36,Historical!$B$7:$B$1403,0))/INDEX(Historical!$H$7:$H$1372,MATCH(B36,Historical!$B$7:$B$1403,0)))^(1/5)-1)*100)</f>
        <v>3.617519372</v>
      </c>
      <c r="V36" s="108">
        <f t="array" ref="V36">IF(INDEX(Historical!$O$7:$O$1372,MATCH(B36,Historical!$B$7:$B$1403,0))=0,"n/a",((INDEX(Historical!$C$7:$C$1381,MATCH(B36,Historical!$B$7:$B$1403,0))/INDEX(Historical!$O$7:$O$1372,MATCH(B36,Historical!$B$7:$B$1403,0)))^(1/10)-1)*100)</f>
        <v>2.99872477</v>
      </c>
      <c r="W36" s="109">
        <f t="shared" si="5"/>
        <v>1.206352583</v>
      </c>
      <c r="X36" s="110">
        <f t="shared" si="6"/>
        <v>0.294107266</v>
      </c>
      <c r="Y36" s="159"/>
      <c r="Z36" s="103">
        <f t="shared" si="7"/>
        <v>50.99150142</v>
      </c>
      <c r="AA36" s="112">
        <f t="shared" si="8"/>
        <v>27.61756374</v>
      </c>
      <c r="AB36" s="73">
        <v>12.0</v>
      </c>
      <c r="AC36" s="102">
        <v>3.53</v>
      </c>
      <c r="AD36" s="102">
        <v>2.46</v>
      </c>
      <c r="AE36" s="102">
        <v>2.56</v>
      </c>
      <c r="AF36" s="102">
        <v>3.55</v>
      </c>
      <c r="AG36" s="102">
        <v>13.5</v>
      </c>
      <c r="AH36" s="102">
        <v>2.0</v>
      </c>
      <c r="AI36" s="102">
        <v>12.520000000000001</v>
      </c>
      <c r="AJ36" s="102">
        <v>12.3</v>
      </c>
      <c r="AK36" s="102">
        <v>11.24</v>
      </c>
      <c r="AL36" s="113">
        <v>18410.0</v>
      </c>
      <c r="AM36" s="114">
        <v>0.1</v>
      </c>
      <c r="AN36" s="102">
        <v>0.89</v>
      </c>
      <c r="AO36" s="115">
        <f t="shared" si="9"/>
        <v>-22.15370115</v>
      </c>
      <c r="AP36" s="116">
        <f t="shared" si="10"/>
        <v>5.463862587</v>
      </c>
      <c r="AQ36" s="117">
        <f t="shared" si="11"/>
        <v>108.7447684</v>
      </c>
      <c r="AR36" s="103">
        <f t="array" ref="AR36">INDEX(Historical!$C$7:$C$1381,MATCH(B36,Historical!$B$7:$B$1403,0))*IF(AH36="n/a",1.03,IF(AH36&lt;0,1.01,IF(AH36&gt;10,1.1,(1+AH36/100))))</f>
        <v>1.7544</v>
      </c>
      <c r="AS36" s="112">
        <f t="shared" si="12"/>
        <v>1.92984</v>
      </c>
      <c r="AT36" s="112">
        <f t="shared" ref="AT36:AV36" si="44">IF($AK36="n/a",1.03*AS36,IF($AK36&lt;0,1.01*AS36,IF($AK36&gt;10,1.1*AS36,(1+$AK36/100)*AS36)))</f>
        <v>2.122824</v>
      </c>
      <c r="AU36" s="112">
        <f t="shared" si="44"/>
        <v>2.3351064</v>
      </c>
      <c r="AV36" s="112">
        <f t="shared" si="44"/>
        <v>2.56861704</v>
      </c>
      <c r="AW36" s="103">
        <f t="shared" si="14"/>
        <v>10.71078744</v>
      </c>
      <c r="AX36" s="118">
        <f t="shared" si="15"/>
        <v>10.98654984</v>
      </c>
      <c r="AY36" s="119">
        <v>0.77</v>
      </c>
      <c r="AZ36" s="114">
        <v>27.189999999999998</v>
      </c>
      <c r="BA36" s="114">
        <v>-10.94</v>
      </c>
      <c r="BB36" s="114">
        <v>-2.1399999999999997</v>
      </c>
      <c r="BC36" s="114">
        <v>6.09</v>
      </c>
      <c r="BD36" s="42"/>
      <c r="BE36" s="17">
        <v>2011.0</v>
      </c>
      <c r="BF36" s="17">
        <f t="shared" si="16"/>
        <v>0</v>
      </c>
      <c r="BG36" s="120">
        <v>3.5000000000000004</v>
      </c>
    </row>
    <row r="37" ht="11.25" customHeight="1">
      <c r="A37" s="230" t="s">
        <v>2022</v>
      </c>
      <c r="B37" s="99" t="s">
        <v>2023</v>
      </c>
      <c r="C37" s="100" t="s">
        <v>136</v>
      </c>
      <c r="D37" s="100" t="s">
        <v>1464</v>
      </c>
      <c r="E37" s="101">
        <v>5.0</v>
      </c>
      <c r="F37" s="58">
        <v>823.0</v>
      </c>
      <c r="G37" s="58" t="s">
        <v>168</v>
      </c>
      <c r="H37" s="58" t="s">
        <v>168</v>
      </c>
      <c r="I37" s="150">
        <v>14.13</v>
      </c>
      <c r="J37" s="103">
        <f t="shared" si="2"/>
        <v>9.058740269</v>
      </c>
      <c r="K37" s="104">
        <v>0.32</v>
      </c>
      <c r="L37" s="73">
        <v>4.0</v>
      </c>
      <c r="M37" s="23">
        <f t="shared" si="3"/>
        <v>1.28</v>
      </c>
      <c r="N37" s="105" t="s">
        <v>834</v>
      </c>
      <c r="O37" s="106">
        <v>0.3</v>
      </c>
      <c r="P37" s="148" t="s">
        <v>2024</v>
      </c>
      <c r="Q37" s="148" t="s">
        <v>2025</v>
      </c>
      <c r="R37" s="23">
        <f t="shared" si="4"/>
        <v>6.666666667</v>
      </c>
      <c r="S37" s="108">
        <f t="array" ref="S37">IF(INDEX(Historical!$D$7:$D$1379,MATCH(B37,Historical!$B$7:$B$1403,0))=0,"n/a",(INDEX(Historical!$C$7:$C$1381,MATCH(B37,Historical!$B$7:$B$1403,0))/INDEX(Historical!$D$7:$D$1379,MATCH(B37,Historical!$B$7:$B$1403,0))-1)*100)</f>
        <v>4.918032787</v>
      </c>
      <c r="T37" s="108">
        <f t="array" ref="T37">IF(INDEX(Historical!$F$7:$F$1372,MATCH(B37,Historical!$B$7:$B$1403,0))=0,"n/a",((INDEX(Historical!$C$7:$C$1381,MATCH(B37,Historical!$B$7:$B$1403,0))/INDEX(Historical!$F$7:$F$1372,MATCH(B37,Historical!$B$7:$B$1403,0)))^(1/3)-1)*100)</f>
        <v>8.941058752</v>
      </c>
      <c r="U37" s="108" t="str">
        <f t="array" ref="U37">IF(INDEX(Historical!$H$7:$H$1372,MATCH(B37,Historical!$B$7:$B$1403,0))=0,"n/a",((INDEX(Historical!$C$7:$C$1381,MATCH(B37,Historical!$B$7:$B$1403,0))/INDEX(Historical!$H$7:$H$1372,MATCH(B37,Historical!$B$7:$B$1403,0)))^(1/5)-1)*100)</f>
        <v>n/a</v>
      </c>
      <c r="V37" s="108" t="str">
        <f t="array" ref="V37">IF(INDEX(Historical!$O$7:$O$1372,MATCH(B37,Historical!$B$7:$B$1403,0))=0,"n/a",((INDEX(Historical!$C$7:$C$1381,MATCH(B37,Historical!$B$7:$B$1403,0))/INDEX(Historical!$O$7:$O$1372,MATCH(B37,Historical!$B$7:$B$1403,0)))^(1/10)-1)*100)</f>
        <v>n/a</v>
      </c>
      <c r="W37" s="109" t="str">
        <f t="shared" si="5"/>
        <v>n/a</v>
      </c>
      <c r="X37" s="110" t="str">
        <f t="shared" si="6"/>
        <v>n/a</v>
      </c>
      <c r="Y37" s="149" t="s">
        <v>2026</v>
      </c>
      <c r="Z37" s="103">
        <f t="shared" si="7"/>
        <v>100.7874016</v>
      </c>
      <c r="AA37" s="112">
        <f t="shared" si="8"/>
        <v>11.12598425</v>
      </c>
      <c r="AB37" s="73">
        <v>12.0</v>
      </c>
      <c r="AC37" s="102">
        <v>1.27</v>
      </c>
      <c r="AD37" s="102" t="s">
        <v>128</v>
      </c>
      <c r="AE37" s="102">
        <v>2.35</v>
      </c>
      <c r="AF37" s="102">
        <v>0.84</v>
      </c>
      <c r="AG37" s="102">
        <v>10.9</v>
      </c>
      <c r="AH37" s="102">
        <v>-11.5</v>
      </c>
      <c r="AI37" s="102">
        <v>-1.92</v>
      </c>
      <c r="AJ37" s="102">
        <v>-1.58</v>
      </c>
      <c r="AK37" s="102" t="s">
        <v>128</v>
      </c>
      <c r="AL37" s="113">
        <v>297.72</v>
      </c>
      <c r="AM37" s="114">
        <v>1.0</v>
      </c>
      <c r="AN37" s="102">
        <v>3.56</v>
      </c>
      <c r="AO37" s="115" t="str">
        <f t="shared" si="9"/>
        <v>n/a</v>
      </c>
      <c r="AP37" s="116" t="str">
        <f t="shared" si="10"/>
        <v>n/a</v>
      </c>
      <c r="AQ37" s="117">
        <f t="shared" si="11"/>
        <v>-35.55078909</v>
      </c>
      <c r="AR37" s="103">
        <f t="array" ref="AR37">INDEX(Historical!$C$7:$C$1381,MATCH(B37,Historical!$B$7:$B$1403,0))*IF(AH37="n/a",1.03,IF(AH37&lt;0,1.01,IF(AH37&gt;10,1.1,(1+AH37/100))))</f>
        <v>1.2928</v>
      </c>
      <c r="AS37" s="112">
        <f t="shared" si="12"/>
        <v>1.305728</v>
      </c>
      <c r="AT37" s="112">
        <f t="shared" ref="AT37:AV37" si="45">IF($AK37="n/a",1.03*AS37,IF($AK37&lt;0,1.01*AS37,IF($AK37&gt;10,1.1*AS37,(1+$AK37/100)*AS37)))</f>
        <v>1.34489984</v>
      </c>
      <c r="AU37" s="112">
        <f t="shared" si="45"/>
        <v>1.385246835</v>
      </c>
      <c r="AV37" s="112">
        <f t="shared" si="45"/>
        <v>1.42680424</v>
      </c>
      <c r="AW37" s="103">
        <f t="shared" si="14"/>
        <v>6.755478915</v>
      </c>
      <c r="AX37" s="118">
        <f t="shared" si="15"/>
        <v>47.80947569</v>
      </c>
      <c r="AY37" s="119">
        <v>0.74</v>
      </c>
      <c r="AZ37" s="114">
        <v>14.04</v>
      </c>
      <c r="BA37" s="114">
        <v>-11.469999999999999</v>
      </c>
      <c r="BB37" s="114">
        <v>-5.93</v>
      </c>
      <c r="BC37" s="114">
        <v>-3.65</v>
      </c>
      <c r="BD37" s="42"/>
      <c r="BE37" s="17">
        <v>2015.0</v>
      </c>
      <c r="BF37" s="17">
        <f t="shared" si="16"/>
        <v>0</v>
      </c>
      <c r="BG37" s="120">
        <v>2.1999999999999997</v>
      </c>
    </row>
    <row r="38" ht="11.25" customHeight="1">
      <c r="A38" s="55" t="s">
        <v>1670</v>
      </c>
      <c r="B38" s="99" t="s">
        <v>1671</v>
      </c>
      <c r="C38" s="100" t="s">
        <v>272</v>
      </c>
      <c r="D38" s="100" t="s">
        <v>273</v>
      </c>
      <c r="E38" s="101">
        <v>7.0</v>
      </c>
      <c r="F38" s="58">
        <v>700.0</v>
      </c>
      <c r="G38" s="58" t="s">
        <v>120</v>
      </c>
      <c r="H38" s="58" t="s">
        <v>120</v>
      </c>
      <c r="I38" s="150">
        <v>22.84</v>
      </c>
      <c r="J38" s="103">
        <f t="shared" si="2"/>
        <v>5.078809107</v>
      </c>
      <c r="K38" s="104">
        <v>0.29</v>
      </c>
      <c r="L38" s="73">
        <v>4.0</v>
      </c>
      <c r="M38" s="23">
        <f t="shared" si="3"/>
        <v>1.16</v>
      </c>
      <c r="N38" s="105" t="s">
        <v>333</v>
      </c>
      <c r="O38" s="106">
        <v>0.28</v>
      </c>
      <c r="P38" s="107">
        <v>43828.0</v>
      </c>
      <c r="Q38" s="107">
        <v>43844.0</v>
      </c>
      <c r="R38" s="23">
        <f t="shared" si="4"/>
        <v>3.571428571</v>
      </c>
      <c r="S38" s="108">
        <f t="array" ref="S38">IF(INDEX(Historical!$D$7:$D$1379,MATCH(B38,Historical!$B$7:$B$1403,0))=0,"n/a",(INDEX(Historical!$C$7:$C$1381,MATCH(B38,Historical!$B$7:$B$1403,0))/INDEX(Historical!$D$7:$D$1379,MATCH(B38,Historical!$B$7:$B$1403,0))-1)*100)</f>
        <v>3.703703704</v>
      </c>
      <c r="T38" s="108">
        <f t="array" ref="T38">IF(INDEX(Historical!$F$7:$F$1372,MATCH(B38,Historical!$B$7:$B$1403,0))=0,"n/a",((INDEX(Historical!$C$7:$C$1381,MATCH(B38,Historical!$B$7:$B$1403,0))/INDEX(Historical!$F$7:$F$1372,MATCH(B38,Historical!$B$7:$B$1403,0)))^(1/3)-1)*100)</f>
        <v>3.849882037</v>
      </c>
      <c r="U38" s="108">
        <f t="array" ref="U38">IF(INDEX(Historical!$H$7:$H$1372,MATCH(B38,Historical!$B$7:$B$1403,0))=0,"n/a",((INDEX(Historical!$C$7:$C$1381,MATCH(B38,Historical!$B$7:$B$1403,0))/INDEX(Historical!$H$7:$H$1372,MATCH(B38,Historical!$B$7:$B$1403,0)))^(1/5)-1)*100)</f>
        <v>4.012620718</v>
      </c>
      <c r="V38" s="108">
        <f t="array" ref="V38">IF(INDEX(Historical!$O$7:$O$1372,MATCH(B38,Historical!$B$7:$B$1403,0))=0,"n/a",((INDEX(Historical!$C$7:$C$1381,MATCH(B38,Historical!$B$7:$B$1403,0))/INDEX(Historical!$O$7:$O$1372,MATCH(B38,Historical!$B$7:$B$1403,0)))^(1/10)-1)*100)</f>
        <v>3.684142912</v>
      </c>
      <c r="W38" s="109">
        <f t="shared" si="5"/>
        <v>1.089159898</v>
      </c>
      <c r="X38" s="110" t="str">
        <f t="shared" si="6"/>
        <v>n/a</v>
      </c>
      <c r="Y38" s="147"/>
      <c r="Z38" s="103">
        <f t="shared" si="7"/>
        <v>190.1639344</v>
      </c>
      <c r="AA38" s="112">
        <f t="shared" si="8"/>
        <v>37.44262295</v>
      </c>
      <c r="AB38" s="73">
        <v>12.0</v>
      </c>
      <c r="AC38" s="102">
        <v>0.61</v>
      </c>
      <c r="AD38" s="102">
        <v>12.48</v>
      </c>
      <c r="AE38" s="102">
        <v>6.69</v>
      </c>
      <c r="AF38" s="102">
        <v>1.29</v>
      </c>
      <c r="AG38" s="102">
        <v>2.9000000000000004</v>
      </c>
      <c r="AH38" s="102">
        <v>-49.4</v>
      </c>
      <c r="AI38" s="102">
        <v>16.48</v>
      </c>
      <c r="AJ38" s="102">
        <v>-9.0</v>
      </c>
      <c r="AK38" s="102">
        <v>3.0</v>
      </c>
      <c r="AL38" s="113">
        <v>1980.0</v>
      </c>
      <c r="AM38" s="114">
        <v>0.64</v>
      </c>
      <c r="AN38" s="102">
        <v>1.15</v>
      </c>
      <c r="AO38" s="115">
        <f t="shared" si="9"/>
        <v>-28.35119313</v>
      </c>
      <c r="AP38" s="116">
        <f t="shared" si="10"/>
        <v>9.091429825</v>
      </c>
      <c r="AQ38" s="117">
        <f t="shared" si="11"/>
        <v>46.51656502</v>
      </c>
      <c r="AR38" s="103">
        <f t="array" ref="AR38">INDEX(Historical!$C$7:$C$1381,MATCH(B38,Historical!$B$7:$B$1403,0))*IF(AH38="n/a",1.03,IF(AH38&lt;0,1.01,IF(AH38&gt;10,1.1,(1+AH38/100))))</f>
        <v>1.1312</v>
      </c>
      <c r="AS38" s="112">
        <f t="shared" si="12"/>
        <v>1.24432</v>
      </c>
      <c r="AT38" s="112">
        <f t="shared" ref="AT38:AV38" si="46">IF($AK38="n/a",1.03*AS38,IF($AK38&lt;0,1.01*AS38,IF($AK38&gt;10,1.1*AS38,(1+$AK38/100)*AS38)))</f>
        <v>1.2816496</v>
      </c>
      <c r="AU38" s="112">
        <f t="shared" si="46"/>
        <v>1.320099088</v>
      </c>
      <c r="AV38" s="112">
        <f t="shared" si="46"/>
        <v>1.359702061</v>
      </c>
      <c r="AW38" s="103">
        <f t="shared" si="14"/>
        <v>6.336970749</v>
      </c>
      <c r="AX38" s="118">
        <f t="shared" si="15"/>
        <v>27.74505582</v>
      </c>
      <c r="AY38" s="119">
        <v>0.79</v>
      </c>
      <c r="AZ38" s="114">
        <v>-1.9300000000000002</v>
      </c>
      <c r="BA38" s="114">
        <v>-22.71</v>
      </c>
      <c r="BB38" s="114">
        <v>-10.08</v>
      </c>
      <c r="BC38" s="114">
        <v>-16.150000000000002</v>
      </c>
      <c r="BD38" s="42"/>
      <c r="BE38" s="17">
        <v>2014.0</v>
      </c>
      <c r="BF38" s="17">
        <f t="shared" si="16"/>
        <v>0</v>
      </c>
      <c r="BG38" s="120">
        <v>1.0</v>
      </c>
    </row>
    <row r="39" ht="11.25" customHeight="1">
      <c r="A39" s="55" t="s">
        <v>1469</v>
      </c>
      <c r="B39" s="99" t="s">
        <v>1470</v>
      </c>
      <c r="C39" s="100" t="s">
        <v>118</v>
      </c>
      <c r="D39" s="100" t="s">
        <v>303</v>
      </c>
      <c r="E39" s="101">
        <v>8.0</v>
      </c>
      <c r="F39" s="58">
        <v>611.0</v>
      </c>
      <c r="G39" s="58" t="s">
        <v>168</v>
      </c>
      <c r="H39" s="58" t="s">
        <v>168</v>
      </c>
      <c r="I39" s="150">
        <v>38.36</v>
      </c>
      <c r="J39" s="103">
        <f t="shared" si="2"/>
        <v>1.564129301</v>
      </c>
      <c r="K39" s="104">
        <v>0.15</v>
      </c>
      <c r="L39" s="73">
        <v>4.0</v>
      </c>
      <c r="M39" s="23">
        <f t="shared" si="3"/>
        <v>0.6</v>
      </c>
      <c r="N39" s="105" t="s">
        <v>876</v>
      </c>
      <c r="O39" s="106">
        <v>0.13</v>
      </c>
      <c r="P39" s="107">
        <v>43817.0</v>
      </c>
      <c r="Q39" s="107">
        <v>43835.0</v>
      </c>
      <c r="R39" s="23">
        <f t="shared" si="4"/>
        <v>15.38461538</v>
      </c>
      <c r="S39" s="108">
        <f t="array" ref="S39">IF(INDEX(Historical!$D$7:$D$1379,MATCH(B39,Historical!$B$7:$B$1403,0))=0,"n/a",(INDEX(Historical!$C$7:$C$1381,MATCH(B39,Historical!$B$7:$B$1403,0))/INDEX(Historical!$D$7:$D$1379,MATCH(B39,Historical!$B$7:$B$1403,0))-1)*100)</f>
        <v>30</v>
      </c>
      <c r="T39" s="108">
        <f t="array" ref="T39">IF(INDEX(Historical!$F$7:$F$1372,MATCH(B39,Historical!$B$7:$B$1403,0))=0,"n/a",((INDEX(Historical!$C$7:$C$1381,MATCH(B39,Historical!$B$7:$B$1403,0))/INDEX(Historical!$F$7:$F$1372,MATCH(B39,Historical!$B$7:$B$1403,0)))^(1/3)-1)*100)</f>
        <v>37.50688671</v>
      </c>
      <c r="U39" s="108">
        <f t="array" ref="U39">IF(INDEX(Historical!$H$7:$H$1372,MATCH(B39,Historical!$B$7:$B$1403,0))=0,"n/a",((INDEX(Historical!$C$7:$C$1381,MATCH(B39,Historical!$B$7:$B$1403,0))/INDEX(Historical!$H$7:$H$1372,MATCH(B39,Historical!$B$7:$B$1403,0)))^(1/5)-1)*100)</f>
        <v>34.08012912</v>
      </c>
      <c r="V39" s="108" t="str">
        <f t="array" ref="V39">IF(INDEX(Historical!$O$7:$O$1372,MATCH(B39,Historical!$B$7:$B$1403,0))=0,"n/a",((INDEX(Historical!$C$7:$C$1381,MATCH(B39,Historical!$B$7:$B$1403,0))/INDEX(Historical!$O$7:$O$1372,MATCH(B39,Historical!$B$7:$B$1403,0)))^(1/10)-1)*100)</f>
        <v>n/a</v>
      </c>
      <c r="W39" s="109" t="str">
        <f t="shared" si="5"/>
        <v>n/a</v>
      </c>
      <c r="X39" s="110">
        <f t="shared" si="6"/>
        <v>2.078056654</v>
      </c>
      <c r="Y39" s="147"/>
      <c r="Z39" s="103">
        <f t="shared" si="7"/>
        <v>11.78781925</v>
      </c>
      <c r="AA39" s="112">
        <f t="shared" si="8"/>
        <v>7.536345776</v>
      </c>
      <c r="AB39" s="73">
        <v>12.0</v>
      </c>
      <c r="AC39" s="102">
        <v>5.09</v>
      </c>
      <c r="AD39" s="102">
        <v>0.5</v>
      </c>
      <c r="AE39" s="102">
        <v>2.22</v>
      </c>
      <c r="AF39" s="102">
        <v>0.77</v>
      </c>
      <c r="AG39" s="102">
        <v>10.7</v>
      </c>
      <c r="AH39" s="102">
        <v>10.5</v>
      </c>
      <c r="AI39" s="102">
        <v>21.310000000000002</v>
      </c>
      <c r="AJ39" s="102">
        <v>16.400000000000002</v>
      </c>
      <c r="AK39" s="102">
        <v>14.979999999999999</v>
      </c>
      <c r="AL39" s="113">
        <v>4480.0</v>
      </c>
      <c r="AM39" s="114">
        <v>2.7</v>
      </c>
      <c r="AN39" s="102">
        <v>2.41</v>
      </c>
      <c r="AO39" s="115">
        <f t="shared" si="9"/>
        <v>28.10791265</v>
      </c>
      <c r="AP39" s="116">
        <f t="shared" si="10"/>
        <v>35.64425842</v>
      </c>
      <c r="AQ39" s="117">
        <f t="shared" si="11"/>
        <v>-49.21511053</v>
      </c>
      <c r="AR39" s="103">
        <f t="array" ref="AR39">INDEX(Historical!$C$7:$C$1381,MATCH(B39,Historical!$B$7:$B$1403,0))*IF(AH39="n/a",1.03,IF(AH39&lt;0,1.01,IF(AH39&gt;10,1.1,(1+AH39/100))))</f>
        <v>0.572</v>
      </c>
      <c r="AS39" s="112">
        <f t="shared" si="12"/>
        <v>0.6292</v>
      </c>
      <c r="AT39" s="112">
        <f t="shared" ref="AT39:AV39" si="47">IF($AK39="n/a",1.03*AS39,IF($AK39&lt;0,1.01*AS39,IF($AK39&gt;10,1.1*AS39,(1+$AK39/100)*AS39)))</f>
        <v>0.69212</v>
      </c>
      <c r="AU39" s="112">
        <f t="shared" si="47"/>
        <v>0.761332</v>
      </c>
      <c r="AV39" s="112">
        <f t="shared" si="47"/>
        <v>0.8374652</v>
      </c>
      <c r="AW39" s="103">
        <f t="shared" si="14"/>
        <v>3.4921172</v>
      </c>
      <c r="AX39" s="118">
        <f t="shared" si="15"/>
        <v>9.10353806</v>
      </c>
      <c r="AY39" s="119">
        <v>1.89</v>
      </c>
      <c r="AZ39" s="114">
        <v>19.950000000000003</v>
      </c>
      <c r="BA39" s="114">
        <v>-23.22</v>
      </c>
      <c r="BB39" s="114">
        <v>-16.05</v>
      </c>
      <c r="BC39" s="114">
        <v>-10.14</v>
      </c>
      <c r="BD39" s="42"/>
      <c r="BE39" s="17">
        <v>2013.0</v>
      </c>
      <c r="BF39" s="17">
        <f t="shared" si="16"/>
        <v>0</v>
      </c>
      <c r="BG39" s="120">
        <v>2.8000000000000003</v>
      </c>
    </row>
    <row r="40" ht="11.25" customHeight="1">
      <c r="A40" s="55" t="s">
        <v>139</v>
      </c>
      <c r="B40" s="99" t="s">
        <v>140</v>
      </c>
      <c r="C40" s="100" t="s">
        <v>141</v>
      </c>
      <c r="D40" s="100" t="s">
        <v>142</v>
      </c>
      <c r="E40" s="101">
        <v>25.0</v>
      </c>
      <c r="F40" s="58">
        <v>133.0</v>
      </c>
      <c r="G40" s="58" t="s">
        <v>121</v>
      </c>
      <c r="H40" s="58" t="s">
        <v>121</v>
      </c>
      <c r="I40" s="102">
        <v>81.85</v>
      </c>
      <c r="J40" s="103">
        <f t="shared" si="2"/>
        <v>1.795968235</v>
      </c>
      <c r="K40" s="144">
        <v>0.3675</v>
      </c>
      <c r="L40" s="73">
        <v>4.0</v>
      </c>
      <c r="M40" s="23">
        <f t="shared" si="3"/>
        <v>1.47</v>
      </c>
      <c r="N40" s="105" t="s">
        <v>143</v>
      </c>
      <c r="O40" s="145">
        <v>0.335</v>
      </c>
      <c r="P40" s="146">
        <v>43538.0</v>
      </c>
      <c r="Q40" s="146">
        <v>43556.0</v>
      </c>
      <c r="R40" s="23">
        <f t="shared" si="4"/>
        <v>9.701492537</v>
      </c>
      <c r="S40" s="108">
        <f t="array" ref="S40">IF(INDEX(Historical!$D$7:$D$1379,MATCH(B40,Historical!$B$7:$B$1403,0))=0,"n/a",(INDEX(Historical!$C$7:$C$1381,MATCH(B40,Historical!$B$7:$B$1403,0))/INDEX(Historical!$D$7:$D$1379,MATCH(B40,Historical!$B$7:$B$1403,0))-1)*100)</f>
        <v>8.490566038</v>
      </c>
      <c r="T40" s="108">
        <f t="array" ref="T40">IF(INDEX(Historical!$F$7:$F$1372,MATCH(B40,Historical!$B$7:$B$1403,0))=0,"n/a",((INDEX(Historical!$C$7:$C$1381,MATCH(B40,Historical!$B$7:$B$1403,0))/INDEX(Historical!$F$7:$F$1372,MATCH(B40,Historical!$B$7:$B$1403,0)))^(1/3)-1)*100)</f>
        <v>6.05722726</v>
      </c>
      <c r="U40" s="108">
        <f t="array" ref="U40">IF(INDEX(Historical!$H$7:$H$1372,MATCH(B40,Historical!$B$7:$B$1403,0))=0,"n/a",((INDEX(Historical!$C$7:$C$1381,MATCH(B40,Historical!$B$7:$B$1403,0))/INDEX(Historical!$H$7:$H$1372,MATCH(B40,Historical!$B$7:$B$1403,0)))^(1/5)-1)*100)</f>
        <v>6.182182843</v>
      </c>
      <c r="V40" s="108">
        <f t="array" ref="V40">IF(INDEX(Historical!$O$7:$O$1372,MATCH(B40,Historical!$B$7:$B$1403,0))=0,"n/a",((INDEX(Historical!$C$7:$C$1381,MATCH(B40,Historical!$B$7:$B$1403,0))/INDEX(Historical!$O$7:$O$1372,MATCH(B40,Historical!$B$7:$B$1403,0)))^(1/10)-1)*100)</f>
        <v>11.13830908</v>
      </c>
      <c r="W40" s="109">
        <f t="shared" si="5"/>
        <v>0.5550378247</v>
      </c>
      <c r="X40" s="110">
        <f t="shared" si="6"/>
        <v>1.287954759</v>
      </c>
      <c r="Y40" s="133"/>
      <c r="Z40" s="103">
        <f t="shared" si="7"/>
        <v>29.28286853</v>
      </c>
      <c r="AA40" s="112">
        <f t="shared" si="8"/>
        <v>16.30478088</v>
      </c>
      <c r="AB40" s="73">
        <v>12.0</v>
      </c>
      <c r="AC40" s="102">
        <v>5.02</v>
      </c>
      <c r="AD40" s="102">
        <v>1.47</v>
      </c>
      <c r="AE40" s="102">
        <v>2.47</v>
      </c>
      <c r="AF40" s="102">
        <v>2.26</v>
      </c>
      <c r="AG40" s="102">
        <v>14.7</v>
      </c>
      <c r="AH40" s="102">
        <v>45.4</v>
      </c>
      <c r="AI40" s="102">
        <v>14.92</v>
      </c>
      <c r="AJ40" s="102">
        <v>4.8</v>
      </c>
      <c r="AK40" s="102">
        <v>11.1</v>
      </c>
      <c r="AL40" s="113">
        <v>8860.0</v>
      </c>
      <c r="AM40" s="114">
        <v>0.4</v>
      </c>
      <c r="AN40" s="102">
        <v>0.5</v>
      </c>
      <c r="AO40" s="115">
        <f t="shared" si="9"/>
        <v>-8.326629799</v>
      </c>
      <c r="AP40" s="116">
        <f t="shared" si="10"/>
        <v>7.978151078</v>
      </c>
      <c r="AQ40" s="117">
        <f t="shared" si="11"/>
        <v>27.97361669</v>
      </c>
      <c r="AR40" s="103">
        <f t="array" ref="AR40">INDEX(Historical!$C$7:$C$1381,MATCH(B40,Historical!$B$7:$B$1403,0))*IF(AH40="n/a",1.03,IF(AH40&lt;0,1.01,IF(AH40&gt;10,1.1,(1+AH40/100))))</f>
        <v>1.58125</v>
      </c>
      <c r="AS40" s="112">
        <f t="shared" si="12"/>
        <v>1.739375</v>
      </c>
      <c r="AT40" s="112">
        <f t="shared" ref="AT40:AV40" si="48">IF($AK40="n/a",1.03*AS40,IF($AK40&lt;0,1.01*AS40,IF($AK40&gt;10,1.1*AS40,(1+$AK40/100)*AS40)))</f>
        <v>1.9133125</v>
      </c>
      <c r="AU40" s="112">
        <f t="shared" si="48"/>
        <v>2.10464375</v>
      </c>
      <c r="AV40" s="112">
        <f t="shared" si="48"/>
        <v>2.315108125</v>
      </c>
      <c r="AW40" s="103">
        <f t="shared" si="14"/>
        <v>9.653689375</v>
      </c>
      <c r="AX40" s="118">
        <f t="shared" si="15"/>
        <v>11.79436698</v>
      </c>
      <c r="AY40" s="119">
        <v>1.58</v>
      </c>
      <c r="AZ40" s="114">
        <v>39.6</v>
      </c>
      <c r="BA40" s="114">
        <v>-17.66</v>
      </c>
      <c r="BB40" s="114">
        <v>3.05</v>
      </c>
      <c r="BC40" s="114">
        <v>16.16</v>
      </c>
      <c r="BD40" s="42"/>
      <c r="BE40" s="17">
        <v>1995.0</v>
      </c>
      <c r="BF40" s="17">
        <f t="shared" si="16"/>
        <v>2</v>
      </c>
      <c r="BG40" s="120">
        <v>6.9</v>
      </c>
    </row>
    <row r="41" ht="11.25" customHeight="1">
      <c r="A41" s="55" t="s">
        <v>563</v>
      </c>
      <c r="B41" s="99" t="s">
        <v>564</v>
      </c>
      <c r="C41" s="100" t="s">
        <v>158</v>
      </c>
      <c r="D41" s="100" t="s">
        <v>362</v>
      </c>
      <c r="E41" s="101">
        <v>10.0</v>
      </c>
      <c r="F41" s="58">
        <v>404.0</v>
      </c>
      <c r="G41" s="58" t="s">
        <v>121</v>
      </c>
      <c r="H41" s="58" t="s">
        <v>121</v>
      </c>
      <c r="I41" s="150">
        <v>68.99</v>
      </c>
      <c r="J41" s="103">
        <f t="shared" si="2"/>
        <v>3.580229019</v>
      </c>
      <c r="K41" s="104">
        <v>0.6175</v>
      </c>
      <c r="L41" s="73">
        <v>4.0</v>
      </c>
      <c r="M41" s="23">
        <f t="shared" si="3"/>
        <v>2.47</v>
      </c>
      <c r="N41" s="105" t="s">
        <v>138</v>
      </c>
      <c r="O41" s="106">
        <v>0.5875</v>
      </c>
      <c r="P41" s="107">
        <v>43874.0</v>
      </c>
      <c r="Q41" s="107">
        <v>43891.0</v>
      </c>
      <c r="R41" s="23">
        <f t="shared" si="4"/>
        <v>5.106382979</v>
      </c>
      <c r="S41" s="108">
        <f t="array" ref="S41">IF(INDEX(Historical!$D$7:$D$1379,MATCH(B41,Historical!$B$7:$B$1403,0))=0,"n/a",(INDEX(Historical!$C$7:$C$1381,MATCH(B41,Historical!$B$7:$B$1403,0))/INDEX(Historical!$D$7:$D$1379,MATCH(B41,Historical!$B$7:$B$1403,0))-1)*100)</f>
        <v>4.910714286</v>
      </c>
      <c r="T41" s="108">
        <f t="array" ref="T41">IF(INDEX(Historical!$F$7:$F$1372,MATCH(B41,Historical!$B$7:$B$1403,0))=0,"n/a",((INDEX(Historical!$C$7:$C$1381,MATCH(B41,Historical!$B$7:$B$1403,0))/INDEX(Historical!$F$7:$F$1372,MATCH(B41,Historical!$B$7:$B$1403,0)))^(1/3)-1)*100)</f>
        <v>4.152134725</v>
      </c>
      <c r="U41" s="108">
        <f t="array" ref="U41">IF(INDEX(Historical!$H$7:$H$1372,MATCH(B41,Historical!$B$7:$B$1403,0))=0,"n/a",((INDEX(Historical!$C$7:$C$1381,MATCH(B41,Historical!$B$7:$B$1403,0))/INDEX(Historical!$H$7:$H$1372,MATCH(B41,Historical!$B$7:$B$1403,0)))^(1/5)-1)*100)</f>
        <v>3.696084542</v>
      </c>
      <c r="V41" s="108">
        <f t="array" ref="V41">IF(INDEX(Historical!$O$7:$O$1372,MATCH(B41,Historical!$B$7:$B$1403,0))=0,"n/a",((INDEX(Historical!$C$7:$C$1381,MATCH(B41,Historical!$B$7:$B$1403,0))/INDEX(Historical!$O$7:$O$1372,MATCH(B41,Historical!$B$7:$B$1403,0)))^(1/10)-1)*100)</f>
        <v>2.93321068</v>
      </c>
      <c r="W41" s="109">
        <f t="shared" si="5"/>
        <v>1.26008151</v>
      </c>
      <c r="X41" s="110">
        <f t="shared" si="6"/>
        <v>0.8400192141</v>
      </c>
      <c r="Y41" s="218"/>
      <c r="Z41" s="103">
        <f t="shared" si="7"/>
        <v>68.80222841</v>
      </c>
      <c r="AA41" s="112">
        <f t="shared" si="8"/>
        <v>19.21727019</v>
      </c>
      <c r="AB41" s="73">
        <v>12.0</v>
      </c>
      <c r="AC41" s="102">
        <v>3.59</v>
      </c>
      <c r="AD41" s="102">
        <v>2.75</v>
      </c>
      <c r="AE41" s="102">
        <v>2.87</v>
      </c>
      <c r="AF41" s="102">
        <v>1.6</v>
      </c>
      <c r="AG41" s="102">
        <v>8.4</v>
      </c>
      <c r="AH41" s="102">
        <v>6.2</v>
      </c>
      <c r="AI41" s="102">
        <v>12.55</v>
      </c>
      <c r="AJ41" s="102">
        <v>4.3999999999999995</v>
      </c>
      <c r="AK41" s="102">
        <v>7.000000000000001</v>
      </c>
      <c r="AL41" s="113">
        <v>3560.0</v>
      </c>
      <c r="AM41" s="114">
        <v>0.2</v>
      </c>
      <c r="AN41" s="102">
        <v>0.72</v>
      </c>
      <c r="AO41" s="115">
        <f t="shared" si="9"/>
        <v>-11.94095663</v>
      </c>
      <c r="AP41" s="116">
        <f t="shared" si="10"/>
        <v>7.276313561</v>
      </c>
      <c r="AQ41" s="117">
        <f t="shared" si="11"/>
        <v>16.90001865</v>
      </c>
      <c r="AR41" s="103">
        <f t="array" ref="AR41">INDEX(Historical!$C$7:$C$1381,MATCH(B41,Historical!$B$7:$B$1403,0))*IF(AH41="n/a",1.03,IF(AH41&lt;0,1.01,IF(AH41&gt;10,1.1,(1+AH41/100))))</f>
        <v>2.4957</v>
      </c>
      <c r="AS41" s="112">
        <f t="shared" si="12"/>
        <v>2.74527</v>
      </c>
      <c r="AT41" s="112">
        <f t="shared" ref="AT41:AV41" si="49">IF($AK41="n/a",1.03*AS41,IF($AK41&lt;0,1.01*AS41,IF($AK41&gt;10,1.1*AS41,(1+$AK41/100)*AS41)))</f>
        <v>2.9374389</v>
      </c>
      <c r="AU41" s="112">
        <f t="shared" si="49"/>
        <v>3.143059623</v>
      </c>
      <c r="AV41" s="112">
        <f t="shared" si="49"/>
        <v>3.363073797</v>
      </c>
      <c r="AW41" s="103">
        <f t="shared" si="14"/>
        <v>14.68454232</v>
      </c>
      <c r="AX41" s="118">
        <f t="shared" si="15"/>
        <v>21.28503018</v>
      </c>
      <c r="AY41" s="119">
        <v>0.15</v>
      </c>
      <c r="AZ41" s="114">
        <v>-5.6899999999999995</v>
      </c>
      <c r="BA41" s="114">
        <v>-22.13</v>
      </c>
      <c r="BB41" s="114">
        <v>-15.24</v>
      </c>
      <c r="BC41" s="114">
        <v>-17.53</v>
      </c>
      <c r="BD41" s="42"/>
      <c r="BE41" s="17">
        <v>2011.0</v>
      </c>
      <c r="BF41" s="17">
        <f t="shared" si="16"/>
        <v>0</v>
      </c>
      <c r="BG41" s="120">
        <v>3.5000000000000004</v>
      </c>
    </row>
    <row r="42" ht="11.25" customHeight="1">
      <c r="A42" s="230" t="s">
        <v>1836</v>
      </c>
      <c r="B42" s="99" t="s">
        <v>1837</v>
      </c>
      <c r="C42" s="100" t="s">
        <v>118</v>
      </c>
      <c r="D42" s="100" t="s">
        <v>202</v>
      </c>
      <c r="E42" s="101">
        <v>6.0</v>
      </c>
      <c r="F42" s="58">
        <v>794.0</v>
      </c>
      <c r="G42" s="58" t="s">
        <v>168</v>
      </c>
      <c r="H42" s="58" t="s">
        <v>168</v>
      </c>
      <c r="I42" s="150">
        <v>110.77</v>
      </c>
      <c r="J42" s="103">
        <f t="shared" si="2"/>
        <v>0.4694411844</v>
      </c>
      <c r="K42" s="104">
        <v>0.13</v>
      </c>
      <c r="L42" s="73">
        <v>4.0</v>
      </c>
      <c r="M42" s="23">
        <f t="shared" si="3"/>
        <v>0.52</v>
      </c>
      <c r="N42" s="105" t="s">
        <v>592</v>
      </c>
      <c r="O42" s="106">
        <v>0.12</v>
      </c>
      <c r="P42" s="107">
        <v>43845.0</v>
      </c>
      <c r="Q42" s="107">
        <v>43858.0</v>
      </c>
      <c r="R42" s="23">
        <f t="shared" si="4"/>
        <v>8.333333333</v>
      </c>
      <c r="S42" s="108">
        <f t="array" ref="S42">IF(INDEX(Historical!$D$7:$D$1379,MATCH(B42,Historical!$B$7:$B$1403,0))=0,"n/a",(INDEX(Historical!$C$7:$C$1381,MATCH(B42,Historical!$B$7:$B$1403,0))/INDEX(Historical!$D$7:$D$1379,MATCH(B42,Historical!$B$7:$B$1403,0))-1)*100)</f>
        <v>9.090909091</v>
      </c>
      <c r="T42" s="108">
        <f t="array" ref="T42">IF(INDEX(Historical!$F$7:$F$1372,MATCH(B42,Historical!$B$7:$B$1403,0))=0,"n/a",((INDEX(Historical!$C$7:$C$1381,MATCH(B42,Historical!$B$7:$B$1403,0))/INDEX(Historical!$F$7:$F$1372,MATCH(B42,Historical!$B$7:$B$1403,0)))^(1/3)-1)*100)</f>
        <v>10.06424163</v>
      </c>
      <c r="U42" s="108">
        <f t="array" ref="U42">IF(INDEX(Historical!$H$7:$H$1372,MATCH(B42,Historical!$B$7:$B$1403,0))=0,"n/a",((INDEX(Historical!$C$7:$C$1381,MATCH(B42,Historical!$B$7:$B$1403,0))/INDEX(Historical!$H$7:$H$1372,MATCH(B42,Historical!$B$7:$B$1403,0)))^(1/5)-1)*100)</f>
        <v>11.38241786</v>
      </c>
      <c r="V42" s="108">
        <f t="array" ref="V42">IF(INDEX(Historical!$O$7:$O$1372,MATCH(B42,Historical!$B$7:$B$1403,0))=0,"n/a",((INDEX(Historical!$C$7:$C$1381,MATCH(B42,Historical!$B$7:$B$1403,0))/INDEX(Historical!$O$7:$O$1372,MATCH(B42,Historical!$B$7:$B$1403,0)))^(1/10)-1)*100)</f>
        <v>7.177346254</v>
      </c>
      <c r="W42" s="109">
        <f t="shared" si="5"/>
        <v>1.585881112</v>
      </c>
      <c r="X42" s="110">
        <f t="shared" si="6"/>
        <v>0.7588278574</v>
      </c>
      <c r="Y42" s="133"/>
      <c r="Z42" s="103">
        <f t="shared" si="7"/>
        <v>9.203539823</v>
      </c>
      <c r="AA42" s="112">
        <f t="shared" si="8"/>
        <v>19.60530973</v>
      </c>
      <c r="AB42" s="73">
        <v>12.0</v>
      </c>
      <c r="AC42" s="102">
        <v>5.65</v>
      </c>
      <c r="AD42" s="102">
        <v>2.97</v>
      </c>
      <c r="AE42" s="102">
        <v>1.21</v>
      </c>
      <c r="AF42" s="102">
        <v>2.36</v>
      </c>
      <c r="AG42" s="102">
        <v>13.200000000000001</v>
      </c>
      <c r="AH42" s="102">
        <v>27.700000000000003</v>
      </c>
      <c r="AI42" s="102">
        <v>26.76</v>
      </c>
      <c r="AJ42" s="102">
        <v>15.0</v>
      </c>
      <c r="AK42" s="102">
        <v>6.6000000000000005</v>
      </c>
      <c r="AL42" s="113">
        <v>1300.0</v>
      </c>
      <c r="AM42" s="114">
        <v>2.77</v>
      </c>
      <c r="AN42" s="102">
        <v>0.27</v>
      </c>
      <c r="AO42" s="115">
        <f t="shared" si="9"/>
        <v>-7.75345069</v>
      </c>
      <c r="AP42" s="116">
        <f t="shared" si="10"/>
        <v>11.85185904</v>
      </c>
      <c r="AQ42" s="117">
        <f t="shared" si="11"/>
        <v>43.40080733</v>
      </c>
      <c r="AR42" s="103">
        <f t="array" ref="AR42">INDEX(Historical!$C$7:$C$1381,MATCH(B42,Historical!$B$7:$B$1403,0))*IF(AH42="n/a",1.03,IF(AH42&lt;0,1.01,IF(AH42&gt;10,1.1,(1+AH42/100))))</f>
        <v>0.528</v>
      </c>
      <c r="AS42" s="112">
        <f t="shared" si="12"/>
        <v>0.5808</v>
      </c>
      <c r="AT42" s="112">
        <f t="shared" ref="AT42:AV42" si="50">IF($AK42="n/a",1.03*AS42,IF($AK42&lt;0,1.01*AS42,IF($AK42&gt;10,1.1*AS42,(1+$AK42/100)*AS42)))</f>
        <v>0.6191328</v>
      </c>
      <c r="AU42" s="112">
        <f t="shared" si="50"/>
        <v>0.6599955648</v>
      </c>
      <c r="AV42" s="112">
        <f t="shared" si="50"/>
        <v>0.7035552721</v>
      </c>
      <c r="AW42" s="103">
        <f t="shared" si="14"/>
        <v>3.091483637</v>
      </c>
      <c r="AX42" s="118">
        <f t="shared" si="15"/>
        <v>2.790903346</v>
      </c>
      <c r="AY42" s="119">
        <v>0.64</v>
      </c>
      <c r="AZ42" s="114">
        <v>19.830000000000002</v>
      </c>
      <c r="BA42" s="114">
        <v>-16.689999999999998</v>
      </c>
      <c r="BB42" s="114">
        <v>-11.700000000000001</v>
      </c>
      <c r="BC42" s="114">
        <v>-1.83</v>
      </c>
      <c r="BD42" s="42"/>
      <c r="BE42" s="17">
        <v>2015.0</v>
      </c>
      <c r="BF42" s="17">
        <f t="shared" si="16"/>
        <v>0</v>
      </c>
      <c r="BG42" s="120">
        <v>8.5</v>
      </c>
    </row>
    <row r="43" ht="11.25" customHeight="1">
      <c r="A43" s="55" t="s">
        <v>1471</v>
      </c>
      <c r="B43" s="99" t="s">
        <v>1472</v>
      </c>
      <c r="C43" s="100" t="s">
        <v>118</v>
      </c>
      <c r="D43" s="100" t="s">
        <v>1473</v>
      </c>
      <c r="E43" s="101">
        <v>8.0</v>
      </c>
      <c r="F43" s="58">
        <v>632.0</v>
      </c>
      <c r="G43" s="58" t="s">
        <v>168</v>
      </c>
      <c r="H43" s="58" t="s">
        <v>168</v>
      </c>
      <c r="I43" s="150">
        <v>50.46</v>
      </c>
      <c r="J43" s="103">
        <f t="shared" si="2"/>
        <v>2.972651605</v>
      </c>
      <c r="K43" s="104">
        <v>0.375</v>
      </c>
      <c r="L43" s="73">
        <v>4.0</v>
      </c>
      <c r="M43" s="23">
        <f t="shared" si="3"/>
        <v>1.5</v>
      </c>
      <c r="N43" s="105" t="s">
        <v>300</v>
      </c>
      <c r="O43" s="106">
        <v>0.35</v>
      </c>
      <c r="P43" s="107">
        <v>43875.0</v>
      </c>
      <c r="Q43" s="107">
        <v>43894.0</v>
      </c>
      <c r="R43" s="23">
        <f t="shared" si="4"/>
        <v>7.142857143</v>
      </c>
      <c r="S43" s="108">
        <f t="array" ref="S43">IF(INDEX(Historical!$D$7:$D$1379,MATCH(B43,Historical!$B$7:$B$1403,0))=0,"n/a",(INDEX(Historical!$C$7:$C$1381,MATCH(B43,Historical!$B$7:$B$1403,0))/INDEX(Historical!$D$7:$D$1379,MATCH(B43,Historical!$B$7:$B$1403,0))-1)*100)</f>
        <v>9.375</v>
      </c>
      <c r="T43" s="108">
        <f t="array" ref="T43">IF(INDEX(Historical!$F$7:$F$1372,MATCH(B43,Historical!$B$7:$B$1403,0))=0,"n/a",((INDEX(Historical!$C$7:$C$1381,MATCH(B43,Historical!$B$7:$B$1403,0))/INDEX(Historical!$F$7:$F$1372,MATCH(B43,Historical!$B$7:$B$1403,0)))^(1/3)-1)*100)</f>
        <v>8.370676266</v>
      </c>
      <c r="U43" s="108">
        <f t="array" ref="U43">IF(INDEX(Historical!$H$7:$H$1372,MATCH(B43,Historical!$B$7:$B$1403,0))=0,"n/a",((INDEX(Historical!$C$7:$C$1381,MATCH(B43,Historical!$B$7:$B$1403,0))/INDEX(Historical!$H$7:$H$1372,MATCH(B43,Historical!$B$7:$B$1403,0)))^(1/5)-1)*100)</f>
        <v>22.86596791</v>
      </c>
      <c r="V43" s="108" t="str">
        <f t="array" ref="V43">IF(INDEX(Historical!$O$7:$O$1372,MATCH(B43,Historical!$B$7:$B$1403,0))=0,"n/a",((INDEX(Historical!$C$7:$C$1381,MATCH(B43,Historical!$B$7:$B$1403,0))/INDEX(Historical!$O$7:$O$1372,MATCH(B43,Historical!$B$7:$B$1403,0)))^(1/10)-1)*100)</f>
        <v>n/a</v>
      </c>
      <c r="W43" s="109" t="str">
        <f t="shared" si="5"/>
        <v>n/a</v>
      </c>
      <c r="X43" s="110">
        <f t="shared" si="6"/>
        <v>3.313908393</v>
      </c>
      <c r="Y43" s="218"/>
      <c r="Z43" s="103">
        <f t="shared" si="7"/>
        <v>24.27184466</v>
      </c>
      <c r="AA43" s="112">
        <f t="shared" si="8"/>
        <v>8.165048544</v>
      </c>
      <c r="AB43" s="73">
        <v>12.0</v>
      </c>
      <c r="AC43" s="102">
        <v>6.18</v>
      </c>
      <c r="AD43" s="102">
        <v>0.44</v>
      </c>
      <c r="AE43" s="102">
        <v>0.71</v>
      </c>
      <c r="AF43" s="102">
        <v>1.43</v>
      </c>
      <c r="AG43" s="102">
        <v>18.9</v>
      </c>
      <c r="AH43" s="102">
        <v>75.5</v>
      </c>
      <c r="AI43" s="102">
        <v>8.02</v>
      </c>
      <c r="AJ43" s="102">
        <v>6.9</v>
      </c>
      <c r="AK43" s="102">
        <v>18.39</v>
      </c>
      <c r="AL43" s="113">
        <v>6200.0</v>
      </c>
      <c r="AM43" s="114">
        <v>0.3</v>
      </c>
      <c r="AN43" s="102">
        <v>0.35</v>
      </c>
      <c r="AO43" s="115">
        <f t="shared" si="9"/>
        <v>17.67357097</v>
      </c>
      <c r="AP43" s="116">
        <f t="shared" si="10"/>
        <v>25.83861951</v>
      </c>
      <c r="AQ43" s="117">
        <f t="shared" si="11"/>
        <v>-27.96291258</v>
      </c>
      <c r="AR43" s="103">
        <f t="array" ref="AR43">INDEX(Historical!$C$7:$C$1381,MATCH(B43,Historical!$B$7:$B$1403,0))*IF(AH43="n/a",1.03,IF(AH43&lt;0,1.01,IF(AH43&gt;10,1.1,(1+AH43/100))))</f>
        <v>1.54</v>
      </c>
      <c r="AS43" s="112">
        <f t="shared" si="12"/>
        <v>1.663508</v>
      </c>
      <c r="AT43" s="112">
        <f t="shared" ref="AT43:AV43" si="51">IF($AK43="n/a",1.03*AS43,IF($AK43&lt;0,1.01*AS43,IF($AK43&gt;10,1.1*AS43,(1+$AK43/100)*AS43)))</f>
        <v>1.8298588</v>
      </c>
      <c r="AU43" s="112">
        <f t="shared" si="51"/>
        <v>2.01284468</v>
      </c>
      <c r="AV43" s="112">
        <f t="shared" si="51"/>
        <v>2.214129148</v>
      </c>
      <c r="AW43" s="103">
        <f t="shared" si="14"/>
        <v>9.260340628</v>
      </c>
      <c r="AX43" s="118">
        <f t="shared" si="15"/>
        <v>18.35184429</v>
      </c>
      <c r="AY43" s="119">
        <v>0.93</v>
      </c>
      <c r="AZ43" s="114">
        <v>-4.63</v>
      </c>
      <c r="BA43" s="114">
        <v>-30.130000000000003</v>
      </c>
      <c r="BB43" s="114">
        <v>-23.419999999999998</v>
      </c>
      <c r="BC43" s="114">
        <v>-22.17</v>
      </c>
      <c r="BD43" s="42"/>
      <c r="BE43" s="17">
        <v>2013.0</v>
      </c>
      <c r="BF43" s="17">
        <f t="shared" si="16"/>
        <v>0</v>
      </c>
      <c r="BG43" s="120">
        <v>6.0</v>
      </c>
    </row>
    <row r="44" ht="11.25" customHeight="1">
      <c r="A44" s="55" t="s">
        <v>565</v>
      </c>
      <c r="B44" s="99" t="s">
        <v>566</v>
      </c>
      <c r="C44" s="100" t="s">
        <v>136</v>
      </c>
      <c r="D44" s="100" t="s">
        <v>137</v>
      </c>
      <c r="E44" s="101">
        <v>10.0</v>
      </c>
      <c r="F44" s="58">
        <v>425.0</v>
      </c>
      <c r="G44" s="58" t="s">
        <v>120</v>
      </c>
      <c r="H44" s="58" t="s">
        <v>120</v>
      </c>
      <c r="I44" s="150">
        <v>105.25</v>
      </c>
      <c r="J44" s="103">
        <f t="shared" si="2"/>
        <v>2.052256532</v>
      </c>
      <c r="K44" s="104">
        <v>0.54</v>
      </c>
      <c r="L44" s="73">
        <v>4.0</v>
      </c>
      <c r="M44" s="23">
        <f t="shared" si="3"/>
        <v>2.16</v>
      </c>
      <c r="N44" s="105" t="s">
        <v>143</v>
      </c>
      <c r="O44" s="106">
        <v>0.5</v>
      </c>
      <c r="P44" s="107">
        <v>43889.0</v>
      </c>
      <c r="Q44" s="107">
        <v>43922.0</v>
      </c>
      <c r="R44" s="23">
        <f t="shared" si="4"/>
        <v>8</v>
      </c>
      <c r="S44" s="108">
        <f t="array" ref="S44">IF(INDEX(Historical!$D$7:$D$1379,MATCH(B44,Historical!$B$7:$B$1403,0))=0,"n/a",(INDEX(Historical!$C$7:$C$1381,MATCH(B44,Historical!$B$7:$B$1403,0))/INDEX(Historical!$D$7:$D$1379,MATCH(B44,Historical!$B$7:$B$1403,0))-1)*100)</f>
        <v>12</v>
      </c>
      <c r="T44" s="108">
        <f t="array" ref="T44">IF(INDEX(Historical!$F$7:$F$1372,MATCH(B44,Historical!$B$7:$B$1403,0))=0,"n/a",((INDEX(Historical!$C$7:$C$1381,MATCH(B44,Historical!$B$7:$B$1403,0))/INDEX(Historical!$F$7:$F$1372,MATCH(B44,Historical!$B$7:$B$1403,0)))^(1/3)-1)*100)</f>
        <v>14.96230258</v>
      </c>
      <c r="U44" s="108">
        <f t="array" ref="U44">IF(INDEX(Historical!$H$7:$H$1372,MATCH(B44,Historical!$B$7:$B$1403,0))=0,"n/a",((INDEX(Historical!$C$7:$C$1381,MATCH(B44,Historical!$B$7:$B$1403,0))/INDEX(Historical!$H$7:$H$1372,MATCH(B44,Historical!$B$7:$B$1403,0)))^(1/5)-1)*100)</f>
        <v>11.84269147</v>
      </c>
      <c r="V44" s="108">
        <f t="array" ref="V44">IF(INDEX(Historical!$O$7:$O$1372,MATCH(B44,Historical!$B$7:$B$1403,0))=0,"n/a",((INDEX(Historical!$C$7:$C$1381,MATCH(B44,Historical!$B$7:$B$1403,0))/INDEX(Historical!$O$7:$O$1372,MATCH(B44,Historical!$B$7:$B$1403,0)))^(1/10)-1)*100)</f>
        <v>9.374632913</v>
      </c>
      <c r="W44" s="109">
        <f t="shared" si="5"/>
        <v>1.263269888</v>
      </c>
      <c r="X44" s="110">
        <f t="shared" si="6"/>
        <v>2.888461335</v>
      </c>
      <c r="Y44" s="149"/>
      <c r="Z44" s="103">
        <f t="shared" si="7"/>
        <v>15.35181237</v>
      </c>
      <c r="AA44" s="112">
        <f t="shared" si="8"/>
        <v>7.480454869</v>
      </c>
      <c r="AB44" s="73">
        <v>12.0</v>
      </c>
      <c r="AC44" s="102">
        <v>14.07</v>
      </c>
      <c r="AD44" s="102">
        <v>1.21</v>
      </c>
      <c r="AE44" s="102">
        <v>0.76</v>
      </c>
      <c r="AF44" s="102">
        <v>1.49</v>
      </c>
      <c r="AG44" s="102">
        <v>12.7</v>
      </c>
      <c r="AH44" s="102">
        <v>-15.8</v>
      </c>
      <c r="AI44" s="102">
        <v>5.74</v>
      </c>
      <c r="AJ44" s="102">
        <v>4.1000000000000005</v>
      </c>
      <c r="AK44" s="102">
        <v>6.1899999999999995</v>
      </c>
      <c r="AL44" s="113">
        <v>34050.0</v>
      </c>
      <c r="AM44" s="114">
        <v>0.3</v>
      </c>
      <c r="AN44" s="102">
        <v>0.29</v>
      </c>
      <c r="AO44" s="115">
        <f t="shared" si="9"/>
        <v>6.414493136</v>
      </c>
      <c r="AP44" s="116">
        <f t="shared" si="10"/>
        <v>13.894948</v>
      </c>
      <c r="AQ44" s="117">
        <f t="shared" si="11"/>
        <v>-29.6173072</v>
      </c>
      <c r="AR44" s="103">
        <f t="array" ref="AR44">INDEX(Historical!$C$7:$C$1381,MATCH(B44,Historical!$B$7:$B$1403,0))*IF(AH44="n/a",1.03,IF(AH44&lt;0,1.01,IF(AH44&gt;10,1.1,(1+AH44/100))))</f>
        <v>1.9796</v>
      </c>
      <c r="AS44" s="112">
        <f t="shared" si="12"/>
        <v>2.09322904</v>
      </c>
      <c r="AT44" s="112">
        <f t="shared" ref="AT44:AV44" si="52">IF($AK44="n/a",1.03*AS44,IF($AK44&lt;0,1.01*AS44,IF($AK44&gt;10,1.1*AS44,(1+$AK44/100)*AS44)))</f>
        <v>2.222799918</v>
      </c>
      <c r="AU44" s="112">
        <f t="shared" si="52"/>
        <v>2.360391232</v>
      </c>
      <c r="AV44" s="112">
        <f t="shared" si="52"/>
        <v>2.50649945</v>
      </c>
      <c r="AW44" s="103">
        <f t="shared" si="14"/>
        <v>11.16251964</v>
      </c>
      <c r="AX44" s="118">
        <f t="shared" si="15"/>
        <v>10.60571937</v>
      </c>
      <c r="AY44" s="119">
        <v>0.84</v>
      </c>
      <c r="AZ44" s="114">
        <v>14.099999999999998</v>
      </c>
      <c r="BA44" s="114">
        <v>-16.42</v>
      </c>
      <c r="BB44" s="114">
        <v>-9.98</v>
      </c>
      <c r="BC44" s="114">
        <v>-2.32</v>
      </c>
      <c r="BD44" s="42"/>
      <c r="BE44" s="17">
        <v>2011.0</v>
      </c>
      <c r="BF44" s="17">
        <f t="shared" si="16"/>
        <v>0</v>
      </c>
      <c r="BG44" s="120">
        <v>2.3</v>
      </c>
    </row>
    <row r="45" ht="11.25" customHeight="1">
      <c r="A45" s="55" t="s">
        <v>1672</v>
      </c>
      <c r="B45" s="99" t="s">
        <v>1673</v>
      </c>
      <c r="C45" s="100" t="s">
        <v>118</v>
      </c>
      <c r="D45" s="100" t="s">
        <v>146</v>
      </c>
      <c r="E45" s="101">
        <v>7.0</v>
      </c>
      <c r="F45" s="58">
        <v>727.0</v>
      </c>
      <c r="G45" s="58" t="s">
        <v>168</v>
      </c>
      <c r="H45" s="58" t="s">
        <v>168</v>
      </c>
      <c r="I45" s="150">
        <v>114.99</v>
      </c>
      <c r="J45" s="103">
        <f t="shared" si="2"/>
        <v>1.113140273</v>
      </c>
      <c r="K45" s="104">
        <v>0.32</v>
      </c>
      <c r="L45" s="73">
        <v>4.0</v>
      </c>
      <c r="M45" s="23">
        <f t="shared" si="3"/>
        <v>1.28</v>
      </c>
      <c r="N45" s="105" t="s">
        <v>179</v>
      </c>
      <c r="O45" s="106">
        <v>0.27</v>
      </c>
      <c r="P45" s="107">
        <v>43906.0</v>
      </c>
      <c r="Q45" s="107">
        <v>43921.0</v>
      </c>
      <c r="R45" s="23">
        <f t="shared" si="4"/>
        <v>18.51851852</v>
      </c>
      <c r="S45" s="108">
        <f t="array" ref="S45">IF(INDEX(Historical!$D$7:$D$1379,MATCH(B45,Historical!$B$7:$B$1403,0))=0,"n/a",(INDEX(Historical!$C$7:$C$1381,MATCH(B45,Historical!$B$7:$B$1403,0))/INDEX(Historical!$D$7:$D$1379,MATCH(B45,Historical!$B$7:$B$1403,0))-1)*100)</f>
        <v>28.57142857</v>
      </c>
      <c r="T45" s="108">
        <f t="array" ref="T45">IF(INDEX(Historical!$F$7:$F$1372,MATCH(B45,Historical!$B$7:$B$1403,0))=0,"n/a",((INDEX(Historical!$C$7:$C$1381,MATCH(B45,Historical!$B$7:$B$1403,0))/INDEX(Historical!$F$7:$F$1372,MATCH(B45,Historical!$B$7:$B$1403,0)))^(1/3)-1)*100)</f>
        <v>31.03706971</v>
      </c>
      <c r="U45" s="108">
        <f t="array" ref="U45">IF(INDEX(Historical!$H$7:$H$1372,MATCH(B45,Historical!$B$7:$B$1403,0))=0,"n/a",((INDEX(Historical!$C$7:$C$1381,MATCH(B45,Historical!$B$7:$B$1403,0))/INDEX(Historical!$H$7:$H$1372,MATCH(B45,Historical!$B$7:$B$1403,0)))^(1/5)-1)*100)</f>
        <v>27.54245006</v>
      </c>
      <c r="V45" s="108" t="str">
        <f t="array" ref="V45">IF(INDEX(Historical!$O$7:$O$1372,MATCH(B45,Historical!$B$7:$B$1403,0))=0,"n/a",((INDEX(Historical!$C$7:$C$1381,MATCH(B45,Historical!$B$7:$B$1403,0))/INDEX(Historical!$O$7:$O$1372,MATCH(B45,Historical!$B$7:$B$1403,0)))^(1/10)-1)*100)</f>
        <v>n/a</v>
      </c>
      <c r="W45" s="109" t="str">
        <f t="shared" si="5"/>
        <v>n/a</v>
      </c>
      <c r="X45" s="110">
        <f t="shared" si="6"/>
        <v>1.592049137</v>
      </c>
      <c r="Y45" s="133" t="s">
        <v>1674</v>
      </c>
      <c r="Z45" s="103">
        <f t="shared" si="7"/>
        <v>30.04694836</v>
      </c>
      <c r="AA45" s="112">
        <f t="shared" si="8"/>
        <v>26.99295775</v>
      </c>
      <c r="AB45" s="73">
        <v>12.0</v>
      </c>
      <c r="AC45" s="102">
        <v>4.26</v>
      </c>
      <c r="AD45" s="102">
        <v>3.25</v>
      </c>
      <c r="AE45" s="102">
        <v>3.77</v>
      </c>
      <c r="AF45" s="102">
        <v>14.13</v>
      </c>
      <c r="AG45" s="156">
        <v>58.699999999999996</v>
      </c>
      <c r="AH45" s="102">
        <v>-1.3</v>
      </c>
      <c r="AI45" s="102">
        <v>7.59</v>
      </c>
      <c r="AJ45" s="102">
        <v>17.299999999999997</v>
      </c>
      <c r="AK45" s="102">
        <v>8.309999999999999</v>
      </c>
      <c r="AL45" s="113">
        <v>10750.0</v>
      </c>
      <c r="AM45" s="114">
        <v>0.5</v>
      </c>
      <c r="AN45" s="102">
        <v>1.89</v>
      </c>
      <c r="AO45" s="115">
        <f t="shared" si="9"/>
        <v>1.662632589</v>
      </c>
      <c r="AP45" s="116">
        <f t="shared" si="10"/>
        <v>28.65559034</v>
      </c>
      <c r="AQ45" s="117">
        <f t="shared" si="11"/>
        <v>311.7229343</v>
      </c>
      <c r="AR45" s="103">
        <f t="array" ref="AR45">INDEX(Historical!$C$7:$C$1381,MATCH(B45,Historical!$B$7:$B$1403,0))*IF(AH45="n/a",1.03,IF(AH45&lt;0,1.01,IF(AH45&gt;10,1.1,(1+AH45/100))))</f>
        <v>1.0908</v>
      </c>
      <c r="AS45" s="112">
        <f t="shared" si="12"/>
        <v>1.17359172</v>
      </c>
      <c r="AT45" s="112">
        <f t="shared" ref="AT45:AV45" si="53">IF($AK45="n/a",1.03*AS45,IF($AK45&lt;0,1.01*AS45,IF($AK45&gt;10,1.1*AS45,(1+$AK45/100)*AS45)))</f>
        <v>1.271117192</v>
      </c>
      <c r="AU45" s="112">
        <f t="shared" si="53"/>
        <v>1.376747031</v>
      </c>
      <c r="AV45" s="112">
        <f t="shared" si="53"/>
        <v>1.491154709</v>
      </c>
      <c r="AW45" s="103">
        <f t="shared" si="14"/>
        <v>6.403410651</v>
      </c>
      <c r="AX45" s="118">
        <f t="shared" si="15"/>
        <v>5.568667407</v>
      </c>
      <c r="AY45" s="119">
        <v>1.15</v>
      </c>
      <c r="AZ45" s="114">
        <v>32.019999999999996</v>
      </c>
      <c r="BA45" s="114">
        <v>-17.419999999999998</v>
      </c>
      <c r="BB45" s="114">
        <v>-10.05</v>
      </c>
      <c r="BC45" s="114">
        <v>2.9000000000000004</v>
      </c>
      <c r="BD45" s="42"/>
      <c r="BE45" s="17">
        <v>2014.0</v>
      </c>
      <c r="BF45" s="17">
        <f t="shared" si="16"/>
        <v>0</v>
      </c>
      <c r="BG45" s="120">
        <v>14.000000000000002</v>
      </c>
    </row>
    <row r="46" ht="11.25" customHeight="1">
      <c r="A46" s="230" t="s">
        <v>2027</v>
      </c>
      <c r="B46" s="99" t="s">
        <v>2028</v>
      </c>
      <c r="C46" s="100" t="s">
        <v>136</v>
      </c>
      <c r="D46" s="100" t="s">
        <v>1267</v>
      </c>
      <c r="E46" s="101">
        <v>5.0</v>
      </c>
      <c r="F46" s="58">
        <v>859.0</v>
      </c>
      <c r="G46" s="58" t="s">
        <v>168</v>
      </c>
      <c r="H46" s="58" t="s">
        <v>168</v>
      </c>
      <c r="I46" s="150">
        <v>25.07</v>
      </c>
      <c r="J46" s="103">
        <f t="shared" si="2"/>
        <v>3.031511767</v>
      </c>
      <c r="K46" s="104">
        <v>0.19</v>
      </c>
      <c r="L46" s="73">
        <v>4.0</v>
      </c>
      <c r="M46" s="23">
        <f t="shared" si="3"/>
        <v>0.76</v>
      </c>
      <c r="N46" s="105" t="s">
        <v>592</v>
      </c>
      <c r="O46" s="106">
        <v>0.17</v>
      </c>
      <c r="P46" s="107">
        <v>43860.0</v>
      </c>
      <c r="Q46" s="107">
        <v>43875.0</v>
      </c>
      <c r="R46" s="23">
        <f t="shared" si="4"/>
        <v>11.76470588</v>
      </c>
      <c r="S46" s="108">
        <f t="array" ref="S46">IF(INDEX(Historical!$D$7:$D$1379,MATCH(B46,Historical!$B$7:$B$1403,0))=0,"n/a",(INDEX(Historical!$C$7:$C$1381,MATCH(B46,Historical!$B$7:$B$1403,0))/INDEX(Historical!$D$7:$D$1379,MATCH(B46,Historical!$B$7:$B$1403,0))-1)*100)</f>
        <v>21.42857143</v>
      </c>
      <c r="T46" s="108">
        <f t="array" ref="T46">IF(INDEX(Historical!$F$7:$F$1372,MATCH(B46,Historical!$B$7:$B$1403,0))=0,"n/a",((INDEX(Historical!$C$7:$C$1381,MATCH(B46,Historical!$B$7:$B$1403,0))/INDEX(Historical!$F$7:$F$1372,MATCH(B46,Historical!$B$7:$B$1403,0)))^(1/3)-1)*100)</f>
        <v>61.98059006</v>
      </c>
      <c r="U46" s="108" t="str">
        <f t="array" ref="U46">IF(INDEX(Historical!$H$7:$H$1372,MATCH(B46,Historical!$B$7:$B$1403,0))=0,"n/a",((INDEX(Historical!$C$7:$C$1381,MATCH(B46,Historical!$B$7:$B$1403,0))/INDEX(Historical!$H$7:$H$1372,MATCH(B46,Historical!$B$7:$B$1403,0)))^(1/5)-1)*100)</f>
        <v>n/a</v>
      </c>
      <c r="V46" s="108" t="str">
        <f t="array" ref="V46">IF(INDEX(Historical!$O$7:$O$1372,MATCH(B46,Historical!$B$7:$B$1403,0))=0,"n/a",((INDEX(Historical!$C$7:$C$1381,MATCH(B46,Historical!$B$7:$B$1403,0))/INDEX(Historical!$O$7:$O$1372,MATCH(B46,Historical!$B$7:$B$1403,0)))^(1/10)-1)*100)</f>
        <v>n/a</v>
      </c>
      <c r="W46" s="109" t="str">
        <f t="shared" si="5"/>
        <v>n/a</v>
      </c>
      <c r="X46" s="110" t="str">
        <f t="shared" si="6"/>
        <v>n/a</v>
      </c>
      <c r="Y46" s="133"/>
      <c r="Z46" s="103">
        <f t="shared" si="7"/>
        <v>17.47126437</v>
      </c>
      <c r="AA46" s="112">
        <f t="shared" si="8"/>
        <v>5.763218391</v>
      </c>
      <c r="AB46" s="73">
        <v>12.0</v>
      </c>
      <c r="AC46" s="102">
        <v>4.35</v>
      </c>
      <c r="AD46" s="102">
        <v>0.51</v>
      </c>
      <c r="AE46" s="102">
        <v>1.0</v>
      </c>
      <c r="AF46" s="102">
        <v>0.68</v>
      </c>
      <c r="AG46" s="102">
        <v>11.600000000000001</v>
      </c>
      <c r="AH46" s="102">
        <v>26.3</v>
      </c>
      <c r="AI46" s="102">
        <v>12.0</v>
      </c>
      <c r="AJ46" s="102">
        <v>31.4</v>
      </c>
      <c r="AK46" s="102">
        <v>11.31</v>
      </c>
      <c r="AL46" s="113">
        <v>9840.0</v>
      </c>
      <c r="AM46" s="114">
        <v>0.5</v>
      </c>
      <c r="AN46" s="102">
        <v>2.68</v>
      </c>
      <c r="AO46" s="115" t="str">
        <f t="shared" si="9"/>
        <v>n/a</v>
      </c>
      <c r="AP46" s="116" t="str">
        <f t="shared" si="10"/>
        <v>n/a</v>
      </c>
      <c r="AQ46" s="117">
        <f t="shared" si="11"/>
        <v>-58.26544993</v>
      </c>
      <c r="AR46" s="103">
        <f t="array" ref="AR46">INDEX(Historical!$C$7:$C$1381,MATCH(B46,Historical!$B$7:$B$1403,0))*IF(AH46="n/a",1.03,IF(AH46&lt;0,1.01,IF(AH46&gt;10,1.1,(1+AH46/100))))</f>
        <v>0.748</v>
      </c>
      <c r="AS46" s="112">
        <f t="shared" si="12"/>
        <v>0.8228</v>
      </c>
      <c r="AT46" s="112">
        <f t="shared" ref="AT46:AV46" si="54">IF($AK46="n/a",1.03*AS46,IF($AK46&lt;0,1.01*AS46,IF($AK46&gt;10,1.1*AS46,(1+$AK46/100)*AS46)))</f>
        <v>0.90508</v>
      </c>
      <c r="AU46" s="112">
        <f t="shared" si="54"/>
        <v>0.995588</v>
      </c>
      <c r="AV46" s="112">
        <f t="shared" si="54"/>
        <v>1.0951468</v>
      </c>
      <c r="AW46" s="103">
        <f t="shared" si="14"/>
        <v>4.5666148</v>
      </c>
      <c r="AX46" s="118">
        <f t="shared" si="15"/>
        <v>18.21545592</v>
      </c>
      <c r="AY46" s="119">
        <v>1.04</v>
      </c>
      <c r="AZ46" s="114">
        <v>2.5100000000000002</v>
      </c>
      <c r="BA46" s="114">
        <v>-29.220000000000002</v>
      </c>
      <c r="BB46" s="114">
        <v>-18.62</v>
      </c>
      <c r="BC46" s="114">
        <v>-19.759999999999998</v>
      </c>
      <c r="BD46" s="42"/>
      <c r="BE46" s="17">
        <v>2016.0</v>
      </c>
      <c r="BF46" s="17">
        <f t="shared" si="16"/>
        <v>0</v>
      </c>
      <c r="BG46" s="120">
        <v>0.8999999999999999</v>
      </c>
    </row>
    <row r="47" ht="11.25" customHeight="1">
      <c r="A47" s="55" t="s">
        <v>567</v>
      </c>
      <c r="B47" s="99" t="s">
        <v>568</v>
      </c>
      <c r="C47" s="100" t="s">
        <v>296</v>
      </c>
      <c r="D47" s="100" t="s">
        <v>569</v>
      </c>
      <c r="E47" s="101">
        <v>10.0</v>
      </c>
      <c r="F47" s="58">
        <v>342.0</v>
      </c>
      <c r="G47" s="58" t="s">
        <v>168</v>
      </c>
      <c r="H47" s="58" t="s">
        <v>168</v>
      </c>
      <c r="I47" s="150">
        <v>66.73</v>
      </c>
      <c r="J47" s="103">
        <f t="shared" si="2"/>
        <v>3.716469354</v>
      </c>
      <c r="K47" s="104">
        <v>0.62</v>
      </c>
      <c r="L47" s="73">
        <v>4.0</v>
      </c>
      <c r="M47" s="23">
        <f t="shared" si="3"/>
        <v>2.48</v>
      </c>
      <c r="N47" s="105" t="s">
        <v>434</v>
      </c>
      <c r="O47" s="106">
        <v>0.6</v>
      </c>
      <c r="P47" s="148">
        <v>43242.0</v>
      </c>
      <c r="Q47" s="148">
        <v>43258.0</v>
      </c>
      <c r="R47" s="23">
        <f t="shared" si="4"/>
        <v>3.333333333</v>
      </c>
      <c r="S47" s="108">
        <f t="array" ref="S47">IF(INDEX(Historical!$D$7:$D$1379,MATCH(B47,Historical!$B$7:$B$1403,0))=0,"n/a",(INDEX(Historical!$C$7:$C$1381,MATCH(B47,Historical!$B$7:$B$1403,0))/INDEX(Historical!$D$7:$D$1379,MATCH(B47,Historical!$B$7:$B$1403,0))-1)*100)</f>
        <v>0.8130081301</v>
      </c>
      <c r="T47" s="108">
        <f t="array" ref="T47">IF(INDEX(Historical!$F$7:$F$1372,MATCH(B47,Historical!$B$7:$B$1403,0))=0,"n/a",((INDEX(Historical!$C$7:$C$1381,MATCH(B47,Historical!$B$7:$B$1403,0))/INDEX(Historical!$F$7:$F$1372,MATCH(B47,Historical!$B$7:$B$1403,0)))^(1/3)-1)*100)</f>
        <v>2.543455524</v>
      </c>
      <c r="U47" s="108">
        <f t="array" ref="U47">IF(INDEX(Historical!$H$7:$H$1372,MATCH(B47,Historical!$B$7:$B$1403,0))=0,"n/a",((INDEX(Historical!$C$7:$C$1381,MATCH(B47,Historical!$B$7:$B$1403,0))/INDEX(Historical!$H$7:$H$1372,MATCH(B47,Historical!$B$7:$B$1403,0)))^(1/5)-1)*100)</f>
        <v>3.186567045</v>
      </c>
      <c r="V47" s="108">
        <f t="array" ref="V47">IF(INDEX(Historical!$O$7:$O$1372,MATCH(B47,Historical!$B$7:$B$1403,0))=0,"n/a",((INDEX(Historical!$C$7:$C$1381,MATCH(B47,Historical!$B$7:$B$1403,0))/INDEX(Historical!$O$7:$O$1372,MATCH(B47,Historical!$B$7:$B$1403,0)))^(1/10)-1)*100)</f>
        <v>28.00391083</v>
      </c>
      <c r="W47" s="109">
        <f t="shared" si="5"/>
        <v>0.1137900726</v>
      </c>
      <c r="X47" s="110" t="str">
        <f t="shared" si="6"/>
        <v>n/a</v>
      </c>
      <c r="Y47" s="149" t="s">
        <v>570</v>
      </c>
      <c r="Z47" s="103">
        <f t="shared" si="7"/>
        <v>46.96969697</v>
      </c>
      <c r="AA47" s="112">
        <f t="shared" si="8"/>
        <v>12.63825758</v>
      </c>
      <c r="AB47" s="73">
        <v>12.0</v>
      </c>
      <c r="AC47" s="102">
        <v>5.28</v>
      </c>
      <c r="AD47" s="102">
        <v>1.57</v>
      </c>
      <c r="AE47" s="102">
        <v>0.7</v>
      </c>
      <c r="AF47" s="102">
        <v>2.93</v>
      </c>
      <c r="AG47" s="102">
        <v>12.6</v>
      </c>
      <c r="AH47" s="102">
        <v>-42.0</v>
      </c>
      <c r="AI47" s="102">
        <v>13.459999999999999</v>
      </c>
      <c r="AJ47" s="102">
        <v>-3.2</v>
      </c>
      <c r="AK47" s="102">
        <v>8.07</v>
      </c>
      <c r="AL47" s="113">
        <v>5950.0</v>
      </c>
      <c r="AM47" s="114">
        <v>0.2</v>
      </c>
      <c r="AN47" s="102">
        <v>1.06</v>
      </c>
      <c r="AO47" s="115">
        <f t="shared" si="9"/>
        <v>-5.735221176</v>
      </c>
      <c r="AP47" s="116">
        <f t="shared" si="10"/>
        <v>6.9030364</v>
      </c>
      <c r="AQ47" s="117">
        <f t="shared" si="11"/>
        <v>28.28803477</v>
      </c>
      <c r="AR47" s="103">
        <f t="array" ref="AR47">INDEX(Historical!$C$7:$C$1381,MATCH(B47,Historical!$B$7:$B$1403,0))*IF(AH47="n/a",1.03,IF(AH47&lt;0,1.01,IF(AH47&gt;10,1.1,(1+AH47/100))))</f>
        <v>2.5048</v>
      </c>
      <c r="AS47" s="112">
        <f t="shared" si="12"/>
        <v>2.75528</v>
      </c>
      <c r="AT47" s="112">
        <f t="shared" ref="AT47:AV47" si="55">IF($AK47="n/a",1.03*AS47,IF($AK47&lt;0,1.01*AS47,IF($AK47&gt;10,1.1*AS47,(1+$AK47/100)*AS47)))</f>
        <v>2.977631096</v>
      </c>
      <c r="AU47" s="112">
        <f t="shared" si="55"/>
        <v>3.217925925</v>
      </c>
      <c r="AV47" s="112">
        <f t="shared" si="55"/>
        <v>3.477612548</v>
      </c>
      <c r="AW47" s="103">
        <f t="shared" si="14"/>
        <v>14.93324957</v>
      </c>
      <c r="AX47" s="118">
        <f t="shared" si="15"/>
        <v>22.37861467</v>
      </c>
      <c r="AY47" s="119">
        <v>1.51</v>
      </c>
      <c r="AZ47" s="114">
        <v>9.27</v>
      </c>
      <c r="BA47" s="114">
        <v>-23.31</v>
      </c>
      <c r="BB47" s="114">
        <v>-15.939999999999998</v>
      </c>
      <c r="BC47" s="114">
        <v>-11.219999999999999</v>
      </c>
      <c r="BD47" s="42"/>
      <c r="BE47" s="17">
        <v>2010.0</v>
      </c>
      <c r="BF47" s="17">
        <f t="shared" si="16"/>
        <v>0</v>
      </c>
      <c r="BG47" s="120">
        <v>3.6999999999999997</v>
      </c>
    </row>
    <row r="48" ht="11.25" customHeight="1">
      <c r="A48" s="55" t="s">
        <v>571</v>
      </c>
      <c r="B48" s="99" t="s">
        <v>572</v>
      </c>
      <c r="C48" s="100" t="s">
        <v>177</v>
      </c>
      <c r="D48" s="100" t="s">
        <v>573</v>
      </c>
      <c r="E48" s="101">
        <v>10.0</v>
      </c>
      <c r="F48" s="58">
        <v>408.0</v>
      </c>
      <c r="G48" s="58" t="s">
        <v>120</v>
      </c>
      <c r="H48" s="58" t="s">
        <v>120</v>
      </c>
      <c r="I48" s="150">
        <v>199.73</v>
      </c>
      <c r="J48" s="103">
        <f t="shared" si="2"/>
        <v>3.20432584</v>
      </c>
      <c r="K48" s="104">
        <v>1.6</v>
      </c>
      <c r="L48" s="73">
        <v>4.0</v>
      </c>
      <c r="M48" s="23">
        <f t="shared" si="3"/>
        <v>6.4</v>
      </c>
      <c r="N48" s="105" t="s">
        <v>300</v>
      </c>
      <c r="O48" s="106">
        <v>1.45</v>
      </c>
      <c r="P48" s="107">
        <v>43873.0</v>
      </c>
      <c r="Q48" s="107">
        <v>43895.0</v>
      </c>
      <c r="R48" s="23">
        <f t="shared" si="4"/>
        <v>10.34482759</v>
      </c>
      <c r="S48" s="108">
        <f t="array" ref="S48">IF(INDEX(Historical!$D$7:$D$1379,MATCH(B48,Historical!$B$7:$B$1403,0))=0,"n/a",(INDEX(Historical!$C$7:$C$1381,MATCH(B48,Historical!$B$7:$B$1403,0))/INDEX(Historical!$D$7:$D$1379,MATCH(B48,Historical!$B$7:$B$1403,0))-1)*100)</f>
        <v>9.848484848</v>
      </c>
      <c r="T48" s="108">
        <f t="array" ref="T48">IF(INDEX(Historical!$F$7:$F$1372,MATCH(B48,Historical!$B$7:$B$1403,0))=0,"n/a",((INDEX(Historical!$C$7:$C$1381,MATCH(B48,Historical!$B$7:$B$1403,0))/INDEX(Historical!$F$7:$F$1372,MATCH(B48,Historical!$B$7:$B$1403,0)))^(1/3)-1)*100)</f>
        <v>13.1851196</v>
      </c>
      <c r="U48" s="108">
        <f t="array" ref="U48">IF(INDEX(Historical!$H$7:$H$1372,MATCH(B48,Historical!$B$7:$B$1403,0))=0,"n/a",((INDEX(Historical!$C$7:$C$1381,MATCH(B48,Historical!$B$7:$B$1403,0))/INDEX(Historical!$H$7:$H$1372,MATCH(B48,Historical!$B$7:$B$1403,0)))^(1/5)-1)*100)</f>
        <v>18.90705787</v>
      </c>
      <c r="V48" s="108" t="str">
        <f t="array" ref="V48">IF(INDEX(Historical!$O$7:$O$1372,MATCH(B48,Historical!$B$7:$B$1403,0))=0,"n/a",((INDEX(Historical!$C$7:$C$1381,MATCH(B48,Historical!$B$7:$B$1403,0))/INDEX(Historical!$O$7:$O$1372,MATCH(B48,Historical!$B$7:$B$1403,0)))^(1/10)-1)*100)</f>
        <v>n/a</v>
      </c>
      <c r="W48" s="109" t="str">
        <f t="shared" si="5"/>
        <v>n/a</v>
      </c>
      <c r="X48" s="110">
        <f t="shared" si="6"/>
        <v>1.350504133</v>
      </c>
      <c r="Y48" s="147"/>
      <c r="Z48" s="103">
        <f t="shared" si="7"/>
        <v>49.68944099</v>
      </c>
      <c r="AA48" s="112">
        <f t="shared" si="8"/>
        <v>15.50698758</v>
      </c>
      <c r="AB48" s="73">
        <v>12.0</v>
      </c>
      <c r="AC48" s="102">
        <v>12.88</v>
      </c>
      <c r="AD48" s="102">
        <v>2.17</v>
      </c>
      <c r="AE48" s="102">
        <v>5.07</v>
      </c>
      <c r="AF48" s="102">
        <v>12.25</v>
      </c>
      <c r="AG48" s="102">
        <v>74.3</v>
      </c>
      <c r="AH48" s="102">
        <v>2.0</v>
      </c>
      <c r="AI48" s="102">
        <v>9.030000000000001</v>
      </c>
      <c r="AJ48" s="102">
        <v>14.000000000000002</v>
      </c>
      <c r="AK48" s="102">
        <v>7.16</v>
      </c>
      <c r="AL48" s="113">
        <v>118440.0</v>
      </c>
      <c r="AM48" s="228">
        <v>0.22</v>
      </c>
      <c r="AN48" s="102">
        <v>3.09</v>
      </c>
      <c r="AO48" s="115">
        <f t="shared" si="9"/>
        <v>6.604396131</v>
      </c>
      <c r="AP48" s="116">
        <f t="shared" si="10"/>
        <v>22.11138371</v>
      </c>
      <c r="AQ48" s="117">
        <f t="shared" si="11"/>
        <v>190.5631297</v>
      </c>
      <c r="AR48" s="103">
        <f t="array" ref="AR48">INDEX(Historical!$C$7:$C$1381,MATCH(B48,Historical!$B$7:$B$1403,0))*IF(AH48="n/a",1.03,IF(AH48&lt;0,1.01,IF(AH48&gt;10,1.1,(1+AH48/100))))</f>
        <v>5.916</v>
      </c>
      <c r="AS48" s="112">
        <f t="shared" si="12"/>
        <v>6.4502148</v>
      </c>
      <c r="AT48" s="112">
        <f t="shared" ref="AT48:AV48" si="56">IF($AK48="n/a",1.03*AS48,IF($AK48&lt;0,1.01*AS48,IF($AK48&gt;10,1.1*AS48,(1+$AK48/100)*AS48)))</f>
        <v>6.91205018</v>
      </c>
      <c r="AU48" s="112">
        <f t="shared" si="56"/>
        <v>7.406952973</v>
      </c>
      <c r="AV48" s="112">
        <f t="shared" si="56"/>
        <v>7.937290805</v>
      </c>
      <c r="AW48" s="103">
        <f t="shared" si="14"/>
        <v>34.62250876</v>
      </c>
      <c r="AX48" s="118">
        <f t="shared" si="15"/>
        <v>17.33465616</v>
      </c>
      <c r="AY48" s="119">
        <v>1.13</v>
      </c>
      <c r="AZ48" s="114">
        <v>20.1</v>
      </c>
      <c r="BA48" s="114">
        <v>-18.47</v>
      </c>
      <c r="BB48" s="114">
        <v>-13.8</v>
      </c>
      <c r="BC48" s="114">
        <v>-2.82</v>
      </c>
      <c r="BD48" s="42"/>
      <c r="BE48" s="17">
        <v>2011.0</v>
      </c>
      <c r="BF48" s="17">
        <f t="shared" si="16"/>
        <v>0</v>
      </c>
      <c r="BG48" s="120">
        <v>12.9</v>
      </c>
    </row>
    <row r="49" ht="11.25" customHeight="1">
      <c r="A49" s="230" t="s">
        <v>2029</v>
      </c>
      <c r="B49" s="99" t="s">
        <v>2030</v>
      </c>
      <c r="C49" s="100" t="s">
        <v>136</v>
      </c>
      <c r="D49" s="100" t="s">
        <v>153</v>
      </c>
      <c r="E49" s="101">
        <v>5.0</v>
      </c>
      <c r="F49" s="58">
        <v>837.0</v>
      </c>
      <c r="G49" s="58" t="s">
        <v>168</v>
      </c>
      <c r="H49" s="58" t="s">
        <v>168</v>
      </c>
      <c r="I49" s="150">
        <v>30.89</v>
      </c>
      <c r="J49" s="103">
        <f t="shared" si="2"/>
        <v>3.496277112</v>
      </c>
      <c r="K49" s="104">
        <v>0.27</v>
      </c>
      <c r="L49" s="73">
        <v>4.0</v>
      </c>
      <c r="M49" s="23">
        <f t="shared" si="3"/>
        <v>1.08</v>
      </c>
      <c r="N49" s="105" t="s">
        <v>425</v>
      </c>
      <c r="O49" s="106">
        <v>0.25</v>
      </c>
      <c r="P49" s="107">
        <v>43622.0</v>
      </c>
      <c r="Q49" s="107">
        <v>43637.0</v>
      </c>
      <c r="R49" s="23">
        <f t="shared" si="4"/>
        <v>8</v>
      </c>
      <c r="S49" s="108">
        <f t="array" ref="S49">IF(INDEX(Historical!$D$7:$D$1379,MATCH(B49,Historical!$B$7:$B$1403,0))=0,"n/a",(INDEX(Historical!$C$7:$C$1381,MATCH(B49,Historical!$B$7:$B$1403,0))/INDEX(Historical!$D$7:$D$1379,MATCH(B49,Historical!$B$7:$B$1403,0))-1)*100)</f>
        <v>4</v>
      </c>
      <c r="T49" s="108">
        <f t="array" ref="T49">IF(INDEX(Historical!$F$7:$F$1372,MATCH(B49,Historical!$B$7:$B$1403,0))=0,"n/a",((INDEX(Historical!$C$7:$C$1381,MATCH(B49,Historical!$B$7:$B$1403,0))/INDEX(Historical!$F$7:$F$1372,MATCH(B49,Historical!$B$7:$B$1403,0)))^(1/3)-1)*100)</f>
        <v>2.704002462</v>
      </c>
      <c r="U49" s="108">
        <f t="array" ref="U49">IF(INDEX(Historical!$H$7:$H$1372,MATCH(B49,Historical!$B$7:$B$1403,0))=0,"n/a",((INDEX(Historical!$C$7:$C$1381,MATCH(B49,Historical!$B$7:$B$1403,0))/INDEX(Historical!$H$7:$H$1372,MATCH(B49,Historical!$B$7:$B$1403,0)))^(1/5)-1)*100)</f>
        <v>2.482356331</v>
      </c>
      <c r="V49" s="108">
        <f t="array" ref="V49">IF(INDEX(Historical!$O$7:$O$1372,MATCH(B49,Historical!$B$7:$B$1403,0))=0,"n/a",((INDEX(Historical!$C$7:$C$1381,MATCH(B49,Historical!$B$7:$B$1403,0))/INDEX(Historical!$O$7:$O$1372,MATCH(B49,Historical!$B$7:$B$1403,0)))^(1/10)-1)*100)</f>
        <v>1.233569695</v>
      </c>
      <c r="W49" s="109">
        <f t="shared" si="5"/>
        <v>2.012335697</v>
      </c>
      <c r="X49" s="110">
        <f t="shared" si="6"/>
        <v>0.4596956169</v>
      </c>
      <c r="Y49" s="133"/>
      <c r="Z49" s="103">
        <f t="shared" si="7"/>
        <v>53.20197044</v>
      </c>
      <c r="AA49" s="112">
        <f t="shared" si="8"/>
        <v>15.21674877</v>
      </c>
      <c r="AB49" s="73">
        <v>12.0</v>
      </c>
      <c r="AC49" s="102">
        <v>2.03</v>
      </c>
      <c r="AD49" s="102">
        <v>3.81</v>
      </c>
      <c r="AE49" s="102">
        <v>3.76</v>
      </c>
      <c r="AF49" s="102">
        <v>1.08</v>
      </c>
      <c r="AG49" s="102">
        <v>5.800000000000001</v>
      </c>
      <c r="AH49" s="102">
        <v>24.8</v>
      </c>
      <c r="AI49" s="102">
        <v>5.609999999999999</v>
      </c>
      <c r="AJ49" s="102">
        <v>5.4</v>
      </c>
      <c r="AK49" s="102">
        <v>4.0</v>
      </c>
      <c r="AL49" s="113">
        <v>349.37</v>
      </c>
      <c r="AM49" s="114">
        <v>4.9</v>
      </c>
      <c r="AN49" s="102">
        <v>0.11</v>
      </c>
      <c r="AO49" s="115">
        <f t="shared" si="9"/>
        <v>-9.238115325</v>
      </c>
      <c r="AP49" s="116">
        <f t="shared" si="10"/>
        <v>5.978633443</v>
      </c>
      <c r="AQ49" s="117">
        <f t="shared" si="11"/>
        <v>-14.53632696</v>
      </c>
      <c r="AR49" s="103">
        <f t="array" ref="AR49">INDEX(Historical!$C$7:$C$1381,MATCH(B49,Historical!$B$7:$B$1403,0))*IF(AH49="n/a",1.03,IF(AH49&lt;0,1.01,IF(AH49&gt;10,1.1,(1+AH49/100))))</f>
        <v>1.144</v>
      </c>
      <c r="AS49" s="112">
        <f t="shared" si="12"/>
        <v>1.2081784</v>
      </c>
      <c r="AT49" s="112">
        <f t="shared" ref="AT49:AV49" si="57">IF($AK49="n/a",1.03*AS49,IF($AK49&lt;0,1.01*AS49,IF($AK49&gt;10,1.1*AS49,(1+$AK49/100)*AS49)))</f>
        <v>1.256505536</v>
      </c>
      <c r="AU49" s="112">
        <f t="shared" si="57"/>
        <v>1.306765757</v>
      </c>
      <c r="AV49" s="112">
        <f t="shared" si="57"/>
        <v>1.359036388</v>
      </c>
      <c r="AW49" s="103">
        <f t="shared" si="14"/>
        <v>6.274486081</v>
      </c>
      <c r="AX49" s="118">
        <f t="shared" si="15"/>
        <v>20.31235378</v>
      </c>
      <c r="AY49" s="119">
        <v>1.07</v>
      </c>
      <c r="AZ49" s="114">
        <v>-2.18</v>
      </c>
      <c r="BA49" s="114">
        <v>-25.569999999999997</v>
      </c>
      <c r="BB49" s="114">
        <v>-16.669999999999998</v>
      </c>
      <c r="BC49" s="114">
        <v>-14.860000000000001</v>
      </c>
      <c r="BD49" s="42"/>
      <c r="BE49" s="17">
        <v>2015.0</v>
      </c>
      <c r="BF49" s="17">
        <f t="shared" si="16"/>
        <v>0</v>
      </c>
      <c r="BG49" s="120">
        <v>0.7000000000000001</v>
      </c>
    </row>
    <row r="50" ht="11.25" customHeight="1">
      <c r="A50" s="155" t="s">
        <v>574</v>
      </c>
      <c r="B50" s="99" t="s">
        <v>575</v>
      </c>
      <c r="C50" s="100" t="s">
        <v>125</v>
      </c>
      <c r="D50" s="100" t="s">
        <v>126</v>
      </c>
      <c r="E50" s="101">
        <v>14.0</v>
      </c>
      <c r="F50" s="58">
        <v>274.0</v>
      </c>
      <c r="G50" s="58" t="s">
        <v>168</v>
      </c>
      <c r="H50" s="58" t="s">
        <v>168</v>
      </c>
      <c r="I50" s="150">
        <v>3.3</v>
      </c>
      <c r="J50" s="103">
        <f t="shared" si="2"/>
        <v>3.03030303</v>
      </c>
      <c r="K50" s="104">
        <v>0.025</v>
      </c>
      <c r="L50" s="73">
        <v>4.0</v>
      </c>
      <c r="M50" s="23">
        <f t="shared" si="3"/>
        <v>0.1</v>
      </c>
      <c r="N50" s="105" t="s">
        <v>576</v>
      </c>
      <c r="O50" s="106">
        <v>0.0225</v>
      </c>
      <c r="P50" s="146">
        <v>43553.0</v>
      </c>
      <c r="Q50" s="146">
        <v>43581.0</v>
      </c>
      <c r="R50" s="23">
        <f t="shared" si="4"/>
        <v>11.11111111</v>
      </c>
      <c r="S50" s="108">
        <f t="array" ref="S50">IF(INDEX(Historical!$D$7:$D$1379,MATCH(B50,Historical!$B$7:$B$1403,0))=0,"n/a",(INDEX(Historical!$C$7:$C$1381,MATCH(B50,Historical!$B$7:$B$1403,0))/INDEX(Historical!$D$7:$D$1379,MATCH(B50,Historical!$B$7:$B$1403,0))-1)*100)</f>
        <v>11.42857143</v>
      </c>
      <c r="T50" s="108">
        <f t="array" ref="T50">IF(INDEX(Historical!$F$7:$F$1372,MATCH(B50,Historical!$B$7:$B$1403,0))=0,"n/a",((INDEX(Historical!$C$7:$C$1381,MATCH(B50,Historical!$B$7:$B$1403,0))/INDEX(Historical!$F$7:$F$1372,MATCH(B50,Historical!$B$7:$B$1403,0)))^(1/3)-1)*100)</f>
        <v>7.721734502</v>
      </c>
      <c r="U50" s="108">
        <f t="array" ref="U50">IF(INDEX(Historical!$H$7:$H$1372,MATCH(B50,Historical!$B$7:$B$1403,0))=0,"n/a",((INDEX(Historical!$C$7:$C$1381,MATCH(B50,Historical!$B$7:$B$1403,0))/INDEX(Historical!$H$7:$H$1372,MATCH(B50,Historical!$B$7:$B$1403,0)))^(1/5)-1)*100)</f>
        <v>8.116539326</v>
      </c>
      <c r="V50" s="108">
        <f t="array" ref="V50">IF(INDEX(Historical!$O$7:$O$1372,MATCH(B50,Historical!$B$7:$B$1403,0))=0,"n/a",((INDEX(Historical!$C$7:$C$1381,MATCH(B50,Historical!$B$7:$B$1403,0))/INDEX(Historical!$O$7:$O$1372,MATCH(B50,Historical!$B$7:$B$1403,0)))^(1/10)-1)*100)</f>
        <v>12.50927758</v>
      </c>
      <c r="W50" s="109">
        <f t="shared" si="5"/>
        <v>0.6488415717</v>
      </c>
      <c r="X50" s="110" t="str">
        <f t="shared" si="6"/>
        <v>n/a</v>
      </c>
      <c r="Y50" s="149"/>
      <c r="Z50" s="103">
        <f t="shared" si="7"/>
        <v>50</v>
      </c>
      <c r="AA50" s="112">
        <f t="shared" si="8"/>
        <v>16.5</v>
      </c>
      <c r="AB50" s="73">
        <v>12.0</v>
      </c>
      <c r="AC50" s="102">
        <v>0.2</v>
      </c>
      <c r="AD50" s="102" t="s">
        <v>128</v>
      </c>
      <c r="AE50" s="102">
        <v>2.53</v>
      </c>
      <c r="AF50" s="102">
        <v>5.09</v>
      </c>
      <c r="AG50" s="102" t="s">
        <v>128</v>
      </c>
      <c r="AH50" s="102" t="s">
        <v>128</v>
      </c>
      <c r="AI50" s="102" t="s">
        <v>128</v>
      </c>
      <c r="AJ50" s="102" t="s">
        <v>128</v>
      </c>
      <c r="AK50" s="102" t="s">
        <v>128</v>
      </c>
      <c r="AL50" s="113">
        <v>105.82</v>
      </c>
      <c r="AM50" s="114" t="s">
        <v>128</v>
      </c>
      <c r="AN50" s="102" t="s">
        <v>128</v>
      </c>
      <c r="AO50" s="115">
        <f t="shared" si="9"/>
        <v>-5.353157644</v>
      </c>
      <c r="AP50" s="116">
        <f t="shared" si="10"/>
        <v>11.14684236</v>
      </c>
      <c r="AQ50" s="117">
        <f t="shared" si="11"/>
        <v>93.20110421</v>
      </c>
      <c r="AR50" s="103">
        <f t="array" ref="AR50">INDEX(Historical!$C$7:$C$1381,MATCH(B50,Historical!$B$7:$B$1403,0))*IF(AH50="n/a",1.03,IF(AH50&lt;0,1.01,IF(AH50&gt;10,1.1,(1+AH50/100))))</f>
        <v>0.100425</v>
      </c>
      <c r="AS50" s="112">
        <f t="shared" si="12"/>
        <v>0.10343775</v>
      </c>
      <c r="AT50" s="112">
        <f t="shared" ref="AT50:AV50" si="58">IF($AK50="n/a",1.03*AS50,IF($AK50&lt;0,1.01*AS50,IF($AK50&gt;10,1.1*AS50,(1+$AK50/100)*AS50)))</f>
        <v>0.1065408825</v>
      </c>
      <c r="AU50" s="112">
        <f t="shared" si="58"/>
        <v>0.109737109</v>
      </c>
      <c r="AV50" s="112">
        <f t="shared" si="58"/>
        <v>0.1130292222</v>
      </c>
      <c r="AW50" s="103">
        <f t="shared" si="14"/>
        <v>0.5331699637</v>
      </c>
      <c r="AX50" s="118">
        <f t="shared" si="15"/>
        <v>16.15666557</v>
      </c>
      <c r="AY50" s="119">
        <v>0.14</v>
      </c>
      <c r="AZ50" s="114">
        <v>8.910891089108919</v>
      </c>
      <c r="BA50" s="114">
        <v>-12.928759894459107</v>
      </c>
      <c r="BB50" s="114">
        <v>-2.6548672566371723</v>
      </c>
      <c r="BC50" s="114">
        <v>-5.982905982905984</v>
      </c>
      <c r="BD50" s="42" t="s">
        <v>112</v>
      </c>
      <c r="BE50" s="17">
        <v>2006.0</v>
      </c>
      <c r="BF50" s="17">
        <f t="shared" si="16"/>
        <v>1</v>
      </c>
      <c r="BG50" s="120" t="s">
        <v>128</v>
      </c>
    </row>
    <row r="51" ht="11.25" customHeight="1">
      <c r="A51" s="151" t="s">
        <v>577</v>
      </c>
      <c r="B51" s="122" t="s">
        <v>578</v>
      </c>
      <c r="C51" s="100" t="s">
        <v>136</v>
      </c>
      <c r="D51" s="100" t="s">
        <v>183</v>
      </c>
      <c r="E51" s="123">
        <v>15.0</v>
      </c>
      <c r="F51" s="58">
        <v>256.0</v>
      </c>
      <c r="G51" s="124" t="s">
        <v>120</v>
      </c>
      <c r="H51" s="124" t="s">
        <v>120</v>
      </c>
      <c r="I51" s="216">
        <v>141.3</v>
      </c>
      <c r="J51" s="126">
        <f t="shared" si="2"/>
        <v>2.745930644</v>
      </c>
      <c r="K51" s="127">
        <v>0.97</v>
      </c>
      <c r="L51" s="128">
        <v>4.0</v>
      </c>
      <c r="M51" s="129">
        <f t="shared" si="3"/>
        <v>3.88</v>
      </c>
      <c r="N51" s="130" t="s">
        <v>579</v>
      </c>
      <c r="O51" s="131">
        <v>0.9</v>
      </c>
      <c r="P51" s="132">
        <v>43588.0</v>
      </c>
      <c r="Q51" s="132">
        <v>43602.0</v>
      </c>
      <c r="R51" s="129">
        <f t="shared" si="4"/>
        <v>7.777777778</v>
      </c>
      <c r="S51" s="108">
        <f t="array" ref="S51">IF(INDEX(Historical!$D$7:$D$1379,MATCH(B51,Historical!$B$7:$B$1403,0))=0,"n/a",(INDEX(Historical!$C$7:$C$1381,MATCH(B51,Historical!$B$7:$B$1403,0))/INDEX(Historical!$D$7:$D$1379,MATCH(B51,Historical!$B$7:$B$1403,0))-1)*100)</f>
        <v>7.932011331</v>
      </c>
      <c r="T51" s="108">
        <f t="array" ref="T51">IF(INDEX(Historical!$F$7:$F$1372,MATCH(B51,Historical!$B$7:$B$1403,0))=0,"n/a",((INDEX(Historical!$C$7:$C$1381,MATCH(B51,Historical!$B$7:$B$1403,0))/INDEX(Historical!$F$7:$F$1372,MATCH(B51,Historical!$B$7:$B$1403,0)))^(1/3)-1)*100)</f>
        <v>9.273295636</v>
      </c>
      <c r="U51" s="108">
        <f t="array" ref="U51">IF(INDEX(Historical!$H$7:$H$1372,MATCH(B51,Historical!$B$7:$B$1403,0))=0,"n/a",((INDEX(Historical!$C$7:$C$1381,MATCH(B51,Historical!$B$7:$B$1403,0))/INDEX(Historical!$H$7:$H$1372,MATCH(B51,Historical!$B$7:$B$1403,0)))^(1/5)-1)*100)</f>
        <v>11.01030792</v>
      </c>
      <c r="V51" s="108">
        <f t="array" ref="V51">IF(INDEX(Historical!$O$7:$O$1372,MATCH(B51,Historical!$B$7:$B$1403,0))=0,"n/a",((INDEX(Historical!$C$7:$C$1381,MATCH(B51,Historical!$B$7:$B$1403,0))/INDEX(Historical!$O$7:$O$1372,MATCH(B51,Historical!$B$7:$B$1403,0)))^(1/10)-1)*100)</f>
        <v>18.80688419</v>
      </c>
      <c r="W51" s="109">
        <f t="shared" si="5"/>
        <v>0.5854402999</v>
      </c>
      <c r="X51" s="110">
        <f t="shared" si="6"/>
        <v>0.6476651719</v>
      </c>
      <c r="Y51" s="159"/>
      <c r="Z51" s="126">
        <f t="shared" si="7"/>
        <v>27.81362007</v>
      </c>
      <c r="AA51" s="134">
        <f t="shared" si="8"/>
        <v>10.12903226</v>
      </c>
      <c r="AB51" s="128">
        <v>12.0</v>
      </c>
      <c r="AC51" s="125">
        <v>13.95</v>
      </c>
      <c r="AD51" s="125">
        <v>0.88</v>
      </c>
      <c r="AE51" s="125">
        <v>1.42</v>
      </c>
      <c r="AF51" s="125">
        <v>3.13</v>
      </c>
      <c r="AG51" s="125">
        <v>32.9</v>
      </c>
      <c r="AH51" s="125">
        <v>25.900000000000002</v>
      </c>
      <c r="AI51" s="125">
        <v>11.72</v>
      </c>
      <c r="AJ51" s="125">
        <v>17.0</v>
      </c>
      <c r="AK51" s="125">
        <v>11.559999999999999</v>
      </c>
      <c r="AL51" s="135">
        <v>18340.0</v>
      </c>
      <c r="AM51" s="136">
        <v>0.4</v>
      </c>
      <c r="AN51" s="125">
        <v>3.07</v>
      </c>
      <c r="AO51" s="137">
        <f t="shared" si="9"/>
        <v>3.627206308</v>
      </c>
      <c r="AP51" s="138">
        <f t="shared" si="10"/>
        <v>13.75623857</v>
      </c>
      <c r="AQ51" s="139">
        <f t="shared" si="11"/>
        <v>18.70387238</v>
      </c>
      <c r="AR51" s="103">
        <f t="array" ref="AR51">INDEX(Historical!$C$7:$C$1381,MATCH(B51,Historical!$B$7:$B$1403,0))*IF(AH51="n/a",1.03,IF(AH51&lt;0,1.01,IF(AH51&gt;10,1.1,(1+AH51/100))))</f>
        <v>4.191</v>
      </c>
      <c r="AS51" s="134">
        <f t="shared" si="12"/>
        <v>4.6101</v>
      </c>
      <c r="AT51" s="134">
        <f t="shared" ref="AT51:AV51" si="59">IF($AK51="n/a",1.03*AS51,IF($AK51&lt;0,1.01*AS51,IF($AK51&gt;10,1.1*AS51,(1+$AK51/100)*AS51)))</f>
        <v>5.07111</v>
      </c>
      <c r="AU51" s="134">
        <f t="shared" si="59"/>
        <v>5.578221</v>
      </c>
      <c r="AV51" s="134">
        <f t="shared" si="59"/>
        <v>6.1360431</v>
      </c>
      <c r="AW51" s="126">
        <f t="shared" si="14"/>
        <v>25.5864741</v>
      </c>
      <c r="AX51" s="140">
        <f t="shared" si="15"/>
        <v>18.10790807</v>
      </c>
      <c r="AY51" s="141">
        <v>1.87</v>
      </c>
      <c r="AZ51" s="136">
        <v>16.23</v>
      </c>
      <c r="BA51" s="136">
        <v>-21.87</v>
      </c>
      <c r="BB51" s="136">
        <v>-16.55</v>
      </c>
      <c r="BC51" s="136">
        <v>-6.890000000000001</v>
      </c>
      <c r="BD51" s="142"/>
      <c r="BE51" s="17">
        <v>2005.0</v>
      </c>
      <c r="BF51" s="17">
        <f t="shared" si="16"/>
        <v>1</v>
      </c>
      <c r="BG51" s="143">
        <v>1.3</v>
      </c>
    </row>
    <row r="52" ht="11.25" customHeight="1">
      <c r="A52" s="155" t="s">
        <v>1474</v>
      </c>
      <c r="B52" s="99" t="s">
        <v>1475</v>
      </c>
      <c r="C52" s="100" t="s">
        <v>136</v>
      </c>
      <c r="D52" s="100" t="s">
        <v>137</v>
      </c>
      <c r="E52" s="101">
        <v>8.0</v>
      </c>
      <c r="F52" s="58">
        <v>641.0</v>
      </c>
      <c r="G52" s="58" t="s">
        <v>168</v>
      </c>
      <c r="H52" s="58" t="s">
        <v>168</v>
      </c>
      <c r="I52" s="150">
        <v>65.17</v>
      </c>
      <c r="J52" s="103">
        <f t="shared" si="2"/>
        <v>1.657204235</v>
      </c>
      <c r="K52" s="104">
        <v>0.27</v>
      </c>
      <c r="L52" s="73">
        <v>4.0</v>
      </c>
      <c r="M52" s="23">
        <f t="shared" si="3"/>
        <v>1.08</v>
      </c>
      <c r="N52" s="105" t="s">
        <v>589</v>
      </c>
      <c r="O52" s="106">
        <v>0.25</v>
      </c>
      <c r="P52" s="107">
        <v>43902.0</v>
      </c>
      <c r="Q52" s="107">
        <v>43917.0</v>
      </c>
      <c r="R52" s="23">
        <f t="shared" si="4"/>
        <v>8</v>
      </c>
      <c r="S52" s="108">
        <f t="array" ref="S52">IF(INDEX(Historical!$D$7:$D$1379,MATCH(B52,Historical!$B$7:$B$1403,0))=0,"n/a",(INDEX(Historical!$C$7:$C$1381,MATCH(B52,Historical!$B$7:$B$1403,0))/INDEX(Historical!$D$7:$D$1379,MATCH(B52,Historical!$B$7:$B$1403,0))-1)*100)</f>
        <v>13.63636364</v>
      </c>
      <c r="T52" s="108">
        <f t="array" ref="T52">IF(INDEX(Historical!$F$7:$F$1372,MATCH(B52,Historical!$B$7:$B$1403,0))=0,"n/a",((INDEX(Historical!$C$7:$C$1381,MATCH(B52,Historical!$B$7:$B$1403,0))/INDEX(Historical!$F$7:$F$1372,MATCH(B52,Historical!$B$7:$B$1403,0)))^(1/3)-1)*100)</f>
        <v>11.57215835</v>
      </c>
      <c r="U52" s="108">
        <f t="array" ref="U52">IF(INDEX(Historical!$H$7:$H$1372,MATCH(B52,Historical!$B$7:$B$1403,0))=0,"n/a",((INDEX(Historical!$C$7:$C$1381,MATCH(B52,Historical!$B$7:$B$1403,0))/INDEX(Historical!$H$7:$H$1372,MATCH(B52,Historical!$B$7:$B$1403,0)))^(1/5)-1)*100)</f>
        <v>15.81151756</v>
      </c>
      <c r="V52" s="108" t="str">
        <f t="array" ref="V52">IF(INDEX(Historical!$O$7:$O$1372,MATCH(B52,Historical!$B$7:$B$1403,0))=0,"n/a",((INDEX(Historical!$C$7:$C$1381,MATCH(B52,Historical!$B$7:$B$1403,0))/INDEX(Historical!$O$7:$O$1372,MATCH(B52,Historical!$B$7:$B$1403,0)))^(1/10)-1)*100)</f>
        <v>n/a</v>
      </c>
      <c r="W52" s="109" t="str">
        <f t="shared" si="5"/>
        <v>n/a</v>
      </c>
      <c r="X52" s="110">
        <f t="shared" si="6"/>
        <v>1.597122986</v>
      </c>
      <c r="Y52" s="149"/>
      <c r="Z52" s="103">
        <f t="shared" si="7"/>
        <v>22.5</v>
      </c>
      <c r="AA52" s="112">
        <f t="shared" si="8"/>
        <v>13.57708333</v>
      </c>
      <c r="AB52" s="73">
        <v>12.0</v>
      </c>
      <c r="AC52" s="102">
        <v>4.8</v>
      </c>
      <c r="AD52" s="102">
        <v>1.36</v>
      </c>
      <c r="AE52" s="102">
        <v>3.42</v>
      </c>
      <c r="AF52" s="102">
        <v>2.68</v>
      </c>
      <c r="AG52" s="102">
        <v>17.2</v>
      </c>
      <c r="AH52" s="102">
        <v>21.4</v>
      </c>
      <c r="AI52" s="102">
        <v>-3.2300000000000004</v>
      </c>
      <c r="AJ52" s="102">
        <v>9.9</v>
      </c>
      <c r="AK52" s="102">
        <v>10.0</v>
      </c>
      <c r="AL52" s="113">
        <v>1270.0</v>
      </c>
      <c r="AM52" s="114">
        <v>0.5</v>
      </c>
      <c r="AN52" s="102">
        <v>0.0</v>
      </c>
      <c r="AO52" s="115">
        <f t="shared" si="9"/>
        <v>3.891638464</v>
      </c>
      <c r="AP52" s="116">
        <f t="shared" si="10"/>
        <v>17.4687218</v>
      </c>
      <c r="AQ52" s="117">
        <f t="shared" si="11"/>
        <v>27.16845055</v>
      </c>
      <c r="AR52" s="103">
        <f t="array" ref="AR52">INDEX(Historical!$C$7:$C$1381,MATCH(B52,Historical!$B$7:$B$1403,0))*IF(AH52="n/a",1.03,IF(AH52&lt;0,1.01,IF(AH52&gt;10,1.1,(1+AH52/100))))</f>
        <v>1.1</v>
      </c>
      <c r="AS52" s="112">
        <f t="shared" si="12"/>
        <v>1.111</v>
      </c>
      <c r="AT52" s="112">
        <f t="shared" ref="AT52:AV52" si="60">IF($AK52="n/a",1.03*AS52,IF($AK52&lt;0,1.01*AS52,IF($AK52&gt;10,1.1*AS52,(1+$AK52/100)*AS52)))</f>
        <v>1.2221</v>
      </c>
      <c r="AU52" s="112">
        <f t="shared" si="60"/>
        <v>1.34431</v>
      </c>
      <c r="AV52" s="112">
        <f t="shared" si="60"/>
        <v>1.478741</v>
      </c>
      <c r="AW52" s="103">
        <f t="shared" si="14"/>
        <v>6.256151</v>
      </c>
      <c r="AX52" s="118">
        <f t="shared" si="15"/>
        <v>9.599740678</v>
      </c>
      <c r="AY52" s="119">
        <v>0.52</v>
      </c>
      <c r="AZ52" s="114">
        <v>21.04</v>
      </c>
      <c r="BA52" s="114">
        <v>-19.189999999999998</v>
      </c>
      <c r="BB52" s="114">
        <v>-4.29</v>
      </c>
      <c r="BC52" s="114">
        <v>2.17</v>
      </c>
      <c r="BD52" s="42"/>
      <c r="BE52" s="17">
        <v>2013.0</v>
      </c>
      <c r="BF52" s="17">
        <f t="shared" si="16"/>
        <v>0</v>
      </c>
      <c r="BG52" s="120">
        <v>4.9</v>
      </c>
    </row>
    <row r="53" ht="11.25" customHeight="1">
      <c r="A53" s="220" t="s">
        <v>580</v>
      </c>
      <c r="B53" s="99" t="s">
        <v>581</v>
      </c>
      <c r="C53" s="100" t="s">
        <v>272</v>
      </c>
      <c r="D53" s="100" t="s">
        <v>273</v>
      </c>
      <c r="E53" s="101">
        <v>10.0</v>
      </c>
      <c r="F53" s="58">
        <v>392.0</v>
      </c>
      <c r="G53" s="58" t="s">
        <v>168</v>
      </c>
      <c r="H53" s="58" t="s">
        <v>168</v>
      </c>
      <c r="I53" s="150">
        <v>226.8</v>
      </c>
      <c r="J53" s="103">
        <f t="shared" si="2"/>
        <v>1.781305115</v>
      </c>
      <c r="K53" s="104">
        <v>1.01</v>
      </c>
      <c r="L53" s="73">
        <v>4.0</v>
      </c>
      <c r="M53" s="23">
        <f t="shared" si="3"/>
        <v>4.04</v>
      </c>
      <c r="N53" s="105" t="s">
        <v>576</v>
      </c>
      <c r="O53" s="106">
        <v>0.95</v>
      </c>
      <c r="P53" s="107">
        <v>43824.0</v>
      </c>
      <c r="Q53" s="107">
        <v>43843.0</v>
      </c>
      <c r="R53" s="23">
        <f t="shared" si="4"/>
        <v>6.315789474</v>
      </c>
      <c r="S53" s="108">
        <f t="array" ref="S53">IF(INDEX(Historical!$D$7:$D$1379,MATCH(B53,Historical!$B$7:$B$1403,0))=0,"n/a",(INDEX(Historical!$C$7:$C$1381,MATCH(B53,Historical!$B$7:$B$1403,0))/INDEX(Historical!$D$7:$D$1379,MATCH(B53,Historical!$B$7:$B$1403,0))-1)*100)</f>
        <v>19.93355482</v>
      </c>
      <c r="T53" s="108">
        <f t="array" ref="T53">IF(INDEX(Historical!$F$7:$F$1372,MATCH(B53,Historical!$B$7:$B$1403,0))=0,"n/a",((INDEX(Historical!$C$7:$C$1381,MATCH(B53,Historical!$B$7:$B$1403,0))/INDEX(Historical!$F$7:$F$1372,MATCH(B53,Historical!$B$7:$B$1403,0)))^(1/3)-1)*100)</f>
        <v>17.94915675</v>
      </c>
      <c r="U53" s="108">
        <f t="array" ref="U53">IF(INDEX(Historical!$H$7:$H$1372,MATCH(B53,Historical!$B$7:$B$1403,0))=0,"n/a",((INDEX(Historical!$C$7:$C$1381,MATCH(B53,Historical!$B$7:$B$1403,0))/INDEX(Historical!$H$7:$H$1372,MATCH(B53,Historical!$B$7:$B$1403,0)))^(1/5)-1)*100)</f>
        <v>20.8581197</v>
      </c>
      <c r="V53" s="108" t="str">
        <f t="array" ref="V53">IF(INDEX(Historical!$O$7:$O$1372,MATCH(B53,Historical!$B$7:$B$1403,0))=0,"n/a",((INDEX(Historical!$C$7:$C$1381,MATCH(B53,Historical!$B$7:$B$1403,0))/INDEX(Historical!$O$7:$O$1372,MATCH(B53,Historical!$B$7:$B$1403,0)))^(1/10)-1)*100)</f>
        <v>n/a</v>
      </c>
      <c r="W53" s="109" t="str">
        <f t="shared" si="5"/>
        <v>n/a</v>
      </c>
      <c r="X53" s="110">
        <f t="shared" si="6"/>
        <v>1.399873805</v>
      </c>
      <c r="Y53" s="133" t="s">
        <v>582</v>
      </c>
      <c r="Z53" s="103">
        <f t="shared" si="7"/>
        <v>112.2222222</v>
      </c>
      <c r="AA53" s="112">
        <f t="shared" si="8"/>
        <v>63</v>
      </c>
      <c r="AB53" s="73">
        <v>12.0</v>
      </c>
      <c r="AC53" s="102">
        <v>3.6</v>
      </c>
      <c r="AD53" s="102">
        <v>2.85</v>
      </c>
      <c r="AE53" s="102">
        <v>12.93</v>
      </c>
      <c r="AF53" s="102">
        <v>19.16</v>
      </c>
      <c r="AG53" s="102">
        <v>30.0</v>
      </c>
      <c r="AH53" s="102">
        <v>3.8</v>
      </c>
      <c r="AI53" s="102">
        <v>13.54</v>
      </c>
      <c r="AJ53" s="102">
        <v>14.899999999999999</v>
      </c>
      <c r="AK53" s="102">
        <v>22.1</v>
      </c>
      <c r="AL53" s="113">
        <v>100670.0</v>
      </c>
      <c r="AM53" s="114">
        <v>0.1</v>
      </c>
      <c r="AN53" s="102">
        <v>4.1</v>
      </c>
      <c r="AO53" s="115">
        <f t="shared" si="9"/>
        <v>-40.36057519</v>
      </c>
      <c r="AP53" s="116">
        <f t="shared" si="10"/>
        <v>22.63942481</v>
      </c>
      <c r="AQ53" s="117">
        <f t="shared" si="11"/>
        <v>632.4479504</v>
      </c>
      <c r="AR53" s="103">
        <f t="array" ref="AR53">INDEX(Historical!$C$7:$C$1381,MATCH(B53,Historical!$B$7:$B$1403,0))*IF(AH53="n/a",1.03,IF(AH53&lt;0,1.01,IF(AH53&gt;10,1.1,(1+AH53/100))))</f>
        <v>3.74718</v>
      </c>
      <c r="AS53" s="112">
        <f t="shared" si="12"/>
        <v>4.121898</v>
      </c>
      <c r="AT53" s="112">
        <f t="shared" ref="AT53:AV53" si="61">IF($AK53="n/a",1.03*AS53,IF($AK53&lt;0,1.01*AS53,IF($AK53&gt;10,1.1*AS53,(1+$AK53/100)*AS53)))</f>
        <v>4.5340878</v>
      </c>
      <c r="AU53" s="112">
        <f t="shared" si="61"/>
        <v>4.98749658</v>
      </c>
      <c r="AV53" s="112">
        <f t="shared" si="61"/>
        <v>5.486246238</v>
      </c>
      <c r="AW53" s="103">
        <f t="shared" si="14"/>
        <v>22.87690862</v>
      </c>
      <c r="AX53" s="118">
        <f t="shared" si="15"/>
        <v>10.08682038</v>
      </c>
      <c r="AY53" s="119">
        <v>0.44</v>
      </c>
      <c r="AZ53" s="114">
        <v>31.56</v>
      </c>
      <c r="BA53" s="114">
        <v>-12.3</v>
      </c>
      <c r="BB53" s="114">
        <v>-3.62</v>
      </c>
      <c r="BC53" s="114">
        <v>2.96</v>
      </c>
      <c r="BD53" s="42"/>
      <c r="BE53" s="17">
        <v>2011.0</v>
      </c>
      <c r="BF53" s="17">
        <f t="shared" si="16"/>
        <v>0</v>
      </c>
      <c r="BG53" s="120">
        <v>4.3</v>
      </c>
    </row>
    <row r="54" ht="11.25" customHeight="1">
      <c r="A54" s="55" t="s">
        <v>583</v>
      </c>
      <c r="B54" s="99" t="s">
        <v>584</v>
      </c>
      <c r="C54" s="100" t="s">
        <v>136</v>
      </c>
      <c r="D54" s="100" t="s">
        <v>183</v>
      </c>
      <c r="E54" s="101">
        <v>10.0</v>
      </c>
      <c r="F54" s="58">
        <v>374.0</v>
      </c>
      <c r="G54" s="58" t="s">
        <v>168</v>
      </c>
      <c r="H54" s="58" t="s">
        <v>168</v>
      </c>
      <c r="I54" s="150">
        <v>42.23</v>
      </c>
      <c r="J54" s="103">
        <f t="shared" si="2"/>
        <v>2.936301208</v>
      </c>
      <c r="K54" s="104">
        <v>0.31</v>
      </c>
      <c r="L54" s="73">
        <v>4.0</v>
      </c>
      <c r="M54" s="23">
        <f t="shared" si="3"/>
        <v>1.24</v>
      </c>
      <c r="N54" s="105" t="s">
        <v>392</v>
      </c>
      <c r="O54" s="106">
        <v>0.3</v>
      </c>
      <c r="P54" s="107">
        <v>43773.0</v>
      </c>
      <c r="Q54" s="107">
        <v>43788.0</v>
      </c>
      <c r="R54" s="23">
        <f t="shared" si="4"/>
        <v>3.333333333</v>
      </c>
      <c r="S54" s="108">
        <f t="array" ref="S54">IF(INDEX(Historical!$D$7:$D$1379,MATCH(B54,Historical!$B$7:$B$1403,0))=0,"n/a",(INDEX(Historical!$C$7:$C$1381,MATCH(B54,Historical!$B$7:$B$1403,0))/INDEX(Historical!$D$7:$D$1379,MATCH(B54,Historical!$B$7:$B$1403,0))-1)*100)</f>
        <v>30.10752688</v>
      </c>
      <c r="T54" s="108">
        <f t="array" ref="T54">IF(INDEX(Historical!$F$7:$F$1372,MATCH(B54,Historical!$B$7:$B$1403,0))=0,"n/a",((INDEX(Historical!$C$7:$C$1381,MATCH(B54,Historical!$B$7:$B$1403,0))/INDEX(Historical!$F$7:$F$1372,MATCH(B54,Historical!$B$7:$B$1403,0)))^(1/3)-1)*100)</f>
        <v>20.59022159</v>
      </c>
      <c r="U54" s="108">
        <f t="array" ref="U54">IF(INDEX(Historical!$H$7:$H$1372,MATCH(B54,Historical!$B$7:$B$1403,0))=0,"n/a",((INDEX(Historical!$C$7:$C$1381,MATCH(B54,Historical!$B$7:$B$1403,0))/INDEX(Historical!$H$7:$H$1372,MATCH(B54,Historical!$B$7:$B$1403,0)))^(1/5)-1)*100)</f>
        <v>18.86200146</v>
      </c>
      <c r="V54" s="108" t="str">
        <f t="array" ref="V54">IF(INDEX(Historical!$O$7:$O$1372,MATCH(B54,Historical!$B$7:$B$1403,0))=0,"n/a",((INDEX(Historical!$C$7:$C$1381,MATCH(B54,Historical!$B$7:$B$1403,0))/INDEX(Historical!$O$7:$O$1372,MATCH(B54,Historical!$B$7:$B$1403,0)))^(1/10)-1)*100)</f>
        <v>n/a</v>
      </c>
      <c r="W54" s="109" t="str">
        <f t="shared" si="5"/>
        <v>n/a</v>
      </c>
      <c r="X54" s="110">
        <f t="shared" si="6"/>
        <v>0.8272807656</v>
      </c>
      <c r="Y54" s="149"/>
      <c r="Z54" s="103">
        <f t="shared" si="7"/>
        <v>34.54038997</v>
      </c>
      <c r="AA54" s="112">
        <f t="shared" si="8"/>
        <v>11.7632312</v>
      </c>
      <c r="AB54" s="73">
        <v>9.0</v>
      </c>
      <c r="AC54" s="102">
        <v>3.59</v>
      </c>
      <c r="AD54" s="102" t="s">
        <v>128</v>
      </c>
      <c r="AE54" s="102">
        <v>4.14</v>
      </c>
      <c r="AF54" s="102">
        <v>2.61</v>
      </c>
      <c r="AG54" s="102">
        <v>23.200000000000003</v>
      </c>
      <c r="AH54" s="102">
        <v>60.9</v>
      </c>
      <c r="AI54" s="102">
        <v>2.26</v>
      </c>
      <c r="AJ54" s="102">
        <v>22.8</v>
      </c>
      <c r="AK54" s="102">
        <v>-11.4</v>
      </c>
      <c r="AL54" s="113">
        <v>23980.0</v>
      </c>
      <c r="AM54" s="114">
        <v>0.3</v>
      </c>
      <c r="AN54" s="102">
        <v>0.0</v>
      </c>
      <c r="AO54" s="115">
        <f t="shared" si="9"/>
        <v>10.03507147</v>
      </c>
      <c r="AP54" s="116">
        <f t="shared" si="10"/>
        <v>21.79830266</v>
      </c>
      <c r="AQ54" s="117">
        <f t="shared" si="11"/>
        <v>16.81330485</v>
      </c>
      <c r="AR54" s="103">
        <f t="array" ref="AR54">INDEX(Historical!$C$7:$C$1381,MATCH(B54,Historical!$B$7:$B$1403,0))*IF(AH54="n/a",1.03,IF(AH54&lt;0,1.01,IF(AH54&gt;10,1.1,(1+AH54/100))))</f>
        <v>1.331</v>
      </c>
      <c r="AS54" s="112">
        <f t="shared" si="12"/>
        <v>1.3610806</v>
      </c>
      <c r="AT54" s="112">
        <f t="shared" ref="AT54:AV54" si="62">IF($AK54="n/a",1.03*AS54,IF($AK54&lt;0,1.01*AS54,IF($AK54&gt;10,1.1*AS54,(1+$AK54/100)*AS54)))</f>
        <v>1.374691406</v>
      </c>
      <c r="AU54" s="112">
        <f t="shared" si="62"/>
        <v>1.38843832</v>
      </c>
      <c r="AV54" s="112">
        <f t="shared" si="62"/>
        <v>1.402322703</v>
      </c>
      <c r="AW54" s="103">
        <f t="shared" si="14"/>
        <v>6.857533029</v>
      </c>
      <c r="AX54" s="118">
        <f t="shared" si="15"/>
        <v>16.23853429</v>
      </c>
      <c r="AY54" s="119">
        <v>1.23</v>
      </c>
      <c r="AZ54" s="114">
        <v>29.18</v>
      </c>
      <c r="BA54" s="114">
        <v>-26.939999999999998</v>
      </c>
      <c r="BB54" s="114">
        <v>-14.499999999999998</v>
      </c>
      <c r="BC54" s="114">
        <v>-10.47</v>
      </c>
      <c r="BD54" s="42"/>
      <c r="BE54" s="17">
        <v>2011.0</v>
      </c>
      <c r="BF54" s="17">
        <f t="shared" si="16"/>
        <v>0</v>
      </c>
      <c r="BG54" s="120">
        <v>4.7</v>
      </c>
    </row>
    <row r="55" ht="11.25" customHeight="1">
      <c r="A55" s="155" t="s">
        <v>585</v>
      </c>
      <c r="B55" s="99" t="s">
        <v>586</v>
      </c>
      <c r="C55" s="100" t="s">
        <v>125</v>
      </c>
      <c r="D55" s="100" t="s">
        <v>461</v>
      </c>
      <c r="E55" s="101">
        <v>18.0</v>
      </c>
      <c r="F55" s="58">
        <v>193.0</v>
      </c>
      <c r="G55" s="58" t="s">
        <v>121</v>
      </c>
      <c r="H55" s="58" t="s">
        <v>120</v>
      </c>
      <c r="I55" s="150">
        <v>18.37</v>
      </c>
      <c r="J55" s="103">
        <f t="shared" si="2"/>
        <v>3.810560697</v>
      </c>
      <c r="K55" s="104">
        <v>0.175</v>
      </c>
      <c r="L55" s="73">
        <v>4.0</v>
      </c>
      <c r="M55" s="23">
        <f t="shared" si="3"/>
        <v>0.7</v>
      </c>
      <c r="N55" s="105" t="s">
        <v>269</v>
      </c>
      <c r="O55" s="106">
        <v>0.17</v>
      </c>
      <c r="P55" s="107">
        <v>43829.0</v>
      </c>
      <c r="Q55" s="107">
        <v>43852.0</v>
      </c>
      <c r="R55" s="23">
        <f t="shared" si="4"/>
        <v>2.941176471</v>
      </c>
      <c r="S55" s="108">
        <f t="array" ref="S55">IF(INDEX(Historical!$D$7:$D$1379,MATCH(B55,Historical!$B$7:$B$1403,0))=0,"n/a",(INDEX(Historical!$C$7:$C$1381,MATCH(B55,Historical!$B$7:$B$1403,0))/INDEX(Historical!$D$7:$D$1379,MATCH(B55,Historical!$B$7:$B$1403,0))-1)*100)</f>
        <v>3.03030303</v>
      </c>
      <c r="T55" s="108">
        <f t="array" ref="T55">IF(INDEX(Historical!$F$7:$F$1372,MATCH(B55,Historical!$B$7:$B$1403,0))=0,"n/a",((INDEX(Historical!$C$7:$C$1381,MATCH(B55,Historical!$B$7:$B$1403,0))/INDEX(Historical!$F$7:$F$1372,MATCH(B55,Historical!$B$7:$B$1403,0)))^(1/3)-1)*100)</f>
        <v>3.127005599</v>
      </c>
      <c r="U55" s="108">
        <f t="array" ref="U55">IF(INDEX(Historical!$H$7:$H$1372,MATCH(B55,Historical!$B$7:$B$1403,0))=0,"n/a",((INDEX(Historical!$C$7:$C$1381,MATCH(B55,Historical!$B$7:$B$1403,0))/INDEX(Historical!$H$7:$H$1372,MATCH(B55,Historical!$B$7:$B$1403,0)))^(1/5)-1)*100)</f>
        <v>9.09660785</v>
      </c>
      <c r="V55" s="108">
        <f t="array" ref="V55">IF(INDEX(Historical!$O$7:$O$1372,MATCH(B55,Historical!$B$7:$B$1403,0))=0,"n/a",((INDEX(Historical!$C$7:$C$1381,MATCH(B55,Historical!$B$7:$B$1403,0))/INDEX(Historical!$O$7:$O$1372,MATCH(B55,Historical!$B$7:$B$1403,0)))^(1/10)-1)*100)</f>
        <v>11.36905544</v>
      </c>
      <c r="W55" s="109">
        <f t="shared" si="5"/>
        <v>0.8001199304</v>
      </c>
      <c r="X55" s="110" t="str">
        <f t="shared" si="6"/>
        <v>n/a</v>
      </c>
      <c r="Y55" s="221"/>
      <c r="Z55" s="103">
        <f t="shared" si="7"/>
        <v>127.2727273</v>
      </c>
      <c r="AA55" s="112">
        <f t="shared" si="8"/>
        <v>33.4</v>
      </c>
      <c r="AB55" s="73">
        <v>12.0</v>
      </c>
      <c r="AC55" s="102">
        <v>0.55</v>
      </c>
      <c r="AD55" s="102">
        <v>4.15</v>
      </c>
      <c r="AE55" s="102">
        <v>0.08</v>
      </c>
      <c r="AF55" s="102">
        <v>0.62</v>
      </c>
      <c r="AG55" s="102">
        <v>4.0</v>
      </c>
      <c r="AH55" s="156">
        <v>233.1</v>
      </c>
      <c r="AI55" s="156">
        <v>14.95</v>
      </c>
      <c r="AJ55" s="102">
        <v>-14.399999999999999</v>
      </c>
      <c r="AK55" s="102">
        <v>8.0</v>
      </c>
      <c r="AL55" s="113">
        <v>614.29</v>
      </c>
      <c r="AM55" s="114">
        <v>2.8000000000000003</v>
      </c>
      <c r="AN55" s="102">
        <v>1.22</v>
      </c>
      <c r="AO55" s="115">
        <f t="shared" si="9"/>
        <v>-20.49283145</v>
      </c>
      <c r="AP55" s="116">
        <f t="shared" si="10"/>
        <v>12.90716855</v>
      </c>
      <c r="AQ55" s="117">
        <f t="shared" si="11"/>
        <v>-4.06483671</v>
      </c>
      <c r="AR55" s="103">
        <f t="array" ref="AR55">INDEX(Historical!$C$7:$C$1381,MATCH(B55,Historical!$B$7:$B$1403,0))*IF(AH55="n/a",1.03,IF(AH55&lt;0,1.01,IF(AH55&gt;10,1.1,(1+AH55/100))))</f>
        <v>0.748</v>
      </c>
      <c r="AS55" s="112">
        <f t="shared" si="12"/>
        <v>0.8228</v>
      </c>
      <c r="AT55" s="112">
        <f t="shared" ref="AT55:AV55" si="63">IF($AK55="n/a",1.03*AS55,IF($AK55&lt;0,1.01*AS55,IF($AK55&gt;10,1.1*AS55,(1+$AK55/100)*AS55)))</f>
        <v>0.888624</v>
      </c>
      <c r="AU55" s="112">
        <f t="shared" si="63"/>
        <v>0.95971392</v>
      </c>
      <c r="AV55" s="112">
        <f t="shared" si="63"/>
        <v>1.036491034</v>
      </c>
      <c r="AW55" s="103">
        <f t="shared" si="14"/>
        <v>4.455628954</v>
      </c>
      <c r="AX55" s="118">
        <f t="shared" si="15"/>
        <v>24.25492081</v>
      </c>
      <c r="AY55" s="119">
        <v>1.27</v>
      </c>
      <c r="AZ55" s="114">
        <v>5.57</v>
      </c>
      <c r="BA55" s="114">
        <v>-51.09</v>
      </c>
      <c r="BB55" s="114">
        <v>-22.21</v>
      </c>
      <c r="BC55" s="114">
        <v>-24.060000000000002</v>
      </c>
      <c r="BD55" s="42"/>
      <c r="BE55" s="17">
        <v>2003.0</v>
      </c>
      <c r="BF55" s="17">
        <f t="shared" si="16"/>
        <v>1</v>
      </c>
      <c r="BG55" s="120">
        <v>1.2</v>
      </c>
    </row>
    <row r="56" ht="11.25" customHeight="1">
      <c r="A56" s="55" t="s">
        <v>587</v>
      </c>
      <c r="B56" s="99" t="s">
        <v>588</v>
      </c>
      <c r="C56" s="100" t="s">
        <v>177</v>
      </c>
      <c r="D56" s="100" t="s">
        <v>534</v>
      </c>
      <c r="E56" s="101">
        <v>10.0</v>
      </c>
      <c r="F56" s="58">
        <v>420.0</v>
      </c>
      <c r="G56" s="58" t="s">
        <v>168</v>
      </c>
      <c r="H56" s="58" t="s">
        <v>168</v>
      </c>
      <c r="I56" s="150">
        <v>257.09</v>
      </c>
      <c r="J56" s="103">
        <f t="shared" si="2"/>
        <v>1.478081606</v>
      </c>
      <c r="K56" s="104">
        <v>0.95</v>
      </c>
      <c r="L56" s="73">
        <v>4.0</v>
      </c>
      <c r="M56" s="23">
        <f t="shared" si="3"/>
        <v>3.8</v>
      </c>
      <c r="N56" s="105" t="s">
        <v>589</v>
      </c>
      <c r="O56" s="104">
        <v>0.8</v>
      </c>
      <c r="P56" s="107">
        <v>43903.0</v>
      </c>
      <c r="Q56" s="107">
        <v>43916.0</v>
      </c>
      <c r="R56" s="23">
        <f t="shared" si="4"/>
        <v>18.75</v>
      </c>
      <c r="S56" s="108">
        <f t="array" ref="S56">IF(INDEX(Historical!$D$7:$D$1379,MATCH(B56,Historical!$B$7:$B$1403,0))=0,"n/a",(INDEX(Historical!$C$7:$C$1381,MATCH(B56,Historical!$B$7:$B$1403,0))/INDEX(Historical!$D$7:$D$1379,MATCH(B56,Historical!$B$7:$B$1403,0))-1)*100)</f>
        <v>6.666666667</v>
      </c>
      <c r="T56" s="108">
        <f t="array" ref="T56">IF(INDEX(Historical!$F$7:$F$1372,MATCH(B56,Historical!$B$7:$B$1403,0))=0,"n/a",((INDEX(Historical!$C$7:$C$1381,MATCH(B56,Historical!$B$7:$B$1403,0))/INDEX(Historical!$F$7:$F$1372,MATCH(B56,Historical!$B$7:$B$1403,0)))^(1/3)-1)*100)</f>
        <v>7.166457967</v>
      </c>
      <c r="U56" s="108">
        <f t="array" ref="U56">IF(INDEX(Historical!$H$7:$H$1372,MATCH(B56,Historical!$B$7:$B$1403,0))=0,"n/a",((INDEX(Historical!$C$7:$C$1381,MATCH(B56,Historical!$B$7:$B$1403,0))/INDEX(Historical!$H$7:$H$1372,MATCH(B56,Historical!$B$7:$B$1403,0)))^(1/5)-1)*100)</f>
        <v>12.82942786</v>
      </c>
      <c r="V56" s="108" t="str">
        <f t="array" ref="V56">IF(INDEX(Historical!$O$7:$O$1372,MATCH(B56,Historical!$B$7:$B$1403,0))=0,"n/a",((INDEX(Historical!$C$7:$C$1381,MATCH(B56,Historical!$B$7:$B$1403,0))/INDEX(Historical!$O$7:$O$1372,MATCH(B56,Historical!$B$7:$B$1403,0)))^(1/10)-1)*100)</f>
        <v>n/a</v>
      </c>
      <c r="W56" s="109" t="str">
        <f t="shared" si="5"/>
        <v>n/a</v>
      </c>
      <c r="X56" s="110">
        <f t="shared" si="6"/>
        <v>0.8223992221</v>
      </c>
      <c r="Y56" s="222"/>
      <c r="Z56" s="103">
        <f t="shared" si="7"/>
        <v>20.59620596</v>
      </c>
      <c r="AA56" s="112">
        <f t="shared" si="8"/>
        <v>13.93441734</v>
      </c>
      <c r="AB56" s="73">
        <v>12.0</v>
      </c>
      <c r="AC56" s="102">
        <v>18.45</v>
      </c>
      <c r="AD56" s="102">
        <v>0.86</v>
      </c>
      <c r="AE56" s="102">
        <v>0.62</v>
      </c>
      <c r="AF56" s="102">
        <v>2.05</v>
      </c>
      <c r="AG56" s="102">
        <v>15.5</v>
      </c>
      <c r="AH56" s="102">
        <v>31.1</v>
      </c>
      <c r="AI56" s="102">
        <v>14.75</v>
      </c>
      <c r="AJ56" s="102">
        <v>15.6</v>
      </c>
      <c r="AK56" s="102">
        <v>16.14</v>
      </c>
      <c r="AL56" s="113">
        <v>65069.99999999999</v>
      </c>
      <c r="AM56" s="114">
        <v>0.1</v>
      </c>
      <c r="AN56" s="102">
        <v>0.63</v>
      </c>
      <c r="AO56" s="115">
        <f t="shared" si="9"/>
        <v>0.3730921259</v>
      </c>
      <c r="AP56" s="116">
        <f t="shared" si="10"/>
        <v>14.30750947</v>
      </c>
      <c r="AQ56" s="117">
        <f t="shared" si="11"/>
        <v>12.67565163</v>
      </c>
      <c r="AR56" s="103">
        <f t="array" ref="AR56">INDEX(Historical!$C$7:$C$1381,MATCH(B56,Historical!$B$7:$B$1403,0))*IF(AH56="n/a",1.03,IF(AH56&lt;0,1.01,IF(AH56&gt;10,1.1,(1+AH56/100))))</f>
        <v>3.52</v>
      </c>
      <c r="AS56" s="112">
        <f t="shared" si="12"/>
        <v>3.872</v>
      </c>
      <c r="AT56" s="112">
        <f t="shared" ref="AT56:AV56" si="64">IF($AK56="n/a",1.03*AS56,IF($AK56&lt;0,1.01*AS56,IF($AK56&gt;10,1.1*AS56,(1+$AK56/100)*AS56)))</f>
        <v>4.2592</v>
      </c>
      <c r="AU56" s="112">
        <f t="shared" si="64"/>
        <v>4.68512</v>
      </c>
      <c r="AV56" s="112">
        <f t="shared" si="64"/>
        <v>5.153632</v>
      </c>
      <c r="AW56" s="103">
        <f t="shared" si="14"/>
        <v>21.489952</v>
      </c>
      <c r="AX56" s="118">
        <f t="shared" si="15"/>
        <v>8.358921778</v>
      </c>
      <c r="AY56" s="119">
        <v>0.85</v>
      </c>
      <c r="AZ56" s="114">
        <v>13.18</v>
      </c>
      <c r="BA56" s="114">
        <v>-17.72</v>
      </c>
      <c r="BB56" s="114">
        <v>-12.07</v>
      </c>
      <c r="BC56" s="114">
        <v>-7.630000000000001</v>
      </c>
      <c r="BD56" s="42"/>
      <c r="BE56" s="17">
        <v>2011.0</v>
      </c>
      <c r="BF56" s="17">
        <f t="shared" si="16"/>
        <v>0</v>
      </c>
      <c r="BG56" s="120">
        <v>6.3</v>
      </c>
    </row>
    <row r="57" ht="11.25" customHeight="1">
      <c r="A57" s="155" t="s">
        <v>1476</v>
      </c>
      <c r="B57" s="99" t="s">
        <v>1477</v>
      </c>
      <c r="C57" s="100" t="s">
        <v>136</v>
      </c>
      <c r="D57" s="100" t="s">
        <v>137</v>
      </c>
      <c r="E57" s="101">
        <v>8.0</v>
      </c>
      <c r="F57" s="58">
        <v>563.0</v>
      </c>
      <c r="G57" s="58" t="s">
        <v>168</v>
      </c>
      <c r="H57" s="58" t="s">
        <v>168</v>
      </c>
      <c r="I57" s="150">
        <v>208.0</v>
      </c>
      <c r="J57" s="103">
        <f t="shared" si="2"/>
        <v>0.8461538462</v>
      </c>
      <c r="K57" s="104">
        <v>0.44</v>
      </c>
      <c r="L57" s="73">
        <v>4.0</v>
      </c>
      <c r="M57" s="23">
        <f t="shared" si="3"/>
        <v>1.76</v>
      </c>
      <c r="N57" s="105" t="s">
        <v>147</v>
      </c>
      <c r="O57" s="106">
        <v>0.4</v>
      </c>
      <c r="P57" s="146">
        <v>43585.0</v>
      </c>
      <c r="Q57" s="146">
        <v>43600.0</v>
      </c>
      <c r="R57" s="23">
        <f t="shared" si="4"/>
        <v>10</v>
      </c>
      <c r="S57" s="108">
        <f t="array" ref="S57">IF(INDEX(Historical!$D$7:$D$1379,MATCH(B57,Historical!$B$7:$B$1403,0))=0,"n/a",(INDEX(Historical!$C$7:$C$1381,MATCH(B57,Historical!$B$7:$B$1403,0))/INDEX(Historical!$D$7:$D$1379,MATCH(B57,Historical!$B$7:$B$1403,0))-1)*100)</f>
        <v>10.25641026</v>
      </c>
      <c r="T57" s="108">
        <f t="array" ref="T57">IF(INDEX(Historical!$F$7:$F$1372,MATCH(B57,Historical!$B$7:$B$1403,0))=0,"n/a",((INDEX(Historical!$C$7:$C$1381,MATCH(B57,Historical!$B$7:$B$1403,0))/INDEX(Historical!$F$7:$F$1372,MATCH(B57,Historical!$B$7:$B$1403,0)))^(1/3)-1)*100)</f>
        <v>10.06424163</v>
      </c>
      <c r="U57" s="108">
        <f t="array" ref="U57">IF(INDEX(Historical!$H$7:$H$1372,MATCH(B57,Historical!$B$7:$B$1403,0))=0,"n/a",((INDEX(Historical!$C$7:$C$1381,MATCH(B57,Historical!$B$7:$B$1403,0))/INDEX(Historical!$H$7:$H$1372,MATCH(B57,Historical!$B$7:$B$1403,0)))^(1/5)-1)*100)</f>
        <v>13.20805862</v>
      </c>
      <c r="V57" s="108">
        <f t="array" ref="V57">IF(INDEX(Historical!$O$7:$O$1372,MATCH(B57,Historical!$B$7:$B$1403,0))=0,"n/a",((INDEX(Historical!$C$7:$C$1381,MATCH(B57,Historical!$B$7:$B$1403,0))/INDEX(Historical!$O$7:$O$1372,MATCH(B57,Historical!$B$7:$B$1403,0)))^(1/10)-1)*100)</f>
        <v>11.10605298</v>
      </c>
      <c r="W57" s="109">
        <f t="shared" si="5"/>
        <v>1.189266667</v>
      </c>
      <c r="X57" s="110">
        <f t="shared" si="6"/>
        <v>2.063759159</v>
      </c>
      <c r="Y57" s="133" t="s">
        <v>1446</v>
      </c>
      <c r="Z57" s="103">
        <f t="shared" si="7"/>
        <v>27.67295597</v>
      </c>
      <c r="AA57" s="112">
        <f t="shared" si="8"/>
        <v>32.70440252</v>
      </c>
      <c r="AB57" s="73">
        <v>12.0</v>
      </c>
      <c r="AC57" s="102">
        <v>6.36</v>
      </c>
      <c r="AD57" s="102">
        <v>2.7</v>
      </c>
      <c r="AE57" s="102">
        <v>4.43</v>
      </c>
      <c r="AF57" s="102">
        <v>14.46</v>
      </c>
      <c r="AG57" s="102">
        <v>39.6</v>
      </c>
      <c r="AH57" s="102">
        <v>37.1</v>
      </c>
      <c r="AI57" s="102">
        <v>12.15</v>
      </c>
      <c r="AJ57" s="102">
        <v>6.4</v>
      </c>
      <c r="AK57" s="102">
        <v>12.120000000000001</v>
      </c>
      <c r="AL57" s="113">
        <v>48760.0</v>
      </c>
      <c r="AM57" s="114">
        <v>0.7000000000000001</v>
      </c>
      <c r="AN57" s="102">
        <v>2.2</v>
      </c>
      <c r="AO57" s="115">
        <f t="shared" si="9"/>
        <v>-18.65019005</v>
      </c>
      <c r="AP57" s="116">
        <f t="shared" si="10"/>
        <v>14.05421246</v>
      </c>
      <c r="AQ57" s="117">
        <f t="shared" si="11"/>
        <v>358.4542436</v>
      </c>
      <c r="AR57" s="103">
        <f t="array" ref="AR57">INDEX(Historical!$C$7:$C$1381,MATCH(B57,Historical!$B$7:$B$1403,0))*IF(AH57="n/a",1.03,IF(AH57&lt;0,1.01,IF(AH57&gt;10,1.1,(1+AH57/100))))</f>
        <v>1.892</v>
      </c>
      <c r="AS57" s="112">
        <f t="shared" si="12"/>
        <v>2.0812</v>
      </c>
      <c r="AT57" s="112">
        <f t="shared" ref="AT57:AV57" si="65">IF($AK57="n/a",1.03*AS57,IF($AK57&lt;0,1.01*AS57,IF($AK57&gt;10,1.1*AS57,(1+$AK57/100)*AS57)))</f>
        <v>2.28932</v>
      </c>
      <c r="AU57" s="112">
        <f t="shared" si="65"/>
        <v>2.518252</v>
      </c>
      <c r="AV57" s="112">
        <f t="shared" si="65"/>
        <v>2.7700772</v>
      </c>
      <c r="AW57" s="103">
        <f t="shared" si="14"/>
        <v>11.5508492</v>
      </c>
      <c r="AX57" s="118">
        <f t="shared" si="15"/>
        <v>5.553292885</v>
      </c>
      <c r="AY57" s="119">
        <v>0.79</v>
      </c>
      <c r="AZ57" s="114">
        <v>33.26</v>
      </c>
      <c r="BA57" s="114">
        <v>-12.67</v>
      </c>
      <c r="BB57" s="114">
        <v>-4.14</v>
      </c>
      <c r="BC57" s="114">
        <v>4.74</v>
      </c>
      <c r="BD57" s="42"/>
      <c r="BE57" s="17">
        <v>2012.0</v>
      </c>
      <c r="BF57" s="17">
        <f t="shared" si="16"/>
        <v>0</v>
      </c>
      <c r="BG57" s="120">
        <v>5.3</v>
      </c>
    </row>
    <row r="58" ht="11.25" customHeight="1">
      <c r="A58" s="55" t="s">
        <v>144</v>
      </c>
      <c r="B58" s="99" t="s">
        <v>145</v>
      </c>
      <c r="C58" s="100" t="s">
        <v>118</v>
      </c>
      <c r="D58" s="100" t="s">
        <v>146</v>
      </c>
      <c r="E58" s="101">
        <v>26.0</v>
      </c>
      <c r="F58" s="58">
        <v>126.0</v>
      </c>
      <c r="G58" s="58" t="s">
        <v>121</v>
      </c>
      <c r="H58" s="58" t="s">
        <v>121</v>
      </c>
      <c r="I58" s="102">
        <v>39.55</v>
      </c>
      <c r="J58" s="103">
        <f t="shared" si="2"/>
        <v>2.427307206</v>
      </c>
      <c r="K58" s="144">
        <v>0.24</v>
      </c>
      <c r="L58" s="73">
        <v>4.0</v>
      </c>
      <c r="M58" s="23">
        <f t="shared" si="3"/>
        <v>0.96</v>
      </c>
      <c r="N58" s="105" t="s">
        <v>147</v>
      </c>
      <c r="O58" s="145">
        <v>0.22</v>
      </c>
      <c r="P58" s="107">
        <v>43768.0</v>
      </c>
      <c r="Q58" s="107">
        <v>43784.0</v>
      </c>
      <c r="R58" s="23">
        <f t="shared" si="4"/>
        <v>9.090909091</v>
      </c>
      <c r="S58" s="108">
        <f t="array" ref="S58">IF(INDEX(Historical!$D$7:$D$1379,MATCH(B58,Historical!$B$7:$B$1403,0))=0,"n/a",(INDEX(Historical!$C$7:$C$1381,MATCH(B58,Historical!$B$7:$B$1403,0))/INDEX(Historical!$D$7:$D$1379,MATCH(B58,Historical!$B$7:$B$1403,0))-1)*100)</f>
        <v>18.42105263</v>
      </c>
      <c r="T58" s="108">
        <f t="array" ref="T58">IF(INDEX(Historical!$F$7:$F$1372,MATCH(B58,Historical!$B$7:$B$1403,0))=0,"n/a",((INDEX(Historical!$C$7:$C$1381,MATCH(B58,Historical!$B$7:$B$1403,0))/INDEX(Historical!$F$7:$F$1372,MATCH(B58,Historical!$B$7:$B$1403,0)))^(1/3)-1)*100)</f>
        <v>23.31060372</v>
      </c>
      <c r="U58" s="108">
        <f t="array" ref="U58">IF(INDEX(Historical!$H$7:$H$1372,MATCH(B58,Historical!$B$7:$B$1403,0))=0,"n/a",((INDEX(Historical!$C$7:$C$1381,MATCH(B58,Historical!$B$7:$B$1403,0))/INDEX(Historical!$H$7:$H$1372,MATCH(B58,Historical!$B$7:$B$1403,0)))^(1/5)-1)*100)</f>
        <v>24.57309396</v>
      </c>
      <c r="V58" s="108">
        <f t="array" ref="V58">IF(INDEX(Historical!$O$7:$O$1372,MATCH(B58,Historical!$B$7:$B$1403,0))=0,"n/a",((INDEX(Historical!$C$7:$C$1381,MATCH(B58,Historical!$B$7:$B$1403,0))/INDEX(Historical!$O$7:$O$1372,MATCH(B58,Historical!$B$7:$B$1403,0)))^(1/10)-1)*100)</f>
        <v>21.5039239</v>
      </c>
      <c r="W58" s="109">
        <f t="shared" si="5"/>
        <v>1.142726047</v>
      </c>
      <c r="X58" s="110">
        <f t="shared" si="6"/>
        <v>1.06839539</v>
      </c>
      <c r="Y58" s="147"/>
      <c r="Z58" s="103">
        <f t="shared" si="7"/>
        <v>43.24324324</v>
      </c>
      <c r="AA58" s="112">
        <f t="shared" si="8"/>
        <v>17.81531532</v>
      </c>
      <c r="AB58" s="73">
        <v>12.0</v>
      </c>
      <c r="AC58" s="102">
        <v>2.22</v>
      </c>
      <c r="AD58" s="102">
        <v>2.23</v>
      </c>
      <c r="AE58" s="102">
        <v>2.18</v>
      </c>
      <c r="AF58" s="102">
        <v>3.92</v>
      </c>
      <c r="AG58" s="102">
        <v>24.7</v>
      </c>
      <c r="AH58" s="102">
        <v>19.1</v>
      </c>
      <c r="AI58" s="102">
        <v>9.0</v>
      </c>
      <c r="AJ58" s="102">
        <v>23.0</v>
      </c>
      <c r="AK58" s="102">
        <v>8.0</v>
      </c>
      <c r="AL58" s="113">
        <v>6510.0</v>
      </c>
      <c r="AM58" s="114">
        <v>0.4</v>
      </c>
      <c r="AN58" s="102">
        <v>0.19</v>
      </c>
      <c r="AO58" s="115">
        <f t="shared" si="9"/>
        <v>9.185085852</v>
      </c>
      <c r="AP58" s="116">
        <f t="shared" si="10"/>
        <v>27.00040117</v>
      </c>
      <c r="AQ58" s="117">
        <f t="shared" si="11"/>
        <v>76.17672445</v>
      </c>
      <c r="AR58" s="103">
        <f t="array" ref="AR58">INDEX(Historical!$C$7:$C$1381,MATCH(B58,Historical!$B$7:$B$1403,0))*IF(AH58="n/a",1.03,IF(AH58&lt;0,1.01,IF(AH58&gt;10,1.1,(1+AH58/100))))</f>
        <v>0.99</v>
      </c>
      <c r="AS58" s="112">
        <f t="shared" si="12"/>
        <v>1.0791</v>
      </c>
      <c r="AT58" s="112">
        <f t="shared" ref="AT58:AV58" si="66">IF($AK58="n/a",1.03*AS58,IF($AK58&lt;0,1.01*AS58,IF($AK58&gt;10,1.1*AS58,(1+$AK58/100)*AS58)))</f>
        <v>1.165428</v>
      </c>
      <c r="AU58" s="112">
        <f t="shared" si="66"/>
        <v>1.25866224</v>
      </c>
      <c r="AV58" s="112">
        <f t="shared" si="66"/>
        <v>1.359355219</v>
      </c>
      <c r="AW58" s="103">
        <f t="shared" si="14"/>
        <v>5.852545459</v>
      </c>
      <c r="AX58" s="118">
        <f t="shared" si="15"/>
        <v>14.79783934</v>
      </c>
      <c r="AY58" s="119">
        <v>1.53</v>
      </c>
      <c r="AZ58" s="114">
        <v>2.04</v>
      </c>
      <c r="BA58" s="114">
        <v>-30.2</v>
      </c>
      <c r="BB58" s="114">
        <v>-12.82</v>
      </c>
      <c r="BC58" s="114">
        <v>-14.760000000000002</v>
      </c>
      <c r="BD58" s="42"/>
      <c r="BE58" s="17">
        <v>1994.0</v>
      </c>
      <c r="BF58" s="17">
        <f t="shared" si="16"/>
        <v>2</v>
      </c>
      <c r="BG58" s="120">
        <v>13.600000000000001</v>
      </c>
    </row>
    <row r="59" ht="11.25" customHeight="1">
      <c r="A59" s="55" t="s">
        <v>148</v>
      </c>
      <c r="B59" s="99" t="s">
        <v>149</v>
      </c>
      <c r="C59" s="100" t="s">
        <v>141</v>
      </c>
      <c r="D59" s="100" t="s">
        <v>142</v>
      </c>
      <c r="E59" s="101">
        <v>38.0</v>
      </c>
      <c r="F59" s="58">
        <v>71.0</v>
      </c>
      <c r="G59" s="58" t="s">
        <v>120</v>
      </c>
      <c r="H59" s="58" t="s">
        <v>120</v>
      </c>
      <c r="I59" s="102">
        <v>219.61</v>
      </c>
      <c r="J59" s="103">
        <f t="shared" si="2"/>
        <v>2.440690315</v>
      </c>
      <c r="K59" s="104">
        <v>1.34</v>
      </c>
      <c r="L59" s="73">
        <v>4.0</v>
      </c>
      <c r="M59" s="23">
        <f t="shared" si="3"/>
        <v>5.36</v>
      </c>
      <c r="N59" s="105" t="s">
        <v>150</v>
      </c>
      <c r="O59" s="106">
        <v>1.16</v>
      </c>
      <c r="P59" s="107">
        <v>43921.0</v>
      </c>
      <c r="Q59" s="107">
        <v>43961.0</v>
      </c>
      <c r="R59" s="23">
        <f t="shared" si="4"/>
        <v>15.51724138</v>
      </c>
      <c r="S59" s="108">
        <f t="array" ref="S59">IF(INDEX(Historical!$D$7:$D$1379,MATCH(B59,Historical!$B$7:$B$1403,0))=0,"n/a",(INDEX(Historical!$C$7:$C$1381,MATCH(B59,Historical!$B$7:$B$1403,0))/INDEX(Historical!$D$7:$D$1379,MATCH(B59,Historical!$B$7:$B$1403,0))-1)*100)</f>
        <v>7.764705882</v>
      </c>
      <c r="T59" s="108">
        <f t="array" ref="T59">IF(INDEX(Historical!$F$7:$F$1372,MATCH(B59,Historical!$B$7:$B$1403,0))=0,"n/a",((INDEX(Historical!$C$7:$C$1381,MATCH(B59,Historical!$B$7:$B$1403,0))/INDEX(Historical!$F$7:$F$1372,MATCH(B59,Historical!$B$7:$B$1403,0)))^(1/3)-1)*100)</f>
        <v>10.54911239</v>
      </c>
      <c r="U59" s="108">
        <f t="array" ref="U59">IF(INDEX(Historical!$H$7:$H$1372,MATCH(B59,Historical!$B$7:$B$1403,0))=0,"n/a",((INDEX(Historical!$C$7:$C$1381,MATCH(B59,Historical!$B$7:$B$1403,0))/INDEX(Historical!$H$7:$H$1372,MATCH(B59,Historical!$B$7:$B$1403,0)))^(1/5)-1)*100)</f>
        <v>8.685524864</v>
      </c>
      <c r="V59" s="108">
        <f t="array" ref="V59">IF(INDEX(Historical!$O$7:$O$1372,MATCH(B59,Historical!$B$7:$B$1403,0))=0,"n/a",((INDEX(Historical!$C$7:$C$1381,MATCH(B59,Historical!$B$7:$B$1403,0))/INDEX(Historical!$O$7:$O$1372,MATCH(B59,Historical!$B$7:$B$1403,0)))^(1/10)-1)*100)</f>
        <v>9.85029934</v>
      </c>
      <c r="W59" s="109">
        <f t="shared" si="5"/>
        <v>0.8817523777</v>
      </c>
      <c r="X59" s="110">
        <f t="shared" si="6"/>
        <v>0.7686305189</v>
      </c>
      <c r="Y59" s="99"/>
      <c r="Z59" s="103">
        <f t="shared" si="7"/>
        <v>62.91079812</v>
      </c>
      <c r="AA59" s="112">
        <f t="shared" si="8"/>
        <v>25.7758216</v>
      </c>
      <c r="AB59" s="73">
        <v>9.0</v>
      </c>
      <c r="AC59" s="102">
        <v>8.52</v>
      </c>
      <c r="AD59" s="102">
        <v>2.08</v>
      </c>
      <c r="AE59" s="102">
        <v>5.42</v>
      </c>
      <c r="AF59" s="102">
        <v>4.2</v>
      </c>
      <c r="AG59" s="102">
        <v>16.7</v>
      </c>
      <c r="AH59" s="102">
        <v>2.9000000000000004</v>
      </c>
      <c r="AI59" s="102">
        <v>11.67</v>
      </c>
      <c r="AJ59" s="102">
        <v>11.3</v>
      </c>
      <c r="AK59" s="102">
        <v>12.379999999999999</v>
      </c>
      <c r="AL59" s="113">
        <v>48540.0</v>
      </c>
      <c r="AM59" s="114">
        <v>0.3</v>
      </c>
      <c r="AN59" s="102">
        <v>0.29</v>
      </c>
      <c r="AO59" s="115">
        <f t="shared" si="9"/>
        <v>-14.64960642</v>
      </c>
      <c r="AP59" s="116">
        <f t="shared" si="10"/>
        <v>11.12621518</v>
      </c>
      <c r="AQ59" s="117">
        <f t="shared" si="11"/>
        <v>119.3510132</v>
      </c>
      <c r="AR59" s="103">
        <f t="array" ref="AR59">INDEX(Historical!$C$7:$C$1381,MATCH(B59,Historical!$B$7:$B$1403,0))*IF(AH59="n/a",1.03,IF(AH59&lt;0,1.01,IF(AH59&gt;10,1.1,(1+AH59/100))))</f>
        <v>4.71282</v>
      </c>
      <c r="AS59" s="112">
        <f t="shared" si="12"/>
        <v>5.184102</v>
      </c>
      <c r="AT59" s="112">
        <f t="shared" ref="AT59:AV59" si="67">IF($AK59="n/a",1.03*AS59,IF($AK59&lt;0,1.01*AS59,IF($AK59&gt;10,1.1*AS59,(1+$AK59/100)*AS59)))</f>
        <v>5.7025122</v>
      </c>
      <c r="AU59" s="112">
        <f t="shared" si="67"/>
        <v>6.27276342</v>
      </c>
      <c r="AV59" s="112">
        <f t="shared" si="67"/>
        <v>6.900039762</v>
      </c>
      <c r="AW59" s="103">
        <f t="shared" si="14"/>
        <v>28.77223738</v>
      </c>
      <c r="AX59" s="118">
        <f t="shared" si="15"/>
        <v>13.10151513</v>
      </c>
      <c r="AY59" s="119">
        <v>0.87</v>
      </c>
      <c r="AZ59" s="114">
        <v>23.380000000000003</v>
      </c>
      <c r="BA59" s="114">
        <v>-14.549999999999999</v>
      </c>
      <c r="BB59" s="114">
        <v>-8.37</v>
      </c>
      <c r="BC59" s="114">
        <v>-3.08</v>
      </c>
      <c r="BD59" s="42"/>
      <c r="BE59" s="17">
        <v>1983.0</v>
      </c>
      <c r="BF59" s="17">
        <f t="shared" si="16"/>
        <v>3</v>
      </c>
      <c r="BG59" s="120">
        <v>9.8</v>
      </c>
    </row>
    <row r="60" ht="11.25" customHeight="1">
      <c r="A60" s="155" t="s">
        <v>1478</v>
      </c>
      <c r="B60" s="99" t="s">
        <v>1479</v>
      </c>
      <c r="C60" s="100" t="s">
        <v>131</v>
      </c>
      <c r="D60" s="100" t="s">
        <v>193</v>
      </c>
      <c r="E60" s="101">
        <v>8.0</v>
      </c>
      <c r="F60" s="58">
        <v>587.0</v>
      </c>
      <c r="G60" s="58" t="s">
        <v>168</v>
      </c>
      <c r="H60" s="58" t="s">
        <v>168</v>
      </c>
      <c r="I60" s="150">
        <v>91.68</v>
      </c>
      <c r="J60" s="103">
        <f t="shared" si="2"/>
        <v>1.090750436</v>
      </c>
      <c r="K60" s="104">
        <v>0.25</v>
      </c>
      <c r="L60" s="73">
        <v>4.0</v>
      </c>
      <c r="M60" s="23">
        <f t="shared" si="3"/>
        <v>1</v>
      </c>
      <c r="N60" s="105" t="s">
        <v>184</v>
      </c>
      <c r="O60" s="106">
        <v>0.23</v>
      </c>
      <c r="P60" s="107">
        <v>43724.0</v>
      </c>
      <c r="Q60" s="107">
        <v>43747.0</v>
      </c>
      <c r="R60" s="23">
        <f t="shared" si="4"/>
        <v>8.695652174</v>
      </c>
      <c r="S60" s="108">
        <f t="array" ref="S60">IF(INDEX(Historical!$D$7:$D$1379,MATCH(B60,Historical!$B$7:$B$1403,0))=0,"n/a",(INDEX(Historical!$C$7:$C$1381,MATCH(B60,Historical!$B$7:$B$1403,0))/INDEX(Historical!$D$7:$D$1379,MATCH(B60,Historical!$B$7:$B$1403,0))-1)*100)</f>
        <v>14.28571429</v>
      </c>
      <c r="T60" s="108">
        <f t="array" ref="T60">IF(INDEX(Historical!$F$7:$F$1372,MATCH(B60,Historical!$B$7:$B$1403,0))=0,"n/a",((INDEX(Historical!$C$7:$C$1381,MATCH(B60,Historical!$B$7:$B$1403,0))/INDEX(Historical!$F$7:$F$1372,MATCH(B60,Historical!$B$7:$B$1403,0)))^(1/3)-1)*100)</f>
        <v>19.68169612</v>
      </c>
      <c r="U60" s="108">
        <f t="array" ref="U60">IF(INDEX(Historical!$H$7:$H$1372,MATCH(B60,Historical!$B$7:$B$1403,0))=0,"n/a",((INDEX(Historical!$C$7:$C$1381,MATCH(B60,Historical!$B$7:$B$1403,0))/INDEX(Historical!$H$7:$H$1372,MATCH(B60,Historical!$B$7:$B$1403,0)))^(1/5)-1)*100)</f>
        <v>17.69999939</v>
      </c>
      <c r="V60" s="108">
        <f t="array" ref="V60">IF(INDEX(Historical!$O$7:$O$1372,MATCH(B60,Historical!$B$7:$B$1403,0))=0,"n/a",((INDEX(Historical!$C$7:$C$1381,MATCH(B60,Historical!$B$7:$B$1403,0))/INDEX(Historical!$O$7:$O$1372,MATCH(B60,Historical!$B$7:$B$1403,0)))^(1/10)-1)*100)</f>
        <v>41.42135624</v>
      </c>
      <c r="W60" s="109">
        <f t="shared" si="5"/>
        <v>0.4273157858</v>
      </c>
      <c r="X60" s="110">
        <f t="shared" si="6"/>
        <v>1.59459454</v>
      </c>
      <c r="Y60" s="133"/>
      <c r="Z60" s="103">
        <f t="shared" si="7"/>
        <v>26.66666667</v>
      </c>
      <c r="AA60" s="112">
        <f t="shared" si="8"/>
        <v>24.448</v>
      </c>
      <c r="AB60" s="73">
        <v>12.0</v>
      </c>
      <c r="AC60" s="102">
        <v>3.75</v>
      </c>
      <c r="AD60" s="102">
        <v>4.01</v>
      </c>
      <c r="AE60" s="102">
        <v>3.39</v>
      </c>
      <c r="AF60" s="102">
        <v>6.02</v>
      </c>
      <c r="AG60" s="102">
        <v>27.200000000000003</v>
      </c>
      <c r="AH60" s="102">
        <v>-9.2</v>
      </c>
      <c r="AI60" s="102">
        <v>11.0</v>
      </c>
      <c r="AJ60" s="102">
        <v>11.1</v>
      </c>
      <c r="AK60" s="102">
        <v>6.1</v>
      </c>
      <c r="AL60" s="113">
        <v>27860.0</v>
      </c>
      <c r="AM60" s="114">
        <v>0.1</v>
      </c>
      <c r="AN60" s="102">
        <v>0.8</v>
      </c>
      <c r="AO60" s="115">
        <f t="shared" si="9"/>
        <v>-5.657250172</v>
      </c>
      <c r="AP60" s="116">
        <f t="shared" si="10"/>
        <v>18.79074983</v>
      </c>
      <c r="AQ60" s="117">
        <f t="shared" si="11"/>
        <v>155.7576631</v>
      </c>
      <c r="AR60" s="103">
        <f t="array" ref="AR60">INDEX(Historical!$C$7:$C$1381,MATCH(B60,Historical!$B$7:$B$1403,0))*IF(AH60="n/a",1.03,IF(AH60&lt;0,1.01,IF(AH60&gt;10,1.1,(1+AH60/100))))</f>
        <v>0.9696</v>
      </c>
      <c r="AS60" s="112">
        <f t="shared" si="12"/>
        <v>1.06656</v>
      </c>
      <c r="AT60" s="112">
        <f t="shared" ref="AT60:AV60" si="68">IF($AK60="n/a",1.03*AS60,IF($AK60&lt;0,1.01*AS60,IF($AK60&gt;10,1.1*AS60,(1+$AK60/100)*AS60)))</f>
        <v>1.13162016</v>
      </c>
      <c r="AU60" s="112">
        <f t="shared" si="68"/>
        <v>1.20064899</v>
      </c>
      <c r="AV60" s="112">
        <f t="shared" si="68"/>
        <v>1.273888578</v>
      </c>
      <c r="AW60" s="103">
        <f t="shared" si="14"/>
        <v>5.642317728</v>
      </c>
      <c r="AX60" s="118">
        <f t="shared" si="15"/>
        <v>6.154360523</v>
      </c>
      <c r="AY60" s="119">
        <v>1.06</v>
      </c>
      <c r="AZ60" s="114">
        <v>9.43</v>
      </c>
      <c r="BA60" s="114">
        <v>-16.84</v>
      </c>
      <c r="BB60" s="114">
        <v>-12.67</v>
      </c>
      <c r="BC60" s="114">
        <v>-6.23</v>
      </c>
      <c r="BD60" s="42"/>
      <c r="BE60" s="17">
        <v>2012.0</v>
      </c>
      <c r="BF60" s="17">
        <f t="shared" si="16"/>
        <v>0</v>
      </c>
      <c r="BG60" s="120">
        <v>10.9</v>
      </c>
    </row>
    <row r="61" ht="11.25" customHeight="1">
      <c r="A61" s="245" t="s">
        <v>1216</v>
      </c>
      <c r="B61" s="122" t="s">
        <v>1217</v>
      </c>
      <c r="C61" s="100" t="s">
        <v>136</v>
      </c>
      <c r="D61" s="100" t="s">
        <v>153</v>
      </c>
      <c r="E61" s="123">
        <v>9.0</v>
      </c>
      <c r="F61" s="58">
        <v>521.0</v>
      </c>
      <c r="G61" s="124" t="s">
        <v>168</v>
      </c>
      <c r="H61" s="124" t="s">
        <v>168</v>
      </c>
      <c r="I61" s="216">
        <v>42.0</v>
      </c>
      <c r="J61" s="126">
        <f t="shared" si="2"/>
        <v>4.952380952</v>
      </c>
      <c r="K61" s="127">
        <v>0.52</v>
      </c>
      <c r="L61" s="128">
        <v>4.0</v>
      </c>
      <c r="M61" s="129">
        <f t="shared" si="3"/>
        <v>2.08</v>
      </c>
      <c r="N61" s="130" t="s">
        <v>252</v>
      </c>
      <c r="O61" s="131">
        <v>0.51</v>
      </c>
      <c r="P61" s="132">
        <v>43814.0</v>
      </c>
      <c r="Q61" s="132">
        <v>43818.0</v>
      </c>
      <c r="R61" s="129">
        <f t="shared" si="4"/>
        <v>1.960784314</v>
      </c>
      <c r="S61" s="108">
        <f t="array" ref="S61">IF(INDEX(Historical!$D$7:$D$1379,MATCH(B61,Historical!$B$7:$B$1403,0))=0,"n/a",(INDEX(Historical!$C$7:$C$1381,MATCH(B61,Historical!$B$7:$B$1403,0))/INDEX(Historical!$D$7:$D$1379,MATCH(B61,Historical!$B$7:$B$1403,0))-1)*100)</f>
        <v>3.5</v>
      </c>
      <c r="T61" s="108">
        <f t="array" ref="T61">IF(INDEX(Historical!$F$7:$F$1372,MATCH(B61,Historical!$B$7:$B$1403,0))=0,"n/a",((INDEX(Historical!$C$7:$C$1381,MATCH(B61,Historical!$B$7:$B$1403,0))/INDEX(Historical!$F$7:$F$1372,MATCH(B61,Historical!$B$7:$B$1403,0)))^(1/3)-1)*100)</f>
        <v>2.361744518</v>
      </c>
      <c r="U61" s="108">
        <f t="array" ref="U61">IF(INDEX(Historical!$H$7:$H$1372,MATCH(B61,Historical!$B$7:$B$1403,0))=0,"n/a",((INDEX(Historical!$C$7:$C$1381,MATCH(B61,Historical!$B$7:$B$1403,0))/INDEX(Historical!$H$7:$H$1372,MATCH(B61,Historical!$B$7:$B$1403,0)))^(1/5)-1)*100)</f>
        <v>2.272700455</v>
      </c>
      <c r="V61" s="108">
        <f t="array" ref="V61">IF(INDEX(Historical!$O$7:$O$1372,MATCH(B61,Historical!$B$7:$B$1403,0))=0,"n/a",((INDEX(Historical!$C$7:$C$1381,MATCH(B61,Historical!$B$7:$B$1403,0))/INDEX(Historical!$O$7:$O$1372,MATCH(B61,Historical!$B$7:$B$1403,0)))^(1/10)-1)*100)</f>
        <v>3.695708995</v>
      </c>
      <c r="W61" s="109">
        <f t="shared" si="5"/>
        <v>0.6149565505</v>
      </c>
      <c r="X61" s="110" t="str">
        <f t="shared" si="6"/>
        <v>n/a</v>
      </c>
      <c r="Y61" s="133"/>
      <c r="Z61" s="126" t="str">
        <f t="shared" si="7"/>
        <v>n/a</v>
      </c>
      <c r="AA61" s="134" t="str">
        <f t="shared" si="8"/>
        <v>n/a</v>
      </c>
      <c r="AB61" s="128">
        <v>12.0</v>
      </c>
      <c r="AC61" s="125" t="s">
        <v>128</v>
      </c>
      <c r="AD61" s="125" t="s">
        <v>128</v>
      </c>
      <c r="AE61" s="125" t="s">
        <v>128</v>
      </c>
      <c r="AF61" s="125" t="s">
        <v>128</v>
      </c>
      <c r="AG61" s="125" t="s">
        <v>128</v>
      </c>
      <c r="AH61" s="125" t="s">
        <v>128</v>
      </c>
      <c r="AI61" s="125" t="s">
        <v>128</v>
      </c>
      <c r="AJ61" s="125" t="s">
        <v>128</v>
      </c>
      <c r="AK61" s="125" t="s">
        <v>128</v>
      </c>
      <c r="AL61" s="135" t="s">
        <v>128</v>
      </c>
      <c r="AM61" s="136" t="s">
        <v>128</v>
      </c>
      <c r="AN61" s="125" t="s">
        <v>128</v>
      </c>
      <c r="AO61" s="137" t="str">
        <f t="shared" si="9"/>
        <v>n/a</v>
      </c>
      <c r="AP61" s="138">
        <f t="shared" si="10"/>
        <v>7.225081408</v>
      </c>
      <c r="AQ61" s="139" t="str">
        <f t="shared" si="11"/>
        <v>n/a</v>
      </c>
      <c r="AR61" s="103">
        <f t="array" ref="AR61">INDEX(Historical!$C$7:$C$1381,MATCH(B61,Historical!$B$7:$B$1403,0))*IF(AH61="n/a",1.03,IF(AH61&lt;0,1.01,IF(AH61&gt;10,1.1,(1+AH61/100))))</f>
        <v>2.1321</v>
      </c>
      <c r="AS61" s="134">
        <f t="shared" si="12"/>
        <v>2.196063</v>
      </c>
      <c r="AT61" s="134">
        <f t="shared" ref="AT61:AV61" si="69">IF($AK61="n/a",1.03*AS61,IF($AK61&lt;0,1.01*AS61,IF($AK61&gt;10,1.1*AS61,(1+$AK61/100)*AS61)))</f>
        <v>2.26194489</v>
      </c>
      <c r="AU61" s="134">
        <f t="shared" si="69"/>
        <v>2.329803237</v>
      </c>
      <c r="AV61" s="134">
        <f t="shared" si="69"/>
        <v>2.399697334</v>
      </c>
      <c r="AW61" s="126">
        <f t="shared" si="14"/>
        <v>11.31960846</v>
      </c>
      <c r="AX61" s="140">
        <f t="shared" si="15"/>
        <v>26.95144872</v>
      </c>
      <c r="AY61" s="141" t="s">
        <v>128</v>
      </c>
      <c r="AZ61" s="136" t="s">
        <v>128</v>
      </c>
      <c r="BA61" s="136" t="s">
        <v>128</v>
      </c>
      <c r="BB61" s="136" t="s">
        <v>128</v>
      </c>
      <c r="BC61" s="136" t="s">
        <v>128</v>
      </c>
      <c r="BD61" s="142" t="s">
        <v>112</v>
      </c>
      <c r="BE61" s="17">
        <v>2012.0</v>
      </c>
      <c r="BF61" s="17">
        <f t="shared" si="16"/>
        <v>0</v>
      </c>
      <c r="BG61" s="143" t="s">
        <v>128</v>
      </c>
    </row>
    <row r="62" ht="11.25" customHeight="1">
      <c r="A62" s="155" t="s">
        <v>1218</v>
      </c>
      <c r="B62" s="99" t="s">
        <v>1219</v>
      </c>
      <c r="C62" s="100" t="s">
        <v>118</v>
      </c>
      <c r="D62" s="100" t="s">
        <v>146</v>
      </c>
      <c r="E62" s="101">
        <v>9.0</v>
      </c>
      <c r="F62" s="58">
        <v>533.0</v>
      </c>
      <c r="G62" s="58" t="s">
        <v>168</v>
      </c>
      <c r="H62" s="58" t="s">
        <v>168</v>
      </c>
      <c r="I62" s="150">
        <v>30.19</v>
      </c>
      <c r="J62" s="103">
        <f t="shared" si="2"/>
        <v>2.484266313</v>
      </c>
      <c r="K62" s="104">
        <v>0.1875</v>
      </c>
      <c r="L62" s="73">
        <v>4.0</v>
      </c>
      <c r="M62" s="23">
        <f t="shared" si="3"/>
        <v>0.75</v>
      </c>
      <c r="N62" s="105" t="s">
        <v>150</v>
      </c>
      <c r="O62" s="106">
        <v>0.175</v>
      </c>
      <c r="P62" s="107">
        <v>43861.0</v>
      </c>
      <c r="Q62" s="107">
        <v>43878.0</v>
      </c>
      <c r="R62" s="23">
        <f t="shared" si="4"/>
        <v>7.142857143</v>
      </c>
      <c r="S62" s="108">
        <f t="array" ref="S62">IF(INDEX(Historical!$D$7:$D$1379,MATCH(B62,Historical!$B$7:$B$1403,0))=0,"n/a",(INDEX(Historical!$C$7:$C$1381,MATCH(B62,Historical!$B$7:$B$1403,0))/INDEX(Historical!$D$7:$D$1379,MATCH(B62,Historical!$B$7:$B$1403,0))-1)*100)</f>
        <v>11.11111111</v>
      </c>
      <c r="T62" s="108">
        <f t="array" ref="T62">IF(INDEX(Historical!$F$7:$F$1372,MATCH(B62,Historical!$B$7:$B$1403,0))=0,"n/a",((INDEX(Historical!$C$7:$C$1381,MATCH(B62,Historical!$B$7:$B$1403,0))/INDEX(Historical!$F$7:$F$1372,MATCH(B62,Historical!$B$7:$B$1403,0)))^(1/3)-1)*100)</f>
        <v>11.86889421</v>
      </c>
      <c r="U62" s="108">
        <f t="array" ref="U62">IF(INDEX(Historical!$H$7:$H$1372,MATCH(B62,Historical!$B$7:$B$1403,0))=0,"n/a",((INDEX(Historical!$C$7:$C$1381,MATCH(B62,Historical!$B$7:$B$1403,0))/INDEX(Historical!$H$7:$H$1372,MATCH(B62,Historical!$B$7:$B$1403,0)))^(1/5)-1)*100)</f>
        <v>11.84269147</v>
      </c>
      <c r="V62" s="108">
        <f t="array" ref="V62">IF(INDEX(Historical!$O$7:$O$1372,MATCH(B62,Historical!$B$7:$B$1403,0))=0,"n/a",((INDEX(Historical!$C$7:$C$1381,MATCH(B62,Historical!$B$7:$B$1403,0))/INDEX(Historical!$O$7:$O$1372,MATCH(B62,Historical!$B$7:$B$1403,0)))^(1/10)-1)*100)</f>
        <v>7.941399361</v>
      </c>
      <c r="W62" s="109">
        <f t="shared" si="5"/>
        <v>1.491260033</v>
      </c>
      <c r="X62" s="110">
        <f t="shared" si="6"/>
        <v>1.048025794</v>
      </c>
      <c r="Y62" s="218"/>
      <c r="Z62" s="103">
        <f t="shared" si="7"/>
        <v>52.81690141</v>
      </c>
      <c r="AA62" s="112">
        <f t="shared" si="8"/>
        <v>21.26056338</v>
      </c>
      <c r="AB62" s="73">
        <v>2.0</v>
      </c>
      <c r="AC62" s="102">
        <v>1.42</v>
      </c>
      <c r="AD62" s="102">
        <v>1.42</v>
      </c>
      <c r="AE62" s="102">
        <v>0.57</v>
      </c>
      <c r="AF62" s="102">
        <v>1.55</v>
      </c>
      <c r="AG62" s="102">
        <v>7.6</v>
      </c>
      <c r="AH62" s="102">
        <v>-37.8</v>
      </c>
      <c r="AI62" s="102">
        <v>34.449999999999996</v>
      </c>
      <c r="AJ62" s="102">
        <v>11.3</v>
      </c>
      <c r="AK62" s="102">
        <v>15.0</v>
      </c>
      <c r="AL62" s="113">
        <v>793.09</v>
      </c>
      <c r="AM62" s="114">
        <v>0.4</v>
      </c>
      <c r="AN62" s="102">
        <v>0.49</v>
      </c>
      <c r="AO62" s="115">
        <f t="shared" si="9"/>
        <v>-6.933605595</v>
      </c>
      <c r="AP62" s="116">
        <f t="shared" si="10"/>
        <v>14.32695779</v>
      </c>
      <c r="AQ62" s="117">
        <f t="shared" si="11"/>
        <v>21.02134475</v>
      </c>
      <c r="AR62" s="103">
        <f t="array" ref="AR62">INDEX(Historical!$C$7:$C$1381,MATCH(B62,Historical!$B$7:$B$1403,0))*IF(AH62="n/a",1.03,IF(AH62&lt;0,1.01,IF(AH62&gt;10,1.1,(1+AH62/100))))</f>
        <v>0.707</v>
      </c>
      <c r="AS62" s="112">
        <f t="shared" si="12"/>
        <v>0.7777</v>
      </c>
      <c r="AT62" s="112">
        <f t="shared" ref="AT62:AV62" si="70">IF($AK62="n/a",1.03*AS62,IF($AK62&lt;0,1.01*AS62,IF($AK62&gt;10,1.1*AS62,(1+$AK62/100)*AS62)))</f>
        <v>0.85547</v>
      </c>
      <c r="AU62" s="112">
        <f t="shared" si="70"/>
        <v>0.941017</v>
      </c>
      <c r="AV62" s="112">
        <f t="shared" si="70"/>
        <v>1.0351187</v>
      </c>
      <c r="AW62" s="103">
        <f t="shared" si="14"/>
        <v>4.3163057</v>
      </c>
      <c r="AX62" s="118">
        <f t="shared" si="15"/>
        <v>14.29713713</v>
      </c>
      <c r="AY62" s="119">
        <v>1.65</v>
      </c>
      <c r="AZ62" s="114">
        <v>0.1</v>
      </c>
      <c r="BA62" s="114">
        <v>-35.35</v>
      </c>
      <c r="BB62" s="114">
        <v>-9.84</v>
      </c>
      <c r="BC62" s="114">
        <v>-19.5</v>
      </c>
      <c r="BD62" s="42"/>
      <c r="BE62" s="17">
        <v>2012.0</v>
      </c>
      <c r="BF62" s="17">
        <f t="shared" si="16"/>
        <v>0</v>
      </c>
      <c r="BG62" s="120">
        <v>3.4000000000000004</v>
      </c>
    </row>
    <row r="63" ht="11.25" customHeight="1">
      <c r="A63" s="155" t="s">
        <v>1220</v>
      </c>
      <c r="B63" s="99" t="s">
        <v>1221</v>
      </c>
      <c r="C63" s="100" t="s">
        <v>272</v>
      </c>
      <c r="D63" s="100" t="s">
        <v>273</v>
      </c>
      <c r="E63" s="101">
        <v>9.0</v>
      </c>
      <c r="F63" s="58">
        <v>487.0</v>
      </c>
      <c r="G63" s="58" t="s">
        <v>168</v>
      </c>
      <c r="H63" s="58" t="s">
        <v>168</v>
      </c>
      <c r="I63" s="150">
        <v>9.54</v>
      </c>
      <c r="J63" s="103">
        <f t="shared" si="2"/>
        <v>11.00628931</v>
      </c>
      <c r="K63" s="104">
        <v>0.2625</v>
      </c>
      <c r="L63" s="73">
        <v>4.0</v>
      </c>
      <c r="M63" s="23">
        <f t="shared" si="3"/>
        <v>1.05</v>
      </c>
      <c r="N63" s="105" t="s">
        <v>218</v>
      </c>
      <c r="O63" s="106">
        <v>0.26</v>
      </c>
      <c r="P63" s="107">
        <v>43629.0</v>
      </c>
      <c r="Q63" s="107">
        <v>43661.0</v>
      </c>
      <c r="R63" s="23">
        <f t="shared" si="4"/>
        <v>0.9615384615</v>
      </c>
      <c r="S63" s="108">
        <f t="array" ref="S63">IF(INDEX(Historical!$D$7:$D$1379,MATCH(B63,Historical!$B$7:$B$1403,0))=0,"n/a",(INDEX(Historical!$C$7:$C$1381,MATCH(B63,Historical!$B$7:$B$1403,0))/INDEX(Historical!$D$7:$D$1379,MATCH(B63,Historical!$B$7:$B$1403,0))-1)*100)</f>
        <v>3.465346535</v>
      </c>
      <c r="T63" s="108">
        <f t="array" ref="T63">IF(INDEX(Historical!$F$7:$F$1372,MATCH(B63,Historical!$B$7:$B$1403,0))=0,"n/a",((INDEX(Historical!$C$7:$C$1381,MATCH(B63,Historical!$B$7:$B$1403,0))/INDEX(Historical!$F$7:$F$1372,MATCH(B63,Historical!$B$7:$B$1403,0)))^(1/3)-1)*100)</f>
        <v>8.862195934</v>
      </c>
      <c r="U63" s="108">
        <f t="array" ref="U63">IF(INDEX(Historical!$H$7:$H$1372,MATCH(B63,Historical!$B$7:$B$1403,0))=0,"n/a",((INDEX(Historical!$C$7:$C$1381,MATCH(B63,Historical!$B$7:$B$1403,0))/INDEX(Historical!$H$7:$H$1372,MATCH(B63,Historical!$B$7:$B$1403,0)))^(1/5)-1)*100)</f>
        <v>10.30298446</v>
      </c>
      <c r="V63" s="108" t="str">
        <f t="array" ref="V63">IF(INDEX(Historical!$O$7:$O$1372,MATCH(B63,Historical!$B$7:$B$1403,0))=0,"n/a",((INDEX(Historical!$C$7:$C$1381,MATCH(B63,Historical!$B$7:$B$1403,0))/INDEX(Historical!$O$7:$O$1372,MATCH(B63,Historical!$B$7:$B$1403,0)))^(1/10)-1)*100)</f>
        <v>n/a</v>
      </c>
      <c r="W63" s="109" t="str">
        <f t="shared" si="5"/>
        <v>n/a</v>
      </c>
      <c r="X63" s="110">
        <f t="shared" si="6"/>
        <v>1.392295198</v>
      </c>
      <c r="Y63" s="133"/>
      <c r="Z63" s="103" t="str">
        <f t="shared" si="7"/>
        <v>n/a</v>
      </c>
      <c r="AA63" s="112" t="str">
        <f t="shared" si="8"/>
        <v>n/a</v>
      </c>
      <c r="AB63" s="73">
        <v>12.0</v>
      </c>
      <c r="AC63" s="102">
        <v>-1.96</v>
      </c>
      <c r="AD63" s="102" t="s">
        <v>128</v>
      </c>
      <c r="AE63" s="102">
        <v>0.98</v>
      </c>
      <c r="AF63" s="102">
        <v>0.23</v>
      </c>
      <c r="AG63" s="102">
        <v>-4.9</v>
      </c>
      <c r="AH63" s="156">
        <v>4.1000000000000005</v>
      </c>
      <c r="AI63" s="156">
        <v>-5.2</v>
      </c>
      <c r="AJ63" s="102">
        <v>7.3999999999999995</v>
      </c>
      <c r="AK63" s="102">
        <v>7.000000000000001</v>
      </c>
      <c r="AL63" s="113">
        <v>442.66</v>
      </c>
      <c r="AM63" s="114">
        <v>0.6</v>
      </c>
      <c r="AN63" s="102">
        <v>1.4</v>
      </c>
      <c r="AO63" s="115" t="str">
        <f t="shared" si="9"/>
        <v>n/a</v>
      </c>
      <c r="AP63" s="116">
        <f t="shared" si="10"/>
        <v>21.30927377</v>
      </c>
      <c r="AQ63" s="117" t="str">
        <f t="shared" si="11"/>
        <v>n/a</v>
      </c>
      <c r="AR63" s="103">
        <f t="array" ref="AR63">INDEX(Historical!$C$7:$C$1381,MATCH(B63,Historical!$B$7:$B$1403,0))*IF(AH63="n/a",1.03,IF(AH63&lt;0,1.01,IF(AH63&gt;10,1.1,(1+AH63/100))))</f>
        <v>1.087845</v>
      </c>
      <c r="AS63" s="112">
        <f t="shared" si="12"/>
        <v>1.09872345</v>
      </c>
      <c r="AT63" s="112">
        <f t="shared" ref="AT63:AV63" si="71">IF($AK63="n/a",1.03*AS63,IF($AK63&lt;0,1.01*AS63,IF($AK63&gt;10,1.1*AS63,(1+$AK63/100)*AS63)))</f>
        <v>1.175634092</v>
      </c>
      <c r="AU63" s="112">
        <f t="shared" si="71"/>
        <v>1.257928478</v>
      </c>
      <c r="AV63" s="112">
        <f t="shared" si="71"/>
        <v>1.345983471</v>
      </c>
      <c r="AW63" s="103">
        <f t="shared" si="14"/>
        <v>5.966114491</v>
      </c>
      <c r="AX63" s="118">
        <f t="shared" si="15"/>
        <v>62.53788774</v>
      </c>
      <c r="AY63" s="119">
        <v>0.57</v>
      </c>
      <c r="AZ63" s="114">
        <v>0.8500000000000001</v>
      </c>
      <c r="BA63" s="114">
        <v>-43.669999999999995</v>
      </c>
      <c r="BB63" s="114">
        <v>-24.01</v>
      </c>
      <c r="BC63" s="114">
        <v>-32.01</v>
      </c>
      <c r="BD63" s="42"/>
      <c r="BE63" s="17">
        <v>2011.0</v>
      </c>
      <c r="BF63" s="17">
        <f t="shared" si="16"/>
        <v>0</v>
      </c>
      <c r="BG63" s="120">
        <v>-1.7999999999999998</v>
      </c>
    </row>
    <row r="64" ht="11.25" customHeight="1">
      <c r="A64" s="155" t="s">
        <v>590</v>
      </c>
      <c r="B64" s="99" t="s">
        <v>591</v>
      </c>
      <c r="C64" s="100" t="s">
        <v>272</v>
      </c>
      <c r="D64" s="100" t="s">
        <v>273</v>
      </c>
      <c r="E64" s="101">
        <v>10.0</v>
      </c>
      <c r="F64" s="58">
        <v>393.0</v>
      </c>
      <c r="G64" s="58" t="s">
        <v>168</v>
      </c>
      <c r="H64" s="58" t="s">
        <v>168</v>
      </c>
      <c r="I64" s="150">
        <v>151.88</v>
      </c>
      <c r="J64" s="103">
        <f t="shared" si="2"/>
        <v>2.712667896</v>
      </c>
      <c r="K64" s="104">
        <v>1.03</v>
      </c>
      <c r="L64" s="73">
        <v>4.0</v>
      </c>
      <c r="M64" s="23">
        <f t="shared" si="3"/>
        <v>4.12</v>
      </c>
      <c r="N64" s="105" t="s">
        <v>592</v>
      </c>
      <c r="O64" s="106">
        <v>1.0</v>
      </c>
      <c r="P64" s="107">
        <v>43828.0</v>
      </c>
      <c r="Q64" s="107">
        <v>43844.0</v>
      </c>
      <c r="R64" s="23">
        <f t="shared" si="4"/>
        <v>3</v>
      </c>
      <c r="S64" s="108">
        <f t="array" ref="S64">IF(INDEX(Historical!$D$7:$D$1379,MATCH(B64,Historical!$B$7:$B$1403,0))=0,"n/a",(INDEX(Historical!$C$7:$C$1381,MATCH(B64,Historical!$B$7:$B$1403,0))/INDEX(Historical!$D$7:$D$1379,MATCH(B64,Historical!$B$7:$B$1403,0))-1)*100)</f>
        <v>7.650273224</v>
      </c>
      <c r="T64" s="108">
        <f t="array" ref="T64">IF(INDEX(Historical!$F$7:$F$1372,MATCH(B64,Historical!$B$7:$B$1403,0))=0,"n/a",((INDEX(Historical!$C$7:$C$1381,MATCH(B64,Historical!$B$7:$B$1403,0))/INDEX(Historical!$F$7:$F$1372,MATCH(B64,Historical!$B$7:$B$1403,0)))^(1/3)-1)*100)</f>
        <v>7.180410117</v>
      </c>
      <c r="U64" s="108">
        <f t="array" ref="U64">IF(INDEX(Historical!$H$7:$H$1372,MATCH(B64,Historical!$B$7:$B$1403,0))=0,"n/a",((INDEX(Historical!$C$7:$C$1381,MATCH(B64,Historical!$B$7:$B$1403,0))/INDEX(Historical!$H$7:$H$1372,MATCH(B64,Historical!$B$7:$B$1403,0)))^(1/5)-1)*100)</f>
        <v>6.917654456</v>
      </c>
      <c r="V64" s="108">
        <f t="array" ref="V64">IF(INDEX(Historical!$O$7:$O$1372,MATCH(B64,Historical!$B$7:$B$1403,0))=0,"n/a",((INDEX(Historical!$C$7:$C$1381,MATCH(B64,Historical!$B$7:$B$1403,0))/INDEX(Historical!$O$7:$O$1372,MATCH(B64,Historical!$B$7:$B$1403,0)))^(1/10)-1)*100)</f>
        <v>5.5302188</v>
      </c>
      <c r="W64" s="109">
        <f t="shared" si="5"/>
        <v>1.250882597</v>
      </c>
      <c r="X64" s="110">
        <f t="shared" si="6"/>
        <v>0.2691694341</v>
      </c>
      <c r="Y64" s="147"/>
      <c r="Z64" s="103">
        <f t="shared" si="7"/>
        <v>132.9032258</v>
      </c>
      <c r="AA64" s="112">
        <f t="shared" si="8"/>
        <v>48.99354839</v>
      </c>
      <c r="AB64" s="73">
        <v>12.0</v>
      </c>
      <c r="AC64" s="102">
        <v>3.1</v>
      </c>
      <c r="AD64" s="102">
        <v>490.41</v>
      </c>
      <c r="AE64" s="102">
        <v>12.22</v>
      </c>
      <c r="AF64" s="102">
        <v>1.96</v>
      </c>
      <c r="AG64" s="102">
        <v>4.3999999999999995</v>
      </c>
      <c r="AH64" s="156">
        <v>-11.5</v>
      </c>
      <c r="AI64" s="156">
        <v>14.000000000000002</v>
      </c>
      <c r="AJ64" s="102">
        <v>25.7</v>
      </c>
      <c r="AK64" s="102">
        <v>0.1</v>
      </c>
      <c r="AL64" s="113">
        <v>18720.0</v>
      </c>
      <c r="AM64" s="114">
        <v>1.4000000000000001</v>
      </c>
      <c r="AN64" s="102">
        <v>0.76</v>
      </c>
      <c r="AO64" s="115">
        <f t="shared" si="9"/>
        <v>-39.36322603</v>
      </c>
      <c r="AP64" s="116">
        <f t="shared" si="10"/>
        <v>9.630322352</v>
      </c>
      <c r="AQ64" s="117">
        <f t="shared" si="11"/>
        <v>106.5885388</v>
      </c>
      <c r="AR64" s="103">
        <f t="array" ref="AR64">INDEX(Historical!$C$7:$C$1381,MATCH(B64,Historical!$B$7:$B$1403,0))*IF(AH64="n/a",1.03,IF(AH64&lt;0,1.01,IF(AH64&gt;10,1.1,(1+AH64/100))))</f>
        <v>3.9794</v>
      </c>
      <c r="AS64" s="112">
        <f t="shared" si="12"/>
        <v>4.37734</v>
      </c>
      <c r="AT64" s="112">
        <f t="shared" ref="AT64:AV64" si="72">IF($AK64="n/a",1.03*AS64,IF($AK64&lt;0,1.01*AS64,IF($AK64&gt;10,1.1*AS64,(1+$AK64/100)*AS64)))</f>
        <v>4.38171734</v>
      </c>
      <c r="AU64" s="112">
        <f t="shared" si="72"/>
        <v>4.386099057</v>
      </c>
      <c r="AV64" s="112">
        <f t="shared" si="72"/>
        <v>4.390485156</v>
      </c>
      <c r="AW64" s="103">
        <f t="shared" si="14"/>
        <v>21.51504155</v>
      </c>
      <c r="AX64" s="118">
        <f t="shared" si="15"/>
        <v>14.16581614</v>
      </c>
      <c r="AY64" s="119">
        <v>0.82</v>
      </c>
      <c r="AZ64" s="114">
        <v>13.200000000000001</v>
      </c>
      <c r="BA64" s="114">
        <v>-13.58</v>
      </c>
      <c r="BB64" s="114">
        <v>-7.13</v>
      </c>
      <c r="BC64" s="114">
        <v>-1.44</v>
      </c>
      <c r="BD64" s="42"/>
      <c r="BE64" s="17">
        <v>2011.0</v>
      </c>
      <c r="BF64" s="17">
        <f t="shared" si="16"/>
        <v>0</v>
      </c>
      <c r="BG64" s="120">
        <v>2.1</v>
      </c>
    </row>
    <row r="65" ht="11.25" customHeight="1">
      <c r="A65" s="155" t="s">
        <v>1675</v>
      </c>
      <c r="B65" s="99" t="s">
        <v>1676</v>
      </c>
      <c r="C65" s="100" t="s">
        <v>136</v>
      </c>
      <c r="D65" s="100" t="s">
        <v>137</v>
      </c>
      <c r="E65" s="101">
        <v>7.0</v>
      </c>
      <c r="F65" s="58">
        <v>655.0</v>
      </c>
      <c r="G65" s="58" t="s">
        <v>168</v>
      </c>
      <c r="H65" s="58" t="s">
        <v>168</v>
      </c>
      <c r="I65" s="150">
        <v>56.26</v>
      </c>
      <c r="J65" s="103">
        <f t="shared" si="2"/>
        <v>2.204052613</v>
      </c>
      <c r="K65" s="104">
        <v>0.31</v>
      </c>
      <c r="L65" s="73">
        <v>4.0</v>
      </c>
      <c r="M65" s="23">
        <f t="shared" si="3"/>
        <v>1.24</v>
      </c>
      <c r="N65" s="105" t="s">
        <v>589</v>
      </c>
      <c r="O65" s="171">
        <v>0.27</v>
      </c>
      <c r="P65" s="148">
        <v>43524.0</v>
      </c>
      <c r="Q65" s="148">
        <v>43539.0</v>
      </c>
      <c r="R65" s="23">
        <f t="shared" si="4"/>
        <v>14.81481481</v>
      </c>
      <c r="S65" s="108">
        <f t="array" ref="S65">IF(INDEX(Historical!$D$7:$D$1379,MATCH(B65,Historical!$B$7:$B$1403,0))=0,"n/a",(INDEX(Historical!$C$7:$C$1381,MATCH(B65,Historical!$B$7:$B$1403,0))/INDEX(Historical!$D$7:$D$1379,MATCH(B65,Historical!$B$7:$B$1403,0))-1)*100)</f>
        <v>14.81481481</v>
      </c>
      <c r="T65" s="108">
        <f t="array" ref="T65">IF(INDEX(Historical!$F$7:$F$1372,MATCH(B65,Historical!$B$7:$B$1403,0))=0,"n/a",((INDEX(Historical!$C$7:$C$1381,MATCH(B65,Historical!$B$7:$B$1403,0))/INDEX(Historical!$F$7:$F$1372,MATCH(B65,Historical!$B$7:$B$1403,0)))^(1/3)-1)*100)</f>
        <v>17.45701268</v>
      </c>
      <c r="U65" s="108">
        <f t="array" ref="U65">IF(INDEX(Historical!$H$7:$H$1372,MATCH(B65,Historical!$B$7:$B$1403,0))=0,"n/a",((INDEX(Historical!$C$7:$C$1381,MATCH(B65,Historical!$B$7:$B$1403,0))/INDEX(Historical!$H$7:$H$1372,MATCH(B65,Historical!$B$7:$B$1403,0)))^(1/5)-1)*100)</f>
        <v>15.62562332</v>
      </c>
      <c r="V65" s="108" t="str">
        <f t="array" ref="V65">IF(INDEX(Historical!$O$7:$O$1372,MATCH(B65,Historical!$B$7:$B$1403,0))=0,"n/a",((INDEX(Historical!$C$7:$C$1381,MATCH(B65,Historical!$B$7:$B$1403,0))/INDEX(Historical!$O$7:$O$1372,MATCH(B65,Historical!$B$7:$B$1403,0)))^(1/10)-1)*100)</f>
        <v>n/a</v>
      </c>
      <c r="W65" s="109" t="str">
        <f t="shared" si="5"/>
        <v>n/a</v>
      </c>
      <c r="X65" s="110" t="str">
        <f t="shared" si="6"/>
        <v>n/a</v>
      </c>
      <c r="Y65" s="133" t="s">
        <v>1677</v>
      </c>
      <c r="Z65" s="103">
        <f t="shared" si="7"/>
        <v>89.20863309</v>
      </c>
      <c r="AA65" s="112">
        <f t="shared" si="8"/>
        <v>40.47482014</v>
      </c>
      <c r="AB65" s="73">
        <v>12.0</v>
      </c>
      <c r="AC65" s="102">
        <v>1.39</v>
      </c>
      <c r="AD65" s="102">
        <v>5.79</v>
      </c>
      <c r="AE65" s="102">
        <v>1.01</v>
      </c>
      <c r="AF65" s="102">
        <v>1.02</v>
      </c>
      <c r="AG65" s="102">
        <v>2.8000000000000003</v>
      </c>
      <c r="AH65" s="102">
        <v>110.1</v>
      </c>
      <c r="AI65" s="102">
        <v>920.5</v>
      </c>
      <c r="AJ65" s="102">
        <v>-13.5</v>
      </c>
      <c r="AK65" s="102">
        <v>7.000000000000001</v>
      </c>
      <c r="AL65" s="113">
        <v>1920.0</v>
      </c>
      <c r="AM65" s="114">
        <v>2.3</v>
      </c>
      <c r="AN65" s="102">
        <v>0.31</v>
      </c>
      <c r="AO65" s="115">
        <f t="shared" si="9"/>
        <v>-22.64514421</v>
      </c>
      <c r="AP65" s="116">
        <f t="shared" si="10"/>
        <v>17.82967593</v>
      </c>
      <c r="AQ65" s="117">
        <f t="shared" si="11"/>
        <v>35.45694937</v>
      </c>
      <c r="AR65" s="103">
        <f t="array" ref="AR65">INDEX(Historical!$C$7:$C$1381,MATCH(B65,Historical!$B$7:$B$1403,0))*IF(AH65="n/a",1.03,IF(AH65&lt;0,1.01,IF(AH65&gt;10,1.1,(1+AH65/100))))</f>
        <v>1.364</v>
      </c>
      <c r="AS65" s="112">
        <f t="shared" si="12"/>
        <v>1.5004</v>
      </c>
      <c r="AT65" s="112">
        <f t="shared" ref="AT65:AV65" si="73">IF($AK65="n/a",1.03*AS65,IF($AK65&lt;0,1.01*AS65,IF($AK65&gt;10,1.1*AS65,(1+$AK65/100)*AS65)))</f>
        <v>1.605428</v>
      </c>
      <c r="AU65" s="112">
        <f t="shared" si="73"/>
        <v>1.71780796</v>
      </c>
      <c r="AV65" s="112">
        <f t="shared" si="73"/>
        <v>1.838054517</v>
      </c>
      <c r="AW65" s="103">
        <f t="shared" si="14"/>
        <v>8.025690477</v>
      </c>
      <c r="AX65" s="118">
        <f t="shared" si="15"/>
        <v>14.26535812</v>
      </c>
      <c r="AY65" s="119">
        <v>0.54</v>
      </c>
      <c r="AZ65" s="114">
        <v>-3.75</v>
      </c>
      <c r="BA65" s="114">
        <v>-28.4</v>
      </c>
      <c r="BB65" s="114">
        <v>-14.91</v>
      </c>
      <c r="BC65" s="114">
        <v>-17.27</v>
      </c>
      <c r="BD65" s="42"/>
      <c r="BE65" s="17">
        <v>2013.0</v>
      </c>
      <c r="BF65" s="17">
        <f t="shared" si="16"/>
        <v>0</v>
      </c>
      <c r="BG65" s="120">
        <v>0.5</v>
      </c>
    </row>
    <row r="66" ht="11.25" customHeight="1">
      <c r="A66" s="230" t="s">
        <v>1838</v>
      </c>
      <c r="B66" s="99" t="s">
        <v>1839</v>
      </c>
      <c r="C66" s="100" t="s">
        <v>296</v>
      </c>
      <c r="D66" s="100" t="s">
        <v>348</v>
      </c>
      <c r="E66" s="101">
        <v>6.0</v>
      </c>
      <c r="F66" s="58">
        <v>740.0</v>
      </c>
      <c r="G66" s="58" t="s">
        <v>168</v>
      </c>
      <c r="H66" s="58" t="s">
        <v>168</v>
      </c>
      <c r="I66" s="150">
        <v>34.74</v>
      </c>
      <c r="J66" s="103">
        <f t="shared" si="2"/>
        <v>1.266551526</v>
      </c>
      <c r="K66" s="104">
        <v>0.11</v>
      </c>
      <c r="L66" s="73">
        <v>4.0</v>
      </c>
      <c r="M66" s="23">
        <f t="shared" si="3"/>
        <v>0.44</v>
      </c>
      <c r="N66" s="105" t="s">
        <v>834</v>
      </c>
      <c r="O66" s="106">
        <v>0.105</v>
      </c>
      <c r="P66" s="148">
        <v>43427.0</v>
      </c>
      <c r="Q66" s="148">
        <v>43440.0</v>
      </c>
      <c r="R66" s="23">
        <f t="shared" si="4"/>
        <v>4.761904762</v>
      </c>
      <c r="S66" s="108">
        <f t="array" ref="S66">IF(INDEX(Historical!$D$7:$D$1379,MATCH(B66,Historical!$B$7:$B$1403,0))=0,"n/a",(INDEX(Historical!$C$7:$C$1381,MATCH(B66,Historical!$B$7:$B$1403,0))/INDEX(Historical!$D$7:$D$1379,MATCH(B66,Historical!$B$7:$B$1403,0))-1)*100)</f>
        <v>3.529411765</v>
      </c>
      <c r="T66" s="108">
        <f t="array" ref="T66">IF(INDEX(Historical!$F$7:$F$1372,MATCH(B66,Historical!$B$7:$B$1403,0))=0,"n/a",((INDEX(Historical!$C$7:$C$1381,MATCH(B66,Historical!$B$7:$B$1403,0))/INDEX(Historical!$F$7:$F$1372,MATCH(B66,Historical!$B$7:$B$1403,0)))^(1/3)-1)*100)</f>
        <v>4.281431359</v>
      </c>
      <c r="U66" s="108">
        <f t="array" ref="U66">IF(INDEX(Historical!$H$7:$H$1372,MATCH(B66,Historical!$B$7:$B$1403,0))=0,"n/a",((INDEX(Historical!$C$7:$C$1381,MATCH(B66,Historical!$B$7:$B$1403,0))/INDEX(Historical!$H$7:$H$1372,MATCH(B66,Historical!$B$7:$B$1403,0)))^(1/5)-1)*100)</f>
        <v>7.172316417</v>
      </c>
      <c r="V66" s="108" t="str">
        <f t="array" ref="V66">IF(INDEX(Historical!$O$7:$O$1372,MATCH(B66,Historical!$B$7:$B$1403,0))=0,"n/a",((INDEX(Historical!$C$7:$C$1381,MATCH(B66,Historical!$B$7:$B$1403,0))/INDEX(Historical!$O$7:$O$1372,MATCH(B66,Historical!$B$7:$B$1403,0)))^(1/10)-1)*100)</f>
        <v>n/a</v>
      </c>
      <c r="W66" s="109" t="str">
        <f t="shared" si="5"/>
        <v>n/a</v>
      </c>
      <c r="X66" s="110">
        <f t="shared" si="6"/>
        <v>0.3173591335</v>
      </c>
      <c r="Y66" s="149" t="s">
        <v>1715</v>
      </c>
      <c r="Z66" s="103">
        <f t="shared" si="7"/>
        <v>34.10852713</v>
      </c>
      <c r="AA66" s="112">
        <f t="shared" si="8"/>
        <v>26.93023256</v>
      </c>
      <c r="AB66" s="73">
        <v>9.0</v>
      </c>
      <c r="AC66" s="102">
        <v>1.29</v>
      </c>
      <c r="AD66" s="102">
        <v>3.14</v>
      </c>
      <c r="AE66" s="102">
        <v>0.55</v>
      </c>
      <c r="AF66" s="102">
        <v>2.5</v>
      </c>
      <c r="AG66" s="102">
        <v>10.299999999999999</v>
      </c>
      <c r="AH66" s="102">
        <v>33.4</v>
      </c>
      <c r="AI66" s="102">
        <v>10.7</v>
      </c>
      <c r="AJ66" s="102">
        <v>22.6</v>
      </c>
      <c r="AK66" s="102">
        <v>8.6</v>
      </c>
      <c r="AL66" s="113">
        <v>8850.0</v>
      </c>
      <c r="AM66" s="114">
        <v>0.4</v>
      </c>
      <c r="AN66" s="102">
        <v>2.08</v>
      </c>
      <c r="AO66" s="115">
        <f t="shared" si="9"/>
        <v>-18.49136462</v>
      </c>
      <c r="AP66" s="116">
        <f t="shared" si="10"/>
        <v>8.438867943</v>
      </c>
      <c r="AQ66" s="117">
        <f t="shared" si="11"/>
        <v>72.98115684</v>
      </c>
      <c r="AR66" s="103">
        <f t="array" ref="AR66">INDEX(Historical!$C$7:$C$1381,MATCH(B66,Historical!$B$7:$B$1403,0))*IF(AH66="n/a",1.03,IF(AH66&lt;0,1.01,IF(AH66&gt;10,1.1,(1+AH66/100))))</f>
        <v>0.484</v>
      </c>
      <c r="AS66" s="112">
        <f t="shared" si="12"/>
        <v>0.5324</v>
      </c>
      <c r="AT66" s="112">
        <f t="shared" ref="AT66:AV66" si="74">IF($AK66="n/a",1.03*AS66,IF($AK66&lt;0,1.01*AS66,IF($AK66&gt;10,1.1*AS66,(1+$AK66/100)*AS66)))</f>
        <v>0.5781864</v>
      </c>
      <c r="AU66" s="112">
        <f t="shared" si="74"/>
        <v>0.6279104304</v>
      </c>
      <c r="AV66" s="112">
        <f t="shared" si="74"/>
        <v>0.6819107274</v>
      </c>
      <c r="AW66" s="103">
        <f t="shared" si="14"/>
        <v>2.904407558</v>
      </c>
      <c r="AX66" s="118">
        <f t="shared" si="15"/>
        <v>8.360413235</v>
      </c>
      <c r="AY66" s="119">
        <v>0.86</v>
      </c>
      <c r="AZ66" s="114">
        <v>36.29</v>
      </c>
      <c r="BA66" s="114">
        <v>-26.43</v>
      </c>
      <c r="BB66" s="114">
        <v>-20.23</v>
      </c>
      <c r="BC66" s="114">
        <v>-14.099999999999998</v>
      </c>
      <c r="BD66" s="42"/>
      <c r="BE66" s="17">
        <v>2014.0</v>
      </c>
      <c r="BF66" s="17">
        <f t="shared" si="16"/>
        <v>0</v>
      </c>
      <c r="BG66" s="120">
        <v>2.5</v>
      </c>
    </row>
    <row r="67" ht="11.25" customHeight="1">
      <c r="A67" s="55" t="s">
        <v>151</v>
      </c>
      <c r="B67" s="99" t="s">
        <v>152</v>
      </c>
      <c r="C67" s="100" t="s">
        <v>136</v>
      </c>
      <c r="D67" s="100" t="s">
        <v>153</v>
      </c>
      <c r="E67" s="101">
        <v>26.0</v>
      </c>
      <c r="F67" s="58">
        <v>117.0</v>
      </c>
      <c r="G67" s="58" t="s">
        <v>121</v>
      </c>
      <c r="H67" s="58" t="s">
        <v>121</v>
      </c>
      <c r="I67" s="102">
        <v>31.67</v>
      </c>
      <c r="J67" s="103">
        <f t="shared" si="2"/>
        <v>3.283864856</v>
      </c>
      <c r="K67" s="144">
        <v>0.26</v>
      </c>
      <c r="L67" s="73">
        <v>4.0</v>
      </c>
      <c r="M67" s="23">
        <f t="shared" si="3"/>
        <v>1.04</v>
      </c>
      <c r="N67" s="105" t="s">
        <v>154</v>
      </c>
      <c r="O67" s="145">
        <v>0.25</v>
      </c>
      <c r="P67" s="148">
        <v>43342.0</v>
      </c>
      <c r="Q67" s="148">
        <v>43357.0</v>
      </c>
      <c r="R67" s="23">
        <f t="shared" si="4"/>
        <v>4</v>
      </c>
      <c r="S67" s="108">
        <f t="array" ref="S67">IF(INDEX(Historical!$D$7:$D$1379,MATCH(B67,Historical!$B$7:$B$1403,0))=0,"n/a",(INDEX(Historical!$C$7:$C$1381,MATCH(B67,Historical!$B$7:$B$1403,0))/INDEX(Historical!$D$7:$D$1379,MATCH(B67,Historical!$B$7:$B$1403,0))-1)*100)</f>
        <v>1.960784314</v>
      </c>
      <c r="T67" s="108">
        <f t="array" ref="T67">IF(INDEX(Historical!$F$7:$F$1372,MATCH(B67,Historical!$B$7:$B$1403,0))=0,"n/a",((INDEX(Historical!$C$7:$C$1381,MATCH(B67,Historical!$B$7:$B$1403,0))/INDEX(Historical!$F$7:$F$1372,MATCH(B67,Historical!$B$7:$B$1403,0)))^(1/3)-1)*100)</f>
        <v>3.07521388</v>
      </c>
      <c r="U67" s="108">
        <f t="array" ref="U67">IF(INDEX(Historical!$H$7:$H$1372,MATCH(B67,Historical!$B$7:$B$1403,0))=0,"n/a",((INDEX(Historical!$C$7:$C$1381,MATCH(B67,Historical!$B$7:$B$1403,0))/INDEX(Historical!$H$7:$H$1372,MATCH(B67,Historical!$B$7:$B$1403,0)))^(1/5)-1)*100)</f>
        <v>2.694790695</v>
      </c>
      <c r="V67" s="108">
        <f t="array" ref="V67">IF(INDEX(Historical!$O$7:$O$1372,MATCH(B67,Historical!$B$7:$B$1403,0))=0,"n/a",((INDEX(Historical!$C$7:$C$1381,MATCH(B67,Historical!$B$7:$B$1403,0))/INDEX(Historical!$O$7:$O$1372,MATCH(B67,Historical!$B$7:$B$1403,0)))^(1/10)-1)*100)</f>
        <v>2.925035406</v>
      </c>
      <c r="W67" s="109">
        <f t="shared" si="5"/>
        <v>0.9212848122</v>
      </c>
      <c r="X67" s="110">
        <f t="shared" si="6"/>
        <v>0.2722010803</v>
      </c>
      <c r="Y67" s="149" t="s">
        <v>155</v>
      </c>
      <c r="Z67" s="103">
        <f t="shared" si="7"/>
        <v>41.6</v>
      </c>
      <c r="AA67" s="112">
        <f t="shared" si="8"/>
        <v>12.668</v>
      </c>
      <c r="AB67" s="73">
        <v>12.0</v>
      </c>
      <c r="AC67" s="102">
        <v>2.5</v>
      </c>
      <c r="AD67" s="102">
        <v>1.84</v>
      </c>
      <c r="AE67" s="102">
        <v>4.32</v>
      </c>
      <c r="AF67" s="102">
        <v>1.62</v>
      </c>
      <c r="AG67" s="102">
        <v>12.7</v>
      </c>
      <c r="AH67" s="102">
        <v>27.800000000000004</v>
      </c>
      <c r="AI67" s="102">
        <v>7.8100000000000005</v>
      </c>
      <c r="AJ67" s="102">
        <v>9.9</v>
      </c>
      <c r="AK67" s="102">
        <v>6.9</v>
      </c>
      <c r="AL67" s="113">
        <v>474.73</v>
      </c>
      <c r="AM67" s="114">
        <v>3.1</v>
      </c>
      <c r="AN67" s="102">
        <v>0.34</v>
      </c>
      <c r="AO67" s="115">
        <f t="shared" si="9"/>
        <v>-6.689344449</v>
      </c>
      <c r="AP67" s="116">
        <f t="shared" si="10"/>
        <v>5.978655551</v>
      </c>
      <c r="AQ67" s="117">
        <f t="shared" si="11"/>
        <v>-4.496282795</v>
      </c>
      <c r="AR67" s="103">
        <f t="array" ref="AR67">INDEX(Historical!$C$7:$C$1381,MATCH(B67,Historical!$B$7:$B$1403,0))*IF(AH67="n/a",1.03,IF(AH67&lt;0,1.01,IF(AH67&gt;10,1.1,(1+AH67/100))))</f>
        <v>1.144</v>
      </c>
      <c r="AS67" s="112">
        <f t="shared" si="12"/>
        <v>1.2333464</v>
      </c>
      <c r="AT67" s="112">
        <f t="shared" ref="AT67:AV67" si="75">IF($AK67="n/a",1.03*AS67,IF($AK67&lt;0,1.01*AS67,IF($AK67&gt;10,1.1*AS67,(1+$AK67/100)*AS67)))</f>
        <v>1.318447302</v>
      </c>
      <c r="AU67" s="112">
        <f t="shared" si="75"/>
        <v>1.409420165</v>
      </c>
      <c r="AV67" s="112">
        <f t="shared" si="75"/>
        <v>1.506670157</v>
      </c>
      <c r="AW67" s="103">
        <f t="shared" si="14"/>
        <v>6.611884024</v>
      </c>
      <c r="AX67" s="118">
        <f t="shared" si="15"/>
        <v>20.87743613</v>
      </c>
      <c r="AY67" s="119">
        <v>0.55</v>
      </c>
      <c r="AZ67" s="114">
        <v>4.65</v>
      </c>
      <c r="BA67" s="114">
        <v>-17.330000000000002</v>
      </c>
      <c r="BB67" s="114">
        <v>-12.520000000000001</v>
      </c>
      <c r="BC67" s="114">
        <v>-6.909999999999999</v>
      </c>
      <c r="BD67" s="42"/>
      <c r="BE67" s="17">
        <v>1994.0</v>
      </c>
      <c r="BF67" s="17">
        <f t="shared" si="16"/>
        <v>2</v>
      </c>
      <c r="BG67" s="120">
        <v>1.2</v>
      </c>
    </row>
    <row r="68" ht="11.25" customHeight="1">
      <c r="A68" s="55" t="s">
        <v>156</v>
      </c>
      <c r="B68" s="99" t="s">
        <v>157</v>
      </c>
      <c r="C68" s="100" t="s">
        <v>158</v>
      </c>
      <c r="D68" s="100" t="s">
        <v>159</v>
      </c>
      <c r="E68" s="101">
        <v>27.0</v>
      </c>
      <c r="F68" s="58">
        <v>109.0</v>
      </c>
      <c r="G68" s="58" t="s">
        <v>121</v>
      </c>
      <c r="H68" s="58" t="s">
        <v>121</v>
      </c>
      <c r="I68" s="150">
        <v>34.33</v>
      </c>
      <c r="J68" s="103">
        <f t="shared" si="2"/>
        <v>2.908243519</v>
      </c>
      <c r="K68" s="144">
        <v>0.2496</v>
      </c>
      <c r="L68" s="73">
        <v>4.0</v>
      </c>
      <c r="M68" s="23">
        <f t="shared" si="3"/>
        <v>0.9984</v>
      </c>
      <c r="N68" s="105" t="s">
        <v>160</v>
      </c>
      <c r="O68" s="145">
        <v>0.2459</v>
      </c>
      <c r="P68" s="107">
        <v>43776.0</v>
      </c>
      <c r="Q68" s="107">
        <v>43791.0</v>
      </c>
      <c r="R68" s="23">
        <f t="shared" si="4"/>
        <v>1.504676698</v>
      </c>
      <c r="S68" s="108">
        <f t="array" ref="S68">IF(INDEX(Historical!$D$7:$D$1379,MATCH(B68,Historical!$B$7:$B$1403,0))=0,"n/a",(INDEX(Historical!$C$7:$C$1381,MATCH(B68,Historical!$B$7:$B$1403,0))/INDEX(Historical!$D$7:$D$1379,MATCH(B68,Historical!$B$7:$B$1403,0))-1)*100)</f>
        <v>3.01602262</v>
      </c>
      <c r="T68" s="108">
        <f t="array" ref="T68">IF(INDEX(Historical!$F$7:$F$1372,MATCH(B68,Historical!$B$7:$B$1403,0))=0,"n/a",((INDEX(Historical!$C$7:$C$1381,MATCH(B68,Historical!$B$7:$B$1403,0))/INDEX(Historical!$F$7:$F$1372,MATCH(B68,Historical!$B$7:$B$1403,0)))^(1/3)-1)*100)</f>
        <v>3.02002485</v>
      </c>
      <c r="U68" s="108">
        <f t="array" ref="U68">IF(INDEX(Historical!$H$7:$H$1372,MATCH(B68,Historical!$B$7:$B$1403,0))=0,"n/a",((INDEX(Historical!$C$7:$C$1381,MATCH(B68,Historical!$B$7:$B$1403,0))/INDEX(Historical!$H$7:$H$1372,MATCH(B68,Historical!$B$7:$B$1403,0)))^(1/5)-1)*100)</f>
        <v>3.015744898</v>
      </c>
      <c r="V68" s="108">
        <f t="array" ref="V68">IF(INDEX(Historical!$O$7:$O$1372,MATCH(B68,Historical!$B$7:$B$1403,0))=0,"n/a",((INDEX(Historical!$C$7:$C$1381,MATCH(B68,Historical!$B$7:$B$1403,0))/INDEX(Historical!$O$7:$O$1372,MATCH(B68,Historical!$B$7:$B$1403,0)))^(1/10)-1)*100)</f>
        <v>3.134147241</v>
      </c>
      <c r="W68" s="109">
        <f t="shared" si="5"/>
        <v>0.9622218312</v>
      </c>
      <c r="X68" s="110">
        <f t="shared" si="6"/>
        <v>0.2792356387</v>
      </c>
      <c r="Y68" s="133"/>
      <c r="Z68" s="103">
        <f t="shared" si="7"/>
        <v>61.62962963</v>
      </c>
      <c r="AA68" s="112">
        <f t="shared" si="8"/>
        <v>21.19135802</v>
      </c>
      <c r="AB68" s="73">
        <v>12.0</v>
      </c>
      <c r="AC68" s="102">
        <v>1.62</v>
      </c>
      <c r="AD68" s="102">
        <v>5.3</v>
      </c>
      <c r="AE68" s="102">
        <v>3.88</v>
      </c>
      <c r="AF68" s="102">
        <v>2.03</v>
      </c>
      <c r="AG68" s="102">
        <v>9.5</v>
      </c>
      <c r="AH68" s="102">
        <v>11.5</v>
      </c>
      <c r="AI68" s="102" t="s">
        <v>128</v>
      </c>
      <c r="AJ68" s="102">
        <v>10.8</v>
      </c>
      <c r="AK68" s="102">
        <v>4.0</v>
      </c>
      <c r="AL68" s="113">
        <v>317.55</v>
      </c>
      <c r="AM68" s="114">
        <v>0.2</v>
      </c>
      <c r="AN68" s="102">
        <v>0.94</v>
      </c>
      <c r="AO68" s="115">
        <f t="shared" si="9"/>
        <v>-15.26736961</v>
      </c>
      <c r="AP68" s="116">
        <f t="shared" si="10"/>
        <v>5.923988416</v>
      </c>
      <c r="AQ68" s="117">
        <f t="shared" si="11"/>
        <v>38.27260802</v>
      </c>
      <c r="AR68" s="103">
        <f t="array" ref="AR68">INDEX(Historical!$C$7:$C$1381,MATCH(B68,Historical!$B$7:$B$1403,0))*IF(AH68="n/a",1.03,IF(AH68&lt;0,1.01,IF(AH68&gt;10,1.1,(1+AH68/100))))</f>
        <v>1.08207</v>
      </c>
      <c r="AS68" s="112">
        <f t="shared" si="12"/>
        <v>1.1145321</v>
      </c>
      <c r="AT68" s="112">
        <f t="shared" ref="AT68:AV68" si="76">IF($AK68="n/a",1.03*AS68,IF($AK68&lt;0,1.01*AS68,IF($AK68&gt;10,1.1*AS68,(1+$AK68/100)*AS68)))</f>
        <v>1.159113384</v>
      </c>
      <c r="AU68" s="112">
        <f t="shared" si="76"/>
        <v>1.205477919</v>
      </c>
      <c r="AV68" s="112">
        <f t="shared" si="76"/>
        <v>1.253697036</v>
      </c>
      <c r="AW68" s="103">
        <f t="shared" si="14"/>
        <v>5.814890439</v>
      </c>
      <c r="AX68" s="118">
        <f t="shared" si="15"/>
        <v>16.93821858</v>
      </c>
      <c r="AY68" s="119">
        <v>0.07</v>
      </c>
      <c r="AZ68" s="114">
        <v>0.03</v>
      </c>
      <c r="BA68" s="114">
        <v>-15.02</v>
      </c>
      <c r="BB68" s="114">
        <v>-8.53</v>
      </c>
      <c r="BC68" s="114">
        <v>-6.68</v>
      </c>
      <c r="BD68" s="42"/>
      <c r="BE68" s="17">
        <v>1993.0</v>
      </c>
      <c r="BF68" s="17">
        <f t="shared" si="16"/>
        <v>2</v>
      </c>
      <c r="BG68" s="120">
        <v>2.7</v>
      </c>
    </row>
    <row r="69" ht="11.25" customHeight="1">
      <c r="A69" s="55" t="s">
        <v>1480</v>
      </c>
      <c r="B69" s="99" t="s">
        <v>1481</v>
      </c>
      <c r="C69" s="100" t="s">
        <v>136</v>
      </c>
      <c r="D69" s="100" t="s">
        <v>153</v>
      </c>
      <c r="E69" s="101">
        <v>8.0</v>
      </c>
      <c r="F69" s="58">
        <v>606.0</v>
      </c>
      <c r="G69" s="58" t="s">
        <v>120</v>
      </c>
      <c r="H69" s="58" t="s">
        <v>120</v>
      </c>
      <c r="I69" s="150">
        <v>16.93</v>
      </c>
      <c r="J69" s="103">
        <f t="shared" si="2"/>
        <v>4.25280567</v>
      </c>
      <c r="K69" s="104">
        <v>0.18</v>
      </c>
      <c r="L69" s="73">
        <v>4.0</v>
      </c>
      <c r="M69" s="23">
        <f t="shared" si="3"/>
        <v>0.72</v>
      </c>
      <c r="N69" s="105" t="s">
        <v>154</v>
      </c>
      <c r="O69" s="106">
        <v>0.17</v>
      </c>
      <c r="P69" s="107">
        <v>43798.0</v>
      </c>
      <c r="Q69" s="107">
        <v>43815.0</v>
      </c>
      <c r="R69" s="23">
        <f t="shared" si="4"/>
        <v>5.882352941</v>
      </c>
      <c r="S69" s="108">
        <f t="array" ref="S69">IF(INDEX(Historical!$D$7:$D$1379,MATCH(B69,Historical!$B$7:$B$1403,0))=0,"n/a",(INDEX(Historical!$C$7:$C$1381,MATCH(B69,Historical!$B$7:$B$1403,0))/INDEX(Historical!$D$7:$D$1379,MATCH(B69,Historical!$B$7:$B$1403,0))-1)*100)</f>
        <v>11.29032258</v>
      </c>
      <c r="T69" s="108">
        <f t="array" ref="T69">IF(INDEX(Historical!$F$7:$F$1372,MATCH(B69,Historical!$B$7:$B$1403,0))=0,"n/a",((INDEX(Historical!$C$7:$C$1381,MATCH(B69,Historical!$B$7:$B$1403,0))/INDEX(Historical!$F$7:$F$1372,MATCH(B69,Historical!$B$7:$B$1403,0)))^(1/3)-1)*100)</f>
        <v>15.31315613</v>
      </c>
      <c r="U69" s="108">
        <f t="array" ref="U69">IF(INDEX(Historical!$H$7:$H$1372,MATCH(B69,Historical!$B$7:$B$1403,0))=0,"n/a",((INDEX(Historical!$C$7:$C$1381,MATCH(B69,Historical!$B$7:$B$1403,0))/INDEX(Historical!$H$7:$H$1372,MATCH(B69,Historical!$B$7:$B$1403,0)))^(1/5)-1)*100)</f>
        <v>13.27380086</v>
      </c>
      <c r="V69" s="108">
        <f t="array" ref="V69">IF(INDEX(Historical!$O$7:$O$1372,MATCH(B69,Historical!$B$7:$B$1403,0))=0,"n/a",((INDEX(Historical!$C$7:$C$1381,MATCH(B69,Historical!$B$7:$B$1403,0))/INDEX(Historical!$O$7:$O$1372,MATCH(B69,Historical!$B$7:$B$1403,0)))^(1/10)-1)*100)</f>
        <v>3.91425379</v>
      </c>
      <c r="W69" s="109">
        <f t="shared" si="5"/>
        <v>3.391144665</v>
      </c>
      <c r="X69" s="110">
        <f t="shared" si="6"/>
        <v>1.26417151</v>
      </c>
      <c r="Y69" s="159"/>
      <c r="Z69" s="103">
        <f t="shared" si="7"/>
        <v>37.69633508</v>
      </c>
      <c r="AA69" s="112">
        <f t="shared" si="8"/>
        <v>8.863874346</v>
      </c>
      <c r="AB69" s="73">
        <v>12.0</v>
      </c>
      <c r="AC69" s="102">
        <v>1.91</v>
      </c>
      <c r="AD69" s="102">
        <v>1.48</v>
      </c>
      <c r="AE69" s="102">
        <v>2.31</v>
      </c>
      <c r="AF69" s="102">
        <v>0.73</v>
      </c>
      <c r="AG69" s="102">
        <v>8.5</v>
      </c>
      <c r="AH69" s="102">
        <v>6.0</v>
      </c>
      <c r="AI69" s="102">
        <v>4.68</v>
      </c>
      <c r="AJ69" s="102">
        <v>10.5</v>
      </c>
      <c r="AK69" s="102">
        <v>6.0</v>
      </c>
      <c r="AL69" s="113">
        <v>2710.0</v>
      </c>
      <c r="AM69" s="114">
        <v>1.4000000000000001</v>
      </c>
      <c r="AN69" s="102">
        <v>0.15</v>
      </c>
      <c r="AO69" s="115">
        <f t="shared" si="9"/>
        <v>8.662732182</v>
      </c>
      <c r="AP69" s="116">
        <f t="shared" si="10"/>
        <v>17.52660653</v>
      </c>
      <c r="AQ69" s="117">
        <f t="shared" si="11"/>
        <v>-46.37318966</v>
      </c>
      <c r="AR69" s="103">
        <f t="array" ref="AR69">INDEX(Historical!$C$7:$C$1381,MATCH(B69,Historical!$B$7:$B$1403,0))*IF(AH69="n/a",1.03,IF(AH69&lt;0,1.01,IF(AH69&gt;10,1.1,(1+AH69/100))))</f>
        <v>0.7314</v>
      </c>
      <c r="AS69" s="112">
        <f t="shared" si="12"/>
        <v>0.76562952</v>
      </c>
      <c r="AT69" s="112">
        <f t="shared" ref="AT69:AV69" si="77">IF($AK69="n/a",1.03*AS69,IF($AK69&lt;0,1.01*AS69,IF($AK69&gt;10,1.1*AS69,(1+$AK69/100)*AS69)))</f>
        <v>0.8115672912</v>
      </c>
      <c r="AU69" s="112">
        <f t="shared" si="77"/>
        <v>0.8602613287</v>
      </c>
      <c r="AV69" s="112">
        <f t="shared" si="77"/>
        <v>0.9118770084</v>
      </c>
      <c r="AW69" s="103">
        <f t="shared" si="14"/>
        <v>4.080735148</v>
      </c>
      <c r="AX69" s="118">
        <f t="shared" si="15"/>
        <v>24.10357441</v>
      </c>
      <c r="AY69" s="119">
        <v>1.15</v>
      </c>
      <c r="AZ69" s="114">
        <v>-1.46</v>
      </c>
      <c r="BA69" s="114">
        <v>-28.29</v>
      </c>
      <c r="BB69" s="114">
        <v>-18.66</v>
      </c>
      <c r="BC69" s="114">
        <v>-18.08</v>
      </c>
      <c r="BD69" s="42"/>
      <c r="BE69" s="17">
        <v>2012.0</v>
      </c>
      <c r="BF69" s="17">
        <f t="shared" si="16"/>
        <v>0</v>
      </c>
      <c r="BG69" s="120">
        <v>0.8999999999999999</v>
      </c>
    </row>
    <row r="70" ht="11.25" customHeight="1">
      <c r="A70" s="151" t="s">
        <v>593</v>
      </c>
      <c r="B70" s="122" t="s">
        <v>594</v>
      </c>
      <c r="C70" s="100" t="s">
        <v>141</v>
      </c>
      <c r="D70" s="100" t="s">
        <v>142</v>
      </c>
      <c r="E70" s="123">
        <v>10.0</v>
      </c>
      <c r="F70" s="58">
        <v>369.0</v>
      </c>
      <c r="G70" s="124" t="s">
        <v>121</v>
      </c>
      <c r="H70" s="124" t="s">
        <v>121</v>
      </c>
      <c r="I70" s="216">
        <v>71.54</v>
      </c>
      <c r="J70" s="126">
        <f t="shared" si="2"/>
        <v>1.537601342</v>
      </c>
      <c r="K70" s="127">
        <v>0.275</v>
      </c>
      <c r="L70" s="128">
        <v>4.0</v>
      </c>
      <c r="M70" s="129">
        <f t="shared" si="3"/>
        <v>1.1</v>
      </c>
      <c r="N70" s="130" t="s">
        <v>154</v>
      </c>
      <c r="O70" s="131">
        <v>0.25</v>
      </c>
      <c r="P70" s="132">
        <v>43706.0</v>
      </c>
      <c r="Q70" s="132">
        <v>43723.0</v>
      </c>
      <c r="R70" s="129">
        <f t="shared" si="4"/>
        <v>10</v>
      </c>
      <c r="S70" s="108">
        <f t="array" ref="S70">IF(INDEX(Historical!$D$7:$D$1379,MATCH(B70,Historical!$B$7:$B$1403,0))=0,"n/a",(INDEX(Historical!$C$7:$C$1381,MATCH(B70,Historical!$B$7:$B$1403,0))/INDEX(Historical!$D$7:$D$1379,MATCH(B70,Historical!$B$7:$B$1403,0))-1)*100)</f>
        <v>10.25641026</v>
      </c>
      <c r="T70" s="108">
        <f t="array" ref="T70">IF(INDEX(Historical!$F$7:$F$1372,MATCH(B70,Historical!$B$7:$B$1403,0))=0,"n/a",((INDEX(Historical!$C$7:$C$1381,MATCH(B70,Historical!$B$7:$B$1403,0))/INDEX(Historical!$F$7:$F$1372,MATCH(B70,Historical!$B$7:$B$1403,0)))^(1/3)-1)*100)</f>
        <v>12.09108353</v>
      </c>
      <c r="U70" s="108">
        <f t="array" ref="U70">IF(INDEX(Historical!$H$7:$H$1372,MATCH(B70,Historical!$B$7:$B$1403,0))=0,"n/a",((INDEX(Historical!$C$7:$C$1381,MATCH(B70,Historical!$B$7:$B$1403,0))/INDEX(Historical!$H$7:$H$1372,MATCH(B70,Historical!$B$7:$B$1403,0)))^(1/5)-1)*100)</f>
        <v>10.06902856</v>
      </c>
      <c r="V70" s="108">
        <f t="array" ref="V70">IF(INDEX(Historical!$O$7:$O$1372,MATCH(B70,Historical!$B$7:$B$1403,0))=0,"n/a",((INDEX(Historical!$C$7:$C$1381,MATCH(B70,Historical!$B$7:$B$1403,0))/INDEX(Historical!$O$7:$O$1372,MATCH(B70,Historical!$B$7:$B$1403,0)))^(1/10)-1)*100)</f>
        <v>22.03045789</v>
      </c>
      <c r="W70" s="109">
        <f t="shared" si="5"/>
        <v>0.4570503534</v>
      </c>
      <c r="X70" s="110" t="str">
        <f t="shared" si="6"/>
        <v>n/a</v>
      </c>
      <c r="Y70" s="223"/>
      <c r="Z70" s="126">
        <f t="shared" si="7"/>
        <v>51.40186916</v>
      </c>
      <c r="AA70" s="134">
        <f t="shared" si="8"/>
        <v>33.42990654</v>
      </c>
      <c r="AB70" s="128">
        <v>9.0</v>
      </c>
      <c r="AC70" s="125">
        <v>2.14</v>
      </c>
      <c r="AD70" s="125">
        <v>5.89</v>
      </c>
      <c r="AE70" s="125">
        <v>1.75</v>
      </c>
      <c r="AF70" s="125">
        <v>1.18</v>
      </c>
      <c r="AG70" s="125">
        <v>17.0</v>
      </c>
      <c r="AH70" s="125">
        <v>183.4</v>
      </c>
      <c r="AI70" s="125">
        <v>26.05</v>
      </c>
      <c r="AJ70" s="125">
        <v>-1.7999999999999998</v>
      </c>
      <c r="AK70" s="125">
        <v>5.67</v>
      </c>
      <c r="AL70" s="135">
        <v>4290.0</v>
      </c>
      <c r="AM70" s="136">
        <v>0.4</v>
      </c>
      <c r="AN70" s="125">
        <v>0.46</v>
      </c>
      <c r="AO70" s="137">
        <f t="shared" si="9"/>
        <v>-21.82327664</v>
      </c>
      <c r="AP70" s="138">
        <f t="shared" si="10"/>
        <v>11.60662991</v>
      </c>
      <c r="AQ70" s="139">
        <f t="shared" si="11"/>
        <v>32.40894518</v>
      </c>
      <c r="AR70" s="103">
        <f t="array" ref="AR70">INDEX(Historical!$C$7:$C$1381,MATCH(B70,Historical!$B$7:$B$1403,0))*IF(AH70="n/a",1.03,IF(AH70&lt;0,1.01,IF(AH70&gt;10,1.1,(1+AH70/100))))</f>
        <v>1.1825</v>
      </c>
      <c r="AS70" s="134">
        <f t="shared" si="12"/>
        <v>1.30075</v>
      </c>
      <c r="AT70" s="134">
        <f t="shared" ref="AT70:AV70" si="78">IF($AK70="n/a",1.03*AS70,IF($AK70&lt;0,1.01*AS70,IF($AK70&gt;10,1.1*AS70,(1+$AK70/100)*AS70)))</f>
        <v>1.374502525</v>
      </c>
      <c r="AU70" s="134">
        <f t="shared" si="78"/>
        <v>1.452436818</v>
      </c>
      <c r="AV70" s="134">
        <f t="shared" si="78"/>
        <v>1.534789986</v>
      </c>
      <c r="AW70" s="126">
        <f t="shared" si="14"/>
        <v>6.844979329</v>
      </c>
      <c r="AX70" s="140">
        <f t="shared" si="15"/>
        <v>9.56804491</v>
      </c>
      <c r="AY70" s="141">
        <v>1.27</v>
      </c>
      <c r="AZ70" s="136">
        <v>1.48</v>
      </c>
      <c r="BA70" s="136">
        <v>-12.559999999999999</v>
      </c>
      <c r="BB70" s="136">
        <v>-6.93</v>
      </c>
      <c r="BC70" s="136">
        <v>-6.13</v>
      </c>
      <c r="BD70" s="142"/>
      <c r="BE70" s="17">
        <v>2010.0</v>
      </c>
      <c r="BF70" s="17">
        <f t="shared" si="16"/>
        <v>0</v>
      </c>
      <c r="BG70" s="143">
        <v>7.7</v>
      </c>
    </row>
    <row r="71" ht="11.25" customHeight="1">
      <c r="A71" s="55" t="s">
        <v>595</v>
      </c>
      <c r="B71" s="99" t="s">
        <v>596</v>
      </c>
      <c r="C71" s="100" t="s">
        <v>136</v>
      </c>
      <c r="D71" s="100" t="s">
        <v>153</v>
      </c>
      <c r="E71" s="101">
        <v>10.0</v>
      </c>
      <c r="F71" s="58">
        <v>434.0</v>
      </c>
      <c r="G71" s="58" t="s">
        <v>168</v>
      </c>
      <c r="H71" s="58" t="s">
        <v>168</v>
      </c>
      <c r="I71" s="150">
        <v>25.87</v>
      </c>
      <c r="J71" s="103">
        <f t="shared" si="2"/>
        <v>3.865481252</v>
      </c>
      <c r="K71" s="104">
        <v>0.25</v>
      </c>
      <c r="L71" s="73">
        <v>4.0</v>
      </c>
      <c r="M71" s="23">
        <f t="shared" si="3"/>
        <v>1</v>
      </c>
      <c r="N71" s="105" t="s">
        <v>147</v>
      </c>
      <c r="O71" s="106">
        <v>0.24</v>
      </c>
      <c r="P71" s="107">
        <v>43951.0</v>
      </c>
      <c r="Q71" s="107">
        <v>43966.0</v>
      </c>
      <c r="R71" s="23">
        <f t="shared" si="4"/>
        <v>4.166666667</v>
      </c>
      <c r="S71" s="108">
        <f t="array" ref="S71">IF(INDEX(Historical!$D$7:$D$1379,MATCH(B71,Historical!$B$7:$B$1403,0))=0,"n/a",(INDEX(Historical!$C$7:$C$1381,MATCH(B71,Historical!$B$7:$B$1403,0))/INDEX(Historical!$D$7:$D$1379,MATCH(B71,Historical!$B$7:$B$1403,0))-1)*100)</f>
        <v>4.395604396</v>
      </c>
      <c r="T71" s="108">
        <f t="array" ref="T71">IF(INDEX(Historical!$F$7:$F$1372,MATCH(B71,Historical!$B$7:$B$1403,0))=0,"n/a",((INDEX(Historical!$C$7:$C$1381,MATCH(B71,Historical!$B$7:$B$1403,0))/INDEX(Historical!$F$7:$F$1372,MATCH(B71,Historical!$B$7:$B$1403,0)))^(1/3)-1)*100)</f>
        <v>4.604051128</v>
      </c>
      <c r="U71" s="108">
        <f t="array" ref="U71">IF(INDEX(Historical!$H$7:$H$1372,MATCH(B71,Historical!$B$7:$B$1403,0))=0,"n/a",((INDEX(Historical!$C$7:$C$1381,MATCH(B71,Historical!$B$7:$B$1403,0))/INDEX(Historical!$H$7:$H$1372,MATCH(B71,Historical!$B$7:$B$1403,0)))^(1/5)-1)*100)</f>
        <v>6.298004826</v>
      </c>
      <c r="V71" s="108">
        <f t="array" ref="V71">IF(INDEX(Historical!$O$7:$O$1372,MATCH(B71,Historical!$B$7:$B$1403,0))=0,"n/a",((INDEX(Historical!$C$7:$C$1381,MATCH(B71,Historical!$B$7:$B$1403,0))/INDEX(Historical!$O$7:$O$1372,MATCH(B71,Historical!$B$7:$B$1403,0)))^(1/10)-1)*100)</f>
        <v>5.058104584</v>
      </c>
      <c r="W71" s="109">
        <f t="shared" si="5"/>
        <v>1.245131397</v>
      </c>
      <c r="X71" s="110">
        <f t="shared" si="6"/>
        <v>1.574501207</v>
      </c>
      <c r="Y71" s="147" t="s">
        <v>597</v>
      </c>
      <c r="Z71" s="103">
        <f t="shared" si="7"/>
        <v>54.05405405</v>
      </c>
      <c r="AA71" s="112">
        <f t="shared" si="8"/>
        <v>13.98378378</v>
      </c>
      <c r="AB71" s="73">
        <v>12.0</v>
      </c>
      <c r="AC71" s="102">
        <v>1.85</v>
      </c>
      <c r="AD71" s="102" t="s">
        <v>128</v>
      </c>
      <c r="AE71" s="102">
        <v>4.42</v>
      </c>
      <c r="AF71" s="102">
        <v>1.28</v>
      </c>
      <c r="AG71" s="102">
        <v>9.700000000000001</v>
      </c>
      <c r="AH71" s="102">
        <v>14.299999999999999</v>
      </c>
      <c r="AI71" s="102" t="s">
        <v>128</v>
      </c>
      <c r="AJ71" s="102">
        <v>4.0</v>
      </c>
      <c r="AK71" s="102" t="s">
        <v>128</v>
      </c>
      <c r="AL71" s="113">
        <v>239.81</v>
      </c>
      <c r="AM71" s="114">
        <v>1.8599999999999999</v>
      </c>
      <c r="AN71" s="102">
        <v>0.0</v>
      </c>
      <c r="AO71" s="115">
        <f t="shared" si="9"/>
        <v>-3.820297705</v>
      </c>
      <c r="AP71" s="116">
        <f t="shared" si="10"/>
        <v>10.16348608</v>
      </c>
      <c r="AQ71" s="117">
        <f t="shared" si="11"/>
        <v>-10.80796437</v>
      </c>
      <c r="AR71" s="103">
        <f t="array" ref="AR71">INDEX(Historical!$C$7:$C$1381,MATCH(B71,Historical!$B$7:$B$1403,0))*IF(AH71="n/a",1.03,IF(AH71&lt;0,1.01,IF(AH71&gt;10,1.1,(1+AH71/100))))</f>
        <v>1.045</v>
      </c>
      <c r="AS71" s="112">
        <f t="shared" si="12"/>
        <v>1.07635</v>
      </c>
      <c r="AT71" s="112">
        <f t="shared" ref="AT71:AV71" si="79">IF($AK71="n/a",1.03*AS71,IF($AK71&lt;0,1.01*AS71,IF($AK71&gt;10,1.1*AS71,(1+$AK71/100)*AS71)))</f>
        <v>1.1086405</v>
      </c>
      <c r="AU71" s="112">
        <f t="shared" si="79"/>
        <v>1.141899715</v>
      </c>
      <c r="AV71" s="112">
        <f t="shared" si="79"/>
        <v>1.176156706</v>
      </c>
      <c r="AW71" s="103">
        <f t="shared" si="14"/>
        <v>5.548046921</v>
      </c>
      <c r="AX71" s="118">
        <f t="shared" si="15"/>
        <v>21.44587136</v>
      </c>
      <c r="AY71" s="119">
        <v>0.55</v>
      </c>
      <c r="AZ71" s="114">
        <v>1.8499999999999999</v>
      </c>
      <c r="BA71" s="114">
        <v>-12.19</v>
      </c>
      <c r="BB71" s="114">
        <v>-4.97</v>
      </c>
      <c r="BC71" s="114">
        <v>-5.07</v>
      </c>
      <c r="BD71" s="42"/>
      <c r="BE71" s="17">
        <v>2011.0</v>
      </c>
      <c r="BF71" s="17">
        <f t="shared" si="16"/>
        <v>0</v>
      </c>
      <c r="BG71" s="120">
        <v>1.2</v>
      </c>
    </row>
    <row r="72" ht="11.25" customHeight="1">
      <c r="A72" s="155" t="s">
        <v>161</v>
      </c>
      <c r="B72" s="99" t="s">
        <v>162</v>
      </c>
      <c r="C72" s="100" t="s">
        <v>158</v>
      </c>
      <c r="D72" s="100" t="s">
        <v>163</v>
      </c>
      <c r="E72" s="101">
        <v>36.0</v>
      </c>
      <c r="F72" s="58">
        <v>75.0</v>
      </c>
      <c r="G72" s="58" t="s">
        <v>121</v>
      </c>
      <c r="H72" s="58" t="s">
        <v>121</v>
      </c>
      <c r="I72" s="102">
        <v>103.25</v>
      </c>
      <c r="J72" s="103">
        <f t="shared" si="2"/>
        <v>2.227602906</v>
      </c>
      <c r="K72" s="144">
        <v>0.575</v>
      </c>
      <c r="L72" s="73">
        <v>4.0</v>
      </c>
      <c r="M72" s="23">
        <f t="shared" si="3"/>
        <v>2.3</v>
      </c>
      <c r="N72" s="105" t="s">
        <v>164</v>
      </c>
      <c r="O72" s="145">
        <v>0.525</v>
      </c>
      <c r="P72" s="107">
        <v>43790.0</v>
      </c>
      <c r="Q72" s="107">
        <v>43807.0</v>
      </c>
      <c r="R72" s="23">
        <f t="shared" si="4"/>
        <v>9.523809524</v>
      </c>
      <c r="S72" s="108">
        <f t="array" ref="S72">IF(INDEX(Historical!$D$7:$D$1379,MATCH(B72,Historical!$B$7:$B$1403,0))=0,"n/a",(INDEX(Historical!$C$7:$C$1381,MATCH(B72,Historical!$B$7:$B$1403,0))/INDEX(Historical!$D$7:$D$1379,MATCH(B72,Historical!$B$7:$B$1403,0))-1)*100)</f>
        <v>8.585858586</v>
      </c>
      <c r="T72" s="108">
        <f t="array" ref="T72">IF(INDEX(Historical!$F$7:$F$1372,MATCH(B72,Historical!$B$7:$B$1403,0))=0,"n/a",((INDEX(Historical!$C$7:$C$1381,MATCH(B72,Historical!$B$7:$B$1403,0))/INDEX(Historical!$F$7:$F$1372,MATCH(B72,Historical!$B$7:$B$1403,0)))^(1/3)-1)*100)</f>
        <v>7.931310389</v>
      </c>
      <c r="U72" s="108">
        <f t="array" ref="U72">IF(INDEX(Historical!$H$7:$H$1372,MATCH(B72,Historical!$B$7:$B$1403,0))=0,"n/a",((INDEX(Historical!$C$7:$C$1381,MATCH(B72,Historical!$B$7:$B$1403,0))/INDEX(Historical!$H$7:$H$1372,MATCH(B72,Historical!$B$7:$B$1403,0)))^(1/5)-1)*100)</f>
        <v>7.465593169</v>
      </c>
      <c r="V72" s="108">
        <f t="array" ref="V72">IF(INDEX(Historical!$O$7:$O$1372,MATCH(B72,Historical!$B$7:$B$1403,0))=0,"n/a",((INDEX(Historical!$C$7:$C$1381,MATCH(B72,Historical!$B$7:$B$1403,0))/INDEX(Historical!$O$7:$O$1372,MATCH(B72,Historical!$B$7:$B$1403,0)))^(1/10)-1)*100)</f>
        <v>4.959622046</v>
      </c>
      <c r="W72" s="109">
        <f t="shared" si="5"/>
        <v>1.505274616</v>
      </c>
      <c r="X72" s="110">
        <f t="shared" si="6"/>
        <v>0.9331991462</v>
      </c>
      <c r="Y72" s="99"/>
      <c r="Z72" s="103">
        <f t="shared" si="7"/>
        <v>51.56950673</v>
      </c>
      <c r="AA72" s="112">
        <f t="shared" si="8"/>
        <v>23.15022422</v>
      </c>
      <c r="AB72" s="73">
        <v>9.0</v>
      </c>
      <c r="AC72" s="102">
        <v>4.46</v>
      </c>
      <c r="AD72" s="102">
        <v>3.26</v>
      </c>
      <c r="AE72" s="102">
        <v>4.37</v>
      </c>
      <c r="AF72" s="102">
        <v>2.04</v>
      </c>
      <c r="AG72" s="102" t="s">
        <v>128</v>
      </c>
      <c r="AH72" s="102">
        <v>8.799999999999999</v>
      </c>
      <c r="AI72" s="102">
        <v>7.109999999999999</v>
      </c>
      <c r="AJ72" s="102">
        <v>8.0</v>
      </c>
      <c r="AK72" s="102">
        <v>7.1</v>
      </c>
      <c r="AL72" s="113">
        <v>12680.0</v>
      </c>
      <c r="AM72" s="114">
        <v>1.0999999999999999</v>
      </c>
      <c r="AN72" s="102">
        <v>0.71</v>
      </c>
      <c r="AO72" s="115">
        <f t="shared" si="9"/>
        <v>-13.45702814</v>
      </c>
      <c r="AP72" s="116">
        <f t="shared" si="10"/>
        <v>9.693196075</v>
      </c>
      <c r="AQ72" s="117">
        <f t="shared" si="11"/>
        <v>44.87766088</v>
      </c>
      <c r="AR72" s="103">
        <f t="array" ref="AR72">INDEX(Historical!$C$7:$C$1381,MATCH(B72,Historical!$B$7:$B$1403,0))*IF(AH72="n/a",1.03,IF(AH72&lt;0,1.01,IF(AH72&gt;10,1.1,(1+AH72/100))))</f>
        <v>2.3392</v>
      </c>
      <c r="AS72" s="112">
        <f t="shared" si="12"/>
        <v>2.50551712</v>
      </c>
      <c r="AT72" s="112">
        <f t="shared" ref="AT72:AV72" si="80">IF($AK72="n/a",1.03*AS72,IF($AK72&lt;0,1.01*AS72,IF($AK72&gt;10,1.1*AS72,(1+$AK72/100)*AS72)))</f>
        <v>2.683408836</v>
      </c>
      <c r="AU72" s="112">
        <f t="shared" si="80"/>
        <v>2.873930863</v>
      </c>
      <c r="AV72" s="112">
        <f t="shared" si="80"/>
        <v>3.077979954</v>
      </c>
      <c r="AW72" s="103">
        <f t="shared" si="14"/>
        <v>13.48003677</v>
      </c>
      <c r="AX72" s="118">
        <f t="shared" si="15"/>
        <v>13.05572569</v>
      </c>
      <c r="AY72" s="119">
        <v>0.22</v>
      </c>
      <c r="AZ72" s="114">
        <v>5.3</v>
      </c>
      <c r="BA72" s="114">
        <v>-14.729999999999999</v>
      </c>
      <c r="BB72" s="114">
        <v>-9.8</v>
      </c>
      <c r="BC72" s="114">
        <v>-5.89</v>
      </c>
      <c r="BD72" s="42"/>
      <c r="BE72" s="17">
        <v>1985.0</v>
      </c>
      <c r="BF72" s="17">
        <f t="shared" si="16"/>
        <v>3</v>
      </c>
      <c r="BG72" s="120" t="s">
        <v>128</v>
      </c>
    </row>
    <row r="73" ht="11.25" customHeight="1">
      <c r="A73" s="55" t="s">
        <v>165</v>
      </c>
      <c r="B73" s="99" t="s">
        <v>166</v>
      </c>
      <c r="C73" s="100" t="s">
        <v>141</v>
      </c>
      <c r="D73" s="100" t="s">
        <v>167</v>
      </c>
      <c r="E73" s="101">
        <v>26.0</v>
      </c>
      <c r="F73" s="58">
        <v>119.0</v>
      </c>
      <c r="G73" s="58" t="s">
        <v>168</v>
      </c>
      <c r="H73" s="58" t="s">
        <v>168</v>
      </c>
      <c r="I73" s="102">
        <v>101.07</v>
      </c>
      <c r="J73" s="103">
        <f t="shared" si="2"/>
        <v>1.42475512</v>
      </c>
      <c r="K73" s="144">
        <v>0.36</v>
      </c>
      <c r="L73" s="73">
        <v>4.0</v>
      </c>
      <c r="M73" s="23">
        <f t="shared" si="3"/>
        <v>1.44</v>
      </c>
      <c r="N73" s="105" t="s">
        <v>169</v>
      </c>
      <c r="O73" s="145">
        <v>0.34</v>
      </c>
      <c r="P73" s="146">
        <v>43585.0</v>
      </c>
      <c r="Q73" s="146">
        <v>43607.0</v>
      </c>
      <c r="R73" s="23">
        <f t="shared" si="4"/>
        <v>5.882352941</v>
      </c>
      <c r="S73" s="108">
        <f t="array" ref="S73">IF(INDEX(Historical!$D$7:$D$1379,MATCH(B73,Historical!$B$7:$B$1403,0))=0,"n/a",(INDEX(Historical!$C$7:$C$1381,MATCH(B73,Historical!$B$7:$B$1403,0))/INDEX(Historical!$D$7:$D$1379,MATCH(B73,Historical!$B$7:$B$1403,0))-1)*100)</f>
        <v>7.575757576</v>
      </c>
      <c r="T73" s="108">
        <f t="array" ref="T73">IF(INDEX(Historical!$F$7:$F$1372,MATCH(B73,Historical!$B$7:$B$1403,0))=0,"n/a",((INDEX(Historical!$C$7:$C$1381,MATCH(B73,Historical!$B$7:$B$1403,0))/INDEX(Historical!$F$7:$F$1372,MATCH(B73,Historical!$B$7:$B$1403,0)))^(1/3)-1)*100)</f>
        <v>5.190415662</v>
      </c>
      <c r="U73" s="108">
        <f t="array" ref="U73">IF(INDEX(Historical!$H$7:$H$1372,MATCH(B73,Historical!$B$7:$B$1403,0))=0,"n/a",((INDEX(Historical!$C$7:$C$1381,MATCH(B73,Historical!$B$7:$B$1403,0))/INDEX(Historical!$H$7:$H$1372,MATCH(B73,Historical!$B$7:$B$1403,0)))^(1/5)-1)*100)</f>
        <v>5.431981625</v>
      </c>
      <c r="V73" s="108">
        <f t="array" ref="V73">IF(INDEX(Historical!$O$7:$O$1372,MATCH(B73,Historical!$B$7:$B$1403,0))=0,"n/a",((INDEX(Historical!$C$7:$C$1381,MATCH(B73,Historical!$B$7:$B$1403,0))/INDEX(Historical!$O$7:$O$1372,MATCH(B73,Historical!$B$7:$B$1403,0)))^(1/10)-1)*100)</f>
        <v>8.996790357</v>
      </c>
      <c r="W73" s="109">
        <f t="shared" si="5"/>
        <v>0.6037688342</v>
      </c>
      <c r="X73" s="110">
        <f t="shared" si="6"/>
        <v>1.873097112</v>
      </c>
      <c r="Y73" s="154"/>
      <c r="Z73" s="103">
        <f t="shared" si="7"/>
        <v>40.56338028</v>
      </c>
      <c r="AA73" s="112">
        <f t="shared" si="8"/>
        <v>28.47042254</v>
      </c>
      <c r="AB73" s="73">
        <v>12.0</v>
      </c>
      <c r="AC73" s="102">
        <v>3.55</v>
      </c>
      <c r="AD73" s="102">
        <v>4.41</v>
      </c>
      <c r="AE73" s="102">
        <v>2.31</v>
      </c>
      <c r="AF73" s="102">
        <v>4.16</v>
      </c>
      <c r="AG73" s="102">
        <v>14.399999999999999</v>
      </c>
      <c r="AH73" s="102">
        <v>-23.1</v>
      </c>
      <c r="AI73" s="102">
        <v>11.05</v>
      </c>
      <c r="AJ73" s="102">
        <v>2.9000000000000004</v>
      </c>
      <c r="AK73" s="102">
        <v>6.45</v>
      </c>
      <c r="AL73" s="113">
        <v>6630.0</v>
      </c>
      <c r="AM73" s="114">
        <v>0.3</v>
      </c>
      <c r="AN73" s="102">
        <v>0.76</v>
      </c>
      <c r="AO73" s="115">
        <f t="shared" si="9"/>
        <v>-21.61368579</v>
      </c>
      <c r="AP73" s="116">
        <f t="shared" si="10"/>
        <v>6.856736746</v>
      </c>
      <c r="AQ73" s="117">
        <f t="shared" si="11"/>
        <v>129.4311398</v>
      </c>
      <c r="AR73" s="103">
        <f t="array" ref="AR73">INDEX(Historical!$C$7:$C$1381,MATCH(B73,Historical!$B$7:$B$1403,0))*IF(AH73="n/a",1.03,IF(AH73&lt;0,1.01,IF(AH73&gt;10,1.1,(1+AH73/100))))</f>
        <v>1.4342</v>
      </c>
      <c r="AS73" s="112">
        <f t="shared" si="12"/>
        <v>1.57762</v>
      </c>
      <c r="AT73" s="112">
        <f t="shared" ref="AT73:AV73" si="81">IF($AK73="n/a",1.03*AS73,IF($AK73&lt;0,1.01*AS73,IF($AK73&gt;10,1.1*AS73,(1+$AK73/100)*AS73)))</f>
        <v>1.67937649</v>
      </c>
      <c r="AU73" s="112">
        <f t="shared" si="81"/>
        <v>1.787696274</v>
      </c>
      <c r="AV73" s="112">
        <f t="shared" si="81"/>
        <v>1.903002683</v>
      </c>
      <c r="AW73" s="103">
        <f t="shared" si="14"/>
        <v>8.381895447</v>
      </c>
      <c r="AX73" s="118">
        <f t="shared" si="15"/>
        <v>8.293158649</v>
      </c>
      <c r="AY73" s="119">
        <v>0.63</v>
      </c>
      <c r="AZ73" s="114">
        <v>1.87</v>
      </c>
      <c r="BA73" s="114">
        <v>-19.91</v>
      </c>
      <c r="BB73" s="114">
        <v>-11.89</v>
      </c>
      <c r="BC73" s="114">
        <v>-13.5</v>
      </c>
      <c r="BD73" s="42"/>
      <c r="BE73" s="17">
        <v>1994.0</v>
      </c>
      <c r="BF73" s="17">
        <f t="shared" si="16"/>
        <v>2</v>
      </c>
      <c r="BG73" s="120">
        <v>6.3</v>
      </c>
    </row>
    <row r="74" ht="11.25" customHeight="1">
      <c r="A74" s="155" t="s">
        <v>598</v>
      </c>
      <c r="B74" s="99" t="s">
        <v>599</v>
      </c>
      <c r="C74" s="100" t="s">
        <v>177</v>
      </c>
      <c r="D74" s="100" t="s">
        <v>178</v>
      </c>
      <c r="E74" s="101">
        <v>17.0</v>
      </c>
      <c r="F74" s="58">
        <v>211.0</v>
      </c>
      <c r="G74" s="58" t="s">
        <v>168</v>
      </c>
      <c r="H74" s="58" t="s">
        <v>168</v>
      </c>
      <c r="I74" s="150">
        <v>616.31</v>
      </c>
      <c r="J74" s="103">
        <f t="shared" si="2"/>
        <v>1.005987247</v>
      </c>
      <c r="K74" s="104">
        <v>1.55</v>
      </c>
      <c r="L74" s="73">
        <v>4.0</v>
      </c>
      <c r="M74" s="23">
        <f t="shared" si="3"/>
        <v>6.2</v>
      </c>
      <c r="N74" s="105" t="s">
        <v>179</v>
      </c>
      <c r="O74" s="106">
        <v>1.35</v>
      </c>
      <c r="P74" s="107">
        <v>43721.0</v>
      </c>
      <c r="Q74" s="107">
        <v>43738.0</v>
      </c>
      <c r="R74" s="23">
        <f t="shared" si="4"/>
        <v>14.81481481</v>
      </c>
      <c r="S74" s="108">
        <f t="array" ref="S74">IF(INDEX(Historical!$D$7:$D$1379,MATCH(B74,Historical!$B$7:$B$1403,0))=0,"n/a",(INDEX(Historical!$C$7:$C$1381,MATCH(B74,Historical!$B$7:$B$1403,0))/INDEX(Historical!$D$7:$D$1379,MATCH(B74,Historical!$B$7:$B$1403,0))-1)*100)</f>
        <v>13.7254902</v>
      </c>
      <c r="T74" s="108">
        <f t="array" ref="T74">IF(INDEX(Historical!$F$7:$F$1372,MATCH(B74,Historical!$B$7:$B$1403,0))=0,"n/a",((INDEX(Historical!$C$7:$C$1381,MATCH(B74,Historical!$B$7:$B$1403,0))/INDEX(Historical!$F$7:$F$1372,MATCH(B74,Historical!$B$7:$B$1403,0)))^(1/3)-1)*100)</f>
        <v>14.14436126</v>
      </c>
      <c r="U74" s="108">
        <f t="array" ref="U74">IF(INDEX(Historical!$H$7:$H$1372,MATCH(B74,Historical!$B$7:$B$1403,0))=0,"n/a",((INDEX(Historical!$C$7:$C$1381,MATCH(B74,Historical!$B$7:$B$1403,0))/INDEX(Historical!$H$7:$H$1372,MATCH(B74,Historical!$B$7:$B$1403,0)))^(1/5)-1)*100)</f>
        <v>15.84482545</v>
      </c>
      <c r="V74" s="108">
        <f t="array" ref="V74">IF(INDEX(Historical!$O$7:$O$1372,MATCH(B74,Historical!$B$7:$B$1403,0))=0,"n/a",((INDEX(Historical!$C$7:$C$1381,MATCH(B74,Historical!$B$7:$B$1403,0))/INDEX(Historical!$O$7:$O$1372,MATCH(B74,Historical!$B$7:$B$1403,0)))^(1/10)-1)*100)</f>
        <v>15.95391226</v>
      </c>
      <c r="W74" s="109">
        <f t="shared" si="5"/>
        <v>0.9931623787</v>
      </c>
      <c r="X74" s="110">
        <f t="shared" si="6"/>
        <v>2.296351515</v>
      </c>
      <c r="Y74" s="149"/>
      <c r="Z74" s="103">
        <f t="shared" si="7"/>
        <v>31.68114461</v>
      </c>
      <c r="AA74" s="112">
        <f t="shared" si="8"/>
        <v>31.4925907</v>
      </c>
      <c r="AB74" s="73">
        <v>12.0</v>
      </c>
      <c r="AC74" s="102">
        <v>19.57</v>
      </c>
      <c r="AD74" s="102" t="s">
        <v>128</v>
      </c>
      <c r="AE74" s="102">
        <v>7.25</v>
      </c>
      <c r="AF74" s="102">
        <v>4.92</v>
      </c>
      <c r="AG74" s="102">
        <v>16.400000000000002</v>
      </c>
      <c r="AH74" s="102">
        <v>3.3000000000000003</v>
      </c>
      <c r="AI74" s="102" t="s">
        <v>128</v>
      </c>
      <c r="AJ74" s="102">
        <v>6.9</v>
      </c>
      <c r="AK74" s="102" t="s">
        <v>128</v>
      </c>
      <c r="AL74" s="113">
        <v>1130.0</v>
      </c>
      <c r="AM74" s="114">
        <v>8.3</v>
      </c>
      <c r="AN74" s="102">
        <v>0.0</v>
      </c>
      <c r="AO74" s="115">
        <f t="shared" si="9"/>
        <v>-14.641778</v>
      </c>
      <c r="AP74" s="116">
        <f t="shared" si="10"/>
        <v>16.8508127</v>
      </c>
      <c r="AQ74" s="117">
        <f t="shared" si="11"/>
        <v>162.4191272</v>
      </c>
      <c r="AR74" s="103">
        <f t="array" ref="AR74">INDEX(Historical!$C$7:$C$1381,MATCH(B74,Historical!$B$7:$B$1403,0))*IF(AH74="n/a",1.03,IF(AH74&lt;0,1.01,IF(AH74&gt;10,1.1,(1+AH74/100))))</f>
        <v>5.9914</v>
      </c>
      <c r="AS74" s="112">
        <f t="shared" si="12"/>
        <v>6.171142</v>
      </c>
      <c r="AT74" s="112">
        <f t="shared" ref="AT74:AV74" si="82">IF($AK74="n/a",1.03*AS74,IF($AK74&lt;0,1.01*AS74,IF($AK74&gt;10,1.1*AS74,(1+$AK74/100)*AS74)))</f>
        <v>6.35627626</v>
      </c>
      <c r="AU74" s="112">
        <f t="shared" si="82"/>
        <v>6.546964548</v>
      </c>
      <c r="AV74" s="112">
        <f t="shared" si="82"/>
        <v>6.743373484</v>
      </c>
      <c r="AW74" s="103">
        <f t="shared" si="14"/>
        <v>31.80915629</v>
      </c>
      <c r="AX74" s="118">
        <f t="shared" si="15"/>
        <v>5.161226703</v>
      </c>
      <c r="AY74" s="119">
        <v>0.14</v>
      </c>
      <c r="AZ74" s="114">
        <v>2.21</v>
      </c>
      <c r="BA74" s="114">
        <v>-34.99</v>
      </c>
      <c r="BB74" s="114">
        <v>-12.86</v>
      </c>
      <c r="BC74" s="114">
        <v>-20.16</v>
      </c>
      <c r="BD74" s="42"/>
      <c r="BE74" s="17">
        <v>2003.0</v>
      </c>
      <c r="BF74" s="17">
        <f t="shared" si="16"/>
        <v>1</v>
      </c>
      <c r="BG74" s="120">
        <v>14.899999999999999</v>
      </c>
    </row>
    <row r="75" ht="11.25" customHeight="1">
      <c r="A75" s="55" t="s">
        <v>600</v>
      </c>
      <c r="B75" s="99" t="s">
        <v>601</v>
      </c>
      <c r="C75" s="100" t="s">
        <v>320</v>
      </c>
      <c r="D75" s="100" t="s">
        <v>602</v>
      </c>
      <c r="E75" s="101">
        <v>11.0</v>
      </c>
      <c r="F75" s="58">
        <v>341.0</v>
      </c>
      <c r="G75" s="58" t="s">
        <v>168</v>
      </c>
      <c r="H75" s="58" t="s">
        <v>168</v>
      </c>
      <c r="I75" s="150">
        <v>58.13</v>
      </c>
      <c r="J75" s="103">
        <f t="shared" si="2"/>
        <v>0.7053156718</v>
      </c>
      <c r="K75" s="104">
        <v>0.41</v>
      </c>
      <c r="L75" s="73">
        <v>1.0</v>
      </c>
      <c r="M75" s="23">
        <f t="shared" si="3"/>
        <v>0.41</v>
      </c>
      <c r="N75" s="105" t="s">
        <v>603</v>
      </c>
      <c r="O75" s="106">
        <v>0.37</v>
      </c>
      <c r="P75" s="107">
        <v>43935.0</v>
      </c>
      <c r="Q75" s="107">
        <v>43957.0</v>
      </c>
      <c r="R75" s="23">
        <f t="shared" si="4"/>
        <v>10.81081081</v>
      </c>
      <c r="S75" s="108">
        <f t="array" ref="S75">IF(INDEX(Historical!$D$7:$D$1379,MATCH(B75,Historical!$B$7:$B$1403,0))=0,"n/a",(INDEX(Historical!$C$7:$C$1381,MATCH(B75,Historical!$B$7:$B$1403,0))/INDEX(Historical!$D$7:$D$1379,MATCH(B75,Historical!$B$7:$B$1403,0))-1)*100)</f>
        <v>8.823529412</v>
      </c>
      <c r="T75" s="108">
        <f t="array" ref="T75">IF(INDEX(Historical!$F$7:$F$1372,MATCH(B75,Historical!$B$7:$B$1403,0))=0,"n/a",((INDEX(Historical!$C$7:$C$1381,MATCH(B75,Historical!$B$7:$B$1403,0))/INDEX(Historical!$F$7:$F$1372,MATCH(B75,Historical!$B$7:$B$1403,0)))^(1/3)-1)*100)</f>
        <v>12.48021178</v>
      </c>
      <c r="U75" s="108">
        <f t="array" ref="U75">IF(INDEX(Historical!$H$7:$H$1372,MATCH(B75,Historical!$B$7:$B$1403,0))=0,"n/a",((INDEX(Historical!$C$7:$C$1381,MATCH(B75,Historical!$B$7:$B$1403,0))/INDEX(Historical!$H$7:$H$1372,MATCH(B75,Historical!$B$7:$B$1403,0)))^(1/5)-1)*100)</f>
        <v>13.0926409</v>
      </c>
      <c r="V75" s="108" t="str">
        <f t="array" ref="V75">IF(INDEX(Historical!$O$7:$O$1372,MATCH(B75,Historical!$B$7:$B$1403,0))=0,"n/a",((INDEX(Historical!$C$7:$C$1381,MATCH(B75,Historical!$B$7:$B$1403,0))/INDEX(Historical!$O$7:$O$1372,MATCH(B75,Historical!$B$7:$B$1403,0)))^(1/10)-1)*100)</f>
        <v>n/a</v>
      </c>
      <c r="W75" s="109" t="str">
        <f t="shared" si="5"/>
        <v>n/a</v>
      </c>
      <c r="X75" s="110">
        <f t="shared" si="6"/>
        <v>0.654632045</v>
      </c>
      <c r="Y75" s="133"/>
      <c r="Z75" s="103">
        <f t="shared" si="7"/>
        <v>21.02564103</v>
      </c>
      <c r="AA75" s="112">
        <f t="shared" si="8"/>
        <v>29.81025641</v>
      </c>
      <c r="AB75" s="73">
        <v>12.0</v>
      </c>
      <c r="AC75" s="102">
        <v>1.95</v>
      </c>
      <c r="AD75" s="102">
        <v>5.67</v>
      </c>
      <c r="AE75" s="102">
        <v>6.95</v>
      </c>
      <c r="AF75" s="102">
        <v>3.64</v>
      </c>
      <c r="AG75" s="102">
        <v>17.0</v>
      </c>
      <c r="AH75" s="102">
        <v>102.0</v>
      </c>
      <c r="AI75" s="102">
        <v>14.799999999999999</v>
      </c>
      <c r="AJ75" s="102">
        <v>20.0</v>
      </c>
      <c r="AK75" s="102">
        <v>5.25</v>
      </c>
      <c r="AL75" s="113">
        <v>45100.0</v>
      </c>
      <c r="AM75" s="114">
        <v>0.1</v>
      </c>
      <c r="AN75" s="102">
        <v>0.22</v>
      </c>
      <c r="AO75" s="115">
        <f t="shared" si="9"/>
        <v>-16.01229984</v>
      </c>
      <c r="AP75" s="116">
        <f t="shared" si="10"/>
        <v>13.79795657</v>
      </c>
      <c r="AQ75" s="117">
        <f t="shared" si="11"/>
        <v>119.6050327</v>
      </c>
      <c r="AR75" s="103">
        <f t="array" ref="AR75">INDEX(Historical!$C$7:$C$1381,MATCH(B75,Historical!$B$7:$B$1403,0))*IF(AH75="n/a",1.03,IF(AH75&lt;0,1.01,IF(AH75&gt;10,1.1,(1+AH75/100))))</f>
        <v>0.407</v>
      </c>
      <c r="AS75" s="112">
        <f t="shared" si="12"/>
        <v>0.4477</v>
      </c>
      <c r="AT75" s="112">
        <f t="shared" ref="AT75:AV75" si="83">IF($AK75="n/a",1.03*AS75,IF($AK75&lt;0,1.01*AS75,IF($AK75&gt;10,1.1*AS75,(1+$AK75/100)*AS75)))</f>
        <v>0.47120425</v>
      </c>
      <c r="AU75" s="112">
        <f t="shared" si="83"/>
        <v>0.4959424731</v>
      </c>
      <c r="AV75" s="112">
        <f t="shared" si="83"/>
        <v>0.521979453</v>
      </c>
      <c r="AW75" s="103">
        <f t="shared" si="14"/>
        <v>2.343826176</v>
      </c>
      <c r="AX75" s="118">
        <f t="shared" si="15"/>
        <v>4.032042278</v>
      </c>
      <c r="AY75" s="119">
        <v>0.85</v>
      </c>
      <c r="AZ75" s="114">
        <v>42.16</v>
      </c>
      <c r="BA75" s="114">
        <v>-9.92</v>
      </c>
      <c r="BB75" s="114">
        <v>-3.4000000000000004</v>
      </c>
      <c r="BC75" s="114">
        <v>9.89</v>
      </c>
      <c r="BD75" s="42"/>
      <c r="BE75" s="17">
        <v>2010.0</v>
      </c>
      <c r="BF75" s="17">
        <f t="shared" si="16"/>
        <v>0</v>
      </c>
      <c r="BG75" s="120">
        <v>11.3</v>
      </c>
    </row>
    <row r="76" ht="11.25" customHeight="1">
      <c r="A76" s="155" t="s">
        <v>1222</v>
      </c>
      <c r="B76" s="99" t="s">
        <v>1223</v>
      </c>
      <c r="C76" s="100" t="s">
        <v>136</v>
      </c>
      <c r="D76" s="100" t="s">
        <v>153</v>
      </c>
      <c r="E76" s="101">
        <v>9.0</v>
      </c>
      <c r="F76" s="58">
        <v>494.0</v>
      </c>
      <c r="G76" s="58" t="s">
        <v>168</v>
      </c>
      <c r="H76" s="58" t="s">
        <v>168</v>
      </c>
      <c r="I76" s="150">
        <v>29.74</v>
      </c>
      <c r="J76" s="103">
        <f t="shared" si="2"/>
        <v>3.362474781</v>
      </c>
      <c r="K76" s="104">
        <v>0.25</v>
      </c>
      <c r="L76" s="73">
        <v>4.0</v>
      </c>
      <c r="M76" s="23">
        <f t="shared" si="3"/>
        <v>1</v>
      </c>
      <c r="N76" s="105" t="s">
        <v>644</v>
      </c>
      <c r="O76" s="106">
        <v>0.23</v>
      </c>
      <c r="P76" s="107">
        <v>43678.0</v>
      </c>
      <c r="Q76" s="107">
        <v>43693.0</v>
      </c>
      <c r="R76" s="23">
        <f t="shared" si="4"/>
        <v>8.695652174</v>
      </c>
      <c r="S76" s="108">
        <f t="array" ref="S76">IF(INDEX(Historical!$D$7:$D$1379,MATCH(B76,Historical!$B$7:$B$1403,0))=0,"n/a",(INDEX(Historical!$C$7:$C$1381,MATCH(B76,Historical!$B$7:$B$1403,0))/INDEX(Historical!$D$7:$D$1379,MATCH(B76,Historical!$B$7:$B$1403,0))-1)*100)</f>
        <v>9.090909091</v>
      </c>
      <c r="T76" s="108">
        <f t="array" ref="T76">IF(INDEX(Historical!$F$7:$F$1372,MATCH(B76,Historical!$B$7:$B$1403,0))=0,"n/a",((INDEX(Historical!$C$7:$C$1381,MATCH(B76,Historical!$B$7:$B$1403,0))/INDEX(Historical!$F$7:$F$1372,MATCH(B76,Historical!$B$7:$B$1403,0)))^(1/3)-1)*100)</f>
        <v>7.628388064</v>
      </c>
      <c r="U76" s="108">
        <f t="array" ref="U76">IF(INDEX(Historical!$H$7:$H$1372,MATCH(B76,Historical!$B$7:$B$1403,0))=0,"n/a",((INDEX(Historical!$C$7:$C$1381,MATCH(B76,Historical!$B$7:$B$1403,0))/INDEX(Historical!$H$7:$H$1372,MATCH(B76,Historical!$B$7:$B$1403,0)))^(1/5)-1)*100)</f>
        <v>10.60344337</v>
      </c>
      <c r="V76" s="108">
        <f t="array" ref="V76">IF(INDEX(Historical!$O$7:$O$1372,MATCH(B76,Historical!$B$7:$B$1403,0))=0,"n/a",((INDEX(Historical!$C$7:$C$1381,MATCH(B76,Historical!$B$7:$B$1403,0))/INDEX(Historical!$O$7:$O$1372,MATCH(B76,Historical!$B$7:$B$1403,0)))^(1/10)-1)*100)</f>
        <v>12.33497625</v>
      </c>
      <c r="W76" s="109">
        <f t="shared" si="5"/>
        <v>0.8596241416</v>
      </c>
      <c r="X76" s="110">
        <f t="shared" si="6"/>
        <v>1.00985175</v>
      </c>
      <c r="Y76" s="133"/>
      <c r="Z76" s="103">
        <f t="shared" si="7"/>
        <v>41.49377593</v>
      </c>
      <c r="AA76" s="112">
        <f t="shared" si="8"/>
        <v>12.34024896</v>
      </c>
      <c r="AB76" s="73">
        <v>12.0</v>
      </c>
      <c r="AC76" s="102">
        <v>2.41</v>
      </c>
      <c r="AD76" s="102">
        <v>1.55</v>
      </c>
      <c r="AE76" s="102">
        <v>3.42</v>
      </c>
      <c r="AF76" s="102">
        <v>0.96</v>
      </c>
      <c r="AG76" s="102">
        <v>7.1</v>
      </c>
      <c r="AH76" s="102">
        <v>26.5</v>
      </c>
      <c r="AI76" s="102">
        <v>7.85</v>
      </c>
      <c r="AJ76" s="102">
        <v>10.5</v>
      </c>
      <c r="AK76" s="102">
        <v>8.0</v>
      </c>
      <c r="AL76" s="113">
        <v>2390.0</v>
      </c>
      <c r="AM76" s="114">
        <v>1.6</v>
      </c>
      <c r="AN76" s="102">
        <v>0.12</v>
      </c>
      <c r="AO76" s="115">
        <f t="shared" si="9"/>
        <v>1.625669191</v>
      </c>
      <c r="AP76" s="116">
        <f t="shared" si="10"/>
        <v>13.96591815</v>
      </c>
      <c r="AQ76" s="117">
        <f t="shared" si="11"/>
        <v>-27.43848892</v>
      </c>
      <c r="AR76" s="103">
        <f t="array" ref="AR76">INDEX(Historical!$C$7:$C$1381,MATCH(B76,Historical!$B$7:$B$1403,0))*IF(AH76="n/a",1.03,IF(AH76&lt;0,1.01,IF(AH76&gt;10,1.1,(1+AH76/100))))</f>
        <v>1.056</v>
      </c>
      <c r="AS76" s="112">
        <f t="shared" si="12"/>
        <v>1.138896</v>
      </c>
      <c r="AT76" s="112">
        <f t="shared" ref="AT76:AV76" si="84">IF($AK76="n/a",1.03*AS76,IF($AK76&lt;0,1.01*AS76,IF($AK76&gt;10,1.1*AS76,(1+$AK76/100)*AS76)))</f>
        <v>1.23000768</v>
      </c>
      <c r="AU76" s="112">
        <f t="shared" si="84"/>
        <v>1.328408294</v>
      </c>
      <c r="AV76" s="112">
        <f t="shared" si="84"/>
        <v>1.434680958</v>
      </c>
      <c r="AW76" s="103">
        <f t="shared" si="14"/>
        <v>6.187992932</v>
      </c>
      <c r="AX76" s="118">
        <f t="shared" si="15"/>
        <v>20.80697018</v>
      </c>
      <c r="AY76" s="119">
        <v>1.37</v>
      </c>
      <c r="AZ76" s="114">
        <v>-2.78</v>
      </c>
      <c r="BA76" s="114">
        <v>-26.02</v>
      </c>
      <c r="BB76" s="114">
        <v>-17.21</v>
      </c>
      <c r="BC76" s="114">
        <v>-18.060000000000002</v>
      </c>
      <c r="BD76" s="42"/>
      <c r="BE76" s="17">
        <v>2011.0</v>
      </c>
      <c r="BF76" s="17">
        <f t="shared" si="16"/>
        <v>0</v>
      </c>
      <c r="BG76" s="120">
        <v>1.0</v>
      </c>
    </row>
    <row r="77" ht="11.25" customHeight="1">
      <c r="A77" s="55" t="s">
        <v>604</v>
      </c>
      <c r="B77" s="99" t="s">
        <v>605</v>
      </c>
      <c r="C77" s="100" t="s">
        <v>136</v>
      </c>
      <c r="D77" s="100" t="s">
        <v>153</v>
      </c>
      <c r="E77" s="101">
        <v>19.0</v>
      </c>
      <c r="F77" s="58">
        <v>179.0</v>
      </c>
      <c r="G77" s="58" t="s">
        <v>121</v>
      </c>
      <c r="H77" s="58" t="s">
        <v>121</v>
      </c>
      <c r="I77" s="150">
        <v>56.99</v>
      </c>
      <c r="J77" s="103">
        <f t="shared" si="2"/>
        <v>1.789787682</v>
      </c>
      <c r="K77" s="104">
        <v>0.255</v>
      </c>
      <c r="L77" s="73">
        <v>4.0</v>
      </c>
      <c r="M77" s="23">
        <f t="shared" si="3"/>
        <v>1.02</v>
      </c>
      <c r="N77" s="105" t="s">
        <v>210</v>
      </c>
      <c r="O77" s="106">
        <v>0.25</v>
      </c>
      <c r="P77" s="107">
        <v>43899.0</v>
      </c>
      <c r="Q77" s="107">
        <v>43915.0</v>
      </c>
      <c r="R77" s="23">
        <f t="shared" si="4"/>
        <v>2</v>
      </c>
      <c r="S77" s="108">
        <f t="array" ref="S77">IF(INDEX(Historical!$D$7:$D$1379,MATCH(B77,Historical!$B$7:$B$1403,0))=0,"n/a",(INDEX(Historical!$C$7:$C$1381,MATCH(B77,Historical!$B$7:$B$1403,0))/INDEX(Historical!$D$7:$D$1379,MATCH(B77,Historical!$B$7:$B$1403,0))-1)*100)</f>
        <v>4.166666667</v>
      </c>
      <c r="T77" s="108">
        <f t="array" ref="T77">IF(INDEX(Historical!$F$7:$F$1372,MATCH(B77,Historical!$B$7:$B$1403,0))=0,"n/a",((INDEX(Historical!$C$7:$C$1381,MATCH(B77,Historical!$B$7:$B$1403,0))/INDEX(Historical!$F$7:$F$1372,MATCH(B77,Historical!$B$7:$B$1403,0)))^(1/3)-1)*100)</f>
        <v>3.574416865</v>
      </c>
      <c r="U77" s="108">
        <f t="array" ref="U77">IF(INDEX(Historical!$H$7:$H$1372,MATCH(B77,Historical!$B$7:$B$1403,0))=0,"n/a",((INDEX(Historical!$C$7:$C$1381,MATCH(B77,Historical!$B$7:$B$1403,0))/INDEX(Historical!$H$7:$H$1372,MATCH(B77,Historical!$B$7:$B$1403,0)))^(1/5)-1)*100)</f>
        <v>3.0624138</v>
      </c>
      <c r="V77" s="108">
        <f t="array" ref="V77">IF(INDEX(Historical!$O$7:$O$1372,MATCH(B77,Historical!$B$7:$B$1403,0))=0,"n/a",((INDEX(Historical!$C$7:$C$1381,MATCH(B77,Historical!$B$7:$B$1403,0))/INDEX(Historical!$O$7:$O$1372,MATCH(B77,Historical!$B$7:$B$1403,0)))^(1/10)-1)*100)</f>
        <v>2.782373114</v>
      </c>
      <c r="W77" s="109">
        <f t="shared" si="5"/>
        <v>1.100648143</v>
      </c>
      <c r="X77" s="110">
        <f t="shared" si="6"/>
        <v>0.6960031364</v>
      </c>
      <c r="Y77" s="99"/>
      <c r="Z77" s="103">
        <f t="shared" si="7"/>
        <v>37.5</v>
      </c>
      <c r="AA77" s="112">
        <f t="shared" si="8"/>
        <v>20.95220588</v>
      </c>
      <c r="AB77" s="73">
        <v>12.0</v>
      </c>
      <c r="AC77" s="102">
        <v>2.72</v>
      </c>
      <c r="AD77" s="102" t="s">
        <v>128</v>
      </c>
      <c r="AE77" s="102">
        <v>7.03</v>
      </c>
      <c r="AF77" s="102">
        <v>2.1</v>
      </c>
      <c r="AG77" s="102">
        <v>10.0</v>
      </c>
      <c r="AH77" s="102">
        <v>7.5</v>
      </c>
      <c r="AI77" s="102" t="s">
        <v>128</v>
      </c>
      <c r="AJ77" s="102">
        <v>4.3999999999999995</v>
      </c>
      <c r="AK77" s="102" t="s">
        <v>128</v>
      </c>
      <c r="AL77" s="113">
        <v>205.16</v>
      </c>
      <c r="AM77" s="114">
        <v>1.7000000000000002</v>
      </c>
      <c r="AN77" s="102">
        <v>0.0</v>
      </c>
      <c r="AO77" s="115">
        <f t="shared" si="9"/>
        <v>-16.1000044</v>
      </c>
      <c r="AP77" s="116">
        <f t="shared" si="10"/>
        <v>4.852201482</v>
      </c>
      <c r="AQ77" s="117">
        <f t="shared" si="11"/>
        <v>39.84059553</v>
      </c>
      <c r="AR77" s="103">
        <f t="array" ref="AR77">INDEX(Historical!$C$7:$C$1381,MATCH(B77,Historical!$B$7:$B$1403,0))*IF(AH77="n/a",1.03,IF(AH77&lt;0,1.01,IF(AH77&gt;10,1.1,(1+AH77/100))))</f>
        <v>1.075</v>
      </c>
      <c r="AS77" s="112">
        <f t="shared" si="12"/>
        <v>1.10725</v>
      </c>
      <c r="AT77" s="112">
        <f t="shared" ref="AT77:AV77" si="85">IF($AK77="n/a",1.03*AS77,IF($AK77&lt;0,1.01*AS77,IF($AK77&gt;10,1.1*AS77,(1+$AK77/100)*AS77)))</f>
        <v>1.1404675</v>
      </c>
      <c r="AU77" s="112">
        <f t="shared" si="85"/>
        <v>1.174681525</v>
      </c>
      <c r="AV77" s="112">
        <f t="shared" si="85"/>
        <v>1.209921971</v>
      </c>
      <c r="AW77" s="103">
        <f t="shared" si="14"/>
        <v>5.707320996</v>
      </c>
      <c r="AX77" s="118">
        <f t="shared" si="15"/>
        <v>10.0146008</v>
      </c>
      <c r="AY77" s="119">
        <v>0.43</v>
      </c>
      <c r="AZ77" s="114">
        <v>83.84</v>
      </c>
      <c r="BA77" s="114">
        <v>-7.48</v>
      </c>
      <c r="BB77" s="114">
        <v>3.6700000000000004</v>
      </c>
      <c r="BC77" s="114">
        <v>32.15</v>
      </c>
      <c r="BD77" s="42"/>
      <c r="BE77" s="17">
        <v>2002.0</v>
      </c>
      <c r="BF77" s="17">
        <f t="shared" si="16"/>
        <v>1</v>
      </c>
      <c r="BG77" s="120">
        <v>1.0999999999999999</v>
      </c>
    </row>
    <row r="78" ht="11.25" customHeight="1">
      <c r="A78" s="155" t="s">
        <v>606</v>
      </c>
      <c r="B78" s="99" t="s">
        <v>607</v>
      </c>
      <c r="C78" s="100" t="s">
        <v>158</v>
      </c>
      <c r="D78" s="100" t="s">
        <v>190</v>
      </c>
      <c r="E78" s="101">
        <v>18.0</v>
      </c>
      <c r="F78" s="58">
        <v>197.0</v>
      </c>
      <c r="G78" s="58" t="s">
        <v>121</v>
      </c>
      <c r="H78" s="58" t="s">
        <v>121</v>
      </c>
      <c r="I78" s="150">
        <v>47.15</v>
      </c>
      <c r="J78" s="103">
        <f t="shared" si="2"/>
        <v>3.435843054</v>
      </c>
      <c r="K78" s="104">
        <v>0.405</v>
      </c>
      <c r="L78" s="73">
        <v>4.0</v>
      </c>
      <c r="M78" s="23">
        <f t="shared" si="3"/>
        <v>1.62</v>
      </c>
      <c r="N78" s="105" t="s">
        <v>154</v>
      </c>
      <c r="O78" s="106">
        <v>0.3875</v>
      </c>
      <c r="P78" s="107">
        <v>43881.0</v>
      </c>
      <c r="Q78" s="107">
        <v>43903.0</v>
      </c>
      <c r="R78" s="23">
        <f t="shared" si="4"/>
        <v>4.516129032</v>
      </c>
      <c r="S78" s="108">
        <f t="array" ref="S78">IF(INDEX(Historical!$D$7:$D$1379,MATCH(B78,Historical!$B$7:$B$1403,0))=0,"n/a",(INDEX(Historical!$C$7:$C$1381,MATCH(B78,Historical!$B$7:$B$1403,0))/INDEX(Historical!$D$7:$D$1379,MATCH(B78,Historical!$B$7:$B$1403,0))-1)*100)</f>
        <v>4.026845638</v>
      </c>
      <c r="T78" s="108">
        <f t="array" ref="T78">IF(INDEX(Historical!$F$7:$F$1372,MATCH(B78,Historical!$B$7:$B$1403,0))=0,"n/a",((INDEX(Historical!$C$7:$C$1381,MATCH(B78,Historical!$B$7:$B$1403,0))/INDEX(Historical!$F$7:$F$1372,MATCH(B78,Historical!$B$7:$B$1403,0)))^(1/3)-1)*100)</f>
        <v>4.200637744</v>
      </c>
      <c r="U78" s="108">
        <f t="array" ref="U78">IF(INDEX(Historical!$H$7:$H$1372,MATCH(B78,Historical!$B$7:$B$1403,0))=0,"n/a",((INDEX(Historical!$C$7:$C$1381,MATCH(B78,Historical!$B$7:$B$1403,0))/INDEX(Historical!$H$7:$H$1372,MATCH(B78,Historical!$B$7:$B$1403,0)))^(1/5)-1)*100)</f>
        <v>4.065217306</v>
      </c>
      <c r="V78" s="108">
        <f t="array" ref="V78">IF(INDEX(Historical!$O$7:$O$1372,MATCH(B78,Historical!$B$7:$B$1403,0))=0,"n/a",((INDEX(Historical!$C$7:$C$1381,MATCH(B78,Historical!$B$7:$B$1403,0))/INDEX(Historical!$O$7:$O$1372,MATCH(B78,Historical!$B$7:$B$1403,0)))^(1/10)-1)*100)</f>
        <v>6.704974887</v>
      </c>
      <c r="W78" s="109">
        <f t="shared" si="5"/>
        <v>0.6062986625</v>
      </c>
      <c r="X78" s="110">
        <f t="shared" si="6"/>
        <v>1.069794028</v>
      </c>
      <c r="Y78" s="154"/>
      <c r="Z78" s="103">
        <f t="shared" si="7"/>
        <v>55.47945205</v>
      </c>
      <c r="AA78" s="112">
        <f t="shared" si="8"/>
        <v>16.14726027</v>
      </c>
      <c r="AB78" s="73">
        <v>12.0</v>
      </c>
      <c r="AC78" s="102">
        <v>2.92</v>
      </c>
      <c r="AD78" s="102">
        <v>4.62</v>
      </c>
      <c r="AE78" s="102">
        <v>2.34</v>
      </c>
      <c r="AF78" s="102">
        <v>1.65</v>
      </c>
      <c r="AG78" s="102">
        <v>10.4</v>
      </c>
      <c r="AH78" s="102">
        <v>6.3</v>
      </c>
      <c r="AI78" s="102">
        <v>6.59</v>
      </c>
      <c r="AJ78" s="102">
        <v>3.8</v>
      </c>
      <c r="AK78" s="102">
        <v>3.5000000000000004</v>
      </c>
      <c r="AL78" s="113">
        <v>3170.0</v>
      </c>
      <c r="AM78" s="114">
        <v>0.8999999999999999</v>
      </c>
      <c r="AN78" s="102">
        <v>1.12</v>
      </c>
      <c r="AO78" s="115">
        <f t="shared" si="9"/>
        <v>-8.646199914</v>
      </c>
      <c r="AP78" s="116">
        <f t="shared" si="10"/>
        <v>7.50106036</v>
      </c>
      <c r="AQ78" s="117">
        <f t="shared" si="11"/>
        <v>8.817848724</v>
      </c>
      <c r="AR78" s="103">
        <f t="array" ref="AR78">INDEX(Historical!$C$7:$C$1381,MATCH(B78,Historical!$B$7:$B$1403,0))*IF(AH78="n/a",1.03,IF(AH78&lt;0,1.01,IF(AH78&gt;10,1.1,(1+AH78/100))))</f>
        <v>1.64765</v>
      </c>
      <c r="AS78" s="112">
        <f t="shared" si="12"/>
        <v>1.756230135</v>
      </c>
      <c r="AT78" s="112">
        <f t="shared" ref="AT78:AV78" si="86">IF($AK78="n/a",1.03*AS78,IF($AK78&lt;0,1.01*AS78,IF($AK78&gt;10,1.1*AS78,(1+$AK78/100)*AS78)))</f>
        <v>1.81769819</v>
      </c>
      <c r="AU78" s="112">
        <f t="shared" si="86"/>
        <v>1.881317626</v>
      </c>
      <c r="AV78" s="112">
        <f t="shared" si="86"/>
        <v>1.947163743</v>
      </c>
      <c r="AW78" s="103">
        <f t="shared" si="14"/>
        <v>9.050059694</v>
      </c>
      <c r="AX78" s="118">
        <f t="shared" si="15"/>
        <v>19.19418811</v>
      </c>
      <c r="AY78" s="119">
        <v>0.43</v>
      </c>
      <c r="AZ78" s="114">
        <v>18.62</v>
      </c>
      <c r="BA78" s="114">
        <v>-10.07</v>
      </c>
      <c r="BB78" s="114">
        <v>-4.6</v>
      </c>
      <c r="BC78" s="114">
        <v>0.45999999999999996</v>
      </c>
      <c r="BD78" s="42"/>
      <c r="BE78" s="17">
        <v>2003.0</v>
      </c>
      <c r="BF78" s="17">
        <f t="shared" si="16"/>
        <v>1</v>
      </c>
      <c r="BG78" s="120">
        <v>3.3000000000000003</v>
      </c>
    </row>
    <row r="79" ht="11.25" customHeight="1">
      <c r="A79" s="121" t="s">
        <v>1224</v>
      </c>
      <c r="B79" s="122" t="s">
        <v>1225</v>
      </c>
      <c r="C79" s="100" t="s">
        <v>272</v>
      </c>
      <c r="D79" s="100" t="s">
        <v>273</v>
      </c>
      <c r="E79" s="123">
        <v>9.0</v>
      </c>
      <c r="F79" s="58">
        <v>550.0</v>
      </c>
      <c r="G79" s="124" t="s">
        <v>121</v>
      </c>
      <c r="H79" s="124" t="s">
        <v>121</v>
      </c>
      <c r="I79" s="216">
        <v>200.59</v>
      </c>
      <c r="J79" s="126">
        <f t="shared" si="2"/>
        <v>3.170646593</v>
      </c>
      <c r="K79" s="127">
        <v>1.59</v>
      </c>
      <c r="L79" s="128">
        <v>4.0</v>
      </c>
      <c r="M79" s="129">
        <f t="shared" si="3"/>
        <v>6.36</v>
      </c>
      <c r="N79" s="130" t="s">
        <v>218</v>
      </c>
      <c r="O79" s="131">
        <v>1.52</v>
      </c>
      <c r="P79" s="132">
        <v>43920.0</v>
      </c>
      <c r="Q79" s="132">
        <v>43936.0</v>
      </c>
      <c r="R79" s="129">
        <f t="shared" si="4"/>
        <v>4.605263158</v>
      </c>
      <c r="S79" s="108">
        <f t="array" ref="S79">IF(INDEX(Historical!$D$7:$D$1379,MATCH(B79,Historical!$B$7:$B$1403,0))=0,"n/a",(INDEX(Historical!$C$7:$C$1381,MATCH(B79,Historical!$B$7:$B$1403,0))/INDEX(Historical!$D$7:$D$1379,MATCH(B79,Historical!$B$7:$B$1403,0))-1)*100)</f>
        <v>3.430531732</v>
      </c>
      <c r="T79" s="108">
        <f t="array" ref="T79">IF(INDEX(Historical!$F$7:$F$1372,MATCH(B79,Historical!$B$7:$B$1403,0))=0,"n/a",((INDEX(Historical!$C$7:$C$1381,MATCH(B79,Historical!$B$7:$B$1403,0))/INDEX(Historical!$F$7:$F$1372,MATCH(B79,Historical!$B$7:$B$1403,0)))^(1/3)-1)*100)</f>
        <v>4.39518803</v>
      </c>
      <c r="U79" s="108">
        <f t="array" ref="U79">IF(INDEX(Historical!$H$7:$H$1372,MATCH(B79,Historical!$B$7:$B$1403,0))=0,"n/a",((INDEX(Historical!$C$7:$C$1381,MATCH(B79,Historical!$B$7:$B$1403,0))/INDEX(Historical!$H$7:$H$1372,MATCH(B79,Historical!$B$7:$B$1403,0)))^(1/5)-1)*100)</f>
        <v>5.794035388</v>
      </c>
      <c r="V79" s="108">
        <f t="array" ref="V79">IF(INDEX(Historical!$O$7:$O$1372,MATCH(B79,Historical!$B$7:$B$1403,0))=0,"n/a",((INDEX(Historical!$C$7:$C$1381,MATCH(B79,Historical!$B$7:$B$1403,0))/INDEX(Historical!$O$7:$O$1372,MATCH(B79,Historical!$B$7:$B$1403,0)))^(1/10)-1)*100)</f>
        <v>5.381629472</v>
      </c>
      <c r="W79" s="109">
        <f t="shared" si="5"/>
        <v>1.076632165</v>
      </c>
      <c r="X79" s="110">
        <f t="shared" si="6"/>
        <v>0.07937034779</v>
      </c>
      <c r="Y79" s="223"/>
      <c r="Z79" s="126">
        <f t="shared" si="7"/>
        <v>99.06542056</v>
      </c>
      <c r="AA79" s="134">
        <f t="shared" si="8"/>
        <v>31.24454829</v>
      </c>
      <c r="AB79" s="128">
        <v>12.0</v>
      </c>
      <c r="AC79" s="125">
        <v>6.42</v>
      </c>
      <c r="AD79" s="125">
        <v>12.3</v>
      </c>
      <c r="AE79" s="125">
        <v>12.2</v>
      </c>
      <c r="AF79" s="125">
        <v>2.58</v>
      </c>
      <c r="AG79" s="125">
        <v>8.3</v>
      </c>
      <c r="AH79" s="125">
        <v>10.9</v>
      </c>
      <c r="AI79" s="125">
        <v>7.7</v>
      </c>
      <c r="AJ79" s="125">
        <v>73.0</v>
      </c>
      <c r="AK79" s="125">
        <v>2.54</v>
      </c>
      <c r="AL79" s="135">
        <v>27910.0</v>
      </c>
      <c r="AM79" s="136">
        <v>0.2</v>
      </c>
      <c r="AN79" s="125">
        <v>0.68</v>
      </c>
      <c r="AO79" s="137">
        <f t="shared" si="9"/>
        <v>-22.27986631</v>
      </c>
      <c r="AP79" s="138">
        <f t="shared" si="10"/>
        <v>8.964681981</v>
      </c>
      <c r="AQ79" s="139">
        <f t="shared" si="11"/>
        <v>89.28043226</v>
      </c>
      <c r="AR79" s="103">
        <f t="array" ref="AR79">INDEX(Historical!$C$7:$C$1381,MATCH(B79,Historical!$B$7:$B$1403,0))*IF(AH79="n/a",1.03,IF(AH79&lt;0,1.01,IF(AH79&gt;10,1.1,(1+AH79/100))))</f>
        <v>6.633</v>
      </c>
      <c r="AS79" s="134">
        <f t="shared" si="12"/>
        <v>7.143741</v>
      </c>
      <c r="AT79" s="134">
        <f t="shared" ref="AT79:AV79" si="87">IF($AK79="n/a",1.03*AS79,IF($AK79&lt;0,1.01*AS79,IF($AK79&gt;10,1.1*AS79,(1+$AK79/100)*AS79)))</f>
        <v>7.325192021</v>
      </c>
      <c r="AU79" s="134">
        <f t="shared" si="87"/>
        <v>7.511251899</v>
      </c>
      <c r="AV79" s="134">
        <f t="shared" si="87"/>
        <v>7.702037697</v>
      </c>
      <c r="AW79" s="126">
        <f t="shared" si="14"/>
        <v>36.31522262</v>
      </c>
      <c r="AX79" s="140">
        <f t="shared" si="15"/>
        <v>18.10420391</v>
      </c>
      <c r="AY79" s="141">
        <v>0.55</v>
      </c>
      <c r="AZ79" s="136">
        <v>4.79</v>
      </c>
      <c r="BA79" s="136">
        <v>-12.559999999999999</v>
      </c>
      <c r="BB79" s="136">
        <v>-6.84</v>
      </c>
      <c r="BC79" s="136">
        <v>-5.2299999999999995</v>
      </c>
      <c r="BD79" s="142"/>
      <c r="BE79" s="17">
        <v>2012.0</v>
      </c>
      <c r="BF79" s="17">
        <f t="shared" si="16"/>
        <v>0</v>
      </c>
      <c r="BG79" s="143">
        <v>4.8</v>
      </c>
    </row>
    <row r="80" ht="11.25" customHeight="1">
      <c r="A80" s="55" t="s">
        <v>608</v>
      </c>
      <c r="B80" s="99" t="s">
        <v>609</v>
      </c>
      <c r="C80" s="100" t="s">
        <v>131</v>
      </c>
      <c r="D80" s="100" t="s">
        <v>546</v>
      </c>
      <c r="E80" s="101">
        <v>10.0</v>
      </c>
      <c r="F80" s="58">
        <v>385.0</v>
      </c>
      <c r="G80" s="58" t="s">
        <v>168</v>
      </c>
      <c r="H80" s="58" t="s">
        <v>168</v>
      </c>
      <c r="I80" s="150">
        <v>272.62</v>
      </c>
      <c r="J80" s="103">
        <f t="shared" si="2"/>
        <v>4.768542293</v>
      </c>
      <c r="K80" s="104">
        <v>3.25</v>
      </c>
      <c r="L80" s="73">
        <v>4.0</v>
      </c>
      <c r="M80" s="23">
        <f t="shared" si="3"/>
        <v>13</v>
      </c>
      <c r="N80" s="105" t="s">
        <v>179</v>
      </c>
      <c r="O80" s="106">
        <v>2.65</v>
      </c>
      <c r="P80" s="107">
        <v>43818.0</v>
      </c>
      <c r="Q80" s="107">
        <v>43829.0</v>
      </c>
      <c r="R80" s="23">
        <f t="shared" si="4"/>
        <v>22.64150943</v>
      </c>
      <c r="S80" s="108">
        <f t="array" ref="S80">IF(INDEX(Historical!$D$7:$D$1379,MATCH(B80,Historical!$B$7:$B$1403,0))=0,"n/a",(INDEX(Historical!$C$7:$C$1381,MATCH(B80,Historical!$B$7:$B$1403,0))/INDEX(Historical!$D$7:$D$1379,MATCH(B80,Historical!$B$7:$B$1403,0))-1)*100)</f>
        <v>41.7721519</v>
      </c>
      <c r="T80" s="108">
        <f t="array" ref="T80">IF(INDEX(Historical!$F$7:$F$1372,MATCH(B80,Historical!$B$7:$B$1403,0))=0,"n/a",((INDEX(Historical!$C$7:$C$1381,MATCH(B80,Historical!$B$7:$B$1403,0))/INDEX(Historical!$F$7:$F$1372,MATCH(B80,Historical!$B$7:$B$1403,0)))^(1/3)-1)*100)</f>
        <v>76.41247179</v>
      </c>
      <c r="U80" s="108">
        <f t="array" ref="U80">IF(INDEX(Historical!$H$7:$H$1372,MATCH(B80,Historical!$B$7:$B$1403,0))=0,"n/a",((INDEX(Historical!$C$7:$C$1381,MATCH(B80,Historical!$B$7:$B$1403,0))/INDEX(Historical!$H$7:$H$1372,MATCH(B80,Historical!$B$7:$B$1403,0)))^(1/5)-1)*100)</f>
        <v>55.5473377</v>
      </c>
      <c r="V80" s="108" t="str">
        <f t="array" ref="V80">IF(INDEX(Historical!$O$7:$O$1372,MATCH(B80,Historical!$B$7:$B$1403,0))=0,"n/a",((INDEX(Historical!$C$7:$C$1381,MATCH(B80,Historical!$B$7:$B$1403,0))/INDEX(Historical!$O$7:$O$1372,MATCH(B80,Historical!$B$7:$B$1403,0)))^(1/10)-1)*100)</f>
        <v>n/a</v>
      </c>
      <c r="W80" s="109" t="str">
        <f t="shared" si="5"/>
        <v>n/a</v>
      </c>
      <c r="X80" s="110">
        <f t="shared" si="6"/>
        <v>1.354813115</v>
      </c>
      <c r="Y80" s="133" t="s">
        <v>610</v>
      </c>
      <c r="Z80" s="103">
        <f t="shared" si="7"/>
        <v>200.927357</v>
      </c>
      <c r="AA80" s="112">
        <f t="shared" si="8"/>
        <v>42.13601236</v>
      </c>
      <c r="AB80" s="73">
        <v>10.0</v>
      </c>
      <c r="AC80" s="102">
        <v>6.47</v>
      </c>
      <c r="AD80" s="102">
        <v>3.17</v>
      </c>
      <c r="AE80" s="102">
        <v>4.89</v>
      </c>
      <c r="AF80" s="102">
        <v>4.32</v>
      </c>
      <c r="AG80" s="102">
        <v>11.700000000000001</v>
      </c>
      <c r="AH80" s="156">
        <v>-44.3</v>
      </c>
      <c r="AI80" s="156">
        <v>9.85</v>
      </c>
      <c r="AJ80" s="102">
        <v>41.0</v>
      </c>
      <c r="AK80" s="102">
        <v>13.3</v>
      </c>
      <c r="AL80" s="113">
        <v>110600.0</v>
      </c>
      <c r="AM80" s="114">
        <v>0.1</v>
      </c>
      <c r="AN80" s="102">
        <v>1.32</v>
      </c>
      <c r="AO80" s="115">
        <f t="shared" si="9"/>
        <v>18.17986762</v>
      </c>
      <c r="AP80" s="116">
        <f t="shared" si="10"/>
        <v>60.31587999</v>
      </c>
      <c r="AQ80" s="117">
        <f t="shared" si="11"/>
        <v>184.4312636</v>
      </c>
      <c r="AR80" s="103">
        <f t="array" ref="AR80">INDEX(Historical!$C$7:$C$1381,MATCH(B80,Historical!$B$7:$B$1403,0))*IF(AH80="n/a",1.03,IF(AH80&lt;0,1.01,IF(AH80&gt;10,1.1,(1+AH80/100))))</f>
        <v>11.312</v>
      </c>
      <c r="AS80" s="112">
        <f t="shared" si="12"/>
        <v>12.426232</v>
      </c>
      <c r="AT80" s="112">
        <f t="shared" ref="AT80:AV80" si="88">IF($AK80="n/a",1.03*AS80,IF($AK80&lt;0,1.01*AS80,IF($AK80&gt;10,1.1*AS80,(1+$AK80/100)*AS80)))</f>
        <v>13.6688552</v>
      </c>
      <c r="AU80" s="112">
        <f t="shared" si="88"/>
        <v>15.03574072</v>
      </c>
      <c r="AV80" s="112">
        <f t="shared" si="88"/>
        <v>16.53931479</v>
      </c>
      <c r="AW80" s="103">
        <f t="shared" si="14"/>
        <v>68.98214271</v>
      </c>
      <c r="AX80" s="118">
        <f t="shared" si="15"/>
        <v>25.303405</v>
      </c>
      <c r="AY80" s="119">
        <v>0.79</v>
      </c>
      <c r="AZ80" s="114">
        <v>9.01</v>
      </c>
      <c r="BA80" s="114">
        <v>-17.78</v>
      </c>
      <c r="BB80" s="114">
        <v>-12.629999999999999</v>
      </c>
      <c r="BC80" s="114">
        <v>-7.21</v>
      </c>
      <c r="BD80" s="42"/>
      <c r="BE80" s="17">
        <v>2011.0</v>
      </c>
      <c r="BF80" s="17">
        <f t="shared" si="16"/>
        <v>0</v>
      </c>
      <c r="BG80" s="120">
        <v>3.8</v>
      </c>
    </row>
    <row r="81" ht="11.25" customHeight="1">
      <c r="A81" s="155" t="s">
        <v>1678</v>
      </c>
      <c r="B81" s="99" t="s">
        <v>1679</v>
      </c>
      <c r="C81" s="100" t="s">
        <v>131</v>
      </c>
      <c r="D81" s="100" t="s">
        <v>193</v>
      </c>
      <c r="E81" s="101">
        <v>7.0</v>
      </c>
      <c r="F81" s="58">
        <v>680.0</v>
      </c>
      <c r="G81" s="58" t="s">
        <v>168</v>
      </c>
      <c r="H81" s="58" t="s">
        <v>168</v>
      </c>
      <c r="I81" s="150">
        <v>30.68</v>
      </c>
      <c r="J81" s="103">
        <f t="shared" si="2"/>
        <v>2.737940026</v>
      </c>
      <c r="K81" s="104">
        <v>0.21</v>
      </c>
      <c r="L81" s="73">
        <v>4.0</v>
      </c>
      <c r="M81" s="23">
        <f t="shared" si="3"/>
        <v>0.84</v>
      </c>
      <c r="N81" s="105" t="s">
        <v>481</v>
      </c>
      <c r="O81" s="106">
        <v>0.2</v>
      </c>
      <c r="P81" s="107">
        <v>43718.0</v>
      </c>
      <c r="Q81" s="107">
        <v>43733.0</v>
      </c>
      <c r="R81" s="23">
        <f t="shared" si="4"/>
        <v>5</v>
      </c>
      <c r="S81" s="108">
        <f t="array" ref="S81">IF(INDEX(Historical!$D$7:$D$1379,MATCH(B81,Historical!$B$7:$B$1403,0))=0,"n/a",(INDEX(Historical!$C$7:$C$1381,MATCH(B81,Historical!$B$7:$B$1403,0))/INDEX(Historical!$D$7:$D$1379,MATCH(B81,Historical!$B$7:$B$1403,0))-1)*100)</f>
        <v>5.128205128</v>
      </c>
      <c r="T81" s="108">
        <f t="array" ref="T81">IF(INDEX(Historical!$F$7:$F$1372,MATCH(B81,Historical!$B$7:$B$1403,0))=0,"n/a",((INDEX(Historical!$C$7:$C$1381,MATCH(B81,Historical!$B$7:$B$1403,0))/INDEX(Historical!$F$7:$F$1372,MATCH(B81,Historical!$B$7:$B$1403,0)))^(1/3)-1)*100)</f>
        <v>6.439210989</v>
      </c>
      <c r="U81" s="108">
        <f t="array" ref="U81">IF(INDEX(Historical!$H$7:$H$1372,MATCH(B81,Historical!$B$7:$B$1403,0))=0,"n/a",((INDEX(Historical!$C$7:$C$1381,MATCH(B81,Historical!$B$7:$B$1403,0))/INDEX(Historical!$H$7:$H$1372,MATCH(B81,Historical!$B$7:$B$1403,0)))^(1/5)-1)*100)</f>
        <v>5.750987763</v>
      </c>
      <c r="V81" s="108" t="str">
        <f t="array" ref="V81">IF(INDEX(Historical!$O$7:$O$1372,MATCH(B81,Historical!$B$7:$B$1403,0))=0,"n/a",((INDEX(Historical!$C$7:$C$1381,MATCH(B81,Historical!$B$7:$B$1403,0))/INDEX(Historical!$O$7:$O$1372,MATCH(B81,Historical!$B$7:$B$1403,0)))^(1/10)-1)*100)</f>
        <v>n/a</v>
      </c>
      <c r="W81" s="109" t="str">
        <f t="shared" si="5"/>
        <v>n/a</v>
      </c>
      <c r="X81" s="110" t="str">
        <f t="shared" si="6"/>
        <v>n/a</v>
      </c>
      <c r="Y81" s="149"/>
      <c r="Z81" s="103">
        <f t="shared" si="7"/>
        <v>84.84848485</v>
      </c>
      <c r="AA81" s="112">
        <f t="shared" si="8"/>
        <v>30.98989899</v>
      </c>
      <c r="AB81" s="73">
        <v>6.0</v>
      </c>
      <c r="AC81" s="102">
        <v>0.99</v>
      </c>
      <c r="AD81" s="102">
        <v>2.98</v>
      </c>
      <c r="AE81" s="102">
        <v>0.17</v>
      </c>
      <c r="AF81" s="102">
        <v>0.78</v>
      </c>
      <c r="AG81" s="102">
        <v>2.5</v>
      </c>
      <c r="AH81" s="156">
        <v>216.7</v>
      </c>
      <c r="AI81" s="156">
        <v>46.89</v>
      </c>
      <c r="AJ81" s="102">
        <v>-15.0</v>
      </c>
      <c r="AK81" s="102">
        <v>10.4</v>
      </c>
      <c r="AL81" s="113">
        <v>3110.0</v>
      </c>
      <c r="AM81" s="114">
        <v>0.7000000000000001</v>
      </c>
      <c r="AN81" s="102">
        <v>0.43</v>
      </c>
      <c r="AO81" s="115">
        <f t="shared" si="9"/>
        <v>-22.5009712</v>
      </c>
      <c r="AP81" s="116">
        <f t="shared" si="10"/>
        <v>8.488927789</v>
      </c>
      <c r="AQ81" s="117">
        <f t="shared" si="11"/>
        <v>3.649240148</v>
      </c>
      <c r="AR81" s="103">
        <f t="array" ref="AR81">INDEX(Historical!$C$7:$C$1381,MATCH(B81,Historical!$B$7:$B$1403,0))*IF(AH81="n/a",1.03,IF(AH81&lt;0,1.01,IF(AH81&gt;10,1.1,(1+AH81/100))))</f>
        <v>0.902</v>
      </c>
      <c r="AS81" s="112">
        <f t="shared" si="12"/>
        <v>0.9922</v>
      </c>
      <c r="AT81" s="112">
        <f t="shared" ref="AT81:AV81" si="89">IF($AK81="n/a",1.03*AS81,IF($AK81&lt;0,1.01*AS81,IF($AK81&gt;10,1.1*AS81,(1+$AK81/100)*AS81)))</f>
        <v>1.09142</v>
      </c>
      <c r="AU81" s="112">
        <f t="shared" si="89"/>
        <v>1.200562</v>
      </c>
      <c r="AV81" s="112">
        <f t="shared" si="89"/>
        <v>1.3206182</v>
      </c>
      <c r="AW81" s="103">
        <f t="shared" si="14"/>
        <v>5.5068002</v>
      </c>
      <c r="AX81" s="118">
        <f t="shared" si="15"/>
        <v>17.94915319</v>
      </c>
      <c r="AY81" s="119">
        <v>1.31</v>
      </c>
      <c r="AZ81" s="114">
        <v>-1.16</v>
      </c>
      <c r="BA81" s="114">
        <v>-37.43</v>
      </c>
      <c r="BB81" s="114">
        <v>-22.18</v>
      </c>
      <c r="BC81" s="114">
        <v>-26.36</v>
      </c>
      <c r="BD81" s="42"/>
      <c r="BE81" s="17">
        <v>2013.0</v>
      </c>
      <c r="BF81" s="17">
        <f t="shared" si="16"/>
        <v>0</v>
      </c>
      <c r="BG81" s="120">
        <v>1.2</v>
      </c>
    </row>
    <row r="82" ht="11.25" customHeight="1">
      <c r="A82" s="55" t="s">
        <v>1226</v>
      </c>
      <c r="B82" s="99" t="s">
        <v>1227</v>
      </c>
      <c r="C82" s="100" t="s">
        <v>141</v>
      </c>
      <c r="D82" s="100" t="s">
        <v>167</v>
      </c>
      <c r="E82" s="101">
        <v>9.0</v>
      </c>
      <c r="F82" s="58">
        <v>481.0</v>
      </c>
      <c r="G82" s="58" t="s">
        <v>120</v>
      </c>
      <c r="H82" s="58" t="s">
        <v>120</v>
      </c>
      <c r="I82" s="150">
        <v>114.49</v>
      </c>
      <c r="J82" s="103">
        <f t="shared" si="2"/>
        <v>2.02637785</v>
      </c>
      <c r="K82" s="104">
        <v>0.58</v>
      </c>
      <c r="L82" s="73">
        <v>4.0</v>
      </c>
      <c r="M82" s="23">
        <f t="shared" si="3"/>
        <v>2.32</v>
      </c>
      <c r="N82" s="105" t="s">
        <v>425</v>
      </c>
      <c r="O82" s="106">
        <v>0.52</v>
      </c>
      <c r="P82" s="107">
        <v>43620.0</v>
      </c>
      <c r="Q82" s="107">
        <v>43635.0</v>
      </c>
      <c r="R82" s="23">
        <f t="shared" si="4"/>
        <v>11.53846154</v>
      </c>
      <c r="S82" s="108">
        <f t="array" ref="S82">IF(INDEX(Historical!$D$7:$D$1379,MATCH(B82,Historical!$B$7:$B$1403,0))=0,"n/a",(INDEX(Historical!$C$7:$C$1381,MATCH(B82,Historical!$B$7:$B$1403,0))/INDEX(Historical!$D$7:$D$1379,MATCH(B82,Historical!$B$7:$B$1403,0))-1)*100)</f>
        <v>12.43781095</v>
      </c>
      <c r="T82" s="108">
        <f t="array" ref="T82">IF(INDEX(Historical!$F$7:$F$1372,MATCH(B82,Historical!$B$7:$B$1403,0))=0,"n/a",((INDEX(Historical!$C$7:$C$1381,MATCH(B82,Historical!$B$7:$B$1403,0))/INDEX(Historical!$F$7:$F$1372,MATCH(B82,Historical!$B$7:$B$1403,0)))^(1/3)-1)*100)</f>
        <v>12.20085133</v>
      </c>
      <c r="U82" s="108">
        <f t="array" ref="U82">IF(INDEX(Historical!$H$7:$H$1372,MATCH(B82,Historical!$B$7:$B$1403,0))=0,"n/a",((INDEX(Historical!$C$7:$C$1381,MATCH(B82,Historical!$B$7:$B$1403,0))/INDEX(Historical!$H$7:$H$1372,MATCH(B82,Historical!$B$7:$B$1403,0)))^(1/5)-1)*100)</f>
        <v>11.0198735</v>
      </c>
      <c r="V82" s="108">
        <f t="array" ref="V82">IF(INDEX(Historical!$O$7:$O$1372,MATCH(B82,Historical!$B$7:$B$1403,0))=0,"n/a",((INDEX(Historical!$C$7:$C$1381,MATCH(B82,Historical!$B$7:$B$1403,0))/INDEX(Historical!$O$7:$O$1372,MATCH(B82,Historical!$B$7:$B$1403,0)))^(1/10)-1)*100)</f>
        <v>6.359150726</v>
      </c>
      <c r="W82" s="109">
        <f t="shared" si="5"/>
        <v>1.732915916</v>
      </c>
      <c r="X82" s="110">
        <f t="shared" si="6"/>
        <v>0.6444370469</v>
      </c>
      <c r="Y82" s="159"/>
      <c r="Z82" s="103">
        <f t="shared" si="7"/>
        <v>64.9859944</v>
      </c>
      <c r="AA82" s="112">
        <f t="shared" si="8"/>
        <v>32.07002801</v>
      </c>
      <c r="AB82" s="73">
        <v>12.0</v>
      </c>
      <c r="AC82" s="102">
        <v>3.57</v>
      </c>
      <c r="AD82" s="102">
        <v>3.03</v>
      </c>
      <c r="AE82" s="102">
        <v>1.38</v>
      </c>
      <c r="AF82" s="102">
        <v>9.09</v>
      </c>
      <c r="AG82" s="102">
        <v>23.9</v>
      </c>
      <c r="AH82" s="102">
        <v>5.5</v>
      </c>
      <c r="AI82" s="102">
        <v>7.7</v>
      </c>
      <c r="AJ82" s="102">
        <v>17.1</v>
      </c>
      <c r="AK82" s="102">
        <v>10.57</v>
      </c>
      <c r="AL82" s="113">
        <v>9760.0</v>
      </c>
      <c r="AM82" s="114">
        <v>0.1</v>
      </c>
      <c r="AN82" s="102">
        <v>1.89</v>
      </c>
      <c r="AO82" s="115">
        <f t="shared" si="9"/>
        <v>-19.02377666</v>
      </c>
      <c r="AP82" s="116">
        <f t="shared" si="10"/>
        <v>13.04625135</v>
      </c>
      <c r="AQ82" s="117">
        <f t="shared" si="11"/>
        <v>259.9484868</v>
      </c>
      <c r="AR82" s="103">
        <f t="array" ref="AR82">INDEX(Historical!$C$7:$C$1381,MATCH(B82,Historical!$B$7:$B$1403,0))*IF(AH82="n/a",1.03,IF(AH82&lt;0,1.01,IF(AH82&gt;10,1.1,(1+AH82/100))))</f>
        <v>2.3843</v>
      </c>
      <c r="AS82" s="112">
        <f t="shared" si="12"/>
        <v>2.5678911</v>
      </c>
      <c r="AT82" s="112">
        <f t="shared" ref="AT82:AV82" si="90">IF($AK82="n/a",1.03*AS82,IF($AK82&lt;0,1.01*AS82,IF($AK82&gt;10,1.1*AS82,(1+$AK82/100)*AS82)))</f>
        <v>2.82468021</v>
      </c>
      <c r="AU82" s="112">
        <f t="shared" si="90"/>
        <v>3.107148231</v>
      </c>
      <c r="AV82" s="112">
        <f t="shared" si="90"/>
        <v>3.417863054</v>
      </c>
      <c r="AW82" s="103">
        <f t="shared" si="14"/>
        <v>14.3018826</v>
      </c>
      <c r="AX82" s="118">
        <f t="shared" si="15"/>
        <v>12.49181815</v>
      </c>
      <c r="AY82" s="119">
        <v>1.36</v>
      </c>
      <c r="AZ82" s="114">
        <v>15.65</v>
      </c>
      <c r="BA82" s="114">
        <v>-18.85</v>
      </c>
      <c r="BB82" s="114">
        <v>-13.170000000000002</v>
      </c>
      <c r="BC82" s="114">
        <v>-4.87</v>
      </c>
      <c r="BD82" s="42"/>
      <c r="BE82" s="17">
        <v>2011.0</v>
      </c>
      <c r="BF82" s="17">
        <f t="shared" si="16"/>
        <v>0</v>
      </c>
      <c r="BG82" s="120">
        <v>4.6</v>
      </c>
    </row>
    <row r="83" ht="11.25" customHeight="1">
      <c r="A83" s="155" t="s">
        <v>611</v>
      </c>
      <c r="B83" s="99" t="s">
        <v>612</v>
      </c>
      <c r="C83" s="100" t="s">
        <v>158</v>
      </c>
      <c r="D83" s="100" t="s">
        <v>159</v>
      </c>
      <c r="E83" s="101">
        <v>12.0</v>
      </c>
      <c r="F83" s="58">
        <v>298.0</v>
      </c>
      <c r="G83" s="58" t="s">
        <v>120</v>
      </c>
      <c r="H83" s="58" t="s">
        <v>120</v>
      </c>
      <c r="I83" s="150">
        <v>123.66</v>
      </c>
      <c r="J83" s="103">
        <f t="shared" si="2"/>
        <v>1.617337862</v>
      </c>
      <c r="K83" s="104">
        <v>0.5</v>
      </c>
      <c r="L83" s="73">
        <v>4.0</v>
      </c>
      <c r="M83" s="23">
        <f t="shared" si="3"/>
        <v>2</v>
      </c>
      <c r="N83" s="105" t="s">
        <v>138</v>
      </c>
      <c r="O83" s="106">
        <v>0.455</v>
      </c>
      <c r="P83" s="107">
        <v>43595.0</v>
      </c>
      <c r="Q83" s="107">
        <v>43620.0</v>
      </c>
      <c r="R83" s="23">
        <f t="shared" si="4"/>
        <v>9.89010989</v>
      </c>
      <c r="S83" s="108">
        <f t="array" ref="S83">IF(INDEX(Historical!$D$7:$D$1379,MATCH(B83,Historical!$B$7:$B$1403,0))=0,"n/a",(INDEX(Historical!$C$7:$C$1381,MATCH(B83,Historical!$B$7:$B$1403,0))/INDEX(Historical!$D$7:$D$1379,MATCH(B83,Historical!$B$7:$B$1403,0))-1)*100)</f>
        <v>9.831460674</v>
      </c>
      <c r="T83" s="108">
        <f t="array" ref="T83">IF(INDEX(Historical!$F$7:$F$1372,MATCH(B83,Historical!$B$7:$B$1403,0))=0,"n/a",((INDEX(Historical!$C$7:$C$1381,MATCH(B83,Historical!$B$7:$B$1403,0))/INDEX(Historical!$F$7:$F$1372,MATCH(B83,Historical!$B$7:$B$1403,0)))^(1/3)-1)*100)</f>
        <v>10.09553655</v>
      </c>
      <c r="U83" s="108">
        <f t="array" ref="U83">IF(INDEX(Historical!$H$7:$H$1372,MATCH(B83,Historical!$B$7:$B$1403,0))=0,"n/a",((INDEX(Historical!$C$7:$C$1381,MATCH(B83,Historical!$B$7:$B$1403,0))/INDEX(Historical!$H$7:$H$1372,MATCH(B83,Historical!$B$7:$B$1403,0)))^(1/5)-1)*100)</f>
        <v>10.07083937</v>
      </c>
      <c r="V83" s="108">
        <f t="array" ref="V83">IF(INDEX(Historical!$O$7:$O$1372,MATCH(B83,Historical!$B$7:$B$1403,0))=0,"n/a",((INDEX(Historical!$C$7:$C$1381,MATCH(B83,Historical!$B$7:$B$1403,0))/INDEX(Historical!$O$7:$O$1372,MATCH(B83,Historical!$B$7:$B$1403,0)))^(1/10)-1)*100)</f>
        <v>9.077026654</v>
      </c>
      <c r="W83" s="109">
        <f t="shared" si="5"/>
        <v>1.109486592</v>
      </c>
      <c r="X83" s="110">
        <f t="shared" si="6"/>
        <v>1.342778582</v>
      </c>
      <c r="Y83" s="147"/>
      <c r="Z83" s="103">
        <f t="shared" si="7"/>
        <v>58.3090379</v>
      </c>
      <c r="AA83" s="112">
        <f t="shared" si="8"/>
        <v>36.05247813</v>
      </c>
      <c r="AB83" s="73">
        <v>12.0</v>
      </c>
      <c r="AC83" s="102">
        <v>3.43</v>
      </c>
      <c r="AD83" s="102">
        <v>4.4</v>
      </c>
      <c r="AE83" s="102">
        <v>6.18</v>
      </c>
      <c r="AF83" s="102">
        <v>3.66</v>
      </c>
      <c r="AG83" s="102">
        <v>10.2</v>
      </c>
      <c r="AH83" s="102">
        <v>6.7</v>
      </c>
      <c r="AI83" s="102">
        <v>9.43</v>
      </c>
      <c r="AJ83" s="102">
        <v>7.5</v>
      </c>
      <c r="AK83" s="102">
        <v>8.200000000000001</v>
      </c>
      <c r="AL83" s="113">
        <v>22300.0</v>
      </c>
      <c r="AM83" s="114">
        <v>0.2</v>
      </c>
      <c r="AN83" s="102">
        <v>1.55</v>
      </c>
      <c r="AO83" s="115">
        <f t="shared" si="9"/>
        <v>-24.36430091</v>
      </c>
      <c r="AP83" s="116">
        <f t="shared" si="10"/>
        <v>11.68817723</v>
      </c>
      <c r="AQ83" s="117">
        <f t="shared" si="11"/>
        <v>142.16805</v>
      </c>
      <c r="AR83" s="103">
        <f t="array" ref="AR83">INDEX(Historical!$C$7:$C$1381,MATCH(B83,Historical!$B$7:$B$1403,0))*IF(AH83="n/a",1.03,IF(AH83&lt;0,1.01,IF(AH83&gt;10,1.1,(1+AH83/100))))</f>
        <v>2.085985</v>
      </c>
      <c r="AS83" s="112">
        <f t="shared" si="12"/>
        <v>2.282693386</v>
      </c>
      <c r="AT83" s="112">
        <f t="shared" ref="AT83:AV83" si="91">IF($AK83="n/a",1.03*AS83,IF($AK83&lt;0,1.01*AS83,IF($AK83&gt;10,1.1*AS83,(1+$AK83/100)*AS83)))</f>
        <v>2.469874243</v>
      </c>
      <c r="AU83" s="112">
        <f t="shared" si="91"/>
        <v>2.672403931</v>
      </c>
      <c r="AV83" s="112">
        <f t="shared" si="91"/>
        <v>2.891541053</v>
      </c>
      <c r="AW83" s="103">
        <f t="shared" si="14"/>
        <v>12.40249761</v>
      </c>
      <c r="AX83" s="118">
        <f t="shared" si="15"/>
        <v>10.02951449</v>
      </c>
      <c r="AY83" s="119">
        <v>0.1</v>
      </c>
      <c r="AZ83" s="114">
        <v>22.97</v>
      </c>
      <c r="BA83" s="114">
        <v>-12.53</v>
      </c>
      <c r="BB83" s="114">
        <v>-4.62</v>
      </c>
      <c r="BC83" s="114">
        <v>1.34</v>
      </c>
      <c r="BD83" s="42"/>
      <c r="BE83" s="17">
        <v>2008.0</v>
      </c>
      <c r="BF83" s="17">
        <f t="shared" si="16"/>
        <v>1</v>
      </c>
      <c r="BG83" s="120">
        <v>2.8000000000000003</v>
      </c>
    </row>
    <row r="84" ht="11.25" customHeight="1">
      <c r="A84" s="55" t="s">
        <v>170</v>
      </c>
      <c r="B84" s="99" t="s">
        <v>171</v>
      </c>
      <c r="C84" s="100" t="s">
        <v>158</v>
      </c>
      <c r="D84" s="100" t="s">
        <v>159</v>
      </c>
      <c r="E84" s="101">
        <v>65.0</v>
      </c>
      <c r="F84" s="58">
        <v>1.0</v>
      </c>
      <c r="G84" s="58" t="s">
        <v>121</v>
      </c>
      <c r="H84" s="58" t="s">
        <v>121</v>
      </c>
      <c r="I84" s="102">
        <v>76.59</v>
      </c>
      <c r="J84" s="103">
        <f t="shared" si="2"/>
        <v>1.592897245</v>
      </c>
      <c r="K84" s="104">
        <v>0.305</v>
      </c>
      <c r="L84" s="73">
        <v>4.0</v>
      </c>
      <c r="M84" s="23">
        <f t="shared" si="3"/>
        <v>1.22</v>
      </c>
      <c r="N84" s="105" t="s">
        <v>138</v>
      </c>
      <c r="O84" s="106">
        <v>0.275</v>
      </c>
      <c r="P84" s="107">
        <v>43691.0</v>
      </c>
      <c r="Q84" s="107">
        <v>43711.0</v>
      </c>
      <c r="R84" s="23">
        <f t="shared" si="4"/>
        <v>10.90909091</v>
      </c>
      <c r="S84" s="108">
        <f t="array" ref="S84">IF(INDEX(Historical!$D$7:$D$1379,MATCH(B84,Historical!$B$7:$B$1403,0))=0,"n/a",(INDEX(Historical!$C$7:$C$1381,MATCH(B84,Historical!$B$7:$B$1403,0))/INDEX(Historical!$D$7:$D$1379,MATCH(B84,Historical!$B$7:$B$1403,0))-1)*100)</f>
        <v>9.433962264</v>
      </c>
      <c r="T84" s="108">
        <f t="array" ref="T84">IF(INDEX(Historical!$F$7:$F$1372,MATCH(B84,Historical!$B$7:$B$1403,0))=0,"n/a",((INDEX(Historical!$C$7:$C$1381,MATCH(B84,Historical!$B$7:$B$1403,0))/INDEX(Historical!$F$7:$F$1372,MATCH(B84,Historical!$B$7:$B$1403,0)))^(1/3)-1)*100)</f>
        <v>8.268951542</v>
      </c>
      <c r="U84" s="108">
        <f t="array" ref="U84">IF(INDEX(Historical!$H$7:$H$1372,MATCH(B84,Historical!$B$7:$B$1403,0))=0,"n/a",((INDEX(Historical!$C$7:$C$1381,MATCH(B84,Historical!$B$7:$B$1403,0))/INDEX(Historical!$H$7:$H$1372,MATCH(B84,Historical!$B$7:$B$1403,0)))^(1/5)-1)*100)</f>
        <v>6.924192563</v>
      </c>
      <c r="V84" s="108">
        <f t="array" ref="V84">IF(INDEX(Historical!$O$7:$O$1372,MATCH(B84,Historical!$B$7:$B$1403,0))=0,"n/a",((INDEX(Historical!$C$7:$C$1381,MATCH(B84,Historical!$B$7:$B$1403,0))/INDEX(Historical!$O$7:$O$1372,MATCH(B84,Historical!$B$7:$B$1403,0)))^(1/10)-1)*100)</f>
        <v>8.671750079</v>
      </c>
      <c r="W84" s="109">
        <f t="shared" si="5"/>
        <v>0.798476951</v>
      </c>
      <c r="X84" s="110">
        <f t="shared" si="6"/>
        <v>5.326301971</v>
      </c>
      <c r="Y84" s="149"/>
      <c r="Z84" s="103">
        <f t="shared" si="7"/>
        <v>55.70776256</v>
      </c>
      <c r="AA84" s="112">
        <f t="shared" si="8"/>
        <v>34.97260274</v>
      </c>
      <c r="AB84" s="73">
        <v>12.0</v>
      </c>
      <c r="AC84" s="102">
        <v>2.19</v>
      </c>
      <c r="AD84" s="102">
        <v>5.82</v>
      </c>
      <c r="AE84" s="102">
        <v>5.98</v>
      </c>
      <c r="AF84" s="102">
        <v>4.73</v>
      </c>
      <c r="AG84" s="102">
        <v>14.099999999999998</v>
      </c>
      <c r="AH84" s="102">
        <v>-8.0</v>
      </c>
      <c r="AI84" s="102">
        <v>7.04</v>
      </c>
      <c r="AJ84" s="102">
        <v>1.3</v>
      </c>
      <c r="AK84" s="102">
        <v>6.0</v>
      </c>
      <c r="AL84" s="113">
        <v>2820.0</v>
      </c>
      <c r="AM84" s="114">
        <v>0.8999999999999999</v>
      </c>
      <c r="AN84" s="102">
        <v>0.8</v>
      </c>
      <c r="AO84" s="115">
        <f t="shared" si="9"/>
        <v>-26.45551293</v>
      </c>
      <c r="AP84" s="116">
        <f t="shared" si="10"/>
        <v>8.517089808</v>
      </c>
      <c r="AQ84" s="117">
        <f t="shared" si="11"/>
        <v>171.1460541</v>
      </c>
      <c r="AR84" s="103">
        <f t="array" ref="AR84">INDEX(Historical!$C$7:$C$1381,MATCH(B84,Historical!$B$7:$B$1403,0))*IF(AH84="n/a",1.03,IF(AH84&lt;0,1.01,IF(AH84&gt;10,1.1,(1+AH84/100))))</f>
        <v>1.1716</v>
      </c>
      <c r="AS84" s="112">
        <f t="shared" si="12"/>
        <v>1.25408064</v>
      </c>
      <c r="AT84" s="112">
        <f t="shared" ref="AT84:AV84" si="92">IF($AK84="n/a",1.03*AS84,IF($AK84&lt;0,1.01*AS84,IF($AK84&gt;10,1.1*AS84,(1+$AK84/100)*AS84)))</f>
        <v>1.329325478</v>
      </c>
      <c r="AU84" s="112">
        <f t="shared" si="92"/>
        <v>1.409085007</v>
      </c>
      <c r="AV84" s="112">
        <f t="shared" si="92"/>
        <v>1.493630108</v>
      </c>
      <c r="AW84" s="103">
        <f t="shared" si="14"/>
        <v>6.657721233</v>
      </c>
      <c r="AX84" s="118">
        <f t="shared" si="15"/>
        <v>8.692676894</v>
      </c>
      <c r="AY84" s="119">
        <v>-0.13</v>
      </c>
      <c r="AZ84" s="114">
        <v>13.44</v>
      </c>
      <c r="BA84" s="114">
        <v>-20.22</v>
      </c>
      <c r="BB84" s="114">
        <v>-12.989999999999998</v>
      </c>
      <c r="BC84" s="114">
        <v>-9.5</v>
      </c>
      <c r="BD84" s="42"/>
      <c r="BE84" s="17">
        <v>1955.0</v>
      </c>
      <c r="BF84" s="17">
        <f t="shared" si="16"/>
        <v>8</v>
      </c>
      <c r="BG84" s="120">
        <v>5.2</v>
      </c>
    </row>
    <row r="85" ht="11.25" customHeight="1">
      <c r="A85" s="55" t="s">
        <v>1482</v>
      </c>
      <c r="B85" s="99" t="s">
        <v>1483</v>
      </c>
      <c r="C85" s="100" t="s">
        <v>136</v>
      </c>
      <c r="D85" s="100" t="s">
        <v>1267</v>
      </c>
      <c r="E85" s="101">
        <v>8.0</v>
      </c>
      <c r="F85" s="58">
        <v>597.0</v>
      </c>
      <c r="G85" s="58" t="s">
        <v>120</v>
      </c>
      <c r="H85" s="58" t="s">
        <v>120</v>
      </c>
      <c r="I85" s="150">
        <v>109.93</v>
      </c>
      <c r="J85" s="103">
        <f t="shared" si="2"/>
        <v>1.564632039</v>
      </c>
      <c r="K85" s="104">
        <v>0.43</v>
      </c>
      <c r="L85" s="73">
        <v>4.0</v>
      </c>
      <c r="M85" s="23">
        <f t="shared" si="3"/>
        <v>1.72</v>
      </c>
      <c r="N85" s="105" t="s">
        <v>290</v>
      </c>
      <c r="O85" s="106">
        <v>0.39</v>
      </c>
      <c r="P85" s="107">
        <v>43741.0</v>
      </c>
      <c r="Q85" s="107">
        <v>43777.0</v>
      </c>
      <c r="R85" s="23">
        <f t="shared" si="4"/>
        <v>10.25641026</v>
      </c>
      <c r="S85" s="108">
        <f t="array" ref="S85">IF(INDEX(Historical!$D$7:$D$1379,MATCH(B85,Historical!$B$7:$B$1403,0))=0,"n/a",(INDEX(Historical!$C$7:$C$1381,MATCH(B85,Historical!$B$7:$B$1403,0))/INDEX(Historical!$D$7:$D$1379,MATCH(B85,Historical!$B$7:$B$1403,0))-1)*100)</f>
        <v>11.11111111</v>
      </c>
      <c r="T85" s="108">
        <f t="array" ref="T85">IF(INDEX(Historical!$F$7:$F$1372,MATCH(B85,Historical!$B$7:$B$1403,0))=0,"n/a",((INDEX(Historical!$C$7:$C$1381,MATCH(B85,Historical!$B$7:$B$1403,0))/INDEX(Historical!$F$7:$F$1372,MATCH(B85,Historical!$B$7:$B$1403,0)))^(1/3)-1)*100)</f>
        <v>10.37168524</v>
      </c>
      <c r="U85" s="108">
        <f t="array" ref="U85">IF(INDEX(Historical!$H$7:$H$1372,MATCH(B85,Historical!$B$7:$B$1403,0))=0,"n/a",((INDEX(Historical!$C$7:$C$1381,MATCH(B85,Historical!$B$7:$B$1403,0))/INDEX(Historical!$H$7:$H$1372,MATCH(B85,Historical!$B$7:$B$1403,0)))^(1/5)-1)*100)</f>
        <v>10.30083024</v>
      </c>
      <c r="V85" s="108">
        <f t="array" ref="V85">IF(INDEX(Historical!$O$7:$O$1372,MATCH(B85,Historical!$B$7:$B$1403,0))=0,"n/a",((INDEX(Historical!$C$7:$C$1381,MATCH(B85,Historical!$B$7:$B$1403,0))/INDEX(Historical!$O$7:$O$1372,MATCH(B85,Historical!$B$7:$B$1403,0)))^(1/10)-1)*100)</f>
        <v>8.31254204</v>
      </c>
      <c r="W85" s="109">
        <f t="shared" si="5"/>
        <v>1.239191355</v>
      </c>
      <c r="X85" s="110">
        <f t="shared" si="6"/>
        <v>1.373444031</v>
      </c>
      <c r="Y85" s="149"/>
      <c r="Z85" s="103">
        <f t="shared" si="7"/>
        <v>21.52690864</v>
      </c>
      <c r="AA85" s="112">
        <f t="shared" si="8"/>
        <v>13.75844806</v>
      </c>
      <c r="AB85" s="73">
        <v>12.0</v>
      </c>
      <c r="AC85" s="102">
        <v>7.99</v>
      </c>
      <c r="AD85" s="102">
        <v>1.39</v>
      </c>
      <c r="AE85" s="102">
        <v>1.99</v>
      </c>
      <c r="AF85" s="102">
        <v>3.87</v>
      </c>
      <c r="AG85" s="102">
        <v>28.999999999999996</v>
      </c>
      <c r="AH85" s="102">
        <v>9.1</v>
      </c>
      <c r="AI85" s="102">
        <v>10.440000000000001</v>
      </c>
      <c r="AJ85" s="102">
        <v>7.5</v>
      </c>
      <c r="AK85" s="102">
        <v>9.89</v>
      </c>
      <c r="AL85" s="113">
        <v>89930.0</v>
      </c>
      <c r="AM85" s="114">
        <v>0.1</v>
      </c>
      <c r="AN85" s="102">
        <v>5.96</v>
      </c>
      <c r="AO85" s="115">
        <f t="shared" si="9"/>
        <v>-1.892985786</v>
      </c>
      <c r="AP85" s="116">
        <f t="shared" si="10"/>
        <v>11.86546227</v>
      </c>
      <c r="AQ85" s="117">
        <f t="shared" si="11"/>
        <v>53.832801</v>
      </c>
      <c r="AR85" s="103">
        <f t="array" ref="AR85">INDEX(Historical!$C$7:$C$1381,MATCH(B85,Historical!$B$7:$B$1403,0))*IF(AH85="n/a",1.03,IF(AH85&lt;0,1.01,IF(AH85&gt;10,1.1,(1+AH85/100))))</f>
        <v>1.7456</v>
      </c>
      <c r="AS85" s="112">
        <f t="shared" si="12"/>
        <v>1.92016</v>
      </c>
      <c r="AT85" s="112">
        <f t="shared" ref="AT85:AV85" si="93">IF($AK85="n/a",1.03*AS85,IF($AK85&lt;0,1.01*AS85,IF($AK85&gt;10,1.1*AS85,(1+$AK85/100)*AS85)))</f>
        <v>2.110063824</v>
      </c>
      <c r="AU85" s="112">
        <f t="shared" si="93"/>
        <v>2.318749136</v>
      </c>
      <c r="AV85" s="112">
        <f t="shared" si="93"/>
        <v>2.548073426</v>
      </c>
      <c r="AW85" s="103">
        <f t="shared" si="14"/>
        <v>10.64264639</v>
      </c>
      <c r="AX85" s="118">
        <f t="shared" si="15"/>
        <v>9.681293902</v>
      </c>
      <c r="AY85" s="119">
        <v>1.01</v>
      </c>
      <c r="AZ85" s="114">
        <v>3.05</v>
      </c>
      <c r="BA85" s="114">
        <v>-20.419999999999998</v>
      </c>
      <c r="BB85" s="114">
        <v>-14.66</v>
      </c>
      <c r="BC85" s="114">
        <v>-10.42</v>
      </c>
      <c r="BD85" s="42"/>
      <c r="BE85" s="17">
        <v>2012.0</v>
      </c>
      <c r="BF85" s="17">
        <f t="shared" si="16"/>
        <v>0</v>
      </c>
      <c r="BG85" s="120">
        <v>3.4000000000000004</v>
      </c>
    </row>
    <row r="86" ht="11.25" customHeight="1">
      <c r="A86" s="155" t="s">
        <v>613</v>
      </c>
      <c r="B86" s="99" t="s">
        <v>614</v>
      </c>
      <c r="C86" s="100" t="s">
        <v>136</v>
      </c>
      <c r="D86" s="100" t="s">
        <v>137</v>
      </c>
      <c r="E86" s="101">
        <v>18.0</v>
      </c>
      <c r="F86" s="58">
        <v>192.0</v>
      </c>
      <c r="G86" s="58" t="s">
        <v>168</v>
      </c>
      <c r="H86" s="58" t="s">
        <v>168</v>
      </c>
      <c r="I86" s="150">
        <v>56.12</v>
      </c>
      <c r="J86" s="103">
        <f t="shared" si="2"/>
        <v>2.922309337</v>
      </c>
      <c r="K86" s="104">
        <v>0.41</v>
      </c>
      <c r="L86" s="73">
        <v>4.0</v>
      </c>
      <c r="M86" s="23">
        <f t="shared" si="3"/>
        <v>1.64</v>
      </c>
      <c r="N86" s="105" t="s">
        <v>218</v>
      </c>
      <c r="O86" s="106">
        <v>0.4</v>
      </c>
      <c r="P86" s="107">
        <v>43828.0</v>
      </c>
      <c r="Q86" s="107">
        <v>43844.0</v>
      </c>
      <c r="R86" s="23">
        <f t="shared" si="4"/>
        <v>2.5</v>
      </c>
      <c r="S86" s="108">
        <f t="array" ref="S86">IF(INDEX(Historical!$D$7:$D$1379,MATCH(B86,Historical!$B$7:$B$1403,0))=0,"n/a",(INDEX(Historical!$C$7:$C$1381,MATCH(B86,Historical!$B$7:$B$1403,0))/INDEX(Historical!$D$7:$D$1379,MATCH(B86,Historical!$B$7:$B$1403,0))-1)*100)</f>
        <v>2.564102564</v>
      </c>
      <c r="T86" s="108">
        <f t="array" ref="T86">IF(INDEX(Historical!$F$7:$F$1372,MATCH(B86,Historical!$B$7:$B$1403,0))=0,"n/a",((INDEX(Historical!$C$7:$C$1381,MATCH(B86,Historical!$B$7:$B$1403,0))/INDEX(Historical!$F$7:$F$1372,MATCH(B86,Historical!$B$7:$B$1403,0)))^(1/3)-1)*100)</f>
        <v>4.551591715</v>
      </c>
      <c r="U86" s="108">
        <f t="array" ref="U86">IF(INDEX(Historical!$H$7:$H$1372,MATCH(B86,Historical!$B$7:$B$1403,0))=0,"n/a",((INDEX(Historical!$C$7:$C$1381,MATCH(B86,Historical!$B$7:$B$1403,0))/INDEX(Historical!$H$7:$H$1372,MATCH(B86,Historical!$B$7:$B$1403,0)))^(1/5)-1)*100)</f>
        <v>8.178074107</v>
      </c>
      <c r="V86" s="108">
        <f t="array" ref="V86">IF(INDEX(Historical!$O$7:$O$1372,MATCH(B86,Historical!$B$7:$B$1403,0))=0,"n/a",((INDEX(Historical!$C$7:$C$1381,MATCH(B86,Historical!$B$7:$B$1403,0))/INDEX(Historical!$O$7:$O$1372,MATCH(B86,Historical!$B$7:$B$1403,0)))^(1/10)-1)*100)</f>
        <v>7.177346254</v>
      </c>
      <c r="W86" s="109">
        <f t="shared" si="5"/>
        <v>1.139428671</v>
      </c>
      <c r="X86" s="110">
        <f t="shared" si="6"/>
        <v>5.883506552</v>
      </c>
      <c r="Y86" s="111"/>
      <c r="Z86" s="103">
        <f t="shared" si="7"/>
        <v>49.10179641</v>
      </c>
      <c r="AA86" s="112">
        <f t="shared" si="8"/>
        <v>16.80239521</v>
      </c>
      <c r="AB86" s="73">
        <v>12.0</v>
      </c>
      <c r="AC86" s="102">
        <v>3.34</v>
      </c>
      <c r="AD86" s="102">
        <v>0.84</v>
      </c>
      <c r="AE86" s="102">
        <v>0.91</v>
      </c>
      <c r="AF86" s="156">
        <v>0.98</v>
      </c>
      <c r="AG86" s="102">
        <v>3.5999999999999996</v>
      </c>
      <c r="AH86" s="156">
        <v>100.1</v>
      </c>
      <c r="AI86" s="156">
        <v>9.84</v>
      </c>
      <c r="AJ86" s="102">
        <v>1.39</v>
      </c>
      <c r="AK86" s="102">
        <v>20.02</v>
      </c>
      <c r="AL86" s="113">
        <v>4690.0</v>
      </c>
      <c r="AM86" s="114">
        <v>2.7</v>
      </c>
      <c r="AN86" s="102">
        <v>0.29</v>
      </c>
      <c r="AO86" s="115">
        <f t="shared" si="9"/>
        <v>-5.702011766</v>
      </c>
      <c r="AP86" s="116">
        <f t="shared" si="10"/>
        <v>11.10038344</v>
      </c>
      <c r="AQ86" s="117">
        <f t="shared" si="11"/>
        <v>-14.45248934</v>
      </c>
      <c r="AR86" s="103">
        <f t="array" ref="AR86">INDEX(Historical!$C$7:$C$1381,MATCH(B86,Historical!$B$7:$B$1403,0))*IF(AH86="n/a",1.03,IF(AH86&lt;0,1.01,IF(AH86&gt;10,1.1,(1+AH86/100))))</f>
        <v>1.76</v>
      </c>
      <c r="AS86" s="112">
        <f t="shared" si="12"/>
        <v>1.933184</v>
      </c>
      <c r="AT86" s="112">
        <f t="shared" ref="AT86:AV86" si="94">IF($AK86="n/a",1.03*AS86,IF($AK86&lt;0,1.01*AS86,IF($AK86&gt;10,1.1*AS86,(1+$AK86/100)*AS86)))</f>
        <v>2.1265024</v>
      </c>
      <c r="AU86" s="112">
        <f t="shared" si="94"/>
        <v>2.33915264</v>
      </c>
      <c r="AV86" s="112">
        <f t="shared" si="94"/>
        <v>2.573067904</v>
      </c>
      <c r="AW86" s="103">
        <f t="shared" si="14"/>
        <v>10.73190694</v>
      </c>
      <c r="AX86" s="118">
        <f t="shared" si="15"/>
        <v>19.12314138</v>
      </c>
      <c r="AY86" s="119">
        <v>0.27</v>
      </c>
      <c r="AZ86" s="114">
        <v>3.0300000000000002</v>
      </c>
      <c r="BA86" s="114">
        <v>-16.869999999999997</v>
      </c>
      <c r="BB86" s="114">
        <v>-9.21</v>
      </c>
      <c r="BC86" s="114">
        <v>-8.83</v>
      </c>
      <c r="BD86" s="42"/>
      <c r="BE86" s="17">
        <v>2003.0</v>
      </c>
      <c r="BF86" s="17">
        <f t="shared" si="16"/>
        <v>1</v>
      </c>
      <c r="BG86" s="120">
        <v>0.6</v>
      </c>
    </row>
    <row r="87" ht="11.25" customHeight="1">
      <c r="A87" s="55" t="s">
        <v>1228</v>
      </c>
      <c r="B87" s="99" t="s">
        <v>1229</v>
      </c>
      <c r="C87" s="100" t="s">
        <v>118</v>
      </c>
      <c r="D87" s="100" t="s">
        <v>303</v>
      </c>
      <c r="E87" s="101">
        <v>9.0</v>
      </c>
      <c r="F87" s="58">
        <v>516.0</v>
      </c>
      <c r="G87" s="58" t="s">
        <v>168</v>
      </c>
      <c r="H87" s="58" t="s">
        <v>168</v>
      </c>
      <c r="I87" s="150">
        <v>31.85</v>
      </c>
      <c r="J87" s="103">
        <f t="shared" si="2"/>
        <v>4.018838305</v>
      </c>
      <c r="K87" s="104">
        <v>0.32</v>
      </c>
      <c r="L87" s="73">
        <v>4.0</v>
      </c>
      <c r="M87" s="23">
        <f t="shared" si="3"/>
        <v>1.28</v>
      </c>
      <c r="N87" s="105" t="s">
        <v>154</v>
      </c>
      <c r="O87" s="106">
        <v>0.3</v>
      </c>
      <c r="P87" s="107">
        <v>43795.0</v>
      </c>
      <c r="Q87" s="107">
        <v>43811.0</v>
      </c>
      <c r="R87" s="23">
        <f t="shared" si="4"/>
        <v>6.666666667</v>
      </c>
      <c r="S87" s="108">
        <f t="array" ref="S87">IF(INDEX(Historical!$D$7:$D$1379,MATCH(B87,Historical!$B$7:$B$1403,0))=0,"n/a",(INDEX(Historical!$C$7:$C$1381,MATCH(B87,Historical!$B$7:$B$1403,0))/INDEX(Historical!$D$7:$D$1379,MATCH(B87,Historical!$B$7:$B$1403,0))-1)*100)</f>
        <v>7.01754386</v>
      </c>
      <c r="T87" s="108">
        <f t="array" ref="T87">IF(INDEX(Historical!$F$7:$F$1372,MATCH(B87,Historical!$B$7:$B$1403,0))=0,"n/a",((INDEX(Historical!$C$7:$C$1381,MATCH(B87,Historical!$B$7:$B$1403,0))/INDEX(Historical!$F$7:$F$1372,MATCH(B87,Historical!$B$7:$B$1403,0)))^(1/3)-1)*100)</f>
        <v>7.574974464</v>
      </c>
      <c r="U87" s="108">
        <f t="array" ref="U87">IF(INDEX(Historical!$H$7:$H$1372,MATCH(B87,Historical!$B$7:$B$1403,0))=0,"n/a",((INDEX(Historical!$C$7:$C$1381,MATCH(B87,Historical!$B$7:$B$1403,0))/INDEX(Historical!$H$7:$H$1372,MATCH(B87,Historical!$B$7:$B$1403,0)))^(1/5)-1)*100)</f>
        <v>8.27026398</v>
      </c>
      <c r="V87" s="108">
        <f t="array" ref="V87">IF(INDEX(Historical!$O$7:$O$1372,MATCH(B87,Historical!$B$7:$B$1403,0))=0,"n/a",((INDEX(Historical!$C$7:$C$1381,MATCH(B87,Historical!$B$7:$B$1403,0))/INDEX(Historical!$O$7:$O$1372,MATCH(B87,Historical!$B$7:$B$1403,0)))^(1/10)-1)*100)</f>
        <v>11.79695733</v>
      </c>
      <c r="W87" s="109">
        <f t="shared" si="5"/>
        <v>0.7010505971</v>
      </c>
      <c r="X87" s="110">
        <f t="shared" si="6"/>
        <v>0.780213583</v>
      </c>
      <c r="Y87" s="240"/>
      <c r="Z87" s="103">
        <f t="shared" si="7"/>
        <v>61.83574879</v>
      </c>
      <c r="AA87" s="112">
        <f t="shared" si="8"/>
        <v>15.38647343</v>
      </c>
      <c r="AB87" s="73">
        <v>12.0</v>
      </c>
      <c r="AC87" s="102">
        <v>2.07</v>
      </c>
      <c r="AD87" s="102">
        <v>5.07</v>
      </c>
      <c r="AE87" s="102">
        <v>2.74</v>
      </c>
      <c r="AF87" s="102">
        <v>1.15</v>
      </c>
      <c r="AG87" s="102">
        <v>7.7</v>
      </c>
      <c r="AH87" s="102">
        <v>-34.9</v>
      </c>
      <c r="AI87" s="102">
        <v>11.379999999999999</v>
      </c>
      <c r="AJ87" s="102">
        <v>10.6</v>
      </c>
      <c r="AK87" s="102">
        <v>3.04</v>
      </c>
      <c r="AL87" s="113">
        <v>2390.0</v>
      </c>
      <c r="AM87" s="114">
        <v>1.7000000000000002</v>
      </c>
      <c r="AN87" s="102">
        <v>2.47</v>
      </c>
      <c r="AO87" s="115">
        <f t="shared" si="9"/>
        <v>-3.097371146</v>
      </c>
      <c r="AP87" s="116">
        <f t="shared" si="10"/>
        <v>12.28910228</v>
      </c>
      <c r="AQ87" s="117">
        <f t="shared" si="11"/>
        <v>-11.31968916</v>
      </c>
      <c r="AR87" s="103">
        <f t="array" ref="AR87">INDEX(Historical!$C$7:$C$1381,MATCH(B87,Historical!$B$7:$B$1403,0))*IF(AH87="n/a",1.03,IF(AH87&lt;0,1.01,IF(AH87&gt;10,1.1,(1+AH87/100))))</f>
        <v>1.2322</v>
      </c>
      <c r="AS87" s="112">
        <f t="shared" si="12"/>
        <v>1.35542</v>
      </c>
      <c r="AT87" s="112">
        <f t="shared" ref="AT87:AV87" si="95">IF($AK87="n/a",1.03*AS87,IF($AK87&lt;0,1.01*AS87,IF($AK87&gt;10,1.1*AS87,(1+$AK87/100)*AS87)))</f>
        <v>1.396624768</v>
      </c>
      <c r="AU87" s="112">
        <f t="shared" si="95"/>
        <v>1.439082161</v>
      </c>
      <c r="AV87" s="112">
        <f t="shared" si="95"/>
        <v>1.482830259</v>
      </c>
      <c r="AW87" s="103">
        <f t="shared" si="14"/>
        <v>6.906157188</v>
      </c>
      <c r="AX87" s="118">
        <f t="shared" si="15"/>
        <v>21.68338206</v>
      </c>
      <c r="AY87" s="119">
        <v>1.46</v>
      </c>
      <c r="AZ87" s="114">
        <v>70.96000000000001</v>
      </c>
      <c r="BA87" s="114">
        <v>-1.91</v>
      </c>
      <c r="BB87" s="114">
        <v>-0.75</v>
      </c>
      <c r="BC87" s="114">
        <v>23.810000000000002</v>
      </c>
      <c r="BD87" s="42"/>
      <c r="BE87" s="17">
        <v>2012.0</v>
      </c>
      <c r="BF87" s="17">
        <f t="shared" si="16"/>
        <v>0</v>
      </c>
      <c r="BG87" s="120">
        <v>1.9</v>
      </c>
    </row>
    <row r="88" ht="11.25" customHeight="1">
      <c r="A88" s="55" t="s">
        <v>1230</v>
      </c>
      <c r="B88" s="99" t="s">
        <v>1231</v>
      </c>
      <c r="C88" s="100" t="s">
        <v>118</v>
      </c>
      <c r="D88" s="100" t="s">
        <v>202</v>
      </c>
      <c r="E88" s="101">
        <v>9.0</v>
      </c>
      <c r="F88" s="58">
        <v>436.0</v>
      </c>
      <c r="G88" s="58" t="s">
        <v>120</v>
      </c>
      <c r="H88" s="58" t="s">
        <v>120</v>
      </c>
      <c r="I88" s="150">
        <v>53.7</v>
      </c>
      <c r="J88" s="103">
        <f t="shared" si="2"/>
        <v>1.191806331</v>
      </c>
      <c r="K88" s="104">
        <v>0.16</v>
      </c>
      <c r="L88" s="73">
        <v>4.0</v>
      </c>
      <c r="M88" s="23">
        <f t="shared" si="3"/>
        <v>0.64</v>
      </c>
      <c r="N88" s="105" t="s">
        <v>443</v>
      </c>
      <c r="O88" s="106">
        <v>0.14</v>
      </c>
      <c r="P88" s="148">
        <v>43244.0</v>
      </c>
      <c r="Q88" s="148">
        <v>43259.0</v>
      </c>
      <c r="R88" s="23">
        <f t="shared" si="4"/>
        <v>14.28571429</v>
      </c>
      <c r="S88" s="108">
        <f t="array" ref="S88">IF(INDEX(Historical!$D$7:$D$1379,MATCH(B88,Historical!$B$7:$B$1403,0))=0,"n/a",(INDEX(Historical!$C$7:$C$1381,MATCH(B88,Historical!$B$7:$B$1403,0))/INDEX(Historical!$D$7:$D$1379,MATCH(B88,Historical!$B$7:$B$1403,0))-1)*100)</f>
        <v>3.225806452</v>
      </c>
      <c r="T88" s="108">
        <f t="array" ref="T88">IF(INDEX(Historical!$F$7:$F$1372,MATCH(B88,Historical!$B$7:$B$1403,0))=0,"n/a",((INDEX(Historical!$C$7:$C$1381,MATCH(B88,Historical!$B$7:$B$1403,0))/INDEX(Historical!$F$7:$F$1372,MATCH(B88,Historical!$B$7:$B$1403,0)))^(1/3)-1)*100)</f>
        <v>7.862363557</v>
      </c>
      <c r="U88" s="108">
        <f t="array" ref="U88">IF(INDEX(Historical!$H$7:$H$1372,MATCH(B88,Historical!$B$7:$B$1403,0))=0,"n/a",((INDEX(Historical!$C$7:$C$1381,MATCH(B88,Historical!$B$7:$B$1403,0))/INDEX(Historical!$H$7:$H$1372,MATCH(B88,Historical!$B$7:$B$1403,0)))^(1/5)-1)*100)</f>
        <v>7.2984608</v>
      </c>
      <c r="V88" s="108">
        <f t="array" ref="V88">IF(INDEX(Historical!$O$7:$O$1372,MATCH(B88,Historical!$B$7:$B$1403,0))=0,"n/a",((INDEX(Historical!$C$7:$C$1381,MATCH(B88,Historical!$B$7:$B$1403,0))/INDEX(Historical!$O$7:$O$1372,MATCH(B88,Historical!$B$7:$B$1403,0)))^(1/10)-1)*100)</f>
        <v>2.918600896</v>
      </c>
      <c r="W88" s="109">
        <f t="shared" si="5"/>
        <v>2.500671061</v>
      </c>
      <c r="X88" s="110">
        <f t="shared" si="6"/>
        <v>0.3762093196</v>
      </c>
      <c r="Y88" s="149" t="s">
        <v>825</v>
      </c>
      <c r="Z88" s="103">
        <f t="shared" si="7"/>
        <v>21.05263158</v>
      </c>
      <c r="AA88" s="112">
        <f t="shared" si="8"/>
        <v>17.66447368</v>
      </c>
      <c r="AB88" s="73">
        <v>12.0</v>
      </c>
      <c r="AC88" s="102">
        <v>3.04</v>
      </c>
      <c r="AD88" s="102">
        <v>1.77</v>
      </c>
      <c r="AE88" s="102">
        <v>1.81</v>
      </c>
      <c r="AF88" s="102">
        <v>2.26</v>
      </c>
      <c r="AG88" s="102">
        <v>12.3</v>
      </c>
      <c r="AH88" s="102">
        <v>10.0</v>
      </c>
      <c r="AI88" s="102">
        <v>10.489999999999998</v>
      </c>
      <c r="AJ88" s="102">
        <v>19.400000000000002</v>
      </c>
      <c r="AK88" s="102">
        <v>10.0</v>
      </c>
      <c r="AL88" s="113">
        <v>2730.0</v>
      </c>
      <c r="AM88" s="228">
        <v>2.1999999999999997</v>
      </c>
      <c r="AN88" s="102">
        <v>0.72</v>
      </c>
      <c r="AO88" s="115">
        <f t="shared" si="9"/>
        <v>-9.174206553</v>
      </c>
      <c r="AP88" s="116">
        <f t="shared" si="10"/>
        <v>8.490267131</v>
      </c>
      <c r="AQ88" s="117">
        <f t="shared" si="11"/>
        <v>33.20278697</v>
      </c>
      <c r="AR88" s="103">
        <f t="array" ref="AR88">INDEX(Historical!$C$7:$C$1381,MATCH(B88,Historical!$B$7:$B$1403,0))*IF(AH88="n/a",1.03,IF(AH88&lt;0,1.01,IF(AH88&gt;10,1.1,(1+AH88/100))))</f>
        <v>0.704</v>
      </c>
      <c r="AS88" s="112">
        <f t="shared" si="12"/>
        <v>0.7744</v>
      </c>
      <c r="AT88" s="112">
        <f t="shared" ref="AT88:AV88" si="96">IF($AK88="n/a",1.03*AS88,IF($AK88&lt;0,1.01*AS88,IF($AK88&gt;10,1.1*AS88,(1+$AK88/100)*AS88)))</f>
        <v>0.85184</v>
      </c>
      <c r="AU88" s="112">
        <f t="shared" si="96"/>
        <v>0.937024</v>
      </c>
      <c r="AV88" s="112">
        <f t="shared" si="96"/>
        <v>1.0307264</v>
      </c>
      <c r="AW88" s="103">
        <f t="shared" si="14"/>
        <v>4.2979904</v>
      </c>
      <c r="AX88" s="118">
        <f t="shared" si="15"/>
        <v>8.003706518</v>
      </c>
      <c r="AY88" s="119">
        <v>1.34</v>
      </c>
      <c r="AZ88" s="114">
        <v>26.68</v>
      </c>
      <c r="BA88" s="114">
        <v>-21.72</v>
      </c>
      <c r="BB88" s="114">
        <v>-15.620000000000001</v>
      </c>
      <c r="BC88" s="114">
        <v>-4.12</v>
      </c>
      <c r="BD88" s="42"/>
      <c r="BE88" s="17">
        <v>2011.0</v>
      </c>
      <c r="BF88" s="17">
        <f t="shared" si="16"/>
        <v>0</v>
      </c>
      <c r="BG88" s="120">
        <v>5.4</v>
      </c>
    </row>
    <row r="89" ht="11.25" customHeight="1">
      <c r="A89" s="55" t="s">
        <v>1484</v>
      </c>
      <c r="B89" s="99" t="s">
        <v>1485</v>
      </c>
      <c r="C89" s="100" t="s">
        <v>118</v>
      </c>
      <c r="D89" s="100" t="s">
        <v>293</v>
      </c>
      <c r="E89" s="101">
        <v>8.0</v>
      </c>
      <c r="F89" s="58">
        <v>560.0</v>
      </c>
      <c r="G89" s="58" t="s">
        <v>120</v>
      </c>
      <c r="H89" s="58" t="s">
        <v>120</v>
      </c>
      <c r="I89" s="150">
        <v>275.11</v>
      </c>
      <c r="J89" s="103">
        <f t="shared" si="2"/>
        <v>2.987895751</v>
      </c>
      <c r="K89" s="104">
        <v>2.055</v>
      </c>
      <c r="L89" s="73">
        <v>4.0</v>
      </c>
      <c r="M89" s="23">
        <f t="shared" si="3"/>
        <v>8.22</v>
      </c>
      <c r="N89" s="105" t="s">
        <v>831</v>
      </c>
      <c r="O89" s="106">
        <v>1.71</v>
      </c>
      <c r="P89" s="148">
        <v>43503.0</v>
      </c>
      <c r="Q89" s="148">
        <v>43525.0</v>
      </c>
      <c r="R89" s="23">
        <f t="shared" si="4"/>
        <v>20.1754386</v>
      </c>
      <c r="S89" s="108">
        <f t="array" ref="S89">IF(INDEX(Historical!$D$7:$D$1379,MATCH(B89,Historical!$B$7:$B$1403,0))=0,"n/a",(INDEX(Historical!$C$7:$C$1381,MATCH(B89,Historical!$B$7:$B$1403,0))/INDEX(Historical!$D$7:$D$1379,MATCH(B89,Historical!$B$7:$B$1403,0))-1)*100)</f>
        <v>20.1754386</v>
      </c>
      <c r="T89" s="108">
        <f t="array" ref="T89">IF(INDEX(Historical!$F$7:$F$1372,MATCH(B89,Historical!$B$7:$B$1403,0))=0,"n/a",((INDEX(Historical!$C$7:$C$1381,MATCH(B89,Historical!$B$7:$B$1403,0))/INDEX(Historical!$F$7:$F$1372,MATCH(B89,Historical!$B$7:$B$1403,0)))^(1/3)-1)*100)</f>
        <v>23.53644782</v>
      </c>
      <c r="U89" s="108">
        <f t="array" ref="U89">IF(INDEX(Historical!$H$7:$H$1372,MATCH(B89,Historical!$B$7:$B$1403,0))=0,"n/a",((INDEX(Historical!$C$7:$C$1381,MATCH(B89,Historical!$B$7:$B$1403,0))/INDEX(Historical!$H$7:$H$1372,MATCH(B89,Historical!$B$7:$B$1403,0)))^(1/5)-1)*100)</f>
        <v>22.99792737</v>
      </c>
      <c r="V89" s="108">
        <f t="array" ref="V89">IF(INDEX(Historical!$O$7:$O$1372,MATCH(B89,Historical!$B$7:$B$1403,0))=0,"n/a",((INDEX(Historical!$C$7:$C$1381,MATCH(B89,Historical!$B$7:$B$1403,0))/INDEX(Historical!$O$7:$O$1372,MATCH(B89,Historical!$B$7:$B$1403,0)))^(1/10)-1)*100)</f>
        <v>17.20772964</v>
      </c>
      <c r="W89" s="109">
        <f t="shared" si="5"/>
        <v>1.336488185</v>
      </c>
      <c r="X89" s="110" t="str">
        <f t="shared" si="6"/>
        <v>n/a</v>
      </c>
      <c r="Y89" s="147"/>
      <c r="Z89" s="103" t="str">
        <f t="shared" si="7"/>
        <v>n/a</v>
      </c>
      <c r="AA89" s="112" t="str">
        <f t="shared" si="8"/>
        <v>n/a</v>
      </c>
      <c r="AB89" s="73">
        <v>12.0</v>
      </c>
      <c r="AC89" s="102">
        <v>-1.19</v>
      </c>
      <c r="AD89" s="102" t="s">
        <v>128</v>
      </c>
      <c r="AE89" s="102">
        <v>1.86</v>
      </c>
      <c r="AF89" s="156" t="s">
        <v>128</v>
      </c>
      <c r="AG89" s="102">
        <v>14.299999999999999</v>
      </c>
      <c r="AH89" s="102">
        <v>-106.3</v>
      </c>
      <c r="AI89" s="102">
        <v>245.44000000000003</v>
      </c>
      <c r="AJ89" s="102">
        <v>-16.6</v>
      </c>
      <c r="AK89" s="102">
        <v>12.33</v>
      </c>
      <c r="AL89" s="113">
        <v>157700.0</v>
      </c>
      <c r="AM89" s="114">
        <v>0.1</v>
      </c>
      <c r="AN89" s="160" t="s">
        <v>128</v>
      </c>
      <c r="AO89" s="115" t="str">
        <f t="shared" si="9"/>
        <v>n/a</v>
      </c>
      <c r="AP89" s="116">
        <f t="shared" si="10"/>
        <v>25.98582312</v>
      </c>
      <c r="AQ89" s="117" t="str">
        <f t="shared" si="11"/>
        <v>n/a</v>
      </c>
      <c r="AR89" s="103">
        <f t="array" ref="AR89">INDEX(Historical!$C$7:$C$1381,MATCH(B89,Historical!$B$7:$B$1403,0))*IF(AH89="n/a",1.03,IF(AH89&lt;0,1.01,IF(AH89&gt;10,1.1,(1+AH89/100))))</f>
        <v>8.3022</v>
      </c>
      <c r="AS89" s="112">
        <f t="shared" si="12"/>
        <v>9.13242</v>
      </c>
      <c r="AT89" s="112">
        <f t="shared" ref="AT89:AV89" si="97">IF($AK89="n/a",1.03*AS89,IF($AK89&lt;0,1.01*AS89,IF($AK89&gt;10,1.1*AS89,(1+$AK89/100)*AS89)))</f>
        <v>10.045662</v>
      </c>
      <c r="AU89" s="112">
        <f t="shared" si="97"/>
        <v>11.0502282</v>
      </c>
      <c r="AV89" s="112">
        <f t="shared" si="97"/>
        <v>12.15525102</v>
      </c>
      <c r="AW89" s="103">
        <f t="shared" si="14"/>
        <v>50.68576122</v>
      </c>
      <c r="AX89" s="118">
        <f t="shared" si="15"/>
        <v>18.42381637</v>
      </c>
      <c r="AY89" s="119">
        <v>1.3</v>
      </c>
      <c r="AZ89" s="114">
        <v>-3.2300000000000004</v>
      </c>
      <c r="BA89" s="114">
        <v>-38.32</v>
      </c>
      <c r="BB89" s="114">
        <v>-16.09</v>
      </c>
      <c r="BC89" s="114">
        <v>-21.43</v>
      </c>
      <c r="BD89" s="42"/>
      <c r="BE89" s="17">
        <v>2012.0</v>
      </c>
      <c r="BF89" s="17">
        <f t="shared" si="16"/>
        <v>0</v>
      </c>
      <c r="BG89" s="120">
        <v>-0.5</v>
      </c>
    </row>
    <row r="90" ht="11.25" customHeight="1">
      <c r="A90" s="220" t="s">
        <v>1840</v>
      </c>
      <c r="B90" s="99" t="s">
        <v>1841</v>
      </c>
      <c r="C90" s="100" t="s">
        <v>136</v>
      </c>
      <c r="D90" s="100" t="s">
        <v>153</v>
      </c>
      <c r="E90" s="101">
        <v>6.0</v>
      </c>
      <c r="F90" s="58">
        <v>775.0</v>
      </c>
      <c r="G90" s="58" t="s">
        <v>168</v>
      </c>
      <c r="H90" s="58" t="s">
        <v>168</v>
      </c>
      <c r="I90" s="60">
        <v>28.5</v>
      </c>
      <c r="J90" s="103">
        <f t="shared" si="2"/>
        <v>2.526315789</v>
      </c>
      <c r="K90" s="144">
        <v>0.18</v>
      </c>
      <c r="L90" s="58">
        <v>4.0</v>
      </c>
      <c r="M90" s="23">
        <f t="shared" si="3"/>
        <v>0.72</v>
      </c>
      <c r="N90" s="58" t="s">
        <v>409</v>
      </c>
      <c r="O90" s="145">
        <v>0.15</v>
      </c>
      <c r="P90" s="107">
        <v>43713.0</v>
      </c>
      <c r="Q90" s="107">
        <v>43735.0</v>
      </c>
      <c r="R90" s="23">
        <f t="shared" si="4"/>
        <v>20</v>
      </c>
      <c r="S90" s="108">
        <f t="array" ref="S90">IF(INDEX(Historical!$D$7:$D$1379,MATCH(B90,Historical!$B$7:$B$1403,0))=0,"n/a",(INDEX(Historical!$C$7:$C$1381,MATCH(B90,Historical!$B$7:$B$1403,0))/INDEX(Historical!$D$7:$D$1379,MATCH(B90,Historical!$B$7:$B$1403,0))-1)*100)</f>
        <v>22.22222222</v>
      </c>
      <c r="T90" s="108">
        <f t="array" ref="T90">IF(INDEX(Historical!$F$7:$F$1372,MATCH(B90,Historical!$B$7:$B$1403,0))=0,"n/a",((INDEX(Historical!$C$7:$C$1381,MATCH(B90,Historical!$B$7:$B$1403,0))/INDEX(Historical!$F$7:$F$1372,MATCH(B90,Historical!$B$7:$B$1403,0)))^(1/3)-1)*100)</f>
        <v>38.2084646</v>
      </c>
      <c r="U90" s="108">
        <f t="array" ref="U90">IF(INDEX(Historical!$H$7:$H$1372,MATCH(B90,Historical!$B$7:$B$1403,0))=0,"n/a",((INDEX(Historical!$C$7:$C$1381,MATCH(B90,Historical!$B$7:$B$1403,0))/INDEX(Historical!$H$7:$H$1372,MATCH(B90,Historical!$B$7:$B$1403,0)))^(1/5)-1)*100)</f>
        <v>40.62823884</v>
      </c>
      <c r="V90" s="108">
        <f t="array" ref="V90">IF(INDEX(Historical!$O$7:$O$1372,MATCH(B90,Historical!$B$7:$B$1403,0))=0,"n/a",((INDEX(Historical!$C$7:$C$1381,MATCH(B90,Historical!$B$7:$B$1403,0))/INDEX(Historical!$O$7:$O$1372,MATCH(B90,Historical!$B$7:$B$1403,0)))^(1/10)-1)*100)</f>
        <v>32.35745091</v>
      </c>
      <c r="W90" s="109">
        <f t="shared" si="5"/>
        <v>1.255606907</v>
      </c>
      <c r="X90" s="110">
        <f t="shared" si="6"/>
        <v>0.8929283261</v>
      </c>
      <c r="Y90" s="99"/>
      <c r="Z90" s="103">
        <f t="shared" si="7"/>
        <v>26.18181818</v>
      </c>
      <c r="AA90" s="112">
        <f t="shared" si="8"/>
        <v>10.36363636</v>
      </c>
      <c r="AB90" s="73">
        <v>12.0</v>
      </c>
      <c r="AC90" s="60">
        <v>2.75</v>
      </c>
      <c r="AD90" s="60">
        <v>1.65</v>
      </c>
      <c r="AE90" s="60">
        <v>3.54</v>
      </c>
      <c r="AF90" s="60">
        <v>1.06</v>
      </c>
      <c r="AG90" s="60">
        <v>10.6</v>
      </c>
      <c r="AH90" s="60">
        <v>5.6000000000000005</v>
      </c>
      <c r="AI90" s="60">
        <v>8.41</v>
      </c>
      <c r="AJ90" s="60">
        <v>45.5</v>
      </c>
      <c r="AK90" s="60">
        <v>6.279999999999999</v>
      </c>
      <c r="AL90" s="60">
        <v>252310.0</v>
      </c>
      <c r="AM90" s="60">
        <v>0.1</v>
      </c>
      <c r="AN90" s="60">
        <v>1.77</v>
      </c>
      <c r="AO90" s="115">
        <f t="shared" si="9"/>
        <v>32.79091826</v>
      </c>
      <c r="AP90" s="116">
        <f t="shared" si="10"/>
        <v>43.15455463</v>
      </c>
      <c r="AQ90" s="117">
        <f t="shared" si="11"/>
        <v>-30.1256539</v>
      </c>
      <c r="AR90" s="103">
        <f t="array" ref="AR90">INDEX(Historical!$C$7:$C$1381,MATCH(B90,Historical!$B$7:$B$1403,0))*IF(AH90="n/a",1.03,IF(AH90&lt;0,1.01,IF(AH90&gt;10,1.1,(1+AH90/100))))</f>
        <v>0.69696</v>
      </c>
      <c r="AS90" s="112">
        <f t="shared" si="12"/>
        <v>0.755574336</v>
      </c>
      <c r="AT90" s="112">
        <f t="shared" ref="AT90:AV90" si="98">IF($AK90="n/a",1.03*AS90,IF($AK90&lt;0,1.01*AS90,IF($AK90&gt;10,1.1*AS90,(1+$AK90/100)*AS90)))</f>
        <v>0.8030244043</v>
      </c>
      <c r="AU90" s="112">
        <f t="shared" si="98"/>
        <v>0.8534543369</v>
      </c>
      <c r="AV90" s="112">
        <f t="shared" si="98"/>
        <v>0.9070512692</v>
      </c>
      <c r="AW90" s="103">
        <f t="shared" si="14"/>
        <v>4.016064346</v>
      </c>
      <c r="AX90" s="118">
        <f t="shared" si="15"/>
        <v>14.09145385</v>
      </c>
      <c r="AY90" s="235">
        <v>1.62</v>
      </c>
      <c r="AZ90" s="120">
        <v>8.74</v>
      </c>
      <c r="BA90" s="120">
        <v>-20.21</v>
      </c>
      <c r="BB90" s="120">
        <v>-16.85</v>
      </c>
      <c r="BC90" s="120">
        <v>-7.48</v>
      </c>
      <c r="BD90" s="42"/>
      <c r="BE90" s="17">
        <v>2014.0</v>
      </c>
      <c r="BF90" s="17">
        <f t="shared" si="16"/>
        <v>0</v>
      </c>
      <c r="BG90" s="120">
        <v>1.0999999999999999</v>
      </c>
    </row>
    <row r="91" ht="11.25" customHeight="1">
      <c r="A91" s="155" t="s">
        <v>1232</v>
      </c>
      <c r="B91" s="99" t="s">
        <v>1233</v>
      </c>
      <c r="C91" s="100" t="s">
        <v>131</v>
      </c>
      <c r="D91" s="100" t="s">
        <v>132</v>
      </c>
      <c r="E91" s="101">
        <v>9.0</v>
      </c>
      <c r="F91" s="58">
        <v>536.0</v>
      </c>
      <c r="G91" s="58" t="s">
        <v>168</v>
      </c>
      <c r="H91" s="58" t="s">
        <v>168</v>
      </c>
      <c r="I91" s="150">
        <v>71.3</v>
      </c>
      <c r="J91" s="103">
        <f t="shared" si="2"/>
        <v>1.739130435</v>
      </c>
      <c r="K91" s="104">
        <v>0.31</v>
      </c>
      <c r="L91" s="73">
        <v>4.0</v>
      </c>
      <c r="M91" s="23">
        <f t="shared" si="3"/>
        <v>1.24</v>
      </c>
      <c r="N91" s="105" t="s">
        <v>556</v>
      </c>
      <c r="O91" s="106">
        <v>0.27</v>
      </c>
      <c r="P91" s="107">
        <v>43874.0</v>
      </c>
      <c r="Q91" s="107">
        <v>43889.0</v>
      </c>
      <c r="R91" s="23">
        <f t="shared" si="4"/>
        <v>14.81481481</v>
      </c>
      <c r="S91" s="108">
        <f t="array" ref="S91">IF(INDEX(Historical!$D$7:$D$1379,MATCH(B91,Historical!$B$7:$B$1403,0))=0,"n/a",(INDEX(Historical!$C$7:$C$1381,MATCH(B91,Historical!$B$7:$B$1403,0))/INDEX(Historical!$D$7:$D$1379,MATCH(B91,Historical!$B$7:$B$1403,0))-1)*100)</f>
        <v>26.31578947</v>
      </c>
      <c r="T91" s="108">
        <f t="array" ref="T91">IF(INDEX(Historical!$F$7:$F$1372,MATCH(B91,Historical!$B$7:$B$1403,0))=0,"n/a",((INDEX(Historical!$C$7:$C$1381,MATCH(B91,Historical!$B$7:$B$1403,0))/INDEX(Historical!$F$7:$F$1372,MATCH(B91,Historical!$B$7:$B$1403,0)))^(1/3)-1)*100)</f>
        <v>16.96070953</v>
      </c>
      <c r="U91" s="108">
        <f t="array" ref="U91">IF(INDEX(Historical!$H$7:$H$1372,MATCH(B91,Historical!$B$7:$B$1403,0))=0,"n/a",((INDEX(Historical!$C$7:$C$1381,MATCH(B91,Historical!$B$7:$B$1403,0))/INDEX(Historical!$H$7:$H$1372,MATCH(B91,Historical!$B$7:$B$1403,0)))^(1/5)-1)*100)</f>
        <v>17.42499639</v>
      </c>
      <c r="V91" s="108" t="str">
        <f t="array" ref="V91">IF(INDEX(Historical!$O$7:$O$1372,MATCH(B91,Historical!$B$7:$B$1403,0))=0,"n/a",((INDEX(Historical!$C$7:$C$1381,MATCH(B91,Historical!$B$7:$B$1403,0))/INDEX(Historical!$O$7:$O$1372,MATCH(B91,Historical!$B$7:$B$1403,0)))^(1/10)-1)*100)</f>
        <v>n/a</v>
      </c>
      <c r="W91" s="109" t="str">
        <f t="shared" si="5"/>
        <v>n/a</v>
      </c>
      <c r="X91" s="110">
        <f t="shared" si="6"/>
        <v>1.452083032</v>
      </c>
      <c r="Y91" s="133"/>
      <c r="Z91" s="103">
        <f t="shared" si="7"/>
        <v>40.6557377</v>
      </c>
      <c r="AA91" s="112">
        <f t="shared" si="8"/>
        <v>23.37704918</v>
      </c>
      <c r="AB91" s="73">
        <v>3.0</v>
      </c>
      <c r="AC91" s="102">
        <v>3.05</v>
      </c>
      <c r="AD91" s="102">
        <v>1.92</v>
      </c>
      <c r="AE91" s="102">
        <v>1.4</v>
      </c>
      <c r="AF91" s="102">
        <v>10.94</v>
      </c>
      <c r="AG91" s="102">
        <v>57.699999999999996</v>
      </c>
      <c r="AH91" s="156">
        <v>38.0</v>
      </c>
      <c r="AI91" s="156">
        <v>11.899999999999999</v>
      </c>
      <c r="AJ91" s="102">
        <v>12.0</v>
      </c>
      <c r="AK91" s="102">
        <v>12.139999999999999</v>
      </c>
      <c r="AL91" s="113">
        <v>10180.0</v>
      </c>
      <c r="AM91" s="114">
        <v>0.6</v>
      </c>
      <c r="AN91" s="102">
        <v>2.3</v>
      </c>
      <c r="AO91" s="115">
        <f t="shared" si="9"/>
        <v>-4.212922359</v>
      </c>
      <c r="AP91" s="116">
        <f t="shared" si="10"/>
        <v>19.16412682</v>
      </c>
      <c r="AQ91" s="117">
        <f t="shared" si="11"/>
        <v>237.1415252</v>
      </c>
      <c r="AR91" s="103">
        <f t="array" ref="AR91">INDEX(Historical!$C$7:$C$1381,MATCH(B91,Historical!$B$7:$B$1403,0))*IF(AH91="n/a",1.03,IF(AH91&lt;0,1.01,IF(AH91&gt;10,1.1,(1+AH91/100))))</f>
        <v>1.056</v>
      </c>
      <c r="AS91" s="112">
        <f t="shared" si="12"/>
        <v>1.1616</v>
      </c>
      <c r="AT91" s="112">
        <f t="shared" ref="AT91:AV91" si="99">IF($AK91="n/a",1.03*AS91,IF($AK91&lt;0,1.01*AS91,IF($AK91&gt;10,1.1*AS91,(1+$AK91/100)*AS91)))</f>
        <v>1.27776</v>
      </c>
      <c r="AU91" s="112">
        <f t="shared" si="99"/>
        <v>1.405536</v>
      </c>
      <c r="AV91" s="112">
        <f t="shared" si="99"/>
        <v>1.5460896</v>
      </c>
      <c r="AW91" s="103">
        <f t="shared" si="14"/>
        <v>6.4469856</v>
      </c>
      <c r="AX91" s="118">
        <f t="shared" si="15"/>
        <v>9.04205554</v>
      </c>
      <c r="AY91" s="119">
        <v>0.88</v>
      </c>
      <c r="AZ91" s="114">
        <v>36.620000000000005</v>
      </c>
      <c r="BA91" s="114">
        <v>-13.05</v>
      </c>
      <c r="BB91" s="114">
        <v>-5.1499999999999995</v>
      </c>
      <c r="BC91" s="114">
        <v>0.5599999999999999</v>
      </c>
      <c r="BD91" s="42"/>
      <c r="BE91" s="17">
        <v>2012.0</v>
      </c>
      <c r="BF91" s="17">
        <f t="shared" si="16"/>
        <v>0</v>
      </c>
      <c r="BG91" s="120">
        <v>10.5</v>
      </c>
    </row>
    <row r="92" ht="11.25" customHeight="1">
      <c r="A92" s="55" t="s">
        <v>1234</v>
      </c>
      <c r="B92" s="99" t="s">
        <v>1235</v>
      </c>
      <c r="C92" s="100" t="s">
        <v>136</v>
      </c>
      <c r="D92" s="100" t="s">
        <v>183</v>
      </c>
      <c r="E92" s="101">
        <v>9.0</v>
      </c>
      <c r="F92" s="58">
        <v>545.0</v>
      </c>
      <c r="G92" s="58" t="s">
        <v>168</v>
      </c>
      <c r="H92" s="58" t="s">
        <v>168</v>
      </c>
      <c r="I92" s="150">
        <v>59.96</v>
      </c>
      <c r="J92" s="103">
        <f t="shared" si="2"/>
        <v>1.200800534</v>
      </c>
      <c r="K92" s="104">
        <v>0.18</v>
      </c>
      <c r="L92" s="73">
        <v>4.0</v>
      </c>
      <c r="M92" s="23">
        <f t="shared" si="3"/>
        <v>0.72</v>
      </c>
      <c r="N92" s="105" t="s">
        <v>179</v>
      </c>
      <c r="O92" s="106">
        <v>0.16</v>
      </c>
      <c r="P92" s="107">
        <v>43888.0</v>
      </c>
      <c r="Q92" s="107">
        <v>43921.0</v>
      </c>
      <c r="R92" s="23">
        <f t="shared" si="4"/>
        <v>12.5</v>
      </c>
      <c r="S92" s="108">
        <f t="array" ref="S92">IF(INDEX(Historical!$D$7:$D$1379,MATCH(B92,Historical!$B$7:$B$1403,0))=0,"n/a",(INDEX(Historical!$C$7:$C$1381,MATCH(B92,Historical!$B$7:$B$1403,0))/INDEX(Historical!$D$7:$D$1379,MATCH(B92,Historical!$B$7:$B$1403,0))-1)*100)</f>
        <v>6.666666667</v>
      </c>
      <c r="T92" s="108">
        <f t="array" ref="T92">IF(INDEX(Historical!$F$7:$F$1372,MATCH(B92,Historical!$B$7:$B$1403,0))=0,"n/a",((INDEX(Historical!$C$7:$C$1381,MATCH(B92,Historical!$B$7:$B$1403,0))/INDEX(Historical!$F$7:$F$1372,MATCH(B92,Historical!$B$7:$B$1403,0)))^(1/3)-1)*100)</f>
        <v>7.166457967</v>
      </c>
      <c r="U92" s="108">
        <f t="array" ref="U92">IF(INDEX(Historical!$H$7:$H$1372,MATCH(B92,Historical!$B$7:$B$1403,0))=0,"n/a",((INDEX(Historical!$C$7:$C$1381,MATCH(B92,Historical!$B$7:$B$1403,0))/INDEX(Historical!$H$7:$H$1372,MATCH(B92,Historical!$B$7:$B$1403,0)))^(1/5)-1)*100)</f>
        <v>8.446499338</v>
      </c>
      <c r="V92" s="108">
        <f t="array" ref="V92">IF(INDEX(Historical!$O$7:$O$1372,MATCH(B92,Historical!$B$7:$B$1403,0))=0,"n/a",((INDEX(Historical!$C$7:$C$1381,MATCH(B92,Historical!$B$7:$B$1403,0))/INDEX(Historical!$O$7:$O$1372,MATCH(B92,Historical!$B$7:$B$1403,0)))^(1/10)-1)*100)</f>
        <v>7.917423305</v>
      </c>
      <c r="W92" s="109">
        <f t="shared" si="5"/>
        <v>1.06682427</v>
      </c>
      <c r="X92" s="110">
        <f t="shared" si="6"/>
        <v>0.7678635761</v>
      </c>
      <c r="Y92" s="133" t="s">
        <v>485</v>
      </c>
      <c r="Z92" s="103">
        <f t="shared" si="7"/>
        <v>26.96629213</v>
      </c>
      <c r="AA92" s="112">
        <f t="shared" si="8"/>
        <v>22.45692884</v>
      </c>
      <c r="AB92" s="73">
        <v>12.0</v>
      </c>
      <c r="AC92" s="102">
        <v>2.67</v>
      </c>
      <c r="AD92" s="102">
        <v>5.43</v>
      </c>
      <c r="AE92" s="102">
        <v>0.89</v>
      </c>
      <c r="AF92" s="102">
        <v>1.95</v>
      </c>
      <c r="AG92" s="102">
        <v>10.8</v>
      </c>
      <c r="AH92" s="102">
        <v>161.4</v>
      </c>
      <c r="AI92" s="102">
        <v>26.810000000000002</v>
      </c>
      <c r="AJ92" s="102">
        <v>11.0</v>
      </c>
      <c r="AK92" s="102">
        <v>4.14</v>
      </c>
      <c r="AL92" s="113">
        <v>60560.0</v>
      </c>
      <c r="AM92" s="114">
        <v>12.9</v>
      </c>
      <c r="AN92" s="102">
        <v>4.57</v>
      </c>
      <c r="AO92" s="115">
        <f t="shared" si="9"/>
        <v>-12.80962897</v>
      </c>
      <c r="AP92" s="116">
        <f t="shared" si="10"/>
        <v>9.647299871</v>
      </c>
      <c r="AQ92" s="117">
        <f t="shared" si="11"/>
        <v>39.50867952</v>
      </c>
      <c r="AR92" s="103">
        <f t="array" ref="AR92">INDEX(Historical!$C$7:$C$1381,MATCH(B92,Historical!$B$7:$B$1403,0))*IF(AH92="n/a",1.03,IF(AH92&lt;0,1.01,IF(AH92&gt;10,1.1,(1+AH92/100))))</f>
        <v>0.704</v>
      </c>
      <c r="AS92" s="112">
        <f t="shared" si="12"/>
        <v>0.7744</v>
      </c>
      <c r="AT92" s="112">
        <f t="shared" ref="AT92:AV92" si="100">IF($AK92="n/a",1.03*AS92,IF($AK92&lt;0,1.01*AS92,IF($AK92&gt;10,1.1*AS92,(1+$AK92/100)*AS92)))</f>
        <v>0.80646016</v>
      </c>
      <c r="AU92" s="112">
        <f t="shared" si="100"/>
        <v>0.8398476106</v>
      </c>
      <c r="AV92" s="112">
        <f t="shared" si="100"/>
        <v>0.8746173017</v>
      </c>
      <c r="AW92" s="103">
        <f t="shared" si="14"/>
        <v>3.999325072</v>
      </c>
      <c r="AX92" s="118">
        <f t="shared" si="15"/>
        <v>6.669988446</v>
      </c>
      <c r="AY92" s="119">
        <v>1.1</v>
      </c>
      <c r="AZ92" s="114">
        <v>34.050000000000004</v>
      </c>
      <c r="BA92" s="114">
        <v>-12.35</v>
      </c>
      <c r="BB92" s="114">
        <v>-2.5100000000000002</v>
      </c>
      <c r="BC92" s="114">
        <v>10.82</v>
      </c>
      <c r="BD92" s="42"/>
      <c r="BE92" s="17">
        <v>2012.0</v>
      </c>
      <c r="BF92" s="17">
        <f t="shared" si="16"/>
        <v>0</v>
      </c>
      <c r="BG92" s="120">
        <v>1.0999999999999999</v>
      </c>
    </row>
    <row r="93" ht="11.25" customHeight="1">
      <c r="A93" s="55" t="s">
        <v>172</v>
      </c>
      <c r="B93" s="99" t="s">
        <v>173</v>
      </c>
      <c r="C93" s="100" t="s">
        <v>136</v>
      </c>
      <c r="D93" s="100" t="s">
        <v>153</v>
      </c>
      <c r="E93" s="101">
        <v>26.0</v>
      </c>
      <c r="F93" s="58">
        <v>125.0</v>
      </c>
      <c r="G93" s="58" t="s">
        <v>168</v>
      </c>
      <c r="H93" s="58" t="s">
        <v>168</v>
      </c>
      <c r="I93" s="102">
        <v>51.3</v>
      </c>
      <c r="J93" s="103">
        <f t="shared" si="2"/>
        <v>2.495126706</v>
      </c>
      <c r="K93" s="144">
        <v>0.32</v>
      </c>
      <c r="L93" s="73">
        <v>4.0</v>
      </c>
      <c r="M93" s="23">
        <f t="shared" si="3"/>
        <v>1.28</v>
      </c>
      <c r="N93" s="105" t="s">
        <v>174</v>
      </c>
      <c r="O93" s="145">
        <v>0.3</v>
      </c>
      <c r="P93" s="107">
        <v>43735.0</v>
      </c>
      <c r="Q93" s="107">
        <v>43753.0</v>
      </c>
      <c r="R93" s="23">
        <f t="shared" si="4"/>
        <v>6.666666667</v>
      </c>
      <c r="S93" s="108">
        <f t="array" ref="S93">IF(INDEX(Historical!$D$7:$D$1379,MATCH(B93,Historical!$B$7:$B$1403,0))=0,"n/a",(INDEX(Historical!$C$7:$C$1381,MATCH(B93,Historical!$B$7:$B$1403,0))/INDEX(Historical!$D$7:$D$1379,MATCH(B93,Historical!$B$7:$B$1403,0))-1)*100)</f>
        <v>31.1827957</v>
      </c>
      <c r="T93" s="108">
        <f t="array" ref="T93">IF(INDEX(Historical!$F$7:$F$1372,MATCH(B93,Historical!$B$7:$B$1403,0))=0,"n/a",((INDEX(Historical!$C$7:$C$1381,MATCH(B93,Historical!$B$7:$B$1403,0))/INDEX(Historical!$F$7:$F$1372,MATCH(B93,Historical!$B$7:$B$1403,0)))^(1/3)-1)*100)</f>
        <v>18.67128823</v>
      </c>
      <c r="U93" s="108">
        <f t="array" ref="U93">IF(INDEX(Historical!$H$7:$H$1372,MATCH(B93,Historical!$B$7:$B$1403,0))=0,"n/a",((INDEX(Historical!$C$7:$C$1381,MATCH(B93,Historical!$B$7:$B$1403,0))/INDEX(Historical!$H$7:$H$1372,MATCH(B93,Historical!$B$7:$B$1403,0)))^(1/5)-1)*100)</f>
        <v>13.95075869</v>
      </c>
      <c r="V93" s="108">
        <f t="array" ref="V93">IF(INDEX(Historical!$O$7:$O$1372,MATCH(B93,Historical!$B$7:$B$1403,0))=0,"n/a",((INDEX(Historical!$C$7:$C$1381,MATCH(B93,Historical!$B$7:$B$1403,0))/INDEX(Historical!$O$7:$O$1372,MATCH(B93,Historical!$B$7:$B$1403,0)))^(1/10)-1)*100)</f>
        <v>10.61142363</v>
      </c>
      <c r="W93" s="109">
        <f t="shared" si="5"/>
        <v>1.314692465</v>
      </c>
      <c r="X93" s="110">
        <f t="shared" si="6"/>
        <v>0.8404071499</v>
      </c>
      <c r="Y93" s="147"/>
      <c r="Z93" s="103">
        <f t="shared" si="7"/>
        <v>31.60493827</v>
      </c>
      <c r="AA93" s="112">
        <f t="shared" si="8"/>
        <v>12.66666667</v>
      </c>
      <c r="AB93" s="73">
        <v>12.0</v>
      </c>
      <c r="AC93" s="102">
        <v>4.05</v>
      </c>
      <c r="AD93" s="102">
        <v>1.81</v>
      </c>
      <c r="AE93" s="102">
        <v>5.21</v>
      </c>
      <c r="AF93" s="102">
        <v>1.71</v>
      </c>
      <c r="AG93" s="102">
        <v>14.000000000000002</v>
      </c>
      <c r="AH93" s="102">
        <v>35.099999999999994</v>
      </c>
      <c r="AI93" s="102">
        <v>2.1399999999999997</v>
      </c>
      <c r="AJ93" s="102">
        <v>16.6</v>
      </c>
      <c r="AK93" s="102">
        <v>7.000000000000001</v>
      </c>
      <c r="AL93" s="113">
        <v>1690.0</v>
      </c>
      <c r="AM93" s="114">
        <v>49.8</v>
      </c>
      <c r="AN93" s="102">
        <v>0.03</v>
      </c>
      <c r="AO93" s="115">
        <f t="shared" si="9"/>
        <v>3.779218728</v>
      </c>
      <c r="AP93" s="116">
        <f t="shared" si="10"/>
        <v>16.44588539</v>
      </c>
      <c r="AQ93" s="117">
        <f t="shared" si="11"/>
        <v>-1.884421896</v>
      </c>
      <c r="AR93" s="103">
        <f t="array" ref="AR93">INDEX(Historical!$C$7:$C$1381,MATCH(B93,Historical!$B$7:$B$1403,0))*IF(AH93="n/a",1.03,IF(AH93&lt;0,1.01,IF(AH93&gt;10,1.1,(1+AH93/100))))</f>
        <v>1.342</v>
      </c>
      <c r="AS93" s="112">
        <f t="shared" si="12"/>
        <v>1.3707188</v>
      </c>
      <c r="AT93" s="112">
        <f t="shared" ref="AT93:AV93" si="101">IF($AK93="n/a",1.03*AS93,IF($AK93&lt;0,1.01*AS93,IF($AK93&gt;10,1.1*AS93,(1+$AK93/100)*AS93)))</f>
        <v>1.466669116</v>
      </c>
      <c r="AU93" s="112">
        <f t="shared" si="101"/>
        <v>1.569335954</v>
      </c>
      <c r="AV93" s="112">
        <f t="shared" si="101"/>
        <v>1.679189471</v>
      </c>
      <c r="AW93" s="103">
        <f t="shared" si="14"/>
        <v>7.427913341</v>
      </c>
      <c r="AX93" s="118">
        <f t="shared" si="15"/>
        <v>14.47936324</v>
      </c>
      <c r="AY93" s="119">
        <v>0.85</v>
      </c>
      <c r="AZ93" s="114">
        <v>2.21</v>
      </c>
      <c r="BA93" s="114">
        <v>-19.79</v>
      </c>
      <c r="BB93" s="114">
        <v>-15.53</v>
      </c>
      <c r="BC93" s="114">
        <v>-10.75</v>
      </c>
      <c r="BD93" s="42"/>
      <c r="BE93" s="17">
        <v>1994.0</v>
      </c>
      <c r="BF93" s="17">
        <f t="shared" si="16"/>
        <v>2</v>
      </c>
      <c r="BG93" s="120">
        <v>1.7000000000000002</v>
      </c>
    </row>
    <row r="94" ht="11.25" customHeight="1">
      <c r="A94" s="220" t="s">
        <v>1680</v>
      </c>
      <c r="B94" s="99" t="s">
        <v>1681</v>
      </c>
      <c r="C94" s="100" t="s">
        <v>136</v>
      </c>
      <c r="D94" s="100" t="s">
        <v>153</v>
      </c>
      <c r="E94" s="101">
        <v>7.0</v>
      </c>
      <c r="F94" s="58">
        <v>662.0</v>
      </c>
      <c r="G94" s="58" t="s">
        <v>168</v>
      </c>
      <c r="H94" s="58" t="s">
        <v>168</v>
      </c>
      <c r="I94" s="150">
        <v>45.64</v>
      </c>
      <c r="J94" s="103">
        <f t="shared" si="2"/>
        <v>3.593339176</v>
      </c>
      <c r="K94" s="104">
        <v>0.41</v>
      </c>
      <c r="L94" s="73">
        <v>4.0</v>
      </c>
      <c r="M94" s="23">
        <f t="shared" si="3"/>
        <v>1.64</v>
      </c>
      <c r="N94" s="105" t="s">
        <v>322</v>
      </c>
      <c r="O94" s="106">
        <v>0.38</v>
      </c>
      <c r="P94" s="146">
        <v>43563.0</v>
      </c>
      <c r="Q94" s="146">
        <v>43573.0</v>
      </c>
      <c r="R94" s="23">
        <f t="shared" si="4"/>
        <v>7.894736842</v>
      </c>
      <c r="S94" s="108">
        <f t="array" ref="S94">IF(INDEX(Historical!$D$7:$D$1379,MATCH(B94,Historical!$B$7:$B$1403,0))=0,"n/a",(INDEX(Historical!$C$7:$C$1381,MATCH(B94,Historical!$B$7:$B$1403,0))/INDEX(Historical!$D$7:$D$1379,MATCH(B94,Historical!$B$7:$B$1403,0))-1)*100)</f>
        <v>21.05263158</v>
      </c>
      <c r="T94" s="108">
        <f t="array" ref="T94">IF(INDEX(Historical!$F$7:$F$1372,MATCH(B94,Historical!$B$7:$B$1403,0))=0,"n/a",((INDEX(Historical!$C$7:$C$1381,MATCH(B94,Historical!$B$7:$B$1403,0))/INDEX(Historical!$F$7:$F$1372,MATCH(B94,Historical!$B$7:$B$1403,0)))^(1/3)-1)*100)</f>
        <v>24.71420651</v>
      </c>
      <c r="U94" s="108">
        <f t="array" ref="U94">IF(INDEX(Historical!$H$7:$H$1372,MATCH(B94,Historical!$B$7:$B$1403,0))=0,"n/a",((INDEX(Historical!$C$7:$C$1381,MATCH(B94,Historical!$B$7:$B$1403,0))/INDEX(Historical!$H$7:$H$1372,MATCH(B94,Historical!$B$7:$B$1403,0)))^(1/5)-1)*100)</f>
        <v>18.46644525</v>
      </c>
      <c r="V94" s="108">
        <f t="array" ref="V94">IF(INDEX(Historical!$O$7:$O$1372,MATCH(B94,Historical!$B$7:$B$1403,0))=0,"n/a",((INDEX(Historical!$C$7:$C$1381,MATCH(B94,Historical!$B$7:$B$1403,0))/INDEX(Historical!$O$7:$O$1372,MATCH(B94,Historical!$B$7:$B$1403,0)))^(1/10)-1)*100)</f>
        <v>35.0123787</v>
      </c>
      <c r="W94" s="109">
        <f t="shared" si="5"/>
        <v>0.5274261829</v>
      </c>
      <c r="X94" s="110">
        <f t="shared" si="6"/>
        <v>1.694169289</v>
      </c>
      <c r="Y94" s="133"/>
      <c r="Z94" s="103">
        <f t="shared" si="7"/>
        <v>39.14081146</v>
      </c>
      <c r="AA94" s="112">
        <f t="shared" si="8"/>
        <v>10.89260143</v>
      </c>
      <c r="AB94" s="73">
        <v>12.0</v>
      </c>
      <c r="AC94" s="102">
        <v>4.19</v>
      </c>
      <c r="AD94" s="102">
        <v>1.56</v>
      </c>
      <c r="AE94" s="102">
        <v>3.14</v>
      </c>
      <c r="AF94" s="102">
        <v>1.03</v>
      </c>
      <c r="AG94" s="102">
        <v>9.8</v>
      </c>
      <c r="AH94" s="102">
        <v>28.4</v>
      </c>
      <c r="AI94" s="102">
        <v>5.489999999999999</v>
      </c>
      <c r="AJ94" s="102">
        <v>10.9</v>
      </c>
      <c r="AK94" s="102">
        <v>7.000000000000001</v>
      </c>
      <c r="AL94" s="113">
        <v>1650.0</v>
      </c>
      <c r="AM94" s="114">
        <v>1.5</v>
      </c>
      <c r="AN94" s="102">
        <v>0.07</v>
      </c>
      <c r="AO94" s="115">
        <f t="shared" si="9"/>
        <v>11.167183</v>
      </c>
      <c r="AP94" s="116">
        <f t="shared" si="10"/>
        <v>22.05978443</v>
      </c>
      <c r="AQ94" s="117">
        <f t="shared" si="11"/>
        <v>-29.38561848</v>
      </c>
      <c r="AR94" s="103">
        <f t="array" ref="AR94">INDEX(Historical!$C$7:$C$1381,MATCH(B94,Historical!$B$7:$B$1403,0))*IF(AH94="n/a",1.03,IF(AH94&lt;0,1.01,IF(AH94&gt;10,1.1,(1+AH94/100))))</f>
        <v>1.771</v>
      </c>
      <c r="AS94" s="112">
        <f t="shared" si="12"/>
        <v>1.8682279</v>
      </c>
      <c r="AT94" s="112">
        <f t="shared" ref="AT94:AV94" si="102">IF($AK94="n/a",1.03*AS94,IF($AK94&lt;0,1.01*AS94,IF($AK94&gt;10,1.1*AS94,(1+$AK94/100)*AS94)))</f>
        <v>1.999003853</v>
      </c>
      <c r="AU94" s="112">
        <f t="shared" si="102"/>
        <v>2.138934123</v>
      </c>
      <c r="AV94" s="112">
        <f t="shared" si="102"/>
        <v>2.288659511</v>
      </c>
      <c r="AW94" s="103">
        <f t="shared" si="14"/>
        <v>10.06582539</v>
      </c>
      <c r="AX94" s="118">
        <f t="shared" si="15"/>
        <v>22.05483214</v>
      </c>
      <c r="AY94" s="119">
        <v>0.78</v>
      </c>
      <c r="AZ94" s="114">
        <v>-4.8</v>
      </c>
      <c r="BA94" s="114">
        <v>-26.25</v>
      </c>
      <c r="BB94" s="114">
        <v>-15.790000000000001</v>
      </c>
      <c r="BC94" s="114">
        <v>-15.03</v>
      </c>
      <c r="BD94" s="42"/>
      <c r="BE94" s="17">
        <v>2013.0</v>
      </c>
      <c r="BF94" s="17">
        <f t="shared" si="16"/>
        <v>0</v>
      </c>
      <c r="BG94" s="120">
        <v>1.2</v>
      </c>
    </row>
    <row r="95" ht="11.25" customHeight="1">
      <c r="A95" s="155" t="s">
        <v>615</v>
      </c>
      <c r="B95" s="99" t="s">
        <v>616</v>
      </c>
      <c r="C95" s="100" t="s">
        <v>296</v>
      </c>
      <c r="D95" s="100" t="s">
        <v>342</v>
      </c>
      <c r="E95" s="101">
        <v>17.0</v>
      </c>
      <c r="F95" s="58">
        <v>227.0</v>
      </c>
      <c r="G95" s="58" t="s">
        <v>120</v>
      </c>
      <c r="H95" s="58" t="s">
        <v>120</v>
      </c>
      <c r="I95" s="150">
        <v>75.65</v>
      </c>
      <c r="J95" s="103">
        <f t="shared" si="2"/>
        <v>2.908129544</v>
      </c>
      <c r="K95" s="104">
        <v>0.55</v>
      </c>
      <c r="L95" s="73">
        <v>4.0</v>
      </c>
      <c r="M95" s="23">
        <f t="shared" si="3"/>
        <v>2.2</v>
      </c>
      <c r="N95" s="105" t="s">
        <v>333</v>
      </c>
      <c r="O95" s="106">
        <v>0.5</v>
      </c>
      <c r="P95" s="107">
        <v>43908.0</v>
      </c>
      <c r="Q95" s="107">
        <v>43930.0</v>
      </c>
      <c r="R95" s="23">
        <f t="shared" si="4"/>
        <v>10</v>
      </c>
      <c r="S95" s="108">
        <f t="array" ref="S95">IF(INDEX(Historical!$D$7:$D$1379,MATCH(B95,Historical!$B$7:$B$1403,0))=0,"n/a",(INDEX(Historical!$C$7:$C$1381,MATCH(B95,Historical!$B$7:$B$1403,0))/INDEX(Historical!$D$7:$D$1379,MATCH(B95,Historical!$B$7:$B$1403,0))-1)*100)</f>
        <v>8.333333333</v>
      </c>
      <c r="T95" s="108">
        <f t="array" ref="T95">IF(INDEX(Historical!$F$7:$F$1372,MATCH(B95,Historical!$B$7:$B$1403,0))=0,"n/a",((INDEX(Historical!$C$7:$C$1381,MATCH(B95,Historical!$B$7:$B$1403,0))/INDEX(Historical!$F$7:$F$1372,MATCH(B95,Historical!$B$7:$B$1403,0)))^(1/3)-1)*100)</f>
        <v>20.3018196</v>
      </c>
      <c r="U95" s="108">
        <f t="array" ref="U95">IF(INDEX(Historical!$H$7:$H$1372,MATCH(B95,Historical!$B$7:$B$1403,0))=0,"n/a",((INDEX(Historical!$C$7:$C$1381,MATCH(B95,Historical!$B$7:$B$1403,0))/INDEX(Historical!$H$7:$H$1372,MATCH(B95,Historical!$B$7:$B$1403,0)))^(1/5)-1)*100)</f>
        <v>22.05074171</v>
      </c>
      <c r="V95" s="108">
        <f t="array" ref="V95">IF(INDEX(Historical!$O$7:$O$1372,MATCH(B95,Historical!$B$7:$B$1403,0))=0,"n/a",((INDEX(Historical!$C$7:$C$1381,MATCH(B95,Historical!$B$7:$B$1403,0))/INDEX(Historical!$O$7:$O$1372,MATCH(B95,Historical!$B$7:$B$1403,0)))^(1/10)-1)*100)</f>
        <v>13.28819529</v>
      </c>
      <c r="W95" s="109">
        <f t="shared" si="5"/>
        <v>1.659423362</v>
      </c>
      <c r="X95" s="110">
        <f t="shared" si="6"/>
        <v>1.025615893</v>
      </c>
      <c r="Y95" s="147"/>
      <c r="Z95" s="103">
        <f t="shared" si="7"/>
        <v>38.9380531</v>
      </c>
      <c r="AA95" s="112">
        <f t="shared" si="8"/>
        <v>13.38938053</v>
      </c>
      <c r="AB95" s="73">
        <v>2.0</v>
      </c>
      <c r="AC95" s="102">
        <v>5.65</v>
      </c>
      <c r="AD95" s="102">
        <v>1.69</v>
      </c>
      <c r="AE95" s="102">
        <v>0.46</v>
      </c>
      <c r="AF95" s="102">
        <v>6.37</v>
      </c>
      <c r="AG95" s="102">
        <v>46.9</v>
      </c>
      <c r="AH95" s="156">
        <v>26.6</v>
      </c>
      <c r="AI95" s="156">
        <v>5.04</v>
      </c>
      <c r="AJ95" s="102">
        <v>21.5</v>
      </c>
      <c r="AK95" s="102">
        <v>7.95</v>
      </c>
      <c r="AL95" s="113">
        <v>19940.0</v>
      </c>
      <c r="AM95" s="114">
        <v>0.4</v>
      </c>
      <c r="AN95" s="102">
        <v>0.4</v>
      </c>
      <c r="AO95" s="115">
        <f t="shared" si="9"/>
        <v>11.56949072</v>
      </c>
      <c r="AP95" s="116">
        <f t="shared" si="10"/>
        <v>24.95887125</v>
      </c>
      <c r="AQ95" s="117">
        <f t="shared" si="11"/>
        <v>94.6967488</v>
      </c>
      <c r="AR95" s="103">
        <f t="array" ref="AR95">INDEX(Historical!$C$7:$C$1381,MATCH(B95,Historical!$B$7:$B$1403,0))*IF(AH95="n/a",1.03,IF(AH95&lt;0,1.01,IF(AH95&gt;10,1.1,(1+AH95/100))))</f>
        <v>2.145</v>
      </c>
      <c r="AS95" s="112">
        <f t="shared" si="12"/>
        <v>2.253108</v>
      </c>
      <c r="AT95" s="112">
        <f t="shared" ref="AT95:AV95" si="103">IF($AK95="n/a",1.03*AS95,IF($AK95&lt;0,1.01*AS95,IF($AK95&gt;10,1.1*AS95,(1+$AK95/100)*AS95)))</f>
        <v>2.432230086</v>
      </c>
      <c r="AU95" s="112">
        <f t="shared" si="103"/>
        <v>2.625592378</v>
      </c>
      <c r="AV95" s="112">
        <f t="shared" si="103"/>
        <v>2.834326972</v>
      </c>
      <c r="AW95" s="103">
        <f t="shared" si="14"/>
        <v>12.29025744</v>
      </c>
      <c r="AX95" s="118">
        <f t="shared" si="15"/>
        <v>16.24620943</v>
      </c>
      <c r="AY95" s="119">
        <v>1.13</v>
      </c>
      <c r="AZ95" s="114">
        <v>22.85</v>
      </c>
      <c r="BA95" s="114">
        <v>-17.76</v>
      </c>
      <c r="BB95" s="114">
        <v>-14.11</v>
      </c>
      <c r="BC95" s="114">
        <v>0.89</v>
      </c>
      <c r="BD95" s="42"/>
      <c r="BE95" s="17">
        <v>2004.0</v>
      </c>
      <c r="BF95" s="17">
        <f t="shared" si="16"/>
        <v>1</v>
      </c>
      <c r="BG95" s="120">
        <v>10.299999999999999</v>
      </c>
    </row>
    <row r="96" ht="11.25" customHeight="1">
      <c r="A96" s="55" t="s">
        <v>1682</v>
      </c>
      <c r="B96" s="99" t="s">
        <v>1683</v>
      </c>
      <c r="C96" s="100" t="s">
        <v>296</v>
      </c>
      <c r="D96" s="100" t="s">
        <v>416</v>
      </c>
      <c r="E96" s="101">
        <v>7.0</v>
      </c>
      <c r="F96" s="58">
        <v>693.0</v>
      </c>
      <c r="G96" s="58" t="s">
        <v>120</v>
      </c>
      <c r="H96" s="58" t="s">
        <v>120</v>
      </c>
      <c r="I96" s="150">
        <v>53.2</v>
      </c>
      <c r="J96" s="103">
        <f t="shared" si="2"/>
        <v>1.804511278</v>
      </c>
      <c r="K96" s="104">
        <v>0.24</v>
      </c>
      <c r="L96" s="73">
        <v>4.0</v>
      </c>
      <c r="M96" s="23">
        <f t="shared" si="3"/>
        <v>0.96</v>
      </c>
      <c r="N96" s="105" t="s">
        <v>154</v>
      </c>
      <c r="O96" s="106">
        <v>0.21</v>
      </c>
      <c r="P96" s="107">
        <v>43787.0</v>
      </c>
      <c r="Q96" s="107">
        <v>43812.0</v>
      </c>
      <c r="R96" s="23">
        <f t="shared" si="4"/>
        <v>14.28571429</v>
      </c>
      <c r="S96" s="108">
        <f t="array" ref="S96">IF(INDEX(Historical!$D$7:$D$1379,MATCH(B96,Historical!$B$7:$B$1403,0))=0,"n/a",(INDEX(Historical!$C$7:$C$1381,MATCH(B96,Historical!$B$7:$B$1403,0))/INDEX(Historical!$D$7:$D$1379,MATCH(B96,Historical!$B$7:$B$1403,0))-1)*100)</f>
        <v>11.53846154</v>
      </c>
      <c r="T96" s="108">
        <f t="array" ref="T96">IF(INDEX(Historical!$F$7:$F$1372,MATCH(B96,Historical!$B$7:$B$1403,0))=0,"n/a",((INDEX(Historical!$C$7:$C$1381,MATCH(B96,Historical!$B$7:$B$1403,0))/INDEX(Historical!$F$7:$F$1372,MATCH(B96,Historical!$B$7:$B$1403,0)))^(1/3)-1)*100)</f>
        <v>12.25733099</v>
      </c>
      <c r="U96" s="108">
        <f t="array" ref="U96">IF(INDEX(Historical!$H$7:$H$1372,MATCH(B96,Historical!$B$7:$B$1403,0))=0,"n/a",((INDEX(Historical!$C$7:$C$1381,MATCH(B96,Historical!$B$7:$B$1403,0))/INDEX(Historical!$H$7:$H$1372,MATCH(B96,Historical!$B$7:$B$1403,0)))^(1/5)-1)*100)</f>
        <v>14.09361684</v>
      </c>
      <c r="V96" s="108">
        <f t="array" ref="V96">IF(INDEX(Historical!$O$7:$O$1372,MATCH(B96,Historical!$B$7:$B$1403,0))=0,"n/a",((INDEX(Historical!$C$7:$C$1381,MATCH(B96,Historical!$B$7:$B$1403,0))/INDEX(Historical!$O$7:$O$1372,MATCH(B96,Historical!$B$7:$B$1403,0)))^(1/10)-1)*100)</f>
        <v>33.062269</v>
      </c>
      <c r="W96" s="109">
        <f t="shared" si="5"/>
        <v>0.4262749433</v>
      </c>
      <c r="X96" s="110" t="str">
        <f t="shared" si="6"/>
        <v>n/a</v>
      </c>
      <c r="Y96" s="218"/>
      <c r="Z96" s="103">
        <f t="shared" si="7"/>
        <v>282.3529412</v>
      </c>
      <c r="AA96" s="112">
        <f t="shared" si="8"/>
        <v>156.4705882</v>
      </c>
      <c r="AB96" s="73">
        <v>12.0</v>
      </c>
      <c r="AC96" s="102">
        <v>0.34</v>
      </c>
      <c r="AD96" s="102">
        <v>10.37</v>
      </c>
      <c r="AE96" s="102">
        <v>1.06</v>
      </c>
      <c r="AF96" s="102">
        <v>3.33</v>
      </c>
      <c r="AG96" s="102">
        <v>-9.1</v>
      </c>
      <c r="AH96" s="102">
        <v>-87.9</v>
      </c>
      <c r="AI96" s="102">
        <v>11.07</v>
      </c>
      <c r="AJ96" s="102">
        <v>-29.5</v>
      </c>
      <c r="AK96" s="102">
        <v>15.0</v>
      </c>
      <c r="AL96" s="113">
        <v>4360.0</v>
      </c>
      <c r="AM96" s="114">
        <v>0.8999999999999999</v>
      </c>
      <c r="AN96" s="102">
        <v>0.85</v>
      </c>
      <c r="AO96" s="115">
        <f t="shared" si="9"/>
        <v>-140.5724601</v>
      </c>
      <c r="AP96" s="116">
        <f t="shared" si="10"/>
        <v>15.89812812</v>
      </c>
      <c r="AQ96" s="117">
        <f t="shared" si="11"/>
        <v>381.2239298</v>
      </c>
      <c r="AR96" s="103">
        <f t="array" ref="AR96">INDEX(Historical!$C$7:$C$1381,MATCH(B96,Historical!$B$7:$B$1403,0))*IF(AH96="n/a",1.03,IF(AH96&lt;0,1.01,IF(AH96&gt;10,1.1,(1+AH96/100))))</f>
        <v>0.8787</v>
      </c>
      <c r="AS96" s="112">
        <f t="shared" si="12"/>
        <v>0.96657</v>
      </c>
      <c r="AT96" s="112">
        <f t="shared" ref="AT96:AV96" si="104">IF($AK96="n/a",1.03*AS96,IF($AK96&lt;0,1.01*AS96,IF($AK96&gt;10,1.1*AS96,(1+$AK96/100)*AS96)))</f>
        <v>1.063227</v>
      </c>
      <c r="AU96" s="112">
        <f t="shared" si="104"/>
        <v>1.1695497</v>
      </c>
      <c r="AV96" s="112">
        <f t="shared" si="104"/>
        <v>1.28650467</v>
      </c>
      <c r="AW96" s="103">
        <f t="shared" si="14"/>
        <v>5.36455137</v>
      </c>
      <c r="AX96" s="118">
        <f t="shared" si="15"/>
        <v>10.08374318</v>
      </c>
      <c r="AY96" s="119">
        <v>1.81</v>
      </c>
      <c r="AZ96" s="114">
        <v>29.69</v>
      </c>
      <c r="BA96" s="114">
        <v>-19.78</v>
      </c>
      <c r="BB96" s="114">
        <v>-12.709999999999999</v>
      </c>
      <c r="BC96" s="114">
        <v>0.13</v>
      </c>
      <c r="BD96" s="42"/>
      <c r="BE96" s="17">
        <v>2014.0</v>
      </c>
      <c r="BF96" s="17">
        <f t="shared" si="16"/>
        <v>0</v>
      </c>
      <c r="BG96" s="120">
        <v>-3.4000000000000004</v>
      </c>
    </row>
    <row r="97" ht="11.25" customHeight="1">
      <c r="A97" s="121" t="s">
        <v>617</v>
      </c>
      <c r="B97" s="122" t="s">
        <v>618</v>
      </c>
      <c r="C97" s="100" t="s">
        <v>141</v>
      </c>
      <c r="D97" s="100" t="s">
        <v>142</v>
      </c>
      <c r="E97" s="123">
        <v>11.0</v>
      </c>
      <c r="F97" s="58">
        <v>318.0</v>
      </c>
      <c r="G97" s="124" t="s">
        <v>168</v>
      </c>
      <c r="H97" s="124" t="s">
        <v>168</v>
      </c>
      <c r="I97" s="216">
        <v>94.46</v>
      </c>
      <c r="J97" s="126">
        <f t="shared" si="2"/>
        <v>0.5504975651</v>
      </c>
      <c r="K97" s="127">
        <v>0.52</v>
      </c>
      <c r="L97" s="128">
        <v>1.0</v>
      </c>
      <c r="M97" s="129">
        <f t="shared" si="3"/>
        <v>0.52</v>
      </c>
      <c r="N97" s="130" t="s">
        <v>619</v>
      </c>
      <c r="O97" s="131">
        <v>0.47</v>
      </c>
      <c r="P97" s="132">
        <v>43825.0</v>
      </c>
      <c r="Q97" s="132">
        <v>43846.0</v>
      </c>
      <c r="R97" s="129">
        <f t="shared" si="4"/>
        <v>10.63829787</v>
      </c>
      <c r="S97" s="108">
        <f t="array" ref="S97">IF(INDEX(Historical!$D$7:$D$1379,MATCH(B97,Historical!$B$7:$B$1403,0))=0,"n/a",(INDEX(Historical!$C$7:$C$1381,MATCH(B97,Historical!$B$7:$B$1403,0))/INDEX(Historical!$D$7:$D$1379,MATCH(B97,Historical!$B$7:$B$1403,0))-1)*100)</f>
        <v>11.9047619</v>
      </c>
      <c r="T97" s="108">
        <f t="array" ref="T97">IF(INDEX(Historical!$F$7:$F$1372,MATCH(B97,Historical!$B$7:$B$1403,0))=0,"n/a",((INDEX(Historical!$C$7:$C$1381,MATCH(B97,Historical!$B$7:$B$1403,0))/INDEX(Historical!$F$7:$F$1372,MATCH(B97,Historical!$B$7:$B$1403,0)))^(1/3)-1)*100)</f>
        <v>11.39686794</v>
      </c>
      <c r="U97" s="108">
        <f t="array" ref="U97">IF(INDEX(Historical!$H$7:$H$1372,MATCH(B97,Historical!$B$7:$B$1403,0))=0,"n/a",((INDEX(Historical!$C$7:$C$1381,MATCH(B97,Historical!$B$7:$B$1403,0))/INDEX(Historical!$H$7:$H$1372,MATCH(B97,Historical!$B$7:$B$1403,0)))^(1/5)-1)*100)</f>
        <v>12.57057955</v>
      </c>
      <c r="V97" s="108">
        <f t="array" ref="V97">IF(INDEX(Historical!$O$7:$O$1372,MATCH(B97,Historical!$B$7:$B$1403,0))=0,"n/a",((INDEX(Historical!$C$7:$C$1381,MATCH(B97,Historical!$B$7:$B$1403,0))/INDEX(Historical!$O$7:$O$1372,MATCH(B97,Historical!$B$7:$B$1403,0)))^(1/10)-1)*100)</f>
        <v>20.41528483</v>
      </c>
      <c r="W97" s="109">
        <f t="shared" si="5"/>
        <v>0.6157435302</v>
      </c>
      <c r="X97" s="110">
        <f t="shared" si="6"/>
        <v>1.197198053</v>
      </c>
      <c r="Y97" s="181"/>
      <c r="Z97" s="126">
        <f t="shared" si="7"/>
        <v>21.48760331</v>
      </c>
      <c r="AA97" s="134">
        <f t="shared" si="8"/>
        <v>39.03305785</v>
      </c>
      <c r="AB97" s="128">
        <v>12.0</v>
      </c>
      <c r="AC97" s="125">
        <v>2.42</v>
      </c>
      <c r="AD97" s="125">
        <v>1.63</v>
      </c>
      <c r="AE97" s="125">
        <v>5.15</v>
      </c>
      <c r="AF97" s="125">
        <v>4.13</v>
      </c>
      <c r="AG97" s="125">
        <v>10.9</v>
      </c>
      <c r="AH97" s="125">
        <v>20.1</v>
      </c>
      <c r="AI97" s="125">
        <v>-11.66</v>
      </c>
      <c r="AJ97" s="125">
        <v>10.5</v>
      </c>
      <c r="AK97" s="125">
        <v>24.0</v>
      </c>
      <c r="AL97" s="113">
        <v>3300.0</v>
      </c>
      <c r="AM97" s="136">
        <v>0.8</v>
      </c>
      <c r="AN97" s="125">
        <v>0.0</v>
      </c>
      <c r="AO97" s="137">
        <f t="shared" si="9"/>
        <v>-25.91198073</v>
      </c>
      <c r="AP97" s="138">
        <f t="shared" si="10"/>
        <v>13.12107712</v>
      </c>
      <c r="AQ97" s="139">
        <f t="shared" si="11"/>
        <v>167.6702191</v>
      </c>
      <c r="AR97" s="103">
        <f t="array" ref="AR97">INDEX(Historical!$C$7:$C$1381,MATCH(B97,Historical!$B$7:$B$1403,0))*IF(AH97="n/a",1.03,IF(AH97&lt;0,1.01,IF(AH97&gt;10,1.1,(1+AH97/100))))</f>
        <v>0.517</v>
      </c>
      <c r="AS97" s="134">
        <f t="shared" si="12"/>
        <v>0.52217</v>
      </c>
      <c r="AT97" s="134">
        <f t="shared" ref="AT97:AV97" si="105">IF($AK97="n/a",1.03*AS97,IF($AK97&lt;0,1.01*AS97,IF($AK97&gt;10,1.1*AS97,(1+$AK97/100)*AS97)))</f>
        <v>0.574387</v>
      </c>
      <c r="AU97" s="134">
        <f t="shared" si="105"/>
        <v>0.6318257</v>
      </c>
      <c r="AV97" s="134">
        <f t="shared" si="105"/>
        <v>0.69500827</v>
      </c>
      <c r="AW97" s="126">
        <f t="shared" si="14"/>
        <v>2.94039097</v>
      </c>
      <c r="AX97" s="140">
        <f t="shared" si="15"/>
        <v>3.112842441</v>
      </c>
      <c r="AY97" s="141">
        <v>1.03</v>
      </c>
      <c r="AZ97" s="136">
        <v>14.729999999999999</v>
      </c>
      <c r="BA97" s="136">
        <v>-17.09</v>
      </c>
      <c r="BB97" s="136">
        <v>-10.85</v>
      </c>
      <c r="BC97" s="136">
        <v>-5.11</v>
      </c>
      <c r="BD97" s="142"/>
      <c r="BE97" s="17">
        <v>2010.0</v>
      </c>
      <c r="BF97" s="17">
        <f t="shared" si="16"/>
        <v>0</v>
      </c>
      <c r="BG97" s="143">
        <v>7.5</v>
      </c>
    </row>
    <row r="98" ht="11.25" customHeight="1">
      <c r="A98" s="230" t="s">
        <v>2031</v>
      </c>
      <c r="B98" s="99" t="s">
        <v>2032</v>
      </c>
      <c r="C98" s="100" t="s">
        <v>296</v>
      </c>
      <c r="D98" s="100" t="s">
        <v>348</v>
      </c>
      <c r="E98" s="101">
        <v>5.0</v>
      </c>
      <c r="F98" s="58">
        <v>827.0</v>
      </c>
      <c r="G98" s="58" t="s">
        <v>168</v>
      </c>
      <c r="H98" s="58" t="s">
        <v>168</v>
      </c>
      <c r="I98" s="150">
        <v>20.49</v>
      </c>
      <c r="J98" s="103">
        <f t="shared" si="2"/>
        <v>1.366520254</v>
      </c>
      <c r="K98" s="104">
        <v>0.28</v>
      </c>
      <c r="L98" s="73">
        <v>1.0</v>
      </c>
      <c r="M98" s="23">
        <f t="shared" si="3"/>
        <v>0.28</v>
      </c>
      <c r="N98" s="105" t="s">
        <v>2033</v>
      </c>
      <c r="O98" s="106">
        <v>0.25</v>
      </c>
      <c r="P98" s="146">
        <v>43538.0</v>
      </c>
      <c r="Q98" s="146">
        <v>43553.0</v>
      </c>
      <c r="R98" s="23">
        <f t="shared" si="4"/>
        <v>12</v>
      </c>
      <c r="S98" s="108">
        <f t="array" ref="S98">IF(INDEX(Historical!$D$7:$D$1379,MATCH(B98,Historical!$B$7:$B$1403,0))=0,"n/a",(INDEX(Historical!$C$7:$C$1381,MATCH(B98,Historical!$B$7:$B$1403,0))/INDEX(Historical!$D$7:$D$1379,MATCH(B98,Historical!$B$7:$B$1403,0))-1)*100)</f>
        <v>12</v>
      </c>
      <c r="T98" s="108">
        <f t="array" ref="T98">IF(INDEX(Historical!$F$7:$F$1372,MATCH(B98,Historical!$B$7:$B$1403,0))=0,"n/a",((INDEX(Historical!$C$7:$C$1381,MATCH(B98,Historical!$B$7:$B$1403,0))/INDEX(Historical!$F$7:$F$1372,MATCH(B98,Historical!$B$7:$B$1403,0)))^(1/3)-1)*100)</f>
        <v>15.86755483</v>
      </c>
      <c r="U98" s="108" t="str">
        <f t="array" ref="U98">IF(INDEX(Historical!$H$7:$H$1372,MATCH(B98,Historical!$B$7:$B$1403,0))=0,"n/a",((INDEX(Historical!$C$7:$C$1381,MATCH(B98,Historical!$B$7:$B$1403,0))/INDEX(Historical!$H$7:$H$1372,MATCH(B98,Historical!$B$7:$B$1403,0)))^(1/5)-1)*100)</f>
        <v>n/a</v>
      </c>
      <c r="V98" s="108" t="str">
        <f t="array" ref="V98">IF(INDEX(Historical!$O$7:$O$1372,MATCH(B98,Historical!$B$7:$B$1403,0))=0,"n/a",((INDEX(Historical!$C$7:$C$1381,MATCH(B98,Historical!$B$7:$B$1403,0))/INDEX(Historical!$O$7:$O$1372,MATCH(B98,Historical!$B$7:$B$1403,0)))^(1/10)-1)*100)</f>
        <v>n/a</v>
      </c>
      <c r="W98" s="109" t="str">
        <f t="shared" si="5"/>
        <v>n/a</v>
      </c>
      <c r="X98" s="110" t="str">
        <f t="shared" si="6"/>
        <v>n/a</v>
      </c>
      <c r="Y98" s="133"/>
      <c r="Z98" s="103">
        <f t="shared" si="7"/>
        <v>15.05376344</v>
      </c>
      <c r="AA98" s="112">
        <f t="shared" si="8"/>
        <v>11.01612903</v>
      </c>
      <c r="AB98" s="73">
        <v>12.0</v>
      </c>
      <c r="AC98" s="102">
        <v>1.86</v>
      </c>
      <c r="AD98" s="102" t="s">
        <v>128</v>
      </c>
      <c r="AE98" s="102">
        <v>0.32</v>
      </c>
      <c r="AF98" s="102">
        <v>0.98</v>
      </c>
      <c r="AG98" s="102">
        <v>9.0</v>
      </c>
      <c r="AH98" s="102">
        <v>-7.8</v>
      </c>
      <c r="AI98" s="102" t="s">
        <v>128</v>
      </c>
      <c r="AJ98" s="102">
        <v>6.0</v>
      </c>
      <c r="AK98" s="102" t="s">
        <v>128</v>
      </c>
      <c r="AL98" s="113">
        <v>38.12</v>
      </c>
      <c r="AM98" s="114">
        <v>79.91</v>
      </c>
      <c r="AN98" s="102">
        <v>0.47</v>
      </c>
      <c r="AO98" s="115" t="str">
        <f t="shared" si="9"/>
        <v>n/a</v>
      </c>
      <c r="AP98" s="116" t="str">
        <f t="shared" si="10"/>
        <v>n/a</v>
      </c>
      <c r="AQ98" s="117">
        <f t="shared" si="11"/>
        <v>-30.73141982</v>
      </c>
      <c r="AR98" s="103">
        <f t="array" ref="AR98">INDEX(Historical!$C$7:$C$1381,MATCH(B98,Historical!$B$7:$B$1403,0))*IF(AH98="n/a",1.03,IF(AH98&lt;0,1.01,IF(AH98&gt;10,1.1,(1+AH98/100))))</f>
        <v>0.2828</v>
      </c>
      <c r="AS98" s="112">
        <f t="shared" si="12"/>
        <v>0.291284</v>
      </c>
      <c r="AT98" s="112">
        <f t="shared" ref="AT98:AV98" si="106">IF($AK98="n/a",1.03*AS98,IF($AK98&lt;0,1.01*AS98,IF($AK98&gt;10,1.1*AS98,(1+$AK98/100)*AS98)))</f>
        <v>0.30002252</v>
      </c>
      <c r="AU98" s="112">
        <f t="shared" si="106"/>
        <v>0.3090231956</v>
      </c>
      <c r="AV98" s="112">
        <f t="shared" si="106"/>
        <v>0.3182938915</v>
      </c>
      <c r="AW98" s="103">
        <f t="shared" si="14"/>
        <v>1.501423607</v>
      </c>
      <c r="AX98" s="118">
        <f t="shared" si="15"/>
        <v>7.327592031</v>
      </c>
      <c r="AY98" s="119">
        <v>0.28</v>
      </c>
      <c r="AZ98" s="114">
        <v>0.4</v>
      </c>
      <c r="BA98" s="114">
        <v>-19.63</v>
      </c>
      <c r="BB98" s="114">
        <v>-6.09</v>
      </c>
      <c r="BC98" s="114">
        <v>-11.61</v>
      </c>
      <c r="BD98" s="42"/>
      <c r="BE98" s="17">
        <v>2015.0</v>
      </c>
      <c r="BF98" s="17">
        <f t="shared" si="16"/>
        <v>0</v>
      </c>
      <c r="BG98" s="120">
        <v>4.3999999999999995</v>
      </c>
    </row>
    <row r="99" ht="11.25" customHeight="1">
      <c r="A99" s="55" t="s">
        <v>175</v>
      </c>
      <c r="B99" s="99" t="s">
        <v>176</v>
      </c>
      <c r="C99" s="100" t="s">
        <v>177</v>
      </c>
      <c r="D99" s="100" t="s">
        <v>178</v>
      </c>
      <c r="E99" s="101">
        <v>48.0</v>
      </c>
      <c r="F99" s="58">
        <v>39.0</v>
      </c>
      <c r="G99" s="58" t="s">
        <v>121</v>
      </c>
      <c r="H99" s="58" t="s">
        <v>121</v>
      </c>
      <c r="I99" s="102">
        <v>237.82</v>
      </c>
      <c r="J99" s="103">
        <f t="shared" si="2"/>
        <v>1.328736019</v>
      </c>
      <c r="K99" s="104">
        <v>0.79</v>
      </c>
      <c r="L99" s="73">
        <v>4.0</v>
      </c>
      <c r="M99" s="23">
        <f t="shared" si="3"/>
        <v>3.16</v>
      </c>
      <c r="N99" s="105" t="s">
        <v>179</v>
      </c>
      <c r="O99" s="106">
        <v>0.77</v>
      </c>
      <c r="P99" s="107">
        <v>43807.0</v>
      </c>
      <c r="Q99" s="107">
        <v>43737.0</v>
      </c>
      <c r="R99" s="23">
        <f t="shared" si="4"/>
        <v>2.597402597</v>
      </c>
      <c r="S99" s="108">
        <f t="array" ref="S99">IF(INDEX(Historical!$D$7:$D$1379,MATCH(B99,Historical!$B$7:$B$1403,0))=0,"n/a",(INDEX(Historical!$C$7:$C$1381,MATCH(B99,Historical!$B$7:$B$1403,0))/INDEX(Historical!$D$7:$D$1379,MATCH(B99,Historical!$B$7:$B$1403,0))-1)*100)</f>
        <v>2.649006623</v>
      </c>
      <c r="T99" s="108">
        <f t="array" ref="T99">IF(INDEX(Historical!$F$7:$F$1372,MATCH(B99,Historical!$B$7:$B$1403,0))=0,"n/a",((INDEX(Historical!$C$7:$C$1381,MATCH(B99,Historical!$B$7:$B$1403,0))/INDEX(Historical!$F$7:$F$1372,MATCH(B99,Historical!$B$7:$B$1403,0)))^(1/3)-1)*100)</f>
        <v>4.58373177</v>
      </c>
      <c r="U99" s="108">
        <f t="array" ref="U99">IF(INDEX(Historical!$H$7:$H$1372,MATCH(B99,Historical!$B$7:$B$1403,0))=0,"n/a",((INDEX(Historical!$C$7:$C$1381,MATCH(B99,Historical!$B$7:$B$1403,0))/INDEX(Historical!$H$7:$H$1372,MATCH(B99,Historical!$B$7:$B$1403,0)))^(1/5)-1)*100)</f>
        <v>6.762032531</v>
      </c>
      <c r="V99" s="108">
        <f t="array" ref="V99">IF(INDEX(Historical!$O$7:$O$1372,MATCH(B99,Historical!$B$7:$B$1403,0))=0,"n/a",((INDEX(Historical!$C$7:$C$1381,MATCH(B99,Historical!$B$7:$B$1403,0))/INDEX(Historical!$O$7:$O$1372,MATCH(B99,Historical!$B$7:$B$1403,0)))^(1/10)-1)*100)</f>
        <v>8.912763124</v>
      </c>
      <c r="W99" s="109">
        <f t="shared" si="5"/>
        <v>0.7586909286</v>
      </c>
      <c r="X99" s="110" t="str">
        <f t="shared" si="6"/>
        <v>n/a</v>
      </c>
      <c r="Y99" s="133" t="s">
        <v>180</v>
      </c>
      <c r="Z99" s="103">
        <f t="shared" si="7"/>
        <v>131.6666667</v>
      </c>
      <c r="AA99" s="112">
        <f t="shared" si="8"/>
        <v>99.09166667</v>
      </c>
      <c r="AB99" s="73">
        <v>9.0</v>
      </c>
      <c r="AC99" s="102">
        <v>2.4</v>
      </c>
      <c r="AD99" s="102">
        <v>12.57</v>
      </c>
      <c r="AE99" s="102">
        <v>3.72</v>
      </c>
      <c r="AF99" s="102">
        <v>3.04</v>
      </c>
      <c r="AG99" s="102">
        <v>3.5999999999999996</v>
      </c>
      <c r="AH99" s="102">
        <v>24.4</v>
      </c>
      <c r="AI99" s="102">
        <v>11.07</v>
      </c>
      <c r="AJ99" s="102">
        <v>-8.9</v>
      </c>
      <c r="AK99" s="102">
        <v>7.9</v>
      </c>
      <c r="AL99" s="113">
        <v>64470.0</v>
      </c>
      <c r="AM99" s="114">
        <v>0.2</v>
      </c>
      <c r="AN99" s="102">
        <v>0.92</v>
      </c>
      <c r="AO99" s="115">
        <f t="shared" si="9"/>
        <v>-91.00089812</v>
      </c>
      <c r="AP99" s="116">
        <f t="shared" si="10"/>
        <v>8.09076855</v>
      </c>
      <c r="AQ99" s="117">
        <f t="shared" si="11"/>
        <v>265.9014237</v>
      </c>
      <c r="AR99" s="103">
        <f t="array" ref="AR99">INDEX(Historical!$C$7:$C$1381,MATCH(B99,Historical!$B$7:$B$1403,0))*IF(AH99="n/a",1.03,IF(AH99&lt;0,1.01,IF(AH99&gt;10,1.1,(1+AH99/100))))</f>
        <v>3.41</v>
      </c>
      <c r="AS99" s="112">
        <f t="shared" si="12"/>
        <v>3.751</v>
      </c>
      <c r="AT99" s="112">
        <f t="shared" ref="AT99:AV99" si="107">IF($AK99="n/a",1.03*AS99,IF($AK99&lt;0,1.01*AS99,IF($AK99&gt;10,1.1*AS99,(1+$AK99/100)*AS99)))</f>
        <v>4.047329</v>
      </c>
      <c r="AU99" s="112">
        <f t="shared" si="107"/>
        <v>4.367067991</v>
      </c>
      <c r="AV99" s="112">
        <f t="shared" si="107"/>
        <v>4.712066362</v>
      </c>
      <c r="AW99" s="103">
        <f t="shared" si="14"/>
        <v>20.28746335</v>
      </c>
      <c r="AX99" s="118">
        <f t="shared" si="15"/>
        <v>8.530595977</v>
      </c>
      <c r="AY99" s="119">
        <v>1.02</v>
      </c>
      <c r="AZ99" s="114">
        <v>7.380000000000001</v>
      </c>
      <c r="BA99" s="114">
        <v>-17.05</v>
      </c>
      <c r="BB99" s="114">
        <v>-11.379999999999999</v>
      </c>
      <c r="BC99" s="114">
        <v>-6.39</v>
      </c>
      <c r="BD99" s="42"/>
      <c r="BE99" s="17">
        <v>1973.0</v>
      </c>
      <c r="BF99" s="17">
        <f t="shared" si="16"/>
        <v>5</v>
      </c>
      <c r="BG99" s="120">
        <v>1.5</v>
      </c>
    </row>
    <row r="100" ht="11.25" customHeight="1">
      <c r="A100" s="55" t="s">
        <v>181</v>
      </c>
      <c r="B100" s="99" t="s">
        <v>182</v>
      </c>
      <c r="C100" s="100" t="s">
        <v>136</v>
      </c>
      <c r="D100" s="100" t="s">
        <v>183</v>
      </c>
      <c r="E100" s="101">
        <v>40.0</v>
      </c>
      <c r="F100" s="58">
        <v>65.0</v>
      </c>
      <c r="G100" s="58" t="s">
        <v>121</v>
      </c>
      <c r="H100" s="58" t="s">
        <v>120</v>
      </c>
      <c r="I100" s="102">
        <v>21.76</v>
      </c>
      <c r="J100" s="103">
        <f t="shared" si="2"/>
        <v>4.963235294</v>
      </c>
      <c r="K100" s="104">
        <v>0.27</v>
      </c>
      <c r="L100" s="73">
        <v>4.0</v>
      </c>
      <c r="M100" s="23">
        <f t="shared" si="3"/>
        <v>1.08</v>
      </c>
      <c r="N100" s="105" t="s">
        <v>184</v>
      </c>
      <c r="O100" s="106">
        <v>0.26</v>
      </c>
      <c r="P100" s="107">
        <v>43828.0</v>
      </c>
      <c r="Q100" s="107">
        <v>43839.0</v>
      </c>
      <c r="R100" s="23">
        <f t="shared" si="4"/>
        <v>3.846153846</v>
      </c>
      <c r="S100" s="108">
        <f t="array" ref="S100">IF(INDEX(Historical!$D$7:$D$1379,MATCH(B100,Historical!$B$7:$B$1403,0))=0,"n/a",(INDEX(Historical!$C$7:$C$1381,MATCH(B100,Historical!$B$7:$B$1403,0))/INDEX(Historical!$D$7:$D$1379,MATCH(B100,Historical!$B$7:$B$1403,0))-1)*100)</f>
        <v>13.04347826</v>
      </c>
      <c r="T100" s="108">
        <f t="array" ref="T100">IF(INDEX(Historical!$F$7:$F$1372,MATCH(B100,Historical!$B$7:$B$1403,0))=0,"n/a",((INDEX(Historical!$C$7:$C$1381,MATCH(B100,Historical!$B$7:$B$1403,0))/INDEX(Historical!$F$7:$F$1372,MATCH(B100,Historical!$B$7:$B$1403,0)))^(1/3)-1)*100)</f>
        <v>13.04038143</v>
      </c>
      <c r="U100" s="108">
        <f t="array" ref="U100">IF(INDEX(Historical!$H$7:$H$1372,MATCH(B100,Historical!$B$7:$B$1403,0))=0,"n/a",((INDEX(Historical!$C$7:$C$1381,MATCH(B100,Historical!$B$7:$B$1403,0))/INDEX(Historical!$H$7:$H$1372,MATCH(B100,Historical!$B$7:$B$1403,0)))^(1/5)-1)*100)</f>
        <v>16.72353193</v>
      </c>
      <c r="V100" s="108">
        <f t="array" ref="V100">IF(INDEX(Historical!$O$7:$O$1372,MATCH(B100,Historical!$B$7:$B$1403,0))=0,"n/a",((INDEX(Historical!$C$7:$C$1381,MATCH(B100,Historical!$B$7:$B$1403,0))/INDEX(Historical!$O$7:$O$1372,MATCH(B100,Historical!$B$7:$B$1403,0)))^(1/10)-1)*100)</f>
        <v>14.02170499</v>
      </c>
      <c r="W100" s="109">
        <f t="shared" si="5"/>
        <v>1.192688903</v>
      </c>
      <c r="X100" s="110" t="str">
        <f t="shared" si="6"/>
        <v>n/a</v>
      </c>
      <c r="Y100" s="147"/>
      <c r="Z100" s="103">
        <f t="shared" si="7"/>
        <v>43.02788845</v>
      </c>
      <c r="AA100" s="112">
        <f t="shared" si="8"/>
        <v>8.669322709</v>
      </c>
      <c r="AB100" s="73">
        <v>9.0</v>
      </c>
      <c r="AC100" s="102">
        <v>2.51</v>
      </c>
      <c r="AD100" s="102" t="s">
        <v>128</v>
      </c>
      <c r="AE100" s="102">
        <v>1.91</v>
      </c>
      <c r="AF100" s="102">
        <v>1.07</v>
      </c>
      <c r="AG100" s="102">
        <v>12.6</v>
      </c>
      <c r="AH100" s="102">
        <v>-26.3</v>
      </c>
      <c r="AI100" s="102">
        <v>-2.25</v>
      </c>
      <c r="AJ100" s="102">
        <v>-9.1</v>
      </c>
      <c r="AK100" s="102">
        <v>-8.62</v>
      </c>
      <c r="AL100" s="113">
        <v>11010.0</v>
      </c>
      <c r="AM100" s="114">
        <v>40.400000000000006</v>
      </c>
      <c r="AN100" s="102">
        <v>0.08</v>
      </c>
      <c r="AO100" s="115">
        <f t="shared" si="9"/>
        <v>13.01744452</v>
      </c>
      <c r="AP100" s="116">
        <f t="shared" si="10"/>
        <v>21.68676723</v>
      </c>
      <c r="AQ100" s="117">
        <f t="shared" si="11"/>
        <v>-35.79139795</v>
      </c>
      <c r="AR100" s="103">
        <f t="array" ref="AR100">INDEX(Historical!$C$7:$C$1381,MATCH(B100,Historical!$B$7:$B$1403,0))*IF(AH100="n/a",1.03,IF(AH100&lt;0,1.01,IF(AH100&gt;10,1.1,(1+AH100/100))))</f>
        <v>1.0504</v>
      </c>
      <c r="AS100" s="112">
        <f t="shared" si="12"/>
        <v>1.060904</v>
      </c>
      <c r="AT100" s="112">
        <f t="shared" ref="AT100:AV100" si="108">IF($AK100="n/a",1.03*AS100,IF($AK100&lt;0,1.01*AS100,IF($AK100&gt;10,1.1*AS100,(1+$AK100/100)*AS100)))</f>
        <v>1.07151304</v>
      </c>
      <c r="AU100" s="112">
        <f t="shared" si="108"/>
        <v>1.08222817</v>
      </c>
      <c r="AV100" s="112">
        <f t="shared" si="108"/>
        <v>1.093050452</v>
      </c>
      <c r="AW100" s="103">
        <f t="shared" si="14"/>
        <v>5.358095663</v>
      </c>
      <c r="AX100" s="118">
        <f t="shared" si="15"/>
        <v>24.62360139</v>
      </c>
      <c r="AY100" s="119">
        <v>1.18</v>
      </c>
      <c r="AZ100" s="114">
        <v>-1.94</v>
      </c>
      <c r="BA100" s="114">
        <v>-39.25</v>
      </c>
      <c r="BB100" s="114">
        <v>-14.23</v>
      </c>
      <c r="BC100" s="114">
        <v>-24.709999999999997</v>
      </c>
      <c r="BD100" s="42"/>
      <c r="BE100" s="17">
        <v>1981.0</v>
      </c>
      <c r="BF100" s="17">
        <f t="shared" si="16"/>
        <v>3</v>
      </c>
      <c r="BG100" s="120">
        <v>8.6</v>
      </c>
    </row>
    <row r="101" ht="11.25" customHeight="1">
      <c r="A101" s="220" t="s">
        <v>620</v>
      </c>
      <c r="B101" s="99" t="s">
        <v>621</v>
      </c>
      <c r="C101" s="100" t="s">
        <v>158</v>
      </c>
      <c r="D101" s="100" t="s">
        <v>622</v>
      </c>
      <c r="E101" s="101">
        <v>11.0</v>
      </c>
      <c r="F101" s="58">
        <v>336.0</v>
      </c>
      <c r="G101" s="58" t="s">
        <v>168</v>
      </c>
      <c r="H101" s="58" t="s">
        <v>168</v>
      </c>
      <c r="I101" s="150">
        <v>49.86</v>
      </c>
      <c r="J101" s="103">
        <f t="shared" si="2"/>
        <v>4.352186121</v>
      </c>
      <c r="K101" s="104">
        <v>0.5425</v>
      </c>
      <c r="L101" s="73">
        <v>4.0</v>
      </c>
      <c r="M101" s="23">
        <f t="shared" si="3"/>
        <v>2.17</v>
      </c>
      <c r="N101" s="105" t="s">
        <v>179</v>
      </c>
      <c r="O101" s="106">
        <v>0.515</v>
      </c>
      <c r="P101" s="107">
        <v>43888.0</v>
      </c>
      <c r="Q101" s="107">
        <v>43919.0</v>
      </c>
      <c r="R101" s="23">
        <f t="shared" si="4"/>
        <v>5.339805825</v>
      </c>
      <c r="S101" s="108">
        <f t="array" ref="S101">IF(INDEX(Historical!$D$7:$D$1379,MATCH(B101,Historical!$B$7:$B$1403,0))=0,"n/a",(INDEX(Historical!$C$7:$C$1381,MATCH(B101,Historical!$B$7:$B$1403,0))/INDEX(Historical!$D$7:$D$1379,MATCH(B101,Historical!$B$7:$B$1403,0))-1)*100)</f>
        <v>5.102040816</v>
      </c>
      <c r="T101" s="108">
        <f t="array" ref="T101">IF(INDEX(Historical!$F$7:$F$1372,MATCH(B101,Historical!$B$7:$B$1403,0))=0,"n/a",((INDEX(Historical!$C$7:$C$1381,MATCH(B101,Historical!$B$7:$B$1403,0))/INDEX(Historical!$F$7:$F$1372,MATCH(B101,Historical!$B$7:$B$1403,0)))^(1/3)-1)*100)</f>
        <v>4.99027486</v>
      </c>
      <c r="U101" s="108">
        <f t="array" ref="U101">IF(INDEX(Historical!$H$7:$H$1372,MATCH(B101,Historical!$B$7:$B$1403,0))=0,"n/a",((INDEX(Historical!$C$7:$C$1381,MATCH(B101,Historical!$B$7:$B$1403,0))/INDEX(Historical!$H$7:$H$1372,MATCH(B101,Historical!$B$7:$B$1403,0)))^(1/5)-1)*100)</f>
        <v>6.198767209</v>
      </c>
      <c r="V101" s="108">
        <f t="array" ref="V101">IF(INDEX(Historical!$O$7:$O$1372,MATCH(B101,Historical!$B$7:$B$1403,0))=0,"n/a",((INDEX(Historical!$C$7:$C$1381,MATCH(B101,Historical!$B$7:$B$1403,0))/INDEX(Historical!$O$7:$O$1372,MATCH(B101,Historical!$B$7:$B$1403,0)))^(1/10)-1)*100)</f>
        <v>5.122173321</v>
      </c>
      <c r="W101" s="109">
        <f t="shared" si="5"/>
        <v>1.210183026</v>
      </c>
      <c r="X101" s="110" t="str">
        <f t="shared" si="6"/>
        <v>n/a</v>
      </c>
      <c r="Y101" s="99" t="s">
        <v>623</v>
      </c>
      <c r="Z101" s="103" t="str">
        <f t="shared" si="7"/>
        <v>n/a</v>
      </c>
      <c r="AA101" s="112" t="str">
        <f t="shared" si="8"/>
        <v>n/a</v>
      </c>
      <c r="AB101" s="73">
        <v>12.0</v>
      </c>
      <c r="AC101" s="102">
        <v>-0.05</v>
      </c>
      <c r="AD101" s="102" t="s">
        <v>128</v>
      </c>
      <c r="AE101" s="102">
        <v>2.99</v>
      </c>
      <c r="AF101" s="102">
        <v>1.95</v>
      </c>
      <c r="AG101" s="102" t="s">
        <v>128</v>
      </c>
      <c r="AH101" s="102" t="s">
        <v>128</v>
      </c>
      <c r="AI101" s="102" t="s">
        <v>128</v>
      </c>
      <c r="AJ101" s="102">
        <v>-86.13</v>
      </c>
      <c r="AK101" s="102" t="s">
        <v>128</v>
      </c>
      <c r="AL101" s="113">
        <v>8920.0</v>
      </c>
      <c r="AM101" s="114" t="s">
        <v>128</v>
      </c>
      <c r="AN101" s="102" t="s">
        <v>128</v>
      </c>
      <c r="AO101" s="115" t="str">
        <f t="shared" si="9"/>
        <v>n/a</v>
      </c>
      <c r="AP101" s="116">
        <f t="shared" si="10"/>
        <v>10.55095333</v>
      </c>
      <c r="AQ101" s="117" t="str">
        <f t="shared" si="11"/>
        <v>n/a</v>
      </c>
      <c r="AR101" s="103">
        <f t="array" ref="AR101">INDEX(Historical!$C$7:$C$1381,MATCH(B101,Historical!$B$7:$B$1403,0))*IF(AH101="n/a",1.03,IF(AH101&lt;0,1.01,IF(AH101&gt;10,1.1,(1+AH101/100))))</f>
        <v>2.1218</v>
      </c>
      <c r="AS101" s="112">
        <f t="shared" si="12"/>
        <v>2.185454</v>
      </c>
      <c r="AT101" s="112">
        <f t="shared" ref="AT101:AV101" si="109">IF($AK101="n/a",1.03*AS101,IF($AK101&lt;0,1.01*AS101,IF($AK101&gt;10,1.1*AS101,(1+$AK101/100)*AS101)))</f>
        <v>2.25101762</v>
      </c>
      <c r="AU101" s="112">
        <f t="shared" si="109"/>
        <v>2.318548149</v>
      </c>
      <c r="AV101" s="112">
        <f t="shared" si="109"/>
        <v>2.388104593</v>
      </c>
      <c r="AW101" s="103">
        <f t="shared" si="14"/>
        <v>11.26492436</v>
      </c>
      <c r="AX101" s="118">
        <f t="shared" si="15"/>
        <v>22.59310943</v>
      </c>
      <c r="AY101" s="119" t="s">
        <v>128</v>
      </c>
      <c r="AZ101" s="114">
        <v>67.36999999999999</v>
      </c>
      <c r="BA101" s="114">
        <v>-13.569999999999999</v>
      </c>
      <c r="BB101" s="114">
        <v>1.77</v>
      </c>
      <c r="BC101" s="114">
        <v>21.310000000000002</v>
      </c>
      <c r="BD101" s="42"/>
      <c r="BE101" s="17">
        <v>2010.0</v>
      </c>
      <c r="BF101" s="17">
        <f t="shared" si="16"/>
        <v>0</v>
      </c>
      <c r="BG101" s="120" t="s">
        <v>128</v>
      </c>
    </row>
    <row r="102" ht="11.25" customHeight="1">
      <c r="A102" s="155" t="s">
        <v>185</v>
      </c>
      <c r="B102" s="99" t="s">
        <v>186</v>
      </c>
      <c r="C102" s="100" t="s">
        <v>125</v>
      </c>
      <c r="D102" s="100" t="s">
        <v>187</v>
      </c>
      <c r="E102" s="101">
        <v>36.0</v>
      </c>
      <c r="F102" s="58">
        <v>76.0</v>
      </c>
      <c r="G102" s="58" t="s">
        <v>120</v>
      </c>
      <c r="H102" s="58" t="s">
        <v>120</v>
      </c>
      <c r="I102" s="102">
        <v>61.41</v>
      </c>
      <c r="J102" s="103">
        <f t="shared" si="2"/>
        <v>1.13531998</v>
      </c>
      <c r="K102" s="104">
        <v>0.1743</v>
      </c>
      <c r="L102" s="73">
        <v>4.0</v>
      </c>
      <c r="M102" s="23">
        <f t="shared" si="3"/>
        <v>0.6972</v>
      </c>
      <c r="N102" s="105" t="s">
        <v>143</v>
      </c>
      <c r="O102" s="106">
        <v>0.166</v>
      </c>
      <c r="P102" s="107">
        <v>43802.0</v>
      </c>
      <c r="Q102" s="107">
        <v>43831.0</v>
      </c>
      <c r="R102" s="23">
        <f t="shared" si="4"/>
        <v>5</v>
      </c>
      <c r="S102" s="108">
        <f t="array" ref="S102">IF(INDEX(Historical!$D$7:$D$1379,MATCH(B102,Historical!$B$7:$B$1403,0))=0,"n/a",(INDEX(Historical!$C$7:$C$1381,MATCH(B102,Historical!$B$7:$B$1403,0))/INDEX(Historical!$D$7:$D$1379,MATCH(B102,Historical!$B$7:$B$1403,0))-1)*100)</f>
        <v>5.063291139</v>
      </c>
      <c r="T102" s="108">
        <f t="array" ref="T102">IF(INDEX(Historical!$F$7:$F$1372,MATCH(B102,Historical!$B$7:$B$1403,0))=0,"n/a",((INDEX(Historical!$C$7:$C$1381,MATCH(B102,Historical!$B$7:$B$1403,0))/INDEX(Historical!$F$7:$F$1372,MATCH(B102,Historical!$B$7:$B$1403,0)))^(1/3)-1)*100)</f>
        <v>6.870143668</v>
      </c>
      <c r="U102" s="108">
        <f t="array" ref="U102">IF(INDEX(Historical!$H$7:$H$1372,MATCH(B102,Historical!$B$7:$B$1403,0))=0,"n/a",((INDEX(Historical!$C$7:$C$1381,MATCH(B102,Historical!$B$7:$B$1403,0))/INDEX(Historical!$H$7:$H$1372,MATCH(B102,Historical!$B$7:$B$1403,0)))^(1/5)-1)*100)</f>
        <v>7.064431712</v>
      </c>
      <c r="V102" s="108">
        <f t="array" ref="V102">IF(INDEX(Historical!$O$7:$O$1372,MATCH(B102,Historical!$B$7:$B$1403,0))=0,"n/a",((INDEX(Historical!$C$7:$C$1381,MATCH(B102,Historical!$B$7:$B$1403,0))/INDEX(Historical!$O$7:$O$1372,MATCH(B102,Historical!$B$7:$B$1403,0)))^(1/10)-1)*100)</f>
        <v>8.031436427</v>
      </c>
      <c r="W102" s="109">
        <f t="shared" si="5"/>
        <v>0.8795975385</v>
      </c>
      <c r="X102" s="110">
        <f t="shared" si="6"/>
        <v>1.811392747</v>
      </c>
      <c r="Y102" s="147"/>
      <c r="Z102" s="103">
        <f t="shared" si="7"/>
        <v>42</v>
      </c>
      <c r="AA102" s="112">
        <f t="shared" si="8"/>
        <v>36.9939759</v>
      </c>
      <c r="AB102" s="73">
        <v>4.0</v>
      </c>
      <c r="AC102" s="102">
        <v>1.66</v>
      </c>
      <c r="AD102" s="102">
        <v>5.88</v>
      </c>
      <c r="AE102" s="102">
        <v>8.65</v>
      </c>
      <c r="AF102" s="102">
        <v>15.09</v>
      </c>
      <c r="AG102" s="102">
        <v>50.6</v>
      </c>
      <c r="AH102" s="102">
        <v>-5.4</v>
      </c>
      <c r="AI102" s="102">
        <v>5.8500000000000005</v>
      </c>
      <c r="AJ102" s="102">
        <v>3.9</v>
      </c>
      <c r="AK102" s="102">
        <v>6.2700000000000005</v>
      </c>
      <c r="AL102" s="113">
        <v>29430.0</v>
      </c>
      <c r="AM102" s="114">
        <v>0.3</v>
      </c>
      <c r="AN102" s="102">
        <v>1.26</v>
      </c>
      <c r="AO102" s="115">
        <f t="shared" si="9"/>
        <v>-28.79422421</v>
      </c>
      <c r="AP102" s="116">
        <f t="shared" si="10"/>
        <v>8.199751693</v>
      </c>
      <c r="AQ102" s="117">
        <f t="shared" si="11"/>
        <v>398.1026652</v>
      </c>
      <c r="AR102" s="103">
        <f t="array" ref="AR102">INDEX(Historical!$C$7:$C$1381,MATCH(B102,Historical!$B$7:$B$1403,0))*IF(AH102="n/a",1.03,IF(AH102&lt;0,1.01,IF(AH102&gt;10,1.1,(1+AH102/100))))</f>
        <v>0.67064</v>
      </c>
      <c r="AS102" s="112">
        <f t="shared" si="12"/>
        <v>0.70987244</v>
      </c>
      <c r="AT102" s="112">
        <f t="shared" ref="AT102:AV102" si="110">IF($AK102="n/a",1.03*AS102,IF($AK102&lt;0,1.01*AS102,IF($AK102&gt;10,1.1*AS102,(1+$AK102/100)*AS102)))</f>
        <v>0.754381442</v>
      </c>
      <c r="AU102" s="112">
        <f t="shared" si="110"/>
        <v>0.8016811584</v>
      </c>
      <c r="AV102" s="112">
        <f t="shared" si="110"/>
        <v>0.851946567</v>
      </c>
      <c r="AW102" s="103">
        <f t="shared" si="14"/>
        <v>3.788521607</v>
      </c>
      <c r="AX102" s="118">
        <f t="shared" si="15"/>
        <v>6.169225871</v>
      </c>
      <c r="AY102" s="119">
        <v>0.67</v>
      </c>
      <c r="AZ102" s="114">
        <v>30.080000000000002</v>
      </c>
      <c r="BA102" s="114">
        <v>-15.7</v>
      </c>
      <c r="BB102" s="114">
        <v>-10.35</v>
      </c>
      <c r="BC102" s="114">
        <v>-0.7000000000000001</v>
      </c>
      <c r="BD102" s="42"/>
      <c r="BE102" s="17">
        <v>1985.0</v>
      </c>
      <c r="BF102" s="17">
        <f t="shared" si="16"/>
        <v>3</v>
      </c>
      <c r="BG102" s="120">
        <v>16.1</v>
      </c>
    </row>
    <row r="103" ht="11.25" customHeight="1">
      <c r="A103" s="55" t="s">
        <v>1842</v>
      </c>
      <c r="B103" s="99" t="s">
        <v>1843</v>
      </c>
      <c r="C103" s="100" t="s">
        <v>136</v>
      </c>
      <c r="D103" s="100" t="s">
        <v>391</v>
      </c>
      <c r="E103" s="101">
        <v>6.0</v>
      </c>
      <c r="F103" s="58">
        <v>736.0</v>
      </c>
      <c r="G103" s="58" t="s">
        <v>168</v>
      </c>
      <c r="H103" s="58" t="s">
        <v>168</v>
      </c>
      <c r="I103" s="150">
        <v>11.34</v>
      </c>
      <c r="J103" s="103">
        <f t="shared" si="2"/>
        <v>3.527336861</v>
      </c>
      <c r="K103" s="104">
        <v>0.1</v>
      </c>
      <c r="L103" s="73">
        <v>4.0</v>
      </c>
      <c r="M103" s="23">
        <f t="shared" si="3"/>
        <v>0.4</v>
      </c>
      <c r="N103" s="105" t="s">
        <v>890</v>
      </c>
      <c r="O103" s="106">
        <v>0.09</v>
      </c>
      <c r="P103" s="148">
        <v>43319.0</v>
      </c>
      <c r="Q103" s="148">
        <v>43336.0</v>
      </c>
      <c r="R103" s="23">
        <f t="shared" si="4"/>
        <v>11.11111111</v>
      </c>
      <c r="S103" s="108">
        <f t="array" ref="S103">IF(INDEX(Historical!$D$7:$D$1379,MATCH(B103,Historical!$B$7:$B$1403,0))=0,"n/a",(INDEX(Historical!$C$7:$C$1381,MATCH(B103,Historical!$B$7:$B$1403,0))/INDEX(Historical!$D$7:$D$1379,MATCH(B103,Historical!$B$7:$B$1403,0))-1)*100)</f>
        <v>8.108108108</v>
      </c>
      <c r="T103" s="108">
        <f t="array" ref="T103">IF(INDEX(Historical!$F$7:$F$1372,MATCH(B103,Historical!$B$7:$B$1403,0))=0,"n/a",((INDEX(Historical!$C$7:$C$1381,MATCH(B103,Historical!$B$7:$B$1403,0))/INDEX(Historical!$F$7:$F$1372,MATCH(B103,Historical!$B$7:$B$1403,0)))^(1/3)-1)*100)</f>
        <v>23.95961885</v>
      </c>
      <c r="U103" s="108">
        <f t="array" ref="U103">IF(INDEX(Historical!$H$7:$H$1372,MATCH(B103,Historical!$B$7:$B$1403,0))=0,"n/a",((INDEX(Historical!$C$7:$C$1381,MATCH(B103,Historical!$B$7:$B$1403,0))/INDEX(Historical!$H$7:$H$1372,MATCH(B103,Historical!$B$7:$B$1403,0)))^(1/5)-1)*100)</f>
        <v>37.97296615</v>
      </c>
      <c r="V103" s="108">
        <f t="array" ref="V103">IF(INDEX(Historical!$O$7:$O$1372,MATCH(B103,Historical!$B$7:$B$1403,0))=0,"n/a",((INDEX(Historical!$C$7:$C$1381,MATCH(B103,Historical!$B$7:$B$1403,0))/INDEX(Historical!$O$7:$O$1372,MATCH(B103,Historical!$B$7:$B$1403,0)))^(1/10)-1)*100)</f>
        <v>3.631120991</v>
      </c>
      <c r="W103" s="109">
        <f t="shared" si="5"/>
        <v>10.45764276</v>
      </c>
      <c r="X103" s="110">
        <f t="shared" si="6"/>
        <v>0.8183828911</v>
      </c>
      <c r="Y103" s="149" t="s">
        <v>1715</v>
      </c>
      <c r="Z103" s="103">
        <f t="shared" si="7"/>
        <v>53.33333333</v>
      </c>
      <c r="AA103" s="112">
        <f t="shared" si="8"/>
        <v>15.12</v>
      </c>
      <c r="AB103" s="73">
        <v>12.0</v>
      </c>
      <c r="AC103" s="102">
        <v>0.75</v>
      </c>
      <c r="AD103" s="102">
        <v>1.9</v>
      </c>
      <c r="AE103" s="102">
        <v>2.65</v>
      </c>
      <c r="AF103" s="102">
        <v>1.0</v>
      </c>
      <c r="AG103" s="102">
        <v>8.799999999999999</v>
      </c>
      <c r="AH103" s="102">
        <v>76.5</v>
      </c>
      <c r="AI103" s="102">
        <v>8.81</v>
      </c>
      <c r="AJ103" s="102">
        <v>46.400000000000006</v>
      </c>
      <c r="AK103" s="102">
        <v>8.0</v>
      </c>
      <c r="AL103" s="113">
        <v>173.28</v>
      </c>
      <c r="AM103" s="114">
        <v>11.66</v>
      </c>
      <c r="AN103" s="102">
        <v>0.0</v>
      </c>
      <c r="AO103" s="115">
        <f t="shared" si="9"/>
        <v>26.38030301</v>
      </c>
      <c r="AP103" s="116">
        <f t="shared" si="10"/>
        <v>41.50030301</v>
      </c>
      <c r="AQ103" s="117">
        <f t="shared" si="11"/>
        <v>-18.02439387</v>
      </c>
      <c r="AR103" s="103">
        <f t="array" ref="AR103">INDEX(Historical!$C$7:$C$1381,MATCH(B103,Historical!$B$7:$B$1403,0))*IF(AH103="n/a",1.03,IF(AH103&lt;0,1.01,IF(AH103&gt;10,1.1,(1+AH103/100))))</f>
        <v>0.44</v>
      </c>
      <c r="AS103" s="112">
        <f t="shared" si="12"/>
        <v>0.478764</v>
      </c>
      <c r="AT103" s="112">
        <f t="shared" ref="AT103:AV103" si="111">IF($AK103="n/a",1.03*AS103,IF($AK103&lt;0,1.01*AS103,IF($AK103&gt;10,1.1*AS103,(1+$AK103/100)*AS103)))</f>
        <v>0.51706512</v>
      </c>
      <c r="AU103" s="112">
        <f t="shared" si="111"/>
        <v>0.5584303296</v>
      </c>
      <c r="AV103" s="112">
        <f t="shared" si="111"/>
        <v>0.603104756</v>
      </c>
      <c r="AW103" s="103">
        <f t="shared" si="14"/>
        <v>2.597364206</v>
      </c>
      <c r="AX103" s="118">
        <f t="shared" si="15"/>
        <v>22.90444626</v>
      </c>
      <c r="AY103" s="119">
        <v>0.31</v>
      </c>
      <c r="AZ103" s="114">
        <v>2.15</v>
      </c>
      <c r="BA103" s="114">
        <v>-29.39</v>
      </c>
      <c r="BB103" s="114">
        <v>-10.97</v>
      </c>
      <c r="BC103" s="114">
        <v>-12.3</v>
      </c>
      <c r="BD103" s="42"/>
      <c r="BE103" s="17">
        <v>2014.0</v>
      </c>
      <c r="BF103" s="17">
        <f t="shared" si="16"/>
        <v>0</v>
      </c>
      <c r="BG103" s="120">
        <v>1.0</v>
      </c>
    </row>
    <row r="104" ht="11.25" customHeight="1">
      <c r="A104" s="155" t="s">
        <v>1844</v>
      </c>
      <c r="B104" s="99" t="s">
        <v>1845</v>
      </c>
      <c r="C104" s="100" t="s">
        <v>272</v>
      </c>
      <c r="D104" s="100" t="s">
        <v>273</v>
      </c>
      <c r="E104" s="101">
        <v>6.0</v>
      </c>
      <c r="F104" s="58">
        <v>743.0</v>
      </c>
      <c r="G104" s="58" t="s">
        <v>168</v>
      </c>
      <c r="H104" s="58" t="s">
        <v>168</v>
      </c>
      <c r="I104" s="150">
        <v>43.01</v>
      </c>
      <c r="J104" s="103">
        <f t="shared" si="2"/>
        <v>4.929086259</v>
      </c>
      <c r="K104" s="104">
        <v>0.53</v>
      </c>
      <c r="L104" s="73">
        <v>4.0</v>
      </c>
      <c r="M104" s="23">
        <f t="shared" si="3"/>
        <v>2.12</v>
      </c>
      <c r="N104" s="105" t="s">
        <v>196</v>
      </c>
      <c r="O104" s="106">
        <v>0.52</v>
      </c>
      <c r="P104" s="148">
        <v>43481.0</v>
      </c>
      <c r="Q104" s="148">
        <v>43496.0</v>
      </c>
      <c r="R104" s="23">
        <f t="shared" si="4"/>
        <v>1.923076923</v>
      </c>
      <c r="S104" s="108">
        <f t="array" ref="S104">IF(INDEX(Historical!$D$7:$D$1379,MATCH(B104,Historical!$B$7:$B$1403,0))=0,"n/a",(INDEX(Historical!$C$7:$C$1381,MATCH(B104,Historical!$B$7:$B$1403,0))/INDEX(Historical!$D$7:$D$1379,MATCH(B104,Historical!$B$7:$B$1403,0))-1)*100)</f>
        <v>1.923076923</v>
      </c>
      <c r="T104" s="108">
        <f t="array" ref="T104">IF(INDEX(Historical!$F$7:$F$1372,MATCH(B104,Historical!$B$7:$B$1403,0))=0,"n/a",((INDEX(Historical!$C$7:$C$1381,MATCH(B104,Historical!$B$7:$B$1403,0))/INDEX(Historical!$F$7:$F$1372,MATCH(B104,Historical!$B$7:$B$1403,0)))^(1/3)-1)*100)</f>
        <v>4.834930747</v>
      </c>
      <c r="U104" s="108">
        <f t="array" ref="U104">IF(INDEX(Historical!$H$7:$H$1372,MATCH(B104,Historical!$B$7:$B$1403,0))=0,"n/a",((INDEX(Historical!$C$7:$C$1381,MATCH(B104,Historical!$B$7:$B$1403,0))/INDEX(Historical!$H$7:$H$1372,MATCH(B104,Historical!$B$7:$B$1403,0)))^(1/5)-1)*100)</f>
        <v>6.326679771</v>
      </c>
      <c r="V104" s="108">
        <f t="array" ref="V104">IF(INDEX(Historical!$O$7:$O$1372,MATCH(B104,Historical!$B$7:$B$1403,0))=0,"n/a",((INDEX(Historical!$C$7:$C$1381,MATCH(B104,Historical!$B$7:$B$1403,0))/INDEX(Historical!$O$7:$O$1372,MATCH(B104,Historical!$B$7:$B$1403,0)))^(1/10)-1)*100)</f>
        <v>3.315252874</v>
      </c>
      <c r="W104" s="109">
        <f t="shared" si="5"/>
        <v>1.908355112</v>
      </c>
      <c r="X104" s="110">
        <f t="shared" si="6"/>
        <v>0.2762742258</v>
      </c>
      <c r="Y104" s="147"/>
      <c r="Z104" s="103">
        <f t="shared" si="7"/>
        <v>123.9766082</v>
      </c>
      <c r="AA104" s="112">
        <f t="shared" si="8"/>
        <v>25.15204678</v>
      </c>
      <c r="AB104" s="73">
        <v>12.0</v>
      </c>
      <c r="AC104" s="102">
        <v>1.71</v>
      </c>
      <c r="AD104" s="102">
        <v>3.32</v>
      </c>
      <c r="AE104" s="102">
        <v>4.24</v>
      </c>
      <c r="AF104" s="102">
        <v>5.34</v>
      </c>
      <c r="AG104" s="102">
        <v>21.4</v>
      </c>
      <c r="AH104" s="102">
        <v>-1.6</v>
      </c>
      <c r="AI104" s="102" t="s">
        <v>128</v>
      </c>
      <c r="AJ104" s="102">
        <v>22.900000000000002</v>
      </c>
      <c r="AK104" s="102">
        <v>7.6</v>
      </c>
      <c r="AL104" s="113">
        <v>993.53</v>
      </c>
      <c r="AM104" s="114">
        <v>0.4</v>
      </c>
      <c r="AN104" s="102">
        <v>5.46</v>
      </c>
      <c r="AO104" s="115">
        <f t="shared" si="9"/>
        <v>-13.89628075</v>
      </c>
      <c r="AP104" s="116">
        <f t="shared" si="10"/>
        <v>11.25576603</v>
      </c>
      <c r="AQ104" s="117">
        <f t="shared" si="11"/>
        <v>144.3239469</v>
      </c>
      <c r="AR104" s="103">
        <f t="array" ref="AR104">INDEX(Historical!$C$7:$C$1381,MATCH(B104,Historical!$B$7:$B$1403,0))*IF(AH104="n/a",1.03,IF(AH104&lt;0,1.01,IF(AH104&gt;10,1.1,(1+AH104/100))))</f>
        <v>2.1412</v>
      </c>
      <c r="AS104" s="112">
        <f t="shared" si="12"/>
        <v>2.205436</v>
      </c>
      <c r="AT104" s="112">
        <f t="shared" ref="AT104:AV104" si="112">IF($AK104="n/a",1.03*AS104,IF($AK104&lt;0,1.01*AS104,IF($AK104&gt;10,1.1*AS104,(1+$AK104/100)*AS104)))</f>
        <v>2.373049136</v>
      </c>
      <c r="AU104" s="112">
        <f t="shared" si="112"/>
        <v>2.55340087</v>
      </c>
      <c r="AV104" s="112">
        <f t="shared" si="112"/>
        <v>2.747459336</v>
      </c>
      <c r="AW104" s="103">
        <f t="shared" si="14"/>
        <v>12.02054534</v>
      </c>
      <c r="AX104" s="118">
        <f t="shared" si="15"/>
        <v>27.94825702</v>
      </c>
      <c r="AY104" s="119">
        <v>0.91</v>
      </c>
      <c r="AZ104" s="114">
        <v>-6.83</v>
      </c>
      <c r="BA104" s="114">
        <v>-26.47</v>
      </c>
      <c r="BB104" s="114">
        <v>-15.770000000000001</v>
      </c>
      <c r="BC104" s="114">
        <v>-18.89</v>
      </c>
      <c r="BD104" s="42"/>
      <c r="BE104" s="17">
        <v>2014.0</v>
      </c>
      <c r="BF104" s="17">
        <f t="shared" si="16"/>
        <v>0</v>
      </c>
      <c r="BG104" s="120">
        <v>2.5</v>
      </c>
    </row>
    <row r="105" ht="11.25" customHeight="1">
      <c r="A105" s="155" t="s">
        <v>624</v>
      </c>
      <c r="B105" s="99" t="s">
        <v>625</v>
      </c>
      <c r="C105" s="100" t="s">
        <v>125</v>
      </c>
      <c r="D105" s="100" t="s">
        <v>126</v>
      </c>
      <c r="E105" s="101">
        <v>19.0</v>
      </c>
      <c r="F105" s="58">
        <v>174.0</v>
      </c>
      <c r="G105" s="58" t="s">
        <v>168</v>
      </c>
      <c r="H105" s="58" t="s">
        <v>168</v>
      </c>
      <c r="I105" s="150">
        <v>46.95</v>
      </c>
      <c r="J105" s="103">
        <f t="shared" si="2"/>
        <v>4.259850905</v>
      </c>
      <c r="K105" s="104">
        <v>0.5</v>
      </c>
      <c r="L105" s="73">
        <v>4.0</v>
      </c>
      <c r="M105" s="23">
        <f t="shared" si="3"/>
        <v>2</v>
      </c>
      <c r="N105" s="105" t="s">
        <v>384</v>
      </c>
      <c r="O105" s="106">
        <v>0.46</v>
      </c>
      <c r="P105" s="148">
        <v>43333.0</v>
      </c>
      <c r="Q105" s="148">
        <v>43348.0</v>
      </c>
      <c r="R105" s="23">
        <f t="shared" si="4"/>
        <v>8.695652174</v>
      </c>
      <c r="S105" s="108">
        <f t="array" ref="S105">IF(INDEX(Historical!$D$7:$D$1379,MATCH(B105,Historical!$B$7:$B$1403,0))=0,"n/a",(INDEX(Historical!$C$7:$C$1381,MATCH(B105,Historical!$B$7:$B$1403,0))/INDEX(Historical!$D$7:$D$1379,MATCH(B105,Historical!$B$7:$B$1403,0))-1)*100)</f>
        <v>4.166666667</v>
      </c>
      <c r="T105" s="108">
        <f t="array" ref="T105">IF(INDEX(Historical!$F$7:$F$1372,MATCH(B105,Historical!$B$7:$B$1403,0))=0,"n/a",((INDEX(Historical!$C$7:$C$1381,MATCH(B105,Historical!$B$7:$B$1403,0))/INDEX(Historical!$F$7:$F$1372,MATCH(B105,Historical!$B$7:$B$1403,0)))^(1/3)-1)*100)</f>
        <v>7.721734502</v>
      </c>
      <c r="U105" s="108">
        <f t="array" ref="U105">IF(INDEX(Historical!$H$7:$H$1372,MATCH(B105,Historical!$B$7:$B$1403,0))=0,"n/a",((INDEX(Historical!$C$7:$C$1381,MATCH(B105,Historical!$B$7:$B$1403,0))/INDEX(Historical!$H$7:$H$1372,MATCH(B105,Historical!$B$7:$B$1403,0)))^(1/5)-1)*100)</f>
        <v>9.336207394</v>
      </c>
      <c r="V105" s="108">
        <f t="array" ref="V105">IF(INDEX(Historical!$O$7:$O$1372,MATCH(B105,Historical!$B$7:$B$1403,0))=0,"n/a",((INDEX(Historical!$C$7:$C$1381,MATCH(B105,Historical!$B$7:$B$1403,0))/INDEX(Historical!$O$7:$O$1372,MATCH(B105,Historical!$B$7:$B$1403,0)))^(1/10)-1)*100)</f>
        <v>9.595822639</v>
      </c>
      <c r="W105" s="109">
        <f t="shared" si="5"/>
        <v>0.9729449726</v>
      </c>
      <c r="X105" s="110">
        <f t="shared" si="6"/>
        <v>1.014805152</v>
      </c>
      <c r="Y105" s="149" t="s">
        <v>626</v>
      </c>
      <c r="Z105" s="103" t="str">
        <f t="shared" si="7"/>
        <v>n/a</v>
      </c>
      <c r="AA105" s="112" t="str">
        <f t="shared" si="8"/>
        <v>n/a</v>
      </c>
      <c r="AB105" s="73">
        <v>12.0</v>
      </c>
      <c r="AC105" s="102">
        <v>-9.36</v>
      </c>
      <c r="AD105" s="102" t="s">
        <v>128</v>
      </c>
      <c r="AE105" s="102">
        <v>0.16</v>
      </c>
      <c r="AF105" s="102">
        <v>1.76</v>
      </c>
      <c r="AG105" s="102">
        <v>10.299999999999999</v>
      </c>
      <c r="AH105" s="102">
        <v>23.5</v>
      </c>
      <c r="AI105" s="102">
        <v>17.46</v>
      </c>
      <c r="AJ105" s="102">
        <v>9.2</v>
      </c>
      <c r="AK105" s="102">
        <v>10.100000000000001</v>
      </c>
      <c r="AL105" s="113">
        <v>6740.0</v>
      </c>
      <c r="AM105" s="114">
        <v>3.1</v>
      </c>
      <c r="AN105" s="102">
        <v>1.72</v>
      </c>
      <c r="AO105" s="115" t="str">
        <f t="shared" si="9"/>
        <v>n/a</v>
      </c>
      <c r="AP105" s="116">
        <f t="shared" si="10"/>
        <v>13.5960583</v>
      </c>
      <c r="AQ105" s="117" t="str">
        <f t="shared" si="11"/>
        <v>n/a</v>
      </c>
      <c r="AR105" s="103">
        <f t="array" ref="AR105">INDEX(Historical!$C$7:$C$1381,MATCH(B105,Historical!$B$7:$B$1403,0))*IF(AH105="n/a",1.03,IF(AH105&lt;0,1.01,IF(AH105&gt;10,1.1,(1+AH105/100))))</f>
        <v>2.2</v>
      </c>
      <c r="AS105" s="112">
        <f t="shared" si="12"/>
        <v>2.42</v>
      </c>
      <c r="AT105" s="112">
        <f t="shared" ref="AT105:AV105" si="113">IF($AK105="n/a",1.03*AS105,IF($AK105&lt;0,1.01*AS105,IF($AK105&gt;10,1.1*AS105,(1+$AK105/100)*AS105)))</f>
        <v>2.662</v>
      </c>
      <c r="AU105" s="112">
        <f t="shared" si="113"/>
        <v>2.9282</v>
      </c>
      <c r="AV105" s="112">
        <f t="shared" si="113"/>
        <v>3.22102</v>
      </c>
      <c r="AW105" s="103">
        <f t="shared" si="14"/>
        <v>13.43122</v>
      </c>
      <c r="AX105" s="118">
        <f t="shared" si="15"/>
        <v>28.60749734</v>
      </c>
      <c r="AY105" s="119">
        <v>1.0</v>
      </c>
      <c r="AZ105" s="114">
        <v>-0.66</v>
      </c>
      <c r="BA105" s="114">
        <v>-21.29</v>
      </c>
      <c r="BB105" s="114">
        <v>-14.430000000000001</v>
      </c>
      <c r="BC105" s="114">
        <v>-14.91</v>
      </c>
      <c r="BD105" s="42"/>
      <c r="BE105" s="17">
        <v>2001.0</v>
      </c>
      <c r="BF105" s="17">
        <f t="shared" si="16"/>
        <v>2</v>
      </c>
      <c r="BG105" s="120">
        <v>2.7</v>
      </c>
    </row>
    <row r="106" ht="11.25" customHeight="1">
      <c r="A106" s="121" t="s">
        <v>1236</v>
      </c>
      <c r="B106" s="122" t="s">
        <v>1237</v>
      </c>
      <c r="C106" s="100" t="s">
        <v>125</v>
      </c>
      <c r="D106" s="100" t="s">
        <v>126</v>
      </c>
      <c r="E106" s="123">
        <v>9.0</v>
      </c>
      <c r="F106" s="58">
        <v>439.0</v>
      </c>
      <c r="G106" s="124" t="s">
        <v>168</v>
      </c>
      <c r="H106" s="124" t="s">
        <v>168</v>
      </c>
      <c r="I106" s="216">
        <v>14.8</v>
      </c>
      <c r="J106" s="126">
        <f t="shared" si="2"/>
        <v>12.83783784</v>
      </c>
      <c r="K106" s="127">
        <v>0.475</v>
      </c>
      <c r="L106" s="128">
        <v>4.0</v>
      </c>
      <c r="M106" s="129">
        <f t="shared" si="3"/>
        <v>1.9</v>
      </c>
      <c r="N106" s="130" t="s">
        <v>365</v>
      </c>
      <c r="O106" s="131">
        <v>0.465</v>
      </c>
      <c r="P106" s="244">
        <v>43279.0</v>
      </c>
      <c r="Q106" s="244">
        <v>43311.0</v>
      </c>
      <c r="R106" s="129">
        <f t="shared" si="4"/>
        <v>2.150537634</v>
      </c>
      <c r="S106" s="108">
        <f t="array" ref="S106">IF(INDEX(Historical!$D$7:$D$1379,MATCH(B106,Historical!$B$7:$B$1403,0))=0,"n/a",(INDEX(Historical!$C$7:$C$1381,MATCH(B106,Historical!$B$7:$B$1403,0))/INDEX(Historical!$D$7:$D$1379,MATCH(B106,Historical!$B$7:$B$1403,0))-1)*100)</f>
        <v>1.063829787</v>
      </c>
      <c r="T106" s="108">
        <f t="array" ref="T106">IF(INDEX(Historical!$F$7:$F$1372,MATCH(B106,Historical!$B$7:$B$1403,0))=0,"n/a",((INDEX(Historical!$C$7:$C$1381,MATCH(B106,Historical!$B$7:$B$1403,0))/INDEX(Historical!$F$7:$F$1372,MATCH(B106,Historical!$B$7:$B$1403,0)))^(1/3)-1)*100)</f>
        <v>5.675888582</v>
      </c>
      <c r="U106" s="108">
        <f t="array" ref="U106">IF(INDEX(Historical!$H$7:$H$1372,MATCH(B106,Historical!$B$7:$B$1403,0))=0,"n/a",((INDEX(Historical!$C$7:$C$1381,MATCH(B106,Historical!$B$7:$B$1403,0))/INDEX(Historical!$H$7:$H$1372,MATCH(B106,Historical!$B$7:$B$1403,0)))^(1/5)-1)*100)</f>
        <v>7.073985066</v>
      </c>
      <c r="V106" s="108">
        <f t="array" ref="V106">IF(INDEX(Historical!$O$7:$O$1372,MATCH(B106,Historical!$B$7:$B$1403,0))=0,"n/a",((INDEX(Historical!$C$7:$C$1381,MATCH(B106,Historical!$B$7:$B$1403,0))/INDEX(Historical!$O$7:$O$1372,MATCH(B106,Historical!$B$7:$B$1403,0)))^(1/10)-1)*100)</f>
        <v>10.82161347</v>
      </c>
      <c r="W106" s="109">
        <f t="shared" si="5"/>
        <v>0.6536904212</v>
      </c>
      <c r="X106" s="110">
        <f t="shared" si="6"/>
        <v>0.3368564317</v>
      </c>
      <c r="Y106" s="229" t="s">
        <v>825</v>
      </c>
      <c r="Z106" s="126">
        <f t="shared" si="7"/>
        <v>71.42857143</v>
      </c>
      <c r="AA106" s="134">
        <f t="shared" si="8"/>
        <v>5.563909774</v>
      </c>
      <c r="AB106" s="128">
        <v>12.0</v>
      </c>
      <c r="AC106" s="125">
        <v>2.66</v>
      </c>
      <c r="AD106" s="125" t="s">
        <v>128</v>
      </c>
      <c r="AE106" s="125">
        <v>0.58</v>
      </c>
      <c r="AF106" s="125">
        <v>1.14</v>
      </c>
      <c r="AG106" s="125">
        <v>20.4</v>
      </c>
      <c r="AH106" s="125">
        <v>100.0</v>
      </c>
      <c r="AI106" s="125">
        <v>1.82</v>
      </c>
      <c r="AJ106" s="125">
        <v>21.0</v>
      </c>
      <c r="AK106" s="125">
        <v>-1.0</v>
      </c>
      <c r="AL106" s="135">
        <v>954.75</v>
      </c>
      <c r="AM106" s="136">
        <v>2.41</v>
      </c>
      <c r="AN106" s="125">
        <v>0.0</v>
      </c>
      <c r="AO106" s="137">
        <f t="shared" si="9"/>
        <v>14.34791313</v>
      </c>
      <c r="AP106" s="138">
        <f t="shared" si="10"/>
        <v>19.9118229</v>
      </c>
      <c r="AQ106" s="139">
        <f t="shared" si="11"/>
        <v>-46.90529575</v>
      </c>
      <c r="AR106" s="103">
        <f t="array" ref="AR106">INDEX(Historical!$C$7:$C$1381,MATCH(B106,Historical!$B$7:$B$1403,0))*IF(AH106="n/a",1.03,IF(AH106&lt;0,1.01,IF(AH106&gt;10,1.1,(1+AH106/100))))</f>
        <v>2.09</v>
      </c>
      <c r="AS106" s="134">
        <f t="shared" si="12"/>
        <v>2.128038</v>
      </c>
      <c r="AT106" s="134">
        <f t="shared" ref="AT106:AV106" si="114">IF($AK106="n/a",1.03*AS106,IF($AK106&lt;0,1.01*AS106,IF($AK106&gt;10,1.1*AS106,(1+$AK106/100)*AS106)))</f>
        <v>2.14931838</v>
      </c>
      <c r="AU106" s="134">
        <f t="shared" si="114"/>
        <v>2.170811564</v>
      </c>
      <c r="AV106" s="134">
        <f t="shared" si="114"/>
        <v>2.192519679</v>
      </c>
      <c r="AW106" s="126">
        <f t="shared" si="14"/>
        <v>10.73068762</v>
      </c>
      <c r="AX106" s="140">
        <f t="shared" si="15"/>
        <v>72.5046461</v>
      </c>
      <c r="AY106" s="141">
        <v>0.47</v>
      </c>
      <c r="AZ106" s="136">
        <v>16.54</v>
      </c>
      <c r="BA106" s="136">
        <v>-43.36</v>
      </c>
      <c r="BB106" s="136">
        <v>-6.7299999999999995</v>
      </c>
      <c r="BC106" s="136">
        <v>-18.67</v>
      </c>
      <c r="BD106" s="142"/>
      <c r="BE106" s="17">
        <v>2011.0</v>
      </c>
      <c r="BF106" s="17">
        <f t="shared" si="16"/>
        <v>0</v>
      </c>
      <c r="BG106" s="143">
        <v>5.5</v>
      </c>
    </row>
    <row r="107" ht="11.25" customHeight="1">
      <c r="A107" s="155" t="s">
        <v>627</v>
      </c>
      <c r="B107" s="99" t="s">
        <v>628</v>
      </c>
      <c r="C107" s="100" t="s">
        <v>136</v>
      </c>
      <c r="D107" s="100" t="s">
        <v>153</v>
      </c>
      <c r="E107" s="101">
        <v>16.0</v>
      </c>
      <c r="F107" s="58">
        <v>234.0</v>
      </c>
      <c r="G107" s="58" t="s">
        <v>120</v>
      </c>
      <c r="H107" s="58" t="s">
        <v>120</v>
      </c>
      <c r="I107" s="150">
        <v>20.42</v>
      </c>
      <c r="J107" s="103">
        <f t="shared" si="2"/>
        <v>4.30950049</v>
      </c>
      <c r="K107" s="104">
        <v>0.22</v>
      </c>
      <c r="L107" s="73">
        <v>4.0</v>
      </c>
      <c r="M107" s="23">
        <f t="shared" si="3"/>
        <v>0.88</v>
      </c>
      <c r="N107" s="105" t="s">
        <v>629</v>
      </c>
      <c r="O107" s="106">
        <v>0.2</v>
      </c>
      <c r="P107" s="107">
        <v>43598.0</v>
      </c>
      <c r="Q107" s="107">
        <v>43630.0</v>
      </c>
      <c r="R107" s="23">
        <f t="shared" si="4"/>
        <v>10</v>
      </c>
      <c r="S107" s="108">
        <f t="array" ref="S107">IF(INDEX(Historical!$D$7:$D$1379,MATCH(B107,Historical!$B$7:$B$1403,0))=0,"n/a",(INDEX(Historical!$C$7:$C$1381,MATCH(B107,Historical!$B$7:$B$1403,0))/INDEX(Historical!$D$7:$D$1379,MATCH(B107,Historical!$B$7:$B$1403,0))-1)*100)</f>
        <v>9.317401805</v>
      </c>
      <c r="T107" s="108">
        <f t="array" ref="T107">IF(INDEX(Historical!$F$7:$F$1372,MATCH(B107,Historical!$B$7:$B$1403,0))=0,"n/a",((INDEX(Historical!$C$7:$C$1381,MATCH(B107,Historical!$B$7:$B$1403,0))/INDEX(Historical!$F$7:$F$1372,MATCH(B107,Historical!$B$7:$B$1403,0)))^(1/3)-1)*100)</f>
        <v>5.776145559</v>
      </c>
      <c r="U107" s="108">
        <f t="array" ref="U107">IF(INDEX(Historical!$H$7:$H$1372,MATCH(B107,Historical!$B$7:$B$1403,0))=0,"n/a",((INDEX(Historical!$C$7:$C$1381,MATCH(B107,Historical!$B$7:$B$1403,0))/INDEX(Historical!$H$7:$H$1372,MATCH(B107,Historical!$B$7:$B$1403,0)))^(1/5)-1)*100)</f>
        <v>7.366284295</v>
      </c>
      <c r="V107" s="108">
        <f t="array" ref="V107">IF(INDEX(Historical!$O$7:$O$1372,MATCH(B107,Historical!$B$7:$B$1403,0))=0,"n/a",((INDEX(Historical!$C$7:$C$1381,MATCH(B107,Historical!$B$7:$B$1403,0))/INDEX(Historical!$O$7:$O$1372,MATCH(B107,Historical!$B$7:$B$1403,0)))^(1/10)-1)*100)</f>
        <v>6.405668123</v>
      </c>
      <c r="W107" s="109">
        <f t="shared" si="5"/>
        <v>1.149963463</v>
      </c>
      <c r="X107" s="110">
        <f t="shared" si="6"/>
        <v>0.9954438236</v>
      </c>
      <c r="Y107" s="149"/>
      <c r="Z107" s="103">
        <f t="shared" si="7"/>
        <v>52.69461078</v>
      </c>
      <c r="AA107" s="112">
        <f t="shared" si="8"/>
        <v>12.22754491</v>
      </c>
      <c r="AB107" s="73">
        <v>12.0</v>
      </c>
      <c r="AC107" s="102">
        <v>1.67</v>
      </c>
      <c r="AD107" s="102" t="s">
        <v>128</v>
      </c>
      <c r="AE107" s="102">
        <v>2.39</v>
      </c>
      <c r="AF107" s="102">
        <v>0.8</v>
      </c>
      <c r="AG107" s="102">
        <v>7.8</v>
      </c>
      <c r="AH107" s="102">
        <v>7.9</v>
      </c>
      <c r="AI107" s="102" t="s">
        <v>128</v>
      </c>
      <c r="AJ107" s="102">
        <v>7.3999999999999995</v>
      </c>
      <c r="AK107" s="102" t="s">
        <v>128</v>
      </c>
      <c r="AL107" s="113">
        <v>319.78</v>
      </c>
      <c r="AM107" s="114">
        <v>1.2</v>
      </c>
      <c r="AN107" s="102">
        <v>0.11</v>
      </c>
      <c r="AO107" s="115">
        <f t="shared" si="9"/>
        <v>-0.5517601257</v>
      </c>
      <c r="AP107" s="116">
        <f t="shared" si="10"/>
        <v>11.67578478</v>
      </c>
      <c r="AQ107" s="117">
        <f t="shared" si="11"/>
        <v>-34.06388301</v>
      </c>
      <c r="AR107" s="103">
        <f t="array" ref="AR107">INDEX(Historical!$C$7:$C$1381,MATCH(B107,Historical!$B$7:$B$1403,0))*IF(AH107="n/a",1.03,IF(AH107&lt;0,1.01,IF(AH107&gt;10,1.1,(1+AH107/100))))</f>
        <v>0.92794</v>
      </c>
      <c r="AS107" s="112">
        <f t="shared" si="12"/>
        <v>0.9557782</v>
      </c>
      <c r="AT107" s="112">
        <f t="shared" ref="AT107:AV107" si="115">IF($AK107="n/a",1.03*AS107,IF($AK107&lt;0,1.01*AS107,IF($AK107&gt;10,1.1*AS107,(1+$AK107/100)*AS107)))</f>
        <v>0.984451546</v>
      </c>
      <c r="AU107" s="112">
        <f t="shared" si="115"/>
        <v>1.013985092</v>
      </c>
      <c r="AV107" s="112">
        <f t="shared" si="115"/>
        <v>1.044404645</v>
      </c>
      <c r="AW107" s="103">
        <f t="shared" si="14"/>
        <v>4.926559484</v>
      </c>
      <c r="AX107" s="118">
        <f t="shared" si="15"/>
        <v>24.1261483</v>
      </c>
      <c r="AY107" s="119">
        <v>1.01</v>
      </c>
      <c r="AZ107" s="114">
        <v>-2.76</v>
      </c>
      <c r="BA107" s="114">
        <v>-25.96</v>
      </c>
      <c r="BB107" s="114">
        <v>-13.81</v>
      </c>
      <c r="BC107" s="114">
        <v>-16.31</v>
      </c>
      <c r="BD107" s="42"/>
      <c r="BE107" s="17">
        <v>2004.0</v>
      </c>
      <c r="BF107" s="17">
        <f t="shared" si="16"/>
        <v>1</v>
      </c>
      <c r="BG107" s="120">
        <v>0.8</v>
      </c>
    </row>
    <row r="108" ht="11.25" customHeight="1">
      <c r="A108" s="55" t="s">
        <v>1846</v>
      </c>
      <c r="B108" s="99" t="s">
        <v>1847</v>
      </c>
      <c r="C108" s="100" t="s">
        <v>136</v>
      </c>
      <c r="D108" s="100" t="s">
        <v>153</v>
      </c>
      <c r="E108" s="101">
        <v>6.0</v>
      </c>
      <c r="F108" s="58">
        <v>801.0</v>
      </c>
      <c r="G108" s="58" t="s">
        <v>168</v>
      </c>
      <c r="H108" s="58" t="s">
        <v>168</v>
      </c>
      <c r="I108" s="150">
        <v>24.41</v>
      </c>
      <c r="J108" s="103">
        <f t="shared" si="2"/>
        <v>3.93281442</v>
      </c>
      <c r="K108" s="104">
        <v>0.24</v>
      </c>
      <c r="L108" s="73">
        <v>4.0</v>
      </c>
      <c r="M108" s="23">
        <f t="shared" si="3"/>
        <v>0.96</v>
      </c>
      <c r="N108" s="105" t="s">
        <v>556</v>
      </c>
      <c r="O108" s="106">
        <v>0.23</v>
      </c>
      <c r="P108" s="107">
        <v>43874.0</v>
      </c>
      <c r="Q108" s="107">
        <v>43889.0</v>
      </c>
      <c r="R108" s="23">
        <f t="shared" si="4"/>
        <v>4.347826087</v>
      </c>
      <c r="S108" s="108">
        <f t="array" ref="S108">IF(INDEX(Historical!$D$7:$D$1379,MATCH(B108,Historical!$B$7:$B$1403,0))=0,"n/a",(INDEX(Historical!$C$7:$C$1381,MATCH(B108,Historical!$B$7:$B$1403,0))/INDEX(Historical!$D$7:$D$1379,MATCH(B108,Historical!$B$7:$B$1403,0))-1)*100)</f>
        <v>4.545454545</v>
      </c>
      <c r="T108" s="108">
        <f t="array" ref="T108">IF(INDEX(Historical!$F$7:$F$1372,MATCH(B108,Historical!$B$7:$B$1403,0))=0,"n/a",((INDEX(Historical!$C$7:$C$1381,MATCH(B108,Historical!$B$7:$B$1403,0))/INDEX(Historical!$F$7:$F$1372,MATCH(B108,Historical!$B$7:$B$1403,0)))^(1/3)-1)*100)</f>
        <v>4.768955317</v>
      </c>
      <c r="U108" s="108">
        <f t="array" ref="U108">IF(INDEX(Historical!$H$7:$H$1372,MATCH(B108,Historical!$B$7:$B$1403,0))=0,"n/a",((INDEX(Historical!$C$7:$C$1381,MATCH(B108,Historical!$B$7:$B$1403,0))/INDEX(Historical!$H$7:$H$1372,MATCH(B108,Historical!$B$7:$B$1403,0)))^(1/5)-1)*100)</f>
        <v>5.024607264</v>
      </c>
      <c r="V108" s="108">
        <f t="array" ref="V108">IF(INDEX(Historical!$O$7:$O$1372,MATCH(B108,Historical!$B$7:$B$1403,0))=0,"n/a",((INDEX(Historical!$C$7:$C$1381,MATCH(B108,Historical!$B$7:$B$1403,0))/INDEX(Historical!$O$7:$O$1372,MATCH(B108,Historical!$B$7:$B$1403,0)))^(1/10)-1)*100)</f>
        <v>3.695708995</v>
      </c>
      <c r="W108" s="109">
        <f t="shared" si="5"/>
        <v>1.359578709</v>
      </c>
      <c r="X108" s="110">
        <f t="shared" si="6"/>
        <v>0.7613041309</v>
      </c>
      <c r="Y108" s="133"/>
      <c r="Z108" s="103">
        <f t="shared" si="7"/>
        <v>47.05882353</v>
      </c>
      <c r="AA108" s="112">
        <f t="shared" si="8"/>
        <v>11.96568627</v>
      </c>
      <c r="AB108" s="73">
        <v>12.0</v>
      </c>
      <c r="AC108" s="102">
        <v>2.04</v>
      </c>
      <c r="AD108" s="102">
        <v>1.2</v>
      </c>
      <c r="AE108" s="102">
        <v>2.38</v>
      </c>
      <c r="AF108" s="102">
        <v>0.72</v>
      </c>
      <c r="AG108" s="102">
        <v>5.800000000000001</v>
      </c>
      <c r="AH108" s="102">
        <v>23.1</v>
      </c>
      <c r="AI108" s="102">
        <v>6.529999999999999</v>
      </c>
      <c r="AJ108" s="102">
        <v>6.6000000000000005</v>
      </c>
      <c r="AK108" s="102">
        <v>10.0</v>
      </c>
      <c r="AL108" s="113">
        <v>1220.0</v>
      </c>
      <c r="AM108" s="114">
        <v>2.9000000000000004</v>
      </c>
      <c r="AN108" s="102">
        <v>0.06</v>
      </c>
      <c r="AO108" s="115">
        <f t="shared" si="9"/>
        <v>-3.00826459</v>
      </c>
      <c r="AP108" s="116">
        <f t="shared" si="10"/>
        <v>8.957421684</v>
      </c>
      <c r="AQ108" s="117">
        <f t="shared" si="11"/>
        <v>-38.12092755</v>
      </c>
      <c r="AR108" s="103">
        <f t="array" ref="AR108">INDEX(Historical!$C$7:$C$1381,MATCH(B108,Historical!$B$7:$B$1403,0))*IF(AH108="n/a",1.03,IF(AH108&lt;0,1.01,IF(AH108&gt;10,1.1,(1+AH108/100))))</f>
        <v>1.012</v>
      </c>
      <c r="AS108" s="112">
        <f t="shared" si="12"/>
        <v>1.0780836</v>
      </c>
      <c r="AT108" s="112">
        <f t="shared" ref="AT108:AV108" si="116">IF($AK108="n/a",1.03*AS108,IF($AK108&lt;0,1.01*AS108,IF($AK108&gt;10,1.1*AS108,(1+$AK108/100)*AS108)))</f>
        <v>1.18589196</v>
      </c>
      <c r="AU108" s="112">
        <f t="shared" si="116"/>
        <v>1.304481156</v>
      </c>
      <c r="AV108" s="112">
        <f t="shared" si="116"/>
        <v>1.434929272</v>
      </c>
      <c r="AW108" s="103">
        <f t="shared" si="14"/>
        <v>6.015385988</v>
      </c>
      <c r="AX108" s="118">
        <f t="shared" si="15"/>
        <v>24.64312162</v>
      </c>
      <c r="AY108" s="119">
        <v>1.05</v>
      </c>
      <c r="AZ108" s="114">
        <v>-2.44</v>
      </c>
      <c r="BA108" s="114">
        <v>-27.61</v>
      </c>
      <c r="BB108" s="114">
        <v>-19.7</v>
      </c>
      <c r="BC108" s="114">
        <v>-20.080000000000002</v>
      </c>
      <c r="BD108" s="42"/>
      <c r="BE108" s="17">
        <v>2015.0</v>
      </c>
      <c r="BF108" s="17">
        <f t="shared" si="16"/>
        <v>0</v>
      </c>
      <c r="BG108" s="120">
        <v>0.7000000000000001</v>
      </c>
    </row>
    <row r="109" ht="11.25" customHeight="1">
      <c r="A109" s="155" t="s">
        <v>630</v>
      </c>
      <c r="B109" s="99" t="s">
        <v>631</v>
      </c>
      <c r="C109" s="100" t="s">
        <v>158</v>
      </c>
      <c r="D109" s="100" t="s">
        <v>190</v>
      </c>
      <c r="E109" s="101">
        <v>13.0</v>
      </c>
      <c r="F109" s="58">
        <v>294.0</v>
      </c>
      <c r="G109" s="58" t="s">
        <v>168</v>
      </c>
      <c r="H109" s="58" t="s">
        <v>168</v>
      </c>
      <c r="I109" s="150">
        <v>50.54</v>
      </c>
      <c r="J109" s="103">
        <f t="shared" si="2"/>
        <v>4.254056193</v>
      </c>
      <c r="K109" s="104">
        <v>0.5375</v>
      </c>
      <c r="L109" s="73">
        <v>4.0</v>
      </c>
      <c r="M109" s="23">
        <f t="shared" si="3"/>
        <v>2.15</v>
      </c>
      <c r="N109" s="105" t="s">
        <v>179</v>
      </c>
      <c r="O109" s="106">
        <v>0.5025</v>
      </c>
      <c r="P109" s="107">
        <v>43888.0</v>
      </c>
      <c r="Q109" s="107">
        <v>43921.0</v>
      </c>
      <c r="R109" s="23">
        <f t="shared" si="4"/>
        <v>6.965174129</v>
      </c>
      <c r="S109" s="108">
        <f t="array" ref="S109">IF(INDEX(Historical!$D$7:$D$1379,MATCH(B109,Historical!$B$7:$B$1403,0))=0,"n/a",(INDEX(Historical!$C$7:$C$1381,MATCH(B109,Historical!$B$7:$B$1403,0))/INDEX(Historical!$D$7:$D$1379,MATCH(B109,Historical!$B$7:$B$1403,0))-1)*100)</f>
        <v>6.914893617</v>
      </c>
      <c r="T109" s="108">
        <f t="array" ref="T109">IF(INDEX(Historical!$F$7:$F$1372,MATCH(B109,Historical!$B$7:$B$1403,0))=0,"n/a",((INDEX(Historical!$C$7:$C$1381,MATCH(B109,Historical!$B$7:$B$1403,0))/INDEX(Historical!$F$7:$F$1372,MATCH(B109,Historical!$B$7:$B$1403,0)))^(1/3)-1)*100)</f>
        <v>9.205812161</v>
      </c>
      <c r="U109" s="108">
        <f t="array" ref="U109">IF(INDEX(Historical!$H$7:$H$1372,MATCH(B109,Historical!$B$7:$B$1403,0))=0,"n/a",((INDEX(Historical!$C$7:$C$1381,MATCH(B109,Historical!$B$7:$B$1403,0))/INDEX(Historical!$H$7:$H$1372,MATCH(B109,Historical!$B$7:$B$1403,0)))^(1/5)-1)*100)</f>
        <v>9.445325583</v>
      </c>
      <c r="V109" s="108">
        <f t="array" ref="V109">IF(INDEX(Historical!$O$7:$O$1372,MATCH(B109,Historical!$B$7:$B$1403,0))=0,"n/a",((INDEX(Historical!$C$7:$C$1381,MATCH(B109,Historical!$B$7:$B$1403,0))/INDEX(Historical!$O$7:$O$1372,MATCH(B109,Historical!$B$7:$B$1403,0)))^(1/10)-1)*100)</f>
        <v>11.0192132</v>
      </c>
      <c r="W109" s="109">
        <f t="shared" si="5"/>
        <v>0.8571687846</v>
      </c>
      <c r="X109" s="110" t="str">
        <f t="shared" si="6"/>
        <v>n/a</v>
      </c>
      <c r="Y109" s="99" t="s">
        <v>623</v>
      </c>
      <c r="Z109" s="103">
        <f t="shared" si="7"/>
        <v>1194.444444</v>
      </c>
      <c r="AA109" s="112">
        <f t="shared" si="8"/>
        <v>280.7777778</v>
      </c>
      <c r="AB109" s="73">
        <v>12.0</v>
      </c>
      <c r="AC109" s="102">
        <v>0.18</v>
      </c>
      <c r="AD109" s="102">
        <v>36.54</v>
      </c>
      <c r="AE109" s="102">
        <v>3.17</v>
      </c>
      <c r="AF109" s="102">
        <v>2.48</v>
      </c>
      <c r="AG109" s="102" t="s">
        <v>128</v>
      </c>
      <c r="AH109" s="102">
        <v>1257.1</v>
      </c>
      <c r="AI109" s="102">
        <v>93.16</v>
      </c>
      <c r="AJ109" s="102">
        <v>-2.22</v>
      </c>
      <c r="AK109" s="102">
        <v>7.6</v>
      </c>
      <c r="AL109" s="113">
        <v>20890.0</v>
      </c>
      <c r="AM109" s="114">
        <v>42.3</v>
      </c>
      <c r="AN109" s="102">
        <v>0.0</v>
      </c>
      <c r="AO109" s="115">
        <f t="shared" si="9"/>
        <v>-267.078396</v>
      </c>
      <c r="AP109" s="116">
        <f t="shared" si="10"/>
        <v>13.69938178</v>
      </c>
      <c r="AQ109" s="117">
        <f t="shared" si="11"/>
        <v>456.3088227</v>
      </c>
      <c r="AR109" s="103">
        <f t="array" ref="AR109">INDEX(Historical!$C$7:$C$1381,MATCH(B109,Historical!$B$7:$B$1403,0))*IF(AH109="n/a",1.03,IF(AH109&lt;0,1.01,IF(AH109&gt;10,1.1,(1+AH109/100))))</f>
        <v>2.211</v>
      </c>
      <c r="AS109" s="112">
        <f t="shared" si="12"/>
        <v>2.4321</v>
      </c>
      <c r="AT109" s="112">
        <f t="shared" ref="AT109:AV109" si="117">IF($AK109="n/a",1.03*AS109,IF($AK109&lt;0,1.01*AS109,IF($AK109&gt;10,1.1*AS109,(1+$AK109/100)*AS109)))</f>
        <v>2.6169396</v>
      </c>
      <c r="AU109" s="112">
        <f t="shared" si="117"/>
        <v>2.81582701</v>
      </c>
      <c r="AV109" s="112">
        <f t="shared" si="117"/>
        <v>3.029829862</v>
      </c>
      <c r="AW109" s="103">
        <f t="shared" si="14"/>
        <v>13.10569647</v>
      </c>
      <c r="AX109" s="118">
        <f t="shared" si="15"/>
        <v>25.93133453</v>
      </c>
      <c r="AY109" s="119">
        <v>0.77</v>
      </c>
      <c r="AZ109" s="114">
        <v>27.92</v>
      </c>
      <c r="BA109" s="114">
        <v>-10.25</v>
      </c>
      <c r="BB109" s="114">
        <v>-4.06</v>
      </c>
      <c r="BC109" s="114">
        <v>5.11</v>
      </c>
      <c r="BD109" s="42"/>
      <c r="BE109" s="17">
        <v>2008.0</v>
      </c>
      <c r="BF109" s="17">
        <f t="shared" si="16"/>
        <v>1</v>
      </c>
      <c r="BG109" s="120" t="s">
        <v>128</v>
      </c>
    </row>
    <row r="110" ht="11.25" customHeight="1">
      <c r="A110" s="55" t="s">
        <v>1238</v>
      </c>
      <c r="B110" s="99" t="s">
        <v>1239</v>
      </c>
      <c r="C110" s="100" t="s">
        <v>136</v>
      </c>
      <c r="D110" s="100" t="s">
        <v>183</v>
      </c>
      <c r="E110" s="101">
        <v>9.0</v>
      </c>
      <c r="F110" s="58">
        <v>492.0</v>
      </c>
      <c r="G110" s="58" t="s">
        <v>121</v>
      </c>
      <c r="H110" s="58" t="s">
        <v>121</v>
      </c>
      <c r="I110" s="150">
        <v>39.9</v>
      </c>
      <c r="J110" s="103">
        <f t="shared" si="2"/>
        <v>3.107769424</v>
      </c>
      <c r="K110" s="104">
        <v>0.31</v>
      </c>
      <c r="L110" s="73">
        <v>4.0</v>
      </c>
      <c r="M110" s="23">
        <f t="shared" si="3"/>
        <v>1.24</v>
      </c>
      <c r="N110" s="105" t="s">
        <v>224</v>
      </c>
      <c r="O110" s="106">
        <v>0.28</v>
      </c>
      <c r="P110" s="107">
        <v>43672.0</v>
      </c>
      <c r="Q110" s="107">
        <v>43686.0</v>
      </c>
      <c r="R110" s="23">
        <f t="shared" si="4"/>
        <v>10.71428571</v>
      </c>
      <c r="S110" s="108">
        <f t="array" ref="S110">IF(INDEX(Historical!$D$7:$D$1379,MATCH(B110,Historical!$B$7:$B$1403,0))=0,"n/a",(INDEX(Historical!$C$7:$C$1381,MATCH(B110,Historical!$B$7:$B$1403,0))/INDEX(Historical!$D$7:$D$1379,MATCH(B110,Historical!$B$7:$B$1403,0))-1)*100)</f>
        <v>13.46153846</v>
      </c>
      <c r="T110" s="108">
        <f t="array" ref="T110">IF(INDEX(Historical!$F$7:$F$1372,MATCH(B110,Historical!$B$7:$B$1403,0))=0,"n/a",((INDEX(Historical!$C$7:$C$1381,MATCH(B110,Historical!$B$7:$B$1403,0))/INDEX(Historical!$F$7:$F$1372,MATCH(B110,Historical!$B$7:$B$1403,0)))^(1/3)-1)*100)</f>
        <v>17.90073259</v>
      </c>
      <c r="U110" s="108">
        <f t="array" ref="U110">IF(INDEX(Historical!$H$7:$H$1372,MATCH(B110,Historical!$B$7:$B$1403,0))=0,"n/a",((INDEX(Historical!$C$7:$C$1381,MATCH(B110,Historical!$B$7:$B$1403,0))/INDEX(Historical!$H$7:$H$1372,MATCH(B110,Historical!$B$7:$B$1403,0)))^(1/5)-1)*100)</f>
        <v>12.32272067</v>
      </c>
      <c r="V110" s="108">
        <f t="array" ref="V110">IF(INDEX(Historical!$O$7:$O$1372,MATCH(B110,Historical!$B$7:$B$1403,0))=0,"n/a",((INDEX(Historical!$C$7:$C$1381,MATCH(B110,Historical!$B$7:$B$1403,0))/INDEX(Historical!$O$7:$O$1372,MATCH(B110,Historical!$B$7:$B$1403,0)))^(1/10)-1)*100)</f>
        <v>8.750480153</v>
      </c>
      <c r="W110" s="109">
        <f t="shared" si="5"/>
        <v>1.408233657</v>
      </c>
      <c r="X110" s="110">
        <f t="shared" si="6"/>
        <v>0.6922876781</v>
      </c>
      <c r="Y110" s="149"/>
      <c r="Z110" s="103">
        <f t="shared" si="7"/>
        <v>33.15508021</v>
      </c>
      <c r="AA110" s="112">
        <f t="shared" si="8"/>
        <v>10.6684492</v>
      </c>
      <c r="AB110" s="73">
        <v>12.0</v>
      </c>
      <c r="AC110" s="102">
        <v>3.74</v>
      </c>
      <c r="AD110" s="102">
        <v>2.77</v>
      </c>
      <c r="AE110" s="102">
        <v>5.07</v>
      </c>
      <c r="AF110" s="102">
        <v>0.99</v>
      </c>
      <c r="AG110" s="102">
        <v>10.0</v>
      </c>
      <c r="AH110" s="102">
        <v>29.5</v>
      </c>
      <c r="AI110" s="102">
        <v>9.08</v>
      </c>
      <c r="AJ110" s="102">
        <v>17.8</v>
      </c>
      <c r="AK110" s="102">
        <v>3.85</v>
      </c>
      <c r="AL110" s="113">
        <v>37440.0</v>
      </c>
      <c r="AM110" s="114">
        <v>0.2</v>
      </c>
      <c r="AN110" s="102">
        <v>0.76</v>
      </c>
      <c r="AO110" s="115">
        <f t="shared" si="9"/>
        <v>4.762040896</v>
      </c>
      <c r="AP110" s="116">
        <f t="shared" si="10"/>
        <v>15.43049009</v>
      </c>
      <c r="AQ110" s="117">
        <f t="shared" si="11"/>
        <v>-31.4863689</v>
      </c>
      <c r="AR110" s="103">
        <f t="array" ref="AR110">INDEX(Historical!$C$7:$C$1381,MATCH(B110,Historical!$B$7:$B$1403,0))*IF(AH110="n/a",1.03,IF(AH110&lt;0,1.01,IF(AH110&gt;10,1.1,(1+AH110/100))))</f>
        <v>1.298</v>
      </c>
      <c r="AS110" s="112">
        <f t="shared" si="12"/>
        <v>1.4158584</v>
      </c>
      <c r="AT110" s="112">
        <f t="shared" ref="AT110:AV110" si="118">IF($AK110="n/a",1.03*AS110,IF($AK110&lt;0,1.01*AS110,IF($AK110&gt;10,1.1*AS110,(1+$AK110/100)*AS110)))</f>
        <v>1.470368948</v>
      </c>
      <c r="AU110" s="112">
        <f t="shared" si="118"/>
        <v>1.526978153</v>
      </c>
      <c r="AV110" s="112">
        <f t="shared" si="118"/>
        <v>1.585766812</v>
      </c>
      <c r="AW110" s="103">
        <f t="shared" si="14"/>
        <v>7.296972313</v>
      </c>
      <c r="AX110" s="118">
        <f t="shared" si="15"/>
        <v>18.28815116</v>
      </c>
      <c r="AY110" s="119">
        <v>1.06</v>
      </c>
      <c r="AZ110" s="114">
        <v>-0.8200000000000001</v>
      </c>
      <c r="BA110" s="114">
        <v>-26.479999999999997</v>
      </c>
      <c r="BB110" s="114">
        <v>-16.259999999999998</v>
      </c>
      <c r="BC110" s="114">
        <v>-13.209999999999999</v>
      </c>
      <c r="BD110" s="42"/>
      <c r="BE110" s="17">
        <v>2011.0</v>
      </c>
      <c r="BF110" s="17">
        <f t="shared" si="16"/>
        <v>0</v>
      </c>
      <c r="BG110" s="120">
        <v>1.0</v>
      </c>
    </row>
    <row r="111" ht="11.25" customHeight="1">
      <c r="A111" s="55" t="s">
        <v>188</v>
      </c>
      <c r="B111" s="99" t="s">
        <v>189</v>
      </c>
      <c r="C111" s="100" t="s">
        <v>158</v>
      </c>
      <c r="D111" s="100" t="s">
        <v>190</v>
      </c>
      <c r="E111" s="101">
        <v>49.0</v>
      </c>
      <c r="F111" s="58">
        <v>31.0</v>
      </c>
      <c r="G111" s="58" t="s">
        <v>121</v>
      </c>
      <c r="H111" s="58" t="s">
        <v>121</v>
      </c>
      <c r="I111" s="102">
        <v>72.2</v>
      </c>
      <c r="J111" s="103">
        <f t="shared" si="2"/>
        <v>2.96398892</v>
      </c>
      <c r="K111" s="104">
        <v>0.535</v>
      </c>
      <c r="L111" s="73">
        <v>4.0</v>
      </c>
      <c r="M111" s="23">
        <f t="shared" si="3"/>
        <v>2.14</v>
      </c>
      <c r="N111" s="105" t="s">
        <v>138</v>
      </c>
      <c r="O111" s="106">
        <v>0.505</v>
      </c>
      <c r="P111" s="107">
        <v>43784.0</v>
      </c>
      <c r="Q111" s="107">
        <v>43800.0</v>
      </c>
      <c r="R111" s="23">
        <f t="shared" si="4"/>
        <v>5.940594059</v>
      </c>
      <c r="S111" s="108">
        <f t="array" ref="S111">IF(INDEX(Historical!$D$7:$D$1379,MATCH(B111,Historical!$B$7:$B$1403,0))=0,"n/a",(INDEX(Historical!$C$7:$C$1381,MATCH(B111,Historical!$B$7:$B$1403,0))/INDEX(Historical!$D$7:$D$1379,MATCH(B111,Historical!$B$7:$B$1403,0))-1)*100)</f>
        <v>6.21761658</v>
      </c>
      <c r="T111" s="108">
        <f t="array" ref="T111">IF(INDEX(Historical!$F$7:$F$1372,MATCH(B111,Historical!$B$7:$B$1403,0))=0,"n/a",((INDEX(Historical!$C$7:$C$1381,MATCH(B111,Historical!$B$7:$B$1403,0))/INDEX(Historical!$F$7:$F$1372,MATCH(B111,Historical!$B$7:$B$1403,0)))^(1/3)-1)*100)</f>
        <v>6.859923706</v>
      </c>
      <c r="U111" s="108">
        <f t="array" ref="U111">IF(INDEX(Historical!$H$7:$H$1372,MATCH(B111,Historical!$B$7:$B$1403,0))=0,"n/a",((INDEX(Historical!$C$7:$C$1381,MATCH(B111,Historical!$B$7:$B$1403,0))/INDEX(Historical!$H$7:$H$1372,MATCH(B111,Historical!$B$7:$B$1403,0)))^(1/5)-1)*100)</f>
        <v>5.615060594</v>
      </c>
      <c r="V111" s="108">
        <f t="array" ref="V111">IF(INDEX(Historical!$O$7:$O$1372,MATCH(B111,Historical!$B$7:$B$1403,0))=0,"n/a",((INDEX(Historical!$C$7:$C$1381,MATCH(B111,Historical!$B$7:$B$1403,0))/INDEX(Historical!$O$7:$O$1372,MATCH(B111,Historical!$B$7:$B$1403,0)))^(1/10)-1)*100)</f>
        <v>3.740073574</v>
      </c>
      <c r="W111" s="109">
        <f t="shared" si="5"/>
        <v>1.501323566</v>
      </c>
      <c r="X111" s="110">
        <f t="shared" si="6"/>
        <v>2.55230027</v>
      </c>
      <c r="Y111" s="99"/>
      <c r="Z111" s="103">
        <f t="shared" si="7"/>
        <v>65.04559271</v>
      </c>
      <c r="AA111" s="112">
        <f t="shared" si="8"/>
        <v>21.94528875</v>
      </c>
      <c r="AB111" s="73">
        <v>12.0</v>
      </c>
      <c r="AC111" s="102">
        <v>3.29</v>
      </c>
      <c r="AD111" s="102">
        <v>3.76</v>
      </c>
      <c r="AE111" s="102">
        <v>2.56</v>
      </c>
      <c r="AF111" s="102">
        <v>1.87</v>
      </c>
      <c r="AG111" s="102">
        <v>8.6</v>
      </c>
      <c r="AH111" s="102">
        <v>-31.4</v>
      </c>
      <c r="AI111" s="102">
        <v>6.25</v>
      </c>
      <c r="AJ111" s="102">
        <v>2.1999999999999997</v>
      </c>
      <c r="AK111" s="102">
        <v>5.84</v>
      </c>
      <c r="AL111" s="113">
        <v>4440.0</v>
      </c>
      <c r="AM111" s="114">
        <v>0.7000000000000001</v>
      </c>
      <c r="AN111" s="102">
        <v>1.48</v>
      </c>
      <c r="AO111" s="115">
        <f t="shared" si="9"/>
        <v>-13.36623924</v>
      </c>
      <c r="AP111" s="116">
        <f t="shared" si="10"/>
        <v>8.579049514</v>
      </c>
      <c r="AQ111" s="117">
        <f t="shared" si="11"/>
        <v>35.05174312</v>
      </c>
      <c r="AR111" s="103">
        <f t="array" ref="AR111">INDEX(Historical!$C$7:$C$1381,MATCH(B111,Historical!$B$7:$B$1403,0))*IF(AH111="n/a",1.03,IF(AH111&lt;0,1.01,IF(AH111&gt;10,1.1,(1+AH111/100))))</f>
        <v>2.0705</v>
      </c>
      <c r="AS111" s="112">
        <f t="shared" si="12"/>
        <v>2.19990625</v>
      </c>
      <c r="AT111" s="112">
        <f t="shared" ref="AT111:AV111" si="119">IF($AK111="n/a",1.03*AS111,IF($AK111&lt;0,1.01*AS111,IF($AK111&gt;10,1.1*AS111,(1+$AK111/100)*AS111)))</f>
        <v>2.328380775</v>
      </c>
      <c r="AU111" s="112">
        <f t="shared" si="119"/>
        <v>2.464358212</v>
      </c>
      <c r="AV111" s="112">
        <f t="shared" si="119"/>
        <v>2.608276732</v>
      </c>
      <c r="AW111" s="103">
        <f t="shared" si="14"/>
        <v>11.67142197</v>
      </c>
      <c r="AX111" s="118">
        <f t="shared" si="15"/>
        <v>16.16540439</v>
      </c>
      <c r="AY111" s="119">
        <v>0.2</v>
      </c>
      <c r="AZ111" s="114">
        <v>2.92</v>
      </c>
      <c r="BA111" s="114">
        <v>-17.130000000000003</v>
      </c>
      <c r="BB111" s="114">
        <v>-10.639999999999999</v>
      </c>
      <c r="BC111" s="114">
        <v>-7.75</v>
      </c>
      <c r="BD111" s="42"/>
      <c r="BE111" s="17">
        <v>1972.0</v>
      </c>
      <c r="BF111" s="17">
        <f t="shared" si="16"/>
        <v>5</v>
      </c>
      <c r="BG111" s="120">
        <v>2.8000000000000003</v>
      </c>
    </row>
    <row r="112" ht="11.25" customHeight="1">
      <c r="A112" s="55" t="s">
        <v>1240</v>
      </c>
      <c r="B112" s="99" t="s">
        <v>1241</v>
      </c>
      <c r="C112" s="100" t="s">
        <v>136</v>
      </c>
      <c r="D112" s="100" t="s">
        <v>153</v>
      </c>
      <c r="E112" s="101">
        <v>9.0</v>
      </c>
      <c r="F112" s="58">
        <v>466.0</v>
      </c>
      <c r="G112" s="58" t="s">
        <v>120</v>
      </c>
      <c r="H112" s="58" t="s">
        <v>120</v>
      </c>
      <c r="I112" s="150">
        <v>17.25</v>
      </c>
      <c r="J112" s="103">
        <f t="shared" si="2"/>
        <v>3.710144928</v>
      </c>
      <c r="K112" s="104">
        <v>0.16</v>
      </c>
      <c r="L112" s="73">
        <v>4.0</v>
      </c>
      <c r="M112" s="23">
        <f t="shared" si="3"/>
        <v>0.64</v>
      </c>
      <c r="N112" s="105" t="s">
        <v>196</v>
      </c>
      <c r="O112" s="161">
        <v>0.15</v>
      </c>
      <c r="P112" s="146">
        <v>43560.0</v>
      </c>
      <c r="Q112" s="146">
        <v>43585.0</v>
      </c>
      <c r="R112" s="23">
        <f t="shared" si="4"/>
        <v>6.666666667</v>
      </c>
      <c r="S112" s="108">
        <f t="array" ref="S112">IF(INDEX(Historical!$D$7:$D$1379,MATCH(B112,Historical!$B$7:$B$1403,0))=0,"n/a",(INDEX(Historical!$C$7:$C$1381,MATCH(B112,Historical!$B$7:$B$1403,0))/INDEX(Historical!$D$7:$D$1379,MATCH(B112,Historical!$B$7:$B$1403,0))-1)*100)</f>
        <v>5</v>
      </c>
      <c r="T112" s="108">
        <f t="array" ref="T112">IF(INDEX(Historical!$F$7:$F$1372,MATCH(B112,Historical!$B$7:$B$1403,0))=0,"n/a",((INDEX(Historical!$C$7:$C$1381,MATCH(B112,Historical!$B$7:$B$1403,0))/INDEX(Historical!$F$7:$F$1372,MATCH(B112,Historical!$B$7:$B$1403,0)))^(1/3)-1)*100)</f>
        <v>9.350084172</v>
      </c>
      <c r="U112" s="108">
        <f t="array" ref="U112">IF(INDEX(Historical!$H$7:$H$1372,MATCH(B112,Historical!$B$7:$B$1403,0))=0,"n/a",((INDEX(Historical!$C$7:$C$1381,MATCH(B112,Historical!$B$7:$B$1403,0))/INDEX(Historical!$H$7:$H$1372,MATCH(B112,Historical!$B$7:$B$1403,0)))^(1/5)-1)*100)</f>
        <v>7.950464457</v>
      </c>
      <c r="V112" s="108">
        <f t="array" ref="V112">IF(INDEX(Historical!$O$7:$O$1372,MATCH(B112,Historical!$B$7:$B$1403,0))=0,"n/a",((INDEX(Historical!$C$7:$C$1381,MATCH(B112,Historical!$B$7:$B$1403,0))/INDEX(Historical!$O$7:$O$1372,MATCH(B112,Historical!$B$7:$B$1403,0)))^(1/10)-1)*100)</f>
        <v>5.737513629</v>
      </c>
      <c r="W112" s="109">
        <f t="shared" si="5"/>
        <v>1.385698574</v>
      </c>
      <c r="X112" s="110">
        <f t="shared" si="6"/>
        <v>0.7644677363</v>
      </c>
      <c r="Y112" s="176" t="s">
        <v>1242</v>
      </c>
      <c r="Z112" s="103">
        <f t="shared" si="7"/>
        <v>48.85496183</v>
      </c>
      <c r="AA112" s="112">
        <f t="shared" si="8"/>
        <v>13.16793893</v>
      </c>
      <c r="AB112" s="73">
        <v>12.0</v>
      </c>
      <c r="AC112" s="102">
        <v>1.31</v>
      </c>
      <c r="AD112" s="102" t="s">
        <v>128</v>
      </c>
      <c r="AE112" s="102">
        <v>4.99</v>
      </c>
      <c r="AF112" s="102">
        <v>1.89</v>
      </c>
      <c r="AG112" s="102">
        <v>14.799999999999999</v>
      </c>
      <c r="AH112" s="102">
        <v>23.799999999999997</v>
      </c>
      <c r="AI112" s="102" t="s">
        <v>128</v>
      </c>
      <c r="AJ112" s="102">
        <v>10.4</v>
      </c>
      <c r="AK112" s="102" t="s">
        <v>128</v>
      </c>
      <c r="AL112" s="113">
        <v>95.22</v>
      </c>
      <c r="AM112" s="114">
        <v>9.8</v>
      </c>
      <c r="AN112" s="102">
        <v>0.0</v>
      </c>
      <c r="AO112" s="115">
        <f t="shared" si="9"/>
        <v>-1.507329547</v>
      </c>
      <c r="AP112" s="116">
        <f t="shared" si="10"/>
        <v>11.66060938</v>
      </c>
      <c r="AQ112" s="117">
        <f t="shared" si="11"/>
        <v>5.171615478</v>
      </c>
      <c r="AR112" s="103">
        <f t="array" ref="AR112">INDEX(Historical!$C$7:$C$1381,MATCH(B112,Historical!$B$7:$B$1403,0))*IF(AH112="n/a",1.03,IF(AH112&lt;0,1.01,IF(AH112&gt;10,1.1,(1+AH112/100))))</f>
        <v>0.693</v>
      </c>
      <c r="AS112" s="112">
        <f t="shared" si="12"/>
        <v>0.71379</v>
      </c>
      <c r="AT112" s="112">
        <f t="shared" ref="AT112:AV112" si="120">IF($AK112="n/a",1.03*AS112,IF($AK112&lt;0,1.01*AS112,IF($AK112&gt;10,1.1*AS112,(1+$AK112/100)*AS112)))</f>
        <v>0.7352037</v>
      </c>
      <c r="AU112" s="112">
        <f t="shared" si="120"/>
        <v>0.757259811</v>
      </c>
      <c r="AV112" s="112">
        <f t="shared" si="120"/>
        <v>0.7799776053</v>
      </c>
      <c r="AW112" s="103">
        <f t="shared" si="14"/>
        <v>3.679231116</v>
      </c>
      <c r="AX112" s="118">
        <f t="shared" si="15"/>
        <v>21.32887604</v>
      </c>
      <c r="AY112" s="119">
        <v>0.17</v>
      </c>
      <c r="AZ112" s="114">
        <v>0.13</v>
      </c>
      <c r="BA112" s="114">
        <v>-16.669999999999998</v>
      </c>
      <c r="BB112" s="114">
        <v>-8.48</v>
      </c>
      <c r="BC112" s="114">
        <v>-7.8</v>
      </c>
      <c r="BD112" s="42"/>
      <c r="BE112" s="17">
        <v>2012.0</v>
      </c>
      <c r="BF112" s="17">
        <f t="shared" si="16"/>
        <v>0</v>
      </c>
      <c r="BG112" s="120">
        <v>1.6</v>
      </c>
    </row>
    <row r="113" ht="11.25" customHeight="1">
      <c r="A113" s="55" t="s">
        <v>632</v>
      </c>
      <c r="B113" s="133" t="s">
        <v>633</v>
      </c>
      <c r="C113" s="100" t="s">
        <v>136</v>
      </c>
      <c r="D113" s="100" t="s">
        <v>153</v>
      </c>
      <c r="E113" s="101">
        <v>20.0</v>
      </c>
      <c r="F113" s="58">
        <v>171.0</v>
      </c>
      <c r="G113" s="58" t="s">
        <v>168</v>
      </c>
      <c r="H113" s="58" t="s">
        <v>168</v>
      </c>
      <c r="I113" s="150">
        <v>420.0</v>
      </c>
      <c r="J113" s="103">
        <f t="shared" si="2"/>
        <v>3.69047619</v>
      </c>
      <c r="K113" s="144">
        <v>7.75</v>
      </c>
      <c r="L113" s="73">
        <v>2.0</v>
      </c>
      <c r="M113" s="23">
        <f t="shared" si="3"/>
        <v>15.5</v>
      </c>
      <c r="N113" s="105" t="s">
        <v>285</v>
      </c>
      <c r="O113" s="145">
        <v>7.5</v>
      </c>
      <c r="P113" s="107">
        <v>43828.0</v>
      </c>
      <c r="Q113" s="107">
        <v>43843.0</v>
      </c>
      <c r="R113" s="23">
        <f t="shared" si="4"/>
        <v>3.333333333</v>
      </c>
      <c r="S113" s="108">
        <f t="array" ref="S113">IF(INDEX(Historical!$D$7:$D$1379,MATCH(B113,Historical!$B$7:$B$1403,0))=0,"n/a",(INDEX(Historical!$C$7:$C$1381,MATCH(B113,Historical!$B$7:$B$1403,0))/INDEX(Historical!$D$7:$D$1379,MATCH(B113,Historical!$B$7:$B$1403,0))-1)*100)</f>
        <v>4.166666667</v>
      </c>
      <c r="T113" s="108">
        <f t="array" ref="T113">IF(INDEX(Historical!$F$7:$F$1372,MATCH(B113,Historical!$B$7:$B$1403,0))=0,"n/a",((INDEX(Historical!$C$7:$C$1381,MATCH(B113,Historical!$B$7:$B$1403,0))/INDEX(Historical!$F$7:$F$1372,MATCH(B113,Historical!$B$7:$B$1403,0)))^(1/3)-1)*100)</f>
        <v>5.429083163</v>
      </c>
      <c r="U113" s="108">
        <f t="array" ref="U113">IF(INDEX(Historical!$H$7:$H$1372,MATCH(B113,Historical!$B$7:$B$1403,0))=0,"n/a",((INDEX(Historical!$C$7:$C$1381,MATCH(B113,Historical!$B$7:$B$1403,0))/INDEX(Historical!$H$7:$H$1372,MATCH(B113,Historical!$B$7:$B$1403,0)))^(1/5)-1)*100)</f>
        <v>5.275340306</v>
      </c>
      <c r="V113" s="108">
        <f t="array" ref="V113">IF(INDEX(Historical!$O$7:$O$1372,MATCH(B113,Historical!$B$7:$B$1403,0))=0,"n/a",((INDEX(Historical!$C$7:$C$1381,MATCH(B113,Historical!$B$7:$B$1403,0))/INDEX(Historical!$O$7:$O$1372,MATCH(B113,Historical!$B$7:$B$1403,0)))^(1/10)-1)*100)</f>
        <v>7.177346254</v>
      </c>
      <c r="W113" s="109">
        <f t="shared" si="5"/>
        <v>0.7349987195</v>
      </c>
      <c r="X113" s="110" t="str">
        <f t="shared" si="6"/>
        <v>n/a</v>
      </c>
      <c r="Y113" s="133"/>
      <c r="Z113" s="103" t="str">
        <f t="shared" si="7"/>
        <v>n/a</v>
      </c>
      <c r="AA113" s="112" t="str">
        <f t="shared" si="8"/>
        <v>n/a</v>
      </c>
      <c r="AB113" s="73">
        <v>12.0</v>
      </c>
      <c r="AC113" s="102" t="s">
        <v>128</v>
      </c>
      <c r="AD113" s="102" t="s">
        <v>128</v>
      </c>
      <c r="AE113" s="102" t="s">
        <v>128</v>
      </c>
      <c r="AF113" s="102" t="s">
        <v>128</v>
      </c>
      <c r="AG113" s="102" t="s">
        <v>128</v>
      </c>
      <c r="AH113" s="102" t="s">
        <v>128</v>
      </c>
      <c r="AI113" s="102" t="s">
        <v>128</v>
      </c>
      <c r="AJ113" s="102" t="s">
        <v>128</v>
      </c>
      <c r="AK113" s="102" t="s">
        <v>128</v>
      </c>
      <c r="AL113" s="113" t="s">
        <v>128</v>
      </c>
      <c r="AM113" s="114" t="s">
        <v>128</v>
      </c>
      <c r="AN113" s="102" t="s">
        <v>128</v>
      </c>
      <c r="AO113" s="115" t="str">
        <f t="shared" si="9"/>
        <v>n/a</v>
      </c>
      <c r="AP113" s="116">
        <f t="shared" si="10"/>
        <v>8.965816496</v>
      </c>
      <c r="AQ113" s="117" t="str">
        <f t="shared" si="11"/>
        <v>n/a</v>
      </c>
      <c r="AR113" s="103">
        <f t="array" ref="AR113">INDEX(Historical!$C$7:$C$1381,MATCH(B113,Historical!$B$7:$B$1403,0))*IF(AH113="n/a",1.03,IF(AH113&lt;0,1.01,IF(AH113&gt;10,1.1,(1+AH113/100))))</f>
        <v>15.45</v>
      </c>
      <c r="AS113" s="112">
        <f t="shared" si="12"/>
        <v>15.9135</v>
      </c>
      <c r="AT113" s="112">
        <f t="shared" ref="AT113:AV113" si="121">IF($AK113="n/a",1.03*AS113,IF($AK113&lt;0,1.01*AS113,IF($AK113&gt;10,1.1*AS113,(1+$AK113/100)*AS113)))</f>
        <v>16.390905</v>
      </c>
      <c r="AU113" s="112">
        <f t="shared" si="121"/>
        <v>16.88263215</v>
      </c>
      <c r="AV113" s="112">
        <f t="shared" si="121"/>
        <v>17.38911111</v>
      </c>
      <c r="AW113" s="103">
        <f t="shared" si="14"/>
        <v>82.02614826</v>
      </c>
      <c r="AX113" s="118">
        <f t="shared" si="15"/>
        <v>19.5300353</v>
      </c>
      <c r="AY113" s="119" t="s">
        <v>128</v>
      </c>
      <c r="AZ113" s="114" t="s">
        <v>128</v>
      </c>
      <c r="BA113" s="114" t="s">
        <v>128</v>
      </c>
      <c r="BB113" s="114" t="s">
        <v>128</v>
      </c>
      <c r="BC113" s="114" t="s">
        <v>128</v>
      </c>
      <c r="BD113" s="42" t="s">
        <v>112</v>
      </c>
      <c r="BE113" s="17">
        <v>2001.0</v>
      </c>
      <c r="BF113" s="17">
        <f t="shared" si="16"/>
        <v>2</v>
      </c>
      <c r="BG113" s="120" t="s">
        <v>128</v>
      </c>
    </row>
    <row r="114" ht="11.25" customHeight="1">
      <c r="A114" s="55" t="s">
        <v>634</v>
      </c>
      <c r="B114" s="99" t="s">
        <v>635</v>
      </c>
      <c r="C114" s="100" t="s">
        <v>136</v>
      </c>
      <c r="D114" s="100" t="s">
        <v>183</v>
      </c>
      <c r="E114" s="101">
        <v>11.0</v>
      </c>
      <c r="F114" s="58">
        <v>333.0</v>
      </c>
      <c r="G114" s="58" t="s">
        <v>168</v>
      </c>
      <c r="H114" s="58" t="s">
        <v>168</v>
      </c>
      <c r="I114" s="150">
        <v>463.01</v>
      </c>
      <c r="J114" s="103">
        <f t="shared" si="2"/>
        <v>3.136001382</v>
      </c>
      <c r="K114" s="104">
        <v>3.63</v>
      </c>
      <c r="L114" s="73">
        <v>4.0</v>
      </c>
      <c r="M114" s="23">
        <f t="shared" si="3"/>
        <v>14.52</v>
      </c>
      <c r="N114" s="105" t="s">
        <v>636</v>
      </c>
      <c r="O114" s="106">
        <v>3.3</v>
      </c>
      <c r="P114" s="107">
        <v>43894.0</v>
      </c>
      <c r="Q114" s="107">
        <v>43912.0</v>
      </c>
      <c r="R114" s="23">
        <f t="shared" si="4"/>
        <v>10</v>
      </c>
      <c r="S114" s="108">
        <f t="array" ref="S114">IF(INDEX(Historical!$D$7:$D$1379,MATCH(B114,Historical!$B$7:$B$1403,0))=0,"n/a",(INDEX(Historical!$C$7:$C$1381,MATCH(B114,Historical!$B$7:$B$1403,0))/INDEX(Historical!$D$7:$D$1379,MATCH(B114,Historical!$B$7:$B$1403,0))-1)*100)</f>
        <v>9.816971714</v>
      </c>
      <c r="T114" s="108">
        <f t="array" ref="T114">IF(INDEX(Historical!$F$7:$F$1372,MATCH(B114,Historical!$B$7:$B$1403,0))=0,"n/a",((INDEX(Historical!$C$7:$C$1381,MATCH(B114,Historical!$B$7:$B$1403,0))/INDEX(Historical!$F$7:$F$1372,MATCH(B114,Historical!$B$7:$B$1403,0)))^(1/3)-1)*100)</f>
        <v>12.95171234</v>
      </c>
      <c r="U114" s="108">
        <f t="array" ref="U114">IF(INDEX(Historical!$H$7:$H$1372,MATCH(B114,Historical!$B$7:$B$1403,0))=0,"n/a",((INDEX(Historical!$C$7:$C$1381,MATCH(B114,Historical!$B$7:$B$1403,0))/INDEX(Historical!$H$7:$H$1372,MATCH(B114,Historical!$B$7:$B$1403,0)))^(1/5)-1)*100)</f>
        <v>11.32464687</v>
      </c>
      <c r="V114" s="108">
        <f t="array" ref="V114">IF(INDEX(Historical!$O$7:$O$1372,MATCH(B114,Historical!$B$7:$B$1403,0))=0,"n/a",((INDEX(Historical!$C$7:$C$1381,MATCH(B114,Historical!$B$7:$B$1403,0))/INDEX(Historical!$O$7:$O$1372,MATCH(B114,Historical!$B$7:$B$1403,0)))^(1/10)-1)*100)</f>
        <v>15.51594458</v>
      </c>
      <c r="W114" s="109">
        <f t="shared" si="5"/>
        <v>0.7298715721</v>
      </c>
      <c r="X114" s="110">
        <f t="shared" si="6"/>
        <v>1.192068091</v>
      </c>
      <c r="Y114" s="99"/>
      <c r="Z114" s="103">
        <f t="shared" si="7"/>
        <v>51.00105374</v>
      </c>
      <c r="AA114" s="112">
        <f t="shared" si="8"/>
        <v>16.26308395</v>
      </c>
      <c r="AB114" s="73">
        <v>12.0</v>
      </c>
      <c r="AC114" s="102">
        <v>28.47</v>
      </c>
      <c r="AD114" s="102">
        <v>2.35</v>
      </c>
      <c r="AE114" s="102">
        <v>5.03</v>
      </c>
      <c r="AF114" s="102">
        <v>2.22</v>
      </c>
      <c r="AG114" s="102">
        <v>13.100000000000001</v>
      </c>
      <c r="AH114" s="102">
        <v>15.7</v>
      </c>
      <c r="AI114" s="102">
        <v>8.01</v>
      </c>
      <c r="AJ114" s="102">
        <v>9.5</v>
      </c>
      <c r="AK114" s="102">
        <v>6.92</v>
      </c>
      <c r="AL114" s="113">
        <v>73140.0</v>
      </c>
      <c r="AM114" s="114">
        <v>1.3</v>
      </c>
      <c r="AN114" s="102">
        <v>0.18</v>
      </c>
      <c r="AO114" s="115">
        <f t="shared" si="9"/>
        <v>-1.8024357</v>
      </c>
      <c r="AP114" s="116">
        <f t="shared" si="10"/>
        <v>14.46064825</v>
      </c>
      <c r="AQ114" s="117">
        <f t="shared" si="11"/>
        <v>26.67376535</v>
      </c>
      <c r="AR114" s="103">
        <f t="array" ref="AR114">INDEX(Historical!$C$7:$C$1381,MATCH(B114,Historical!$B$7:$B$1403,0))*IF(AH114="n/a",1.03,IF(AH114&lt;0,1.01,IF(AH114&gt;10,1.1,(1+AH114/100))))</f>
        <v>14.52</v>
      </c>
      <c r="AS114" s="112">
        <f t="shared" si="12"/>
        <v>15.683052</v>
      </c>
      <c r="AT114" s="112">
        <f t="shared" ref="AT114:AV114" si="122">IF($AK114="n/a",1.03*AS114,IF($AK114&lt;0,1.01*AS114,IF($AK114&gt;10,1.1*AS114,(1+$AK114/100)*AS114)))</f>
        <v>16.7683192</v>
      </c>
      <c r="AU114" s="112">
        <f t="shared" si="122"/>
        <v>17.92868689</v>
      </c>
      <c r="AV114" s="112">
        <f t="shared" si="122"/>
        <v>19.16935202</v>
      </c>
      <c r="AW114" s="103">
        <f t="shared" si="14"/>
        <v>84.0694101</v>
      </c>
      <c r="AX114" s="118">
        <f t="shared" si="15"/>
        <v>18.15714782</v>
      </c>
      <c r="AY114" s="119">
        <v>1.54</v>
      </c>
      <c r="AZ114" s="114">
        <v>14.74</v>
      </c>
      <c r="BA114" s="114">
        <v>-19.73</v>
      </c>
      <c r="BB114" s="114">
        <v>-12.15</v>
      </c>
      <c r="BC114" s="114">
        <v>-1.87</v>
      </c>
      <c r="BD114" s="42"/>
      <c r="BE114" s="17">
        <v>2010.0</v>
      </c>
      <c r="BF114" s="17">
        <f t="shared" si="16"/>
        <v>0</v>
      </c>
      <c r="BG114" s="120">
        <v>2.6</v>
      </c>
    </row>
    <row r="115" ht="11.25" customHeight="1">
      <c r="A115" s="230" t="s">
        <v>1848</v>
      </c>
      <c r="B115" s="99" t="s">
        <v>1849</v>
      </c>
      <c r="C115" s="100" t="s">
        <v>296</v>
      </c>
      <c r="D115" s="100" t="s">
        <v>348</v>
      </c>
      <c r="E115" s="101">
        <v>6.0</v>
      </c>
      <c r="F115" s="58">
        <v>808.0</v>
      </c>
      <c r="G115" s="58" t="s">
        <v>168</v>
      </c>
      <c r="H115" s="58" t="s">
        <v>168</v>
      </c>
      <c r="I115" s="150">
        <v>17.99</v>
      </c>
      <c r="J115" s="103">
        <f t="shared" si="2"/>
        <v>4.446914953</v>
      </c>
      <c r="K115" s="104">
        <v>0.2</v>
      </c>
      <c r="L115" s="73">
        <v>4.0</v>
      </c>
      <c r="M115" s="23">
        <f t="shared" si="3"/>
        <v>0.8</v>
      </c>
      <c r="N115" s="105" t="s">
        <v>154</v>
      </c>
      <c r="O115" s="106">
        <v>0.1</v>
      </c>
      <c r="P115" s="107">
        <v>43888.0</v>
      </c>
      <c r="Q115" s="107">
        <v>43903.0</v>
      </c>
      <c r="R115" s="23">
        <f t="shared" si="4"/>
        <v>100</v>
      </c>
      <c r="S115" s="108">
        <f t="array" ref="S115">IF(INDEX(Historical!$D$7:$D$1379,MATCH(B115,Historical!$B$7:$B$1403,0))=0,"n/a",(INDEX(Historical!$C$7:$C$1381,MATCH(B115,Historical!$B$7:$B$1403,0))/INDEX(Historical!$D$7:$D$1379,MATCH(B115,Historical!$B$7:$B$1403,0))-1)*100)</f>
        <v>11.11111111</v>
      </c>
      <c r="T115" s="108">
        <f t="array" ref="T115">IF(INDEX(Historical!$F$7:$F$1372,MATCH(B115,Historical!$B$7:$B$1403,0))=0,"n/a",((INDEX(Historical!$C$7:$C$1381,MATCH(B115,Historical!$B$7:$B$1403,0))/INDEX(Historical!$F$7:$F$1372,MATCH(B115,Historical!$B$7:$B$1403,0)))^(1/3)-1)*100)</f>
        <v>12.62478804</v>
      </c>
      <c r="U115" s="108" t="str">
        <f t="array" ref="U115">IF(INDEX(Historical!$H$7:$H$1372,MATCH(B115,Historical!$B$7:$B$1403,0))=0,"n/a",((INDEX(Historical!$C$7:$C$1381,MATCH(B115,Historical!$B$7:$B$1403,0))/INDEX(Historical!$H$7:$H$1372,MATCH(B115,Historical!$B$7:$B$1403,0)))^(1/5)-1)*100)</f>
        <v>n/a</v>
      </c>
      <c r="V115" s="108" t="str">
        <f t="array" ref="V115">IF(INDEX(Historical!$O$7:$O$1372,MATCH(B115,Historical!$B$7:$B$1403,0))=0,"n/a",((INDEX(Historical!$C$7:$C$1381,MATCH(B115,Historical!$B$7:$B$1403,0))/INDEX(Historical!$O$7:$O$1372,MATCH(B115,Historical!$B$7:$B$1403,0)))^(1/10)-1)*100)</f>
        <v>n/a</v>
      </c>
      <c r="W115" s="109" t="str">
        <f t="shared" si="5"/>
        <v>n/a</v>
      </c>
      <c r="X115" s="110" t="str">
        <f t="shared" si="6"/>
        <v>n/a</v>
      </c>
      <c r="Y115" s="133"/>
      <c r="Z115" s="103">
        <f t="shared" si="7"/>
        <v>55.55555556</v>
      </c>
      <c r="AA115" s="112">
        <f t="shared" si="8"/>
        <v>12.49305556</v>
      </c>
      <c r="AB115" s="73">
        <v>12.0</v>
      </c>
      <c r="AC115" s="102">
        <v>1.44</v>
      </c>
      <c r="AD115" s="102">
        <v>1.41</v>
      </c>
      <c r="AE115" s="102">
        <v>0.38</v>
      </c>
      <c r="AF115" s="102">
        <v>10.84</v>
      </c>
      <c r="AG115" s="102">
        <v>74.1</v>
      </c>
      <c r="AH115" s="102">
        <v>10.0</v>
      </c>
      <c r="AI115" s="102">
        <v>12.49</v>
      </c>
      <c r="AJ115" s="102">
        <v>-6.9</v>
      </c>
      <c r="AK115" s="102">
        <v>8.86</v>
      </c>
      <c r="AL115" s="113">
        <v>1560.0</v>
      </c>
      <c r="AM115" s="114">
        <v>0.1</v>
      </c>
      <c r="AN115" s="102">
        <v>7.76</v>
      </c>
      <c r="AO115" s="115" t="str">
        <f t="shared" si="9"/>
        <v>n/a</v>
      </c>
      <c r="AP115" s="116" t="str">
        <f t="shared" si="10"/>
        <v>n/a</v>
      </c>
      <c r="AQ115" s="117">
        <f t="shared" si="11"/>
        <v>145.3339875</v>
      </c>
      <c r="AR115" s="103">
        <f t="array" ref="AR115">INDEX(Historical!$C$7:$C$1381,MATCH(B115,Historical!$B$7:$B$1403,0))*IF(AH115="n/a",1.03,IF(AH115&lt;0,1.01,IF(AH115&gt;10,1.1,(1+AH115/100))))</f>
        <v>0.44</v>
      </c>
      <c r="AS115" s="112">
        <f t="shared" si="12"/>
        <v>0.484</v>
      </c>
      <c r="AT115" s="112">
        <f t="shared" ref="AT115:AV115" si="123">IF($AK115="n/a",1.03*AS115,IF($AK115&lt;0,1.01*AS115,IF($AK115&gt;10,1.1*AS115,(1+$AK115/100)*AS115)))</f>
        <v>0.5268824</v>
      </c>
      <c r="AU115" s="112">
        <f t="shared" si="123"/>
        <v>0.5735641806</v>
      </c>
      <c r="AV115" s="112">
        <f t="shared" si="123"/>
        <v>0.624381967</v>
      </c>
      <c r="AW115" s="103">
        <f t="shared" si="14"/>
        <v>2.648828548</v>
      </c>
      <c r="AX115" s="118">
        <f t="shared" si="15"/>
        <v>14.72389409</v>
      </c>
      <c r="AY115" s="119">
        <v>0.38</v>
      </c>
      <c r="AZ115" s="114">
        <v>18.98</v>
      </c>
      <c r="BA115" s="114">
        <v>-25.94</v>
      </c>
      <c r="BB115" s="114">
        <v>-16.57</v>
      </c>
      <c r="BC115" s="114">
        <v>-9.4</v>
      </c>
      <c r="BD115" s="42"/>
      <c r="BE115" s="17">
        <v>2015.0</v>
      </c>
      <c r="BF115" s="17">
        <f t="shared" si="16"/>
        <v>0</v>
      </c>
      <c r="BG115" s="120">
        <v>3.3000000000000003</v>
      </c>
    </row>
    <row r="116" ht="11.25" customHeight="1">
      <c r="A116" s="121" t="s">
        <v>191</v>
      </c>
      <c r="B116" s="122" t="s">
        <v>192</v>
      </c>
      <c r="C116" s="100" t="s">
        <v>131</v>
      </c>
      <c r="D116" s="100" t="s">
        <v>193</v>
      </c>
      <c r="E116" s="123">
        <v>27.0</v>
      </c>
      <c r="F116" s="58">
        <v>107.0</v>
      </c>
      <c r="G116" s="124" t="s">
        <v>121</v>
      </c>
      <c r="H116" s="124" t="s">
        <v>120</v>
      </c>
      <c r="I116" s="125">
        <v>60.21</v>
      </c>
      <c r="J116" s="126">
        <f t="shared" si="2"/>
        <v>1.129380502</v>
      </c>
      <c r="K116" s="152">
        <v>0.17</v>
      </c>
      <c r="L116" s="128">
        <v>4.0</v>
      </c>
      <c r="M116" s="129">
        <f t="shared" si="3"/>
        <v>0.68</v>
      </c>
      <c r="N116" s="130" t="s">
        <v>154</v>
      </c>
      <c r="O116" s="153">
        <v>0.15</v>
      </c>
      <c r="P116" s="132">
        <v>43706.0</v>
      </c>
      <c r="Q116" s="132">
        <v>43721.0</v>
      </c>
      <c r="R116" s="129">
        <f t="shared" si="4"/>
        <v>13.33333333</v>
      </c>
      <c r="S116" s="108">
        <f t="array" ref="S116">IF(INDEX(Historical!$D$7:$D$1379,MATCH(B116,Historical!$B$7:$B$1403,0))=0,"n/a",(INDEX(Historical!$C$7:$C$1381,MATCH(B116,Historical!$B$7:$B$1403,0))/INDEX(Historical!$D$7:$D$1379,MATCH(B116,Historical!$B$7:$B$1403,0))-1)*100)</f>
        <v>14.28571429</v>
      </c>
      <c r="T116" s="108">
        <f t="array" ref="T116">IF(INDEX(Historical!$F$7:$F$1372,MATCH(B116,Historical!$B$7:$B$1403,0))=0,"n/a",((INDEX(Historical!$C$7:$C$1381,MATCH(B116,Historical!$B$7:$B$1403,0))/INDEX(Historical!$F$7:$F$1372,MATCH(B116,Historical!$B$7:$B$1403,0)))^(1/3)-1)*100)</f>
        <v>14.17486483</v>
      </c>
      <c r="U116" s="108">
        <f t="array" ref="U116">IF(INDEX(Historical!$H$7:$H$1372,MATCH(B116,Historical!$B$7:$B$1403,0))=0,"n/a",((INDEX(Historical!$C$7:$C$1381,MATCH(B116,Historical!$B$7:$B$1403,0))/INDEX(Historical!$H$7:$H$1372,MATCH(B116,Historical!$B$7:$B$1403,0)))^(1/5)-1)*100)</f>
        <v>11.58238758</v>
      </c>
      <c r="V116" s="108">
        <f t="array" ref="V116">IF(INDEX(Historical!$O$7:$O$1372,MATCH(B116,Historical!$B$7:$B$1403,0))=0,"n/a",((INDEX(Historical!$C$7:$C$1381,MATCH(B116,Historical!$B$7:$B$1403,0))/INDEX(Historical!$O$7:$O$1372,MATCH(B116,Historical!$B$7:$B$1403,0)))^(1/10)-1)*100)</f>
        <v>10.77588129</v>
      </c>
      <c r="W116" s="109">
        <f t="shared" si="5"/>
        <v>1.07484365</v>
      </c>
      <c r="X116" s="110">
        <f t="shared" si="6"/>
        <v>5.264721628</v>
      </c>
      <c r="Y116" s="174"/>
      <c r="Z116" s="126">
        <f t="shared" si="7"/>
        <v>41.97530864</v>
      </c>
      <c r="AA116" s="134">
        <f t="shared" si="8"/>
        <v>37.16666667</v>
      </c>
      <c r="AB116" s="128">
        <v>12.0</v>
      </c>
      <c r="AC116" s="125">
        <v>1.62</v>
      </c>
      <c r="AD116" s="125">
        <v>2.5</v>
      </c>
      <c r="AE116" s="125">
        <v>4.19</v>
      </c>
      <c r="AF116" s="125">
        <v>5.4</v>
      </c>
      <c r="AG116" s="125">
        <v>11.600000000000001</v>
      </c>
      <c r="AH116" s="125">
        <v>-21.6</v>
      </c>
      <c r="AI116" s="125">
        <v>8.33</v>
      </c>
      <c r="AJ116" s="125">
        <v>2.1999999999999997</v>
      </c>
      <c r="AK116" s="125">
        <v>14.899999999999999</v>
      </c>
      <c r="AL116" s="135">
        <v>1780.0</v>
      </c>
      <c r="AM116" s="136">
        <v>0.3</v>
      </c>
      <c r="AN116" s="125">
        <v>0.01</v>
      </c>
      <c r="AO116" s="137">
        <f t="shared" si="9"/>
        <v>-24.45489858</v>
      </c>
      <c r="AP116" s="138">
        <f t="shared" si="10"/>
        <v>12.71176808</v>
      </c>
      <c r="AQ116" s="139">
        <f t="shared" si="11"/>
        <v>198.6636905</v>
      </c>
      <c r="AR116" s="103">
        <f t="array" ref="AR116">INDEX(Historical!$C$7:$C$1381,MATCH(B116,Historical!$B$7:$B$1403,0))*IF(AH116="n/a",1.03,IF(AH116&lt;0,1.01,IF(AH116&gt;10,1.1,(1+AH116/100))))</f>
        <v>0.6464</v>
      </c>
      <c r="AS116" s="134">
        <f t="shared" si="12"/>
        <v>0.70024512</v>
      </c>
      <c r="AT116" s="134">
        <f t="shared" ref="AT116:AV116" si="124">IF($AK116="n/a",1.03*AS116,IF($AK116&lt;0,1.01*AS116,IF($AK116&gt;10,1.1*AS116,(1+$AK116/100)*AS116)))</f>
        <v>0.770269632</v>
      </c>
      <c r="AU116" s="134">
        <f t="shared" si="124"/>
        <v>0.8472965952</v>
      </c>
      <c r="AV116" s="134">
        <f t="shared" si="124"/>
        <v>0.9320262547</v>
      </c>
      <c r="AW116" s="126">
        <f t="shared" si="14"/>
        <v>3.896237602</v>
      </c>
      <c r="AX116" s="140">
        <f t="shared" si="15"/>
        <v>6.471080555</v>
      </c>
      <c r="AY116" s="141">
        <v>0.99</v>
      </c>
      <c r="AZ116" s="136">
        <v>21.240000000000002</v>
      </c>
      <c r="BA116" s="136">
        <v>-15.0</v>
      </c>
      <c r="BB116" s="136">
        <v>-6.79</v>
      </c>
      <c r="BC116" s="136">
        <v>3.95</v>
      </c>
      <c r="BD116" s="142"/>
      <c r="BE116" s="17">
        <v>1993.0</v>
      </c>
      <c r="BF116" s="17">
        <f t="shared" si="16"/>
        <v>2</v>
      </c>
      <c r="BG116" s="143">
        <v>9.0</v>
      </c>
    </row>
    <row r="117" ht="11.25" customHeight="1">
      <c r="A117" s="155" t="s">
        <v>637</v>
      </c>
      <c r="B117" s="99" t="s">
        <v>638</v>
      </c>
      <c r="C117" s="100" t="s">
        <v>136</v>
      </c>
      <c r="D117" s="100" t="s">
        <v>153</v>
      </c>
      <c r="E117" s="101">
        <v>16.0</v>
      </c>
      <c r="F117" s="58">
        <v>247.0</v>
      </c>
      <c r="G117" s="58" t="s">
        <v>168</v>
      </c>
      <c r="H117" s="58" t="s">
        <v>168</v>
      </c>
      <c r="I117" s="150">
        <v>38.13</v>
      </c>
      <c r="J117" s="103">
        <f t="shared" si="2"/>
        <v>2.412798322</v>
      </c>
      <c r="K117" s="175">
        <v>0.23</v>
      </c>
      <c r="L117" s="73">
        <v>4.0</v>
      </c>
      <c r="M117" s="23">
        <f t="shared" si="3"/>
        <v>0.92</v>
      </c>
      <c r="N117" s="105" t="s">
        <v>579</v>
      </c>
      <c r="O117" s="161">
        <v>0.21</v>
      </c>
      <c r="P117" s="107">
        <v>43867.0</v>
      </c>
      <c r="Q117" s="107">
        <v>43875.0</v>
      </c>
      <c r="R117" s="23">
        <f t="shared" si="4"/>
        <v>9.523809524</v>
      </c>
      <c r="S117" s="108">
        <f t="array" ref="S117">IF(INDEX(Historical!$D$7:$D$1379,MATCH(B117,Historical!$B$7:$B$1403,0))=0,"n/a",(INDEX(Historical!$C$7:$C$1381,MATCH(B117,Historical!$B$7:$B$1403,0))/INDEX(Historical!$D$7:$D$1379,MATCH(B117,Historical!$B$7:$B$1403,0))-1)*100)</f>
        <v>25.98425197</v>
      </c>
      <c r="T117" s="108">
        <f t="array" ref="T117">IF(INDEX(Historical!$F$7:$F$1372,MATCH(B117,Historical!$B$7:$B$1403,0))=0,"n/a",((INDEX(Historical!$C$7:$C$1381,MATCH(B117,Historical!$B$7:$B$1403,0))/INDEX(Historical!$F$7:$F$1372,MATCH(B117,Historical!$B$7:$B$1403,0)))^(1/3)-1)*100)</f>
        <v>16.1912089</v>
      </c>
      <c r="U117" s="108">
        <f t="array" ref="U117">IF(INDEX(Historical!$H$7:$H$1372,MATCH(B117,Historical!$B$7:$B$1403,0))=0,"n/a",((INDEX(Historical!$C$7:$C$1381,MATCH(B117,Historical!$B$7:$B$1403,0))/INDEX(Historical!$H$7:$H$1372,MATCH(B117,Historical!$B$7:$B$1403,0)))^(1/5)-1)*100)</f>
        <v>14.8698355</v>
      </c>
      <c r="V117" s="108">
        <f t="array" ref="V117">IF(INDEX(Historical!$O$7:$O$1372,MATCH(B117,Historical!$B$7:$B$1403,0))=0,"n/a",((INDEX(Historical!$C$7:$C$1381,MATCH(B117,Historical!$B$7:$B$1403,0))/INDEX(Historical!$O$7:$O$1372,MATCH(B117,Historical!$B$7:$B$1403,0)))^(1/10)-1)*100)</f>
        <v>10.87267166</v>
      </c>
      <c r="W117" s="109">
        <f t="shared" si="5"/>
        <v>1.367634006</v>
      </c>
      <c r="X117" s="110">
        <f t="shared" si="6"/>
        <v>1.180145675</v>
      </c>
      <c r="Y117" s="176" t="s">
        <v>639</v>
      </c>
      <c r="Z117" s="103">
        <f t="shared" si="7"/>
        <v>37.09677419</v>
      </c>
      <c r="AA117" s="112">
        <f t="shared" si="8"/>
        <v>15.375</v>
      </c>
      <c r="AB117" s="73">
        <v>12.0</v>
      </c>
      <c r="AC117" s="102">
        <v>2.48</v>
      </c>
      <c r="AD117" s="102">
        <v>1.54</v>
      </c>
      <c r="AE117" s="102">
        <v>5.2</v>
      </c>
      <c r="AF117" s="102">
        <v>1.55</v>
      </c>
      <c r="AG117" s="102">
        <v>10.5</v>
      </c>
      <c r="AH117" s="102">
        <v>53.7</v>
      </c>
      <c r="AI117" s="102">
        <v>4.71</v>
      </c>
      <c r="AJ117" s="102">
        <v>12.6</v>
      </c>
      <c r="AK117" s="102">
        <v>10.0</v>
      </c>
      <c r="AL117" s="113">
        <v>522.0</v>
      </c>
      <c r="AM117" s="114">
        <v>1.0</v>
      </c>
      <c r="AN117" s="102">
        <v>0.01</v>
      </c>
      <c r="AO117" s="115">
        <f t="shared" si="9"/>
        <v>1.907633821</v>
      </c>
      <c r="AP117" s="116">
        <f t="shared" si="10"/>
        <v>17.28263382</v>
      </c>
      <c r="AQ117" s="117">
        <f t="shared" si="11"/>
        <v>2.915823208</v>
      </c>
      <c r="AR117" s="103">
        <f t="array" ref="AR117">INDEX(Historical!$C$7:$C$1381,MATCH(B117,Historical!$B$7:$B$1403,0))*IF(AH117="n/a",1.03,IF(AH117&lt;0,1.01,IF(AH117&gt;10,1.1,(1+AH117/100))))</f>
        <v>0.88</v>
      </c>
      <c r="AS117" s="112">
        <f t="shared" si="12"/>
        <v>0.921448</v>
      </c>
      <c r="AT117" s="112">
        <f t="shared" ref="AT117:AV117" si="125">IF($AK117="n/a",1.03*AS117,IF($AK117&lt;0,1.01*AS117,IF($AK117&gt;10,1.1*AS117,(1+$AK117/100)*AS117)))</f>
        <v>1.0135928</v>
      </c>
      <c r="AU117" s="112">
        <f t="shared" si="125"/>
        <v>1.11495208</v>
      </c>
      <c r="AV117" s="112">
        <f t="shared" si="125"/>
        <v>1.226447288</v>
      </c>
      <c r="AW117" s="103">
        <f t="shared" si="14"/>
        <v>5.156440168</v>
      </c>
      <c r="AX117" s="118">
        <f t="shared" si="15"/>
        <v>13.52331542</v>
      </c>
      <c r="AY117" s="119">
        <v>0.49</v>
      </c>
      <c r="AZ117" s="114">
        <v>-1.5699999999999998</v>
      </c>
      <c r="BA117" s="114">
        <v>-20.18</v>
      </c>
      <c r="BB117" s="114">
        <v>-14.180000000000001</v>
      </c>
      <c r="BC117" s="114">
        <v>-11.44</v>
      </c>
      <c r="BD117" s="42"/>
      <c r="BE117" s="17">
        <v>2005.0</v>
      </c>
      <c r="BF117" s="17">
        <f t="shared" si="16"/>
        <v>1</v>
      </c>
      <c r="BG117" s="120">
        <v>1.3</v>
      </c>
    </row>
    <row r="118" ht="11.25" customHeight="1">
      <c r="A118" s="55" t="s">
        <v>1243</v>
      </c>
      <c r="B118" s="99" t="s">
        <v>1244</v>
      </c>
      <c r="C118" s="100" t="s">
        <v>136</v>
      </c>
      <c r="D118" s="100" t="s">
        <v>153</v>
      </c>
      <c r="E118" s="101">
        <v>9.0</v>
      </c>
      <c r="F118" s="58">
        <v>495.0</v>
      </c>
      <c r="G118" s="58" t="s">
        <v>120</v>
      </c>
      <c r="H118" s="58" t="s">
        <v>120</v>
      </c>
      <c r="I118" s="150">
        <v>33.24</v>
      </c>
      <c r="J118" s="103">
        <f t="shared" si="2"/>
        <v>3.128760529</v>
      </c>
      <c r="K118" s="104">
        <v>0.26</v>
      </c>
      <c r="L118" s="73">
        <v>4.0</v>
      </c>
      <c r="M118" s="23">
        <f t="shared" si="3"/>
        <v>1.04</v>
      </c>
      <c r="N118" s="105" t="s">
        <v>138</v>
      </c>
      <c r="O118" s="106">
        <v>0.25</v>
      </c>
      <c r="P118" s="107">
        <v>43677.0</v>
      </c>
      <c r="Q118" s="107">
        <v>43709.0</v>
      </c>
      <c r="R118" s="23">
        <f t="shared" si="4"/>
        <v>4</v>
      </c>
      <c r="S118" s="108">
        <f t="array" ref="S118">IF(INDEX(Historical!$D$7:$D$1379,MATCH(B118,Historical!$B$7:$B$1403,0))=0,"n/a",(INDEX(Historical!$C$7:$C$1381,MATCH(B118,Historical!$B$7:$B$1403,0))/INDEX(Historical!$D$7:$D$1379,MATCH(B118,Historical!$B$7:$B$1403,0))-1)*100)</f>
        <v>8.510638298</v>
      </c>
      <c r="T118" s="108">
        <f t="array" ref="T118">IF(INDEX(Historical!$F$7:$F$1372,MATCH(B118,Historical!$B$7:$B$1403,0))=0,"n/a",((INDEX(Historical!$C$7:$C$1381,MATCH(B118,Historical!$B$7:$B$1403,0))/INDEX(Historical!$F$7:$F$1372,MATCH(B118,Historical!$B$7:$B$1403,0)))^(1/3)-1)*100)</f>
        <v>7.546291627</v>
      </c>
      <c r="U118" s="108">
        <f t="array" ref="U118">IF(INDEX(Historical!$H$7:$H$1372,MATCH(B118,Historical!$B$7:$B$1403,0))=0,"n/a",((INDEX(Historical!$C$7:$C$1381,MATCH(B118,Historical!$B$7:$B$1403,0))/INDEX(Historical!$H$7:$H$1372,MATCH(B118,Historical!$B$7:$B$1403,0)))^(1/5)-1)*100)</f>
        <v>6.628595903</v>
      </c>
      <c r="V118" s="108">
        <f t="array" ref="V118">IF(INDEX(Historical!$O$7:$O$1372,MATCH(B118,Historical!$B$7:$B$1403,0))=0,"n/a",((INDEX(Historical!$C$7:$C$1381,MATCH(B118,Historical!$B$7:$B$1403,0))/INDEX(Historical!$O$7:$O$1372,MATCH(B118,Historical!$B$7:$B$1403,0)))^(1/10)-1)*100)</f>
        <v>6.179631672</v>
      </c>
      <c r="W118" s="109">
        <f t="shared" si="5"/>
        <v>1.072652264</v>
      </c>
      <c r="X118" s="110">
        <f t="shared" si="6"/>
        <v>0.6025996275</v>
      </c>
      <c r="Y118" s="159"/>
      <c r="Z118" s="103">
        <f t="shared" si="7"/>
        <v>35.49488055</v>
      </c>
      <c r="AA118" s="112">
        <f t="shared" si="8"/>
        <v>11.3447099</v>
      </c>
      <c r="AB118" s="73">
        <v>12.0</v>
      </c>
      <c r="AC118" s="102">
        <v>2.93</v>
      </c>
      <c r="AD118" s="102">
        <v>1.62</v>
      </c>
      <c r="AE118" s="102">
        <v>3.46</v>
      </c>
      <c r="AF118" s="102">
        <v>1.11</v>
      </c>
      <c r="AG118" s="102">
        <v>10.299999999999999</v>
      </c>
      <c r="AH118" s="102">
        <v>38.2</v>
      </c>
      <c r="AI118" s="102">
        <v>5.609999999999999</v>
      </c>
      <c r="AJ118" s="102">
        <v>11.0</v>
      </c>
      <c r="AK118" s="102">
        <v>7.000000000000001</v>
      </c>
      <c r="AL118" s="113">
        <v>670.12</v>
      </c>
      <c r="AM118" s="114">
        <v>1.2</v>
      </c>
      <c r="AN118" s="102">
        <v>0.2</v>
      </c>
      <c r="AO118" s="115">
        <f t="shared" si="9"/>
        <v>-1.587353465</v>
      </c>
      <c r="AP118" s="116">
        <f t="shared" si="10"/>
        <v>9.757356432</v>
      </c>
      <c r="AQ118" s="117">
        <f t="shared" si="11"/>
        <v>-25.18874717</v>
      </c>
      <c r="AR118" s="103">
        <f t="array" ref="AR118">INDEX(Historical!$C$7:$C$1381,MATCH(B118,Historical!$B$7:$B$1403,0))*IF(AH118="n/a",1.03,IF(AH118&lt;0,1.01,IF(AH118&gt;10,1.1,(1+AH118/100))))</f>
        <v>1.122</v>
      </c>
      <c r="AS118" s="112">
        <f t="shared" si="12"/>
        <v>1.1849442</v>
      </c>
      <c r="AT118" s="112">
        <f t="shared" ref="AT118:AV118" si="126">IF($AK118="n/a",1.03*AS118,IF($AK118&lt;0,1.01*AS118,IF($AK118&gt;10,1.1*AS118,(1+$AK118/100)*AS118)))</f>
        <v>1.267890294</v>
      </c>
      <c r="AU118" s="112">
        <f t="shared" si="126"/>
        <v>1.356642615</v>
      </c>
      <c r="AV118" s="112">
        <f t="shared" si="126"/>
        <v>1.451607598</v>
      </c>
      <c r="AW118" s="103">
        <f t="shared" si="14"/>
        <v>6.383084706</v>
      </c>
      <c r="AX118" s="118">
        <f t="shared" si="15"/>
        <v>19.20302258</v>
      </c>
      <c r="AY118" s="119">
        <v>0.75</v>
      </c>
      <c r="AZ118" s="114">
        <v>-0.06</v>
      </c>
      <c r="BA118" s="114">
        <v>-19.72</v>
      </c>
      <c r="BB118" s="114">
        <v>-15.75</v>
      </c>
      <c r="BC118" s="114">
        <v>-11.62</v>
      </c>
      <c r="BD118" s="42"/>
      <c r="BE118" s="17">
        <v>2011.0</v>
      </c>
      <c r="BF118" s="17">
        <f t="shared" si="16"/>
        <v>0</v>
      </c>
      <c r="BG118" s="120">
        <v>1.3</v>
      </c>
    </row>
    <row r="119" ht="11.25" customHeight="1">
      <c r="A119" s="55" t="s">
        <v>640</v>
      </c>
      <c r="B119" s="99" t="s">
        <v>641</v>
      </c>
      <c r="C119" s="100" t="s">
        <v>177</v>
      </c>
      <c r="D119" s="100" t="s">
        <v>317</v>
      </c>
      <c r="E119" s="101">
        <v>11.0</v>
      </c>
      <c r="F119" s="58">
        <v>321.0</v>
      </c>
      <c r="G119" s="58" t="s">
        <v>120</v>
      </c>
      <c r="H119" s="58" t="s">
        <v>120</v>
      </c>
      <c r="I119" s="150">
        <v>59.06</v>
      </c>
      <c r="J119" s="103">
        <f t="shared" si="2"/>
        <v>3.047748053</v>
      </c>
      <c r="K119" s="104">
        <v>0.45</v>
      </c>
      <c r="L119" s="73">
        <v>4.0</v>
      </c>
      <c r="M119" s="23">
        <f t="shared" si="3"/>
        <v>1.8</v>
      </c>
      <c r="N119" s="105" t="s">
        <v>465</v>
      </c>
      <c r="O119" s="106">
        <v>0.41</v>
      </c>
      <c r="P119" s="107">
        <v>43831.0</v>
      </c>
      <c r="Q119" s="107">
        <v>43863.0</v>
      </c>
      <c r="R119" s="23">
        <f t="shared" si="4"/>
        <v>9.756097561</v>
      </c>
      <c r="S119" s="108">
        <f t="array" ref="S119">IF(INDEX(Historical!$D$7:$D$1379,MATCH(B119,Historical!$B$7:$B$1403,0))=0,"n/a",(INDEX(Historical!$C$7:$C$1381,MATCH(B119,Historical!$B$7:$B$1403,0))/INDEX(Historical!$D$7:$D$1379,MATCH(B119,Historical!$B$7:$B$1403,0))-1)*100)</f>
        <v>2.5</v>
      </c>
      <c r="T119" s="108">
        <f t="array" ref="T119">IF(INDEX(Historical!$F$7:$F$1372,MATCH(B119,Historical!$B$7:$B$1403,0))=0,"n/a",((INDEX(Historical!$C$7:$C$1381,MATCH(B119,Historical!$B$7:$B$1403,0))/INDEX(Historical!$F$7:$F$1372,MATCH(B119,Historical!$B$7:$B$1403,0)))^(1/3)-1)*100)</f>
        <v>2.565213101</v>
      </c>
      <c r="U119" s="108">
        <f t="array" ref="U119">IF(INDEX(Historical!$H$7:$H$1372,MATCH(B119,Historical!$B$7:$B$1403,0))=0,"n/a",((INDEX(Historical!$C$7:$C$1381,MATCH(B119,Historical!$B$7:$B$1403,0))/INDEX(Historical!$H$7:$H$1372,MATCH(B119,Historical!$B$7:$B$1403,0)))^(1/5)-1)*100)</f>
        <v>2.493227484</v>
      </c>
      <c r="V119" s="108">
        <f t="array" ref="V119">IF(INDEX(Historical!$O$7:$O$1372,MATCH(B119,Historical!$B$7:$B$1403,0))=0,"n/a",((INDEX(Historical!$C$7:$C$1381,MATCH(B119,Historical!$B$7:$B$1403,0))/INDEX(Historical!$O$7:$O$1372,MATCH(B119,Historical!$B$7:$B$1403,0)))^(1/10)-1)*100)</f>
        <v>2.835299272</v>
      </c>
      <c r="W119" s="109">
        <f t="shared" si="5"/>
        <v>0.8793524934</v>
      </c>
      <c r="X119" s="110">
        <f t="shared" si="6"/>
        <v>0.171946723</v>
      </c>
      <c r="Y119" s="147"/>
      <c r="Z119" s="103">
        <f t="shared" si="7"/>
        <v>81.81818182</v>
      </c>
      <c r="AA119" s="112">
        <f t="shared" si="8"/>
        <v>26.84545455</v>
      </c>
      <c r="AB119" s="73">
        <v>8.0</v>
      </c>
      <c r="AC119" s="102">
        <v>2.2</v>
      </c>
      <c r="AD119" s="102">
        <v>1.92</v>
      </c>
      <c r="AE119" s="102">
        <v>5.26</v>
      </c>
      <c r="AF119" s="102">
        <v>5.46</v>
      </c>
      <c r="AG119" s="102">
        <v>39.4</v>
      </c>
      <c r="AH119" s="102">
        <v>28.7</v>
      </c>
      <c r="AI119" s="102">
        <v>20.05</v>
      </c>
      <c r="AJ119" s="102">
        <v>14.499999999999998</v>
      </c>
      <c r="AK119" s="102">
        <v>14.000000000000002</v>
      </c>
      <c r="AL119" s="113">
        <v>137480.0</v>
      </c>
      <c r="AM119" s="114">
        <v>0.1</v>
      </c>
      <c r="AN119" s="102">
        <v>1.41</v>
      </c>
      <c r="AO119" s="115">
        <f t="shared" si="9"/>
        <v>-21.30447901</v>
      </c>
      <c r="AP119" s="116">
        <f t="shared" si="10"/>
        <v>5.540975537</v>
      </c>
      <c r="AQ119" s="117">
        <f t="shared" si="11"/>
        <v>155.2351263</v>
      </c>
      <c r="AR119" s="103">
        <f t="array" ref="AR119">INDEX(Historical!$C$7:$C$1381,MATCH(B119,Historical!$B$7:$B$1403,0))*IF(AH119="n/a",1.03,IF(AH119&lt;0,1.01,IF(AH119&gt;10,1.1,(1+AH119/100))))</f>
        <v>1.804</v>
      </c>
      <c r="AS119" s="112">
        <f t="shared" si="12"/>
        <v>1.9844</v>
      </c>
      <c r="AT119" s="112">
        <f t="shared" ref="AT119:AV119" si="127">IF($AK119="n/a",1.03*AS119,IF($AK119&lt;0,1.01*AS119,IF($AK119&gt;10,1.1*AS119,(1+$AK119/100)*AS119)))</f>
        <v>2.18284</v>
      </c>
      <c r="AU119" s="112">
        <f t="shared" si="127"/>
        <v>2.401124</v>
      </c>
      <c r="AV119" s="112">
        <f t="shared" si="127"/>
        <v>2.6412364</v>
      </c>
      <c r="AW119" s="103">
        <f t="shared" si="14"/>
        <v>11.0136004</v>
      </c>
      <c r="AX119" s="118">
        <f t="shared" si="15"/>
        <v>18.6481551</v>
      </c>
      <c r="AY119" s="119">
        <v>0.76</v>
      </c>
      <c r="AZ119" s="114">
        <v>39.03</v>
      </c>
      <c r="BA119" s="114">
        <v>-13.58</v>
      </c>
      <c r="BB119" s="114">
        <v>-8.73</v>
      </c>
      <c r="BC119" s="114">
        <v>9.87</v>
      </c>
      <c r="BD119" s="42"/>
      <c r="BE119" s="17">
        <v>2010.0</v>
      </c>
      <c r="BF119" s="17">
        <f t="shared" si="16"/>
        <v>0</v>
      </c>
      <c r="BG119" s="120">
        <v>13.600000000000001</v>
      </c>
    </row>
    <row r="120" ht="11.25" customHeight="1">
      <c r="A120" s="155" t="s">
        <v>642</v>
      </c>
      <c r="B120" s="99" t="s">
        <v>643</v>
      </c>
      <c r="C120" s="100" t="s">
        <v>136</v>
      </c>
      <c r="D120" s="100" t="s">
        <v>153</v>
      </c>
      <c r="E120" s="101">
        <v>15.0</v>
      </c>
      <c r="F120" s="58">
        <v>267.0</v>
      </c>
      <c r="G120" s="58" t="s">
        <v>121</v>
      </c>
      <c r="H120" s="58" t="s">
        <v>121</v>
      </c>
      <c r="I120" s="150">
        <v>72.4</v>
      </c>
      <c r="J120" s="103">
        <f t="shared" si="2"/>
        <v>2.817679558</v>
      </c>
      <c r="K120" s="104">
        <v>0.51</v>
      </c>
      <c r="L120" s="73">
        <v>4.0</v>
      </c>
      <c r="M120" s="23">
        <f t="shared" si="3"/>
        <v>2.04</v>
      </c>
      <c r="N120" s="105" t="s">
        <v>644</v>
      </c>
      <c r="O120" s="106">
        <v>0.5</v>
      </c>
      <c r="P120" s="107">
        <v>43776.0</v>
      </c>
      <c r="Q120" s="107">
        <v>43795.0</v>
      </c>
      <c r="R120" s="23">
        <f t="shared" si="4"/>
        <v>2</v>
      </c>
      <c r="S120" s="108">
        <f t="array" ref="S120">IF(INDEX(Historical!$D$7:$D$1379,MATCH(B120,Historical!$B$7:$B$1403,0))=0,"n/a",(INDEX(Historical!$C$7:$C$1381,MATCH(B120,Historical!$B$7:$B$1403,0))/INDEX(Historical!$D$7:$D$1379,MATCH(B120,Historical!$B$7:$B$1403,0))-1)*100)</f>
        <v>5.789473684</v>
      </c>
      <c r="T120" s="108">
        <f t="array" ref="T120">IF(INDEX(Historical!$F$7:$F$1372,MATCH(B120,Historical!$B$7:$B$1403,0))=0,"n/a",((INDEX(Historical!$C$7:$C$1381,MATCH(B120,Historical!$B$7:$B$1403,0))/INDEX(Historical!$F$7:$F$1372,MATCH(B120,Historical!$B$7:$B$1403,0)))^(1/3)-1)*100)</f>
        <v>5.127576177</v>
      </c>
      <c r="U120" s="108">
        <f t="array" ref="U120">IF(INDEX(Historical!$H$7:$H$1372,MATCH(B120,Historical!$B$7:$B$1403,0))=0,"n/a",((INDEX(Historical!$C$7:$C$1381,MATCH(B120,Historical!$B$7:$B$1403,0))/INDEX(Historical!$H$7:$H$1372,MATCH(B120,Historical!$B$7:$B$1403,0)))^(1/5)-1)*100)</f>
        <v>4.408584654</v>
      </c>
      <c r="V120" s="108">
        <f t="array" ref="V120">IF(INDEX(Historical!$O$7:$O$1372,MATCH(B120,Historical!$B$7:$B$1403,0))=0,"n/a",((INDEX(Historical!$C$7:$C$1381,MATCH(B120,Historical!$B$7:$B$1403,0))/INDEX(Historical!$O$7:$O$1372,MATCH(B120,Historical!$B$7:$B$1403,0)))^(1/10)-1)*100)</f>
        <v>7.839142263</v>
      </c>
      <c r="W120" s="109">
        <f t="shared" si="5"/>
        <v>0.5623809985</v>
      </c>
      <c r="X120" s="110">
        <f t="shared" si="6"/>
        <v>0.5878112872</v>
      </c>
      <c r="Y120" s="133"/>
      <c r="Z120" s="103">
        <f t="shared" si="7"/>
        <v>30.31203566</v>
      </c>
      <c r="AA120" s="112">
        <f t="shared" si="8"/>
        <v>10.75780089</v>
      </c>
      <c r="AB120" s="73">
        <v>12.0</v>
      </c>
      <c r="AC120" s="102">
        <v>6.73</v>
      </c>
      <c r="AD120" s="102">
        <v>1.54</v>
      </c>
      <c r="AE120" s="102">
        <v>3.57</v>
      </c>
      <c r="AF120" s="102">
        <v>1.06</v>
      </c>
      <c r="AG120" s="102">
        <v>10.2</v>
      </c>
      <c r="AH120" s="102">
        <v>24.8</v>
      </c>
      <c r="AI120" s="102">
        <v>4.16</v>
      </c>
      <c r="AJ120" s="102">
        <v>7.5</v>
      </c>
      <c r="AK120" s="102">
        <v>7.000000000000001</v>
      </c>
      <c r="AL120" s="113">
        <v>5130.0</v>
      </c>
      <c r="AM120" s="114">
        <v>0.6</v>
      </c>
      <c r="AN120" s="102">
        <v>0.06</v>
      </c>
      <c r="AO120" s="115">
        <f t="shared" si="9"/>
        <v>-3.53153668</v>
      </c>
      <c r="AP120" s="116">
        <f t="shared" si="10"/>
        <v>7.226264212</v>
      </c>
      <c r="AQ120" s="117">
        <f t="shared" si="11"/>
        <v>-28.80927356</v>
      </c>
      <c r="AR120" s="103">
        <f t="array" ref="AR120">INDEX(Historical!$C$7:$C$1381,MATCH(B120,Historical!$B$7:$B$1403,0))*IF(AH120="n/a",1.03,IF(AH120&lt;0,1.01,IF(AH120&gt;10,1.1,(1+AH120/100))))</f>
        <v>2.211</v>
      </c>
      <c r="AS120" s="112">
        <f t="shared" si="12"/>
        <v>2.3029776</v>
      </c>
      <c r="AT120" s="112">
        <f t="shared" ref="AT120:AV120" si="128">IF($AK120="n/a",1.03*AS120,IF($AK120&lt;0,1.01*AS120,IF($AK120&gt;10,1.1*AS120,(1+$AK120/100)*AS120)))</f>
        <v>2.464186032</v>
      </c>
      <c r="AU120" s="112">
        <f t="shared" si="128"/>
        <v>2.636679054</v>
      </c>
      <c r="AV120" s="112">
        <f t="shared" si="128"/>
        <v>2.821246588</v>
      </c>
      <c r="AW120" s="103">
        <f t="shared" si="14"/>
        <v>12.43608927</v>
      </c>
      <c r="AX120" s="118">
        <f t="shared" si="15"/>
        <v>17.17691889</v>
      </c>
      <c r="AY120" s="119">
        <v>1.24</v>
      </c>
      <c r="AZ120" s="114">
        <v>0.15</v>
      </c>
      <c r="BA120" s="114">
        <v>-20.66</v>
      </c>
      <c r="BB120" s="114">
        <v>-12.97</v>
      </c>
      <c r="BC120" s="114">
        <v>-9.33</v>
      </c>
      <c r="BD120" s="42"/>
      <c r="BE120" s="17">
        <v>2005.0</v>
      </c>
      <c r="BF120" s="17">
        <f t="shared" si="16"/>
        <v>1</v>
      </c>
      <c r="BG120" s="120">
        <v>1.2</v>
      </c>
    </row>
    <row r="121" ht="11.25" customHeight="1">
      <c r="A121" s="220" t="s">
        <v>1486</v>
      </c>
      <c r="B121" s="99" t="s">
        <v>1487</v>
      </c>
      <c r="C121" s="100" t="s">
        <v>136</v>
      </c>
      <c r="D121" s="100" t="s">
        <v>153</v>
      </c>
      <c r="E121" s="101">
        <v>8.0</v>
      </c>
      <c r="F121" s="58">
        <v>623.0</v>
      </c>
      <c r="G121" s="58" t="s">
        <v>168</v>
      </c>
      <c r="H121" s="58" t="s">
        <v>168</v>
      </c>
      <c r="I121" s="150">
        <v>30.0</v>
      </c>
      <c r="J121" s="103">
        <f t="shared" si="2"/>
        <v>2.333333333</v>
      </c>
      <c r="K121" s="104">
        <v>0.175</v>
      </c>
      <c r="L121" s="73">
        <v>4.0</v>
      </c>
      <c r="M121" s="23">
        <f t="shared" si="3"/>
        <v>0.7</v>
      </c>
      <c r="N121" s="105" t="s">
        <v>263</v>
      </c>
      <c r="O121" s="106">
        <v>0.16</v>
      </c>
      <c r="P121" s="107">
        <v>43871.0</v>
      </c>
      <c r="Q121" s="107">
        <v>43879.0</v>
      </c>
      <c r="R121" s="23">
        <f t="shared" si="4"/>
        <v>9.375</v>
      </c>
      <c r="S121" s="108">
        <f t="array" ref="S121">IF(INDEX(Historical!$D$7:$D$1379,MATCH(B121,Historical!$B$7:$B$1403,0))=0,"n/a",(INDEX(Historical!$C$7:$C$1381,MATCH(B121,Historical!$B$7:$B$1403,0))/INDEX(Historical!$D$7:$D$1379,MATCH(B121,Historical!$B$7:$B$1403,0))-1)*100)</f>
        <v>6.666666667</v>
      </c>
      <c r="T121" s="108">
        <f t="array" ref="T121">IF(INDEX(Historical!$F$7:$F$1372,MATCH(B121,Historical!$B$7:$B$1403,0))=0,"n/a",((INDEX(Historical!$C$7:$C$1381,MATCH(B121,Historical!$B$7:$B$1403,0))/INDEX(Historical!$F$7:$F$1372,MATCH(B121,Historical!$B$7:$B$1403,0)))^(1/3)-1)*100)</f>
        <v>10.06424163</v>
      </c>
      <c r="U121" s="108">
        <f t="array" ref="U121">IF(INDEX(Historical!$H$7:$H$1372,MATCH(B121,Historical!$B$7:$B$1403,0))=0,"n/a",((INDEX(Historical!$C$7:$C$1381,MATCH(B121,Historical!$B$7:$B$1403,0))/INDEX(Historical!$H$7:$H$1372,MATCH(B121,Historical!$B$7:$B$1403,0)))^(1/5)-1)*100)</f>
        <v>26.1914689</v>
      </c>
      <c r="V121" s="108" t="str">
        <f t="array" ref="V121">IF(INDEX(Historical!$O$7:$O$1372,MATCH(B121,Historical!$B$7:$B$1403,0))=0,"n/a",((INDEX(Historical!$C$7:$C$1381,MATCH(B121,Historical!$B$7:$B$1403,0))/INDEX(Historical!$O$7:$O$1372,MATCH(B121,Historical!$B$7:$B$1403,0)))^(1/10)-1)*100)</f>
        <v>n/a</v>
      </c>
      <c r="W121" s="109" t="str">
        <f t="shared" si="5"/>
        <v>n/a</v>
      </c>
      <c r="X121" s="110" t="str">
        <f t="shared" si="6"/>
        <v>n/a</v>
      </c>
      <c r="Y121" s="133"/>
      <c r="Z121" s="103" t="str">
        <f t="shared" si="7"/>
        <v>n/a</v>
      </c>
      <c r="AA121" s="112" t="str">
        <f t="shared" si="8"/>
        <v>n/a</v>
      </c>
      <c r="AB121" s="73">
        <v>12.0</v>
      </c>
      <c r="AC121" s="102" t="s">
        <v>128</v>
      </c>
      <c r="AD121" s="102" t="s">
        <v>128</v>
      </c>
      <c r="AE121" s="102" t="s">
        <v>128</v>
      </c>
      <c r="AF121" s="102" t="s">
        <v>128</v>
      </c>
      <c r="AG121" s="102" t="s">
        <v>128</v>
      </c>
      <c r="AH121" s="102" t="s">
        <v>128</v>
      </c>
      <c r="AI121" s="102" t="s">
        <v>128</v>
      </c>
      <c r="AJ121" s="102" t="s">
        <v>128</v>
      </c>
      <c r="AK121" s="102" t="s">
        <v>128</v>
      </c>
      <c r="AL121" s="113" t="s">
        <v>128</v>
      </c>
      <c r="AM121" s="114" t="s">
        <v>128</v>
      </c>
      <c r="AN121" s="102" t="s">
        <v>128</v>
      </c>
      <c r="AO121" s="115" t="str">
        <f t="shared" si="9"/>
        <v>n/a</v>
      </c>
      <c r="AP121" s="116">
        <f t="shared" si="10"/>
        <v>28.52480223</v>
      </c>
      <c r="AQ121" s="117" t="str">
        <f t="shared" si="11"/>
        <v>n/a</v>
      </c>
      <c r="AR121" s="103">
        <f t="array" ref="AR121">INDEX(Historical!$C$7:$C$1381,MATCH(B121,Historical!$B$7:$B$1403,0))*IF(AH121="n/a",1.03,IF(AH121&lt;0,1.01,IF(AH121&gt;10,1.1,(1+AH121/100))))</f>
        <v>0.6592</v>
      </c>
      <c r="AS121" s="112">
        <f t="shared" si="12"/>
        <v>0.678976</v>
      </c>
      <c r="AT121" s="112">
        <f t="shared" ref="AT121:AV121" si="129">IF($AK121="n/a",1.03*AS121,IF($AK121&lt;0,1.01*AS121,IF($AK121&gt;10,1.1*AS121,(1+$AK121/100)*AS121)))</f>
        <v>0.69934528</v>
      </c>
      <c r="AU121" s="112">
        <f t="shared" si="129"/>
        <v>0.7203256384</v>
      </c>
      <c r="AV121" s="112">
        <f t="shared" si="129"/>
        <v>0.7419354076</v>
      </c>
      <c r="AW121" s="103">
        <f t="shared" si="14"/>
        <v>3.499782326</v>
      </c>
      <c r="AX121" s="118">
        <f t="shared" si="15"/>
        <v>11.66594109</v>
      </c>
      <c r="AY121" s="119" t="s">
        <v>128</v>
      </c>
      <c r="AZ121" s="114" t="s">
        <v>128</v>
      </c>
      <c r="BA121" s="114" t="s">
        <v>128</v>
      </c>
      <c r="BB121" s="114" t="s">
        <v>128</v>
      </c>
      <c r="BC121" s="114" t="s">
        <v>128</v>
      </c>
      <c r="BD121" s="42" t="s">
        <v>112</v>
      </c>
      <c r="BE121" s="17">
        <v>2013.0</v>
      </c>
      <c r="BF121" s="17">
        <f t="shared" si="16"/>
        <v>0</v>
      </c>
      <c r="BG121" s="120" t="s">
        <v>128</v>
      </c>
    </row>
    <row r="122" ht="11.25" customHeight="1">
      <c r="A122" s="230" t="s">
        <v>2034</v>
      </c>
      <c r="B122" s="99" t="s">
        <v>2035</v>
      </c>
      <c r="C122" s="100" t="s">
        <v>136</v>
      </c>
      <c r="D122" s="100" t="s">
        <v>153</v>
      </c>
      <c r="E122" s="101">
        <v>5.0</v>
      </c>
      <c r="F122" s="58">
        <v>829.0</v>
      </c>
      <c r="G122" s="58" t="s">
        <v>168</v>
      </c>
      <c r="H122" s="58" t="s">
        <v>168</v>
      </c>
      <c r="I122" s="150">
        <v>47.98</v>
      </c>
      <c r="J122" s="103">
        <f t="shared" si="2"/>
        <v>2.501042101</v>
      </c>
      <c r="K122" s="104">
        <v>0.3</v>
      </c>
      <c r="L122" s="73">
        <v>4.0</v>
      </c>
      <c r="M122" s="23">
        <f t="shared" si="3"/>
        <v>1.2</v>
      </c>
      <c r="N122" s="105" t="s">
        <v>2036</v>
      </c>
      <c r="O122" s="106">
        <v>0.25</v>
      </c>
      <c r="P122" s="146">
        <v>43531.0</v>
      </c>
      <c r="Q122" s="146">
        <v>43556.0</v>
      </c>
      <c r="R122" s="23">
        <f t="shared" si="4"/>
        <v>20</v>
      </c>
      <c r="S122" s="108">
        <f t="array" ref="S122">IF(INDEX(Historical!$D$7:$D$1379,MATCH(B122,Historical!$B$7:$B$1403,0))=0,"n/a",(INDEX(Historical!$C$7:$C$1381,MATCH(B122,Historical!$B$7:$B$1403,0))/INDEX(Historical!$D$7:$D$1379,MATCH(B122,Historical!$B$7:$B$1403,0))-1)*100)</f>
        <v>20</v>
      </c>
      <c r="T122" s="108">
        <f t="array" ref="T122">IF(INDEX(Historical!$F$7:$F$1372,MATCH(B122,Historical!$B$7:$B$1403,0))=0,"n/a",((INDEX(Historical!$C$7:$C$1381,MATCH(B122,Historical!$B$7:$B$1403,0))/INDEX(Historical!$F$7:$F$1372,MATCH(B122,Historical!$B$7:$B$1403,0)))^(1/3)-1)*100)</f>
        <v>25.99210499</v>
      </c>
      <c r="U122" s="108" t="str">
        <f t="array" ref="U122">IF(INDEX(Historical!$H$7:$H$1372,MATCH(B122,Historical!$B$7:$B$1403,0))=0,"n/a",((INDEX(Historical!$C$7:$C$1381,MATCH(B122,Historical!$B$7:$B$1403,0))/INDEX(Historical!$H$7:$H$1372,MATCH(B122,Historical!$B$7:$B$1403,0)))^(1/5)-1)*100)</f>
        <v>n/a</v>
      </c>
      <c r="V122" s="108">
        <f t="array" ref="V122">IF(INDEX(Historical!$O$7:$O$1372,MATCH(B122,Historical!$B$7:$B$1403,0))=0,"n/a",((INDEX(Historical!$C$7:$C$1381,MATCH(B122,Historical!$B$7:$B$1403,0))/INDEX(Historical!$O$7:$O$1372,MATCH(B122,Historical!$B$7:$B$1403,0)))^(1/10)-1)*100)</f>
        <v>19.62311989</v>
      </c>
      <c r="W122" s="109" t="str">
        <f t="shared" si="5"/>
        <v>n/a</v>
      </c>
      <c r="X122" s="110" t="str">
        <f t="shared" si="6"/>
        <v>n/a</v>
      </c>
      <c r="Y122" s="133"/>
      <c r="Z122" s="103">
        <f t="shared" si="7"/>
        <v>17.44186047</v>
      </c>
      <c r="AA122" s="112">
        <f t="shared" si="8"/>
        <v>6.973837209</v>
      </c>
      <c r="AB122" s="73">
        <v>12.0</v>
      </c>
      <c r="AC122" s="102">
        <v>6.88</v>
      </c>
      <c r="AD122" s="102">
        <v>1.39</v>
      </c>
      <c r="AE122" s="102">
        <v>2.05</v>
      </c>
      <c r="AF122" s="102">
        <v>0.79</v>
      </c>
      <c r="AG122" s="102">
        <v>10.4</v>
      </c>
      <c r="AH122" s="102">
        <v>137.5</v>
      </c>
      <c r="AI122" s="102">
        <v>7.9799999999999995</v>
      </c>
      <c r="AJ122" s="102">
        <v>3.3000000000000003</v>
      </c>
      <c r="AK122" s="102">
        <v>5.0</v>
      </c>
      <c r="AL122" s="113">
        <v>4620.0</v>
      </c>
      <c r="AM122" s="114">
        <v>1.0999999999999999</v>
      </c>
      <c r="AN122" s="102">
        <v>0.14</v>
      </c>
      <c r="AO122" s="115" t="str">
        <f t="shared" si="9"/>
        <v>n/a</v>
      </c>
      <c r="AP122" s="116" t="str">
        <f t="shared" si="10"/>
        <v>n/a</v>
      </c>
      <c r="AQ122" s="117">
        <f t="shared" si="11"/>
        <v>-50.51675302</v>
      </c>
      <c r="AR122" s="103">
        <f t="array" ref="AR122">INDEX(Historical!$C$7:$C$1381,MATCH(B122,Historical!$B$7:$B$1403,0))*IF(AH122="n/a",1.03,IF(AH122&lt;0,1.01,IF(AH122&gt;10,1.1,(1+AH122/100))))</f>
        <v>1.32</v>
      </c>
      <c r="AS122" s="112">
        <f t="shared" si="12"/>
        <v>1.425336</v>
      </c>
      <c r="AT122" s="112">
        <f t="shared" ref="AT122:AV122" si="130">IF($AK122="n/a",1.03*AS122,IF($AK122&lt;0,1.01*AS122,IF($AK122&gt;10,1.1*AS122,(1+$AK122/100)*AS122)))</f>
        <v>1.4966028</v>
      </c>
      <c r="AU122" s="112">
        <f t="shared" si="130"/>
        <v>1.57143294</v>
      </c>
      <c r="AV122" s="112">
        <f t="shared" si="130"/>
        <v>1.650004587</v>
      </c>
      <c r="AW122" s="103">
        <f t="shared" si="14"/>
        <v>7.463376327</v>
      </c>
      <c r="AX122" s="118">
        <f t="shared" si="15"/>
        <v>15.55518201</v>
      </c>
      <c r="AY122" s="119">
        <v>1.1</v>
      </c>
      <c r="AZ122" s="114">
        <v>1.67</v>
      </c>
      <c r="BA122" s="114">
        <v>-21.93</v>
      </c>
      <c r="BB122" s="114">
        <v>-16.520000000000003</v>
      </c>
      <c r="BC122" s="114">
        <v>-13.04</v>
      </c>
      <c r="BD122" s="42"/>
      <c r="BE122" s="17">
        <v>2015.0</v>
      </c>
      <c r="BF122" s="17">
        <f t="shared" si="16"/>
        <v>0</v>
      </c>
      <c r="BG122" s="120">
        <v>1.2</v>
      </c>
    </row>
    <row r="123" ht="11.25" customHeight="1">
      <c r="A123" s="220" t="s">
        <v>1488</v>
      </c>
      <c r="B123" s="99" t="s">
        <v>1489</v>
      </c>
      <c r="C123" s="100" t="s">
        <v>272</v>
      </c>
      <c r="D123" s="100" t="s">
        <v>885</v>
      </c>
      <c r="E123" s="101">
        <v>8.0</v>
      </c>
      <c r="F123" s="58">
        <v>645.0</v>
      </c>
      <c r="G123" s="58" t="s">
        <v>168</v>
      </c>
      <c r="H123" s="58" t="s">
        <v>168</v>
      </c>
      <c r="I123" s="150">
        <v>16.32</v>
      </c>
      <c r="J123" s="103">
        <f t="shared" si="2"/>
        <v>8.149509804</v>
      </c>
      <c r="K123" s="104">
        <v>0.3325</v>
      </c>
      <c r="L123" s="73">
        <v>4.0</v>
      </c>
      <c r="M123" s="23">
        <f t="shared" si="3"/>
        <v>1.33</v>
      </c>
      <c r="N123" s="105" t="s">
        <v>179</v>
      </c>
      <c r="O123" s="106">
        <v>0.33</v>
      </c>
      <c r="P123" s="107">
        <v>43888.0</v>
      </c>
      <c r="Q123" s="107">
        <v>43921.0</v>
      </c>
      <c r="R123" s="23">
        <f t="shared" si="4"/>
        <v>0.7575757576</v>
      </c>
      <c r="S123" s="108">
        <f t="array" ref="S123">IF(INDEX(Historical!$D$7:$D$1379,MATCH(B123,Historical!$B$7:$B$1403,0))=0,"n/a",(INDEX(Historical!$C$7:$C$1381,MATCH(B123,Historical!$B$7:$B$1403,0))/INDEX(Historical!$D$7:$D$1379,MATCH(B123,Historical!$B$7:$B$1403,0))-1)*100)</f>
        <v>4.761904762</v>
      </c>
      <c r="T123" s="108">
        <f t="array" ref="T123">IF(INDEX(Historical!$F$7:$F$1372,MATCH(B123,Historical!$B$7:$B$1403,0))=0,"n/a",((INDEX(Historical!$C$7:$C$1381,MATCH(B123,Historical!$B$7:$B$1403,0))/INDEX(Historical!$F$7:$F$1372,MATCH(B123,Historical!$B$7:$B$1403,0)))^(1/3)-1)*100)</f>
        <v>5.629519165</v>
      </c>
      <c r="U123" s="108">
        <f t="array" ref="U123">IF(INDEX(Historical!$H$7:$H$1372,MATCH(B123,Historical!$B$7:$B$1403,0))=0,"n/a",((INDEX(Historical!$C$7:$C$1381,MATCH(B123,Historical!$B$7:$B$1403,0))/INDEX(Historical!$H$7:$H$1372,MATCH(B123,Historical!$B$7:$B$1403,0)))^(1/5)-1)*100)</f>
        <v>5.709686837</v>
      </c>
      <c r="V123" s="108" t="str">
        <f t="array" ref="V123">IF(INDEX(Historical!$O$7:$O$1372,MATCH(B123,Historical!$B$7:$B$1403,0))=0,"n/a",((INDEX(Historical!$C$7:$C$1381,MATCH(B123,Historical!$B$7:$B$1403,0))/INDEX(Historical!$O$7:$O$1372,MATCH(B123,Historical!$B$7:$B$1403,0)))^(1/10)-1)*100)</f>
        <v>n/a</v>
      </c>
      <c r="W123" s="109" t="str">
        <f t="shared" si="5"/>
        <v>n/a</v>
      </c>
      <c r="X123" s="110">
        <f t="shared" si="6"/>
        <v>0.7930120608</v>
      </c>
      <c r="Y123" s="99" t="s">
        <v>623</v>
      </c>
      <c r="Z123" s="103">
        <f t="shared" si="7"/>
        <v>105.5555556</v>
      </c>
      <c r="AA123" s="112">
        <f t="shared" si="8"/>
        <v>12.95238095</v>
      </c>
      <c r="AB123" s="73">
        <v>12.0</v>
      </c>
      <c r="AC123" s="102">
        <v>1.26</v>
      </c>
      <c r="AD123" s="102" t="s">
        <v>128</v>
      </c>
      <c r="AE123" s="102">
        <v>0.87</v>
      </c>
      <c r="AF123" s="102">
        <v>0.65</v>
      </c>
      <c r="AG123" s="102">
        <v>5.0</v>
      </c>
      <c r="AH123" s="102">
        <v>368.8</v>
      </c>
      <c r="AI123" s="102">
        <v>1.9300000000000002</v>
      </c>
      <c r="AJ123" s="102">
        <v>7.199999999999999</v>
      </c>
      <c r="AK123" s="102" t="s">
        <v>128</v>
      </c>
      <c r="AL123" s="113">
        <v>7210.0</v>
      </c>
      <c r="AM123" s="114">
        <v>0.8200000000000001</v>
      </c>
      <c r="AN123" s="102">
        <v>4.42</v>
      </c>
      <c r="AO123" s="115">
        <f t="shared" si="9"/>
        <v>0.906815689</v>
      </c>
      <c r="AP123" s="116">
        <f t="shared" si="10"/>
        <v>13.85919664</v>
      </c>
      <c r="AQ123" s="117">
        <f t="shared" si="11"/>
        <v>-38.82975444</v>
      </c>
      <c r="AR123" s="103">
        <f t="array" ref="AR123">INDEX(Historical!$C$7:$C$1381,MATCH(B123,Historical!$B$7:$B$1403,0))*IF(AH123="n/a",1.03,IF(AH123&lt;0,1.01,IF(AH123&gt;10,1.1,(1+AH123/100))))</f>
        <v>1.452</v>
      </c>
      <c r="AS123" s="112">
        <f t="shared" si="12"/>
        <v>1.4800236</v>
      </c>
      <c r="AT123" s="112">
        <f t="shared" ref="AT123:AV123" si="131">IF($AK123="n/a",1.03*AS123,IF($AK123&lt;0,1.01*AS123,IF($AK123&gt;10,1.1*AS123,(1+$AK123/100)*AS123)))</f>
        <v>1.524424308</v>
      </c>
      <c r="AU123" s="112">
        <f t="shared" si="131"/>
        <v>1.570157037</v>
      </c>
      <c r="AV123" s="112">
        <f t="shared" si="131"/>
        <v>1.617261748</v>
      </c>
      <c r="AW123" s="103">
        <f t="shared" si="14"/>
        <v>7.643866694</v>
      </c>
      <c r="AX123" s="118">
        <f t="shared" si="15"/>
        <v>46.83741847</v>
      </c>
      <c r="AY123" s="119">
        <v>0.94</v>
      </c>
      <c r="AZ123" s="114">
        <v>0.6799999999999999</v>
      </c>
      <c r="BA123" s="114">
        <v>-23.09</v>
      </c>
      <c r="BB123" s="114">
        <v>-11.89</v>
      </c>
      <c r="BC123" s="114">
        <v>-14.24</v>
      </c>
      <c r="BD123" s="42"/>
      <c r="BE123" s="17">
        <v>2013.0</v>
      </c>
      <c r="BF123" s="17">
        <f t="shared" si="16"/>
        <v>0</v>
      </c>
      <c r="BG123" s="120">
        <v>0.6</v>
      </c>
    </row>
    <row r="124" ht="11.25" customHeight="1">
      <c r="A124" s="155" t="s">
        <v>645</v>
      </c>
      <c r="B124" s="99" t="s">
        <v>646</v>
      </c>
      <c r="C124" s="100" t="s">
        <v>131</v>
      </c>
      <c r="D124" s="100" t="s">
        <v>132</v>
      </c>
      <c r="E124" s="101">
        <v>13.0</v>
      </c>
      <c r="F124" s="58">
        <v>287.0</v>
      </c>
      <c r="G124" s="58" t="s">
        <v>168</v>
      </c>
      <c r="H124" s="58" t="s">
        <v>168</v>
      </c>
      <c r="I124" s="150">
        <v>104.36</v>
      </c>
      <c r="J124" s="103">
        <f t="shared" si="2"/>
        <v>2.069758528</v>
      </c>
      <c r="K124" s="104">
        <v>0.54</v>
      </c>
      <c r="L124" s="73">
        <v>4.0</v>
      </c>
      <c r="M124" s="23">
        <f t="shared" si="3"/>
        <v>2.16</v>
      </c>
      <c r="N124" s="105" t="s">
        <v>326</v>
      </c>
      <c r="O124" s="106">
        <v>0.485</v>
      </c>
      <c r="P124" s="107">
        <v>43720.0</v>
      </c>
      <c r="Q124" s="107">
        <v>43741.0</v>
      </c>
      <c r="R124" s="23">
        <f t="shared" si="4"/>
        <v>11.34020619</v>
      </c>
      <c r="S124" s="108">
        <f t="array" ref="S124">IF(INDEX(Historical!$D$7:$D$1379,MATCH(B124,Historical!$B$7:$B$1403,0))=0,"n/a",(INDEX(Historical!$C$7:$C$1381,MATCH(B124,Historical!$B$7:$B$1403,0))/INDEX(Historical!$D$7:$D$1379,MATCH(B124,Historical!$B$7:$B$1403,0))-1)*100)</f>
        <v>26.26582278</v>
      </c>
      <c r="T124" s="108">
        <f t="array" ref="T124">IF(INDEX(Historical!$F$7:$F$1372,MATCH(B124,Historical!$B$7:$B$1403,0))=0,"n/a",((INDEX(Historical!$C$7:$C$1381,MATCH(B124,Historical!$B$7:$B$1403,0))/INDEX(Historical!$F$7:$F$1372,MATCH(B124,Historical!$B$7:$B$1403,0)))^(1/3)-1)*100)</f>
        <v>17.49316319</v>
      </c>
      <c r="U124" s="108">
        <f t="array" ref="U124">IF(INDEX(Historical!$H$7:$H$1372,MATCH(B124,Historical!$B$7:$B$1403,0))=0,"n/a",((INDEX(Historical!$C$7:$C$1381,MATCH(B124,Historical!$B$7:$B$1403,0))/INDEX(Historical!$H$7:$H$1372,MATCH(B124,Historical!$B$7:$B$1403,0)))^(1/5)-1)*100)</f>
        <v>17.25735085</v>
      </c>
      <c r="V124" s="108">
        <f t="array" ref="V124">IF(INDEX(Historical!$O$7:$O$1372,MATCH(B124,Historical!$B$7:$B$1403,0))=0,"n/a",((INDEX(Historical!$C$7:$C$1381,MATCH(B124,Historical!$B$7:$B$1403,0))/INDEX(Historical!$O$7:$O$1372,MATCH(B124,Historical!$B$7:$B$1403,0)))^(1/10)-1)*100)</f>
        <v>19.01110445</v>
      </c>
      <c r="W124" s="109">
        <f t="shared" si="5"/>
        <v>0.9077510934</v>
      </c>
      <c r="X124" s="110">
        <f t="shared" si="6"/>
        <v>1.241536032</v>
      </c>
      <c r="Y124" s="99"/>
      <c r="Z124" s="103">
        <f t="shared" si="7"/>
        <v>60.33519553</v>
      </c>
      <c r="AA124" s="112">
        <f t="shared" si="8"/>
        <v>29.15083799</v>
      </c>
      <c r="AB124" s="73">
        <v>12.0</v>
      </c>
      <c r="AC124" s="102">
        <v>3.58</v>
      </c>
      <c r="AD124" s="102">
        <v>2.91</v>
      </c>
      <c r="AE124" s="102">
        <v>2.79</v>
      </c>
      <c r="AF124" s="102">
        <v>10.64</v>
      </c>
      <c r="AG124" s="102">
        <v>36.199999999999996</v>
      </c>
      <c r="AH124" s="102">
        <v>10.4</v>
      </c>
      <c r="AI124" s="102">
        <v>10.09</v>
      </c>
      <c r="AJ124" s="102">
        <v>13.900000000000002</v>
      </c>
      <c r="AK124" s="102">
        <v>10.0</v>
      </c>
      <c r="AL124" s="113">
        <v>12160.0</v>
      </c>
      <c r="AM124" s="114">
        <v>0.6</v>
      </c>
      <c r="AN124" s="102">
        <v>1.64</v>
      </c>
      <c r="AO124" s="115">
        <f t="shared" si="9"/>
        <v>-9.823728609</v>
      </c>
      <c r="AP124" s="116">
        <f t="shared" si="10"/>
        <v>19.32710938</v>
      </c>
      <c r="AQ124" s="117">
        <f t="shared" si="11"/>
        <v>271.2830105</v>
      </c>
      <c r="AR124" s="103">
        <f t="array" ref="AR124">INDEX(Historical!$C$7:$C$1381,MATCH(B124,Historical!$B$7:$B$1403,0))*IF(AH124="n/a",1.03,IF(AH124&lt;0,1.01,IF(AH124&gt;10,1.1,(1+AH124/100))))</f>
        <v>2.1945</v>
      </c>
      <c r="AS124" s="112">
        <f t="shared" si="12"/>
        <v>2.41395</v>
      </c>
      <c r="AT124" s="112">
        <f t="shared" ref="AT124:AV124" si="132">IF($AK124="n/a",1.03*AS124,IF($AK124&lt;0,1.01*AS124,IF($AK124&gt;10,1.1*AS124,(1+$AK124/100)*AS124)))</f>
        <v>2.655345</v>
      </c>
      <c r="AU124" s="112">
        <f t="shared" si="132"/>
        <v>2.9208795</v>
      </c>
      <c r="AV124" s="112">
        <f t="shared" si="132"/>
        <v>3.21296745</v>
      </c>
      <c r="AW124" s="103">
        <f t="shared" si="14"/>
        <v>13.39764195</v>
      </c>
      <c r="AX124" s="118">
        <f t="shared" si="15"/>
        <v>12.83790911</v>
      </c>
      <c r="AY124" s="119">
        <v>0.64</v>
      </c>
      <c r="AZ124" s="114">
        <v>7.180000000000001</v>
      </c>
      <c r="BA124" s="114">
        <v>-23.82</v>
      </c>
      <c r="BB124" s="114">
        <v>-15.47</v>
      </c>
      <c r="BC124" s="114">
        <v>-16.74</v>
      </c>
      <c r="BD124" s="42"/>
      <c r="BE124" s="17">
        <v>2007.0</v>
      </c>
      <c r="BF124" s="17">
        <f t="shared" si="16"/>
        <v>1</v>
      </c>
      <c r="BG124" s="120">
        <v>10.5</v>
      </c>
    </row>
    <row r="125" ht="11.25" customHeight="1">
      <c r="A125" s="155" t="s">
        <v>194</v>
      </c>
      <c r="B125" s="99" t="s">
        <v>195</v>
      </c>
      <c r="C125" s="100" t="s">
        <v>118</v>
      </c>
      <c r="D125" s="100" t="s">
        <v>119</v>
      </c>
      <c r="E125" s="101">
        <v>34.0</v>
      </c>
      <c r="F125" s="58">
        <v>79.0</v>
      </c>
      <c r="G125" s="58" t="s">
        <v>121</v>
      </c>
      <c r="H125" s="58" t="s">
        <v>121</v>
      </c>
      <c r="I125" s="102">
        <v>47.34</v>
      </c>
      <c r="J125" s="103">
        <f t="shared" si="2"/>
        <v>1.837769328</v>
      </c>
      <c r="K125" s="144">
        <v>0.2175</v>
      </c>
      <c r="L125" s="73">
        <v>4.0</v>
      </c>
      <c r="M125" s="23">
        <f t="shared" si="3"/>
        <v>0.87</v>
      </c>
      <c r="N125" s="105" t="s">
        <v>196</v>
      </c>
      <c r="O125" s="145">
        <v>0.2125</v>
      </c>
      <c r="P125" s="107">
        <v>43747.0</v>
      </c>
      <c r="Q125" s="107">
        <v>43769.0</v>
      </c>
      <c r="R125" s="23">
        <f t="shared" si="4"/>
        <v>2.352941176</v>
      </c>
      <c r="S125" s="108">
        <f t="array" ref="S125">IF(INDEX(Historical!$D$7:$D$1379,MATCH(B125,Historical!$B$7:$B$1403,0))=0,"n/a",(INDEX(Historical!$C$7:$C$1381,MATCH(B125,Historical!$B$7:$B$1403,0))/INDEX(Historical!$D$7:$D$1379,MATCH(B125,Historical!$B$7:$B$1403,0))-1)*100)</f>
        <v>2.517985612</v>
      </c>
      <c r="T125" s="108">
        <f t="array" ref="T125">IF(INDEX(Historical!$F$7:$F$1372,MATCH(B125,Historical!$B$7:$B$1403,0))=0,"n/a",((INDEX(Historical!$C$7:$C$1381,MATCH(B125,Historical!$B$7:$B$1403,0))/INDEX(Historical!$F$7:$F$1372,MATCH(B125,Historical!$B$7:$B$1403,0)))^(1/3)-1)*100)</f>
        <v>1.714042469</v>
      </c>
      <c r="U125" s="108">
        <f t="array" ref="U125">IF(INDEX(Historical!$H$7:$H$1372,MATCH(B125,Historical!$B$7:$B$1403,0))=0,"n/a",((INDEX(Historical!$C$7:$C$1381,MATCH(B125,Historical!$B$7:$B$1403,0))/INDEX(Historical!$H$7:$H$1372,MATCH(B125,Historical!$B$7:$B$1403,0)))^(1/5)-1)*100)</f>
        <v>1.72303086</v>
      </c>
      <c r="V125" s="108">
        <f t="array" ref="V125">IF(INDEX(Historical!$O$7:$O$1372,MATCH(B125,Historical!$B$7:$B$1403,0))=0,"n/a",((INDEX(Historical!$C$7:$C$1381,MATCH(B125,Historical!$B$7:$B$1403,0))/INDEX(Historical!$O$7:$O$1372,MATCH(B125,Historical!$B$7:$B$1403,0)))^(1/10)-1)*100)</f>
        <v>2.241580482</v>
      </c>
      <c r="W125" s="109">
        <f t="shared" si="5"/>
        <v>0.7686678548</v>
      </c>
      <c r="X125" s="110">
        <f t="shared" si="6"/>
        <v>0.04839974326</v>
      </c>
      <c r="Y125" s="99"/>
      <c r="Z125" s="103">
        <f t="shared" si="7"/>
        <v>33.984375</v>
      </c>
      <c r="AA125" s="112">
        <f t="shared" si="8"/>
        <v>18.4921875</v>
      </c>
      <c r="AB125" s="73">
        <v>7.0</v>
      </c>
      <c r="AC125" s="102">
        <v>2.56</v>
      </c>
      <c r="AD125" s="102">
        <v>1.61</v>
      </c>
      <c r="AE125" s="102">
        <v>2.12</v>
      </c>
      <c r="AF125" s="102">
        <v>2.8</v>
      </c>
      <c r="AG125" s="102">
        <v>16.400000000000002</v>
      </c>
      <c r="AH125" s="102">
        <v>15.5</v>
      </c>
      <c r="AI125" s="102">
        <v>4.859999999999999</v>
      </c>
      <c r="AJ125" s="102">
        <v>35.6</v>
      </c>
      <c r="AK125" s="102">
        <v>11.5</v>
      </c>
      <c r="AL125" s="113">
        <v>2440.0</v>
      </c>
      <c r="AM125" s="114">
        <v>1.7999999999999998</v>
      </c>
      <c r="AN125" s="102">
        <v>0.0</v>
      </c>
      <c r="AO125" s="115">
        <f t="shared" si="9"/>
        <v>-14.93138731</v>
      </c>
      <c r="AP125" s="116">
        <f t="shared" si="10"/>
        <v>3.560800188</v>
      </c>
      <c r="AQ125" s="117">
        <f t="shared" si="11"/>
        <v>51.69871456</v>
      </c>
      <c r="AR125" s="103">
        <f t="array" ref="AR125">INDEX(Historical!$C$7:$C$1381,MATCH(B125,Historical!$B$7:$B$1403,0))*IF(AH125="n/a",1.03,IF(AH125&lt;0,1.01,IF(AH125&gt;10,1.1,(1+AH125/100))))</f>
        <v>0.9405</v>
      </c>
      <c r="AS125" s="112">
        <f t="shared" si="12"/>
        <v>0.9862083</v>
      </c>
      <c r="AT125" s="112">
        <f t="shared" ref="AT125:AV125" si="133">IF($AK125="n/a",1.03*AS125,IF($AK125&lt;0,1.01*AS125,IF($AK125&gt;10,1.1*AS125,(1+$AK125/100)*AS125)))</f>
        <v>1.08482913</v>
      </c>
      <c r="AU125" s="112">
        <f t="shared" si="133"/>
        <v>1.193312043</v>
      </c>
      <c r="AV125" s="112">
        <f t="shared" si="133"/>
        <v>1.312643247</v>
      </c>
      <c r="AW125" s="103">
        <f t="shared" si="14"/>
        <v>5.51749272</v>
      </c>
      <c r="AX125" s="118">
        <f t="shared" si="15"/>
        <v>11.65503321</v>
      </c>
      <c r="AY125" s="119">
        <v>0.81</v>
      </c>
      <c r="AZ125" s="114">
        <v>7.2700000000000005</v>
      </c>
      <c r="BA125" s="114">
        <v>-19.91</v>
      </c>
      <c r="BB125" s="114">
        <v>-14.87</v>
      </c>
      <c r="BC125" s="114">
        <v>-10.18</v>
      </c>
      <c r="BD125" s="42"/>
      <c r="BE125" s="17">
        <v>1986.0</v>
      </c>
      <c r="BF125" s="17">
        <f t="shared" si="16"/>
        <v>3</v>
      </c>
      <c r="BG125" s="120">
        <v>12.0</v>
      </c>
    </row>
    <row r="126" ht="11.25" customHeight="1">
      <c r="A126" s="55" t="s">
        <v>197</v>
      </c>
      <c r="B126" s="99" t="s">
        <v>198</v>
      </c>
      <c r="C126" s="100" t="s">
        <v>136</v>
      </c>
      <c r="D126" s="100" t="s">
        <v>137</v>
      </c>
      <c r="E126" s="101">
        <v>26.0</v>
      </c>
      <c r="F126" s="58">
        <v>127.0</v>
      </c>
      <c r="G126" s="58" t="s">
        <v>168</v>
      </c>
      <c r="H126" s="58" t="s">
        <v>168</v>
      </c>
      <c r="I126" s="102">
        <v>43.01</v>
      </c>
      <c r="J126" s="103">
        <f t="shared" si="2"/>
        <v>0.790513834</v>
      </c>
      <c r="K126" s="144">
        <v>0.085</v>
      </c>
      <c r="L126" s="73">
        <v>4.0</v>
      </c>
      <c r="M126" s="23">
        <f t="shared" si="3"/>
        <v>0.34</v>
      </c>
      <c r="N126" s="105" t="s">
        <v>199</v>
      </c>
      <c r="O126" s="145">
        <v>0.08</v>
      </c>
      <c r="P126" s="107">
        <v>43776.0</v>
      </c>
      <c r="Q126" s="107">
        <v>43789.0</v>
      </c>
      <c r="R126" s="23">
        <f t="shared" si="4"/>
        <v>6.25</v>
      </c>
      <c r="S126" s="108">
        <f t="array" ref="S126">IF(INDEX(Historical!$D$7:$D$1379,MATCH(B126,Historical!$B$7:$B$1403,0))=0,"n/a",(INDEX(Historical!$C$7:$C$1381,MATCH(B126,Historical!$B$7:$B$1403,0))/INDEX(Historical!$D$7:$D$1379,MATCH(B126,Historical!$B$7:$B$1403,0))-1)*100)</f>
        <v>6.557377049</v>
      </c>
      <c r="T126" s="108">
        <f t="array" ref="T126">IF(INDEX(Historical!$F$7:$F$1372,MATCH(B126,Historical!$B$7:$B$1403,0))=0,"n/a",((INDEX(Historical!$C$7:$C$1381,MATCH(B126,Historical!$B$7:$B$1403,0))/INDEX(Historical!$F$7:$F$1372,MATCH(B126,Historical!$B$7:$B$1403,0)))^(1/3)-1)*100)</f>
        <v>8.957993473</v>
      </c>
      <c r="U126" s="108">
        <f t="array" ref="U126">IF(INDEX(Historical!$H$7:$H$1372,MATCH(B126,Historical!$B$7:$B$1403,0))=0,"n/a",((INDEX(Historical!$C$7:$C$1381,MATCH(B126,Historical!$B$7:$B$1403,0))/INDEX(Historical!$H$7:$H$1372,MATCH(B126,Historical!$B$7:$B$1403,0)))^(1/5)-1)*100)</f>
        <v>9.654358867</v>
      </c>
      <c r="V126" s="108">
        <f t="array" ref="V126">IF(INDEX(Historical!$O$7:$O$1372,MATCH(B126,Historical!$B$7:$B$1403,0))=0,"n/a",((INDEX(Historical!$C$7:$C$1381,MATCH(B126,Historical!$B$7:$B$1403,0))/INDEX(Historical!$O$7:$O$1372,MATCH(B126,Historical!$B$7:$B$1403,0)))^(1/10)-1)*100)</f>
        <v>7.949043305</v>
      </c>
      <c r="W126" s="109">
        <f t="shared" si="5"/>
        <v>1.214530919</v>
      </c>
      <c r="X126" s="110">
        <f t="shared" si="6"/>
        <v>0.9283037372</v>
      </c>
      <c r="Y126" s="111"/>
      <c r="Z126" s="103">
        <f t="shared" si="7"/>
        <v>24.46043165</v>
      </c>
      <c r="AA126" s="112">
        <f t="shared" si="8"/>
        <v>30.94244604</v>
      </c>
      <c r="AB126" s="73">
        <v>12.0</v>
      </c>
      <c r="AC126" s="102">
        <v>1.39</v>
      </c>
      <c r="AD126" s="102">
        <v>3.26</v>
      </c>
      <c r="AE126" s="102">
        <v>5.23</v>
      </c>
      <c r="AF126" s="102">
        <v>3.54</v>
      </c>
      <c r="AG126" s="102">
        <v>12.1</v>
      </c>
      <c r="AH126" s="102">
        <v>26.6</v>
      </c>
      <c r="AI126" s="102">
        <v>9.569999999999999</v>
      </c>
      <c r="AJ126" s="102">
        <v>10.4</v>
      </c>
      <c r="AK126" s="102">
        <v>9.5</v>
      </c>
      <c r="AL126" s="113">
        <v>12160.0</v>
      </c>
      <c r="AM126" s="114">
        <v>2.9000000000000004</v>
      </c>
      <c r="AN126" s="102">
        <v>0.47</v>
      </c>
      <c r="AO126" s="115">
        <f t="shared" si="9"/>
        <v>-20.49757334</v>
      </c>
      <c r="AP126" s="116">
        <f t="shared" si="10"/>
        <v>10.4448727</v>
      </c>
      <c r="AQ126" s="117">
        <f t="shared" si="11"/>
        <v>120.6417498</v>
      </c>
      <c r="AR126" s="103">
        <f t="array" ref="AR126">INDEX(Historical!$C$7:$C$1381,MATCH(B126,Historical!$B$7:$B$1403,0))*IF(AH126="n/a",1.03,IF(AH126&lt;0,1.01,IF(AH126&gt;10,1.1,(1+AH126/100))))</f>
        <v>0.3575</v>
      </c>
      <c r="AS126" s="112">
        <f t="shared" si="12"/>
        <v>0.39171275</v>
      </c>
      <c r="AT126" s="112">
        <f t="shared" ref="AT126:AV126" si="134">IF($AK126="n/a",1.03*AS126,IF($AK126&lt;0,1.01*AS126,IF($AK126&gt;10,1.1*AS126,(1+$AK126/100)*AS126)))</f>
        <v>0.4289254613</v>
      </c>
      <c r="AU126" s="112">
        <f t="shared" si="134"/>
        <v>0.4696733801</v>
      </c>
      <c r="AV126" s="112">
        <f t="shared" si="134"/>
        <v>0.5142923512</v>
      </c>
      <c r="AW126" s="103">
        <f t="shared" si="14"/>
        <v>2.162103942</v>
      </c>
      <c r="AX126" s="118">
        <f t="shared" si="15"/>
        <v>5.026979638</v>
      </c>
      <c r="AY126" s="119">
        <v>0.67</v>
      </c>
      <c r="AZ126" s="114">
        <v>50.33</v>
      </c>
      <c r="BA126" s="114">
        <v>-11.67</v>
      </c>
      <c r="BB126" s="114">
        <v>0.03</v>
      </c>
      <c r="BC126" s="114">
        <v>15.03</v>
      </c>
      <c r="BD126" s="42"/>
      <c r="BE126" s="17">
        <v>1995.0</v>
      </c>
      <c r="BF126" s="17">
        <f t="shared" si="16"/>
        <v>2</v>
      </c>
      <c r="BG126" s="120">
        <v>5.4</v>
      </c>
    </row>
    <row r="127" ht="11.25" customHeight="1">
      <c r="A127" s="55" t="s">
        <v>1684</v>
      </c>
      <c r="B127" s="99" t="s">
        <v>1685</v>
      </c>
      <c r="C127" s="100" t="s">
        <v>272</v>
      </c>
      <c r="D127" s="100" t="s">
        <v>273</v>
      </c>
      <c r="E127" s="101">
        <v>7.0</v>
      </c>
      <c r="F127" s="58">
        <v>701.0</v>
      </c>
      <c r="G127" s="58" t="s">
        <v>168</v>
      </c>
      <c r="H127" s="58" t="s">
        <v>168</v>
      </c>
      <c r="I127" s="150">
        <v>18.21</v>
      </c>
      <c r="J127" s="103">
        <f t="shared" si="2"/>
        <v>6.26029654</v>
      </c>
      <c r="K127" s="104">
        <v>0.285</v>
      </c>
      <c r="L127" s="73">
        <v>4.0</v>
      </c>
      <c r="M127" s="23">
        <f t="shared" si="3"/>
        <v>1.14</v>
      </c>
      <c r="N127" s="105" t="s">
        <v>218</v>
      </c>
      <c r="O127" s="106">
        <v>0.28</v>
      </c>
      <c r="P127" s="107">
        <v>43832.0</v>
      </c>
      <c r="Q127" s="107">
        <v>43844.0</v>
      </c>
      <c r="R127" s="23">
        <f t="shared" si="4"/>
        <v>1.785714286</v>
      </c>
      <c r="S127" s="108">
        <f t="array" ref="S127">IF(INDEX(Historical!$D$7:$D$1379,MATCH(B127,Historical!$B$7:$B$1403,0))=0,"n/a",(INDEX(Historical!$C$7:$C$1381,MATCH(B127,Historical!$B$7:$B$1403,0))/INDEX(Historical!$D$7:$D$1379,MATCH(B127,Historical!$B$7:$B$1403,0))-1)*100)</f>
        <v>1.818181818</v>
      </c>
      <c r="T127" s="108">
        <f t="array" ref="T127">IF(INDEX(Historical!$F$7:$F$1372,MATCH(B127,Historical!$B$7:$B$1403,0))=0,"n/a",((INDEX(Historical!$C$7:$C$1381,MATCH(B127,Historical!$B$7:$B$1403,0))/INDEX(Historical!$F$7:$F$1372,MATCH(B127,Historical!$B$7:$B$1403,0)))^(1/3)-1)*100)</f>
        <v>4.551591715</v>
      </c>
      <c r="U127" s="108">
        <f t="array" ref="U127">IF(INDEX(Historical!$H$7:$H$1372,MATCH(B127,Historical!$B$7:$B$1403,0))=0,"n/a",((INDEX(Historical!$C$7:$C$1381,MATCH(B127,Historical!$B$7:$B$1403,0))/INDEX(Historical!$H$7:$H$1372,MATCH(B127,Historical!$B$7:$B$1403,0)))^(1/5)-1)*100)</f>
        <v>9.027667832</v>
      </c>
      <c r="V127" s="108" t="str">
        <f t="array" ref="V127">IF(INDEX(Historical!$O$7:$O$1372,MATCH(B127,Historical!$B$7:$B$1403,0))=0,"n/a",((INDEX(Historical!$C$7:$C$1381,MATCH(B127,Historical!$B$7:$B$1403,0))/INDEX(Historical!$O$7:$O$1372,MATCH(B127,Historical!$B$7:$B$1403,0)))^(1/10)-1)*100)</f>
        <v>n/a</v>
      </c>
      <c r="W127" s="109" t="str">
        <f t="shared" si="5"/>
        <v>n/a</v>
      </c>
      <c r="X127" s="110">
        <f t="shared" si="6"/>
        <v>0.4340224919</v>
      </c>
      <c r="Y127" s="147"/>
      <c r="Z127" s="103">
        <f t="shared" si="7"/>
        <v>123.9130435</v>
      </c>
      <c r="AA127" s="112">
        <f t="shared" si="8"/>
        <v>19.79347826</v>
      </c>
      <c r="AB127" s="73">
        <v>12.0</v>
      </c>
      <c r="AC127" s="102">
        <v>0.92</v>
      </c>
      <c r="AD127" s="102" t="s">
        <v>128</v>
      </c>
      <c r="AE127" s="102">
        <v>4.64</v>
      </c>
      <c r="AF127" s="102">
        <v>1.96</v>
      </c>
      <c r="AG127" s="102">
        <v>9.9</v>
      </c>
      <c r="AH127" s="102">
        <v>-24.3</v>
      </c>
      <c r="AI127" s="102">
        <v>4.62</v>
      </c>
      <c r="AJ127" s="102">
        <v>20.8</v>
      </c>
      <c r="AK127" s="102">
        <v>-5.09</v>
      </c>
      <c r="AL127" s="113">
        <v>5420.0</v>
      </c>
      <c r="AM127" s="114">
        <v>0.4</v>
      </c>
      <c r="AN127" s="102">
        <v>1.77</v>
      </c>
      <c r="AO127" s="115">
        <f t="shared" si="9"/>
        <v>-4.505513889</v>
      </c>
      <c r="AP127" s="116">
        <f t="shared" si="10"/>
        <v>15.28796437</v>
      </c>
      <c r="AQ127" s="117">
        <f t="shared" si="11"/>
        <v>31.31001044</v>
      </c>
      <c r="AR127" s="103">
        <f t="array" ref="AR127">INDEX(Historical!$C$7:$C$1381,MATCH(B127,Historical!$B$7:$B$1403,0))*IF(AH127="n/a",1.03,IF(AH127&lt;0,1.01,IF(AH127&gt;10,1.1,(1+AH127/100))))</f>
        <v>1.1312</v>
      </c>
      <c r="AS127" s="112">
        <f t="shared" si="12"/>
        <v>1.18346144</v>
      </c>
      <c r="AT127" s="112">
        <f t="shared" ref="AT127:AV127" si="135">IF($AK127="n/a",1.03*AS127,IF($AK127&lt;0,1.01*AS127,IF($AK127&gt;10,1.1*AS127,(1+$AK127/100)*AS127)))</f>
        <v>1.195296054</v>
      </c>
      <c r="AU127" s="112">
        <f t="shared" si="135"/>
        <v>1.207249015</v>
      </c>
      <c r="AV127" s="112">
        <f t="shared" si="135"/>
        <v>1.219321505</v>
      </c>
      <c r="AW127" s="103">
        <f t="shared" si="14"/>
        <v>5.936528014</v>
      </c>
      <c r="AX127" s="118">
        <f t="shared" si="15"/>
        <v>32.6003735</v>
      </c>
      <c r="AY127" s="119">
        <v>0.84</v>
      </c>
      <c r="AZ127" s="114">
        <v>8.04</v>
      </c>
      <c r="BA127" s="114">
        <v>-19.919999999999998</v>
      </c>
      <c r="BB127" s="114">
        <v>-11.959999999999999</v>
      </c>
      <c r="BC127" s="114">
        <v>-8.06</v>
      </c>
      <c r="BD127" s="42"/>
      <c r="BE127" s="17">
        <v>2014.0</v>
      </c>
      <c r="BF127" s="17">
        <f t="shared" si="16"/>
        <v>0</v>
      </c>
      <c r="BG127" s="120">
        <v>3.4000000000000004</v>
      </c>
    </row>
    <row r="128" ht="11.25" customHeight="1">
      <c r="A128" s="55" t="s">
        <v>1245</v>
      </c>
      <c r="B128" s="99" t="s">
        <v>1246</v>
      </c>
      <c r="C128" s="100" t="s">
        <v>296</v>
      </c>
      <c r="D128" s="100" t="s">
        <v>336</v>
      </c>
      <c r="E128" s="101">
        <v>9.0</v>
      </c>
      <c r="F128" s="58">
        <v>440.0</v>
      </c>
      <c r="G128" s="58" t="s">
        <v>168</v>
      </c>
      <c r="H128" s="58" t="s">
        <v>168</v>
      </c>
      <c r="I128" s="150">
        <v>9.87</v>
      </c>
      <c r="J128" s="103">
        <f t="shared" si="2"/>
        <v>5.06585613</v>
      </c>
      <c r="K128" s="104">
        <v>0.125</v>
      </c>
      <c r="L128" s="73">
        <v>4.0</v>
      </c>
      <c r="M128" s="23">
        <f t="shared" si="3"/>
        <v>0.5</v>
      </c>
      <c r="N128" s="105" t="s">
        <v>890</v>
      </c>
      <c r="O128" s="106">
        <v>0.11</v>
      </c>
      <c r="P128" s="148">
        <v>43321.0</v>
      </c>
      <c r="Q128" s="148">
        <v>43336.0</v>
      </c>
      <c r="R128" s="23">
        <f t="shared" si="4"/>
        <v>13.63636364</v>
      </c>
      <c r="S128" s="108">
        <f t="array" ref="S128">IF(INDEX(Historical!$D$7:$D$1379,MATCH(B128,Historical!$B$7:$B$1403,0))=0,"n/a",(INDEX(Historical!$C$7:$C$1381,MATCH(B128,Historical!$B$7:$B$1403,0))/INDEX(Historical!$D$7:$D$1379,MATCH(B128,Historical!$B$7:$B$1403,0))-1)*100)</f>
        <v>6.382978723</v>
      </c>
      <c r="T128" s="108">
        <f t="array" ref="T128">IF(INDEX(Historical!$F$7:$F$1372,MATCH(B128,Historical!$B$7:$B$1403,0))=0,"n/a",((INDEX(Historical!$C$7:$C$1381,MATCH(B128,Historical!$B$7:$B$1403,0))/INDEX(Historical!$F$7:$F$1372,MATCH(B128,Historical!$B$7:$B$1403,0)))^(1/3)-1)*100)</f>
        <v>9.579370842</v>
      </c>
      <c r="U128" s="108">
        <f t="array" ref="U128">IF(INDEX(Historical!$H$7:$H$1372,MATCH(B128,Historical!$B$7:$B$1403,0))=0,"n/a",((INDEX(Historical!$C$7:$C$1381,MATCH(B128,Historical!$B$7:$B$1403,0))/INDEX(Historical!$H$7:$H$1372,MATCH(B128,Historical!$B$7:$B$1403,0)))^(1/5)-1)*100)</f>
        <v>12.29551071</v>
      </c>
      <c r="V128" s="108" t="str">
        <f t="array" ref="V128">IF(INDEX(Historical!$O$7:$O$1372,MATCH(B128,Historical!$B$7:$B$1403,0))=0,"n/a",((INDEX(Historical!$C$7:$C$1381,MATCH(B128,Historical!$B$7:$B$1403,0))/INDEX(Historical!$O$7:$O$1372,MATCH(B128,Historical!$B$7:$B$1403,0)))^(1/10)-1)*100)</f>
        <v>n/a</v>
      </c>
      <c r="W128" s="109" t="str">
        <f t="shared" si="5"/>
        <v>n/a</v>
      </c>
      <c r="X128" s="110" t="str">
        <f t="shared" si="6"/>
        <v>n/a</v>
      </c>
      <c r="Y128" s="149" t="s">
        <v>825</v>
      </c>
      <c r="Z128" s="103" t="str">
        <f t="shared" si="7"/>
        <v>n/a</v>
      </c>
      <c r="AA128" s="112" t="str">
        <f t="shared" si="8"/>
        <v>n/a</v>
      </c>
      <c r="AB128" s="73">
        <v>11.0</v>
      </c>
      <c r="AC128" s="102">
        <v>-0.2</v>
      </c>
      <c r="AD128" s="102" t="s">
        <v>128</v>
      </c>
      <c r="AE128" s="102">
        <v>0.22</v>
      </c>
      <c r="AF128" s="102">
        <v>0.55</v>
      </c>
      <c r="AG128" s="102">
        <v>-1.0</v>
      </c>
      <c r="AH128" s="102">
        <v>-121.0</v>
      </c>
      <c r="AI128" s="102">
        <v>57.04</v>
      </c>
      <c r="AJ128" s="102">
        <v>-17.2</v>
      </c>
      <c r="AK128" s="102">
        <v>16.0</v>
      </c>
      <c r="AL128" s="113">
        <v>100.58</v>
      </c>
      <c r="AM128" s="114">
        <v>3.3000000000000003</v>
      </c>
      <c r="AN128" s="102">
        <v>0.0</v>
      </c>
      <c r="AO128" s="115" t="str">
        <f t="shared" si="9"/>
        <v>n/a</v>
      </c>
      <c r="AP128" s="116">
        <f t="shared" si="10"/>
        <v>17.36136684</v>
      </c>
      <c r="AQ128" s="117" t="str">
        <f t="shared" si="11"/>
        <v>n/a</v>
      </c>
      <c r="AR128" s="103">
        <f t="array" ref="AR128">INDEX(Historical!$C$7:$C$1381,MATCH(B128,Historical!$B$7:$B$1403,0))*IF(AH128="n/a",1.03,IF(AH128&lt;0,1.01,IF(AH128&gt;10,1.1,(1+AH128/100))))</f>
        <v>0.505</v>
      </c>
      <c r="AS128" s="112">
        <f t="shared" si="12"/>
        <v>0.5555</v>
      </c>
      <c r="AT128" s="112">
        <f t="shared" ref="AT128:AV128" si="136">IF($AK128="n/a",1.03*AS128,IF($AK128&lt;0,1.01*AS128,IF($AK128&gt;10,1.1*AS128,(1+$AK128/100)*AS128)))</f>
        <v>0.61105</v>
      </c>
      <c r="AU128" s="112">
        <f t="shared" si="136"/>
        <v>0.672155</v>
      </c>
      <c r="AV128" s="112">
        <f t="shared" si="136"/>
        <v>0.7393705</v>
      </c>
      <c r="AW128" s="103">
        <f t="shared" si="14"/>
        <v>3.0830755</v>
      </c>
      <c r="AX128" s="118">
        <f t="shared" si="15"/>
        <v>31.23683384</v>
      </c>
      <c r="AY128" s="119">
        <v>0.68</v>
      </c>
      <c r="AZ128" s="114">
        <v>4.44</v>
      </c>
      <c r="BA128" s="114">
        <v>-52.78</v>
      </c>
      <c r="BB128" s="114">
        <v>-29.9</v>
      </c>
      <c r="BC128" s="114">
        <v>-30.64</v>
      </c>
      <c r="BD128" s="42"/>
      <c r="BE128" s="17">
        <v>2011.0</v>
      </c>
      <c r="BF128" s="17">
        <f t="shared" si="16"/>
        <v>0</v>
      </c>
      <c r="BG128" s="120">
        <v>-0.7000000000000001</v>
      </c>
    </row>
    <row r="129" ht="11.25" customHeight="1">
      <c r="A129" s="155" t="s">
        <v>1490</v>
      </c>
      <c r="B129" s="99" t="s">
        <v>1491</v>
      </c>
      <c r="C129" s="100" t="s">
        <v>136</v>
      </c>
      <c r="D129" s="100" t="s">
        <v>153</v>
      </c>
      <c r="E129" s="101">
        <v>8.0</v>
      </c>
      <c r="F129" s="58">
        <v>616.0</v>
      </c>
      <c r="G129" s="58" t="s">
        <v>168</v>
      </c>
      <c r="H129" s="58" t="s">
        <v>168</v>
      </c>
      <c r="I129" s="150">
        <v>23.82</v>
      </c>
      <c r="J129" s="103">
        <f t="shared" si="2"/>
        <v>3.35852225</v>
      </c>
      <c r="K129" s="104">
        <v>0.2</v>
      </c>
      <c r="L129" s="73">
        <v>4.0</v>
      </c>
      <c r="M129" s="23">
        <f t="shared" si="3"/>
        <v>0.8</v>
      </c>
      <c r="N129" s="105" t="s">
        <v>147</v>
      </c>
      <c r="O129" s="106">
        <v>0.19</v>
      </c>
      <c r="P129" s="107">
        <v>43859.0</v>
      </c>
      <c r="Q129" s="107">
        <v>43873.0</v>
      </c>
      <c r="R129" s="23">
        <f t="shared" si="4"/>
        <v>5.263157895</v>
      </c>
      <c r="S129" s="108">
        <f t="array" ref="S129">IF(INDEX(Historical!$D$7:$D$1379,MATCH(B129,Historical!$B$7:$B$1403,0))=0,"n/a",(INDEX(Historical!$C$7:$C$1381,MATCH(B129,Historical!$B$7:$B$1403,0))/INDEX(Historical!$D$7:$D$1379,MATCH(B129,Historical!$B$7:$B$1403,0))-1)*100)</f>
        <v>15.625</v>
      </c>
      <c r="T129" s="108">
        <f t="array" ref="T129">IF(INDEX(Historical!$F$7:$F$1372,MATCH(B129,Historical!$B$7:$B$1403,0))=0,"n/a",((INDEX(Historical!$C$7:$C$1381,MATCH(B129,Historical!$B$7:$B$1403,0))/INDEX(Historical!$F$7:$F$1372,MATCH(B129,Historical!$B$7:$B$1403,0)))^(1/3)-1)*100)</f>
        <v>15.52167947</v>
      </c>
      <c r="U129" s="108">
        <f t="array" ref="U129">IF(INDEX(Historical!$H$7:$H$1372,MATCH(B129,Historical!$B$7:$B$1403,0))=0,"n/a",((INDEX(Historical!$C$7:$C$1381,MATCH(B129,Historical!$B$7:$B$1403,0))/INDEX(Historical!$H$7:$H$1372,MATCH(B129,Historical!$B$7:$B$1403,0)))^(1/5)-1)*100)</f>
        <v>16.82897342</v>
      </c>
      <c r="V129" s="108">
        <f t="array" ref="V129">IF(INDEX(Historical!$O$7:$O$1372,MATCH(B129,Historical!$B$7:$B$1403,0))=0,"n/a",((INDEX(Historical!$C$7:$C$1381,MATCH(B129,Historical!$B$7:$B$1403,0))/INDEX(Historical!$O$7:$O$1372,MATCH(B129,Historical!$B$7:$B$1403,0)))^(1/10)-1)*100)</f>
        <v>6.345023814</v>
      </c>
      <c r="W129" s="109">
        <f t="shared" si="5"/>
        <v>2.652310521</v>
      </c>
      <c r="X129" s="110">
        <f t="shared" si="6"/>
        <v>1.08574022</v>
      </c>
      <c r="Y129" s="149"/>
      <c r="Z129" s="103">
        <f t="shared" si="7"/>
        <v>34.33476395</v>
      </c>
      <c r="AA129" s="112">
        <f t="shared" si="8"/>
        <v>10.22317597</v>
      </c>
      <c r="AB129" s="73">
        <v>12.0</v>
      </c>
      <c r="AC129" s="102">
        <v>2.33</v>
      </c>
      <c r="AD129" s="102">
        <v>1.28</v>
      </c>
      <c r="AE129" s="102">
        <v>3.3</v>
      </c>
      <c r="AF129" s="102">
        <v>1.2</v>
      </c>
      <c r="AG129" s="102">
        <v>11.3</v>
      </c>
      <c r="AH129" s="102">
        <v>24.099999999999998</v>
      </c>
      <c r="AI129" s="102">
        <v>2.11</v>
      </c>
      <c r="AJ129" s="102">
        <v>15.5</v>
      </c>
      <c r="AK129" s="102">
        <v>8.0</v>
      </c>
      <c r="AL129" s="113">
        <v>366.35</v>
      </c>
      <c r="AM129" s="114">
        <v>7.000000000000001</v>
      </c>
      <c r="AN129" s="102">
        <v>0.12</v>
      </c>
      <c r="AO129" s="115">
        <f t="shared" si="9"/>
        <v>9.964319701</v>
      </c>
      <c r="AP129" s="116">
        <f t="shared" si="10"/>
        <v>20.18749567</v>
      </c>
      <c r="AQ129" s="117">
        <f t="shared" si="11"/>
        <v>-26.159899</v>
      </c>
      <c r="AR129" s="103">
        <f t="array" ref="AR129">INDEX(Historical!$C$7:$C$1381,MATCH(B129,Historical!$B$7:$B$1403,0))*IF(AH129="n/a",1.03,IF(AH129&lt;0,1.01,IF(AH129&gt;10,1.1,(1+AH129/100))))</f>
        <v>0.814</v>
      </c>
      <c r="AS129" s="112">
        <f t="shared" si="12"/>
        <v>0.8311754</v>
      </c>
      <c r="AT129" s="112">
        <f t="shared" ref="AT129:AV129" si="137">IF($AK129="n/a",1.03*AS129,IF($AK129&lt;0,1.01*AS129,IF($AK129&gt;10,1.1*AS129,(1+$AK129/100)*AS129)))</f>
        <v>0.897669432</v>
      </c>
      <c r="AU129" s="112">
        <f t="shared" si="137"/>
        <v>0.9694829866</v>
      </c>
      <c r="AV129" s="112">
        <f t="shared" si="137"/>
        <v>1.047041625</v>
      </c>
      <c r="AW129" s="103">
        <f t="shared" si="14"/>
        <v>4.559369444</v>
      </c>
      <c r="AX129" s="118">
        <f t="shared" si="15"/>
        <v>19.14092966</v>
      </c>
      <c r="AY129" s="119">
        <v>0.9</v>
      </c>
      <c r="AZ129" s="114">
        <v>5.050000000000001</v>
      </c>
      <c r="BA129" s="114">
        <v>-21.0</v>
      </c>
      <c r="BB129" s="114">
        <v>-14.6</v>
      </c>
      <c r="BC129" s="114">
        <v>-10.52</v>
      </c>
      <c r="BD129" s="42"/>
      <c r="BE129" s="17">
        <v>2013.0</v>
      </c>
      <c r="BF129" s="17">
        <f t="shared" si="16"/>
        <v>0</v>
      </c>
      <c r="BG129" s="120">
        <v>1.3</v>
      </c>
    </row>
    <row r="130" ht="11.25" customHeight="1">
      <c r="A130" s="155" t="s">
        <v>1686</v>
      </c>
      <c r="B130" s="99" t="s">
        <v>1687</v>
      </c>
      <c r="C130" s="100" t="s">
        <v>136</v>
      </c>
      <c r="D130" s="100" t="s">
        <v>153</v>
      </c>
      <c r="E130" s="101">
        <v>7.0</v>
      </c>
      <c r="F130" s="58">
        <v>704.0</v>
      </c>
      <c r="G130" s="58" t="s">
        <v>168</v>
      </c>
      <c r="H130" s="58" t="s">
        <v>168</v>
      </c>
      <c r="I130" s="150">
        <v>22.07</v>
      </c>
      <c r="J130" s="103">
        <f t="shared" si="2"/>
        <v>3.987313095</v>
      </c>
      <c r="K130" s="104">
        <v>0.22</v>
      </c>
      <c r="L130" s="73">
        <v>4.0</v>
      </c>
      <c r="M130" s="23">
        <f t="shared" si="3"/>
        <v>0.88</v>
      </c>
      <c r="N130" s="105" t="s">
        <v>1162</v>
      </c>
      <c r="O130" s="106">
        <v>0.21</v>
      </c>
      <c r="P130" s="107">
        <v>43853.0</v>
      </c>
      <c r="Q130" s="107">
        <v>43860.0</v>
      </c>
      <c r="R130" s="23">
        <f t="shared" si="4"/>
        <v>4.761904762</v>
      </c>
      <c r="S130" s="108">
        <f t="array" ref="S130">IF(INDEX(Historical!$D$7:$D$1379,MATCH(B130,Historical!$B$7:$B$1403,0))=0,"n/a",(INDEX(Historical!$C$7:$C$1381,MATCH(B130,Historical!$B$7:$B$1403,0))/INDEX(Historical!$D$7:$D$1379,MATCH(B130,Historical!$B$7:$B$1403,0))-1)*100)</f>
        <v>5</v>
      </c>
      <c r="T130" s="108">
        <f t="array" ref="T130">IF(INDEX(Historical!$F$7:$F$1372,MATCH(B130,Historical!$B$7:$B$1403,0))=0,"n/a",((INDEX(Historical!$C$7:$C$1381,MATCH(B130,Historical!$B$7:$B$1403,0))/INDEX(Historical!$F$7:$F$1372,MATCH(B130,Historical!$B$7:$B$1403,0)))^(1/3)-1)*100)</f>
        <v>7.297628794</v>
      </c>
      <c r="U130" s="108">
        <f t="array" ref="U130">IF(INDEX(Historical!$H$7:$H$1372,MATCH(B130,Historical!$B$7:$B$1403,0))=0,"n/a",((INDEX(Historical!$C$7:$C$1381,MATCH(B130,Historical!$B$7:$B$1403,0))/INDEX(Historical!$H$7:$H$1372,MATCH(B130,Historical!$B$7:$B$1403,0)))^(1/5)-1)*100)</f>
        <v>8.06396196</v>
      </c>
      <c r="V130" s="108">
        <f t="array" ref="V130">IF(INDEX(Historical!$O$7:$O$1372,MATCH(B130,Historical!$B$7:$B$1403,0))=0,"n/a",((INDEX(Historical!$C$7:$C$1381,MATCH(B130,Historical!$B$7:$B$1403,0))/INDEX(Historical!$O$7:$O$1372,MATCH(B130,Historical!$B$7:$B$1403,0)))^(1/10)-1)*100)</f>
        <v>-3.503890488</v>
      </c>
      <c r="W130" s="109" t="str">
        <f t="shared" si="5"/>
        <v>n/a</v>
      </c>
      <c r="X130" s="110">
        <f t="shared" si="6"/>
        <v>0.4382588022</v>
      </c>
      <c r="Y130" s="149"/>
      <c r="Z130" s="103">
        <f t="shared" si="7"/>
        <v>47.05882353</v>
      </c>
      <c r="AA130" s="112">
        <f t="shared" si="8"/>
        <v>11.80213904</v>
      </c>
      <c r="AB130" s="73">
        <v>12.0</v>
      </c>
      <c r="AC130" s="102">
        <v>1.87</v>
      </c>
      <c r="AD130" s="102">
        <v>1.97</v>
      </c>
      <c r="AE130" s="102">
        <v>3.42</v>
      </c>
      <c r="AF130" s="102">
        <v>1.01</v>
      </c>
      <c r="AG130" s="102">
        <v>8.799999999999999</v>
      </c>
      <c r="AH130" s="102">
        <v>22.400000000000002</v>
      </c>
      <c r="AI130" s="102">
        <v>3.3099999999999996</v>
      </c>
      <c r="AJ130" s="102">
        <v>18.4</v>
      </c>
      <c r="AK130" s="102">
        <v>6.0</v>
      </c>
      <c r="AL130" s="113">
        <v>1220.0</v>
      </c>
      <c r="AM130" s="114">
        <v>3.4000000000000004</v>
      </c>
      <c r="AN130" s="102">
        <v>0.21</v>
      </c>
      <c r="AO130" s="115">
        <f t="shared" si="9"/>
        <v>0.2491360173</v>
      </c>
      <c r="AP130" s="116">
        <f t="shared" si="10"/>
        <v>12.05127505</v>
      </c>
      <c r="AQ130" s="117">
        <f t="shared" si="11"/>
        <v>-27.21367519</v>
      </c>
      <c r="AR130" s="103">
        <f t="array" ref="AR130">INDEX(Historical!$C$7:$C$1381,MATCH(B130,Historical!$B$7:$B$1403,0))*IF(AH130="n/a",1.03,IF(AH130&lt;0,1.01,IF(AH130&gt;10,1.1,(1+AH130/100))))</f>
        <v>0.924</v>
      </c>
      <c r="AS130" s="112">
        <f t="shared" si="12"/>
        <v>0.9545844</v>
      </c>
      <c r="AT130" s="112">
        <f t="shared" ref="AT130:AV130" si="138">IF($AK130="n/a",1.03*AS130,IF($AK130&lt;0,1.01*AS130,IF($AK130&gt;10,1.1*AS130,(1+$AK130/100)*AS130)))</f>
        <v>1.011859464</v>
      </c>
      <c r="AU130" s="112">
        <f t="shared" si="138"/>
        <v>1.072571032</v>
      </c>
      <c r="AV130" s="112">
        <f t="shared" si="138"/>
        <v>1.136925294</v>
      </c>
      <c r="AW130" s="103">
        <f t="shared" si="14"/>
        <v>5.09994019</v>
      </c>
      <c r="AX130" s="118">
        <f t="shared" si="15"/>
        <v>23.1080208</v>
      </c>
      <c r="AY130" s="119">
        <v>0.95</v>
      </c>
      <c r="AZ130" s="114">
        <v>-2.6</v>
      </c>
      <c r="BA130" s="114">
        <v>-21.18</v>
      </c>
      <c r="BB130" s="114">
        <v>-16.86</v>
      </c>
      <c r="BC130" s="114">
        <v>-15.02</v>
      </c>
      <c r="BD130" s="42"/>
      <c r="BE130" s="17">
        <v>2014.0</v>
      </c>
      <c r="BF130" s="17">
        <f t="shared" si="16"/>
        <v>0</v>
      </c>
      <c r="BG130" s="120">
        <v>1.0999999999999999</v>
      </c>
    </row>
    <row r="131" ht="11.25" customHeight="1">
      <c r="A131" s="55" t="s">
        <v>1850</v>
      </c>
      <c r="B131" s="99" t="s">
        <v>1851</v>
      </c>
      <c r="C131" s="100" t="s">
        <v>136</v>
      </c>
      <c r="D131" s="100" t="s">
        <v>153</v>
      </c>
      <c r="E131" s="101">
        <v>6.0</v>
      </c>
      <c r="F131" s="58">
        <v>800.0</v>
      </c>
      <c r="G131" s="58" t="s">
        <v>168</v>
      </c>
      <c r="H131" s="58" t="s">
        <v>168</v>
      </c>
      <c r="I131" s="150">
        <v>28.47</v>
      </c>
      <c r="J131" s="103">
        <f t="shared" si="2"/>
        <v>1.966982789</v>
      </c>
      <c r="K131" s="104">
        <v>0.14</v>
      </c>
      <c r="L131" s="73">
        <v>4.0</v>
      </c>
      <c r="M131" s="23">
        <f t="shared" si="3"/>
        <v>0.56</v>
      </c>
      <c r="N131" s="105" t="s">
        <v>890</v>
      </c>
      <c r="O131" s="106">
        <v>0.13</v>
      </c>
      <c r="P131" s="107">
        <v>43874.0</v>
      </c>
      <c r="Q131" s="107">
        <v>43885.0</v>
      </c>
      <c r="R131" s="23">
        <f t="shared" si="4"/>
        <v>7.692307692</v>
      </c>
      <c r="S131" s="108">
        <f t="array" ref="S131">IF(INDEX(Historical!$D$7:$D$1379,MATCH(B131,Historical!$B$7:$B$1403,0))=0,"n/a",(INDEX(Historical!$C$7:$C$1381,MATCH(B131,Historical!$B$7:$B$1403,0))/INDEX(Historical!$D$7:$D$1379,MATCH(B131,Historical!$B$7:$B$1403,0))-1)*100)</f>
        <v>8.333333333</v>
      </c>
      <c r="T131" s="108">
        <f t="array" ref="T131">IF(INDEX(Historical!$F$7:$F$1372,MATCH(B131,Historical!$B$7:$B$1403,0))=0,"n/a",((INDEX(Historical!$C$7:$C$1381,MATCH(B131,Historical!$B$7:$B$1403,0))/INDEX(Historical!$F$7:$F$1372,MATCH(B131,Historical!$B$7:$B$1403,0)))^(1/3)-1)*100)</f>
        <v>33.20695095</v>
      </c>
      <c r="U131" s="108" t="str">
        <f t="array" ref="U131">IF(INDEX(Historical!$H$7:$H$1372,MATCH(B131,Historical!$B$7:$B$1403,0))=0,"n/a",((INDEX(Historical!$C$7:$C$1381,MATCH(B131,Historical!$B$7:$B$1403,0))/INDEX(Historical!$H$7:$H$1372,MATCH(B131,Historical!$B$7:$B$1403,0)))^(1/5)-1)*100)</f>
        <v>n/a</v>
      </c>
      <c r="V131" s="108" t="str">
        <f t="array" ref="V131">IF(INDEX(Historical!$O$7:$O$1372,MATCH(B131,Historical!$B$7:$B$1403,0))=0,"n/a",((INDEX(Historical!$C$7:$C$1381,MATCH(B131,Historical!$B$7:$B$1403,0))/INDEX(Historical!$O$7:$O$1372,MATCH(B131,Historical!$B$7:$B$1403,0)))^(1/10)-1)*100)</f>
        <v>n/a</v>
      </c>
      <c r="W131" s="109" t="str">
        <f t="shared" si="5"/>
        <v>n/a</v>
      </c>
      <c r="X131" s="110" t="str">
        <f t="shared" si="6"/>
        <v>n/a</v>
      </c>
      <c r="Y131" s="133"/>
      <c r="Z131" s="103">
        <f t="shared" si="7"/>
        <v>23.52941176</v>
      </c>
      <c r="AA131" s="112">
        <f t="shared" si="8"/>
        <v>11.96218487</v>
      </c>
      <c r="AB131" s="73">
        <v>12.0</v>
      </c>
      <c r="AC131" s="102">
        <v>2.38</v>
      </c>
      <c r="AD131" s="102" t="s">
        <v>128</v>
      </c>
      <c r="AE131" s="102">
        <v>2.64</v>
      </c>
      <c r="AF131" s="102">
        <v>1.25</v>
      </c>
      <c r="AG131" s="102">
        <v>10.5</v>
      </c>
      <c r="AH131" s="102">
        <v>63.5</v>
      </c>
      <c r="AI131" s="102">
        <v>4.859999999999999</v>
      </c>
      <c r="AJ131" s="102">
        <v>9.0</v>
      </c>
      <c r="AK131" s="102" t="s">
        <v>128</v>
      </c>
      <c r="AL131" s="113">
        <v>223.2</v>
      </c>
      <c r="AM131" s="114">
        <v>14.299999999999999</v>
      </c>
      <c r="AN131" s="102">
        <v>0.14</v>
      </c>
      <c r="AO131" s="115" t="str">
        <f t="shared" si="9"/>
        <v>n/a</v>
      </c>
      <c r="AP131" s="116" t="str">
        <f t="shared" si="10"/>
        <v>n/a</v>
      </c>
      <c r="AQ131" s="117">
        <f t="shared" si="11"/>
        <v>-18.47909309</v>
      </c>
      <c r="AR131" s="103">
        <f t="array" ref="AR131">INDEX(Historical!$C$7:$C$1381,MATCH(B131,Historical!$B$7:$B$1403,0))*IF(AH131="n/a",1.03,IF(AH131&lt;0,1.01,IF(AH131&gt;10,1.1,(1+AH131/100))))</f>
        <v>0.572</v>
      </c>
      <c r="AS131" s="112">
        <f t="shared" si="12"/>
        <v>0.5997992</v>
      </c>
      <c r="AT131" s="112">
        <f t="shared" ref="AT131:AV131" si="139">IF($AK131="n/a",1.03*AS131,IF($AK131&lt;0,1.01*AS131,IF($AK131&gt;10,1.1*AS131,(1+$AK131/100)*AS131)))</f>
        <v>0.617793176</v>
      </c>
      <c r="AU131" s="112">
        <f t="shared" si="139"/>
        <v>0.6363269713</v>
      </c>
      <c r="AV131" s="112">
        <f t="shared" si="139"/>
        <v>0.6554167804</v>
      </c>
      <c r="AW131" s="103">
        <f t="shared" si="14"/>
        <v>3.081336128</v>
      </c>
      <c r="AX131" s="118">
        <f t="shared" si="15"/>
        <v>10.82309845</v>
      </c>
      <c r="AY131" s="119">
        <v>0.43</v>
      </c>
      <c r="AZ131" s="114">
        <v>15.4</v>
      </c>
      <c r="BA131" s="114">
        <v>-9.42</v>
      </c>
      <c r="BB131" s="114">
        <v>-0.19</v>
      </c>
      <c r="BC131" s="114">
        <v>1.0999999999999999</v>
      </c>
      <c r="BD131" s="42"/>
      <c r="BE131" s="17">
        <v>2015.0</v>
      </c>
      <c r="BF131" s="17">
        <f t="shared" si="16"/>
        <v>0</v>
      </c>
      <c r="BG131" s="120">
        <v>1.0</v>
      </c>
    </row>
    <row r="132" ht="11.25" customHeight="1">
      <c r="A132" s="55" t="s">
        <v>1688</v>
      </c>
      <c r="B132" s="99" t="s">
        <v>1689</v>
      </c>
      <c r="C132" s="100" t="s">
        <v>136</v>
      </c>
      <c r="D132" s="100" t="s">
        <v>153</v>
      </c>
      <c r="E132" s="101">
        <v>7.0</v>
      </c>
      <c r="F132" s="58">
        <v>682.0</v>
      </c>
      <c r="G132" s="58" t="s">
        <v>120</v>
      </c>
      <c r="H132" s="58" t="s">
        <v>120</v>
      </c>
      <c r="I132" s="150">
        <v>24.47</v>
      </c>
      <c r="J132" s="103">
        <f t="shared" si="2"/>
        <v>3.024111157</v>
      </c>
      <c r="K132" s="104">
        <v>0.185</v>
      </c>
      <c r="L132" s="73">
        <v>4.0</v>
      </c>
      <c r="M132" s="23">
        <f t="shared" si="3"/>
        <v>0.74</v>
      </c>
      <c r="N132" s="105" t="s">
        <v>143</v>
      </c>
      <c r="O132" s="106">
        <v>0.17</v>
      </c>
      <c r="P132" s="107">
        <v>43720.0</v>
      </c>
      <c r="Q132" s="107">
        <v>43739.0</v>
      </c>
      <c r="R132" s="23">
        <f t="shared" si="4"/>
        <v>8.823529412</v>
      </c>
      <c r="S132" s="108">
        <f t="array" ref="S132">IF(INDEX(Historical!$D$7:$D$1379,MATCH(B132,Historical!$B$7:$B$1403,0))=0,"n/a",(INDEX(Historical!$C$7:$C$1381,MATCH(B132,Historical!$B$7:$B$1403,0))/INDEX(Historical!$D$7:$D$1379,MATCH(B132,Historical!$B$7:$B$1403,0))-1)*100)</f>
        <v>17.79661017</v>
      </c>
      <c r="T132" s="108">
        <f t="array" ref="T132">IF(INDEX(Historical!$F$7:$F$1372,MATCH(B132,Historical!$B$7:$B$1403,0))=0,"n/a",((INDEX(Historical!$C$7:$C$1381,MATCH(B132,Historical!$B$7:$B$1403,0))/INDEX(Historical!$F$7:$F$1372,MATCH(B132,Historical!$B$7:$B$1403,0)))^(1/3)-1)*100)</f>
        <v>17.81446755</v>
      </c>
      <c r="U132" s="108">
        <f t="array" ref="U132">IF(INDEX(Historical!$H$7:$H$1372,MATCH(B132,Historical!$B$7:$B$1403,0))=0,"n/a",((INDEX(Historical!$C$7:$C$1381,MATCH(B132,Historical!$B$7:$B$1403,0))/INDEX(Historical!$H$7:$H$1372,MATCH(B132,Historical!$B$7:$B$1403,0)))^(1/5)-1)*100)</f>
        <v>25.30270811</v>
      </c>
      <c r="V132" s="108">
        <f t="array" ref="V132">IF(INDEX(Historical!$O$7:$O$1372,MATCH(B132,Historical!$B$7:$B$1403,0))=0,"n/a",((INDEX(Historical!$C$7:$C$1381,MATCH(B132,Historical!$B$7:$B$1403,0))/INDEX(Historical!$O$7:$O$1372,MATCH(B132,Historical!$B$7:$B$1403,0)))^(1/10)-1)*100)</f>
        <v>-2.332468057</v>
      </c>
      <c r="W132" s="109" t="str">
        <f t="shared" si="5"/>
        <v>n/a</v>
      </c>
      <c r="X132" s="110">
        <f t="shared" si="6"/>
        <v>1.542848055</v>
      </c>
      <c r="Y132" s="149"/>
      <c r="Z132" s="103">
        <f t="shared" si="7"/>
        <v>32.17391304</v>
      </c>
      <c r="AA132" s="112">
        <f t="shared" si="8"/>
        <v>10.63913043</v>
      </c>
      <c r="AB132" s="73">
        <v>12.0</v>
      </c>
      <c r="AC132" s="102">
        <v>2.3</v>
      </c>
      <c r="AD132" s="102">
        <v>2.13</v>
      </c>
      <c r="AE132" s="102">
        <v>3.24</v>
      </c>
      <c r="AF132" s="102">
        <v>0.99</v>
      </c>
      <c r="AG132" s="102">
        <v>9.4</v>
      </c>
      <c r="AH132" s="102">
        <v>26.3</v>
      </c>
      <c r="AI132" s="102">
        <v>5.79</v>
      </c>
      <c r="AJ132" s="102">
        <v>16.400000000000002</v>
      </c>
      <c r="AK132" s="102">
        <v>5.0</v>
      </c>
      <c r="AL132" s="113">
        <v>2510.0</v>
      </c>
      <c r="AM132" s="114">
        <v>1.5</v>
      </c>
      <c r="AN132" s="102">
        <v>0.0</v>
      </c>
      <c r="AO132" s="115">
        <f t="shared" si="9"/>
        <v>17.68768883</v>
      </c>
      <c r="AP132" s="116">
        <f t="shared" si="10"/>
        <v>28.32681926</v>
      </c>
      <c r="AQ132" s="117">
        <f t="shared" si="11"/>
        <v>-31.58057738</v>
      </c>
      <c r="AR132" s="103">
        <f t="array" ref="AR132">INDEX(Historical!$C$7:$C$1381,MATCH(B132,Historical!$B$7:$B$1403,0))*IF(AH132="n/a",1.03,IF(AH132&lt;0,1.01,IF(AH132&gt;10,1.1,(1+AH132/100))))</f>
        <v>0.7645</v>
      </c>
      <c r="AS132" s="112">
        <f t="shared" si="12"/>
        <v>0.80876455</v>
      </c>
      <c r="AT132" s="112">
        <f t="shared" ref="AT132:AV132" si="140">IF($AK132="n/a",1.03*AS132,IF($AK132&lt;0,1.01*AS132,IF($AK132&gt;10,1.1*AS132,(1+$AK132/100)*AS132)))</f>
        <v>0.8492027775</v>
      </c>
      <c r="AU132" s="112">
        <f t="shared" si="140"/>
        <v>0.8916629164</v>
      </c>
      <c r="AV132" s="112">
        <f t="shared" si="140"/>
        <v>0.9362460622</v>
      </c>
      <c r="AW132" s="103">
        <f t="shared" si="14"/>
        <v>4.250376306</v>
      </c>
      <c r="AX132" s="118">
        <f t="shared" si="15"/>
        <v>17.36974379</v>
      </c>
      <c r="AY132" s="119">
        <v>1.34</v>
      </c>
      <c r="AZ132" s="114">
        <v>-4.67</v>
      </c>
      <c r="BA132" s="114">
        <v>-25.779999999999998</v>
      </c>
      <c r="BB132" s="114">
        <v>-18.67</v>
      </c>
      <c r="BC132" s="114">
        <v>-16.86</v>
      </c>
      <c r="BD132" s="42"/>
      <c r="BE132" s="17">
        <v>2013.0</v>
      </c>
      <c r="BF132" s="17">
        <f t="shared" si="16"/>
        <v>0</v>
      </c>
      <c r="BG132" s="120">
        <v>1.2</v>
      </c>
    </row>
    <row r="133" ht="11.25" customHeight="1">
      <c r="A133" s="230" t="s">
        <v>2037</v>
      </c>
      <c r="B133" s="99" t="s">
        <v>2038</v>
      </c>
      <c r="C133" s="100" t="s">
        <v>136</v>
      </c>
      <c r="D133" s="100" t="s">
        <v>153</v>
      </c>
      <c r="E133" s="101">
        <v>5.0</v>
      </c>
      <c r="F133" s="58">
        <v>841.0</v>
      </c>
      <c r="G133" s="58" t="s">
        <v>168</v>
      </c>
      <c r="H133" s="58" t="s">
        <v>168</v>
      </c>
      <c r="I133" s="150">
        <v>63.46</v>
      </c>
      <c r="J133" s="103">
        <f t="shared" si="2"/>
        <v>3.214623385</v>
      </c>
      <c r="K133" s="104">
        <v>0.51</v>
      </c>
      <c r="L133" s="73">
        <v>4.0</v>
      </c>
      <c r="M133" s="23">
        <f t="shared" si="3"/>
        <v>2.04</v>
      </c>
      <c r="N133" s="105" t="s">
        <v>890</v>
      </c>
      <c r="O133" s="106">
        <v>0.45</v>
      </c>
      <c r="P133" s="107">
        <v>43679.0</v>
      </c>
      <c r="Q133" s="107">
        <v>43700.0</v>
      </c>
      <c r="R133" s="23">
        <f t="shared" si="4"/>
        <v>13.33333333</v>
      </c>
      <c r="S133" s="108">
        <f t="array" ref="S133">IF(INDEX(Historical!$D$7:$D$1379,MATCH(B133,Historical!$B$7:$B$1403,0))=0,"n/a",(INDEX(Historical!$C$7:$C$1381,MATCH(B133,Historical!$B$7:$B$1403,0))/INDEX(Historical!$D$7:$D$1379,MATCH(B133,Historical!$B$7:$B$1403,0))-1)*100)</f>
        <v>24.67532468</v>
      </c>
      <c r="T133" s="108">
        <f t="array" ref="T133">IF(INDEX(Historical!$F$7:$F$1372,MATCH(B133,Historical!$B$7:$B$1403,0))=0,"n/a",((INDEX(Historical!$C$7:$C$1381,MATCH(B133,Historical!$B$7:$B$1403,0))/INDEX(Historical!$F$7:$F$1372,MATCH(B133,Historical!$B$7:$B$1403,0)))^(1/3)-1)*100)</f>
        <v>65.96530667</v>
      </c>
      <c r="U133" s="108">
        <f t="array" ref="U133">IF(INDEX(Historical!$H$7:$H$1372,MATCH(B133,Historical!$B$7:$B$1403,0))=0,"n/a",((INDEX(Historical!$C$7:$C$1381,MATCH(B133,Historical!$B$7:$B$1403,0))/INDEX(Historical!$H$7:$H$1372,MATCH(B133,Historical!$B$7:$B$1403,0)))^(1/5)-1)*100)</f>
        <v>116.8943542</v>
      </c>
      <c r="V133" s="108">
        <f t="array" ref="V133">IF(INDEX(Historical!$O$7:$O$1372,MATCH(B133,Historical!$B$7:$B$1403,0))=0,"n/a",((INDEX(Historical!$C$7:$C$1381,MATCH(B133,Historical!$B$7:$B$1403,0))/INDEX(Historical!$O$7:$O$1372,MATCH(B133,Historical!$B$7:$B$1403,0)))^(1/10)-1)*100)</f>
        <v>34.37860332</v>
      </c>
      <c r="W133" s="109">
        <f t="shared" si="5"/>
        <v>3.40020661</v>
      </c>
      <c r="X133" s="110">
        <f t="shared" si="6"/>
        <v>12.4355696</v>
      </c>
      <c r="Y133" s="133"/>
      <c r="Z133" s="103">
        <f t="shared" si="7"/>
        <v>25.03067485</v>
      </c>
      <c r="AA133" s="112">
        <f t="shared" si="8"/>
        <v>7.786503067</v>
      </c>
      <c r="AB133" s="73">
        <v>12.0</v>
      </c>
      <c r="AC133" s="102">
        <v>8.15</v>
      </c>
      <c r="AD133" s="102">
        <v>0.6</v>
      </c>
      <c r="AE133" s="102">
        <v>1.85</v>
      </c>
      <c r="AF133" s="102">
        <v>0.8</v>
      </c>
      <c r="AG133" s="102">
        <v>9.700000000000001</v>
      </c>
      <c r="AH133" s="102">
        <v>22.400000000000002</v>
      </c>
      <c r="AI133" s="102">
        <v>9.66</v>
      </c>
      <c r="AJ133" s="102">
        <v>9.4</v>
      </c>
      <c r="AK133" s="102">
        <v>13.0</v>
      </c>
      <c r="AL133" s="113">
        <v>141770.0</v>
      </c>
      <c r="AM133" s="114">
        <v>0.1</v>
      </c>
      <c r="AN133" s="102">
        <v>1.34</v>
      </c>
      <c r="AO133" s="115">
        <f t="shared" si="9"/>
        <v>112.3224746</v>
      </c>
      <c r="AP133" s="116">
        <f t="shared" si="10"/>
        <v>120.1089776</v>
      </c>
      <c r="AQ133" s="117">
        <f t="shared" si="11"/>
        <v>-47.38313556</v>
      </c>
      <c r="AR133" s="103">
        <f t="array" ref="AR133">INDEX(Historical!$C$7:$C$1381,MATCH(B133,Historical!$B$7:$B$1403,0))*IF(AH133="n/a",1.03,IF(AH133&lt;0,1.01,IF(AH133&gt;10,1.1,(1+AH133/100))))</f>
        <v>2.112</v>
      </c>
      <c r="AS133" s="112">
        <f t="shared" si="12"/>
        <v>2.3160192</v>
      </c>
      <c r="AT133" s="112">
        <f t="shared" ref="AT133:AV133" si="141">IF($AK133="n/a",1.03*AS133,IF($AK133&lt;0,1.01*AS133,IF($AK133&gt;10,1.1*AS133,(1+$AK133/100)*AS133)))</f>
        <v>2.54762112</v>
      </c>
      <c r="AU133" s="112">
        <f t="shared" si="141"/>
        <v>2.802383232</v>
      </c>
      <c r="AV133" s="112">
        <f t="shared" si="141"/>
        <v>3.082621555</v>
      </c>
      <c r="AW133" s="103">
        <f t="shared" si="14"/>
        <v>12.86064511</v>
      </c>
      <c r="AX133" s="118">
        <f t="shared" si="15"/>
        <v>20.26575025</v>
      </c>
      <c r="AY133" s="119">
        <v>1.75</v>
      </c>
      <c r="AZ133" s="114">
        <v>5.680000000000001</v>
      </c>
      <c r="BA133" s="114">
        <v>-23.64</v>
      </c>
      <c r="BB133" s="114">
        <v>-18.59</v>
      </c>
      <c r="BC133" s="114">
        <v>-11.200000000000001</v>
      </c>
      <c r="BD133" s="42"/>
      <c r="BE133" s="17">
        <v>2015.0</v>
      </c>
      <c r="BF133" s="17">
        <f t="shared" si="16"/>
        <v>0</v>
      </c>
      <c r="BG133" s="120">
        <v>0.8999999999999999</v>
      </c>
    </row>
    <row r="134" ht="11.25" customHeight="1">
      <c r="A134" s="260" t="s">
        <v>2039</v>
      </c>
      <c r="B134" s="122" t="s">
        <v>2040</v>
      </c>
      <c r="C134" s="100" t="s">
        <v>320</v>
      </c>
      <c r="D134" s="100" t="s">
        <v>321</v>
      </c>
      <c r="E134" s="123">
        <v>5.0</v>
      </c>
      <c r="F134" s="58">
        <v>842.0</v>
      </c>
      <c r="G134" s="124" t="s">
        <v>168</v>
      </c>
      <c r="H134" s="124" t="s">
        <v>168</v>
      </c>
      <c r="I134" s="216">
        <v>1573.02</v>
      </c>
      <c r="J134" s="126">
        <f t="shared" si="2"/>
        <v>0.572147843</v>
      </c>
      <c r="K134" s="127">
        <v>2.25</v>
      </c>
      <c r="L134" s="128">
        <v>4.0</v>
      </c>
      <c r="M134" s="129">
        <f t="shared" si="3"/>
        <v>9</v>
      </c>
      <c r="N134" s="130" t="s">
        <v>2041</v>
      </c>
      <c r="O134" s="131">
        <v>2.0</v>
      </c>
      <c r="P134" s="132">
        <v>43696.0</v>
      </c>
      <c r="Q134" s="132">
        <v>43714.0</v>
      </c>
      <c r="R134" s="129">
        <f t="shared" si="4"/>
        <v>12.5</v>
      </c>
      <c r="S134" s="108">
        <f t="array" ref="S134">IF(INDEX(Historical!$D$7:$D$1379,MATCH(B134,Historical!$B$7:$B$1403,0))=0,"n/a",(INDEX(Historical!$C$7:$C$1381,MATCH(B134,Historical!$B$7:$B$1403,0))/INDEX(Historical!$D$7:$D$1379,MATCH(B134,Historical!$B$7:$B$1403,0))-1)*100)</f>
        <v>13.33333333</v>
      </c>
      <c r="T134" s="108">
        <f t="array" ref="T134">IF(INDEX(Historical!$F$7:$F$1372,MATCH(B134,Historical!$B$7:$B$1403,0))=0,"n/a",((INDEX(Historical!$C$7:$C$1381,MATCH(B134,Historical!$B$7:$B$1403,0))/INDEX(Historical!$F$7:$F$1372,MATCH(B134,Historical!$B$7:$B$1403,0)))^(1/3)-1)*100)</f>
        <v>12.31106835</v>
      </c>
      <c r="U134" s="108" t="str">
        <f t="array" ref="U134">IF(INDEX(Historical!$H$7:$H$1372,MATCH(B134,Historical!$B$7:$B$1403,0))=0,"n/a",((INDEX(Historical!$C$7:$C$1381,MATCH(B134,Historical!$B$7:$B$1403,0))/INDEX(Historical!$H$7:$H$1372,MATCH(B134,Historical!$B$7:$B$1403,0)))^(1/5)-1)*100)</f>
        <v>n/a</v>
      </c>
      <c r="V134" s="108" t="str">
        <f t="array" ref="V134">IF(INDEX(Historical!$O$7:$O$1372,MATCH(B134,Historical!$B$7:$B$1403,0))=0,"n/a",((INDEX(Historical!$C$7:$C$1381,MATCH(B134,Historical!$B$7:$B$1403,0))/INDEX(Historical!$O$7:$O$1372,MATCH(B134,Historical!$B$7:$B$1403,0)))^(1/10)-1)*100)</f>
        <v>n/a</v>
      </c>
      <c r="W134" s="109" t="str">
        <f t="shared" si="5"/>
        <v>n/a</v>
      </c>
      <c r="X134" s="110" t="str">
        <f t="shared" si="6"/>
        <v>n/a</v>
      </c>
      <c r="Y134" s="181"/>
      <c r="Z134" s="126">
        <f t="shared" si="7"/>
        <v>30.88538092</v>
      </c>
      <c r="AA134" s="134">
        <f t="shared" si="8"/>
        <v>53.98146877</v>
      </c>
      <c r="AB134" s="128">
        <v>12.0</v>
      </c>
      <c r="AC134" s="125">
        <v>29.14</v>
      </c>
      <c r="AD134" s="125">
        <v>3.48</v>
      </c>
      <c r="AE134" s="125">
        <v>8.08</v>
      </c>
      <c r="AF134" s="125">
        <v>11.54</v>
      </c>
      <c r="AG134" s="125">
        <v>21.7</v>
      </c>
      <c r="AH134" s="125">
        <v>36.4</v>
      </c>
      <c r="AI134" s="125">
        <v>37.18</v>
      </c>
      <c r="AJ134" s="125">
        <v>9.9</v>
      </c>
      <c r="AK134" s="125">
        <v>15.5</v>
      </c>
      <c r="AL134" s="135">
        <v>9040.0</v>
      </c>
      <c r="AM134" s="136">
        <v>0.7000000000000001</v>
      </c>
      <c r="AN134" s="125">
        <v>1.67</v>
      </c>
      <c r="AO134" s="137" t="str">
        <f t="shared" si="9"/>
        <v>n/a</v>
      </c>
      <c r="AP134" s="138" t="str">
        <f t="shared" si="10"/>
        <v>n/a</v>
      </c>
      <c r="AQ134" s="139">
        <f t="shared" si="11"/>
        <v>426.1795847</v>
      </c>
      <c r="AR134" s="103">
        <f t="array" ref="AR134">INDEX(Historical!$C$7:$C$1381,MATCH(B134,Historical!$B$7:$B$1403,0))*IF(AH134="n/a",1.03,IF(AH134&lt;0,1.01,IF(AH134&gt;10,1.1,(1+AH134/100))))</f>
        <v>9.35</v>
      </c>
      <c r="AS134" s="134">
        <f t="shared" si="12"/>
        <v>10.285</v>
      </c>
      <c r="AT134" s="134">
        <f t="shared" ref="AT134:AV134" si="142">IF($AK134="n/a",1.03*AS134,IF($AK134&lt;0,1.01*AS134,IF($AK134&gt;10,1.1*AS134,(1+$AK134/100)*AS134)))</f>
        <v>11.3135</v>
      </c>
      <c r="AU134" s="134">
        <f t="shared" si="142"/>
        <v>12.44485</v>
      </c>
      <c r="AV134" s="134">
        <f t="shared" si="142"/>
        <v>13.689335</v>
      </c>
      <c r="AW134" s="126">
        <f t="shared" si="14"/>
        <v>57.082685</v>
      </c>
      <c r="AX134" s="140">
        <f t="shared" si="15"/>
        <v>3.628859455</v>
      </c>
      <c r="AY134" s="141">
        <v>0.4</v>
      </c>
      <c r="AZ134" s="136">
        <v>72.68</v>
      </c>
      <c r="BA134" s="136">
        <v>-14.069999999999999</v>
      </c>
      <c r="BB134" s="136">
        <v>-4.2299999999999995</v>
      </c>
      <c r="BC134" s="136">
        <v>14.97</v>
      </c>
      <c r="BD134" s="142"/>
      <c r="BE134" s="17">
        <v>2015.0</v>
      </c>
      <c r="BF134" s="17">
        <f t="shared" si="16"/>
        <v>0</v>
      </c>
      <c r="BG134" s="143">
        <v>6.6000000000000005</v>
      </c>
    </row>
    <row r="135" ht="11.25" customHeight="1">
      <c r="A135" s="55" t="s">
        <v>647</v>
      </c>
      <c r="B135" s="99" t="s">
        <v>648</v>
      </c>
      <c r="C135" s="100" t="s">
        <v>177</v>
      </c>
      <c r="D135" s="100" t="s">
        <v>534</v>
      </c>
      <c r="E135" s="101">
        <v>23.0</v>
      </c>
      <c r="F135" s="58">
        <v>149.0</v>
      </c>
      <c r="G135" s="58" t="s">
        <v>168</v>
      </c>
      <c r="H135" s="58" t="s">
        <v>168</v>
      </c>
      <c r="I135" s="102">
        <v>52.12</v>
      </c>
      <c r="J135" s="103">
        <f t="shared" si="2"/>
        <v>3.692248657</v>
      </c>
      <c r="K135" s="144">
        <v>0.4811</v>
      </c>
      <c r="L135" s="73">
        <v>4.0</v>
      </c>
      <c r="M135" s="23">
        <f t="shared" si="3"/>
        <v>1.9244</v>
      </c>
      <c r="N135" s="105" t="s">
        <v>592</v>
      </c>
      <c r="O135" s="145">
        <v>0.4763</v>
      </c>
      <c r="P135" s="107">
        <v>43644.0</v>
      </c>
      <c r="Q135" s="107">
        <v>43661.0</v>
      </c>
      <c r="R135" s="23">
        <f t="shared" si="4"/>
        <v>1.007768213</v>
      </c>
      <c r="S135" s="108">
        <f t="array" ref="S135">IF(INDEX(Historical!$D$7:$D$1379,MATCH(B135,Historical!$B$7:$B$1403,0))=0,"n/a",(INDEX(Historical!$C$7:$C$1381,MATCH(B135,Historical!$B$7:$B$1403,0))/INDEX(Historical!$D$7:$D$1379,MATCH(B135,Historical!$B$7:$B$1403,0))-1)*100)</f>
        <v>2.068230277</v>
      </c>
      <c r="T135" s="108">
        <f t="array" ref="T135">IF(INDEX(Historical!$F$7:$F$1372,MATCH(B135,Historical!$B$7:$B$1403,0))=0,"n/a",((INDEX(Historical!$C$7:$C$1381,MATCH(B135,Historical!$B$7:$B$1403,0))/INDEX(Historical!$F$7:$F$1372,MATCH(B135,Historical!$B$7:$B$1403,0)))^(1/3)-1)*100)</f>
        <v>4.627624718</v>
      </c>
      <c r="U135" s="108">
        <f t="array" ref="U135">IF(INDEX(Historical!$H$7:$H$1372,MATCH(B135,Historical!$B$7:$B$1403,0))=0,"n/a",((INDEX(Historical!$C$7:$C$1381,MATCH(B135,Historical!$B$7:$B$1403,0))/INDEX(Historical!$H$7:$H$1372,MATCH(B135,Historical!$B$7:$B$1403,0)))^(1/5)-1)*100)</f>
        <v>8.219803668</v>
      </c>
      <c r="V135" s="108">
        <f t="array" ref="V135">IF(INDEX(Historical!$O$7:$O$1372,MATCH(B135,Historical!$B$7:$B$1403,0))=0,"n/a",((INDEX(Historical!$C$7:$C$1381,MATCH(B135,Historical!$B$7:$B$1403,0))/INDEX(Historical!$O$7:$O$1372,MATCH(B135,Historical!$B$7:$B$1403,0)))^(1/10)-1)*100)</f>
        <v>14.33203452</v>
      </c>
      <c r="W135" s="109">
        <f t="shared" si="5"/>
        <v>0.5735266444</v>
      </c>
      <c r="X135" s="110">
        <f t="shared" si="6"/>
        <v>1.347508798</v>
      </c>
      <c r="Y135" s="133"/>
      <c r="Z135" s="103" t="str">
        <f t="shared" si="7"/>
        <v>n/a</v>
      </c>
      <c r="AA135" s="112" t="str">
        <f t="shared" si="8"/>
        <v>n/a</v>
      </c>
      <c r="AB135" s="73">
        <v>6.0</v>
      </c>
      <c r="AC135" s="102">
        <v>-14.24</v>
      </c>
      <c r="AD135" s="102" t="s">
        <v>128</v>
      </c>
      <c r="AE135" s="102">
        <v>0.1</v>
      </c>
      <c r="AF135" s="102">
        <v>15.24</v>
      </c>
      <c r="AG135" s="102">
        <v>-116.5</v>
      </c>
      <c r="AH135" s="102">
        <v>308.40000000000003</v>
      </c>
      <c r="AI135" s="102">
        <v>4.21</v>
      </c>
      <c r="AJ135" s="102">
        <v>6.1</v>
      </c>
      <c r="AK135" s="102">
        <v>4.45</v>
      </c>
      <c r="AL135" s="113">
        <v>15390.0</v>
      </c>
      <c r="AM135" s="114">
        <v>0.3</v>
      </c>
      <c r="AN135" s="102">
        <v>7.94</v>
      </c>
      <c r="AO135" s="115" t="str">
        <f t="shared" si="9"/>
        <v>n/a</v>
      </c>
      <c r="AP135" s="116">
        <f t="shared" si="10"/>
        <v>11.91205233</v>
      </c>
      <c r="AQ135" s="117" t="str">
        <f t="shared" si="11"/>
        <v>n/a</v>
      </c>
      <c r="AR135" s="103">
        <f t="array" ref="AR135">INDEX(Historical!$C$7:$C$1381,MATCH(B135,Historical!$B$7:$B$1403,0))*IF(AH135="n/a",1.03,IF(AH135&lt;0,1.01,IF(AH135&gt;10,1.1,(1+AH135/100))))</f>
        <v>2.10628</v>
      </c>
      <c r="AS135" s="112">
        <f t="shared" si="12"/>
        <v>2.194954388</v>
      </c>
      <c r="AT135" s="112">
        <f t="shared" ref="AT135:AV135" si="143">IF($AK135="n/a",1.03*AS135,IF($AK135&lt;0,1.01*AS135,IF($AK135&gt;10,1.1*AS135,(1+$AK135/100)*AS135)))</f>
        <v>2.292629858</v>
      </c>
      <c r="AU135" s="112">
        <f t="shared" si="143"/>
        <v>2.394651887</v>
      </c>
      <c r="AV135" s="112">
        <f t="shared" si="143"/>
        <v>2.501213896</v>
      </c>
      <c r="AW135" s="103">
        <f t="shared" si="14"/>
        <v>11.48973003</v>
      </c>
      <c r="AX135" s="118">
        <f t="shared" si="15"/>
        <v>22.04476214</v>
      </c>
      <c r="AY135" s="119">
        <v>1.44</v>
      </c>
      <c r="AZ135" s="114">
        <v>27.029999999999998</v>
      </c>
      <c r="BA135" s="114">
        <v>-14.12</v>
      </c>
      <c r="BB135" s="114">
        <v>-3.2199999999999998</v>
      </c>
      <c r="BC135" s="114">
        <v>5.9799999999999995</v>
      </c>
      <c r="BD135" s="42"/>
      <c r="BE135" s="17">
        <v>1997.0</v>
      </c>
      <c r="BF135" s="17">
        <f t="shared" si="16"/>
        <v>2</v>
      </c>
      <c r="BG135" s="120">
        <v>-10.4</v>
      </c>
    </row>
    <row r="136" ht="11.25" customHeight="1">
      <c r="A136" s="155" t="s">
        <v>1492</v>
      </c>
      <c r="B136" s="99" t="s">
        <v>1493</v>
      </c>
      <c r="C136" s="100" t="s">
        <v>296</v>
      </c>
      <c r="D136" s="100" t="s">
        <v>348</v>
      </c>
      <c r="E136" s="101">
        <v>8.0</v>
      </c>
      <c r="F136" s="58">
        <v>580.0</v>
      </c>
      <c r="G136" s="58" t="s">
        <v>168</v>
      </c>
      <c r="H136" s="58" t="s">
        <v>168</v>
      </c>
      <c r="I136" s="150">
        <v>35.63</v>
      </c>
      <c r="J136" s="103">
        <f t="shared" si="2"/>
        <v>4.04153803</v>
      </c>
      <c r="K136" s="104">
        <v>0.36</v>
      </c>
      <c r="L136" s="73">
        <v>4.0</v>
      </c>
      <c r="M136" s="23">
        <f t="shared" si="3"/>
        <v>1.44</v>
      </c>
      <c r="N136" s="105" t="s">
        <v>1058</v>
      </c>
      <c r="O136" s="106">
        <v>0.33</v>
      </c>
      <c r="P136" s="107">
        <v>43690.0</v>
      </c>
      <c r="Q136" s="107">
        <v>43704.0</v>
      </c>
      <c r="R136" s="23">
        <f t="shared" si="4"/>
        <v>9.090909091</v>
      </c>
      <c r="S136" s="108">
        <f t="array" ref="S136">IF(INDEX(Historical!$D$7:$D$1379,MATCH(B136,Historical!$B$7:$B$1403,0))=0,"n/a",(INDEX(Historical!$C$7:$C$1381,MATCH(B136,Historical!$B$7:$B$1403,0))/INDEX(Historical!$D$7:$D$1379,MATCH(B136,Historical!$B$7:$B$1403,0))-1)*100)</f>
        <v>11.29032258</v>
      </c>
      <c r="T136" s="108">
        <f t="array" ref="T136">IF(INDEX(Historical!$F$7:$F$1372,MATCH(B136,Historical!$B$7:$B$1403,0))=0,"n/a",((INDEX(Historical!$C$7:$C$1381,MATCH(B136,Historical!$B$7:$B$1403,0))/INDEX(Historical!$F$7:$F$1372,MATCH(B136,Historical!$B$7:$B$1403,0)))^(1/3)-1)*100)</f>
        <v>16.1802049</v>
      </c>
      <c r="U136" s="108">
        <f t="array" ref="U136">IF(INDEX(Historical!$H$7:$H$1372,MATCH(B136,Historical!$B$7:$B$1403,0))=0,"n/a",((INDEX(Historical!$C$7:$C$1381,MATCH(B136,Historical!$B$7:$B$1403,0))/INDEX(Historical!$H$7:$H$1372,MATCH(B136,Historical!$B$7:$B$1403,0)))^(1/5)-1)*100)</f>
        <v>17.73615545</v>
      </c>
      <c r="V136" s="108" t="str">
        <f t="array" ref="V136">IF(INDEX(Historical!$O$7:$O$1372,MATCH(B136,Historical!$B$7:$B$1403,0))=0,"n/a",((INDEX(Historical!$C$7:$C$1381,MATCH(B136,Historical!$B$7:$B$1403,0))/INDEX(Historical!$O$7:$O$1372,MATCH(B136,Historical!$B$7:$B$1403,0)))^(1/10)-1)*100)</f>
        <v>n/a</v>
      </c>
      <c r="W136" s="109" t="str">
        <f t="shared" si="5"/>
        <v>n/a</v>
      </c>
      <c r="X136" s="110">
        <f t="shared" si="6"/>
        <v>44.34038862</v>
      </c>
      <c r="Y136" s="149"/>
      <c r="Z136" s="103">
        <f t="shared" si="7"/>
        <v>50.34965035</v>
      </c>
      <c r="AA136" s="112">
        <f t="shared" si="8"/>
        <v>12.45804196</v>
      </c>
      <c r="AB136" s="73">
        <v>12.0</v>
      </c>
      <c r="AC136" s="102">
        <v>2.86</v>
      </c>
      <c r="AD136" s="102">
        <v>1.65</v>
      </c>
      <c r="AE136" s="102">
        <v>0.64</v>
      </c>
      <c r="AF136" s="102">
        <v>2.92</v>
      </c>
      <c r="AG136" s="102">
        <v>19.6</v>
      </c>
      <c r="AH136" s="102">
        <v>-13.200000000000001</v>
      </c>
      <c r="AI136" s="102">
        <v>8.5</v>
      </c>
      <c r="AJ136" s="102">
        <v>0.4</v>
      </c>
      <c r="AK136" s="102">
        <v>7.539999999999999</v>
      </c>
      <c r="AL136" s="113">
        <v>1590.0</v>
      </c>
      <c r="AM136" s="114">
        <v>0.1</v>
      </c>
      <c r="AN136" s="102">
        <v>0.63</v>
      </c>
      <c r="AO136" s="115">
        <f t="shared" si="9"/>
        <v>9.319651521</v>
      </c>
      <c r="AP136" s="116">
        <f t="shared" si="10"/>
        <v>21.77769348</v>
      </c>
      <c r="AQ136" s="117">
        <f t="shared" si="11"/>
        <v>27.15254621</v>
      </c>
      <c r="AR136" s="103">
        <f t="array" ref="AR136">INDEX(Historical!$C$7:$C$1381,MATCH(B136,Historical!$B$7:$B$1403,0))*IF(AH136="n/a",1.03,IF(AH136&lt;0,1.01,IF(AH136&gt;10,1.1,(1+AH136/100))))</f>
        <v>1.3938</v>
      </c>
      <c r="AS136" s="112">
        <f t="shared" si="12"/>
        <v>1.512273</v>
      </c>
      <c r="AT136" s="112">
        <f t="shared" ref="AT136:AV136" si="144">IF($AK136="n/a",1.03*AS136,IF($AK136&lt;0,1.01*AS136,IF($AK136&gt;10,1.1*AS136,(1+$AK136/100)*AS136)))</f>
        <v>1.626298384</v>
      </c>
      <c r="AU136" s="112">
        <f t="shared" si="144"/>
        <v>1.748921282</v>
      </c>
      <c r="AV136" s="112">
        <f t="shared" si="144"/>
        <v>1.880789947</v>
      </c>
      <c r="AW136" s="103">
        <f t="shared" si="14"/>
        <v>8.162082614</v>
      </c>
      <c r="AX136" s="118">
        <f t="shared" si="15"/>
        <v>22.90789395</v>
      </c>
      <c r="AY136" s="119">
        <v>0.6</v>
      </c>
      <c r="AZ136" s="114">
        <v>5.7299999999999995</v>
      </c>
      <c r="BA136" s="114">
        <v>-30.34</v>
      </c>
      <c r="BB136" s="114">
        <v>-9.700000000000001</v>
      </c>
      <c r="BC136" s="114">
        <v>-14.180000000000001</v>
      </c>
      <c r="BD136" s="42"/>
      <c r="BE136" s="17">
        <v>2012.0</v>
      </c>
      <c r="BF136" s="17">
        <f t="shared" si="16"/>
        <v>0</v>
      </c>
      <c r="BG136" s="120">
        <v>5.5</v>
      </c>
    </row>
    <row r="137" ht="11.25" customHeight="1">
      <c r="A137" s="220" t="s">
        <v>1494</v>
      </c>
      <c r="B137" s="99" t="s">
        <v>1495</v>
      </c>
      <c r="C137" s="100" t="s">
        <v>136</v>
      </c>
      <c r="D137" s="100" t="s">
        <v>153</v>
      </c>
      <c r="E137" s="101">
        <v>8.0</v>
      </c>
      <c r="F137" s="58">
        <v>610.0</v>
      </c>
      <c r="G137" s="58" t="s">
        <v>168</v>
      </c>
      <c r="H137" s="58" t="s">
        <v>168</v>
      </c>
      <c r="I137" s="150">
        <v>32.4</v>
      </c>
      <c r="J137" s="103">
        <f t="shared" si="2"/>
        <v>1.234567901</v>
      </c>
      <c r="K137" s="104">
        <v>0.1</v>
      </c>
      <c r="L137" s="73">
        <v>4.0</v>
      </c>
      <c r="M137" s="23">
        <f t="shared" si="3"/>
        <v>0.4</v>
      </c>
      <c r="N137" s="105" t="s">
        <v>1496</v>
      </c>
      <c r="O137" s="106">
        <v>0.09</v>
      </c>
      <c r="P137" s="107">
        <v>43811.0</v>
      </c>
      <c r="Q137" s="107">
        <v>43833.0</v>
      </c>
      <c r="R137" s="23">
        <f t="shared" si="4"/>
        <v>11.11111111</v>
      </c>
      <c r="S137" s="108">
        <f t="array" ref="S137">IF(INDEX(Historical!$D$7:$D$1379,MATCH(B137,Historical!$B$7:$B$1403,0))=0,"n/a",(INDEX(Historical!$C$7:$C$1381,MATCH(B137,Historical!$B$7:$B$1403,0))/INDEX(Historical!$D$7:$D$1379,MATCH(B137,Historical!$B$7:$B$1403,0))-1)*100)</f>
        <v>47.82608696</v>
      </c>
      <c r="T137" s="108">
        <f t="array" ref="T137">IF(INDEX(Historical!$F$7:$F$1372,MATCH(B137,Historical!$B$7:$B$1403,0))=0,"n/a",((INDEX(Historical!$C$7:$C$1381,MATCH(B137,Historical!$B$7:$B$1403,0))/INDEX(Historical!$F$7:$F$1372,MATCH(B137,Historical!$B$7:$B$1403,0)))^(1/3)-1)*100)</f>
        <v>37.77757025</v>
      </c>
      <c r="U137" s="108">
        <f t="array" ref="U137">IF(INDEX(Historical!$H$7:$H$1372,MATCH(B137,Historical!$B$7:$B$1403,0))=0,"n/a",((INDEX(Historical!$C$7:$C$1381,MATCH(B137,Historical!$B$7:$B$1403,0))/INDEX(Historical!$H$7:$H$1372,MATCH(B137,Historical!$B$7:$B$1403,0)))^(1/5)-1)*100)</f>
        <v>26.49050417</v>
      </c>
      <c r="V137" s="108" t="str">
        <f t="array" ref="V137">IF(INDEX(Historical!$O$7:$O$1372,MATCH(B137,Historical!$B$7:$B$1403,0))=0,"n/a",((INDEX(Historical!$C$7:$C$1381,MATCH(B137,Historical!$B$7:$B$1403,0))/INDEX(Historical!$O$7:$O$1372,MATCH(B137,Historical!$B$7:$B$1403,0)))^(1/10)-1)*100)</f>
        <v>n/a</v>
      </c>
      <c r="W137" s="109" t="str">
        <f t="shared" si="5"/>
        <v>n/a</v>
      </c>
      <c r="X137" s="110">
        <f t="shared" si="6"/>
        <v>5.298100833</v>
      </c>
      <c r="Y137" s="147"/>
      <c r="Z137" s="103">
        <f t="shared" si="7"/>
        <v>14.23487544</v>
      </c>
      <c r="AA137" s="112">
        <f t="shared" si="8"/>
        <v>11.53024911</v>
      </c>
      <c r="AB137" s="73">
        <v>12.0</v>
      </c>
      <c r="AC137" s="102">
        <v>2.81</v>
      </c>
      <c r="AD137" s="102" t="s">
        <v>128</v>
      </c>
      <c r="AE137" s="102">
        <v>4.62</v>
      </c>
      <c r="AF137" s="102">
        <v>1.15</v>
      </c>
      <c r="AG137" s="102">
        <v>10.100000000000001</v>
      </c>
      <c r="AH137" s="102">
        <v>29.9</v>
      </c>
      <c r="AI137" s="102">
        <v>5.72</v>
      </c>
      <c r="AJ137" s="102">
        <v>5.0</v>
      </c>
      <c r="AK137" s="102" t="s">
        <v>128</v>
      </c>
      <c r="AL137" s="113">
        <v>818.75</v>
      </c>
      <c r="AM137" s="114">
        <v>2.8000000000000003</v>
      </c>
      <c r="AN137" s="102">
        <v>0.07</v>
      </c>
      <c r="AO137" s="115">
        <f t="shared" si="9"/>
        <v>16.19482296</v>
      </c>
      <c r="AP137" s="116">
        <f t="shared" si="10"/>
        <v>27.72507207</v>
      </c>
      <c r="AQ137" s="117">
        <f t="shared" si="11"/>
        <v>-23.23256918</v>
      </c>
      <c r="AR137" s="103">
        <f t="array" ref="AR137">INDEX(Historical!$C$7:$C$1381,MATCH(B137,Historical!$B$7:$B$1403,0))*IF(AH137="n/a",1.03,IF(AH137&lt;0,1.01,IF(AH137&gt;10,1.1,(1+AH137/100))))</f>
        <v>0.374</v>
      </c>
      <c r="AS137" s="112">
        <f t="shared" si="12"/>
        <v>0.3953928</v>
      </c>
      <c r="AT137" s="112">
        <f t="shared" ref="AT137:AV137" si="145">IF($AK137="n/a",1.03*AS137,IF($AK137&lt;0,1.01*AS137,IF($AK137&gt;10,1.1*AS137,(1+$AK137/100)*AS137)))</f>
        <v>0.407254584</v>
      </c>
      <c r="AU137" s="112">
        <f t="shared" si="145"/>
        <v>0.4194722215</v>
      </c>
      <c r="AV137" s="112">
        <f t="shared" si="145"/>
        <v>0.4320563882</v>
      </c>
      <c r="AW137" s="103">
        <f t="shared" si="14"/>
        <v>2.028175994</v>
      </c>
      <c r="AX137" s="118">
        <f t="shared" si="15"/>
        <v>6.25980245</v>
      </c>
      <c r="AY137" s="119">
        <v>1.01</v>
      </c>
      <c r="AZ137" s="114">
        <v>-0.37</v>
      </c>
      <c r="BA137" s="114">
        <v>-26.11</v>
      </c>
      <c r="BB137" s="114">
        <v>-19.82</v>
      </c>
      <c r="BC137" s="114">
        <v>-13.07</v>
      </c>
      <c r="BD137" s="42"/>
      <c r="BE137" s="17">
        <v>2013.0</v>
      </c>
      <c r="BF137" s="17">
        <f t="shared" si="16"/>
        <v>0</v>
      </c>
      <c r="BG137" s="120">
        <v>1.6</v>
      </c>
    </row>
    <row r="138" ht="11.25" customHeight="1">
      <c r="A138" s="155" t="s">
        <v>649</v>
      </c>
      <c r="B138" s="99" t="s">
        <v>650</v>
      </c>
      <c r="C138" s="100" t="s">
        <v>131</v>
      </c>
      <c r="D138" s="100" t="s">
        <v>132</v>
      </c>
      <c r="E138" s="101">
        <v>18.0</v>
      </c>
      <c r="F138" s="58">
        <v>190.0</v>
      </c>
      <c r="G138" s="58" t="s">
        <v>120</v>
      </c>
      <c r="H138" s="58" t="s">
        <v>120</v>
      </c>
      <c r="I138" s="150">
        <v>46.95</v>
      </c>
      <c r="J138" s="103">
        <f t="shared" si="2"/>
        <v>2.300319489</v>
      </c>
      <c r="K138" s="104">
        <v>0.27</v>
      </c>
      <c r="L138" s="73">
        <v>4.0</v>
      </c>
      <c r="M138" s="23">
        <f t="shared" si="3"/>
        <v>1.08</v>
      </c>
      <c r="N138" s="105" t="s">
        <v>154</v>
      </c>
      <c r="O138" s="157">
        <v>0.26</v>
      </c>
      <c r="P138" s="107">
        <v>43801.0</v>
      </c>
      <c r="Q138" s="107">
        <v>43812.0</v>
      </c>
      <c r="R138" s="23">
        <f t="shared" si="4"/>
        <v>3.846153846</v>
      </c>
      <c r="S138" s="108">
        <f t="array" ref="S138">IF(INDEX(Historical!$D$7:$D$1379,MATCH(B138,Historical!$B$7:$B$1403,0))=0,"n/a",(INDEX(Historical!$C$7:$C$1381,MATCH(B138,Historical!$B$7:$B$1403,0))/INDEX(Historical!$D$7:$D$1379,MATCH(B138,Historical!$B$7:$B$1403,0))-1)*100)</f>
        <v>23.52941176</v>
      </c>
      <c r="T138" s="108">
        <f t="array" ref="T138">IF(INDEX(Historical!$F$7:$F$1372,MATCH(B138,Historical!$B$7:$B$1403,0))=0,"n/a",((INDEX(Historical!$C$7:$C$1381,MATCH(B138,Historical!$B$7:$B$1403,0))/INDEX(Historical!$F$7:$F$1372,MATCH(B138,Historical!$B$7:$B$1403,0)))^(1/3)-1)*100)</f>
        <v>15.91093467</v>
      </c>
      <c r="U138" s="108">
        <f t="array" ref="U138">IF(INDEX(Historical!$H$7:$H$1372,MATCH(B138,Historical!$B$7:$B$1403,0))=0,"n/a",((INDEX(Historical!$C$7:$C$1381,MATCH(B138,Historical!$B$7:$B$1403,0))/INDEX(Historical!$H$7:$H$1372,MATCH(B138,Historical!$B$7:$B$1403,0)))^(1/5)-1)*100)</f>
        <v>11.34113452</v>
      </c>
      <c r="V138" s="108">
        <f t="array" ref="V138">IF(INDEX(Historical!$O$7:$O$1372,MATCH(B138,Historical!$B$7:$B$1403,0))=0,"n/a",((INDEX(Historical!$C$7:$C$1381,MATCH(B138,Historical!$B$7:$B$1403,0))/INDEX(Historical!$O$7:$O$1372,MATCH(B138,Historical!$B$7:$B$1403,0)))^(1/10)-1)*100)</f>
        <v>12.20889177</v>
      </c>
      <c r="W138" s="109">
        <f t="shared" si="5"/>
        <v>0.9289241588</v>
      </c>
      <c r="X138" s="110">
        <f t="shared" si="6"/>
        <v>1.955368021</v>
      </c>
      <c r="Y138" s="158" t="s">
        <v>211</v>
      </c>
      <c r="Z138" s="103">
        <f t="shared" si="7"/>
        <v>52.17391304</v>
      </c>
      <c r="AA138" s="112">
        <f t="shared" si="8"/>
        <v>22.68115942</v>
      </c>
      <c r="AB138" s="73">
        <v>12.0</v>
      </c>
      <c r="AC138" s="102">
        <v>2.07</v>
      </c>
      <c r="AD138" s="102" t="s">
        <v>128</v>
      </c>
      <c r="AE138" s="102">
        <v>4.19</v>
      </c>
      <c r="AF138" s="102">
        <v>2.74</v>
      </c>
      <c r="AG138" s="102">
        <v>12.8</v>
      </c>
      <c r="AH138" s="102">
        <v>12.7</v>
      </c>
      <c r="AI138" s="102" t="s">
        <v>128</v>
      </c>
      <c r="AJ138" s="102">
        <v>5.800000000000001</v>
      </c>
      <c r="AK138" s="102" t="s">
        <v>128</v>
      </c>
      <c r="AL138" s="113">
        <v>677.02</v>
      </c>
      <c r="AM138" s="114">
        <v>2.0</v>
      </c>
      <c r="AN138" s="102">
        <v>1.62</v>
      </c>
      <c r="AO138" s="115">
        <f t="shared" si="9"/>
        <v>-9.03970541</v>
      </c>
      <c r="AP138" s="116">
        <f t="shared" si="10"/>
        <v>13.64145401</v>
      </c>
      <c r="AQ138" s="117">
        <f t="shared" si="11"/>
        <v>66.19450026</v>
      </c>
      <c r="AR138" s="103">
        <f t="array" ref="AR138">INDEX(Historical!$C$7:$C$1381,MATCH(B138,Historical!$B$7:$B$1403,0))*IF(AH138="n/a",1.03,IF(AH138&lt;0,1.01,IF(AH138&gt;10,1.1,(1+AH138/100))))</f>
        <v>1.155</v>
      </c>
      <c r="AS138" s="112">
        <f t="shared" si="12"/>
        <v>1.18965</v>
      </c>
      <c r="AT138" s="112">
        <f t="shared" ref="AT138:AV138" si="146">IF($AK138="n/a",1.03*AS138,IF($AK138&lt;0,1.01*AS138,IF($AK138&gt;10,1.1*AS138,(1+$AK138/100)*AS138)))</f>
        <v>1.2253395</v>
      </c>
      <c r="AU138" s="112">
        <f t="shared" si="146"/>
        <v>1.262099685</v>
      </c>
      <c r="AV138" s="112">
        <f t="shared" si="146"/>
        <v>1.299962676</v>
      </c>
      <c r="AW138" s="103">
        <f t="shared" si="14"/>
        <v>6.132051861</v>
      </c>
      <c r="AX138" s="118">
        <f t="shared" si="15"/>
        <v>13.06081333</v>
      </c>
      <c r="AY138" s="119">
        <v>0.39</v>
      </c>
      <c r="AZ138" s="114">
        <v>5.86</v>
      </c>
      <c r="BA138" s="114">
        <v>-22.99</v>
      </c>
      <c r="BB138" s="114">
        <v>-15.47</v>
      </c>
      <c r="BC138" s="114">
        <v>-10.54</v>
      </c>
      <c r="BD138" s="42"/>
      <c r="BE138" s="17">
        <v>2002.0</v>
      </c>
      <c r="BF138" s="17">
        <f t="shared" si="16"/>
        <v>1</v>
      </c>
      <c r="BG138" s="120">
        <v>1.7999999999999998</v>
      </c>
    </row>
    <row r="139" ht="11.25" customHeight="1">
      <c r="A139" s="55" t="s">
        <v>651</v>
      </c>
      <c r="B139" s="99" t="s">
        <v>652</v>
      </c>
      <c r="C139" s="100" t="s">
        <v>125</v>
      </c>
      <c r="D139" s="100" t="s">
        <v>461</v>
      </c>
      <c r="E139" s="101">
        <v>20.0</v>
      </c>
      <c r="F139" s="58">
        <v>166.0</v>
      </c>
      <c r="G139" s="58" t="s">
        <v>121</v>
      </c>
      <c r="H139" s="58" t="s">
        <v>121</v>
      </c>
      <c r="I139" s="150">
        <v>163.02</v>
      </c>
      <c r="J139" s="103">
        <f t="shared" si="2"/>
        <v>0.7851797325</v>
      </c>
      <c r="K139" s="144">
        <v>0.32</v>
      </c>
      <c r="L139" s="73">
        <v>4.0</v>
      </c>
      <c r="M139" s="23">
        <f t="shared" si="3"/>
        <v>1.28</v>
      </c>
      <c r="N139" s="105" t="s">
        <v>147</v>
      </c>
      <c r="O139" s="145">
        <v>0.29</v>
      </c>
      <c r="P139" s="107">
        <v>43677.0</v>
      </c>
      <c r="Q139" s="107">
        <v>43692.0</v>
      </c>
      <c r="R139" s="23">
        <f t="shared" si="4"/>
        <v>10.34482759</v>
      </c>
      <c r="S139" s="108">
        <f t="array" ref="S139">IF(INDEX(Historical!$D$7:$D$1379,MATCH(B139,Historical!$B$7:$B$1403,0))=0,"n/a",(INDEX(Historical!$C$7:$C$1381,MATCH(B139,Historical!$B$7:$B$1403,0))/INDEX(Historical!$D$7:$D$1379,MATCH(B139,Historical!$B$7:$B$1403,0))-1)*100)</f>
        <v>10.90909091</v>
      </c>
      <c r="T139" s="108">
        <f t="array" ref="T139">IF(INDEX(Historical!$F$7:$F$1372,MATCH(B139,Historical!$B$7:$B$1403,0))=0,"n/a",((INDEX(Historical!$C$7:$C$1381,MATCH(B139,Historical!$B$7:$B$1403,0))/INDEX(Historical!$F$7:$F$1372,MATCH(B139,Historical!$B$7:$B$1403,0)))^(1/3)-1)*100)</f>
        <v>9.864487576</v>
      </c>
      <c r="U139" s="108">
        <f t="array" ref="U139">IF(INDEX(Historical!$H$7:$H$1372,MATCH(B139,Historical!$B$7:$B$1403,0))=0,"n/a",((INDEX(Historical!$C$7:$C$1381,MATCH(B139,Historical!$B$7:$B$1403,0))/INDEX(Historical!$H$7:$H$1372,MATCH(B139,Historical!$B$7:$B$1403,0)))^(1/5)-1)*100)</f>
        <v>9.928233141</v>
      </c>
      <c r="V139" s="108">
        <f t="array" ref="V139">IF(INDEX(Historical!$O$7:$O$1372,MATCH(B139,Historical!$B$7:$B$1403,0))=0,"n/a",((INDEX(Historical!$C$7:$C$1381,MATCH(B139,Historical!$B$7:$B$1403,0))/INDEX(Historical!$O$7:$O$1372,MATCH(B139,Historical!$B$7:$B$1403,0)))^(1/10)-1)*100)</f>
        <v>14.31967608</v>
      </c>
      <c r="W139" s="109">
        <f t="shared" si="5"/>
        <v>0.6933280533</v>
      </c>
      <c r="X139" s="110">
        <f t="shared" si="6"/>
        <v>0.8944354181</v>
      </c>
      <c r="Y139" s="99"/>
      <c r="Z139" s="103">
        <f t="shared" si="7"/>
        <v>20.22116904</v>
      </c>
      <c r="AA139" s="112">
        <f t="shared" si="8"/>
        <v>25.7535545</v>
      </c>
      <c r="AB139" s="73">
        <v>12.0</v>
      </c>
      <c r="AC139" s="102">
        <v>6.33</v>
      </c>
      <c r="AD139" s="102">
        <v>2.44</v>
      </c>
      <c r="AE139" s="102">
        <v>0.64</v>
      </c>
      <c r="AF139" s="102">
        <v>3.85</v>
      </c>
      <c r="AG139" s="102">
        <v>16.1</v>
      </c>
      <c r="AH139" s="102">
        <v>45.1</v>
      </c>
      <c r="AI139" s="102">
        <v>8.959999999999999</v>
      </c>
      <c r="AJ139" s="102">
        <v>11.1</v>
      </c>
      <c r="AK139" s="102">
        <v>10.549999999999999</v>
      </c>
      <c r="AL139" s="113">
        <v>6020.0</v>
      </c>
      <c r="AM139" s="114">
        <v>0.1</v>
      </c>
      <c r="AN139" s="102">
        <v>0.84</v>
      </c>
      <c r="AO139" s="115">
        <f t="shared" si="9"/>
        <v>-15.04014163</v>
      </c>
      <c r="AP139" s="116">
        <f t="shared" si="10"/>
        <v>10.71341287</v>
      </c>
      <c r="AQ139" s="117">
        <f t="shared" si="11"/>
        <v>109.9218742</v>
      </c>
      <c r="AR139" s="103">
        <f t="array" ref="AR139">INDEX(Historical!$C$7:$C$1381,MATCH(B139,Historical!$B$7:$B$1403,0))*IF(AH139="n/a",1.03,IF(AH139&lt;0,1.01,IF(AH139&gt;10,1.1,(1+AH139/100))))</f>
        <v>1.342</v>
      </c>
      <c r="AS139" s="112">
        <f t="shared" si="12"/>
        <v>1.4622432</v>
      </c>
      <c r="AT139" s="112">
        <f t="shared" ref="AT139:AV139" si="147">IF($AK139="n/a",1.03*AS139,IF($AK139&lt;0,1.01*AS139,IF($AK139&gt;10,1.1*AS139,(1+$AK139/100)*AS139)))</f>
        <v>1.60846752</v>
      </c>
      <c r="AU139" s="112">
        <f t="shared" si="147"/>
        <v>1.769314272</v>
      </c>
      <c r="AV139" s="112">
        <f t="shared" si="147"/>
        <v>1.946245699</v>
      </c>
      <c r="AW139" s="103">
        <f t="shared" si="14"/>
        <v>8.128270691</v>
      </c>
      <c r="AX139" s="118">
        <f t="shared" si="15"/>
        <v>4.98605735</v>
      </c>
      <c r="AY139" s="119">
        <v>0.59</v>
      </c>
      <c r="AZ139" s="114">
        <v>32.690000000000005</v>
      </c>
      <c r="BA139" s="114">
        <v>-10.42</v>
      </c>
      <c r="BB139" s="114">
        <v>-1.35</v>
      </c>
      <c r="BC139" s="114">
        <v>0.89</v>
      </c>
      <c r="BD139" s="42"/>
      <c r="BE139" s="17">
        <v>2000.0</v>
      </c>
      <c r="BF139" s="17">
        <f t="shared" si="16"/>
        <v>2</v>
      </c>
      <c r="BG139" s="120">
        <v>6.3</v>
      </c>
    </row>
    <row r="140" ht="11.25" customHeight="1">
      <c r="A140" s="55" t="s">
        <v>200</v>
      </c>
      <c r="B140" s="99" t="s">
        <v>201</v>
      </c>
      <c r="C140" s="100" t="s">
        <v>118</v>
      </c>
      <c r="D140" s="100" t="s">
        <v>202</v>
      </c>
      <c r="E140" s="101">
        <v>26.0</v>
      </c>
      <c r="F140" s="58">
        <v>124.0</v>
      </c>
      <c r="G140" s="58" t="s">
        <v>121</v>
      </c>
      <c r="H140" s="58" t="s">
        <v>120</v>
      </c>
      <c r="I140" s="102">
        <v>124.24</v>
      </c>
      <c r="J140" s="103">
        <f t="shared" si="2"/>
        <v>3.316162267</v>
      </c>
      <c r="K140" s="144">
        <v>1.03</v>
      </c>
      <c r="L140" s="73">
        <v>4.0</v>
      </c>
      <c r="M140" s="23">
        <f t="shared" si="3"/>
        <v>4.12</v>
      </c>
      <c r="N140" s="105" t="s">
        <v>203</v>
      </c>
      <c r="O140" s="145">
        <v>0.86</v>
      </c>
      <c r="P140" s="107">
        <v>43665.0</v>
      </c>
      <c r="Q140" s="107">
        <v>43697.0</v>
      </c>
      <c r="R140" s="23">
        <f t="shared" si="4"/>
        <v>19.76744186</v>
      </c>
      <c r="S140" s="108">
        <f t="array" ref="S140">IF(INDEX(Historical!$D$7:$D$1379,MATCH(B140,Historical!$B$7:$B$1403,0))=0,"n/a",(INDEX(Historical!$C$7:$C$1381,MATCH(B140,Historical!$B$7:$B$1403,0))/INDEX(Historical!$D$7:$D$1379,MATCH(B140,Historical!$B$7:$B$1403,0))-1)*100)</f>
        <v>15.24390244</v>
      </c>
      <c r="T140" s="108">
        <f t="array" ref="T140">IF(INDEX(Historical!$F$7:$F$1372,MATCH(B140,Historical!$B$7:$B$1403,0))=0,"n/a",((INDEX(Historical!$C$7:$C$1381,MATCH(B140,Historical!$B$7:$B$1403,0))/INDEX(Historical!$F$7:$F$1372,MATCH(B140,Historical!$B$7:$B$1403,0)))^(1/3)-1)*100)</f>
        <v>7.064878326</v>
      </c>
      <c r="U140" s="108">
        <f t="array" ref="U140">IF(INDEX(Historical!$H$7:$H$1372,MATCH(B140,Historical!$B$7:$B$1403,0))=0,"n/a",((INDEX(Historical!$C$7:$C$1381,MATCH(B140,Historical!$B$7:$B$1403,0))/INDEX(Historical!$H$7:$H$1372,MATCH(B140,Historical!$B$7:$B$1403,0)))^(1/5)-1)*100)</f>
        <v>7.771441142</v>
      </c>
      <c r="V140" s="108">
        <f t="array" ref="V140">IF(INDEX(Historical!$O$7:$O$1372,MATCH(B140,Historical!$B$7:$B$1403,0))=0,"n/a",((INDEX(Historical!$C$7:$C$1381,MATCH(B140,Historical!$B$7:$B$1403,0))/INDEX(Historical!$O$7:$O$1372,MATCH(B140,Historical!$B$7:$B$1403,0)))^(1/10)-1)*100)</f>
        <v>8.44717712</v>
      </c>
      <c r="W140" s="109">
        <f t="shared" si="5"/>
        <v>0.9200045213</v>
      </c>
      <c r="X140" s="110">
        <f t="shared" si="6"/>
        <v>0.3581309282</v>
      </c>
      <c r="Y140" s="149"/>
      <c r="Z140" s="103">
        <f t="shared" si="7"/>
        <v>39.61538462</v>
      </c>
      <c r="AA140" s="112">
        <f t="shared" si="8"/>
        <v>11.94615385</v>
      </c>
      <c r="AB140" s="73">
        <v>12.0</v>
      </c>
      <c r="AC140" s="102">
        <v>10.4</v>
      </c>
      <c r="AD140" s="102">
        <v>3.64</v>
      </c>
      <c r="AE140" s="102">
        <v>1.3</v>
      </c>
      <c r="AF140" s="102">
        <v>4.69</v>
      </c>
      <c r="AG140" s="102">
        <v>40.699999999999996</v>
      </c>
      <c r="AH140" s="156">
        <v>3.4000000000000004</v>
      </c>
      <c r="AI140" s="156">
        <v>11.83</v>
      </c>
      <c r="AJ140" s="102">
        <v>21.7</v>
      </c>
      <c r="AK140" s="102">
        <v>3.2800000000000002</v>
      </c>
      <c r="AL140" s="113">
        <v>69750.0</v>
      </c>
      <c r="AM140" s="114">
        <v>0.18</v>
      </c>
      <c r="AN140" s="102">
        <v>2.58</v>
      </c>
      <c r="AO140" s="115">
        <f t="shared" si="9"/>
        <v>-0.8585504371</v>
      </c>
      <c r="AP140" s="116">
        <f t="shared" si="10"/>
        <v>11.08760341</v>
      </c>
      <c r="AQ140" s="117">
        <f t="shared" si="11"/>
        <v>57.80080487</v>
      </c>
      <c r="AR140" s="103">
        <f t="array" ref="AR140">INDEX(Historical!$C$7:$C$1381,MATCH(B140,Historical!$B$7:$B$1403,0))*IF(AH140="n/a",1.03,IF(AH140&lt;0,1.01,IF(AH140&gt;10,1.1,(1+AH140/100))))</f>
        <v>3.90852</v>
      </c>
      <c r="AS140" s="112">
        <f t="shared" si="12"/>
        <v>4.299372</v>
      </c>
      <c r="AT140" s="112">
        <f t="shared" ref="AT140:AV140" si="148">IF($AK140="n/a",1.03*AS140,IF($AK140&lt;0,1.01*AS140,IF($AK140&gt;10,1.1*AS140,(1+$AK140/100)*AS140)))</f>
        <v>4.440391402</v>
      </c>
      <c r="AU140" s="112">
        <f t="shared" si="148"/>
        <v>4.58603624</v>
      </c>
      <c r="AV140" s="112">
        <f t="shared" si="148"/>
        <v>4.736458228</v>
      </c>
      <c r="AW140" s="103">
        <f t="shared" si="14"/>
        <v>21.97077787</v>
      </c>
      <c r="AX140" s="118">
        <f t="shared" si="15"/>
        <v>17.68414188</v>
      </c>
      <c r="AY140" s="119">
        <v>1.49</v>
      </c>
      <c r="AZ140" s="114">
        <v>11.18</v>
      </c>
      <c r="BA140" s="114">
        <v>-17.48</v>
      </c>
      <c r="BB140" s="114">
        <v>-11.940000000000001</v>
      </c>
      <c r="BC140" s="114">
        <v>-6.87</v>
      </c>
      <c r="BD140" s="42"/>
      <c r="BE140" s="17">
        <v>1994.0</v>
      </c>
      <c r="BF140" s="17">
        <f t="shared" si="16"/>
        <v>2</v>
      </c>
      <c r="BG140" s="120">
        <v>7.8</v>
      </c>
    </row>
    <row r="141" ht="11.25" customHeight="1">
      <c r="A141" s="55" t="s">
        <v>653</v>
      </c>
      <c r="B141" s="99" t="s">
        <v>654</v>
      </c>
      <c r="C141" s="100" t="s">
        <v>136</v>
      </c>
      <c r="D141" s="100" t="s">
        <v>153</v>
      </c>
      <c r="E141" s="101">
        <v>22.0</v>
      </c>
      <c r="F141" s="58">
        <v>159.0</v>
      </c>
      <c r="G141" s="58" t="s">
        <v>168</v>
      </c>
      <c r="H141" s="58" t="s">
        <v>168</v>
      </c>
      <c r="I141" s="150">
        <v>68.47</v>
      </c>
      <c r="J141" s="103">
        <f t="shared" si="2"/>
        <v>3.096246531</v>
      </c>
      <c r="K141" s="104">
        <v>0.53</v>
      </c>
      <c r="L141" s="73">
        <v>4.0</v>
      </c>
      <c r="M141" s="23">
        <f t="shared" si="3"/>
        <v>2.12</v>
      </c>
      <c r="N141" s="105" t="s">
        <v>160</v>
      </c>
      <c r="O141" s="106">
        <v>0.51</v>
      </c>
      <c r="P141" s="107">
        <v>43866.0</v>
      </c>
      <c r="Q141" s="107">
        <v>43880.0</v>
      </c>
      <c r="R141" s="23">
        <f t="shared" si="4"/>
        <v>3.921568627</v>
      </c>
      <c r="S141" s="108">
        <f t="array" ref="S141">IF(INDEX(Historical!$D$7:$D$1379,MATCH(B141,Historical!$B$7:$B$1403,0))=0,"n/a",(INDEX(Historical!$C$7:$C$1381,MATCH(B141,Historical!$B$7:$B$1403,0))/INDEX(Historical!$D$7:$D$1379,MATCH(B141,Historical!$B$7:$B$1403,0))-1)*100)</f>
        <v>4.081632653</v>
      </c>
      <c r="T141" s="108">
        <f t="array" ref="T141">IF(INDEX(Historical!$F$7:$F$1372,MATCH(B141,Historical!$B$7:$B$1403,0))=0,"n/a",((INDEX(Historical!$C$7:$C$1381,MATCH(B141,Historical!$B$7:$B$1403,0))/INDEX(Historical!$F$7:$F$1372,MATCH(B141,Historical!$B$7:$B$1403,0)))^(1/3)-1)*100)</f>
        <v>3.499308487</v>
      </c>
      <c r="U141" s="108">
        <f t="array" ref="U141">IF(INDEX(Historical!$H$7:$H$1372,MATCH(B141,Historical!$B$7:$B$1403,0))=0,"n/a",((INDEX(Historical!$C$7:$C$1381,MATCH(B141,Historical!$B$7:$B$1403,0))/INDEX(Historical!$H$7:$H$1372,MATCH(B141,Historical!$B$7:$B$1403,0)))^(1/5)-1)*100)</f>
        <v>3.959498821</v>
      </c>
      <c r="V141" s="108">
        <f t="array" ref="V141">IF(INDEX(Historical!$O$7:$O$1372,MATCH(B141,Historical!$B$7:$B$1403,0))=0,"n/a",((INDEX(Historical!$C$7:$C$1381,MATCH(B141,Historical!$B$7:$B$1403,0))/INDEX(Historical!$O$7:$O$1372,MATCH(B141,Historical!$B$7:$B$1403,0)))^(1/10)-1)*100)</f>
        <v>4.292370043</v>
      </c>
      <c r="W141" s="109">
        <f t="shared" si="5"/>
        <v>0.9224504834</v>
      </c>
      <c r="X141" s="110" t="str">
        <f t="shared" si="6"/>
        <v>n/a</v>
      </c>
      <c r="Y141" s="133"/>
      <c r="Z141" s="103">
        <f t="shared" si="7"/>
        <v>39.47858473</v>
      </c>
      <c r="AA141" s="112">
        <f t="shared" si="8"/>
        <v>12.75046555</v>
      </c>
      <c r="AB141" s="73">
        <v>12.0</v>
      </c>
      <c r="AC141" s="102">
        <v>5.37</v>
      </c>
      <c r="AD141" s="102" t="s">
        <v>128</v>
      </c>
      <c r="AE141" s="102">
        <v>3.0</v>
      </c>
      <c r="AF141" s="102">
        <v>1.37</v>
      </c>
      <c r="AG141" s="102">
        <v>11.14</v>
      </c>
      <c r="AH141" s="102" t="s">
        <v>128</v>
      </c>
      <c r="AI141" s="102" t="s">
        <v>128</v>
      </c>
      <c r="AJ141" s="102" t="s">
        <v>128</v>
      </c>
      <c r="AK141" s="102" t="s">
        <v>128</v>
      </c>
      <c r="AL141" s="113">
        <v>392.67</v>
      </c>
      <c r="AM141" s="114">
        <v>3.2300000000000004</v>
      </c>
      <c r="AN141" s="102" t="s">
        <v>128</v>
      </c>
      <c r="AO141" s="115">
        <f t="shared" si="9"/>
        <v>-5.694720197</v>
      </c>
      <c r="AP141" s="116">
        <f t="shared" si="10"/>
        <v>7.055745352</v>
      </c>
      <c r="AQ141" s="117">
        <f t="shared" si="11"/>
        <v>-11.8886114</v>
      </c>
      <c r="AR141" s="103">
        <f t="array" ref="AR141">INDEX(Historical!$C$7:$C$1381,MATCH(B141,Historical!$B$7:$B$1403,0))*IF(AH141="n/a",1.03,IF(AH141&lt;0,1.01,IF(AH141&gt;10,1.1,(1+AH141/100))))</f>
        <v>2.1012</v>
      </c>
      <c r="AS141" s="112">
        <f t="shared" si="12"/>
        <v>2.164236</v>
      </c>
      <c r="AT141" s="112">
        <f t="shared" ref="AT141:AV141" si="149">IF($AK141="n/a",1.03*AS141,IF($AK141&lt;0,1.01*AS141,IF($AK141&gt;10,1.1*AS141,(1+$AK141/100)*AS141)))</f>
        <v>2.22916308</v>
      </c>
      <c r="AU141" s="112">
        <f t="shared" si="149"/>
        <v>2.296037972</v>
      </c>
      <c r="AV141" s="112">
        <f t="shared" si="149"/>
        <v>2.364919112</v>
      </c>
      <c r="AW141" s="103">
        <f t="shared" si="14"/>
        <v>11.15555616</v>
      </c>
      <c r="AX141" s="118">
        <f t="shared" si="15"/>
        <v>16.2926189</v>
      </c>
      <c r="AY141" s="119">
        <v>0.26</v>
      </c>
      <c r="AZ141" s="114">
        <v>0.0</v>
      </c>
      <c r="BA141" s="114">
        <v>-20.337405468295522</v>
      </c>
      <c r="BB141" s="114">
        <v>-9.299244933103722</v>
      </c>
      <c r="BC141" s="114">
        <v>-11.856333676622043</v>
      </c>
      <c r="BD141" s="42"/>
      <c r="BE141" s="17">
        <v>1999.0</v>
      </c>
      <c r="BF141" s="17">
        <f t="shared" si="16"/>
        <v>2</v>
      </c>
      <c r="BG141" s="120">
        <v>1.02</v>
      </c>
    </row>
    <row r="142" ht="11.25" customHeight="1">
      <c r="A142" s="155" t="s">
        <v>1690</v>
      </c>
      <c r="B142" s="99" t="s">
        <v>1691</v>
      </c>
      <c r="C142" s="100" t="s">
        <v>136</v>
      </c>
      <c r="D142" s="100" t="s">
        <v>153</v>
      </c>
      <c r="E142" s="101">
        <v>7.0</v>
      </c>
      <c r="F142" s="58">
        <v>654.0</v>
      </c>
      <c r="G142" s="58" t="s">
        <v>120</v>
      </c>
      <c r="H142" s="58" t="s">
        <v>120</v>
      </c>
      <c r="I142" s="150">
        <v>30.78</v>
      </c>
      <c r="J142" s="103">
        <f t="shared" si="2"/>
        <v>4.028589994</v>
      </c>
      <c r="K142" s="104">
        <v>0.31</v>
      </c>
      <c r="L142" s="73">
        <v>4.0</v>
      </c>
      <c r="M142" s="23">
        <f t="shared" si="3"/>
        <v>1.24</v>
      </c>
      <c r="N142" s="105" t="s">
        <v>164</v>
      </c>
      <c r="O142" s="106">
        <v>0.24</v>
      </c>
      <c r="P142" s="148">
        <v>43434.0</v>
      </c>
      <c r="Q142" s="148">
        <v>43447.0</v>
      </c>
      <c r="R142" s="23">
        <f t="shared" si="4"/>
        <v>29.16666667</v>
      </c>
      <c r="S142" s="108">
        <f t="array" ref="S142">IF(INDEX(Historical!$D$7:$D$1379,MATCH(B142,Historical!$B$7:$B$1403,0))=0,"n/a",(INDEX(Historical!$C$7:$C$1381,MATCH(B142,Historical!$B$7:$B$1403,0))/INDEX(Historical!$D$7:$D$1379,MATCH(B142,Historical!$B$7:$B$1403,0))-1)*100)</f>
        <v>20.38834951</v>
      </c>
      <c r="T142" s="108">
        <f t="array" ref="T142">IF(INDEX(Historical!$F$7:$F$1372,MATCH(B142,Historical!$B$7:$B$1403,0))=0,"n/a",((INDEX(Historical!$C$7:$C$1381,MATCH(B142,Historical!$B$7:$B$1403,0))/INDEX(Historical!$F$7:$F$1372,MATCH(B142,Historical!$B$7:$B$1403,0)))^(1/3)-1)*100)</f>
        <v>18.24609497</v>
      </c>
      <c r="U142" s="108">
        <f t="array" ref="U142">IF(INDEX(Historical!$H$7:$H$1372,MATCH(B142,Historical!$B$7:$B$1403,0))=0,"n/a",((INDEX(Historical!$C$7:$C$1381,MATCH(B142,Historical!$B$7:$B$1403,0))/INDEX(Historical!$H$7:$H$1372,MATCH(B142,Historical!$B$7:$B$1403,0)))^(1/5)-1)*100)</f>
        <v>33.72257702</v>
      </c>
      <c r="V142" s="108">
        <f t="array" ref="V142">IF(INDEX(Historical!$O$7:$O$1372,MATCH(B142,Historical!$B$7:$B$1403,0))=0,"n/a",((INDEX(Historical!$C$7:$C$1381,MATCH(B142,Historical!$B$7:$B$1403,0))/INDEX(Historical!$O$7:$O$1372,MATCH(B142,Historical!$B$7:$B$1403,0)))^(1/10)-1)*100)</f>
        <v>19.72002047</v>
      </c>
      <c r="W142" s="109">
        <f t="shared" si="5"/>
        <v>1.710068054</v>
      </c>
      <c r="X142" s="110">
        <f t="shared" si="6"/>
        <v>1.832748751</v>
      </c>
      <c r="Y142" s="149" t="s">
        <v>1630</v>
      </c>
      <c r="Z142" s="103">
        <f t="shared" si="7"/>
        <v>35.63218391</v>
      </c>
      <c r="AA142" s="112">
        <f t="shared" si="8"/>
        <v>8.844827586</v>
      </c>
      <c r="AB142" s="73">
        <v>12.0</v>
      </c>
      <c r="AC142" s="102">
        <v>3.48</v>
      </c>
      <c r="AD142" s="102">
        <v>1.11</v>
      </c>
      <c r="AE142" s="102">
        <v>3.23</v>
      </c>
      <c r="AF142" s="102">
        <v>1.09</v>
      </c>
      <c r="AG142" s="102">
        <v>12.5</v>
      </c>
      <c r="AH142" s="102">
        <v>35.3</v>
      </c>
      <c r="AI142" s="102">
        <v>5.62</v>
      </c>
      <c r="AJ142" s="102">
        <v>18.4</v>
      </c>
      <c r="AK142" s="102">
        <v>8.0</v>
      </c>
      <c r="AL142" s="113">
        <v>2490.0</v>
      </c>
      <c r="AM142" s="114">
        <v>0.4</v>
      </c>
      <c r="AN142" s="102">
        <v>0.09</v>
      </c>
      <c r="AO142" s="115">
        <f t="shared" si="9"/>
        <v>28.90633943</v>
      </c>
      <c r="AP142" s="116">
        <f t="shared" si="10"/>
        <v>37.75116701</v>
      </c>
      <c r="AQ142" s="117">
        <f t="shared" si="11"/>
        <v>-34.54140556</v>
      </c>
      <c r="AR142" s="103">
        <f t="array" ref="AR142">INDEX(Historical!$C$7:$C$1381,MATCH(B142,Historical!$B$7:$B$1403,0))*IF(AH142="n/a",1.03,IF(AH142&lt;0,1.01,IF(AH142&gt;10,1.1,(1+AH142/100))))</f>
        <v>1.364</v>
      </c>
      <c r="AS142" s="112">
        <f t="shared" si="12"/>
        <v>1.4406568</v>
      </c>
      <c r="AT142" s="112">
        <f t="shared" ref="AT142:AV142" si="150">IF($AK142="n/a",1.03*AS142,IF($AK142&lt;0,1.01*AS142,IF($AK142&gt;10,1.1*AS142,(1+$AK142/100)*AS142)))</f>
        <v>1.555909344</v>
      </c>
      <c r="AU142" s="112">
        <f t="shared" si="150"/>
        <v>1.680382092</v>
      </c>
      <c r="AV142" s="112">
        <f t="shared" si="150"/>
        <v>1.814812659</v>
      </c>
      <c r="AW142" s="103">
        <f t="shared" si="14"/>
        <v>7.855760894</v>
      </c>
      <c r="AX142" s="118">
        <f t="shared" si="15"/>
        <v>25.52229011</v>
      </c>
      <c r="AY142" s="119">
        <v>1.25</v>
      </c>
      <c r="AZ142" s="114">
        <v>-3.4799999999999995</v>
      </c>
      <c r="BA142" s="114">
        <v>-21.54</v>
      </c>
      <c r="BB142" s="114">
        <v>-17.0</v>
      </c>
      <c r="BC142" s="114">
        <v>-14.01</v>
      </c>
      <c r="BD142" s="42"/>
      <c r="BE142" s="17">
        <v>2014.0</v>
      </c>
      <c r="BF142" s="17">
        <f t="shared" si="16"/>
        <v>0</v>
      </c>
      <c r="BG142" s="120">
        <v>1.6</v>
      </c>
    </row>
    <row r="143" ht="11.25" customHeight="1">
      <c r="A143" s="151" t="s">
        <v>204</v>
      </c>
      <c r="B143" s="122" t="s">
        <v>205</v>
      </c>
      <c r="C143" s="100" t="s">
        <v>136</v>
      </c>
      <c r="D143" s="100" t="s">
        <v>137</v>
      </c>
      <c r="E143" s="123">
        <v>26.0</v>
      </c>
      <c r="F143" s="58">
        <v>121.0</v>
      </c>
      <c r="G143" s="124" t="s">
        <v>121</v>
      </c>
      <c r="H143" s="124" t="s">
        <v>121</v>
      </c>
      <c r="I143" s="125">
        <v>145.03</v>
      </c>
      <c r="J143" s="126">
        <f t="shared" si="2"/>
        <v>2.068537544</v>
      </c>
      <c r="K143" s="152">
        <v>0.75</v>
      </c>
      <c r="L143" s="128">
        <v>4.0</v>
      </c>
      <c r="M143" s="129">
        <f t="shared" si="3"/>
        <v>3</v>
      </c>
      <c r="N143" s="130" t="s">
        <v>206</v>
      </c>
      <c r="O143" s="153">
        <v>0.73</v>
      </c>
      <c r="P143" s="132">
        <v>43636.0</v>
      </c>
      <c r="Q143" s="132">
        <v>43658.0</v>
      </c>
      <c r="R143" s="129">
        <f t="shared" si="4"/>
        <v>2.739726027</v>
      </c>
      <c r="S143" s="108">
        <f t="array" ref="S143">IF(INDEX(Historical!$D$7:$D$1379,MATCH(B143,Historical!$B$7:$B$1403,0))=0,"n/a",(INDEX(Historical!$C$7:$C$1381,MATCH(B143,Historical!$B$7:$B$1403,0))/INDEX(Historical!$D$7:$D$1379,MATCH(B143,Historical!$B$7:$B$1403,0))-1)*100)</f>
        <v>2.777777778</v>
      </c>
      <c r="T143" s="108">
        <f t="array" ref="T143">IF(INDEX(Historical!$F$7:$F$1372,MATCH(B143,Historical!$B$7:$B$1403,0))=0,"n/a",((INDEX(Historical!$C$7:$C$1381,MATCH(B143,Historical!$B$7:$B$1403,0))/INDEX(Historical!$F$7:$F$1372,MATCH(B143,Historical!$B$7:$B$1403,0)))^(1/3)-1)*100)</f>
        <v>2.858677399</v>
      </c>
      <c r="U143" s="108">
        <f t="array" ref="U143">IF(INDEX(Historical!$H$7:$H$1372,MATCH(B143,Historical!$B$7:$B$1403,0))=0,"n/a",((INDEX(Historical!$C$7:$C$1381,MATCH(B143,Historical!$B$7:$B$1403,0))/INDEX(Historical!$H$7:$H$1372,MATCH(B143,Historical!$B$7:$B$1403,0)))^(1/5)-1)*100)</f>
        <v>2.946206824</v>
      </c>
      <c r="V143" s="108">
        <f t="array" ref="V143">IF(INDEX(Historical!$O$7:$O$1372,MATCH(B143,Historical!$B$7:$B$1403,0))=0,"n/a",((INDEX(Historical!$C$7:$C$1381,MATCH(B143,Historical!$B$7:$B$1403,0))/INDEX(Historical!$O$7:$O$1372,MATCH(B143,Historical!$B$7:$B$1403,0)))^(1/10)-1)*100)</f>
        <v>9.915613192</v>
      </c>
      <c r="W143" s="109">
        <f t="shared" si="5"/>
        <v>0.2971280512</v>
      </c>
      <c r="X143" s="110" t="str">
        <f t="shared" si="6"/>
        <v>n/a</v>
      </c>
      <c r="Y143" s="181" t="s">
        <v>207</v>
      </c>
      <c r="Z143" s="126">
        <f t="shared" si="7"/>
        <v>30.89598352</v>
      </c>
      <c r="AA143" s="134">
        <f t="shared" si="8"/>
        <v>14.9361483</v>
      </c>
      <c r="AB143" s="128">
        <v>12.0</v>
      </c>
      <c r="AC143" s="125">
        <v>9.71</v>
      </c>
      <c r="AD143" s="125">
        <v>3.78</v>
      </c>
      <c r="AE143" s="125">
        <v>1.93</v>
      </c>
      <c r="AF143" s="125">
        <v>1.21</v>
      </c>
      <c r="AG143" s="125">
        <v>7.199999999999999</v>
      </c>
      <c r="AH143" s="125">
        <v>16.5</v>
      </c>
      <c r="AI143" s="125">
        <v>6.4399999999999995</v>
      </c>
      <c r="AJ143" s="125">
        <v>-5.0</v>
      </c>
      <c r="AK143" s="125">
        <v>3.9600000000000004</v>
      </c>
      <c r="AL143" s="135">
        <v>65990.0</v>
      </c>
      <c r="AM143" s="136">
        <v>0.4</v>
      </c>
      <c r="AN143" s="125">
        <v>0.25</v>
      </c>
      <c r="AO143" s="137">
        <f t="shared" si="9"/>
        <v>-9.921403933</v>
      </c>
      <c r="AP143" s="138">
        <f t="shared" si="10"/>
        <v>5.014744368</v>
      </c>
      <c r="AQ143" s="139">
        <f t="shared" si="11"/>
        <v>-10.37674051</v>
      </c>
      <c r="AR143" s="103">
        <f t="array" ref="AR143">INDEX(Historical!$C$7:$C$1381,MATCH(B143,Historical!$B$7:$B$1403,0))*IF(AH143="n/a",1.03,IF(AH143&lt;0,1.01,IF(AH143&gt;10,1.1,(1+AH143/100))))</f>
        <v>3.256</v>
      </c>
      <c r="AS143" s="134">
        <f t="shared" si="12"/>
        <v>3.4656864</v>
      </c>
      <c r="AT143" s="134">
        <f t="shared" ref="AT143:AV143" si="151">IF($AK143="n/a",1.03*AS143,IF($AK143&lt;0,1.01*AS143,IF($AK143&gt;10,1.1*AS143,(1+$AK143/100)*AS143)))</f>
        <v>3.602927581</v>
      </c>
      <c r="AU143" s="134">
        <f t="shared" si="151"/>
        <v>3.745603514</v>
      </c>
      <c r="AV143" s="134">
        <f t="shared" si="151"/>
        <v>3.893929413</v>
      </c>
      <c r="AW143" s="126">
        <f t="shared" si="14"/>
        <v>17.96414691</v>
      </c>
      <c r="AX143" s="140">
        <f t="shared" si="15"/>
        <v>12.38650411</v>
      </c>
      <c r="AY143" s="141">
        <v>0.67</v>
      </c>
      <c r="AZ143" s="136">
        <v>10.18</v>
      </c>
      <c r="BA143" s="136">
        <v>-13.54</v>
      </c>
      <c r="BB143" s="136">
        <v>-7.21</v>
      </c>
      <c r="BC143" s="136">
        <v>-5.45</v>
      </c>
      <c r="BD143" s="142"/>
      <c r="BE143" s="17">
        <v>1994.0</v>
      </c>
      <c r="BF143" s="17">
        <f t="shared" si="16"/>
        <v>2</v>
      </c>
      <c r="BG143" s="143">
        <v>2.1999999999999997</v>
      </c>
    </row>
    <row r="144" ht="11.25" customHeight="1">
      <c r="A144" s="55" t="s">
        <v>655</v>
      </c>
      <c r="B144" s="99" t="s">
        <v>656</v>
      </c>
      <c r="C144" s="100" t="s">
        <v>136</v>
      </c>
      <c r="D144" s="100" t="s">
        <v>183</v>
      </c>
      <c r="E144" s="101">
        <v>10.0</v>
      </c>
      <c r="F144" s="58">
        <v>367.0</v>
      </c>
      <c r="G144" s="58" t="s">
        <v>168</v>
      </c>
      <c r="H144" s="58" t="s">
        <v>168</v>
      </c>
      <c r="I144" s="150">
        <v>114.0</v>
      </c>
      <c r="J144" s="103">
        <f t="shared" si="2"/>
        <v>1.263157895</v>
      </c>
      <c r="K144" s="104">
        <v>0.36</v>
      </c>
      <c r="L144" s="73">
        <v>4.0</v>
      </c>
      <c r="M144" s="23">
        <f t="shared" si="3"/>
        <v>1.44</v>
      </c>
      <c r="N144" s="105" t="s">
        <v>154</v>
      </c>
      <c r="O144" s="106">
        <v>0.31</v>
      </c>
      <c r="P144" s="107">
        <v>43706.0</v>
      </c>
      <c r="Q144" s="107">
        <v>43721.0</v>
      </c>
      <c r="R144" s="23">
        <f t="shared" si="4"/>
        <v>16.12903226</v>
      </c>
      <c r="S144" s="108">
        <f t="array" ref="S144">IF(INDEX(Historical!$D$7:$D$1379,MATCH(B144,Historical!$B$7:$B$1403,0))=0,"n/a",(INDEX(Historical!$C$7:$C$1381,MATCH(B144,Historical!$B$7:$B$1403,0))/INDEX(Historical!$D$7:$D$1379,MATCH(B144,Historical!$B$7:$B$1403,0))-1)*100)</f>
        <v>15.51724138</v>
      </c>
      <c r="T144" s="108">
        <f t="array" ref="T144">IF(INDEX(Historical!$F$7:$F$1372,MATCH(B144,Historical!$B$7:$B$1403,0))=0,"n/a",((INDEX(Historical!$C$7:$C$1381,MATCH(B144,Historical!$B$7:$B$1403,0))/INDEX(Historical!$F$7:$F$1372,MATCH(B144,Historical!$B$7:$B$1403,0)))^(1/3)-1)*100)</f>
        <v>11.75780288</v>
      </c>
      <c r="U144" s="108">
        <f t="array" ref="U144">IF(INDEX(Historical!$H$7:$H$1372,MATCH(B144,Historical!$B$7:$B$1403,0))=0,"n/a",((INDEX(Historical!$C$7:$C$1381,MATCH(B144,Historical!$B$7:$B$1403,0))/INDEX(Historical!$H$7:$H$1372,MATCH(B144,Historical!$B$7:$B$1403,0)))^(1/5)-1)*100)</f>
        <v>11.42997655</v>
      </c>
      <c r="V144" s="108" t="str">
        <f t="array" ref="V144">IF(INDEX(Historical!$O$7:$O$1372,MATCH(B144,Historical!$B$7:$B$1403,0))=0,"n/a",((INDEX(Historical!$C$7:$C$1381,MATCH(B144,Historical!$B$7:$B$1403,0))/INDEX(Historical!$O$7:$O$1372,MATCH(B144,Historical!$B$7:$B$1403,0)))^(1/10)-1)*100)</f>
        <v>n/a</v>
      </c>
      <c r="W144" s="109" t="str">
        <f t="shared" si="5"/>
        <v>n/a</v>
      </c>
      <c r="X144" s="110">
        <f t="shared" si="6"/>
        <v>0.5323696578</v>
      </c>
      <c r="Y144" s="99"/>
      <c r="Z144" s="103">
        <f t="shared" si="7"/>
        <v>31.57894737</v>
      </c>
      <c r="AA144" s="112">
        <f t="shared" si="8"/>
        <v>25</v>
      </c>
      <c r="AB144" s="73">
        <v>12.0</v>
      </c>
      <c r="AC144" s="102">
        <v>4.56</v>
      </c>
      <c r="AD144" s="102">
        <v>5.97</v>
      </c>
      <c r="AE144" s="102">
        <v>5.06</v>
      </c>
      <c r="AF144" s="102">
        <v>4.06</v>
      </c>
      <c r="AG144" s="156" t="s">
        <v>128</v>
      </c>
      <c r="AH144" s="102">
        <v>3.0</v>
      </c>
      <c r="AI144" s="102">
        <v>9.0</v>
      </c>
      <c r="AJ144" s="102">
        <v>21.47</v>
      </c>
      <c r="AK144" s="102">
        <v>4.19</v>
      </c>
      <c r="AL144" s="113">
        <v>12640.0</v>
      </c>
      <c r="AM144" s="114">
        <v>1.05</v>
      </c>
      <c r="AN144" s="102" t="s">
        <v>128</v>
      </c>
      <c r="AO144" s="115">
        <f t="shared" si="9"/>
        <v>-12.30686555</v>
      </c>
      <c r="AP144" s="116">
        <f t="shared" si="10"/>
        <v>12.69313445</v>
      </c>
      <c r="AQ144" s="117">
        <f t="shared" si="11"/>
        <v>112.3937643</v>
      </c>
      <c r="AR144" s="103">
        <f t="array" ref="AR144">INDEX(Historical!$C$7:$C$1381,MATCH(B144,Historical!$B$7:$B$1403,0))*IF(AH144="n/a",1.03,IF(AH144&lt;0,1.01,IF(AH144&gt;10,1.1,(1+AH144/100))))</f>
        <v>1.3802</v>
      </c>
      <c r="AS144" s="112">
        <f t="shared" si="12"/>
        <v>1.504418</v>
      </c>
      <c r="AT144" s="112">
        <f t="shared" ref="AT144:AV144" si="152">IF($AK144="n/a",1.03*AS144,IF($AK144&lt;0,1.01*AS144,IF($AK144&gt;10,1.1*AS144,(1+$AK144/100)*AS144)))</f>
        <v>1.567453114</v>
      </c>
      <c r="AU144" s="112">
        <f t="shared" si="152"/>
        <v>1.6331294</v>
      </c>
      <c r="AV144" s="112">
        <f t="shared" si="152"/>
        <v>1.701557522</v>
      </c>
      <c r="AW144" s="103">
        <f t="shared" si="14"/>
        <v>7.786758035</v>
      </c>
      <c r="AX144" s="118">
        <f t="shared" si="15"/>
        <v>6.830489505</v>
      </c>
      <c r="AY144" s="119" t="s">
        <v>128</v>
      </c>
      <c r="AZ144" s="114">
        <v>27.33</v>
      </c>
      <c r="BA144" s="114">
        <v>-10.89</v>
      </c>
      <c r="BB144" s="114">
        <v>-5.2299999999999995</v>
      </c>
      <c r="BC144" s="114">
        <v>-1.59</v>
      </c>
      <c r="BD144" s="42"/>
      <c r="BE144" s="17">
        <v>2010.0</v>
      </c>
      <c r="BF144" s="17">
        <f t="shared" si="16"/>
        <v>0</v>
      </c>
      <c r="BG144" s="120" t="s">
        <v>128</v>
      </c>
    </row>
    <row r="145" ht="11.25" customHeight="1">
      <c r="A145" s="155" t="s">
        <v>657</v>
      </c>
      <c r="B145" s="99" t="s">
        <v>658</v>
      </c>
      <c r="C145" s="100" t="s">
        <v>296</v>
      </c>
      <c r="D145" s="100" t="s">
        <v>348</v>
      </c>
      <c r="E145" s="101">
        <v>17.0</v>
      </c>
      <c r="F145" s="58">
        <v>208.0</v>
      </c>
      <c r="G145" s="58" t="s">
        <v>121</v>
      </c>
      <c r="H145" s="58" t="s">
        <v>121</v>
      </c>
      <c r="I145" s="150">
        <v>143.33</v>
      </c>
      <c r="J145" s="103">
        <f t="shared" si="2"/>
        <v>3.627991349</v>
      </c>
      <c r="K145" s="104">
        <v>1.3</v>
      </c>
      <c r="L145" s="73">
        <v>4.0</v>
      </c>
      <c r="M145" s="23">
        <f t="shared" si="3"/>
        <v>5.2</v>
      </c>
      <c r="N145" s="105" t="s">
        <v>659</v>
      </c>
      <c r="O145" s="106">
        <v>1.25</v>
      </c>
      <c r="P145" s="107">
        <v>43664.0</v>
      </c>
      <c r="Q145" s="107">
        <v>43682.0</v>
      </c>
      <c r="R145" s="23">
        <f t="shared" si="4"/>
        <v>4</v>
      </c>
      <c r="S145" s="108">
        <f t="array" ref="S145">IF(INDEX(Historical!$D$7:$D$1379,MATCH(B145,Historical!$B$7:$B$1403,0))=0,"n/a",(INDEX(Historical!$C$7:$C$1381,MATCH(B145,Historical!$B$7:$B$1403,0))/INDEX(Historical!$D$7:$D$1379,MATCH(B145,Historical!$B$7:$B$1403,0))-1)*100)</f>
        <v>4.081632653</v>
      </c>
      <c r="T145" s="108">
        <f t="array" ref="T145">IF(INDEX(Historical!$F$7:$F$1372,MATCH(B145,Historical!$B$7:$B$1403,0))=0,"n/a",((INDEX(Historical!$C$7:$C$1381,MATCH(B145,Historical!$B$7:$B$1403,0))/INDEX(Historical!$F$7:$F$1372,MATCH(B145,Historical!$B$7:$B$1403,0)))^(1/3)-1)*100)</f>
        <v>4.260360146</v>
      </c>
      <c r="U145" s="108">
        <f t="array" ref="U145">IF(INDEX(Historical!$H$7:$H$1372,MATCH(B145,Historical!$B$7:$B$1403,0))=0,"n/a",((INDEX(Historical!$C$7:$C$1381,MATCH(B145,Historical!$B$7:$B$1403,0))/INDEX(Historical!$H$7:$H$1372,MATCH(B145,Historical!$B$7:$B$1403,0)))^(1/5)-1)*100)</f>
        <v>7.820272808</v>
      </c>
      <c r="V145" s="108">
        <f t="array" ref="V145">IF(INDEX(Historical!$O$7:$O$1372,MATCH(B145,Historical!$B$7:$B$1403,0))=0,"n/a",((INDEX(Historical!$C$7:$C$1381,MATCH(B145,Historical!$B$7:$B$1403,0))/INDEX(Historical!$O$7:$O$1372,MATCH(B145,Historical!$B$7:$B$1403,0)))^(1/10)-1)*100)</f>
        <v>20.35053326</v>
      </c>
      <c r="W145" s="109">
        <f t="shared" si="5"/>
        <v>0.3842785203</v>
      </c>
      <c r="X145" s="110">
        <f t="shared" si="6"/>
        <v>0.7109338916</v>
      </c>
      <c r="Y145" s="159"/>
      <c r="Z145" s="103">
        <f t="shared" si="7"/>
        <v>57.08013172</v>
      </c>
      <c r="AA145" s="112">
        <f t="shared" si="8"/>
        <v>15.73326015</v>
      </c>
      <c r="AB145" s="73">
        <v>7.0</v>
      </c>
      <c r="AC145" s="102">
        <v>9.11</v>
      </c>
      <c r="AD145" s="102" t="s">
        <v>128</v>
      </c>
      <c r="AE145" s="102">
        <v>1.12</v>
      </c>
      <c r="AF145" s="102">
        <v>5.69</v>
      </c>
      <c r="AG145" s="102">
        <v>35.3</v>
      </c>
      <c r="AH145" s="102">
        <v>2.8000000000000003</v>
      </c>
      <c r="AI145" s="102">
        <v>6.909999999999999</v>
      </c>
      <c r="AJ145" s="102">
        <v>11.0</v>
      </c>
      <c r="AK145" s="102">
        <v>-0.4</v>
      </c>
      <c r="AL145" s="113">
        <v>3450.0</v>
      </c>
      <c r="AM145" s="114">
        <v>1.0</v>
      </c>
      <c r="AN145" s="102">
        <v>0.8</v>
      </c>
      <c r="AO145" s="115">
        <f t="shared" si="9"/>
        <v>-4.284995997</v>
      </c>
      <c r="AP145" s="116">
        <f t="shared" si="10"/>
        <v>11.44826416</v>
      </c>
      <c r="AQ145" s="117">
        <f t="shared" si="11"/>
        <v>99.46846064</v>
      </c>
      <c r="AR145" s="103">
        <f t="array" ref="AR145">INDEX(Historical!$C$7:$C$1381,MATCH(B145,Historical!$B$7:$B$1403,0))*IF(AH145="n/a",1.03,IF(AH145&lt;0,1.01,IF(AH145&gt;10,1.1,(1+AH145/100))))</f>
        <v>5.2428</v>
      </c>
      <c r="AS145" s="112">
        <f t="shared" si="12"/>
        <v>5.60507748</v>
      </c>
      <c r="AT145" s="112">
        <f t="shared" ref="AT145:AV145" si="153">IF($AK145="n/a",1.03*AS145,IF($AK145&lt;0,1.01*AS145,IF($AK145&gt;10,1.1*AS145,(1+$AK145/100)*AS145)))</f>
        <v>5.661128255</v>
      </c>
      <c r="AU145" s="112">
        <f t="shared" si="153"/>
        <v>5.717739537</v>
      </c>
      <c r="AV145" s="112">
        <f t="shared" si="153"/>
        <v>5.774916933</v>
      </c>
      <c r="AW145" s="103">
        <f t="shared" si="14"/>
        <v>28.0016622</v>
      </c>
      <c r="AX145" s="118">
        <f t="shared" si="15"/>
        <v>19.53649774</v>
      </c>
      <c r="AY145" s="119">
        <v>0.48</v>
      </c>
      <c r="AZ145" s="114">
        <v>-3.09</v>
      </c>
      <c r="BA145" s="114">
        <v>-19.43</v>
      </c>
      <c r="BB145" s="114">
        <v>-9.26</v>
      </c>
      <c r="BC145" s="114">
        <v>-11.49</v>
      </c>
      <c r="BD145" s="42"/>
      <c r="BE145" s="17">
        <v>2003.0</v>
      </c>
      <c r="BF145" s="17">
        <f t="shared" si="16"/>
        <v>1</v>
      </c>
      <c r="BG145" s="120">
        <v>12.7</v>
      </c>
    </row>
    <row r="146" ht="11.25" customHeight="1">
      <c r="A146" s="55" t="s">
        <v>208</v>
      </c>
      <c r="B146" s="99" t="s">
        <v>209</v>
      </c>
      <c r="C146" s="100" t="s">
        <v>136</v>
      </c>
      <c r="D146" s="100" t="s">
        <v>153</v>
      </c>
      <c r="E146" s="101">
        <v>52.0</v>
      </c>
      <c r="F146" s="58">
        <v>26.0</v>
      </c>
      <c r="G146" s="58" t="s">
        <v>168</v>
      </c>
      <c r="H146" s="58" t="s">
        <v>168</v>
      </c>
      <c r="I146" s="102">
        <v>61.04</v>
      </c>
      <c r="J146" s="103">
        <f t="shared" si="2"/>
        <v>1.769331586</v>
      </c>
      <c r="K146" s="104">
        <v>0.27</v>
      </c>
      <c r="L146" s="73">
        <v>4.0</v>
      </c>
      <c r="M146" s="23">
        <f t="shared" si="3"/>
        <v>1.08</v>
      </c>
      <c r="N146" s="105" t="s">
        <v>210</v>
      </c>
      <c r="O146" s="157">
        <v>0.26</v>
      </c>
      <c r="P146" s="107">
        <v>43895.0</v>
      </c>
      <c r="Q146" s="107">
        <v>43913.0</v>
      </c>
      <c r="R146" s="23">
        <f t="shared" si="4"/>
        <v>3.846153846</v>
      </c>
      <c r="S146" s="108">
        <f t="array" ref="S146">IF(INDEX(Historical!$D$7:$D$1379,MATCH(B146,Historical!$B$7:$B$1403,0))=0,"n/a",(INDEX(Historical!$C$7:$C$1381,MATCH(B146,Historical!$B$7:$B$1403,0))/INDEX(Historical!$D$7:$D$1379,MATCH(B146,Historical!$B$7:$B$1403,0))-1)*100)</f>
        <v>16.17021277</v>
      </c>
      <c r="T146" s="108">
        <f t="array" ref="T146">IF(INDEX(Historical!$F$7:$F$1372,MATCH(B146,Historical!$B$7:$B$1403,0))=0,"n/a",((INDEX(Historical!$C$7:$C$1381,MATCH(B146,Historical!$B$7:$B$1403,0))/INDEX(Historical!$F$7:$F$1372,MATCH(B146,Historical!$B$7:$B$1403,0)))^(1/3)-1)*100)</f>
        <v>10.18426416</v>
      </c>
      <c r="U146" s="108">
        <f t="array" ref="U146">IF(INDEX(Historical!$H$7:$H$1372,MATCH(B146,Historical!$B$7:$B$1403,0))=0,"n/a",((INDEX(Historical!$C$7:$C$1381,MATCH(B146,Historical!$B$7:$B$1403,0))/INDEX(Historical!$H$7:$H$1372,MATCH(B146,Historical!$B$7:$B$1403,0)))^(1/5)-1)*100)</f>
        <v>8.080529838</v>
      </c>
      <c r="V146" s="108">
        <f t="array" ref="V146">IF(INDEX(Historical!$O$7:$O$1372,MATCH(B146,Historical!$B$7:$B$1403,0))=0,"n/a",((INDEX(Historical!$C$7:$C$1381,MATCH(B146,Historical!$B$7:$B$1403,0))/INDEX(Historical!$O$7:$O$1372,MATCH(B146,Historical!$B$7:$B$1403,0)))^(1/10)-1)*100)</f>
        <v>6.362575231</v>
      </c>
      <c r="W146" s="109">
        <f t="shared" si="5"/>
        <v>1.270009319</v>
      </c>
      <c r="X146" s="110">
        <f t="shared" si="6"/>
        <v>0.6623385113</v>
      </c>
      <c r="Y146" s="158" t="s">
        <v>211</v>
      </c>
      <c r="Z146" s="103">
        <f t="shared" si="7"/>
        <v>30.25210084</v>
      </c>
      <c r="AA146" s="112">
        <f t="shared" si="8"/>
        <v>17.09803922</v>
      </c>
      <c r="AB146" s="73">
        <v>12.0</v>
      </c>
      <c r="AC146" s="102">
        <v>3.57</v>
      </c>
      <c r="AD146" s="102">
        <v>2.14</v>
      </c>
      <c r="AE146" s="102">
        <v>7.51</v>
      </c>
      <c r="AF146" s="102">
        <v>2.33</v>
      </c>
      <c r="AG146" s="102">
        <v>14.2</v>
      </c>
      <c r="AH146" s="102">
        <v>40.2</v>
      </c>
      <c r="AI146" s="102">
        <v>1.55</v>
      </c>
      <c r="AJ146" s="102">
        <v>12.2</v>
      </c>
      <c r="AK146" s="102">
        <v>8.0</v>
      </c>
      <c r="AL146" s="113">
        <v>6930.0</v>
      </c>
      <c r="AM146" s="114">
        <v>2.5</v>
      </c>
      <c r="AN146" s="102">
        <v>0.09</v>
      </c>
      <c r="AO146" s="115">
        <f t="shared" si="9"/>
        <v>-7.248177791</v>
      </c>
      <c r="AP146" s="116">
        <f t="shared" si="10"/>
        <v>9.849861424</v>
      </c>
      <c r="AQ146" s="117">
        <f t="shared" si="11"/>
        <v>33.06377982</v>
      </c>
      <c r="AR146" s="103">
        <f t="array" ref="AR146">INDEX(Historical!$C$7:$C$1381,MATCH(B146,Historical!$B$7:$B$1403,0))*IF(AH146="n/a",1.03,IF(AH146&lt;0,1.01,IF(AH146&gt;10,1.1,(1+AH146/100))))</f>
        <v>1.144</v>
      </c>
      <c r="AS146" s="112">
        <f t="shared" si="12"/>
        <v>1.161732</v>
      </c>
      <c r="AT146" s="112">
        <f t="shared" ref="AT146:AV146" si="154">IF($AK146="n/a",1.03*AS146,IF($AK146&lt;0,1.01*AS146,IF($AK146&gt;10,1.1*AS146,(1+$AK146/100)*AS146)))</f>
        <v>1.25467056</v>
      </c>
      <c r="AU146" s="112">
        <f t="shared" si="154"/>
        <v>1.355044205</v>
      </c>
      <c r="AV146" s="112">
        <f t="shared" si="154"/>
        <v>1.463447741</v>
      </c>
      <c r="AW146" s="103">
        <f t="shared" si="14"/>
        <v>6.378894506</v>
      </c>
      <c r="AX146" s="118">
        <f t="shared" si="15"/>
        <v>10.45035142</v>
      </c>
      <c r="AY146" s="119">
        <v>0.74</v>
      </c>
      <c r="AZ146" s="114">
        <v>17.28</v>
      </c>
      <c r="BA146" s="114">
        <v>-15.129999999999999</v>
      </c>
      <c r="BB146" s="114">
        <v>-10.52</v>
      </c>
      <c r="BC146" s="114">
        <v>0.95</v>
      </c>
      <c r="BD146" s="42"/>
      <c r="BE146" s="17">
        <v>1969.0</v>
      </c>
      <c r="BF146" s="17">
        <f t="shared" si="16"/>
        <v>6</v>
      </c>
      <c r="BG146" s="120">
        <v>1.6</v>
      </c>
    </row>
    <row r="147" ht="11.25" customHeight="1">
      <c r="A147" s="155" t="s">
        <v>1497</v>
      </c>
      <c r="B147" s="99" t="s">
        <v>1498</v>
      </c>
      <c r="C147" s="100" t="s">
        <v>141</v>
      </c>
      <c r="D147" s="100" t="s">
        <v>142</v>
      </c>
      <c r="E147" s="101">
        <v>8.0</v>
      </c>
      <c r="F147" s="58">
        <v>569.0</v>
      </c>
      <c r="G147" s="58" t="s">
        <v>168</v>
      </c>
      <c r="H147" s="58" t="s">
        <v>168</v>
      </c>
      <c r="I147" s="150">
        <v>37.38</v>
      </c>
      <c r="J147" s="103">
        <f t="shared" si="2"/>
        <v>3.745318352</v>
      </c>
      <c r="K147" s="104">
        <v>0.35</v>
      </c>
      <c r="L147" s="73">
        <v>4.0</v>
      </c>
      <c r="M147" s="23">
        <f t="shared" si="3"/>
        <v>1.4</v>
      </c>
      <c r="N147" s="105" t="s">
        <v>443</v>
      </c>
      <c r="O147" s="106">
        <v>0.33</v>
      </c>
      <c r="P147" s="107">
        <v>43615.0</v>
      </c>
      <c r="Q147" s="107">
        <v>43630.0</v>
      </c>
      <c r="R147" s="23">
        <f t="shared" si="4"/>
        <v>6.060606061</v>
      </c>
      <c r="S147" s="108">
        <f t="array" ref="S147">IF(INDEX(Historical!$D$7:$D$1379,MATCH(B147,Historical!$B$7:$B$1403,0))=0,"n/a",(INDEX(Historical!$C$7:$C$1381,MATCH(B147,Historical!$B$7:$B$1403,0))/INDEX(Historical!$D$7:$D$1379,MATCH(B147,Historical!$B$7:$B$1403,0))-1)*100)</f>
        <v>5.747126437</v>
      </c>
      <c r="T147" s="108">
        <f t="array" ref="T147">IF(INDEX(Historical!$F$7:$F$1372,MATCH(B147,Historical!$B$7:$B$1403,0))=0,"n/a",((INDEX(Historical!$C$7:$C$1381,MATCH(B147,Historical!$B$7:$B$1403,0))/INDEX(Historical!$F$7:$F$1372,MATCH(B147,Historical!$B$7:$B$1403,0)))^(1/3)-1)*100)</f>
        <v>7.206311619</v>
      </c>
      <c r="U147" s="108">
        <f t="array" ref="U147">IF(INDEX(Historical!$H$7:$H$1372,MATCH(B147,Historical!$B$7:$B$1403,0))=0,"n/a",((INDEX(Historical!$C$7:$C$1381,MATCH(B147,Historical!$B$7:$B$1403,0))/INDEX(Historical!$H$7:$H$1372,MATCH(B147,Historical!$B$7:$B$1403,0)))^(1/5)-1)*100)</f>
        <v>9.919849992</v>
      </c>
      <c r="V147" s="108">
        <f t="array" ref="V147">IF(INDEX(Historical!$O$7:$O$1372,MATCH(B147,Historical!$B$7:$B$1403,0))=0,"n/a",((INDEX(Historical!$C$7:$C$1381,MATCH(B147,Historical!$B$7:$B$1403,0))/INDEX(Historical!$O$7:$O$1372,MATCH(B147,Historical!$B$7:$B$1403,0)))^(1/10)-1)*100)</f>
        <v>6.722172888</v>
      </c>
      <c r="W147" s="109">
        <f t="shared" si="5"/>
        <v>1.475690994</v>
      </c>
      <c r="X147" s="110" t="str">
        <f t="shared" si="6"/>
        <v>n/a</v>
      </c>
      <c r="Y147" s="147"/>
      <c r="Z147" s="103">
        <f t="shared" si="7"/>
        <v>56.4516129</v>
      </c>
      <c r="AA147" s="112">
        <f t="shared" si="8"/>
        <v>15.07258065</v>
      </c>
      <c r="AB147" s="73">
        <v>9.0</v>
      </c>
      <c r="AC147" s="102">
        <v>2.48</v>
      </c>
      <c r="AD147" s="102">
        <v>2.72</v>
      </c>
      <c r="AE147" s="102">
        <v>0.66</v>
      </c>
      <c r="AF147" s="102">
        <v>2.07</v>
      </c>
      <c r="AG147" s="102">
        <v>12.2</v>
      </c>
      <c r="AH147" s="102">
        <v>261.4</v>
      </c>
      <c r="AI147" s="102">
        <v>14.89</v>
      </c>
      <c r="AJ147" s="102">
        <v>-2.5</v>
      </c>
      <c r="AK147" s="102">
        <v>5.54</v>
      </c>
      <c r="AL147" s="113">
        <v>2130.0</v>
      </c>
      <c r="AM147" s="114">
        <v>1.4000000000000001</v>
      </c>
      <c r="AN147" s="102">
        <v>1.08</v>
      </c>
      <c r="AO147" s="115">
        <f t="shared" si="9"/>
        <v>-1.407412301</v>
      </c>
      <c r="AP147" s="116">
        <f t="shared" si="10"/>
        <v>13.66516834</v>
      </c>
      <c r="AQ147" s="117">
        <f t="shared" si="11"/>
        <v>17.75726811</v>
      </c>
      <c r="AR147" s="103">
        <f t="array" ref="AR147">INDEX(Historical!$C$7:$C$1381,MATCH(B147,Historical!$B$7:$B$1403,0))*IF(AH147="n/a",1.03,IF(AH147&lt;0,1.01,IF(AH147&gt;10,1.1,(1+AH147/100))))</f>
        <v>1.518</v>
      </c>
      <c r="AS147" s="112">
        <f t="shared" si="12"/>
        <v>1.6698</v>
      </c>
      <c r="AT147" s="112">
        <f t="shared" ref="AT147:AV147" si="155">IF($AK147="n/a",1.03*AS147,IF($AK147&lt;0,1.01*AS147,IF($AK147&gt;10,1.1*AS147,(1+$AK147/100)*AS147)))</f>
        <v>1.76230692</v>
      </c>
      <c r="AU147" s="112">
        <f t="shared" si="155"/>
        <v>1.859938723</v>
      </c>
      <c r="AV147" s="112">
        <f t="shared" si="155"/>
        <v>1.962979329</v>
      </c>
      <c r="AW147" s="103">
        <f t="shared" si="14"/>
        <v>8.773024972</v>
      </c>
      <c r="AX147" s="118">
        <f t="shared" si="15"/>
        <v>23.46983674</v>
      </c>
      <c r="AY147" s="119">
        <v>1.62</v>
      </c>
      <c r="AZ147" s="114">
        <v>2.69</v>
      </c>
      <c r="BA147" s="114">
        <v>-26.1</v>
      </c>
      <c r="BB147" s="114">
        <v>-15.15</v>
      </c>
      <c r="BC147" s="114">
        <v>-15.73</v>
      </c>
      <c r="BD147" s="42"/>
      <c r="BE147" s="17">
        <v>2012.0</v>
      </c>
      <c r="BF147" s="17">
        <f t="shared" si="16"/>
        <v>0</v>
      </c>
      <c r="BG147" s="120">
        <v>4.1000000000000005</v>
      </c>
    </row>
    <row r="148" ht="11.25" customHeight="1">
      <c r="A148" s="55" t="s">
        <v>212</v>
      </c>
      <c r="B148" s="99" t="s">
        <v>213</v>
      </c>
      <c r="C148" s="100" t="s">
        <v>136</v>
      </c>
      <c r="D148" s="100" t="s">
        <v>153</v>
      </c>
      <c r="E148" s="101">
        <v>28.0</v>
      </c>
      <c r="F148" s="58">
        <v>98.0</v>
      </c>
      <c r="G148" s="58" t="s">
        <v>121</v>
      </c>
      <c r="H148" s="58" t="s">
        <v>121</v>
      </c>
      <c r="I148" s="102">
        <v>60.81</v>
      </c>
      <c r="J148" s="103">
        <f t="shared" si="2"/>
        <v>2.696924848</v>
      </c>
      <c r="K148" s="144">
        <v>0.41</v>
      </c>
      <c r="L148" s="73">
        <v>4.0</v>
      </c>
      <c r="M148" s="23">
        <f t="shared" si="3"/>
        <v>1.64</v>
      </c>
      <c r="N148" s="105" t="s">
        <v>138</v>
      </c>
      <c r="O148" s="145">
        <v>0.38</v>
      </c>
      <c r="P148" s="107">
        <v>43721.0</v>
      </c>
      <c r="Q148" s="107">
        <v>43748.0</v>
      </c>
      <c r="R148" s="23">
        <f t="shared" si="4"/>
        <v>7.894736842</v>
      </c>
      <c r="S148" s="108">
        <f t="array" ref="S148">IF(INDEX(Historical!$D$7:$D$1379,MATCH(B148,Historical!$B$7:$B$1403,0))=0,"n/a",(INDEX(Historical!$C$7:$C$1381,MATCH(B148,Historical!$B$7:$B$1403,0))/INDEX(Historical!$D$7:$D$1379,MATCH(B148,Historical!$B$7:$B$1403,0))-1)*100)</f>
        <v>10.71428571</v>
      </c>
      <c r="T148" s="108">
        <f t="array" ref="T148">IF(INDEX(Historical!$F$7:$F$1372,MATCH(B148,Historical!$B$7:$B$1403,0))=0,"n/a",((INDEX(Historical!$C$7:$C$1381,MATCH(B148,Historical!$B$7:$B$1403,0))/INDEX(Historical!$F$7:$F$1372,MATCH(B148,Historical!$B$7:$B$1403,0)))^(1/3)-1)*100)</f>
        <v>7.433707099</v>
      </c>
      <c r="U148" s="108">
        <f t="array" ref="U148">IF(INDEX(Historical!$H$7:$H$1372,MATCH(B148,Historical!$B$7:$B$1403,0))=0,"n/a",((INDEX(Historical!$C$7:$C$1381,MATCH(B148,Historical!$B$7:$B$1403,0))/INDEX(Historical!$H$7:$H$1372,MATCH(B148,Historical!$B$7:$B$1403,0)))^(1/5)-1)*100)</f>
        <v>6.337236431</v>
      </c>
      <c r="V148" s="108">
        <f t="array" ref="V148">IF(INDEX(Historical!$O$7:$O$1372,MATCH(B148,Historical!$B$7:$B$1403,0))=0,"n/a",((INDEX(Historical!$C$7:$C$1381,MATCH(B148,Historical!$B$7:$B$1403,0))/INDEX(Historical!$O$7:$O$1372,MATCH(B148,Historical!$B$7:$B$1403,0)))^(1/10)-1)*100)</f>
        <v>5.824177724</v>
      </c>
      <c r="W148" s="109">
        <f t="shared" si="5"/>
        <v>1.088091183</v>
      </c>
      <c r="X148" s="110">
        <f t="shared" si="6"/>
        <v>0.5813978377</v>
      </c>
      <c r="Y148" s="99"/>
      <c r="Z148" s="103">
        <f t="shared" si="7"/>
        <v>50.46153846</v>
      </c>
      <c r="AA148" s="112">
        <f t="shared" si="8"/>
        <v>18.71076923</v>
      </c>
      <c r="AB148" s="73">
        <v>12.0</v>
      </c>
      <c r="AC148" s="102">
        <v>3.25</v>
      </c>
      <c r="AD148" s="102">
        <v>2.34</v>
      </c>
      <c r="AE148" s="102">
        <v>8.55</v>
      </c>
      <c r="AF148" s="102">
        <v>1.71</v>
      </c>
      <c r="AG148" s="102">
        <v>9.5</v>
      </c>
      <c r="AH148" s="102">
        <v>43.2</v>
      </c>
      <c r="AI148" s="102">
        <v>3.7600000000000002</v>
      </c>
      <c r="AJ148" s="102">
        <v>10.9</v>
      </c>
      <c r="AK148" s="102">
        <v>8.0</v>
      </c>
      <c r="AL148" s="113">
        <v>3180.0</v>
      </c>
      <c r="AM148" s="114">
        <v>0.8</v>
      </c>
      <c r="AN148" s="102">
        <v>0.05</v>
      </c>
      <c r="AO148" s="115">
        <f t="shared" si="9"/>
        <v>-9.676607952</v>
      </c>
      <c r="AP148" s="116">
        <f t="shared" si="10"/>
        <v>9.034161279</v>
      </c>
      <c r="AQ148" s="117">
        <f t="shared" si="11"/>
        <v>19.24841557</v>
      </c>
      <c r="AR148" s="103">
        <f t="array" ref="AR148">INDEX(Historical!$C$7:$C$1381,MATCH(B148,Historical!$B$7:$B$1403,0))*IF(AH148="n/a",1.03,IF(AH148&lt;0,1.01,IF(AH148&gt;10,1.1,(1+AH148/100))))</f>
        <v>1.705</v>
      </c>
      <c r="AS148" s="112">
        <f t="shared" si="12"/>
        <v>1.769108</v>
      </c>
      <c r="AT148" s="112">
        <f t="shared" ref="AT148:AV148" si="156">IF($AK148="n/a",1.03*AS148,IF($AK148&lt;0,1.01*AS148,IF($AK148&gt;10,1.1*AS148,(1+$AK148/100)*AS148)))</f>
        <v>1.91063664</v>
      </c>
      <c r="AU148" s="112">
        <f t="shared" si="156"/>
        <v>2.063487571</v>
      </c>
      <c r="AV148" s="112">
        <f t="shared" si="156"/>
        <v>2.228566577</v>
      </c>
      <c r="AW148" s="103">
        <f t="shared" si="14"/>
        <v>9.676798788</v>
      </c>
      <c r="AX148" s="118">
        <f t="shared" si="15"/>
        <v>15.91317018</v>
      </c>
      <c r="AY148" s="119">
        <v>0.97</v>
      </c>
      <c r="AZ148" s="114">
        <v>7.470000000000001</v>
      </c>
      <c r="BA148" s="114">
        <v>-16.27</v>
      </c>
      <c r="BB148" s="114">
        <v>-12.27</v>
      </c>
      <c r="BC148" s="114">
        <v>-7.3999999999999995</v>
      </c>
      <c r="BD148" s="42"/>
      <c r="BE148" s="17">
        <v>1993.0</v>
      </c>
      <c r="BF148" s="17">
        <f t="shared" si="16"/>
        <v>2</v>
      </c>
      <c r="BG148" s="120">
        <v>1.5</v>
      </c>
    </row>
    <row r="149" ht="11.25" customHeight="1">
      <c r="A149" s="220" t="s">
        <v>1852</v>
      </c>
      <c r="B149" s="99" t="s">
        <v>1853</v>
      </c>
      <c r="C149" s="100" t="s">
        <v>136</v>
      </c>
      <c r="D149" s="100" t="s">
        <v>153</v>
      </c>
      <c r="E149" s="101">
        <v>6.0</v>
      </c>
      <c r="F149" s="58">
        <v>774.0</v>
      </c>
      <c r="G149" s="58" t="s">
        <v>168</v>
      </c>
      <c r="H149" s="58" t="s">
        <v>168</v>
      </c>
      <c r="I149" s="150">
        <v>26.65</v>
      </c>
      <c r="J149" s="103">
        <f t="shared" si="2"/>
        <v>1.951219512</v>
      </c>
      <c r="K149" s="104">
        <v>0.13</v>
      </c>
      <c r="L149" s="73">
        <v>4.0</v>
      </c>
      <c r="M149" s="23">
        <f t="shared" si="3"/>
        <v>0.52</v>
      </c>
      <c r="N149" s="105" t="s">
        <v>834</v>
      </c>
      <c r="O149" s="106">
        <v>0.11</v>
      </c>
      <c r="P149" s="107">
        <v>43714.0</v>
      </c>
      <c r="Q149" s="107">
        <v>43731.0</v>
      </c>
      <c r="R149" s="23">
        <f t="shared" si="4"/>
        <v>18.18181818</v>
      </c>
      <c r="S149" s="108">
        <f t="array" ref="S149">IF(INDEX(Historical!$D$7:$D$1379,MATCH(B149,Historical!$B$7:$B$1403,0))=0,"n/a",(INDEX(Historical!$C$7:$C$1381,MATCH(B149,Historical!$B$7:$B$1403,0))/INDEX(Historical!$D$7:$D$1379,MATCH(B149,Historical!$B$7:$B$1403,0))-1)*100)</f>
        <v>50</v>
      </c>
      <c r="T149" s="108">
        <f t="array" ref="T149">IF(INDEX(Historical!$F$7:$F$1372,MATCH(B149,Historical!$B$7:$B$1403,0))=0,"n/a",((INDEX(Historical!$C$7:$C$1381,MATCH(B149,Historical!$B$7:$B$1403,0))/INDEX(Historical!$F$7:$F$1372,MATCH(B149,Historical!$B$7:$B$1403,0)))^(1/3)-1)*100)</f>
        <v>41.33968053</v>
      </c>
      <c r="U149" s="108">
        <f t="array" ref="U149">IF(INDEX(Historical!$H$7:$H$1372,MATCH(B149,Historical!$B$7:$B$1403,0))=0,"n/a",((INDEX(Historical!$C$7:$C$1381,MATCH(B149,Historical!$B$7:$B$1403,0))/INDEX(Historical!$H$7:$H$1372,MATCH(B149,Historical!$B$7:$B$1403,0)))^(1/5)-1)*100)</f>
        <v>39.76542375</v>
      </c>
      <c r="V149" s="108">
        <f t="array" ref="V149">IF(INDEX(Historical!$O$7:$O$1372,MATCH(B149,Historical!$B$7:$B$1403,0))=0,"n/a",((INDEX(Historical!$C$7:$C$1381,MATCH(B149,Historical!$B$7:$B$1403,0))/INDEX(Historical!$O$7:$O$1372,MATCH(B149,Historical!$B$7:$B$1403,0)))^(1/10)-1)*100)</f>
        <v>-4.491337226</v>
      </c>
      <c r="W149" s="109" t="str">
        <f t="shared" si="5"/>
        <v>n/a</v>
      </c>
      <c r="X149" s="110">
        <f t="shared" si="6"/>
        <v>1.295290676</v>
      </c>
      <c r="Y149" s="147"/>
      <c r="Z149" s="103">
        <f t="shared" si="7"/>
        <v>28.41530055</v>
      </c>
      <c r="AA149" s="112">
        <f t="shared" si="8"/>
        <v>14.56284153</v>
      </c>
      <c r="AB149" s="73">
        <v>12.0</v>
      </c>
      <c r="AC149" s="102">
        <v>1.83</v>
      </c>
      <c r="AD149" s="102">
        <v>2.42</v>
      </c>
      <c r="AE149" s="102">
        <v>3.98</v>
      </c>
      <c r="AF149" s="102">
        <v>1.39</v>
      </c>
      <c r="AG149" s="102">
        <v>9.0</v>
      </c>
      <c r="AH149" s="102">
        <v>51.0</v>
      </c>
      <c r="AI149" s="102">
        <v>6.2700000000000005</v>
      </c>
      <c r="AJ149" s="102">
        <v>30.7</v>
      </c>
      <c r="AK149" s="102">
        <v>6.0</v>
      </c>
      <c r="AL149" s="113">
        <v>449.32</v>
      </c>
      <c r="AM149" s="114">
        <v>15.6</v>
      </c>
      <c r="AN149" s="102">
        <v>0.16</v>
      </c>
      <c r="AO149" s="115">
        <f t="shared" si="9"/>
        <v>27.15380174</v>
      </c>
      <c r="AP149" s="116">
        <f t="shared" si="10"/>
        <v>41.71664327</v>
      </c>
      <c r="AQ149" s="117">
        <f t="shared" si="11"/>
        <v>-5.149592101</v>
      </c>
      <c r="AR149" s="103">
        <f t="array" ref="AR149">INDEX(Historical!$C$7:$C$1381,MATCH(B149,Historical!$B$7:$B$1403,0))*IF(AH149="n/a",1.03,IF(AH149&lt;0,1.01,IF(AH149&gt;10,1.1,(1+AH149/100))))</f>
        <v>0.528</v>
      </c>
      <c r="AS149" s="112">
        <f t="shared" si="12"/>
        <v>0.5611056</v>
      </c>
      <c r="AT149" s="112">
        <f t="shared" ref="AT149:AV149" si="157">IF($AK149="n/a",1.03*AS149,IF($AK149&lt;0,1.01*AS149,IF($AK149&gt;10,1.1*AS149,(1+$AK149/100)*AS149)))</f>
        <v>0.594771936</v>
      </c>
      <c r="AU149" s="112">
        <f t="shared" si="157"/>
        <v>0.6304582522</v>
      </c>
      <c r="AV149" s="112">
        <f t="shared" si="157"/>
        <v>0.6682857473</v>
      </c>
      <c r="AW149" s="103">
        <f t="shared" si="14"/>
        <v>2.982621535</v>
      </c>
      <c r="AX149" s="118">
        <f t="shared" si="15"/>
        <v>11.19182565</v>
      </c>
      <c r="AY149" s="119">
        <v>0.72</v>
      </c>
      <c r="AZ149" s="114">
        <v>26.66</v>
      </c>
      <c r="BA149" s="114">
        <v>-13.889999999999999</v>
      </c>
      <c r="BB149" s="114">
        <v>-9.3</v>
      </c>
      <c r="BC149" s="114">
        <v>-1.02</v>
      </c>
      <c r="BD149" s="42"/>
      <c r="BE149" s="17">
        <v>2014.0</v>
      </c>
      <c r="BF149" s="17">
        <f t="shared" si="16"/>
        <v>0</v>
      </c>
      <c r="BG149" s="120">
        <v>0.8999999999999999</v>
      </c>
    </row>
    <row r="150" ht="11.25" customHeight="1">
      <c r="A150" s="55" t="s">
        <v>660</v>
      </c>
      <c r="B150" s="99" t="s">
        <v>661</v>
      </c>
      <c r="C150" s="100" t="s">
        <v>136</v>
      </c>
      <c r="D150" s="100" t="s">
        <v>153</v>
      </c>
      <c r="E150" s="101">
        <v>22.0</v>
      </c>
      <c r="F150" s="58">
        <v>153.0</v>
      </c>
      <c r="G150" s="58" t="s">
        <v>120</v>
      </c>
      <c r="H150" s="58" t="s">
        <v>120</v>
      </c>
      <c r="I150" s="102">
        <v>49.0</v>
      </c>
      <c r="J150" s="103">
        <f t="shared" si="2"/>
        <v>3.183673469</v>
      </c>
      <c r="K150" s="144">
        <v>0.39</v>
      </c>
      <c r="L150" s="73">
        <v>4.0</v>
      </c>
      <c r="M150" s="23">
        <f t="shared" si="3"/>
        <v>1.56</v>
      </c>
      <c r="N150" s="105" t="s">
        <v>154</v>
      </c>
      <c r="O150" s="145">
        <v>0.38</v>
      </c>
      <c r="P150" s="107">
        <v>43609.0</v>
      </c>
      <c r="Q150" s="107">
        <v>43629.0</v>
      </c>
      <c r="R150" s="23">
        <f t="shared" si="4"/>
        <v>2.631578947</v>
      </c>
      <c r="S150" s="108">
        <f t="array" ref="S150">IF(INDEX(Historical!$D$7:$D$1379,MATCH(B150,Historical!$B$7:$B$1403,0))=0,"n/a",(INDEX(Historical!$C$7:$C$1381,MATCH(B150,Historical!$B$7:$B$1403,0))/INDEX(Historical!$D$7:$D$1379,MATCH(B150,Historical!$B$7:$B$1403,0))-1)*100)</f>
        <v>2.649006623</v>
      </c>
      <c r="T150" s="108">
        <f t="array" ref="T150">IF(INDEX(Historical!$F$7:$F$1372,MATCH(B150,Historical!$B$7:$B$1403,0))=0,"n/a",((INDEX(Historical!$C$7:$C$1381,MATCH(B150,Historical!$B$7:$B$1403,0))/INDEX(Historical!$F$7:$F$1372,MATCH(B150,Historical!$B$7:$B$1403,0)))^(1/3)-1)*100)</f>
        <v>2.602970021</v>
      </c>
      <c r="U150" s="108">
        <f t="array" ref="U150">IF(INDEX(Historical!$H$7:$H$1372,MATCH(B150,Historical!$B$7:$B$1403,0))=0,"n/a",((INDEX(Historical!$C$7:$C$1381,MATCH(B150,Historical!$B$7:$B$1403,0))/INDEX(Historical!$H$7:$H$1372,MATCH(B150,Historical!$B$7:$B$1403,0)))^(1/5)-1)*100)</f>
        <v>2.424959288</v>
      </c>
      <c r="V150" s="108">
        <f t="array" ref="V150">IF(INDEX(Historical!$O$7:$O$1372,MATCH(B150,Historical!$B$7:$B$1403,0))=0,"n/a",((INDEX(Historical!$C$7:$C$1381,MATCH(B150,Historical!$B$7:$B$1403,0))/INDEX(Historical!$O$7:$O$1372,MATCH(B150,Historical!$B$7:$B$1403,0)))^(1/10)-1)*100)</f>
        <v>4.171627029</v>
      </c>
      <c r="W150" s="109">
        <f t="shared" si="5"/>
        <v>0.5812982011</v>
      </c>
      <c r="X150" s="110" t="str">
        <f t="shared" si="6"/>
        <v>n/a</v>
      </c>
      <c r="Y150" s="99"/>
      <c r="Z150" s="103" t="str">
        <f t="shared" si="7"/>
        <v>n/a</v>
      </c>
      <c r="AA150" s="112" t="str">
        <f t="shared" si="8"/>
        <v>n/a</v>
      </c>
      <c r="AB150" s="73">
        <v>12.0</v>
      </c>
      <c r="AC150" s="102" t="s">
        <v>128</v>
      </c>
      <c r="AD150" s="102" t="s">
        <v>128</v>
      </c>
      <c r="AE150" s="102" t="s">
        <v>128</v>
      </c>
      <c r="AF150" s="102" t="s">
        <v>128</v>
      </c>
      <c r="AG150" s="102" t="s">
        <v>128</v>
      </c>
      <c r="AH150" s="102" t="s">
        <v>128</v>
      </c>
      <c r="AI150" s="102" t="s">
        <v>128</v>
      </c>
      <c r="AJ150" s="102" t="s">
        <v>128</v>
      </c>
      <c r="AK150" s="102" t="s">
        <v>128</v>
      </c>
      <c r="AL150" s="113" t="s">
        <v>128</v>
      </c>
      <c r="AM150" s="114" t="s">
        <v>128</v>
      </c>
      <c r="AN150" s="102" t="s">
        <v>128</v>
      </c>
      <c r="AO150" s="115" t="str">
        <f t="shared" si="9"/>
        <v>n/a</v>
      </c>
      <c r="AP150" s="116">
        <f t="shared" si="10"/>
        <v>5.608632757</v>
      </c>
      <c r="AQ150" s="117" t="str">
        <f t="shared" si="11"/>
        <v>n/a</v>
      </c>
      <c r="AR150" s="103">
        <f t="array" ref="AR150">INDEX(Historical!$C$7:$C$1381,MATCH(B150,Historical!$B$7:$B$1403,0))*IF(AH150="n/a",1.03,IF(AH150&lt;0,1.01,IF(AH150&gt;10,1.1,(1+AH150/100))))</f>
        <v>1.5965</v>
      </c>
      <c r="AS150" s="112">
        <f t="shared" si="12"/>
        <v>1.644395</v>
      </c>
      <c r="AT150" s="112">
        <f t="shared" ref="AT150:AV150" si="158">IF($AK150="n/a",1.03*AS150,IF($AK150&lt;0,1.01*AS150,IF($AK150&gt;10,1.1*AS150,(1+$AK150/100)*AS150)))</f>
        <v>1.69372685</v>
      </c>
      <c r="AU150" s="112">
        <f t="shared" si="158"/>
        <v>1.744538656</v>
      </c>
      <c r="AV150" s="112">
        <f t="shared" si="158"/>
        <v>1.796874815</v>
      </c>
      <c r="AW150" s="103">
        <f t="shared" si="14"/>
        <v>8.476035321</v>
      </c>
      <c r="AX150" s="118">
        <f t="shared" si="15"/>
        <v>17.29803127</v>
      </c>
      <c r="AY150" s="119" t="s">
        <v>128</v>
      </c>
      <c r="AZ150" s="114" t="s">
        <v>128</v>
      </c>
      <c r="BA150" s="114" t="s">
        <v>128</v>
      </c>
      <c r="BB150" s="114" t="s">
        <v>128</v>
      </c>
      <c r="BC150" s="114" t="s">
        <v>128</v>
      </c>
      <c r="BD150" s="42" t="s">
        <v>112</v>
      </c>
      <c r="BE150" s="17">
        <v>1998.0</v>
      </c>
      <c r="BF150" s="17">
        <f t="shared" si="16"/>
        <v>2</v>
      </c>
      <c r="BG150" s="120" t="s">
        <v>128</v>
      </c>
    </row>
    <row r="151" ht="11.25" customHeight="1">
      <c r="A151" s="220" t="s">
        <v>1854</v>
      </c>
      <c r="B151" s="99" t="s">
        <v>1855</v>
      </c>
      <c r="C151" s="100" t="s">
        <v>272</v>
      </c>
      <c r="D151" s="100" t="s">
        <v>273</v>
      </c>
      <c r="E151" s="101">
        <v>6.0</v>
      </c>
      <c r="F151" s="58">
        <v>790.0</v>
      </c>
      <c r="G151" s="58" t="s">
        <v>168</v>
      </c>
      <c r="H151" s="58" t="s">
        <v>168</v>
      </c>
      <c r="I151" s="150">
        <v>143.29</v>
      </c>
      <c r="J151" s="103">
        <f t="shared" si="2"/>
        <v>3.349849955</v>
      </c>
      <c r="K151" s="104">
        <v>1.2</v>
      </c>
      <c r="L151" s="73">
        <v>4.0</v>
      </c>
      <c r="M151" s="23">
        <f t="shared" si="3"/>
        <v>4.8</v>
      </c>
      <c r="N151" s="105" t="s">
        <v>409</v>
      </c>
      <c r="O151" s="106">
        <v>1.125</v>
      </c>
      <c r="P151" s="107">
        <v>43811.0</v>
      </c>
      <c r="Q151" s="107">
        <v>43830.0</v>
      </c>
      <c r="R151" s="23">
        <f t="shared" si="4"/>
        <v>6.666666667</v>
      </c>
      <c r="S151" s="108">
        <f t="array" ref="S151">IF(INDEX(Historical!$D$7:$D$1379,MATCH(B151,Historical!$B$7:$B$1403,0))=0,"n/a",(INDEX(Historical!$C$7:$C$1381,MATCH(B151,Historical!$B$7:$B$1403,0))/INDEX(Historical!$D$7:$D$1379,MATCH(B151,Historical!$B$7:$B$1403,0))-1)*100)</f>
        <v>7.01754386</v>
      </c>
      <c r="T151" s="108">
        <f t="array" ref="T151">IF(INDEX(Historical!$F$7:$F$1372,MATCH(B151,Historical!$B$7:$B$1403,0))=0,"n/a",((INDEX(Historical!$C$7:$C$1381,MATCH(B151,Historical!$B$7:$B$1403,0))/INDEX(Historical!$F$7:$F$1372,MATCH(B151,Historical!$B$7:$B$1403,0)))^(1/3)-1)*100)</f>
        <v>8.266793956</v>
      </c>
      <c r="U151" s="108">
        <f t="array" ref="U151">IF(INDEX(Historical!$H$7:$H$1372,MATCH(B151,Historical!$B$7:$B$1403,0))=0,"n/a",((INDEX(Historical!$C$7:$C$1381,MATCH(B151,Historical!$B$7:$B$1403,0))/INDEX(Historical!$H$7:$H$1372,MATCH(B151,Historical!$B$7:$B$1403,0)))^(1/5)-1)*100)</f>
        <v>19.59413951</v>
      </c>
      <c r="V151" s="108" t="str">
        <f t="array" ref="V151">IF(INDEX(Historical!$O$7:$O$1372,MATCH(B151,Historical!$B$7:$B$1403,0))=0,"n/a",((INDEX(Historical!$C$7:$C$1381,MATCH(B151,Historical!$B$7:$B$1403,0))/INDEX(Historical!$O$7:$O$1372,MATCH(B151,Historical!$B$7:$B$1403,0)))^(1/10)-1)*100)</f>
        <v>n/a</v>
      </c>
      <c r="W151" s="109" t="str">
        <f t="shared" si="5"/>
        <v>n/a</v>
      </c>
      <c r="X151" s="110">
        <f t="shared" si="6"/>
        <v>0.3556105174</v>
      </c>
      <c r="Y151" s="147"/>
      <c r="Z151" s="103">
        <f t="shared" si="7"/>
        <v>242.4242424</v>
      </c>
      <c r="AA151" s="112">
        <f t="shared" si="8"/>
        <v>72.36868687</v>
      </c>
      <c r="AB151" s="73">
        <v>12.0</v>
      </c>
      <c r="AC151" s="102">
        <v>1.98</v>
      </c>
      <c r="AD151" s="102">
        <v>3.44</v>
      </c>
      <c r="AE151" s="102">
        <v>10.21</v>
      </c>
      <c r="AF151" s="102">
        <v>5.26</v>
      </c>
      <c r="AG151" s="102">
        <v>7.1</v>
      </c>
      <c r="AH151" s="102">
        <v>27.800000000000004</v>
      </c>
      <c r="AI151" s="102">
        <v>19.689999999999998</v>
      </c>
      <c r="AJ151" s="102">
        <v>55.1</v>
      </c>
      <c r="AK151" s="102">
        <v>21.0</v>
      </c>
      <c r="AL151" s="102">
        <v>59610.0</v>
      </c>
      <c r="AM151" s="114">
        <v>0.1</v>
      </c>
      <c r="AN151" s="102">
        <v>1.58</v>
      </c>
      <c r="AO151" s="115">
        <f t="shared" si="9"/>
        <v>-49.4246974</v>
      </c>
      <c r="AP151" s="116">
        <f t="shared" si="10"/>
        <v>22.94398946</v>
      </c>
      <c r="AQ151" s="117">
        <f t="shared" si="11"/>
        <v>311.3172838</v>
      </c>
      <c r="AR151" s="103">
        <f t="array" ref="AR151">INDEX(Historical!$C$7:$C$1381,MATCH(B151,Historical!$B$7:$B$1403,0))*IF(AH151="n/a",1.03,IF(AH151&lt;0,1.01,IF(AH151&gt;10,1.1,(1+AH151/100))))</f>
        <v>5.0325</v>
      </c>
      <c r="AS151" s="112">
        <f t="shared" si="12"/>
        <v>5.53575</v>
      </c>
      <c r="AT151" s="112">
        <f t="shared" ref="AT151:AV151" si="159">IF($AK151="n/a",1.03*AS151,IF($AK151&lt;0,1.01*AS151,IF($AK151&gt;10,1.1*AS151,(1+$AK151/100)*AS151)))</f>
        <v>6.089325</v>
      </c>
      <c r="AU151" s="112">
        <f t="shared" si="159"/>
        <v>6.6982575</v>
      </c>
      <c r="AV151" s="112">
        <f t="shared" si="159"/>
        <v>7.36808325</v>
      </c>
      <c r="AW151" s="103">
        <f t="shared" si="14"/>
        <v>30.72391575</v>
      </c>
      <c r="AX151" s="118">
        <f t="shared" si="15"/>
        <v>21.44177245</v>
      </c>
      <c r="AY151" s="119">
        <v>0.38</v>
      </c>
      <c r="AZ151" s="114">
        <v>22.05</v>
      </c>
      <c r="BA151" s="114">
        <v>-15.09</v>
      </c>
      <c r="BB151" s="114">
        <v>-3.8600000000000003</v>
      </c>
      <c r="BC151" s="114">
        <v>2.97</v>
      </c>
      <c r="BD151" s="42"/>
      <c r="BE151" s="17">
        <v>2014.0</v>
      </c>
      <c r="BF151" s="17">
        <f t="shared" si="16"/>
        <v>0</v>
      </c>
      <c r="BG151" s="120">
        <v>2.3</v>
      </c>
    </row>
    <row r="152" ht="11.25" customHeight="1">
      <c r="A152" s="260" t="s">
        <v>2042</v>
      </c>
      <c r="B152" s="122" t="s">
        <v>2043</v>
      </c>
      <c r="C152" s="100" t="s">
        <v>296</v>
      </c>
      <c r="D152" s="100" t="s">
        <v>348</v>
      </c>
      <c r="E152" s="123">
        <v>5.0</v>
      </c>
      <c r="F152" s="58">
        <v>821.0</v>
      </c>
      <c r="G152" s="124" t="s">
        <v>168</v>
      </c>
      <c r="H152" s="124" t="s">
        <v>168</v>
      </c>
      <c r="I152" s="216">
        <v>33.46</v>
      </c>
      <c r="J152" s="126">
        <f t="shared" si="2"/>
        <v>5.977286312</v>
      </c>
      <c r="K152" s="127">
        <v>0.5</v>
      </c>
      <c r="L152" s="128">
        <v>4.0</v>
      </c>
      <c r="M152" s="129">
        <f t="shared" si="3"/>
        <v>2</v>
      </c>
      <c r="N152" s="130" t="s">
        <v>154</v>
      </c>
      <c r="O152" s="131">
        <v>0.45</v>
      </c>
      <c r="P152" s="244">
        <v>43244.0</v>
      </c>
      <c r="Q152" s="244">
        <v>43266.0</v>
      </c>
      <c r="R152" s="129">
        <f t="shared" si="4"/>
        <v>11.11111111</v>
      </c>
      <c r="S152" s="108">
        <f t="array" ref="S152">IF(INDEX(Historical!$D$7:$D$1379,MATCH(B152,Historical!$B$7:$B$1403,0))=0,"n/a",(INDEX(Historical!$C$7:$C$1381,MATCH(B152,Historical!$B$7:$B$1403,0))/INDEX(Historical!$D$7:$D$1379,MATCH(B152,Historical!$B$7:$B$1403,0))-1)*100)</f>
        <v>2.564102564</v>
      </c>
      <c r="T152" s="108">
        <f t="array" ref="T152">IF(INDEX(Historical!$F$7:$F$1372,MATCH(B152,Historical!$B$7:$B$1403,0))=0,"n/a",((INDEX(Historical!$C$7:$C$1381,MATCH(B152,Historical!$B$7:$B$1403,0))/INDEX(Historical!$F$7:$F$1372,MATCH(B152,Historical!$B$7:$B$1403,0)))^(1/3)-1)*100)</f>
        <v>12.62478804</v>
      </c>
      <c r="U152" s="108">
        <f t="array" ref="U152">IF(INDEX(Historical!$H$7:$H$1372,MATCH(B152,Historical!$B$7:$B$1403,0))=0,"n/a",((INDEX(Historical!$C$7:$C$1381,MATCH(B152,Historical!$B$7:$B$1403,0))/INDEX(Historical!$H$7:$H$1372,MATCH(B152,Historical!$B$7:$B$1403,0)))^(1/5)-1)*100)</f>
        <v>14.8698355</v>
      </c>
      <c r="V152" s="108" t="str">
        <f t="array" ref="V152">IF(INDEX(Historical!$O$7:$O$1372,MATCH(B152,Historical!$B$7:$B$1403,0))=0,"n/a",((INDEX(Historical!$C$7:$C$1381,MATCH(B152,Historical!$B$7:$B$1403,0))/INDEX(Historical!$O$7:$O$1372,MATCH(B152,Historical!$B$7:$B$1403,0)))^(1/10)-1)*100)</f>
        <v>n/a</v>
      </c>
      <c r="W152" s="109" t="str">
        <f t="shared" si="5"/>
        <v>n/a</v>
      </c>
      <c r="X152" s="110">
        <f t="shared" si="6"/>
        <v>0.657957323</v>
      </c>
      <c r="Y152" s="229" t="s">
        <v>2026</v>
      </c>
      <c r="Z152" s="126">
        <f t="shared" si="7"/>
        <v>46.2962963</v>
      </c>
      <c r="AA152" s="134">
        <f t="shared" si="8"/>
        <v>7.74537037</v>
      </c>
      <c r="AB152" s="128">
        <v>11.0</v>
      </c>
      <c r="AC152" s="125">
        <v>4.32</v>
      </c>
      <c r="AD152" s="125">
        <v>1.02</v>
      </c>
      <c r="AE152" s="125">
        <v>1.1</v>
      </c>
      <c r="AF152" s="125">
        <v>0.91</v>
      </c>
      <c r="AG152" s="125">
        <v>12.1</v>
      </c>
      <c r="AH152" s="125">
        <v>-2.7</v>
      </c>
      <c r="AI152" s="125">
        <v>9.520000000000001</v>
      </c>
      <c r="AJ152" s="125">
        <v>22.6</v>
      </c>
      <c r="AK152" s="125">
        <v>7.55</v>
      </c>
      <c r="AL152" s="135">
        <v>22980.0</v>
      </c>
      <c r="AM152" s="136">
        <v>0.1</v>
      </c>
      <c r="AN152" s="125">
        <v>0.45</v>
      </c>
      <c r="AO152" s="137">
        <f t="shared" si="9"/>
        <v>13.10175144</v>
      </c>
      <c r="AP152" s="138">
        <f t="shared" si="10"/>
        <v>20.84712181</v>
      </c>
      <c r="AQ152" s="139">
        <f t="shared" si="11"/>
        <v>-44.03061536</v>
      </c>
      <c r="AR152" s="103">
        <f t="array" ref="AR152">INDEX(Historical!$C$7:$C$1381,MATCH(B152,Historical!$B$7:$B$1403,0))*IF(AH152="n/a",1.03,IF(AH152&lt;0,1.01,IF(AH152&gt;10,1.1,(1+AH152/100))))</f>
        <v>2.02</v>
      </c>
      <c r="AS152" s="134">
        <f t="shared" si="12"/>
        <v>2.212304</v>
      </c>
      <c r="AT152" s="134">
        <f t="shared" ref="AT152:AV152" si="160">IF($AK152="n/a",1.03*AS152,IF($AK152&lt;0,1.01*AS152,IF($AK152&gt;10,1.1*AS152,(1+$AK152/100)*AS152)))</f>
        <v>2.379332952</v>
      </c>
      <c r="AU152" s="134">
        <f t="shared" si="160"/>
        <v>2.55897259</v>
      </c>
      <c r="AV152" s="134">
        <f t="shared" si="160"/>
        <v>2.75217502</v>
      </c>
      <c r="AW152" s="126">
        <f t="shared" si="14"/>
        <v>11.92278456</v>
      </c>
      <c r="AX152" s="140">
        <f t="shared" si="15"/>
        <v>35.63294848</v>
      </c>
      <c r="AY152" s="141">
        <v>1.16</v>
      </c>
      <c r="AZ152" s="136">
        <v>10.83</v>
      </c>
      <c r="BA152" s="136">
        <v>-42.980000000000004</v>
      </c>
      <c r="BB152" s="136">
        <v>-27.47</v>
      </c>
      <c r="BC152" s="136">
        <v>-27.750000000000004</v>
      </c>
      <c r="BD152" s="142"/>
      <c r="BE152" s="17">
        <v>2015.0</v>
      </c>
      <c r="BF152" s="17">
        <f t="shared" si="16"/>
        <v>0</v>
      </c>
      <c r="BG152" s="143">
        <v>6.7</v>
      </c>
    </row>
    <row r="153" ht="11.25" customHeight="1">
      <c r="A153" s="220" t="s">
        <v>1247</v>
      </c>
      <c r="B153" s="99" t="s">
        <v>1248</v>
      </c>
      <c r="C153" s="100" t="s">
        <v>320</v>
      </c>
      <c r="D153" s="100" t="s">
        <v>464</v>
      </c>
      <c r="E153" s="101">
        <v>9.0</v>
      </c>
      <c r="F153" s="58">
        <v>542.0</v>
      </c>
      <c r="G153" s="58" t="s">
        <v>168</v>
      </c>
      <c r="H153" s="58" t="s">
        <v>168</v>
      </c>
      <c r="I153" s="150">
        <v>73.01</v>
      </c>
      <c r="J153" s="103">
        <f t="shared" si="2"/>
        <v>3.615943022</v>
      </c>
      <c r="K153" s="104">
        <v>0.66</v>
      </c>
      <c r="L153" s="73">
        <v>4.0</v>
      </c>
      <c r="M153" s="23">
        <f t="shared" si="3"/>
        <v>2.64</v>
      </c>
      <c r="N153" s="105" t="s">
        <v>210</v>
      </c>
      <c r="O153" s="106">
        <v>0.64</v>
      </c>
      <c r="P153" s="107">
        <v>43902.0</v>
      </c>
      <c r="Q153" s="107">
        <v>43917.0</v>
      </c>
      <c r="R153" s="23">
        <f t="shared" si="4"/>
        <v>3.125</v>
      </c>
      <c r="S153" s="108">
        <f t="array" ref="S153">IF(INDEX(Historical!$D$7:$D$1379,MATCH(B153,Historical!$B$7:$B$1403,0))=0,"n/a",(INDEX(Historical!$C$7:$C$1381,MATCH(B153,Historical!$B$7:$B$1403,0))/INDEX(Historical!$D$7:$D$1379,MATCH(B153,Historical!$B$7:$B$1403,0))-1)*100)</f>
        <v>15.09433962</v>
      </c>
      <c r="T153" s="108">
        <f t="array" ref="T153">IF(INDEX(Historical!$F$7:$F$1372,MATCH(B153,Historical!$B$7:$B$1403,0))=0,"n/a",((INDEX(Historical!$C$7:$C$1381,MATCH(B153,Historical!$B$7:$B$1403,0))/INDEX(Historical!$F$7:$F$1372,MATCH(B153,Historical!$B$7:$B$1403,0)))^(1/3)-1)*100)</f>
        <v>17.34672127</v>
      </c>
      <c r="U153" s="108">
        <f t="array" ref="U153">IF(INDEX(Historical!$H$7:$H$1372,MATCH(B153,Historical!$B$7:$B$1403,0))=0,"n/a",((INDEX(Historical!$C$7:$C$1381,MATCH(B153,Historical!$B$7:$B$1403,0))/INDEX(Historical!$H$7:$H$1372,MATCH(B153,Historical!$B$7:$B$1403,0)))^(1/5)-1)*100)</f>
        <v>15.83526403</v>
      </c>
      <c r="V153" s="108" t="str">
        <f t="array" ref="V153">IF(INDEX(Historical!$O$7:$O$1372,MATCH(B153,Historical!$B$7:$B$1403,0))=0,"n/a",((INDEX(Historical!$C$7:$C$1381,MATCH(B153,Historical!$B$7:$B$1403,0))/INDEX(Historical!$O$7:$O$1372,MATCH(B153,Historical!$B$7:$B$1403,0)))^(1/10)-1)*100)</f>
        <v>n/a</v>
      </c>
      <c r="W153" s="109" t="str">
        <f t="shared" si="5"/>
        <v>n/a</v>
      </c>
      <c r="X153" s="110" t="str">
        <f t="shared" si="6"/>
        <v>n/a</v>
      </c>
      <c r="Y153" s="133"/>
      <c r="Z153" s="103">
        <f t="shared" si="7"/>
        <v>325.9259259</v>
      </c>
      <c r="AA153" s="112">
        <f t="shared" si="8"/>
        <v>90.13580247</v>
      </c>
      <c r="AB153" s="73">
        <v>12.0</v>
      </c>
      <c r="AC153" s="102">
        <v>0.81</v>
      </c>
      <c r="AD153" s="102">
        <v>3.14</v>
      </c>
      <c r="AE153" s="102">
        <v>6.43</v>
      </c>
      <c r="AF153" s="156" t="s">
        <v>128</v>
      </c>
      <c r="AG153" s="102">
        <v>-23.1</v>
      </c>
      <c r="AH153" s="102">
        <v>65.10000000000001</v>
      </c>
      <c r="AI153" s="102">
        <v>14.59</v>
      </c>
      <c r="AJ153" s="102">
        <v>-12.2</v>
      </c>
      <c r="AK153" s="102">
        <v>28.720000000000002</v>
      </c>
      <c r="AL153" s="113">
        <v>3460.0</v>
      </c>
      <c r="AM153" s="114">
        <v>0.8</v>
      </c>
      <c r="AN153" s="102" t="s">
        <v>128</v>
      </c>
      <c r="AO153" s="115">
        <f t="shared" si="9"/>
        <v>-70.68459542</v>
      </c>
      <c r="AP153" s="116">
        <f t="shared" si="10"/>
        <v>19.45120705</v>
      </c>
      <c r="AQ153" s="117" t="str">
        <f t="shared" si="11"/>
        <v>n/a</v>
      </c>
      <c r="AR153" s="103">
        <f t="array" ref="AR153">INDEX(Historical!$C$7:$C$1381,MATCH(B153,Historical!$B$7:$B$1403,0))*IF(AH153="n/a",1.03,IF(AH153&lt;0,1.01,IF(AH153&gt;10,1.1,(1+AH153/100))))</f>
        <v>2.684</v>
      </c>
      <c r="AS153" s="112">
        <f t="shared" si="12"/>
        <v>2.9524</v>
      </c>
      <c r="AT153" s="112">
        <f t="shared" ref="AT153:AV153" si="161">IF($AK153="n/a",1.03*AS153,IF($AK153&lt;0,1.01*AS153,IF($AK153&gt;10,1.1*AS153,(1+$AK153/100)*AS153)))</f>
        <v>3.24764</v>
      </c>
      <c r="AU153" s="112">
        <f t="shared" si="161"/>
        <v>3.572404</v>
      </c>
      <c r="AV153" s="112">
        <f t="shared" si="161"/>
        <v>3.9296444</v>
      </c>
      <c r="AW153" s="103">
        <f t="shared" si="14"/>
        <v>16.3860884</v>
      </c>
      <c r="AX153" s="118">
        <f t="shared" si="15"/>
        <v>22.44362197</v>
      </c>
      <c r="AY153" s="119">
        <v>0.68</v>
      </c>
      <c r="AZ153" s="114">
        <v>51.980000000000004</v>
      </c>
      <c r="BA153" s="114">
        <v>-6.859999999999999</v>
      </c>
      <c r="BB153" s="114">
        <v>2.81</v>
      </c>
      <c r="BC153" s="114">
        <v>17.23</v>
      </c>
      <c r="BD153" s="42"/>
      <c r="BE153" s="17">
        <v>2012.0</v>
      </c>
      <c r="BF153" s="17">
        <f t="shared" si="16"/>
        <v>0</v>
      </c>
      <c r="BG153" s="120">
        <v>4.6</v>
      </c>
    </row>
    <row r="154" ht="11.25" customHeight="1">
      <c r="A154" s="55" t="s">
        <v>1692</v>
      </c>
      <c r="B154" s="99" t="s">
        <v>1693</v>
      </c>
      <c r="C154" s="100" t="s">
        <v>131</v>
      </c>
      <c r="D154" s="100" t="s">
        <v>193</v>
      </c>
      <c r="E154" s="101">
        <v>7.0</v>
      </c>
      <c r="F154" s="58">
        <v>692.0</v>
      </c>
      <c r="G154" s="58" t="s">
        <v>168</v>
      </c>
      <c r="H154" s="58" t="s">
        <v>168</v>
      </c>
      <c r="I154" s="150">
        <v>114.22</v>
      </c>
      <c r="J154" s="103">
        <f t="shared" si="2"/>
        <v>1.33076519</v>
      </c>
      <c r="K154" s="104">
        <v>0.38</v>
      </c>
      <c r="L154" s="73">
        <v>4.0</v>
      </c>
      <c r="M154" s="23">
        <f t="shared" si="3"/>
        <v>1.52</v>
      </c>
      <c r="N154" s="105" t="s">
        <v>164</v>
      </c>
      <c r="O154" s="106">
        <v>0.295</v>
      </c>
      <c r="P154" s="107">
        <v>43790.0</v>
      </c>
      <c r="Q154" s="107">
        <v>43808.0</v>
      </c>
      <c r="R154" s="23">
        <f t="shared" si="4"/>
        <v>28.81355932</v>
      </c>
      <c r="S154" s="108">
        <f t="array" ref="S154">IF(INDEX(Historical!$D$7:$D$1379,MATCH(B154,Historical!$B$7:$B$1403,0))=0,"n/a",(INDEX(Historical!$C$7:$C$1381,MATCH(B154,Historical!$B$7:$B$1403,0))/INDEX(Historical!$D$7:$D$1379,MATCH(B154,Historical!$B$7:$B$1403,0))-1)*100)</f>
        <v>36.75675676</v>
      </c>
      <c r="T154" s="108">
        <f t="array" ref="T154">IF(INDEX(Historical!$F$7:$F$1372,MATCH(B154,Historical!$B$7:$B$1403,0))=0,"n/a",((INDEX(Historical!$C$7:$C$1381,MATCH(B154,Historical!$B$7:$B$1403,0))/INDEX(Historical!$F$7:$F$1372,MATCH(B154,Historical!$B$7:$B$1403,0)))^(1/3)-1)*100)</f>
        <v>37.88945951</v>
      </c>
      <c r="U154" s="108">
        <f t="array" ref="U154">IF(INDEX(Historical!$H$7:$H$1372,MATCH(B154,Historical!$B$7:$B$1403,0))=0,"n/a",((INDEX(Historical!$C$7:$C$1381,MATCH(B154,Historical!$B$7:$B$1403,0))/INDEX(Historical!$H$7:$H$1372,MATCH(B154,Historical!$B$7:$B$1403,0)))^(1/5)-1)*100)</f>
        <v>45.34871039</v>
      </c>
      <c r="V154" s="108" t="str">
        <f t="array" ref="V154">IF(INDEX(Historical!$O$7:$O$1372,MATCH(B154,Historical!$B$7:$B$1403,0))=0,"n/a",((INDEX(Historical!$C$7:$C$1381,MATCH(B154,Historical!$B$7:$B$1403,0))/INDEX(Historical!$O$7:$O$1372,MATCH(B154,Historical!$B$7:$B$1403,0)))^(1/10)-1)*100)</f>
        <v>n/a</v>
      </c>
      <c r="W154" s="109" t="str">
        <f t="shared" si="5"/>
        <v>n/a</v>
      </c>
      <c r="X154" s="110">
        <f t="shared" si="6"/>
        <v>1.196535894</v>
      </c>
      <c r="Y154" s="240"/>
      <c r="Z154" s="103">
        <f t="shared" si="7"/>
        <v>30.46092184</v>
      </c>
      <c r="AA154" s="112">
        <f t="shared" si="8"/>
        <v>22.88977956</v>
      </c>
      <c r="AB154" s="73">
        <v>12.0</v>
      </c>
      <c r="AC154" s="102">
        <v>4.99</v>
      </c>
      <c r="AD154" s="102">
        <v>1.93</v>
      </c>
      <c r="AE154" s="102">
        <v>0.94</v>
      </c>
      <c r="AF154" s="102">
        <v>17.65</v>
      </c>
      <c r="AG154" s="102">
        <v>73.4</v>
      </c>
      <c r="AH154" s="102">
        <v>47.5</v>
      </c>
      <c r="AI154" s="102">
        <v>9.56</v>
      </c>
      <c r="AJ154" s="102">
        <v>37.9</v>
      </c>
      <c r="AK154" s="102">
        <v>11.88</v>
      </c>
      <c r="AL154" s="113">
        <v>16940.0</v>
      </c>
      <c r="AM154" s="114">
        <v>0.8999999999999999</v>
      </c>
      <c r="AN154" s="102">
        <v>3.42</v>
      </c>
      <c r="AO154" s="115">
        <f t="shared" si="9"/>
        <v>23.78969602</v>
      </c>
      <c r="AP154" s="116">
        <f t="shared" si="10"/>
        <v>46.67947558</v>
      </c>
      <c r="AQ154" s="117">
        <f t="shared" si="11"/>
        <v>323.7423794</v>
      </c>
      <c r="AR154" s="103">
        <f t="array" ref="AR154">INDEX(Historical!$C$7:$C$1381,MATCH(B154,Historical!$B$7:$B$1403,0))*IF(AH154="n/a",1.03,IF(AH154&lt;0,1.01,IF(AH154&gt;10,1.1,(1+AH154/100))))</f>
        <v>1.3915</v>
      </c>
      <c r="AS154" s="112">
        <f t="shared" si="12"/>
        <v>1.5245274</v>
      </c>
      <c r="AT154" s="112">
        <f t="shared" ref="AT154:AV154" si="162">IF($AK154="n/a",1.03*AS154,IF($AK154&lt;0,1.01*AS154,IF($AK154&gt;10,1.1*AS154,(1+$AK154/100)*AS154)))</f>
        <v>1.67698014</v>
      </c>
      <c r="AU154" s="112">
        <f t="shared" si="162"/>
        <v>1.844678154</v>
      </c>
      <c r="AV154" s="112">
        <f t="shared" si="162"/>
        <v>2.029145969</v>
      </c>
      <c r="AW154" s="103">
        <f t="shared" si="14"/>
        <v>8.466831663</v>
      </c>
      <c r="AX154" s="118">
        <f t="shared" si="15"/>
        <v>7.412740031</v>
      </c>
      <c r="AY154" s="119">
        <v>1.06</v>
      </c>
      <c r="AZ154" s="114">
        <v>26.169999999999998</v>
      </c>
      <c r="BA154" s="114">
        <v>-21.82</v>
      </c>
      <c r="BB154" s="114">
        <v>-17.05</v>
      </c>
      <c r="BC154" s="114">
        <v>-7.090000000000001</v>
      </c>
      <c r="BD154" s="42"/>
      <c r="BE154" s="17">
        <v>2014.0</v>
      </c>
      <c r="BF154" s="17">
        <f t="shared" si="16"/>
        <v>0</v>
      </c>
      <c r="BG154" s="120">
        <v>9.1</v>
      </c>
    </row>
    <row r="155" ht="11.25" customHeight="1">
      <c r="A155" s="55" t="s">
        <v>662</v>
      </c>
      <c r="B155" s="99" t="s">
        <v>663</v>
      </c>
      <c r="C155" s="100" t="s">
        <v>141</v>
      </c>
      <c r="D155" s="100" t="s">
        <v>142</v>
      </c>
      <c r="E155" s="101">
        <v>10.0</v>
      </c>
      <c r="F155" s="58">
        <v>349.0</v>
      </c>
      <c r="G155" s="58" t="s">
        <v>168</v>
      </c>
      <c r="H155" s="58" t="s">
        <v>168</v>
      </c>
      <c r="I155" s="150">
        <v>93.74</v>
      </c>
      <c r="J155" s="103">
        <f t="shared" si="2"/>
        <v>2.645615532</v>
      </c>
      <c r="K155" s="104">
        <v>0.62</v>
      </c>
      <c r="L155" s="73">
        <v>4.0</v>
      </c>
      <c r="M155" s="23">
        <f t="shared" si="3"/>
        <v>2.48</v>
      </c>
      <c r="N155" s="105" t="s">
        <v>290</v>
      </c>
      <c r="O155" s="106">
        <v>0.54</v>
      </c>
      <c r="P155" s="146">
        <v>43581.0</v>
      </c>
      <c r="Q155" s="146">
        <v>43594.0</v>
      </c>
      <c r="R155" s="23">
        <f t="shared" si="4"/>
        <v>14.81481481</v>
      </c>
      <c r="S155" s="108">
        <f t="array" ref="S155">IF(INDEX(Historical!$D$7:$D$1379,MATCH(B155,Historical!$B$7:$B$1403,0))=0,"n/a",(INDEX(Historical!$C$7:$C$1381,MATCH(B155,Historical!$B$7:$B$1403,0))/INDEX(Historical!$D$7:$D$1379,MATCH(B155,Historical!$B$7:$B$1403,0))-1)*100)</f>
        <v>15.38461538</v>
      </c>
      <c r="T155" s="108">
        <f t="array" ref="T155">IF(INDEX(Historical!$F$7:$F$1372,MATCH(B155,Historical!$B$7:$B$1403,0))=0,"n/a",((INDEX(Historical!$C$7:$C$1381,MATCH(B155,Historical!$B$7:$B$1403,0))/INDEX(Historical!$F$7:$F$1372,MATCH(B155,Historical!$B$7:$B$1403,0)))^(1/3)-1)*100)</f>
        <v>20.25709773</v>
      </c>
      <c r="U155" s="108">
        <f t="array" ref="U155">IF(INDEX(Historical!$H$7:$H$1372,MATCH(B155,Historical!$B$7:$B$1403,0))=0,"n/a",((INDEX(Historical!$C$7:$C$1381,MATCH(B155,Historical!$B$7:$B$1403,0))/INDEX(Historical!$H$7:$H$1372,MATCH(B155,Historical!$B$7:$B$1403,0)))^(1/5)-1)*100)</f>
        <v>20.8775527</v>
      </c>
      <c r="V155" s="108">
        <f t="array" ref="V155">IF(INDEX(Historical!$O$7:$O$1372,MATCH(B155,Historical!$B$7:$B$1403,0))=0,"n/a",((INDEX(Historical!$C$7:$C$1381,MATCH(B155,Historical!$B$7:$B$1403,0))/INDEX(Historical!$O$7:$O$1372,MATCH(B155,Historical!$B$7:$B$1403,0)))^(1/10)-1)*100)</f>
        <v>31.1019423</v>
      </c>
      <c r="W155" s="109">
        <f t="shared" si="5"/>
        <v>0.6712620225</v>
      </c>
      <c r="X155" s="110">
        <f t="shared" si="6"/>
        <v>1.864067205</v>
      </c>
      <c r="Y155" s="147"/>
      <c r="Z155" s="103">
        <f t="shared" si="7"/>
        <v>36.31039531</v>
      </c>
      <c r="AA155" s="112">
        <f t="shared" si="8"/>
        <v>13.72474378</v>
      </c>
      <c r="AB155" s="73">
        <v>12.0</v>
      </c>
      <c r="AC155" s="102">
        <v>6.83</v>
      </c>
      <c r="AD155" s="102">
        <v>1.2</v>
      </c>
      <c r="AE155" s="102">
        <v>1.79</v>
      </c>
      <c r="AF155" s="102">
        <v>4.5</v>
      </c>
      <c r="AG155" s="102">
        <v>30.5</v>
      </c>
      <c r="AH155" s="102">
        <v>-22.6</v>
      </c>
      <c r="AI155" s="102">
        <v>8.35</v>
      </c>
      <c r="AJ155" s="102">
        <v>11.200000000000001</v>
      </c>
      <c r="AK155" s="102">
        <v>11.4</v>
      </c>
      <c r="AL155" s="113">
        <v>11300.0</v>
      </c>
      <c r="AM155" s="114">
        <v>0.1</v>
      </c>
      <c r="AN155" s="102">
        <v>1.56</v>
      </c>
      <c r="AO155" s="115">
        <f t="shared" si="9"/>
        <v>9.798424451</v>
      </c>
      <c r="AP155" s="116">
        <f t="shared" si="10"/>
        <v>23.52316823</v>
      </c>
      <c r="AQ155" s="117">
        <f t="shared" si="11"/>
        <v>65.67886876</v>
      </c>
      <c r="AR155" s="103">
        <f t="array" ref="AR155">INDEX(Historical!$C$7:$C$1381,MATCH(B155,Historical!$B$7:$B$1403,0))*IF(AH155="n/a",1.03,IF(AH155&lt;0,1.01,IF(AH155&gt;10,1.1,(1+AH155/100))))</f>
        <v>2.424</v>
      </c>
      <c r="AS155" s="112">
        <f t="shared" si="12"/>
        <v>2.626404</v>
      </c>
      <c r="AT155" s="112">
        <f t="shared" ref="AT155:AV155" si="163">IF($AK155="n/a",1.03*AS155,IF($AK155&lt;0,1.01*AS155,IF($AK155&gt;10,1.1*AS155,(1+$AK155/100)*AS155)))</f>
        <v>2.8890444</v>
      </c>
      <c r="AU155" s="112">
        <f t="shared" si="163"/>
        <v>3.17794884</v>
      </c>
      <c r="AV155" s="112">
        <f t="shared" si="163"/>
        <v>3.495743724</v>
      </c>
      <c r="AW155" s="103">
        <f t="shared" si="14"/>
        <v>14.61314096</v>
      </c>
      <c r="AX155" s="118">
        <f t="shared" si="15"/>
        <v>15.58901319</v>
      </c>
      <c r="AY155" s="119">
        <v>1.32</v>
      </c>
      <c r="AZ155" s="114">
        <v>2.21</v>
      </c>
      <c r="BA155" s="114">
        <v>-27.26</v>
      </c>
      <c r="BB155" s="114">
        <v>-17.740000000000002</v>
      </c>
      <c r="BC155" s="114">
        <v>-17.77</v>
      </c>
      <c r="BD155" s="42"/>
      <c r="BE155" s="17">
        <v>2010.0</v>
      </c>
      <c r="BF155" s="17">
        <f t="shared" si="16"/>
        <v>0</v>
      </c>
      <c r="BG155" s="120">
        <v>9.0</v>
      </c>
    </row>
    <row r="156" ht="11.25" customHeight="1">
      <c r="A156" s="55" t="s">
        <v>1499</v>
      </c>
      <c r="B156" s="99" t="s">
        <v>1500</v>
      </c>
      <c r="C156" s="100" t="s">
        <v>136</v>
      </c>
      <c r="D156" s="100" t="s">
        <v>153</v>
      </c>
      <c r="E156" s="101">
        <v>8.0</v>
      </c>
      <c r="F156" s="58">
        <v>607.0</v>
      </c>
      <c r="G156" s="58" t="s">
        <v>121</v>
      </c>
      <c r="H156" s="58" t="s">
        <v>121</v>
      </c>
      <c r="I156" s="150">
        <v>45.5</v>
      </c>
      <c r="J156" s="103">
        <f t="shared" si="2"/>
        <v>3.340659341</v>
      </c>
      <c r="K156" s="104">
        <v>0.38</v>
      </c>
      <c r="L156" s="73">
        <v>4.0</v>
      </c>
      <c r="M156" s="23">
        <f t="shared" si="3"/>
        <v>1.52</v>
      </c>
      <c r="N156" s="105" t="s">
        <v>133</v>
      </c>
      <c r="O156" s="106">
        <v>0.37</v>
      </c>
      <c r="P156" s="107">
        <v>43810.0</v>
      </c>
      <c r="Q156" s="107">
        <v>43830.0</v>
      </c>
      <c r="R156" s="23">
        <f t="shared" si="4"/>
        <v>2.702702703</v>
      </c>
      <c r="S156" s="108">
        <f t="array" ref="S156">IF(INDEX(Historical!$D$7:$D$1379,MATCH(B156,Historical!$B$7:$B$1403,0))=0,"n/a",(INDEX(Historical!$C$7:$C$1381,MATCH(B156,Historical!$B$7:$B$1403,0))/INDEX(Historical!$D$7:$D$1379,MATCH(B156,Historical!$B$7:$B$1403,0))-1)*100)</f>
        <v>7.246376812</v>
      </c>
      <c r="T156" s="108">
        <f t="array" ref="T156">IF(INDEX(Historical!$F$7:$F$1372,MATCH(B156,Historical!$B$7:$B$1403,0))=0,"n/a",((INDEX(Historical!$C$7:$C$1381,MATCH(B156,Historical!$B$7:$B$1403,0))/INDEX(Historical!$F$7:$F$1372,MATCH(B156,Historical!$B$7:$B$1403,0)))^(1/3)-1)*100)</f>
        <v>4.958411345</v>
      </c>
      <c r="U156" s="108">
        <f t="array" ref="U156">IF(INDEX(Historical!$H$7:$H$1372,MATCH(B156,Historical!$B$7:$B$1403,0))=0,"n/a",((INDEX(Historical!$C$7:$C$1381,MATCH(B156,Historical!$B$7:$B$1403,0))/INDEX(Historical!$H$7:$H$1372,MATCH(B156,Historical!$B$7:$B$1403,0)))^(1/5)-1)*100)</f>
        <v>4.634750148</v>
      </c>
      <c r="V156" s="108">
        <f t="array" ref="V156">IF(INDEX(Historical!$O$7:$O$1372,MATCH(B156,Historical!$B$7:$B$1403,0))=0,"n/a",((INDEX(Historical!$C$7:$C$1381,MATCH(B156,Historical!$B$7:$B$1403,0))/INDEX(Historical!$O$7:$O$1372,MATCH(B156,Historical!$B$7:$B$1403,0)))^(1/10)-1)*100)</f>
        <v>2.82633798</v>
      </c>
      <c r="W156" s="109">
        <f t="shared" si="5"/>
        <v>1.639842857</v>
      </c>
      <c r="X156" s="110">
        <f t="shared" si="6"/>
        <v>1.10351194</v>
      </c>
      <c r="Y156" s="147"/>
      <c r="Z156" s="103">
        <f t="shared" si="7"/>
        <v>27.78793419</v>
      </c>
      <c r="AA156" s="112">
        <f t="shared" si="8"/>
        <v>8.31809872</v>
      </c>
      <c r="AB156" s="73">
        <v>12.0</v>
      </c>
      <c r="AC156" s="102">
        <v>5.47</v>
      </c>
      <c r="AD156" s="102" t="s">
        <v>128</v>
      </c>
      <c r="AE156" s="102">
        <v>1.68</v>
      </c>
      <c r="AF156" s="102">
        <v>0.97</v>
      </c>
      <c r="AG156" s="102">
        <v>11.899999999999999</v>
      </c>
      <c r="AH156" s="102">
        <v>35.8</v>
      </c>
      <c r="AI156" s="102" t="s">
        <v>128</v>
      </c>
      <c r="AJ156" s="102">
        <v>4.2</v>
      </c>
      <c r="AK156" s="102" t="s">
        <v>128</v>
      </c>
      <c r="AL156" s="113">
        <v>159.25</v>
      </c>
      <c r="AM156" s="114">
        <v>3.2</v>
      </c>
      <c r="AN156" s="102">
        <v>0.9</v>
      </c>
      <c r="AO156" s="115">
        <f t="shared" si="9"/>
        <v>-0.3426892315</v>
      </c>
      <c r="AP156" s="116">
        <f t="shared" si="10"/>
        <v>7.975409489</v>
      </c>
      <c r="AQ156" s="117">
        <f t="shared" si="11"/>
        <v>-40.1165734</v>
      </c>
      <c r="AR156" s="103">
        <f t="array" ref="AR156">INDEX(Historical!$C$7:$C$1381,MATCH(B156,Historical!$B$7:$B$1403,0))*IF(AH156="n/a",1.03,IF(AH156&lt;0,1.01,IF(AH156&gt;10,1.1,(1+AH156/100))))</f>
        <v>1.628</v>
      </c>
      <c r="AS156" s="112">
        <f t="shared" si="12"/>
        <v>1.67684</v>
      </c>
      <c r="AT156" s="112">
        <f t="shared" ref="AT156:AV156" si="164">IF($AK156="n/a",1.03*AS156,IF($AK156&lt;0,1.01*AS156,IF($AK156&gt;10,1.1*AS156,(1+$AK156/100)*AS156)))</f>
        <v>1.7271452</v>
      </c>
      <c r="AU156" s="112">
        <f t="shared" si="164"/>
        <v>1.778959556</v>
      </c>
      <c r="AV156" s="112">
        <f t="shared" si="164"/>
        <v>1.832328343</v>
      </c>
      <c r="AW156" s="103">
        <f t="shared" si="14"/>
        <v>8.643273099</v>
      </c>
      <c r="AX156" s="118">
        <f t="shared" si="15"/>
        <v>18.99620461</v>
      </c>
      <c r="AY156" s="119">
        <v>0.59</v>
      </c>
      <c r="AZ156" s="114">
        <v>7.920000000000001</v>
      </c>
      <c r="BA156" s="114">
        <v>-21.02</v>
      </c>
      <c r="BB156" s="114">
        <v>-12.1</v>
      </c>
      <c r="BC156" s="114">
        <v>-11.67</v>
      </c>
      <c r="BD156" s="42"/>
      <c r="BE156" s="17">
        <v>2012.0</v>
      </c>
      <c r="BF156" s="17">
        <f t="shared" si="16"/>
        <v>0</v>
      </c>
      <c r="BG156" s="120">
        <v>1.2</v>
      </c>
    </row>
    <row r="157" ht="11.25" customHeight="1">
      <c r="A157" s="155" t="s">
        <v>1694</v>
      </c>
      <c r="B157" s="99" t="s">
        <v>1695</v>
      </c>
      <c r="C157" s="100" t="s">
        <v>136</v>
      </c>
      <c r="D157" s="100" t="s">
        <v>153</v>
      </c>
      <c r="E157" s="101">
        <v>7.0</v>
      </c>
      <c r="F157" s="58">
        <v>706.0</v>
      </c>
      <c r="G157" s="58" t="s">
        <v>168</v>
      </c>
      <c r="H157" s="58" t="s">
        <v>168</v>
      </c>
      <c r="I157" s="150">
        <v>31.69</v>
      </c>
      <c r="J157" s="103">
        <f t="shared" si="2"/>
        <v>4.922688545</v>
      </c>
      <c r="K157" s="104">
        <v>0.39</v>
      </c>
      <c r="L157" s="73">
        <v>4.0</v>
      </c>
      <c r="M157" s="23">
        <f t="shared" si="3"/>
        <v>1.56</v>
      </c>
      <c r="N157" s="105" t="s">
        <v>147</v>
      </c>
      <c r="O157" s="106">
        <v>0.36</v>
      </c>
      <c r="P157" s="107">
        <v>43858.0</v>
      </c>
      <c r="Q157" s="107">
        <v>43872.0</v>
      </c>
      <c r="R157" s="23">
        <f t="shared" si="4"/>
        <v>8.333333333</v>
      </c>
      <c r="S157" s="108">
        <f t="array" ref="S157">IF(INDEX(Historical!$D$7:$D$1379,MATCH(B157,Historical!$B$7:$B$1403,0))=0,"n/a",(INDEX(Historical!$C$7:$C$1381,MATCH(B157,Historical!$B$7:$B$1403,0))/INDEX(Historical!$D$7:$D$1379,MATCH(B157,Historical!$B$7:$B$1403,0))-1)*100)</f>
        <v>38.7755102</v>
      </c>
      <c r="T157" s="108">
        <f t="array" ref="T157">IF(INDEX(Historical!$F$7:$F$1372,MATCH(B157,Historical!$B$7:$B$1403,0))=0,"n/a",((INDEX(Historical!$C$7:$C$1381,MATCH(B157,Historical!$B$7:$B$1403,0))/INDEX(Historical!$F$7:$F$1372,MATCH(B157,Historical!$B$7:$B$1403,0)))^(1/3)-1)*100)</f>
        <v>43.52482485</v>
      </c>
      <c r="U157" s="108">
        <f t="array" ref="U157">IF(INDEX(Historical!$H$7:$H$1372,MATCH(B157,Historical!$B$7:$B$1403,0))=0,"n/a",((INDEX(Historical!$C$7:$C$1381,MATCH(B157,Historical!$B$7:$B$1403,0))/INDEX(Historical!$H$7:$H$1372,MATCH(B157,Historical!$B$7:$B$1403,0)))^(1/5)-1)*100)</f>
        <v>68.54185971</v>
      </c>
      <c r="V157" s="108" t="str">
        <f t="array" ref="V157">IF(INDEX(Historical!$O$7:$O$1372,MATCH(B157,Historical!$B$7:$B$1403,0))=0,"n/a",((INDEX(Historical!$C$7:$C$1381,MATCH(B157,Historical!$B$7:$B$1403,0))/INDEX(Historical!$O$7:$O$1372,MATCH(B157,Historical!$B$7:$B$1403,0)))^(1/10)-1)*100)</f>
        <v>n/a</v>
      </c>
      <c r="W157" s="109" t="str">
        <f t="shared" si="5"/>
        <v>n/a</v>
      </c>
      <c r="X157" s="110">
        <f t="shared" si="6"/>
        <v>3.311200952</v>
      </c>
      <c r="Y157" s="133"/>
      <c r="Z157" s="103">
        <f t="shared" si="7"/>
        <v>40.94488189</v>
      </c>
      <c r="AA157" s="112">
        <f t="shared" si="8"/>
        <v>8.317585302</v>
      </c>
      <c r="AB157" s="73">
        <v>12.0</v>
      </c>
      <c r="AC157" s="102">
        <v>3.81</v>
      </c>
      <c r="AD157" s="102">
        <v>1.45</v>
      </c>
      <c r="AE157" s="102">
        <v>2.3</v>
      </c>
      <c r="AF157" s="102">
        <v>0.68</v>
      </c>
      <c r="AG157" s="102">
        <v>8.5</v>
      </c>
      <c r="AH157" s="102">
        <v>33.4</v>
      </c>
      <c r="AI157" s="102">
        <v>7.3</v>
      </c>
      <c r="AJ157" s="102">
        <v>20.7</v>
      </c>
      <c r="AK157" s="102">
        <v>5.72</v>
      </c>
      <c r="AL157" s="113">
        <v>14200.0</v>
      </c>
      <c r="AM157" s="114">
        <v>0.4</v>
      </c>
      <c r="AN157" s="102">
        <v>0.62</v>
      </c>
      <c r="AO157" s="115">
        <f t="shared" si="9"/>
        <v>65.14696296</v>
      </c>
      <c r="AP157" s="116">
        <f t="shared" si="10"/>
        <v>73.46454826</v>
      </c>
      <c r="AQ157" s="117">
        <f t="shared" si="11"/>
        <v>-49.86259766</v>
      </c>
      <c r="AR157" s="103">
        <f t="array" ref="AR157">INDEX(Historical!$C$7:$C$1381,MATCH(B157,Historical!$B$7:$B$1403,0))*IF(AH157="n/a",1.03,IF(AH157&lt;0,1.01,IF(AH157&gt;10,1.1,(1+AH157/100))))</f>
        <v>1.496</v>
      </c>
      <c r="AS157" s="112">
        <f t="shared" si="12"/>
        <v>1.605208</v>
      </c>
      <c r="AT157" s="112">
        <f t="shared" ref="AT157:AV157" si="165">IF($AK157="n/a",1.03*AS157,IF($AK157&lt;0,1.01*AS157,IF($AK157&gt;10,1.1*AS157,(1+$AK157/100)*AS157)))</f>
        <v>1.697025898</v>
      </c>
      <c r="AU157" s="112">
        <f t="shared" si="165"/>
        <v>1.794095779</v>
      </c>
      <c r="AV157" s="112">
        <f t="shared" si="165"/>
        <v>1.896718057</v>
      </c>
      <c r="AW157" s="103">
        <f t="shared" si="14"/>
        <v>8.489047734</v>
      </c>
      <c r="AX157" s="118">
        <f t="shared" si="15"/>
        <v>26.7877808</v>
      </c>
      <c r="AY157" s="119">
        <v>1.5</v>
      </c>
      <c r="AZ157" s="114">
        <v>1.26</v>
      </c>
      <c r="BA157" s="114">
        <v>-23.25</v>
      </c>
      <c r="BB157" s="114">
        <v>-18.65</v>
      </c>
      <c r="BC157" s="114">
        <v>-12.809999999999999</v>
      </c>
      <c r="BD157" s="42"/>
      <c r="BE157" s="17">
        <v>2014.0</v>
      </c>
      <c r="BF157" s="17">
        <f t="shared" si="16"/>
        <v>0</v>
      </c>
      <c r="BG157" s="120">
        <v>1.0999999999999999</v>
      </c>
    </row>
    <row r="158" ht="11.25" customHeight="1">
      <c r="A158" s="55" t="s">
        <v>214</v>
      </c>
      <c r="B158" s="99" t="s">
        <v>215</v>
      </c>
      <c r="C158" s="100" t="s">
        <v>136</v>
      </c>
      <c r="D158" s="100" t="s">
        <v>153</v>
      </c>
      <c r="E158" s="101">
        <v>26.0</v>
      </c>
      <c r="F158" s="58">
        <v>120.0</v>
      </c>
      <c r="G158" s="58" t="s">
        <v>168</v>
      </c>
      <c r="H158" s="58" t="s">
        <v>168</v>
      </c>
      <c r="I158" s="102">
        <v>78.39</v>
      </c>
      <c r="J158" s="103">
        <f t="shared" si="2"/>
        <v>3.622911086</v>
      </c>
      <c r="K158" s="144">
        <v>0.71</v>
      </c>
      <c r="L158" s="73">
        <v>4.0</v>
      </c>
      <c r="M158" s="23">
        <f t="shared" si="3"/>
        <v>2.84</v>
      </c>
      <c r="N158" s="105" t="s">
        <v>154</v>
      </c>
      <c r="O158" s="145">
        <v>0.67</v>
      </c>
      <c r="P158" s="107">
        <v>43615.0</v>
      </c>
      <c r="Q158" s="107">
        <v>43630.0</v>
      </c>
      <c r="R158" s="23">
        <f t="shared" si="4"/>
        <v>5.970149254</v>
      </c>
      <c r="S158" s="108">
        <f t="array" ref="S158">IF(INDEX(Historical!$D$7:$D$1379,MATCH(B158,Historical!$B$7:$B$1403,0))=0,"n/a",(INDEX(Historical!$C$7:$C$1381,MATCH(B158,Historical!$B$7:$B$1403,0))/INDEX(Historical!$D$7:$D$1379,MATCH(B158,Historical!$B$7:$B$1403,0))-1)*100)</f>
        <v>8.527131783</v>
      </c>
      <c r="T158" s="108">
        <f t="array" ref="T158">IF(INDEX(Historical!$F$7:$F$1372,MATCH(B158,Historical!$B$7:$B$1403,0))=0,"n/a",((INDEX(Historical!$C$7:$C$1381,MATCH(B158,Historical!$B$7:$B$1403,0))/INDEX(Historical!$F$7:$F$1372,MATCH(B158,Historical!$B$7:$B$1403,0)))^(1/3)-1)*100)</f>
        <v>9.204329614</v>
      </c>
      <c r="U158" s="108">
        <f t="array" ref="U158">IF(INDEX(Historical!$H$7:$H$1372,MATCH(B158,Historical!$B$7:$B$1403,0))=0,"n/a",((INDEX(Historical!$C$7:$C$1381,MATCH(B158,Historical!$B$7:$B$1403,0))/INDEX(Historical!$H$7:$H$1372,MATCH(B158,Historical!$B$7:$B$1403,0)))^(1/5)-1)*100)</f>
        <v>6.643011017</v>
      </c>
      <c r="V158" s="108">
        <f t="array" ref="V158">IF(INDEX(Historical!$O$7:$O$1372,MATCH(B158,Historical!$B$7:$B$1403,0))=0,"n/a",((INDEX(Historical!$C$7:$C$1381,MATCH(B158,Historical!$B$7:$B$1403,0))/INDEX(Historical!$O$7:$O$1372,MATCH(B158,Historical!$B$7:$B$1403,0)))^(1/10)-1)*100)</f>
        <v>5.054870584</v>
      </c>
      <c r="W158" s="109">
        <f t="shared" si="5"/>
        <v>1.314180236</v>
      </c>
      <c r="X158" s="110">
        <f t="shared" si="6"/>
        <v>0.677858267</v>
      </c>
      <c r="Y158" s="99"/>
      <c r="Z158" s="103">
        <f t="shared" si="7"/>
        <v>41.70337739</v>
      </c>
      <c r="AA158" s="112">
        <f t="shared" si="8"/>
        <v>11.51101322</v>
      </c>
      <c r="AB158" s="73">
        <v>12.0</v>
      </c>
      <c r="AC158" s="102">
        <v>6.81</v>
      </c>
      <c r="AD158" s="102">
        <v>1.15</v>
      </c>
      <c r="AE158" s="102">
        <v>4.4</v>
      </c>
      <c r="AF158" s="102">
        <v>1.3</v>
      </c>
      <c r="AG158" s="102">
        <v>11.899999999999999</v>
      </c>
      <c r="AH158" s="102">
        <v>-0.7000000000000001</v>
      </c>
      <c r="AI158" s="102">
        <v>2.3800000000000003</v>
      </c>
      <c r="AJ158" s="102">
        <v>9.8</v>
      </c>
      <c r="AK158" s="102">
        <v>10.02</v>
      </c>
      <c r="AL158" s="113">
        <v>4990.0</v>
      </c>
      <c r="AM158" s="114">
        <v>0.7000000000000001</v>
      </c>
      <c r="AN158" s="102">
        <v>0.06</v>
      </c>
      <c r="AO158" s="115">
        <f t="shared" si="9"/>
        <v>-1.245091113</v>
      </c>
      <c r="AP158" s="116">
        <f t="shared" si="10"/>
        <v>10.2659221</v>
      </c>
      <c r="AQ158" s="117">
        <f t="shared" si="11"/>
        <v>-18.44751607</v>
      </c>
      <c r="AR158" s="103">
        <f t="array" ref="AR158">INDEX(Historical!$C$7:$C$1381,MATCH(B158,Historical!$B$7:$B$1403,0))*IF(AH158="n/a",1.03,IF(AH158&lt;0,1.01,IF(AH158&gt;10,1.1,(1+AH158/100))))</f>
        <v>2.828</v>
      </c>
      <c r="AS158" s="112">
        <f t="shared" si="12"/>
        <v>2.8953064</v>
      </c>
      <c r="AT158" s="112">
        <f t="shared" ref="AT158:AV158" si="166">IF($AK158="n/a",1.03*AS158,IF($AK158&lt;0,1.01*AS158,IF($AK158&gt;10,1.1*AS158,(1+$AK158/100)*AS158)))</f>
        <v>3.18483704</v>
      </c>
      <c r="AU158" s="112">
        <f t="shared" si="166"/>
        <v>3.503320744</v>
      </c>
      <c r="AV158" s="112">
        <f t="shared" si="166"/>
        <v>3.853652818</v>
      </c>
      <c r="AW158" s="103">
        <f t="shared" si="14"/>
        <v>16.265117</v>
      </c>
      <c r="AX158" s="118">
        <f t="shared" si="15"/>
        <v>20.74896926</v>
      </c>
      <c r="AY158" s="119">
        <v>1.36</v>
      </c>
      <c r="AZ158" s="114">
        <v>-1.8399999999999999</v>
      </c>
      <c r="BA158" s="114">
        <v>-25.740000000000002</v>
      </c>
      <c r="BB158" s="114">
        <v>-16.900000000000002</v>
      </c>
      <c r="BC158" s="114">
        <v>-14.64</v>
      </c>
      <c r="BD158" s="42"/>
      <c r="BE158" s="17">
        <v>1994.0</v>
      </c>
      <c r="BF158" s="17">
        <f t="shared" si="16"/>
        <v>2</v>
      </c>
      <c r="BG158" s="120">
        <v>1.3</v>
      </c>
    </row>
    <row r="159" ht="11.25" customHeight="1">
      <c r="A159" s="230" t="s">
        <v>2044</v>
      </c>
      <c r="B159" s="99" t="s">
        <v>2045</v>
      </c>
      <c r="C159" s="100" t="s">
        <v>131</v>
      </c>
      <c r="D159" s="100" t="s">
        <v>193</v>
      </c>
      <c r="E159" s="101">
        <v>5.0</v>
      </c>
      <c r="F159" s="58">
        <v>848.0</v>
      </c>
      <c r="G159" s="58" t="s">
        <v>168</v>
      </c>
      <c r="H159" s="58" t="s">
        <v>168</v>
      </c>
      <c r="I159" s="150">
        <v>44.54</v>
      </c>
      <c r="J159" s="103">
        <f t="shared" si="2"/>
        <v>0.4939380332</v>
      </c>
      <c r="K159" s="104">
        <v>0.055</v>
      </c>
      <c r="L159" s="73">
        <v>4.0</v>
      </c>
      <c r="M159" s="23">
        <f t="shared" si="3"/>
        <v>0.22</v>
      </c>
      <c r="N159" s="105" t="s">
        <v>834</v>
      </c>
      <c r="O159" s="106">
        <v>0.05</v>
      </c>
      <c r="P159" s="107">
        <v>43783.0</v>
      </c>
      <c r="Q159" s="107">
        <v>43798.0</v>
      </c>
      <c r="R159" s="23">
        <f t="shared" si="4"/>
        <v>10</v>
      </c>
      <c r="S159" s="108">
        <f t="array" ref="S159">IF(INDEX(Historical!$D$7:$D$1379,MATCH(B159,Historical!$B$7:$B$1403,0))=0,"n/a",(INDEX(Historical!$C$7:$C$1381,MATCH(B159,Historical!$B$7:$B$1403,0))/INDEX(Historical!$D$7:$D$1379,MATCH(B159,Historical!$B$7:$B$1403,0))-1)*100)</f>
        <v>10.81081081</v>
      </c>
      <c r="T159" s="108">
        <f t="array" ref="T159">IF(INDEX(Historical!$F$7:$F$1372,MATCH(B159,Historical!$B$7:$B$1403,0))=0,"n/a",((INDEX(Historical!$C$7:$C$1381,MATCH(B159,Historical!$B$7:$B$1403,0))/INDEX(Historical!$F$7:$F$1372,MATCH(B159,Historical!$B$7:$B$1403,0)))^(1/3)-1)*100)</f>
        <v>11.5973667</v>
      </c>
      <c r="U159" s="108" t="str">
        <f t="array" ref="U159">IF(INDEX(Historical!$H$7:$H$1372,MATCH(B159,Historical!$B$7:$B$1403,0))=0,"n/a",((INDEX(Historical!$C$7:$C$1381,MATCH(B159,Historical!$B$7:$B$1403,0))/INDEX(Historical!$H$7:$H$1372,MATCH(B159,Historical!$B$7:$B$1403,0)))^(1/5)-1)*100)</f>
        <v>n/a</v>
      </c>
      <c r="V159" s="108">
        <f t="array" ref="V159">IF(INDEX(Historical!$O$7:$O$1372,MATCH(B159,Historical!$B$7:$B$1403,0))=0,"n/a",((INDEX(Historical!$C$7:$C$1381,MATCH(B159,Historical!$B$7:$B$1403,0))/INDEX(Historical!$O$7:$O$1372,MATCH(B159,Historical!$B$7:$B$1403,0)))^(1/10)-1)*100)</f>
        <v>10.57813471</v>
      </c>
      <c r="W159" s="109" t="str">
        <f t="shared" si="5"/>
        <v>n/a</v>
      </c>
      <c r="X159" s="110" t="str">
        <f t="shared" si="6"/>
        <v>n/a</v>
      </c>
      <c r="Y159" s="133"/>
      <c r="Z159" s="103">
        <f t="shared" si="7"/>
        <v>18.96551724</v>
      </c>
      <c r="AA159" s="112">
        <f t="shared" si="8"/>
        <v>38.39655172</v>
      </c>
      <c r="AB159" s="73">
        <v>12.0</v>
      </c>
      <c r="AC159" s="102">
        <v>1.16</v>
      </c>
      <c r="AD159" s="102">
        <v>2.55</v>
      </c>
      <c r="AE159" s="102">
        <v>11.08</v>
      </c>
      <c r="AF159" s="102">
        <v>5.64</v>
      </c>
      <c r="AG159" s="102">
        <v>16.400000000000002</v>
      </c>
      <c r="AH159" s="102">
        <v>-10.4</v>
      </c>
      <c r="AI159" s="102">
        <v>41.760000000000005</v>
      </c>
      <c r="AJ159" s="102">
        <v>13.3</v>
      </c>
      <c r="AK159" s="102">
        <v>15.0</v>
      </c>
      <c r="AL159" s="113">
        <v>8039.999999999999</v>
      </c>
      <c r="AM159" s="114">
        <v>4.68</v>
      </c>
      <c r="AN159" s="102">
        <v>0.0</v>
      </c>
      <c r="AO159" s="115" t="str">
        <f t="shared" si="9"/>
        <v>n/a</v>
      </c>
      <c r="AP159" s="116" t="str">
        <f t="shared" si="10"/>
        <v>n/a</v>
      </c>
      <c r="AQ159" s="117">
        <f t="shared" si="11"/>
        <v>210.2375804</v>
      </c>
      <c r="AR159" s="103">
        <f t="array" ref="AR159">INDEX(Historical!$C$7:$C$1381,MATCH(B159,Historical!$B$7:$B$1403,0))*IF(AH159="n/a",1.03,IF(AH159&lt;0,1.01,IF(AH159&gt;10,1.1,(1+AH159/100))))</f>
        <v>0.20705</v>
      </c>
      <c r="AS159" s="112">
        <f t="shared" si="12"/>
        <v>0.227755</v>
      </c>
      <c r="AT159" s="112">
        <f t="shared" ref="AT159:AV159" si="167">IF($AK159="n/a",1.03*AS159,IF($AK159&lt;0,1.01*AS159,IF($AK159&gt;10,1.1*AS159,(1+$AK159/100)*AS159)))</f>
        <v>0.2505305</v>
      </c>
      <c r="AU159" s="112">
        <f t="shared" si="167"/>
        <v>0.27558355</v>
      </c>
      <c r="AV159" s="112">
        <f t="shared" si="167"/>
        <v>0.303141905</v>
      </c>
      <c r="AW159" s="103">
        <f t="shared" si="14"/>
        <v>1.264060955</v>
      </c>
      <c r="AX159" s="118">
        <f t="shared" si="15"/>
        <v>2.838035373</v>
      </c>
      <c r="AY159" s="119">
        <v>1.95</v>
      </c>
      <c r="AZ159" s="114">
        <v>11.41</v>
      </c>
      <c r="BA159" s="114">
        <v>-24.69</v>
      </c>
      <c r="BB159" s="114">
        <v>-18.11</v>
      </c>
      <c r="BC159" s="114">
        <v>-8.75</v>
      </c>
      <c r="BD159" s="42"/>
      <c r="BE159" s="17">
        <v>2015.0</v>
      </c>
      <c r="BF159" s="17">
        <f t="shared" si="16"/>
        <v>0</v>
      </c>
      <c r="BG159" s="120">
        <v>13.600000000000001</v>
      </c>
    </row>
    <row r="160" ht="11.25" customHeight="1">
      <c r="A160" s="155" t="s">
        <v>1501</v>
      </c>
      <c r="B160" s="99" t="s">
        <v>1502</v>
      </c>
      <c r="C160" s="100" t="s">
        <v>136</v>
      </c>
      <c r="D160" s="100" t="s">
        <v>153</v>
      </c>
      <c r="E160" s="101">
        <v>8.0</v>
      </c>
      <c r="F160" s="58">
        <v>595.0</v>
      </c>
      <c r="G160" s="58" t="s">
        <v>121</v>
      </c>
      <c r="H160" s="58" t="s">
        <v>121</v>
      </c>
      <c r="I160" s="150">
        <v>69.92</v>
      </c>
      <c r="J160" s="103">
        <f t="shared" si="2"/>
        <v>3.260869565</v>
      </c>
      <c r="K160" s="104">
        <v>0.57</v>
      </c>
      <c r="L160" s="73">
        <v>4.0</v>
      </c>
      <c r="M160" s="23">
        <f t="shared" si="3"/>
        <v>2.28</v>
      </c>
      <c r="N160" s="105" t="s">
        <v>196</v>
      </c>
      <c r="O160" s="106">
        <v>0.53</v>
      </c>
      <c r="P160" s="107">
        <v>43752.0</v>
      </c>
      <c r="Q160" s="107">
        <v>43769.0</v>
      </c>
      <c r="R160" s="23">
        <f t="shared" si="4"/>
        <v>7.547169811</v>
      </c>
      <c r="S160" s="108">
        <f t="array" ref="S160">IF(INDEX(Historical!$D$7:$D$1379,MATCH(B160,Historical!$B$7:$B$1403,0))=0,"n/a",(INDEX(Historical!$C$7:$C$1381,MATCH(B160,Historical!$B$7:$B$1403,0))/INDEX(Historical!$D$7:$D$1379,MATCH(B160,Historical!$B$7:$B$1403,0))-1)*100)</f>
        <v>13.08900524</v>
      </c>
      <c r="T160" s="108">
        <f t="array" ref="T160">IF(INDEX(Historical!$F$7:$F$1372,MATCH(B160,Historical!$B$7:$B$1403,0))=0,"n/a",((INDEX(Historical!$C$7:$C$1381,MATCH(B160,Historical!$B$7:$B$1403,0))/INDEX(Historical!$F$7:$F$1372,MATCH(B160,Historical!$B$7:$B$1403,0)))^(1/3)-1)*100)</f>
        <v>8.098386987</v>
      </c>
      <c r="U160" s="108">
        <f t="array" ref="U160">IF(INDEX(Historical!$H$7:$H$1372,MATCH(B160,Historical!$B$7:$B$1403,0))=0,"n/a",((INDEX(Historical!$C$7:$C$1381,MATCH(B160,Historical!$B$7:$B$1403,0))/INDEX(Historical!$H$7:$H$1372,MATCH(B160,Historical!$B$7:$B$1403,0)))^(1/5)-1)*100)</f>
        <v>6.588615166</v>
      </c>
      <c r="V160" s="108">
        <f t="array" ref="V160">IF(INDEX(Historical!$O$7:$O$1372,MATCH(B160,Historical!$B$7:$B$1403,0))=0,"n/a",((INDEX(Historical!$C$7:$C$1381,MATCH(B160,Historical!$B$7:$B$1403,0))/INDEX(Historical!$O$7:$O$1372,MATCH(B160,Historical!$B$7:$B$1403,0)))^(1/10)-1)*100)</f>
        <v>4.734914926</v>
      </c>
      <c r="W160" s="109">
        <f t="shared" si="5"/>
        <v>1.391495997</v>
      </c>
      <c r="X160" s="110">
        <f t="shared" si="6"/>
        <v>0.8134092797</v>
      </c>
      <c r="Y160" s="147"/>
      <c r="Z160" s="103">
        <f t="shared" si="7"/>
        <v>41.91176471</v>
      </c>
      <c r="AA160" s="112">
        <f t="shared" si="8"/>
        <v>12.85294118</v>
      </c>
      <c r="AB160" s="73">
        <v>12.0</v>
      </c>
      <c r="AC160" s="102">
        <v>5.44</v>
      </c>
      <c r="AD160" s="102">
        <v>1.61</v>
      </c>
      <c r="AE160" s="102">
        <v>5.78</v>
      </c>
      <c r="AF160" s="102">
        <v>1.75</v>
      </c>
      <c r="AG160" s="102">
        <v>12.1</v>
      </c>
      <c r="AH160" s="102">
        <v>14.000000000000002</v>
      </c>
      <c r="AI160" s="102">
        <v>2.78</v>
      </c>
      <c r="AJ160" s="102">
        <v>8.1</v>
      </c>
      <c r="AK160" s="102">
        <v>8.0</v>
      </c>
      <c r="AL160" s="113">
        <v>1140.0</v>
      </c>
      <c r="AM160" s="114">
        <v>1.7999999999999998</v>
      </c>
      <c r="AN160" s="102">
        <v>0.01</v>
      </c>
      <c r="AO160" s="115">
        <f t="shared" si="9"/>
        <v>-3.003456446</v>
      </c>
      <c r="AP160" s="116">
        <f t="shared" si="10"/>
        <v>9.849484731</v>
      </c>
      <c r="AQ160" s="117">
        <f t="shared" si="11"/>
        <v>-0.01634120446</v>
      </c>
      <c r="AR160" s="103">
        <f t="array" ref="AR160">INDEX(Historical!$C$7:$C$1381,MATCH(B160,Historical!$B$7:$B$1403,0))*IF(AH160="n/a",1.03,IF(AH160&lt;0,1.01,IF(AH160&gt;10,1.1,(1+AH160/100))))</f>
        <v>2.376</v>
      </c>
      <c r="AS160" s="112">
        <f t="shared" si="12"/>
        <v>2.4420528</v>
      </c>
      <c r="AT160" s="112">
        <f t="shared" ref="AT160:AV160" si="168">IF($AK160="n/a",1.03*AS160,IF($AK160&lt;0,1.01*AS160,IF($AK160&gt;10,1.1*AS160,(1+$AK160/100)*AS160)))</f>
        <v>2.637417024</v>
      </c>
      <c r="AU160" s="112">
        <f t="shared" si="168"/>
        <v>2.848410386</v>
      </c>
      <c r="AV160" s="112">
        <f t="shared" si="168"/>
        <v>3.076283217</v>
      </c>
      <c r="AW160" s="103">
        <f t="shared" si="14"/>
        <v>13.38016343</v>
      </c>
      <c r="AX160" s="118">
        <f t="shared" si="15"/>
        <v>19.13638934</v>
      </c>
      <c r="AY160" s="119">
        <v>0.7</v>
      </c>
      <c r="AZ160" s="114">
        <v>-2.06</v>
      </c>
      <c r="BA160" s="114">
        <v>-15.83</v>
      </c>
      <c r="BB160" s="114">
        <v>-12.280000000000001</v>
      </c>
      <c r="BC160" s="114">
        <v>-9.58</v>
      </c>
      <c r="BD160" s="42"/>
      <c r="BE160" s="17">
        <v>2012.0</v>
      </c>
      <c r="BF160" s="17">
        <f t="shared" si="16"/>
        <v>0</v>
      </c>
      <c r="BG160" s="120">
        <v>1.5</v>
      </c>
    </row>
    <row r="161" ht="11.25" customHeight="1">
      <c r="A161" s="155" t="s">
        <v>1856</v>
      </c>
      <c r="B161" s="99" t="s">
        <v>1857</v>
      </c>
      <c r="C161" s="100" t="s">
        <v>272</v>
      </c>
      <c r="D161" s="100" t="s">
        <v>273</v>
      </c>
      <c r="E161" s="101">
        <v>6.0</v>
      </c>
      <c r="F161" s="58">
        <v>802.0</v>
      </c>
      <c r="G161" s="58" t="s">
        <v>168</v>
      </c>
      <c r="H161" s="58" t="s">
        <v>168</v>
      </c>
      <c r="I161" s="150">
        <v>47.63</v>
      </c>
      <c r="J161" s="103">
        <f t="shared" si="2"/>
        <v>3.506193575</v>
      </c>
      <c r="K161" s="104">
        <v>0.4175</v>
      </c>
      <c r="L161" s="73">
        <v>4.0</v>
      </c>
      <c r="M161" s="23">
        <f t="shared" si="3"/>
        <v>1.67</v>
      </c>
      <c r="N161" s="105" t="s">
        <v>1858</v>
      </c>
      <c r="O161" s="106">
        <v>0.415</v>
      </c>
      <c r="P161" s="107">
        <v>43875.0</v>
      </c>
      <c r="Q161" s="107">
        <v>43889.0</v>
      </c>
      <c r="R161" s="23">
        <f t="shared" si="4"/>
        <v>0.6024096386</v>
      </c>
      <c r="S161" s="108">
        <f t="array" ref="S161">IF(INDEX(Historical!$D$7:$D$1379,MATCH(B161,Historical!$B$7:$B$1403,0))=0,"n/a",(INDEX(Historical!$C$7:$C$1381,MATCH(B161,Historical!$B$7:$B$1403,0))/INDEX(Historical!$D$7:$D$1379,MATCH(B161,Historical!$B$7:$B$1403,0))-1)*100)</f>
        <v>2.492211838</v>
      </c>
      <c r="T161" s="108">
        <f t="array" ref="T161">IF(INDEX(Historical!$F$7:$F$1372,MATCH(B161,Historical!$B$7:$B$1403,0))=0,"n/a",((INDEX(Historical!$C$7:$C$1381,MATCH(B161,Historical!$B$7:$B$1403,0))/INDEX(Historical!$F$7:$F$1372,MATCH(B161,Historical!$B$7:$B$1403,0)))^(1/3)-1)*100)</f>
        <v>2.557010509</v>
      </c>
      <c r="U161" s="108" t="str">
        <f t="array" ref="U161">IF(INDEX(Historical!$H$7:$H$1372,MATCH(B161,Historical!$B$7:$B$1403,0))=0,"n/a",((INDEX(Historical!$C$7:$C$1381,MATCH(B161,Historical!$B$7:$B$1403,0))/INDEX(Historical!$H$7:$H$1372,MATCH(B161,Historical!$B$7:$B$1403,0)))^(1/5)-1)*100)</f>
        <v>n/a</v>
      </c>
      <c r="V161" s="108" t="str">
        <f t="array" ref="V161">IF(INDEX(Historical!$O$7:$O$1372,MATCH(B161,Historical!$B$7:$B$1403,0))=0,"n/a",((INDEX(Historical!$C$7:$C$1381,MATCH(B161,Historical!$B$7:$B$1403,0))/INDEX(Historical!$O$7:$O$1372,MATCH(B161,Historical!$B$7:$B$1403,0)))^(1/10)-1)*100)</f>
        <v>n/a</v>
      </c>
      <c r="W161" s="109" t="str">
        <f t="shared" si="5"/>
        <v>n/a</v>
      </c>
      <c r="X161" s="110" t="str">
        <f t="shared" si="6"/>
        <v>n/a</v>
      </c>
      <c r="Y161" s="133"/>
      <c r="Z161" s="103">
        <f t="shared" si="7"/>
        <v>726.0869565</v>
      </c>
      <c r="AA161" s="112">
        <f t="shared" si="8"/>
        <v>207.0869565</v>
      </c>
      <c r="AB161" s="73">
        <v>12.0</v>
      </c>
      <c r="AC161" s="102">
        <v>0.23</v>
      </c>
      <c r="AD161" s="102" t="s">
        <v>128</v>
      </c>
      <c r="AE161" s="102">
        <v>16.91</v>
      </c>
      <c r="AF161" s="102">
        <v>2.98</v>
      </c>
      <c r="AG161" s="102">
        <v>1.5</v>
      </c>
      <c r="AH161" s="102">
        <v>5.2</v>
      </c>
      <c r="AI161" s="102">
        <v>28.48</v>
      </c>
      <c r="AJ161" s="102" t="s">
        <v>128</v>
      </c>
      <c r="AK161" s="102" t="s">
        <v>128</v>
      </c>
      <c r="AL161" s="113">
        <v>950.22</v>
      </c>
      <c r="AM161" s="114">
        <v>5.8999999999999995</v>
      </c>
      <c r="AN161" s="102">
        <v>0.72</v>
      </c>
      <c r="AO161" s="115" t="str">
        <f t="shared" si="9"/>
        <v>n/a</v>
      </c>
      <c r="AP161" s="116" t="str">
        <f t="shared" si="10"/>
        <v>n/a</v>
      </c>
      <c r="AQ161" s="117">
        <f t="shared" si="11"/>
        <v>423.7128689</v>
      </c>
      <c r="AR161" s="103">
        <f t="array" ref="AR161">INDEX(Historical!$C$7:$C$1381,MATCH(B161,Historical!$B$7:$B$1403,0))*IF(AH161="n/a",1.03,IF(AH161&lt;0,1.01,IF(AH161&gt;10,1.1,(1+AH161/100))))</f>
        <v>1.73054</v>
      </c>
      <c r="AS161" s="112">
        <f t="shared" si="12"/>
        <v>1.903594</v>
      </c>
      <c r="AT161" s="112">
        <f t="shared" ref="AT161:AV161" si="169">IF($AK161="n/a",1.03*AS161,IF($AK161&lt;0,1.01*AS161,IF($AK161&gt;10,1.1*AS161,(1+$AK161/100)*AS161)))</f>
        <v>1.96070182</v>
      </c>
      <c r="AU161" s="112">
        <f t="shared" si="169"/>
        <v>2.019522875</v>
      </c>
      <c r="AV161" s="112">
        <f t="shared" si="169"/>
        <v>2.080108561</v>
      </c>
      <c r="AW161" s="103">
        <f t="shared" si="14"/>
        <v>9.694467255</v>
      </c>
      <c r="AX161" s="118">
        <f t="shared" si="15"/>
        <v>20.35369989</v>
      </c>
      <c r="AY161" s="119">
        <v>0.67</v>
      </c>
      <c r="AZ161" s="114">
        <v>46.1</v>
      </c>
      <c r="BA161" s="114">
        <v>-8.98</v>
      </c>
      <c r="BB161" s="114">
        <v>3.3300000000000005</v>
      </c>
      <c r="BC161" s="114">
        <v>9.4</v>
      </c>
      <c r="BD161" s="42"/>
      <c r="BE161" s="17">
        <v>2015.0</v>
      </c>
      <c r="BF161" s="17">
        <f t="shared" si="16"/>
        <v>0</v>
      </c>
      <c r="BG161" s="120">
        <v>0.8999999999999999</v>
      </c>
    </row>
    <row r="162" ht="11.25" customHeight="1">
      <c r="A162" s="121" t="s">
        <v>664</v>
      </c>
      <c r="B162" s="122" t="s">
        <v>665</v>
      </c>
      <c r="C162" s="100" t="s">
        <v>125</v>
      </c>
      <c r="D162" s="100" t="s">
        <v>221</v>
      </c>
      <c r="E162" s="123">
        <v>24.0</v>
      </c>
      <c r="F162" s="58">
        <v>147.0</v>
      </c>
      <c r="G162" s="124" t="s">
        <v>120</v>
      </c>
      <c r="H162" s="124" t="s">
        <v>120</v>
      </c>
      <c r="I162" s="216">
        <v>69.52</v>
      </c>
      <c r="J162" s="126">
        <f t="shared" si="2"/>
        <v>1.380897583</v>
      </c>
      <c r="K162" s="152">
        <v>0.24</v>
      </c>
      <c r="L162" s="128">
        <v>4.0</v>
      </c>
      <c r="M162" s="129">
        <f t="shared" si="3"/>
        <v>0.96</v>
      </c>
      <c r="N162" s="130" t="s">
        <v>138</v>
      </c>
      <c r="O162" s="153">
        <v>0.2275</v>
      </c>
      <c r="P162" s="132">
        <v>43874.0</v>
      </c>
      <c r="Q162" s="132">
        <v>43892.0</v>
      </c>
      <c r="R162" s="129">
        <f t="shared" si="4"/>
        <v>5.494505495</v>
      </c>
      <c r="S162" s="108">
        <f t="array" ref="S162">IF(INDEX(Historical!$D$7:$D$1379,MATCH(B162,Historical!$B$7:$B$1403,0))=0,"n/a",(INDEX(Historical!$C$7:$C$1381,MATCH(B162,Historical!$B$7:$B$1403,0))/INDEX(Historical!$D$7:$D$1379,MATCH(B162,Historical!$B$7:$B$1403,0))-1)*100)</f>
        <v>4.357798165</v>
      </c>
      <c r="T162" s="108">
        <f t="array" ref="T162">IF(INDEX(Historical!$F$7:$F$1372,MATCH(B162,Historical!$B$7:$B$1403,0))=0,"n/a",((INDEX(Historical!$C$7:$C$1381,MATCH(B162,Historical!$B$7:$B$1403,0))/INDEX(Historical!$F$7:$F$1372,MATCH(B162,Historical!$B$7:$B$1403,0)))^(1/3)-1)*100)</f>
        <v>8.624472688</v>
      </c>
      <c r="U162" s="108">
        <f t="array" ref="U162">IF(INDEX(Historical!$H$7:$H$1372,MATCH(B162,Historical!$B$7:$B$1403,0))=0,"n/a",((INDEX(Historical!$C$7:$C$1381,MATCH(B162,Historical!$B$7:$B$1403,0))/INDEX(Historical!$H$7:$H$1372,MATCH(B162,Historical!$B$7:$B$1403,0)))^(1/5)-1)*100)</f>
        <v>7.976672701</v>
      </c>
      <c r="V162" s="108">
        <f t="array" ref="V162">IF(INDEX(Historical!$O$7:$O$1372,MATCH(B162,Historical!$B$7:$B$1403,0))=0,"n/a",((INDEX(Historical!$C$7:$C$1381,MATCH(B162,Historical!$B$7:$B$1403,0))/INDEX(Historical!$O$7:$O$1372,MATCH(B162,Historical!$B$7:$B$1403,0)))^(1/10)-1)*100)</f>
        <v>22.97996219</v>
      </c>
      <c r="W162" s="109">
        <f t="shared" si="5"/>
        <v>0.3471142656</v>
      </c>
      <c r="X162" s="110">
        <f t="shared" si="6"/>
        <v>0.7820267354</v>
      </c>
      <c r="Y162" s="174"/>
      <c r="Z162" s="126">
        <f t="shared" si="7"/>
        <v>39.3442623</v>
      </c>
      <c r="AA162" s="134">
        <f t="shared" si="8"/>
        <v>28.49180328</v>
      </c>
      <c r="AB162" s="128">
        <v>12.0</v>
      </c>
      <c r="AC162" s="125">
        <v>2.44</v>
      </c>
      <c r="AD162" s="125">
        <v>3.79</v>
      </c>
      <c r="AE162" s="125">
        <v>3.92</v>
      </c>
      <c r="AF162" s="125">
        <v>6.4</v>
      </c>
      <c r="AG162" s="125">
        <v>23.799999999999997</v>
      </c>
      <c r="AH162" s="125">
        <v>7.7</v>
      </c>
      <c r="AI162" s="125">
        <v>7.12</v>
      </c>
      <c r="AJ162" s="125">
        <v>10.2</v>
      </c>
      <c r="AK162" s="125">
        <v>7.51</v>
      </c>
      <c r="AL162" s="135">
        <v>17070.0</v>
      </c>
      <c r="AM162" s="136">
        <v>0.2</v>
      </c>
      <c r="AN162" s="125">
        <v>0.77</v>
      </c>
      <c r="AO162" s="137">
        <f t="shared" si="9"/>
        <v>-19.13423299</v>
      </c>
      <c r="AP162" s="138">
        <f t="shared" si="10"/>
        <v>9.357570284</v>
      </c>
      <c r="AQ162" s="139">
        <f t="shared" si="11"/>
        <v>184.6811401</v>
      </c>
      <c r="AR162" s="103">
        <f t="array" ref="AR162">INDEX(Historical!$C$7:$C$1381,MATCH(B162,Historical!$B$7:$B$1403,0))*IF(AH162="n/a",1.03,IF(AH162&lt;0,1.01,IF(AH162&gt;10,1.1,(1+AH162/100))))</f>
        <v>0.98007</v>
      </c>
      <c r="AS162" s="134">
        <f t="shared" si="12"/>
        <v>1.049850984</v>
      </c>
      <c r="AT162" s="134">
        <f t="shared" ref="AT162:AV162" si="170">IF($AK162="n/a",1.03*AS162,IF($AK162&lt;0,1.01*AS162,IF($AK162&gt;10,1.1*AS162,(1+$AK162/100)*AS162)))</f>
        <v>1.128694793</v>
      </c>
      <c r="AU162" s="134">
        <f t="shared" si="170"/>
        <v>1.213459772</v>
      </c>
      <c r="AV162" s="134">
        <f t="shared" si="170"/>
        <v>1.304590601</v>
      </c>
      <c r="AW162" s="126">
        <f t="shared" si="14"/>
        <v>5.676666149</v>
      </c>
      <c r="AX162" s="140">
        <f t="shared" si="15"/>
        <v>8.165515175</v>
      </c>
      <c r="AY162" s="141">
        <v>0.08</v>
      </c>
      <c r="AZ162" s="136">
        <v>7.02</v>
      </c>
      <c r="BA162" s="136">
        <v>-14.16</v>
      </c>
      <c r="BB162" s="136">
        <v>-3.95</v>
      </c>
      <c r="BC162" s="136">
        <v>-5.59</v>
      </c>
      <c r="BD162" s="142"/>
      <c r="BE162" s="17">
        <v>1997.0</v>
      </c>
      <c r="BF162" s="17">
        <f t="shared" si="16"/>
        <v>2</v>
      </c>
      <c r="BG162" s="143">
        <v>9.5</v>
      </c>
    </row>
    <row r="163" ht="11.25" customHeight="1">
      <c r="A163" s="155" t="s">
        <v>1249</v>
      </c>
      <c r="B163" s="99" t="s">
        <v>1250</v>
      </c>
      <c r="C163" s="100" t="s">
        <v>296</v>
      </c>
      <c r="D163" s="100" t="s">
        <v>348</v>
      </c>
      <c r="E163" s="101">
        <v>9.0</v>
      </c>
      <c r="F163" s="58">
        <v>523.0</v>
      </c>
      <c r="G163" s="58" t="s">
        <v>168</v>
      </c>
      <c r="H163" s="58" t="s">
        <v>168</v>
      </c>
      <c r="I163" s="150">
        <v>125.64</v>
      </c>
      <c r="J163" s="103">
        <f t="shared" si="2"/>
        <v>0.4624323464</v>
      </c>
      <c r="K163" s="175">
        <v>0.581</v>
      </c>
      <c r="L163" s="73">
        <v>1.0</v>
      </c>
      <c r="M163" s="23">
        <f t="shared" si="3"/>
        <v>0.581</v>
      </c>
      <c r="N163" s="105" t="s">
        <v>619</v>
      </c>
      <c r="O163" s="161">
        <v>0.5433333333333333</v>
      </c>
      <c r="P163" s="107">
        <v>43803.0</v>
      </c>
      <c r="Q163" s="107">
        <v>43832.0</v>
      </c>
      <c r="R163" s="23">
        <f t="shared" si="4"/>
        <v>6.932515337</v>
      </c>
      <c r="S163" s="108">
        <f t="array" ref="S163">IF(INDEX(Historical!$D$7:$D$1379,MATCH(B163,Historical!$B$7:$B$1403,0))=0,"n/a",(INDEX(Historical!$C$7:$C$1381,MATCH(B163,Historical!$B$7:$B$1403,0))/INDEX(Historical!$D$7:$D$1379,MATCH(B163,Historical!$B$7:$B$1403,0))-1)*100)</f>
        <v>6.932515337</v>
      </c>
      <c r="T163" s="108">
        <f t="array" ref="T163">IF(INDEX(Historical!$F$7:$F$1372,MATCH(B163,Historical!$B$7:$B$1403,0))=0,"n/a",((INDEX(Historical!$C$7:$C$1381,MATCH(B163,Historical!$B$7:$B$1403,0))/INDEX(Historical!$F$7:$F$1372,MATCH(B163,Historical!$B$7:$B$1403,0)))^(1/3)-1)*100)</f>
        <v>9.708720987</v>
      </c>
      <c r="U163" s="108">
        <f t="array" ref="U163">IF(INDEX(Historical!$H$7:$H$1372,MATCH(B163,Historical!$B$7:$B$1403,0))=0,"n/a",((INDEX(Historical!$C$7:$C$1381,MATCH(B163,Historical!$B$7:$B$1403,0))/INDEX(Historical!$H$7:$H$1372,MATCH(B163,Historical!$B$7:$B$1403,0)))^(1/5)-1)*100)</f>
        <v>11.75307382</v>
      </c>
      <c r="V163" s="108">
        <f t="array" ref="V163">IF(INDEX(Historical!$O$7:$O$1372,MATCH(B163,Historical!$B$7:$B$1403,0))=0,"n/a",((INDEX(Historical!$C$7:$C$1381,MATCH(B163,Historical!$B$7:$B$1403,0))/INDEX(Historical!$O$7:$O$1372,MATCH(B163,Historical!$B$7:$B$1403,0)))^(1/10)-1)*100)</f>
        <v>13.30073789</v>
      </c>
      <c r="W163" s="109">
        <f t="shared" si="5"/>
        <v>0.883640736</v>
      </c>
      <c r="X163" s="110">
        <f t="shared" si="6"/>
        <v>0.3477240774</v>
      </c>
      <c r="Y163" s="176" t="s">
        <v>237</v>
      </c>
      <c r="Z163" s="103">
        <f t="shared" si="7"/>
        <v>16.6</v>
      </c>
      <c r="AA163" s="112">
        <f t="shared" si="8"/>
        <v>35.89714286</v>
      </c>
      <c r="AB163" s="73">
        <v>12.0</v>
      </c>
      <c r="AC163" s="102">
        <v>3.5</v>
      </c>
      <c r="AD163" s="102">
        <v>2.99</v>
      </c>
      <c r="AE163" s="102">
        <v>4.0</v>
      </c>
      <c r="AF163" s="102">
        <v>9.13</v>
      </c>
      <c r="AG163" s="102">
        <v>28.499999999999996</v>
      </c>
      <c r="AH163" s="102">
        <v>225.59999999999997</v>
      </c>
      <c r="AI163" s="102">
        <v>6.260000000000001</v>
      </c>
      <c r="AJ163" s="102">
        <v>33.800000000000004</v>
      </c>
      <c r="AK163" s="102">
        <v>12.0</v>
      </c>
      <c r="AL163" s="113">
        <v>5070.0</v>
      </c>
      <c r="AM163" s="114">
        <v>2.8000000000000003</v>
      </c>
      <c r="AN163" s="102">
        <v>2.68</v>
      </c>
      <c r="AO163" s="115">
        <f t="shared" si="9"/>
        <v>-23.6816367</v>
      </c>
      <c r="AP163" s="116">
        <f t="shared" si="10"/>
        <v>12.21550616</v>
      </c>
      <c r="AQ163" s="117">
        <f t="shared" si="11"/>
        <v>281.6577375</v>
      </c>
      <c r="AR163" s="103">
        <f t="array" ref="AR163">INDEX(Historical!$C$7:$C$1381,MATCH(B163,Historical!$B$7:$B$1403,0))*IF(AH163="n/a",1.03,IF(AH163&lt;0,1.01,IF(AH163&gt;10,1.1,(1+AH163/100))))</f>
        <v>0.6391</v>
      </c>
      <c r="AS163" s="112">
        <f t="shared" si="12"/>
        <v>0.67910766</v>
      </c>
      <c r="AT163" s="112">
        <f t="shared" ref="AT163:AV163" si="171">IF($AK163="n/a",1.03*AS163,IF($AK163&lt;0,1.01*AS163,IF($AK163&gt;10,1.1*AS163,(1+$AK163/100)*AS163)))</f>
        <v>0.747018426</v>
      </c>
      <c r="AU163" s="112">
        <f t="shared" si="171"/>
        <v>0.8217202686</v>
      </c>
      <c r="AV163" s="112">
        <f t="shared" si="171"/>
        <v>0.9038922955</v>
      </c>
      <c r="AW163" s="103">
        <f t="shared" si="14"/>
        <v>3.79083865</v>
      </c>
      <c r="AX163" s="118">
        <f t="shared" si="15"/>
        <v>3.01722274</v>
      </c>
      <c r="AY163" s="119">
        <v>1.2</v>
      </c>
      <c r="AZ163" s="114">
        <v>51.28</v>
      </c>
      <c r="BA163" s="114">
        <v>-25.0</v>
      </c>
      <c r="BB163" s="114">
        <v>-13.3</v>
      </c>
      <c r="BC163" s="114">
        <v>-0.72</v>
      </c>
      <c r="BD163" s="42"/>
      <c r="BE163" s="17">
        <v>2012.0</v>
      </c>
      <c r="BF163" s="17">
        <f t="shared" si="16"/>
        <v>0</v>
      </c>
      <c r="BG163" s="120">
        <v>6.2</v>
      </c>
    </row>
    <row r="164" ht="11.25" customHeight="1">
      <c r="A164" s="55" t="s">
        <v>666</v>
      </c>
      <c r="B164" s="99" t="s">
        <v>667</v>
      </c>
      <c r="C164" s="100" t="s">
        <v>177</v>
      </c>
      <c r="D164" s="100" t="s">
        <v>534</v>
      </c>
      <c r="E164" s="101">
        <v>11.0</v>
      </c>
      <c r="F164" s="58">
        <v>313.0</v>
      </c>
      <c r="G164" s="58" t="s">
        <v>121</v>
      </c>
      <c r="H164" s="58" t="s">
        <v>121</v>
      </c>
      <c r="I164" s="150">
        <v>417.62</v>
      </c>
      <c r="J164" s="103">
        <f t="shared" si="2"/>
        <v>0.3064987309</v>
      </c>
      <c r="K164" s="104">
        <v>0.32</v>
      </c>
      <c r="L164" s="73">
        <v>4.0</v>
      </c>
      <c r="M164" s="23">
        <f t="shared" si="3"/>
        <v>1.28</v>
      </c>
      <c r="N164" s="105" t="s">
        <v>138</v>
      </c>
      <c r="O164" s="106">
        <v>0.3</v>
      </c>
      <c r="P164" s="107">
        <v>43686.0</v>
      </c>
      <c r="Q164" s="107">
        <v>43711.0</v>
      </c>
      <c r="R164" s="23">
        <f t="shared" si="4"/>
        <v>6.666666667</v>
      </c>
      <c r="S164" s="108">
        <f t="array" ref="S164">IF(INDEX(Historical!$D$7:$D$1379,MATCH(B164,Historical!$B$7:$B$1403,0))=0,"n/a",(INDEX(Historical!$C$7:$C$1381,MATCH(B164,Historical!$B$7:$B$1403,0))/INDEX(Historical!$D$7:$D$1379,MATCH(B164,Historical!$B$7:$B$1403,0))-1)*100)</f>
        <v>6.896551724</v>
      </c>
      <c r="T164" s="108">
        <f t="array" ref="T164">IF(INDEX(Historical!$F$7:$F$1372,MATCH(B164,Historical!$B$7:$B$1403,0))=0,"n/a",((INDEX(Historical!$C$7:$C$1381,MATCH(B164,Historical!$B$7:$B$1403,0))/INDEX(Historical!$F$7:$F$1372,MATCH(B164,Historical!$B$7:$B$1403,0)))^(1/3)-1)*100)</f>
        <v>7.433707099</v>
      </c>
      <c r="U164" s="108">
        <f t="array" ref="U164">IF(INDEX(Historical!$H$7:$H$1372,MATCH(B164,Historical!$B$7:$B$1403,0))=0,"n/a",((INDEX(Historical!$C$7:$C$1381,MATCH(B164,Historical!$B$7:$B$1403,0))/INDEX(Historical!$H$7:$H$1372,MATCH(B164,Historical!$B$7:$B$1403,0)))^(1/5)-1)*100)</f>
        <v>8.100693431</v>
      </c>
      <c r="V164" s="108">
        <f t="array" ref="V164">IF(INDEX(Historical!$O$7:$O$1372,MATCH(B164,Historical!$B$7:$B$1403,0))=0,"n/a",((INDEX(Historical!$C$7:$C$1381,MATCH(B164,Historical!$B$7:$B$1403,0))/INDEX(Historical!$O$7:$O$1372,MATCH(B164,Historical!$B$7:$B$1403,0)))^(1/10)-1)*100)</f>
        <v>13.16494546</v>
      </c>
      <c r="W164" s="109">
        <f t="shared" si="5"/>
        <v>0.615322977</v>
      </c>
      <c r="X164" s="110">
        <f t="shared" si="6"/>
        <v>0.3361283581</v>
      </c>
      <c r="Y164" s="154"/>
      <c r="Z164" s="103">
        <f t="shared" si="7"/>
        <v>9.616829452</v>
      </c>
      <c r="AA164" s="112">
        <f t="shared" si="8"/>
        <v>31.37640872</v>
      </c>
      <c r="AB164" s="73">
        <v>12.0</v>
      </c>
      <c r="AC164" s="102">
        <v>13.31</v>
      </c>
      <c r="AD164" s="102">
        <v>2.73</v>
      </c>
      <c r="AE164" s="102">
        <v>3.46</v>
      </c>
      <c r="AF164" s="102">
        <v>9.92</v>
      </c>
      <c r="AG164" s="102">
        <v>32.5</v>
      </c>
      <c r="AH164" s="102">
        <v>127.89999999999999</v>
      </c>
      <c r="AI164" s="102">
        <v>11.65</v>
      </c>
      <c r="AJ164" s="102">
        <v>24.099999999999998</v>
      </c>
      <c r="AK164" s="102">
        <v>11.5</v>
      </c>
      <c r="AL164" s="113">
        <v>6710.0</v>
      </c>
      <c r="AM164" s="114">
        <v>1.4000000000000001</v>
      </c>
      <c r="AN164" s="102">
        <v>0.2</v>
      </c>
      <c r="AO164" s="115">
        <f t="shared" si="9"/>
        <v>-22.96921655</v>
      </c>
      <c r="AP164" s="116">
        <f t="shared" si="10"/>
        <v>8.407192162</v>
      </c>
      <c r="AQ164" s="117">
        <f t="shared" si="11"/>
        <v>271.9342681</v>
      </c>
      <c r="AR164" s="103">
        <f t="array" ref="AR164">INDEX(Historical!$C$7:$C$1381,MATCH(B164,Historical!$B$7:$B$1403,0))*IF(AH164="n/a",1.03,IF(AH164&lt;0,1.01,IF(AH164&gt;10,1.1,(1+AH164/100))))</f>
        <v>1.364</v>
      </c>
      <c r="AS164" s="112">
        <f t="shared" si="12"/>
        <v>1.5004</v>
      </c>
      <c r="AT164" s="112">
        <f t="shared" ref="AT164:AV164" si="172">IF($AK164="n/a",1.03*AS164,IF($AK164&lt;0,1.01*AS164,IF($AK164&gt;10,1.1*AS164,(1+$AK164/100)*AS164)))</f>
        <v>1.65044</v>
      </c>
      <c r="AU164" s="112">
        <f t="shared" si="172"/>
        <v>1.815484</v>
      </c>
      <c r="AV164" s="112">
        <f t="shared" si="172"/>
        <v>1.9970324</v>
      </c>
      <c r="AW164" s="103">
        <f t="shared" si="14"/>
        <v>8.3273564</v>
      </c>
      <c r="AX164" s="118">
        <f t="shared" si="15"/>
        <v>1.994003257</v>
      </c>
      <c r="AY164" s="119">
        <v>1.01</v>
      </c>
      <c r="AZ164" s="114">
        <v>33.22</v>
      </c>
      <c r="BA164" s="114">
        <v>-18.709999999999997</v>
      </c>
      <c r="BB164" s="114">
        <v>-10.17</v>
      </c>
      <c r="BC164" s="114">
        <v>0.9299999999999999</v>
      </c>
      <c r="BD164" s="42"/>
      <c r="BE164" s="17">
        <v>2009.0</v>
      </c>
      <c r="BF164" s="17">
        <f t="shared" si="16"/>
        <v>0</v>
      </c>
      <c r="BG164" s="120">
        <v>18.4</v>
      </c>
    </row>
    <row r="165" ht="11.25" customHeight="1">
      <c r="A165" s="55" t="s">
        <v>668</v>
      </c>
      <c r="B165" s="99" t="s">
        <v>669</v>
      </c>
      <c r="C165" s="100" t="s">
        <v>118</v>
      </c>
      <c r="D165" s="100" t="s">
        <v>278</v>
      </c>
      <c r="E165" s="101">
        <v>22.0</v>
      </c>
      <c r="F165" s="58">
        <v>156.0</v>
      </c>
      <c r="G165" s="58" t="s">
        <v>168</v>
      </c>
      <c r="H165" s="58" t="s">
        <v>168</v>
      </c>
      <c r="I165" s="150">
        <v>68.9</v>
      </c>
      <c r="J165" s="103">
        <f t="shared" si="2"/>
        <v>2.960812772</v>
      </c>
      <c r="K165" s="144">
        <v>0.51</v>
      </c>
      <c r="L165" s="73">
        <v>4.0</v>
      </c>
      <c r="M165" s="23">
        <f t="shared" si="3"/>
        <v>2.04</v>
      </c>
      <c r="N165" s="105" t="s">
        <v>179</v>
      </c>
      <c r="O165" s="145">
        <v>0.5</v>
      </c>
      <c r="P165" s="107">
        <v>43811.0</v>
      </c>
      <c r="Q165" s="107">
        <v>43829.0</v>
      </c>
      <c r="R165" s="23">
        <f t="shared" si="4"/>
        <v>2</v>
      </c>
      <c r="S165" s="108">
        <f t="array" ref="S165">IF(INDEX(Historical!$D$7:$D$1379,MATCH(B165,Historical!$B$7:$B$1403,0))=0,"n/a",(INDEX(Historical!$C$7:$C$1381,MATCH(B165,Historical!$B$7:$B$1403,0))/INDEX(Historical!$D$7:$D$1379,MATCH(B165,Historical!$B$7:$B$1403,0))-1)*100)</f>
        <v>6.914893617</v>
      </c>
      <c r="T165" s="108">
        <f t="array" ref="T165">IF(INDEX(Historical!$F$7:$F$1372,MATCH(B165,Historical!$B$7:$B$1403,0))=0,"n/a",((INDEX(Historical!$C$7:$C$1381,MATCH(B165,Historical!$B$7:$B$1403,0))/INDEX(Historical!$F$7:$F$1372,MATCH(B165,Historical!$B$7:$B$1403,0)))^(1/3)-1)*100)</f>
        <v>4.925795305</v>
      </c>
      <c r="U165" s="108">
        <f t="array" ref="U165">IF(INDEX(Historical!$H$7:$H$1372,MATCH(B165,Historical!$B$7:$B$1403,0))=0,"n/a",((INDEX(Historical!$C$7:$C$1381,MATCH(B165,Historical!$B$7:$B$1403,0))/INDEX(Historical!$H$7:$H$1372,MATCH(B165,Historical!$B$7:$B$1403,0)))^(1/5)-1)*100)</f>
        <v>7.046384609</v>
      </c>
      <c r="V165" s="108">
        <f t="array" ref="V165">IF(INDEX(Historical!$O$7:$O$1372,MATCH(B165,Historical!$B$7:$B$1403,0))=0,"n/a",((INDEX(Historical!$C$7:$C$1381,MATCH(B165,Historical!$B$7:$B$1403,0))/INDEX(Historical!$O$7:$O$1372,MATCH(B165,Historical!$B$7:$B$1403,0)))^(1/10)-1)*100)</f>
        <v>7.669446989</v>
      </c>
      <c r="W165" s="109">
        <f t="shared" si="5"/>
        <v>0.9187604555</v>
      </c>
      <c r="X165" s="110">
        <f t="shared" si="6"/>
        <v>1.067634032</v>
      </c>
      <c r="Y165" s="149"/>
      <c r="Z165" s="103">
        <f t="shared" si="7"/>
        <v>48.68735084</v>
      </c>
      <c r="AA165" s="112">
        <f t="shared" si="8"/>
        <v>16.44391408</v>
      </c>
      <c r="AB165" s="73">
        <v>12.0</v>
      </c>
      <c r="AC165" s="102">
        <v>4.19</v>
      </c>
      <c r="AD165" s="102">
        <v>2.09</v>
      </c>
      <c r="AE165" s="102">
        <v>0.61</v>
      </c>
      <c r="AF165" s="102">
        <v>5.61</v>
      </c>
      <c r="AG165" s="102">
        <v>34.699999999999996</v>
      </c>
      <c r="AH165" s="102">
        <v>-11.899999999999999</v>
      </c>
      <c r="AI165" s="102">
        <v>17.7</v>
      </c>
      <c r="AJ165" s="102">
        <v>6.6000000000000005</v>
      </c>
      <c r="AK165" s="102">
        <v>7.870000000000001</v>
      </c>
      <c r="AL165" s="113">
        <v>9330.0</v>
      </c>
      <c r="AM165" s="114">
        <v>0.8</v>
      </c>
      <c r="AN165" s="102">
        <v>0.79</v>
      </c>
      <c r="AO165" s="115">
        <f t="shared" si="9"/>
        <v>-6.4367167</v>
      </c>
      <c r="AP165" s="116">
        <f t="shared" si="10"/>
        <v>10.00719738</v>
      </c>
      <c r="AQ165" s="117">
        <f t="shared" si="11"/>
        <v>102.4849602</v>
      </c>
      <c r="AR165" s="103">
        <f t="array" ref="AR165">INDEX(Historical!$C$7:$C$1381,MATCH(B165,Historical!$B$7:$B$1403,0))*IF(AH165="n/a",1.03,IF(AH165&lt;0,1.01,IF(AH165&gt;10,1.1,(1+AH165/100))))</f>
        <v>2.0301</v>
      </c>
      <c r="AS165" s="112">
        <f t="shared" si="12"/>
        <v>2.23311</v>
      </c>
      <c r="AT165" s="112">
        <f t="shared" ref="AT165:AV165" si="173">IF($AK165="n/a",1.03*AS165,IF($AK165&lt;0,1.01*AS165,IF($AK165&gt;10,1.1*AS165,(1+$AK165/100)*AS165)))</f>
        <v>2.408855757</v>
      </c>
      <c r="AU165" s="112">
        <f t="shared" si="173"/>
        <v>2.598432705</v>
      </c>
      <c r="AV165" s="112">
        <f t="shared" si="173"/>
        <v>2.802929359</v>
      </c>
      <c r="AW165" s="103">
        <f t="shared" si="14"/>
        <v>12.07342782</v>
      </c>
      <c r="AX165" s="118">
        <f t="shared" si="15"/>
        <v>17.5231173</v>
      </c>
      <c r="AY165" s="119">
        <v>0.6</v>
      </c>
      <c r="AZ165" s="114">
        <v>-1.39</v>
      </c>
      <c r="BA165" s="114">
        <v>-25.1</v>
      </c>
      <c r="BB165" s="114">
        <v>-9.69</v>
      </c>
      <c r="BC165" s="114">
        <v>-14.580000000000002</v>
      </c>
      <c r="BD165" s="42"/>
      <c r="BE165" s="17">
        <v>1999.0</v>
      </c>
      <c r="BF165" s="17">
        <f t="shared" si="16"/>
        <v>2</v>
      </c>
      <c r="BG165" s="120">
        <v>12.4</v>
      </c>
    </row>
    <row r="166" ht="11.25" customHeight="1">
      <c r="A166" s="55" t="s">
        <v>670</v>
      </c>
      <c r="B166" s="99" t="s">
        <v>671</v>
      </c>
      <c r="C166" s="100" t="s">
        <v>296</v>
      </c>
      <c r="D166" s="100" t="s">
        <v>342</v>
      </c>
      <c r="E166" s="101">
        <v>11.0</v>
      </c>
      <c r="F166" s="58">
        <v>337.0</v>
      </c>
      <c r="G166" s="58" t="s">
        <v>168</v>
      </c>
      <c r="H166" s="58" t="s">
        <v>168</v>
      </c>
      <c r="I166" s="150">
        <v>4.01</v>
      </c>
      <c r="J166" s="103">
        <f t="shared" si="2"/>
        <v>8.97755611</v>
      </c>
      <c r="K166" s="104">
        <v>0.09</v>
      </c>
      <c r="L166" s="73">
        <v>4.0</v>
      </c>
      <c r="M166" s="23">
        <f t="shared" si="3"/>
        <v>0.36</v>
      </c>
      <c r="N166" s="105" t="s">
        <v>143</v>
      </c>
      <c r="O166" s="106">
        <v>0.0875</v>
      </c>
      <c r="P166" s="107">
        <v>43903.0</v>
      </c>
      <c r="Q166" s="107">
        <v>43920.0</v>
      </c>
      <c r="R166" s="23">
        <f t="shared" si="4"/>
        <v>2.857142857</v>
      </c>
      <c r="S166" s="108">
        <f t="array" ref="S166">IF(INDEX(Historical!$D$7:$D$1379,MATCH(B166,Historical!$B$7:$B$1403,0))=0,"n/a",(INDEX(Historical!$C$7:$C$1381,MATCH(B166,Historical!$B$7:$B$1403,0))/INDEX(Historical!$D$7:$D$1379,MATCH(B166,Historical!$B$7:$B$1403,0))-1)*100)</f>
        <v>2.941176471</v>
      </c>
      <c r="T166" s="108">
        <f t="array" ref="T166">IF(INDEX(Historical!$F$7:$F$1372,MATCH(B166,Historical!$B$7:$B$1403,0))=0,"n/a",((INDEX(Historical!$C$7:$C$1381,MATCH(B166,Historical!$B$7:$B$1403,0))/INDEX(Historical!$F$7:$F$1372,MATCH(B166,Historical!$B$7:$B$1403,0)))^(1/3)-1)*100)</f>
        <v>3.032132495</v>
      </c>
      <c r="U166" s="108">
        <f t="array" ref="U166">IF(INDEX(Historical!$H$7:$H$1372,MATCH(B166,Historical!$B$7:$B$1403,0))=0,"n/a",((INDEX(Historical!$C$7:$C$1381,MATCH(B166,Historical!$B$7:$B$1403,0))/INDEX(Historical!$H$7:$H$1372,MATCH(B166,Historical!$B$7:$B$1403,0)))^(1/5)-1)*100)</f>
        <v>3.131030648</v>
      </c>
      <c r="V166" s="108" t="str">
        <f t="array" ref="V166">IF(INDEX(Historical!$O$7:$O$1372,MATCH(B166,Historical!$B$7:$B$1403,0))=0,"n/a",((INDEX(Historical!$C$7:$C$1381,MATCH(B166,Historical!$B$7:$B$1403,0))/INDEX(Historical!$O$7:$O$1372,MATCH(B166,Historical!$B$7:$B$1403,0)))^(1/10)-1)*100)</f>
        <v>n/a</v>
      </c>
      <c r="W166" s="109" t="str">
        <f t="shared" si="5"/>
        <v>n/a</v>
      </c>
      <c r="X166" s="110" t="str">
        <f t="shared" si="6"/>
        <v>n/a</v>
      </c>
      <c r="Y166" s="149"/>
      <c r="Z166" s="103" t="str">
        <f t="shared" si="7"/>
        <v>n/a</v>
      </c>
      <c r="AA166" s="112" t="str">
        <f t="shared" si="8"/>
        <v>n/a</v>
      </c>
      <c r="AB166" s="73">
        <v>1.0</v>
      </c>
      <c r="AC166" s="102">
        <v>-0.21</v>
      </c>
      <c r="AD166" s="102" t="s">
        <v>128</v>
      </c>
      <c r="AE166" s="102">
        <v>0.24</v>
      </c>
      <c r="AF166" s="102">
        <v>0.85</v>
      </c>
      <c r="AG166" s="102">
        <v>-4.3999999999999995</v>
      </c>
      <c r="AH166" s="102">
        <v>-65.60000000000001</v>
      </c>
      <c r="AI166" s="102">
        <v>66.7</v>
      </c>
      <c r="AJ166" s="102">
        <v>-10.0</v>
      </c>
      <c r="AK166" s="102">
        <v>10.0</v>
      </c>
      <c r="AL166" s="113">
        <v>488.42</v>
      </c>
      <c r="AM166" s="114">
        <v>0.2</v>
      </c>
      <c r="AN166" s="102">
        <v>0.0</v>
      </c>
      <c r="AO166" s="115" t="str">
        <f t="shared" si="9"/>
        <v>n/a</v>
      </c>
      <c r="AP166" s="116">
        <f t="shared" si="10"/>
        <v>12.10858676</v>
      </c>
      <c r="AQ166" s="117" t="str">
        <f t="shared" si="11"/>
        <v>n/a</v>
      </c>
      <c r="AR166" s="103">
        <f t="array" ref="AR166">INDEX(Historical!$C$7:$C$1381,MATCH(B166,Historical!$B$7:$B$1403,0))*IF(AH166="n/a",1.03,IF(AH166&lt;0,1.01,IF(AH166&gt;10,1.1,(1+AH166/100))))</f>
        <v>0.3535</v>
      </c>
      <c r="AS166" s="112">
        <f t="shared" si="12"/>
        <v>0.38885</v>
      </c>
      <c r="AT166" s="112">
        <f t="shared" ref="AT166:AV166" si="174">IF($AK166="n/a",1.03*AS166,IF($AK166&lt;0,1.01*AS166,IF($AK166&gt;10,1.1*AS166,(1+$AK166/100)*AS166)))</f>
        <v>0.427735</v>
      </c>
      <c r="AU166" s="112">
        <f t="shared" si="174"/>
        <v>0.4705085</v>
      </c>
      <c r="AV166" s="112">
        <f t="shared" si="174"/>
        <v>0.51755935</v>
      </c>
      <c r="AW166" s="103">
        <f t="shared" si="14"/>
        <v>2.15815285</v>
      </c>
      <c r="AX166" s="118">
        <f t="shared" si="15"/>
        <v>53.81927307</v>
      </c>
      <c r="AY166" s="119">
        <v>0.36</v>
      </c>
      <c r="AZ166" s="114">
        <v>72.1</v>
      </c>
      <c r="BA166" s="114">
        <v>-34.37</v>
      </c>
      <c r="BB166" s="114">
        <v>-1.24</v>
      </c>
      <c r="BC166" s="114">
        <v>8.92</v>
      </c>
      <c r="BD166" s="42"/>
      <c r="BE166" s="17">
        <v>2010.0</v>
      </c>
      <c r="BF166" s="17">
        <f t="shared" si="16"/>
        <v>0</v>
      </c>
      <c r="BG166" s="120">
        <v>-1.7000000000000002</v>
      </c>
    </row>
    <row r="167" ht="11.25" customHeight="1">
      <c r="A167" s="55" t="s">
        <v>216</v>
      </c>
      <c r="B167" s="99" t="s">
        <v>217</v>
      </c>
      <c r="C167" s="100" t="s">
        <v>136</v>
      </c>
      <c r="D167" s="100" t="s">
        <v>137</v>
      </c>
      <c r="E167" s="101">
        <v>60.0</v>
      </c>
      <c r="F167" s="58">
        <v>9.0</v>
      </c>
      <c r="G167" s="58" t="s">
        <v>121</v>
      </c>
      <c r="H167" s="58" t="s">
        <v>121</v>
      </c>
      <c r="I167" s="102">
        <v>93.24</v>
      </c>
      <c r="J167" s="103">
        <f t="shared" si="2"/>
        <v>2.574002574</v>
      </c>
      <c r="K167" s="104">
        <v>0.6</v>
      </c>
      <c r="L167" s="73">
        <v>4.0</v>
      </c>
      <c r="M167" s="23">
        <f t="shared" si="3"/>
        <v>2.4</v>
      </c>
      <c r="N167" s="105" t="s">
        <v>218</v>
      </c>
      <c r="O167" s="106">
        <v>0.56</v>
      </c>
      <c r="P167" s="107">
        <v>43907.0</v>
      </c>
      <c r="Q167" s="107">
        <v>43936.0</v>
      </c>
      <c r="R167" s="23">
        <f t="shared" si="4"/>
        <v>7.142857143</v>
      </c>
      <c r="S167" s="108">
        <f t="array" ref="S167">IF(INDEX(Historical!$D$7:$D$1379,MATCH(B167,Historical!$B$7:$B$1403,0))=0,"n/a",(INDEX(Historical!$C$7:$C$1381,MATCH(B167,Historical!$B$7:$B$1403,0))/INDEX(Historical!$D$7:$D$1379,MATCH(B167,Historical!$B$7:$B$1403,0))-1)*100)</f>
        <v>5.741626794</v>
      </c>
      <c r="T167" s="108">
        <f t="array" ref="T167">IF(INDEX(Historical!$F$7:$F$1372,MATCH(B167,Historical!$B$7:$B$1403,0))=0,"n/a",((INDEX(Historical!$C$7:$C$1381,MATCH(B167,Historical!$B$7:$B$1403,0))/INDEX(Historical!$F$7:$F$1372,MATCH(B167,Historical!$B$7:$B$1403,0)))^(1/3)-1)*100)</f>
        <v>5.167017482</v>
      </c>
      <c r="U167" s="108">
        <f t="array" ref="U167">IF(INDEX(Historical!$H$7:$H$1372,MATCH(B167,Historical!$B$7:$B$1403,0))=0,"n/a",((INDEX(Historical!$C$7:$C$1381,MATCH(B167,Historical!$B$7:$B$1403,0))/INDEX(Historical!$H$7:$H$1372,MATCH(B167,Historical!$B$7:$B$1403,0)))^(1/5)-1)*100)</f>
        <v>4.898337458</v>
      </c>
      <c r="V167" s="108">
        <f t="array" ref="V167">IF(INDEX(Historical!$O$7:$O$1372,MATCH(B167,Historical!$B$7:$B$1403,0))=0,"n/a",((INDEX(Historical!$C$7:$C$1381,MATCH(B167,Historical!$B$7:$B$1403,0))/INDEX(Historical!$O$7:$O$1372,MATCH(B167,Historical!$B$7:$B$1403,0)))^(1/10)-1)*100)</f>
        <v>3.51130721</v>
      </c>
      <c r="W167" s="109">
        <f t="shared" si="5"/>
        <v>1.395018198</v>
      </c>
      <c r="X167" s="110" t="str">
        <f t="shared" si="6"/>
        <v>n/a</v>
      </c>
      <c r="Y167" s="159"/>
      <c r="Z167" s="103">
        <f t="shared" si="7"/>
        <v>19.83471074</v>
      </c>
      <c r="AA167" s="112">
        <f t="shared" si="8"/>
        <v>7.705785124</v>
      </c>
      <c r="AB167" s="73">
        <v>12.0</v>
      </c>
      <c r="AC167" s="102">
        <v>12.1</v>
      </c>
      <c r="AD167" s="102">
        <v>12.39</v>
      </c>
      <c r="AE167" s="102">
        <v>1.94</v>
      </c>
      <c r="AF167" s="102">
        <v>1.62</v>
      </c>
      <c r="AG167" s="102">
        <v>14.000000000000002</v>
      </c>
      <c r="AH167" s="102">
        <v>-47.3</v>
      </c>
      <c r="AI167" s="102">
        <v>3.04</v>
      </c>
      <c r="AJ167" s="102">
        <v>-10.9</v>
      </c>
      <c r="AK167" s="102">
        <v>0.62</v>
      </c>
      <c r="AL167" s="113">
        <v>15340.0</v>
      </c>
      <c r="AM167" s="114">
        <v>1.7000000000000002</v>
      </c>
      <c r="AN167" s="102">
        <v>0.09</v>
      </c>
      <c r="AO167" s="115">
        <f t="shared" si="9"/>
        <v>-0.233445092</v>
      </c>
      <c r="AP167" s="116">
        <f t="shared" si="10"/>
        <v>7.472340032</v>
      </c>
      <c r="AQ167" s="117">
        <f t="shared" si="11"/>
        <v>-25.51399266</v>
      </c>
      <c r="AR167" s="103">
        <f t="array" ref="AR167">INDEX(Historical!$C$7:$C$1381,MATCH(B167,Historical!$B$7:$B$1403,0))*IF(AH167="n/a",1.03,IF(AH167&lt;0,1.01,IF(AH167&gt;10,1.1,(1+AH167/100))))</f>
        <v>2.2321</v>
      </c>
      <c r="AS167" s="112">
        <f t="shared" si="12"/>
        <v>2.29995584</v>
      </c>
      <c r="AT167" s="112">
        <f t="shared" ref="AT167:AV167" si="175">IF($AK167="n/a",1.03*AS167,IF($AK167&lt;0,1.01*AS167,IF($AK167&gt;10,1.1*AS167,(1+$AK167/100)*AS167)))</f>
        <v>2.314215566</v>
      </c>
      <c r="AU167" s="112">
        <f t="shared" si="175"/>
        <v>2.328563703</v>
      </c>
      <c r="AV167" s="112">
        <f t="shared" si="175"/>
        <v>2.343000798</v>
      </c>
      <c r="AW167" s="103">
        <f t="shared" si="14"/>
        <v>11.51783591</v>
      </c>
      <c r="AX167" s="118">
        <f t="shared" si="15"/>
        <v>12.35289136</v>
      </c>
      <c r="AY167" s="119">
        <v>0.59</v>
      </c>
      <c r="AZ167" s="114">
        <v>12.34</v>
      </c>
      <c r="BA167" s="114">
        <v>-21.11</v>
      </c>
      <c r="BB167" s="114">
        <v>-12.75</v>
      </c>
      <c r="BC167" s="114">
        <v>-13.54</v>
      </c>
      <c r="BD167" s="42"/>
      <c r="BE167" s="17">
        <v>1961.0</v>
      </c>
      <c r="BF167" s="17">
        <f t="shared" si="16"/>
        <v>6</v>
      </c>
      <c r="BG167" s="120">
        <v>5.2</v>
      </c>
    </row>
    <row r="168" ht="11.25" customHeight="1">
      <c r="A168" s="230" t="s">
        <v>1251</v>
      </c>
      <c r="B168" s="99" t="s">
        <v>1252</v>
      </c>
      <c r="C168" s="100" t="s">
        <v>136</v>
      </c>
      <c r="D168" s="100" t="s">
        <v>153</v>
      </c>
      <c r="E168" s="101">
        <v>9.0</v>
      </c>
      <c r="F168" s="58">
        <v>511.0</v>
      </c>
      <c r="G168" s="58" t="s">
        <v>168</v>
      </c>
      <c r="H168" s="58" t="s">
        <v>168</v>
      </c>
      <c r="I168" s="150">
        <v>19.14</v>
      </c>
      <c r="J168" s="103">
        <f t="shared" si="2"/>
        <v>2.298850575</v>
      </c>
      <c r="K168" s="104">
        <v>0.11</v>
      </c>
      <c r="L168" s="73">
        <v>4.0</v>
      </c>
      <c r="M168" s="23">
        <f t="shared" si="3"/>
        <v>0.44</v>
      </c>
      <c r="N168" s="105" t="s">
        <v>465</v>
      </c>
      <c r="O168" s="106">
        <v>0.09</v>
      </c>
      <c r="P168" s="107">
        <v>43759.0</v>
      </c>
      <c r="Q168" s="107">
        <v>43770.0</v>
      </c>
      <c r="R168" s="23">
        <f t="shared" si="4"/>
        <v>22.22222222</v>
      </c>
      <c r="S168" s="108">
        <f t="array" ref="S168">IF(INDEX(Historical!$D$7:$D$1379,MATCH(B168,Historical!$B$7:$B$1403,0))=0,"n/a",(INDEX(Historical!$C$7:$C$1381,MATCH(B168,Historical!$B$7:$B$1403,0))/INDEX(Historical!$D$7:$D$1379,MATCH(B168,Historical!$B$7:$B$1403,0))-1)*100)</f>
        <v>31.25</v>
      </c>
      <c r="T168" s="108">
        <f t="array" ref="T168">IF(INDEX(Historical!$F$7:$F$1372,MATCH(B168,Historical!$B$7:$B$1403,0))=0,"n/a",((INDEX(Historical!$C$7:$C$1381,MATCH(B168,Historical!$B$7:$B$1403,0))/INDEX(Historical!$F$7:$F$1372,MATCH(B168,Historical!$B$7:$B$1403,0)))^(1/3)-1)*100)</f>
        <v>24.0534566</v>
      </c>
      <c r="U168" s="108">
        <f t="array" ref="U168">IF(INDEX(Historical!$H$7:$H$1372,MATCH(B168,Historical!$B$7:$B$1403,0))=0,"n/a",((INDEX(Historical!$C$7:$C$1381,MATCH(B168,Historical!$B$7:$B$1403,0))/INDEX(Historical!$H$7:$H$1372,MATCH(B168,Historical!$B$7:$B$1403,0)))^(1/5)-1)*100)</f>
        <v>17.19231623</v>
      </c>
      <c r="V168" s="108">
        <f t="array" ref="V168">IF(INDEX(Historical!$O$7:$O$1372,MATCH(B168,Historical!$B$7:$B$1403,0))=0,"n/a",((INDEX(Historical!$C$7:$C$1381,MATCH(B168,Historical!$B$7:$B$1403,0))/INDEX(Historical!$O$7:$O$1372,MATCH(B168,Historical!$B$7:$B$1403,0)))^(1/10)-1)*100)</f>
        <v>5.32486913</v>
      </c>
      <c r="W168" s="109">
        <f t="shared" si="5"/>
        <v>3.228683337</v>
      </c>
      <c r="X168" s="110">
        <f t="shared" si="6"/>
        <v>1.772403735</v>
      </c>
      <c r="Y168" s="149"/>
      <c r="Z168" s="103">
        <f t="shared" si="7"/>
        <v>22</v>
      </c>
      <c r="AA168" s="112">
        <f t="shared" si="8"/>
        <v>9.57</v>
      </c>
      <c r="AB168" s="73">
        <v>12.0</v>
      </c>
      <c r="AC168" s="102">
        <v>2.0</v>
      </c>
      <c r="AD168" s="102">
        <v>1.2</v>
      </c>
      <c r="AE168" s="102">
        <v>3.25</v>
      </c>
      <c r="AF168" s="102">
        <v>0.93</v>
      </c>
      <c r="AG168" s="102">
        <v>7.1</v>
      </c>
      <c r="AH168" s="102">
        <v>-23.1</v>
      </c>
      <c r="AI168" s="102">
        <v>4.36</v>
      </c>
      <c r="AJ168" s="102">
        <v>9.700000000000001</v>
      </c>
      <c r="AK168" s="102">
        <v>8.0</v>
      </c>
      <c r="AL168" s="113">
        <v>319.26</v>
      </c>
      <c r="AM168" s="114">
        <v>0.8</v>
      </c>
      <c r="AN168" s="102">
        <v>0.09</v>
      </c>
      <c r="AO168" s="115">
        <f t="shared" si="9"/>
        <v>9.921166804</v>
      </c>
      <c r="AP168" s="116">
        <f t="shared" si="10"/>
        <v>19.4911668</v>
      </c>
      <c r="AQ168" s="117">
        <f t="shared" si="11"/>
        <v>-37.10643912</v>
      </c>
      <c r="AR168" s="103">
        <f t="array" ref="AR168">INDEX(Historical!$C$7:$C$1381,MATCH(B168,Historical!$B$7:$B$1403,0))*IF(AH168="n/a",1.03,IF(AH168&lt;0,1.01,IF(AH168&gt;10,1.1,(1+AH168/100))))</f>
        <v>0.4242</v>
      </c>
      <c r="AS168" s="112">
        <f t="shared" si="12"/>
        <v>0.44269512</v>
      </c>
      <c r="AT168" s="112">
        <f t="shared" ref="AT168:AV168" si="176">IF($AK168="n/a",1.03*AS168,IF($AK168&lt;0,1.01*AS168,IF($AK168&gt;10,1.1*AS168,(1+$AK168/100)*AS168)))</f>
        <v>0.4781107296</v>
      </c>
      <c r="AU168" s="112">
        <f t="shared" si="176"/>
        <v>0.516359588</v>
      </c>
      <c r="AV168" s="112">
        <f t="shared" si="176"/>
        <v>0.557668355</v>
      </c>
      <c r="AW168" s="103">
        <f t="shared" si="14"/>
        <v>2.419033793</v>
      </c>
      <c r="AX168" s="118">
        <f t="shared" si="15"/>
        <v>12.63863006</v>
      </c>
      <c r="AY168" s="119">
        <v>0.82</v>
      </c>
      <c r="AZ168" s="114">
        <v>-3.58</v>
      </c>
      <c r="BA168" s="114">
        <v>-21.3</v>
      </c>
      <c r="BB168" s="114">
        <v>-16.02</v>
      </c>
      <c r="BC168" s="114">
        <v>-12.91</v>
      </c>
      <c r="BD168" s="42"/>
      <c r="BE168" s="17">
        <v>2011.0</v>
      </c>
      <c r="BF168" s="17">
        <f t="shared" si="16"/>
        <v>0</v>
      </c>
      <c r="BG168" s="120">
        <v>1.0</v>
      </c>
    </row>
    <row r="169" ht="11.25" customHeight="1">
      <c r="A169" s="55" t="s">
        <v>219</v>
      </c>
      <c r="B169" s="99" t="s">
        <v>220</v>
      </c>
      <c r="C169" s="100" t="s">
        <v>125</v>
      </c>
      <c r="D169" s="100" t="s">
        <v>221</v>
      </c>
      <c r="E169" s="101">
        <v>56.0</v>
      </c>
      <c r="F169" s="58">
        <v>15.0</v>
      </c>
      <c r="G169" s="58" t="s">
        <v>120</v>
      </c>
      <c r="H169" s="58" t="s">
        <v>120</v>
      </c>
      <c r="I169" s="102">
        <v>67.57</v>
      </c>
      <c r="J169" s="103">
        <f t="shared" si="2"/>
        <v>2.545508362</v>
      </c>
      <c r="K169" s="104">
        <v>0.43</v>
      </c>
      <c r="L169" s="73">
        <v>4.0</v>
      </c>
      <c r="M169" s="23">
        <f t="shared" si="3"/>
        <v>1.72</v>
      </c>
      <c r="N169" s="105" t="s">
        <v>147</v>
      </c>
      <c r="O169" s="106">
        <v>0.42</v>
      </c>
      <c r="P169" s="146">
        <v>43572.0</v>
      </c>
      <c r="Q169" s="146">
        <v>43600.0</v>
      </c>
      <c r="R169" s="23">
        <f t="shared" si="4"/>
        <v>2.380952381</v>
      </c>
      <c r="S169" s="108">
        <f t="array" ref="S169">IF(INDEX(Historical!$D$7:$D$1379,MATCH(B169,Historical!$B$7:$B$1403,0))=0,"n/a",(INDEX(Historical!$C$7:$C$1381,MATCH(B169,Historical!$B$7:$B$1403,0))/INDEX(Historical!$D$7:$D$1379,MATCH(B169,Historical!$B$7:$B$1403,0))-1)*100)</f>
        <v>3.012048193</v>
      </c>
      <c r="T169" s="108">
        <f t="array" ref="T169">IF(INDEX(Historical!$F$7:$F$1372,MATCH(B169,Historical!$B$7:$B$1403,0))=0,"n/a",((INDEX(Historical!$C$7:$C$1381,MATCH(B169,Historical!$B$7:$B$1403,0))/INDEX(Historical!$F$7:$F$1372,MATCH(B169,Historical!$B$7:$B$1403,0)))^(1/3)-1)*100)</f>
        <v>3.328820215</v>
      </c>
      <c r="U169" s="108">
        <f t="array" ref="U169">IF(INDEX(Historical!$H$7:$H$1372,MATCH(B169,Historical!$B$7:$B$1403,0))=0,"n/a",((INDEX(Historical!$C$7:$C$1381,MATCH(B169,Historical!$B$7:$B$1403,0))/INDEX(Historical!$H$7:$H$1372,MATCH(B169,Historical!$B$7:$B$1403,0)))^(1/5)-1)*100)</f>
        <v>3.786664118</v>
      </c>
      <c r="V169" s="108">
        <f t="array" ref="V169">IF(INDEX(Historical!$O$7:$O$1372,MATCH(B169,Historical!$B$7:$B$1403,0))=0,"n/a",((INDEX(Historical!$C$7:$C$1381,MATCH(B169,Historical!$B$7:$B$1403,0))/INDEX(Historical!$O$7:$O$1372,MATCH(B169,Historical!$B$7:$B$1403,0)))^(1/10)-1)*100)</f>
        <v>7.114870214</v>
      </c>
      <c r="W169" s="109">
        <f t="shared" si="5"/>
        <v>0.5322182983</v>
      </c>
      <c r="X169" s="110">
        <f t="shared" si="6"/>
        <v>1.051851144</v>
      </c>
      <c r="Y169" s="149"/>
      <c r="Z169" s="103">
        <f t="shared" si="7"/>
        <v>62.54545455</v>
      </c>
      <c r="AA169" s="112">
        <f t="shared" si="8"/>
        <v>24.57090909</v>
      </c>
      <c r="AB169" s="73">
        <v>12.0</v>
      </c>
      <c r="AC169" s="102">
        <v>2.75</v>
      </c>
      <c r="AD169" s="102">
        <v>5.08</v>
      </c>
      <c r="AE169" s="102">
        <v>3.7</v>
      </c>
      <c r="AF169" s="156" t="s">
        <v>128</v>
      </c>
      <c r="AG169" s="160">
        <v>-686.8000000000001</v>
      </c>
      <c r="AH169" s="102">
        <v>9.700000000000001</v>
      </c>
      <c r="AI169" s="102">
        <v>6.29</v>
      </c>
      <c r="AJ169" s="102">
        <v>3.5999999999999996</v>
      </c>
      <c r="AK169" s="102">
        <v>4.84</v>
      </c>
      <c r="AL169" s="113">
        <v>58020.0</v>
      </c>
      <c r="AM169" s="114">
        <v>0.2</v>
      </c>
      <c r="AN169" s="156" t="s">
        <v>128</v>
      </c>
      <c r="AO169" s="115">
        <f t="shared" si="9"/>
        <v>-18.23873661</v>
      </c>
      <c r="AP169" s="116">
        <f t="shared" si="10"/>
        <v>6.332172479</v>
      </c>
      <c r="AQ169" s="117" t="str">
        <f t="shared" si="11"/>
        <v>n/a</v>
      </c>
      <c r="AR169" s="103">
        <f t="array" ref="AR169">INDEX(Historical!$C$7:$C$1381,MATCH(B169,Historical!$B$7:$B$1403,0))*IF(AH169="n/a",1.03,IF(AH169&lt;0,1.01,IF(AH169&gt;10,1.1,(1+AH169/100))))</f>
        <v>1.87587</v>
      </c>
      <c r="AS169" s="112">
        <f t="shared" si="12"/>
        <v>1.993862223</v>
      </c>
      <c r="AT169" s="112">
        <f t="shared" ref="AT169:AV169" si="177">IF($AK169="n/a",1.03*AS169,IF($AK169&lt;0,1.01*AS169,IF($AK169&gt;10,1.1*AS169,(1+$AK169/100)*AS169)))</f>
        <v>2.090365155</v>
      </c>
      <c r="AU169" s="112">
        <f t="shared" si="177"/>
        <v>2.191538828</v>
      </c>
      <c r="AV169" s="112">
        <f t="shared" si="177"/>
        <v>2.297609307</v>
      </c>
      <c r="AW169" s="103">
        <f t="shared" si="14"/>
        <v>10.44924551</v>
      </c>
      <c r="AX169" s="118">
        <f t="shared" si="15"/>
        <v>15.46432664</v>
      </c>
      <c r="AY169" s="119">
        <v>0.68</v>
      </c>
      <c r="AZ169" s="114">
        <v>4.36</v>
      </c>
      <c r="BA169" s="114">
        <v>-12.709999999999999</v>
      </c>
      <c r="BB169" s="114">
        <v>-5.609999999999999</v>
      </c>
      <c r="BC169" s="114">
        <v>-4.92</v>
      </c>
      <c r="BD169" s="42"/>
      <c r="BE169" s="17">
        <v>1964.0</v>
      </c>
      <c r="BF169" s="17">
        <f t="shared" si="16"/>
        <v>6</v>
      </c>
      <c r="BG169" s="120">
        <v>17.1</v>
      </c>
    </row>
    <row r="170" ht="11.25" customHeight="1">
      <c r="A170" s="121" t="s">
        <v>1253</v>
      </c>
      <c r="B170" s="122" t="s">
        <v>1254</v>
      </c>
      <c r="C170" s="100" t="s">
        <v>136</v>
      </c>
      <c r="D170" s="100" t="s">
        <v>153</v>
      </c>
      <c r="E170" s="123">
        <v>9.0</v>
      </c>
      <c r="F170" s="58">
        <v>537.0</v>
      </c>
      <c r="G170" s="124" t="s">
        <v>168</v>
      </c>
      <c r="H170" s="124" t="s">
        <v>168</v>
      </c>
      <c r="I170" s="216">
        <v>21.75</v>
      </c>
      <c r="J170" s="126">
        <f t="shared" si="2"/>
        <v>2.574712644</v>
      </c>
      <c r="K170" s="127">
        <v>0.14</v>
      </c>
      <c r="L170" s="128">
        <v>4.0</v>
      </c>
      <c r="M170" s="129">
        <f t="shared" si="3"/>
        <v>0.56</v>
      </c>
      <c r="N170" s="130" t="s">
        <v>138</v>
      </c>
      <c r="O170" s="131">
        <v>0.12</v>
      </c>
      <c r="P170" s="132">
        <v>43868.0</v>
      </c>
      <c r="Q170" s="132">
        <v>43891.0</v>
      </c>
      <c r="R170" s="129">
        <f t="shared" si="4"/>
        <v>16.66666667</v>
      </c>
      <c r="S170" s="108">
        <f t="array" ref="S170">IF(INDEX(Historical!$D$7:$D$1379,MATCH(B170,Historical!$B$7:$B$1403,0))=0,"n/a",(INDEX(Historical!$C$7:$C$1381,MATCH(B170,Historical!$B$7:$B$1403,0))/INDEX(Historical!$D$7:$D$1379,MATCH(B170,Historical!$B$7:$B$1403,0))-1)*100)</f>
        <v>2.272727273</v>
      </c>
      <c r="T170" s="108">
        <f t="array" ref="T170">IF(INDEX(Historical!$F$7:$F$1372,MATCH(B170,Historical!$B$7:$B$1403,0))=0,"n/a",((INDEX(Historical!$C$7:$C$1381,MATCH(B170,Historical!$B$7:$B$1403,0))/INDEX(Historical!$F$7:$F$1372,MATCH(B170,Historical!$B$7:$B$1403,0)))^(1/3)-1)*100)</f>
        <v>17.13449984</v>
      </c>
      <c r="U170" s="108">
        <f t="array" ref="U170">IF(INDEX(Historical!$H$7:$H$1372,MATCH(B170,Historical!$B$7:$B$1403,0))=0,"n/a",((INDEX(Historical!$C$7:$C$1381,MATCH(B170,Historical!$B$7:$B$1403,0))/INDEX(Historical!$H$7:$H$1372,MATCH(B170,Historical!$B$7:$B$1403,0)))^(1/5)-1)*100)</f>
        <v>20.1124434</v>
      </c>
      <c r="V170" s="108" t="str">
        <f t="array" ref="V170">IF(INDEX(Historical!$O$7:$O$1372,MATCH(B170,Historical!$B$7:$B$1403,0))=0,"n/a",((INDEX(Historical!$C$7:$C$1381,MATCH(B170,Historical!$B$7:$B$1403,0))/INDEX(Historical!$O$7:$O$1372,MATCH(B170,Historical!$B$7:$B$1403,0)))^(1/10)-1)*100)</f>
        <v>n/a</v>
      </c>
      <c r="W170" s="109" t="str">
        <f t="shared" si="5"/>
        <v>n/a</v>
      </c>
      <c r="X170" s="110" t="str">
        <f t="shared" si="6"/>
        <v>n/a</v>
      </c>
      <c r="Y170" s="181"/>
      <c r="Z170" s="126" t="str">
        <f t="shared" si="7"/>
        <v>n/a</v>
      </c>
      <c r="AA170" s="134" t="str">
        <f t="shared" si="8"/>
        <v>n/a</v>
      </c>
      <c r="AB170" s="128">
        <v>12.0</v>
      </c>
      <c r="AC170" s="125" t="s">
        <v>128</v>
      </c>
      <c r="AD170" s="125" t="s">
        <v>128</v>
      </c>
      <c r="AE170" s="125" t="s">
        <v>128</v>
      </c>
      <c r="AF170" s="125" t="s">
        <v>128</v>
      </c>
      <c r="AG170" s="125" t="s">
        <v>128</v>
      </c>
      <c r="AH170" s="125" t="s">
        <v>128</v>
      </c>
      <c r="AI170" s="125" t="s">
        <v>128</v>
      </c>
      <c r="AJ170" s="125" t="s">
        <v>128</v>
      </c>
      <c r="AK170" s="125" t="s">
        <v>128</v>
      </c>
      <c r="AL170" s="135" t="s">
        <v>128</v>
      </c>
      <c r="AM170" s="136" t="s">
        <v>128</v>
      </c>
      <c r="AN170" s="125" t="s">
        <v>128</v>
      </c>
      <c r="AO170" s="137" t="str">
        <f t="shared" si="9"/>
        <v>n/a</v>
      </c>
      <c r="AP170" s="138">
        <f t="shared" si="10"/>
        <v>22.68715604</v>
      </c>
      <c r="AQ170" s="139" t="str">
        <f t="shared" si="11"/>
        <v>n/a</v>
      </c>
      <c r="AR170" s="103">
        <f t="array" ref="AR170">INDEX(Historical!$C$7:$C$1381,MATCH(B170,Historical!$B$7:$B$1403,0))*IF(AH170="n/a",1.03,IF(AH170&lt;0,1.01,IF(AH170&gt;10,1.1,(1+AH170/100))))</f>
        <v>0.4635</v>
      </c>
      <c r="AS170" s="134">
        <f t="shared" si="12"/>
        <v>0.477405</v>
      </c>
      <c r="AT170" s="134">
        <f t="shared" ref="AT170:AV170" si="178">IF($AK170="n/a",1.03*AS170,IF($AK170&lt;0,1.01*AS170,IF($AK170&gt;10,1.1*AS170,(1+$AK170/100)*AS170)))</f>
        <v>0.49172715</v>
      </c>
      <c r="AU170" s="134">
        <f t="shared" si="178"/>
        <v>0.5064789645</v>
      </c>
      <c r="AV170" s="134">
        <f t="shared" si="178"/>
        <v>0.5216733334</v>
      </c>
      <c r="AW170" s="126">
        <f t="shared" si="14"/>
        <v>2.460784448</v>
      </c>
      <c r="AX170" s="140">
        <f t="shared" si="15"/>
        <v>11.31395148</v>
      </c>
      <c r="AY170" s="141" t="s">
        <v>128</v>
      </c>
      <c r="AZ170" s="136" t="s">
        <v>128</v>
      </c>
      <c r="BA170" s="136" t="s">
        <v>128</v>
      </c>
      <c r="BB170" s="136" t="s">
        <v>128</v>
      </c>
      <c r="BC170" s="136" t="s">
        <v>128</v>
      </c>
      <c r="BD170" s="142" t="s">
        <v>112</v>
      </c>
      <c r="BE170" s="17">
        <v>2012.0</v>
      </c>
      <c r="BF170" s="17">
        <f t="shared" si="16"/>
        <v>0</v>
      </c>
      <c r="BG170" s="143" t="s">
        <v>128</v>
      </c>
    </row>
    <row r="171" ht="11.25" customHeight="1">
      <c r="A171" s="55" t="s">
        <v>222</v>
      </c>
      <c r="B171" s="99" t="s">
        <v>223</v>
      </c>
      <c r="C171" s="100" t="s">
        <v>125</v>
      </c>
      <c r="D171" s="100" t="s">
        <v>221</v>
      </c>
      <c r="E171" s="101">
        <v>42.0</v>
      </c>
      <c r="F171" s="58">
        <v>63.0</v>
      </c>
      <c r="G171" s="58" t="s">
        <v>121</v>
      </c>
      <c r="H171" s="58" t="s">
        <v>120</v>
      </c>
      <c r="I171" s="102">
        <v>159.42</v>
      </c>
      <c r="J171" s="103">
        <f t="shared" si="2"/>
        <v>2.659641199</v>
      </c>
      <c r="K171" s="104">
        <v>1.06</v>
      </c>
      <c r="L171" s="73">
        <v>4.0</v>
      </c>
      <c r="M171" s="23">
        <f t="shared" si="3"/>
        <v>4.24</v>
      </c>
      <c r="N171" s="105" t="s">
        <v>224</v>
      </c>
      <c r="O171" s="106">
        <v>0.96</v>
      </c>
      <c r="P171" s="107">
        <v>43676.0</v>
      </c>
      <c r="Q171" s="107">
        <v>43693.0</v>
      </c>
      <c r="R171" s="23">
        <f t="shared" si="4"/>
        <v>10.41666667</v>
      </c>
      <c r="S171" s="108">
        <f t="array" ref="S171">IF(INDEX(Historical!$D$7:$D$1379,MATCH(B171,Historical!$B$7:$B$1403,0))=0,"n/a",(INDEX(Historical!$C$7:$C$1381,MATCH(B171,Historical!$B$7:$B$1403,0))/INDEX(Historical!$D$7:$D$1379,MATCH(B171,Historical!$B$7:$B$1403,0))-1)*100)</f>
        <v>8.602150538</v>
      </c>
      <c r="T171" s="108">
        <f t="array" ref="T171">IF(INDEX(Historical!$F$7:$F$1372,MATCH(B171,Historical!$B$7:$B$1403,0))=0,"n/a",((INDEX(Historical!$C$7:$C$1381,MATCH(B171,Historical!$B$7:$B$1403,0))/INDEX(Historical!$F$7:$F$1372,MATCH(B171,Historical!$B$7:$B$1403,0)))^(1/3)-1)*100)</f>
        <v>8.763683065</v>
      </c>
      <c r="U171" s="108">
        <f t="array" ref="U171">IF(INDEX(Historical!$H$7:$H$1372,MATCH(B171,Historical!$B$7:$B$1403,0))=0,"n/a",((INDEX(Historical!$C$7:$C$1381,MATCH(B171,Historical!$B$7:$B$1403,0))/INDEX(Historical!$H$7:$H$1372,MATCH(B171,Historical!$B$7:$B$1403,0)))^(1/5)-1)*100)</f>
        <v>6.855448978</v>
      </c>
      <c r="V171" s="108">
        <f t="array" ref="V171">IF(INDEX(Historical!$O$7:$O$1372,MATCH(B171,Historical!$B$7:$B$1403,0))=0,"n/a",((INDEX(Historical!$C$7:$C$1381,MATCH(B171,Historical!$B$7:$B$1403,0))/INDEX(Historical!$O$7:$O$1372,MATCH(B171,Historical!$B$7:$B$1403,0)))^(1/10)-1)*100)</f>
        <v>7.722894329</v>
      </c>
      <c r="W171" s="109">
        <f t="shared" si="5"/>
        <v>0.8876787233</v>
      </c>
      <c r="X171" s="110">
        <f t="shared" si="6"/>
        <v>0.9140598637</v>
      </c>
      <c r="Y171" s="149"/>
      <c r="Z171" s="103">
        <f t="shared" si="7"/>
        <v>66.66666667</v>
      </c>
      <c r="AA171" s="112">
        <f t="shared" si="8"/>
        <v>25.06603774</v>
      </c>
      <c r="AB171" s="73">
        <v>6.0</v>
      </c>
      <c r="AC171" s="102">
        <v>6.36</v>
      </c>
      <c r="AD171" s="102">
        <v>7.97</v>
      </c>
      <c r="AE171" s="102">
        <v>3.24</v>
      </c>
      <c r="AF171" s="156">
        <v>36.07</v>
      </c>
      <c r="AG171" s="156">
        <v>133.5</v>
      </c>
      <c r="AH171" s="102">
        <v>12.0</v>
      </c>
      <c r="AI171" s="102">
        <v>4.6899999999999995</v>
      </c>
      <c r="AJ171" s="102">
        <v>7.5</v>
      </c>
      <c r="AK171" s="102">
        <v>3.1399999999999997</v>
      </c>
      <c r="AL171" s="113">
        <v>19890.0</v>
      </c>
      <c r="AM171" s="114">
        <v>0.2</v>
      </c>
      <c r="AN171" s="156">
        <v>5.06</v>
      </c>
      <c r="AO171" s="115">
        <f t="shared" si="9"/>
        <v>-15.55094756</v>
      </c>
      <c r="AP171" s="116">
        <f t="shared" si="10"/>
        <v>9.515090177</v>
      </c>
      <c r="AQ171" s="117">
        <f t="shared" si="11"/>
        <v>533.9056997</v>
      </c>
      <c r="AR171" s="103">
        <f t="array" ref="AR171">INDEX(Historical!$C$7:$C$1381,MATCH(B171,Historical!$B$7:$B$1403,0))*IF(AH171="n/a",1.03,IF(AH171&lt;0,1.01,IF(AH171&gt;10,1.1,(1+AH171/100))))</f>
        <v>4.444</v>
      </c>
      <c r="AS171" s="112">
        <f t="shared" si="12"/>
        <v>4.6524236</v>
      </c>
      <c r="AT171" s="112">
        <f t="shared" ref="AT171:AV171" si="179">IF($AK171="n/a",1.03*AS171,IF($AK171&lt;0,1.01*AS171,IF($AK171&gt;10,1.1*AS171,(1+$AK171/100)*AS171)))</f>
        <v>4.798509701</v>
      </c>
      <c r="AU171" s="112">
        <f t="shared" si="179"/>
        <v>4.949182906</v>
      </c>
      <c r="AV171" s="112">
        <f t="shared" si="179"/>
        <v>5.104587249</v>
      </c>
      <c r="AW171" s="103">
        <f t="shared" si="14"/>
        <v>23.94870346</v>
      </c>
      <c r="AX171" s="118">
        <f t="shared" si="15"/>
        <v>15.02239584</v>
      </c>
      <c r="AY171" s="119">
        <v>0.4</v>
      </c>
      <c r="AZ171" s="114">
        <v>10.620000000000001</v>
      </c>
      <c r="BA171" s="114">
        <v>-8.469999999999999</v>
      </c>
      <c r="BB171" s="114">
        <v>0.65</v>
      </c>
      <c r="BC171" s="114">
        <v>3.0</v>
      </c>
      <c r="BD171" s="42"/>
      <c r="BE171" s="17">
        <v>1978.0</v>
      </c>
      <c r="BF171" s="17">
        <f t="shared" si="16"/>
        <v>4</v>
      </c>
      <c r="BG171" s="120">
        <v>15.4</v>
      </c>
    </row>
    <row r="172" ht="11.25" customHeight="1">
      <c r="A172" s="55" t="s">
        <v>672</v>
      </c>
      <c r="B172" s="99" t="s">
        <v>673</v>
      </c>
      <c r="C172" s="100" t="s">
        <v>136</v>
      </c>
      <c r="D172" s="100" t="s">
        <v>153</v>
      </c>
      <c r="E172" s="101">
        <v>11.0</v>
      </c>
      <c r="F172" s="58">
        <v>339.0</v>
      </c>
      <c r="G172" s="58" t="s">
        <v>121</v>
      </c>
      <c r="H172" s="58" t="s">
        <v>121</v>
      </c>
      <c r="I172" s="150">
        <v>52.64</v>
      </c>
      <c r="J172" s="103">
        <f t="shared" si="2"/>
        <v>5.167173252</v>
      </c>
      <c r="K172" s="104">
        <v>0.68</v>
      </c>
      <c r="L172" s="73">
        <v>4.0</v>
      </c>
      <c r="M172" s="23">
        <f t="shared" si="3"/>
        <v>2.72</v>
      </c>
      <c r="N172" s="105" t="s">
        <v>133</v>
      </c>
      <c r="O172" s="106">
        <v>0.67</v>
      </c>
      <c r="P172" s="107">
        <v>43902.0</v>
      </c>
      <c r="Q172" s="107">
        <v>43921.0</v>
      </c>
      <c r="R172" s="23">
        <f t="shared" si="4"/>
        <v>1.492537313</v>
      </c>
      <c r="S172" s="108">
        <f t="array" ref="S172">IF(INDEX(Historical!$D$7:$D$1379,MATCH(B172,Historical!$B$7:$B$1403,0))=0,"n/a",(INDEX(Historical!$C$7:$C$1381,MATCH(B172,Historical!$B$7:$B$1403,0))/INDEX(Historical!$D$7:$D$1379,MATCH(B172,Historical!$B$7:$B$1403,0))-1)*100)</f>
        <v>41.84782609</v>
      </c>
      <c r="T172" s="108">
        <f t="array" ref="T172">IF(INDEX(Historical!$F$7:$F$1372,MATCH(B172,Historical!$B$7:$B$1403,0))=0,"n/a",((INDEX(Historical!$C$7:$C$1381,MATCH(B172,Historical!$B$7:$B$1403,0))/INDEX(Historical!$F$7:$F$1372,MATCH(B172,Historical!$B$7:$B$1403,0)))^(1/3)-1)*100)</f>
        <v>44.22495703</v>
      </c>
      <c r="U172" s="108">
        <f t="array" ref="U172">IF(INDEX(Historical!$H$7:$H$1372,MATCH(B172,Historical!$B$7:$B$1403,0))=0,"n/a",((INDEX(Historical!$C$7:$C$1381,MATCH(B172,Historical!$B$7:$B$1403,0))/INDEX(Historical!$H$7:$H$1372,MATCH(B172,Historical!$B$7:$B$1403,0)))^(1/5)-1)*100)</f>
        <v>27.98685962</v>
      </c>
      <c r="V172" s="108">
        <f t="array" ref="V172">IF(INDEX(Historical!$O$7:$O$1372,MATCH(B172,Historical!$B$7:$B$1403,0))=0,"n/a",((INDEX(Historical!$C$7:$C$1381,MATCH(B172,Historical!$B$7:$B$1403,0))/INDEX(Historical!$O$7:$O$1372,MATCH(B172,Historical!$B$7:$B$1403,0)))^(1/10)-1)*100)</f>
        <v>18.45132606</v>
      </c>
      <c r="W172" s="109">
        <f t="shared" si="5"/>
        <v>1.516793944</v>
      </c>
      <c r="X172" s="110">
        <f t="shared" si="6"/>
        <v>1.399342981</v>
      </c>
      <c r="Y172" s="133"/>
      <c r="Z172" s="103">
        <f t="shared" si="7"/>
        <v>34.60559796</v>
      </c>
      <c r="AA172" s="112">
        <f t="shared" si="8"/>
        <v>6.697201018</v>
      </c>
      <c r="AB172" s="73">
        <v>12.0</v>
      </c>
      <c r="AC172" s="102">
        <v>7.86</v>
      </c>
      <c r="AD172" s="102">
        <v>1.86</v>
      </c>
      <c r="AE172" s="102">
        <v>2.69</v>
      </c>
      <c r="AF172" s="102">
        <v>1.03</v>
      </c>
      <c r="AG172" s="102">
        <v>16.3</v>
      </c>
      <c r="AH172" s="102">
        <v>10.6</v>
      </c>
      <c r="AI172" s="102">
        <v>4.22</v>
      </c>
      <c r="AJ172" s="102">
        <v>20.0</v>
      </c>
      <c r="AK172" s="102">
        <v>3.5999999999999996</v>
      </c>
      <c r="AL172" s="113">
        <v>7550.0</v>
      </c>
      <c r="AM172" s="114">
        <v>0.8</v>
      </c>
      <c r="AN172" s="102">
        <v>0.47</v>
      </c>
      <c r="AO172" s="115">
        <f t="shared" si="9"/>
        <v>26.45683185</v>
      </c>
      <c r="AP172" s="116">
        <f t="shared" si="10"/>
        <v>33.15403287</v>
      </c>
      <c r="AQ172" s="117">
        <f t="shared" si="11"/>
        <v>-44.63006412</v>
      </c>
      <c r="AR172" s="103">
        <f t="array" ref="AR172">INDEX(Historical!$C$7:$C$1381,MATCH(B172,Historical!$B$7:$B$1403,0))*IF(AH172="n/a",1.03,IF(AH172&lt;0,1.01,IF(AH172&gt;10,1.1,(1+AH172/100))))</f>
        <v>2.871</v>
      </c>
      <c r="AS172" s="112">
        <f t="shared" si="12"/>
        <v>2.9921562</v>
      </c>
      <c r="AT172" s="112">
        <f t="shared" ref="AT172:AV172" si="180">IF($AK172="n/a",1.03*AS172,IF($AK172&lt;0,1.01*AS172,IF($AK172&gt;10,1.1*AS172,(1+$AK172/100)*AS172)))</f>
        <v>3.099873823</v>
      </c>
      <c r="AU172" s="112">
        <f t="shared" si="180"/>
        <v>3.211469281</v>
      </c>
      <c r="AV172" s="112">
        <f t="shared" si="180"/>
        <v>3.327082175</v>
      </c>
      <c r="AW172" s="103">
        <f t="shared" si="14"/>
        <v>15.50158148</v>
      </c>
      <c r="AX172" s="118">
        <f t="shared" si="15"/>
        <v>29.44829308</v>
      </c>
      <c r="AY172" s="119">
        <v>1.52</v>
      </c>
      <c r="AZ172" s="114">
        <v>-0.59</v>
      </c>
      <c r="BA172" s="114">
        <v>-40.42</v>
      </c>
      <c r="BB172" s="114">
        <v>-20.21</v>
      </c>
      <c r="BC172" s="114">
        <v>-21.959999999999997</v>
      </c>
      <c r="BD172" s="42"/>
      <c r="BE172" s="17">
        <v>2010.0</v>
      </c>
      <c r="BF172" s="17">
        <f t="shared" si="16"/>
        <v>0</v>
      </c>
      <c r="BG172" s="120">
        <v>1.6</v>
      </c>
    </row>
    <row r="173" ht="11.25" customHeight="1">
      <c r="A173" s="155" t="s">
        <v>674</v>
      </c>
      <c r="B173" s="99" t="s">
        <v>675</v>
      </c>
      <c r="C173" s="100" t="s">
        <v>320</v>
      </c>
      <c r="D173" s="100" t="s">
        <v>321</v>
      </c>
      <c r="E173" s="101">
        <v>13.0</v>
      </c>
      <c r="F173" s="58">
        <v>295.0</v>
      </c>
      <c r="G173" s="58" t="s">
        <v>168</v>
      </c>
      <c r="H173" s="58" t="s">
        <v>168</v>
      </c>
      <c r="I173" s="150">
        <v>40.43</v>
      </c>
      <c r="J173" s="103">
        <f t="shared" si="2"/>
        <v>2.275537967</v>
      </c>
      <c r="K173" s="104">
        <v>0.23</v>
      </c>
      <c r="L173" s="73">
        <v>4.0</v>
      </c>
      <c r="M173" s="23">
        <f t="shared" si="3"/>
        <v>0.92</v>
      </c>
      <c r="N173" s="105" t="s">
        <v>553</v>
      </c>
      <c r="O173" s="106">
        <v>0.21</v>
      </c>
      <c r="P173" s="107">
        <v>43921.0</v>
      </c>
      <c r="Q173" s="107">
        <v>43942.0</v>
      </c>
      <c r="R173" s="23">
        <f t="shared" si="4"/>
        <v>9.523809524</v>
      </c>
      <c r="S173" s="108">
        <f t="array" ref="S173">IF(INDEX(Historical!$D$7:$D$1379,MATCH(B173,Historical!$B$7:$B$1403,0))=0,"n/a",(INDEX(Historical!$C$7:$C$1381,MATCH(B173,Historical!$B$7:$B$1403,0))/INDEX(Historical!$D$7:$D$1379,MATCH(B173,Historical!$B$7:$B$1403,0))-1)*100)</f>
        <v>12.71477663</v>
      </c>
      <c r="T173" s="108">
        <f t="array" ref="T173">IF(INDEX(Historical!$F$7:$F$1372,MATCH(B173,Historical!$B$7:$B$1403,0))=0,"n/a",((INDEX(Historical!$C$7:$C$1381,MATCH(B173,Historical!$B$7:$B$1403,0))/INDEX(Historical!$F$7:$F$1372,MATCH(B173,Historical!$B$7:$B$1403,0)))^(1/3)-1)*100)</f>
        <v>15.11850155</v>
      </c>
      <c r="U173" s="108">
        <f t="array" ref="U173">IF(INDEX(Historical!$H$7:$H$1372,MATCH(B173,Historical!$B$7:$B$1403,0))=0,"n/a",((INDEX(Historical!$C$7:$C$1381,MATCH(B173,Historical!$B$7:$B$1403,0))/INDEX(Historical!$H$7:$H$1372,MATCH(B173,Historical!$B$7:$B$1403,0)))^(1/5)-1)*100)</f>
        <v>13.51804917</v>
      </c>
      <c r="V173" s="108">
        <f t="array" ref="V173">IF(INDEX(Historical!$O$7:$O$1372,MATCH(B173,Historical!$B$7:$B$1403,0))=0,"n/a",((INDEX(Historical!$C$7:$C$1381,MATCH(B173,Historical!$B$7:$B$1403,0))/INDEX(Historical!$O$7:$O$1372,MATCH(B173,Historical!$B$7:$B$1403,0)))^(1/10)-1)*100)</f>
        <v>19.99407367</v>
      </c>
      <c r="W173" s="109">
        <f t="shared" si="5"/>
        <v>0.6761027991</v>
      </c>
      <c r="X173" s="110">
        <f t="shared" si="6"/>
        <v>1.117194146</v>
      </c>
      <c r="Y173" s="147"/>
      <c r="Z173" s="103">
        <f t="shared" si="7"/>
        <v>32.50883392</v>
      </c>
      <c r="AA173" s="112">
        <f t="shared" si="8"/>
        <v>14.28621908</v>
      </c>
      <c r="AB173" s="73">
        <v>12.0</v>
      </c>
      <c r="AC173" s="102">
        <v>2.83</v>
      </c>
      <c r="AD173" s="102">
        <v>1.53</v>
      </c>
      <c r="AE173" s="102">
        <v>1.7</v>
      </c>
      <c r="AF173" s="102">
        <v>2.23</v>
      </c>
      <c r="AG173" s="102">
        <v>16.7</v>
      </c>
      <c r="AH173" s="102">
        <v>11.799999999999999</v>
      </c>
      <c r="AI173" s="102">
        <v>6.4</v>
      </c>
      <c r="AJ173" s="102">
        <v>12.1</v>
      </c>
      <c r="AK173" s="102">
        <v>9.36</v>
      </c>
      <c r="AL173" s="113">
        <v>184880.0</v>
      </c>
      <c r="AM173" s="114">
        <v>0.1</v>
      </c>
      <c r="AN173" s="102">
        <v>1.3</v>
      </c>
      <c r="AO173" s="115">
        <f t="shared" si="9"/>
        <v>1.507368058</v>
      </c>
      <c r="AP173" s="116">
        <f t="shared" si="10"/>
        <v>15.79358714</v>
      </c>
      <c r="AQ173" s="117">
        <f t="shared" si="11"/>
        <v>18.99256476</v>
      </c>
      <c r="AR173" s="103">
        <f t="array" ref="AR173">INDEX(Historical!$C$7:$C$1381,MATCH(B173,Historical!$B$7:$B$1403,0))*IF(AH173="n/a",1.03,IF(AH173&lt;0,1.01,IF(AH173&gt;10,1.1,(1+AH173/100))))</f>
        <v>0.902</v>
      </c>
      <c r="AS173" s="112">
        <f t="shared" si="12"/>
        <v>0.959728</v>
      </c>
      <c r="AT173" s="112">
        <f t="shared" ref="AT173:AV173" si="181">IF($AK173="n/a",1.03*AS173,IF($AK173&lt;0,1.01*AS173,IF($AK173&gt;10,1.1*AS173,(1+$AK173/100)*AS173)))</f>
        <v>1.049558541</v>
      </c>
      <c r="AU173" s="112">
        <f t="shared" si="181"/>
        <v>1.14779722</v>
      </c>
      <c r="AV173" s="112">
        <f t="shared" si="181"/>
        <v>1.25523104</v>
      </c>
      <c r="AW173" s="103">
        <f t="shared" si="14"/>
        <v>5.314314801</v>
      </c>
      <c r="AX173" s="118">
        <f t="shared" si="15"/>
        <v>13.1444838</v>
      </c>
      <c r="AY173" s="119">
        <v>1.0</v>
      </c>
      <c r="AZ173" s="114">
        <v>6.7</v>
      </c>
      <c r="BA173" s="114">
        <v>-15.310000000000002</v>
      </c>
      <c r="BB173" s="114">
        <v>-9.84</v>
      </c>
      <c r="BC173" s="114">
        <v>-8.5</v>
      </c>
      <c r="BD173" s="42"/>
      <c r="BE173" s="17">
        <v>2008.0</v>
      </c>
      <c r="BF173" s="17">
        <f t="shared" si="16"/>
        <v>1</v>
      </c>
      <c r="BG173" s="120">
        <v>5.1</v>
      </c>
    </row>
    <row r="174" ht="11.25" customHeight="1">
      <c r="A174" s="55" t="s">
        <v>676</v>
      </c>
      <c r="B174" s="133" t="s">
        <v>677</v>
      </c>
      <c r="C174" s="100" t="s">
        <v>177</v>
      </c>
      <c r="D174" s="100" t="s">
        <v>178</v>
      </c>
      <c r="E174" s="101">
        <v>11.0</v>
      </c>
      <c r="F174" s="58">
        <v>319.0</v>
      </c>
      <c r="G174" s="58" t="s">
        <v>168</v>
      </c>
      <c r="H174" s="58" t="s">
        <v>168</v>
      </c>
      <c r="I174" s="150">
        <v>63.1</v>
      </c>
      <c r="J174" s="103">
        <f t="shared" si="2"/>
        <v>0.3328050713</v>
      </c>
      <c r="K174" s="104">
        <v>0.105</v>
      </c>
      <c r="L174" s="73">
        <v>2.0</v>
      </c>
      <c r="M174" s="23">
        <f t="shared" si="3"/>
        <v>0.21</v>
      </c>
      <c r="N174" s="105" t="s">
        <v>285</v>
      </c>
      <c r="O174" s="106">
        <v>0.1</v>
      </c>
      <c r="P174" s="107">
        <v>43845.0</v>
      </c>
      <c r="Q174" s="107">
        <v>43860.0</v>
      </c>
      <c r="R174" s="23">
        <f t="shared" si="4"/>
        <v>5</v>
      </c>
      <c r="S174" s="108">
        <f t="array" ref="S174">IF(INDEX(Historical!$D$7:$D$1379,MATCH(B174,Historical!$B$7:$B$1403,0))=0,"n/a",(INDEX(Historical!$C$7:$C$1381,MATCH(B174,Historical!$B$7:$B$1403,0))/INDEX(Historical!$D$7:$D$1379,MATCH(B174,Historical!$B$7:$B$1403,0))-1)*100)</f>
        <v>17.64705882</v>
      </c>
      <c r="T174" s="108">
        <f t="array" ref="T174">IF(INDEX(Historical!$F$7:$F$1372,MATCH(B174,Historical!$B$7:$B$1403,0))=0,"n/a",((INDEX(Historical!$C$7:$C$1381,MATCH(B174,Historical!$B$7:$B$1403,0))/INDEX(Historical!$F$7:$F$1372,MATCH(B174,Historical!$B$7:$B$1403,0)))^(1/3)-1)*100)</f>
        <v>18.56311015</v>
      </c>
      <c r="U174" s="108">
        <f t="array" ref="U174">IF(INDEX(Historical!$H$7:$H$1372,MATCH(B174,Historical!$B$7:$B$1403,0))=0,"n/a",((INDEX(Historical!$C$7:$C$1381,MATCH(B174,Historical!$B$7:$B$1403,0))/INDEX(Historical!$H$7:$H$1372,MATCH(B174,Historical!$B$7:$B$1403,0)))^(1/5)-1)*100)</f>
        <v>17.31606763</v>
      </c>
      <c r="V174" s="108" t="str">
        <f t="array" ref="V174">IF(INDEX(Historical!$O$7:$O$1372,MATCH(B174,Historical!$B$7:$B$1403,0))=0,"n/a",((INDEX(Historical!$C$7:$C$1381,MATCH(B174,Historical!$B$7:$B$1403,0))/INDEX(Historical!$O$7:$O$1372,MATCH(B174,Historical!$B$7:$B$1403,0)))^(1/10)-1)*100)</f>
        <v>n/a</v>
      </c>
      <c r="W174" s="109" t="str">
        <f t="shared" si="5"/>
        <v>n/a</v>
      </c>
      <c r="X174" s="110">
        <f t="shared" si="6"/>
        <v>3.206679191</v>
      </c>
      <c r="Y174" s="133"/>
      <c r="Z174" s="103">
        <f t="shared" si="7"/>
        <v>20.79207921</v>
      </c>
      <c r="AA174" s="112">
        <f t="shared" si="8"/>
        <v>62.47524752</v>
      </c>
      <c r="AB174" s="73">
        <v>7.0</v>
      </c>
      <c r="AC174" s="102">
        <v>1.01</v>
      </c>
      <c r="AD174" s="102">
        <v>22.7</v>
      </c>
      <c r="AE174" s="102">
        <v>2.85</v>
      </c>
      <c r="AF174" s="102">
        <v>3.62</v>
      </c>
      <c r="AG174" s="102">
        <v>6.2</v>
      </c>
      <c r="AH174" s="102">
        <v>-31.2</v>
      </c>
      <c r="AI174" s="102">
        <v>10.8</v>
      </c>
      <c r="AJ174" s="102">
        <v>5.4</v>
      </c>
      <c r="AK174" s="102">
        <v>2.75</v>
      </c>
      <c r="AL174" s="113">
        <v>2710.0</v>
      </c>
      <c r="AM174" s="114">
        <v>8.6</v>
      </c>
      <c r="AN174" s="102">
        <v>1.24</v>
      </c>
      <c r="AO174" s="115">
        <f t="shared" si="9"/>
        <v>-44.82637482</v>
      </c>
      <c r="AP174" s="116">
        <f t="shared" si="10"/>
        <v>17.6488727</v>
      </c>
      <c r="AQ174" s="117">
        <f t="shared" si="11"/>
        <v>217.0421606</v>
      </c>
      <c r="AR174" s="103">
        <f t="array" ref="AR174">INDEX(Historical!$C$7:$C$1381,MATCH(B174,Historical!$B$7:$B$1403,0))*IF(AH174="n/a",1.03,IF(AH174&lt;0,1.01,IF(AH174&gt;10,1.1,(1+AH174/100))))</f>
        <v>0.202</v>
      </c>
      <c r="AS174" s="112">
        <f t="shared" si="12"/>
        <v>0.2222</v>
      </c>
      <c r="AT174" s="112">
        <f t="shared" ref="AT174:AV174" si="182">IF($AK174="n/a",1.03*AS174,IF($AK174&lt;0,1.01*AS174,IF($AK174&gt;10,1.1*AS174,(1+$AK174/100)*AS174)))</f>
        <v>0.2283105</v>
      </c>
      <c r="AU174" s="112">
        <f t="shared" si="182"/>
        <v>0.2345890388</v>
      </c>
      <c r="AV174" s="112">
        <f t="shared" si="182"/>
        <v>0.2410402373</v>
      </c>
      <c r="AW174" s="103">
        <f t="shared" si="14"/>
        <v>1.128139776</v>
      </c>
      <c r="AX174" s="118">
        <f t="shared" si="15"/>
        <v>1.787860184</v>
      </c>
      <c r="AY174" s="119">
        <v>0.91</v>
      </c>
      <c r="AZ174" s="114">
        <v>5.27</v>
      </c>
      <c r="BA174" s="114">
        <v>-32.78</v>
      </c>
      <c r="BB174" s="114">
        <v>-5.62</v>
      </c>
      <c r="BC174" s="114">
        <v>-16.0</v>
      </c>
      <c r="BD174" s="42"/>
      <c r="BE174" s="17">
        <v>2010.0</v>
      </c>
      <c r="BF174" s="17">
        <f t="shared" si="16"/>
        <v>0</v>
      </c>
      <c r="BG174" s="120">
        <v>3.3000000000000003</v>
      </c>
    </row>
    <row r="175" ht="11.25" customHeight="1">
      <c r="A175" s="55" t="s">
        <v>678</v>
      </c>
      <c r="B175" s="99" t="s">
        <v>679</v>
      </c>
      <c r="C175" s="100" t="s">
        <v>136</v>
      </c>
      <c r="D175" s="100" t="s">
        <v>183</v>
      </c>
      <c r="E175" s="101">
        <v>10.0</v>
      </c>
      <c r="F175" s="58">
        <v>419.0</v>
      </c>
      <c r="G175" s="58" t="s">
        <v>168</v>
      </c>
      <c r="H175" s="58" t="s">
        <v>168</v>
      </c>
      <c r="I175" s="150">
        <v>198.82</v>
      </c>
      <c r="J175" s="103">
        <f t="shared" si="2"/>
        <v>1.710089528</v>
      </c>
      <c r="K175" s="104">
        <v>0.85</v>
      </c>
      <c r="L175" s="73">
        <v>4.0</v>
      </c>
      <c r="M175" s="23">
        <f t="shared" si="3"/>
        <v>3.4</v>
      </c>
      <c r="N175" s="105" t="s">
        <v>210</v>
      </c>
      <c r="O175" s="106">
        <v>0.75</v>
      </c>
      <c r="P175" s="107">
        <v>43899.0</v>
      </c>
      <c r="Q175" s="107">
        <v>43915.0</v>
      </c>
      <c r="R175" s="23">
        <f t="shared" si="4"/>
        <v>13.33333333</v>
      </c>
      <c r="S175" s="108">
        <f t="array" ref="S175">IF(INDEX(Historical!$D$7:$D$1379,MATCH(B175,Historical!$B$7:$B$1403,0))=0,"n/a",(INDEX(Historical!$C$7:$C$1381,MATCH(B175,Historical!$B$7:$B$1403,0))/INDEX(Historical!$D$7:$D$1379,MATCH(B175,Historical!$B$7:$B$1403,0))-1)*100)</f>
        <v>7.142857143</v>
      </c>
      <c r="T175" s="108">
        <f t="array" ref="T175">IF(INDEX(Historical!$F$7:$F$1372,MATCH(B175,Historical!$B$7:$B$1403,0))=0,"n/a",((INDEX(Historical!$C$7:$C$1381,MATCH(B175,Historical!$B$7:$B$1403,0))/INDEX(Historical!$F$7:$F$1372,MATCH(B175,Historical!$B$7:$B$1403,0)))^(1/3)-1)*100)</f>
        <v>7.721734502</v>
      </c>
      <c r="U175" s="108">
        <f t="array" ref="U175">IF(INDEX(Historical!$H$7:$H$1372,MATCH(B175,Historical!$B$7:$B$1403,0))=0,"n/a",((INDEX(Historical!$C$7:$C$1381,MATCH(B175,Historical!$B$7:$B$1403,0))/INDEX(Historical!$H$7:$H$1372,MATCH(B175,Historical!$B$7:$B$1403,0)))^(1/5)-1)*100)</f>
        <v>9.797557996</v>
      </c>
      <c r="V175" s="108">
        <f t="array" ref="V175">IF(INDEX(Historical!$O$7:$O$1372,MATCH(B175,Historical!$B$7:$B$1403,0))=0,"n/a",((INDEX(Historical!$C$7:$C$1381,MATCH(B175,Historical!$B$7:$B$1403,0))/INDEX(Historical!$O$7:$O$1372,MATCH(B175,Historical!$B$7:$B$1403,0)))^(1/10)-1)*100)</f>
        <v>12.54684959</v>
      </c>
      <c r="W175" s="109">
        <f t="shared" si="5"/>
        <v>0.7808779348</v>
      </c>
      <c r="X175" s="110">
        <f t="shared" si="6"/>
        <v>0.6851439158</v>
      </c>
      <c r="Y175" s="159"/>
      <c r="Z175" s="103">
        <f t="shared" si="7"/>
        <v>57.52961083</v>
      </c>
      <c r="AA175" s="112">
        <f t="shared" si="8"/>
        <v>33.64128596</v>
      </c>
      <c r="AB175" s="73">
        <v>12.0</v>
      </c>
      <c r="AC175" s="102">
        <v>5.91</v>
      </c>
      <c r="AD175" s="102">
        <v>6.41</v>
      </c>
      <c r="AE175" s="102">
        <v>14.65</v>
      </c>
      <c r="AF175" s="102">
        <v>2.65</v>
      </c>
      <c r="AG175" s="102">
        <v>6.9</v>
      </c>
      <c r="AH175" s="102">
        <v>-51.0</v>
      </c>
      <c r="AI175" s="102">
        <v>6.99</v>
      </c>
      <c r="AJ175" s="102">
        <v>14.299999999999999</v>
      </c>
      <c r="AK175" s="102">
        <v>5.25</v>
      </c>
      <c r="AL175" s="113">
        <v>71310.0</v>
      </c>
      <c r="AM175" s="114">
        <v>0.1</v>
      </c>
      <c r="AN175" s="102">
        <v>0.15</v>
      </c>
      <c r="AO175" s="115">
        <f t="shared" si="9"/>
        <v>-22.13363843</v>
      </c>
      <c r="AP175" s="116">
        <f t="shared" si="10"/>
        <v>11.50764752</v>
      </c>
      <c r="AQ175" s="117">
        <f t="shared" si="11"/>
        <v>99.05265388</v>
      </c>
      <c r="AR175" s="103">
        <f t="array" ref="AR175">INDEX(Historical!$C$7:$C$1381,MATCH(B175,Historical!$B$7:$B$1403,0))*IF(AH175="n/a",1.03,IF(AH175&lt;0,1.01,IF(AH175&gt;10,1.1,(1+AH175/100))))</f>
        <v>3.03</v>
      </c>
      <c r="AS175" s="112">
        <f t="shared" si="12"/>
        <v>3.241797</v>
      </c>
      <c r="AT175" s="112">
        <f t="shared" ref="AT175:AV175" si="183">IF($AK175="n/a",1.03*AS175,IF($AK175&lt;0,1.01*AS175,IF($AK175&gt;10,1.1*AS175,(1+$AK175/100)*AS175)))</f>
        <v>3.411991343</v>
      </c>
      <c r="AU175" s="112">
        <f t="shared" si="183"/>
        <v>3.591120888</v>
      </c>
      <c r="AV175" s="112">
        <f t="shared" si="183"/>
        <v>3.779654735</v>
      </c>
      <c r="AW175" s="103">
        <f t="shared" si="14"/>
        <v>17.05456397</v>
      </c>
      <c r="AX175" s="118">
        <f t="shared" si="15"/>
        <v>8.577891543</v>
      </c>
      <c r="AY175" s="119">
        <v>0.03</v>
      </c>
      <c r="AZ175" s="114">
        <v>24.990000000000002</v>
      </c>
      <c r="BA175" s="114">
        <v>-11.78</v>
      </c>
      <c r="BB175" s="114">
        <v>-4.31</v>
      </c>
      <c r="BC175" s="114">
        <v>-2.21</v>
      </c>
      <c r="BD175" s="42"/>
      <c r="BE175" s="17">
        <v>2011.0</v>
      </c>
      <c r="BF175" s="17">
        <f t="shared" si="16"/>
        <v>0</v>
      </c>
      <c r="BG175" s="120">
        <v>2.4</v>
      </c>
    </row>
    <row r="176" ht="11.25" customHeight="1">
      <c r="A176" s="155" t="s">
        <v>680</v>
      </c>
      <c r="B176" s="99" t="s">
        <v>681</v>
      </c>
      <c r="C176" s="100" t="s">
        <v>118</v>
      </c>
      <c r="D176" s="100" t="s">
        <v>202</v>
      </c>
      <c r="E176" s="101">
        <v>14.0</v>
      </c>
      <c r="F176" s="58">
        <v>279.0</v>
      </c>
      <c r="G176" s="58" t="s">
        <v>121</v>
      </c>
      <c r="H176" s="58" t="s">
        <v>121</v>
      </c>
      <c r="I176" s="150">
        <v>151.29</v>
      </c>
      <c r="J176" s="103">
        <f t="shared" si="2"/>
        <v>3.466190759</v>
      </c>
      <c r="K176" s="104">
        <v>1.311</v>
      </c>
      <c r="L176" s="73">
        <v>4.0</v>
      </c>
      <c r="M176" s="23">
        <f t="shared" si="3"/>
        <v>5.244</v>
      </c>
      <c r="N176" s="105" t="s">
        <v>138</v>
      </c>
      <c r="O176" s="106">
        <v>1.14</v>
      </c>
      <c r="P176" s="107">
        <v>43697.0</v>
      </c>
      <c r="Q176" s="107">
        <v>43711.0</v>
      </c>
      <c r="R176" s="23">
        <f t="shared" si="4"/>
        <v>15</v>
      </c>
      <c r="S176" s="108">
        <f t="array" ref="S176">IF(INDEX(Historical!$D$7:$D$1379,MATCH(B176,Historical!$B$7:$B$1403,0))=0,"n/a",(INDEX(Historical!$C$7:$C$1381,MATCH(B176,Historical!$B$7:$B$1403,0))/INDEX(Historical!$D$7:$D$1379,MATCH(B176,Historical!$B$7:$B$1403,0))-1)*100)</f>
        <v>10.40540541</v>
      </c>
      <c r="T176" s="108">
        <f t="array" ref="T176">IF(INDEX(Historical!$F$7:$F$1372,MATCH(B176,Historical!$B$7:$B$1403,0))=0,"n/a",((INDEX(Historical!$C$7:$C$1381,MATCH(B176,Historical!$B$7:$B$1403,0))/INDEX(Historical!$F$7:$F$1372,MATCH(B176,Historical!$B$7:$B$1403,0)))^(1/3)-1)*100)</f>
        <v>7.013303729</v>
      </c>
      <c r="U176" s="108">
        <f t="array" ref="U176">IF(INDEX(Historical!$H$7:$H$1372,MATCH(B176,Historical!$B$7:$B$1403,0))=0,"n/a",((INDEX(Historical!$C$7:$C$1381,MATCH(B176,Historical!$B$7:$B$1403,0))/INDEX(Historical!$H$7:$H$1372,MATCH(B176,Historical!$B$7:$B$1403,0)))^(1/5)-1)*100)</f>
        <v>11.77209659</v>
      </c>
      <c r="V176" s="108">
        <f t="array" ref="V176">IF(INDEX(Historical!$O$7:$O$1372,MATCH(B176,Historical!$B$7:$B$1403,0))=0,"n/a",((INDEX(Historical!$C$7:$C$1381,MATCH(B176,Historical!$B$7:$B$1403,0))/INDEX(Historical!$O$7:$O$1372,MATCH(B176,Historical!$B$7:$B$1403,0)))^(1/10)-1)*100)</f>
        <v>21.48636192</v>
      </c>
      <c r="W176" s="109">
        <f t="shared" si="5"/>
        <v>0.5478869173</v>
      </c>
      <c r="X176" s="110">
        <f t="shared" si="6"/>
        <v>1.189100666</v>
      </c>
      <c r="Y176" s="99"/>
      <c r="Z176" s="103">
        <f t="shared" si="7"/>
        <v>36.36615811</v>
      </c>
      <c r="AA176" s="112">
        <f t="shared" si="8"/>
        <v>10.49167822</v>
      </c>
      <c r="AB176" s="73">
        <v>12.0</v>
      </c>
      <c r="AC176" s="102">
        <v>14.42</v>
      </c>
      <c r="AD176" s="102" t="s">
        <v>128</v>
      </c>
      <c r="AE176" s="102">
        <v>0.96</v>
      </c>
      <c r="AF176" s="102">
        <v>3.05</v>
      </c>
      <c r="AG176" s="102">
        <v>28.799999999999997</v>
      </c>
      <c r="AH176" s="102">
        <v>9.5</v>
      </c>
      <c r="AI176" s="102">
        <v>7.86</v>
      </c>
      <c r="AJ176" s="102">
        <v>9.9</v>
      </c>
      <c r="AK176" s="102">
        <v>-0.6</v>
      </c>
      <c r="AL176" s="113">
        <v>22690.0</v>
      </c>
      <c r="AM176" s="114">
        <v>0.1</v>
      </c>
      <c r="AN176" s="102">
        <v>0.32</v>
      </c>
      <c r="AO176" s="115">
        <f t="shared" si="9"/>
        <v>4.74660913</v>
      </c>
      <c r="AP176" s="116">
        <f t="shared" si="10"/>
        <v>15.23828735</v>
      </c>
      <c r="AQ176" s="117">
        <f t="shared" si="11"/>
        <v>19.25624807</v>
      </c>
      <c r="AR176" s="103">
        <f t="array" ref="AR176">INDEX(Historical!$C$7:$C$1381,MATCH(B176,Historical!$B$7:$B$1403,0))*IF(AH176="n/a",1.03,IF(AH176&lt;0,1.01,IF(AH176&gt;10,1.1,(1+AH176/100))))</f>
        <v>5.36769</v>
      </c>
      <c r="AS176" s="112">
        <f t="shared" si="12"/>
        <v>5.789590434</v>
      </c>
      <c r="AT176" s="112">
        <f t="shared" ref="AT176:AV176" si="184">IF($AK176="n/a",1.03*AS176,IF($AK176&lt;0,1.01*AS176,IF($AK176&gt;10,1.1*AS176,(1+$AK176/100)*AS176)))</f>
        <v>5.847486338</v>
      </c>
      <c r="AU176" s="112">
        <f t="shared" si="184"/>
        <v>5.905961202</v>
      </c>
      <c r="AV176" s="112">
        <f t="shared" si="184"/>
        <v>5.965020814</v>
      </c>
      <c r="AW176" s="103">
        <f t="shared" si="14"/>
        <v>28.87574879</v>
      </c>
      <c r="AX176" s="118">
        <f t="shared" si="15"/>
        <v>19.08635653</v>
      </c>
      <c r="AY176" s="119">
        <v>1.18</v>
      </c>
      <c r="AZ176" s="114">
        <v>7.19</v>
      </c>
      <c r="BA176" s="114">
        <v>-18.98</v>
      </c>
      <c r="BB176" s="114">
        <v>-11.34</v>
      </c>
      <c r="BC176" s="114">
        <v>-9.46</v>
      </c>
      <c r="BD176" s="42"/>
      <c r="BE176" s="17">
        <v>2006.0</v>
      </c>
      <c r="BF176" s="17">
        <f t="shared" si="16"/>
        <v>1</v>
      </c>
      <c r="BG176" s="120">
        <v>11.3</v>
      </c>
    </row>
    <row r="177" ht="11.25" customHeight="1">
      <c r="A177" s="155" t="s">
        <v>682</v>
      </c>
      <c r="B177" s="99" t="s">
        <v>683</v>
      </c>
      <c r="C177" s="100" t="s">
        <v>158</v>
      </c>
      <c r="D177" s="100" t="s">
        <v>190</v>
      </c>
      <c r="E177" s="101">
        <v>14.0</v>
      </c>
      <c r="F177" s="58">
        <v>283.0</v>
      </c>
      <c r="G177" s="58" t="s">
        <v>121</v>
      </c>
      <c r="H177" s="58" t="s">
        <v>121</v>
      </c>
      <c r="I177" s="150">
        <v>60.42</v>
      </c>
      <c r="J177" s="103">
        <f t="shared" si="2"/>
        <v>2.697782191</v>
      </c>
      <c r="K177" s="104">
        <v>0.4075</v>
      </c>
      <c r="L177" s="73">
        <v>4.0</v>
      </c>
      <c r="M177" s="23">
        <f t="shared" si="3"/>
        <v>1.63</v>
      </c>
      <c r="N177" s="105" t="s">
        <v>556</v>
      </c>
      <c r="O177" s="106">
        <v>0.3825</v>
      </c>
      <c r="P177" s="107">
        <v>43867.0</v>
      </c>
      <c r="Q177" s="107">
        <v>43888.0</v>
      </c>
      <c r="R177" s="23">
        <f t="shared" si="4"/>
        <v>6.535947712</v>
      </c>
      <c r="S177" s="108">
        <f t="array" ref="S177">IF(INDEX(Historical!$D$7:$D$1379,MATCH(B177,Historical!$B$7:$B$1403,0))=0,"n/a",(INDEX(Historical!$C$7:$C$1381,MATCH(B177,Historical!$B$7:$B$1403,0))/INDEX(Historical!$D$7:$D$1379,MATCH(B177,Historical!$B$7:$B$1403,0))-1)*100)</f>
        <v>7.142857143</v>
      </c>
      <c r="T177" s="108">
        <f t="array" ref="T177">IF(INDEX(Historical!$F$7:$F$1372,MATCH(B177,Historical!$B$7:$B$1403,0))=0,"n/a",((INDEX(Historical!$C$7:$C$1381,MATCH(B177,Historical!$B$7:$B$1403,0))/INDEX(Historical!$F$7:$F$1372,MATCH(B177,Historical!$B$7:$B$1403,0)))^(1/3)-1)*100)</f>
        <v>7.256408033</v>
      </c>
      <c r="U177" s="108">
        <f t="array" ref="U177">IF(INDEX(Historical!$H$7:$H$1372,MATCH(B177,Historical!$B$7:$B$1403,0))=0,"n/a",((INDEX(Historical!$C$7:$C$1381,MATCH(B177,Historical!$B$7:$B$1403,0))/INDEX(Historical!$H$7:$H$1372,MATCH(B177,Historical!$B$7:$B$1403,0)))^(1/5)-1)*100)</f>
        <v>7.21450259</v>
      </c>
      <c r="V177" s="108">
        <f t="array" ref="V177">IF(INDEX(Historical!$O$7:$O$1372,MATCH(B177,Historical!$B$7:$B$1403,0))=0,"n/a",((INDEX(Historical!$C$7:$C$1381,MATCH(B177,Historical!$B$7:$B$1403,0))/INDEX(Historical!$O$7:$O$1372,MATCH(B177,Historical!$B$7:$B$1403,0)))^(1/10)-1)*100)</f>
        <v>11.8335581</v>
      </c>
      <c r="W177" s="109">
        <f t="shared" si="5"/>
        <v>0.609664695</v>
      </c>
      <c r="X177" s="110">
        <f t="shared" si="6"/>
        <v>1.288304034</v>
      </c>
      <c r="Y177" s="99"/>
      <c r="Z177" s="103">
        <f t="shared" si="7"/>
        <v>71.49122807</v>
      </c>
      <c r="AA177" s="112">
        <f t="shared" si="8"/>
        <v>26.5</v>
      </c>
      <c r="AB177" s="73">
        <v>12.0</v>
      </c>
      <c r="AC177" s="102">
        <v>2.28</v>
      </c>
      <c r="AD177" s="102">
        <v>3.52</v>
      </c>
      <c r="AE177" s="102">
        <v>2.51</v>
      </c>
      <c r="AF177" s="102">
        <v>3.41</v>
      </c>
      <c r="AG177" s="102">
        <v>13.8</v>
      </c>
      <c r="AH177" s="102">
        <v>3.0</v>
      </c>
      <c r="AI177" s="102">
        <v>7.449999999999999</v>
      </c>
      <c r="AJ177" s="102">
        <v>5.6000000000000005</v>
      </c>
      <c r="AK177" s="102">
        <v>7.51</v>
      </c>
      <c r="AL177" s="113">
        <v>17180.0</v>
      </c>
      <c r="AM177" s="114">
        <v>0.4</v>
      </c>
      <c r="AN177" s="102">
        <v>2.63</v>
      </c>
      <c r="AO177" s="115">
        <f t="shared" si="9"/>
        <v>-16.58771522</v>
      </c>
      <c r="AP177" s="116">
        <f t="shared" si="10"/>
        <v>9.912284781</v>
      </c>
      <c r="AQ177" s="117">
        <f t="shared" si="11"/>
        <v>100.4051452</v>
      </c>
      <c r="AR177" s="103">
        <f t="array" ref="AR177">INDEX(Historical!$C$7:$C$1381,MATCH(B177,Historical!$B$7:$B$1403,0))*IF(AH177="n/a",1.03,IF(AH177&lt;0,1.01,IF(AH177&gt;10,1.1,(1+AH177/100))))</f>
        <v>1.5759</v>
      </c>
      <c r="AS177" s="112">
        <f t="shared" si="12"/>
        <v>1.69330455</v>
      </c>
      <c r="AT177" s="112">
        <f t="shared" ref="AT177:AV177" si="185">IF($AK177="n/a",1.03*AS177,IF($AK177&lt;0,1.01*AS177,IF($AK177&gt;10,1.1*AS177,(1+$AK177/100)*AS177)))</f>
        <v>1.820471722</v>
      </c>
      <c r="AU177" s="112">
        <f t="shared" si="185"/>
        <v>1.957189148</v>
      </c>
      <c r="AV177" s="112">
        <f t="shared" si="185"/>
        <v>2.104174053</v>
      </c>
      <c r="AW177" s="103">
        <f t="shared" si="14"/>
        <v>9.151039473</v>
      </c>
      <c r="AX177" s="118">
        <f t="shared" si="15"/>
        <v>15.14571247</v>
      </c>
      <c r="AY177" s="119">
        <v>0.14</v>
      </c>
      <c r="AZ177" s="114">
        <v>12.83</v>
      </c>
      <c r="BA177" s="114">
        <v>-12.65</v>
      </c>
      <c r="BB177" s="114">
        <v>-7.5600000000000005</v>
      </c>
      <c r="BC177" s="114">
        <v>-2.16</v>
      </c>
      <c r="BD177" s="42"/>
      <c r="BE177" s="17">
        <v>2007.0</v>
      </c>
      <c r="BF177" s="17">
        <f t="shared" si="16"/>
        <v>1</v>
      </c>
      <c r="BG177" s="120">
        <v>2.6</v>
      </c>
    </row>
    <row r="178" ht="11.25" customHeight="1">
      <c r="A178" s="55" t="s">
        <v>225</v>
      </c>
      <c r="B178" s="99" t="s">
        <v>226</v>
      </c>
      <c r="C178" s="100" t="s">
        <v>118</v>
      </c>
      <c r="D178" s="100" t="s">
        <v>227</v>
      </c>
      <c r="E178" s="101">
        <v>25.0</v>
      </c>
      <c r="F178" s="58">
        <v>140.0</v>
      </c>
      <c r="G178" s="58" t="s">
        <v>168</v>
      </c>
      <c r="H178" s="58" t="s">
        <v>168</v>
      </c>
      <c r="I178" s="150">
        <v>84.91</v>
      </c>
      <c r="J178" s="103">
        <f t="shared" si="2"/>
        <v>2.049228595</v>
      </c>
      <c r="K178" s="144">
        <v>0.435</v>
      </c>
      <c r="L178" s="73">
        <v>4.0</v>
      </c>
      <c r="M178" s="23">
        <f t="shared" si="3"/>
        <v>1.74</v>
      </c>
      <c r="N178" s="105" t="s">
        <v>179</v>
      </c>
      <c r="O178" s="145">
        <v>0.405</v>
      </c>
      <c r="P178" s="107">
        <v>43899.0</v>
      </c>
      <c r="Q178" s="107">
        <v>43920.0</v>
      </c>
      <c r="R178" s="23">
        <f t="shared" si="4"/>
        <v>7.407407407</v>
      </c>
      <c r="S178" s="108">
        <f t="array" ref="S178">IF(INDEX(Historical!$D$7:$D$1379,MATCH(B178,Historical!$B$7:$B$1403,0))=0,"n/a",(INDEX(Historical!$C$7:$C$1381,MATCH(B178,Historical!$B$7:$B$1403,0))/INDEX(Historical!$D$7:$D$1379,MATCH(B178,Historical!$B$7:$B$1403,0))-1)*100)</f>
        <v>16.3767074</v>
      </c>
      <c r="T178" s="108">
        <f t="array" ref="T178">IF(INDEX(Historical!$F$7:$F$1372,MATCH(B178,Historical!$B$7:$B$1403,0))=0,"n/a",((INDEX(Historical!$C$7:$C$1381,MATCH(B178,Historical!$B$7:$B$1403,0))/INDEX(Historical!$F$7:$F$1372,MATCH(B178,Historical!$B$7:$B$1403,0)))^(1/3)-1)*100)</f>
        <v>12.50643182</v>
      </c>
      <c r="U178" s="108">
        <f t="array" ref="U178">IF(INDEX(Historical!$H$7:$H$1372,MATCH(B178,Historical!$B$7:$B$1403,0))=0,"n/a",((INDEX(Historical!$C$7:$C$1381,MATCH(B178,Historical!$B$7:$B$1403,0))/INDEX(Historical!$H$7:$H$1372,MATCH(B178,Historical!$B$7:$B$1403,0)))^(1/5)-1)*100)</f>
        <v>12.33340502</v>
      </c>
      <c r="V178" s="108">
        <f t="array" ref="V178">IF(INDEX(Historical!$O$7:$O$1372,MATCH(B178,Historical!$B$7:$B$1403,0))=0,"n/a",((INDEX(Historical!$C$7:$C$1381,MATCH(B178,Historical!$B$7:$B$1403,0))/INDEX(Historical!$O$7:$O$1372,MATCH(B178,Historical!$B$7:$B$1403,0)))^(1/10)-1)*100)</f>
        <v>13.77177893</v>
      </c>
      <c r="W178" s="109">
        <f t="shared" si="5"/>
        <v>0.8955564191</v>
      </c>
      <c r="X178" s="110">
        <f t="shared" si="6"/>
        <v>1.417632761</v>
      </c>
      <c r="Y178" s="133" t="s">
        <v>228</v>
      </c>
      <c r="Z178" s="103">
        <f t="shared" si="7"/>
        <v>39.54545455</v>
      </c>
      <c r="AA178" s="112">
        <f t="shared" si="8"/>
        <v>19.29772727</v>
      </c>
      <c r="AB178" s="73">
        <v>12.0</v>
      </c>
      <c r="AC178" s="102">
        <v>4.4</v>
      </c>
      <c r="AD178" s="102">
        <v>2.72</v>
      </c>
      <c r="AE178" s="102">
        <v>5.39</v>
      </c>
      <c r="AF178" s="102">
        <v>4.46</v>
      </c>
      <c r="AG178" s="102">
        <v>23.400000000000002</v>
      </c>
      <c r="AH178" s="102">
        <v>-0.6</v>
      </c>
      <c r="AI178" s="102">
        <v>12.06</v>
      </c>
      <c r="AJ178" s="102">
        <v>8.7</v>
      </c>
      <c r="AK178" s="102">
        <v>7.1</v>
      </c>
      <c r="AL178" s="113">
        <v>60600.0</v>
      </c>
      <c r="AM178" s="114">
        <v>0.2</v>
      </c>
      <c r="AN178" s="102">
        <v>0.76</v>
      </c>
      <c r="AO178" s="115">
        <f t="shared" si="9"/>
        <v>-4.915093657</v>
      </c>
      <c r="AP178" s="116">
        <f t="shared" si="10"/>
        <v>14.38263362</v>
      </c>
      <c r="AQ178" s="117">
        <f t="shared" si="11"/>
        <v>95.58216646</v>
      </c>
      <c r="AR178" s="103">
        <f t="array" ref="AR178">INDEX(Historical!$C$7:$C$1381,MATCH(B178,Historical!$B$7:$B$1403,0))*IF(AH178="n/a",1.03,IF(AH178&lt;0,1.01,IF(AH178&gt;10,1.1,(1+AH178/100))))</f>
        <v>1.634988</v>
      </c>
      <c r="AS178" s="112">
        <f t="shared" si="12"/>
        <v>1.7984868</v>
      </c>
      <c r="AT178" s="112">
        <f t="shared" ref="AT178:AV178" si="186">IF($AK178="n/a",1.03*AS178,IF($AK178&lt;0,1.01*AS178,IF($AK178&gt;10,1.1*AS178,(1+$AK178/100)*AS178)))</f>
        <v>1.926179363</v>
      </c>
      <c r="AU178" s="112">
        <f t="shared" si="186"/>
        <v>2.062938098</v>
      </c>
      <c r="AV178" s="112">
        <f t="shared" si="186"/>
        <v>2.209406702</v>
      </c>
      <c r="AW178" s="103">
        <f t="shared" si="14"/>
        <v>9.631998963</v>
      </c>
      <c r="AX178" s="118">
        <f t="shared" si="15"/>
        <v>11.34377454</v>
      </c>
      <c r="AY178" s="119">
        <v>0.98</v>
      </c>
      <c r="AZ178" s="114">
        <v>1.4000000000000001</v>
      </c>
      <c r="BA178" s="114">
        <v>-12.04</v>
      </c>
      <c r="BB178" s="114">
        <v>-8.32</v>
      </c>
      <c r="BC178" s="114">
        <v>-7.31</v>
      </c>
      <c r="BD178" s="42"/>
      <c r="BE178" s="17">
        <v>1998.0</v>
      </c>
      <c r="BF178" s="17">
        <f t="shared" si="16"/>
        <v>2</v>
      </c>
      <c r="BG178" s="120">
        <v>9.700000000000001</v>
      </c>
    </row>
    <row r="179" ht="11.25" customHeight="1">
      <c r="A179" s="155" t="s">
        <v>1503</v>
      </c>
      <c r="B179" s="99" t="s">
        <v>1504</v>
      </c>
      <c r="C179" s="100" t="s">
        <v>136</v>
      </c>
      <c r="D179" s="100" t="s">
        <v>137</v>
      </c>
      <c r="E179" s="101">
        <v>8.0</v>
      </c>
      <c r="F179" s="58">
        <v>572.0</v>
      </c>
      <c r="G179" s="58" t="s">
        <v>168</v>
      </c>
      <c r="H179" s="58" t="s">
        <v>168</v>
      </c>
      <c r="I179" s="150">
        <v>16.02</v>
      </c>
      <c r="J179" s="103">
        <f t="shared" si="2"/>
        <v>2.746566792</v>
      </c>
      <c r="K179" s="104">
        <v>0.11</v>
      </c>
      <c r="L179" s="73">
        <v>4.0</v>
      </c>
      <c r="M179" s="23">
        <f t="shared" si="3"/>
        <v>0.44</v>
      </c>
      <c r="N179" s="105" t="s">
        <v>589</v>
      </c>
      <c r="O179" s="106">
        <v>0.1</v>
      </c>
      <c r="P179" s="107">
        <v>43623.0</v>
      </c>
      <c r="Q179" s="107">
        <v>43640.0</v>
      </c>
      <c r="R179" s="23">
        <f t="shared" si="4"/>
        <v>10</v>
      </c>
      <c r="S179" s="108">
        <f t="array" ref="S179">IF(INDEX(Historical!$D$7:$D$1379,MATCH(B179,Historical!$B$7:$B$1403,0))=0,"n/a",(INDEX(Historical!$C$7:$C$1381,MATCH(B179,Historical!$B$7:$B$1403,0))/INDEX(Historical!$D$7:$D$1379,MATCH(B179,Historical!$B$7:$B$1403,0))-1)*100)</f>
        <v>10.25641026</v>
      </c>
      <c r="T179" s="108">
        <f t="array" ref="T179">IF(INDEX(Historical!$F$7:$F$1372,MATCH(B179,Historical!$B$7:$B$1403,0))=0,"n/a",((INDEX(Historical!$C$7:$C$1381,MATCH(B179,Historical!$B$7:$B$1403,0))/INDEX(Historical!$F$7:$F$1372,MATCH(B179,Historical!$B$7:$B$1403,0)))^(1/3)-1)*100)</f>
        <v>11.52414967</v>
      </c>
      <c r="U179" s="108">
        <f t="array" ref="U179">IF(INDEX(Historical!$H$7:$H$1372,MATCH(B179,Historical!$B$7:$B$1403,0))=0,"n/a",((INDEX(Historical!$C$7:$C$1381,MATCH(B179,Historical!$B$7:$B$1403,0))/INDEX(Historical!$H$7:$H$1372,MATCH(B179,Historical!$B$7:$B$1403,0)))^(1/5)-1)*100)</f>
        <v>12.37027476</v>
      </c>
      <c r="V179" s="108" t="str">
        <f t="array" ref="V179">IF(INDEX(Historical!$O$7:$O$1372,MATCH(B179,Historical!$B$7:$B$1403,0))=0,"n/a",((INDEX(Historical!$C$7:$C$1381,MATCH(B179,Historical!$B$7:$B$1403,0))/INDEX(Historical!$O$7:$O$1372,MATCH(B179,Historical!$B$7:$B$1403,0)))^(1/10)-1)*100)</f>
        <v>n/a</v>
      </c>
      <c r="W179" s="109" t="str">
        <f t="shared" si="5"/>
        <v>n/a</v>
      </c>
      <c r="X179" s="110" t="str">
        <f t="shared" si="6"/>
        <v>n/a</v>
      </c>
      <c r="Y179" s="149"/>
      <c r="Z179" s="103">
        <f t="shared" si="7"/>
        <v>16.54135338</v>
      </c>
      <c r="AA179" s="112">
        <f t="shared" si="8"/>
        <v>6.022556391</v>
      </c>
      <c r="AB179" s="73">
        <v>12.0</v>
      </c>
      <c r="AC179" s="102">
        <v>2.66</v>
      </c>
      <c r="AD179" s="102">
        <v>0.6</v>
      </c>
      <c r="AE179" s="102">
        <v>0.6</v>
      </c>
      <c r="AF179" s="102">
        <v>0.54</v>
      </c>
      <c r="AG179" s="102">
        <v>-10.299999999999999</v>
      </c>
      <c r="AH179" s="102">
        <v>-194.1</v>
      </c>
      <c r="AI179" s="102">
        <v>12.889999999999999</v>
      </c>
      <c r="AJ179" s="102">
        <v>-23.9</v>
      </c>
      <c r="AK179" s="102">
        <v>10.0</v>
      </c>
      <c r="AL179" s="113">
        <v>2410.0</v>
      </c>
      <c r="AM179" s="114">
        <v>0.3</v>
      </c>
      <c r="AN179" s="102">
        <v>0.83</v>
      </c>
      <c r="AO179" s="115">
        <f t="shared" si="9"/>
        <v>9.094285161</v>
      </c>
      <c r="AP179" s="116">
        <f t="shared" si="10"/>
        <v>15.11684155</v>
      </c>
      <c r="AQ179" s="117">
        <f t="shared" si="11"/>
        <v>-61.98140542</v>
      </c>
      <c r="AR179" s="103">
        <f t="array" ref="AR179">INDEX(Historical!$C$7:$C$1381,MATCH(B179,Historical!$B$7:$B$1403,0))*IF(AH179="n/a",1.03,IF(AH179&lt;0,1.01,IF(AH179&gt;10,1.1,(1+AH179/100))))</f>
        <v>0.4343</v>
      </c>
      <c r="AS179" s="112">
        <f t="shared" si="12"/>
        <v>0.47773</v>
      </c>
      <c r="AT179" s="112">
        <f t="shared" ref="AT179:AV179" si="187">IF($AK179="n/a",1.03*AS179,IF($AK179&lt;0,1.01*AS179,IF($AK179&gt;10,1.1*AS179,(1+$AK179/100)*AS179)))</f>
        <v>0.525503</v>
      </c>
      <c r="AU179" s="112">
        <f t="shared" si="187"/>
        <v>0.5780533</v>
      </c>
      <c r="AV179" s="112">
        <f t="shared" si="187"/>
        <v>0.63585863</v>
      </c>
      <c r="AW179" s="103">
        <f t="shared" si="14"/>
        <v>2.65144493</v>
      </c>
      <c r="AX179" s="118">
        <f t="shared" si="15"/>
        <v>16.55084226</v>
      </c>
      <c r="AY179" s="119">
        <v>1.3</v>
      </c>
      <c r="AZ179" s="114">
        <v>14.35</v>
      </c>
      <c r="BA179" s="114">
        <v>-23.46</v>
      </c>
      <c r="BB179" s="114">
        <v>-12.7</v>
      </c>
      <c r="BC179" s="114">
        <v>-4.43</v>
      </c>
      <c r="BD179" s="42"/>
      <c r="BE179" s="17">
        <v>2012.0</v>
      </c>
      <c r="BF179" s="17">
        <f t="shared" si="16"/>
        <v>0</v>
      </c>
      <c r="BG179" s="120">
        <v>-1.3</v>
      </c>
    </row>
    <row r="180" ht="11.25" customHeight="1">
      <c r="A180" s="155" t="s">
        <v>684</v>
      </c>
      <c r="B180" s="99" t="s">
        <v>685</v>
      </c>
      <c r="C180" s="100" t="s">
        <v>158</v>
      </c>
      <c r="D180" s="100" t="s">
        <v>190</v>
      </c>
      <c r="E180" s="101">
        <v>15.0</v>
      </c>
      <c r="F180" s="58">
        <v>272.0</v>
      </c>
      <c r="G180" s="58" t="s">
        <v>120</v>
      </c>
      <c r="H180" s="58" t="s">
        <v>120</v>
      </c>
      <c r="I180" s="150">
        <v>23.02</v>
      </c>
      <c r="J180" s="103">
        <f t="shared" si="2"/>
        <v>5.039096438</v>
      </c>
      <c r="K180" s="104">
        <v>0.29</v>
      </c>
      <c r="L180" s="73">
        <v>4.0</v>
      </c>
      <c r="M180" s="23">
        <f t="shared" si="3"/>
        <v>1.16</v>
      </c>
      <c r="N180" s="105" t="s">
        <v>300</v>
      </c>
      <c r="O180" s="106">
        <v>0.2875</v>
      </c>
      <c r="P180" s="107">
        <v>43880.0</v>
      </c>
      <c r="Q180" s="107">
        <v>43902.0</v>
      </c>
      <c r="R180" s="23">
        <f t="shared" si="4"/>
        <v>0.8695652174</v>
      </c>
      <c r="S180" s="108">
        <f t="array" ref="S180">IF(INDEX(Historical!$D$7:$D$1379,MATCH(B180,Historical!$B$7:$B$1403,0))=0,"n/a",(INDEX(Historical!$C$7:$C$1381,MATCH(B180,Historical!$B$7:$B$1403,0))/INDEX(Historical!$D$7:$D$1379,MATCH(B180,Historical!$B$7:$B$1403,0))-1)*100)</f>
        <v>3.417266187</v>
      </c>
      <c r="T180" s="108">
        <f t="array" ref="T180">IF(INDEX(Historical!$F$7:$F$1372,MATCH(B180,Historical!$B$7:$B$1403,0))=0,"n/a",((INDEX(Historical!$C$7:$C$1381,MATCH(B180,Historical!$B$7:$B$1403,0))/INDEX(Historical!$F$7:$F$1372,MATCH(B180,Historical!$B$7:$B$1403,0)))^(1/3)-1)*100)</f>
        <v>3.741742547</v>
      </c>
      <c r="U180" s="108">
        <f t="array" ref="U180">IF(INDEX(Historical!$H$7:$H$1372,MATCH(B180,Historical!$B$7:$B$1403,0))=0,"n/a",((INDEX(Historical!$C$7:$C$1381,MATCH(B180,Historical!$B$7:$B$1403,0))/INDEX(Historical!$H$7:$H$1372,MATCH(B180,Historical!$B$7:$B$1403,0)))^(1/5)-1)*100)</f>
        <v>3.895047749</v>
      </c>
      <c r="V180" s="108">
        <f t="array" ref="V180">IF(INDEX(Historical!$O$7:$O$1372,MATCH(B180,Historical!$B$7:$B$1403,0))=0,"n/a",((INDEX(Historical!$C$7:$C$1381,MATCH(B180,Historical!$B$7:$B$1403,0))/INDEX(Historical!$O$7:$O$1372,MATCH(B180,Historical!$B$7:$B$1403,0)))^(1/10)-1)*100)</f>
        <v>4.228964902</v>
      </c>
      <c r="W180" s="109">
        <f t="shared" si="5"/>
        <v>0.9210404531</v>
      </c>
      <c r="X180" s="110">
        <f t="shared" si="6"/>
        <v>9.737619372</v>
      </c>
      <c r="Y180" s="111"/>
      <c r="Z180" s="103">
        <f t="shared" si="7"/>
        <v>92.06349206</v>
      </c>
      <c r="AA180" s="112">
        <f t="shared" si="8"/>
        <v>18.26984127</v>
      </c>
      <c r="AB180" s="73">
        <v>12.0</v>
      </c>
      <c r="AC180" s="102">
        <v>1.26</v>
      </c>
      <c r="AD180" s="102">
        <v>12.69</v>
      </c>
      <c r="AE180" s="102">
        <v>0.97</v>
      </c>
      <c r="AF180" s="102">
        <v>1.75</v>
      </c>
      <c r="AG180" s="102">
        <v>9.8</v>
      </c>
      <c r="AH180" s="156">
        <v>-52.900000000000006</v>
      </c>
      <c r="AI180" s="156">
        <v>-7.22</v>
      </c>
      <c r="AJ180" s="102">
        <v>0.4</v>
      </c>
      <c r="AK180" s="102">
        <v>1.44</v>
      </c>
      <c r="AL180" s="113">
        <v>11770.0</v>
      </c>
      <c r="AM180" s="114">
        <v>0.1</v>
      </c>
      <c r="AN180" s="102">
        <v>2.38</v>
      </c>
      <c r="AO180" s="115">
        <f t="shared" si="9"/>
        <v>-9.335697083</v>
      </c>
      <c r="AP180" s="116">
        <f t="shared" si="10"/>
        <v>8.934144187</v>
      </c>
      <c r="AQ180" s="117">
        <f t="shared" si="11"/>
        <v>19.20518673</v>
      </c>
      <c r="AR180" s="103">
        <f t="array" ref="AR180">INDEX(Historical!$C$7:$C$1381,MATCH(B180,Historical!$B$7:$B$1403,0))*IF(AH180="n/a",1.03,IF(AH180&lt;0,1.01,IF(AH180&gt;10,1.1,(1+AH180/100))))</f>
        <v>1.1615</v>
      </c>
      <c r="AS180" s="112">
        <f t="shared" si="12"/>
        <v>1.173115</v>
      </c>
      <c r="AT180" s="112">
        <f t="shared" ref="AT180:AV180" si="188">IF($AK180="n/a",1.03*AS180,IF($AK180&lt;0,1.01*AS180,IF($AK180&gt;10,1.1*AS180,(1+$AK180/100)*AS180)))</f>
        <v>1.190007856</v>
      </c>
      <c r="AU180" s="112">
        <f t="shared" si="188"/>
        <v>1.207143969</v>
      </c>
      <c r="AV180" s="112">
        <f t="shared" si="188"/>
        <v>1.224526842</v>
      </c>
      <c r="AW180" s="103">
        <f t="shared" si="14"/>
        <v>5.956293667</v>
      </c>
      <c r="AX180" s="118">
        <f t="shared" si="15"/>
        <v>25.87442948</v>
      </c>
      <c r="AY180" s="119">
        <v>0.51</v>
      </c>
      <c r="AZ180" s="114">
        <v>-2.46</v>
      </c>
      <c r="BA180" s="114">
        <v>-26.150000000000002</v>
      </c>
      <c r="BB180" s="114">
        <v>-13.15</v>
      </c>
      <c r="BC180" s="114">
        <v>-17.48</v>
      </c>
      <c r="BD180" s="42"/>
      <c r="BE180" s="17">
        <v>2006.0</v>
      </c>
      <c r="BF180" s="17">
        <f t="shared" si="16"/>
        <v>1</v>
      </c>
      <c r="BG180" s="120">
        <v>2.0</v>
      </c>
    </row>
    <row r="181" ht="11.25" customHeight="1">
      <c r="A181" s="55" t="s">
        <v>686</v>
      </c>
      <c r="B181" s="99" t="s">
        <v>687</v>
      </c>
      <c r="C181" s="100" t="s">
        <v>136</v>
      </c>
      <c r="D181" s="100" t="s">
        <v>183</v>
      </c>
      <c r="E181" s="101">
        <v>11.0</v>
      </c>
      <c r="F181" s="58">
        <v>327.0</v>
      </c>
      <c r="G181" s="58" t="s">
        <v>168</v>
      </c>
      <c r="H181" s="58" t="s">
        <v>168</v>
      </c>
      <c r="I181" s="150">
        <v>62.65</v>
      </c>
      <c r="J181" s="103">
        <f t="shared" si="2"/>
        <v>2.490023943</v>
      </c>
      <c r="K181" s="104">
        <v>0.39</v>
      </c>
      <c r="L181" s="73">
        <v>4.0</v>
      </c>
      <c r="M181" s="23">
        <f t="shared" si="3"/>
        <v>1.56</v>
      </c>
      <c r="N181" s="105" t="s">
        <v>636</v>
      </c>
      <c r="O181" s="106">
        <v>0.36</v>
      </c>
      <c r="P181" s="107">
        <v>43889.0</v>
      </c>
      <c r="Q181" s="107">
        <v>43902.0</v>
      </c>
      <c r="R181" s="23">
        <f t="shared" si="4"/>
        <v>8.333333333</v>
      </c>
      <c r="S181" s="108">
        <f t="array" ref="S181">IF(INDEX(Historical!$D$7:$D$1379,MATCH(B181,Historical!$B$7:$B$1403,0))=0,"n/a",(INDEX(Historical!$C$7:$C$1381,MATCH(B181,Historical!$B$7:$B$1403,0))/INDEX(Historical!$D$7:$D$1379,MATCH(B181,Historical!$B$7:$B$1403,0))-1)*100)</f>
        <v>14.28571429</v>
      </c>
      <c r="T181" s="108">
        <f t="array" ref="T181">IF(INDEX(Historical!$F$7:$F$1372,MATCH(B181,Historical!$B$7:$B$1403,0))=0,"n/a",((INDEX(Historical!$C$7:$C$1381,MATCH(B181,Historical!$B$7:$B$1403,0))/INDEX(Historical!$F$7:$F$1372,MATCH(B181,Historical!$B$7:$B$1403,0)))^(1/3)-1)*100)</f>
        <v>11.4576078</v>
      </c>
      <c r="U181" s="108">
        <f t="array" ref="U181">IF(INDEX(Historical!$H$7:$H$1372,MATCH(B181,Historical!$B$7:$B$1403,0))=0,"n/a",((INDEX(Historical!$C$7:$C$1381,MATCH(B181,Historical!$B$7:$B$1403,0))/INDEX(Historical!$H$7:$H$1372,MATCH(B181,Historical!$B$7:$B$1403,0)))^(1/5)-1)*100)</f>
        <v>10.8594726</v>
      </c>
      <c r="V181" s="108">
        <f t="array" ref="V181">IF(INDEX(Historical!$O$7:$O$1372,MATCH(B181,Historical!$B$7:$B$1403,0))=0,"n/a",((INDEX(Historical!$C$7:$C$1381,MATCH(B181,Historical!$B$7:$B$1403,0))/INDEX(Historical!$O$7:$O$1372,MATCH(B181,Historical!$B$7:$B$1403,0)))^(1/10)-1)*100)</f>
        <v>21.82411066</v>
      </c>
      <c r="W181" s="109">
        <f t="shared" si="5"/>
        <v>0.497590613</v>
      </c>
      <c r="X181" s="110">
        <f t="shared" si="6"/>
        <v>1.119533258</v>
      </c>
      <c r="Y181" s="149"/>
      <c r="Z181" s="103">
        <f t="shared" si="7"/>
        <v>55.91397849</v>
      </c>
      <c r="AA181" s="112">
        <f t="shared" si="8"/>
        <v>22.45519713</v>
      </c>
      <c r="AB181" s="73">
        <v>12.0</v>
      </c>
      <c r="AC181" s="102">
        <v>2.79</v>
      </c>
      <c r="AD181" s="102">
        <v>2.0</v>
      </c>
      <c r="AE181" s="102">
        <v>7.22</v>
      </c>
      <c r="AF181" s="102">
        <v>10.64</v>
      </c>
      <c r="AG181" s="102">
        <v>48.4</v>
      </c>
      <c r="AH181" s="102">
        <v>36.9</v>
      </c>
      <c r="AI181" s="102">
        <v>12.08</v>
      </c>
      <c r="AJ181" s="102">
        <v>9.700000000000001</v>
      </c>
      <c r="AK181" s="102">
        <v>11.200000000000001</v>
      </c>
      <c r="AL181" s="113">
        <v>2960.0</v>
      </c>
      <c r="AM181" s="114">
        <v>8.799999999999999</v>
      </c>
      <c r="AN181" s="102">
        <v>0.0</v>
      </c>
      <c r="AO181" s="115">
        <f t="shared" si="9"/>
        <v>-9.105700587</v>
      </c>
      <c r="AP181" s="116">
        <f t="shared" si="10"/>
        <v>13.34949655</v>
      </c>
      <c r="AQ181" s="117">
        <f t="shared" si="11"/>
        <v>225.8652056</v>
      </c>
      <c r="AR181" s="103">
        <f t="array" ref="AR181">INDEX(Historical!$C$7:$C$1381,MATCH(B181,Historical!$B$7:$B$1403,0))*IF(AH181="n/a",1.03,IF(AH181&lt;0,1.01,IF(AH181&gt;10,1.1,(1+AH181/100))))</f>
        <v>1.584</v>
      </c>
      <c r="AS181" s="112">
        <f t="shared" si="12"/>
        <v>1.7424</v>
      </c>
      <c r="AT181" s="112">
        <f t="shared" ref="AT181:AV181" si="189">IF($AK181="n/a",1.03*AS181,IF($AK181&lt;0,1.01*AS181,IF($AK181&gt;10,1.1*AS181,(1+$AK181/100)*AS181)))</f>
        <v>1.91664</v>
      </c>
      <c r="AU181" s="112">
        <f t="shared" si="189"/>
        <v>2.108304</v>
      </c>
      <c r="AV181" s="112">
        <f t="shared" si="189"/>
        <v>2.3191344</v>
      </c>
      <c r="AW181" s="103">
        <f t="shared" si="14"/>
        <v>9.6704784</v>
      </c>
      <c r="AX181" s="118">
        <f t="shared" si="15"/>
        <v>15.43571971</v>
      </c>
      <c r="AY181" s="119">
        <v>0.9</v>
      </c>
      <c r="AZ181" s="114">
        <v>60.129999999999995</v>
      </c>
      <c r="BA181" s="114">
        <v>-19.919999999999998</v>
      </c>
      <c r="BB181" s="114">
        <v>-9.5</v>
      </c>
      <c r="BC181" s="114">
        <v>7.55</v>
      </c>
      <c r="BD181" s="42"/>
      <c r="BE181" s="17">
        <v>2010.0</v>
      </c>
      <c r="BF181" s="17">
        <f t="shared" si="16"/>
        <v>0</v>
      </c>
      <c r="BG181" s="120">
        <v>27.500000000000004</v>
      </c>
    </row>
    <row r="182" ht="11.25" customHeight="1">
      <c r="A182" s="230" t="s">
        <v>1859</v>
      </c>
      <c r="B182" s="99" t="s">
        <v>1860</v>
      </c>
      <c r="C182" s="100" t="s">
        <v>245</v>
      </c>
      <c r="D182" s="100" t="s">
        <v>246</v>
      </c>
      <c r="E182" s="101">
        <v>6.0</v>
      </c>
      <c r="F182" s="58">
        <v>796.0</v>
      </c>
      <c r="G182" s="58" t="s">
        <v>168</v>
      </c>
      <c r="H182" s="58" t="s">
        <v>168</v>
      </c>
      <c r="I182" s="150">
        <v>11.71</v>
      </c>
      <c r="J182" s="103">
        <f t="shared" si="2"/>
        <v>14.15200683</v>
      </c>
      <c r="K182" s="104">
        <v>0.4143</v>
      </c>
      <c r="L182" s="73">
        <v>4.0</v>
      </c>
      <c r="M182" s="23">
        <f t="shared" si="3"/>
        <v>1.6572</v>
      </c>
      <c r="N182" s="105" t="s">
        <v>1861</v>
      </c>
      <c r="O182" s="106">
        <v>0.4001</v>
      </c>
      <c r="P182" s="107">
        <v>43865.0</v>
      </c>
      <c r="Q182" s="107">
        <v>43873.0</v>
      </c>
      <c r="R182" s="23">
        <f t="shared" si="4"/>
        <v>3.549112722</v>
      </c>
      <c r="S182" s="108">
        <f t="array" ref="S182">IF(INDEX(Historical!$D$7:$D$1379,MATCH(B182,Historical!$B$7:$B$1403,0))=0,"n/a",(INDEX(Historical!$C$7:$C$1381,MATCH(B182,Historical!$B$7:$B$1403,0))/INDEX(Historical!$D$7:$D$1379,MATCH(B182,Historical!$B$7:$B$1403,0))-1)*100)</f>
        <v>15.00226963</v>
      </c>
      <c r="T182" s="108">
        <f t="array" ref="T182">IF(INDEX(Historical!$F$7:$F$1372,MATCH(B182,Historical!$B$7:$B$1403,0))=0,"n/a",((INDEX(Historical!$C$7:$C$1381,MATCH(B182,Historical!$B$7:$B$1403,0))/INDEX(Historical!$F$7:$F$1372,MATCH(B182,Historical!$B$7:$B$1403,0)))^(1/3)-1)*100)</f>
        <v>15.04953415</v>
      </c>
      <c r="U182" s="108" t="str">
        <f t="array" ref="U182">IF(INDEX(Historical!$H$7:$H$1372,MATCH(B182,Historical!$B$7:$B$1403,0))=0,"n/a",((INDEX(Historical!$C$7:$C$1381,MATCH(B182,Historical!$B$7:$B$1403,0))/INDEX(Historical!$H$7:$H$1372,MATCH(B182,Historical!$B$7:$B$1403,0)))^(1/5)-1)*100)</f>
        <v>n/a</v>
      </c>
      <c r="V182" s="108" t="str">
        <f t="array" ref="V182">IF(INDEX(Historical!$O$7:$O$1372,MATCH(B182,Historical!$B$7:$B$1403,0))=0,"n/a",((INDEX(Historical!$C$7:$C$1381,MATCH(B182,Historical!$B$7:$B$1403,0))/INDEX(Historical!$O$7:$O$1372,MATCH(B182,Historical!$B$7:$B$1403,0)))^(1/10)-1)*100)</f>
        <v>n/a</v>
      </c>
      <c r="W182" s="109" t="str">
        <f t="shared" si="5"/>
        <v>n/a</v>
      </c>
      <c r="X182" s="110" t="str">
        <f t="shared" si="6"/>
        <v>n/a</v>
      </c>
      <c r="Y182" s="133"/>
      <c r="Z182" s="103">
        <f t="shared" si="7"/>
        <v>67.91803279</v>
      </c>
      <c r="AA182" s="112">
        <f t="shared" si="8"/>
        <v>4.799180328</v>
      </c>
      <c r="AB182" s="73">
        <v>12.0</v>
      </c>
      <c r="AC182" s="102">
        <v>2.44</v>
      </c>
      <c r="AD182" s="102">
        <v>1.02</v>
      </c>
      <c r="AE182" s="102">
        <v>3.49</v>
      </c>
      <c r="AF182" s="102">
        <v>1.96</v>
      </c>
      <c r="AG182" s="102">
        <v>44.2</v>
      </c>
      <c r="AH182" s="102">
        <v>28.799999999999997</v>
      </c>
      <c r="AI182" s="102">
        <v>0.91</v>
      </c>
      <c r="AJ182" s="102">
        <v>56.699999999999996</v>
      </c>
      <c r="AK182" s="102">
        <v>4.7</v>
      </c>
      <c r="AL182" s="113">
        <v>1070.0</v>
      </c>
      <c r="AM182" s="114">
        <v>0.1</v>
      </c>
      <c r="AN182" s="102">
        <v>1.86</v>
      </c>
      <c r="AO182" s="115" t="str">
        <f t="shared" si="9"/>
        <v>n/a</v>
      </c>
      <c r="AP182" s="116" t="str">
        <f t="shared" si="10"/>
        <v>n/a</v>
      </c>
      <c r="AQ182" s="117">
        <f t="shared" si="11"/>
        <v>-35.3422912</v>
      </c>
      <c r="AR182" s="103">
        <f t="array" ref="AR182">INDEX(Historical!$C$7:$C$1381,MATCH(B182,Historical!$B$7:$B$1403,0))*IF(AH182="n/a",1.03,IF(AH182&lt;0,1.01,IF(AH182&gt;10,1.1,(1+AH182/100))))</f>
        <v>1.67211</v>
      </c>
      <c r="AS182" s="112">
        <f t="shared" si="12"/>
        <v>1.687326201</v>
      </c>
      <c r="AT182" s="112">
        <f t="shared" ref="AT182:AV182" si="190">IF($AK182="n/a",1.03*AS182,IF($AK182&lt;0,1.01*AS182,IF($AK182&gt;10,1.1*AS182,(1+$AK182/100)*AS182)))</f>
        <v>1.766630532</v>
      </c>
      <c r="AU182" s="112">
        <f t="shared" si="190"/>
        <v>1.849662167</v>
      </c>
      <c r="AV182" s="112">
        <f t="shared" si="190"/>
        <v>1.936596289</v>
      </c>
      <c r="AW182" s="103">
        <f t="shared" si="14"/>
        <v>8.91232519</v>
      </c>
      <c r="AX182" s="118">
        <f t="shared" si="15"/>
        <v>76.10866943</v>
      </c>
      <c r="AY182" s="119">
        <v>1.04</v>
      </c>
      <c r="AZ182" s="114">
        <v>4.37</v>
      </c>
      <c r="BA182" s="114">
        <v>-30.869999999999997</v>
      </c>
      <c r="BB182" s="114">
        <v>-22.97</v>
      </c>
      <c r="BC182" s="114">
        <v>-19.36</v>
      </c>
      <c r="BD182" s="42"/>
      <c r="BE182" s="17">
        <v>2015.0</v>
      </c>
      <c r="BF182" s="17">
        <f t="shared" si="16"/>
        <v>0</v>
      </c>
      <c r="BG182" s="120">
        <v>13.700000000000001</v>
      </c>
    </row>
    <row r="183" ht="11.25" customHeight="1">
      <c r="A183" s="155" t="s">
        <v>1255</v>
      </c>
      <c r="B183" s="99" t="s">
        <v>1256</v>
      </c>
      <c r="C183" s="100" t="s">
        <v>136</v>
      </c>
      <c r="D183" s="100" t="s">
        <v>153</v>
      </c>
      <c r="E183" s="101">
        <v>9.0</v>
      </c>
      <c r="F183" s="58">
        <v>448.0</v>
      </c>
      <c r="G183" s="58" t="s">
        <v>168</v>
      </c>
      <c r="H183" s="58" t="s">
        <v>168</v>
      </c>
      <c r="I183" s="150">
        <v>33.2</v>
      </c>
      <c r="J183" s="103">
        <f t="shared" si="2"/>
        <v>3.373493976</v>
      </c>
      <c r="K183" s="104">
        <v>0.28</v>
      </c>
      <c r="L183" s="73">
        <v>4.0</v>
      </c>
      <c r="M183" s="23">
        <f t="shared" si="3"/>
        <v>1.12</v>
      </c>
      <c r="N183" s="105" t="s">
        <v>169</v>
      </c>
      <c r="O183" s="106">
        <v>0.26</v>
      </c>
      <c r="P183" s="148">
        <v>43501.0</v>
      </c>
      <c r="Q183" s="148">
        <v>43516.0</v>
      </c>
      <c r="R183" s="23">
        <f t="shared" si="4"/>
        <v>7.692307692</v>
      </c>
      <c r="S183" s="108">
        <f t="array" ref="S183">IF(INDEX(Historical!$D$7:$D$1379,MATCH(B183,Historical!$B$7:$B$1403,0))=0,"n/a",(INDEX(Historical!$C$7:$C$1381,MATCH(B183,Historical!$B$7:$B$1403,0))/INDEX(Historical!$D$7:$D$1379,MATCH(B183,Historical!$B$7:$B$1403,0))-1)*100)</f>
        <v>12</v>
      </c>
      <c r="T183" s="108">
        <f t="array" ref="T183">IF(INDEX(Historical!$F$7:$F$1372,MATCH(B183,Historical!$B$7:$B$1403,0))=0,"n/a",((INDEX(Historical!$C$7:$C$1381,MATCH(B183,Historical!$B$7:$B$1403,0))/INDEX(Historical!$F$7:$F$1372,MATCH(B183,Historical!$B$7:$B$1403,0)))^(1/3)-1)*100)</f>
        <v>13.30326699</v>
      </c>
      <c r="U183" s="108">
        <f t="array" ref="U183">IF(INDEX(Historical!$H$7:$H$1372,MATCH(B183,Historical!$B$7:$B$1403,0))=0,"n/a",((INDEX(Historical!$C$7:$C$1381,MATCH(B183,Historical!$B$7:$B$1403,0))/INDEX(Historical!$H$7:$H$1372,MATCH(B183,Historical!$B$7:$B$1403,0)))^(1/5)-1)*100)</f>
        <v>15.70839049</v>
      </c>
      <c r="V183" s="108">
        <f t="array" ref="V183">IF(INDEX(Historical!$O$7:$O$1372,MATCH(B183,Historical!$B$7:$B$1403,0))=0,"n/a",((INDEX(Historical!$C$7:$C$1381,MATCH(B183,Historical!$B$7:$B$1403,0))/INDEX(Historical!$O$7:$O$1372,MATCH(B183,Historical!$B$7:$B$1403,0)))^(1/10)-1)*100)</f>
        <v>31.95079108</v>
      </c>
      <c r="W183" s="109">
        <f t="shared" si="5"/>
        <v>0.4916432414</v>
      </c>
      <c r="X183" s="110">
        <f t="shared" si="6"/>
        <v>1.098488845</v>
      </c>
      <c r="Y183" s="133"/>
      <c r="Z183" s="103">
        <f t="shared" si="7"/>
        <v>43.41085271</v>
      </c>
      <c r="AA183" s="112">
        <f t="shared" si="8"/>
        <v>12.86821705</v>
      </c>
      <c r="AB183" s="73">
        <v>12.0</v>
      </c>
      <c r="AC183" s="102">
        <v>2.58</v>
      </c>
      <c r="AD183" s="102">
        <v>1.61</v>
      </c>
      <c r="AE183" s="102">
        <v>4.65</v>
      </c>
      <c r="AF183" s="102">
        <v>1.1</v>
      </c>
      <c r="AG183" s="102">
        <v>8.9</v>
      </c>
      <c r="AH183" s="102">
        <v>14.499999999999998</v>
      </c>
      <c r="AI183" s="102">
        <v>4.04</v>
      </c>
      <c r="AJ183" s="102">
        <v>14.299999999999999</v>
      </c>
      <c r="AK183" s="102">
        <v>8.0</v>
      </c>
      <c r="AL183" s="113">
        <v>2430.0</v>
      </c>
      <c r="AM183" s="114">
        <v>0.3</v>
      </c>
      <c r="AN183" s="102">
        <v>0.02</v>
      </c>
      <c r="AO183" s="115">
        <f t="shared" si="9"/>
        <v>6.213667412</v>
      </c>
      <c r="AP183" s="116">
        <f t="shared" si="10"/>
        <v>19.08188447</v>
      </c>
      <c r="AQ183" s="117">
        <f t="shared" si="11"/>
        <v>-20.68336658</v>
      </c>
      <c r="AR183" s="103">
        <f t="array" ref="AR183">INDEX(Historical!$C$7:$C$1381,MATCH(B183,Historical!$B$7:$B$1403,0))*IF(AH183="n/a",1.03,IF(AH183&lt;0,1.01,IF(AH183&gt;10,1.1,(1+AH183/100))))</f>
        <v>1.232</v>
      </c>
      <c r="AS183" s="112">
        <f t="shared" si="12"/>
        <v>1.2817728</v>
      </c>
      <c r="AT183" s="112">
        <f t="shared" ref="AT183:AV183" si="191">IF($AK183="n/a",1.03*AS183,IF($AK183&lt;0,1.01*AS183,IF($AK183&gt;10,1.1*AS183,(1+$AK183/100)*AS183)))</f>
        <v>1.384314624</v>
      </c>
      <c r="AU183" s="112">
        <f t="shared" si="191"/>
        <v>1.495059794</v>
      </c>
      <c r="AV183" s="112">
        <f t="shared" si="191"/>
        <v>1.614664577</v>
      </c>
      <c r="AW183" s="103">
        <f t="shared" si="14"/>
        <v>7.007811795</v>
      </c>
      <c r="AX183" s="118">
        <f t="shared" si="15"/>
        <v>21.10786685</v>
      </c>
      <c r="AY183" s="119">
        <v>1.0</v>
      </c>
      <c r="AZ183" s="114">
        <v>9.33</v>
      </c>
      <c r="BA183" s="114">
        <v>-19.36</v>
      </c>
      <c r="BB183" s="114">
        <v>-15.790000000000001</v>
      </c>
      <c r="BC183" s="114">
        <v>-10.59</v>
      </c>
      <c r="BD183" s="42"/>
      <c r="BE183" s="17">
        <v>2011.0</v>
      </c>
      <c r="BF183" s="17">
        <f t="shared" si="16"/>
        <v>0</v>
      </c>
      <c r="BG183" s="120">
        <v>1.4000000000000001</v>
      </c>
    </row>
    <row r="184" ht="11.25" customHeight="1">
      <c r="A184" s="155" t="s">
        <v>688</v>
      </c>
      <c r="B184" s="99" t="s">
        <v>689</v>
      </c>
      <c r="C184" s="100" t="s">
        <v>296</v>
      </c>
      <c r="D184" s="100" t="s">
        <v>509</v>
      </c>
      <c r="E184" s="101">
        <v>15.0</v>
      </c>
      <c r="F184" s="58">
        <v>273.0</v>
      </c>
      <c r="G184" s="58" t="s">
        <v>168</v>
      </c>
      <c r="H184" s="58" t="s">
        <v>168</v>
      </c>
      <c r="I184" s="150">
        <v>81.3</v>
      </c>
      <c r="J184" s="103">
        <f t="shared" si="2"/>
        <v>1.279212792</v>
      </c>
      <c r="K184" s="104">
        <v>0.26</v>
      </c>
      <c r="L184" s="73">
        <v>4.0</v>
      </c>
      <c r="M184" s="23">
        <f t="shared" si="3"/>
        <v>1.04</v>
      </c>
      <c r="N184" s="105" t="s">
        <v>636</v>
      </c>
      <c r="O184" s="106">
        <v>0.24</v>
      </c>
      <c r="P184" s="107">
        <v>43899.0</v>
      </c>
      <c r="Q184" s="107">
        <v>43913.0</v>
      </c>
      <c r="R184" s="23">
        <f t="shared" si="4"/>
        <v>8.333333333</v>
      </c>
      <c r="S184" s="108">
        <f t="array" ref="S184">IF(INDEX(Historical!$D$7:$D$1379,MATCH(B184,Historical!$B$7:$B$1403,0))=0,"n/a",(INDEX(Historical!$C$7:$C$1381,MATCH(B184,Historical!$B$7:$B$1403,0))/INDEX(Historical!$D$7:$D$1379,MATCH(B184,Historical!$B$7:$B$1403,0))-1)*100)</f>
        <v>6.666666667</v>
      </c>
      <c r="T184" s="108">
        <f t="array" ref="T184">IF(INDEX(Historical!$F$7:$F$1372,MATCH(B184,Historical!$B$7:$B$1403,0))=0,"n/a",((INDEX(Historical!$C$7:$C$1381,MATCH(B184,Historical!$B$7:$B$1403,0))/INDEX(Historical!$F$7:$F$1372,MATCH(B184,Historical!$B$7:$B$1403,0)))^(1/3)-1)*100)</f>
        <v>11.6368004</v>
      </c>
      <c r="U184" s="108">
        <f t="array" ref="U184">IF(INDEX(Historical!$H$7:$H$1372,MATCH(B184,Historical!$B$7:$B$1403,0))=0,"n/a",((INDEX(Historical!$C$7:$C$1381,MATCH(B184,Historical!$B$7:$B$1403,0))/INDEX(Historical!$H$7:$H$1372,MATCH(B184,Historical!$B$7:$B$1403,0)))^(1/5)-1)*100)</f>
        <v>10.98883057</v>
      </c>
      <c r="V184" s="108">
        <f t="array" ref="V184">IF(INDEX(Historical!$O$7:$O$1372,MATCH(B184,Historical!$B$7:$B$1403,0))=0,"n/a",((INDEX(Historical!$C$7:$C$1381,MATCH(B184,Historical!$B$7:$B$1403,0))/INDEX(Historical!$O$7:$O$1372,MATCH(B184,Historical!$B$7:$B$1403,0)))^(1/10)-1)*100)</f>
        <v>11.26939567</v>
      </c>
      <c r="W184" s="109">
        <f t="shared" si="5"/>
        <v>0.9751038018</v>
      </c>
      <c r="X184" s="110">
        <f t="shared" si="6"/>
        <v>0.4696081438</v>
      </c>
      <c r="Y184" s="149" t="s">
        <v>690</v>
      </c>
      <c r="Z184" s="103">
        <f t="shared" si="7"/>
        <v>21.44329897</v>
      </c>
      <c r="AA184" s="112">
        <f t="shared" si="8"/>
        <v>16.7628866</v>
      </c>
      <c r="AB184" s="73">
        <v>12.0</v>
      </c>
      <c r="AC184" s="102">
        <v>4.85</v>
      </c>
      <c r="AD184" s="102">
        <v>2.23</v>
      </c>
      <c r="AE184" s="102">
        <v>1.82</v>
      </c>
      <c r="AF184" s="102">
        <v>3.15</v>
      </c>
      <c r="AG184" s="102">
        <v>18.3</v>
      </c>
      <c r="AH184" s="102">
        <v>138.7</v>
      </c>
      <c r="AI184" s="102">
        <v>9.85</v>
      </c>
      <c r="AJ184" s="102">
        <v>23.400000000000002</v>
      </c>
      <c r="AK184" s="102">
        <v>7.5</v>
      </c>
      <c r="AL184" s="113">
        <v>5530.0</v>
      </c>
      <c r="AM184" s="114">
        <v>17.9</v>
      </c>
      <c r="AN184" s="102">
        <v>0.0</v>
      </c>
      <c r="AO184" s="115">
        <f t="shared" si="9"/>
        <v>-4.49484324</v>
      </c>
      <c r="AP184" s="116">
        <f t="shared" si="10"/>
        <v>12.26804336</v>
      </c>
      <c r="AQ184" s="117">
        <f t="shared" si="11"/>
        <v>53.19282371</v>
      </c>
      <c r="AR184" s="103">
        <f t="array" ref="AR184">INDEX(Historical!$C$7:$C$1381,MATCH(B184,Historical!$B$7:$B$1403,0))*IF(AH184="n/a",1.03,IF(AH184&lt;0,1.01,IF(AH184&gt;10,1.1,(1+AH184/100))))</f>
        <v>1.056</v>
      </c>
      <c r="AS184" s="112">
        <f t="shared" si="12"/>
        <v>1.160016</v>
      </c>
      <c r="AT184" s="112">
        <f t="shared" ref="AT184:AV184" si="192">IF($AK184="n/a",1.03*AS184,IF($AK184&lt;0,1.01*AS184,IF($AK184&gt;10,1.1*AS184,(1+$AK184/100)*AS184)))</f>
        <v>1.2470172</v>
      </c>
      <c r="AU184" s="112">
        <f t="shared" si="192"/>
        <v>1.34054349</v>
      </c>
      <c r="AV184" s="112">
        <f t="shared" si="192"/>
        <v>1.441084252</v>
      </c>
      <c r="AW184" s="103">
        <f t="shared" si="14"/>
        <v>6.244660942</v>
      </c>
      <c r="AX184" s="118">
        <f t="shared" si="15"/>
        <v>7.681009768</v>
      </c>
      <c r="AY184" s="119">
        <v>0.41</v>
      </c>
      <c r="AZ184" s="114">
        <v>-0.2</v>
      </c>
      <c r="BA184" s="114">
        <v>-25.71</v>
      </c>
      <c r="BB184" s="114">
        <v>-14.530000000000001</v>
      </c>
      <c r="BC184" s="114">
        <v>-15.629999999999999</v>
      </c>
      <c r="BD184" s="42"/>
      <c r="BE184" s="17">
        <v>2006.0</v>
      </c>
      <c r="BF184" s="17">
        <f t="shared" si="16"/>
        <v>1</v>
      </c>
      <c r="BG184" s="120">
        <v>12.0</v>
      </c>
    </row>
    <row r="185" ht="11.25" customHeight="1">
      <c r="A185" s="155" t="s">
        <v>1696</v>
      </c>
      <c r="B185" s="99" t="s">
        <v>1697</v>
      </c>
      <c r="C185" s="100" t="s">
        <v>272</v>
      </c>
      <c r="D185" s="100" t="s">
        <v>273</v>
      </c>
      <c r="E185" s="101">
        <v>7.0</v>
      </c>
      <c r="F185" s="58">
        <v>685.0</v>
      </c>
      <c r="G185" s="58" t="s">
        <v>168</v>
      </c>
      <c r="H185" s="58" t="s">
        <v>168</v>
      </c>
      <c r="I185" s="150">
        <v>60.58</v>
      </c>
      <c r="J185" s="103">
        <f t="shared" si="2"/>
        <v>3.30141961</v>
      </c>
      <c r="K185" s="104">
        <v>0.5</v>
      </c>
      <c r="L185" s="73">
        <v>4.0</v>
      </c>
      <c r="M185" s="23">
        <f t="shared" si="3"/>
        <v>2</v>
      </c>
      <c r="N185" s="105" t="s">
        <v>174</v>
      </c>
      <c r="O185" s="106">
        <v>0.46</v>
      </c>
      <c r="P185" s="107">
        <v>43734.0</v>
      </c>
      <c r="Q185" s="107">
        <v>43749.0</v>
      </c>
      <c r="R185" s="23">
        <f t="shared" si="4"/>
        <v>8.695652174</v>
      </c>
      <c r="S185" s="108">
        <f t="array" ref="S185">IF(INDEX(Historical!$D$7:$D$1379,MATCH(B185,Historical!$B$7:$B$1403,0))=0,"n/a",(INDEX(Historical!$C$7:$C$1381,MATCH(B185,Historical!$B$7:$B$1403,0))/INDEX(Historical!$D$7:$D$1379,MATCH(B185,Historical!$B$7:$B$1403,0))-1)*100)</f>
        <v>6.666666667</v>
      </c>
      <c r="T185" s="108">
        <f t="array" ref="T185">IF(INDEX(Historical!$F$7:$F$1372,MATCH(B185,Historical!$B$7:$B$1403,0))=0,"n/a",((INDEX(Historical!$C$7:$C$1381,MATCH(B185,Historical!$B$7:$B$1403,0))/INDEX(Historical!$F$7:$F$1372,MATCH(B185,Historical!$B$7:$B$1403,0)))^(1/3)-1)*100)</f>
        <v>9.684706748</v>
      </c>
      <c r="U185" s="108">
        <f t="array" ref="U185">IF(INDEX(Historical!$H$7:$H$1372,MATCH(B185,Historical!$B$7:$B$1403,0))=0,"n/a",((INDEX(Historical!$C$7:$C$1381,MATCH(B185,Historical!$B$7:$B$1403,0))/INDEX(Historical!$H$7:$H$1372,MATCH(B185,Historical!$B$7:$B$1403,0)))^(1/5)-1)*100)</f>
        <v>19.43588377</v>
      </c>
      <c r="V185" s="108" t="str">
        <f t="array" ref="V185">IF(INDEX(Historical!$O$7:$O$1372,MATCH(B185,Historical!$B$7:$B$1403,0))=0,"n/a",((INDEX(Historical!$C$7:$C$1381,MATCH(B185,Historical!$B$7:$B$1403,0))/INDEX(Historical!$O$7:$O$1372,MATCH(B185,Historical!$B$7:$B$1403,0)))^(1/10)-1)*100)</f>
        <v>n/a</v>
      </c>
      <c r="W185" s="109" t="str">
        <f t="shared" si="5"/>
        <v>n/a</v>
      </c>
      <c r="X185" s="110">
        <f t="shared" si="6"/>
        <v>0.7362077186</v>
      </c>
      <c r="Y185" s="147"/>
      <c r="Z185" s="103">
        <f t="shared" si="7"/>
        <v>512.8205128</v>
      </c>
      <c r="AA185" s="112">
        <f t="shared" si="8"/>
        <v>155.3333333</v>
      </c>
      <c r="AB185" s="73">
        <v>12.0</v>
      </c>
      <c r="AC185" s="102">
        <v>0.39</v>
      </c>
      <c r="AD185" s="102" t="s">
        <v>128</v>
      </c>
      <c r="AE185" s="102">
        <v>6.87</v>
      </c>
      <c r="AF185" s="102">
        <v>2.83</v>
      </c>
      <c r="AG185" s="102">
        <v>1.7000000000000002</v>
      </c>
      <c r="AH185" s="156" t="s">
        <v>128</v>
      </c>
      <c r="AI185" s="156">
        <v>135.48</v>
      </c>
      <c r="AJ185" s="102">
        <v>26.400000000000002</v>
      </c>
      <c r="AK185" s="102" t="s">
        <v>128</v>
      </c>
      <c r="AL185" s="113">
        <v>6740.0</v>
      </c>
      <c r="AM185" s="114">
        <v>0.4</v>
      </c>
      <c r="AN185" s="102">
        <v>1.2</v>
      </c>
      <c r="AO185" s="115">
        <f t="shared" si="9"/>
        <v>-132.59603</v>
      </c>
      <c r="AP185" s="116">
        <f t="shared" si="10"/>
        <v>22.73730338</v>
      </c>
      <c r="AQ185" s="117">
        <f t="shared" si="11"/>
        <v>342.0122338</v>
      </c>
      <c r="AR185" s="103">
        <f t="array" ref="AR185">INDEX(Historical!$C$7:$C$1381,MATCH(B185,Historical!$B$7:$B$1403,0))*IF(AH185="n/a",1.03,IF(AH185&lt;0,1.01,IF(AH185&gt;10,1.1,(1+AH185/100))))</f>
        <v>1.9776</v>
      </c>
      <c r="AS185" s="112">
        <f t="shared" si="12"/>
        <v>2.17536</v>
      </c>
      <c r="AT185" s="112">
        <f t="shared" ref="AT185:AV185" si="193">IF($AK185="n/a",1.03*AS185,IF($AK185&lt;0,1.01*AS185,IF($AK185&gt;10,1.1*AS185,(1+$AK185/100)*AS185)))</f>
        <v>2.2406208</v>
      </c>
      <c r="AU185" s="112">
        <f t="shared" si="193"/>
        <v>2.307839424</v>
      </c>
      <c r="AV185" s="112">
        <f t="shared" si="193"/>
        <v>2.377074607</v>
      </c>
      <c r="AW185" s="103">
        <f t="shared" si="14"/>
        <v>11.07849483</v>
      </c>
      <c r="AX185" s="118">
        <f t="shared" si="15"/>
        <v>18.28738004</v>
      </c>
      <c r="AY185" s="119">
        <v>0.51</v>
      </c>
      <c r="AZ185" s="114">
        <v>23.79</v>
      </c>
      <c r="BA185" s="114">
        <v>-24.02</v>
      </c>
      <c r="BB185" s="114">
        <v>-5.800000000000001</v>
      </c>
      <c r="BC185" s="114">
        <v>-7.95</v>
      </c>
      <c r="BD185" s="42"/>
      <c r="BE185" s="17">
        <v>2013.0</v>
      </c>
      <c r="BF185" s="17">
        <f t="shared" si="16"/>
        <v>0</v>
      </c>
      <c r="BG185" s="120">
        <v>0.7000000000000001</v>
      </c>
    </row>
    <row r="186" ht="11.25" customHeight="1">
      <c r="A186" s="155" t="s">
        <v>691</v>
      </c>
      <c r="B186" s="99" t="s">
        <v>692</v>
      </c>
      <c r="C186" s="100" t="s">
        <v>272</v>
      </c>
      <c r="D186" s="100" t="s">
        <v>273</v>
      </c>
      <c r="E186" s="101">
        <v>10.0</v>
      </c>
      <c r="F186" s="58">
        <v>358.0</v>
      </c>
      <c r="G186" s="58" t="s">
        <v>168</v>
      </c>
      <c r="H186" s="58" t="s">
        <v>168</v>
      </c>
      <c r="I186" s="150">
        <v>103.73</v>
      </c>
      <c r="J186" s="103">
        <f t="shared" si="2"/>
        <v>4.704521354</v>
      </c>
      <c r="K186" s="104">
        <v>1.22</v>
      </c>
      <c r="L186" s="73">
        <v>4.0</v>
      </c>
      <c r="M186" s="23">
        <f t="shared" si="3"/>
        <v>4.88</v>
      </c>
      <c r="N186" s="105" t="s">
        <v>218</v>
      </c>
      <c r="O186" s="106">
        <v>1.1</v>
      </c>
      <c r="P186" s="107">
        <v>43643.0</v>
      </c>
      <c r="Q186" s="107">
        <v>43661.0</v>
      </c>
      <c r="R186" s="23">
        <f t="shared" si="4"/>
        <v>10.90909091</v>
      </c>
      <c r="S186" s="108">
        <f t="array" ref="S186">IF(INDEX(Historical!$D$7:$D$1379,MATCH(B186,Historical!$B$7:$B$1403,0))=0,"n/a",(INDEX(Historical!$C$7:$C$1381,MATCH(B186,Historical!$B$7:$B$1403,0))/INDEX(Historical!$D$7:$D$1379,MATCH(B186,Historical!$B$7:$B$1403,0))-1)*100)</f>
        <v>15.42288557</v>
      </c>
      <c r="T186" s="108">
        <f t="array" ref="T186">IF(INDEX(Historical!$F$7:$F$1372,MATCH(B186,Historical!$B$7:$B$1403,0))=0,"n/a",((INDEX(Historical!$C$7:$C$1381,MATCH(B186,Historical!$B$7:$B$1403,0))/INDEX(Historical!$F$7:$F$1372,MATCH(B186,Historical!$B$7:$B$1403,0)))^(1/3)-1)*100)</f>
        <v>29.83567492</v>
      </c>
      <c r="U186" s="108">
        <f t="array" ref="U186">IF(INDEX(Historical!$H$7:$H$1372,MATCH(B186,Historical!$B$7:$B$1403,0))=0,"n/a",((INDEX(Historical!$C$7:$C$1381,MATCH(B186,Historical!$B$7:$B$1403,0))/INDEX(Historical!$H$7:$H$1372,MATCH(B186,Historical!$B$7:$B$1403,0)))^(1/5)-1)*100)</f>
        <v>27.08022906</v>
      </c>
      <c r="V186" s="108" t="str">
        <f t="array" ref="V186">IF(INDEX(Historical!$O$7:$O$1372,MATCH(B186,Historical!$B$7:$B$1403,0))=0,"n/a",((INDEX(Historical!$C$7:$C$1381,MATCH(B186,Historical!$B$7:$B$1403,0))/INDEX(Historical!$O$7:$O$1372,MATCH(B186,Historical!$B$7:$B$1403,0)))^(1/10)-1)*100)</f>
        <v>n/a</v>
      </c>
      <c r="W186" s="109" t="str">
        <f t="shared" si="5"/>
        <v>n/a</v>
      </c>
      <c r="X186" s="110">
        <f t="shared" si="6"/>
        <v>1.070364785</v>
      </c>
      <c r="Y186" s="147"/>
      <c r="Z186" s="103">
        <f t="shared" si="7"/>
        <v>238.0487805</v>
      </c>
      <c r="AA186" s="112">
        <f t="shared" si="8"/>
        <v>50.6</v>
      </c>
      <c r="AB186" s="73">
        <v>12.0</v>
      </c>
      <c r="AC186" s="102">
        <v>2.05</v>
      </c>
      <c r="AD186" s="102">
        <v>3.38</v>
      </c>
      <c r="AE186" s="102">
        <v>6.82</v>
      </c>
      <c r="AF186" s="102">
        <v>24.46</v>
      </c>
      <c r="AG186" s="102">
        <v>39.900000000000006</v>
      </c>
      <c r="AH186" s="102">
        <v>-7.3999999999999995</v>
      </c>
      <c r="AI186" s="102">
        <v>10.93</v>
      </c>
      <c r="AJ186" s="102">
        <v>25.3</v>
      </c>
      <c r="AK186" s="102">
        <v>14.95</v>
      </c>
      <c r="AL186" s="113">
        <v>3910.0</v>
      </c>
      <c r="AM186" s="114">
        <v>0.6</v>
      </c>
      <c r="AN186" s="102">
        <v>9.35</v>
      </c>
      <c r="AO186" s="115">
        <f t="shared" si="9"/>
        <v>-18.81524958</v>
      </c>
      <c r="AP186" s="116">
        <f t="shared" si="10"/>
        <v>31.78475042</v>
      </c>
      <c r="AQ186" s="117">
        <f t="shared" si="11"/>
        <v>641.6725842</v>
      </c>
      <c r="AR186" s="103">
        <f t="array" ref="AR186">INDEX(Historical!$C$7:$C$1381,MATCH(B186,Historical!$B$7:$B$1403,0))*IF(AH186="n/a",1.03,IF(AH186&lt;0,1.01,IF(AH186&gt;10,1.1,(1+AH186/100))))</f>
        <v>4.6864</v>
      </c>
      <c r="AS186" s="112">
        <f t="shared" si="12"/>
        <v>5.15504</v>
      </c>
      <c r="AT186" s="112">
        <f t="shared" ref="AT186:AV186" si="194">IF($AK186="n/a",1.03*AS186,IF($AK186&lt;0,1.01*AS186,IF($AK186&gt;10,1.1*AS186,(1+$AK186/100)*AS186)))</f>
        <v>5.670544</v>
      </c>
      <c r="AU186" s="112">
        <f t="shared" si="194"/>
        <v>6.2375984</v>
      </c>
      <c r="AV186" s="112">
        <f t="shared" si="194"/>
        <v>6.86135824</v>
      </c>
      <c r="AW186" s="103">
        <f t="shared" si="14"/>
        <v>28.61094064</v>
      </c>
      <c r="AX186" s="118">
        <f t="shared" si="15"/>
        <v>27.58212729</v>
      </c>
      <c r="AY186" s="119">
        <v>0.43</v>
      </c>
      <c r="AZ186" s="114">
        <v>3.7900000000000005</v>
      </c>
      <c r="BA186" s="114">
        <v>-16.13</v>
      </c>
      <c r="BB186" s="114">
        <v>-8.99</v>
      </c>
      <c r="BC186" s="114">
        <v>-9.89</v>
      </c>
      <c r="BD186" s="42"/>
      <c r="BE186" s="17">
        <v>2010.0</v>
      </c>
      <c r="BF186" s="17">
        <f t="shared" si="16"/>
        <v>0</v>
      </c>
      <c r="BG186" s="120">
        <v>3.8</v>
      </c>
    </row>
    <row r="187" ht="11.25" customHeight="1">
      <c r="A187" s="151" t="s">
        <v>1257</v>
      </c>
      <c r="B187" s="122" t="s">
        <v>1258</v>
      </c>
      <c r="C187" s="100" t="s">
        <v>296</v>
      </c>
      <c r="D187" s="100" t="s">
        <v>297</v>
      </c>
      <c r="E187" s="123">
        <v>9.0</v>
      </c>
      <c r="F187" s="58">
        <v>517.0</v>
      </c>
      <c r="G187" s="124" t="s">
        <v>168</v>
      </c>
      <c r="H187" s="124" t="s">
        <v>168</v>
      </c>
      <c r="I187" s="216">
        <v>23.01</v>
      </c>
      <c r="J187" s="126">
        <f t="shared" si="2"/>
        <v>2.086049544</v>
      </c>
      <c r="K187" s="127">
        <v>0.12</v>
      </c>
      <c r="L187" s="128">
        <v>4.0</v>
      </c>
      <c r="M187" s="129">
        <f t="shared" si="3"/>
        <v>0.48</v>
      </c>
      <c r="N187" s="130" t="s">
        <v>636</v>
      </c>
      <c r="O187" s="131">
        <v>0.11</v>
      </c>
      <c r="P187" s="132">
        <v>43786.0</v>
      </c>
      <c r="Q187" s="132">
        <v>43811.0</v>
      </c>
      <c r="R187" s="129">
        <f t="shared" si="4"/>
        <v>9.090909091</v>
      </c>
      <c r="S187" s="108">
        <f t="array" ref="S187">IF(INDEX(Historical!$D$7:$D$1379,MATCH(B187,Historical!$B$7:$B$1403,0))=0,"n/a",(INDEX(Historical!$C$7:$C$1381,MATCH(B187,Historical!$B$7:$B$1403,0))/INDEX(Historical!$D$7:$D$1379,MATCH(B187,Historical!$B$7:$B$1403,0))-1)*100)</f>
        <v>9.756097561</v>
      </c>
      <c r="T187" s="108">
        <f t="array" ref="T187">IF(INDEX(Historical!$F$7:$F$1372,MATCH(B187,Historical!$B$7:$B$1403,0))=0,"n/a",((INDEX(Historical!$C$7:$C$1381,MATCH(B187,Historical!$B$7:$B$1403,0))/INDEX(Historical!$F$7:$F$1372,MATCH(B187,Historical!$B$7:$B$1403,0)))^(1/3)-1)*100)</f>
        <v>10.89182339</v>
      </c>
      <c r="U187" s="108">
        <f t="array" ref="U187">IF(INDEX(Historical!$H$7:$H$1372,MATCH(B187,Historical!$B$7:$B$1403,0))=0,"n/a",((INDEX(Historical!$C$7:$C$1381,MATCH(B187,Historical!$B$7:$B$1403,0))/INDEX(Historical!$H$7:$H$1372,MATCH(B187,Historical!$B$7:$B$1403,0)))^(1/5)-1)*100)</f>
        <v>14.366001</v>
      </c>
      <c r="V187" s="108" t="str">
        <f t="array" ref="V187">IF(INDEX(Historical!$O$7:$O$1372,MATCH(B187,Historical!$B$7:$B$1403,0))=0,"n/a",((INDEX(Historical!$C$7:$C$1381,MATCH(B187,Historical!$B$7:$B$1403,0))/INDEX(Historical!$O$7:$O$1372,MATCH(B187,Historical!$B$7:$B$1403,0)))^(1/10)-1)*100)</f>
        <v>n/a</v>
      </c>
      <c r="W187" s="109" t="str">
        <f t="shared" si="5"/>
        <v>n/a</v>
      </c>
      <c r="X187" s="110">
        <f t="shared" si="6"/>
        <v>7.56105316</v>
      </c>
      <c r="Y187" s="122"/>
      <c r="Z187" s="126">
        <f t="shared" si="7"/>
        <v>41.37931034</v>
      </c>
      <c r="AA187" s="134">
        <f t="shared" si="8"/>
        <v>19.8362069</v>
      </c>
      <c r="AB187" s="128">
        <v>12.0</v>
      </c>
      <c r="AC187" s="125">
        <v>1.16</v>
      </c>
      <c r="AD187" s="125">
        <v>5.49</v>
      </c>
      <c r="AE187" s="125">
        <v>0.06</v>
      </c>
      <c r="AF187" s="125">
        <v>1.78</v>
      </c>
      <c r="AG187" s="125">
        <v>9.3</v>
      </c>
      <c r="AH187" s="125">
        <v>142.3</v>
      </c>
      <c r="AI187" s="125">
        <v>5.45</v>
      </c>
      <c r="AJ187" s="125">
        <v>1.9</v>
      </c>
      <c r="AK187" s="125">
        <v>3.5999999999999996</v>
      </c>
      <c r="AL187" s="135">
        <v>1050.0</v>
      </c>
      <c r="AM187" s="136">
        <v>2.0</v>
      </c>
      <c r="AN187" s="125">
        <v>0.99</v>
      </c>
      <c r="AO187" s="137">
        <f t="shared" si="9"/>
        <v>-3.384156349</v>
      </c>
      <c r="AP187" s="138">
        <f t="shared" si="10"/>
        <v>16.45205055</v>
      </c>
      <c r="AQ187" s="139">
        <f t="shared" si="11"/>
        <v>25.2702825</v>
      </c>
      <c r="AR187" s="103">
        <f t="array" ref="AR187">INDEX(Historical!$C$7:$C$1381,MATCH(B187,Historical!$B$7:$B$1403,0))*IF(AH187="n/a",1.03,IF(AH187&lt;0,1.01,IF(AH187&gt;10,1.1,(1+AH187/100))))</f>
        <v>0.495</v>
      </c>
      <c r="AS187" s="134">
        <f t="shared" si="12"/>
        <v>0.5219775</v>
      </c>
      <c r="AT187" s="134">
        <f t="shared" ref="AT187:AV187" si="195">IF($AK187="n/a",1.03*AS187,IF($AK187&lt;0,1.01*AS187,IF($AK187&gt;10,1.1*AS187,(1+$AK187/100)*AS187)))</f>
        <v>0.54076869</v>
      </c>
      <c r="AU187" s="134">
        <f t="shared" si="195"/>
        <v>0.5602363628</v>
      </c>
      <c r="AV187" s="134">
        <f t="shared" si="195"/>
        <v>0.5804048719</v>
      </c>
      <c r="AW187" s="126">
        <f t="shared" si="14"/>
        <v>2.698387425</v>
      </c>
      <c r="AX187" s="140">
        <f t="shared" si="15"/>
        <v>11.72702053</v>
      </c>
      <c r="AY187" s="141">
        <v>0.83</v>
      </c>
      <c r="AZ187" s="136">
        <v>6.09</v>
      </c>
      <c r="BA187" s="136">
        <v>-43.81</v>
      </c>
      <c r="BB187" s="136">
        <v>-7.53</v>
      </c>
      <c r="BC187" s="136">
        <v>-25.840000000000003</v>
      </c>
      <c r="BD187" s="142"/>
      <c r="BE187" s="17">
        <v>2012.0</v>
      </c>
      <c r="BF187" s="17">
        <f t="shared" si="16"/>
        <v>0</v>
      </c>
      <c r="BG187" s="143">
        <v>2.9000000000000004</v>
      </c>
    </row>
    <row r="188" ht="11.25" customHeight="1">
      <c r="A188" s="155" t="s">
        <v>693</v>
      </c>
      <c r="B188" s="99" t="s">
        <v>694</v>
      </c>
      <c r="C188" s="100" t="s">
        <v>125</v>
      </c>
      <c r="D188" s="100" t="s">
        <v>461</v>
      </c>
      <c r="E188" s="101">
        <v>16.0</v>
      </c>
      <c r="F188" s="58">
        <v>233.0</v>
      </c>
      <c r="G188" s="58" t="s">
        <v>120</v>
      </c>
      <c r="H188" s="58" t="s">
        <v>120</v>
      </c>
      <c r="I188" s="150">
        <v>281.14</v>
      </c>
      <c r="J188" s="103">
        <f t="shared" si="2"/>
        <v>0.9248061464</v>
      </c>
      <c r="K188" s="104">
        <v>0.65</v>
      </c>
      <c r="L188" s="73">
        <v>4.0</v>
      </c>
      <c r="M188" s="23">
        <f t="shared" si="3"/>
        <v>2.6</v>
      </c>
      <c r="N188" s="105" t="s">
        <v>695</v>
      </c>
      <c r="O188" s="106">
        <v>0.57</v>
      </c>
      <c r="P188" s="107">
        <v>43594.0</v>
      </c>
      <c r="Q188" s="107">
        <v>43609.0</v>
      </c>
      <c r="R188" s="23">
        <f t="shared" si="4"/>
        <v>14.03508772</v>
      </c>
      <c r="S188" s="108">
        <f t="array" ref="S188">IF(INDEX(Historical!$D$7:$D$1379,MATCH(B188,Historical!$B$7:$B$1403,0))=0,"n/a",(INDEX(Historical!$C$7:$C$1381,MATCH(B188,Historical!$B$7:$B$1403,0))/INDEX(Historical!$D$7:$D$1379,MATCH(B188,Historical!$B$7:$B$1403,0))-1)*100)</f>
        <v>14.02714932</v>
      </c>
      <c r="T188" s="108">
        <f t="array" ref="T188">IF(INDEX(Historical!$F$7:$F$1372,MATCH(B188,Historical!$B$7:$B$1403,0))=0,"n/a",((INDEX(Historical!$C$7:$C$1381,MATCH(B188,Historical!$B$7:$B$1403,0))/INDEX(Historical!$F$7:$F$1372,MATCH(B188,Historical!$B$7:$B$1403,0)))^(1/3)-1)*100)</f>
        <v>12.92432347</v>
      </c>
      <c r="U188" s="108">
        <f t="array" ref="U188">IF(INDEX(Historical!$H$7:$H$1372,MATCH(B188,Historical!$B$7:$B$1403,0))=0,"n/a",((INDEX(Historical!$C$7:$C$1381,MATCH(B188,Historical!$B$7:$B$1403,0))/INDEX(Historical!$H$7:$H$1372,MATCH(B188,Historical!$B$7:$B$1403,0)))^(1/5)-1)*100)</f>
        <v>12.88066741</v>
      </c>
      <c r="V188" s="108">
        <f t="array" ref="V188">IF(INDEX(Historical!$O$7:$O$1372,MATCH(B188,Historical!$B$7:$B$1403,0))=0,"n/a",((INDEX(Historical!$C$7:$C$1381,MATCH(B188,Historical!$B$7:$B$1403,0))/INDEX(Historical!$O$7:$O$1372,MATCH(B188,Historical!$B$7:$B$1403,0)))^(1/10)-1)*100)</f>
        <v>13.66591441</v>
      </c>
      <c r="W188" s="109">
        <f t="shared" si="5"/>
        <v>0.9425397392</v>
      </c>
      <c r="X188" s="110">
        <f t="shared" si="6"/>
        <v>1.129883106</v>
      </c>
      <c r="Y188" s="147"/>
      <c r="Z188" s="103">
        <f t="shared" si="7"/>
        <v>31.63017032</v>
      </c>
      <c r="AA188" s="112">
        <f t="shared" si="8"/>
        <v>34.20194647</v>
      </c>
      <c r="AB188" s="73">
        <v>8.0</v>
      </c>
      <c r="AC188" s="102">
        <v>8.22</v>
      </c>
      <c r="AD188" s="102">
        <v>5.81</v>
      </c>
      <c r="AE188" s="102">
        <v>0.81</v>
      </c>
      <c r="AF188" s="102">
        <v>7.83</v>
      </c>
      <c r="AG188" s="102">
        <v>25.1</v>
      </c>
      <c r="AH188" s="102">
        <v>11.899999999999999</v>
      </c>
      <c r="AI188" s="102">
        <v>7.93</v>
      </c>
      <c r="AJ188" s="102">
        <v>11.4</v>
      </c>
      <c r="AK188" s="102">
        <v>5.88</v>
      </c>
      <c r="AL188" s="113">
        <v>125020.0</v>
      </c>
      <c r="AM188" s="114">
        <v>0.2</v>
      </c>
      <c r="AN188" s="102">
        <v>0.45</v>
      </c>
      <c r="AO188" s="115">
        <f t="shared" si="9"/>
        <v>-20.39647292</v>
      </c>
      <c r="AP188" s="116">
        <f t="shared" si="10"/>
        <v>13.80547355</v>
      </c>
      <c r="AQ188" s="117">
        <f t="shared" si="11"/>
        <v>244.9967735</v>
      </c>
      <c r="AR188" s="103">
        <f t="array" ref="AR188">INDEX(Historical!$C$7:$C$1381,MATCH(B188,Historical!$B$7:$B$1403,0))*IF(AH188="n/a",1.03,IF(AH188&lt;0,1.01,IF(AH188&gt;10,1.1,(1+AH188/100))))</f>
        <v>2.772</v>
      </c>
      <c r="AS188" s="112">
        <f t="shared" si="12"/>
        <v>2.9918196</v>
      </c>
      <c r="AT188" s="112">
        <f t="shared" ref="AT188:AV188" si="196">IF($AK188="n/a",1.03*AS188,IF($AK188&lt;0,1.01*AS188,IF($AK188&gt;10,1.1*AS188,(1+$AK188/100)*AS188)))</f>
        <v>3.167738592</v>
      </c>
      <c r="AU188" s="112">
        <f t="shared" si="196"/>
        <v>3.354001622</v>
      </c>
      <c r="AV188" s="112">
        <f t="shared" si="196"/>
        <v>3.551216917</v>
      </c>
      <c r="AW188" s="103">
        <f t="shared" si="14"/>
        <v>15.83677673</v>
      </c>
      <c r="AX188" s="118">
        <f t="shared" si="15"/>
        <v>5.6330571</v>
      </c>
      <c r="AY188" s="119">
        <v>0.91</v>
      </c>
      <c r="AZ188" s="114">
        <v>30.3</v>
      </c>
      <c r="BA188" s="114">
        <v>-13.56</v>
      </c>
      <c r="BB188" s="114">
        <v>-7.64</v>
      </c>
      <c r="BC188" s="114">
        <v>-2.03</v>
      </c>
      <c r="BD188" s="42"/>
      <c r="BE188" s="17">
        <v>2004.0</v>
      </c>
      <c r="BF188" s="17">
        <f t="shared" si="16"/>
        <v>1</v>
      </c>
      <c r="BG188" s="120">
        <v>8.1</v>
      </c>
    </row>
    <row r="189" ht="11.25" customHeight="1">
      <c r="A189" s="55" t="s">
        <v>1698</v>
      </c>
      <c r="B189" s="99" t="s">
        <v>1699</v>
      </c>
      <c r="C189" s="100" t="s">
        <v>136</v>
      </c>
      <c r="D189" s="100" t="s">
        <v>153</v>
      </c>
      <c r="E189" s="101">
        <v>7.0</v>
      </c>
      <c r="F189" s="58">
        <v>673.0</v>
      </c>
      <c r="G189" s="58" t="s">
        <v>168</v>
      </c>
      <c r="H189" s="58" t="s">
        <v>168</v>
      </c>
      <c r="I189" s="150">
        <v>23.92</v>
      </c>
      <c r="J189" s="103">
        <f t="shared" si="2"/>
        <v>3.846153846</v>
      </c>
      <c r="K189" s="104">
        <v>0.23</v>
      </c>
      <c r="L189" s="73">
        <v>4.0</v>
      </c>
      <c r="M189" s="23">
        <f t="shared" si="3"/>
        <v>0.92</v>
      </c>
      <c r="N189" s="105" t="s">
        <v>154</v>
      </c>
      <c r="O189" s="106">
        <v>0.21</v>
      </c>
      <c r="P189" s="107">
        <v>43615.0</v>
      </c>
      <c r="Q189" s="107">
        <v>43633.0</v>
      </c>
      <c r="R189" s="23">
        <f t="shared" si="4"/>
        <v>9.523809524</v>
      </c>
      <c r="S189" s="108">
        <f t="array" ref="S189">IF(INDEX(Historical!$D$7:$D$1379,MATCH(B189,Historical!$B$7:$B$1403,0))=0,"n/a",(INDEX(Historical!$C$7:$C$1381,MATCH(B189,Historical!$B$7:$B$1403,0))/INDEX(Historical!$D$7:$D$1379,MATCH(B189,Historical!$B$7:$B$1403,0))-1)*100)</f>
        <v>9.756097561</v>
      </c>
      <c r="T189" s="108">
        <f t="array" ref="T189">IF(INDEX(Historical!$F$7:$F$1372,MATCH(B189,Historical!$B$7:$B$1403,0))=0,"n/a",((INDEX(Historical!$C$7:$C$1381,MATCH(B189,Historical!$B$7:$B$1403,0))/INDEX(Historical!$F$7:$F$1372,MATCH(B189,Historical!$B$7:$B$1403,0)))^(1/3)-1)*100)</f>
        <v>14.47142426</v>
      </c>
      <c r="U189" s="108">
        <f t="array" ref="U189">IF(INDEX(Historical!$H$7:$H$1372,MATCH(B189,Historical!$B$7:$B$1403,0))=0,"n/a",((INDEX(Historical!$C$7:$C$1381,MATCH(B189,Historical!$B$7:$B$1403,0))/INDEX(Historical!$H$7:$H$1372,MATCH(B189,Historical!$B$7:$B$1403,0)))^(1/5)-1)*100)</f>
        <v>20.1124434</v>
      </c>
      <c r="V189" s="108" t="str">
        <f t="array" ref="V189">IF(INDEX(Historical!$O$7:$O$1372,MATCH(B189,Historical!$B$7:$B$1403,0))=0,"n/a",((INDEX(Historical!$C$7:$C$1381,MATCH(B189,Historical!$B$7:$B$1403,0))/INDEX(Historical!$O$7:$O$1372,MATCH(B189,Historical!$B$7:$B$1403,0)))^(1/10)-1)*100)</f>
        <v>n/a</v>
      </c>
      <c r="W189" s="109" t="str">
        <f t="shared" si="5"/>
        <v>n/a</v>
      </c>
      <c r="X189" s="110" t="str">
        <f t="shared" si="6"/>
        <v>n/a</v>
      </c>
      <c r="Y189" s="133"/>
      <c r="Z189" s="103">
        <f t="shared" si="7"/>
        <v>45.32019704</v>
      </c>
      <c r="AA189" s="112">
        <f t="shared" si="8"/>
        <v>11.78325123</v>
      </c>
      <c r="AB189" s="73">
        <v>12.0</v>
      </c>
      <c r="AC189" s="102">
        <v>2.03</v>
      </c>
      <c r="AD189" s="102">
        <v>1.47</v>
      </c>
      <c r="AE189" s="102">
        <v>3.18</v>
      </c>
      <c r="AF189" s="102">
        <v>1.29</v>
      </c>
      <c r="AG189" s="102">
        <v>11.899999999999999</v>
      </c>
      <c r="AH189" s="102">
        <v>23.3</v>
      </c>
      <c r="AI189" s="102">
        <v>5.1499999999999995</v>
      </c>
      <c r="AJ189" s="102">
        <v>-13.600000000000001</v>
      </c>
      <c r="AK189" s="102">
        <v>8.0</v>
      </c>
      <c r="AL189" s="113">
        <v>688.9</v>
      </c>
      <c r="AM189" s="114">
        <v>0.3</v>
      </c>
      <c r="AN189" s="102">
        <v>0.19</v>
      </c>
      <c r="AO189" s="115">
        <f t="shared" si="9"/>
        <v>12.17534601</v>
      </c>
      <c r="AP189" s="116">
        <f t="shared" si="10"/>
        <v>23.95859724</v>
      </c>
      <c r="AQ189" s="117">
        <f t="shared" si="11"/>
        <v>-17.80674781</v>
      </c>
      <c r="AR189" s="103">
        <f t="array" ref="AR189">INDEX(Historical!$C$7:$C$1381,MATCH(B189,Historical!$B$7:$B$1403,0))*IF(AH189="n/a",1.03,IF(AH189&lt;0,1.01,IF(AH189&gt;10,1.1,(1+AH189/100))))</f>
        <v>0.99</v>
      </c>
      <c r="AS189" s="112">
        <f t="shared" si="12"/>
        <v>1.040985</v>
      </c>
      <c r="AT189" s="112">
        <f t="shared" ref="AT189:AV189" si="197">IF($AK189="n/a",1.03*AS189,IF($AK189&lt;0,1.01*AS189,IF($AK189&gt;10,1.1*AS189,(1+$AK189/100)*AS189)))</f>
        <v>1.1242638</v>
      </c>
      <c r="AU189" s="112">
        <f t="shared" si="197"/>
        <v>1.214204904</v>
      </c>
      <c r="AV189" s="112">
        <f t="shared" si="197"/>
        <v>1.311341296</v>
      </c>
      <c r="AW189" s="103">
        <f t="shared" si="14"/>
        <v>5.680795</v>
      </c>
      <c r="AX189" s="118">
        <f t="shared" si="15"/>
        <v>23.74914298</v>
      </c>
      <c r="AY189" s="119">
        <v>1.02</v>
      </c>
      <c r="AZ189" s="114">
        <v>-4.36</v>
      </c>
      <c r="BA189" s="114">
        <v>-22.39</v>
      </c>
      <c r="BB189" s="114">
        <v>-16.66</v>
      </c>
      <c r="BC189" s="114">
        <v>-17.03</v>
      </c>
      <c r="BD189" s="42"/>
      <c r="BE189" s="17">
        <v>2013.0</v>
      </c>
      <c r="BF189" s="17">
        <f t="shared" si="16"/>
        <v>0</v>
      </c>
      <c r="BG189" s="120">
        <v>1.0</v>
      </c>
    </row>
    <row r="190" ht="11.25" customHeight="1">
      <c r="A190" s="155" t="s">
        <v>696</v>
      </c>
      <c r="B190" s="99" t="s">
        <v>697</v>
      </c>
      <c r="C190" s="100" t="s">
        <v>158</v>
      </c>
      <c r="D190" s="100" t="s">
        <v>163</v>
      </c>
      <c r="E190" s="101">
        <v>16.0</v>
      </c>
      <c r="F190" s="58">
        <v>236.0</v>
      </c>
      <c r="G190" s="58" t="s">
        <v>121</v>
      </c>
      <c r="H190" s="58" t="s">
        <v>121</v>
      </c>
      <c r="I190" s="150">
        <v>85.5</v>
      </c>
      <c r="J190" s="103">
        <f t="shared" si="2"/>
        <v>1.894736842</v>
      </c>
      <c r="K190" s="104">
        <v>0.405</v>
      </c>
      <c r="L190" s="73">
        <v>4.0</v>
      </c>
      <c r="M190" s="23">
        <f t="shared" si="3"/>
        <v>1.62</v>
      </c>
      <c r="N190" s="105" t="s">
        <v>698</v>
      </c>
      <c r="O190" s="106">
        <v>0.37</v>
      </c>
      <c r="P190" s="107">
        <v>43629.0</v>
      </c>
      <c r="Q190" s="107">
        <v>43651.0</v>
      </c>
      <c r="R190" s="23">
        <f t="shared" si="4"/>
        <v>9.459459459</v>
      </c>
      <c r="S190" s="108">
        <f t="array" ref="S190">IF(INDEX(Historical!$D$7:$D$1379,MATCH(B190,Historical!$B$7:$B$1403,0))=0,"n/a",(INDEX(Historical!$C$7:$C$1381,MATCH(B190,Historical!$B$7:$B$1403,0))/INDEX(Historical!$D$7:$D$1379,MATCH(B190,Historical!$B$7:$B$1403,0))-1)*100)</f>
        <v>11.51079137</v>
      </c>
      <c r="T190" s="108">
        <f t="array" ref="T190">IF(INDEX(Historical!$F$7:$F$1372,MATCH(B190,Historical!$B$7:$B$1403,0))=0,"n/a",((INDEX(Historical!$C$7:$C$1381,MATCH(B190,Historical!$B$7:$B$1403,0))/INDEX(Historical!$F$7:$F$1372,MATCH(B190,Historical!$B$7:$B$1403,0)))^(1/3)-1)*100)</f>
        <v>9.363176482</v>
      </c>
      <c r="U190" s="108">
        <f t="array" ref="U190">IF(INDEX(Historical!$H$7:$H$1372,MATCH(B190,Historical!$B$7:$B$1403,0))=0,"n/a",((INDEX(Historical!$C$7:$C$1381,MATCH(B190,Historical!$B$7:$B$1403,0))/INDEX(Historical!$H$7:$H$1372,MATCH(B190,Historical!$B$7:$B$1403,0)))^(1/5)-1)*100)</f>
        <v>8.0321885</v>
      </c>
      <c r="V190" s="108">
        <f t="array" ref="V190">IF(INDEX(Historical!$O$7:$O$1372,MATCH(B190,Historical!$B$7:$B$1403,0))=0,"n/a",((INDEX(Historical!$C$7:$C$1381,MATCH(B190,Historical!$B$7:$B$1403,0))/INDEX(Historical!$O$7:$O$1372,MATCH(B190,Historical!$B$7:$B$1403,0)))^(1/10)-1)*100)</f>
        <v>6.487866803</v>
      </c>
      <c r="W190" s="109">
        <f t="shared" si="5"/>
        <v>1.238032275</v>
      </c>
      <c r="X190" s="110">
        <f t="shared" si="6"/>
        <v>0.9024930899</v>
      </c>
      <c r="Y190" s="149"/>
      <c r="Z190" s="103">
        <f t="shared" si="7"/>
        <v>43.08510638</v>
      </c>
      <c r="AA190" s="112">
        <f t="shared" si="8"/>
        <v>22.7393617</v>
      </c>
      <c r="AB190" s="73">
        <v>12.0</v>
      </c>
      <c r="AC190" s="102">
        <v>3.76</v>
      </c>
      <c r="AD190" s="102">
        <v>3.79</v>
      </c>
      <c r="AE190" s="102">
        <v>2.56</v>
      </c>
      <c r="AF190" s="102">
        <v>2.57</v>
      </c>
      <c r="AG190" s="102">
        <v>13.200000000000001</v>
      </c>
      <c r="AH190" s="102">
        <v>28.799999999999997</v>
      </c>
      <c r="AI190" s="102">
        <v>7.37</v>
      </c>
      <c r="AJ190" s="102">
        <v>8.9</v>
      </c>
      <c r="AK190" s="102">
        <v>6.0</v>
      </c>
      <c r="AL190" s="113">
        <v>1410.0</v>
      </c>
      <c r="AM190" s="114">
        <v>1.2</v>
      </c>
      <c r="AN190" s="102">
        <v>1.24</v>
      </c>
      <c r="AO190" s="115">
        <f t="shared" si="9"/>
        <v>-12.81243636</v>
      </c>
      <c r="AP190" s="116">
        <f t="shared" si="10"/>
        <v>9.926925342</v>
      </c>
      <c r="AQ190" s="117">
        <f t="shared" si="11"/>
        <v>61.16266396</v>
      </c>
      <c r="AR190" s="103">
        <f t="array" ref="AR190">INDEX(Historical!$C$7:$C$1381,MATCH(B190,Historical!$B$7:$B$1403,0))*IF(AH190="n/a",1.03,IF(AH190&lt;0,1.01,IF(AH190&gt;10,1.1,(1+AH190/100))))</f>
        <v>1.705</v>
      </c>
      <c r="AS190" s="112">
        <f t="shared" si="12"/>
        <v>1.8306585</v>
      </c>
      <c r="AT190" s="112">
        <f t="shared" ref="AT190:AV190" si="198">IF($AK190="n/a",1.03*AS190,IF($AK190&lt;0,1.01*AS190,IF($AK190&gt;10,1.1*AS190,(1+$AK190/100)*AS190)))</f>
        <v>1.94049801</v>
      </c>
      <c r="AU190" s="112">
        <f t="shared" si="198"/>
        <v>2.056927891</v>
      </c>
      <c r="AV190" s="112">
        <f t="shared" si="198"/>
        <v>2.180343564</v>
      </c>
      <c r="AW190" s="103">
        <f t="shared" si="14"/>
        <v>9.713427965</v>
      </c>
      <c r="AX190" s="118">
        <f t="shared" si="15"/>
        <v>11.36073446</v>
      </c>
      <c r="AY190" s="119">
        <v>0.21</v>
      </c>
      <c r="AZ190" s="114">
        <v>-1.3299999999999998</v>
      </c>
      <c r="BA190" s="114">
        <v>-15.590000000000002</v>
      </c>
      <c r="BB190" s="114">
        <v>-10.75</v>
      </c>
      <c r="BC190" s="114">
        <v>-8.790000000000001</v>
      </c>
      <c r="BD190" s="42"/>
      <c r="BE190" s="17">
        <v>2004.0</v>
      </c>
      <c r="BF190" s="17">
        <f t="shared" si="16"/>
        <v>1</v>
      </c>
      <c r="BG190" s="120">
        <v>4.2</v>
      </c>
    </row>
    <row r="191" ht="11.25" customHeight="1">
      <c r="A191" s="155" t="s">
        <v>229</v>
      </c>
      <c r="B191" s="99" t="s">
        <v>230</v>
      </c>
      <c r="C191" s="100" t="s">
        <v>136</v>
      </c>
      <c r="D191" s="100" t="s">
        <v>153</v>
      </c>
      <c r="E191" s="101">
        <v>28.0</v>
      </c>
      <c r="F191" s="58">
        <v>99.0</v>
      </c>
      <c r="G191" s="58" t="s">
        <v>168</v>
      </c>
      <c r="H191" s="58" t="s">
        <v>168</v>
      </c>
      <c r="I191" s="150">
        <v>23.49</v>
      </c>
      <c r="J191" s="103">
        <f t="shared" si="2"/>
        <v>2.128565347</v>
      </c>
      <c r="K191" s="104">
        <v>0.125</v>
      </c>
      <c r="L191" s="73">
        <v>4.0</v>
      </c>
      <c r="M191" s="23">
        <f t="shared" si="3"/>
        <v>0.5</v>
      </c>
      <c r="N191" s="105" t="s">
        <v>154</v>
      </c>
      <c r="O191" s="161">
        <v>0.12083333333333333</v>
      </c>
      <c r="P191" s="107">
        <v>43795.0</v>
      </c>
      <c r="Q191" s="107">
        <v>43811.0</v>
      </c>
      <c r="R191" s="23">
        <f t="shared" si="4"/>
        <v>3.448275862</v>
      </c>
      <c r="S191" s="108">
        <f t="array" ref="S191">IF(INDEX(Historical!$D$7:$D$1379,MATCH(B191,Historical!$B$7:$B$1403,0))=0,"n/a",(INDEX(Historical!$C$7:$C$1381,MATCH(B191,Historical!$B$7:$B$1403,0))/INDEX(Historical!$D$7:$D$1379,MATCH(B191,Historical!$B$7:$B$1403,0))-1)*100)</f>
        <v>6.363636364</v>
      </c>
      <c r="T191" s="108">
        <f t="array" ref="T191">IF(INDEX(Historical!$F$7:$F$1372,MATCH(B191,Historical!$B$7:$B$1403,0))=0,"n/a",((INDEX(Historical!$C$7:$C$1381,MATCH(B191,Historical!$B$7:$B$1403,0))/INDEX(Historical!$F$7:$F$1372,MATCH(B191,Historical!$B$7:$B$1403,0)))^(1/3)-1)*100)</f>
        <v>6.084824443</v>
      </c>
      <c r="U191" s="108">
        <f t="array" ref="U191">IF(INDEX(Historical!$H$7:$H$1372,MATCH(B191,Historical!$B$7:$B$1403,0))=0,"n/a",((INDEX(Historical!$C$7:$C$1381,MATCH(B191,Historical!$B$7:$B$1403,0))/INDEX(Historical!$H$7:$H$1372,MATCH(B191,Historical!$B$7:$B$1403,0)))^(1/5)-1)*100)</f>
        <v>5.387395206</v>
      </c>
      <c r="V191" s="108">
        <f t="array" ref="V191">IF(INDEX(Historical!$O$7:$O$1372,MATCH(B191,Historical!$B$7:$B$1403,0))=0,"n/a",((INDEX(Historical!$C$7:$C$1381,MATCH(B191,Historical!$B$7:$B$1403,0))/INDEX(Historical!$O$7:$O$1372,MATCH(B191,Historical!$B$7:$B$1403,0)))^(1/10)-1)*100)</f>
        <v>7.207929052</v>
      </c>
      <c r="W191" s="109">
        <f t="shared" si="5"/>
        <v>0.7474262256</v>
      </c>
      <c r="X191" s="110" t="str">
        <f t="shared" si="6"/>
        <v>n/a</v>
      </c>
      <c r="Y191" s="158" t="s">
        <v>211</v>
      </c>
      <c r="Z191" s="103" t="str">
        <f t="shared" si="7"/>
        <v>n/a</v>
      </c>
      <c r="AA191" s="112" t="str">
        <f t="shared" si="8"/>
        <v>n/a</v>
      </c>
      <c r="AB191" s="73">
        <v>12.0</v>
      </c>
      <c r="AC191" s="102" t="s">
        <v>128</v>
      </c>
      <c r="AD191" s="102" t="s">
        <v>128</v>
      </c>
      <c r="AE191" s="102" t="s">
        <v>128</v>
      </c>
      <c r="AF191" s="102" t="s">
        <v>128</v>
      </c>
      <c r="AG191" s="102" t="s">
        <v>128</v>
      </c>
      <c r="AH191" s="102" t="s">
        <v>128</v>
      </c>
      <c r="AI191" s="102" t="s">
        <v>128</v>
      </c>
      <c r="AJ191" s="102" t="s">
        <v>128</v>
      </c>
      <c r="AK191" s="102" t="s">
        <v>128</v>
      </c>
      <c r="AL191" s="113" t="s">
        <v>128</v>
      </c>
      <c r="AM191" s="114" t="s">
        <v>128</v>
      </c>
      <c r="AN191" s="102" t="s">
        <v>128</v>
      </c>
      <c r="AO191" s="115" t="str">
        <f t="shared" si="9"/>
        <v>n/a</v>
      </c>
      <c r="AP191" s="116">
        <f t="shared" si="10"/>
        <v>7.515960553</v>
      </c>
      <c r="AQ191" s="117" t="str">
        <f t="shared" si="11"/>
        <v>n/a</v>
      </c>
      <c r="AR191" s="103">
        <f t="array" ref="AR191">INDEX(Historical!$C$7:$C$1381,MATCH(B191,Historical!$B$7:$B$1403,0))*IF(AH191="n/a",1.03,IF(AH191&lt;0,1.01,IF(AH191&gt;10,1.1,(1+AH191/100))))</f>
        <v>0.502125</v>
      </c>
      <c r="AS191" s="112">
        <f t="shared" si="12"/>
        <v>0.51718875</v>
      </c>
      <c r="AT191" s="112">
        <f t="shared" ref="AT191:AV191" si="199">IF($AK191="n/a",1.03*AS191,IF($AK191&lt;0,1.01*AS191,IF($AK191&gt;10,1.1*AS191,(1+$AK191/100)*AS191)))</f>
        <v>0.5327044125</v>
      </c>
      <c r="AU191" s="112">
        <f t="shared" si="199"/>
        <v>0.5486855449</v>
      </c>
      <c r="AV191" s="112">
        <f t="shared" si="199"/>
        <v>0.5651461112</v>
      </c>
      <c r="AW191" s="103">
        <f t="shared" si="14"/>
        <v>2.665849819</v>
      </c>
      <c r="AX191" s="118">
        <f t="shared" si="15"/>
        <v>11.34887109</v>
      </c>
      <c r="AY191" s="119" t="s">
        <v>128</v>
      </c>
      <c r="AZ191" s="114" t="s">
        <v>128</v>
      </c>
      <c r="BA191" s="114" t="s">
        <v>128</v>
      </c>
      <c r="BB191" s="114" t="s">
        <v>128</v>
      </c>
      <c r="BC191" s="114" t="s">
        <v>128</v>
      </c>
      <c r="BD191" s="42" t="s">
        <v>112</v>
      </c>
      <c r="BE191" s="17">
        <v>1992.0</v>
      </c>
      <c r="BF191" s="17">
        <f t="shared" si="16"/>
        <v>2</v>
      </c>
      <c r="BG191" s="120" t="s">
        <v>128</v>
      </c>
    </row>
    <row r="192" ht="11.25" customHeight="1">
      <c r="A192" s="55" t="s">
        <v>699</v>
      </c>
      <c r="B192" s="99" t="s">
        <v>700</v>
      </c>
      <c r="C192" s="100" t="s">
        <v>272</v>
      </c>
      <c r="D192" s="100" t="s">
        <v>273</v>
      </c>
      <c r="E192" s="101">
        <v>10.0</v>
      </c>
      <c r="F192" s="58">
        <v>430.0</v>
      </c>
      <c r="G192" s="58" t="s">
        <v>121</v>
      </c>
      <c r="H192" s="58" t="s">
        <v>121</v>
      </c>
      <c r="I192" s="150">
        <v>105.98</v>
      </c>
      <c r="J192" s="103">
        <f t="shared" si="2"/>
        <v>3.132666541</v>
      </c>
      <c r="K192" s="104">
        <v>0.83</v>
      </c>
      <c r="L192" s="73">
        <v>4.0</v>
      </c>
      <c r="M192" s="23">
        <f t="shared" si="3"/>
        <v>3.32</v>
      </c>
      <c r="N192" s="105" t="s">
        <v>701</v>
      </c>
      <c r="O192" s="106">
        <v>0.8</v>
      </c>
      <c r="P192" s="107">
        <v>43920.0</v>
      </c>
      <c r="Q192" s="107">
        <v>43938.0</v>
      </c>
      <c r="R192" s="23">
        <f t="shared" si="4"/>
        <v>3.75</v>
      </c>
      <c r="S192" s="108">
        <f t="array" ref="S192">IF(INDEX(Historical!$D$7:$D$1379,MATCH(B192,Historical!$B$7:$B$1403,0))=0,"n/a",(INDEX(Historical!$C$7:$C$1381,MATCH(B192,Historical!$B$7:$B$1403,0))/INDEX(Historical!$D$7:$D$1379,MATCH(B192,Historical!$B$7:$B$1403,0))-1)*100)</f>
        <v>3.594771242</v>
      </c>
      <c r="T192" s="108">
        <f t="array" ref="T192">IF(INDEX(Historical!$F$7:$F$1372,MATCH(B192,Historical!$B$7:$B$1403,0))=0,"n/a",((INDEX(Historical!$C$7:$C$1381,MATCH(B192,Historical!$B$7:$B$1403,0))/INDEX(Historical!$F$7:$F$1372,MATCH(B192,Historical!$B$7:$B$1403,0)))^(1/3)-1)*100)</f>
        <v>2.426519493</v>
      </c>
      <c r="U192" s="108">
        <f t="array" ref="U192">IF(INDEX(Historical!$H$7:$H$1372,MATCH(B192,Historical!$B$7:$B$1403,0))=0,"n/a",((INDEX(Historical!$C$7:$C$1381,MATCH(B192,Historical!$B$7:$B$1403,0))/INDEX(Historical!$H$7:$H$1372,MATCH(B192,Historical!$B$7:$B$1403,0)))^(1/5)-1)*100)</f>
        <v>3.964184425</v>
      </c>
      <c r="V192" s="108">
        <f t="array" ref="V192">IF(INDEX(Historical!$O$7:$O$1372,MATCH(B192,Historical!$B$7:$B$1403,0))=0,"n/a",((INDEX(Historical!$C$7:$C$1381,MATCH(B192,Historical!$B$7:$B$1403,0))/INDEX(Historical!$O$7:$O$1372,MATCH(B192,Historical!$B$7:$B$1403,0)))^(1/10)-1)*100)</f>
        <v>3.260242974</v>
      </c>
      <c r="W192" s="109">
        <f t="shared" si="5"/>
        <v>1.215916868</v>
      </c>
      <c r="X192" s="110" t="str">
        <f t="shared" si="6"/>
        <v>n/a</v>
      </c>
      <c r="Y192" s="149"/>
      <c r="Z192" s="103">
        <f t="shared" si="7"/>
        <v>150.9090909</v>
      </c>
      <c r="AA192" s="112">
        <f t="shared" si="8"/>
        <v>48.17272727</v>
      </c>
      <c r="AB192" s="73">
        <v>12.0</v>
      </c>
      <c r="AC192" s="102">
        <v>2.2</v>
      </c>
      <c r="AD192" s="102">
        <v>13.39</v>
      </c>
      <c r="AE192" s="102">
        <v>9.92</v>
      </c>
      <c r="AF192" s="102">
        <v>2.89</v>
      </c>
      <c r="AG192" s="102">
        <v>6.1</v>
      </c>
      <c r="AH192" s="102">
        <v>36.6</v>
      </c>
      <c r="AI192" s="102">
        <v>6.1899999999999995</v>
      </c>
      <c r="AJ192" s="102">
        <v>-6.2</v>
      </c>
      <c r="AK192" s="102">
        <v>3.5999999999999996</v>
      </c>
      <c r="AL192" s="102">
        <v>10200.0</v>
      </c>
      <c r="AM192" s="114">
        <v>0.7000000000000001</v>
      </c>
      <c r="AN192" s="102">
        <v>0.7</v>
      </c>
      <c r="AO192" s="115">
        <f t="shared" si="9"/>
        <v>-41.07587631</v>
      </c>
      <c r="AP192" s="116">
        <f t="shared" si="10"/>
        <v>7.096850966</v>
      </c>
      <c r="AQ192" s="117">
        <f t="shared" si="11"/>
        <v>148.747245</v>
      </c>
      <c r="AR192" s="103">
        <f t="array" ref="AR192">INDEX(Historical!$C$7:$C$1381,MATCH(B192,Historical!$B$7:$B$1403,0))*IF(AH192="n/a",1.03,IF(AH192&lt;0,1.01,IF(AH192&gt;10,1.1,(1+AH192/100))))</f>
        <v>3.487</v>
      </c>
      <c r="AS192" s="112">
        <f t="shared" si="12"/>
        <v>3.7028453</v>
      </c>
      <c r="AT192" s="112">
        <f t="shared" ref="AT192:AV192" si="200">IF($AK192="n/a",1.03*AS192,IF($AK192&lt;0,1.01*AS192,IF($AK192&gt;10,1.1*AS192,(1+$AK192/100)*AS192)))</f>
        <v>3.836147731</v>
      </c>
      <c r="AU192" s="112">
        <f t="shared" si="200"/>
        <v>3.974249049</v>
      </c>
      <c r="AV192" s="112">
        <f t="shared" si="200"/>
        <v>4.117322015</v>
      </c>
      <c r="AW192" s="103">
        <f t="shared" si="14"/>
        <v>19.11756409</v>
      </c>
      <c r="AX192" s="118">
        <f t="shared" si="15"/>
        <v>18.03884138</v>
      </c>
      <c r="AY192" s="119">
        <v>0.47</v>
      </c>
      <c r="AZ192" s="114">
        <v>9.610000000000001</v>
      </c>
      <c r="BA192" s="114">
        <v>-12.22</v>
      </c>
      <c r="BB192" s="114">
        <v>-4.01</v>
      </c>
      <c r="BC192" s="114">
        <v>-2.71</v>
      </c>
      <c r="BD192" s="42"/>
      <c r="BE192" s="17">
        <v>2011.0</v>
      </c>
      <c r="BF192" s="17">
        <f t="shared" si="16"/>
        <v>0</v>
      </c>
      <c r="BG192" s="120">
        <v>3.3000000000000003</v>
      </c>
    </row>
    <row r="193" ht="11.25" customHeight="1">
      <c r="A193" s="55" t="s">
        <v>1505</v>
      </c>
      <c r="B193" s="99" t="s">
        <v>1506</v>
      </c>
      <c r="C193" s="100" t="s">
        <v>296</v>
      </c>
      <c r="D193" s="100" t="s">
        <v>509</v>
      </c>
      <c r="E193" s="101">
        <v>8.0</v>
      </c>
      <c r="F193" s="58">
        <v>637.0</v>
      </c>
      <c r="G193" s="58" t="s">
        <v>168</v>
      </c>
      <c r="H193" s="58" t="s">
        <v>168</v>
      </c>
      <c r="I193" s="150">
        <v>91.47</v>
      </c>
      <c r="J193" s="103">
        <f t="shared" si="2"/>
        <v>2.623811086</v>
      </c>
      <c r="K193" s="104">
        <v>0.6</v>
      </c>
      <c r="L193" s="73">
        <v>4.0</v>
      </c>
      <c r="M193" s="23">
        <f t="shared" si="3"/>
        <v>2.4</v>
      </c>
      <c r="N193" s="105" t="s">
        <v>589</v>
      </c>
      <c r="O193" s="106">
        <v>0.5</v>
      </c>
      <c r="P193" s="107">
        <v>43895.0</v>
      </c>
      <c r="Q193" s="107">
        <v>43910.0</v>
      </c>
      <c r="R193" s="23">
        <f t="shared" si="4"/>
        <v>20</v>
      </c>
      <c r="S193" s="108">
        <f t="array" ref="S193">IF(INDEX(Historical!$D$7:$D$1379,MATCH(B193,Historical!$B$7:$B$1403,0))=0,"n/a",(INDEX(Historical!$C$7:$C$1381,MATCH(B193,Historical!$B$7:$B$1403,0))/INDEX(Historical!$D$7:$D$1379,MATCH(B193,Historical!$B$7:$B$1403,0))-1)*100)</f>
        <v>11.11111111</v>
      </c>
      <c r="T193" s="108">
        <f t="array" ref="T193">IF(INDEX(Historical!$F$7:$F$1372,MATCH(B193,Historical!$B$7:$B$1403,0))=0,"n/a",((INDEX(Historical!$C$7:$C$1381,MATCH(B193,Historical!$B$7:$B$1403,0))/INDEX(Historical!$F$7:$F$1372,MATCH(B193,Historical!$B$7:$B$1403,0)))^(1/3)-1)*100)</f>
        <v>14.85555943</v>
      </c>
      <c r="U193" s="108">
        <f t="array" ref="U193">IF(INDEX(Historical!$H$7:$H$1372,MATCH(B193,Historical!$B$7:$B$1403,0))=0,"n/a",((INDEX(Historical!$C$7:$C$1381,MATCH(B193,Historical!$B$7:$B$1403,0))/INDEX(Historical!$H$7:$H$1372,MATCH(B193,Historical!$B$7:$B$1403,0)))^(1/5)-1)*100)</f>
        <v>21.35097797</v>
      </c>
      <c r="V193" s="108" t="str">
        <f t="array" ref="V193">IF(INDEX(Historical!$O$7:$O$1372,MATCH(B193,Historical!$B$7:$B$1403,0))=0,"n/a",((INDEX(Historical!$C$7:$C$1381,MATCH(B193,Historical!$B$7:$B$1403,0))/INDEX(Historical!$O$7:$O$1372,MATCH(B193,Historical!$B$7:$B$1403,0)))^(1/10)-1)*100)</f>
        <v>n/a</v>
      </c>
      <c r="W193" s="109" t="str">
        <f t="shared" si="5"/>
        <v>n/a</v>
      </c>
      <c r="X193" s="110">
        <f t="shared" si="6"/>
        <v>1.263371478</v>
      </c>
      <c r="Y193" s="149"/>
      <c r="Z193" s="103">
        <f t="shared" si="7"/>
        <v>40.60913706</v>
      </c>
      <c r="AA193" s="112">
        <f t="shared" si="8"/>
        <v>15.47715736</v>
      </c>
      <c r="AB193" s="73">
        <v>12.0</v>
      </c>
      <c r="AC193" s="102">
        <v>5.91</v>
      </c>
      <c r="AD193" s="102">
        <v>2.57</v>
      </c>
      <c r="AE193" s="102">
        <v>1.16</v>
      </c>
      <c r="AF193" s="102">
        <v>4.97</v>
      </c>
      <c r="AG193" s="102">
        <v>20.4</v>
      </c>
      <c r="AH193" s="102">
        <v>10.9</v>
      </c>
      <c r="AI193" s="102">
        <v>7.41</v>
      </c>
      <c r="AJ193" s="102">
        <v>16.900000000000002</v>
      </c>
      <c r="AK193" s="102">
        <v>6.02</v>
      </c>
      <c r="AL193" s="113">
        <v>4059.9999999999995</v>
      </c>
      <c r="AM193" s="114">
        <v>1.7999999999999998</v>
      </c>
      <c r="AN193" s="102">
        <v>0.95</v>
      </c>
      <c r="AO193" s="115">
        <f t="shared" si="9"/>
        <v>8.497631697</v>
      </c>
      <c r="AP193" s="116">
        <f t="shared" si="10"/>
        <v>23.97478906</v>
      </c>
      <c r="AQ193" s="117">
        <f t="shared" si="11"/>
        <v>84.89813662</v>
      </c>
      <c r="AR193" s="103">
        <f t="array" ref="AR193">INDEX(Historical!$C$7:$C$1381,MATCH(B193,Historical!$B$7:$B$1403,0))*IF(AH193="n/a",1.03,IF(AH193&lt;0,1.01,IF(AH193&gt;10,1.1,(1+AH193/100))))</f>
        <v>2.2</v>
      </c>
      <c r="AS193" s="112">
        <f t="shared" si="12"/>
        <v>2.36302</v>
      </c>
      <c r="AT193" s="112">
        <f t="shared" ref="AT193:AV193" si="201">IF($AK193="n/a",1.03*AS193,IF($AK193&lt;0,1.01*AS193,IF($AK193&gt;10,1.1*AS193,(1+$AK193/100)*AS193)))</f>
        <v>2.505273804</v>
      </c>
      <c r="AU193" s="112">
        <f t="shared" si="201"/>
        <v>2.656091287</v>
      </c>
      <c r="AV193" s="112">
        <f t="shared" si="201"/>
        <v>2.815987982</v>
      </c>
      <c r="AW193" s="103">
        <f t="shared" si="14"/>
        <v>12.54037307</v>
      </c>
      <c r="AX193" s="118">
        <f t="shared" si="15"/>
        <v>13.70982079</v>
      </c>
      <c r="AY193" s="119">
        <v>0.89</v>
      </c>
      <c r="AZ193" s="114">
        <v>12.18</v>
      </c>
      <c r="BA193" s="114">
        <v>-18.66</v>
      </c>
      <c r="BB193" s="114">
        <v>-15.17</v>
      </c>
      <c r="BC193" s="114">
        <v>-6.370000000000001</v>
      </c>
      <c r="BD193" s="42"/>
      <c r="BE193" s="17">
        <v>2013.0</v>
      </c>
      <c r="BF193" s="17">
        <f t="shared" si="16"/>
        <v>0</v>
      </c>
      <c r="BG193" s="120">
        <v>6.6000000000000005</v>
      </c>
    </row>
    <row r="194" ht="11.25" customHeight="1">
      <c r="A194" s="55" t="s">
        <v>702</v>
      </c>
      <c r="B194" s="99" t="s">
        <v>703</v>
      </c>
      <c r="C194" s="100" t="s">
        <v>131</v>
      </c>
      <c r="D194" s="100" t="s">
        <v>704</v>
      </c>
      <c r="E194" s="101">
        <v>10.0</v>
      </c>
      <c r="F194" s="58">
        <v>431.0</v>
      </c>
      <c r="G194" s="58" t="s">
        <v>120</v>
      </c>
      <c r="H194" s="58" t="s">
        <v>120</v>
      </c>
      <c r="I194" s="150">
        <v>39.93</v>
      </c>
      <c r="J194" s="103">
        <f t="shared" si="2"/>
        <v>3.606311044</v>
      </c>
      <c r="K194" s="104">
        <v>0.36</v>
      </c>
      <c r="L194" s="73">
        <v>4.0</v>
      </c>
      <c r="M194" s="23">
        <f t="shared" si="3"/>
        <v>1.44</v>
      </c>
      <c r="N194" s="105" t="s">
        <v>553</v>
      </c>
      <c r="O194" s="106">
        <v>0.35</v>
      </c>
      <c r="P194" s="107">
        <v>43923.0</v>
      </c>
      <c r="Q194" s="107">
        <v>43943.0</v>
      </c>
      <c r="R194" s="23">
        <f t="shared" si="4"/>
        <v>2.857142857</v>
      </c>
      <c r="S194" s="108">
        <f t="array" ref="S194">IF(INDEX(Historical!$D$7:$D$1379,MATCH(B194,Historical!$B$7:$B$1403,0))=0,"n/a",(INDEX(Historical!$C$7:$C$1381,MATCH(B194,Historical!$B$7:$B$1403,0))/INDEX(Historical!$D$7:$D$1379,MATCH(B194,Historical!$B$7:$B$1403,0))-1)*100)</f>
        <v>7.8125</v>
      </c>
      <c r="T194" s="108">
        <f t="array" ref="T194">IF(INDEX(Historical!$F$7:$F$1372,MATCH(B194,Historical!$B$7:$B$1403,0))=0,"n/a",((INDEX(Historical!$C$7:$C$1381,MATCH(B194,Historical!$B$7:$B$1403,0))/INDEX(Historical!$F$7:$F$1372,MATCH(B194,Historical!$B$7:$B$1403,0)))^(1/3)-1)*100)</f>
        <v>11.70723373</v>
      </c>
      <c r="U194" s="108">
        <f t="array" ref="U194">IF(INDEX(Historical!$H$7:$H$1372,MATCH(B194,Historical!$B$7:$B$1403,0))=0,"n/a",((INDEX(Historical!$C$7:$C$1381,MATCH(B194,Historical!$B$7:$B$1403,0))/INDEX(Historical!$H$7:$H$1372,MATCH(B194,Historical!$B$7:$B$1403,0)))^(1/5)-1)*100)</f>
        <v>13.27380086</v>
      </c>
      <c r="V194" s="108" t="str">
        <f t="array" ref="V194">IF(INDEX(Historical!$O$7:$O$1372,MATCH(B194,Historical!$B$7:$B$1403,0))=0,"n/a",((INDEX(Historical!$C$7:$C$1381,MATCH(B194,Historical!$B$7:$B$1403,0))/INDEX(Historical!$O$7:$O$1372,MATCH(B194,Historical!$B$7:$B$1403,0)))^(1/10)-1)*100)</f>
        <v>n/a</v>
      </c>
      <c r="W194" s="109" t="str">
        <f t="shared" si="5"/>
        <v>n/a</v>
      </c>
      <c r="X194" s="110">
        <f t="shared" si="6"/>
        <v>0.983244508</v>
      </c>
      <c r="Y194" s="147"/>
      <c r="Z194" s="103">
        <f t="shared" si="7"/>
        <v>52.17391304</v>
      </c>
      <c r="AA194" s="112">
        <f t="shared" si="8"/>
        <v>14.4673913</v>
      </c>
      <c r="AB194" s="73">
        <v>7.0</v>
      </c>
      <c r="AC194" s="102">
        <v>2.76</v>
      </c>
      <c r="AD194" s="102">
        <v>2.11</v>
      </c>
      <c r="AE194" s="102">
        <v>3.32</v>
      </c>
      <c r="AF194" s="102">
        <v>4.76</v>
      </c>
      <c r="AG194" s="102">
        <v>31.5</v>
      </c>
      <c r="AH194" s="102">
        <v>30.3</v>
      </c>
      <c r="AI194" s="102">
        <v>4.43</v>
      </c>
      <c r="AJ194" s="102">
        <v>13.5</v>
      </c>
      <c r="AK194" s="102">
        <v>6.87</v>
      </c>
      <c r="AL194" s="113">
        <v>171370.0</v>
      </c>
      <c r="AM194" s="114">
        <v>0.1</v>
      </c>
      <c r="AN194" s="102">
        <v>0.45</v>
      </c>
      <c r="AO194" s="115">
        <f t="shared" si="9"/>
        <v>2.412720597</v>
      </c>
      <c r="AP194" s="116">
        <f t="shared" si="10"/>
        <v>16.8801119</v>
      </c>
      <c r="AQ194" s="117">
        <f t="shared" si="11"/>
        <v>74.94733507</v>
      </c>
      <c r="AR194" s="103">
        <f t="array" ref="AR194">INDEX(Historical!$C$7:$C$1381,MATCH(B194,Historical!$B$7:$B$1403,0))*IF(AH194="n/a",1.03,IF(AH194&lt;0,1.01,IF(AH194&gt;10,1.1,(1+AH194/100))))</f>
        <v>1.518</v>
      </c>
      <c r="AS194" s="112">
        <f t="shared" si="12"/>
        <v>1.5852474</v>
      </c>
      <c r="AT194" s="112">
        <f t="shared" ref="AT194:AV194" si="202">IF($AK194="n/a",1.03*AS194,IF($AK194&lt;0,1.01*AS194,IF($AK194&gt;10,1.1*AS194,(1+$AK194/100)*AS194)))</f>
        <v>1.694153896</v>
      </c>
      <c r="AU194" s="112">
        <f t="shared" si="202"/>
        <v>1.810542269</v>
      </c>
      <c r="AV194" s="112">
        <f t="shared" si="202"/>
        <v>1.934926523</v>
      </c>
      <c r="AW194" s="103">
        <f t="shared" si="14"/>
        <v>8.542870088</v>
      </c>
      <c r="AX194" s="118">
        <f t="shared" si="15"/>
        <v>21.3946158</v>
      </c>
      <c r="AY194" s="119">
        <v>1.15</v>
      </c>
      <c r="AZ194" s="114">
        <v>-0.2</v>
      </c>
      <c r="BA194" s="114">
        <v>-31.46</v>
      </c>
      <c r="BB194" s="114">
        <v>-15.55</v>
      </c>
      <c r="BC194" s="114">
        <v>-19.85</v>
      </c>
      <c r="BD194" s="42"/>
      <c r="BE194" s="17">
        <v>2011.0</v>
      </c>
      <c r="BF194" s="17">
        <f t="shared" si="16"/>
        <v>0</v>
      </c>
      <c r="BG194" s="120">
        <v>11.700000000000001</v>
      </c>
    </row>
    <row r="195" ht="11.25" customHeight="1">
      <c r="A195" s="230" t="s">
        <v>1862</v>
      </c>
      <c r="B195" s="99" t="s">
        <v>1863</v>
      </c>
      <c r="C195" s="100" t="s">
        <v>136</v>
      </c>
      <c r="D195" s="100" t="s">
        <v>153</v>
      </c>
      <c r="E195" s="101">
        <v>6.0</v>
      </c>
      <c r="F195" s="58">
        <v>815.0</v>
      </c>
      <c r="G195" s="58" t="s">
        <v>168</v>
      </c>
      <c r="H195" s="58" t="s">
        <v>168</v>
      </c>
      <c r="I195" s="150">
        <v>20.23</v>
      </c>
      <c r="J195" s="103">
        <f t="shared" si="2"/>
        <v>2.76816609</v>
      </c>
      <c r="K195" s="104">
        <v>0.14</v>
      </c>
      <c r="L195" s="73">
        <v>4.0</v>
      </c>
      <c r="M195" s="23">
        <f t="shared" si="3"/>
        <v>0.56</v>
      </c>
      <c r="N195" s="105" t="s">
        <v>409</v>
      </c>
      <c r="O195" s="106">
        <v>0.11</v>
      </c>
      <c r="P195" s="107">
        <v>43903.0</v>
      </c>
      <c r="Q195" s="107">
        <v>43921.0</v>
      </c>
      <c r="R195" s="23">
        <f t="shared" si="4"/>
        <v>27.27272727</v>
      </c>
      <c r="S195" s="108">
        <f t="array" ref="S195">IF(INDEX(Historical!$D$7:$D$1379,MATCH(B195,Historical!$B$7:$B$1403,0))=0,"n/a",(INDEX(Historical!$C$7:$C$1381,MATCH(B195,Historical!$B$7:$B$1403,0))/INDEX(Historical!$D$7:$D$1379,MATCH(B195,Historical!$B$7:$B$1403,0))-1)*100)</f>
        <v>10</v>
      </c>
      <c r="T195" s="108">
        <f t="array" ref="T195">IF(INDEX(Historical!$F$7:$F$1372,MATCH(B195,Historical!$B$7:$B$1403,0))=0,"n/a",((INDEX(Historical!$C$7:$C$1381,MATCH(B195,Historical!$B$7:$B$1403,0))/INDEX(Historical!$F$7:$F$1372,MATCH(B195,Historical!$B$7:$B$1403,0)))^(1/3)-1)*100)</f>
        <v>40.10196653</v>
      </c>
      <c r="U195" s="108">
        <f t="array" ref="U195">IF(INDEX(Historical!$H$7:$H$1372,MATCH(B195,Historical!$B$7:$B$1403,0))=0,"n/a",((INDEX(Historical!$C$7:$C$1381,MATCH(B195,Historical!$B$7:$B$1403,0))/INDEX(Historical!$H$7:$H$1372,MATCH(B195,Historical!$B$7:$B$1403,0)))^(1/5)-1)*100)</f>
        <v>61.53942662</v>
      </c>
      <c r="V195" s="108">
        <f t="array" ref="V195">IF(INDEX(Historical!$O$7:$O$1372,MATCH(B195,Historical!$B$7:$B$1403,0))=0,"n/a",((INDEX(Historical!$C$7:$C$1381,MATCH(B195,Historical!$B$7:$B$1403,0))/INDEX(Historical!$O$7:$O$1372,MATCH(B195,Historical!$B$7:$B$1403,0)))^(1/10)-1)*100)</f>
        <v>20.18090322</v>
      </c>
      <c r="W195" s="109">
        <f t="shared" si="5"/>
        <v>3.049389115</v>
      </c>
      <c r="X195" s="110">
        <f t="shared" si="6"/>
        <v>1.799398439</v>
      </c>
      <c r="Y195" s="133"/>
      <c r="Z195" s="103">
        <f t="shared" si="7"/>
        <v>30.6010929</v>
      </c>
      <c r="AA195" s="112">
        <f t="shared" si="8"/>
        <v>11.05464481</v>
      </c>
      <c r="AB195" s="73">
        <v>12.0</v>
      </c>
      <c r="AC195" s="102">
        <v>1.83</v>
      </c>
      <c r="AD195" s="102">
        <v>1.38</v>
      </c>
      <c r="AE195" s="102">
        <v>4.5</v>
      </c>
      <c r="AF195" s="102">
        <v>0.91</v>
      </c>
      <c r="AG195" s="102">
        <v>7.7</v>
      </c>
      <c r="AH195" s="102">
        <v>38.4</v>
      </c>
      <c r="AI195" s="102">
        <v>4.83</v>
      </c>
      <c r="AJ195" s="102">
        <v>34.2</v>
      </c>
      <c r="AK195" s="102">
        <v>8.0</v>
      </c>
      <c r="AL195" s="113">
        <v>2540.0</v>
      </c>
      <c r="AM195" s="114">
        <v>2.0</v>
      </c>
      <c r="AN195" s="102">
        <v>0.03</v>
      </c>
      <c r="AO195" s="115">
        <f t="shared" si="9"/>
        <v>53.2529479</v>
      </c>
      <c r="AP195" s="116">
        <f t="shared" si="10"/>
        <v>64.30759271</v>
      </c>
      <c r="AQ195" s="117">
        <f t="shared" si="11"/>
        <v>-33.13454047</v>
      </c>
      <c r="AR195" s="103">
        <f t="array" ref="AR195">INDEX(Historical!$C$7:$C$1381,MATCH(B195,Historical!$B$7:$B$1403,0))*IF(AH195="n/a",1.03,IF(AH195&lt;0,1.01,IF(AH195&gt;10,1.1,(1+AH195/100))))</f>
        <v>0.484</v>
      </c>
      <c r="AS195" s="112">
        <f t="shared" si="12"/>
        <v>0.5073772</v>
      </c>
      <c r="AT195" s="112">
        <f t="shared" ref="AT195:AV195" si="203">IF($AK195="n/a",1.03*AS195,IF($AK195&lt;0,1.01*AS195,IF($AK195&gt;10,1.1*AS195,(1+$AK195/100)*AS195)))</f>
        <v>0.547967376</v>
      </c>
      <c r="AU195" s="112">
        <f t="shared" si="203"/>
        <v>0.5918047661</v>
      </c>
      <c r="AV195" s="112">
        <f t="shared" si="203"/>
        <v>0.6391491474</v>
      </c>
      <c r="AW195" s="103">
        <f t="shared" si="14"/>
        <v>2.770298489</v>
      </c>
      <c r="AX195" s="118">
        <f t="shared" si="15"/>
        <v>13.69401132</v>
      </c>
      <c r="AY195" s="119">
        <v>0.99</v>
      </c>
      <c r="AZ195" s="114">
        <v>-3.92</v>
      </c>
      <c r="BA195" s="114">
        <v>-24.490000000000002</v>
      </c>
      <c r="BB195" s="114">
        <v>-16.13</v>
      </c>
      <c r="BC195" s="114">
        <v>-15.2</v>
      </c>
      <c r="BD195" s="42"/>
      <c r="BE195" s="17">
        <v>2015.0</v>
      </c>
      <c r="BF195" s="17">
        <f t="shared" si="16"/>
        <v>0</v>
      </c>
      <c r="BG195" s="120">
        <v>1.3</v>
      </c>
    </row>
    <row r="196" ht="11.25" customHeight="1">
      <c r="A196" s="155" t="s">
        <v>1507</v>
      </c>
      <c r="B196" s="99" t="s">
        <v>1508</v>
      </c>
      <c r="C196" s="100" t="s">
        <v>131</v>
      </c>
      <c r="D196" s="100" t="s">
        <v>132</v>
      </c>
      <c r="E196" s="101">
        <v>8.0</v>
      </c>
      <c r="F196" s="58">
        <v>639.0</v>
      </c>
      <c r="G196" s="58" t="s">
        <v>168</v>
      </c>
      <c r="H196" s="58" t="s">
        <v>168</v>
      </c>
      <c r="I196" s="150">
        <v>44.25</v>
      </c>
      <c r="J196" s="103">
        <f t="shared" si="2"/>
        <v>2.124293785</v>
      </c>
      <c r="K196" s="104">
        <v>0.235</v>
      </c>
      <c r="L196" s="73">
        <v>4.0</v>
      </c>
      <c r="M196" s="23">
        <f t="shared" si="3"/>
        <v>0.94</v>
      </c>
      <c r="N196" s="105" t="s">
        <v>179</v>
      </c>
      <c r="O196" s="106">
        <v>0.2225</v>
      </c>
      <c r="P196" s="107">
        <v>43895.0</v>
      </c>
      <c r="Q196" s="107">
        <v>43915.0</v>
      </c>
      <c r="R196" s="23">
        <f t="shared" si="4"/>
        <v>5.617977528</v>
      </c>
      <c r="S196" s="108">
        <f t="array" ref="S196">IF(INDEX(Historical!$D$7:$D$1379,MATCH(B196,Historical!$B$7:$B$1403,0))=0,"n/a",(INDEX(Historical!$C$7:$C$1381,MATCH(B196,Historical!$B$7:$B$1403,0))/INDEX(Historical!$D$7:$D$1379,MATCH(B196,Historical!$B$7:$B$1403,0))-1)*100)</f>
        <v>5.952380952</v>
      </c>
      <c r="T196" s="108">
        <f t="array" ref="T196">IF(INDEX(Historical!$F$7:$F$1372,MATCH(B196,Historical!$B$7:$B$1403,0))=0,"n/a",((INDEX(Historical!$C$7:$C$1381,MATCH(B196,Historical!$B$7:$B$1403,0))/INDEX(Historical!$F$7:$F$1372,MATCH(B196,Historical!$B$7:$B$1403,0)))^(1/3)-1)*100)</f>
        <v>6.345576271</v>
      </c>
      <c r="U196" s="108">
        <f t="array" ref="U196">IF(INDEX(Historical!$H$7:$H$1372,MATCH(B196,Historical!$B$7:$B$1403,0))=0,"n/a",((INDEX(Historical!$C$7:$C$1381,MATCH(B196,Historical!$B$7:$B$1403,0))/INDEX(Historical!$H$7:$H$1372,MATCH(B196,Historical!$B$7:$B$1403,0)))^(1/5)-1)*100)</f>
        <v>7.411338901</v>
      </c>
      <c r="V196" s="108" t="str">
        <f t="array" ref="V196">IF(INDEX(Historical!$O$7:$O$1372,MATCH(B196,Historical!$B$7:$B$1403,0))=0,"n/a",((INDEX(Historical!$C$7:$C$1381,MATCH(B196,Historical!$B$7:$B$1403,0))/INDEX(Historical!$O$7:$O$1372,MATCH(B196,Historical!$B$7:$B$1403,0)))^(1/10)-1)*100)</f>
        <v>n/a</v>
      </c>
      <c r="W196" s="109" t="str">
        <f t="shared" si="5"/>
        <v>n/a</v>
      </c>
      <c r="X196" s="110">
        <f t="shared" si="6"/>
        <v>0.9381441647</v>
      </c>
      <c r="Y196" s="149"/>
      <c r="Z196" s="103">
        <f t="shared" si="7"/>
        <v>36.8627451</v>
      </c>
      <c r="AA196" s="112">
        <f t="shared" si="8"/>
        <v>17.35294118</v>
      </c>
      <c r="AB196" s="73">
        <v>12.0</v>
      </c>
      <c r="AC196" s="102">
        <v>2.55</v>
      </c>
      <c r="AD196" s="102" t="s">
        <v>128</v>
      </c>
      <c r="AE196" s="102">
        <v>1.49</v>
      </c>
      <c r="AF196" s="102">
        <v>3.71</v>
      </c>
      <c r="AG196" s="102">
        <v>20.4</v>
      </c>
      <c r="AH196" s="102">
        <v>12.0</v>
      </c>
      <c r="AI196" s="102">
        <v>9.6</v>
      </c>
      <c r="AJ196" s="102">
        <v>7.9</v>
      </c>
      <c r="AK196" s="102">
        <v>-5.0</v>
      </c>
      <c r="AL196" s="113">
        <v>1490.0</v>
      </c>
      <c r="AM196" s="114">
        <v>1.7000000000000002</v>
      </c>
      <c r="AN196" s="102">
        <v>0.94</v>
      </c>
      <c r="AO196" s="115">
        <f t="shared" si="9"/>
        <v>-7.81730849</v>
      </c>
      <c r="AP196" s="116">
        <f t="shared" si="10"/>
        <v>9.535632687</v>
      </c>
      <c r="AQ196" s="117">
        <f t="shared" si="11"/>
        <v>69.15398871</v>
      </c>
      <c r="AR196" s="103">
        <f t="array" ref="AR196">INDEX(Historical!$C$7:$C$1381,MATCH(B196,Historical!$B$7:$B$1403,0))*IF(AH196="n/a",1.03,IF(AH196&lt;0,1.01,IF(AH196&gt;10,1.1,(1+AH196/100))))</f>
        <v>0.979</v>
      </c>
      <c r="AS196" s="112">
        <f t="shared" si="12"/>
        <v>1.072984</v>
      </c>
      <c r="AT196" s="112">
        <f t="shared" ref="AT196:AV196" si="204">IF($AK196="n/a",1.03*AS196,IF($AK196&lt;0,1.01*AS196,IF($AK196&gt;10,1.1*AS196,(1+$AK196/100)*AS196)))</f>
        <v>1.08371384</v>
      </c>
      <c r="AU196" s="112">
        <f t="shared" si="204"/>
        <v>1.094550978</v>
      </c>
      <c r="AV196" s="112">
        <f t="shared" si="204"/>
        <v>1.105496488</v>
      </c>
      <c r="AW196" s="103">
        <f t="shared" si="14"/>
        <v>5.335745307</v>
      </c>
      <c r="AX196" s="118">
        <f t="shared" si="15"/>
        <v>12.05818148</v>
      </c>
      <c r="AY196" s="119">
        <v>0.89</v>
      </c>
      <c r="AZ196" s="114">
        <v>9.879999999999999</v>
      </c>
      <c r="BA196" s="114">
        <v>-24.6</v>
      </c>
      <c r="BB196" s="114">
        <v>-13.81</v>
      </c>
      <c r="BC196" s="114">
        <v>-13.74</v>
      </c>
      <c r="BD196" s="42"/>
      <c r="BE196" s="17">
        <v>2013.0</v>
      </c>
      <c r="BF196" s="17">
        <f t="shared" si="16"/>
        <v>0</v>
      </c>
      <c r="BG196" s="120">
        <v>6.5</v>
      </c>
    </row>
    <row r="197" ht="11.25" customHeight="1">
      <c r="A197" s="121" t="s">
        <v>231</v>
      </c>
      <c r="B197" s="122" t="s">
        <v>232</v>
      </c>
      <c r="C197" s="100" t="s">
        <v>118</v>
      </c>
      <c r="D197" s="100" t="s">
        <v>233</v>
      </c>
      <c r="E197" s="123">
        <v>43.0</v>
      </c>
      <c r="F197" s="58">
        <v>61.0</v>
      </c>
      <c r="G197" s="124" t="s">
        <v>121</v>
      </c>
      <c r="H197" s="124" t="s">
        <v>121</v>
      </c>
      <c r="I197" s="125">
        <v>145.29</v>
      </c>
      <c r="J197" s="126">
        <f t="shared" si="2"/>
        <v>1.37655723</v>
      </c>
      <c r="K197" s="127">
        <v>0.5</v>
      </c>
      <c r="L197" s="128">
        <v>4.0</v>
      </c>
      <c r="M197" s="129">
        <f t="shared" si="3"/>
        <v>2</v>
      </c>
      <c r="N197" s="130" t="s">
        <v>138</v>
      </c>
      <c r="O197" s="131">
        <v>0.4</v>
      </c>
      <c r="P197" s="132">
        <v>43696.0</v>
      </c>
      <c r="Q197" s="132">
        <v>43711.0</v>
      </c>
      <c r="R197" s="129">
        <f t="shared" si="4"/>
        <v>25</v>
      </c>
      <c r="S197" s="108">
        <f t="array" ref="S197">IF(INDEX(Historical!$D$7:$D$1379,MATCH(B197,Historical!$B$7:$B$1403,0))=0,"n/a",(INDEX(Historical!$C$7:$C$1381,MATCH(B197,Historical!$B$7:$B$1403,0))/INDEX(Historical!$D$7:$D$1379,MATCH(B197,Historical!$B$7:$B$1403,0))-1)*100)</f>
        <v>16.88311688</v>
      </c>
      <c r="T197" s="108">
        <f t="array" ref="T197">IF(INDEX(Historical!$F$7:$F$1372,MATCH(B197,Historical!$B$7:$B$1403,0))=0,"n/a",((INDEX(Historical!$C$7:$C$1381,MATCH(B197,Historical!$B$7:$B$1403,0))/INDEX(Historical!$F$7:$F$1372,MATCH(B197,Historical!$B$7:$B$1403,0)))^(1/3)-1)*100)</f>
        <v>11.4576078</v>
      </c>
      <c r="U197" s="108">
        <f t="array" ref="U197">IF(INDEX(Historical!$H$7:$H$1372,MATCH(B197,Historical!$B$7:$B$1403,0))=0,"n/a",((INDEX(Historical!$C$7:$C$1381,MATCH(B197,Historical!$B$7:$B$1403,0))/INDEX(Historical!$H$7:$H$1372,MATCH(B197,Historical!$B$7:$B$1403,0)))^(1/5)-1)*100)</f>
        <v>13.87514168</v>
      </c>
      <c r="V197" s="108">
        <f t="array" ref="V197">IF(INDEX(Historical!$O$7:$O$1372,MATCH(B197,Historical!$B$7:$B$1403,0))=0,"n/a",((INDEX(Historical!$C$7:$C$1381,MATCH(B197,Historical!$B$7:$B$1403,0))/INDEX(Historical!$O$7:$O$1372,MATCH(B197,Historical!$B$7:$B$1403,0)))^(1/10)-1)*100)</f>
        <v>11.06908537</v>
      </c>
      <c r="W197" s="109">
        <f t="shared" si="5"/>
        <v>1.253503899</v>
      </c>
      <c r="X197" s="110">
        <f t="shared" si="6"/>
        <v>0.8409176773</v>
      </c>
      <c r="Y197" s="122"/>
      <c r="Z197" s="126">
        <f t="shared" si="7"/>
        <v>24.24242424</v>
      </c>
      <c r="AA197" s="134">
        <f t="shared" si="8"/>
        <v>17.61090909</v>
      </c>
      <c r="AB197" s="128">
        <v>12.0</v>
      </c>
      <c r="AC197" s="125">
        <v>8.25</v>
      </c>
      <c r="AD197" s="125">
        <v>1.17</v>
      </c>
      <c r="AE197" s="125">
        <v>1.69</v>
      </c>
      <c r="AF197" s="125">
        <v>3.11</v>
      </c>
      <c r="AG197" s="125">
        <v>18.099999999999998</v>
      </c>
      <c r="AH197" s="125">
        <v>41.199999999999996</v>
      </c>
      <c r="AI197" s="125">
        <v>12.809999999999999</v>
      </c>
      <c r="AJ197" s="125">
        <v>16.5</v>
      </c>
      <c r="AK197" s="125">
        <v>15.0</v>
      </c>
      <c r="AL197" s="135">
        <v>8119.999999999999</v>
      </c>
      <c r="AM197" s="136">
        <v>0.8</v>
      </c>
      <c r="AN197" s="125">
        <v>0.6</v>
      </c>
      <c r="AO197" s="137">
        <f t="shared" si="9"/>
        <v>-2.359210185</v>
      </c>
      <c r="AP197" s="138">
        <f t="shared" si="10"/>
        <v>15.25169891</v>
      </c>
      <c r="AQ197" s="139">
        <f t="shared" si="11"/>
        <v>56.01983816</v>
      </c>
      <c r="AR197" s="103">
        <f t="array" ref="AR197">INDEX(Historical!$C$7:$C$1381,MATCH(B197,Historical!$B$7:$B$1403,0))*IF(AH197="n/a",1.03,IF(AH197&lt;0,1.01,IF(AH197&gt;10,1.1,(1+AH197/100))))</f>
        <v>1.98</v>
      </c>
      <c r="AS197" s="134">
        <f t="shared" si="12"/>
        <v>2.178</v>
      </c>
      <c r="AT197" s="134">
        <f t="shared" ref="AT197:AV197" si="205">IF($AK197="n/a",1.03*AS197,IF($AK197&lt;0,1.01*AS197,IF($AK197&gt;10,1.1*AS197,(1+$AK197/100)*AS197)))</f>
        <v>2.3958</v>
      </c>
      <c r="AU197" s="134">
        <f t="shared" si="205"/>
        <v>2.63538</v>
      </c>
      <c r="AV197" s="134">
        <f t="shared" si="205"/>
        <v>2.898918</v>
      </c>
      <c r="AW197" s="126">
        <f t="shared" si="14"/>
        <v>12.088098</v>
      </c>
      <c r="AX197" s="140">
        <f t="shared" si="15"/>
        <v>8.319979352</v>
      </c>
      <c r="AY197" s="141">
        <v>1.01</v>
      </c>
      <c r="AZ197" s="136">
        <v>21.98</v>
      </c>
      <c r="BA197" s="136">
        <v>-14.46</v>
      </c>
      <c r="BB197" s="136">
        <v>-9.29</v>
      </c>
      <c r="BC197" s="136">
        <v>-1.8599999999999999</v>
      </c>
      <c r="BD197" s="142"/>
      <c r="BE197" s="17">
        <v>1977.0</v>
      </c>
      <c r="BF197" s="17">
        <f t="shared" si="16"/>
        <v>4</v>
      </c>
      <c r="BG197" s="143">
        <v>8.7</v>
      </c>
    </row>
    <row r="198" ht="11.25" customHeight="1">
      <c r="A198" s="155" t="s">
        <v>234</v>
      </c>
      <c r="B198" s="99" t="s">
        <v>235</v>
      </c>
      <c r="C198" s="100" t="s">
        <v>131</v>
      </c>
      <c r="D198" s="100" t="s">
        <v>132</v>
      </c>
      <c r="E198" s="101">
        <v>48.0</v>
      </c>
      <c r="F198" s="58">
        <v>38.0</v>
      </c>
      <c r="G198" s="58" t="s">
        <v>168</v>
      </c>
      <c r="H198" s="58" t="s">
        <v>168</v>
      </c>
      <c r="I198" s="150">
        <v>52.0</v>
      </c>
      <c r="J198" s="103">
        <f t="shared" si="2"/>
        <v>1.615384615</v>
      </c>
      <c r="K198" s="104">
        <v>0.21</v>
      </c>
      <c r="L198" s="73">
        <v>4.0</v>
      </c>
      <c r="M198" s="23">
        <f t="shared" si="3"/>
        <v>0.84</v>
      </c>
      <c r="N198" s="105" t="s">
        <v>236</v>
      </c>
      <c r="O198" s="106">
        <v>0.18</v>
      </c>
      <c r="P198" s="107">
        <v>43707.0</v>
      </c>
      <c r="Q198" s="107">
        <v>43733.0</v>
      </c>
      <c r="R198" s="23">
        <f t="shared" si="4"/>
        <v>16.66666667</v>
      </c>
      <c r="S198" s="108">
        <f t="array" ref="S198">IF(INDEX(Historical!$D$7:$D$1379,MATCH(B198,Historical!$B$7:$B$1403,0))=0,"n/a",(INDEX(Historical!$C$7:$C$1381,MATCH(B198,Historical!$B$7:$B$1403,0))/INDEX(Historical!$D$7:$D$1379,MATCH(B198,Historical!$B$7:$B$1403,0))-1)*100)</f>
        <v>16.41791045</v>
      </c>
      <c r="T198" s="108">
        <f t="array" ref="T198">IF(INDEX(Historical!$F$7:$F$1372,MATCH(B198,Historical!$B$7:$B$1403,0))=0,"n/a",((INDEX(Historical!$C$7:$C$1381,MATCH(B198,Historical!$B$7:$B$1403,0))/INDEX(Historical!$F$7:$F$1372,MATCH(B198,Historical!$B$7:$B$1403,0)))^(1/3)-1)*100)</f>
        <v>13.74690216</v>
      </c>
      <c r="U198" s="108">
        <f t="array" ref="U198">IF(INDEX(Historical!$H$7:$H$1372,MATCH(B198,Historical!$B$7:$B$1403,0))=0,"n/a",((INDEX(Historical!$C$7:$C$1381,MATCH(B198,Historical!$B$7:$B$1403,0))/INDEX(Historical!$H$7:$H$1372,MATCH(B198,Historical!$B$7:$B$1403,0)))^(1/5)-1)*100)</f>
        <v>15.46814827</v>
      </c>
      <c r="V198" s="108">
        <f t="array" ref="V198">IF(INDEX(Historical!$O$7:$O$1372,MATCH(B198,Historical!$B$7:$B$1403,0))=0,"n/a",((INDEX(Historical!$C$7:$C$1381,MATCH(B198,Historical!$B$7:$B$1403,0))/INDEX(Historical!$O$7:$O$1372,MATCH(B198,Historical!$B$7:$B$1403,0)))^(1/10)-1)*100)</f>
        <v>15.79297436</v>
      </c>
      <c r="W198" s="109">
        <f t="shared" si="5"/>
        <v>0.9794322408</v>
      </c>
      <c r="X198" s="110" t="str">
        <f t="shared" si="6"/>
        <v>n/a</v>
      </c>
      <c r="Y198" s="162" t="s">
        <v>237</v>
      </c>
      <c r="Z198" s="103">
        <f t="shared" si="7"/>
        <v>48.27586207</v>
      </c>
      <c r="AA198" s="112">
        <f t="shared" si="8"/>
        <v>29.88505747</v>
      </c>
      <c r="AB198" s="73">
        <v>2.0</v>
      </c>
      <c r="AC198" s="102">
        <v>1.74</v>
      </c>
      <c r="AD198" s="102" t="s">
        <v>128</v>
      </c>
      <c r="AE198" s="102">
        <v>5.17</v>
      </c>
      <c r="AF198" s="102">
        <v>6.2</v>
      </c>
      <c r="AG198" s="102">
        <v>22.009999999999998</v>
      </c>
      <c r="AH198" s="102" t="s">
        <v>128</v>
      </c>
      <c r="AI198" s="102" t="s">
        <v>128</v>
      </c>
      <c r="AJ198" s="102" t="s">
        <v>128</v>
      </c>
      <c r="AK198" s="102" t="s">
        <v>128</v>
      </c>
      <c r="AL198" s="120">
        <v>1440.0</v>
      </c>
      <c r="AM198" s="114" t="s">
        <v>128</v>
      </c>
      <c r="AN198" s="102">
        <v>0.0354</v>
      </c>
      <c r="AO198" s="115">
        <f t="shared" si="9"/>
        <v>-12.80152459</v>
      </c>
      <c r="AP198" s="116">
        <f t="shared" si="10"/>
        <v>17.08353289</v>
      </c>
      <c r="AQ198" s="117">
        <f t="shared" si="11"/>
        <v>186.9667858</v>
      </c>
      <c r="AR198" s="103">
        <f t="array" ref="AR198">INDEX(Historical!$C$7:$C$1381,MATCH(B198,Historical!$B$7:$B$1403,0))*IF(AH198="n/a",1.03,IF(AH198&lt;0,1.01,IF(AH198&gt;10,1.1,(1+AH198/100))))</f>
        <v>0.8034</v>
      </c>
      <c r="AS198" s="112">
        <f t="shared" si="12"/>
        <v>0.827502</v>
      </c>
      <c r="AT198" s="112">
        <f t="shared" ref="AT198:AV198" si="206">IF($AK198="n/a",1.03*AS198,IF($AK198&lt;0,1.01*AS198,IF($AK198&gt;10,1.1*AS198,(1+$AK198/100)*AS198)))</f>
        <v>0.85232706</v>
      </c>
      <c r="AU198" s="112">
        <f t="shared" si="206"/>
        <v>0.8778968718</v>
      </c>
      <c r="AV198" s="112">
        <f t="shared" si="206"/>
        <v>0.904233778</v>
      </c>
      <c r="AW198" s="103">
        <f t="shared" si="14"/>
        <v>4.26535971</v>
      </c>
      <c r="AX198" s="118">
        <f t="shared" si="15"/>
        <v>8.202614826</v>
      </c>
      <c r="AY198" s="119">
        <v>0.15</v>
      </c>
      <c r="AZ198" s="114">
        <v>85.51551908669282</v>
      </c>
      <c r="BA198" s="114">
        <v>-5.454545454545457</v>
      </c>
      <c r="BB198" s="114">
        <v>6.31772643631161</v>
      </c>
      <c r="BC198" s="114">
        <v>21.099208197484877</v>
      </c>
      <c r="BD198" s="42" t="s">
        <v>112</v>
      </c>
      <c r="BE198" s="17">
        <v>1972.0</v>
      </c>
      <c r="BF198" s="17">
        <f t="shared" si="16"/>
        <v>5</v>
      </c>
      <c r="BG198" s="120">
        <v>11.73</v>
      </c>
    </row>
    <row r="199" ht="11.25" customHeight="1">
      <c r="A199" s="155" t="s">
        <v>705</v>
      </c>
      <c r="B199" s="99" t="s">
        <v>706</v>
      </c>
      <c r="C199" s="100" t="s">
        <v>118</v>
      </c>
      <c r="D199" s="100" t="s">
        <v>227</v>
      </c>
      <c r="E199" s="101">
        <v>16.0</v>
      </c>
      <c r="F199" s="58">
        <v>250.0</v>
      </c>
      <c r="G199" s="58" t="s">
        <v>121</v>
      </c>
      <c r="H199" s="58" t="s">
        <v>121</v>
      </c>
      <c r="I199" s="150">
        <v>70.45</v>
      </c>
      <c r="J199" s="103">
        <f t="shared" si="2"/>
        <v>1.476224273</v>
      </c>
      <c r="K199" s="104">
        <v>0.26</v>
      </c>
      <c r="L199" s="73">
        <v>4.0</v>
      </c>
      <c r="M199" s="23">
        <f t="shared" si="3"/>
        <v>1.04</v>
      </c>
      <c r="N199" s="105" t="s">
        <v>154</v>
      </c>
      <c r="O199" s="106">
        <v>0.24</v>
      </c>
      <c r="P199" s="107">
        <v>43888.0</v>
      </c>
      <c r="Q199" s="107">
        <v>43903.0</v>
      </c>
      <c r="R199" s="23">
        <f t="shared" si="4"/>
        <v>8.333333333</v>
      </c>
      <c r="S199" s="108">
        <f t="array" ref="S199">IF(INDEX(Historical!$D$7:$D$1379,MATCH(B199,Historical!$B$7:$B$1403,0))=0,"n/a",(INDEX(Historical!$C$7:$C$1381,MATCH(B199,Historical!$B$7:$B$1403,0))/INDEX(Historical!$D$7:$D$1379,MATCH(B199,Historical!$B$7:$B$1403,0))-1)*100)</f>
        <v>9.090909091</v>
      </c>
      <c r="T199" s="108">
        <f t="array" ref="T199">IF(INDEX(Historical!$F$7:$F$1372,MATCH(B199,Historical!$B$7:$B$1403,0))=0,"n/a",((INDEX(Historical!$C$7:$C$1381,MATCH(B199,Historical!$B$7:$B$1403,0))/INDEX(Historical!$F$7:$F$1372,MATCH(B199,Historical!$B$7:$B$1403,0)))^(1/3)-1)*100)</f>
        <v>10.06424163</v>
      </c>
      <c r="U199" s="108">
        <f t="array" ref="U199">IF(INDEX(Historical!$H$7:$H$1372,MATCH(B199,Historical!$B$7:$B$1403,0))=0,"n/a",((INDEX(Historical!$C$7:$C$1381,MATCH(B199,Historical!$B$7:$B$1403,0))/INDEX(Historical!$H$7:$H$1372,MATCH(B199,Historical!$B$7:$B$1403,0)))^(1/5)-1)*100)</f>
        <v>8.789288578</v>
      </c>
      <c r="V199" s="108">
        <f t="array" ref="V199">IF(INDEX(Historical!$O$7:$O$1372,MATCH(B199,Historical!$B$7:$B$1403,0))=0,"n/a",((INDEX(Historical!$C$7:$C$1381,MATCH(B199,Historical!$B$7:$B$1403,0))/INDEX(Historical!$O$7:$O$1372,MATCH(B199,Historical!$B$7:$B$1403,0)))^(1/10)-1)*100)</f>
        <v>12.5877089</v>
      </c>
      <c r="W199" s="109">
        <f t="shared" si="5"/>
        <v>0.6982437112</v>
      </c>
      <c r="X199" s="110">
        <f t="shared" si="6"/>
        <v>0.5231719392</v>
      </c>
      <c r="Y199" s="149"/>
      <c r="Z199" s="103">
        <f t="shared" si="7"/>
        <v>24.94004796</v>
      </c>
      <c r="AA199" s="112">
        <f t="shared" si="8"/>
        <v>16.89448441</v>
      </c>
      <c r="AB199" s="73">
        <v>12.0</v>
      </c>
      <c r="AC199" s="102">
        <v>4.17</v>
      </c>
      <c r="AD199" s="102">
        <v>2.16</v>
      </c>
      <c r="AE199" s="102">
        <v>4.62</v>
      </c>
      <c r="AF199" s="102">
        <v>4.61</v>
      </c>
      <c r="AG199" s="102">
        <v>27.500000000000004</v>
      </c>
      <c r="AH199" s="102">
        <v>8.6</v>
      </c>
      <c r="AI199" s="102">
        <v>10.7</v>
      </c>
      <c r="AJ199" s="102">
        <v>16.8</v>
      </c>
      <c r="AK199" s="102">
        <v>7.829999999999999</v>
      </c>
      <c r="AL199" s="113">
        <v>55130.0</v>
      </c>
      <c r="AM199" s="114">
        <v>0.1</v>
      </c>
      <c r="AN199" s="102">
        <v>1.37</v>
      </c>
      <c r="AO199" s="115">
        <f t="shared" si="9"/>
        <v>-6.628971562</v>
      </c>
      <c r="AP199" s="116">
        <f t="shared" si="10"/>
        <v>10.26551285</v>
      </c>
      <c r="AQ199" s="117">
        <f t="shared" si="11"/>
        <v>86.05085702</v>
      </c>
      <c r="AR199" s="103">
        <f t="array" ref="AR199">INDEX(Historical!$C$7:$C$1381,MATCH(B199,Historical!$B$7:$B$1403,0))*IF(AH199="n/a",1.03,IF(AH199&lt;0,1.01,IF(AH199&gt;10,1.1,(1+AH199/100))))</f>
        <v>1.04256</v>
      </c>
      <c r="AS199" s="112">
        <f t="shared" si="12"/>
        <v>1.146816</v>
      </c>
      <c r="AT199" s="112">
        <f t="shared" ref="AT199:AV199" si="207">IF($AK199="n/a",1.03*AS199,IF($AK199&lt;0,1.01*AS199,IF($AK199&gt;10,1.1*AS199,(1+$AK199/100)*AS199)))</f>
        <v>1.236611693</v>
      </c>
      <c r="AU199" s="112">
        <f t="shared" si="207"/>
        <v>1.333438388</v>
      </c>
      <c r="AV199" s="112">
        <f t="shared" si="207"/>
        <v>1.437846614</v>
      </c>
      <c r="AW199" s="103">
        <f t="shared" si="14"/>
        <v>6.197272695</v>
      </c>
      <c r="AX199" s="118">
        <f t="shared" si="15"/>
        <v>8.796696516</v>
      </c>
      <c r="AY199" s="119">
        <v>1.19</v>
      </c>
      <c r="AZ199" s="114">
        <v>10.13</v>
      </c>
      <c r="BA199" s="114">
        <v>-12.73</v>
      </c>
      <c r="BB199" s="114">
        <v>-6.8500000000000005</v>
      </c>
      <c r="BC199" s="114">
        <v>-3.06</v>
      </c>
      <c r="BD199" s="42"/>
      <c r="BE199" s="17">
        <v>2005.0</v>
      </c>
      <c r="BF199" s="17">
        <f t="shared" si="16"/>
        <v>1</v>
      </c>
      <c r="BG199" s="120">
        <v>8.7</v>
      </c>
    </row>
    <row r="200" ht="11.25" customHeight="1">
      <c r="A200" s="55" t="s">
        <v>238</v>
      </c>
      <c r="B200" s="99" t="s">
        <v>239</v>
      </c>
      <c r="C200" s="100" t="s">
        <v>118</v>
      </c>
      <c r="D200" s="100" t="s">
        <v>119</v>
      </c>
      <c r="E200" s="101">
        <v>37.0</v>
      </c>
      <c r="F200" s="58">
        <v>74.0</v>
      </c>
      <c r="G200" s="58" t="s">
        <v>168</v>
      </c>
      <c r="H200" s="58" t="s">
        <v>168</v>
      </c>
      <c r="I200" s="102">
        <v>266.74</v>
      </c>
      <c r="J200" s="103">
        <f t="shared" si="2"/>
        <v>0.9559871035</v>
      </c>
      <c r="K200" s="104">
        <v>2.55</v>
      </c>
      <c r="L200" s="73">
        <v>1.0</v>
      </c>
      <c r="M200" s="23">
        <f t="shared" si="3"/>
        <v>2.55</v>
      </c>
      <c r="N200" s="105" t="s">
        <v>240</v>
      </c>
      <c r="O200" s="106">
        <v>2.05</v>
      </c>
      <c r="P200" s="107">
        <v>43776.0</v>
      </c>
      <c r="Q200" s="107">
        <v>43805.0</v>
      </c>
      <c r="R200" s="23">
        <f t="shared" si="4"/>
        <v>24.3902439</v>
      </c>
      <c r="S200" s="108">
        <f t="array" ref="S200">IF(INDEX(Historical!$D$7:$D$1379,MATCH(B200,Historical!$B$7:$B$1403,0))=0,"n/a",(INDEX(Historical!$C$7:$C$1381,MATCH(B200,Historical!$B$7:$B$1403,0))/INDEX(Historical!$D$7:$D$1379,MATCH(B200,Historical!$B$7:$B$1403,0))-1)*100)</f>
        <v>24.3902439</v>
      </c>
      <c r="T200" s="108">
        <f t="array" ref="T200">IF(INDEX(Historical!$F$7:$F$1372,MATCH(B200,Historical!$B$7:$B$1403,0))=0,"n/a",((INDEX(Historical!$C$7:$C$1381,MATCH(B200,Historical!$B$7:$B$1403,0))/INDEX(Historical!$F$7:$F$1372,MATCH(B200,Historical!$B$7:$B$1403,0)))^(1/3)-1)*100)</f>
        <v>24.23086614</v>
      </c>
      <c r="U200" s="108">
        <f t="array" ref="U200">IF(INDEX(Historical!$H$7:$H$1372,MATCH(B200,Historical!$B$7:$B$1403,0))=0,"n/a",((INDEX(Historical!$C$7:$C$1381,MATCH(B200,Historical!$B$7:$B$1403,0))/INDEX(Historical!$H$7:$H$1372,MATCH(B200,Historical!$B$7:$B$1403,0)))^(1/5)-1)*100)</f>
        <v>24.57309396</v>
      </c>
      <c r="V200" s="108">
        <f t="array" ref="V200">IF(INDEX(Historical!$O$7:$O$1372,MATCH(B200,Historical!$B$7:$B$1403,0))=0,"n/a",((INDEX(Historical!$C$7:$C$1381,MATCH(B200,Historical!$B$7:$B$1403,0))/INDEX(Historical!$O$7:$O$1372,MATCH(B200,Historical!$B$7:$B$1403,0)))^(1/10)-1)*100)</f>
        <v>18.42522874</v>
      </c>
      <c r="W200" s="109">
        <f t="shared" si="5"/>
        <v>1.333665612</v>
      </c>
      <c r="X200" s="110">
        <f t="shared" si="6"/>
        <v>1.159108206</v>
      </c>
      <c r="Y200" s="133"/>
      <c r="Z200" s="103">
        <f t="shared" si="7"/>
        <v>30</v>
      </c>
      <c r="AA200" s="112">
        <f t="shared" si="8"/>
        <v>31.38117647</v>
      </c>
      <c r="AB200" s="73">
        <v>5.0</v>
      </c>
      <c r="AC200" s="102">
        <v>8.5</v>
      </c>
      <c r="AD200" s="102">
        <v>2.68</v>
      </c>
      <c r="AE200" s="102">
        <v>3.94</v>
      </c>
      <c r="AF200" s="102">
        <v>8.93</v>
      </c>
      <c r="AG200" s="102">
        <v>29.799999999999997</v>
      </c>
      <c r="AH200" s="102">
        <v>43.6</v>
      </c>
      <c r="AI200" s="102">
        <v>9.74</v>
      </c>
      <c r="AJ200" s="102">
        <v>21.2</v>
      </c>
      <c r="AK200" s="102">
        <v>11.700000000000001</v>
      </c>
      <c r="AL200" s="113">
        <v>28090.0</v>
      </c>
      <c r="AM200" s="114">
        <v>0.4</v>
      </c>
      <c r="AN200" s="102">
        <v>0.88</v>
      </c>
      <c r="AO200" s="115">
        <f t="shared" si="9"/>
        <v>-5.852095405</v>
      </c>
      <c r="AP200" s="116">
        <f t="shared" si="10"/>
        <v>25.52908107</v>
      </c>
      <c r="AQ200" s="117">
        <f t="shared" si="11"/>
        <v>252.9141576</v>
      </c>
      <c r="AR200" s="103">
        <f t="array" ref="AR200">INDEX(Historical!$C$7:$C$1381,MATCH(B200,Historical!$B$7:$B$1403,0))*IF(AH200="n/a",1.03,IF(AH200&lt;0,1.01,IF(AH200&gt;10,1.1,(1+AH200/100))))</f>
        <v>2.805</v>
      </c>
      <c r="AS200" s="112">
        <f t="shared" si="12"/>
        <v>3.078207</v>
      </c>
      <c r="AT200" s="112">
        <f t="shared" ref="AT200:AV200" si="208">IF($AK200="n/a",1.03*AS200,IF($AK200&lt;0,1.01*AS200,IF($AK200&gt;10,1.1*AS200,(1+$AK200/100)*AS200)))</f>
        <v>3.3860277</v>
      </c>
      <c r="AU200" s="112">
        <f t="shared" si="208"/>
        <v>3.72463047</v>
      </c>
      <c r="AV200" s="112">
        <f t="shared" si="208"/>
        <v>4.097093517</v>
      </c>
      <c r="AW200" s="103">
        <f t="shared" si="14"/>
        <v>17.09095869</v>
      </c>
      <c r="AX200" s="118">
        <f t="shared" si="15"/>
        <v>6.407347487</v>
      </c>
      <c r="AY200" s="119">
        <v>0.98</v>
      </c>
      <c r="AZ200" s="114">
        <v>38.99</v>
      </c>
      <c r="BA200" s="114">
        <v>-12.49</v>
      </c>
      <c r="BB200" s="114">
        <v>-5.1</v>
      </c>
      <c r="BC200" s="114">
        <v>2.81</v>
      </c>
      <c r="BD200" s="42"/>
      <c r="BE200" s="17">
        <v>1984.0</v>
      </c>
      <c r="BF200" s="17">
        <f t="shared" si="16"/>
        <v>3</v>
      </c>
      <c r="BG200" s="120">
        <v>12.1</v>
      </c>
    </row>
    <row r="201" ht="11.25" customHeight="1">
      <c r="A201" s="55" t="s">
        <v>241</v>
      </c>
      <c r="B201" s="99" t="s">
        <v>242</v>
      </c>
      <c r="C201" s="100" t="s">
        <v>136</v>
      </c>
      <c r="D201" s="100" t="s">
        <v>153</v>
      </c>
      <c r="E201" s="101">
        <v>39.0</v>
      </c>
      <c r="F201" s="58">
        <v>66.0</v>
      </c>
      <c r="G201" s="58" t="s">
        <v>121</v>
      </c>
      <c r="H201" s="58" t="s">
        <v>168</v>
      </c>
      <c r="I201" s="102">
        <v>38.68</v>
      </c>
      <c r="J201" s="103">
        <f t="shared" si="2"/>
        <v>3.929679421</v>
      </c>
      <c r="K201" s="104">
        <v>0.38</v>
      </c>
      <c r="L201" s="73">
        <v>4.0</v>
      </c>
      <c r="M201" s="23">
        <f t="shared" si="3"/>
        <v>1.52</v>
      </c>
      <c r="N201" s="105" t="s">
        <v>133</v>
      </c>
      <c r="O201" s="106">
        <v>0.36</v>
      </c>
      <c r="P201" s="107">
        <v>43721.0</v>
      </c>
      <c r="Q201" s="107">
        <v>43739.0</v>
      </c>
      <c r="R201" s="23">
        <f t="shared" si="4"/>
        <v>5.555555556</v>
      </c>
      <c r="S201" s="108">
        <f t="array" ref="S201">IF(INDEX(Historical!$D$7:$D$1379,MATCH(B201,Historical!$B$7:$B$1403,0))=0,"n/a",(INDEX(Historical!$C$7:$C$1381,MATCH(B201,Historical!$B$7:$B$1403,0))/INDEX(Historical!$D$7:$D$1379,MATCH(B201,Historical!$B$7:$B$1403,0))-1)*100)</f>
        <v>9.62962963</v>
      </c>
      <c r="T201" s="108">
        <f t="array" ref="T201">IF(INDEX(Historical!$F$7:$F$1372,MATCH(B201,Historical!$B$7:$B$1403,0))=0,"n/a",((INDEX(Historical!$C$7:$C$1381,MATCH(B201,Historical!$B$7:$B$1403,0))/INDEX(Historical!$F$7:$F$1372,MATCH(B201,Historical!$B$7:$B$1403,0)))^(1/3)-1)*100)</f>
        <v>5.791449454</v>
      </c>
      <c r="U201" s="108">
        <f t="array" ref="U201">IF(INDEX(Historical!$H$7:$H$1372,MATCH(B201,Historical!$B$7:$B$1403,0))=0,"n/a",((INDEX(Historical!$C$7:$C$1381,MATCH(B201,Historical!$B$7:$B$1403,0))/INDEX(Historical!$H$7:$H$1372,MATCH(B201,Historical!$B$7:$B$1403,0)))^(1/5)-1)*100)</f>
        <v>4.764160215</v>
      </c>
      <c r="V201" s="108">
        <f t="array" ref="V201">IF(INDEX(Historical!$O$7:$O$1372,MATCH(B201,Historical!$B$7:$B$1403,0))=0,"n/a",((INDEX(Historical!$C$7:$C$1381,MATCH(B201,Historical!$B$7:$B$1403,0))/INDEX(Historical!$O$7:$O$1372,MATCH(B201,Historical!$B$7:$B$1403,0)))^(1/10)-1)*100)</f>
        <v>3.097305624</v>
      </c>
      <c r="W201" s="109">
        <f t="shared" si="5"/>
        <v>1.538162775</v>
      </c>
      <c r="X201" s="110">
        <f t="shared" si="6"/>
        <v>0.9528320429</v>
      </c>
      <c r="Y201" s="163"/>
      <c r="Z201" s="103">
        <f t="shared" si="7"/>
        <v>41.75824176</v>
      </c>
      <c r="AA201" s="112">
        <f t="shared" si="8"/>
        <v>10.62637363</v>
      </c>
      <c r="AB201" s="73">
        <v>12.0</v>
      </c>
      <c r="AC201" s="102">
        <v>3.64</v>
      </c>
      <c r="AD201" s="102">
        <v>2.13</v>
      </c>
      <c r="AE201" s="102">
        <v>3.73</v>
      </c>
      <c r="AF201" s="102">
        <v>1.13</v>
      </c>
      <c r="AG201" s="102">
        <v>11.1</v>
      </c>
      <c r="AH201" s="102">
        <v>21.4</v>
      </c>
      <c r="AI201" s="102">
        <v>1.52</v>
      </c>
      <c r="AJ201" s="102">
        <v>5.0</v>
      </c>
      <c r="AK201" s="102">
        <v>5.0</v>
      </c>
      <c r="AL201" s="120">
        <v>690.82</v>
      </c>
      <c r="AM201" s="114">
        <v>1.5</v>
      </c>
      <c r="AN201" s="102">
        <v>0.1</v>
      </c>
      <c r="AO201" s="115">
        <f t="shared" si="9"/>
        <v>-1.932533991</v>
      </c>
      <c r="AP201" s="116">
        <f t="shared" si="10"/>
        <v>8.693839636</v>
      </c>
      <c r="AQ201" s="117">
        <f t="shared" si="11"/>
        <v>-26.94658819</v>
      </c>
      <c r="AR201" s="103">
        <f t="array" ref="AR201">INDEX(Historical!$C$7:$C$1381,MATCH(B201,Historical!$B$7:$B$1403,0))*IF(AH201="n/a",1.03,IF(AH201&lt;0,1.01,IF(AH201&gt;10,1.1,(1+AH201/100))))</f>
        <v>1.628</v>
      </c>
      <c r="AS201" s="112">
        <f t="shared" si="12"/>
        <v>1.6527456</v>
      </c>
      <c r="AT201" s="112">
        <f t="shared" ref="AT201:AV201" si="209">IF($AK201="n/a",1.03*AS201,IF($AK201&lt;0,1.01*AS201,IF($AK201&gt;10,1.1*AS201,(1+$AK201/100)*AS201)))</f>
        <v>1.73538288</v>
      </c>
      <c r="AU201" s="112">
        <f t="shared" si="209"/>
        <v>1.822152024</v>
      </c>
      <c r="AV201" s="112">
        <f t="shared" si="209"/>
        <v>1.913259625</v>
      </c>
      <c r="AW201" s="103">
        <f t="shared" si="14"/>
        <v>8.751540129</v>
      </c>
      <c r="AX201" s="118">
        <f t="shared" si="15"/>
        <v>22.62549154</v>
      </c>
      <c r="AY201" s="119">
        <v>0.61</v>
      </c>
      <c r="AZ201" s="114">
        <v>1.71</v>
      </c>
      <c r="BA201" s="114">
        <v>-18.64</v>
      </c>
      <c r="BB201" s="114">
        <v>-13.98</v>
      </c>
      <c r="BC201" s="114">
        <v>-9.51</v>
      </c>
      <c r="BD201" s="42"/>
      <c r="BE201" s="17">
        <v>1981.0</v>
      </c>
      <c r="BF201" s="17">
        <f t="shared" si="16"/>
        <v>3</v>
      </c>
      <c r="BG201" s="120">
        <v>1.5</v>
      </c>
    </row>
    <row r="202" ht="11.25" customHeight="1">
      <c r="A202" s="231" t="s">
        <v>1509</v>
      </c>
      <c r="B202" s="99" t="s">
        <v>1510</v>
      </c>
      <c r="C202" s="100" t="s">
        <v>272</v>
      </c>
      <c r="D202" s="100" t="s">
        <v>885</v>
      </c>
      <c r="E202" s="101">
        <v>8.0</v>
      </c>
      <c r="F202" s="58">
        <v>628.0</v>
      </c>
      <c r="G202" s="58" t="s">
        <v>168</v>
      </c>
      <c r="H202" s="58" t="s">
        <v>168</v>
      </c>
      <c r="I202" s="60">
        <v>57.51</v>
      </c>
      <c r="J202" s="103">
        <f t="shared" si="2"/>
        <v>1.73882803</v>
      </c>
      <c r="K202" s="55">
        <v>0.25</v>
      </c>
      <c r="L202" s="58">
        <v>4.0</v>
      </c>
      <c r="M202" s="23">
        <f t="shared" si="3"/>
        <v>1</v>
      </c>
      <c r="N202" s="58" t="s">
        <v>556</v>
      </c>
      <c r="O202" s="232">
        <v>0.13</v>
      </c>
      <c r="P202" s="107">
        <v>43882.0</v>
      </c>
      <c r="Q202" s="107">
        <v>43889.0</v>
      </c>
      <c r="R202" s="23">
        <f t="shared" si="4"/>
        <v>92.30769231</v>
      </c>
      <c r="S202" s="108">
        <f t="array" ref="S202">IF(INDEX(Historical!$D$7:$D$1379,MATCH(B202,Historical!$B$7:$B$1403,0))=0,"n/a",(INDEX(Historical!$C$7:$C$1381,MATCH(B202,Historical!$B$7:$B$1403,0))/INDEX(Historical!$D$7:$D$1379,MATCH(B202,Historical!$B$7:$B$1403,0))-1)*100)</f>
        <v>62.96296296</v>
      </c>
      <c r="T202" s="108">
        <f t="array" ref="T202">IF(INDEX(Historical!$F$7:$F$1372,MATCH(B202,Historical!$B$7:$B$1403,0))=0,"n/a",((INDEX(Historical!$C$7:$C$1381,MATCH(B202,Historical!$B$7:$B$1403,0))/INDEX(Historical!$F$7:$F$1372,MATCH(B202,Historical!$B$7:$B$1403,0)))^(1/3)-1)*100)</f>
        <v>40.10196653</v>
      </c>
      <c r="U202" s="108">
        <f t="array" ref="U202">IF(INDEX(Historical!$H$7:$H$1372,MATCH(B202,Historical!$B$7:$B$1403,0))=0,"n/a",((INDEX(Historical!$C$7:$C$1381,MATCH(B202,Historical!$B$7:$B$1403,0))/INDEX(Historical!$H$7:$H$1372,MATCH(B202,Historical!$B$7:$B$1403,0)))^(1/5)-1)*100)</f>
        <v>44.434495</v>
      </c>
      <c r="V202" s="108">
        <f t="array" ref="V202">IF(INDEX(Historical!$O$7:$O$1372,MATCH(B202,Historical!$B$7:$B$1403,0))=0,"n/a",((INDEX(Historical!$C$7:$C$1381,MATCH(B202,Historical!$B$7:$B$1403,0))/INDEX(Historical!$O$7:$O$1372,MATCH(B202,Historical!$B$7:$B$1403,0)))^(1/10)-1)*100)</f>
        <v>3.904209397</v>
      </c>
      <c r="W202" s="109">
        <f t="shared" si="5"/>
        <v>11.38117618</v>
      </c>
      <c r="X202" s="110">
        <f t="shared" si="6"/>
        <v>1.021482644</v>
      </c>
      <c r="Y202" s="233"/>
      <c r="Z202" s="103">
        <f t="shared" si="7"/>
        <v>29.49852507</v>
      </c>
      <c r="AA202" s="112">
        <f t="shared" si="8"/>
        <v>16.96460177</v>
      </c>
      <c r="AB202" s="73">
        <v>12.0</v>
      </c>
      <c r="AC202" s="120">
        <v>3.39</v>
      </c>
      <c r="AD202" s="120" t="s">
        <v>128</v>
      </c>
      <c r="AE202" s="102">
        <v>6.25</v>
      </c>
      <c r="AF202" s="102">
        <v>1.42</v>
      </c>
      <c r="AG202" s="102" t="s">
        <v>128</v>
      </c>
      <c r="AH202" s="102">
        <v>-19.7</v>
      </c>
      <c r="AI202" s="102">
        <v>105.06</v>
      </c>
      <c r="AJ202" s="234">
        <v>43.5</v>
      </c>
      <c r="AK202" s="234" t="s">
        <v>128</v>
      </c>
      <c r="AL202" s="120">
        <v>280.65</v>
      </c>
      <c r="AM202" s="120">
        <v>4.1000000000000005</v>
      </c>
      <c r="AN202" s="120">
        <v>1.42</v>
      </c>
      <c r="AO202" s="115">
        <f t="shared" si="9"/>
        <v>29.20872126</v>
      </c>
      <c r="AP202" s="116">
        <f t="shared" si="10"/>
        <v>46.17332303</v>
      </c>
      <c r="AQ202" s="117">
        <f t="shared" si="11"/>
        <v>3.47245369</v>
      </c>
      <c r="AR202" s="103">
        <f t="array" ref="AR202">INDEX(Historical!$C$7:$C$1381,MATCH(B202,Historical!$B$7:$B$1403,0))*IF(AH202="n/a",1.03,IF(AH202&lt;0,1.01,IF(AH202&gt;10,1.1,(1+AH202/100))))</f>
        <v>0.4444</v>
      </c>
      <c r="AS202" s="112">
        <f t="shared" si="12"/>
        <v>0.48884</v>
      </c>
      <c r="AT202" s="112">
        <f t="shared" ref="AT202:AV202" si="210">IF($AK202="n/a",1.03*AS202,IF($AK202&lt;0,1.01*AS202,IF($AK202&gt;10,1.1*AS202,(1+$AK202/100)*AS202)))</f>
        <v>0.5035052</v>
      </c>
      <c r="AU202" s="112">
        <f t="shared" si="210"/>
        <v>0.518610356</v>
      </c>
      <c r="AV202" s="112">
        <f t="shared" si="210"/>
        <v>0.5341686667</v>
      </c>
      <c r="AW202" s="103">
        <f t="shared" si="14"/>
        <v>2.489524223</v>
      </c>
      <c r="AX202" s="118">
        <f t="shared" si="15"/>
        <v>4.3288545</v>
      </c>
      <c r="AY202" s="235">
        <v>0.73</v>
      </c>
      <c r="AZ202" s="102">
        <v>0.31</v>
      </c>
      <c r="BA202" s="102">
        <v>-16.220000000000002</v>
      </c>
      <c r="BB202" s="102">
        <v>-7.33</v>
      </c>
      <c r="BC202" s="102">
        <v>-8.25</v>
      </c>
      <c r="BD202" s="42"/>
      <c r="BE202" s="17">
        <v>2013.0</v>
      </c>
      <c r="BF202" s="17">
        <f t="shared" si="16"/>
        <v>0</v>
      </c>
      <c r="BG202" s="120" t="s">
        <v>128</v>
      </c>
    </row>
    <row r="203" ht="11.25" customHeight="1">
      <c r="A203" s="231" t="s">
        <v>1864</v>
      </c>
      <c r="B203" s="99" t="s">
        <v>1865</v>
      </c>
      <c r="C203" s="100" t="s">
        <v>272</v>
      </c>
      <c r="D203" s="100" t="s">
        <v>273</v>
      </c>
      <c r="E203" s="101">
        <v>6.0</v>
      </c>
      <c r="F203" s="58">
        <v>751.0</v>
      </c>
      <c r="G203" s="58" t="s">
        <v>168</v>
      </c>
      <c r="H203" s="58" t="s">
        <v>168</v>
      </c>
      <c r="I203" s="60">
        <v>20.87</v>
      </c>
      <c r="J203" s="103">
        <f t="shared" si="2"/>
        <v>4.312410158</v>
      </c>
      <c r="K203" s="55">
        <v>0.225</v>
      </c>
      <c r="L203" s="58">
        <v>4.0</v>
      </c>
      <c r="M203" s="23">
        <f t="shared" si="3"/>
        <v>0.9</v>
      </c>
      <c r="N203" s="58" t="s">
        <v>409</v>
      </c>
      <c r="O203" s="232">
        <v>0.205</v>
      </c>
      <c r="P203" s="146">
        <v>43552.0</v>
      </c>
      <c r="Q203" s="146">
        <v>43570.0</v>
      </c>
      <c r="R203" s="23">
        <f t="shared" si="4"/>
        <v>9.756097561</v>
      </c>
      <c r="S203" s="108">
        <f t="array" ref="S203">IF(INDEX(Historical!$D$7:$D$1379,MATCH(B203,Historical!$B$7:$B$1403,0))=0,"n/a",(INDEX(Historical!$C$7:$C$1381,MATCH(B203,Historical!$B$7:$B$1403,0))/INDEX(Historical!$D$7:$D$1379,MATCH(B203,Historical!$B$7:$B$1403,0))-1)*100)</f>
        <v>10</v>
      </c>
      <c r="T203" s="108">
        <f t="array" ref="T203">IF(INDEX(Historical!$F$7:$F$1372,MATCH(B203,Historical!$B$7:$B$1403,0))=0,"n/a",((INDEX(Historical!$C$7:$C$1381,MATCH(B203,Historical!$B$7:$B$1403,0))/INDEX(Historical!$F$7:$F$1372,MATCH(B203,Historical!$B$7:$B$1403,0)))^(1/3)-1)*100)</f>
        <v>8.974425082</v>
      </c>
      <c r="U203" s="108">
        <f t="array" ref="U203">IF(INDEX(Historical!$H$7:$H$1372,MATCH(B203,Historical!$B$7:$B$1403,0))=0,"n/a",((INDEX(Historical!$C$7:$C$1381,MATCH(B203,Historical!$B$7:$B$1403,0))/INDEX(Historical!$H$7:$H$1372,MATCH(B203,Historical!$B$7:$B$1403,0)))^(1/5)-1)*100)</f>
        <v>47.74559176</v>
      </c>
      <c r="V203" s="108" t="str">
        <f t="array" ref="V203">IF(INDEX(Historical!$O$7:$O$1372,MATCH(B203,Historical!$B$7:$B$1403,0))=0,"n/a",((INDEX(Historical!$C$7:$C$1381,MATCH(B203,Historical!$B$7:$B$1403,0))/INDEX(Historical!$O$7:$O$1372,MATCH(B203,Historical!$B$7:$B$1403,0)))^(1/10)-1)*100)</f>
        <v>n/a</v>
      </c>
      <c r="W203" s="109" t="str">
        <f t="shared" si="5"/>
        <v>n/a</v>
      </c>
      <c r="X203" s="110">
        <f t="shared" si="6"/>
        <v>1.729912745</v>
      </c>
      <c r="Y203" s="233"/>
      <c r="Z203" s="103">
        <f t="shared" si="7"/>
        <v>191.4893617</v>
      </c>
      <c r="AA203" s="112">
        <f t="shared" si="8"/>
        <v>44.40425532</v>
      </c>
      <c r="AB203" s="73">
        <v>12.0</v>
      </c>
      <c r="AC203" s="120">
        <v>0.47</v>
      </c>
      <c r="AD203" s="120">
        <v>7.45</v>
      </c>
      <c r="AE203" s="102">
        <v>12.46</v>
      </c>
      <c r="AF203" s="102">
        <v>2.14</v>
      </c>
      <c r="AG203" s="102">
        <v>5.1</v>
      </c>
      <c r="AH203" s="102">
        <v>-31.8</v>
      </c>
      <c r="AI203" s="102">
        <v>8.110000000000001</v>
      </c>
      <c r="AJ203" s="234">
        <v>27.6</v>
      </c>
      <c r="AK203" s="234">
        <v>6.0</v>
      </c>
      <c r="AL203" s="120">
        <v>1990.0</v>
      </c>
      <c r="AM203" s="120">
        <v>0.7000000000000001</v>
      </c>
      <c r="AN203" s="120">
        <v>0.6</v>
      </c>
      <c r="AO203" s="115">
        <f t="shared" si="9"/>
        <v>7.653746597</v>
      </c>
      <c r="AP203" s="116">
        <f t="shared" si="10"/>
        <v>52.05800192</v>
      </c>
      <c r="AQ203" s="117">
        <f t="shared" si="11"/>
        <v>105.5076169</v>
      </c>
      <c r="AR203" s="103">
        <f t="array" ref="AR203">INDEX(Historical!$C$7:$C$1381,MATCH(B203,Historical!$B$7:$B$1403,0))*IF(AH203="n/a",1.03,IF(AH203&lt;0,1.01,IF(AH203&gt;10,1.1,(1+AH203/100))))</f>
        <v>0.8888</v>
      </c>
      <c r="AS203" s="112">
        <f t="shared" si="12"/>
        <v>0.96088168</v>
      </c>
      <c r="AT203" s="112">
        <f t="shared" ref="AT203:AV203" si="211">IF($AK203="n/a",1.03*AS203,IF($AK203&lt;0,1.01*AS203,IF($AK203&gt;10,1.1*AS203,(1+$AK203/100)*AS203)))</f>
        <v>1.018534581</v>
      </c>
      <c r="AU203" s="112">
        <f t="shared" si="211"/>
        <v>1.079646656</v>
      </c>
      <c r="AV203" s="112">
        <f t="shared" si="211"/>
        <v>1.144425455</v>
      </c>
      <c r="AW203" s="103">
        <f t="shared" si="14"/>
        <v>5.092288371</v>
      </c>
      <c r="AX203" s="118">
        <f t="shared" si="15"/>
        <v>24.40004011</v>
      </c>
      <c r="AY203" s="235">
        <v>0.75</v>
      </c>
      <c r="AZ203" s="102">
        <v>11.19</v>
      </c>
      <c r="BA203" s="102">
        <v>-18.29</v>
      </c>
      <c r="BB203" s="102">
        <v>-3.5700000000000003</v>
      </c>
      <c r="BC203" s="102">
        <v>-8.66</v>
      </c>
      <c r="BD203" s="42"/>
      <c r="BE203" s="17">
        <v>2014.0</v>
      </c>
      <c r="BF203" s="17">
        <f t="shared" si="16"/>
        <v>0</v>
      </c>
      <c r="BG203" s="120">
        <v>3.0</v>
      </c>
    </row>
    <row r="204" ht="11.25" customHeight="1">
      <c r="A204" s="55" t="s">
        <v>707</v>
      </c>
      <c r="B204" s="99" t="s">
        <v>708</v>
      </c>
      <c r="C204" s="100" t="s">
        <v>272</v>
      </c>
      <c r="D204" s="100" t="s">
        <v>273</v>
      </c>
      <c r="E204" s="101">
        <v>10.0</v>
      </c>
      <c r="F204" s="58">
        <v>394.0</v>
      </c>
      <c r="G204" s="58" t="s">
        <v>168</v>
      </c>
      <c r="H204" s="58" t="s">
        <v>168</v>
      </c>
      <c r="I204" s="150">
        <v>30.27</v>
      </c>
      <c r="J204" s="103">
        <f t="shared" si="2"/>
        <v>4.360753221</v>
      </c>
      <c r="K204" s="104">
        <v>0.33</v>
      </c>
      <c r="L204" s="73">
        <v>4.0</v>
      </c>
      <c r="M204" s="23">
        <f t="shared" si="3"/>
        <v>1.32</v>
      </c>
      <c r="N204" s="105" t="s">
        <v>218</v>
      </c>
      <c r="O204" s="106">
        <v>0.32</v>
      </c>
      <c r="P204" s="107">
        <v>43829.0</v>
      </c>
      <c r="Q204" s="107">
        <v>43844.0</v>
      </c>
      <c r="R204" s="23">
        <f t="shared" si="4"/>
        <v>3.125</v>
      </c>
      <c r="S204" s="108">
        <f t="array" ref="S204">IF(INDEX(Historical!$D$7:$D$1379,MATCH(B204,Historical!$B$7:$B$1403,0))=0,"n/a",(INDEX(Historical!$C$7:$C$1381,MATCH(B204,Historical!$B$7:$B$1403,0))/INDEX(Historical!$D$7:$D$1379,MATCH(B204,Historical!$B$7:$B$1403,0))-1)*100)</f>
        <v>6.666666667</v>
      </c>
      <c r="T204" s="108">
        <f t="array" ref="T204">IF(INDEX(Historical!$F$7:$F$1372,MATCH(B204,Historical!$B$7:$B$1403,0))=0,"n/a",((INDEX(Historical!$C$7:$C$1381,MATCH(B204,Historical!$B$7:$B$1403,0))/INDEX(Historical!$F$7:$F$1372,MATCH(B204,Historical!$B$7:$B$1403,0)))^(1/3)-1)*100)</f>
        <v>15.07391653</v>
      </c>
      <c r="U204" s="108">
        <f t="array" ref="U204">IF(INDEX(Historical!$H$7:$H$1372,MATCH(B204,Historical!$B$7:$B$1403,0))=0,"n/a",((INDEX(Historical!$C$7:$C$1381,MATCH(B204,Historical!$B$7:$B$1403,0))/INDEX(Historical!$H$7:$H$1372,MATCH(B204,Historical!$B$7:$B$1403,0)))^(1/5)-1)*100)</f>
        <v>19.74057111</v>
      </c>
      <c r="V204" s="108">
        <f t="array" ref="V204">IF(INDEX(Historical!$O$7:$O$1372,MATCH(B204,Historical!$B$7:$B$1403,0))=0,"n/a",((INDEX(Historical!$C$7:$C$1381,MATCH(B204,Historical!$B$7:$B$1403,0))/INDEX(Historical!$O$7:$O$1372,MATCH(B204,Historical!$B$7:$B$1403,0)))^(1/10)-1)*100)</f>
        <v>29.03900243</v>
      </c>
      <c r="W204" s="109">
        <f t="shared" si="5"/>
        <v>0.6797950844</v>
      </c>
      <c r="X204" s="110">
        <f t="shared" si="6"/>
        <v>0.2093379757</v>
      </c>
      <c r="Y204" s="147"/>
      <c r="Z204" s="103">
        <f t="shared" si="7"/>
        <v>150</v>
      </c>
      <c r="AA204" s="112">
        <f t="shared" si="8"/>
        <v>34.39772727</v>
      </c>
      <c r="AB204" s="73">
        <v>12.0</v>
      </c>
      <c r="AC204" s="102">
        <v>0.88</v>
      </c>
      <c r="AD204" s="102">
        <v>5.72</v>
      </c>
      <c r="AE204" s="102">
        <v>9.07</v>
      </c>
      <c r="AF204" s="102">
        <v>3.22</v>
      </c>
      <c r="AG204" s="102">
        <v>10.100000000000001</v>
      </c>
      <c r="AH204" s="102">
        <v>19.400000000000002</v>
      </c>
      <c r="AI204" s="102">
        <v>6.09</v>
      </c>
      <c r="AJ204" s="102">
        <v>94.3</v>
      </c>
      <c r="AK204" s="102">
        <v>6.0</v>
      </c>
      <c r="AL204" s="113">
        <v>5840.0</v>
      </c>
      <c r="AM204" s="114">
        <v>0.4</v>
      </c>
      <c r="AN204" s="102">
        <v>1.01</v>
      </c>
      <c r="AO204" s="115">
        <f t="shared" si="9"/>
        <v>-10.29640294</v>
      </c>
      <c r="AP204" s="116">
        <f t="shared" si="10"/>
        <v>24.10132433</v>
      </c>
      <c r="AQ204" s="117">
        <f t="shared" si="11"/>
        <v>121.8715162</v>
      </c>
      <c r="AR204" s="103">
        <f t="array" ref="AR204">INDEX(Historical!$C$7:$C$1381,MATCH(B204,Historical!$B$7:$B$1403,0))*IF(AH204="n/a",1.03,IF(AH204&lt;0,1.01,IF(AH204&gt;10,1.1,(1+AH204/100))))</f>
        <v>1.408</v>
      </c>
      <c r="AS204" s="112">
        <f t="shared" si="12"/>
        <v>1.4937472</v>
      </c>
      <c r="AT204" s="112">
        <f t="shared" ref="AT204:AV204" si="212">IF($AK204="n/a",1.03*AS204,IF($AK204&lt;0,1.01*AS204,IF($AK204&gt;10,1.1*AS204,(1+$AK204/100)*AS204)))</f>
        <v>1.583372032</v>
      </c>
      <c r="AU204" s="112">
        <f t="shared" si="212"/>
        <v>1.678374354</v>
      </c>
      <c r="AV204" s="112">
        <f t="shared" si="212"/>
        <v>1.779076815</v>
      </c>
      <c r="AW204" s="103">
        <f t="shared" si="14"/>
        <v>7.942570401</v>
      </c>
      <c r="AX204" s="118">
        <f t="shared" si="15"/>
        <v>26.23908292</v>
      </c>
      <c r="AY204" s="119">
        <v>0.21</v>
      </c>
      <c r="AZ204" s="114">
        <v>2.21</v>
      </c>
      <c r="BA204" s="114">
        <v>-16.66</v>
      </c>
      <c r="BB204" s="114">
        <v>-3.8899999999999997</v>
      </c>
      <c r="BC204" s="114">
        <v>-8.7</v>
      </c>
      <c r="BD204" s="42"/>
      <c r="BE204" s="17">
        <v>2011.0</v>
      </c>
      <c r="BF204" s="17">
        <f t="shared" si="16"/>
        <v>0</v>
      </c>
      <c r="BG204" s="120">
        <v>4.6</v>
      </c>
    </row>
    <row r="205" ht="11.25" customHeight="1">
      <c r="A205" s="55" t="s">
        <v>1259</v>
      </c>
      <c r="B205" s="99" t="s">
        <v>1260</v>
      </c>
      <c r="C205" s="100" t="s">
        <v>296</v>
      </c>
      <c r="D205" s="100" t="s">
        <v>509</v>
      </c>
      <c r="E205" s="101">
        <v>9.0</v>
      </c>
      <c r="F205" s="58">
        <v>526.0</v>
      </c>
      <c r="G205" s="58" t="s">
        <v>168</v>
      </c>
      <c r="H205" s="58" t="s">
        <v>168</v>
      </c>
      <c r="I205" s="150">
        <v>9.12</v>
      </c>
      <c r="J205" s="103">
        <f t="shared" si="2"/>
        <v>4.605263158</v>
      </c>
      <c r="K205" s="104">
        <v>0.105</v>
      </c>
      <c r="L205" s="73">
        <v>4.0</v>
      </c>
      <c r="M205" s="23">
        <f t="shared" si="3"/>
        <v>0.42</v>
      </c>
      <c r="N205" s="105" t="s">
        <v>218</v>
      </c>
      <c r="O205" s="106">
        <v>0.1</v>
      </c>
      <c r="P205" s="107">
        <v>43836.0</v>
      </c>
      <c r="Q205" s="107">
        <v>43846.0</v>
      </c>
      <c r="R205" s="23">
        <f t="shared" si="4"/>
        <v>5</v>
      </c>
      <c r="S205" s="108">
        <f t="array" ref="S205">IF(INDEX(Historical!$D$7:$D$1379,MATCH(B205,Historical!$B$7:$B$1403,0))=0,"n/a",(INDEX(Historical!$C$7:$C$1381,MATCH(B205,Historical!$B$7:$B$1403,0))/INDEX(Historical!$D$7:$D$1379,MATCH(B205,Historical!$B$7:$B$1403,0))-1)*100)</f>
        <v>11.11111111</v>
      </c>
      <c r="T205" s="108">
        <f t="array" ref="T205">IF(INDEX(Historical!$F$7:$F$1372,MATCH(B205,Historical!$B$7:$B$1403,0))=0,"n/a",((INDEX(Historical!$C$7:$C$1381,MATCH(B205,Historical!$B$7:$B$1403,0))/INDEX(Historical!$F$7:$F$1372,MATCH(B205,Historical!$B$7:$B$1403,0)))^(1/3)-1)*100)</f>
        <v>12.62478804</v>
      </c>
      <c r="U205" s="108">
        <f t="array" ref="U205">IF(INDEX(Historical!$H$7:$H$1372,MATCH(B205,Historical!$B$7:$B$1403,0))=0,"n/a",((INDEX(Historical!$C$7:$C$1381,MATCH(B205,Historical!$B$7:$B$1403,0))/INDEX(Historical!$H$7:$H$1372,MATCH(B205,Historical!$B$7:$B$1403,0)))^(1/5)-1)*100)</f>
        <v>14.8698355</v>
      </c>
      <c r="V205" s="108" t="str">
        <f t="array" ref="V205">IF(INDEX(Historical!$O$7:$O$1372,MATCH(B205,Historical!$B$7:$B$1403,0))=0,"n/a",((INDEX(Historical!$C$7:$C$1381,MATCH(B205,Historical!$B$7:$B$1403,0))/INDEX(Historical!$O$7:$O$1372,MATCH(B205,Historical!$B$7:$B$1403,0)))^(1/10)-1)*100)</f>
        <v>n/a</v>
      </c>
      <c r="W205" s="109" t="str">
        <f t="shared" si="5"/>
        <v>n/a</v>
      </c>
      <c r="X205" s="110" t="str">
        <f t="shared" si="6"/>
        <v>n/a</v>
      </c>
      <c r="Y205" s="147"/>
      <c r="Z205" s="103">
        <f t="shared" si="7"/>
        <v>107.6923077</v>
      </c>
      <c r="AA205" s="112">
        <f t="shared" si="8"/>
        <v>23.38461538</v>
      </c>
      <c r="AB205" s="73">
        <v>4.0</v>
      </c>
      <c r="AC205" s="102">
        <v>0.39</v>
      </c>
      <c r="AD205" s="102">
        <v>2.59</v>
      </c>
      <c r="AE205" s="102">
        <v>0.38</v>
      </c>
      <c r="AF205" s="102">
        <v>0.7</v>
      </c>
      <c r="AG205" s="102">
        <v>3.4000000000000004</v>
      </c>
      <c r="AH205" s="102">
        <v>-72.6</v>
      </c>
      <c r="AI205" s="102">
        <v>42.78</v>
      </c>
      <c r="AJ205" s="102">
        <v>-21.9</v>
      </c>
      <c r="AK205" s="102">
        <v>9.0</v>
      </c>
      <c r="AL205" s="113">
        <v>113.54</v>
      </c>
      <c r="AM205" s="114">
        <v>0.7000000000000001</v>
      </c>
      <c r="AN205" s="102">
        <v>0.01</v>
      </c>
      <c r="AO205" s="115">
        <f t="shared" si="9"/>
        <v>-3.909516727</v>
      </c>
      <c r="AP205" s="116">
        <f t="shared" si="10"/>
        <v>19.47509866</v>
      </c>
      <c r="AQ205" s="117">
        <f t="shared" si="11"/>
        <v>-14.70513688</v>
      </c>
      <c r="AR205" s="103">
        <f t="array" ref="AR205">INDEX(Historical!$C$7:$C$1381,MATCH(B205,Historical!$B$7:$B$1403,0))*IF(AH205="n/a",1.03,IF(AH205&lt;0,1.01,IF(AH205&gt;10,1.1,(1+AH205/100))))</f>
        <v>0.404</v>
      </c>
      <c r="AS205" s="112">
        <f t="shared" si="12"/>
        <v>0.4444</v>
      </c>
      <c r="AT205" s="112">
        <f t="shared" ref="AT205:AV205" si="213">IF($AK205="n/a",1.03*AS205,IF($AK205&lt;0,1.01*AS205,IF($AK205&gt;10,1.1*AS205,(1+$AK205/100)*AS205)))</f>
        <v>0.484396</v>
      </c>
      <c r="AU205" s="112">
        <f t="shared" si="213"/>
        <v>0.52799164</v>
      </c>
      <c r="AV205" s="112">
        <f t="shared" si="213"/>
        <v>0.5755108876</v>
      </c>
      <c r="AW205" s="103">
        <f t="shared" si="14"/>
        <v>2.436298528</v>
      </c>
      <c r="AX205" s="118">
        <f t="shared" si="15"/>
        <v>26.71379964</v>
      </c>
      <c r="AY205" s="119">
        <v>0.4</v>
      </c>
      <c r="AZ205" s="114">
        <v>-2.15</v>
      </c>
      <c r="BA205" s="114">
        <v>-56.74</v>
      </c>
      <c r="BB205" s="114">
        <v>-29.48</v>
      </c>
      <c r="BC205" s="114">
        <v>-41.71</v>
      </c>
      <c r="BD205" s="42"/>
      <c r="BE205" s="17">
        <v>2012.0</v>
      </c>
      <c r="BF205" s="17">
        <f t="shared" si="16"/>
        <v>0</v>
      </c>
      <c r="BG205" s="120">
        <v>2.4</v>
      </c>
    </row>
    <row r="206" ht="11.25" customHeight="1">
      <c r="A206" s="260" t="s">
        <v>1700</v>
      </c>
      <c r="B206" s="122" t="s">
        <v>1701</v>
      </c>
      <c r="C206" s="100" t="s">
        <v>136</v>
      </c>
      <c r="D206" s="100" t="s">
        <v>153</v>
      </c>
      <c r="E206" s="123">
        <v>7.0</v>
      </c>
      <c r="F206" s="58">
        <v>661.0</v>
      </c>
      <c r="G206" s="124" t="s">
        <v>168</v>
      </c>
      <c r="H206" s="124" t="s">
        <v>168</v>
      </c>
      <c r="I206" s="216">
        <v>18.54</v>
      </c>
      <c r="J206" s="126">
        <f t="shared" si="2"/>
        <v>3.883495146</v>
      </c>
      <c r="K206" s="127">
        <v>0.18</v>
      </c>
      <c r="L206" s="128">
        <v>4.0</v>
      </c>
      <c r="M206" s="129">
        <f t="shared" si="3"/>
        <v>0.72</v>
      </c>
      <c r="N206" s="130" t="s">
        <v>780</v>
      </c>
      <c r="O206" s="131">
        <v>0.14</v>
      </c>
      <c r="P206" s="173">
        <v>43557.0</v>
      </c>
      <c r="Q206" s="173">
        <v>43572.0</v>
      </c>
      <c r="R206" s="129">
        <f t="shared" si="4"/>
        <v>28.57142857</v>
      </c>
      <c r="S206" s="108">
        <f t="array" ref="S206">IF(INDEX(Historical!$D$7:$D$1379,MATCH(B206,Historical!$B$7:$B$1403,0))=0,"n/a",(INDEX(Historical!$C$7:$C$1381,MATCH(B206,Historical!$B$7:$B$1403,0))/INDEX(Historical!$D$7:$D$1379,MATCH(B206,Historical!$B$7:$B$1403,0))-1)*100)</f>
        <v>21.42857143</v>
      </c>
      <c r="T206" s="108">
        <f t="array" ref="T206">IF(INDEX(Historical!$F$7:$F$1372,MATCH(B206,Historical!$B$7:$B$1403,0))=0,"n/a",((INDEX(Historical!$C$7:$C$1381,MATCH(B206,Historical!$B$7:$B$1403,0))/INDEX(Historical!$F$7:$F$1372,MATCH(B206,Historical!$B$7:$B$1403,0)))^(1/3)-1)*100)</f>
        <v>12.31106835</v>
      </c>
      <c r="U206" s="108">
        <f t="array" ref="U206">IF(INDEX(Historical!$H$7:$H$1372,MATCH(B206,Historical!$B$7:$B$1403,0))=0,"n/a",((INDEX(Historical!$C$7:$C$1381,MATCH(B206,Historical!$B$7:$B$1403,0))/INDEX(Historical!$H$7:$H$1372,MATCH(B206,Historical!$B$7:$B$1403,0)))^(1/5)-1)*100)</f>
        <v>11.19615859</v>
      </c>
      <c r="V206" s="108">
        <f t="array" ref="V206">IF(INDEX(Historical!$O$7:$O$1372,MATCH(B206,Historical!$B$7:$B$1403,0))=0,"n/a",((INDEX(Historical!$C$7:$C$1381,MATCH(B206,Historical!$B$7:$B$1403,0))/INDEX(Historical!$O$7:$O$1372,MATCH(B206,Historical!$B$7:$B$1403,0)))^(1/10)-1)*100)</f>
        <v>7.177346254</v>
      </c>
      <c r="W206" s="109">
        <f t="shared" si="5"/>
        <v>1.559930119</v>
      </c>
      <c r="X206" s="110">
        <f t="shared" si="6"/>
        <v>1.722485938</v>
      </c>
      <c r="Y206" s="181"/>
      <c r="Z206" s="126">
        <f t="shared" si="7"/>
        <v>52.55474453</v>
      </c>
      <c r="AA206" s="134">
        <f t="shared" si="8"/>
        <v>13.53284672</v>
      </c>
      <c r="AB206" s="128">
        <v>12.0</v>
      </c>
      <c r="AC206" s="125">
        <v>1.37</v>
      </c>
      <c r="AD206" s="125">
        <v>1.36</v>
      </c>
      <c r="AE206" s="125">
        <v>5.9</v>
      </c>
      <c r="AF206" s="125">
        <v>1.32</v>
      </c>
      <c r="AG206" s="125">
        <v>9.8</v>
      </c>
      <c r="AH206" s="125">
        <v>16.400000000000002</v>
      </c>
      <c r="AI206" s="125">
        <v>1.9300000000000002</v>
      </c>
      <c r="AJ206" s="125">
        <v>6.5</v>
      </c>
      <c r="AK206" s="125">
        <v>10.0</v>
      </c>
      <c r="AL206" s="135">
        <v>2630.0</v>
      </c>
      <c r="AM206" s="136">
        <v>0.5</v>
      </c>
      <c r="AN206" s="125">
        <v>0.01</v>
      </c>
      <c r="AO206" s="137">
        <f t="shared" si="9"/>
        <v>1.546807024</v>
      </c>
      <c r="AP206" s="138">
        <f t="shared" si="10"/>
        <v>15.07965374</v>
      </c>
      <c r="AQ206" s="139">
        <f t="shared" si="11"/>
        <v>-10.89741826</v>
      </c>
      <c r="AR206" s="103">
        <f t="array" ref="AR206">INDEX(Historical!$C$7:$C$1381,MATCH(B206,Historical!$B$7:$B$1403,0))*IF(AH206="n/a",1.03,IF(AH206&lt;0,1.01,IF(AH206&gt;10,1.1,(1+AH206/100))))</f>
        <v>0.748</v>
      </c>
      <c r="AS206" s="134">
        <f t="shared" si="12"/>
        <v>0.7624364</v>
      </c>
      <c r="AT206" s="134">
        <f t="shared" ref="AT206:AV206" si="214">IF($AK206="n/a",1.03*AS206,IF($AK206&lt;0,1.01*AS206,IF($AK206&gt;10,1.1*AS206,(1+$AK206/100)*AS206)))</f>
        <v>0.83868004</v>
      </c>
      <c r="AU206" s="134">
        <f t="shared" si="214"/>
        <v>0.922548044</v>
      </c>
      <c r="AV206" s="134">
        <f t="shared" si="214"/>
        <v>1.014802848</v>
      </c>
      <c r="AW206" s="126">
        <f t="shared" si="14"/>
        <v>4.286467332</v>
      </c>
      <c r="AX206" s="140">
        <f t="shared" si="15"/>
        <v>23.12010427</v>
      </c>
      <c r="AY206" s="141">
        <v>1.0</v>
      </c>
      <c r="AZ206" s="136">
        <v>-4.43</v>
      </c>
      <c r="BA206" s="136">
        <v>-19.32</v>
      </c>
      <c r="BB206" s="136">
        <v>-13.020000000000001</v>
      </c>
      <c r="BC206" s="136">
        <v>-12.08</v>
      </c>
      <c r="BD206" s="142"/>
      <c r="BE206" s="17">
        <v>2015.0</v>
      </c>
      <c r="BF206" s="17">
        <f t="shared" si="16"/>
        <v>0</v>
      </c>
      <c r="BG206" s="143">
        <v>1.7000000000000002</v>
      </c>
    </row>
    <row r="207" ht="11.25" customHeight="1">
      <c r="A207" s="55" t="s">
        <v>1511</v>
      </c>
      <c r="B207" s="99" t="s">
        <v>1512</v>
      </c>
      <c r="C207" s="100" t="s">
        <v>125</v>
      </c>
      <c r="D207" s="100" t="s">
        <v>126</v>
      </c>
      <c r="E207" s="101">
        <v>8.0</v>
      </c>
      <c r="F207" s="58">
        <v>602.0</v>
      </c>
      <c r="G207" s="58" t="s">
        <v>168</v>
      </c>
      <c r="H207" s="58" t="s">
        <v>168</v>
      </c>
      <c r="I207" s="150">
        <v>72.45</v>
      </c>
      <c r="J207" s="103">
        <f t="shared" si="2"/>
        <v>1.518288475</v>
      </c>
      <c r="K207" s="104">
        <v>1.1</v>
      </c>
      <c r="L207" s="73">
        <v>1.0</v>
      </c>
      <c r="M207" s="23">
        <f t="shared" si="3"/>
        <v>1.1</v>
      </c>
      <c r="N207" s="105" t="s">
        <v>240</v>
      </c>
      <c r="O207" s="106">
        <v>1.0</v>
      </c>
      <c r="P207" s="107">
        <v>43783.0</v>
      </c>
      <c r="Q207" s="107">
        <v>43805.0</v>
      </c>
      <c r="R207" s="23">
        <f t="shared" si="4"/>
        <v>10</v>
      </c>
      <c r="S207" s="108">
        <f t="array" ref="S207">IF(INDEX(Historical!$D$7:$D$1379,MATCH(B207,Historical!$B$7:$B$1403,0))=0,"n/a",(INDEX(Historical!$C$7:$C$1381,MATCH(B207,Historical!$B$7:$B$1403,0))/INDEX(Historical!$D$7:$D$1379,MATCH(B207,Historical!$B$7:$B$1403,0))-1)*100)</f>
        <v>10</v>
      </c>
      <c r="T207" s="108">
        <f t="array" ref="T207">IF(INDEX(Historical!$F$7:$F$1372,MATCH(B207,Historical!$B$7:$B$1403,0))=0,"n/a",((INDEX(Historical!$C$7:$C$1381,MATCH(B207,Historical!$B$7:$B$1403,0))/INDEX(Historical!$F$7:$F$1372,MATCH(B207,Historical!$B$7:$B$1403,0)))^(1/3)-1)*100)</f>
        <v>6.917811</v>
      </c>
      <c r="U207" s="108">
        <f t="array" ref="U207">IF(INDEX(Historical!$H$7:$H$1372,MATCH(B207,Historical!$B$7:$B$1403,0))=0,"n/a",((INDEX(Historical!$C$7:$C$1381,MATCH(B207,Historical!$B$7:$B$1403,0))/INDEX(Historical!$H$7:$H$1372,MATCH(B207,Historical!$B$7:$B$1403,0)))^(1/5)-1)*100)</f>
        <v>7.960847305</v>
      </c>
      <c r="V207" s="108">
        <f t="array" ref="V207">IF(INDEX(Historical!$O$7:$O$1372,MATCH(B207,Historical!$B$7:$B$1403,0))=0,"n/a",((INDEX(Historical!$C$7:$C$1381,MATCH(B207,Historical!$B$7:$B$1403,0))/INDEX(Historical!$O$7:$O$1372,MATCH(B207,Historical!$B$7:$B$1403,0)))^(1/10)-1)*100)</f>
        <v>8.203738982</v>
      </c>
      <c r="W207" s="109">
        <f t="shared" si="5"/>
        <v>0.970392564</v>
      </c>
      <c r="X207" s="110">
        <f t="shared" si="6"/>
        <v>0.03517829123</v>
      </c>
      <c r="Y207" s="133"/>
      <c r="Z207" s="103">
        <f t="shared" si="7"/>
        <v>52.88461538</v>
      </c>
      <c r="AA207" s="112">
        <f t="shared" si="8"/>
        <v>34.83173077</v>
      </c>
      <c r="AB207" s="73">
        <v>10.0</v>
      </c>
      <c r="AC207" s="102">
        <v>2.08</v>
      </c>
      <c r="AD207" s="102">
        <v>2.43</v>
      </c>
      <c r="AE207" s="102">
        <v>1.06</v>
      </c>
      <c r="AF207" s="102">
        <v>4.47</v>
      </c>
      <c r="AG207" s="102">
        <v>12.9</v>
      </c>
      <c r="AH207" s="102">
        <v>7.7</v>
      </c>
      <c r="AI207" s="102">
        <v>12.620000000000001</v>
      </c>
      <c r="AJ207" s="102">
        <v>226.29999999999998</v>
      </c>
      <c r="AK207" s="102">
        <v>14.299999999999999</v>
      </c>
      <c r="AL207" s="113">
        <v>1270.0</v>
      </c>
      <c r="AM207" s="114">
        <v>4.0</v>
      </c>
      <c r="AN207" s="102">
        <v>0.02</v>
      </c>
      <c r="AO207" s="115">
        <f t="shared" si="9"/>
        <v>-25.35259499</v>
      </c>
      <c r="AP207" s="116">
        <f t="shared" si="10"/>
        <v>9.479135779</v>
      </c>
      <c r="AQ207" s="117">
        <f t="shared" si="11"/>
        <v>163.0571011</v>
      </c>
      <c r="AR207" s="103">
        <f t="array" ref="AR207">INDEX(Historical!$C$7:$C$1381,MATCH(B207,Historical!$B$7:$B$1403,0))*IF(AH207="n/a",1.03,IF(AH207&lt;0,1.01,IF(AH207&gt;10,1.1,(1+AH207/100))))</f>
        <v>1.1847</v>
      </c>
      <c r="AS207" s="112">
        <f t="shared" si="12"/>
        <v>1.30317</v>
      </c>
      <c r="AT207" s="112">
        <f t="shared" ref="AT207:AV207" si="215">IF($AK207="n/a",1.03*AS207,IF($AK207&lt;0,1.01*AS207,IF($AK207&gt;10,1.1*AS207,(1+$AK207/100)*AS207)))</f>
        <v>1.433487</v>
      </c>
      <c r="AU207" s="112">
        <f t="shared" si="215"/>
        <v>1.5768357</v>
      </c>
      <c r="AV207" s="112">
        <f t="shared" si="215"/>
        <v>1.73451927</v>
      </c>
      <c r="AW207" s="103">
        <f t="shared" si="14"/>
        <v>7.23271197</v>
      </c>
      <c r="AX207" s="118">
        <f t="shared" si="15"/>
        <v>9.983039296</v>
      </c>
      <c r="AY207" s="119">
        <v>1.0</v>
      </c>
      <c r="AZ207" s="114">
        <v>-1.8599999999999999</v>
      </c>
      <c r="BA207" s="114">
        <v>-27.97</v>
      </c>
      <c r="BB207" s="114">
        <v>-11.219999999999999</v>
      </c>
      <c r="BC207" s="114">
        <v>-18.529999999999998</v>
      </c>
      <c r="BD207" s="42"/>
      <c r="BE207" s="17">
        <v>2013.0</v>
      </c>
      <c r="BF207" s="17">
        <f t="shared" si="16"/>
        <v>0</v>
      </c>
      <c r="BG207" s="120">
        <v>9.2</v>
      </c>
    </row>
    <row r="208" ht="11.25" customHeight="1">
      <c r="A208" s="155" t="s">
        <v>1261</v>
      </c>
      <c r="B208" s="99" t="s">
        <v>1262</v>
      </c>
      <c r="C208" s="100" t="s">
        <v>136</v>
      </c>
      <c r="D208" s="100" t="s">
        <v>153</v>
      </c>
      <c r="E208" s="101">
        <v>9.0</v>
      </c>
      <c r="F208" s="58">
        <v>447.0</v>
      </c>
      <c r="G208" s="58" t="s">
        <v>121</v>
      </c>
      <c r="H208" s="58" t="s">
        <v>121</v>
      </c>
      <c r="I208" s="150">
        <v>20.6</v>
      </c>
      <c r="J208" s="103">
        <f t="shared" si="2"/>
        <v>3.106796117</v>
      </c>
      <c r="K208" s="104">
        <v>0.16</v>
      </c>
      <c r="L208" s="73">
        <v>4.0</v>
      </c>
      <c r="M208" s="23">
        <f t="shared" si="3"/>
        <v>0.64</v>
      </c>
      <c r="N208" s="105" t="s">
        <v>1140</v>
      </c>
      <c r="O208" s="106">
        <v>0.155</v>
      </c>
      <c r="P208" s="148">
        <v>43483.0</v>
      </c>
      <c r="Q208" s="148">
        <v>43508.0</v>
      </c>
      <c r="R208" s="23">
        <f t="shared" si="4"/>
        <v>3.225806452</v>
      </c>
      <c r="S208" s="108">
        <f t="array" ref="S208">IF(INDEX(Historical!$D$7:$D$1379,MATCH(B208,Historical!$B$7:$B$1403,0))=0,"n/a",(INDEX(Historical!$C$7:$C$1381,MATCH(B208,Historical!$B$7:$B$1403,0))/INDEX(Historical!$D$7:$D$1379,MATCH(B208,Historical!$B$7:$B$1403,0))-1)*100)</f>
        <v>8.387096774</v>
      </c>
      <c r="T208" s="108">
        <f t="array" ref="T208">IF(INDEX(Historical!$F$7:$F$1372,MATCH(B208,Historical!$B$7:$B$1403,0))=0,"n/a",((INDEX(Historical!$C$7:$C$1381,MATCH(B208,Historical!$B$7:$B$1403,0))/INDEX(Historical!$F$7:$F$1372,MATCH(B208,Historical!$B$7:$B$1403,0)))^(1/3)-1)*100)</f>
        <v>12.52478087</v>
      </c>
      <c r="U208" s="108">
        <f t="array" ref="U208">IF(INDEX(Historical!$H$7:$H$1372,MATCH(B208,Historical!$B$7:$B$1403,0))=0,"n/a",((INDEX(Historical!$C$7:$C$1381,MATCH(B208,Historical!$B$7:$B$1403,0))/INDEX(Historical!$H$7:$H$1372,MATCH(B208,Historical!$B$7:$B$1403,0)))^(1/5)-1)*100)</f>
        <v>10.76079846</v>
      </c>
      <c r="V208" s="108">
        <f t="array" ref="V208">IF(INDEX(Historical!$O$7:$O$1372,MATCH(B208,Historical!$B$7:$B$1403,0))=0,"n/a",((INDEX(Historical!$C$7:$C$1381,MATCH(B208,Historical!$B$7:$B$1403,0))/INDEX(Historical!$O$7:$O$1372,MATCH(B208,Historical!$B$7:$B$1403,0)))^(1/10)-1)*100)</f>
        <v>13.22782681</v>
      </c>
      <c r="W208" s="109">
        <f t="shared" si="5"/>
        <v>0.8134970782</v>
      </c>
      <c r="X208" s="110">
        <f t="shared" si="6"/>
        <v>2.50251127</v>
      </c>
      <c r="Y208" s="158"/>
      <c r="Z208" s="103">
        <f t="shared" si="7"/>
        <v>34.40860215</v>
      </c>
      <c r="AA208" s="112">
        <f t="shared" si="8"/>
        <v>11.07526882</v>
      </c>
      <c r="AB208" s="73">
        <v>12.0</v>
      </c>
      <c r="AC208" s="102">
        <v>1.86</v>
      </c>
      <c r="AD208" s="102" t="s">
        <v>128</v>
      </c>
      <c r="AE208" s="102">
        <v>2.34</v>
      </c>
      <c r="AF208" s="102">
        <v>1.13</v>
      </c>
      <c r="AG208" s="102">
        <v>9.9</v>
      </c>
      <c r="AH208" s="102">
        <v>31.6</v>
      </c>
      <c r="AI208" s="102" t="s">
        <v>128</v>
      </c>
      <c r="AJ208" s="102">
        <v>4.3</v>
      </c>
      <c r="AK208" s="102" t="s">
        <v>128</v>
      </c>
      <c r="AL208" s="113">
        <v>199.82</v>
      </c>
      <c r="AM208" s="114">
        <v>3.5999999999999996</v>
      </c>
      <c r="AN208" s="102">
        <v>0.06</v>
      </c>
      <c r="AO208" s="115">
        <f t="shared" si="9"/>
        <v>2.79232576</v>
      </c>
      <c r="AP208" s="116">
        <f t="shared" si="10"/>
        <v>13.86759458</v>
      </c>
      <c r="AQ208" s="117">
        <f t="shared" si="11"/>
        <v>-25.4195326</v>
      </c>
      <c r="AR208" s="103">
        <f t="array" ref="AR208">INDEX(Historical!$C$7:$C$1381,MATCH(B208,Historical!$B$7:$B$1403,0))*IF(AH208="n/a",1.03,IF(AH208&lt;0,1.01,IF(AH208&gt;10,1.1,(1+AH208/100))))</f>
        <v>0.704</v>
      </c>
      <c r="AS208" s="112">
        <f t="shared" si="12"/>
        <v>0.72512</v>
      </c>
      <c r="AT208" s="112">
        <f t="shared" ref="AT208:AV208" si="216">IF($AK208="n/a",1.03*AS208,IF($AK208&lt;0,1.01*AS208,IF($AK208&gt;10,1.1*AS208,(1+$AK208/100)*AS208)))</f>
        <v>0.7468736</v>
      </c>
      <c r="AU208" s="112">
        <f t="shared" si="216"/>
        <v>0.769279808</v>
      </c>
      <c r="AV208" s="112">
        <f t="shared" si="216"/>
        <v>0.7923582022</v>
      </c>
      <c r="AW208" s="103">
        <f t="shared" si="14"/>
        <v>3.73763161</v>
      </c>
      <c r="AX208" s="118">
        <f t="shared" si="15"/>
        <v>18.14384277</v>
      </c>
      <c r="AY208" s="119">
        <v>0.71</v>
      </c>
      <c r="AZ208" s="114">
        <v>10.08</v>
      </c>
      <c r="BA208" s="114">
        <v>-12.709999999999999</v>
      </c>
      <c r="BB208" s="114">
        <v>-7.66</v>
      </c>
      <c r="BC208" s="114">
        <v>-4.78</v>
      </c>
      <c r="BD208" s="42"/>
      <c r="BE208" s="17">
        <v>2011.0</v>
      </c>
      <c r="BF208" s="17">
        <f t="shared" si="16"/>
        <v>0</v>
      </c>
      <c r="BG208" s="120">
        <v>1.0</v>
      </c>
    </row>
    <row r="209" ht="11.25" customHeight="1">
      <c r="A209" s="155" t="s">
        <v>243</v>
      </c>
      <c r="B209" s="99" t="s">
        <v>244</v>
      </c>
      <c r="C209" s="100" t="s">
        <v>245</v>
      </c>
      <c r="D209" s="100" t="s">
        <v>246</v>
      </c>
      <c r="E209" s="101">
        <v>33.0</v>
      </c>
      <c r="F209" s="58">
        <v>87.0</v>
      </c>
      <c r="G209" s="58" t="s">
        <v>120</v>
      </c>
      <c r="H209" s="58" t="s">
        <v>120</v>
      </c>
      <c r="I209" s="102">
        <v>93.34</v>
      </c>
      <c r="J209" s="103">
        <f t="shared" si="2"/>
        <v>5.528176559</v>
      </c>
      <c r="K209" s="144">
        <v>1.29</v>
      </c>
      <c r="L209" s="73">
        <v>4.0</v>
      </c>
      <c r="M209" s="23">
        <f t="shared" si="3"/>
        <v>5.16</v>
      </c>
      <c r="N209" s="105" t="s">
        <v>247</v>
      </c>
      <c r="O209" s="145">
        <v>1.19</v>
      </c>
      <c r="P209" s="107">
        <v>43875.0</v>
      </c>
      <c r="Q209" s="107">
        <v>43900.0</v>
      </c>
      <c r="R209" s="23">
        <f t="shared" si="4"/>
        <v>8.403361345</v>
      </c>
      <c r="S209" s="108">
        <f t="array" ref="S209">IF(INDEX(Historical!$D$7:$D$1379,MATCH(B209,Historical!$B$7:$B$1403,0))=0,"n/a",(INDEX(Historical!$C$7:$C$1381,MATCH(B209,Historical!$B$7:$B$1403,0))/INDEX(Historical!$D$7:$D$1379,MATCH(B209,Historical!$B$7:$B$1403,0))-1)*100)</f>
        <v>6.25</v>
      </c>
      <c r="T209" s="108">
        <f t="array" ref="T209">IF(INDEX(Historical!$F$7:$F$1372,MATCH(B209,Historical!$B$7:$B$1403,0))=0,"n/a",((INDEX(Historical!$C$7:$C$1381,MATCH(B209,Historical!$B$7:$B$1403,0))/INDEX(Historical!$F$7:$F$1372,MATCH(B209,Historical!$B$7:$B$1403,0)))^(1/3)-1)*100)</f>
        <v>3.526107895</v>
      </c>
      <c r="U209" s="108">
        <f t="array" ref="U209">IF(INDEX(Historical!$H$7:$H$1372,MATCH(B209,Historical!$B$7:$B$1403,0))=0,"n/a",((INDEX(Historical!$C$7:$C$1381,MATCH(B209,Historical!$B$7:$B$1403,0))/INDEX(Historical!$H$7:$H$1372,MATCH(B209,Historical!$B$7:$B$1403,0)))^(1/5)-1)*100)</f>
        <v>2.486101073</v>
      </c>
      <c r="V209" s="108">
        <f t="array" ref="V209">IF(INDEX(Historical!$O$7:$O$1372,MATCH(B209,Historical!$B$7:$B$1403,0))=0,"n/a",((INDEX(Historical!$C$7:$C$1381,MATCH(B209,Historical!$B$7:$B$1403,0))/INDEX(Historical!$O$7:$O$1372,MATCH(B209,Historical!$B$7:$B$1403,0)))^(1/10)-1)*100)</f>
        <v>5.991864433</v>
      </c>
      <c r="W209" s="109">
        <f t="shared" si="5"/>
        <v>0.4149127706</v>
      </c>
      <c r="X209" s="110" t="str">
        <f t="shared" si="6"/>
        <v>n/a</v>
      </c>
      <c r="Y209" s="149"/>
      <c r="Z209" s="103">
        <f t="shared" si="7"/>
        <v>300</v>
      </c>
      <c r="AA209" s="112">
        <f t="shared" si="8"/>
        <v>54.26744186</v>
      </c>
      <c r="AB209" s="73">
        <v>12.0</v>
      </c>
      <c r="AC209" s="102">
        <v>1.72</v>
      </c>
      <c r="AD209" s="102">
        <v>10.78</v>
      </c>
      <c r="AE209" s="102">
        <v>1.27</v>
      </c>
      <c r="AF209" s="102">
        <v>1.13</v>
      </c>
      <c r="AG209" s="102">
        <v>9.5</v>
      </c>
      <c r="AH209" s="156">
        <v>104.5</v>
      </c>
      <c r="AI209" s="156">
        <v>5.38</v>
      </c>
      <c r="AJ209" s="102">
        <v>-7.000000000000001</v>
      </c>
      <c r="AK209" s="102">
        <v>5.050000000000001</v>
      </c>
      <c r="AL209" s="113">
        <v>177790.0</v>
      </c>
      <c r="AM209" s="114">
        <v>0.05</v>
      </c>
      <c r="AN209" s="102">
        <v>0.21</v>
      </c>
      <c r="AO209" s="115">
        <f t="shared" si="9"/>
        <v>-46.25316423</v>
      </c>
      <c r="AP209" s="116">
        <f t="shared" si="10"/>
        <v>8.014277632</v>
      </c>
      <c r="AQ209" s="117">
        <f t="shared" si="11"/>
        <v>65.08881018</v>
      </c>
      <c r="AR209" s="103">
        <f t="array" ref="AR209">INDEX(Historical!$C$7:$C$1381,MATCH(B209,Historical!$B$7:$B$1403,0))*IF(AH209="n/a",1.03,IF(AH209&lt;0,1.01,IF(AH209&gt;10,1.1,(1+AH209/100))))</f>
        <v>5.236</v>
      </c>
      <c r="AS209" s="112">
        <f t="shared" si="12"/>
        <v>5.5176968</v>
      </c>
      <c r="AT209" s="112">
        <f t="shared" ref="AT209:AV209" si="217">IF($AK209="n/a",1.03*AS209,IF($AK209&lt;0,1.01*AS209,IF($AK209&gt;10,1.1*AS209,(1+$AK209/100)*AS209)))</f>
        <v>5.796340488</v>
      </c>
      <c r="AU209" s="112">
        <f t="shared" si="217"/>
        <v>6.089055683</v>
      </c>
      <c r="AV209" s="112">
        <f t="shared" si="217"/>
        <v>6.396552995</v>
      </c>
      <c r="AW209" s="103">
        <f t="shared" si="14"/>
        <v>29.03564597</v>
      </c>
      <c r="AX209" s="118">
        <f t="shared" si="15"/>
        <v>31.10739872</v>
      </c>
      <c r="AY209" s="119">
        <v>1.01</v>
      </c>
      <c r="AZ209" s="114">
        <v>-0.79</v>
      </c>
      <c r="BA209" s="114">
        <v>-26.700000000000003</v>
      </c>
      <c r="BB209" s="114">
        <v>-17.65</v>
      </c>
      <c r="BC209" s="114">
        <v>-21.05</v>
      </c>
      <c r="BD209" s="42"/>
      <c r="BE209" s="17">
        <v>1988.0</v>
      </c>
      <c r="BF209" s="17">
        <f t="shared" si="16"/>
        <v>3</v>
      </c>
      <c r="BG209" s="120">
        <v>5.800000000000001</v>
      </c>
    </row>
    <row r="210" ht="11.25" customHeight="1">
      <c r="A210" s="220" t="s">
        <v>1866</v>
      </c>
      <c r="B210" s="99" t="s">
        <v>1867</v>
      </c>
      <c r="C210" s="100" t="s">
        <v>136</v>
      </c>
      <c r="D210" s="100" t="s">
        <v>153</v>
      </c>
      <c r="E210" s="101">
        <v>6.0</v>
      </c>
      <c r="F210" s="58">
        <v>756.0</v>
      </c>
      <c r="G210" s="58" t="s">
        <v>168</v>
      </c>
      <c r="H210" s="58" t="s">
        <v>168</v>
      </c>
      <c r="I210" s="150">
        <v>10.85</v>
      </c>
      <c r="J210" s="103">
        <f t="shared" si="2"/>
        <v>2.02764977</v>
      </c>
      <c r="K210" s="104">
        <v>0.055</v>
      </c>
      <c r="L210" s="73">
        <v>4.0</v>
      </c>
      <c r="M210" s="23">
        <f t="shared" si="3"/>
        <v>0.22</v>
      </c>
      <c r="N210" s="105" t="s">
        <v>252</v>
      </c>
      <c r="O210" s="106">
        <v>0.05</v>
      </c>
      <c r="P210" s="107">
        <v>43594.0</v>
      </c>
      <c r="Q210" s="107">
        <v>43616.0</v>
      </c>
      <c r="R210" s="23">
        <f t="shared" si="4"/>
        <v>10</v>
      </c>
      <c r="S210" s="108">
        <f t="array" ref="S210">IF(INDEX(Historical!$D$7:$D$1379,MATCH(B210,Historical!$B$7:$B$1403,0))=0,"n/a",(INDEX(Historical!$C$7:$C$1381,MATCH(B210,Historical!$B$7:$B$1403,0))/INDEX(Historical!$D$7:$D$1379,MATCH(B210,Historical!$B$7:$B$1403,0))-1)*100)</f>
        <v>10</v>
      </c>
      <c r="T210" s="108">
        <f t="array" ref="T210">IF(INDEX(Historical!$F$7:$F$1372,MATCH(B210,Historical!$B$7:$B$1403,0))=0,"n/a",((INDEX(Historical!$C$7:$C$1381,MATCH(B210,Historical!$B$7:$B$1403,0))/INDEX(Historical!$F$7:$F$1372,MATCH(B210,Historical!$B$7:$B$1403,0)))^(1/3)-1)*100)</f>
        <v>17.67827784</v>
      </c>
      <c r="U210" s="108">
        <f t="array" ref="U210">IF(INDEX(Historical!$H$7:$H$1372,MATCH(B210,Historical!$B$7:$B$1403,0))=0,"n/a",((INDEX(Historical!$C$7:$C$1381,MATCH(B210,Historical!$B$7:$B$1403,0))/INDEX(Historical!$H$7:$H$1372,MATCH(B210,Historical!$B$7:$B$1403,0)))^(1/5)-1)*100)</f>
        <v>40.62823884</v>
      </c>
      <c r="V210" s="108" t="str">
        <f t="array" ref="V210">IF(INDEX(Historical!$O$7:$O$1372,MATCH(B210,Historical!$B$7:$B$1403,0))=0,"n/a",((INDEX(Historical!$C$7:$C$1381,MATCH(B210,Historical!$B$7:$B$1403,0))/INDEX(Historical!$O$7:$O$1372,MATCH(B210,Historical!$B$7:$B$1403,0)))^(1/10)-1)*100)</f>
        <v>n/a</v>
      </c>
      <c r="W210" s="109" t="str">
        <f t="shared" si="5"/>
        <v>n/a</v>
      </c>
      <c r="X210" s="110">
        <f t="shared" si="6"/>
        <v>1.92550895</v>
      </c>
      <c r="Y210" s="149"/>
      <c r="Z210" s="103">
        <f t="shared" si="7"/>
        <v>23.65591398</v>
      </c>
      <c r="AA210" s="112">
        <f t="shared" si="8"/>
        <v>11.66666667</v>
      </c>
      <c r="AB210" s="73">
        <v>12.0</v>
      </c>
      <c r="AC210" s="102">
        <v>0.93</v>
      </c>
      <c r="AD210" s="102" t="s">
        <v>128</v>
      </c>
      <c r="AE210" s="102">
        <v>2.02</v>
      </c>
      <c r="AF210" s="102">
        <v>1.15</v>
      </c>
      <c r="AG210" s="102">
        <v>8.799999999999999</v>
      </c>
      <c r="AH210" s="102">
        <v>21.2</v>
      </c>
      <c r="AI210" s="102" t="s">
        <v>128</v>
      </c>
      <c r="AJ210" s="102">
        <v>21.099999999999998</v>
      </c>
      <c r="AK210" s="102" t="s">
        <v>128</v>
      </c>
      <c r="AL210" s="113">
        <v>92.12</v>
      </c>
      <c r="AM210" s="114">
        <v>11.0</v>
      </c>
      <c r="AN210" s="102">
        <v>0.0</v>
      </c>
      <c r="AO210" s="115">
        <f t="shared" si="9"/>
        <v>30.98922194</v>
      </c>
      <c r="AP210" s="116">
        <f t="shared" si="10"/>
        <v>42.65588861</v>
      </c>
      <c r="AQ210" s="117">
        <f t="shared" si="11"/>
        <v>-22.7797762</v>
      </c>
      <c r="AR210" s="103">
        <f t="array" ref="AR210">INDEX(Historical!$C$7:$C$1381,MATCH(B210,Historical!$B$7:$B$1403,0))*IF(AH210="n/a",1.03,IF(AH210&lt;0,1.01,IF(AH210&gt;10,1.1,(1+AH210/100))))</f>
        <v>0.242</v>
      </c>
      <c r="AS210" s="112">
        <f t="shared" si="12"/>
        <v>0.24926</v>
      </c>
      <c r="AT210" s="112">
        <f t="shared" ref="AT210:AV210" si="218">IF($AK210="n/a",1.03*AS210,IF($AK210&lt;0,1.01*AS210,IF($AK210&gt;10,1.1*AS210,(1+$AK210/100)*AS210)))</f>
        <v>0.2567378</v>
      </c>
      <c r="AU210" s="112">
        <f t="shared" si="218"/>
        <v>0.264439934</v>
      </c>
      <c r="AV210" s="112">
        <f t="shared" si="218"/>
        <v>0.272373132</v>
      </c>
      <c r="AW210" s="103">
        <f t="shared" si="14"/>
        <v>1.284810866</v>
      </c>
      <c r="AX210" s="118">
        <f t="shared" si="15"/>
        <v>11.8415748</v>
      </c>
      <c r="AY210" s="119">
        <v>0.46</v>
      </c>
      <c r="AZ210" s="114">
        <v>13.73</v>
      </c>
      <c r="BA210" s="114">
        <v>-8.52</v>
      </c>
      <c r="BB210" s="114">
        <v>-2.6599999999999997</v>
      </c>
      <c r="BC210" s="114">
        <v>5.99</v>
      </c>
      <c r="BD210" s="42"/>
      <c r="BE210" s="17">
        <v>2014.0</v>
      </c>
      <c r="BF210" s="17">
        <f t="shared" si="16"/>
        <v>0</v>
      </c>
      <c r="BG210" s="120">
        <v>0.8</v>
      </c>
    </row>
    <row r="211" ht="11.25" customHeight="1">
      <c r="A211" s="55" t="s">
        <v>248</v>
      </c>
      <c r="B211" s="99" t="s">
        <v>249</v>
      </c>
      <c r="C211" s="100" t="s">
        <v>158</v>
      </c>
      <c r="D211" s="100" t="s">
        <v>159</v>
      </c>
      <c r="E211" s="101">
        <v>53.0</v>
      </c>
      <c r="F211" s="58">
        <v>19.0</v>
      </c>
      <c r="G211" s="58" t="s">
        <v>121</v>
      </c>
      <c r="H211" s="58" t="s">
        <v>121</v>
      </c>
      <c r="I211" s="102">
        <v>47.96</v>
      </c>
      <c r="J211" s="103">
        <f t="shared" si="2"/>
        <v>1.772310259</v>
      </c>
      <c r="K211" s="104">
        <v>0.2125</v>
      </c>
      <c r="L211" s="73">
        <v>4.0</v>
      </c>
      <c r="M211" s="23">
        <f t="shared" si="3"/>
        <v>0.85</v>
      </c>
      <c r="N211" s="105" t="s">
        <v>169</v>
      </c>
      <c r="O211" s="106">
        <v>0.1975</v>
      </c>
      <c r="P211" s="107">
        <v>43868.0</v>
      </c>
      <c r="Q211" s="107">
        <v>43881.0</v>
      </c>
      <c r="R211" s="23">
        <f t="shared" si="4"/>
        <v>7.594936709</v>
      </c>
      <c r="S211" s="108">
        <f t="array" ref="S211">IF(INDEX(Historical!$D$7:$D$1379,MATCH(B211,Historical!$B$7:$B$1403,0))=0,"n/a",(INDEX(Historical!$C$7:$C$1381,MATCH(B211,Historical!$B$7:$B$1403,0))/INDEX(Historical!$D$7:$D$1379,MATCH(B211,Historical!$B$7:$B$1403,0))-1)*100)</f>
        <v>5.053191489</v>
      </c>
      <c r="T211" s="108">
        <f t="array" ref="T211">IF(INDEX(Historical!$F$7:$F$1372,MATCH(B211,Historical!$B$7:$B$1403,0))=0,"n/a",((INDEX(Historical!$C$7:$C$1381,MATCH(B211,Historical!$B$7:$B$1403,0))/INDEX(Historical!$F$7:$F$1372,MATCH(B211,Historical!$B$7:$B$1403,0)))^(1/3)-1)*100)</f>
        <v>4.614688647</v>
      </c>
      <c r="U211" s="108">
        <f t="array" ref="U211">IF(INDEX(Historical!$H$7:$H$1372,MATCH(B211,Historical!$B$7:$B$1403,0))=0,"n/a",((INDEX(Historical!$C$7:$C$1381,MATCH(B211,Historical!$B$7:$B$1403,0))/INDEX(Historical!$H$7:$H$1372,MATCH(B211,Historical!$B$7:$B$1403,0)))^(1/5)-1)*100)</f>
        <v>3.978308212</v>
      </c>
      <c r="V211" s="108">
        <f t="array" ref="V211">IF(INDEX(Historical!$O$7:$O$1372,MATCH(B211,Historical!$B$7:$B$1403,0))=0,"n/a",((INDEX(Historical!$C$7:$C$1381,MATCH(B211,Historical!$B$7:$B$1403,0))/INDEX(Historical!$O$7:$O$1372,MATCH(B211,Historical!$B$7:$B$1403,0)))^(1/10)-1)*100)</f>
        <v>2.962127542</v>
      </c>
      <c r="W211" s="109">
        <f t="shared" si="5"/>
        <v>1.343057703</v>
      </c>
      <c r="X211" s="110">
        <f t="shared" si="6"/>
        <v>0.232649603</v>
      </c>
      <c r="Y211" s="149"/>
      <c r="Z211" s="103">
        <f t="shared" si="7"/>
        <v>35.71428571</v>
      </c>
      <c r="AA211" s="112">
        <f t="shared" si="8"/>
        <v>20.1512605</v>
      </c>
      <c r="AB211" s="73">
        <v>12.0</v>
      </c>
      <c r="AC211" s="102">
        <v>2.38</v>
      </c>
      <c r="AD211" s="102">
        <v>2.06</v>
      </c>
      <c r="AE211" s="102">
        <v>3.24</v>
      </c>
      <c r="AF211" s="102">
        <v>3.05</v>
      </c>
      <c r="AG211" s="102">
        <v>9.9</v>
      </c>
      <c r="AH211" s="102">
        <v>-40.300000000000004</v>
      </c>
      <c r="AI211" s="102">
        <v>14.02</v>
      </c>
      <c r="AJ211" s="102">
        <v>17.1</v>
      </c>
      <c r="AK211" s="102">
        <v>9.8</v>
      </c>
      <c r="AL211" s="113">
        <v>2310.0</v>
      </c>
      <c r="AM211" s="114">
        <v>0.7000000000000001</v>
      </c>
      <c r="AN211" s="102">
        <v>1.28</v>
      </c>
      <c r="AO211" s="115">
        <f t="shared" si="9"/>
        <v>-14.40064203</v>
      </c>
      <c r="AP211" s="116">
        <f t="shared" si="10"/>
        <v>5.750618471</v>
      </c>
      <c r="AQ211" s="117">
        <f t="shared" si="11"/>
        <v>65.27599078</v>
      </c>
      <c r="AR211" s="103">
        <f t="array" ref="AR211">INDEX(Historical!$C$7:$C$1381,MATCH(B211,Historical!$B$7:$B$1403,0))*IF(AH211="n/a",1.03,IF(AH211&lt;0,1.01,IF(AH211&gt;10,1.1,(1+AH211/100))))</f>
        <v>0.7979</v>
      </c>
      <c r="AS211" s="112">
        <f t="shared" si="12"/>
        <v>0.87769</v>
      </c>
      <c r="AT211" s="112">
        <f t="shared" ref="AT211:AV211" si="219">IF($AK211="n/a",1.03*AS211,IF($AK211&lt;0,1.01*AS211,IF($AK211&gt;10,1.1*AS211,(1+$AK211/100)*AS211)))</f>
        <v>0.96370362</v>
      </c>
      <c r="AU211" s="112">
        <f t="shared" si="219"/>
        <v>1.058146575</v>
      </c>
      <c r="AV211" s="112">
        <f t="shared" si="219"/>
        <v>1.161844939</v>
      </c>
      <c r="AW211" s="103">
        <f t="shared" si="14"/>
        <v>4.859285134</v>
      </c>
      <c r="AX211" s="118">
        <f t="shared" si="15"/>
        <v>10.13195399</v>
      </c>
      <c r="AY211" s="119">
        <v>0.18</v>
      </c>
      <c r="AZ211" s="114">
        <v>-0.08</v>
      </c>
      <c r="BA211" s="114">
        <v>-16.56</v>
      </c>
      <c r="BB211" s="114">
        <v>-8.540000000000001</v>
      </c>
      <c r="BC211" s="114">
        <v>-8.52</v>
      </c>
      <c r="BD211" s="42"/>
      <c r="BE211" s="17">
        <v>1968.0</v>
      </c>
      <c r="BF211" s="17">
        <f t="shared" si="16"/>
        <v>6</v>
      </c>
      <c r="BG211" s="120">
        <v>2.5</v>
      </c>
    </row>
    <row r="212" ht="11.25" customHeight="1">
      <c r="A212" s="55" t="s">
        <v>709</v>
      </c>
      <c r="B212" s="99" t="s">
        <v>710</v>
      </c>
      <c r="C212" s="100" t="s">
        <v>136</v>
      </c>
      <c r="D212" s="100" t="s">
        <v>153</v>
      </c>
      <c r="E212" s="101">
        <v>21.0</v>
      </c>
      <c r="F212" s="58">
        <v>163.0</v>
      </c>
      <c r="G212" s="58" t="s">
        <v>168</v>
      </c>
      <c r="H212" s="58" t="s">
        <v>168</v>
      </c>
      <c r="I212" s="150">
        <v>63.25</v>
      </c>
      <c r="J212" s="103">
        <f t="shared" si="2"/>
        <v>2.845849802</v>
      </c>
      <c r="K212" s="144">
        <v>0.45</v>
      </c>
      <c r="L212" s="73">
        <v>4.0</v>
      </c>
      <c r="M212" s="23">
        <f t="shared" si="3"/>
        <v>1.8</v>
      </c>
      <c r="N212" s="105" t="s">
        <v>409</v>
      </c>
      <c r="O212" s="145">
        <v>0.445</v>
      </c>
      <c r="P212" s="107">
        <v>43720.0</v>
      </c>
      <c r="Q212" s="107">
        <v>43735.0</v>
      </c>
      <c r="R212" s="23">
        <f t="shared" si="4"/>
        <v>1.123595506</v>
      </c>
      <c r="S212" s="108">
        <f t="array" ref="S212">IF(INDEX(Historical!$D$7:$D$1379,MATCH(B212,Historical!$B$7:$B$1403,0))=0,"n/a",(INDEX(Historical!$C$7:$C$1381,MATCH(B212,Historical!$B$7:$B$1403,0))/INDEX(Historical!$D$7:$D$1379,MATCH(B212,Historical!$B$7:$B$1403,0))-1)*100)</f>
        <v>2.285714286</v>
      </c>
      <c r="T212" s="108">
        <f t="array" ref="T212">IF(INDEX(Historical!$F$7:$F$1372,MATCH(B212,Historical!$B$7:$B$1403,0))=0,"n/a",((INDEX(Historical!$C$7:$C$1381,MATCH(B212,Historical!$B$7:$B$1403,0))/INDEX(Historical!$F$7:$F$1372,MATCH(B212,Historical!$B$7:$B$1403,0)))^(1/3)-1)*100)</f>
        <v>2.424098394</v>
      </c>
      <c r="U212" s="108">
        <f t="array" ref="U212">IF(INDEX(Historical!$H$7:$H$1372,MATCH(B212,Historical!$B$7:$B$1403,0))=0,"n/a",((INDEX(Historical!$C$7:$C$1381,MATCH(B212,Historical!$B$7:$B$1403,0))/INDEX(Historical!$H$7:$H$1372,MATCH(B212,Historical!$B$7:$B$1403,0)))^(1/5)-1)*100)</f>
        <v>2.757488515</v>
      </c>
      <c r="V212" s="108">
        <f t="array" ref="V212">IF(INDEX(Historical!$O$7:$O$1372,MATCH(B212,Historical!$B$7:$B$1403,0))=0,"n/a",((INDEX(Historical!$C$7:$C$1381,MATCH(B212,Historical!$B$7:$B$1403,0))/INDEX(Historical!$O$7:$O$1372,MATCH(B212,Historical!$B$7:$B$1403,0)))^(1/10)-1)*100)</f>
        <v>6.99331527</v>
      </c>
      <c r="W212" s="109">
        <f t="shared" si="5"/>
        <v>0.3943034753</v>
      </c>
      <c r="X212" s="110" t="str">
        <f t="shared" si="6"/>
        <v>n/a</v>
      </c>
      <c r="Y212" s="133"/>
      <c r="Z212" s="103" t="str">
        <f t="shared" si="7"/>
        <v>n/a</v>
      </c>
      <c r="AA212" s="112" t="str">
        <f t="shared" si="8"/>
        <v>n/a</v>
      </c>
      <c r="AB212" s="73">
        <v>12.0</v>
      </c>
      <c r="AC212" s="102" t="s">
        <v>128</v>
      </c>
      <c r="AD212" s="102" t="s">
        <v>128</v>
      </c>
      <c r="AE212" s="102" t="s">
        <v>128</v>
      </c>
      <c r="AF212" s="102" t="s">
        <v>128</v>
      </c>
      <c r="AG212" s="102" t="s">
        <v>128</v>
      </c>
      <c r="AH212" s="102" t="s">
        <v>128</v>
      </c>
      <c r="AI212" s="102" t="s">
        <v>128</v>
      </c>
      <c r="AJ212" s="102" t="s">
        <v>128</v>
      </c>
      <c r="AK212" s="102" t="s">
        <v>128</v>
      </c>
      <c r="AL212" s="113" t="s">
        <v>128</v>
      </c>
      <c r="AM212" s="114" t="s">
        <v>128</v>
      </c>
      <c r="AN212" s="102" t="s">
        <v>128</v>
      </c>
      <c r="AO212" s="115" t="str">
        <f t="shared" si="9"/>
        <v>n/a</v>
      </c>
      <c r="AP212" s="116">
        <f t="shared" si="10"/>
        <v>5.603338317</v>
      </c>
      <c r="AQ212" s="117" t="str">
        <f t="shared" si="11"/>
        <v>n/a</v>
      </c>
      <c r="AR212" s="103">
        <f t="array" ref="AR212">INDEX(Historical!$C$7:$C$1381,MATCH(B212,Historical!$B$7:$B$1403,0))*IF(AH212="n/a",1.03,IF(AH212&lt;0,1.01,IF(AH212&gt;10,1.1,(1+AH212/100))))</f>
        <v>1.8437</v>
      </c>
      <c r="AS212" s="112">
        <f t="shared" si="12"/>
        <v>1.899011</v>
      </c>
      <c r="AT212" s="112">
        <f t="shared" ref="AT212:AV212" si="220">IF($AK212="n/a",1.03*AS212,IF($AK212&lt;0,1.01*AS212,IF($AK212&gt;10,1.1*AS212,(1+$AK212/100)*AS212)))</f>
        <v>1.95598133</v>
      </c>
      <c r="AU212" s="112">
        <f t="shared" si="220"/>
        <v>2.01466077</v>
      </c>
      <c r="AV212" s="112">
        <f t="shared" si="220"/>
        <v>2.075100593</v>
      </c>
      <c r="AW212" s="103">
        <f t="shared" si="14"/>
        <v>9.788453693</v>
      </c>
      <c r="AX212" s="118">
        <f t="shared" si="15"/>
        <v>15.47581612</v>
      </c>
      <c r="AY212" s="119" t="s">
        <v>128</v>
      </c>
      <c r="AZ212" s="114" t="s">
        <v>128</v>
      </c>
      <c r="BA212" s="114" t="s">
        <v>128</v>
      </c>
      <c r="BB212" s="114" t="s">
        <v>128</v>
      </c>
      <c r="BC212" s="114" t="s">
        <v>128</v>
      </c>
      <c r="BD212" s="42" t="s">
        <v>112</v>
      </c>
      <c r="BE212" s="17">
        <v>1999.0</v>
      </c>
      <c r="BF212" s="17">
        <f t="shared" si="16"/>
        <v>2</v>
      </c>
      <c r="BG212" s="120" t="s">
        <v>128</v>
      </c>
    </row>
    <row r="213" ht="11.25" customHeight="1">
      <c r="A213" s="155" t="s">
        <v>711</v>
      </c>
      <c r="B213" s="99" t="s">
        <v>712</v>
      </c>
      <c r="C213" s="100" t="s">
        <v>158</v>
      </c>
      <c r="D213" s="100" t="s">
        <v>190</v>
      </c>
      <c r="E213" s="101">
        <v>17.0</v>
      </c>
      <c r="F213" s="58">
        <v>225.0</v>
      </c>
      <c r="G213" s="58" t="s">
        <v>121</v>
      </c>
      <c r="H213" s="58" t="s">
        <v>120</v>
      </c>
      <c r="I213" s="150">
        <v>78.18</v>
      </c>
      <c r="J213" s="103">
        <f t="shared" si="2"/>
        <v>4.809414172</v>
      </c>
      <c r="K213" s="104">
        <v>0.94</v>
      </c>
      <c r="L213" s="73">
        <v>4.0</v>
      </c>
      <c r="M213" s="23">
        <f t="shared" si="3"/>
        <v>3.76</v>
      </c>
      <c r="N213" s="105" t="s">
        <v>425</v>
      </c>
      <c r="O213" s="106">
        <v>0.9175</v>
      </c>
      <c r="P213" s="107">
        <v>43888.0</v>
      </c>
      <c r="Q213" s="107">
        <v>43909.0</v>
      </c>
      <c r="R213" s="23">
        <f t="shared" si="4"/>
        <v>2.452316076</v>
      </c>
      <c r="S213" s="108">
        <f t="array" ref="S213">IF(INDEX(Historical!$D$7:$D$1379,MATCH(B213,Historical!$B$7:$B$1403,0))=0,"n/a",(INDEX(Historical!$C$7:$C$1381,MATCH(B213,Historical!$B$7:$B$1403,0))/INDEX(Historical!$D$7:$D$1379,MATCH(B213,Historical!$B$7:$B$1403,0))-1)*100)</f>
        <v>9.880239521</v>
      </c>
      <c r="T213" s="108">
        <f t="array" ref="T213">IF(INDEX(Historical!$F$7:$F$1372,MATCH(B213,Historical!$B$7:$B$1403,0))=0,"n/a",((INDEX(Historical!$C$7:$C$1381,MATCH(B213,Historical!$B$7:$B$1403,0))/INDEX(Historical!$F$7:$F$1372,MATCH(B213,Historical!$B$7:$B$1403,0)))^(1/3)-1)*100)</f>
        <v>9.438301549</v>
      </c>
      <c r="U213" s="108">
        <f t="array" ref="U213">IF(INDEX(Historical!$H$7:$H$1372,MATCH(B213,Historical!$B$7:$B$1403,0))=0,"n/a",((INDEX(Historical!$C$7:$C$1381,MATCH(B213,Historical!$B$7:$B$1403,0))/INDEX(Historical!$H$7:$H$1372,MATCH(B213,Historical!$B$7:$B$1403,0)))^(1/5)-1)*100)</f>
        <v>8.865673705</v>
      </c>
      <c r="V213" s="108">
        <f t="array" ref="V213">IF(INDEX(Historical!$O$7:$O$1372,MATCH(B213,Historical!$B$7:$B$1403,0))=0,"n/a",((INDEX(Historical!$C$7:$C$1381,MATCH(B213,Historical!$B$7:$B$1403,0))/INDEX(Historical!$O$7:$O$1372,MATCH(B213,Historical!$B$7:$B$1403,0)))^(1/10)-1)*100)</f>
        <v>7.68688178</v>
      </c>
      <c r="W213" s="109">
        <f t="shared" si="5"/>
        <v>1.153351119</v>
      </c>
      <c r="X213" s="110">
        <f t="shared" si="6"/>
        <v>2.061784583</v>
      </c>
      <c r="Y213" s="154"/>
      <c r="Z213" s="103">
        <f t="shared" si="7"/>
        <v>216.091954</v>
      </c>
      <c r="AA213" s="112">
        <f t="shared" si="8"/>
        <v>44.93103448</v>
      </c>
      <c r="AB213" s="73">
        <v>12.0</v>
      </c>
      <c r="AC213" s="102">
        <v>1.74</v>
      </c>
      <c r="AD213" s="102">
        <v>9.22</v>
      </c>
      <c r="AE213" s="102">
        <v>3.88</v>
      </c>
      <c r="AF213" s="102">
        <v>2.3</v>
      </c>
      <c r="AG213" s="102">
        <v>3.4000000000000004</v>
      </c>
      <c r="AH213" s="102">
        <v>12.7</v>
      </c>
      <c r="AI213" s="102">
        <v>5.6000000000000005</v>
      </c>
      <c r="AJ213" s="102">
        <v>4.3</v>
      </c>
      <c r="AK213" s="102">
        <v>4.88</v>
      </c>
      <c r="AL213" s="113">
        <v>64260.00000000001</v>
      </c>
      <c r="AM213" s="114">
        <v>0.2</v>
      </c>
      <c r="AN213" s="102">
        <v>1.48</v>
      </c>
      <c r="AO213" s="115">
        <f t="shared" si="9"/>
        <v>-31.25594661</v>
      </c>
      <c r="AP213" s="116">
        <f t="shared" si="10"/>
        <v>13.67508788</v>
      </c>
      <c r="AQ213" s="117">
        <f t="shared" si="11"/>
        <v>114.3116934</v>
      </c>
      <c r="AR213" s="103">
        <f t="array" ref="AR213">INDEX(Historical!$C$7:$C$1381,MATCH(B213,Historical!$B$7:$B$1403,0))*IF(AH213="n/a",1.03,IF(AH213&lt;0,1.01,IF(AH213&gt;10,1.1,(1+AH213/100))))</f>
        <v>4.037</v>
      </c>
      <c r="AS213" s="112">
        <f t="shared" si="12"/>
        <v>4.263072</v>
      </c>
      <c r="AT213" s="112">
        <f t="shared" ref="AT213:AV213" si="221">IF($AK213="n/a",1.03*AS213,IF($AK213&lt;0,1.01*AS213,IF($AK213&gt;10,1.1*AS213,(1+$AK213/100)*AS213)))</f>
        <v>4.471109914</v>
      </c>
      <c r="AU213" s="112">
        <f t="shared" si="221"/>
        <v>4.689300077</v>
      </c>
      <c r="AV213" s="112">
        <f t="shared" si="221"/>
        <v>4.918137921</v>
      </c>
      <c r="AW213" s="103">
        <f t="shared" si="14"/>
        <v>22.37861991</v>
      </c>
      <c r="AX213" s="118">
        <f t="shared" si="15"/>
        <v>28.62448185</v>
      </c>
      <c r="AY213" s="119">
        <v>0.28</v>
      </c>
      <c r="AZ213" s="114">
        <v>7.670000000000001</v>
      </c>
      <c r="BA213" s="114">
        <v>-13.98</v>
      </c>
      <c r="BB213" s="114">
        <v>-7.049999999999999</v>
      </c>
      <c r="BC213" s="114">
        <v>-2.3</v>
      </c>
      <c r="BD213" s="42"/>
      <c r="BE213" s="17">
        <v>2004.0</v>
      </c>
      <c r="BF213" s="17">
        <f t="shared" si="16"/>
        <v>1</v>
      </c>
      <c r="BG213" s="120">
        <v>0.8999999999999999</v>
      </c>
    </row>
    <row r="214" ht="11.25" customHeight="1">
      <c r="A214" s="155" t="s">
        <v>1702</v>
      </c>
      <c r="B214" s="99" t="s">
        <v>1703</v>
      </c>
      <c r="C214" s="100" t="s">
        <v>118</v>
      </c>
      <c r="D214" s="100" t="s">
        <v>1473</v>
      </c>
      <c r="E214" s="101">
        <v>7.0</v>
      </c>
      <c r="F214" s="58">
        <v>678.0</v>
      </c>
      <c r="G214" s="58" t="s">
        <v>120</v>
      </c>
      <c r="H214" s="58" t="s">
        <v>120</v>
      </c>
      <c r="I214" s="150">
        <v>46.13</v>
      </c>
      <c r="J214" s="103">
        <f t="shared" si="2"/>
        <v>3.490136571</v>
      </c>
      <c r="K214" s="104">
        <v>0.4025</v>
      </c>
      <c r="L214" s="73">
        <v>4.0</v>
      </c>
      <c r="M214" s="23">
        <f t="shared" si="3"/>
        <v>1.61</v>
      </c>
      <c r="N214" s="105" t="s">
        <v>127</v>
      </c>
      <c r="O214" s="106">
        <v>0.35</v>
      </c>
      <c r="P214" s="107">
        <v>43670.0</v>
      </c>
      <c r="Q214" s="107">
        <v>43692.0</v>
      </c>
      <c r="R214" s="23">
        <f t="shared" si="4"/>
        <v>15</v>
      </c>
      <c r="S214" s="108">
        <f t="array" ref="S214">IF(INDEX(Historical!$D$7:$D$1379,MATCH(B214,Historical!$B$7:$B$1403,0))=0,"n/a",(INDEX(Historical!$C$7:$C$1381,MATCH(B214,Historical!$B$7:$B$1403,0))/INDEX(Historical!$D$7:$D$1379,MATCH(B214,Historical!$B$7:$B$1403,0))-1)*100)</f>
        <v>14.88549618</v>
      </c>
      <c r="T214" s="108">
        <f t="array" ref="T214">IF(INDEX(Historical!$F$7:$F$1372,MATCH(B214,Historical!$B$7:$B$1403,0))=0,"n/a",((INDEX(Historical!$C$7:$C$1381,MATCH(B214,Historical!$B$7:$B$1403,0))/INDEX(Historical!$F$7:$F$1372,MATCH(B214,Historical!$B$7:$B$1403,0)))^(1/3)-1)*100)</f>
        <v>46.87491562</v>
      </c>
      <c r="U214" s="108">
        <f t="array" ref="U214">IF(INDEX(Historical!$H$7:$H$1372,MATCH(B214,Historical!$B$7:$B$1403,0))=0,"n/a",((INDEX(Historical!$C$7:$C$1381,MATCH(B214,Historical!$B$7:$B$1403,0))/INDEX(Historical!$H$7:$H$1372,MATCH(B214,Historical!$B$7:$B$1403,0)))^(1/5)-1)*100)</f>
        <v>38.06482573</v>
      </c>
      <c r="V214" s="108" t="str">
        <f t="array" ref="V214">IF(INDEX(Historical!$O$7:$O$1372,MATCH(B214,Historical!$B$7:$B$1403,0))=0,"n/a",((INDEX(Historical!$C$7:$C$1381,MATCH(B214,Historical!$B$7:$B$1403,0))/INDEX(Historical!$O$7:$O$1372,MATCH(B214,Historical!$B$7:$B$1403,0)))^(1/10)-1)*100)</f>
        <v>n/a</v>
      </c>
      <c r="W214" s="109" t="str">
        <f t="shared" si="5"/>
        <v>n/a</v>
      </c>
      <c r="X214" s="110">
        <f t="shared" si="6"/>
        <v>0.6749082575</v>
      </c>
      <c r="Y214" s="218"/>
      <c r="Z214" s="103">
        <f t="shared" si="7"/>
        <v>21.99453552</v>
      </c>
      <c r="AA214" s="112">
        <f t="shared" si="8"/>
        <v>6.301912568</v>
      </c>
      <c r="AB214" s="73">
        <v>12.0</v>
      </c>
      <c r="AC214" s="102">
        <v>7.32</v>
      </c>
      <c r="AD214" s="102">
        <v>0.64</v>
      </c>
      <c r="AE214" s="102">
        <v>0.63</v>
      </c>
      <c r="AF214" s="102">
        <v>1.93</v>
      </c>
      <c r="AG214" s="102">
        <v>33.300000000000004</v>
      </c>
      <c r="AH214" s="102">
        <v>28.7</v>
      </c>
      <c r="AI214" s="102">
        <v>7.59</v>
      </c>
      <c r="AJ214" s="102">
        <v>56.39999999999999</v>
      </c>
      <c r="AK214" s="102">
        <v>9.89</v>
      </c>
      <c r="AL214" s="113">
        <v>29790.0</v>
      </c>
      <c r="AM214" s="114">
        <v>0.3</v>
      </c>
      <c r="AN214" s="102">
        <v>0.73</v>
      </c>
      <c r="AO214" s="115">
        <f t="shared" si="9"/>
        <v>35.25304973</v>
      </c>
      <c r="AP214" s="116">
        <f t="shared" si="10"/>
        <v>41.5549623</v>
      </c>
      <c r="AQ214" s="117">
        <f t="shared" si="11"/>
        <v>-26.47693859</v>
      </c>
      <c r="AR214" s="103">
        <f t="array" ref="AR214">INDEX(Historical!$C$7:$C$1381,MATCH(B214,Historical!$B$7:$B$1403,0))*IF(AH214="n/a",1.03,IF(AH214&lt;0,1.01,IF(AH214&gt;10,1.1,(1+AH214/100))))</f>
        <v>1.6555</v>
      </c>
      <c r="AS214" s="112">
        <f t="shared" si="12"/>
        <v>1.78115245</v>
      </c>
      <c r="AT214" s="112">
        <f t="shared" ref="AT214:AV214" si="222">IF($AK214="n/a",1.03*AS214,IF($AK214&lt;0,1.01*AS214,IF($AK214&gt;10,1.1*AS214,(1+$AK214/100)*AS214)))</f>
        <v>1.957308427</v>
      </c>
      <c r="AU214" s="112">
        <f t="shared" si="222"/>
        <v>2.150886231</v>
      </c>
      <c r="AV214" s="112">
        <f t="shared" si="222"/>
        <v>2.363608879</v>
      </c>
      <c r="AW214" s="103">
        <f t="shared" si="14"/>
        <v>9.908455987</v>
      </c>
      <c r="AX214" s="118">
        <f t="shared" si="15"/>
        <v>21.47941901</v>
      </c>
      <c r="AY214" s="119">
        <v>1.19</v>
      </c>
      <c r="AZ214" s="114">
        <v>2.44</v>
      </c>
      <c r="BA214" s="114">
        <v>-27.279999999999998</v>
      </c>
      <c r="BB214" s="114">
        <v>-20.64</v>
      </c>
      <c r="BC214" s="114">
        <v>-19.439999999999998</v>
      </c>
      <c r="BD214" s="42"/>
      <c r="BE214" s="17">
        <v>2013.0</v>
      </c>
      <c r="BF214" s="17">
        <f t="shared" si="16"/>
        <v>0</v>
      </c>
      <c r="BG214" s="120">
        <v>7.6</v>
      </c>
    </row>
    <row r="215" ht="11.25" customHeight="1">
      <c r="A215" s="55" t="s">
        <v>250</v>
      </c>
      <c r="B215" s="99" t="s">
        <v>251</v>
      </c>
      <c r="C215" s="100" t="s">
        <v>118</v>
      </c>
      <c r="D215" s="100" t="s">
        <v>202</v>
      </c>
      <c r="E215" s="101">
        <v>33.0</v>
      </c>
      <c r="F215" s="58">
        <v>82.0</v>
      </c>
      <c r="G215" s="58" t="s">
        <v>121</v>
      </c>
      <c r="H215" s="58" t="s">
        <v>121</v>
      </c>
      <c r="I215" s="102">
        <v>45.08</v>
      </c>
      <c r="J215" s="103">
        <f t="shared" si="2"/>
        <v>1.863354037</v>
      </c>
      <c r="K215" s="144">
        <v>0.21</v>
      </c>
      <c r="L215" s="73">
        <v>4.0</v>
      </c>
      <c r="M215" s="23">
        <f t="shared" si="3"/>
        <v>0.84</v>
      </c>
      <c r="N215" s="105" t="s">
        <v>252</v>
      </c>
      <c r="O215" s="145">
        <v>0.19</v>
      </c>
      <c r="P215" s="107">
        <v>43628.0</v>
      </c>
      <c r="Q215" s="107">
        <v>43644.0</v>
      </c>
      <c r="R215" s="23">
        <f t="shared" si="4"/>
        <v>10.52631579</v>
      </c>
      <c r="S215" s="108">
        <f t="array" ref="S215">IF(INDEX(Historical!$D$7:$D$1379,MATCH(B215,Historical!$B$7:$B$1403,0))=0,"n/a",(INDEX(Historical!$C$7:$C$1381,MATCH(B215,Historical!$B$7:$B$1403,0))/INDEX(Historical!$D$7:$D$1379,MATCH(B215,Historical!$B$7:$B$1403,0))-1)*100)</f>
        <v>9.333333333</v>
      </c>
      <c r="T215" s="108">
        <f t="array" ref="T215">IF(INDEX(Historical!$F$7:$F$1372,MATCH(B215,Historical!$B$7:$B$1403,0))=0,"n/a",((INDEX(Historical!$C$7:$C$1381,MATCH(B215,Historical!$B$7:$B$1403,0))/INDEX(Historical!$F$7:$F$1372,MATCH(B215,Historical!$B$7:$B$1403,0)))^(1/3)-1)*100)</f>
        <v>5.667885258</v>
      </c>
      <c r="U215" s="108">
        <f t="array" ref="U215">IF(INDEX(Historical!$H$7:$H$1372,MATCH(B215,Historical!$B$7:$B$1403,0))=0,"n/a",((INDEX(Historical!$C$7:$C$1381,MATCH(B215,Historical!$B$7:$B$1403,0))/INDEX(Historical!$H$7:$H$1372,MATCH(B215,Historical!$B$7:$B$1403,0)))^(1/5)-1)*100)</f>
        <v>5.246588029</v>
      </c>
      <c r="V215" s="108">
        <f t="array" ref="V215">IF(INDEX(Historical!$O$7:$O$1372,MATCH(B215,Historical!$B$7:$B$1403,0))=0,"n/a",((INDEX(Historical!$C$7:$C$1381,MATCH(B215,Historical!$B$7:$B$1403,0))/INDEX(Historical!$O$7:$O$1372,MATCH(B215,Historical!$B$7:$B$1403,0)))^(1/10)-1)*100)</f>
        <v>13.55561184</v>
      </c>
      <c r="W215" s="109">
        <f t="shared" si="5"/>
        <v>0.387041772</v>
      </c>
      <c r="X215" s="110">
        <f t="shared" si="6"/>
        <v>1.165908451</v>
      </c>
      <c r="Y215" s="133"/>
      <c r="Z215" s="103">
        <f t="shared" si="7"/>
        <v>39.06976744</v>
      </c>
      <c r="AA215" s="112">
        <f t="shared" si="8"/>
        <v>20.96744186</v>
      </c>
      <c r="AB215" s="73">
        <v>7.0</v>
      </c>
      <c r="AC215" s="102">
        <v>2.15</v>
      </c>
      <c r="AD215" s="102">
        <v>2.63</v>
      </c>
      <c r="AE215" s="102">
        <v>2.06</v>
      </c>
      <c r="AF215" s="102">
        <v>6.28</v>
      </c>
      <c r="AG215" s="102">
        <v>28.7</v>
      </c>
      <c r="AH215" s="102">
        <v>9.700000000000001</v>
      </c>
      <c r="AI215" s="102">
        <v>10.83</v>
      </c>
      <c r="AJ215" s="102">
        <v>4.5</v>
      </c>
      <c r="AK215" s="102">
        <v>8.0</v>
      </c>
      <c r="AL215" s="113">
        <v>5790.0</v>
      </c>
      <c r="AM215" s="114">
        <v>0.4</v>
      </c>
      <c r="AN215" s="102">
        <v>0.78</v>
      </c>
      <c r="AO215" s="115">
        <f t="shared" si="9"/>
        <v>-13.85749979</v>
      </c>
      <c r="AP215" s="116">
        <f t="shared" si="10"/>
        <v>7.109942066</v>
      </c>
      <c r="AQ215" s="117">
        <f t="shared" si="11"/>
        <v>141.9141582</v>
      </c>
      <c r="AR215" s="103">
        <f t="array" ref="AR215">INDEX(Historical!$C$7:$C$1381,MATCH(B215,Historical!$B$7:$B$1403,0))*IF(AH215="n/a",1.03,IF(AH215&lt;0,1.01,IF(AH215&gt;10,1.1,(1+AH215/100))))</f>
        <v>0.89954</v>
      </c>
      <c r="AS215" s="112">
        <f t="shared" si="12"/>
        <v>0.989494</v>
      </c>
      <c r="AT215" s="112">
        <f t="shared" ref="AT215:AV215" si="223">IF($AK215="n/a",1.03*AS215,IF($AK215&lt;0,1.01*AS215,IF($AK215&gt;10,1.1*AS215,(1+$AK215/100)*AS215)))</f>
        <v>1.06865352</v>
      </c>
      <c r="AU215" s="112">
        <f t="shared" si="223"/>
        <v>1.154145802</v>
      </c>
      <c r="AV215" s="112">
        <f t="shared" si="223"/>
        <v>1.246477466</v>
      </c>
      <c r="AW215" s="103">
        <f t="shared" si="14"/>
        <v>5.358310787</v>
      </c>
      <c r="AX215" s="118">
        <f t="shared" si="15"/>
        <v>11.88622624</v>
      </c>
      <c r="AY215" s="119">
        <v>1.47</v>
      </c>
      <c r="AZ215" s="114">
        <v>-0.3</v>
      </c>
      <c r="BA215" s="114">
        <v>-22.7</v>
      </c>
      <c r="BB215" s="114">
        <v>-17.169999999999998</v>
      </c>
      <c r="BC215" s="114">
        <v>-12.989999999999998</v>
      </c>
      <c r="BD215" s="42"/>
      <c r="BE215" s="17">
        <v>1987.0</v>
      </c>
      <c r="BF215" s="17">
        <f t="shared" si="16"/>
        <v>3</v>
      </c>
      <c r="BG215" s="120">
        <v>11.700000000000001</v>
      </c>
    </row>
    <row r="216" ht="11.25" customHeight="1">
      <c r="A216" s="55" t="s">
        <v>1263</v>
      </c>
      <c r="B216" s="99" t="s">
        <v>1264</v>
      </c>
      <c r="C216" s="100" t="s">
        <v>296</v>
      </c>
      <c r="D216" s="100" t="s">
        <v>471</v>
      </c>
      <c r="E216" s="101">
        <v>9.0</v>
      </c>
      <c r="F216" s="58">
        <v>512.0</v>
      </c>
      <c r="G216" s="58" t="s">
        <v>168</v>
      </c>
      <c r="H216" s="58" t="s">
        <v>168</v>
      </c>
      <c r="I216" s="150">
        <v>56.29</v>
      </c>
      <c r="J216" s="103">
        <f t="shared" si="2"/>
        <v>1.065908687</v>
      </c>
      <c r="K216" s="104">
        <v>0.15</v>
      </c>
      <c r="L216" s="73">
        <v>4.0</v>
      </c>
      <c r="M216" s="23">
        <f t="shared" si="3"/>
        <v>0.6</v>
      </c>
      <c r="N216" s="105" t="s">
        <v>365</v>
      </c>
      <c r="O216" s="106">
        <v>0.1</v>
      </c>
      <c r="P216" s="107">
        <v>43735.0</v>
      </c>
      <c r="Q216" s="107">
        <v>43773.0</v>
      </c>
      <c r="R216" s="23">
        <f t="shared" si="4"/>
        <v>50</v>
      </c>
      <c r="S216" s="108">
        <f t="array" ref="S216">IF(INDEX(Historical!$D$7:$D$1379,MATCH(B216,Historical!$B$7:$B$1403,0))=0,"n/a",(INDEX(Historical!$C$7:$C$1381,MATCH(B216,Historical!$B$7:$B$1403,0))/INDEX(Historical!$D$7:$D$1379,MATCH(B216,Historical!$B$7:$B$1403,0))-1)*100)</f>
        <v>12.5</v>
      </c>
      <c r="T216" s="108">
        <f t="array" ref="T216">IF(INDEX(Historical!$F$7:$F$1372,MATCH(B216,Historical!$B$7:$B$1403,0))=0,"n/a",((INDEX(Historical!$C$7:$C$1381,MATCH(B216,Historical!$B$7:$B$1403,0))/INDEX(Historical!$F$7:$F$1372,MATCH(B216,Historical!$B$7:$B$1403,0)))^(1/3)-1)*100)</f>
        <v>17.13449984</v>
      </c>
      <c r="U216" s="108">
        <f t="array" ref="U216">IF(INDEX(Historical!$H$7:$H$1372,MATCH(B216,Historical!$B$7:$B$1403,0))=0,"n/a",((INDEX(Historical!$C$7:$C$1381,MATCH(B216,Historical!$B$7:$B$1403,0))/INDEX(Historical!$H$7:$H$1372,MATCH(B216,Historical!$B$7:$B$1403,0)))^(1/5)-1)*100)</f>
        <v>13.39665776</v>
      </c>
      <c r="V216" s="108">
        <f t="array" ref="V216">IF(INDEX(Historical!$O$7:$O$1372,MATCH(B216,Historical!$B$7:$B$1403,0))=0,"n/a",((INDEX(Historical!$C$7:$C$1381,MATCH(B216,Historical!$B$7:$B$1403,0))/INDEX(Historical!$O$7:$O$1372,MATCH(B216,Historical!$B$7:$B$1403,0)))^(1/10)-1)*100)</f>
        <v>10.89430747</v>
      </c>
      <c r="W216" s="109">
        <f t="shared" si="5"/>
        <v>1.229693379</v>
      </c>
      <c r="X216" s="110" t="str">
        <f t="shared" si="6"/>
        <v>n/a</v>
      </c>
      <c r="Y216" s="149" t="s">
        <v>1131</v>
      </c>
      <c r="Z216" s="103">
        <f t="shared" si="7"/>
        <v>12.55230126</v>
      </c>
      <c r="AA216" s="112">
        <f t="shared" si="8"/>
        <v>11.77615063</v>
      </c>
      <c r="AB216" s="73">
        <v>1.0</v>
      </c>
      <c r="AC216" s="102">
        <v>4.78</v>
      </c>
      <c r="AD216" s="102" t="s">
        <v>128</v>
      </c>
      <c r="AE216" s="102">
        <v>0.23</v>
      </c>
      <c r="AF216" s="102">
        <v>0.87</v>
      </c>
      <c r="AG216" s="102">
        <v>7.7</v>
      </c>
      <c r="AH216" s="102">
        <v>25.5</v>
      </c>
      <c r="AI216" s="102">
        <v>-2.34</v>
      </c>
      <c r="AJ216" s="102">
        <v>-2.9000000000000004</v>
      </c>
      <c r="AK216" s="102" t="s">
        <v>128</v>
      </c>
      <c r="AL216" s="113">
        <v>1450.0</v>
      </c>
      <c r="AM216" s="114">
        <v>17.4</v>
      </c>
      <c r="AN216" s="102">
        <v>0.41</v>
      </c>
      <c r="AO216" s="115">
        <f t="shared" si="9"/>
        <v>2.686415823</v>
      </c>
      <c r="AP216" s="116">
        <f t="shared" si="10"/>
        <v>14.46256645</v>
      </c>
      <c r="AQ216" s="117">
        <f t="shared" si="11"/>
        <v>-32.52078165</v>
      </c>
      <c r="AR216" s="103">
        <f t="array" ref="AR216">INDEX(Historical!$C$7:$C$1381,MATCH(B216,Historical!$B$7:$B$1403,0))*IF(AH216="n/a",1.03,IF(AH216&lt;0,1.01,IF(AH216&gt;10,1.1,(1+AH216/100))))</f>
        <v>0.495</v>
      </c>
      <c r="AS216" s="112">
        <f t="shared" si="12"/>
        <v>0.49995</v>
      </c>
      <c r="AT216" s="112">
        <f t="shared" ref="AT216:AV216" si="224">IF($AK216="n/a",1.03*AS216,IF($AK216&lt;0,1.01*AS216,IF($AK216&gt;10,1.1*AS216,(1+$AK216/100)*AS216)))</f>
        <v>0.5149485</v>
      </c>
      <c r="AU216" s="112">
        <f t="shared" si="224"/>
        <v>0.530396955</v>
      </c>
      <c r="AV216" s="112">
        <f t="shared" si="224"/>
        <v>0.5463088637</v>
      </c>
      <c r="AW216" s="103">
        <f t="shared" si="14"/>
        <v>2.586604319</v>
      </c>
      <c r="AX216" s="118">
        <f t="shared" si="15"/>
        <v>4.595140022</v>
      </c>
      <c r="AY216" s="119">
        <v>1.09</v>
      </c>
      <c r="AZ216" s="114">
        <v>17.39</v>
      </c>
      <c r="BA216" s="114">
        <v>-35.08</v>
      </c>
      <c r="BB216" s="114">
        <v>-16.48</v>
      </c>
      <c r="BC216" s="114">
        <v>-14.35</v>
      </c>
      <c r="BD216" s="42"/>
      <c r="BE216" s="17">
        <v>2012.0</v>
      </c>
      <c r="BF216" s="17">
        <f t="shared" si="16"/>
        <v>0</v>
      </c>
      <c r="BG216" s="120">
        <v>3.5000000000000004</v>
      </c>
    </row>
    <row r="217" ht="11.25" customHeight="1">
      <c r="A217" s="55" t="s">
        <v>713</v>
      </c>
      <c r="B217" s="99" t="s">
        <v>714</v>
      </c>
      <c r="C217" s="100" t="s">
        <v>272</v>
      </c>
      <c r="D217" s="100" t="s">
        <v>273</v>
      </c>
      <c r="E217" s="101">
        <v>10.0</v>
      </c>
      <c r="F217" s="58">
        <v>395.0</v>
      </c>
      <c r="G217" s="58" t="s">
        <v>168</v>
      </c>
      <c r="H217" s="58" t="s">
        <v>168</v>
      </c>
      <c r="I217" s="150">
        <v>38.18</v>
      </c>
      <c r="J217" s="103">
        <f t="shared" si="2"/>
        <v>2.933473023</v>
      </c>
      <c r="K217" s="104">
        <v>0.28</v>
      </c>
      <c r="L217" s="73">
        <v>4.0</v>
      </c>
      <c r="M217" s="23">
        <f t="shared" si="3"/>
        <v>1.12</v>
      </c>
      <c r="N217" s="105" t="s">
        <v>592</v>
      </c>
      <c r="O217" s="106">
        <v>0.26</v>
      </c>
      <c r="P217" s="107">
        <v>43828.0</v>
      </c>
      <c r="Q217" s="107">
        <v>43844.0</v>
      </c>
      <c r="R217" s="23">
        <f t="shared" si="4"/>
        <v>7.692307692</v>
      </c>
      <c r="S217" s="108">
        <f t="array" ref="S217">IF(INDEX(Historical!$D$7:$D$1379,MATCH(B217,Historical!$B$7:$B$1403,0))=0,"n/a",(INDEX(Historical!$C$7:$C$1381,MATCH(B217,Historical!$B$7:$B$1403,0))/INDEX(Historical!$D$7:$D$1379,MATCH(B217,Historical!$B$7:$B$1403,0))-1)*100)</f>
        <v>6</v>
      </c>
      <c r="T217" s="108">
        <f t="array" ref="T217">IF(INDEX(Historical!$F$7:$F$1372,MATCH(B217,Historical!$B$7:$B$1403,0))=0,"n/a",((INDEX(Historical!$C$7:$C$1381,MATCH(B217,Historical!$B$7:$B$1403,0))/INDEX(Historical!$F$7:$F$1372,MATCH(B217,Historical!$B$7:$B$1403,0)))^(1/3)-1)*100)</f>
        <v>6.399861924</v>
      </c>
      <c r="U217" s="108">
        <f t="array" ref="U217">IF(INDEX(Historical!$H$7:$H$1372,MATCH(B217,Historical!$B$7:$B$1403,0))=0,"n/a",((INDEX(Historical!$C$7:$C$1381,MATCH(B217,Historical!$B$7:$B$1403,0))/INDEX(Historical!$H$7:$H$1372,MATCH(B217,Historical!$B$7:$B$1403,0)))^(1/5)-1)*100)</f>
        <v>5.789648871</v>
      </c>
      <c r="V217" s="108">
        <f t="array" ref="V217">IF(INDEX(Historical!$O$7:$O$1372,MATCH(B217,Historical!$B$7:$B$1403,0))=0,"n/a",((INDEX(Historical!$C$7:$C$1381,MATCH(B217,Historical!$B$7:$B$1403,0))/INDEX(Historical!$O$7:$O$1372,MATCH(B217,Historical!$B$7:$B$1403,0)))^(1/10)-1)*100)</f>
        <v>8.07696105</v>
      </c>
      <c r="W217" s="109">
        <f t="shared" si="5"/>
        <v>0.7168102997</v>
      </c>
      <c r="X217" s="110">
        <f t="shared" si="6"/>
        <v>0.1224027245</v>
      </c>
      <c r="Y217" s="147"/>
      <c r="Z217" s="103">
        <f t="shared" si="7"/>
        <v>54.10628019</v>
      </c>
      <c r="AA217" s="112">
        <f t="shared" si="8"/>
        <v>18.44444444</v>
      </c>
      <c r="AB217" s="73">
        <v>12.0</v>
      </c>
      <c r="AC217" s="102">
        <v>2.07</v>
      </c>
      <c r="AD217" s="102">
        <v>2.3</v>
      </c>
      <c r="AE217" s="102">
        <v>7.2</v>
      </c>
      <c r="AF217" s="102">
        <v>2.47</v>
      </c>
      <c r="AG217" s="102">
        <v>14.499999999999998</v>
      </c>
      <c r="AH217" s="102">
        <v>207.20000000000002</v>
      </c>
      <c r="AI217" s="102">
        <v>13.48</v>
      </c>
      <c r="AJ217" s="102">
        <v>47.3</v>
      </c>
      <c r="AK217" s="102">
        <v>8.0</v>
      </c>
      <c r="AL217" s="113">
        <v>6750.0</v>
      </c>
      <c r="AM217" s="114">
        <v>2.0</v>
      </c>
      <c r="AN217" s="102">
        <v>1.7</v>
      </c>
      <c r="AO217" s="115">
        <f t="shared" si="9"/>
        <v>-9.721322551</v>
      </c>
      <c r="AP217" s="116">
        <f t="shared" si="10"/>
        <v>8.723121893</v>
      </c>
      <c r="AQ217" s="117">
        <f t="shared" si="11"/>
        <v>42.29512021</v>
      </c>
      <c r="AR217" s="103">
        <f t="array" ref="AR217">INDEX(Historical!$C$7:$C$1381,MATCH(B217,Historical!$B$7:$B$1403,0))*IF(AH217="n/a",1.03,IF(AH217&lt;0,1.01,IF(AH217&gt;10,1.1,(1+AH217/100))))</f>
        <v>1.166</v>
      </c>
      <c r="AS217" s="112">
        <f t="shared" si="12"/>
        <v>1.2826</v>
      </c>
      <c r="AT217" s="112">
        <f t="shared" ref="AT217:AV217" si="225">IF($AK217="n/a",1.03*AS217,IF($AK217&lt;0,1.01*AS217,IF($AK217&gt;10,1.1*AS217,(1+$AK217/100)*AS217)))</f>
        <v>1.385208</v>
      </c>
      <c r="AU217" s="112">
        <f t="shared" si="225"/>
        <v>1.49602464</v>
      </c>
      <c r="AV217" s="112">
        <f t="shared" si="225"/>
        <v>1.615706611</v>
      </c>
      <c r="AW217" s="103">
        <f t="shared" si="14"/>
        <v>6.945539251</v>
      </c>
      <c r="AX217" s="118">
        <f t="shared" si="15"/>
        <v>18.1915643</v>
      </c>
      <c r="AY217" s="119">
        <v>0.73</v>
      </c>
      <c r="AZ217" s="114">
        <v>0.13</v>
      </c>
      <c r="BA217" s="114">
        <v>-16.25</v>
      </c>
      <c r="BB217" s="114">
        <v>-10.91</v>
      </c>
      <c r="BC217" s="114">
        <v>-9.41</v>
      </c>
      <c r="BD217" s="42"/>
      <c r="BE217" s="17">
        <v>2011.0</v>
      </c>
      <c r="BF217" s="17">
        <f t="shared" si="16"/>
        <v>0</v>
      </c>
      <c r="BG217" s="120">
        <v>4.2</v>
      </c>
    </row>
    <row r="218" ht="11.25" customHeight="1">
      <c r="A218" s="55" t="s">
        <v>1265</v>
      </c>
      <c r="B218" s="99" t="s">
        <v>1266</v>
      </c>
      <c r="C218" s="100" t="s">
        <v>136</v>
      </c>
      <c r="D218" s="100" t="s">
        <v>1267</v>
      </c>
      <c r="E218" s="101">
        <v>9.0</v>
      </c>
      <c r="F218" s="58">
        <v>498.0</v>
      </c>
      <c r="G218" s="58" t="s">
        <v>121</v>
      </c>
      <c r="H218" s="58" t="s">
        <v>120</v>
      </c>
      <c r="I218" s="150">
        <v>65.58</v>
      </c>
      <c r="J218" s="103">
        <f t="shared" si="2"/>
        <v>2.683745044</v>
      </c>
      <c r="K218" s="104">
        <v>0.44</v>
      </c>
      <c r="L218" s="73">
        <v>4.0</v>
      </c>
      <c r="M218" s="23">
        <f t="shared" si="3"/>
        <v>1.76</v>
      </c>
      <c r="N218" s="105" t="s">
        <v>434</v>
      </c>
      <c r="O218" s="106">
        <v>0.4</v>
      </c>
      <c r="P218" s="107">
        <v>43698.0</v>
      </c>
      <c r="Q218" s="107">
        <v>43713.0</v>
      </c>
      <c r="R218" s="23">
        <f t="shared" si="4"/>
        <v>10</v>
      </c>
      <c r="S218" s="108">
        <f t="array" ref="S218">IF(INDEX(Historical!$D$7:$D$1379,MATCH(B218,Historical!$B$7:$B$1403,0))=0,"n/a",(INDEX(Historical!$C$7:$C$1381,MATCH(B218,Historical!$B$7:$B$1403,0))/INDEX(Historical!$D$7:$D$1379,MATCH(B218,Historical!$B$7:$B$1403,0))-1)*100)</f>
        <v>12</v>
      </c>
      <c r="T218" s="108">
        <f t="array" ref="T218">IF(INDEX(Historical!$F$7:$F$1372,MATCH(B218,Historical!$B$7:$B$1403,0))=0,"n/a",((INDEX(Historical!$C$7:$C$1381,MATCH(B218,Historical!$B$7:$B$1403,0))/INDEX(Historical!$F$7:$F$1372,MATCH(B218,Historical!$B$7:$B$1403,0)))^(1/3)-1)*100)</f>
        <v>13.14024048</v>
      </c>
      <c r="U218" s="108">
        <f t="array" ref="U218">IF(INDEX(Historical!$H$7:$H$1372,MATCH(B218,Historical!$B$7:$B$1403,0))=0,"n/a",((INDEX(Historical!$C$7:$C$1381,MATCH(B218,Historical!$B$7:$B$1403,0))/INDEX(Historical!$H$7:$H$1372,MATCH(B218,Historical!$B$7:$B$1403,0)))^(1/5)-1)*100)</f>
        <v>12.79875102</v>
      </c>
      <c r="V218" s="108">
        <f t="array" ref="V218">IF(INDEX(Historical!$O$7:$O$1372,MATCH(B218,Historical!$B$7:$B$1403,0))=0,"n/a",((INDEX(Historical!$C$7:$C$1381,MATCH(B218,Historical!$B$7:$B$1403,0))/INDEX(Historical!$O$7:$O$1372,MATCH(B218,Historical!$B$7:$B$1403,0)))^(1/10)-1)*100)</f>
        <v>30.20054543</v>
      </c>
      <c r="W218" s="109">
        <f t="shared" si="5"/>
        <v>0.4237920486</v>
      </c>
      <c r="X218" s="110">
        <f t="shared" si="6"/>
        <v>1.347236949</v>
      </c>
      <c r="Y218" s="149"/>
      <c r="Z218" s="103">
        <f t="shared" si="7"/>
        <v>19.40463065</v>
      </c>
      <c r="AA218" s="112">
        <f t="shared" si="8"/>
        <v>7.230429989</v>
      </c>
      <c r="AB218" s="73">
        <v>12.0</v>
      </c>
      <c r="AC218" s="102">
        <v>9.07</v>
      </c>
      <c r="AD218" s="102">
        <v>0.71</v>
      </c>
      <c r="AE218" s="102">
        <v>1.72</v>
      </c>
      <c r="AF218" s="102">
        <v>1.86</v>
      </c>
      <c r="AG218" s="102">
        <v>26.1</v>
      </c>
      <c r="AH218" s="102">
        <v>31.3</v>
      </c>
      <c r="AI218" s="102">
        <v>8.49</v>
      </c>
      <c r="AJ218" s="102">
        <v>9.5</v>
      </c>
      <c r="AK218" s="102">
        <v>10.15</v>
      </c>
      <c r="AL218" s="113">
        <v>20690.0</v>
      </c>
      <c r="AM218" s="114">
        <v>0.5</v>
      </c>
      <c r="AN218" s="102">
        <v>2.19</v>
      </c>
      <c r="AO218" s="115">
        <f t="shared" si="9"/>
        <v>8.252066072</v>
      </c>
      <c r="AP218" s="116">
        <f t="shared" si="10"/>
        <v>15.48249606</v>
      </c>
      <c r="AQ218" s="117">
        <f t="shared" si="11"/>
        <v>-22.68793459</v>
      </c>
      <c r="AR218" s="103">
        <f t="array" ref="AR218">INDEX(Historical!$C$7:$C$1381,MATCH(B218,Historical!$B$7:$B$1403,0))*IF(AH218="n/a",1.03,IF(AH218&lt;0,1.01,IF(AH218&gt;10,1.1,(1+AH218/100))))</f>
        <v>1.848</v>
      </c>
      <c r="AS218" s="112">
        <f t="shared" si="12"/>
        <v>2.0048952</v>
      </c>
      <c r="AT218" s="112">
        <f t="shared" ref="AT218:AV218" si="226">IF($AK218="n/a",1.03*AS218,IF($AK218&lt;0,1.01*AS218,IF($AK218&gt;10,1.1*AS218,(1+$AK218/100)*AS218)))</f>
        <v>2.20538472</v>
      </c>
      <c r="AU218" s="112">
        <f t="shared" si="226"/>
        <v>2.425923192</v>
      </c>
      <c r="AV218" s="112">
        <f t="shared" si="226"/>
        <v>2.668515511</v>
      </c>
      <c r="AW218" s="103">
        <f t="shared" si="14"/>
        <v>11.15271862</v>
      </c>
      <c r="AX218" s="118">
        <f t="shared" si="15"/>
        <v>17.0062803</v>
      </c>
      <c r="AY218" s="119">
        <v>1.5</v>
      </c>
      <c r="AZ218" s="114">
        <v>0.49</v>
      </c>
      <c r="BA218" s="114">
        <v>-29.470000000000002</v>
      </c>
      <c r="BB218" s="114">
        <v>-17.8</v>
      </c>
      <c r="BC218" s="114">
        <v>-18.86</v>
      </c>
      <c r="BD218" s="42"/>
      <c r="BE218" s="17">
        <v>2011.0</v>
      </c>
      <c r="BF218" s="17">
        <f t="shared" si="16"/>
        <v>0</v>
      </c>
      <c r="BG218" s="120">
        <v>2.6</v>
      </c>
    </row>
    <row r="219" ht="11.25" customHeight="1">
      <c r="A219" s="155" t="s">
        <v>2046</v>
      </c>
      <c r="B219" s="99" t="s">
        <v>2047</v>
      </c>
      <c r="C219" s="100" t="s">
        <v>296</v>
      </c>
      <c r="D219" s="100" t="s">
        <v>471</v>
      </c>
      <c r="E219" s="101">
        <v>5.0</v>
      </c>
      <c r="F219" s="58">
        <v>831.0</v>
      </c>
      <c r="G219" s="58" t="s">
        <v>168</v>
      </c>
      <c r="H219" s="58" t="s">
        <v>168</v>
      </c>
      <c r="I219" s="150">
        <v>150.3</v>
      </c>
      <c r="J219" s="103">
        <f t="shared" si="2"/>
        <v>0.8516300732</v>
      </c>
      <c r="K219" s="104">
        <v>0.32</v>
      </c>
      <c r="L219" s="73">
        <v>4.0</v>
      </c>
      <c r="M219" s="23">
        <f t="shared" si="3"/>
        <v>1.28</v>
      </c>
      <c r="N219" s="105" t="s">
        <v>269</v>
      </c>
      <c r="O219" s="106">
        <v>0.29</v>
      </c>
      <c r="P219" s="146">
        <v>43563.0</v>
      </c>
      <c r="Q219" s="146">
        <v>43578.0</v>
      </c>
      <c r="R219" s="23">
        <f t="shared" si="4"/>
        <v>10.34482759</v>
      </c>
      <c r="S219" s="108">
        <f t="array" ref="S219">IF(INDEX(Historical!$D$7:$D$1379,MATCH(B219,Historical!$B$7:$B$1403,0))=0,"n/a",(INDEX(Historical!$C$7:$C$1381,MATCH(B219,Historical!$B$7:$B$1403,0))/INDEX(Historical!$D$7:$D$1379,MATCH(B219,Historical!$B$7:$B$1403,0))-1)*100)</f>
        <v>10.61946903</v>
      </c>
      <c r="T219" s="108">
        <f t="array" ref="T219">IF(INDEX(Historical!$F$7:$F$1372,MATCH(B219,Historical!$B$7:$B$1403,0))=0,"n/a",((INDEX(Historical!$C$7:$C$1381,MATCH(B219,Historical!$B$7:$B$1403,0))/INDEX(Historical!$F$7:$F$1372,MATCH(B219,Historical!$B$7:$B$1403,0)))^(1/3)-1)*100)</f>
        <v>8.821011798</v>
      </c>
      <c r="U219" s="108" t="str">
        <f t="array" ref="U219">IF(INDEX(Historical!$H$7:$H$1372,MATCH(B219,Historical!$B$7:$B$1403,0))=0,"n/a",((INDEX(Historical!$C$7:$C$1381,MATCH(B219,Historical!$B$7:$B$1403,0))/INDEX(Historical!$H$7:$H$1372,MATCH(B219,Historical!$B$7:$B$1403,0)))^(1/5)-1)*100)</f>
        <v>n/a</v>
      </c>
      <c r="V219" s="108" t="str">
        <f t="array" ref="V219">IF(INDEX(Historical!$O$7:$O$1372,MATCH(B219,Historical!$B$7:$B$1403,0))=0,"n/a",((INDEX(Historical!$C$7:$C$1381,MATCH(B219,Historical!$B$7:$B$1403,0))/INDEX(Historical!$O$7:$O$1372,MATCH(B219,Historical!$B$7:$B$1403,0)))^(1/10)-1)*100)</f>
        <v>n/a</v>
      </c>
      <c r="W219" s="109" t="str">
        <f t="shared" si="5"/>
        <v>n/a</v>
      </c>
      <c r="X219" s="110" t="str">
        <f t="shared" si="6"/>
        <v>n/a</v>
      </c>
      <c r="Y219" s="133"/>
      <c r="Z219" s="103">
        <f t="shared" si="7"/>
        <v>20.18927445</v>
      </c>
      <c r="AA219" s="112">
        <f t="shared" si="8"/>
        <v>23.70662461</v>
      </c>
      <c r="AB219" s="73">
        <v>1.0</v>
      </c>
      <c r="AC219" s="102">
        <v>6.34</v>
      </c>
      <c r="AD219" s="102">
        <v>2.19</v>
      </c>
      <c r="AE219" s="102">
        <v>1.41</v>
      </c>
      <c r="AF219" s="102">
        <v>5.79</v>
      </c>
      <c r="AG219" s="102">
        <v>25.2</v>
      </c>
      <c r="AH219" s="102">
        <v>31.900000000000002</v>
      </c>
      <c r="AI219" s="102">
        <v>11.559999999999999</v>
      </c>
      <c r="AJ219" s="102">
        <v>13.4</v>
      </c>
      <c r="AK219" s="102">
        <v>10.83</v>
      </c>
      <c r="AL219" s="113">
        <v>38480.0</v>
      </c>
      <c r="AM219" s="114">
        <v>0.16</v>
      </c>
      <c r="AN219" s="102">
        <v>0.42</v>
      </c>
      <c r="AO219" s="115" t="str">
        <f t="shared" si="9"/>
        <v>n/a</v>
      </c>
      <c r="AP219" s="116" t="str">
        <f t="shared" si="10"/>
        <v>n/a</v>
      </c>
      <c r="AQ219" s="117">
        <f t="shared" si="11"/>
        <v>146.9919985</v>
      </c>
      <c r="AR219" s="103">
        <f t="array" ref="AR219">INDEX(Historical!$C$7:$C$1381,MATCH(B219,Historical!$B$7:$B$1403,0))*IF(AH219="n/a",1.03,IF(AH219&lt;0,1.01,IF(AH219&gt;10,1.1,(1+AH219/100))))</f>
        <v>1.375</v>
      </c>
      <c r="AS219" s="112">
        <f t="shared" si="12"/>
        <v>1.5125</v>
      </c>
      <c r="AT219" s="112">
        <f t="shared" ref="AT219:AV219" si="227">IF($AK219="n/a",1.03*AS219,IF($AK219&lt;0,1.01*AS219,IF($AK219&gt;10,1.1*AS219,(1+$AK219/100)*AS219)))</f>
        <v>1.66375</v>
      </c>
      <c r="AU219" s="112">
        <f t="shared" si="227"/>
        <v>1.830125</v>
      </c>
      <c r="AV219" s="112">
        <f t="shared" si="227"/>
        <v>2.0131375</v>
      </c>
      <c r="AW219" s="103">
        <f t="shared" si="14"/>
        <v>8.3945125</v>
      </c>
      <c r="AX219" s="118">
        <f t="shared" si="15"/>
        <v>5.585171324</v>
      </c>
      <c r="AY219" s="119">
        <v>0.47</v>
      </c>
      <c r="AZ219" s="114">
        <v>38.22</v>
      </c>
      <c r="BA219" s="114">
        <v>-10.02</v>
      </c>
      <c r="BB219" s="114">
        <v>-4.22</v>
      </c>
      <c r="BC219" s="114">
        <v>0.8099999999999999</v>
      </c>
      <c r="BD219" s="42"/>
      <c r="BE219" s="17">
        <v>2015.0</v>
      </c>
      <c r="BF219" s="17">
        <f t="shared" si="16"/>
        <v>0</v>
      </c>
      <c r="BG219" s="120">
        <v>8.4</v>
      </c>
    </row>
    <row r="220" ht="11.25" customHeight="1">
      <c r="A220" s="155" t="s">
        <v>715</v>
      </c>
      <c r="B220" s="99" t="s">
        <v>716</v>
      </c>
      <c r="C220" s="100" t="s">
        <v>136</v>
      </c>
      <c r="D220" s="100" t="s">
        <v>137</v>
      </c>
      <c r="E220" s="101">
        <v>17.0</v>
      </c>
      <c r="F220" s="58">
        <v>204.0</v>
      </c>
      <c r="G220" s="58" t="s">
        <v>121</v>
      </c>
      <c r="H220" s="58" t="s">
        <v>121</v>
      </c>
      <c r="I220" s="150">
        <v>14.27</v>
      </c>
      <c r="J220" s="103">
        <f t="shared" si="2"/>
        <v>4.064470918</v>
      </c>
      <c r="K220" s="104">
        <v>0.145</v>
      </c>
      <c r="L220" s="73">
        <v>4.0</v>
      </c>
      <c r="M220" s="23">
        <f t="shared" si="3"/>
        <v>0.58</v>
      </c>
      <c r="N220" s="105" t="s">
        <v>147</v>
      </c>
      <c r="O220" s="106">
        <v>0.1425</v>
      </c>
      <c r="P220" s="146">
        <v>43585.0</v>
      </c>
      <c r="Q220" s="146">
        <v>43600.0</v>
      </c>
      <c r="R220" s="23">
        <f t="shared" si="4"/>
        <v>1.754385965</v>
      </c>
      <c r="S220" s="108">
        <f t="array" ref="S220">IF(INDEX(Historical!$D$7:$D$1379,MATCH(B220,Historical!$B$7:$B$1403,0))=0,"n/a",(INDEX(Historical!$C$7:$C$1381,MATCH(B220,Historical!$B$7:$B$1403,0))/INDEX(Historical!$D$7:$D$1379,MATCH(B220,Historical!$B$7:$B$1403,0))-1)*100)</f>
        <v>1.762114537</v>
      </c>
      <c r="T220" s="108">
        <f t="array" ref="T220">IF(INDEX(Historical!$F$7:$F$1372,MATCH(B220,Historical!$B$7:$B$1403,0))=0,"n/a",((INDEX(Historical!$C$7:$C$1381,MATCH(B220,Historical!$B$7:$B$1403,0))/INDEX(Historical!$F$7:$F$1372,MATCH(B220,Historical!$B$7:$B$1403,0)))^(1/3)-1)*100)</f>
        <v>1.794103451</v>
      </c>
      <c r="U220" s="108">
        <f t="array" ref="U220">IF(INDEX(Historical!$H$7:$H$1372,MATCH(B220,Historical!$B$7:$B$1403,0))=0,"n/a",((INDEX(Historical!$C$7:$C$1381,MATCH(B220,Historical!$B$7:$B$1403,0))/INDEX(Historical!$H$7:$H$1372,MATCH(B220,Historical!$B$7:$B$1403,0)))^(1/5)-1)*100)</f>
        <v>2.041373837</v>
      </c>
      <c r="V220" s="108">
        <f t="array" ref="V220">IF(INDEX(Historical!$O$7:$O$1372,MATCH(B220,Historical!$B$7:$B$1403,0))=0,"n/a",((INDEX(Historical!$C$7:$C$1381,MATCH(B220,Historical!$B$7:$B$1403,0))/INDEX(Historical!$O$7:$O$1372,MATCH(B220,Historical!$B$7:$B$1403,0)))^(1/10)-1)*100)</f>
        <v>2.698445837</v>
      </c>
      <c r="W220" s="109">
        <f t="shared" si="5"/>
        <v>0.7564998373</v>
      </c>
      <c r="X220" s="110" t="str">
        <f t="shared" si="6"/>
        <v>n/a</v>
      </c>
      <c r="Y220" s="99"/>
      <c r="Z220" s="103">
        <f t="shared" si="7"/>
        <v>92.06349206</v>
      </c>
      <c r="AA220" s="112">
        <f t="shared" si="8"/>
        <v>22.65079365</v>
      </c>
      <c r="AB220" s="73">
        <v>12.0</v>
      </c>
      <c r="AC220" s="102">
        <v>0.63</v>
      </c>
      <c r="AD220" s="102">
        <v>2.27</v>
      </c>
      <c r="AE220" s="102">
        <v>0.5</v>
      </c>
      <c r="AF220" s="102">
        <v>0.92</v>
      </c>
      <c r="AG220" s="102">
        <v>4.2</v>
      </c>
      <c r="AH220" s="102">
        <v>-568.6</v>
      </c>
      <c r="AI220" s="102">
        <v>32.53</v>
      </c>
      <c r="AJ220" s="102">
        <v>-25.900000000000002</v>
      </c>
      <c r="AK220" s="102">
        <v>10.0</v>
      </c>
      <c r="AL220" s="113">
        <v>395.56</v>
      </c>
      <c r="AM220" s="114">
        <v>0.7000000000000001</v>
      </c>
      <c r="AN220" s="102">
        <v>0.09</v>
      </c>
      <c r="AO220" s="115">
        <f t="shared" si="9"/>
        <v>-16.5449489</v>
      </c>
      <c r="AP220" s="116">
        <f t="shared" si="10"/>
        <v>6.105844755</v>
      </c>
      <c r="AQ220" s="117">
        <f t="shared" si="11"/>
        <v>-3.762492508</v>
      </c>
      <c r="AR220" s="103">
        <f t="array" ref="AR220">INDEX(Historical!$C$7:$C$1381,MATCH(B220,Historical!$B$7:$B$1403,0))*IF(AH220="n/a",1.03,IF(AH220&lt;0,1.01,IF(AH220&gt;10,1.1,(1+AH220/100))))</f>
        <v>0.583275</v>
      </c>
      <c r="AS220" s="112">
        <f t="shared" si="12"/>
        <v>0.6416025</v>
      </c>
      <c r="AT220" s="112">
        <f t="shared" ref="AT220:AV220" si="228">IF($AK220="n/a",1.03*AS220,IF($AK220&lt;0,1.01*AS220,IF($AK220&gt;10,1.1*AS220,(1+$AK220/100)*AS220)))</f>
        <v>0.70576275</v>
      </c>
      <c r="AU220" s="112">
        <f t="shared" si="228"/>
        <v>0.776339025</v>
      </c>
      <c r="AV220" s="112">
        <f t="shared" si="228"/>
        <v>0.8539729275</v>
      </c>
      <c r="AW220" s="103">
        <f t="shared" si="14"/>
        <v>3.560952203</v>
      </c>
      <c r="AX220" s="118">
        <f t="shared" si="15"/>
        <v>24.95411494</v>
      </c>
      <c r="AY220" s="119">
        <v>0.32</v>
      </c>
      <c r="AZ220" s="114">
        <v>14.899999999999999</v>
      </c>
      <c r="BA220" s="114">
        <v>-7.53</v>
      </c>
      <c r="BB220" s="114">
        <v>-1.94</v>
      </c>
      <c r="BC220" s="114">
        <v>-2.11</v>
      </c>
      <c r="BD220" s="42"/>
      <c r="BE220" s="17">
        <v>2003.0</v>
      </c>
      <c r="BF220" s="17">
        <f t="shared" si="16"/>
        <v>1</v>
      </c>
      <c r="BG220" s="120">
        <v>1.0</v>
      </c>
    </row>
    <row r="221" ht="11.25" customHeight="1">
      <c r="A221" s="155" t="s">
        <v>717</v>
      </c>
      <c r="B221" s="133" t="s">
        <v>718</v>
      </c>
      <c r="C221" s="100" t="s">
        <v>136</v>
      </c>
      <c r="D221" s="100" t="s">
        <v>137</v>
      </c>
      <c r="E221" s="101">
        <v>17.0</v>
      </c>
      <c r="F221" s="58">
        <v>205.0</v>
      </c>
      <c r="G221" s="58" t="s">
        <v>168</v>
      </c>
      <c r="H221" s="58" t="s">
        <v>168</v>
      </c>
      <c r="I221" s="150">
        <v>11.71</v>
      </c>
      <c r="J221" s="103">
        <f t="shared" si="2"/>
        <v>4.355251921</v>
      </c>
      <c r="K221" s="104">
        <v>0.1275</v>
      </c>
      <c r="L221" s="73">
        <v>4.0</v>
      </c>
      <c r="M221" s="23">
        <f t="shared" si="3"/>
        <v>0.51</v>
      </c>
      <c r="N221" s="105" t="s">
        <v>147</v>
      </c>
      <c r="O221" s="106">
        <v>0.125</v>
      </c>
      <c r="P221" s="146">
        <v>43585.0</v>
      </c>
      <c r="Q221" s="146">
        <v>43600.0</v>
      </c>
      <c r="R221" s="23">
        <f t="shared" si="4"/>
        <v>2</v>
      </c>
      <c r="S221" s="108">
        <f t="array" ref="S221">IF(INDEX(Historical!$D$7:$D$1379,MATCH(B221,Historical!$B$7:$B$1403,0))=0,"n/a",(INDEX(Historical!$C$7:$C$1381,MATCH(B221,Historical!$B$7:$B$1403,0))/INDEX(Historical!$D$7:$D$1379,MATCH(B221,Historical!$B$7:$B$1403,0))-1)*100)</f>
        <v>2.010050251</v>
      </c>
      <c r="T221" s="108">
        <f t="array" ref="T221">IF(INDEX(Historical!$F$7:$F$1372,MATCH(B221,Historical!$B$7:$B$1403,0))=0,"n/a",((INDEX(Historical!$C$7:$C$1381,MATCH(B221,Historical!$B$7:$B$1403,0))/INDEX(Historical!$F$7:$F$1372,MATCH(B221,Historical!$B$7:$B$1403,0)))^(1/3)-1)*100)</f>
        <v>2.051851925</v>
      </c>
      <c r="U221" s="108">
        <f t="array" ref="U221">IF(INDEX(Historical!$H$7:$H$1372,MATCH(B221,Historical!$B$7:$B$1403,0))=0,"n/a",((INDEX(Historical!$C$7:$C$1381,MATCH(B221,Historical!$B$7:$B$1403,0))/INDEX(Historical!$H$7:$H$1372,MATCH(B221,Historical!$B$7:$B$1403,0)))^(1/5)-1)*100)</f>
        <v>1.852339998</v>
      </c>
      <c r="V221" s="108">
        <f t="array" ref="V221">IF(INDEX(Historical!$O$7:$O$1372,MATCH(B221,Historical!$B$7:$B$1403,0))=0,"n/a",((INDEX(Historical!$C$7:$C$1381,MATCH(B221,Historical!$B$7:$B$1403,0))/INDEX(Historical!$O$7:$O$1372,MATCH(B221,Historical!$B$7:$B$1403,0)))^(1/10)-1)*100)</f>
        <v>2.602900607</v>
      </c>
      <c r="W221" s="109">
        <f t="shared" si="5"/>
        <v>0.7116445374</v>
      </c>
      <c r="X221" s="110" t="str">
        <f t="shared" si="6"/>
        <v>n/a</v>
      </c>
      <c r="Y221" s="99"/>
      <c r="Z221" s="103">
        <f t="shared" si="7"/>
        <v>80.95238095</v>
      </c>
      <c r="AA221" s="112">
        <f t="shared" si="8"/>
        <v>18.58730159</v>
      </c>
      <c r="AB221" s="73">
        <v>12.0</v>
      </c>
      <c r="AC221" s="102">
        <v>0.63</v>
      </c>
      <c r="AD221" s="102" t="s">
        <v>128</v>
      </c>
      <c r="AE221" s="102">
        <v>0.08</v>
      </c>
      <c r="AF221" s="102">
        <v>0.76</v>
      </c>
      <c r="AG221" s="102" t="s">
        <v>128</v>
      </c>
      <c r="AH221" s="102" t="s">
        <v>128</v>
      </c>
      <c r="AI221" s="102" t="s">
        <v>128</v>
      </c>
      <c r="AJ221" s="102" t="s">
        <v>128</v>
      </c>
      <c r="AK221" s="102" t="s">
        <v>128</v>
      </c>
      <c r="AL221" s="113">
        <v>65.3</v>
      </c>
      <c r="AM221" s="114">
        <v>3.42</v>
      </c>
      <c r="AN221" s="102" t="s">
        <v>128</v>
      </c>
      <c r="AO221" s="115">
        <f t="shared" si="9"/>
        <v>-12.37970967</v>
      </c>
      <c r="AP221" s="116">
        <f t="shared" si="10"/>
        <v>6.20759192</v>
      </c>
      <c r="AQ221" s="117">
        <f t="shared" si="11"/>
        <v>-20.76378716</v>
      </c>
      <c r="AR221" s="103">
        <f t="array" ref="AR221">INDEX(Historical!$C$7:$C$1381,MATCH(B221,Historical!$B$7:$B$1403,0))*IF(AH221="n/a",1.03,IF(AH221&lt;0,1.01,IF(AH221&gt;10,1.1,(1+AH221/100))))</f>
        <v>0.522725</v>
      </c>
      <c r="AS221" s="112">
        <f t="shared" si="12"/>
        <v>0.53840675</v>
      </c>
      <c r="AT221" s="112">
        <f t="shared" ref="AT221:AV221" si="229">IF($AK221="n/a",1.03*AS221,IF($AK221&lt;0,1.01*AS221,IF($AK221&gt;10,1.1*AS221,(1+$AK221/100)*AS221)))</f>
        <v>0.5545589525</v>
      </c>
      <c r="AU221" s="112">
        <f t="shared" si="229"/>
        <v>0.5711957211</v>
      </c>
      <c r="AV221" s="112">
        <f t="shared" si="229"/>
        <v>0.5883315927</v>
      </c>
      <c r="AW221" s="103">
        <f t="shared" si="14"/>
        <v>2.775218016</v>
      </c>
      <c r="AX221" s="118">
        <f t="shared" si="15"/>
        <v>23.69955607</v>
      </c>
      <c r="AY221" s="119" t="s">
        <v>128</v>
      </c>
      <c r="AZ221" s="114">
        <v>0.95</v>
      </c>
      <c r="BA221" s="114">
        <v>-20.880000000000003</v>
      </c>
      <c r="BB221" s="114">
        <v>-6.79</v>
      </c>
      <c r="BC221" s="114">
        <v>-11.379999999999999</v>
      </c>
      <c r="BD221" s="42"/>
      <c r="BE221" s="17">
        <v>2003.0</v>
      </c>
      <c r="BF221" s="17">
        <f t="shared" si="16"/>
        <v>1</v>
      </c>
      <c r="BG221" s="120" t="s">
        <v>128</v>
      </c>
    </row>
    <row r="222" ht="11.25" customHeight="1">
      <c r="A222" s="151" t="s">
        <v>1268</v>
      </c>
      <c r="B222" s="122" t="s">
        <v>1269</v>
      </c>
      <c r="C222" s="100" t="s">
        <v>177</v>
      </c>
      <c r="D222" s="100" t="s">
        <v>534</v>
      </c>
      <c r="E222" s="123">
        <v>9.0</v>
      </c>
      <c r="F222" s="58">
        <v>552.0</v>
      </c>
      <c r="G222" s="124" t="s">
        <v>168</v>
      </c>
      <c r="H222" s="124" t="s">
        <v>168</v>
      </c>
      <c r="I222" s="216">
        <v>106.06</v>
      </c>
      <c r="J222" s="126">
        <f t="shared" si="2"/>
        <v>2.112012069</v>
      </c>
      <c r="K222" s="127">
        <v>0.56</v>
      </c>
      <c r="L222" s="128">
        <v>4.0</v>
      </c>
      <c r="M222" s="129">
        <f t="shared" si="3"/>
        <v>2.24</v>
      </c>
      <c r="N222" s="130" t="s">
        <v>822</v>
      </c>
      <c r="O222" s="131">
        <v>0.53</v>
      </c>
      <c r="P222" s="132">
        <v>43927.0</v>
      </c>
      <c r="Q222" s="132">
        <v>43942.0</v>
      </c>
      <c r="R222" s="129">
        <f t="shared" si="4"/>
        <v>5.660377358</v>
      </c>
      <c r="S222" s="108">
        <f t="array" ref="S222">IF(INDEX(Historical!$D$7:$D$1379,MATCH(B222,Historical!$B$7:$B$1403,0))=0,"n/a",(INDEX(Historical!$C$7:$C$1381,MATCH(B222,Historical!$B$7:$B$1403,0))/INDEX(Historical!$D$7:$D$1379,MATCH(B222,Historical!$B$7:$B$1403,0))-1)*100)</f>
        <v>8.717948718</v>
      </c>
      <c r="T222" s="108">
        <f t="array" ref="T222">IF(INDEX(Historical!$F$7:$F$1372,MATCH(B222,Historical!$B$7:$B$1403,0))=0,"n/a",((INDEX(Historical!$C$7:$C$1381,MATCH(B222,Historical!$B$7:$B$1403,0))/INDEX(Historical!$F$7:$F$1372,MATCH(B222,Historical!$B$7:$B$1403,0)))^(1/3)-1)*100)</f>
        <v>9.834461751</v>
      </c>
      <c r="U222" s="108">
        <f t="array" ref="U222">IF(INDEX(Historical!$H$7:$H$1372,MATCH(B222,Historical!$B$7:$B$1403,0))=0,"n/a",((INDEX(Historical!$C$7:$C$1381,MATCH(B222,Historical!$B$7:$B$1403,0))/INDEX(Historical!$H$7:$H$1372,MATCH(B222,Historical!$B$7:$B$1403,0)))^(1/5)-1)*100)</f>
        <v>10.44580631</v>
      </c>
      <c r="V222" s="108">
        <f t="array" ref="V222">IF(INDEX(Historical!$O$7:$O$1372,MATCH(B222,Historical!$B$7:$B$1403,0))=0,"n/a",((INDEX(Historical!$C$7:$C$1381,MATCH(B222,Historical!$B$7:$B$1403,0))/INDEX(Historical!$O$7:$O$1372,MATCH(B222,Historical!$B$7:$B$1403,0)))^(1/10)-1)*100)</f>
        <v>18.14832989</v>
      </c>
      <c r="W222" s="109">
        <f t="shared" si="5"/>
        <v>0.5755794817</v>
      </c>
      <c r="X222" s="110">
        <f t="shared" si="6"/>
        <v>1.024098658</v>
      </c>
      <c r="Y222" s="174"/>
      <c r="Z222" s="126">
        <f t="shared" si="7"/>
        <v>36.48208469</v>
      </c>
      <c r="AA222" s="134">
        <f t="shared" si="8"/>
        <v>17.27361564</v>
      </c>
      <c r="AB222" s="128">
        <v>12.0</v>
      </c>
      <c r="AC222" s="125">
        <v>6.14</v>
      </c>
      <c r="AD222" s="125">
        <v>3.6</v>
      </c>
      <c r="AE222" s="125">
        <v>1.84</v>
      </c>
      <c r="AF222" s="125">
        <v>2.46</v>
      </c>
      <c r="AG222" s="125">
        <v>15.5</v>
      </c>
      <c r="AH222" s="125">
        <v>18.7</v>
      </c>
      <c r="AI222" s="125">
        <v>4.64</v>
      </c>
      <c r="AJ222" s="125">
        <v>10.2</v>
      </c>
      <c r="AK222" s="125">
        <v>4.8</v>
      </c>
      <c r="AL222" s="135">
        <v>14250.0</v>
      </c>
      <c r="AM222" s="136">
        <v>0.1</v>
      </c>
      <c r="AN222" s="125">
        <v>0.85</v>
      </c>
      <c r="AO222" s="137">
        <f t="shared" si="9"/>
        <v>-4.715797253</v>
      </c>
      <c r="AP222" s="138">
        <f t="shared" si="10"/>
        <v>12.55781838</v>
      </c>
      <c r="AQ222" s="139">
        <f t="shared" si="11"/>
        <v>37.42568814</v>
      </c>
      <c r="AR222" s="103">
        <f t="array" ref="AR222">INDEX(Historical!$C$7:$C$1381,MATCH(B222,Historical!$B$7:$B$1403,0))*IF(AH222="n/a",1.03,IF(AH222&lt;0,1.01,IF(AH222&gt;10,1.1,(1+AH222/100))))</f>
        <v>2.332</v>
      </c>
      <c r="AS222" s="134">
        <f t="shared" si="12"/>
        <v>2.4402048</v>
      </c>
      <c r="AT222" s="134">
        <f t="shared" ref="AT222:AV222" si="230">IF($AK222="n/a",1.03*AS222,IF($AK222&lt;0,1.01*AS222,IF($AK222&gt;10,1.1*AS222,(1+$AK222/100)*AS222)))</f>
        <v>2.55733463</v>
      </c>
      <c r="AU222" s="134">
        <f t="shared" si="230"/>
        <v>2.680086693</v>
      </c>
      <c r="AV222" s="134">
        <f t="shared" si="230"/>
        <v>2.808730854</v>
      </c>
      <c r="AW222" s="126">
        <f t="shared" si="14"/>
        <v>12.81835698</v>
      </c>
      <c r="AX222" s="140">
        <f t="shared" si="15"/>
        <v>12.0859485</v>
      </c>
      <c r="AY222" s="141">
        <v>0.91</v>
      </c>
      <c r="AZ222" s="136">
        <v>28.42</v>
      </c>
      <c r="BA222" s="136">
        <v>-6.94</v>
      </c>
      <c r="BB222" s="136">
        <v>-2.67</v>
      </c>
      <c r="BC222" s="136">
        <v>2.09</v>
      </c>
      <c r="BD222" s="142"/>
      <c r="BE222" s="17">
        <v>2012.0</v>
      </c>
      <c r="BF222" s="17">
        <f t="shared" si="16"/>
        <v>0</v>
      </c>
      <c r="BG222" s="143">
        <v>7.000000000000001</v>
      </c>
    </row>
    <row r="223" ht="11.25" customHeight="1">
      <c r="A223" s="230" t="s">
        <v>1868</v>
      </c>
      <c r="B223" s="99" t="s">
        <v>1869</v>
      </c>
      <c r="C223" s="100" t="s">
        <v>296</v>
      </c>
      <c r="D223" s="100" t="s">
        <v>336</v>
      </c>
      <c r="E223" s="101">
        <v>6.0</v>
      </c>
      <c r="F223" s="58">
        <v>786.0</v>
      </c>
      <c r="G223" s="58" t="s">
        <v>168</v>
      </c>
      <c r="H223" s="58" t="s">
        <v>168</v>
      </c>
      <c r="I223" s="150">
        <v>53.27</v>
      </c>
      <c r="J223" s="103">
        <f t="shared" si="2"/>
        <v>1.314060447</v>
      </c>
      <c r="K223" s="104">
        <v>0.175</v>
      </c>
      <c r="L223" s="73">
        <v>4.0</v>
      </c>
      <c r="M223" s="23">
        <f t="shared" si="3"/>
        <v>0.7</v>
      </c>
      <c r="N223" s="105" t="s">
        <v>154</v>
      </c>
      <c r="O223" s="106">
        <v>0.15</v>
      </c>
      <c r="P223" s="107">
        <v>43794.0</v>
      </c>
      <c r="Q223" s="107">
        <v>43809.0</v>
      </c>
      <c r="R223" s="23">
        <f t="shared" si="4"/>
        <v>16.66666667</v>
      </c>
      <c r="S223" s="108">
        <f t="array" ref="S223">IF(INDEX(Historical!$D$7:$D$1379,MATCH(B223,Historical!$B$7:$B$1403,0))=0,"n/a",(INDEX(Historical!$C$7:$C$1381,MATCH(B223,Historical!$B$7:$B$1403,0))/INDEX(Historical!$D$7:$D$1379,MATCH(B223,Historical!$B$7:$B$1403,0))-1)*100)</f>
        <v>19.04761905</v>
      </c>
      <c r="T223" s="108">
        <f t="array" ref="T223">IF(INDEX(Historical!$F$7:$F$1372,MATCH(B223,Historical!$B$7:$B$1403,0))=0,"n/a",((INDEX(Historical!$C$7:$C$1381,MATCH(B223,Historical!$B$7:$B$1403,0))/INDEX(Historical!$F$7:$F$1372,MATCH(B223,Historical!$B$7:$B$1403,0)))^(1/3)-1)*100)</f>
        <v>22.49932626</v>
      </c>
      <c r="U223" s="108">
        <f t="array" ref="U223">IF(INDEX(Historical!$H$7:$H$1372,MATCH(B223,Historical!$B$7:$B$1403,0))=0,"n/a",((INDEX(Historical!$C$7:$C$1381,MATCH(B223,Historical!$B$7:$B$1403,0))/INDEX(Historical!$H$7:$H$1372,MATCH(B223,Historical!$B$7:$B$1403,0)))^(1/5)-1)*100)</f>
        <v>25.59432158</v>
      </c>
      <c r="V223" s="108">
        <f t="array" ref="V223">IF(INDEX(Historical!$O$7:$O$1372,MATCH(B223,Historical!$B$7:$B$1403,0))=0,"n/a",((INDEX(Historical!$C$7:$C$1381,MATCH(B223,Historical!$B$7:$B$1403,0))/INDEX(Historical!$O$7:$O$1372,MATCH(B223,Historical!$B$7:$B$1403,0)))^(1/10)-1)*100)</f>
        <v>15.3397155</v>
      </c>
      <c r="W223" s="109">
        <f t="shared" si="5"/>
        <v>1.668500408</v>
      </c>
      <c r="X223" s="110">
        <f t="shared" si="6"/>
        <v>1.062005045</v>
      </c>
      <c r="Y223" s="133"/>
      <c r="Z223" s="103">
        <f t="shared" si="7"/>
        <v>14.92537313</v>
      </c>
      <c r="AA223" s="112">
        <f t="shared" si="8"/>
        <v>11.35820896</v>
      </c>
      <c r="AB223" s="73">
        <v>9.0</v>
      </c>
      <c r="AC223" s="102">
        <v>4.69</v>
      </c>
      <c r="AD223" s="102">
        <v>0.78</v>
      </c>
      <c r="AE223" s="102">
        <v>1.08</v>
      </c>
      <c r="AF223" s="102">
        <v>1.92</v>
      </c>
      <c r="AG223" s="102">
        <v>18.0</v>
      </c>
      <c r="AH223" s="102">
        <v>4.8</v>
      </c>
      <c r="AI223" s="102">
        <v>4.38</v>
      </c>
      <c r="AJ223" s="102">
        <v>24.099999999999998</v>
      </c>
      <c r="AK223" s="102">
        <v>14.6</v>
      </c>
      <c r="AL223" s="113">
        <v>19570.0</v>
      </c>
      <c r="AM223" s="114">
        <v>6.7</v>
      </c>
      <c r="AN223" s="102">
        <v>0.37</v>
      </c>
      <c r="AO223" s="115">
        <f t="shared" si="9"/>
        <v>15.55017307</v>
      </c>
      <c r="AP223" s="116">
        <f t="shared" si="10"/>
        <v>26.90838202</v>
      </c>
      <c r="AQ223" s="117">
        <f t="shared" si="11"/>
        <v>-1.550326011</v>
      </c>
      <c r="AR223" s="103">
        <f t="array" ref="AR223">INDEX(Historical!$C$7:$C$1381,MATCH(B223,Historical!$B$7:$B$1403,0))*IF(AH223="n/a",1.03,IF(AH223&lt;0,1.01,IF(AH223&gt;10,1.1,(1+AH223/100))))</f>
        <v>0.655</v>
      </c>
      <c r="AS223" s="112">
        <f t="shared" si="12"/>
        <v>0.683689</v>
      </c>
      <c r="AT223" s="112">
        <f t="shared" ref="AT223:AV223" si="231">IF($AK223="n/a",1.03*AS223,IF($AK223&lt;0,1.01*AS223,IF($AK223&gt;10,1.1*AS223,(1+$AK223/100)*AS223)))</f>
        <v>0.7520579</v>
      </c>
      <c r="AU223" s="112">
        <f t="shared" si="231"/>
        <v>0.82726369</v>
      </c>
      <c r="AV223" s="112">
        <f t="shared" si="231"/>
        <v>0.909990059</v>
      </c>
      <c r="AW223" s="103">
        <f t="shared" si="14"/>
        <v>3.828000649</v>
      </c>
      <c r="AX223" s="118">
        <f t="shared" si="15"/>
        <v>7.186034633</v>
      </c>
      <c r="AY223" s="119">
        <v>0.91</v>
      </c>
      <c r="AZ223" s="114">
        <v>40.89</v>
      </c>
      <c r="BA223" s="114">
        <v>-14.82</v>
      </c>
      <c r="BB223" s="114">
        <v>-6.5</v>
      </c>
      <c r="BC223" s="114">
        <v>4.4799999999999995</v>
      </c>
      <c r="BD223" s="42"/>
      <c r="BE223" s="17">
        <v>2014.0</v>
      </c>
      <c r="BF223" s="17">
        <f t="shared" si="16"/>
        <v>0</v>
      </c>
      <c r="BG223" s="120">
        <v>11.3</v>
      </c>
    </row>
    <row r="224" ht="11.25" customHeight="1">
      <c r="A224" s="230" t="s">
        <v>1870</v>
      </c>
      <c r="B224" s="99" t="s">
        <v>1871</v>
      </c>
      <c r="C224" s="100" t="s">
        <v>136</v>
      </c>
      <c r="D224" s="100" t="s">
        <v>183</v>
      </c>
      <c r="E224" s="101">
        <v>6.0</v>
      </c>
      <c r="F224" s="58">
        <v>785.0</v>
      </c>
      <c r="G224" s="58" t="s">
        <v>168</v>
      </c>
      <c r="H224" s="58" t="s">
        <v>168</v>
      </c>
      <c r="I224" s="150">
        <v>126.73</v>
      </c>
      <c r="J224" s="103">
        <f t="shared" si="2"/>
        <v>7.101712302</v>
      </c>
      <c r="K224" s="104">
        <v>9.0</v>
      </c>
      <c r="L224" s="73">
        <v>1.0</v>
      </c>
      <c r="M224" s="23">
        <f t="shared" si="3"/>
        <v>9</v>
      </c>
      <c r="N224" s="105" t="s">
        <v>240</v>
      </c>
      <c r="O224" s="106">
        <v>8.0</v>
      </c>
      <c r="P224" s="107">
        <v>43797.0</v>
      </c>
      <c r="Q224" s="107">
        <v>43808.0</v>
      </c>
      <c r="R224" s="23">
        <f t="shared" si="4"/>
        <v>12.5</v>
      </c>
      <c r="S224" s="108">
        <f t="array" ref="S224">IF(INDEX(Historical!$D$7:$D$1379,MATCH(B224,Historical!$B$7:$B$1403,0))=0,"n/a",(INDEX(Historical!$C$7:$C$1381,MATCH(B224,Historical!$B$7:$B$1403,0))/INDEX(Historical!$D$7:$D$1379,MATCH(B224,Historical!$B$7:$B$1403,0))-1)*100)</f>
        <v>12.5</v>
      </c>
      <c r="T224" s="108">
        <f t="array" ref="T224">IF(INDEX(Historical!$F$7:$F$1372,MATCH(B224,Historical!$B$7:$B$1403,0))=0,"n/a",((INDEX(Historical!$C$7:$C$1381,MATCH(B224,Historical!$B$7:$B$1403,0))/INDEX(Historical!$F$7:$F$1372,MATCH(B224,Historical!$B$7:$B$1403,0)))^(1/3)-1)*100)</f>
        <v>14.47142426</v>
      </c>
      <c r="U224" s="108">
        <f t="array" ref="U224">IF(INDEX(Historical!$H$7:$H$1372,MATCH(B224,Historical!$B$7:$B$1403,0))=0,"n/a",((INDEX(Historical!$C$7:$C$1381,MATCH(B224,Historical!$B$7:$B$1403,0))/INDEX(Historical!$H$7:$H$1372,MATCH(B224,Historical!$B$7:$B$1403,0)))^(1/5)-1)*100)</f>
        <v>17.60790225</v>
      </c>
      <c r="V224" s="108">
        <f t="array" ref="V224">IF(INDEX(Historical!$O$7:$O$1372,MATCH(B224,Historical!$B$7:$B$1403,0))=0,"n/a",((INDEX(Historical!$C$7:$C$1381,MATCH(B224,Historical!$B$7:$B$1403,0))/INDEX(Historical!$O$7:$O$1372,MATCH(B224,Historical!$B$7:$B$1403,0)))^(1/10)-1)*100)</f>
        <v>-1.048074179</v>
      </c>
      <c r="W224" s="109" t="str">
        <f t="shared" si="5"/>
        <v>n/a</v>
      </c>
      <c r="X224" s="110">
        <f t="shared" si="6"/>
        <v>1.275934946</v>
      </c>
      <c r="Y224" s="133"/>
      <c r="Z224" s="103">
        <f t="shared" si="7"/>
        <v>68.75477464</v>
      </c>
      <c r="AA224" s="112">
        <f t="shared" si="8"/>
        <v>9.681436211</v>
      </c>
      <c r="AB224" s="73">
        <v>12.0</v>
      </c>
      <c r="AC224" s="102">
        <v>13.09</v>
      </c>
      <c r="AD224" s="102" t="s">
        <v>128</v>
      </c>
      <c r="AE224" s="102">
        <v>3.23</v>
      </c>
      <c r="AF224" s="102">
        <v>1.94</v>
      </c>
      <c r="AG224" s="102">
        <v>21.9</v>
      </c>
      <c r="AH224" s="102">
        <v>-14.799999999999999</v>
      </c>
      <c r="AI224" s="102" t="s">
        <v>128</v>
      </c>
      <c r="AJ224" s="102">
        <v>13.8</v>
      </c>
      <c r="AK224" s="102" t="s">
        <v>128</v>
      </c>
      <c r="AL224" s="113">
        <v>437.22</v>
      </c>
      <c r="AM224" s="114">
        <v>2.0</v>
      </c>
      <c r="AN224" s="102">
        <v>0.0</v>
      </c>
      <c r="AO224" s="115">
        <f t="shared" si="9"/>
        <v>15.02817834</v>
      </c>
      <c r="AP224" s="116">
        <f t="shared" si="10"/>
        <v>24.70961455</v>
      </c>
      <c r="AQ224" s="117">
        <f t="shared" si="11"/>
        <v>-8.635075417</v>
      </c>
      <c r="AR224" s="103">
        <f t="array" ref="AR224">INDEX(Historical!$C$7:$C$1381,MATCH(B224,Historical!$B$7:$B$1403,0))*IF(AH224="n/a",1.03,IF(AH224&lt;0,1.01,IF(AH224&gt;10,1.1,(1+AH224/100))))</f>
        <v>9.09</v>
      </c>
      <c r="AS224" s="112">
        <f t="shared" si="12"/>
        <v>9.3627</v>
      </c>
      <c r="AT224" s="112">
        <f t="shared" ref="AT224:AV224" si="232">IF($AK224="n/a",1.03*AS224,IF($AK224&lt;0,1.01*AS224,IF($AK224&gt;10,1.1*AS224,(1+$AK224/100)*AS224)))</f>
        <v>9.643581</v>
      </c>
      <c r="AU224" s="112">
        <f t="shared" si="232"/>
        <v>9.93288843</v>
      </c>
      <c r="AV224" s="112">
        <f t="shared" si="232"/>
        <v>10.23087508</v>
      </c>
      <c r="AW224" s="103">
        <f t="shared" si="14"/>
        <v>48.26004451</v>
      </c>
      <c r="AX224" s="118">
        <f t="shared" si="15"/>
        <v>38.08099464</v>
      </c>
      <c r="AY224" s="119">
        <v>0.5</v>
      </c>
      <c r="AZ224" s="114">
        <v>8.43</v>
      </c>
      <c r="BA224" s="114">
        <v>-13.28</v>
      </c>
      <c r="BB224" s="114">
        <v>-10.11</v>
      </c>
      <c r="BC224" s="114">
        <v>-4.81</v>
      </c>
      <c r="BD224" s="42"/>
      <c r="BE224" s="17">
        <v>2014.0</v>
      </c>
      <c r="BF224" s="17">
        <f t="shared" si="16"/>
        <v>0</v>
      </c>
      <c r="BG224" s="120">
        <v>15.2</v>
      </c>
    </row>
    <row r="225" ht="11.25" customHeight="1">
      <c r="A225" s="155" t="s">
        <v>1704</v>
      </c>
      <c r="B225" s="99" t="s">
        <v>1705</v>
      </c>
      <c r="C225" s="100" t="s">
        <v>177</v>
      </c>
      <c r="D225" s="100" t="s">
        <v>178</v>
      </c>
      <c r="E225" s="101">
        <v>7.0</v>
      </c>
      <c r="F225" s="58">
        <v>732.0</v>
      </c>
      <c r="G225" s="58" t="s">
        <v>168</v>
      </c>
      <c r="H225" s="58" t="s">
        <v>168</v>
      </c>
      <c r="I225" s="150">
        <v>144.58</v>
      </c>
      <c r="J225" s="103">
        <f t="shared" si="2"/>
        <v>0.4979941901</v>
      </c>
      <c r="K225" s="104">
        <v>0.18</v>
      </c>
      <c r="L225" s="73">
        <v>4.0</v>
      </c>
      <c r="M225" s="23">
        <f t="shared" si="3"/>
        <v>0.72</v>
      </c>
      <c r="N225" s="105" t="s">
        <v>576</v>
      </c>
      <c r="O225" s="106">
        <v>0.17</v>
      </c>
      <c r="P225" s="107">
        <v>43916.0</v>
      </c>
      <c r="Q225" s="107">
        <v>43945.0</v>
      </c>
      <c r="R225" s="23">
        <f t="shared" si="4"/>
        <v>5.882352941</v>
      </c>
      <c r="S225" s="108">
        <f t="array" ref="S225">IF(INDEX(Historical!$D$7:$D$1379,MATCH(B225,Historical!$B$7:$B$1403,0))=0,"n/a",(INDEX(Historical!$C$7:$C$1381,MATCH(B225,Historical!$B$7:$B$1403,0))/INDEX(Historical!$D$7:$D$1379,MATCH(B225,Historical!$B$7:$B$1403,0))-1)*100)</f>
        <v>8.064516129</v>
      </c>
      <c r="T225" s="108">
        <f t="array" ref="T225">IF(INDEX(Historical!$F$7:$F$1372,MATCH(B225,Historical!$B$7:$B$1403,0))=0,"n/a",((INDEX(Historical!$C$7:$C$1381,MATCH(B225,Historical!$B$7:$B$1403,0))/INDEX(Historical!$F$7:$F$1372,MATCH(B225,Historical!$B$7:$B$1403,0)))^(1/3)-1)*100)</f>
        <v>11.07458155</v>
      </c>
      <c r="U225" s="108">
        <f t="array" ref="U225">IF(INDEX(Historical!$H$7:$H$1372,MATCH(B225,Historical!$B$7:$B$1403,0))=0,"n/a",((INDEX(Historical!$C$7:$C$1381,MATCH(B225,Historical!$B$7:$B$1403,0))/INDEX(Historical!$H$7:$H$1372,MATCH(B225,Historical!$B$7:$B$1403,0)))^(1/5)-1)*100)</f>
        <v>29.10178705</v>
      </c>
      <c r="V225" s="108">
        <f t="array" ref="V225">IF(INDEX(Historical!$O$7:$O$1372,MATCH(B225,Historical!$B$7:$B$1403,0))=0,"n/a",((INDEX(Historical!$C$7:$C$1381,MATCH(B225,Historical!$B$7:$B$1403,0))/INDEX(Historical!$O$7:$O$1372,MATCH(B225,Historical!$B$7:$B$1403,0)))^(1/10)-1)*100)</f>
        <v>34.53953249</v>
      </c>
      <c r="W225" s="109">
        <f t="shared" si="5"/>
        <v>0.8425645907</v>
      </c>
      <c r="X225" s="110" t="str">
        <f t="shared" si="6"/>
        <v>n/a</v>
      </c>
      <c r="Y225" s="177"/>
      <c r="Z225" s="103">
        <f t="shared" si="7"/>
        <v>22.08588957</v>
      </c>
      <c r="AA225" s="112">
        <f t="shared" si="8"/>
        <v>44.34969325</v>
      </c>
      <c r="AB225" s="73">
        <v>12.0</v>
      </c>
      <c r="AC225" s="102">
        <v>3.26</v>
      </c>
      <c r="AD225" s="102">
        <v>3.87</v>
      </c>
      <c r="AE225" s="102">
        <v>5.56</v>
      </c>
      <c r="AF225" s="102">
        <v>3.35</v>
      </c>
      <c r="AG225" s="102" t="s">
        <v>128</v>
      </c>
      <c r="AH225" s="102">
        <v>-3.0</v>
      </c>
      <c r="AI225" s="102">
        <v>12.93</v>
      </c>
      <c r="AJ225" s="102">
        <v>-1.4000000000000001</v>
      </c>
      <c r="AK225" s="102">
        <v>11.48</v>
      </c>
      <c r="AL225" s="113">
        <v>99530.0</v>
      </c>
      <c r="AM225" s="114">
        <v>1.6</v>
      </c>
      <c r="AN225" s="102">
        <v>0.57</v>
      </c>
      <c r="AO225" s="115">
        <f t="shared" si="9"/>
        <v>-14.74991201</v>
      </c>
      <c r="AP225" s="116">
        <f t="shared" si="10"/>
        <v>29.59978124</v>
      </c>
      <c r="AQ225" s="117">
        <f t="shared" si="11"/>
        <v>156.9664677</v>
      </c>
      <c r="AR225" s="103">
        <f t="array" ref="AR225">INDEX(Historical!$C$7:$C$1381,MATCH(B225,Historical!$B$7:$B$1403,0))*IF(AH225="n/a",1.03,IF(AH225&lt;0,1.01,IF(AH225&gt;10,1.1,(1+AH225/100))))</f>
        <v>0.6767</v>
      </c>
      <c r="AS225" s="112">
        <f t="shared" si="12"/>
        <v>0.74437</v>
      </c>
      <c r="AT225" s="112">
        <f t="shared" ref="AT225:AV225" si="233">IF($AK225="n/a",1.03*AS225,IF($AK225&lt;0,1.01*AS225,IF($AK225&gt;10,1.1*AS225,(1+$AK225/100)*AS225)))</f>
        <v>0.818807</v>
      </c>
      <c r="AU225" s="112">
        <f t="shared" si="233"/>
        <v>0.9006877</v>
      </c>
      <c r="AV225" s="112">
        <f t="shared" si="233"/>
        <v>0.99075647</v>
      </c>
      <c r="AW225" s="103">
        <f t="shared" si="14"/>
        <v>4.13132117</v>
      </c>
      <c r="AX225" s="118">
        <f t="shared" si="15"/>
        <v>2.857463806</v>
      </c>
      <c r="AY225" s="119">
        <v>0.89</v>
      </c>
      <c r="AZ225" s="114">
        <v>17.07</v>
      </c>
      <c r="BA225" s="114">
        <v>-14.549999999999999</v>
      </c>
      <c r="BB225" s="114">
        <v>-8.9</v>
      </c>
      <c r="BC225" s="114">
        <v>0.01</v>
      </c>
      <c r="BD225" s="42"/>
      <c r="BE225" s="17">
        <v>2014.0</v>
      </c>
      <c r="BF225" s="17">
        <f t="shared" si="16"/>
        <v>0</v>
      </c>
      <c r="BG225" s="120" t="s">
        <v>128</v>
      </c>
    </row>
    <row r="226" ht="11.25" customHeight="1">
      <c r="A226" s="55" t="s">
        <v>1270</v>
      </c>
      <c r="B226" s="99" t="s">
        <v>1271</v>
      </c>
      <c r="C226" s="100" t="s">
        <v>320</v>
      </c>
      <c r="D226" s="100" t="s">
        <v>602</v>
      </c>
      <c r="E226" s="101">
        <v>9.0</v>
      </c>
      <c r="F226" s="58">
        <v>445.0</v>
      </c>
      <c r="G226" s="58" t="s">
        <v>168</v>
      </c>
      <c r="H226" s="58" t="s">
        <v>168</v>
      </c>
      <c r="I226" s="150">
        <v>117.65</v>
      </c>
      <c r="J226" s="103">
        <f t="shared" si="2"/>
        <v>1.495962601</v>
      </c>
      <c r="K226" s="104">
        <v>0.88</v>
      </c>
      <c r="L226" s="73">
        <v>2.0</v>
      </c>
      <c r="M226" s="23">
        <f t="shared" si="3"/>
        <v>1.76</v>
      </c>
      <c r="N226" s="105" t="s">
        <v>285</v>
      </c>
      <c r="O226" s="106">
        <v>0.84</v>
      </c>
      <c r="P226" s="148">
        <v>43441.0</v>
      </c>
      <c r="Q226" s="148">
        <v>43475.0</v>
      </c>
      <c r="R226" s="23">
        <f t="shared" si="4"/>
        <v>4.761904762</v>
      </c>
      <c r="S226" s="108">
        <f t="array" ref="S226">IF(INDEX(Historical!$D$7:$D$1379,MATCH(B226,Historical!$B$7:$B$1403,0))=0,"n/a",(INDEX(Historical!$C$7:$C$1381,MATCH(B226,Historical!$B$7:$B$1403,0))/INDEX(Historical!$D$7:$D$1379,MATCH(B226,Historical!$B$7:$B$1403,0))-1)*100)</f>
        <v>4.761904762</v>
      </c>
      <c r="T226" s="108">
        <f t="array" ref="T226">IF(INDEX(Historical!$F$7:$F$1372,MATCH(B226,Historical!$B$7:$B$1403,0))=0,"n/a",((INDEX(Historical!$C$7:$C$1381,MATCH(B226,Historical!$B$7:$B$1403,0))/INDEX(Historical!$F$7:$F$1372,MATCH(B226,Historical!$B$7:$B$1403,0)))^(1/3)-1)*100)</f>
        <v>5.708229715</v>
      </c>
      <c r="U226" s="108">
        <f t="array" ref="U226">IF(INDEX(Historical!$H$7:$H$1372,MATCH(B226,Historical!$B$7:$B$1403,0))=0,"n/a",((INDEX(Historical!$C$7:$C$1381,MATCH(B226,Historical!$B$7:$B$1403,0))/INDEX(Historical!$H$7:$H$1372,MATCH(B226,Historical!$B$7:$B$1403,0)))^(1/5)-1)*100)</f>
        <v>15.39921201</v>
      </c>
      <c r="V226" s="108">
        <f t="array" ref="V226">IF(INDEX(Historical!$O$7:$O$1372,MATCH(B226,Historical!$B$7:$B$1403,0))=0,"n/a",((INDEX(Historical!$C$7:$C$1381,MATCH(B226,Historical!$B$7:$B$1403,0))/INDEX(Historical!$O$7:$O$1372,MATCH(B226,Historical!$B$7:$B$1403,0)))^(1/10)-1)*100)</f>
        <v>17.52884342</v>
      </c>
      <c r="W226" s="109">
        <f t="shared" si="5"/>
        <v>0.8785070211</v>
      </c>
      <c r="X226" s="110">
        <f t="shared" si="6"/>
        <v>1.949267343</v>
      </c>
      <c r="Y226" s="133"/>
      <c r="Z226" s="103">
        <f t="shared" si="7"/>
        <v>29.67959528</v>
      </c>
      <c r="AA226" s="112">
        <f t="shared" si="8"/>
        <v>19.83979764</v>
      </c>
      <c r="AB226" s="73">
        <v>9.0</v>
      </c>
      <c r="AC226" s="102">
        <v>5.93</v>
      </c>
      <c r="AD226" s="102">
        <v>6.48</v>
      </c>
      <c r="AE226" s="102">
        <v>2.86</v>
      </c>
      <c r="AF226" s="102">
        <v>2.37</v>
      </c>
      <c r="AG226" s="102">
        <v>11.600000000000001</v>
      </c>
      <c r="AH226" s="102">
        <v>-13.600000000000001</v>
      </c>
      <c r="AI226" s="102">
        <v>14.430000000000001</v>
      </c>
      <c r="AJ226" s="102">
        <v>7.9</v>
      </c>
      <c r="AK226" s="102">
        <v>3.06</v>
      </c>
      <c r="AL226" s="113">
        <v>214550.0</v>
      </c>
      <c r="AM226" s="114">
        <v>0.1</v>
      </c>
      <c r="AN226" s="102">
        <v>0.54</v>
      </c>
      <c r="AO226" s="115">
        <f t="shared" si="9"/>
        <v>-2.944623025</v>
      </c>
      <c r="AP226" s="116">
        <f t="shared" si="10"/>
        <v>16.89517461</v>
      </c>
      <c r="AQ226" s="117">
        <f t="shared" si="11"/>
        <v>44.56112956</v>
      </c>
      <c r="AR226" s="103">
        <f t="array" ref="AR226">INDEX(Historical!$C$7:$C$1381,MATCH(B226,Historical!$B$7:$B$1403,0))*IF(AH226="n/a",1.03,IF(AH226&lt;0,1.01,IF(AH226&gt;10,1.1,(1+AH226/100))))</f>
        <v>1.7776</v>
      </c>
      <c r="AS226" s="112">
        <f t="shared" si="12"/>
        <v>1.95536</v>
      </c>
      <c r="AT226" s="112">
        <f t="shared" ref="AT226:AV226" si="234">IF($AK226="n/a",1.03*AS226,IF($AK226&lt;0,1.01*AS226,IF($AK226&gt;10,1.1*AS226,(1+$AK226/100)*AS226)))</f>
        <v>2.015194016</v>
      </c>
      <c r="AU226" s="112">
        <f t="shared" si="234"/>
        <v>2.076858953</v>
      </c>
      <c r="AV226" s="112">
        <f t="shared" si="234"/>
        <v>2.140410837</v>
      </c>
      <c r="AW226" s="103">
        <f t="shared" si="14"/>
        <v>9.965423806</v>
      </c>
      <c r="AX226" s="118">
        <f t="shared" si="15"/>
        <v>8.470398475</v>
      </c>
      <c r="AY226" s="119">
        <v>0.93</v>
      </c>
      <c r="AZ226" s="114">
        <v>9.629999999999999</v>
      </c>
      <c r="BA226" s="114">
        <v>-23.31</v>
      </c>
      <c r="BB226" s="114">
        <v>-16.97</v>
      </c>
      <c r="BC226" s="114">
        <v>-15.260000000000002</v>
      </c>
      <c r="BD226" s="42"/>
      <c r="BE226" s="17">
        <v>2011.0</v>
      </c>
      <c r="BF226" s="17">
        <f t="shared" si="16"/>
        <v>0</v>
      </c>
      <c r="BG226" s="120">
        <v>5.1</v>
      </c>
    </row>
    <row r="227" ht="11.25" customHeight="1">
      <c r="A227" s="155" t="s">
        <v>1513</v>
      </c>
      <c r="B227" s="99" t="s">
        <v>1514</v>
      </c>
      <c r="C227" s="100" t="s">
        <v>245</v>
      </c>
      <c r="D227" s="100" t="s">
        <v>246</v>
      </c>
      <c r="E227" s="101">
        <v>8.0</v>
      </c>
      <c r="F227" s="58">
        <v>615.0</v>
      </c>
      <c r="G227" s="58" t="s">
        <v>168</v>
      </c>
      <c r="H227" s="58" t="s">
        <v>168</v>
      </c>
      <c r="I227" s="150">
        <v>21.49</v>
      </c>
      <c r="J227" s="103">
        <f t="shared" si="2"/>
        <v>16.47277804</v>
      </c>
      <c r="K227" s="104">
        <v>0.885</v>
      </c>
      <c r="L227" s="73">
        <v>4.0</v>
      </c>
      <c r="M227" s="23">
        <f t="shared" si="3"/>
        <v>3.54</v>
      </c>
      <c r="N227" s="105" t="s">
        <v>147</v>
      </c>
      <c r="O227" s="106">
        <v>0.88</v>
      </c>
      <c r="P227" s="107">
        <v>43864.0</v>
      </c>
      <c r="Q227" s="107">
        <v>43872.0</v>
      </c>
      <c r="R227" s="23">
        <f t="shared" si="4"/>
        <v>0.5681818182</v>
      </c>
      <c r="S227" s="108">
        <f t="array" ref="S227">IF(INDEX(Historical!$D$7:$D$1379,MATCH(B227,Historical!$B$7:$B$1403,0))=0,"n/a",(INDEX(Historical!$C$7:$C$1381,MATCH(B227,Historical!$B$7:$B$1403,0))/INDEX(Historical!$D$7:$D$1379,MATCH(B227,Historical!$B$7:$B$1403,0))-1)*100)</f>
        <v>10.70840198</v>
      </c>
      <c r="T227" s="108">
        <f t="array" ref="T227">IF(INDEX(Historical!$F$7:$F$1372,MATCH(B227,Historical!$B$7:$B$1403,0))=0,"n/a",((INDEX(Historical!$C$7:$C$1381,MATCH(B227,Historical!$B$7:$B$1403,0))/INDEX(Historical!$F$7:$F$1372,MATCH(B227,Historical!$B$7:$B$1403,0)))^(1/3)-1)*100)</f>
        <v>10.57856799</v>
      </c>
      <c r="U227" s="108">
        <f t="array" ref="U227">IF(INDEX(Historical!$H$7:$H$1372,MATCH(B227,Historical!$B$7:$B$1403,0))=0,"n/a",((INDEX(Historical!$C$7:$C$1381,MATCH(B227,Historical!$B$7:$B$1403,0))/INDEX(Historical!$H$7:$H$1372,MATCH(B227,Historical!$B$7:$B$1403,0)))^(1/5)-1)*100)</f>
        <v>13.23284371</v>
      </c>
      <c r="V227" s="108" t="str">
        <f t="array" ref="V227">IF(INDEX(Historical!$O$7:$O$1372,MATCH(B227,Historical!$B$7:$B$1403,0))=0,"n/a",((INDEX(Historical!$C$7:$C$1381,MATCH(B227,Historical!$B$7:$B$1403,0))/INDEX(Historical!$O$7:$O$1372,MATCH(B227,Historical!$B$7:$B$1403,0)))^(1/10)-1)*100)</f>
        <v>n/a</v>
      </c>
      <c r="W227" s="109" t="str">
        <f t="shared" si="5"/>
        <v>n/a</v>
      </c>
      <c r="X227" s="110">
        <f t="shared" si="6"/>
        <v>0.9126099107</v>
      </c>
      <c r="Y227" s="133"/>
      <c r="Z227" s="103">
        <f t="shared" si="7"/>
        <v>132.5842697</v>
      </c>
      <c r="AA227" s="112">
        <f t="shared" si="8"/>
        <v>8.048689139</v>
      </c>
      <c r="AB227" s="73">
        <v>12.0</v>
      </c>
      <c r="AC227" s="102">
        <v>2.67</v>
      </c>
      <c r="AD227" s="102">
        <v>4.3</v>
      </c>
      <c r="AE227" s="102">
        <v>0.89</v>
      </c>
      <c r="AF227" s="102" t="s">
        <v>128</v>
      </c>
      <c r="AG227" s="102">
        <v>-48.199999999999996</v>
      </c>
      <c r="AH227" s="102">
        <v>26.700000000000003</v>
      </c>
      <c r="AI227" s="102">
        <v>22.95</v>
      </c>
      <c r="AJ227" s="102">
        <v>14.499999999999998</v>
      </c>
      <c r="AK227" s="102">
        <v>1.87</v>
      </c>
      <c r="AL227" s="113">
        <v>540.9</v>
      </c>
      <c r="AM227" s="114">
        <v>64.33</v>
      </c>
      <c r="AN227" s="102" t="s">
        <v>128</v>
      </c>
      <c r="AO227" s="115">
        <f t="shared" si="9"/>
        <v>21.6569326</v>
      </c>
      <c r="AP227" s="116">
        <f t="shared" si="10"/>
        <v>29.70562174</v>
      </c>
      <c r="AQ227" s="117" t="str">
        <f t="shared" si="11"/>
        <v>n/a</v>
      </c>
      <c r="AR227" s="103">
        <f t="array" ref="AR227">INDEX(Historical!$C$7:$C$1381,MATCH(B227,Historical!$B$7:$B$1403,0))*IF(AH227="n/a",1.03,IF(AH227&lt;0,1.01,IF(AH227&gt;10,1.1,(1+AH227/100))))</f>
        <v>3.696</v>
      </c>
      <c r="AS227" s="112">
        <f t="shared" si="12"/>
        <v>4.0656</v>
      </c>
      <c r="AT227" s="112">
        <f t="shared" ref="AT227:AV227" si="235">IF($AK227="n/a",1.03*AS227,IF($AK227&lt;0,1.01*AS227,IF($AK227&gt;10,1.1*AS227,(1+$AK227/100)*AS227)))</f>
        <v>4.14162672</v>
      </c>
      <c r="AU227" s="112">
        <f t="shared" si="235"/>
        <v>4.21907514</v>
      </c>
      <c r="AV227" s="112">
        <f t="shared" si="235"/>
        <v>4.297971845</v>
      </c>
      <c r="AW227" s="103">
        <f t="shared" si="14"/>
        <v>20.4202737</v>
      </c>
      <c r="AX227" s="118">
        <f t="shared" si="15"/>
        <v>95.02221361</v>
      </c>
      <c r="AY227" s="119">
        <v>0.85</v>
      </c>
      <c r="AZ227" s="114">
        <v>12.509999999999998</v>
      </c>
      <c r="BA227" s="114">
        <v>-37.03</v>
      </c>
      <c r="BB227" s="114">
        <v>-31.259999999999998</v>
      </c>
      <c r="BC227" s="114">
        <v>-31.55</v>
      </c>
      <c r="BD227" s="42"/>
      <c r="BE227" s="17">
        <v>2013.0</v>
      </c>
      <c r="BF227" s="17">
        <f t="shared" si="16"/>
        <v>0</v>
      </c>
      <c r="BG227" s="120">
        <v>9.3</v>
      </c>
    </row>
    <row r="228" ht="11.25" customHeight="1">
      <c r="A228" s="230" t="s">
        <v>2048</v>
      </c>
      <c r="B228" s="99" t="s">
        <v>2049</v>
      </c>
      <c r="C228" s="100" t="s">
        <v>296</v>
      </c>
      <c r="D228" s="100" t="s">
        <v>342</v>
      </c>
      <c r="E228" s="101">
        <v>5.0</v>
      </c>
      <c r="F228" s="58">
        <v>828.0</v>
      </c>
      <c r="G228" s="58" t="s">
        <v>168</v>
      </c>
      <c r="H228" s="58" t="s">
        <v>168</v>
      </c>
      <c r="I228" s="150">
        <v>36.41</v>
      </c>
      <c r="J228" s="103">
        <f t="shared" si="2"/>
        <v>3.021148036</v>
      </c>
      <c r="K228" s="104">
        <v>0.275</v>
      </c>
      <c r="L228" s="73">
        <v>4.0</v>
      </c>
      <c r="M228" s="23">
        <f t="shared" si="3"/>
        <v>1.1</v>
      </c>
      <c r="N228" s="105" t="s">
        <v>409</v>
      </c>
      <c r="O228" s="106">
        <v>0.225</v>
      </c>
      <c r="P228" s="146">
        <v>43538.0</v>
      </c>
      <c r="Q228" s="146">
        <v>43553.0</v>
      </c>
      <c r="R228" s="23">
        <f t="shared" si="4"/>
        <v>22.22222222</v>
      </c>
      <c r="S228" s="108">
        <f t="array" ref="S228">IF(INDEX(Historical!$D$7:$D$1379,MATCH(B228,Historical!$B$7:$B$1403,0))=0,"n/a",(INDEX(Historical!$C$7:$C$1381,MATCH(B228,Historical!$B$7:$B$1403,0))/INDEX(Historical!$D$7:$D$1379,MATCH(B228,Historical!$B$7:$B$1403,0))-1)*100)</f>
        <v>22.22222222</v>
      </c>
      <c r="T228" s="108">
        <f t="array" ref="T228">IF(INDEX(Historical!$F$7:$F$1372,MATCH(B228,Historical!$B$7:$B$1403,0))=0,"n/a",((INDEX(Historical!$C$7:$C$1381,MATCH(B228,Historical!$B$7:$B$1403,0))/INDEX(Historical!$F$7:$F$1372,MATCH(B228,Historical!$B$7:$B$1403,0)))^(1/3)-1)*100)</f>
        <v>22.05224445</v>
      </c>
      <c r="U228" s="108">
        <f t="array" ref="U228">IF(INDEX(Historical!$H$7:$H$1372,MATCH(B228,Historical!$B$7:$B$1403,0))=0,"n/a",((INDEX(Historical!$C$7:$C$1381,MATCH(B228,Historical!$B$7:$B$1403,0))/INDEX(Historical!$H$7:$H$1372,MATCH(B228,Historical!$B$7:$B$1403,0)))^(1/5)-1)*100)</f>
        <v>17.0804913</v>
      </c>
      <c r="V228" s="108" t="str">
        <f t="array" ref="V228">IF(INDEX(Historical!$O$7:$O$1372,MATCH(B228,Historical!$B$7:$B$1403,0))=0,"n/a",((INDEX(Historical!$C$7:$C$1381,MATCH(B228,Historical!$B$7:$B$1403,0))/INDEX(Historical!$O$7:$O$1372,MATCH(B228,Historical!$B$7:$B$1403,0)))^(1/10)-1)*100)</f>
        <v>n/a</v>
      </c>
      <c r="W228" s="109" t="str">
        <f t="shared" si="5"/>
        <v>n/a</v>
      </c>
      <c r="X228" s="110">
        <f t="shared" si="6"/>
        <v>4.494866131</v>
      </c>
      <c r="Y228" s="133"/>
      <c r="Z228" s="103">
        <f t="shared" si="7"/>
        <v>30.47091413</v>
      </c>
      <c r="AA228" s="112">
        <f t="shared" si="8"/>
        <v>10.08587258</v>
      </c>
      <c r="AB228" s="73">
        <v>1.0</v>
      </c>
      <c r="AC228" s="102">
        <v>3.61</v>
      </c>
      <c r="AD228" s="102">
        <v>1.22</v>
      </c>
      <c r="AE228" s="102">
        <v>0.38</v>
      </c>
      <c r="AF228" s="102">
        <v>1.81</v>
      </c>
      <c r="AG228" s="102">
        <v>18.3</v>
      </c>
      <c r="AH228" s="102">
        <v>7.5</v>
      </c>
      <c r="AI228" s="102">
        <v>6.529999999999999</v>
      </c>
      <c r="AJ228" s="102">
        <v>3.8</v>
      </c>
      <c r="AK228" s="102">
        <v>8.25</v>
      </c>
      <c r="AL228" s="113">
        <v>3280.0</v>
      </c>
      <c r="AM228" s="114">
        <v>0.1</v>
      </c>
      <c r="AN228" s="102">
        <v>0.0</v>
      </c>
      <c r="AO228" s="115">
        <f t="shared" si="9"/>
        <v>10.01576676</v>
      </c>
      <c r="AP228" s="116">
        <f t="shared" si="10"/>
        <v>20.10163933</v>
      </c>
      <c r="AQ228" s="117">
        <f t="shared" si="11"/>
        <v>-9.924897106</v>
      </c>
      <c r="AR228" s="103">
        <f t="array" ref="AR228">INDEX(Historical!$C$7:$C$1381,MATCH(B228,Historical!$B$7:$B$1403,0))*IF(AH228="n/a",1.03,IF(AH228&lt;0,1.01,IF(AH228&gt;10,1.1,(1+AH228/100))))</f>
        <v>1.1825</v>
      </c>
      <c r="AS228" s="112">
        <f t="shared" si="12"/>
        <v>1.25971725</v>
      </c>
      <c r="AT228" s="112">
        <f t="shared" ref="AT228:AV228" si="236">IF($AK228="n/a",1.03*AS228,IF($AK228&lt;0,1.01*AS228,IF($AK228&gt;10,1.1*AS228,(1+$AK228/100)*AS228)))</f>
        <v>1.363643923</v>
      </c>
      <c r="AU228" s="112">
        <f t="shared" si="236"/>
        <v>1.476144547</v>
      </c>
      <c r="AV228" s="112">
        <f t="shared" si="236"/>
        <v>1.597926472</v>
      </c>
      <c r="AW228" s="103">
        <f t="shared" si="14"/>
        <v>6.879932192</v>
      </c>
      <c r="AX228" s="118">
        <f t="shared" si="15"/>
        <v>18.89572148</v>
      </c>
      <c r="AY228" s="119">
        <v>0.66</v>
      </c>
      <c r="AZ228" s="114">
        <v>16.439999999999998</v>
      </c>
      <c r="BA228" s="114">
        <v>-26.889999999999997</v>
      </c>
      <c r="BB228" s="114">
        <v>-20.86</v>
      </c>
      <c r="BC228" s="114">
        <v>-8.53</v>
      </c>
      <c r="BD228" s="42"/>
      <c r="BE228" s="17">
        <v>2015.0</v>
      </c>
      <c r="BF228" s="17">
        <f t="shared" si="16"/>
        <v>0</v>
      </c>
      <c r="BG228" s="120">
        <v>5.2</v>
      </c>
    </row>
    <row r="229" ht="11.25" customHeight="1">
      <c r="A229" s="220" t="s">
        <v>1872</v>
      </c>
      <c r="B229" s="99" t="s">
        <v>1873</v>
      </c>
      <c r="C229" s="100" t="s">
        <v>131</v>
      </c>
      <c r="D229" s="100" t="s">
        <v>193</v>
      </c>
      <c r="E229" s="101">
        <v>6.0</v>
      </c>
      <c r="F229" s="58">
        <v>784.0</v>
      </c>
      <c r="G229" s="58" t="s">
        <v>168</v>
      </c>
      <c r="H229" s="58" t="s">
        <v>168</v>
      </c>
      <c r="I229" s="150">
        <v>65.7</v>
      </c>
      <c r="J229" s="103">
        <f t="shared" si="2"/>
        <v>1.339421613</v>
      </c>
      <c r="K229" s="104">
        <v>0.22</v>
      </c>
      <c r="L229" s="73">
        <v>4.0</v>
      </c>
      <c r="M229" s="23">
        <f t="shared" si="3"/>
        <v>0.88</v>
      </c>
      <c r="N229" s="105" t="s">
        <v>147</v>
      </c>
      <c r="O229" s="106">
        <v>0.19</v>
      </c>
      <c r="P229" s="107">
        <v>43793.0</v>
      </c>
      <c r="Q229" s="107">
        <v>43802.0</v>
      </c>
      <c r="R229" s="23">
        <f t="shared" si="4"/>
        <v>15.78947368</v>
      </c>
      <c r="S229" s="108">
        <f t="array" ref="S229">IF(INDEX(Historical!$D$7:$D$1379,MATCH(B229,Historical!$B$7:$B$1403,0))=0,"n/a",(INDEX(Historical!$C$7:$C$1381,MATCH(B229,Historical!$B$7:$B$1403,0))/INDEX(Historical!$D$7:$D$1379,MATCH(B229,Historical!$B$7:$B$1403,0))-1)*100)</f>
        <v>17.91044776</v>
      </c>
      <c r="T229" s="108">
        <f t="array" ref="T229">IF(INDEX(Historical!$F$7:$F$1372,MATCH(B229,Historical!$B$7:$B$1403,0))=0,"n/a",((INDEX(Historical!$C$7:$C$1381,MATCH(B229,Historical!$B$7:$B$1403,0))/INDEX(Historical!$F$7:$F$1372,MATCH(B229,Historical!$B$7:$B$1403,0)))^(1/3)-1)*100)</f>
        <v>16.47132845</v>
      </c>
      <c r="U229" s="108">
        <f t="array" ref="U229">IF(INDEX(Historical!$H$7:$H$1372,MATCH(B229,Historical!$B$7:$B$1403,0))=0,"n/a",((INDEX(Historical!$C$7:$C$1381,MATCH(B229,Historical!$B$7:$B$1403,0))/INDEX(Historical!$H$7:$H$1372,MATCH(B229,Historical!$B$7:$B$1403,0)))^(1/5)-1)*100)</f>
        <v>51.19081853</v>
      </c>
      <c r="V229" s="108" t="str">
        <f t="array" ref="V229">IF(INDEX(Historical!$O$7:$O$1372,MATCH(B229,Historical!$B$7:$B$1403,0))=0,"n/a",((INDEX(Historical!$C$7:$C$1381,MATCH(B229,Historical!$B$7:$B$1403,0))/INDEX(Historical!$O$7:$O$1372,MATCH(B229,Historical!$B$7:$B$1403,0)))^(1/10)-1)*100)</f>
        <v>n/a</v>
      </c>
      <c r="W229" s="109" t="str">
        <f t="shared" si="5"/>
        <v>n/a</v>
      </c>
      <c r="X229" s="110">
        <f t="shared" si="6"/>
        <v>4.490422678</v>
      </c>
      <c r="Y229" s="147"/>
      <c r="Z229" s="103">
        <f t="shared" si="7"/>
        <v>29.62962963</v>
      </c>
      <c r="AA229" s="112">
        <f t="shared" si="8"/>
        <v>22.12121212</v>
      </c>
      <c r="AB229" s="73">
        <v>12.0</v>
      </c>
      <c r="AC229" s="102">
        <v>2.97</v>
      </c>
      <c r="AD229" s="102">
        <v>1.38</v>
      </c>
      <c r="AE229" s="102">
        <v>5.42</v>
      </c>
      <c r="AF229" s="102">
        <v>2.83</v>
      </c>
      <c r="AG229" s="102">
        <v>8.799999999999999</v>
      </c>
      <c r="AH229" s="102">
        <v>124.0</v>
      </c>
      <c r="AI229" s="102">
        <v>14.77</v>
      </c>
      <c r="AJ229" s="102">
        <v>11.4</v>
      </c>
      <c r="AK229" s="102">
        <v>16.0</v>
      </c>
      <c r="AL229" s="113">
        <v>6670.0</v>
      </c>
      <c r="AM229" s="114">
        <v>1.0</v>
      </c>
      <c r="AN229" s="102">
        <v>0.0</v>
      </c>
      <c r="AO229" s="115">
        <f t="shared" si="9"/>
        <v>30.40902802</v>
      </c>
      <c r="AP229" s="116">
        <f t="shared" si="10"/>
        <v>52.53024014</v>
      </c>
      <c r="AQ229" s="117">
        <f t="shared" si="11"/>
        <v>66.80398384</v>
      </c>
      <c r="AR229" s="103">
        <f t="array" ref="AR229">INDEX(Historical!$C$7:$C$1381,MATCH(B229,Historical!$B$7:$B$1403,0))*IF(AH229="n/a",1.03,IF(AH229&lt;0,1.01,IF(AH229&gt;10,1.1,(1+AH229/100))))</f>
        <v>0.869</v>
      </c>
      <c r="AS229" s="112">
        <f t="shared" si="12"/>
        <v>0.9559</v>
      </c>
      <c r="AT229" s="112">
        <f t="shared" ref="AT229:AV229" si="237">IF($AK229="n/a",1.03*AS229,IF($AK229&lt;0,1.01*AS229,IF($AK229&gt;10,1.1*AS229,(1+$AK229/100)*AS229)))</f>
        <v>1.05149</v>
      </c>
      <c r="AU229" s="112">
        <f t="shared" si="237"/>
        <v>1.156639</v>
      </c>
      <c r="AV229" s="112">
        <f t="shared" si="237"/>
        <v>1.2723029</v>
      </c>
      <c r="AW229" s="103">
        <f t="shared" si="14"/>
        <v>5.3053319</v>
      </c>
      <c r="AX229" s="118">
        <f t="shared" si="15"/>
        <v>8.075086606</v>
      </c>
      <c r="AY229" s="119">
        <v>0.79</v>
      </c>
      <c r="AZ229" s="114">
        <v>17.130000000000003</v>
      </c>
      <c r="BA229" s="114">
        <v>-10.25</v>
      </c>
      <c r="BB229" s="114">
        <v>-5.680000000000001</v>
      </c>
      <c r="BC229" s="114">
        <v>0.51</v>
      </c>
      <c r="BD229" s="42"/>
      <c r="BE229" s="17">
        <v>2014.0</v>
      </c>
      <c r="BF229" s="17">
        <f t="shared" si="16"/>
        <v>0</v>
      </c>
      <c r="BG229" s="120">
        <v>7.199999999999999</v>
      </c>
    </row>
    <row r="230" ht="11.25" customHeight="1">
      <c r="A230" s="155" t="s">
        <v>719</v>
      </c>
      <c r="B230" s="99" t="s">
        <v>720</v>
      </c>
      <c r="C230" s="100" t="s">
        <v>272</v>
      </c>
      <c r="D230" s="100" t="s">
        <v>273</v>
      </c>
      <c r="E230" s="101">
        <v>15.0</v>
      </c>
      <c r="F230" s="58">
        <v>254.0</v>
      </c>
      <c r="G230" s="58" t="s">
        <v>168</v>
      </c>
      <c r="H230" s="58" t="s">
        <v>168</v>
      </c>
      <c r="I230" s="150">
        <v>120.11</v>
      </c>
      <c r="J230" s="103">
        <f t="shared" si="2"/>
        <v>3.596703022</v>
      </c>
      <c r="K230" s="104">
        <v>1.08</v>
      </c>
      <c r="L230" s="73">
        <v>4.0</v>
      </c>
      <c r="M230" s="23">
        <f t="shared" si="3"/>
        <v>4.32</v>
      </c>
      <c r="N230" s="105" t="s">
        <v>409</v>
      </c>
      <c r="O230" s="106">
        <v>1.01</v>
      </c>
      <c r="P230" s="146">
        <v>43538.0</v>
      </c>
      <c r="Q230" s="146">
        <v>43553.0</v>
      </c>
      <c r="R230" s="23">
        <f t="shared" si="4"/>
        <v>6.930693069</v>
      </c>
      <c r="S230" s="108">
        <f t="array" ref="S230">IF(INDEX(Historical!$D$7:$D$1379,MATCH(B230,Historical!$B$7:$B$1403,0))=0,"n/a",(INDEX(Historical!$C$7:$C$1381,MATCH(B230,Historical!$B$7:$B$1403,0))/INDEX(Historical!$D$7:$D$1379,MATCH(B230,Historical!$B$7:$B$1403,0))-1)*100)</f>
        <v>7.323232323</v>
      </c>
      <c r="T230" s="108">
        <f t="array" ref="T230">IF(INDEX(Historical!$F$7:$F$1372,MATCH(B230,Historical!$B$7:$B$1403,0))=0,"n/a",((INDEX(Historical!$C$7:$C$1381,MATCH(B230,Historical!$B$7:$B$1403,0))/INDEX(Historical!$F$7:$F$1372,MATCH(B230,Historical!$B$7:$B$1403,0)))^(1/3)-1)*100)</f>
        <v>6.483443939</v>
      </c>
      <c r="U230" s="108">
        <f t="array" ref="U230">IF(INDEX(Historical!$H$7:$H$1372,MATCH(B230,Historical!$B$7:$B$1403,0))=0,"n/a",((INDEX(Historical!$C$7:$C$1381,MATCH(B230,Historical!$B$7:$B$1403,0))/INDEX(Historical!$H$7:$H$1372,MATCH(B230,Historical!$B$7:$B$1403,0)))^(1/5)-1)*100)</f>
        <v>5.063089909</v>
      </c>
      <c r="V230" s="108">
        <f t="array" ref="V230">IF(INDEX(Historical!$O$7:$O$1372,MATCH(B230,Historical!$B$7:$B$1403,0))=0,"n/a",((INDEX(Historical!$C$7:$C$1381,MATCH(B230,Historical!$B$7:$B$1403,0))/INDEX(Historical!$O$7:$O$1372,MATCH(B230,Historical!$B$7:$B$1403,0)))^(1/10)-1)*100)</f>
        <v>12.15161094</v>
      </c>
      <c r="W230" s="109">
        <f t="shared" si="5"/>
        <v>0.4166599748</v>
      </c>
      <c r="X230" s="110" t="str">
        <f t="shared" si="6"/>
        <v>n/a</v>
      </c>
      <c r="Y230" s="99"/>
      <c r="Z230" s="103">
        <f t="shared" si="7"/>
        <v>183.8297872</v>
      </c>
      <c r="AA230" s="112">
        <f t="shared" si="8"/>
        <v>51.1106383</v>
      </c>
      <c r="AB230" s="73">
        <v>12.0</v>
      </c>
      <c r="AC230" s="102">
        <v>2.35</v>
      </c>
      <c r="AD230" s="102">
        <v>3.07</v>
      </c>
      <c r="AE230" s="102">
        <v>7.8</v>
      </c>
      <c r="AF230" s="102">
        <v>3.0</v>
      </c>
      <c r="AG230" s="102">
        <v>2.7</v>
      </c>
      <c r="AH230" s="102">
        <v>22.2</v>
      </c>
      <c r="AI230" s="102">
        <v>28.560000000000002</v>
      </c>
      <c r="AJ230" s="102">
        <v>-10.6</v>
      </c>
      <c r="AK230" s="102">
        <v>16.66</v>
      </c>
      <c r="AL230" s="113">
        <v>25030.0</v>
      </c>
      <c r="AM230" s="114">
        <v>0.04</v>
      </c>
      <c r="AN230" s="102">
        <v>1.33</v>
      </c>
      <c r="AO230" s="115">
        <f t="shared" si="9"/>
        <v>-42.45084537</v>
      </c>
      <c r="AP230" s="116">
        <f t="shared" si="10"/>
        <v>8.659792931</v>
      </c>
      <c r="AQ230" s="117">
        <f t="shared" si="11"/>
        <v>161.0507953</v>
      </c>
      <c r="AR230" s="103">
        <f t="array" ref="AR230">INDEX(Historical!$C$7:$C$1381,MATCH(B230,Historical!$B$7:$B$1403,0))*IF(AH230="n/a",1.03,IF(AH230&lt;0,1.01,IF(AH230&gt;10,1.1,(1+AH230/100))))</f>
        <v>4.675</v>
      </c>
      <c r="AS230" s="112">
        <f t="shared" si="12"/>
        <v>5.1425</v>
      </c>
      <c r="AT230" s="112">
        <f t="shared" ref="AT230:AV230" si="238">IF($AK230="n/a",1.03*AS230,IF($AK230&lt;0,1.01*AS230,IF($AK230&gt;10,1.1*AS230,(1+$AK230/100)*AS230)))</f>
        <v>5.65675</v>
      </c>
      <c r="AU230" s="112">
        <f t="shared" si="238"/>
        <v>6.222425</v>
      </c>
      <c r="AV230" s="112">
        <f t="shared" si="238"/>
        <v>6.8446675</v>
      </c>
      <c r="AW230" s="103">
        <f t="shared" si="14"/>
        <v>28.5413425</v>
      </c>
      <c r="AX230" s="118">
        <f t="shared" si="15"/>
        <v>23.76266964</v>
      </c>
      <c r="AY230" s="119">
        <v>0.54</v>
      </c>
      <c r="AZ230" s="114">
        <v>8.36</v>
      </c>
      <c r="BA230" s="114">
        <v>-13.25</v>
      </c>
      <c r="BB230" s="114">
        <v>-3.0700000000000003</v>
      </c>
      <c r="BC230" s="114">
        <v>-1.8900000000000001</v>
      </c>
      <c r="BD230" s="42"/>
      <c r="BE230" s="17">
        <v>2005.0</v>
      </c>
      <c r="BF230" s="17">
        <f t="shared" si="16"/>
        <v>1</v>
      </c>
      <c r="BG230" s="120">
        <v>1.0</v>
      </c>
    </row>
    <row r="231" ht="11.25" customHeight="1">
      <c r="A231" s="151" t="s">
        <v>1272</v>
      </c>
      <c r="B231" s="122" t="s">
        <v>1273</v>
      </c>
      <c r="C231" s="100" t="s">
        <v>296</v>
      </c>
      <c r="D231" s="100" t="s">
        <v>348</v>
      </c>
      <c r="E231" s="123">
        <v>9.0</v>
      </c>
      <c r="F231" s="58">
        <v>539.0</v>
      </c>
      <c r="G231" s="124" t="s">
        <v>168</v>
      </c>
      <c r="H231" s="124" t="s">
        <v>168</v>
      </c>
      <c r="I231" s="216">
        <v>66.52</v>
      </c>
      <c r="J231" s="126">
        <f t="shared" si="2"/>
        <v>2.420324714</v>
      </c>
      <c r="K231" s="127">
        <v>0.4025</v>
      </c>
      <c r="L231" s="128">
        <v>4.0</v>
      </c>
      <c r="M231" s="129">
        <f t="shared" si="3"/>
        <v>1.61</v>
      </c>
      <c r="N231" s="130" t="s">
        <v>975</v>
      </c>
      <c r="O231" s="131">
        <v>0.375</v>
      </c>
      <c r="P231" s="132">
        <v>43896.0</v>
      </c>
      <c r="Q231" s="132">
        <v>43908.0</v>
      </c>
      <c r="R231" s="129">
        <f t="shared" si="4"/>
        <v>7.333333333</v>
      </c>
      <c r="S231" s="108">
        <f t="array" ref="S231">IF(INDEX(Historical!$D$7:$D$1379,MATCH(B231,Historical!$B$7:$B$1403,0))=0,"n/a",(INDEX(Historical!$C$7:$C$1381,MATCH(B231,Historical!$B$7:$B$1403,0))/INDEX(Historical!$D$7:$D$1379,MATCH(B231,Historical!$B$7:$B$1403,0))-1)*100)</f>
        <v>7.913669065</v>
      </c>
      <c r="T231" s="108">
        <f t="array" ref="T231">IF(INDEX(Historical!$F$7:$F$1372,MATCH(B231,Historical!$B$7:$B$1403,0))=0,"n/a",((INDEX(Historical!$C$7:$C$1381,MATCH(B231,Historical!$B$7:$B$1403,0))/INDEX(Historical!$F$7:$F$1372,MATCH(B231,Historical!$B$7:$B$1403,0)))^(1/3)-1)*100)</f>
        <v>7.721734502</v>
      </c>
      <c r="U231" s="108">
        <f t="array" ref="U231">IF(INDEX(Historical!$H$7:$H$1372,MATCH(B231,Historical!$B$7:$B$1403,0))=0,"n/a",((INDEX(Historical!$C$7:$C$1381,MATCH(B231,Historical!$B$7:$B$1403,0))/INDEX(Historical!$H$7:$H$1372,MATCH(B231,Historical!$B$7:$B$1403,0)))^(1/5)-1)*100)</f>
        <v>10.27084088</v>
      </c>
      <c r="V231" s="108" t="str">
        <f t="array" ref="V231">IF(INDEX(Historical!$O$7:$O$1372,MATCH(B231,Historical!$B$7:$B$1403,0))=0,"n/a",((INDEX(Historical!$C$7:$C$1381,MATCH(B231,Historical!$B$7:$B$1403,0))/INDEX(Historical!$O$7:$O$1372,MATCH(B231,Historical!$B$7:$B$1403,0)))^(1/10)-1)*100)</f>
        <v>n/a</v>
      </c>
      <c r="W231" s="109" t="str">
        <f t="shared" si="5"/>
        <v>n/a</v>
      </c>
      <c r="X231" s="110">
        <f t="shared" si="6"/>
        <v>0.6939757352</v>
      </c>
      <c r="Y231" s="229"/>
      <c r="Z231" s="126">
        <f t="shared" si="7"/>
        <v>55.70934256</v>
      </c>
      <c r="AA231" s="134">
        <f t="shared" si="8"/>
        <v>23.01730104</v>
      </c>
      <c r="AB231" s="128">
        <v>12.0</v>
      </c>
      <c r="AC231" s="125">
        <v>2.89</v>
      </c>
      <c r="AD231" s="125">
        <v>3.21</v>
      </c>
      <c r="AE231" s="125">
        <v>4.04</v>
      </c>
      <c r="AF231" s="237" t="s">
        <v>128</v>
      </c>
      <c r="AG231" s="261">
        <v>-34.5</v>
      </c>
      <c r="AH231" s="125">
        <v>-7.9</v>
      </c>
      <c r="AI231" s="125">
        <v>8.450000000000001</v>
      </c>
      <c r="AJ231" s="125">
        <v>14.799999999999999</v>
      </c>
      <c r="AK231" s="125">
        <v>7.180000000000001</v>
      </c>
      <c r="AL231" s="135">
        <v>5530.0</v>
      </c>
      <c r="AM231" s="136">
        <v>0.1</v>
      </c>
      <c r="AN231" s="125" t="s">
        <v>128</v>
      </c>
      <c r="AO231" s="137">
        <f t="shared" si="9"/>
        <v>-10.32613544</v>
      </c>
      <c r="AP231" s="138">
        <f t="shared" si="10"/>
        <v>12.6911656</v>
      </c>
      <c r="AQ231" s="139" t="str">
        <f t="shared" si="11"/>
        <v>n/a</v>
      </c>
      <c r="AR231" s="103">
        <f t="array" ref="AR231">INDEX(Historical!$C$7:$C$1381,MATCH(B231,Historical!$B$7:$B$1403,0))*IF(AH231="n/a",1.03,IF(AH231&lt;0,1.01,IF(AH231&gt;10,1.1,(1+AH231/100))))</f>
        <v>1.515</v>
      </c>
      <c r="AS231" s="134">
        <f t="shared" si="12"/>
        <v>1.6430175</v>
      </c>
      <c r="AT231" s="134">
        <f t="shared" ref="AT231:AV231" si="239">IF($AK231="n/a",1.03*AS231,IF($AK231&lt;0,1.01*AS231,IF($AK231&gt;10,1.1*AS231,(1+$AK231/100)*AS231)))</f>
        <v>1.760986157</v>
      </c>
      <c r="AU231" s="134">
        <f t="shared" si="239"/>
        <v>1.887424963</v>
      </c>
      <c r="AV231" s="134">
        <f t="shared" si="239"/>
        <v>2.022942075</v>
      </c>
      <c r="AW231" s="126">
        <f t="shared" si="14"/>
        <v>8.829370694</v>
      </c>
      <c r="AX231" s="140">
        <f t="shared" si="15"/>
        <v>13.27325721</v>
      </c>
      <c r="AY231" s="141">
        <v>0.45</v>
      </c>
      <c r="AZ231" s="136">
        <v>-4.3</v>
      </c>
      <c r="BA231" s="136">
        <v>-21.5</v>
      </c>
      <c r="BB231" s="136">
        <v>-12.67</v>
      </c>
      <c r="BC231" s="136">
        <v>-14.56</v>
      </c>
      <c r="BD231" s="142"/>
      <c r="BE231" s="17">
        <v>2012.0</v>
      </c>
      <c r="BF231" s="17">
        <f t="shared" si="16"/>
        <v>0</v>
      </c>
      <c r="BG231" s="143">
        <v>6.3</v>
      </c>
    </row>
    <row r="232" ht="11.25" customHeight="1">
      <c r="A232" s="55" t="s">
        <v>253</v>
      </c>
      <c r="B232" s="99" t="s">
        <v>254</v>
      </c>
      <c r="C232" s="100" t="s">
        <v>118</v>
      </c>
      <c r="D232" s="100" t="s">
        <v>202</v>
      </c>
      <c r="E232" s="101">
        <v>64.0</v>
      </c>
      <c r="F232" s="58">
        <v>2.0</v>
      </c>
      <c r="G232" s="58" t="s">
        <v>120</v>
      </c>
      <c r="H232" s="58" t="s">
        <v>121</v>
      </c>
      <c r="I232" s="102">
        <v>102.74</v>
      </c>
      <c r="J232" s="103">
        <f t="shared" si="2"/>
        <v>1.907728246</v>
      </c>
      <c r="K232" s="104">
        <v>0.49</v>
      </c>
      <c r="L232" s="73">
        <v>4.0</v>
      </c>
      <c r="M232" s="23">
        <f t="shared" si="3"/>
        <v>1.96</v>
      </c>
      <c r="N232" s="105" t="s">
        <v>154</v>
      </c>
      <c r="O232" s="106">
        <v>0.48</v>
      </c>
      <c r="P232" s="107">
        <v>43706.0</v>
      </c>
      <c r="Q232" s="107">
        <v>43724.0</v>
      </c>
      <c r="R232" s="23">
        <f t="shared" si="4"/>
        <v>2.083333333</v>
      </c>
      <c r="S232" s="108">
        <f t="array" ref="S232">IF(INDEX(Historical!$D$7:$D$1379,MATCH(B232,Historical!$B$7:$B$1403,0))=0,"n/a",(INDEX(Historical!$C$7:$C$1381,MATCH(B232,Historical!$B$7:$B$1403,0))/INDEX(Historical!$D$7:$D$1379,MATCH(B232,Historical!$B$7:$B$1403,0))-1)*100)</f>
        <v>2.105263158</v>
      </c>
      <c r="T232" s="108">
        <f t="array" ref="T232">IF(INDEX(Historical!$F$7:$F$1372,MATCH(B232,Historical!$B$7:$B$1403,0))=0,"n/a",((INDEX(Historical!$C$7:$C$1381,MATCH(B232,Historical!$B$7:$B$1403,0))/INDEX(Historical!$F$7:$F$1372,MATCH(B232,Historical!$B$7:$B$1403,0)))^(1/3)-1)*100)</f>
        <v>4.093695664</v>
      </c>
      <c r="U232" s="108">
        <f t="array" ref="U232">IF(INDEX(Historical!$H$7:$H$1372,MATCH(B232,Historical!$B$7:$B$1403,0))=0,"n/a",((INDEX(Historical!$C$7:$C$1381,MATCH(B232,Historical!$B$7:$B$1403,0))/INDEX(Historical!$H$7:$H$1372,MATCH(B232,Historical!$B$7:$B$1403,0)))^(1/5)-1)*100)</f>
        <v>4.590925589</v>
      </c>
      <c r="V232" s="108">
        <f t="array" ref="V232">IF(INDEX(Historical!$O$7:$O$1372,MATCH(B232,Historical!$B$7:$B$1403,0))=0,"n/a",((INDEX(Historical!$C$7:$C$1381,MATCH(B232,Historical!$B$7:$B$1403,0))/INDEX(Historical!$O$7:$O$1372,MATCH(B232,Historical!$B$7:$B$1403,0)))^(1/10)-1)*100)</f>
        <v>8.57651744</v>
      </c>
      <c r="W232" s="109">
        <f t="shared" si="5"/>
        <v>0.5352901829</v>
      </c>
      <c r="X232" s="110" t="str">
        <f t="shared" si="6"/>
        <v>n/a</v>
      </c>
      <c r="Y232" s="133"/>
      <c r="Z232" s="103">
        <f t="shared" si="7"/>
        <v>42.51626898</v>
      </c>
      <c r="AA232" s="112">
        <f t="shared" si="8"/>
        <v>22.28633406</v>
      </c>
      <c r="AB232" s="73">
        <v>12.0</v>
      </c>
      <c r="AC232" s="102">
        <v>4.61</v>
      </c>
      <c r="AD232" s="102">
        <v>2.53</v>
      </c>
      <c r="AE232" s="102">
        <v>2.08</v>
      </c>
      <c r="AF232" s="102">
        <v>4.91</v>
      </c>
      <c r="AG232" s="102">
        <v>22.900000000000002</v>
      </c>
      <c r="AH232" s="102">
        <v>19.5</v>
      </c>
      <c r="AI232" s="102">
        <v>6.800000000000001</v>
      </c>
      <c r="AJ232" s="102">
        <v>0.0</v>
      </c>
      <c r="AK232" s="102">
        <v>8.799999999999999</v>
      </c>
      <c r="AL232" s="113">
        <v>14870.0</v>
      </c>
      <c r="AM232" s="114">
        <v>0.4</v>
      </c>
      <c r="AN232" s="102">
        <v>1.02</v>
      </c>
      <c r="AO232" s="115">
        <f t="shared" si="9"/>
        <v>-15.78768022</v>
      </c>
      <c r="AP232" s="116">
        <f t="shared" si="10"/>
        <v>6.498653835</v>
      </c>
      <c r="AQ232" s="117">
        <f t="shared" si="11"/>
        <v>120.5305726</v>
      </c>
      <c r="AR232" s="103">
        <f t="array" ref="AR232">INDEX(Historical!$C$7:$C$1381,MATCH(B232,Historical!$B$7:$B$1403,0))*IF(AH232="n/a",1.03,IF(AH232&lt;0,1.01,IF(AH232&gt;10,1.1,(1+AH232/100))))</f>
        <v>2.134</v>
      </c>
      <c r="AS232" s="112">
        <f t="shared" si="12"/>
        <v>2.279112</v>
      </c>
      <c r="AT232" s="112">
        <f t="shared" ref="AT232:AV232" si="240">IF($AK232="n/a",1.03*AS232,IF($AK232&lt;0,1.01*AS232,IF($AK232&gt;10,1.1*AS232,(1+$AK232/100)*AS232)))</f>
        <v>2.479673856</v>
      </c>
      <c r="AU232" s="112">
        <f t="shared" si="240"/>
        <v>2.697885155</v>
      </c>
      <c r="AV232" s="112">
        <f t="shared" si="240"/>
        <v>2.935299049</v>
      </c>
      <c r="AW232" s="103">
        <f t="shared" si="14"/>
        <v>12.52597006</v>
      </c>
      <c r="AX232" s="118">
        <f t="shared" si="15"/>
        <v>12.19191168</v>
      </c>
      <c r="AY232" s="119">
        <v>1.54</v>
      </c>
      <c r="AZ232" s="114">
        <v>18.0</v>
      </c>
      <c r="BA232" s="114">
        <v>-14.57</v>
      </c>
      <c r="BB232" s="114">
        <v>-11.66</v>
      </c>
      <c r="BC232" s="114">
        <v>-0.67</v>
      </c>
      <c r="BD232" s="42"/>
      <c r="BE232" s="17">
        <v>1956.0</v>
      </c>
      <c r="BF232" s="17">
        <f t="shared" si="16"/>
        <v>8</v>
      </c>
      <c r="BG232" s="120">
        <v>7.8</v>
      </c>
    </row>
    <row r="233" ht="11.25" customHeight="1">
      <c r="A233" s="220" t="s">
        <v>1274</v>
      </c>
      <c r="B233" s="99" t="s">
        <v>1275</v>
      </c>
      <c r="C233" s="100" t="s">
        <v>131</v>
      </c>
      <c r="D233" s="100" t="s">
        <v>132</v>
      </c>
      <c r="E233" s="101">
        <v>9.0</v>
      </c>
      <c r="F233" s="58">
        <v>553.0</v>
      </c>
      <c r="G233" s="58" t="s">
        <v>168</v>
      </c>
      <c r="H233" s="58" t="s">
        <v>168</v>
      </c>
      <c r="I233" s="150">
        <v>63.75</v>
      </c>
      <c r="J233" s="103">
        <f t="shared" si="2"/>
        <v>2.054901961</v>
      </c>
      <c r="K233" s="104">
        <v>0.3275</v>
      </c>
      <c r="L233" s="73">
        <v>4.0</v>
      </c>
      <c r="M233" s="23">
        <f t="shared" si="3"/>
        <v>1.31</v>
      </c>
      <c r="N233" s="105" t="s">
        <v>780</v>
      </c>
      <c r="O233" s="106">
        <v>0.285</v>
      </c>
      <c r="P233" s="107">
        <v>43920.0</v>
      </c>
      <c r="Q233" s="107">
        <v>43945.0</v>
      </c>
      <c r="R233" s="23">
        <f t="shared" si="4"/>
        <v>14.9122807</v>
      </c>
      <c r="S233" s="108">
        <f t="array" ref="S233">IF(INDEX(Historical!$D$7:$D$1379,MATCH(B233,Historical!$B$7:$B$1403,0))=0,"n/a",(INDEX(Historical!$C$7:$C$1381,MATCH(B233,Historical!$B$7:$B$1403,0))/INDEX(Historical!$D$7:$D$1379,MATCH(B233,Historical!$B$7:$B$1403,0))-1)*100)</f>
        <v>13.91752577</v>
      </c>
      <c r="T233" s="108">
        <f t="array" ref="T233">IF(INDEX(Historical!$F$7:$F$1372,MATCH(B233,Historical!$B$7:$B$1403,0))=0,"n/a",((INDEX(Historical!$C$7:$C$1381,MATCH(B233,Historical!$B$7:$B$1403,0))/INDEX(Historical!$F$7:$F$1372,MATCH(B233,Historical!$B$7:$B$1403,0)))^(1/3)-1)*100)</f>
        <v>13.53726862</v>
      </c>
      <c r="U233" s="108">
        <f t="array" ref="U233">IF(INDEX(Historical!$H$7:$H$1372,MATCH(B233,Historical!$B$7:$B$1403,0))=0,"n/a",((INDEX(Historical!$C$7:$C$1381,MATCH(B233,Historical!$B$7:$B$1403,0))/INDEX(Historical!$H$7:$H$1372,MATCH(B233,Historical!$B$7:$B$1403,0)))^(1/5)-1)*100)</f>
        <v>13.17983656</v>
      </c>
      <c r="V233" s="108" t="str">
        <f t="array" ref="V233">IF(INDEX(Historical!$O$7:$O$1372,MATCH(B233,Historical!$B$7:$B$1403,0))=0,"n/a",((INDEX(Historical!$C$7:$C$1381,MATCH(B233,Historical!$B$7:$B$1403,0))/INDEX(Historical!$O$7:$O$1372,MATCH(B233,Historical!$B$7:$B$1403,0)))^(1/10)-1)*100)</f>
        <v>n/a</v>
      </c>
      <c r="W233" s="109" t="str">
        <f t="shared" si="5"/>
        <v>n/a</v>
      </c>
      <c r="X233" s="110">
        <f t="shared" si="6"/>
        <v>2.272385614</v>
      </c>
      <c r="Y233" s="180" t="s">
        <v>1276</v>
      </c>
      <c r="Z233" s="103">
        <f t="shared" si="7"/>
        <v>36.38888889</v>
      </c>
      <c r="AA233" s="112">
        <f t="shared" si="8"/>
        <v>17.70833333</v>
      </c>
      <c r="AB233" s="73">
        <v>9.0</v>
      </c>
      <c r="AC233" s="102">
        <v>3.6</v>
      </c>
      <c r="AD233" s="102">
        <v>3.16</v>
      </c>
      <c r="AE233" s="102">
        <v>2.11</v>
      </c>
      <c r="AF233" s="102">
        <v>2.42</v>
      </c>
      <c r="AG233" s="102" t="s">
        <v>128</v>
      </c>
      <c r="AH233" s="102">
        <v>38.3</v>
      </c>
      <c r="AI233" s="102">
        <v>6.909999999999999</v>
      </c>
      <c r="AJ233" s="102">
        <v>5.800000000000001</v>
      </c>
      <c r="AK233" s="102">
        <v>5.6000000000000005</v>
      </c>
      <c r="AL233" s="113">
        <v>8670.0</v>
      </c>
      <c r="AM233" s="114">
        <v>4.8</v>
      </c>
      <c r="AN233" s="102">
        <v>0.0</v>
      </c>
      <c r="AO233" s="115">
        <f t="shared" si="9"/>
        <v>-2.473594809</v>
      </c>
      <c r="AP233" s="116">
        <f t="shared" si="10"/>
        <v>15.23473852</v>
      </c>
      <c r="AQ233" s="117">
        <f t="shared" si="11"/>
        <v>38.00831966</v>
      </c>
      <c r="AR233" s="103">
        <f t="array" ref="AR233">INDEX(Historical!$C$7:$C$1381,MATCH(B233,Historical!$B$7:$B$1403,0))*IF(AH233="n/a",1.03,IF(AH233&lt;0,1.01,IF(AH233&gt;10,1.1,(1+AH233/100))))</f>
        <v>1.2155</v>
      </c>
      <c r="AS233" s="112">
        <f t="shared" si="12"/>
        <v>1.29949105</v>
      </c>
      <c r="AT233" s="112">
        <f t="shared" ref="AT233:AV233" si="241">IF($AK233="n/a",1.03*AS233,IF($AK233&lt;0,1.01*AS233,IF($AK233&gt;10,1.1*AS233,(1+$AK233/100)*AS233)))</f>
        <v>1.372262549</v>
      </c>
      <c r="AU233" s="112">
        <f t="shared" si="241"/>
        <v>1.449109252</v>
      </c>
      <c r="AV233" s="112">
        <f t="shared" si="241"/>
        <v>1.53025937</v>
      </c>
      <c r="AW233" s="103">
        <f t="shared" si="14"/>
        <v>6.86662222</v>
      </c>
      <c r="AX233" s="118">
        <f t="shared" si="15"/>
        <v>10.77117211</v>
      </c>
      <c r="AY233" s="119">
        <v>0.39</v>
      </c>
      <c r="AZ233" s="114">
        <v>20.51</v>
      </c>
      <c r="BA233" s="114">
        <v>-17.52</v>
      </c>
      <c r="BB233" s="114">
        <v>-12.479999999999999</v>
      </c>
      <c r="BC233" s="114">
        <v>-4.31</v>
      </c>
      <c r="BD233" s="42"/>
      <c r="BE233" s="17">
        <v>2012.0</v>
      </c>
      <c r="BF233" s="17">
        <f t="shared" si="16"/>
        <v>0</v>
      </c>
      <c r="BG233" s="120" t="s">
        <v>128</v>
      </c>
    </row>
    <row r="234" ht="11.25" customHeight="1">
      <c r="A234" s="155" t="s">
        <v>1515</v>
      </c>
      <c r="B234" s="99" t="s">
        <v>1516</v>
      </c>
      <c r="C234" s="100" t="s">
        <v>296</v>
      </c>
      <c r="D234" s="100" t="s">
        <v>348</v>
      </c>
      <c r="E234" s="101">
        <v>8.0</v>
      </c>
      <c r="F234" s="58">
        <v>643.0</v>
      </c>
      <c r="G234" s="58" t="s">
        <v>120</v>
      </c>
      <c r="H234" s="58" t="s">
        <v>120</v>
      </c>
      <c r="I234" s="150">
        <v>339.46</v>
      </c>
      <c r="J234" s="103">
        <f t="shared" si="2"/>
        <v>0.9191068167</v>
      </c>
      <c r="K234" s="104">
        <v>0.78</v>
      </c>
      <c r="L234" s="73">
        <v>4.0</v>
      </c>
      <c r="M234" s="23">
        <f t="shared" si="3"/>
        <v>3.12</v>
      </c>
      <c r="N234" s="105" t="s">
        <v>409</v>
      </c>
      <c r="O234" s="106">
        <v>0.65</v>
      </c>
      <c r="P234" s="107">
        <v>43902.0</v>
      </c>
      <c r="Q234" s="107">
        <v>43920.0</v>
      </c>
      <c r="R234" s="23">
        <f t="shared" si="4"/>
        <v>20</v>
      </c>
      <c r="S234" s="108">
        <f t="array" ref="S234">IF(INDEX(Historical!$D$7:$D$1379,MATCH(B234,Historical!$B$7:$B$1403,0))=0,"n/a",(INDEX(Historical!$C$7:$C$1381,MATCH(B234,Historical!$B$7:$B$1403,0))/INDEX(Historical!$D$7:$D$1379,MATCH(B234,Historical!$B$7:$B$1403,0))-1)*100)</f>
        <v>18.18181818</v>
      </c>
      <c r="T234" s="108">
        <f t="array" ref="T234">IF(INDEX(Historical!$F$7:$F$1372,MATCH(B234,Historical!$B$7:$B$1403,0))=0,"n/a",((INDEX(Historical!$C$7:$C$1381,MATCH(B234,Historical!$B$7:$B$1403,0))/INDEX(Historical!$F$7:$F$1372,MATCH(B234,Historical!$B$7:$B$1403,0)))^(1/3)-1)*100)</f>
        <v>19.59414547</v>
      </c>
      <c r="U234" s="108">
        <f t="array" ref="U234">IF(INDEX(Historical!$H$7:$H$1372,MATCH(B234,Historical!$B$7:$B$1403,0))=0,"n/a",((INDEX(Historical!$C$7:$C$1381,MATCH(B234,Historical!$B$7:$B$1403,0))/INDEX(Historical!$H$7:$H$1372,MATCH(B234,Historical!$B$7:$B$1403,0)))^(1/5)-1)*100)</f>
        <v>21.05832751</v>
      </c>
      <c r="V234" s="108" t="str">
        <f t="array" ref="V234">IF(INDEX(Historical!$O$7:$O$1372,MATCH(B234,Historical!$B$7:$B$1403,0))=0,"n/a",((INDEX(Historical!$C$7:$C$1381,MATCH(B234,Historical!$B$7:$B$1403,0))/INDEX(Historical!$O$7:$O$1372,MATCH(B234,Historical!$B$7:$B$1403,0)))^(1/10)-1)*100)</f>
        <v>n/a</v>
      </c>
      <c r="W234" s="109" t="str">
        <f t="shared" si="5"/>
        <v>n/a</v>
      </c>
      <c r="X234" s="110">
        <f t="shared" si="6"/>
        <v>0.7713673081</v>
      </c>
      <c r="Y234" s="147"/>
      <c r="Z234" s="103">
        <f t="shared" si="7"/>
        <v>32.60188088</v>
      </c>
      <c r="AA234" s="112">
        <f t="shared" si="8"/>
        <v>35.47126437</v>
      </c>
      <c r="AB234" s="73">
        <v>12.0</v>
      </c>
      <c r="AC234" s="102">
        <v>9.57</v>
      </c>
      <c r="AD234" s="102">
        <v>2.61</v>
      </c>
      <c r="AE234" s="102">
        <v>3.85</v>
      </c>
      <c r="AF234" s="102" t="s">
        <v>128</v>
      </c>
      <c r="AG234" s="102">
        <v>-13.100000000000001</v>
      </c>
      <c r="AH234" s="102">
        <v>14.399999999999999</v>
      </c>
      <c r="AI234" s="102">
        <v>13.370000000000001</v>
      </c>
      <c r="AJ234" s="102">
        <v>27.3</v>
      </c>
      <c r="AK234" s="102">
        <v>13.600000000000001</v>
      </c>
      <c r="AL234" s="113">
        <v>13930.0</v>
      </c>
      <c r="AM234" s="114">
        <v>0.2</v>
      </c>
      <c r="AN234" s="102" t="s">
        <v>128</v>
      </c>
      <c r="AO234" s="115">
        <f t="shared" si="9"/>
        <v>-13.49383004</v>
      </c>
      <c r="AP234" s="116">
        <f t="shared" si="10"/>
        <v>21.97743433</v>
      </c>
      <c r="AQ234" s="117" t="str">
        <f t="shared" si="11"/>
        <v>n/a</v>
      </c>
      <c r="AR234" s="103">
        <f t="array" ref="AR234">INDEX(Historical!$C$7:$C$1381,MATCH(B234,Historical!$B$7:$B$1403,0))*IF(AH234="n/a",1.03,IF(AH234&lt;0,1.01,IF(AH234&gt;10,1.1,(1+AH234/100))))</f>
        <v>2.86</v>
      </c>
      <c r="AS234" s="112">
        <f t="shared" si="12"/>
        <v>3.146</v>
      </c>
      <c r="AT234" s="112">
        <f t="shared" ref="AT234:AV234" si="242">IF($AK234="n/a",1.03*AS234,IF($AK234&lt;0,1.01*AS234,IF($AK234&gt;10,1.1*AS234,(1+$AK234/100)*AS234)))</f>
        <v>3.4606</v>
      </c>
      <c r="AU234" s="112">
        <f t="shared" si="242"/>
        <v>3.80666</v>
      </c>
      <c r="AV234" s="112">
        <f t="shared" si="242"/>
        <v>4.187326</v>
      </c>
      <c r="AW234" s="103">
        <f t="shared" si="14"/>
        <v>17.460586</v>
      </c>
      <c r="AX234" s="118">
        <f t="shared" si="15"/>
        <v>5.143635774</v>
      </c>
      <c r="AY234" s="119">
        <v>0.69</v>
      </c>
      <c r="AZ234" s="114">
        <v>53.669999999999995</v>
      </c>
      <c r="BA234" s="114">
        <v>-11.1</v>
      </c>
      <c r="BB234" s="114">
        <v>14.63</v>
      </c>
      <c r="BC234" s="114">
        <v>24.9</v>
      </c>
      <c r="BD234" s="42"/>
      <c r="BE234" s="17">
        <v>2013.0</v>
      </c>
      <c r="BF234" s="17">
        <f t="shared" si="16"/>
        <v>0</v>
      </c>
      <c r="BG234" s="120">
        <v>32.9</v>
      </c>
    </row>
    <row r="235" ht="11.25" customHeight="1">
      <c r="A235" s="230" t="s">
        <v>2050</v>
      </c>
      <c r="B235" s="99" t="s">
        <v>2051</v>
      </c>
      <c r="C235" s="100" t="s">
        <v>272</v>
      </c>
      <c r="D235" s="100" t="s">
        <v>273</v>
      </c>
      <c r="E235" s="101">
        <v>5.0</v>
      </c>
      <c r="F235" s="58">
        <v>849.0</v>
      </c>
      <c r="G235" s="58" t="s">
        <v>168</v>
      </c>
      <c r="H235" s="58" t="s">
        <v>168</v>
      </c>
      <c r="I235" s="150">
        <v>32.47</v>
      </c>
      <c r="J235" s="103">
        <f t="shared" si="2"/>
        <v>2.894979982</v>
      </c>
      <c r="K235" s="104">
        <v>0.235</v>
      </c>
      <c r="L235" s="73">
        <v>4.0</v>
      </c>
      <c r="M235" s="23">
        <f t="shared" si="3"/>
        <v>0.94</v>
      </c>
      <c r="N235" s="105" t="s">
        <v>834</v>
      </c>
      <c r="O235" s="106">
        <v>0.215</v>
      </c>
      <c r="P235" s="107">
        <v>43782.0</v>
      </c>
      <c r="Q235" s="107">
        <v>43798.0</v>
      </c>
      <c r="R235" s="23">
        <f t="shared" si="4"/>
        <v>9.302325581</v>
      </c>
      <c r="S235" s="108">
        <f t="array" ref="S235">IF(INDEX(Historical!$D$7:$D$1379,MATCH(B235,Historical!$B$7:$B$1403,0))=0,"n/a",(INDEX(Historical!$C$7:$C$1381,MATCH(B235,Historical!$B$7:$B$1403,0))/INDEX(Historical!$D$7:$D$1379,MATCH(B235,Historical!$B$7:$B$1403,0))-1)*100)</f>
        <v>7.975460123</v>
      </c>
      <c r="T235" s="108">
        <f t="array" ref="T235">IF(INDEX(Historical!$F$7:$F$1372,MATCH(B235,Historical!$B$7:$B$1403,0))=0,"n/a",((INDEX(Historical!$C$7:$C$1381,MATCH(B235,Historical!$B$7:$B$1403,0))/INDEX(Historical!$F$7:$F$1372,MATCH(B235,Historical!$B$7:$B$1403,0)))^(1/3)-1)*100)</f>
        <v>6.42735543</v>
      </c>
      <c r="U235" s="108">
        <f t="array" ref="U235">IF(INDEX(Historical!$H$7:$H$1372,MATCH(B235,Historical!$B$7:$B$1403,0))=0,"n/a",((INDEX(Historical!$C$7:$C$1381,MATCH(B235,Historical!$B$7:$B$1403,0))/INDEX(Historical!$H$7:$H$1372,MATCH(B235,Historical!$B$7:$B$1403,0)))^(1/5)-1)*100)</f>
        <v>5.291848907</v>
      </c>
      <c r="V235" s="108">
        <f t="array" ref="V235">IF(INDEX(Historical!$O$7:$O$1372,MATCH(B235,Historical!$B$7:$B$1403,0))=0,"n/a",((INDEX(Historical!$C$7:$C$1381,MATCH(B235,Historical!$B$7:$B$1403,0))/INDEX(Historical!$O$7:$O$1372,MATCH(B235,Historical!$B$7:$B$1403,0)))^(1/10)-1)*100)</f>
        <v>1.476833739</v>
      </c>
      <c r="W235" s="109">
        <f t="shared" si="5"/>
        <v>3.583239444</v>
      </c>
      <c r="X235" s="110">
        <f t="shared" si="6"/>
        <v>0.05770827597</v>
      </c>
      <c r="Y235" s="133"/>
      <c r="Z235" s="103">
        <f t="shared" si="7"/>
        <v>79.66101695</v>
      </c>
      <c r="AA235" s="112">
        <f t="shared" si="8"/>
        <v>27.51694915</v>
      </c>
      <c r="AB235" s="73">
        <v>12.0</v>
      </c>
      <c r="AC235" s="102">
        <v>1.18</v>
      </c>
      <c r="AD235" s="102">
        <v>4.61</v>
      </c>
      <c r="AE235" s="102">
        <v>12.21</v>
      </c>
      <c r="AF235" s="102">
        <v>2.37</v>
      </c>
      <c r="AG235" s="102">
        <v>4.9</v>
      </c>
      <c r="AH235" s="102">
        <v>33.6</v>
      </c>
      <c r="AI235" s="102">
        <v>4.93</v>
      </c>
      <c r="AJ235" s="102">
        <v>91.7</v>
      </c>
      <c r="AK235" s="102">
        <v>6.0</v>
      </c>
      <c r="AL235" s="113">
        <v>11890.0</v>
      </c>
      <c r="AM235" s="114">
        <v>0.2</v>
      </c>
      <c r="AN235" s="102">
        <v>0.56</v>
      </c>
      <c r="AO235" s="115">
        <f t="shared" si="9"/>
        <v>-19.33012026</v>
      </c>
      <c r="AP235" s="116">
        <f t="shared" si="10"/>
        <v>8.186828888</v>
      </c>
      <c r="AQ235" s="117">
        <f t="shared" si="11"/>
        <v>70.24840608</v>
      </c>
      <c r="AR235" s="103">
        <f t="array" ref="AR235">INDEX(Historical!$C$7:$C$1381,MATCH(B235,Historical!$B$7:$B$1403,0))*IF(AH235="n/a",1.03,IF(AH235&lt;0,1.01,IF(AH235&gt;10,1.1,(1+AH235/100))))</f>
        <v>0.968</v>
      </c>
      <c r="AS235" s="112">
        <f t="shared" si="12"/>
        <v>1.0157224</v>
      </c>
      <c r="AT235" s="112">
        <f t="shared" ref="AT235:AV235" si="243">IF($AK235="n/a",1.03*AS235,IF($AK235&lt;0,1.01*AS235,IF($AK235&gt;10,1.1*AS235,(1+$AK235/100)*AS235)))</f>
        <v>1.076665744</v>
      </c>
      <c r="AU235" s="112">
        <f t="shared" si="243"/>
        <v>1.141265689</v>
      </c>
      <c r="AV235" s="112">
        <f t="shared" si="243"/>
        <v>1.20974163</v>
      </c>
      <c r="AW235" s="103">
        <f t="shared" si="14"/>
        <v>5.411395463</v>
      </c>
      <c r="AX235" s="118">
        <f t="shared" si="15"/>
        <v>16.66583142</v>
      </c>
      <c r="AY235" s="119">
        <v>0.78</v>
      </c>
      <c r="AZ235" s="114">
        <v>11.5</v>
      </c>
      <c r="BA235" s="114">
        <v>-16.49</v>
      </c>
      <c r="BB235" s="114">
        <v>-9.41</v>
      </c>
      <c r="BC235" s="114">
        <v>-4.08</v>
      </c>
      <c r="BD235" s="42"/>
      <c r="BE235" s="17">
        <v>2015.0</v>
      </c>
      <c r="BF235" s="17">
        <f t="shared" si="16"/>
        <v>0</v>
      </c>
      <c r="BG235" s="120">
        <v>2.9000000000000004</v>
      </c>
    </row>
    <row r="236" ht="12.0" customHeight="1">
      <c r="A236" s="55" t="s">
        <v>721</v>
      </c>
      <c r="B236" s="99" t="s">
        <v>722</v>
      </c>
      <c r="C236" s="100" t="s">
        <v>158</v>
      </c>
      <c r="D236" s="100" t="s">
        <v>190</v>
      </c>
      <c r="E236" s="101">
        <v>11.0</v>
      </c>
      <c r="F236" s="58">
        <v>317.0</v>
      </c>
      <c r="G236" s="58" t="s">
        <v>120</v>
      </c>
      <c r="H236" s="58" t="s">
        <v>120</v>
      </c>
      <c r="I236" s="150">
        <v>111.67</v>
      </c>
      <c r="J236" s="103">
        <f t="shared" si="2"/>
        <v>3.62675741</v>
      </c>
      <c r="K236" s="104">
        <v>1.0125</v>
      </c>
      <c r="L236" s="73">
        <v>4.0</v>
      </c>
      <c r="M236" s="23">
        <f t="shared" si="3"/>
        <v>4.05</v>
      </c>
      <c r="N236" s="105" t="s">
        <v>592</v>
      </c>
      <c r="O236" s="106">
        <v>0.945</v>
      </c>
      <c r="P236" s="107">
        <v>43812.0</v>
      </c>
      <c r="Q236" s="107">
        <v>43845.0</v>
      </c>
      <c r="R236" s="23">
        <f t="shared" si="4"/>
        <v>7.142857143</v>
      </c>
      <c r="S236" s="108">
        <f t="array" ref="S236">IF(INDEX(Historical!$D$7:$D$1379,MATCH(B236,Historical!$B$7:$B$1403,0))=0,"n/a",(INDEX(Historical!$C$7:$C$1381,MATCH(B236,Historical!$B$7:$B$1403,0))/INDEX(Historical!$D$7:$D$1379,MATCH(B236,Historical!$B$7:$B$1403,0))-1)*100)</f>
        <v>7.142857143</v>
      </c>
      <c r="T236" s="108">
        <f t="array" ref="T236">IF(INDEX(Historical!$F$7:$F$1372,MATCH(B236,Historical!$B$7:$B$1403,0))=0,"n/a",((INDEX(Historical!$C$7:$C$1381,MATCH(B236,Historical!$B$7:$B$1403,0))/INDEX(Historical!$F$7:$F$1372,MATCH(B236,Historical!$B$7:$B$1403,0)))^(1/3)-1)*100)</f>
        <v>7.064878326</v>
      </c>
      <c r="U236" s="108">
        <f t="array" ref="U236">IF(INDEX(Historical!$H$7:$H$1372,MATCH(B236,Historical!$B$7:$B$1403,0))=0,"n/a",((INDEX(Historical!$C$7:$C$1381,MATCH(B236,Historical!$B$7:$B$1403,0))/INDEX(Historical!$H$7:$H$1372,MATCH(B236,Historical!$B$7:$B$1403,0)))^(1/5)-1)*100)</f>
        <v>7.321183898</v>
      </c>
      <c r="V236" s="108">
        <f t="array" ref="V236">IF(INDEX(Historical!$O$7:$O$1372,MATCH(B236,Historical!$B$7:$B$1403,0))=0,"n/a",((INDEX(Historical!$C$7:$C$1381,MATCH(B236,Historical!$B$7:$B$1403,0))/INDEX(Historical!$O$7:$O$1372,MATCH(B236,Historical!$B$7:$B$1403,0)))^(1/10)-1)*100)</f>
        <v>5.953569873</v>
      </c>
      <c r="W236" s="109">
        <f t="shared" si="5"/>
        <v>1.229713274</v>
      </c>
      <c r="X236" s="110">
        <f t="shared" si="6"/>
        <v>1.702600907</v>
      </c>
      <c r="Y236" s="147"/>
      <c r="Z236" s="103">
        <f t="shared" si="7"/>
        <v>64.28571429</v>
      </c>
      <c r="AA236" s="112">
        <f t="shared" si="8"/>
        <v>17.72539683</v>
      </c>
      <c r="AB236" s="73">
        <v>12.0</v>
      </c>
      <c r="AC236" s="102">
        <v>6.3</v>
      </c>
      <c r="AD236" s="102">
        <v>2.95</v>
      </c>
      <c r="AE236" s="102">
        <v>1.68</v>
      </c>
      <c r="AF236" s="102">
        <v>1.83</v>
      </c>
      <c r="AG236" s="102">
        <v>10.8</v>
      </c>
      <c r="AH236" s="102">
        <v>0.2</v>
      </c>
      <c r="AI236" s="102">
        <v>7.16</v>
      </c>
      <c r="AJ236" s="102">
        <v>4.3</v>
      </c>
      <c r="AK236" s="102">
        <v>6.0</v>
      </c>
      <c r="AL236" s="113">
        <v>21310.0</v>
      </c>
      <c r="AM236" s="114">
        <v>0.3</v>
      </c>
      <c r="AN236" s="102">
        <v>1.5</v>
      </c>
      <c r="AO236" s="115">
        <f t="shared" si="9"/>
        <v>-6.777455517</v>
      </c>
      <c r="AP236" s="116">
        <f t="shared" si="10"/>
        <v>10.94794131</v>
      </c>
      <c r="AQ236" s="117">
        <f t="shared" si="11"/>
        <v>20.0693803</v>
      </c>
      <c r="AR236" s="103">
        <f t="array" ref="AR236">INDEX(Historical!$C$7:$C$1381,MATCH(B236,Historical!$B$7:$B$1403,0))*IF(AH236="n/a",1.03,IF(AH236&lt;0,1.01,IF(AH236&gt;10,1.1,(1+AH236/100))))</f>
        <v>3.78756</v>
      </c>
      <c r="AS236" s="112">
        <f t="shared" si="12"/>
        <v>4.058749296</v>
      </c>
      <c r="AT236" s="112">
        <f t="shared" ref="AT236:AV236" si="244">IF($AK236="n/a",1.03*AS236,IF($AK236&lt;0,1.01*AS236,IF($AK236&gt;10,1.1*AS236,(1+$AK236/100)*AS236)))</f>
        <v>4.302274254</v>
      </c>
      <c r="AU236" s="112">
        <f t="shared" si="244"/>
        <v>4.560410709</v>
      </c>
      <c r="AV236" s="112">
        <f t="shared" si="244"/>
        <v>4.834035352</v>
      </c>
      <c r="AW236" s="103">
        <f t="shared" si="14"/>
        <v>21.54302961</v>
      </c>
      <c r="AX236" s="118">
        <f t="shared" si="15"/>
        <v>19.29168945</v>
      </c>
      <c r="AY236" s="119">
        <v>0.3</v>
      </c>
      <c r="AZ236" s="114">
        <v>-5.3100000000000005</v>
      </c>
      <c r="BA236" s="114">
        <v>-17.69</v>
      </c>
      <c r="BB236" s="114">
        <v>-14.799999999999999</v>
      </c>
      <c r="BC236" s="114">
        <v>-13.38</v>
      </c>
      <c r="BD236" s="42"/>
      <c r="BE236" s="17">
        <v>2010.0</v>
      </c>
      <c r="BF236" s="17">
        <f t="shared" si="16"/>
        <v>0</v>
      </c>
      <c r="BG236" s="120">
        <v>3.0</v>
      </c>
    </row>
    <row r="237" ht="11.25" customHeight="1">
      <c r="A237" s="155" t="s">
        <v>723</v>
      </c>
      <c r="B237" s="99" t="s">
        <v>724</v>
      </c>
      <c r="C237" s="100" t="s">
        <v>158</v>
      </c>
      <c r="D237" s="100" t="s">
        <v>362</v>
      </c>
      <c r="E237" s="101">
        <v>15.0</v>
      </c>
      <c r="F237" s="58">
        <v>262.0</v>
      </c>
      <c r="G237" s="58" t="s">
        <v>121</v>
      </c>
      <c r="H237" s="58" t="s">
        <v>121</v>
      </c>
      <c r="I237" s="150">
        <v>91.7</v>
      </c>
      <c r="J237" s="103">
        <f t="shared" si="2"/>
        <v>4.122137405</v>
      </c>
      <c r="K237" s="104">
        <v>0.945</v>
      </c>
      <c r="L237" s="73">
        <v>4.0</v>
      </c>
      <c r="M237" s="23">
        <f t="shared" si="3"/>
        <v>3.78</v>
      </c>
      <c r="N237" s="105" t="s">
        <v>510</v>
      </c>
      <c r="O237" s="106">
        <v>0.9275</v>
      </c>
      <c r="P237" s="107">
        <v>43692.0</v>
      </c>
      <c r="Q237" s="107">
        <v>43724.0</v>
      </c>
      <c r="R237" s="23">
        <f t="shared" si="4"/>
        <v>1.886792453</v>
      </c>
      <c r="S237" s="108">
        <f t="array" ref="S237">IF(INDEX(Historical!$D$7:$D$1379,MATCH(B237,Historical!$B$7:$B$1403,0))=0,"n/a",(INDEX(Historical!$C$7:$C$1381,MATCH(B237,Historical!$B$7:$B$1403,0))/INDEX(Historical!$D$7:$D$1379,MATCH(B237,Historical!$B$7:$B$1403,0))-1)*100)</f>
        <v>2.99779978</v>
      </c>
      <c r="T237" s="108">
        <f t="array" ref="T237">IF(INDEX(Historical!$F$7:$F$1372,MATCH(B237,Historical!$B$7:$B$1403,0))=0,"n/a",((INDEX(Historical!$C$7:$C$1381,MATCH(B237,Historical!$B$7:$B$1403,0))/INDEX(Historical!$F$7:$F$1372,MATCH(B237,Historical!$B$7:$B$1403,0)))^(1/3)-1)*100)</f>
        <v>3.682194692</v>
      </c>
      <c r="U237" s="108">
        <f t="array" ref="U237">IF(INDEX(Historical!$H$7:$H$1372,MATCH(B237,Historical!$B$7:$B$1403,0))=0,"n/a",((INDEX(Historical!$C$7:$C$1381,MATCH(B237,Historical!$B$7:$B$1403,0))/INDEX(Historical!$H$7:$H$1372,MATCH(B237,Historical!$B$7:$B$1403,0)))^(1/5)-1)*100)</f>
        <v>3.520951153</v>
      </c>
      <c r="V237" s="108">
        <f t="array" ref="V237">IF(INDEX(Historical!$O$7:$O$1372,MATCH(B237,Historical!$B$7:$B$1403,0))=0,"n/a",((INDEX(Historical!$C$7:$C$1381,MATCH(B237,Historical!$B$7:$B$1403,0))/INDEX(Historical!$O$7:$O$1372,MATCH(B237,Historical!$B$7:$B$1403,0)))^(1/10)-1)*100)</f>
        <v>2.877469049</v>
      </c>
      <c r="W237" s="109">
        <f t="shared" si="5"/>
        <v>1.22362781</v>
      </c>
      <c r="X237" s="110">
        <f t="shared" si="6"/>
        <v>0.4823220757</v>
      </c>
      <c r="Y237" s="154"/>
      <c r="Z237" s="103">
        <f t="shared" si="7"/>
        <v>74.11764706</v>
      </c>
      <c r="AA237" s="112">
        <f t="shared" si="8"/>
        <v>17.98039216</v>
      </c>
      <c r="AB237" s="73">
        <v>12.0</v>
      </c>
      <c r="AC237" s="102">
        <v>5.1</v>
      </c>
      <c r="AD237" s="102">
        <v>4.37</v>
      </c>
      <c r="AE237" s="102">
        <v>2.74</v>
      </c>
      <c r="AF237" s="102">
        <v>1.5</v>
      </c>
      <c r="AG237" s="102">
        <v>8.3</v>
      </c>
      <c r="AH237" s="102">
        <v>35.199999999999996</v>
      </c>
      <c r="AI237" s="102">
        <v>4.09</v>
      </c>
      <c r="AJ237" s="102">
        <v>7.3</v>
      </c>
      <c r="AK237" s="102">
        <v>4.12</v>
      </c>
      <c r="AL237" s="113">
        <v>68810.0</v>
      </c>
      <c r="AM237" s="114">
        <v>0.1</v>
      </c>
      <c r="AN237" s="102">
        <v>1.37</v>
      </c>
      <c r="AO237" s="115">
        <f t="shared" si="9"/>
        <v>-10.3373036</v>
      </c>
      <c r="AP237" s="116">
        <f t="shared" si="10"/>
        <v>7.643088557</v>
      </c>
      <c r="AQ237" s="117">
        <f t="shared" si="11"/>
        <v>9.484830477</v>
      </c>
      <c r="AR237" s="103">
        <f t="array" ref="AR237">INDEX(Historical!$C$7:$C$1381,MATCH(B237,Historical!$B$7:$B$1403,0))*IF(AH237="n/a",1.03,IF(AH237&lt;0,1.01,IF(AH237&gt;10,1.1,(1+AH237/100))))</f>
        <v>4.1195</v>
      </c>
      <c r="AS237" s="112">
        <f t="shared" si="12"/>
        <v>4.28798755</v>
      </c>
      <c r="AT237" s="112">
        <f t="shared" ref="AT237:AV237" si="245">IF($AK237="n/a",1.03*AS237,IF($AK237&lt;0,1.01*AS237,IF($AK237&gt;10,1.1*AS237,(1+$AK237/100)*AS237)))</f>
        <v>4.464652637</v>
      </c>
      <c r="AU237" s="112">
        <f t="shared" si="245"/>
        <v>4.648596326</v>
      </c>
      <c r="AV237" s="112">
        <f t="shared" si="245"/>
        <v>4.840118494</v>
      </c>
      <c r="AW237" s="103">
        <f t="shared" si="14"/>
        <v>22.36085501</v>
      </c>
      <c r="AX237" s="118">
        <f t="shared" si="15"/>
        <v>24.38479281</v>
      </c>
      <c r="AY237" s="119">
        <v>0.17</v>
      </c>
      <c r="AZ237" s="114">
        <v>8.799999999999999</v>
      </c>
      <c r="BA237" s="114">
        <v>-11.65</v>
      </c>
      <c r="BB237" s="114">
        <v>-3.2199999999999998</v>
      </c>
      <c r="BC237" s="114">
        <v>0.13</v>
      </c>
      <c r="BD237" s="42"/>
      <c r="BE237" s="17">
        <v>2005.0</v>
      </c>
      <c r="BF237" s="17">
        <f t="shared" si="16"/>
        <v>1</v>
      </c>
      <c r="BG237" s="120">
        <v>2.4</v>
      </c>
    </row>
    <row r="238" ht="11.25" customHeight="1">
      <c r="A238" s="55" t="s">
        <v>725</v>
      </c>
      <c r="B238" s="99" t="s">
        <v>726</v>
      </c>
      <c r="C238" s="100" t="s">
        <v>136</v>
      </c>
      <c r="D238" s="100" t="s">
        <v>153</v>
      </c>
      <c r="E238" s="101">
        <v>20.0</v>
      </c>
      <c r="F238" s="58">
        <v>167.0</v>
      </c>
      <c r="G238" s="58" t="s">
        <v>168</v>
      </c>
      <c r="H238" s="58" t="s">
        <v>168</v>
      </c>
      <c r="I238" s="102">
        <v>19.39</v>
      </c>
      <c r="J238" s="103">
        <f t="shared" si="2"/>
        <v>1.959773079</v>
      </c>
      <c r="K238" s="144">
        <v>0.095</v>
      </c>
      <c r="L238" s="73">
        <v>4.0</v>
      </c>
      <c r="M238" s="23">
        <f t="shared" si="3"/>
        <v>0.38</v>
      </c>
      <c r="N238" s="105" t="s">
        <v>138</v>
      </c>
      <c r="O238" s="145">
        <v>0.0925</v>
      </c>
      <c r="P238" s="107">
        <v>43692.0</v>
      </c>
      <c r="Q238" s="107">
        <v>43714.0</v>
      </c>
      <c r="R238" s="23">
        <f t="shared" si="4"/>
        <v>2.702702703</v>
      </c>
      <c r="S238" s="108">
        <f t="array" ref="S238">IF(INDEX(Historical!$D$7:$D$1379,MATCH(B238,Historical!$B$7:$B$1403,0))=0,"n/a",(INDEX(Historical!$C$7:$C$1381,MATCH(B238,Historical!$B$7:$B$1403,0))/INDEX(Historical!$D$7:$D$1379,MATCH(B238,Historical!$B$7:$B$1403,0))-1)*100)</f>
        <v>2.739726027</v>
      </c>
      <c r="T238" s="108">
        <f t="array" ref="T238">IF(INDEX(Historical!$F$7:$F$1372,MATCH(B238,Historical!$B$7:$B$1403,0))=0,"n/a",((INDEX(Historical!$C$7:$C$1381,MATCH(B238,Historical!$B$7:$B$1403,0))/INDEX(Historical!$F$7:$F$1372,MATCH(B238,Historical!$B$7:$B$1403,0)))^(1/3)-1)*100)</f>
        <v>5.983983295</v>
      </c>
      <c r="U238" s="108">
        <f t="array" ref="U238">IF(INDEX(Historical!$H$7:$H$1372,MATCH(B238,Historical!$B$7:$B$1403,0))=0,"n/a",((INDEX(Historical!$C$7:$C$1381,MATCH(B238,Historical!$B$7:$B$1403,0))/INDEX(Historical!$H$7:$H$1372,MATCH(B238,Historical!$B$7:$B$1403,0)))^(1/5)-1)*100)</f>
        <v>4.916030418</v>
      </c>
      <c r="V238" s="108">
        <f t="array" ref="V238">IF(INDEX(Historical!$O$7:$O$1372,MATCH(B238,Historical!$B$7:$B$1403,0))=0,"n/a",((INDEX(Historical!$C$7:$C$1381,MATCH(B238,Historical!$B$7:$B$1403,0))/INDEX(Historical!$O$7:$O$1372,MATCH(B238,Historical!$B$7:$B$1403,0)))^(1/10)-1)*100)</f>
        <v>3.301397697</v>
      </c>
      <c r="W238" s="109">
        <f t="shared" si="5"/>
        <v>1.489075498</v>
      </c>
      <c r="X238" s="110">
        <f t="shared" si="6"/>
        <v>0.378156186</v>
      </c>
      <c r="Y238" s="149"/>
      <c r="Z238" s="103">
        <f t="shared" si="7"/>
        <v>22.35294118</v>
      </c>
      <c r="AA238" s="112">
        <f t="shared" si="8"/>
        <v>11.40588235</v>
      </c>
      <c r="AB238" s="73">
        <v>6.0</v>
      </c>
      <c r="AC238" s="102">
        <v>1.7</v>
      </c>
      <c r="AD238" s="102">
        <v>1.14</v>
      </c>
      <c r="AE238" s="102">
        <v>2.69</v>
      </c>
      <c r="AF238" s="156">
        <v>1.03</v>
      </c>
      <c r="AG238" s="102">
        <v>6.800000000000001</v>
      </c>
      <c r="AH238" s="102">
        <v>-22.2</v>
      </c>
      <c r="AI238" s="102">
        <v>8.219999999999999</v>
      </c>
      <c r="AJ238" s="102">
        <v>13.0</v>
      </c>
      <c r="AK238" s="102">
        <v>10.0</v>
      </c>
      <c r="AL238" s="113">
        <v>124.87</v>
      </c>
      <c r="AM238" s="114">
        <v>5.5</v>
      </c>
      <c r="AN238" s="102">
        <v>0.21</v>
      </c>
      <c r="AO238" s="115">
        <f t="shared" si="9"/>
        <v>-4.530078856</v>
      </c>
      <c r="AP238" s="116">
        <f t="shared" si="10"/>
        <v>6.875803497</v>
      </c>
      <c r="AQ238" s="117">
        <f t="shared" si="11"/>
        <v>-27.74102494</v>
      </c>
      <c r="AR238" s="103">
        <f t="array" ref="AR238">INDEX(Historical!$C$7:$C$1381,MATCH(B238,Historical!$B$7:$B$1403,0))*IF(AH238="n/a",1.03,IF(AH238&lt;0,1.01,IF(AH238&gt;10,1.1,(1+AH238/100))))</f>
        <v>0.37875</v>
      </c>
      <c r="AS238" s="112">
        <f t="shared" si="12"/>
        <v>0.40988325</v>
      </c>
      <c r="AT238" s="112">
        <f t="shared" ref="AT238:AV238" si="246">IF($AK238="n/a",1.03*AS238,IF($AK238&lt;0,1.01*AS238,IF($AK238&gt;10,1.1*AS238,(1+$AK238/100)*AS238)))</f>
        <v>0.450871575</v>
      </c>
      <c r="AU238" s="112">
        <f t="shared" si="246"/>
        <v>0.4959587325</v>
      </c>
      <c r="AV238" s="112">
        <f t="shared" si="246"/>
        <v>0.5455546058</v>
      </c>
      <c r="AW238" s="103">
        <f t="shared" si="14"/>
        <v>2.281018163</v>
      </c>
      <c r="AX238" s="118">
        <f t="shared" si="15"/>
        <v>11.76388944</v>
      </c>
      <c r="AY238" s="119">
        <v>0.54</v>
      </c>
      <c r="AZ238" s="114">
        <v>24.85</v>
      </c>
      <c r="BA238" s="114">
        <v>-15.620000000000001</v>
      </c>
      <c r="BB238" s="114">
        <v>-9.41</v>
      </c>
      <c r="BC238" s="114">
        <v>4.34</v>
      </c>
      <c r="BD238" s="42"/>
      <c r="BE238" s="17">
        <v>2000.0</v>
      </c>
      <c r="BF238" s="17">
        <f t="shared" si="16"/>
        <v>2</v>
      </c>
      <c r="BG238" s="120">
        <v>0.8</v>
      </c>
    </row>
    <row r="239" ht="11.25" customHeight="1">
      <c r="A239" s="230" t="s">
        <v>1874</v>
      </c>
      <c r="B239" s="99" t="s">
        <v>1875</v>
      </c>
      <c r="C239" s="100" t="s">
        <v>136</v>
      </c>
      <c r="D239" s="100" t="s">
        <v>391</v>
      </c>
      <c r="E239" s="101">
        <v>6.0</v>
      </c>
      <c r="F239" s="58">
        <v>791.0</v>
      </c>
      <c r="G239" s="58" t="s">
        <v>168</v>
      </c>
      <c r="H239" s="58" t="s">
        <v>168</v>
      </c>
      <c r="I239" s="150">
        <v>16.51</v>
      </c>
      <c r="J239" s="103">
        <f t="shared" si="2"/>
        <v>1.938219261</v>
      </c>
      <c r="K239" s="104">
        <v>0.08</v>
      </c>
      <c r="L239" s="73">
        <v>4.0</v>
      </c>
      <c r="M239" s="23">
        <f t="shared" si="3"/>
        <v>0.32</v>
      </c>
      <c r="N239" s="105" t="s">
        <v>1291</v>
      </c>
      <c r="O239" s="106">
        <v>0.07</v>
      </c>
      <c r="P239" s="107">
        <v>43817.0</v>
      </c>
      <c r="Q239" s="107">
        <v>43832.0</v>
      </c>
      <c r="R239" s="23">
        <f t="shared" si="4"/>
        <v>14.28571429</v>
      </c>
      <c r="S239" s="108">
        <f t="array" ref="S239">IF(INDEX(Historical!$D$7:$D$1379,MATCH(B239,Historical!$B$7:$B$1403,0))=0,"n/a",(INDEX(Historical!$C$7:$C$1381,MATCH(B239,Historical!$B$7:$B$1403,0))/INDEX(Historical!$D$7:$D$1379,MATCH(B239,Historical!$B$7:$B$1403,0))-1)*100)</f>
        <v>31.81818182</v>
      </c>
      <c r="T239" s="108">
        <f t="array" ref="T239">IF(INDEX(Historical!$F$7:$F$1372,MATCH(B239,Historical!$B$7:$B$1403,0))=0,"n/a",((INDEX(Historical!$C$7:$C$1381,MATCH(B239,Historical!$B$7:$B$1403,0))/INDEX(Historical!$F$7:$F$1372,MATCH(B239,Historical!$B$7:$B$1403,0)))^(1/3)-1)*100)</f>
        <v>34.19579802</v>
      </c>
      <c r="U239" s="108" t="str">
        <f t="array" ref="U239">IF(INDEX(Historical!$H$7:$H$1372,MATCH(B239,Historical!$B$7:$B$1403,0))=0,"n/a",((INDEX(Historical!$C$7:$C$1381,MATCH(B239,Historical!$B$7:$B$1403,0))/INDEX(Historical!$H$7:$H$1372,MATCH(B239,Historical!$B$7:$B$1403,0)))^(1/5)-1)*100)</f>
        <v>n/a</v>
      </c>
      <c r="V239" s="108" t="str">
        <f t="array" ref="V239">IF(INDEX(Historical!$O$7:$O$1372,MATCH(B239,Historical!$B$7:$B$1403,0))=0,"n/a",((INDEX(Historical!$C$7:$C$1381,MATCH(B239,Historical!$B$7:$B$1403,0))/INDEX(Historical!$O$7:$O$1372,MATCH(B239,Historical!$B$7:$B$1403,0)))^(1/10)-1)*100)</f>
        <v>n/a</v>
      </c>
      <c r="W239" s="109" t="str">
        <f t="shared" si="5"/>
        <v>n/a</v>
      </c>
      <c r="X239" s="110" t="str">
        <f t="shared" si="6"/>
        <v>n/a</v>
      </c>
      <c r="Y239" s="133"/>
      <c r="Z239" s="103">
        <f t="shared" si="7"/>
        <v>24.61538462</v>
      </c>
      <c r="AA239" s="112">
        <f t="shared" si="8"/>
        <v>12.7</v>
      </c>
      <c r="AB239" s="73">
        <v>12.0</v>
      </c>
      <c r="AC239" s="102">
        <v>1.3</v>
      </c>
      <c r="AD239" s="102">
        <v>1.06</v>
      </c>
      <c r="AE239" s="102">
        <v>3.36</v>
      </c>
      <c r="AF239" s="102">
        <v>1.18</v>
      </c>
      <c r="AG239" s="102">
        <v>8.7</v>
      </c>
      <c r="AH239" s="102">
        <v>11.5</v>
      </c>
      <c r="AI239" s="102">
        <v>10.15</v>
      </c>
      <c r="AJ239" s="102">
        <v>29.9</v>
      </c>
      <c r="AK239" s="102">
        <v>12.0</v>
      </c>
      <c r="AL239" s="113">
        <v>893.03</v>
      </c>
      <c r="AM239" s="114">
        <v>0.8</v>
      </c>
      <c r="AN239" s="102">
        <v>0.0</v>
      </c>
      <c r="AO239" s="115" t="str">
        <f t="shared" si="9"/>
        <v>n/a</v>
      </c>
      <c r="AP239" s="116" t="str">
        <f t="shared" si="10"/>
        <v>n/a</v>
      </c>
      <c r="AQ239" s="117">
        <f t="shared" si="11"/>
        <v>-18.38845398</v>
      </c>
      <c r="AR239" s="103">
        <f t="array" ref="AR239">INDEX(Historical!$C$7:$C$1381,MATCH(B239,Historical!$B$7:$B$1403,0))*IF(AH239="n/a",1.03,IF(AH239&lt;0,1.01,IF(AH239&gt;10,1.1,(1+AH239/100))))</f>
        <v>0.319</v>
      </c>
      <c r="AS239" s="112">
        <f t="shared" si="12"/>
        <v>0.3509</v>
      </c>
      <c r="AT239" s="112">
        <f t="shared" ref="AT239:AV239" si="247">IF($AK239="n/a",1.03*AS239,IF($AK239&lt;0,1.01*AS239,IF($AK239&gt;10,1.1*AS239,(1+$AK239/100)*AS239)))</f>
        <v>0.38599</v>
      </c>
      <c r="AU239" s="112">
        <f t="shared" si="247"/>
        <v>0.424589</v>
      </c>
      <c r="AV239" s="112">
        <f t="shared" si="247"/>
        <v>0.4670479</v>
      </c>
      <c r="AW239" s="103">
        <f t="shared" si="14"/>
        <v>1.9475269</v>
      </c>
      <c r="AX239" s="118">
        <f t="shared" si="15"/>
        <v>11.79604422</v>
      </c>
      <c r="AY239" s="119">
        <v>0.57</v>
      </c>
      <c r="AZ239" s="114">
        <v>12.93</v>
      </c>
      <c r="BA239" s="114">
        <v>-20.849999999999998</v>
      </c>
      <c r="BB239" s="114">
        <v>-13.25</v>
      </c>
      <c r="BC239" s="114">
        <v>-11.23</v>
      </c>
      <c r="BD239" s="42"/>
      <c r="BE239" s="17">
        <v>2014.0</v>
      </c>
      <c r="BF239" s="17">
        <f t="shared" si="16"/>
        <v>0</v>
      </c>
      <c r="BG239" s="120">
        <v>1.0</v>
      </c>
    </row>
    <row r="240" ht="11.25" customHeight="1">
      <c r="A240" s="155" t="s">
        <v>255</v>
      </c>
      <c r="B240" s="99" t="s">
        <v>256</v>
      </c>
      <c r="C240" s="100" t="s">
        <v>136</v>
      </c>
      <c r="D240" s="100" t="s">
        <v>153</v>
      </c>
      <c r="E240" s="101">
        <v>26.0</v>
      </c>
      <c r="F240" s="58">
        <v>129.0</v>
      </c>
      <c r="G240" s="58" t="s">
        <v>121</v>
      </c>
      <c r="H240" s="58" t="s">
        <v>168</v>
      </c>
      <c r="I240" s="150">
        <v>27.47</v>
      </c>
      <c r="J240" s="103">
        <f t="shared" si="2"/>
        <v>2.548234438</v>
      </c>
      <c r="K240" s="104">
        <v>0.175</v>
      </c>
      <c r="L240" s="73">
        <v>4.0</v>
      </c>
      <c r="M240" s="23">
        <f t="shared" si="3"/>
        <v>0.7</v>
      </c>
      <c r="N240" s="105" t="s">
        <v>138</v>
      </c>
      <c r="O240" s="106">
        <v>0.16</v>
      </c>
      <c r="P240" s="107">
        <v>43868.0</v>
      </c>
      <c r="Q240" s="107">
        <v>43891.0</v>
      </c>
      <c r="R240" s="23">
        <f t="shared" si="4"/>
        <v>9.375</v>
      </c>
      <c r="S240" s="108">
        <f t="array" ref="S240">IF(INDEX(Historical!$D$7:$D$1379,MATCH(B240,Historical!$B$7:$B$1403,0))=0,"n/a",(INDEX(Historical!$C$7:$C$1381,MATCH(B240,Historical!$B$7:$B$1403,0))/INDEX(Historical!$D$7:$D$1379,MATCH(B240,Historical!$B$7:$B$1403,0))-1)*100)</f>
        <v>10.34482759</v>
      </c>
      <c r="T240" s="108">
        <f t="array" ref="T240">IF(INDEX(Historical!$F$7:$F$1372,MATCH(B240,Historical!$B$7:$B$1403,0))=0,"n/a",((INDEX(Historical!$C$7:$C$1381,MATCH(B240,Historical!$B$7:$B$1403,0))/INDEX(Historical!$F$7:$F$1372,MATCH(B240,Historical!$B$7:$B$1403,0)))^(1/3)-1)*100)</f>
        <v>7.166457967</v>
      </c>
      <c r="U240" s="108">
        <f t="array" ref="U240">IF(INDEX(Historical!$H$7:$H$1372,MATCH(B240,Historical!$B$7:$B$1403,0))=0,"n/a",((INDEX(Historical!$C$7:$C$1381,MATCH(B240,Historical!$B$7:$B$1403,0))/INDEX(Historical!$H$7:$H$1372,MATCH(B240,Historical!$B$7:$B$1403,0)))^(1/5)-1)*100)</f>
        <v>5.922384105</v>
      </c>
      <c r="V240" s="108">
        <f t="array" ref="V240">IF(INDEX(Historical!$O$7:$O$1372,MATCH(B240,Historical!$B$7:$B$1403,0))=0,"n/a",((INDEX(Historical!$C$7:$C$1381,MATCH(B240,Historical!$B$7:$B$1403,0))/INDEX(Historical!$O$7:$O$1372,MATCH(B240,Historical!$B$7:$B$1403,0)))^(1/10)-1)*100)</f>
        <v>5.351236616</v>
      </c>
      <c r="W240" s="109">
        <f t="shared" si="5"/>
        <v>1.10673187</v>
      </c>
      <c r="X240" s="110">
        <f t="shared" si="6"/>
        <v>0.4700304845</v>
      </c>
      <c r="Y240" s="99"/>
      <c r="Z240" s="103">
        <f t="shared" si="7"/>
        <v>24.22145329</v>
      </c>
      <c r="AA240" s="112">
        <f t="shared" si="8"/>
        <v>9.505190311</v>
      </c>
      <c r="AB240" s="73">
        <v>12.0</v>
      </c>
      <c r="AC240" s="102">
        <v>2.89</v>
      </c>
      <c r="AD240" s="102" t="s">
        <v>128</v>
      </c>
      <c r="AE240" s="102">
        <v>2.37</v>
      </c>
      <c r="AF240" s="102">
        <v>1.12</v>
      </c>
      <c r="AG240" s="102">
        <v>11.3</v>
      </c>
      <c r="AH240" s="102">
        <v>18.4</v>
      </c>
      <c r="AI240" s="102" t="s">
        <v>128</v>
      </c>
      <c r="AJ240" s="102">
        <v>12.6</v>
      </c>
      <c r="AK240" s="102" t="s">
        <v>128</v>
      </c>
      <c r="AL240" s="113">
        <v>324.42</v>
      </c>
      <c r="AM240" s="114">
        <v>11.1</v>
      </c>
      <c r="AN240" s="102">
        <v>0.05</v>
      </c>
      <c r="AO240" s="115">
        <f t="shared" si="9"/>
        <v>-1.034571769</v>
      </c>
      <c r="AP240" s="116">
        <f t="shared" si="10"/>
        <v>8.470618542</v>
      </c>
      <c r="AQ240" s="117">
        <f t="shared" si="11"/>
        <v>-31.2143001</v>
      </c>
      <c r="AR240" s="103">
        <f t="array" ref="AR240">INDEX(Historical!$C$7:$C$1381,MATCH(B240,Historical!$B$7:$B$1403,0))*IF(AH240="n/a",1.03,IF(AH240&lt;0,1.01,IF(AH240&gt;10,1.1,(1+AH240/100))))</f>
        <v>0.704</v>
      </c>
      <c r="AS240" s="112">
        <f t="shared" si="12"/>
        <v>0.72512</v>
      </c>
      <c r="AT240" s="112">
        <f t="shared" ref="AT240:AV240" si="248">IF($AK240="n/a",1.03*AS240,IF($AK240&lt;0,1.01*AS240,IF($AK240&gt;10,1.1*AS240,(1+$AK240/100)*AS240)))</f>
        <v>0.7468736</v>
      </c>
      <c r="AU240" s="112">
        <f t="shared" si="248"/>
        <v>0.769279808</v>
      </c>
      <c r="AV240" s="112">
        <f t="shared" si="248"/>
        <v>0.7923582022</v>
      </c>
      <c r="AW240" s="103">
        <f t="shared" si="14"/>
        <v>3.73763161</v>
      </c>
      <c r="AX240" s="118">
        <f t="shared" si="15"/>
        <v>13.60623083</v>
      </c>
      <c r="AY240" s="119">
        <v>0.73</v>
      </c>
      <c r="AZ240" s="114">
        <v>2.31</v>
      </c>
      <c r="BA240" s="114">
        <v>-20.95</v>
      </c>
      <c r="BB240" s="114">
        <v>-14.21</v>
      </c>
      <c r="BC240" s="114">
        <v>-9.31</v>
      </c>
      <c r="BD240" s="42"/>
      <c r="BE240" s="17">
        <v>1995.0</v>
      </c>
      <c r="BF240" s="17">
        <f t="shared" si="16"/>
        <v>2</v>
      </c>
      <c r="BG240" s="120">
        <v>1.0</v>
      </c>
    </row>
    <row r="241" ht="11.25" customHeight="1">
      <c r="A241" s="151" t="s">
        <v>257</v>
      </c>
      <c r="B241" s="122" t="s">
        <v>258</v>
      </c>
      <c r="C241" s="100" t="s">
        <v>141</v>
      </c>
      <c r="D241" s="100" t="s">
        <v>142</v>
      </c>
      <c r="E241" s="123">
        <v>28.0</v>
      </c>
      <c r="F241" s="58">
        <v>102.0</v>
      </c>
      <c r="G241" s="124" t="s">
        <v>121</v>
      </c>
      <c r="H241" s="124" t="s">
        <v>121</v>
      </c>
      <c r="I241" s="125">
        <v>180.45</v>
      </c>
      <c r="J241" s="126">
        <f t="shared" si="2"/>
        <v>1.041839845</v>
      </c>
      <c r="K241" s="152">
        <v>0.47</v>
      </c>
      <c r="L241" s="128">
        <v>4.0</v>
      </c>
      <c r="M241" s="129">
        <f t="shared" si="3"/>
        <v>1.88</v>
      </c>
      <c r="N241" s="130" t="s">
        <v>218</v>
      </c>
      <c r="O241" s="153">
        <v>0.46</v>
      </c>
      <c r="P241" s="132">
        <v>43814.0</v>
      </c>
      <c r="Q241" s="132">
        <v>43844.0</v>
      </c>
      <c r="R241" s="129">
        <f t="shared" si="4"/>
        <v>2.173913043</v>
      </c>
      <c r="S241" s="108">
        <f t="array" ref="S241">IF(INDEX(Historical!$D$7:$D$1379,MATCH(B241,Historical!$B$7:$B$1403,0))=0,"n/a",(INDEX(Historical!$C$7:$C$1381,MATCH(B241,Historical!$B$7:$B$1403,0))/INDEX(Historical!$D$7:$D$1379,MATCH(B241,Historical!$B$7:$B$1403,0))-1)*100)</f>
        <v>12.19512195</v>
      </c>
      <c r="T241" s="108">
        <f t="array" ref="T241">IF(INDEX(Historical!$F$7:$F$1372,MATCH(B241,Historical!$B$7:$B$1403,0))=0,"n/a",((INDEX(Historical!$C$7:$C$1381,MATCH(B241,Historical!$B$7:$B$1403,0))/INDEX(Historical!$F$7:$F$1372,MATCH(B241,Historical!$B$7:$B$1403,0)))^(1/3)-1)*100)</f>
        <v>9.537610407</v>
      </c>
      <c r="U241" s="108">
        <f t="array" ref="U241">IF(INDEX(Historical!$H$7:$H$1372,MATCH(B241,Historical!$B$7:$B$1403,0))=0,"n/a",((INDEX(Historical!$C$7:$C$1381,MATCH(B241,Historical!$B$7:$B$1403,0))/INDEX(Historical!$H$7:$H$1372,MATCH(B241,Historical!$B$7:$B$1403,0)))^(1/5)-1)*100)</f>
        <v>10.8370677</v>
      </c>
      <c r="V241" s="108">
        <f t="array" ref="V241">IF(INDEX(Historical!$O$7:$O$1372,MATCH(B241,Historical!$B$7:$B$1403,0))=0,"n/a",((INDEX(Historical!$C$7:$C$1381,MATCH(B241,Historical!$B$7:$B$1403,0))/INDEX(Historical!$O$7:$O$1372,MATCH(B241,Historical!$B$7:$B$1403,0)))^(1/10)-1)*100)</f>
        <v>12.63230698</v>
      </c>
      <c r="W241" s="109">
        <f t="shared" si="5"/>
        <v>0.8578850808</v>
      </c>
      <c r="X241" s="110">
        <f t="shared" si="6"/>
        <v>1.032101685</v>
      </c>
      <c r="Y241" s="238"/>
      <c r="Z241" s="126">
        <f t="shared" si="7"/>
        <v>35.33834586</v>
      </c>
      <c r="AA241" s="134">
        <f t="shared" si="8"/>
        <v>33.91917293</v>
      </c>
      <c r="AB241" s="128">
        <v>12.0</v>
      </c>
      <c r="AC241" s="125">
        <v>5.32</v>
      </c>
      <c r="AD241" s="125">
        <v>2.78</v>
      </c>
      <c r="AE241" s="125">
        <v>3.49</v>
      </c>
      <c r="AF241" s="125">
        <v>6.07</v>
      </c>
      <c r="AG241" s="125">
        <v>18.099999999999998</v>
      </c>
      <c r="AH241" s="125">
        <v>14.099999999999998</v>
      </c>
      <c r="AI241" s="125">
        <v>9.879999999999999</v>
      </c>
      <c r="AJ241" s="125">
        <v>10.5</v>
      </c>
      <c r="AK241" s="125">
        <v>12.23</v>
      </c>
      <c r="AL241" s="135">
        <v>51990.0</v>
      </c>
      <c r="AM241" s="136">
        <v>0.4</v>
      </c>
      <c r="AN241" s="125">
        <v>0.79</v>
      </c>
      <c r="AO241" s="137">
        <f t="shared" si="9"/>
        <v>-22.04026539</v>
      </c>
      <c r="AP241" s="138">
        <f t="shared" si="10"/>
        <v>11.87890754</v>
      </c>
      <c r="AQ241" s="139">
        <f t="shared" si="11"/>
        <v>202.500233</v>
      </c>
      <c r="AR241" s="103">
        <f t="array" ref="AR241">INDEX(Historical!$C$7:$C$1381,MATCH(B241,Historical!$B$7:$B$1403,0))*IF(AH241="n/a",1.03,IF(AH241&lt;0,1.01,IF(AH241&gt;10,1.1,(1+AH241/100))))</f>
        <v>2.024</v>
      </c>
      <c r="AS241" s="134">
        <f t="shared" si="12"/>
        <v>2.2239712</v>
      </c>
      <c r="AT241" s="134">
        <f t="shared" ref="AT241:AV241" si="249">IF($AK241="n/a",1.03*AS241,IF($AK241&lt;0,1.01*AS241,IF($AK241&gt;10,1.1*AS241,(1+$AK241/100)*AS241)))</f>
        <v>2.44636832</v>
      </c>
      <c r="AU241" s="134">
        <f t="shared" si="249"/>
        <v>2.691005152</v>
      </c>
      <c r="AV241" s="134">
        <f t="shared" si="249"/>
        <v>2.960105667</v>
      </c>
      <c r="AW241" s="126">
        <f t="shared" si="14"/>
        <v>12.34545034</v>
      </c>
      <c r="AX241" s="140">
        <f t="shared" si="15"/>
        <v>6.841479822</v>
      </c>
      <c r="AY241" s="141">
        <v>0.77</v>
      </c>
      <c r="AZ241" s="136">
        <v>7.3999999999999995</v>
      </c>
      <c r="BA241" s="136">
        <v>-14.57</v>
      </c>
      <c r="BB241" s="136">
        <v>-8.07</v>
      </c>
      <c r="BC241" s="136">
        <v>-7.31</v>
      </c>
      <c r="BD241" s="142"/>
      <c r="BE241" s="17">
        <v>1993.0</v>
      </c>
      <c r="BF241" s="17">
        <f t="shared" si="16"/>
        <v>2</v>
      </c>
      <c r="BG241" s="143">
        <v>7.199999999999999</v>
      </c>
    </row>
    <row r="242" ht="11.25" customHeight="1">
      <c r="A242" s="55" t="s">
        <v>259</v>
      </c>
      <c r="B242" s="99" t="s">
        <v>260</v>
      </c>
      <c r="C242" s="100" t="s">
        <v>158</v>
      </c>
      <c r="D242" s="100" t="s">
        <v>190</v>
      </c>
      <c r="E242" s="101">
        <v>46.0</v>
      </c>
      <c r="F242" s="58">
        <v>50.0</v>
      </c>
      <c r="G242" s="58" t="s">
        <v>121</v>
      </c>
      <c r="H242" s="58" t="s">
        <v>120</v>
      </c>
      <c r="I242" s="102">
        <v>78.82</v>
      </c>
      <c r="J242" s="103">
        <f t="shared" si="2"/>
        <v>3.882263385</v>
      </c>
      <c r="K242" s="104">
        <v>0.765</v>
      </c>
      <c r="L242" s="73">
        <v>4.0</v>
      </c>
      <c r="M242" s="23">
        <f t="shared" si="3"/>
        <v>3.06</v>
      </c>
      <c r="N242" s="105" t="s">
        <v>154</v>
      </c>
      <c r="O242" s="106">
        <v>0.74</v>
      </c>
      <c r="P242" s="107">
        <v>43879.0</v>
      </c>
      <c r="Q242" s="107">
        <v>43905.0</v>
      </c>
      <c r="R242" s="23">
        <f t="shared" si="4"/>
        <v>3.378378378</v>
      </c>
      <c r="S242" s="108">
        <f t="array" ref="S242">IF(INDEX(Historical!$D$7:$D$1379,MATCH(B242,Historical!$B$7:$B$1403,0))=0,"n/a",(INDEX(Historical!$C$7:$C$1381,MATCH(B242,Historical!$B$7:$B$1403,0))/INDEX(Historical!$D$7:$D$1379,MATCH(B242,Historical!$B$7:$B$1403,0))-1)*100)</f>
        <v>3.496503497</v>
      </c>
      <c r="T242" s="108">
        <f t="array" ref="T242">IF(INDEX(Historical!$F$7:$F$1372,MATCH(B242,Historical!$B$7:$B$1403,0))=0,"n/a",((INDEX(Historical!$C$7:$C$1381,MATCH(B242,Historical!$B$7:$B$1403,0))/INDEX(Historical!$F$7:$F$1372,MATCH(B242,Historical!$B$7:$B$1403,0)))^(1/3)-1)*100)</f>
        <v>3.367887071</v>
      </c>
      <c r="U242" s="108">
        <f t="array" ref="U242">IF(INDEX(Historical!$H$7:$H$1372,MATCH(B242,Historical!$B$7:$B$1403,0))=0,"n/a",((INDEX(Historical!$C$7:$C$1381,MATCH(B242,Historical!$B$7:$B$1403,0))/INDEX(Historical!$H$7:$H$1372,MATCH(B242,Historical!$B$7:$B$1403,0)))^(1/5)-1)*100)</f>
        <v>3.270964718</v>
      </c>
      <c r="V242" s="108">
        <f t="array" ref="V242">IF(INDEX(Historical!$O$7:$O$1372,MATCH(B242,Historical!$B$7:$B$1403,0))=0,"n/a",((INDEX(Historical!$C$7:$C$1381,MATCH(B242,Historical!$B$7:$B$1403,0))/INDEX(Historical!$O$7:$O$1372,MATCH(B242,Historical!$B$7:$B$1403,0)))^(1/10)-1)*100)</f>
        <v>2.29112872</v>
      </c>
      <c r="W242" s="109">
        <f t="shared" si="5"/>
        <v>1.42766519</v>
      </c>
      <c r="X242" s="110">
        <f t="shared" si="6"/>
        <v>1.721560378</v>
      </c>
      <c r="Y242" s="99"/>
      <c r="Z242" s="103">
        <f t="shared" si="7"/>
        <v>72.16981132</v>
      </c>
      <c r="AA242" s="112">
        <f t="shared" si="8"/>
        <v>18.58962264</v>
      </c>
      <c r="AB242" s="73">
        <v>12.0</v>
      </c>
      <c r="AC242" s="102">
        <v>4.24</v>
      </c>
      <c r="AD242" s="102">
        <v>7.71</v>
      </c>
      <c r="AE242" s="102">
        <v>2.19</v>
      </c>
      <c r="AF242" s="102">
        <v>1.45</v>
      </c>
      <c r="AG242" s="102">
        <v>7.6</v>
      </c>
      <c r="AH242" s="102">
        <v>-10.4</v>
      </c>
      <c r="AI242" s="102">
        <v>4.25</v>
      </c>
      <c r="AJ242" s="102">
        <v>1.9</v>
      </c>
      <c r="AK242" s="102">
        <v>2.41</v>
      </c>
      <c r="AL242" s="113">
        <v>27480.0</v>
      </c>
      <c r="AM242" s="114">
        <v>0.2</v>
      </c>
      <c r="AN242" s="102">
        <v>1.2</v>
      </c>
      <c r="AO242" s="115">
        <f t="shared" si="9"/>
        <v>-11.43639454</v>
      </c>
      <c r="AP242" s="116">
        <f t="shared" si="10"/>
        <v>7.153228103</v>
      </c>
      <c r="AQ242" s="117">
        <f t="shared" si="11"/>
        <v>9.453090571</v>
      </c>
      <c r="AR242" s="103">
        <f t="array" ref="AR242">INDEX(Historical!$C$7:$C$1381,MATCH(B242,Historical!$B$7:$B$1403,0))*IF(AH242="n/a",1.03,IF(AH242&lt;0,1.01,IF(AH242&gt;10,1.1,(1+AH242/100))))</f>
        <v>2.9896</v>
      </c>
      <c r="AS242" s="112">
        <f t="shared" si="12"/>
        <v>3.116658</v>
      </c>
      <c r="AT242" s="112">
        <f t="shared" ref="AT242:AV242" si="250">IF($AK242="n/a",1.03*AS242,IF($AK242&lt;0,1.01*AS242,IF($AK242&gt;10,1.1*AS242,(1+$AK242/100)*AS242)))</f>
        <v>3.191769458</v>
      </c>
      <c r="AU242" s="112">
        <f t="shared" si="250"/>
        <v>3.268691102</v>
      </c>
      <c r="AV242" s="112">
        <f t="shared" si="250"/>
        <v>3.347466557</v>
      </c>
      <c r="AW242" s="103">
        <f t="shared" si="14"/>
        <v>15.91418512</v>
      </c>
      <c r="AX242" s="118">
        <f t="shared" si="15"/>
        <v>20.19054189</v>
      </c>
      <c r="AY242" s="119">
        <v>0.13</v>
      </c>
      <c r="AZ242" s="114">
        <v>-3.35</v>
      </c>
      <c r="BA242" s="114">
        <v>-17.119999999999997</v>
      </c>
      <c r="BB242" s="114">
        <v>-13.15</v>
      </c>
      <c r="BC242" s="114">
        <v>-11.72</v>
      </c>
      <c r="BD242" s="42"/>
      <c r="BE242" s="17">
        <v>1975.0</v>
      </c>
      <c r="BF242" s="17">
        <f t="shared" si="16"/>
        <v>4</v>
      </c>
      <c r="BG242" s="120">
        <v>2.4</v>
      </c>
    </row>
    <row r="243" ht="11.25" customHeight="1">
      <c r="A243" s="55" t="s">
        <v>1277</v>
      </c>
      <c r="B243" s="99" t="s">
        <v>1278</v>
      </c>
      <c r="C243" s="100" t="s">
        <v>158</v>
      </c>
      <c r="D243" s="100" t="s">
        <v>362</v>
      </c>
      <c r="E243" s="101">
        <v>9.0</v>
      </c>
      <c r="F243" s="58">
        <v>482.0</v>
      </c>
      <c r="G243" s="58" t="s">
        <v>168</v>
      </c>
      <c r="H243" s="58" t="s">
        <v>168</v>
      </c>
      <c r="I243" s="150">
        <v>67.87</v>
      </c>
      <c r="J243" s="103">
        <f t="shared" si="2"/>
        <v>2.26904376</v>
      </c>
      <c r="K243" s="104">
        <v>0.385</v>
      </c>
      <c r="L243" s="73">
        <v>4.0</v>
      </c>
      <c r="M243" s="23">
        <f t="shared" si="3"/>
        <v>1.54</v>
      </c>
      <c r="N243" s="105" t="s">
        <v>409</v>
      </c>
      <c r="O243" s="106">
        <v>0.36</v>
      </c>
      <c r="P243" s="107">
        <v>43629.0</v>
      </c>
      <c r="Q243" s="107">
        <v>43644.0</v>
      </c>
      <c r="R243" s="23">
        <f t="shared" si="4"/>
        <v>6.944444444</v>
      </c>
      <c r="S243" s="108">
        <f t="array" ref="S243">IF(INDEX(Historical!$D$7:$D$1379,MATCH(B243,Historical!$B$7:$B$1403,0))=0,"n/a",(INDEX(Historical!$C$7:$C$1381,MATCH(B243,Historical!$B$7:$B$1403,0))/INDEX(Historical!$D$7:$D$1379,MATCH(B243,Historical!$B$7:$B$1403,0))-1)*100)</f>
        <v>7.067137809</v>
      </c>
      <c r="T243" s="108">
        <f t="array" ref="T243">IF(INDEX(Historical!$F$7:$F$1372,MATCH(B243,Historical!$B$7:$B$1403,0))=0,"n/a",((INDEX(Historical!$C$7:$C$1381,MATCH(B243,Historical!$B$7:$B$1403,0))/INDEX(Historical!$F$7:$F$1372,MATCH(B243,Historical!$B$7:$B$1403,0)))^(1/3)-1)*100)</f>
        <v>7.339322067</v>
      </c>
      <c r="U243" s="108">
        <f t="array" ref="U243">IF(INDEX(Historical!$H$7:$H$1372,MATCH(B243,Historical!$B$7:$B$1403,0))=0,"n/a",((INDEX(Historical!$C$7:$C$1381,MATCH(B243,Historical!$B$7:$B$1403,0))/INDEX(Historical!$H$7:$H$1372,MATCH(B243,Historical!$B$7:$B$1403,0)))^(1/5)-1)*100)</f>
        <v>6.514828137</v>
      </c>
      <c r="V243" s="108" t="str">
        <f t="array" ref="V243">IF(INDEX(Historical!$O$7:$O$1372,MATCH(B243,Historical!$B$7:$B$1403,0))=0,"n/a",((INDEX(Historical!$C$7:$C$1381,MATCH(B243,Historical!$B$7:$B$1403,0))/INDEX(Historical!$O$7:$O$1372,MATCH(B243,Historical!$B$7:$B$1403,0)))^(1/10)-1)*100)</f>
        <v>n/a</v>
      </c>
      <c r="W243" s="109" t="str">
        <f t="shared" si="5"/>
        <v>n/a</v>
      </c>
      <c r="X243" s="110" t="str">
        <f t="shared" si="6"/>
        <v>n/a</v>
      </c>
      <c r="Y243" s="99"/>
      <c r="Z243" s="103">
        <f t="shared" si="7"/>
        <v>66.37931034</v>
      </c>
      <c r="AA243" s="112">
        <f t="shared" si="8"/>
        <v>29.25431034</v>
      </c>
      <c r="AB243" s="73">
        <v>12.0</v>
      </c>
      <c r="AC243" s="102">
        <v>2.32</v>
      </c>
      <c r="AD243" s="102">
        <v>6.5</v>
      </c>
      <c r="AE243" s="102">
        <v>3.21</v>
      </c>
      <c r="AF243" s="102">
        <v>2.24</v>
      </c>
      <c r="AG243" s="102">
        <v>9.8</v>
      </c>
      <c r="AH243" s="102">
        <v>-14.399999999999999</v>
      </c>
      <c r="AI243" s="102">
        <v>2.54</v>
      </c>
      <c r="AJ243" s="102">
        <v>-1.2</v>
      </c>
      <c r="AK243" s="102">
        <v>4.5</v>
      </c>
      <c r="AL243" s="113">
        <v>2770.0</v>
      </c>
      <c r="AM243" s="114">
        <v>0.4</v>
      </c>
      <c r="AN243" s="102">
        <v>1.21</v>
      </c>
      <c r="AO243" s="115">
        <f t="shared" si="9"/>
        <v>-20.47043845</v>
      </c>
      <c r="AP243" s="116">
        <f t="shared" si="10"/>
        <v>8.783871897</v>
      </c>
      <c r="AQ243" s="117">
        <f t="shared" si="11"/>
        <v>70.65840497</v>
      </c>
      <c r="AR243" s="103">
        <f t="array" ref="AR243">INDEX(Historical!$C$7:$C$1381,MATCH(B243,Historical!$B$7:$B$1403,0))*IF(AH243="n/a",1.03,IF(AH243&lt;0,1.01,IF(AH243&gt;10,1.1,(1+AH243/100))))</f>
        <v>1.53015</v>
      </c>
      <c r="AS243" s="112">
        <f t="shared" si="12"/>
        <v>1.56901581</v>
      </c>
      <c r="AT243" s="112">
        <f t="shared" ref="AT243:AV243" si="251">IF($AK243="n/a",1.03*AS243,IF($AK243&lt;0,1.01*AS243,IF($AK243&gt;10,1.1*AS243,(1+$AK243/100)*AS243)))</f>
        <v>1.639621521</v>
      </c>
      <c r="AU243" s="112">
        <f t="shared" si="251"/>
        <v>1.71340449</v>
      </c>
      <c r="AV243" s="112">
        <f t="shared" si="251"/>
        <v>1.790507692</v>
      </c>
      <c r="AW243" s="103">
        <f t="shared" si="14"/>
        <v>8.242699513</v>
      </c>
      <c r="AX243" s="118">
        <f t="shared" si="15"/>
        <v>12.144835</v>
      </c>
      <c r="AY243" s="119">
        <v>0.6</v>
      </c>
      <c r="AZ243" s="114">
        <v>27.6</v>
      </c>
      <c r="BA243" s="114">
        <v>-8.83</v>
      </c>
      <c r="BB243" s="114">
        <v>-0.26</v>
      </c>
      <c r="BC243" s="114">
        <v>2.08</v>
      </c>
      <c r="BD243" s="42"/>
      <c r="BE243" s="17">
        <v>2011.0</v>
      </c>
      <c r="BF243" s="17">
        <f t="shared" si="16"/>
        <v>0</v>
      </c>
      <c r="BG243" s="120">
        <v>3.1</v>
      </c>
    </row>
    <row r="244" ht="11.25" customHeight="1">
      <c r="A244" s="230" t="s">
        <v>1876</v>
      </c>
      <c r="B244" s="99" t="s">
        <v>1877</v>
      </c>
      <c r="C244" s="100" t="s">
        <v>136</v>
      </c>
      <c r="D244" s="100" t="s">
        <v>153</v>
      </c>
      <c r="E244" s="101">
        <v>6.0</v>
      </c>
      <c r="F244" s="58">
        <v>812.0</v>
      </c>
      <c r="G244" s="58" t="s">
        <v>168</v>
      </c>
      <c r="H244" s="58" t="s">
        <v>168</v>
      </c>
      <c r="I244" s="150">
        <v>38.27</v>
      </c>
      <c r="J244" s="103">
        <f t="shared" si="2"/>
        <v>1.881369219</v>
      </c>
      <c r="K244" s="104">
        <v>0.18</v>
      </c>
      <c r="L244" s="73">
        <v>4.0</v>
      </c>
      <c r="M244" s="23">
        <f t="shared" si="3"/>
        <v>0.72</v>
      </c>
      <c r="N244" s="105" t="s">
        <v>409</v>
      </c>
      <c r="O244" s="106">
        <v>0.17</v>
      </c>
      <c r="P244" s="107">
        <v>43903.0</v>
      </c>
      <c r="Q244" s="107">
        <v>43920.0</v>
      </c>
      <c r="R244" s="23">
        <f t="shared" si="4"/>
        <v>5.882352941</v>
      </c>
      <c r="S244" s="108">
        <f t="array" ref="S244">IF(INDEX(Historical!$D$7:$D$1379,MATCH(B244,Historical!$B$7:$B$1403,0))=0,"n/a",(INDEX(Historical!$C$7:$C$1381,MATCH(B244,Historical!$B$7:$B$1403,0))/INDEX(Historical!$D$7:$D$1379,MATCH(B244,Historical!$B$7:$B$1403,0))-1)*100)</f>
        <v>31.91489362</v>
      </c>
      <c r="T244" s="108">
        <f t="array" ref="T244">IF(INDEX(Historical!$F$7:$F$1372,MATCH(B244,Historical!$B$7:$B$1403,0))=0,"n/a",((INDEX(Historical!$C$7:$C$1381,MATCH(B244,Historical!$B$7:$B$1403,0))/INDEX(Historical!$F$7:$F$1372,MATCH(B244,Historical!$B$7:$B$1403,0)))^(1/3)-1)*100)</f>
        <v>14.78080799</v>
      </c>
      <c r="U244" s="108">
        <f t="array" ref="U244">IF(INDEX(Historical!$H$7:$H$1372,MATCH(B244,Historical!$B$7:$B$1403,0))=0,"n/a",((INDEX(Historical!$C$7:$C$1381,MATCH(B244,Historical!$B$7:$B$1403,0))/INDEX(Historical!$H$7:$H$1372,MATCH(B244,Historical!$B$7:$B$1403,0)))^(1/5)-1)*100)</f>
        <v>24.17508872</v>
      </c>
      <c r="V244" s="108">
        <f t="array" ref="V244">IF(INDEX(Historical!$O$7:$O$1372,MATCH(B244,Historical!$B$7:$B$1403,0))=0,"n/a",((INDEX(Historical!$C$7:$C$1381,MATCH(B244,Historical!$B$7:$B$1403,0))/INDEX(Historical!$O$7:$O$1372,MATCH(B244,Historical!$B$7:$B$1403,0)))^(1/10)-1)*100)</f>
        <v>11.43387668</v>
      </c>
      <c r="W244" s="109">
        <f t="shared" si="5"/>
        <v>2.114338767</v>
      </c>
      <c r="X244" s="110">
        <f t="shared" si="6"/>
        <v>1.397403972</v>
      </c>
      <c r="Y244" s="133"/>
      <c r="Z244" s="103">
        <f t="shared" si="7"/>
        <v>20.39660057</v>
      </c>
      <c r="AA244" s="112">
        <f t="shared" si="8"/>
        <v>10.84135977</v>
      </c>
      <c r="AB244" s="73">
        <v>12.0</v>
      </c>
      <c r="AC244" s="102">
        <v>3.53</v>
      </c>
      <c r="AD244" s="102">
        <v>1.21</v>
      </c>
      <c r="AE244" s="102">
        <v>3.36</v>
      </c>
      <c r="AF244" s="102">
        <v>1.21</v>
      </c>
      <c r="AG244" s="102">
        <v>10.5</v>
      </c>
      <c r="AH244" s="102">
        <v>47.699999999999996</v>
      </c>
      <c r="AI244" s="102">
        <v>6.15</v>
      </c>
      <c r="AJ244" s="102">
        <v>17.299999999999997</v>
      </c>
      <c r="AK244" s="102">
        <v>9.0</v>
      </c>
      <c r="AL244" s="113">
        <v>1030.0</v>
      </c>
      <c r="AM244" s="114">
        <v>1.0999999999999999</v>
      </c>
      <c r="AN244" s="102">
        <v>0.17</v>
      </c>
      <c r="AO244" s="115">
        <f t="shared" si="9"/>
        <v>15.21509816</v>
      </c>
      <c r="AP244" s="116">
        <f t="shared" si="10"/>
        <v>26.05645794</v>
      </c>
      <c r="AQ244" s="117">
        <f t="shared" si="11"/>
        <v>-23.64397622</v>
      </c>
      <c r="AR244" s="103">
        <f t="array" ref="AR244">INDEX(Historical!$C$7:$C$1381,MATCH(B244,Historical!$B$7:$B$1403,0))*IF(AH244="n/a",1.03,IF(AH244&lt;0,1.01,IF(AH244&gt;10,1.1,(1+AH244/100))))</f>
        <v>0.682</v>
      </c>
      <c r="AS244" s="112">
        <f t="shared" si="12"/>
        <v>0.723943</v>
      </c>
      <c r="AT244" s="112">
        <f t="shared" ref="AT244:AV244" si="252">IF($AK244="n/a",1.03*AS244,IF($AK244&lt;0,1.01*AS244,IF($AK244&gt;10,1.1*AS244,(1+$AK244/100)*AS244)))</f>
        <v>0.78909787</v>
      </c>
      <c r="AU244" s="112">
        <f t="shared" si="252"/>
        <v>0.8601166783</v>
      </c>
      <c r="AV244" s="112">
        <f t="shared" si="252"/>
        <v>0.9375271793</v>
      </c>
      <c r="AW244" s="103">
        <f t="shared" si="14"/>
        <v>3.992684728</v>
      </c>
      <c r="AX244" s="118">
        <f t="shared" si="15"/>
        <v>10.43293631</v>
      </c>
      <c r="AY244" s="119">
        <v>1.18</v>
      </c>
      <c r="AZ244" s="114">
        <v>0.47000000000000003</v>
      </c>
      <c r="BA244" s="114">
        <v>-21.59</v>
      </c>
      <c r="BB244" s="114">
        <v>-17.19</v>
      </c>
      <c r="BC244" s="114">
        <v>-10.52</v>
      </c>
      <c r="BD244" s="42"/>
      <c r="BE244" s="17">
        <v>2015.0</v>
      </c>
      <c r="BF244" s="17">
        <f t="shared" si="16"/>
        <v>0</v>
      </c>
      <c r="BG244" s="120">
        <v>1.2</v>
      </c>
    </row>
    <row r="245" ht="11.25" customHeight="1">
      <c r="A245" s="155" t="s">
        <v>261</v>
      </c>
      <c r="B245" s="99" t="s">
        <v>262</v>
      </c>
      <c r="C245" s="100" t="s">
        <v>136</v>
      </c>
      <c r="D245" s="100" t="s">
        <v>153</v>
      </c>
      <c r="E245" s="101">
        <v>33.0</v>
      </c>
      <c r="F245" s="58">
        <v>84.0</v>
      </c>
      <c r="G245" s="58" t="s">
        <v>168</v>
      </c>
      <c r="H245" s="58" t="s">
        <v>168</v>
      </c>
      <c r="I245" s="150">
        <v>32.25</v>
      </c>
      <c r="J245" s="103">
        <f t="shared" si="2"/>
        <v>3.224806202</v>
      </c>
      <c r="K245" s="104">
        <v>0.26</v>
      </c>
      <c r="L245" s="73">
        <v>4.0</v>
      </c>
      <c r="M245" s="23">
        <f t="shared" si="3"/>
        <v>1.04</v>
      </c>
      <c r="N245" s="105" t="s">
        <v>263</v>
      </c>
      <c r="O245" s="106">
        <v>0.25</v>
      </c>
      <c r="P245" s="107">
        <v>43769.0</v>
      </c>
      <c r="Q245" s="107">
        <v>43784.0</v>
      </c>
      <c r="R245" s="23">
        <f t="shared" si="4"/>
        <v>4</v>
      </c>
      <c r="S245" s="108">
        <f t="array" ref="S245">IF(INDEX(Historical!$D$7:$D$1379,MATCH(B245,Historical!$B$7:$B$1403,0))=0,"n/a",(INDEX(Historical!$C$7:$C$1381,MATCH(B245,Historical!$B$7:$B$1403,0))/INDEX(Historical!$D$7:$D$1379,MATCH(B245,Historical!$B$7:$B$1403,0))-1)*100)</f>
        <v>6.382978723</v>
      </c>
      <c r="T245" s="108">
        <f t="array" ref="T245">IF(INDEX(Historical!$F$7:$F$1372,MATCH(B245,Historical!$B$7:$B$1403,0))=0,"n/a",((INDEX(Historical!$C$7:$C$1381,MATCH(B245,Historical!$B$7:$B$1403,0))/INDEX(Historical!$F$7:$F$1372,MATCH(B245,Historical!$B$7:$B$1403,0)))^(1/3)-1)*100)</f>
        <v>6.83872975</v>
      </c>
      <c r="U245" s="108">
        <f t="array" ref="U245">IF(INDEX(Historical!$H$7:$H$1372,MATCH(B245,Historical!$B$7:$B$1403,0))=0,"n/a",((INDEX(Historical!$C$7:$C$1381,MATCH(B245,Historical!$B$7:$B$1403,0))/INDEX(Historical!$H$7:$H$1372,MATCH(B245,Historical!$B$7:$B$1403,0)))^(1/5)-1)*100)</f>
        <v>5.366330364</v>
      </c>
      <c r="V245" s="108">
        <f t="array" ref="V245">IF(INDEX(Historical!$O$7:$O$1372,MATCH(B245,Historical!$B$7:$B$1403,0))=0,"n/a",((INDEX(Historical!$C$7:$C$1381,MATCH(B245,Historical!$B$7:$B$1403,0))/INDEX(Historical!$O$7:$O$1372,MATCH(B245,Historical!$B$7:$B$1403,0)))^(1/10)-1)*100)</f>
        <v>3.931957901</v>
      </c>
      <c r="W245" s="109">
        <f t="shared" si="5"/>
        <v>1.36479853</v>
      </c>
      <c r="X245" s="110" t="str">
        <f t="shared" si="6"/>
        <v>n/a</v>
      </c>
      <c r="Y245" s="149"/>
      <c r="Z245" s="103" t="str">
        <f t="shared" si="7"/>
        <v>n/a</v>
      </c>
      <c r="AA245" s="112" t="str">
        <f t="shared" si="8"/>
        <v>n/a</v>
      </c>
      <c r="AB245" s="73">
        <v>12.0</v>
      </c>
      <c r="AC245" s="102" t="s">
        <v>128</v>
      </c>
      <c r="AD245" s="102" t="s">
        <v>128</v>
      </c>
      <c r="AE245" s="102" t="s">
        <v>128</v>
      </c>
      <c r="AF245" s="102" t="s">
        <v>128</v>
      </c>
      <c r="AG245" s="102" t="s">
        <v>128</v>
      </c>
      <c r="AH245" s="102" t="s">
        <v>128</v>
      </c>
      <c r="AI245" s="102" t="s">
        <v>128</v>
      </c>
      <c r="AJ245" s="102" t="s">
        <v>128</v>
      </c>
      <c r="AK245" s="102" t="s">
        <v>128</v>
      </c>
      <c r="AL245" s="113" t="s">
        <v>128</v>
      </c>
      <c r="AM245" s="114" t="s">
        <v>128</v>
      </c>
      <c r="AN245" s="102" t="s">
        <v>128</v>
      </c>
      <c r="AO245" s="115" t="str">
        <f t="shared" si="9"/>
        <v>n/a</v>
      </c>
      <c r="AP245" s="116">
        <f t="shared" si="10"/>
        <v>8.591136566</v>
      </c>
      <c r="AQ245" s="117" t="str">
        <f t="shared" si="11"/>
        <v>n/a</v>
      </c>
      <c r="AR245" s="103">
        <f t="array" ref="AR245">INDEX(Historical!$C$7:$C$1381,MATCH(B245,Historical!$B$7:$B$1403,0))*IF(AH245="n/a",1.03,IF(AH245&lt;0,1.01,IF(AH245&gt;10,1.1,(1+AH245/100))))</f>
        <v>1.03</v>
      </c>
      <c r="AS245" s="112">
        <f t="shared" si="12"/>
        <v>1.0609</v>
      </c>
      <c r="AT245" s="112">
        <f t="shared" ref="AT245:AV245" si="253">IF($AK245="n/a",1.03*AS245,IF($AK245&lt;0,1.01*AS245,IF($AK245&gt;10,1.1*AS245,(1+$AK245/100)*AS245)))</f>
        <v>1.092727</v>
      </c>
      <c r="AU245" s="112">
        <f t="shared" si="253"/>
        <v>1.12550881</v>
      </c>
      <c r="AV245" s="112">
        <f t="shared" si="253"/>
        <v>1.159274074</v>
      </c>
      <c r="AW245" s="103">
        <f t="shared" si="14"/>
        <v>5.468409884</v>
      </c>
      <c r="AX245" s="118">
        <f t="shared" si="15"/>
        <v>16.95630972</v>
      </c>
      <c r="AY245" s="119" t="s">
        <v>128</v>
      </c>
      <c r="AZ245" s="114" t="s">
        <v>128</v>
      </c>
      <c r="BA245" s="114" t="s">
        <v>128</v>
      </c>
      <c r="BB245" s="114" t="s">
        <v>128</v>
      </c>
      <c r="BC245" s="114" t="s">
        <v>128</v>
      </c>
      <c r="BD245" s="42" t="s">
        <v>112</v>
      </c>
      <c r="BE245" s="17">
        <v>1987.0</v>
      </c>
      <c r="BF245" s="17">
        <f t="shared" si="16"/>
        <v>3</v>
      </c>
      <c r="BG245" s="120" t="s">
        <v>128</v>
      </c>
    </row>
    <row r="246" ht="11.25" customHeight="1">
      <c r="A246" s="155" t="s">
        <v>1517</v>
      </c>
      <c r="B246" s="99" t="s">
        <v>1518</v>
      </c>
      <c r="C246" s="100" t="s">
        <v>272</v>
      </c>
      <c r="D246" s="100" t="s">
        <v>273</v>
      </c>
      <c r="E246" s="101">
        <v>8.0</v>
      </c>
      <c r="F246" s="58">
        <v>591.0</v>
      </c>
      <c r="G246" s="58" t="s">
        <v>168</v>
      </c>
      <c r="H246" s="58" t="s">
        <v>168</v>
      </c>
      <c r="I246" s="150">
        <v>125.73</v>
      </c>
      <c r="J246" s="103">
        <f t="shared" si="2"/>
        <v>2.386065378</v>
      </c>
      <c r="K246" s="104">
        <v>0.75</v>
      </c>
      <c r="L246" s="73">
        <v>4.0</v>
      </c>
      <c r="M246" s="23">
        <f t="shared" si="3"/>
        <v>3</v>
      </c>
      <c r="N246" s="105" t="s">
        <v>179</v>
      </c>
      <c r="O246" s="106">
        <v>0.72</v>
      </c>
      <c r="P246" s="107">
        <v>43735.0</v>
      </c>
      <c r="Q246" s="107">
        <v>43753.0</v>
      </c>
      <c r="R246" s="23">
        <f t="shared" si="4"/>
        <v>4.166666667</v>
      </c>
      <c r="S246" s="108">
        <f t="array" ref="S246">IF(INDEX(Historical!$D$7:$D$1379,MATCH(B246,Historical!$B$7:$B$1403,0))=0,"n/a",(INDEX(Historical!$C$7:$C$1381,MATCH(B246,Historical!$B$7:$B$1403,0))/INDEX(Historical!$D$7:$D$1379,MATCH(B246,Historical!$B$7:$B$1403,0))-1)*100)</f>
        <v>10.22727273</v>
      </c>
      <c r="T246" s="108">
        <f t="array" ref="T246">IF(INDEX(Historical!$F$7:$F$1372,MATCH(B246,Historical!$B$7:$B$1403,0))=0,"n/a",((INDEX(Historical!$C$7:$C$1381,MATCH(B246,Historical!$B$7:$B$1403,0))/INDEX(Historical!$F$7:$F$1372,MATCH(B246,Historical!$B$7:$B$1403,0)))^(1/3)-1)*100)</f>
        <v>6.047651259</v>
      </c>
      <c r="U246" s="108">
        <f t="array" ref="U246">IF(INDEX(Historical!$H$7:$H$1372,MATCH(B246,Historical!$B$7:$B$1403,0))=0,"n/a",((INDEX(Historical!$C$7:$C$1381,MATCH(B246,Historical!$B$7:$B$1403,0))/INDEX(Historical!$H$7:$H$1372,MATCH(B246,Historical!$B$7:$B$1403,0)))^(1/5)-1)*100)</f>
        <v>5.562095536</v>
      </c>
      <c r="V246" s="108">
        <f t="array" ref="V246">IF(INDEX(Historical!$O$7:$O$1372,MATCH(B246,Historical!$B$7:$B$1403,0))=0,"n/a",((INDEX(Historical!$C$7:$C$1381,MATCH(B246,Historical!$B$7:$B$1403,0))/INDEX(Historical!$O$7:$O$1372,MATCH(B246,Historical!$B$7:$B$1403,0)))^(1/10)-1)*100)</f>
        <v>3.414864059</v>
      </c>
      <c r="W246" s="109">
        <f t="shared" si="5"/>
        <v>1.628789738</v>
      </c>
      <c r="X246" s="110">
        <f t="shared" si="6"/>
        <v>0.341232855</v>
      </c>
      <c r="Y246" s="159"/>
      <c r="Z246" s="103">
        <f t="shared" si="7"/>
        <v>93.16770186</v>
      </c>
      <c r="AA246" s="112">
        <f t="shared" si="8"/>
        <v>39.04658385</v>
      </c>
      <c r="AB246" s="73">
        <v>12.0</v>
      </c>
      <c r="AC246" s="102">
        <v>3.22</v>
      </c>
      <c r="AD246" s="102">
        <v>5.07</v>
      </c>
      <c r="AE246" s="102">
        <v>14.78</v>
      </c>
      <c r="AF246" s="102">
        <v>4.04</v>
      </c>
      <c r="AG246" s="102">
        <v>11.5</v>
      </c>
      <c r="AH246" s="102">
        <v>30.099999999999998</v>
      </c>
      <c r="AI246" s="102">
        <v>6.529999999999999</v>
      </c>
      <c r="AJ246" s="102">
        <v>16.3</v>
      </c>
      <c r="AK246" s="102">
        <v>7.7</v>
      </c>
      <c r="AL246" s="113">
        <v>4900.0</v>
      </c>
      <c r="AM246" s="114">
        <v>1.4000000000000001</v>
      </c>
      <c r="AN246" s="102">
        <v>1.01</v>
      </c>
      <c r="AO246" s="115">
        <f t="shared" si="9"/>
        <v>-31.09842294</v>
      </c>
      <c r="AP246" s="116">
        <f t="shared" si="10"/>
        <v>7.948160914</v>
      </c>
      <c r="AQ246" s="117">
        <f t="shared" si="11"/>
        <v>164.7835164</v>
      </c>
      <c r="AR246" s="103">
        <f t="array" ref="AR246">INDEX(Historical!$C$7:$C$1381,MATCH(B246,Historical!$B$7:$B$1403,0))*IF(AH246="n/a",1.03,IF(AH246&lt;0,1.01,IF(AH246&gt;10,1.1,(1+AH246/100))))</f>
        <v>3.201</v>
      </c>
      <c r="AS246" s="112">
        <f t="shared" si="12"/>
        <v>3.4100253</v>
      </c>
      <c r="AT246" s="112">
        <f t="shared" ref="AT246:AV246" si="254">IF($AK246="n/a",1.03*AS246,IF($AK246&lt;0,1.01*AS246,IF($AK246&gt;10,1.1*AS246,(1+$AK246/100)*AS246)))</f>
        <v>3.672597248</v>
      </c>
      <c r="AU246" s="112">
        <f t="shared" si="254"/>
        <v>3.955387236</v>
      </c>
      <c r="AV246" s="112">
        <f t="shared" si="254"/>
        <v>4.259952053</v>
      </c>
      <c r="AW246" s="103">
        <f t="shared" si="14"/>
        <v>18.49896184</v>
      </c>
      <c r="AX246" s="118">
        <f t="shared" si="15"/>
        <v>14.71324412</v>
      </c>
      <c r="AY246" s="119">
        <v>0.82</v>
      </c>
      <c r="AZ246" s="114">
        <v>20.57</v>
      </c>
      <c r="BA246" s="114">
        <v>-11.89</v>
      </c>
      <c r="BB246" s="114">
        <v>-7.140000000000001</v>
      </c>
      <c r="BC246" s="114">
        <v>-0.64</v>
      </c>
      <c r="BD246" s="42"/>
      <c r="BE246" s="17">
        <v>2012.0</v>
      </c>
      <c r="BF246" s="17">
        <f t="shared" si="16"/>
        <v>0</v>
      </c>
      <c r="BG246" s="120">
        <v>5.2</v>
      </c>
    </row>
    <row r="247" ht="11.25" customHeight="1">
      <c r="A247" s="155" t="s">
        <v>1706</v>
      </c>
      <c r="B247" s="99" t="s">
        <v>1707</v>
      </c>
      <c r="C247" s="100" t="s">
        <v>177</v>
      </c>
      <c r="D247" s="100" t="s">
        <v>534</v>
      </c>
      <c r="E247" s="101">
        <v>7.0</v>
      </c>
      <c r="F247" s="58">
        <v>686.0</v>
      </c>
      <c r="G247" s="58" t="s">
        <v>168</v>
      </c>
      <c r="H247" s="58" t="s">
        <v>168</v>
      </c>
      <c r="I247" s="150">
        <v>74.84</v>
      </c>
      <c r="J247" s="103">
        <f t="shared" si="2"/>
        <v>1.496525922</v>
      </c>
      <c r="K247" s="104">
        <v>0.28</v>
      </c>
      <c r="L247" s="73">
        <v>4.0</v>
      </c>
      <c r="M247" s="23">
        <f t="shared" si="3"/>
        <v>1.12</v>
      </c>
      <c r="N247" s="105" t="s">
        <v>218</v>
      </c>
      <c r="O247" s="106">
        <v>0.27</v>
      </c>
      <c r="P247" s="107">
        <v>43738.0</v>
      </c>
      <c r="Q247" s="107">
        <v>43753.0</v>
      </c>
      <c r="R247" s="23">
        <f t="shared" si="4"/>
        <v>3.703703704</v>
      </c>
      <c r="S247" s="108">
        <f t="array" ref="S247">IF(INDEX(Historical!$D$7:$D$1379,MATCH(B247,Historical!$B$7:$B$1403,0))=0,"n/a",(INDEX(Historical!$C$7:$C$1381,MATCH(B247,Historical!$B$7:$B$1403,0))/INDEX(Historical!$D$7:$D$1379,MATCH(B247,Historical!$B$7:$B$1403,0))-1)*100)</f>
        <v>4.807692308</v>
      </c>
      <c r="T247" s="108">
        <f t="array" ref="T247">IF(INDEX(Historical!$F$7:$F$1372,MATCH(B247,Historical!$B$7:$B$1403,0))=0,"n/a",((INDEX(Historical!$C$7:$C$1381,MATCH(B247,Historical!$B$7:$B$1403,0))/INDEX(Historical!$F$7:$F$1372,MATCH(B247,Historical!$B$7:$B$1403,0)))^(1/3)-1)*100)</f>
        <v>5.434121349</v>
      </c>
      <c r="U247" s="108">
        <f t="array" ref="U247">IF(INDEX(Historical!$H$7:$H$1372,MATCH(B247,Historical!$B$7:$B$1403,0))=0,"n/a",((INDEX(Historical!$C$7:$C$1381,MATCH(B247,Historical!$B$7:$B$1403,0))/INDEX(Historical!$H$7:$H$1372,MATCH(B247,Historical!$B$7:$B$1403,0)))^(1/5)-1)*100)</f>
        <v>7.763837146</v>
      </c>
      <c r="V247" s="108" t="str">
        <f t="array" ref="V247">IF(INDEX(Historical!$O$7:$O$1372,MATCH(B247,Historical!$B$7:$B$1403,0))=0,"n/a",((INDEX(Historical!$C$7:$C$1381,MATCH(B247,Historical!$B$7:$B$1403,0))/INDEX(Historical!$O$7:$O$1372,MATCH(B247,Historical!$B$7:$B$1403,0)))^(1/10)-1)*100)</f>
        <v>n/a</v>
      </c>
      <c r="W247" s="109" t="str">
        <f t="shared" si="5"/>
        <v>n/a</v>
      </c>
      <c r="X247" s="110">
        <f t="shared" si="6"/>
        <v>1.43774762</v>
      </c>
      <c r="Y247" s="250" t="s">
        <v>1708</v>
      </c>
      <c r="Z247" s="103">
        <f t="shared" si="7"/>
        <v>35</v>
      </c>
      <c r="AA247" s="112">
        <f t="shared" si="8"/>
        <v>23.3875</v>
      </c>
      <c r="AB247" s="73">
        <v>12.0</v>
      </c>
      <c r="AC247" s="102">
        <v>3.2</v>
      </c>
      <c r="AD247" s="102">
        <v>5.09</v>
      </c>
      <c r="AE247" s="102">
        <v>1.65</v>
      </c>
      <c r="AF247" s="102">
        <v>5.49</v>
      </c>
      <c r="AG247" s="102">
        <v>23.799999999999997</v>
      </c>
      <c r="AH247" s="102">
        <v>6.7</v>
      </c>
      <c r="AI247" s="102">
        <v>12.25</v>
      </c>
      <c r="AJ247" s="102">
        <v>5.4</v>
      </c>
      <c r="AK247" s="102">
        <v>4.6</v>
      </c>
      <c r="AL247" s="113">
        <v>7460.0</v>
      </c>
      <c r="AM247" s="114">
        <v>1.5</v>
      </c>
      <c r="AN247" s="102">
        <v>2.55</v>
      </c>
      <c r="AO247" s="115">
        <f t="shared" si="9"/>
        <v>-14.12713693</v>
      </c>
      <c r="AP247" s="116">
        <f t="shared" si="10"/>
        <v>9.260363068</v>
      </c>
      <c r="AQ247" s="117">
        <f t="shared" si="11"/>
        <v>138.883863</v>
      </c>
      <c r="AR247" s="103">
        <f t="array" ref="AR247">INDEX(Historical!$C$7:$C$1381,MATCH(B247,Historical!$B$7:$B$1403,0))*IF(AH247="n/a",1.03,IF(AH247&lt;0,1.01,IF(AH247&gt;10,1.1,(1+AH247/100))))</f>
        <v>1.16303</v>
      </c>
      <c r="AS247" s="112">
        <f t="shared" si="12"/>
        <v>1.279333</v>
      </c>
      <c r="AT247" s="112">
        <f t="shared" ref="AT247:AV247" si="255">IF($AK247="n/a",1.03*AS247,IF($AK247&lt;0,1.01*AS247,IF($AK247&gt;10,1.1*AS247,(1+$AK247/100)*AS247)))</f>
        <v>1.338182318</v>
      </c>
      <c r="AU247" s="112">
        <f t="shared" si="255"/>
        <v>1.399738705</v>
      </c>
      <c r="AV247" s="112">
        <f t="shared" si="255"/>
        <v>1.464126685</v>
      </c>
      <c r="AW247" s="103">
        <f t="shared" si="14"/>
        <v>6.644410708</v>
      </c>
      <c r="AX247" s="118">
        <f t="shared" si="15"/>
        <v>8.878154339</v>
      </c>
      <c r="AY247" s="119">
        <v>0.97</v>
      </c>
      <c r="AZ247" s="114">
        <v>31.900000000000002</v>
      </c>
      <c r="BA247" s="114">
        <v>-10.16</v>
      </c>
      <c r="BB247" s="114">
        <v>-1.26</v>
      </c>
      <c r="BC247" s="114">
        <v>11.5</v>
      </c>
      <c r="BD247" s="42"/>
      <c r="BE247" s="17">
        <v>2013.0</v>
      </c>
      <c r="BF247" s="17">
        <f t="shared" si="16"/>
        <v>0</v>
      </c>
      <c r="BG247" s="120">
        <v>5.4</v>
      </c>
    </row>
    <row r="248" ht="11.25" customHeight="1">
      <c r="A248" s="155" t="s">
        <v>727</v>
      </c>
      <c r="B248" s="99" t="s">
        <v>728</v>
      </c>
      <c r="C248" s="100" t="s">
        <v>158</v>
      </c>
      <c r="D248" s="100" t="s">
        <v>362</v>
      </c>
      <c r="E248" s="101">
        <v>17.0</v>
      </c>
      <c r="F248" s="58">
        <v>220.0</v>
      </c>
      <c r="G248" s="58" t="s">
        <v>121</v>
      </c>
      <c r="H248" s="58" t="s">
        <v>121</v>
      </c>
      <c r="I248" s="150">
        <v>67.19</v>
      </c>
      <c r="J248" s="103">
        <f t="shared" si="2"/>
        <v>3.79520762</v>
      </c>
      <c r="K248" s="104">
        <v>0.6375</v>
      </c>
      <c r="L248" s="73">
        <v>4.0</v>
      </c>
      <c r="M248" s="23">
        <f t="shared" si="3"/>
        <v>2.55</v>
      </c>
      <c r="N248" s="105" t="s">
        <v>196</v>
      </c>
      <c r="O248" s="106">
        <v>0.6125</v>
      </c>
      <c r="P248" s="107">
        <v>43828.0</v>
      </c>
      <c r="Q248" s="107">
        <v>43860.0</v>
      </c>
      <c r="R248" s="23">
        <f t="shared" si="4"/>
        <v>4.081632653</v>
      </c>
      <c r="S248" s="108">
        <f t="array" ref="S248">IF(INDEX(Historical!$D$7:$D$1379,MATCH(B248,Historical!$B$7:$B$1403,0))=0,"n/a",(INDEX(Historical!$C$7:$C$1381,MATCH(B248,Historical!$B$7:$B$1403,0))/INDEX(Historical!$D$7:$D$1379,MATCH(B248,Historical!$B$7:$B$1403,0))-1)*100)</f>
        <v>1.239669421</v>
      </c>
      <c r="T248" s="108">
        <f t="array" ref="T248">IF(INDEX(Historical!$F$7:$F$1372,MATCH(B248,Historical!$B$7:$B$1403,0))=0,"n/a",((INDEX(Historical!$C$7:$C$1381,MATCH(B248,Historical!$B$7:$B$1403,0))/INDEX(Historical!$F$7:$F$1372,MATCH(B248,Historical!$B$7:$B$1403,0)))^(1/3)-1)*100)</f>
        <v>8.464666492</v>
      </c>
      <c r="U248" s="108">
        <f t="array" ref="U248">IF(INDEX(Historical!$H$7:$H$1372,MATCH(B248,Historical!$B$7:$B$1403,0))=0,"n/a",((INDEX(Historical!$C$7:$C$1381,MATCH(B248,Historical!$B$7:$B$1403,0))/INDEX(Historical!$H$7:$H$1372,MATCH(B248,Historical!$B$7:$B$1403,0)))^(1/5)-1)*100)</f>
        <v>11.52585156</v>
      </c>
      <c r="V248" s="108">
        <f t="array" ref="V248">IF(INDEX(Historical!$O$7:$O$1372,MATCH(B248,Historical!$B$7:$B$1403,0))=0,"n/a",((INDEX(Historical!$C$7:$C$1381,MATCH(B248,Historical!$B$7:$B$1403,0))/INDEX(Historical!$O$7:$O$1372,MATCH(B248,Historical!$B$7:$B$1403,0)))^(1/10)-1)*100)</f>
        <v>7.046985027</v>
      </c>
      <c r="W248" s="109">
        <f t="shared" si="5"/>
        <v>1.635572023</v>
      </c>
      <c r="X248" s="110" t="str">
        <f t="shared" si="6"/>
        <v>n/a</v>
      </c>
      <c r="Y248" s="111"/>
      <c r="Z248" s="103" t="str">
        <f t="shared" si="7"/>
        <v>n/a</v>
      </c>
      <c r="AA248" s="112" t="str">
        <f t="shared" si="8"/>
        <v>n/a</v>
      </c>
      <c r="AB248" s="73">
        <v>12.0</v>
      </c>
      <c r="AC248" s="102">
        <v>-1.09</v>
      </c>
      <c r="AD248" s="102" t="s">
        <v>128</v>
      </c>
      <c r="AE248" s="102">
        <v>1.94</v>
      </c>
      <c r="AF248" s="102">
        <v>1.77</v>
      </c>
      <c r="AG248" s="102">
        <v>-2.6</v>
      </c>
      <c r="AH248" s="156">
        <v>-144.6</v>
      </c>
      <c r="AI248" s="156">
        <v>-2.91</v>
      </c>
      <c r="AJ248" s="102">
        <v>-20.3</v>
      </c>
      <c r="AK248" s="102">
        <v>3.9</v>
      </c>
      <c r="AL248" s="113">
        <v>24020.0</v>
      </c>
      <c r="AM248" s="114">
        <v>0.06</v>
      </c>
      <c r="AN248" s="102">
        <v>1.41</v>
      </c>
      <c r="AO248" s="115" t="str">
        <f t="shared" si="9"/>
        <v>n/a</v>
      </c>
      <c r="AP248" s="116">
        <f t="shared" si="10"/>
        <v>15.32105918</v>
      </c>
      <c r="AQ248" s="117" t="str">
        <f t="shared" si="11"/>
        <v>n/a</v>
      </c>
      <c r="AR248" s="103">
        <f t="array" ref="AR248">INDEX(Historical!$C$7:$C$1381,MATCH(B248,Historical!$B$7:$B$1403,0))*IF(AH248="n/a",1.03,IF(AH248&lt;0,1.01,IF(AH248&gt;10,1.1,(1+AH248/100))))</f>
        <v>2.4745</v>
      </c>
      <c r="AS248" s="112">
        <f t="shared" si="12"/>
        <v>2.499245</v>
      </c>
      <c r="AT248" s="112">
        <f t="shared" ref="AT248:AV248" si="256">IF($AK248="n/a",1.03*AS248,IF($AK248&lt;0,1.01*AS248,IF($AK248&gt;10,1.1*AS248,(1+$AK248/100)*AS248)))</f>
        <v>2.596715555</v>
      </c>
      <c r="AU248" s="112">
        <f t="shared" si="256"/>
        <v>2.697987462</v>
      </c>
      <c r="AV248" s="112">
        <f t="shared" si="256"/>
        <v>2.803208973</v>
      </c>
      <c r="AW248" s="103">
        <f t="shared" si="14"/>
        <v>13.07165699</v>
      </c>
      <c r="AX248" s="118">
        <f t="shared" si="15"/>
        <v>19.45476557</v>
      </c>
      <c r="AY248" s="119">
        <v>0.21</v>
      </c>
      <c r="AZ248" s="114">
        <v>16.59</v>
      </c>
      <c r="BA248" s="114">
        <v>-14.87</v>
      </c>
      <c r="BB248" s="114">
        <v>-11.559999999999999</v>
      </c>
      <c r="BC248" s="114">
        <v>-5.0</v>
      </c>
      <c r="BD248" s="42"/>
      <c r="BE248" s="17">
        <v>2004.0</v>
      </c>
      <c r="BF248" s="17">
        <f t="shared" si="16"/>
        <v>1</v>
      </c>
      <c r="BG248" s="120">
        <v>-0.5</v>
      </c>
    </row>
    <row r="249" ht="11.25" customHeight="1">
      <c r="A249" s="55" t="s">
        <v>729</v>
      </c>
      <c r="B249" s="99" t="s">
        <v>730</v>
      </c>
      <c r="C249" s="100" t="s">
        <v>125</v>
      </c>
      <c r="D249" s="100" t="s">
        <v>731</v>
      </c>
      <c r="E249" s="101">
        <v>10.0</v>
      </c>
      <c r="F249" s="58">
        <v>382.0</v>
      </c>
      <c r="G249" s="58" t="s">
        <v>120</v>
      </c>
      <c r="H249" s="58" t="s">
        <v>120</v>
      </c>
      <c r="I249" s="150">
        <v>183.6</v>
      </c>
      <c r="J249" s="103">
        <f t="shared" si="2"/>
        <v>1.045751634</v>
      </c>
      <c r="K249" s="104">
        <v>0.48</v>
      </c>
      <c r="L249" s="73">
        <v>4.0</v>
      </c>
      <c r="M249" s="23">
        <f t="shared" si="3"/>
        <v>1.92</v>
      </c>
      <c r="N249" s="105" t="s">
        <v>133</v>
      </c>
      <c r="O249" s="106">
        <v>0.43</v>
      </c>
      <c r="P249" s="107">
        <v>43796.0</v>
      </c>
      <c r="Q249" s="107">
        <v>43815.0</v>
      </c>
      <c r="R249" s="23">
        <f t="shared" si="4"/>
        <v>11.62790698</v>
      </c>
      <c r="S249" s="108">
        <f t="array" ref="S249">IF(INDEX(Historical!$D$7:$D$1379,MATCH(B249,Historical!$B$7:$B$1403,0))=0,"n/a",(INDEX(Historical!$C$7:$C$1381,MATCH(B249,Historical!$B$7:$B$1403,0))/INDEX(Historical!$D$7:$D$1379,MATCH(B249,Historical!$B$7:$B$1403,0))-1)*100)</f>
        <v>12.7388535</v>
      </c>
      <c r="T249" s="108">
        <f t="array" ref="T249">IF(INDEX(Historical!$F$7:$F$1372,MATCH(B249,Historical!$B$7:$B$1403,0))=0,"n/a",((INDEX(Historical!$C$7:$C$1381,MATCH(B249,Historical!$B$7:$B$1403,0))/INDEX(Historical!$F$7:$F$1372,MATCH(B249,Historical!$B$7:$B$1403,0)))^(1/3)-1)*100)</f>
        <v>12.59450442</v>
      </c>
      <c r="U249" s="108">
        <f t="array" ref="U249">IF(INDEX(Historical!$H$7:$H$1372,MATCH(B249,Historical!$B$7:$B$1403,0))=0,"n/a",((INDEX(Historical!$C$7:$C$1381,MATCH(B249,Historical!$B$7:$B$1403,0))/INDEX(Historical!$H$7:$H$1372,MATCH(B249,Historical!$B$7:$B$1403,0)))^(1/5)-1)*100)</f>
        <v>16.07502772</v>
      </c>
      <c r="V249" s="108">
        <f t="array" ref="V249">IF(INDEX(Historical!$O$7:$O$1372,MATCH(B249,Historical!$B$7:$B$1403,0))=0,"n/a",((INDEX(Historical!$C$7:$C$1381,MATCH(B249,Historical!$B$7:$B$1403,0))/INDEX(Historical!$O$7:$O$1372,MATCH(B249,Historical!$B$7:$B$1403,0)))^(1/10)-1)*100)</f>
        <v>20.46587994</v>
      </c>
      <c r="W249" s="109">
        <f t="shared" si="5"/>
        <v>0.7854549998</v>
      </c>
      <c r="X249" s="110">
        <f t="shared" si="6"/>
        <v>1.692108181</v>
      </c>
      <c r="Y249" s="133"/>
      <c r="Z249" s="103">
        <f t="shared" si="7"/>
        <v>37.86982249</v>
      </c>
      <c r="AA249" s="112">
        <f t="shared" si="8"/>
        <v>36.21301775</v>
      </c>
      <c r="AB249" s="73">
        <v>6.0</v>
      </c>
      <c r="AC249" s="102">
        <v>5.07</v>
      </c>
      <c r="AD249" s="102">
        <v>3.5</v>
      </c>
      <c r="AE249" s="102">
        <v>4.2</v>
      </c>
      <c r="AF249" s="102">
        <v>14.46</v>
      </c>
      <c r="AG249" s="102">
        <v>41.199999999999996</v>
      </c>
      <c r="AH249" s="102">
        <v>18.3</v>
      </c>
      <c r="AI249" s="102">
        <v>15.18</v>
      </c>
      <c r="AJ249" s="102">
        <v>9.5</v>
      </c>
      <c r="AK249" s="102">
        <v>10.37</v>
      </c>
      <c r="AL249" s="113">
        <v>66660.0</v>
      </c>
      <c r="AM249" s="228">
        <v>0.3</v>
      </c>
      <c r="AN249" s="102">
        <v>1.13</v>
      </c>
      <c r="AO249" s="115">
        <f t="shared" si="9"/>
        <v>-19.0922384</v>
      </c>
      <c r="AP249" s="116">
        <f t="shared" si="10"/>
        <v>17.12077936</v>
      </c>
      <c r="AQ249" s="117">
        <f t="shared" si="11"/>
        <v>382.4199354</v>
      </c>
      <c r="AR249" s="103">
        <f t="array" ref="AR249">INDEX(Historical!$C$7:$C$1381,MATCH(B249,Historical!$B$7:$B$1403,0))*IF(AH249="n/a",1.03,IF(AH249&lt;0,1.01,IF(AH249&gt;10,1.1,(1+AH249/100))))</f>
        <v>1.947</v>
      </c>
      <c r="AS249" s="112">
        <f t="shared" si="12"/>
        <v>2.1417</v>
      </c>
      <c r="AT249" s="112">
        <f t="shared" ref="AT249:AV249" si="257">IF($AK249="n/a",1.03*AS249,IF($AK249&lt;0,1.01*AS249,IF($AK249&gt;10,1.1*AS249,(1+$AK249/100)*AS249)))</f>
        <v>2.35587</v>
      </c>
      <c r="AU249" s="112">
        <f t="shared" si="257"/>
        <v>2.591457</v>
      </c>
      <c r="AV249" s="112">
        <f t="shared" si="257"/>
        <v>2.8506027</v>
      </c>
      <c r="AW249" s="103">
        <f t="shared" si="14"/>
        <v>11.8866297</v>
      </c>
      <c r="AX249" s="118">
        <f t="shared" si="15"/>
        <v>6.474199183</v>
      </c>
      <c r="AY249" s="119">
        <v>0.69</v>
      </c>
      <c r="AZ249" s="114">
        <v>20.01</v>
      </c>
      <c r="BA249" s="114">
        <v>-16.7</v>
      </c>
      <c r="BB249" s="114">
        <v>-11.06</v>
      </c>
      <c r="BC249" s="114">
        <v>-4.51</v>
      </c>
      <c r="BD249" s="42"/>
      <c r="BE249" s="17">
        <v>2011.0</v>
      </c>
      <c r="BF249" s="17">
        <f t="shared" si="16"/>
        <v>0</v>
      </c>
      <c r="BG249" s="120">
        <v>12.5</v>
      </c>
    </row>
    <row r="250" ht="11.25" customHeight="1">
      <c r="A250" s="155" t="s">
        <v>732</v>
      </c>
      <c r="B250" s="99" t="s">
        <v>733</v>
      </c>
      <c r="C250" s="100" t="s">
        <v>272</v>
      </c>
      <c r="D250" s="100" t="s">
        <v>273</v>
      </c>
      <c r="E250" s="101">
        <v>16.0</v>
      </c>
      <c r="F250" s="58">
        <v>252.0</v>
      </c>
      <c r="G250" s="58" t="s">
        <v>121</v>
      </c>
      <c r="H250" s="58" t="s">
        <v>121</v>
      </c>
      <c r="I250" s="150">
        <v>68.33</v>
      </c>
      <c r="J250" s="103">
        <f t="shared" si="2"/>
        <v>2.004975852</v>
      </c>
      <c r="K250" s="104">
        <v>0.3425</v>
      </c>
      <c r="L250" s="73">
        <v>4.0</v>
      </c>
      <c r="M250" s="23">
        <f t="shared" si="3"/>
        <v>1.37</v>
      </c>
      <c r="N250" s="105" t="s">
        <v>174</v>
      </c>
      <c r="O250" s="161">
        <v>0.30625</v>
      </c>
      <c r="P250" s="107">
        <v>43916.0</v>
      </c>
      <c r="Q250" s="107">
        <v>43931.0</v>
      </c>
      <c r="R250" s="23">
        <f t="shared" si="4"/>
        <v>11.83673469</v>
      </c>
      <c r="S250" s="108">
        <f t="array" ref="S250">IF(INDEX(Historical!$D$7:$D$1379,MATCH(B250,Historical!$B$7:$B$1403,0))=0,"n/a",(INDEX(Historical!$C$7:$C$1381,MATCH(B250,Historical!$B$7:$B$1403,0))/INDEX(Historical!$D$7:$D$1379,MATCH(B250,Historical!$B$7:$B$1403,0))-1)*100)</f>
        <v>11.66978485</v>
      </c>
      <c r="T250" s="108">
        <f t="array" ref="T250">IF(INDEX(Historical!$F$7:$F$1372,MATCH(B250,Historical!$B$7:$B$1403,0))=0,"n/a",((INDEX(Historical!$C$7:$C$1381,MATCH(B250,Historical!$B$7:$B$1403,0))/INDEX(Historical!$F$7:$F$1372,MATCH(B250,Historical!$B$7:$B$1403,0)))^(1/3)-1)*100)</f>
        <v>13.10621743</v>
      </c>
      <c r="U250" s="108">
        <f t="array" ref="U250">IF(INDEX(Historical!$H$7:$H$1372,MATCH(B250,Historical!$B$7:$B$1403,0))=0,"n/a",((INDEX(Historical!$C$7:$C$1381,MATCH(B250,Historical!$B$7:$B$1403,0))/INDEX(Historical!$H$7:$H$1372,MATCH(B250,Historical!$B$7:$B$1403,0)))^(1/5)-1)*100)</f>
        <v>14.2776914</v>
      </c>
      <c r="V250" s="108">
        <f t="array" ref="V250">IF(INDEX(Historical!$O$7:$O$1372,MATCH(B250,Historical!$B$7:$B$1403,0))=0,"n/a",((INDEX(Historical!$C$7:$C$1381,MATCH(B250,Historical!$B$7:$B$1403,0))/INDEX(Historical!$O$7:$O$1372,MATCH(B250,Historical!$B$7:$B$1403,0)))^(1/10)-1)*100)</f>
        <v>16.9222967</v>
      </c>
      <c r="W250" s="109">
        <f t="shared" si="5"/>
        <v>0.8437206634</v>
      </c>
      <c r="X250" s="110">
        <f t="shared" si="6"/>
        <v>0.5803939592</v>
      </c>
      <c r="Y250" s="176" t="s">
        <v>237</v>
      </c>
      <c r="Z250" s="103">
        <f t="shared" si="7"/>
        <v>93.83561644</v>
      </c>
      <c r="AA250" s="112">
        <f t="shared" si="8"/>
        <v>46.80136986</v>
      </c>
      <c r="AB250" s="73">
        <v>12.0</v>
      </c>
      <c r="AC250" s="102">
        <v>1.46</v>
      </c>
      <c r="AD250" s="102">
        <v>4.05</v>
      </c>
      <c r="AE250" s="102">
        <v>12.15</v>
      </c>
      <c r="AF250" s="102">
        <v>9.95</v>
      </c>
      <c r="AG250" s="102">
        <v>22.2</v>
      </c>
      <c r="AH250" s="102">
        <v>3.1</v>
      </c>
      <c r="AI250" s="102">
        <v>10.11</v>
      </c>
      <c r="AJ250" s="102">
        <v>24.6</v>
      </c>
      <c r="AK250" s="102">
        <v>11.600000000000001</v>
      </c>
      <c r="AL250" s="113">
        <v>12480.0</v>
      </c>
      <c r="AM250" s="114">
        <v>1.0999999999999999</v>
      </c>
      <c r="AN250" s="102">
        <v>1.91</v>
      </c>
      <c r="AO250" s="115">
        <f t="shared" si="9"/>
        <v>-30.51870261</v>
      </c>
      <c r="AP250" s="116">
        <f t="shared" si="10"/>
        <v>16.28266725</v>
      </c>
      <c r="AQ250" s="117">
        <f t="shared" si="11"/>
        <v>354.9352238</v>
      </c>
      <c r="AR250" s="103">
        <f t="array" ref="AR250">INDEX(Historical!$C$7:$C$1381,MATCH(B250,Historical!$B$7:$B$1403,0))*IF(AH250="n/a",1.03,IF(AH250&lt;0,1.01,IF(AH250&gt;10,1.1,(1+AH250/100))))</f>
        <v>1.23075625</v>
      </c>
      <c r="AS250" s="112">
        <f t="shared" si="12"/>
        <v>1.353831875</v>
      </c>
      <c r="AT250" s="112">
        <f t="shared" ref="AT250:AV250" si="258">IF($AK250="n/a",1.03*AS250,IF($AK250&lt;0,1.01*AS250,IF($AK250&gt;10,1.1*AS250,(1+$AK250/100)*AS250)))</f>
        <v>1.489215063</v>
      </c>
      <c r="AU250" s="112">
        <f t="shared" si="258"/>
        <v>1.638136569</v>
      </c>
      <c r="AV250" s="112">
        <f t="shared" si="258"/>
        <v>1.801950226</v>
      </c>
      <c r="AW250" s="103">
        <f t="shared" si="14"/>
        <v>7.513889982</v>
      </c>
      <c r="AX250" s="118">
        <f t="shared" si="15"/>
        <v>10.99647297</v>
      </c>
      <c r="AY250" s="119">
        <v>0.26</v>
      </c>
      <c r="AZ250" s="114">
        <v>27.46</v>
      </c>
      <c r="BA250" s="114">
        <v>-11.89</v>
      </c>
      <c r="BB250" s="114">
        <v>-4.78</v>
      </c>
      <c r="BC250" s="114">
        <v>1.69</v>
      </c>
      <c r="BD250" s="42"/>
      <c r="BE250" s="17">
        <v>2005.0</v>
      </c>
      <c r="BF250" s="17">
        <f t="shared" si="16"/>
        <v>1</v>
      </c>
      <c r="BG250" s="120">
        <v>6.6000000000000005</v>
      </c>
    </row>
    <row r="251" ht="11.25" customHeight="1">
      <c r="A251" s="121" t="s">
        <v>734</v>
      </c>
      <c r="B251" s="122" t="s">
        <v>735</v>
      </c>
      <c r="C251" s="100" t="s">
        <v>136</v>
      </c>
      <c r="D251" s="100" t="s">
        <v>153</v>
      </c>
      <c r="E251" s="123">
        <v>10.0</v>
      </c>
      <c r="F251" s="58">
        <v>417.0</v>
      </c>
      <c r="G251" s="124" t="s">
        <v>121</v>
      </c>
      <c r="H251" s="124" t="s">
        <v>121</v>
      </c>
      <c r="I251" s="216">
        <v>29.62</v>
      </c>
      <c r="J251" s="126">
        <f t="shared" si="2"/>
        <v>4.051316678</v>
      </c>
      <c r="K251" s="127">
        <v>0.3</v>
      </c>
      <c r="L251" s="128">
        <v>4.0</v>
      </c>
      <c r="M251" s="129">
        <f t="shared" si="3"/>
        <v>1.2</v>
      </c>
      <c r="N251" s="130" t="s">
        <v>589</v>
      </c>
      <c r="O251" s="131">
        <v>0.29</v>
      </c>
      <c r="P251" s="132">
        <v>43889.0</v>
      </c>
      <c r="Q251" s="132">
        <v>43910.0</v>
      </c>
      <c r="R251" s="129">
        <f t="shared" si="4"/>
        <v>3.448275862</v>
      </c>
      <c r="S251" s="108">
        <f t="array" ref="S251">IF(INDEX(Historical!$D$7:$D$1379,MATCH(B251,Historical!$B$7:$B$1403,0))=0,"n/a",(INDEX(Historical!$C$7:$C$1381,MATCH(B251,Historical!$B$7:$B$1403,0))/INDEX(Historical!$D$7:$D$1379,MATCH(B251,Historical!$B$7:$B$1403,0))-1)*100)</f>
        <v>3.571428571</v>
      </c>
      <c r="T251" s="108">
        <f t="array" ref="T251">IF(INDEX(Historical!$F$7:$F$1372,MATCH(B251,Historical!$B$7:$B$1403,0))=0,"n/a",((INDEX(Historical!$C$7:$C$1381,MATCH(B251,Historical!$B$7:$B$1403,0))/INDEX(Historical!$F$7:$F$1372,MATCH(B251,Historical!$B$7:$B$1403,0)))^(1/3)-1)*100)</f>
        <v>3.707034701</v>
      </c>
      <c r="U251" s="108">
        <f t="array" ref="U251">IF(INDEX(Historical!$H$7:$H$1372,MATCH(B251,Historical!$B$7:$B$1403,0))=0,"n/a",((INDEX(Historical!$C$7:$C$1381,MATCH(B251,Historical!$B$7:$B$1403,0))/INDEX(Historical!$H$7:$H$1372,MATCH(B251,Historical!$B$7:$B$1403,0)))^(1/5)-1)*100)</f>
        <v>5.680549654</v>
      </c>
      <c r="V251" s="108">
        <f t="array" ref="V251">IF(INDEX(Historical!$O$7:$O$1372,MATCH(B251,Historical!$B$7:$B$1403,0))=0,"n/a",((INDEX(Historical!$C$7:$C$1381,MATCH(B251,Historical!$B$7:$B$1403,0))/INDEX(Historical!$O$7:$O$1372,MATCH(B251,Historical!$B$7:$B$1403,0)))^(1/10)-1)*100)</f>
        <v>4.597818501</v>
      </c>
      <c r="W251" s="109">
        <f t="shared" si="5"/>
        <v>1.235488015</v>
      </c>
      <c r="X251" s="110" t="str">
        <f t="shared" si="6"/>
        <v>n/a</v>
      </c>
      <c r="Y251" s="181"/>
      <c r="Z251" s="126">
        <f t="shared" si="7"/>
        <v>41.95804196</v>
      </c>
      <c r="AA251" s="134">
        <f t="shared" si="8"/>
        <v>10.35664336</v>
      </c>
      <c r="AB251" s="128">
        <v>12.0</v>
      </c>
      <c r="AC251" s="125">
        <v>2.86</v>
      </c>
      <c r="AD251" s="125" t="s">
        <v>128</v>
      </c>
      <c r="AE251" s="125">
        <v>2.19</v>
      </c>
      <c r="AF251" s="125">
        <v>0.98</v>
      </c>
      <c r="AG251" s="125">
        <v>6.9</v>
      </c>
      <c r="AH251" s="125">
        <v>-52.5</v>
      </c>
      <c r="AI251" s="125" t="s">
        <v>128</v>
      </c>
      <c r="AJ251" s="125">
        <v>-10.6</v>
      </c>
      <c r="AK251" s="125" t="s">
        <v>128</v>
      </c>
      <c r="AL251" s="135">
        <v>79.09</v>
      </c>
      <c r="AM251" s="136">
        <v>18.2</v>
      </c>
      <c r="AN251" s="125">
        <v>0.41</v>
      </c>
      <c r="AO251" s="137">
        <f t="shared" si="9"/>
        <v>-0.6247770251</v>
      </c>
      <c r="AP251" s="138">
        <f t="shared" si="10"/>
        <v>9.731866332</v>
      </c>
      <c r="AQ251" s="139">
        <f t="shared" si="11"/>
        <v>-32.83681402</v>
      </c>
      <c r="AR251" s="103">
        <f t="array" ref="AR251">INDEX(Historical!$C$7:$C$1381,MATCH(B251,Historical!$B$7:$B$1403,0))*IF(AH251="n/a",1.03,IF(AH251&lt;0,1.01,IF(AH251&gt;10,1.1,(1+AH251/100))))</f>
        <v>1.1716</v>
      </c>
      <c r="AS251" s="134">
        <f t="shared" si="12"/>
        <v>1.206748</v>
      </c>
      <c r="AT251" s="134">
        <f t="shared" ref="AT251:AV251" si="259">IF($AK251="n/a",1.03*AS251,IF($AK251&lt;0,1.01*AS251,IF($AK251&gt;10,1.1*AS251,(1+$AK251/100)*AS251)))</f>
        <v>1.24295044</v>
      </c>
      <c r="AU251" s="134">
        <f t="shared" si="259"/>
        <v>1.280238953</v>
      </c>
      <c r="AV251" s="134">
        <f t="shared" si="259"/>
        <v>1.318646122</v>
      </c>
      <c r="AW251" s="126">
        <f t="shared" si="14"/>
        <v>6.220183515</v>
      </c>
      <c r="AX251" s="140">
        <f t="shared" si="15"/>
        <v>20.99994435</v>
      </c>
      <c r="AY251" s="141">
        <v>0.48</v>
      </c>
      <c r="AZ251" s="136">
        <v>-0.6799999999999999</v>
      </c>
      <c r="BA251" s="136">
        <v>-21.54</v>
      </c>
      <c r="BB251" s="136">
        <v>-8.53</v>
      </c>
      <c r="BC251" s="136">
        <v>-7.249999999999999</v>
      </c>
      <c r="BD251" s="142"/>
      <c r="BE251" s="17">
        <v>2011.0</v>
      </c>
      <c r="BF251" s="17">
        <f t="shared" si="16"/>
        <v>0</v>
      </c>
      <c r="BG251" s="143">
        <v>0.6</v>
      </c>
    </row>
    <row r="252" ht="11.25" customHeight="1">
      <c r="A252" s="55" t="s">
        <v>736</v>
      </c>
      <c r="B252" s="99" t="s">
        <v>737</v>
      </c>
      <c r="C252" s="100" t="s">
        <v>141</v>
      </c>
      <c r="D252" s="100" t="s">
        <v>142</v>
      </c>
      <c r="E252" s="101">
        <v>10.0</v>
      </c>
      <c r="F252" s="58">
        <v>390.0</v>
      </c>
      <c r="G252" s="58" t="s">
        <v>120</v>
      </c>
      <c r="H252" s="58" t="s">
        <v>120</v>
      </c>
      <c r="I252" s="150">
        <v>61.51</v>
      </c>
      <c r="J252" s="103">
        <f t="shared" si="2"/>
        <v>4.291985043</v>
      </c>
      <c r="K252" s="104">
        <v>0.66</v>
      </c>
      <c r="L252" s="73">
        <v>4.0</v>
      </c>
      <c r="M252" s="23">
        <f t="shared" si="3"/>
        <v>2.64</v>
      </c>
      <c r="N252" s="105" t="s">
        <v>698</v>
      </c>
      <c r="O252" s="106">
        <v>0.62</v>
      </c>
      <c r="P252" s="107">
        <v>43811.0</v>
      </c>
      <c r="Q252" s="107">
        <v>43832.0</v>
      </c>
      <c r="R252" s="23">
        <f t="shared" si="4"/>
        <v>6.451612903</v>
      </c>
      <c r="S252" s="108">
        <f t="array" ref="S252">IF(INDEX(Historical!$D$7:$D$1379,MATCH(B252,Historical!$B$7:$B$1403,0))=0,"n/a",(INDEX(Historical!$C$7:$C$1381,MATCH(B252,Historical!$B$7:$B$1403,0))/INDEX(Historical!$D$7:$D$1379,MATCH(B252,Historical!$B$7:$B$1403,0))-1)*100)</f>
        <v>12.5</v>
      </c>
      <c r="T252" s="108">
        <f t="array" ref="T252">IF(INDEX(Historical!$F$7:$F$1372,MATCH(B252,Historical!$B$7:$B$1403,0))=0,"n/a",((INDEX(Historical!$C$7:$C$1381,MATCH(B252,Historical!$B$7:$B$1403,0))/INDEX(Historical!$F$7:$F$1372,MATCH(B252,Historical!$B$7:$B$1403,0)))^(1/3)-1)*100)</f>
        <v>11.05230382</v>
      </c>
      <c r="U252" s="108">
        <f t="array" ref="U252">IF(INDEX(Historical!$H$7:$H$1372,MATCH(B252,Historical!$B$7:$B$1403,0))=0,"n/a",((INDEX(Historical!$C$7:$C$1381,MATCH(B252,Historical!$B$7:$B$1403,0))/INDEX(Historical!$H$7:$H$1372,MATCH(B252,Historical!$B$7:$B$1403,0)))^(1/5)-1)*100)</f>
        <v>12.47461131</v>
      </c>
      <c r="V252" s="108">
        <f t="array" ref="V252">IF(INDEX(Historical!$O$7:$O$1372,MATCH(B252,Historical!$B$7:$B$1403,0))=0,"n/a",((INDEX(Historical!$C$7:$C$1381,MATCH(B252,Historical!$B$7:$B$1403,0))/INDEX(Historical!$O$7:$O$1372,MATCH(B252,Historical!$B$7:$B$1403,0)))^(1/10)-1)*100)</f>
        <v>11.09430257</v>
      </c>
      <c r="W252" s="109">
        <f t="shared" si="5"/>
        <v>1.124416</v>
      </c>
      <c r="X252" s="110" t="str">
        <f t="shared" si="6"/>
        <v>n/a</v>
      </c>
      <c r="Y252" s="147"/>
      <c r="Z252" s="103">
        <f t="shared" si="7"/>
        <v>48.26325411</v>
      </c>
      <c r="AA252" s="112">
        <f t="shared" si="8"/>
        <v>11.24497258</v>
      </c>
      <c r="AB252" s="73">
        <v>12.0</v>
      </c>
      <c r="AC252" s="102">
        <v>5.47</v>
      </c>
      <c r="AD252" s="102">
        <v>1.5</v>
      </c>
      <c r="AE252" s="102">
        <v>0.91</v>
      </c>
      <c r="AF252" s="102">
        <v>1.4</v>
      </c>
      <c r="AG252" s="102">
        <v>15.5</v>
      </c>
      <c r="AH252" s="156">
        <v>3.6999999999999997</v>
      </c>
      <c r="AI252" s="156">
        <v>9.74</v>
      </c>
      <c r="AJ252" s="102">
        <v>-0.1</v>
      </c>
      <c r="AK252" s="102">
        <v>7.489999999999999</v>
      </c>
      <c r="AL252" s="113">
        <v>8420.0</v>
      </c>
      <c r="AM252" s="114">
        <v>0.4</v>
      </c>
      <c r="AN252" s="102">
        <v>1.03</v>
      </c>
      <c r="AO252" s="115">
        <f t="shared" si="9"/>
        <v>5.52162378</v>
      </c>
      <c r="AP252" s="116">
        <f t="shared" si="10"/>
        <v>16.76659636</v>
      </c>
      <c r="AQ252" s="117">
        <f t="shared" si="11"/>
        <v>-16.35269385</v>
      </c>
      <c r="AR252" s="103">
        <f t="array" ref="AR252">INDEX(Historical!$C$7:$C$1381,MATCH(B252,Historical!$B$7:$B$1403,0))*IF(AH252="n/a",1.03,IF(AH252&lt;0,1.01,IF(AH252&gt;10,1.1,(1+AH252/100))))</f>
        <v>2.61324</v>
      </c>
      <c r="AS252" s="112">
        <f t="shared" si="12"/>
        <v>2.867769576</v>
      </c>
      <c r="AT252" s="112">
        <f t="shared" ref="AT252:AV252" si="260">IF($AK252="n/a",1.03*AS252,IF($AK252&lt;0,1.01*AS252,IF($AK252&gt;10,1.1*AS252,(1+$AK252/100)*AS252)))</f>
        <v>3.082565517</v>
      </c>
      <c r="AU252" s="112">
        <f t="shared" si="260"/>
        <v>3.313449674</v>
      </c>
      <c r="AV252" s="112">
        <f t="shared" si="260"/>
        <v>3.561627055</v>
      </c>
      <c r="AW252" s="103">
        <f t="shared" si="14"/>
        <v>15.43865182</v>
      </c>
      <c r="AX252" s="118">
        <f t="shared" si="15"/>
        <v>25.09941769</v>
      </c>
      <c r="AY252" s="119">
        <v>1.39</v>
      </c>
      <c r="AZ252" s="114">
        <v>0.47000000000000003</v>
      </c>
      <c r="BA252" s="114">
        <v>-28.63</v>
      </c>
      <c r="BB252" s="114">
        <v>-17.560000000000002</v>
      </c>
      <c r="BC252" s="114">
        <v>-16.619999999999997</v>
      </c>
      <c r="BD252" s="42"/>
      <c r="BE252" s="17">
        <v>2011.0</v>
      </c>
      <c r="BF252" s="17">
        <f t="shared" si="16"/>
        <v>0</v>
      </c>
      <c r="BG252" s="120">
        <v>5.6000000000000005</v>
      </c>
    </row>
    <row r="253" ht="11.25" customHeight="1">
      <c r="A253" s="55" t="s">
        <v>264</v>
      </c>
      <c r="B253" s="99" t="s">
        <v>265</v>
      </c>
      <c r="C253" s="100" t="s">
        <v>118</v>
      </c>
      <c r="D253" s="100" t="s">
        <v>266</v>
      </c>
      <c r="E253" s="101">
        <v>63.0</v>
      </c>
      <c r="F253" s="58">
        <v>7.0</v>
      </c>
      <c r="G253" s="58" t="s">
        <v>121</v>
      </c>
      <c r="H253" s="58" t="s">
        <v>121</v>
      </c>
      <c r="I253" s="102">
        <v>64.11</v>
      </c>
      <c r="J253" s="103">
        <f t="shared" si="2"/>
        <v>3.119638122</v>
      </c>
      <c r="K253" s="104">
        <v>0.5</v>
      </c>
      <c r="L253" s="73">
        <v>4.0</v>
      </c>
      <c r="M253" s="23">
        <f t="shared" si="3"/>
        <v>2</v>
      </c>
      <c r="N253" s="105" t="s">
        <v>164</v>
      </c>
      <c r="O253" s="106">
        <v>0.49</v>
      </c>
      <c r="P253" s="107">
        <v>43782.0</v>
      </c>
      <c r="Q253" s="107">
        <v>43808.0</v>
      </c>
      <c r="R253" s="23">
        <f t="shared" si="4"/>
        <v>2.040816327</v>
      </c>
      <c r="S253" s="108">
        <f t="array" ref="S253">IF(INDEX(Historical!$D$7:$D$1379,MATCH(B253,Historical!$B$7:$B$1403,0))=0,"n/a",(INDEX(Historical!$C$7:$C$1381,MATCH(B253,Historical!$B$7:$B$1403,0))/INDEX(Historical!$D$7:$D$1379,MATCH(B253,Historical!$B$7:$B$1403,0))-1)*100)</f>
        <v>1.285347044</v>
      </c>
      <c r="T253" s="108">
        <f t="array" ref="T253">IF(INDEX(Historical!$F$7:$F$1372,MATCH(B253,Historical!$B$7:$B$1403,0))=0,"n/a",((INDEX(Historical!$C$7:$C$1381,MATCH(B253,Historical!$B$7:$B$1403,0))/INDEX(Historical!$F$7:$F$1372,MATCH(B253,Historical!$B$7:$B$1403,0)))^(1/3)-1)*100)</f>
        <v>1.124661771</v>
      </c>
      <c r="U253" s="108">
        <f t="array" ref="U253">IF(INDEX(Historical!$H$7:$H$1372,MATCH(B253,Historical!$B$7:$B$1403,0))=0,"n/a",((INDEX(Historical!$C$7:$C$1381,MATCH(B253,Historical!$B$7:$B$1403,0))/INDEX(Historical!$H$7:$H$1372,MATCH(B253,Historical!$B$7:$B$1403,0)))^(1/5)-1)*100)</f>
        <v>2.27999819</v>
      </c>
      <c r="V253" s="108">
        <f t="array" ref="V253">IF(INDEX(Historical!$O$7:$O$1372,MATCH(B253,Historical!$B$7:$B$1403,0))=0,"n/a",((INDEX(Historical!$C$7:$C$1381,MATCH(B253,Historical!$B$7:$B$1403,0))/INDEX(Historical!$O$7:$O$1372,MATCH(B253,Historical!$B$7:$B$1403,0)))^(1/10)-1)*100)</f>
        <v>4.045915231</v>
      </c>
      <c r="W253" s="109">
        <f t="shared" si="5"/>
        <v>0.5635308848</v>
      </c>
      <c r="X253" s="110">
        <f t="shared" si="6"/>
        <v>0.6514280543</v>
      </c>
      <c r="Y253" s="154"/>
      <c r="Z253" s="103">
        <f t="shared" si="7"/>
        <v>56.98005698</v>
      </c>
      <c r="AA253" s="112">
        <f t="shared" si="8"/>
        <v>18.26495726</v>
      </c>
      <c r="AB253" s="73">
        <v>9.0</v>
      </c>
      <c r="AC253" s="102">
        <v>3.51</v>
      </c>
      <c r="AD253" s="102">
        <v>2.82</v>
      </c>
      <c r="AE253" s="102">
        <v>2.13</v>
      </c>
      <c r="AF253" s="102">
        <v>4.65</v>
      </c>
      <c r="AG253" s="102">
        <v>25.5</v>
      </c>
      <c r="AH253" s="102">
        <v>17.2</v>
      </c>
      <c r="AI253" s="102">
        <v>10.99</v>
      </c>
      <c r="AJ253" s="102">
        <v>3.5000000000000004</v>
      </c>
      <c r="AK253" s="102">
        <v>6.4799999999999995</v>
      </c>
      <c r="AL253" s="113">
        <v>39190.0</v>
      </c>
      <c r="AM253" s="114">
        <v>0.5</v>
      </c>
      <c r="AN253" s="102">
        <v>0.71</v>
      </c>
      <c r="AO253" s="115">
        <f t="shared" si="9"/>
        <v>-12.86532095</v>
      </c>
      <c r="AP253" s="116">
        <f t="shared" si="10"/>
        <v>5.399636312</v>
      </c>
      <c r="AQ253" s="117">
        <f t="shared" si="11"/>
        <v>94.28736024</v>
      </c>
      <c r="AR253" s="103">
        <f t="array" ref="AR253">INDEX(Historical!$C$7:$C$1381,MATCH(B253,Historical!$B$7:$B$1403,0))*IF(AH253="n/a",1.03,IF(AH253&lt;0,1.01,IF(AH253&gt;10,1.1,(1+AH253/100))))</f>
        <v>2.167</v>
      </c>
      <c r="AS253" s="112">
        <f t="shared" si="12"/>
        <v>2.3837</v>
      </c>
      <c r="AT253" s="112">
        <f t="shared" ref="AT253:AV253" si="261">IF($AK253="n/a",1.03*AS253,IF($AK253&lt;0,1.01*AS253,IF($AK253&gt;10,1.1*AS253,(1+$AK253/100)*AS253)))</f>
        <v>2.53816376</v>
      </c>
      <c r="AU253" s="112">
        <f t="shared" si="261"/>
        <v>2.702636772</v>
      </c>
      <c r="AV253" s="112">
        <f t="shared" si="261"/>
        <v>2.877767634</v>
      </c>
      <c r="AW253" s="103">
        <f t="shared" si="14"/>
        <v>12.66926817</v>
      </c>
      <c r="AX253" s="118">
        <f t="shared" si="15"/>
        <v>19.76176597</v>
      </c>
      <c r="AY253" s="119">
        <v>1.38</v>
      </c>
      <c r="AZ253" s="114">
        <v>14.52</v>
      </c>
      <c r="BA253" s="114">
        <v>-18.21</v>
      </c>
      <c r="BB253" s="114">
        <v>-14.219999999999999</v>
      </c>
      <c r="BC253" s="114">
        <v>-5.970000000000001</v>
      </c>
      <c r="BD253" s="42"/>
      <c r="BE253" s="17">
        <v>1958.0</v>
      </c>
      <c r="BF253" s="17">
        <f t="shared" si="16"/>
        <v>8</v>
      </c>
      <c r="BG253" s="120">
        <v>10.299999999999999</v>
      </c>
    </row>
    <row r="254" ht="11.25" customHeight="1">
      <c r="A254" s="155" t="s">
        <v>738</v>
      </c>
      <c r="B254" s="99" t="s">
        <v>739</v>
      </c>
      <c r="C254" s="100" t="s">
        <v>245</v>
      </c>
      <c r="D254" s="100" t="s">
        <v>246</v>
      </c>
      <c r="E254" s="101">
        <v>24.0</v>
      </c>
      <c r="F254" s="58">
        <v>146.0</v>
      </c>
      <c r="G254" s="58" t="s">
        <v>121</v>
      </c>
      <c r="H254" s="58" t="s">
        <v>121</v>
      </c>
      <c r="I254" s="102">
        <v>37.43</v>
      </c>
      <c r="J254" s="103">
        <f t="shared" si="2"/>
        <v>6.518835159</v>
      </c>
      <c r="K254" s="144">
        <v>0.61</v>
      </c>
      <c r="L254" s="73">
        <v>4.0</v>
      </c>
      <c r="M254" s="23">
        <f t="shared" si="3"/>
        <v>2.44</v>
      </c>
      <c r="N254" s="105" t="s">
        <v>138</v>
      </c>
      <c r="O254" s="145">
        <v>0.5575</v>
      </c>
      <c r="P254" s="107">
        <v>43873.0</v>
      </c>
      <c r="Q254" s="107">
        <v>43890.0</v>
      </c>
      <c r="R254" s="23">
        <f t="shared" si="4"/>
        <v>9.417040359</v>
      </c>
      <c r="S254" s="108">
        <f t="array" ref="S254">IF(INDEX(Historical!$D$7:$D$1379,MATCH(B254,Historical!$B$7:$B$1403,0))=0,"n/a",(INDEX(Historical!$C$7:$C$1381,MATCH(B254,Historical!$B$7:$B$1403,0))/INDEX(Historical!$D$7:$D$1379,MATCH(B254,Historical!$B$7:$B$1403,0))-1)*100)</f>
        <v>6.827386692</v>
      </c>
      <c r="T254" s="108">
        <f t="array" ref="T254">IF(INDEX(Historical!$F$7:$F$1372,MATCH(B254,Historical!$B$7:$B$1403,0))=0,"n/a",((INDEX(Historical!$C$7:$C$1381,MATCH(B254,Historical!$B$7:$B$1403,0))/INDEX(Historical!$F$7:$F$1372,MATCH(B254,Historical!$B$7:$B$1403,0)))^(1/3)-1)*100)</f>
        <v>11.67263447</v>
      </c>
      <c r="U254" s="108">
        <f t="array" ref="U254">IF(INDEX(Historical!$H$7:$H$1372,MATCH(B254,Historical!$B$7:$B$1403,0))=0,"n/a",((INDEX(Historical!$C$7:$C$1381,MATCH(B254,Historical!$B$7:$B$1403,0))/INDEX(Historical!$H$7:$H$1372,MATCH(B254,Historical!$B$7:$B$1403,0)))^(1/5)-1)*100)</f>
        <v>11.80839689</v>
      </c>
      <c r="V254" s="108">
        <f t="array" ref="V254">IF(INDEX(Historical!$O$7:$O$1372,MATCH(B254,Historical!$B$7:$B$1403,0))=0,"n/a",((INDEX(Historical!$C$7:$C$1381,MATCH(B254,Historical!$B$7:$B$1403,0))/INDEX(Historical!$O$7:$O$1372,MATCH(B254,Historical!$B$7:$B$1403,0)))^(1/10)-1)*100)</f>
        <v>13.02929969</v>
      </c>
      <c r="W254" s="109">
        <f t="shared" si="5"/>
        <v>0.9062955929</v>
      </c>
      <c r="X254" s="110">
        <f t="shared" si="6"/>
        <v>0.7978646545</v>
      </c>
      <c r="Y254" s="133" t="s">
        <v>228</v>
      </c>
      <c r="Z254" s="103">
        <f t="shared" si="7"/>
        <v>122.6130653</v>
      </c>
      <c r="AA254" s="112">
        <f t="shared" si="8"/>
        <v>18.80904523</v>
      </c>
      <c r="AB254" s="73">
        <v>12.0</v>
      </c>
      <c r="AC254" s="102">
        <v>1.99</v>
      </c>
      <c r="AD254" s="102">
        <v>3.45</v>
      </c>
      <c r="AE254" s="102">
        <v>2.01</v>
      </c>
      <c r="AF254" s="102">
        <v>1.72</v>
      </c>
      <c r="AG254" s="102">
        <v>8.7</v>
      </c>
      <c r="AH254" s="156">
        <v>81.10000000000001</v>
      </c>
      <c r="AI254" s="156">
        <v>9.64</v>
      </c>
      <c r="AJ254" s="102">
        <v>14.799999999999999</v>
      </c>
      <c r="AK254" s="102">
        <v>5.45</v>
      </c>
      <c r="AL254" s="113">
        <v>75880.0</v>
      </c>
      <c r="AM254" s="114">
        <v>9.2</v>
      </c>
      <c r="AN254" s="102">
        <v>1.11</v>
      </c>
      <c r="AO254" s="115">
        <f t="shared" si="9"/>
        <v>-0.4818131806</v>
      </c>
      <c r="AP254" s="116">
        <f t="shared" si="10"/>
        <v>18.32723205</v>
      </c>
      <c r="AQ254" s="117">
        <f t="shared" si="11"/>
        <v>19.91025865</v>
      </c>
      <c r="AR254" s="103">
        <f t="array" ref="AR254">INDEX(Historical!$C$7:$C$1381,MATCH(B254,Historical!$B$7:$B$1403,0))*IF(AH254="n/a",1.03,IF(AH254&lt;0,1.01,IF(AH254&gt;10,1.1,(1+AH254/100))))</f>
        <v>2.43716</v>
      </c>
      <c r="AS254" s="112">
        <f t="shared" si="12"/>
        <v>2.672102224</v>
      </c>
      <c r="AT254" s="112">
        <f t="shared" ref="AT254:AV254" si="262">IF($AK254="n/a",1.03*AS254,IF($AK254&lt;0,1.01*AS254,IF($AK254&gt;10,1.1*AS254,(1+$AK254/100)*AS254)))</f>
        <v>2.817731795</v>
      </c>
      <c r="AU254" s="112">
        <f t="shared" si="262"/>
        <v>2.971298178</v>
      </c>
      <c r="AV254" s="112">
        <f t="shared" si="262"/>
        <v>3.133233929</v>
      </c>
      <c r="AW254" s="103">
        <f t="shared" si="14"/>
        <v>14.03152613</v>
      </c>
      <c r="AX254" s="118">
        <f t="shared" si="15"/>
        <v>37.48737944</v>
      </c>
      <c r="AY254" s="119">
        <v>0.67</v>
      </c>
      <c r="AZ254" s="114">
        <v>16.13</v>
      </c>
      <c r="BA254" s="114">
        <v>-13.26</v>
      </c>
      <c r="BB254" s="114">
        <v>-7.6899999999999995</v>
      </c>
      <c r="BC254" s="114">
        <v>1.4000000000000001</v>
      </c>
      <c r="BD254" s="42"/>
      <c r="BE254" s="17">
        <v>1997.0</v>
      </c>
      <c r="BF254" s="17">
        <f t="shared" si="16"/>
        <v>2</v>
      </c>
      <c r="BG254" s="120">
        <v>3.2</v>
      </c>
    </row>
    <row r="255" ht="11.25" customHeight="1">
      <c r="A255" s="230" t="s">
        <v>2052</v>
      </c>
      <c r="B255" s="99" t="s">
        <v>2053</v>
      </c>
      <c r="C255" s="100" t="s">
        <v>125</v>
      </c>
      <c r="D255" s="100" t="s">
        <v>221</v>
      </c>
      <c r="E255" s="101">
        <v>5.0</v>
      </c>
      <c r="F255" s="58">
        <v>824.0</v>
      </c>
      <c r="G255" s="58" t="s">
        <v>168</v>
      </c>
      <c r="H255" s="58" t="s">
        <v>168</v>
      </c>
      <c r="I255" s="150">
        <v>42.99</v>
      </c>
      <c r="J255" s="103">
        <f t="shared" si="2"/>
        <v>2.791346825</v>
      </c>
      <c r="K255" s="104">
        <v>0.3</v>
      </c>
      <c r="L255" s="73">
        <v>4.0</v>
      </c>
      <c r="M255" s="23">
        <f t="shared" si="3"/>
        <v>1.2</v>
      </c>
      <c r="N255" s="105" t="s">
        <v>376</v>
      </c>
      <c r="O255" s="106">
        <v>0.29</v>
      </c>
      <c r="P255" s="148">
        <v>43433.0</v>
      </c>
      <c r="Q255" s="148">
        <v>43447.0</v>
      </c>
      <c r="R255" s="23">
        <f t="shared" si="4"/>
        <v>3.448275862</v>
      </c>
      <c r="S255" s="108">
        <f t="array" ref="S255">IF(INDEX(Historical!$D$7:$D$1379,MATCH(B255,Historical!$B$7:$B$1403,0))=0,"n/a",(INDEX(Historical!$C$7:$C$1381,MATCH(B255,Historical!$B$7:$B$1403,0))/INDEX(Historical!$D$7:$D$1379,MATCH(B255,Historical!$B$7:$B$1403,0))-1)*100)</f>
        <v>2.564102564</v>
      </c>
      <c r="T255" s="108">
        <f t="array" ref="T255">IF(INDEX(Historical!$F$7:$F$1372,MATCH(B255,Historical!$B$7:$B$1403,0))=0,"n/a",((INDEX(Historical!$C$7:$C$1381,MATCH(B255,Historical!$B$7:$B$1403,0))/INDEX(Historical!$F$7:$F$1372,MATCH(B255,Historical!$B$7:$B$1403,0)))^(1/3)-1)*100)</f>
        <v>5.394786126</v>
      </c>
      <c r="U255" s="108" t="str">
        <f t="array" ref="U255">IF(INDEX(Historical!$H$7:$H$1372,MATCH(B255,Historical!$B$7:$B$1403,0))=0,"n/a",((INDEX(Historical!$C$7:$C$1381,MATCH(B255,Historical!$B$7:$B$1403,0))/INDEX(Historical!$H$7:$H$1372,MATCH(B255,Historical!$B$7:$B$1403,0)))^(1/5)-1)*100)</f>
        <v>n/a</v>
      </c>
      <c r="V255" s="108" t="str">
        <f t="array" ref="V255">IF(INDEX(Historical!$O$7:$O$1372,MATCH(B255,Historical!$B$7:$B$1403,0))=0,"n/a",((INDEX(Historical!$C$7:$C$1381,MATCH(B255,Historical!$B$7:$B$1403,0))/INDEX(Historical!$O$7:$O$1372,MATCH(B255,Historical!$B$7:$B$1403,0)))^(1/10)-1)*100)</f>
        <v>n/a</v>
      </c>
      <c r="W255" s="109" t="str">
        <f t="shared" si="5"/>
        <v>n/a</v>
      </c>
      <c r="X255" s="110" t="str">
        <f t="shared" si="6"/>
        <v>n/a</v>
      </c>
      <c r="Y255" s="149" t="s">
        <v>2026</v>
      </c>
      <c r="Z255" s="103">
        <f t="shared" si="7"/>
        <v>480</v>
      </c>
      <c r="AA255" s="112">
        <f t="shared" si="8"/>
        <v>171.96</v>
      </c>
      <c r="AB255" s="73">
        <v>9.0</v>
      </c>
      <c r="AC255" s="102">
        <v>0.25</v>
      </c>
      <c r="AD255" s="102">
        <v>15.49</v>
      </c>
      <c r="AE255" s="102">
        <v>1.12</v>
      </c>
      <c r="AF255" s="102">
        <v>5.06</v>
      </c>
      <c r="AG255" s="102">
        <v>1.7999999999999998</v>
      </c>
      <c r="AH255" s="102">
        <v>-64.0</v>
      </c>
      <c r="AI255" s="102">
        <v>16.76</v>
      </c>
      <c r="AJ255" s="102">
        <v>-21.0</v>
      </c>
      <c r="AK255" s="102">
        <v>11.1</v>
      </c>
      <c r="AL255" s="113">
        <v>2980.0</v>
      </c>
      <c r="AM255" s="114">
        <v>1.0999999999999999</v>
      </c>
      <c r="AN255" s="102">
        <v>5.93</v>
      </c>
      <c r="AO255" s="115" t="str">
        <f t="shared" si="9"/>
        <v>n/a</v>
      </c>
      <c r="AP255" s="116" t="str">
        <f t="shared" si="10"/>
        <v>n/a</v>
      </c>
      <c r="AQ255" s="117">
        <f t="shared" si="11"/>
        <v>521.8672956</v>
      </c>
      <c r="AR255" s="103">
        <f t="array" ref="AR255">INDEX(Historical!$C$7:$C$1381,MATCH(B255,Historical!$B$7:$B$1403,0))*IF(AH255="n/a",1.03,IF(AH255&lt;0,1.01,IF(AH255&gt;10,1.1,(1+AH255/100))))</f>
        <v>1.212</v>
      </c>
      <c r="AS255" s="112">
        <f t="shared" si="12"/>
        <v>1.3332</v>
      </c>
      <c r="AT255" s="112">
        <f t="shared" ref="AT255:AV255" si="263">IF($AK255="n/a",1.03*AS255,IF($AK255&lt;0,1.01*AS255,IF($AK255&gt;10,1.1*AS255,(1+$AK255/100)*AS255)))</f>
        <v>1.46652</v>
      </c>
      <c r="AU255" s="112">
        <f t="shared" si="263"/>
        <v>1.613172</v>
      </c>
      <c r="AV255" s="112">
        <f t="shared" si="263"/>
        <v>1.7744892</v>
      </c>
      <c r="AW255" s="103">
        <f t="shared" si="14"/>
        <v>7.3993812</v>
      </c>
      <c r="AX255" s="118">
        <f t="shared" si="15"/>
        <v>17.21186602</v>
      </c>
      <c r="AY255" s="119">
        <v>0.73</v>
      </c>
      <c r="AZ255" s="114">
        <v>32.11</v>
      </c>
      <c r="BA255" s="114">
        <v>-20.150000000000002</v>
      </c>
      <c r="BB255" s="114">
        <v>-13.36</v>
      </c>
      <c r="BC255" s="114">
        <v>-2.56</v>
      </c>
      <c r="BD255" s="42"/>
      <c r="BE255" s="17">
        <v>2015.0</v>
      </c>
      <c r="BF255" s="17">
        <f t="shared" si="16"/>
        <v>0</v>
      </c>
      <c r="BG255" s="120">
        <v>0.2</v>
      </c>
    </row>
    <row r="256" ht="11.25" customHeight="1">
      <c r="A256" s="155" t="s">
        <v>740</v>
      </c>
      <c r="B256" s="99" t="s">
        <v>741</v>
      </c>
      <c r="C256" s="100" t="s">
        <v>177</v>
      </c>
      <c r="D256" s="100" t="s">
        <v>534</v>
      </c>
      <c r="E256" s="101">
        <v>13.0</v>
      </c>
      <c r="F256" s="58">
        <v>293.0</v>
      </c>
      <c r="G256" s="58" t="s">
        <v>168</v>
      </c>
      <c r="H256" s="58" t="s">
        <v>168</v>
      </c>
      <c r="I256" s="150">
        <v>44.5</v>
      </c>
      <c r="J256" s="103">
        <f t="shared" si="2"/>
        <v>0.4494382022</v>
      </c>
      <c r="K256" s="104">
        <v>0.05</v>
      </c>
      <c r="L256" s="73">
        <v>4.0</v>
      </c>
      <c r="M256" s="23">
        <f t="shared" si="3"/>
        <v>0.2</v>
      </c>
      <c r="N256" s="105" t="s">
        <v>196</v>
      </c>
      <c r="O256" s="106">
        <v>0.0475</v>
      </c>
      <c r="P256" s="107">
        <v>43828.0</v>
      </c>
      <c r="Q256" s="107">
        <v>43860.0</v>
      </c>
      <c r="R256" s="23">
        <f t="shared" si="4"/>
        <v>5.263157895</v>
      </c>
      <c r="S256" s="108">
        <f t="array" ref="S256">IF(INDEX(Historical!$D$7:$D$1379,MATCH(B256,Historical!$B$7:$B$1403,0))=0,"n/a",(INDEX(Historical!$C$7:$C$1381,MATCH(B256,Historical!$B$7:$B$1403,0))/INDEX(Historical!$D$7:$D$1379,MATCH(B256,Historical!$B$7:$B$1403,0))-1)*100)</f>
        <v>4.109589041</v>
      </c>
      <c r="T256" s="108">
        <f t="array" ref="T256">IF(INDEX(Historical!$F$7:$F$1372,MATCH(B256,Historical!$B$7:$B$1403,0))=0,"n/a",((INDEX(Historical!$C$7:$C$1381,MATCH(B256,Historical!$B$7:$B$1403,0))/INDEX(Historical!$F$7:$F$1372,MATCH(B256,Historical!$B$7:$B$1403,0)))^(1/3)-1)*100)</f>
        <v>5.895589606</v>
      </c>
      <c r="U256" s="108">
        <f t="array" ref="U256">IF(INDEX(Historical!$H$7:$H$1372,MATCH(B256,Historical!$B$7:$B$1403,0))=0,"n/a",((INDEX(Historical!$C$7:$C$1381,MATCH(B256,Historical!$B$7:$B$1403,0))/INDEX(Historical!$H$7:$H$1372,MATCH(B256,Historical!$B$7:$B$1403,0)))^(1/5)-1)*100)</f>
        <v>11.92144175</v>
      </c>
      <c r="V256" s="108">
        <f t="array" ref="V256">IF(INDEX(Historical!$O$7:$O$1372,MATCH(B256,Historical!$B$7:$B$1403,0))=0,"n/a",((INDEX(Historical!$C$7:$C$1381,MATCH(B256,Historical!$B$7:$B$1403,0))/INDEX(Historical!$O$7:$O$1372,MATCH(B256,Historical!$B$7:$B$1403,0)))^(1/10)-1)*100)</f>
        <v>14.06645852</v>
      </c>
      <c r="W256" s="109">
        <f t="shared" si="5"/>
        <v>0.8475084001</v>
      </c>
      <c r="X256" s="110">
        <f t="shared" si="6"/>
        <v>0.7450901096</v>
      </c>
      <c r="Y256" s="111"/>
      <c r="Z256" s="103">
        <f t="shared" si="7"/>
        <v>12.19512195</v>
      </c>
      <c r="AA256" s="112">
        <f t="shared" si="8"/>
        <v>27.13414634</v>
      </c>
      <c r="AB256" s="73">
        <v>12.0</v>
      </c>
      <c r="AC256" s="102">
        <v>1.64</v>
      </c>
      <c r="AD256" s="102">
        <v>1.81</v>
      </c>
      <c r="AE256" s="102">
        <v>1.18</v>
      </c>
      <c r="AF256" s="102">
        <v>3.63</v>
      </c>
      <c r="AG256" s="102">
        <v>16.8</v>
      </c>
      <c r="AH256" s="102">
        <v>49.8</v>
      </c>
      <c r="AI256" s="102">
        <v>8.73</v>
      </c>
      <c r="AJ256" s="102">
        <v>16.0</v>
      </c>
      <c r="AK256" s="102">
        <v>15.0</v>
      </c>
      <c r="AL256" s="113">
        <v>2410.0</v>
      </c>
      <c r="AM256" s="114">
        <v>1.6</v>
      </c>
      <c r="AN256" s="102">
        <v>0.5</v>
      </c>
      <c r="AO256" s="115">
        <f t="shared" si="9"/>
        <v>-14.76326639</v>
      </c>
      <c r="AP256" s="116">
        <f t="shared" si="10"/>
        <v>12.37087996</v>
      </c>
      <c r="AQ256" s="117">
        <f t="shared" si="11"/>
        <v>109.2281596</v>
      </c>
      <c r="AR256" s="103">
        <f t="array" ref="AR256">INDEX(Historical!$C$7:$C$1381,MATCH(B256,Historical!$B$7:$B$1403,0))*IF(AH256="n/a",1.03,IF(AH256&lt;0,1.01,IF(AH256&gt;10,1.1,(1+AH256/100))))</f>
        <v>0.209</v>
      </c>
      <c r="AS256" s="112">
        <f t="shared" si="12"/>
        <v>0.2272457</v>
      </c>
      <c r="AT256" s="112">
        <f t="shared" ref="AT256:AV256" si="264">IF($AK256="n/a",1.03*AS256,IF($AK256&lt;0,1.01*AS256,IF($AK256&gt;10,1.1*AS256,(1+$AK256/100)*AS256)))</f>
        <v>0.24997027</v>
      </c>
      <c r="AU256" s="112">
        <f t="shared" si="264"/>
        <v>0.274967297</v>
      </c>
      <c r="AV256" s="112">
        <f t="shared" si="264"/>
        <v>0.3024640267</v>
      </c>
      <c r="AW256" s="103">
        <f t="shared" si="14"/>
        <v>1.263647294</v>
      </c>
      <c r="AX256" s="118">
        <f t="shared" si="15"/>
        <v>2.83965684</v>
      </c>
      <c r="AY256" s="119">
        <v>0.91</v>
      </c>
      <c r="AZ256" s="114">
        <v>15.14</v>
      </c>
      <c r="BA256" s="114">
        <v>-24.47</v>
      </c>
      <c r="BB256" s="114">
        <v>-6.09</v>
      </c>
      <c r="BC256" s="114">
        <v>-5.8999999999999995</v>
      </c>
      <c r="BD256" s="42"/>
      <c r="BE256" s="17">
        <v>2008.0</v>
      </c>
      <c r="BF256" s="17">
        <f t="shared" si="16"/>
        <v>1</v>
      </c>
      <c r="BG256" s="120">
        <v>4.8</v>
      </c>
    </row>
    <row r="257" ht="11.25" customHeight="1">
      <c r="A257" s="55" t="s">
        <v>742</v>
      </c>
      <c r="B257" s="99" t="s">
        <v>743</v>
      </c>
      <c r="C257" s="100" t="s">
        <v>245</v>
      </c>
      <c r="D257" s="100" t="s">
        <v>246</v>
      </c>
      <c r="E257" s="101">
        <v>23.0</v>
      </c>
      <c r="F257" s="58">
        <v>152.0</v>
      </c>
      <c r="G257" s="58" t="s">
        <v>121</v>
      </c>
      <c r="H257" s="58" t="s">
        <v>168</v>
      </c>
      <c r="I257" s="150">
        <v>23.34</v>
      </c>
      <c r="J257" s="103">
        <f t="shared" si="2"/>
        <v>7.626392459</v>
      </c>
      <c r="K257" s="144">
        <v>0.445</v>
      </c>
      <c r="L257" s="73">
        <v>4.0</v>
      </c>
      <c r="M257" s="23">
        <f t="shared" si="3"/>
        <v>1.78</v>
      </c>
      <c r="N257" s="105" t="s">
        <v>199</v>
      </c>
      <c r="O257" s="145">
        <v>0.4425</v>
      </c>
      <c r="P257" s="107">
        <v>43860.0</v>
      </c>
      <c r="Q257" s="107">
        <v>43872.0</v>
      </c>
      <c r="R257" s="23">
        <f t="shared" si="4"/>
        <v>0.5649717514</v>
      </c>
      <c r="S257" s="108">
        <f t="array" ref="S257">IF(INDEX(Historical!$D$7:$D$1379,MATCH(B257,Historical!$B$7:$B$1403,0))=0,"n/a",(INDEX(Historical!$C$7:$C$1381,MATCH(B257,Historical!$B$7:$B$1403,0))/INDEX(Historical!$D$7:$D$1379,MATCH(B257,Historical!$B$7:$B$1403,0))-1)*100)</f>
        <v>2.272727273</v>
      </c>
      <c r="T257" s="108">
        <f t="array" ref="T257">IF(INDEX(Historical!$F$7:$F$1372,MATCH(B257,Historical!$B$7:$B$1403,0))=0,"n/a",((INDEX(Historical!$C$7:$C$1381,MATCH(B257,Historical!$B$7:$B$1403,0))/INDEX(Historical!$F$7:$F$1372,MATCH(B257,Historical!$B$7:$B$1403,0)))^(1/3)-1)*100)</f>
        <v>3.345919143</v>
      </c>
      <c r="U257" s="108">
        <f t="array" ref="U257">IF(INDEX(Historical!$H$7:$H$1372,MATCH(B257,Historical!$B$7:$B$1403,0))=0,"n/a",((INDEX(Historical!$C$7:$C$1381,MATCH(B257,Historical!$B$7:$B$1403,0))/INDEX(Historical!$H$7:$H$1372,MATCH(B257,Historical!$B$7:$B$1403,0)))^(1/5)-1)*100)</f>
        <v>4.18092681</v>
      </c>
      <c r="V257" s="108">
        <f t="array" ref="V257">IF(INDEX(Historical!$O$7:$O$1372,MATCH(B257,Historical!$B$7:$B$1403,0))=0,"n/a",((INDEX(Historical!$C$7:$C$1381,MATCH(B257,Historical!$B$7:$B$1403,0))/INDEX(Historical!$O$7:$O$1372,MATCH(B257,Historical!$B$7:$B$1403,0)))^(1/10)-1)*100)</f>
        <v>4.950598985</v>
      </c>
      <c r="W257" s="109">
        <f t="shared" si="5"/>
        <v>0.8445294847</v>
      </c>
      <c r="X257" s="110">
        <f t="shared" si="6"/>
        <v>0.6853978377</v>
      </c>
      <c r="Y257" s="133"/>
      <c r="Z257" s="103">
        <f t="shared" si="7"/>
        <v>82.40740741</v>
      </c>
      <c r="AA257" s="112">
        <f t="shared" si="8"/>
        <v>10.80555556</v>
      </c>
      <c r="AB257" s="73">
        <v>12.0</v>
      </c>
      <c r="AC257" s="102">
        <v>2.16</v>
      </c>
      <c r="AD257" s="102">
        <v>1.36</v>
      </c>
      <c r="AE257" s="102">
        <v>1.52</v>
      </c>
      <c r="AF257" s="102">
        <v>2.09</v>
      </c>
      <c r="AG257" s="102">
        <v>20.8</v>
      </c>
      <c r="AH257" s="102">
        <v>46.9</v>
      </c>
      <c r="AI257" s="102">
        <v>4.49</v>
      </c>
      <c r="AJ257" s="102">
        <v>6.1</v>
      </c>
      <c r="AK257" s="102">
        <v>7.960000000000001</v>
      </c>
      <c r="AL257" s="113">
        <v>51630.0</v>
      </c>
      <c r="AM257" s="114">
        <v>0.2</v>
      </c>
      <c r="AN257" s="102">
        <v>1.14</v>
      </c>
      <c r="AO257" s="115">
        <f t="shared" si="9"/>
        <v>1.001763714</v>
      </c>
      <c r="AP257" s="116">
        <f t="shared" si="10"/>
        <v>11.80731927</v>
      </c>
      <c r="AQ257" s="117">
        <f t="shared" si="11"/>
        <v>0.1856301763</v>
      </c>
      <c r="AR257" s="103">
        <f t="array" ref="AR257">INDEX(Historical!$C$7:$C$1381,MATCH(B257,Historical!$B$7:$B$1403,0))*IF(AH257="n/a",1.03,IF(AH257&lt;0,1.01,IF(AH257&gt;10,1.1,(1+AH257/100))))</f>
        <v>1.9305</v>
      </c>
      <c r="AS257" s="112">
        <f t="shared" si="12"/>
        <v>2.01717945</v>
      </c>
      <c r="AT257" s="112">
        <f t="shared" ref="AT257:AV257" si="265">IF($AK257="n/a",1.03*AS257,IF($AK257&lt;0,1.01*AS257,IF($AK257&gt;10,1.1*AS257,(1+$AK257/100)*AS257)))</f>
        <v>2.177746934</v>
      </c>
      <c r="AU257" s="112">
        <f t="shared" si="265"/>
        <v>2.35109559</v>
      </c>
      <c r="AV257" s="112">
        <f t="shared" si="265"/>
        <v>2.538242799</v>
      </c>
      <c r="AW257" s="103">
        <f t="shared" si="14"/>
        <v>11.01476477</v>
      </c>
      <c r="AX257" s="118">
        <f t="shared" si="15"/>
        <v>47.19265113</v>
      </c>
      <c r="AY257" s="119">
        <v>0.9</v>
      </c>
      <c r="AZ257" s="114">
        <v>3.92</v>
      </c>
      <c r="BA257" s="114">
        <v>-24.38</v>
      </c>
      <c r="BB257" s="114">
        <v>-14.06</v>
      </c>
      <c r="BC257" s="114">
        <v>-16.49</v>
      </c>
      <c r="BD257" s="42"/>
      <c r="BE257" s="17">
        <v>1998.0</v>
      </c>
      <c r="BF257" s="17">
        <f t="shared" si="16"/>
        <v>2</v>
      </c>
      <c r="BG257" s="120">
        <v>8.6</v>
      </c>
    </row>
    <row r="258" ht="11.25" customHeight="1">
      <c r="A258" s="55" t="s">
        <v>744</v>
      </c>
      <c r="B258" s="99" t="s">
        <v>745</v>
      </c>
      <c r="C258" s="100" t="s">
        <v>272</v>
      </c>
      <c r="D258" s="100" t="s">
        <v>273</v>
      </c>
      <c r="E258" s="101">
        <v>10.0</v>
      </c>
      <c r="F258" s="58">
        <v>412.0</v>
      </c>
      <c r="G258" s="58" t="s">
        <v>121</v>
      </c>
      <c r="H258" s="58" t="s">
        <v>121</v>
      </c>
      <c r="I258" s="150">
        <v>59.24</v>
      </c>
      <c r="J258" s="103">
        <f t="shared" si="2"/>
        <v>7.748143147</v>
      </c>
      <c r="K258" s="104">
        <v>0.3825</v>
      </c>
      <c r="L258" s="73">
        <v>12.0</v>
      </c>
      <c r="M258" s="23">
        <f t="shared" si="3"/>
        <v>4.59</v>
      </c>
      <c r="N258" s="105" t="s">
        <v>746</v>
      </c>
      <c r="O258" s="106">
        <v>0.375</v>
      </c>
      <c r="P258" s="107">
        <v>43920.0</v>
      </c>
      <c r="Q258" s="107">
        <v>43906.0</v>
      </c>
      <c r="R258" s="23">
        <f t="shared" si="4"/>
        <v>2</v>
      </c>
      <c r="S258" s="108">
        <f t="array" ref="S258">IF(INDEX(Historical!$D$7:$D$1379,MATCH(B258,Historical!$B$7:$B$1403,0))=0,"n/a",(INDEX(Historical!$C$7:$C$1381,MATCH(B258,Historical!$B$7:$B$1403,0))/INDEX(Historical!$D$7:$D$1379,MATCH(B258,Historical!$B$7:$B$1403,0))-1)*100)</f>
        <v>4.302325581</v>
      </c>
      <c r="T258" s="108">
        <f t="array" ref="T258">IF(INDEX(Historical!$F$7:$F$1372,MATCH(B258,Historical!$B$7:$B$1403,0))=0,"n/a",((INDEX(Historical!$C$7:$C$1381,MATCH(B258,Historical!$B$7:$B$1403,0))/INDEX(Historical!$F$7:$F$1372,MATCH(B258,Historical!$B$7:$B$1403,0)))^(1/3)-1)*100)</f>
        <v>5.472275989</v>
      </c>
      <c r="U258" s="108">
        <f t="array" ref="U258">IF(INDEX(Historical!$H$7:$H$1372,MATCH(B258,Historical!$B$7:$B$1403,0))=0,"n/a",((INDEX(Historical!$C$7:$C$1381,MATCH(B258,Historical!$B$7:$B$1403,0))/INDEX(Historical!$H$7:$H$1372,MATCH(B258,Historical!$B$7:$B$1403,0)))^(1/5)-1)*100)</f>
        <v>5.706123473</v>
      </c>
      <c r="V258" s="108">
        <f t="array" ref="V258">IF(INDEX(Historical!$O$7:$O$1372,MATCH(B258,Historical!$B$7:$B$1403,0))=0,"n/a",((INDEX(Historical!$C$7:$C$1381,MATCH(B258,Historical!$B$7:$B$1403,0))/INDEX(Historical!$O$7:$O$1372,MATCH(B258,Historical!$B$7:$B$1403,0)))^(1/10)-1)*100)</f>
        <v>4.86144171</v>
      </c>
      <c r="W258" s="109">
        <f t="shared" si="5"/>
        <v>1.173751289</v>
      </c>
      <c r="X258" s="110">
        <f t="shared" si="6"/>
        <v>8.151604962</v>
      </c>
      <c r="Y258" s="133"/>
      <c r="Z258" s="103">
        <f t="shared" si="7"/>
        <v>177.2200772</v>
      </c>
      <c r="AA258" s="112">
        <f t="shared" si="8"/>
        <v>22.87258687</v>
      </c>
      <c r="AB258" s="73">
        <v>12.0</v>
      </c>
      <c r="AC258" s="102">
        <v>2.59</v>
      </c>
      <c r="AD258" s="102">
        <v>3.26</v>
      </c>
      <c r="AE258" s="102">
        <v>6.82</v>
      </c>
      <c r="AF258" s="102">
        <v>1.51</v>
      </c>
      <c r="AG258" s="102">
        <v>6.6000000000000005</v>
      </c>
      <c r="AH258" s="102">
        <v>-0.6</v>
      </c>
      <c r="AI258" s="102">
        <v>20.86</v>
      </c>
      <c r="AJ258" s="102">
        <v>0.7000000000000001</v>
      </c>
      <c r="AK258" s="102">
        <v>7.000000000000001</v>
      </c>
      <c r="AL258" s="113">
        <v>4710.0</v>
      </c>
      <c r="AM258" s="114">
        <v>0.7000000000000001</v>
      </c>
      <c r="AN258" s="102">
        <v>1.02</v>
      </c>
      <c r="AO258" s="115">
        <f t="shared" si="9"/>
        <v>-9.418320253</v>
      </c>
      <c r="AP258" s="116">
        <f t="shared" si="10"/>
        <v>13.45426662</v>
      </c>
      <c r="AQ258" s="117">
        <f t="shared" si="11"/>
        <v>23.89530738</v>
      </c>
      <c r="AR258" s="103">
        <f t="array" ref="AR258">INDEX(Historical!$C$7:$C$1381,MATCH(B258,Historical!$B$7:$B$1403,0))*IF(AH258="n/a",1.03,IF(AH258&lt;0,1.01,IF(AH258&gt;10,1.1,(1+AH258/100))))</f>
        <v>4.52985</v>
      </c>
      <c r="AS258" s="112">
        <f t="shared" si="12"/>
        <v>4.982835</v>
      </c>
      <c r="AT258" s="112">
        <f t="shared" ref="AT258:AV258" si="266">IF($AK258="n/a",1.03*AS258,IF($AK258&lt;0,1.01*AS258,IF($AK258&gt;10,1.1*AS258,(1+$AK258/100)*AS258)))</f>
        <v>5.33163345</v>
      </c>
      <c r="AU258" s="112">
        <f t="shared" si="266"/>
        <v>5.704847792</v>
      </c>
      <c r="AV258" s="112">
        <f t="shared" si="266"/>
        <v>6.104187137</v>
      </c>
      <c r="AW258" s="103">
        <f t="shared" si="14"/>
        <v>26.65335338</v>
      </c>
      <c r="AX258" s="118">
        <f t="shared" si="15"/>
        <v>44.99215628</v>
      </c>
      <c r="AY258" s="119">
        <v>0.55</v>
      </c>
      <c r="AZ258" s="114">
        <v>1.5599999999999998</v>
      </c>
      <c r="BA258" s="114">
        <v>-26.640000000000004</v>
      </c>
      <c r="BB258" s="114">
        <v>-15.61</v>
      </c>
      <c r="BC258" s="114">
        <v>-20.52</v>
      </c>
      <c r="BD258" s="42"/>
      <c r="BE258" s="17">
        <v>2011.0</v>
      </c>
      <c r="BF258" s="17">
        <f t="shared" si="16"/>
        <v>0</v>
      </c>
      <c r="BG258" s="120">
        <v>3.0</v>
      </c>
    </row>
    <row r="259" ht="11.25" customHeight="1">
      <c r="A259" s="55" t="s">
        <v>1878</v>
      </c>
      <c r="B259" s="99" t="s">
        <v>1879</v>
      </c>
      <c r="C259" s="100" t="s">
        <v>272</v>
      </c>
      <c r="D259" s="100" t="s">
        <v>273</v>
      </c>
      <c r="E259" s="101">
        <v>6.0</v>
      </c>
      <c r="F259" s="58">
        <v>809.0</v>
      </c>
      <c r="G259" s="58" t="s">
        <v>168</v>
      </c>
      <c r="H259" s="58" t="s">
        <v>168</v>
      </c>
      <c r="I259" s="150">
        <v>572.8</v>
      </c>
      <c r="J259" s="103">
        <f t="shared" si="2"/>
        <v>1.857541899</v>
      </c>
      <c r="K259" s="104">
        <v>2.66</v>
      </c>
      <c r="L259" s="73">
        <v>4.0</v>
      </c>
      <c r="M259" s="23">
        <f t="shared" si="3"/>
        <v>10.64</v>
      </c>
      <c r="N259" s="105" t="s">
        <v>425</v>
      </c>
      <c r="O259" s="106">
        <v>2.46</v>
      </c>
      <c r="P259" s="107">
        <v>43886.0</v>
      </c>
      <c r="Q259" s="107">
        <v>43908.0</v>
      </c>
      <c r="R259" s="23">
        <f t="shared" si="4"/>
        <v>8.130081301</v>
      </c>
      <c r="S259" s="108">
        <f t="array" ref="S259">IF(INDEX(Historical!$D$7:$D$1379,MATCH(B259,Historical!$B$7:$B$1403,0))=0,"n/a",(INDEX(Historical!$C$7:$C$1381,MATCH(B259,Historical!$B$7:$B$1403,0))/INDEX(Historical!$D$7:$D$1379,MATCH(B259,Historical!$B$7:$B$1403,0))-1)*100)</f>
        <v>7.894736842</v>
      </c>
      <c r="T259" s="108">
        <f t="array" ref="T259">IF(INDEX(Historical!$F$7:$F$1372,MATCH(B259,Historical!$B$7:$B$1403,0))=0,"n/a",((INDEX(Historical!$C$7:$C$1381,MATCH(B259,Historical!$B$7:$B$1403,0))/INDEX(Historical!$F$7:$F$1372,MATCH(B259,Historical!$B$7:$B$1403,0)))^(1/3)-1)*100)</f>
        <v>12.02089018</v>
      </c>
      <c r="U259" s="108" t="str">
        <f t="array" ref="U259">IF(INDEX(Historical!$H$7:$H$1372,MATCH(B259,Historical!$B$7:$B$1403,0))=0,"n/a",((INDEX(Historical!$C$7:$C$1381,MATCH(B259,Historical!$B$7:$B$1403,0))/INDEX(Historical!$H$7:$H$1372,MATCH(B259,Historical!$B$7:$B$1403,0)))^(1/5)-1)*100)</f>
        <v>n/a</v>
      </c>
      <c r="V259" s="108" t="str">
        <f t="array" ref="V259">IF(INDEX(Historical!$O$7:$O$1372,MATCH(B259,Historical!$B$7:$B$1403,0))=0,"n/a",((INDEX(Historical!$C$7:$C$1381,MATCH(B259,Historical!$B$7:$B$1403,0))/INDEX(Historical!$O$7:$O$1372,MATCH(B259,Historical!$B$7:$B$1403,0)))^(1/10)-1)*100)</f>
        <v>n/a</v>
      </c>
      <c r="W259" s="109" t="str">
        <f t="shared" si="5"/>
        <v>n/a</v>
      </c>
      <c r="X259" s="110" t="str">
        <f t="shared" si="6"/>
        <v>n/a</v>
      </c>
      <c r="Y259" s="133"/>
      <c r="Z259" s="103">
        <f t="shared" si="7"/>
        <v>177.3333333</v>
      </c>
      <c r="AA259" s="112">
        <f t="shared" si="8"/>
        <v>95.46666667</v>
      </c>
      <c r="AB259" s="73">
        <v>12.0</v>
      </c>
      <c r="AC259" s="102">
        <v>6.0</v>
      </c>
      <c r="AD259" s="102">
        <v>4.28</v>
      </c>
      <c r="AE259" s="102">
        <v>8.75</v>
      </c>
      <c r="AF259" s="102">
        <v>5.56</v>
      </c>
      <c r="AG259" s="102">
        <v>6.0</v>
      </c>
      <c r="AH259" s="102">
        <v>679.6999999999999</v>
      </c>
      <c r="AI259" s="102">
        <v>19.68</v>
      </c>
      <c r="AJ259" s="102">
        <v>20.200000000000003</v>
      </c>
      <c r="AK259" s="102">
        <v>22.3</v>
      </c>
      <c r="AL259" s="113">
        <v>48690.0</v>
      </c>
      <c r="AM259" s="114">
        <v>0.1</v>
      </c>
      <c r="AN259" s="102">
        <v>1.23</v>
      </c>
      <c r="AO259" s="115" t="str">
        <f t="shared" si="9"/>
        <v>n/a</v>
      </c>
      <c r="AP259" s="116" t="str">
        <f t="shared" si="10"/>
        <v>n/a</v>
      </c>
      <c r="AQ259" s="117">
        <f t="shared" si="11"/>
        <v>385.7043759</v>
      </c>
      <c r="AR259" s="103">
        <f t="array" ref="AR259">INDEX(Historical!$C$7:$C$1381,MATCH(B259,Historical!$B$7:$B$1403,0))*IF(AH259="n/a",1.03,IF(AH259&lt;0,1.01,IF(AH259&gt;10,1.1,(1+AH259/100))))</f>
        <v>10.824</v>
      </c>
      <c r="AS259" s="112">
        <f t="shared" si="12"/>
        <v>11.9064</v>
      </c>
      <c r="AT259" s="112">
        <f t="shared" ref="AT259:AV259" si="267">IF($AK259="n/a",1.03*AS259,IF($AK259&lt;0,1.01*AS259,IF($AK259&gt;10,1.1*AS259,(1+$AK259/100)*AS259)))</f>
        <v>13.09704</v>
      </c>
      <c r="AU259" s="112">
        <f t="shared" si="267"/>
        <v>14.406744</v>
      </c>
      <c r="AV259" s="112">
        <f t="shared" si="267"/>
        <v>15.8474184</v>
      </c>
      <c r="AW259" s="103">
        <f t="shared" si="14"/>
        <v>66.0816024</v>
      </c>
      <c r="AX259" s="118">
        <f t="shared" si="15"/>
        <v>11.5365926</v>
      </c>
      <c r="AY259" s="119">
        <v>0.68</v>
      </c>
      <c r="AZ259" s="114">
        <v>37.169999999999995</v>
      </c>
      <c r="BA259" s="114">
        <v>-12.82</v>
      </c>
      <c r="BB259" s="114">
        <v>-4.44</v>
      </c>
      <c r="BC259" s="114">
        <v>3.7699999999999996</v>
      </c>
      <c r="BD259" s="42"/>
      <c r="BE259" s="17">
        <v>2015.0</v>
      </c>
      <c r="BF259" s="17">
        <f t="shared" si="16"/>
        <v>0</v>
      </c>
      <c r="BG259" s="120">
        <v>2.1999999999999997</v>
      </c>
    </row>
    <row r="260" ht="11.25" customHeight="1">
      <c r="A260" s="151" t="s">
        <v>1519</v>
      </c>
      <c r="B260" s="122" t="s">
        <v>1520</v>
      </c>
      <c r="C260" s="100" t="s">
        <v>245</v>
      </c>
      <c r="D260" s="100" t="s">
        <v>246</v>
      </c>
      <c r="E260" s="123">
        <v>8.0</v>
      </c>
      <c r="F260" s="58">
        <v>579.0</v>
      </c>
      <c r="G260" s="124" t="s">
        <v>168</v>
      </c>
      <c r="H260" s="124" t="s">
        <v>168</v>
      </c>
      <c r="I260" s="216">
        <v>17.36</v>
      </c>
      <c r="J260" s="126">
        <f t="shared" si="2"/>
        <v>26.7281106</v>
      </c>
      <c r="K260" s="127">
        <v>1.16</v>
      </c>
      <c r="L260" s="128">
        <v>4.0</v>
      </c>
      <c r="M260" s="129">
        <f t="shared" si="3"/>
        <v>4.64</v>
      </c>
      <c r="N260" s="130" t="s">
        <v>147</v>
      </c>
      <c r="O260" s="131">
        <v>1.145</v>
      </c>
      <c r="P260" s="132">
        <v>43678.0</v>
      </c>
      <c r="Q260" s="132">
        <v>43690.0</v>
      </c>
      <c r="R260" s="129">
        <f t="shared" si="4"/>
        <v>1.310043668</v>
      </c>
      <c r="S260" s="108">
        <f t="array" ref="S260">IF(INDEX(Historical!$D$7:$D$1379,MATCH(B260,Historical!$B$7:$B$1403,0))=0,"n/a",(INDEX(Historical!$C$7:$C$1381,MATCH(B260,Historical!$B$7:$B$1403,0))/INDEX(Historical!$D$7:$D$1379,MATCH(B260,Historical!$B$7:$B$1403,0))-1)*100)</f>
        <v>6.984866123</v>
      </c>
      <c r="T260" s="108">
        <f t="array" ref="T260">IF(INDEX(Historical!$F$7:$F$1372,MATCH(B260,Historical!$B$7:$B$1403,0))=0,"n/a",((INDEX(Historical!$C$7:$C$1381,MATCH(B260,Historical!$B$7:$B$1403,0))/INDEX(Historical!$F$7:$F$1372,MATCH(B260,Historical!$B$7:$B$1403,0)))^(1/3)-1)*100)</f>
        <v>14.63798895</v>
      </c>
      <c r="U260" s="108">
        <f t="array" ref="U260">IF(INDEX(Historical!$H$7:$H$1372,MATCH(B260,Historical!$B$7:$B$1403,0))=0,"n/a",((INDEX(Historical!$C$7:$C$1381,MATCH(B260,Historical!$B$7:$B$1403,0))/INDEX(Historical!$H$7:$H$1372,MATCH(B260,Historical!$B$7:$B$1403,0)))^(1/5)-1)*100)</f>
        <v>17.8655343</v>
      </c>
      <c r="V260" s="108" t="str">
        <f t="array" ref="V260">IF(INDEX(Historical!$O$7:$O$1372,MATCH(B260,Historical!$B$7:$B$1403,0))=0,"n/a",((INDEX(Historical!$C$7:$C$1381,MATCH(B260,Historical!$B$7:$B$1403,0))/INDEX(Historical!$O$7:$O$1372,MATCH(B260,Historical!$B$7:$B$1403,0)))^(1/10)-1)*100)</f>
        <v>n/a</v>
      </c>
      <c r="W260" s="109" t="str">
        <f t="shared" si="5"/>
        <v>n/a</v>
      </c>
      <c r="X260" s="110" t="str">
        <f t="shared" si="6"/>
        <v>n/a</v>
      </c>
      <c r="Y260" s="181"/>
      <c r="Z260" s="126">
        <f t="shared" si="7"/>
        <v>429.6296296</v>
      </c>
      <c r="AA260" s="134">
        <f t="shared" si="8"/>
        <v>16.07407407</v>
      </c>
      <c r="AB260" s="128">
        <v>12.0</v>
      </c>
      <c r="AC260" s="125">
        <v>1.08</v>
      </c>
      <c r="AD260" s="125" t="s">
        <v>128</v>
      </c>
      <c r="AE260" s="125">
        <v>2.25</v>
      </c>
      <c r="AF260" s="125">
        <v>0.78</v>
      </c>
      <c r="AG260" s="125">
        <v>5.0</v>
      </c>
      <c r="AH260" s="125">
        <v>-53.1</v>
      </c>
      <c r="AI260" s="125">
        <v>-1.09</v>
      </c>
      <c r="AJ260" s="125">
        <v>-15.4</v>
      </c>
      <c r="AK260" s="125">
        <v>-3.6999999999999997</v>
      </c>
      <c r="AL260" s="135">
        <v>3570.0</v>
      </c>
      <c r="AM260" s="136">
        <v>58.56</v>
      </c>
      <c r="AN260" s="125">
        <v>1.21</v>
      </c>
      <c r="AO260" s="137">
        <f t="shared" si="9"/>
        <v>28.51957083</v>
      </c>
      <c r="AP260" s="138">
        <f t="shared" si="10"/>
        <v>44.5936449</v>
      </c>
      <c r="AQ260" s="139">
        <f t="shared" si="11"/>
        <v>-25.35185415</v>
      </c>
      <c r="AR260" s="103">
        <f t="array" ref="AR260">INDEX(Historical!$C$7:$C$1381,MATCH(B260,Historical!$B$7:$B$1403,0))*IF(AH260="n/a",1.03,IF(AH260&lt;0,1.01,IF(AH260&gt;10,1.1,(1+AH260/100))))</f>
        <v>4.64095</v>
      </c>
      <c r="AS260" s="134">
        <f t="shared" si="12"/>
        <v>4.6873595</v>
      </c>
      <c r="AT260" s="134">
        <f t="shared" ref="AT260:AV260" si="268">IF($AK260="n/a",1.03*AS260,IF($AK260&lt;0,1.01*AS260,IF($AK260&gt;10,1.1*AS260,(1+$AK260/100)*AS260)))</f>
        <v>4.734233095</v>
      </c>
      <c r="AU260" s="134">
        <f t="shared" si="268"/>
        <v>4.781575426</v>
      </c>
      <c r="AV260" s="134">
        <f t="shared" si="268"/>
        <v>4.82939118</v>
      </c>
      <c r="AW260" s="126">
        <f t="shared" si="14"/>
        <v>23.6735092</v>
      </c>
      <c r="AX260" s="140">
        <f t="shared" si="15"/>
        <v>136.3681406</v>
      </c>
      <c r="AY260" s="141">
        <v>1.03</v>
      </c>
      <c r="AZ260" s="136">
        <v>13.76</v>
      </c>
      <c r="BA260" s="136">
        <v>-63.580000000000005</v>
      </c>
      <c r="BB260" s="136">
        <v>-32.519999999999996</v>
      </c>
      <c r="BC260" s="136">
        <v>-46.400000000000006</v>
      </c>
      <c r="BD260" s="142"/>
      <c r="BE260" s="17">
        <v>2012.0</v>
      </c>
      <c r="BF260" s="17">
        <f t="shared" si="16"/>
        <v>0</v>
      </c>
      <c r="BG260" s="143">
        <v>2.1999999999999997</v>
      </c>
    </row>
    <row r="261" ht="11.25" customHeight="1">
      <c r="A261" s="155" t="s">
        <v>267</v>
      </c>
      <c r="B261" s="99" t="s">
        <v>268</v>
      </c>
      <c r="C261" s="100" t="s">
        <v>136</v>
      </c>
      <c r="D261" s="100" t="s">
        <v>137</v>
      </c>
      <c r="E261" s="101">
        <v>30.0</v>
      </c>
      <c r="F261" s="58">
        <v>93.0</v>
      </c>
      <c r="G261" s="58" t="s">
        <v>168</v>
      </c>
      <c r="H261" s="58" t="s">
        <v>168</v>
      </c>
      <c r="I261" s="102">
        <v>142.92</v>
      </c>
      <c r="J261" s="103">
        <f t="shared" si="2"/>
        <v>2.700811643</v>
      </c>
      <c r="K261" s="144">
        <v>0.965</v>
      </c>
      <c r="L261" s="73">
        <v>4.0</v>
      </c>
      <c r="M261" s="23">
        <f t="shared" si="3"/>
        <v>3.86</v>
      </c>
      <c r="N261" s="105" t="s">
        <v>269</v>
      </c>
      <c r="O261" s="145">
        <v>0.9</v>
      </c>
      <c r="P261" s="107">
        <v>43835.0</v>
      </c>
      <c r="Q261" s="107">
        <v>43851.0</v>
      </c>
      <c r="R261" s="23">
        <f t="shared" si="4"/>
        <v>7.222222222</v>
      </c>
      <c r="S261" s="108">
        <f t="array" ref="S261">IF(INDEX(Historical!$D$7:$D$1379,MATCH(B261,Historical!$B$7:$B$1403,0))=0,"n/a",(INDEX(Historical!$C$7:$C$1381,MATCH(B261,Historical!$B$7:$B$1403,0))/INDEX(Historical!$D$7:$D$1379,MATCH(B261,Historical!$B$7:$B$1403,0))-1)*100)</f>
        <v>7.142857143</v>
      </c>
      <c r="T261" s="108">
        <f t="array" ref="T261">IF(INDEX(Historical!$F$7:$F$1372,MATCH(B261,Historical!$B$7:$B$1403,0))=0,"n/a",((INDEX(Historical!$C$7:$C$1381,MATCH(B261,Historical!$B$7:$B$1403,0))/INDEX(Historical!$F$7:$F$1372,MATCH(B261,Historical!$B$7:$B$1403,0)))^(1/3)-1)*100)</f>
        <v>7.227591157</v>
      </c>
      <c r="U261" s="108">
        <f t="array" ref="U261">IF(INDEX(Historical!$H$7:$H$1372,MATCH(B261,Historical!$B$7:$B$1403,0))=0,"n/a",((INDEX(Historical!$C$7:$C$1381,MATCH(B261,Historical!$B$7:$B$1403,0))/INDEX(Historical!$H$7:$H$1372,MATCH(B261,Historical!$B$7:$B$1403,0)))^(1/5)-1)*100)</f>
        <v>7.224432617</v>
      </c>
      <c r="V261" s="108">
        <f t="array" ref="V261">IF(INDEX(Historical!$O$7:$O$1372,MATCH(B261,Historical!$B$7:$B$1403,0))=0,"n/a",((INDEX(Historical!$C$7:$C$1381,MATCH(B261,Historical!$B$7:$B$1403,0))/INDEX(Historical!$O$7:$O$1372,MATCH(B261,Historical!$B$7:$B$1403,0)))^(1/10)-1)*100)</f>
        <v>7.177346254</v>
      </c>
      <c r="W261" s="109">
        <f t="shared" si="5"/>
        <v>1.006560414</v>
      </c>
      <c r="X261" s="110">
        <f t="shared" si="6"/>
        <v>0.5873522453</v>
      </c>
      <c r="Y261" s="147"/>
      <c r="Z261" s="103">
        <f t="shared" si="7"/>
        <v>70.56672761</v>
      </c>
      <c r="AA261" s="112">
        <f t="shared" si="8"/>
        <v>26.12797075</v>
      </c>
      <c r="AB261" s="73">
        <v>12.0</v>
      </c>
      <c r="AC261" s="102">
        <v>5.47</v>
      </c>
      <c r="AD261" s="102">
        <v>2.61</v>
      </c>
      <c r="AE261" s="102">
        <v>2.71</v>
      </c>
      <c r="AF261" s="102">
        <v>6.68</v>
      </c>
      <c r="AG261" s="102">
        <v>30.7</v>
      </c>
      <c r="AH261" s="102">
        <v>39.2</v>
      </c>
      <c r="AI261" s="102">
        <v>2.96</v>
      </c>
      <c r="AJ261" s="102">
        <v>12.3</v>
      </c>
      <c r="AK261" s="102">
        <v>10.0</v>
      </c>
      <c r="AL261" s="113">
        <v>6670.0</v>
      </c>
      <c r="AM261" s="114">
        <v>0.8</v>
      </c>
      <c r="AN261" s="102">
        <v>0.09</v>
      </c>
      <c r="AO261" s="115">
        <f t="shared" si="9"/>
        <v>-16.20272649</v>
      </c>
      <c r="AP261" s="116">
        <f t="shared" si="10"/>
        <v>9.92524426</v>
      </c>
      <c r="AQ261" s="117">
        <f t="shared" si="11"/>
        <v>178.5157842</v>
      </c>
      <c r="AR261" s="103">
        <f t="array" ref="AR261">INDEX(Historical!$C$7:$C$1381,MATCH(B261,Historical!$B$7:$B$1403,0))*IF(AH261="n/a",1.03,IF(AH261&lt;0,1.01,IF(AH261&gt;10,1.1,(1+AH261/100))))</f>
        <v>3.96</v>
      </c>
      <c r="AS261" s="112">
        <f t="shared" si="12"/>
        <v>4.077216</v>
      </c>
      <c r="AT261" s="112">
        <f t="shared" ref="AT261:AV261" si="269">IF($AK261="n/a",1.03*AS261,IF($AK261&lt;0,1.01*AS261,IF($AK261&gt;10,1.1*AS261,(1+$AK261/100)*AS261)))</f>
        <v>4.4849376</v>
      </c>
      <c r="AU261" s="112">
        <f t="shared" si="269"/>
        <v>4.93343136</v>
      </c>
      <c r="AV261" s="112">
        <f t="shared" si="269"/>
        <v>5.426774496</v>
      </c>
      <c r="AW261" s="103">
        <f t="shared" si="14"/>
        <v>22.88235946</v>
      </c>
      <c r="AX261" s="118">
        <f t="shared" si="15"/>
        <v>16.01060695</v>
      </c>
      <c r="AY261" s="119">
        <v>0.31</v>
      </c>
      <c r="AZ261" s="114">
        <v>-7.5600000000000005</v>
      </c>
      <c r="BA261" s="114">
        <v>-47.11</v>
      </c>
      <c r="BB261" s="114">
        <v>-13.54</v>
      </c>
      <c r="BC261" s="114">
        <v>-28.12</v>
      </c>
      <c r="BD261" s="42"/>
      <c r="BE261" s="17">
        <v>1991.0</v>
      </c>
      <c r="BF261" s="17">
        <f t="shared" si="16"/>
        <v>2</v>
      </c>
      <c r="BG261" s="120">
        <v>17.2</v>
      </c>
    </row>
    <row r="262" ht="11.25" customHeight="1">
      <c r="A262" s="55" t="s">
        <v>747</v>
      </c>
      <c r="B262" s="99" t="s">
        <v>748</v>
      </c>
      <c r="C262" s="100" t="s">
        <v>158</v>
      </c>
      <c r="D262" s="100" t="s">
        <v>362</v>
      </c>
      <c r="E262" s="101">
        <v>22.0</v>
      </c>
      <c r="F262" s="58">
        <v>160.0</v>
      </c>
      <c r="G262" s="58" t="s">
        <v>121</v>
      </c>
      <c r="H262" s="58" t="s">
        <v>120</v>
      </c>
      <c r="I262" s="150">
        <v>86.46</v>
      </c>
      <c r="J262" s="103">
        <f t="shared" si="2"/>
        <v>2.625491557</v>
      </c>
      <c r="K262" s="144">
        <v>0.5675</v>
      </c>
      <c r="L262" s="73">
        <v>4.0</v>
      </c>
      <c r="M262" s="23">
        <f t="shared" si="3"/>
        <v>2.27</v>
      </c>
      <c r="N262" s="105" t="s">
        <v>749</v>
      </c>
      <c r="O262" s="145">
        <v>0.535</v>
      </c>
      <c r="P262" s="107">
        <v>43893.0</v>
      </c>
      <c r="Q262" s="107">
        <v>43921.0</v>
      </c>
      <c r="R262" s="23">
        <f t="shared" si="4"/>
        <v>6.074766355</v>
      </c>
      <c r="S262" s="108">
        <f t="array" ref="S262">IF(INDEX(Historical!$D$7:$D$1379,MATCH(B262,Historical!$B$7:$B$1403,0))=0,"n/a",(INDEX(Historical!$C$7:$C$1381,MATCH(B262,Historical!$B$7:$B$1403,0))/INDEX(Historical!$D$7:$D$1379,MATCH(B262,Historical!$B$7:$B$1403,0))-1)*100)</f>
        <v>5.940594059</v>
      </c>
      <c r="T262" s="108">
        <f t="array" ref="T262">IF(INDEX(Historical!$F$7:$F$1372,MATCH(B262,Historical!$B$7:$B$1403,0))=0,"n/a",((INDEX(Historical!$C$7:$C$1381,MATCH(B262,Historical!$B$7:$B$1403,0))/INDEX(Historical!$F$7:$F$1372,MATCH(B262,Historical!$B$7:$B$1403,0)))^(1/3)-1)*100)</f>
        <v>6.332148799</v>
      </c>
      <c r="U262" s="108">
        <f t="array" ref="U262">IF(INDEX(Historical!$H$7:$H$1372,MATCH(B262,Historical!$B$7:$B$1403,0))=0,"n/a",((INDEX(Historical!$C$7:$C$1381,MATCH(B262,Historical!$B$7:$B$1403,0))/INDEX(Historical!$H$7:$H$1372,MATCH(B262,Historical!$B$7:$B$1403,0)))^(1/5)-1)*100)</f>
        <v>6.390493693</v>
      </c>
      <c r="V262" s="108">
        <f t="array" ref="V262">IF(INDEX(Historical!$O$7:$O$1372,MATCH(B262,Historical!$B$7:$B$1403,0))=0,"n/a",((INDEX(Historical!$C$7:$C$1381,MATCH(B262,Historical!$B$7:$B$1403,0))/INDEX(Historical!$O$7:$O$1372,MATCH(B262,Historical!$B$7:$B$1403,0)))^(1/10)-1)*100)</f>
        <v>8.459854329</v>
      </c>
      <c r="W262" s="109">
        <f t="shared" si="5"/>
        <v>0.7553905119</v>
      </c>
      <c r="X262" s="110">
        <f t="shared" si="6"/>
        <v>1.141159588</v>
      </c>
      <c r="Y262" s="222"/>
      <c r="Z262" s="103">
        <f t="shared" si="7"/>
        <v>80.78291815</v>
      </c>
      <c r="AA262" s="112">
        <f t="shared" si="8"/>
        <v>30.76868327</v>
      </c>
      <c r="AB262" s="73">
        <v>12.0</v>
      </c>
      <c r="AC262" s="102">
        <v>2.81</v>
      </c>
      <c r="AD262" s="102">
        <v>5.32</v>
      </c>
      <c r="AE262" s="102">
        <v>3.34</v>
      </c>
      <c r="AF262" s="102">
        <v>2.31</v>
      </c>
      <c r="AG262" s="102">
        <v>7.3</v>
      </c>
      <c r="AH262" s="156">
        <v>5.1</v>
      </c>
      <c r="AI262" s="156">
        <v>6.36</v>
      </c>
      <c r="AJ262" s="102">
        <v>5.6000000000000005</v>
      </c>
      <c r="AK262" s="102">
        <v>5.79</v>
      </c>
      <c r="AL262" s="113">
        <v>28440.0</v>
      </c>
      <c r="AM262" s="114">
        <v>0.3</v>
      </c>
      <c r="AN262" s="102">
        <v>1.29</v>
      </c>
      <c r="AO262" s="115">
        <f t="shared" si="9"/>
        <v>-21.75269802</v>
      </c>
      <c r="AP262" s="116">
        <f t="shared" si="10"/>
        <v>9.01598525</v>
      </c>
      <c r="AQ262" s="117">
        <f t="shared" si="11"/>
        <v>77.73345632</v>
      </c>
      <c r="AR262" s="103">
        <f t="array" ref="AR262">INDEX(Historical!$C$7:$C$1381,MATCH(B262,Historical!$B$7:$B$1403,0))*IF(AH262="n/a",1.03,IF(AH262&lt;0,1.01,IF(AH262&gt;10,1.1,(1+AH262/100))))</f>
        <v>2.24914</v>
      </c>
      <c r="AS262" s="112">
        <f t="shared" si="12"/>
        <v>2.392185304</v>
      </c>
      <c r="AT262" s="112">
        <f t="shared" ref="AT262:AV262" si="270">IF($AK262="n/a",1.03*AS262,IF($AK262&lt;0,1.01*AS262,IF($AK262&gt;10,1.1*AS262,(1+$AK262/100)*AS262)))</f>
        <v>2.530692833</v>
      </c>
      <c r="AU262" s="112">
        <f t="shared" si="270"/>
        <v>2.677219948</v>
      </c>
      <c r="AV262" s="112">
        <f t="shared" si="270"/>
        <v>2.832230983</v>
      </c>
      <c r="AW262" s="103">
        <f t="shared" si="14"/>
        <v>12.68146907</v>
      </c>
      <c r="AX262" s="118">
        <f t="shared" si="15"/>
        <v>14.66744051</v>
      </c>
      <c r="AY262" s="119">
        <v>0.27</v>
      </c>
      <c r="AZ262" s="114">
        <v>26.44</v>
      </c>
      <c r="BA262" s="114">
        <v>-13.04</v>
      </c>
      <c r="BB262" s="114">
        <v>-2.44</v>
      </c>
      <c r="BC262" s="114">
        <v>5.4399999999999995</v>
      </c>
      <c r="BD262" s="42"/>
      <c r="BE262" s="17">
        <v>1999.0</v>
      </c>
      <c r="BF262" s="17">
        <f t="shared" si="16"/>
        <v>2</v>
      </c>
      <c r="BG262" s="120">
        <v>2.1999999999999997</v>
      </c>
    </row>
    <row r="263" ht="11.25" customHeight="1">
      <c r="A263" s="55" t="s">
        <v>270</v>
      </c>
      <c r="B263" s="99" t="s">
        <v>271</v>
      </c>
      <c r="C263" s="100" t="s">
        <v>272</v>
      </c>
      <c r="D263" s="100" t="s">
        <v>273</v>
      </c>
      <c r="E263" s="101">
        <v>26.0</v>
      </c>
      <c r="F263" s="58">
        <v>131.0</v>
      </c>
      <c r="G263" s="58" t="s">
        <v>121</v>
      </c>
      <c r="H263" s="58" t="s">
        <v>120</v>
      </c>
      <c r="I263" s="102">
        <v>283.36</v>
      </c>
      <c r="J263" s="103">
        <f t="shared" si="2"/>
        <v>2.932665161</v>
      </c>
      <c r="K263" s="144">
        <v>2.0775</v>
      </c>
      <c r="L263" s="73">
        <v>4.0</v>
      </c>
      <c r="M263" s="23">
        <f t="shared" si="3"/>
        <v>8.31</v>
      </c>
      <c r="N263" s="105" t="s">
        <v>218</v>
      </c>
      <c r="O263" s="145">
        <v>1.95</v>
      </c>
      <c r="P263" s="107">
        <v>43920.0</v>
      </c>
      <c r="Q263" s="107">
        <v>43936.0</v>
      </c>
      <c r="R263" s="23">
        <f t="shared" si="4"/>
        <v>6.538461538</v>
      </c>
      <c r="S263" s="108">
        <f t="array" ref="S263">IF(INDEX(Historical!$D$7:$D$1379,MATCH(B263,Historical!$B$7:$B$1403,0))=0,"n/a",(INDEX(Historical!$C$7:$C$1381,MATCH(B263,Historical!$B$7:$B$1403,0))/INDEX(Historical!$D$7:$D$1379,MATCH(B263,Historical!$B$7:$B$1403,0))-1)*100)</f>
        <v>5.184174625</v>
      </c>
      <c r="T263" s="108">
        <f t="array" ref="T263">IF(INDEX(Historical!$F$7:$F$1372,MATCH(B263,Historical!$B$7:$B$1403,0))=0,"n/a",((INDEX(Historical!$C$7:$C$1381,MATCH(B263,Historical!$B$7:$B$1403,0))/INDEX(Historical!$F$7:$F$1372,MATCH(B263,Historical!$B$7:$B$1403,0)))^(1/3)-1)*100)</f>
        <v>7.305816327</v>
      </c>
      <c r="U263" s="108">
        <f t="array" ref="U263">IF(INDEX(Historical!$H$7:$H$1372,MATCH(B263,Historical!$B$7:$B$1403,0))=0,"n/a",((INDEX(Historical!$C$7:$C$1381,MATCH(B263,Historical!$B$7:$B$1403,0))/INDEX(Historical!$H$7:$H$1372,MATCH(B263,Historical!$B$7:$B$1403,0)))^(1/5)-1)*100)</f>
        <v>8.960762108</v>
      </c>
      <c r="V263" s="108">
        <f t="array" ref="V263">IF(INDEX(Historical!$O$7:$O$1372,MATCH(B263,Historical!$B$7:$B$1403,0))=0,"n/a",((INDEX(Historical!$C$7:$C$1381,MATCH(B263,Historical!$B$7:$B$1403,0))/INDEX(Historical!$O$7:$O$1372,MATCH(B263,Historical!$B$7:$B$1403,0)))^(1/10)-1)*100)</f>
        <v>6.49304756</v>
      </c>
      <c r="W263" s="109">
        <f t="shared" si="5"/>
        <v>1.380054901</v>
      </c>
      <c r="X263" s="110">
        <f t="shared" si="6"/>
        <v>0.3394228071</v>
      </c>
      <c r="Y263" s="99"/>
      <c r="Z263" s="103">
        <f t="shared" si="7"/>
        <v>124.7747748</v>
      </c>
      <c r="AA263" s="112">
        <f t="shared" si="8"/>
        <v>42.54654655</v>
      </c>
      <c r="AB263" s="73">
        <v>12.0</v>
      </c>
      <c r="AC263" s="102">
        <v>6.66</v>
      </c>
      <c r="AD263" s="102">
        <v>5.38</v>
      </c>
      <c r="AE263" s="102">
        <v>12.71</v>
      </c>
      <c r="AF263" s="102">
        <v>3.01</v>
      </c>
      <c r="AG263" s="102">
        <v>7.1</v>
      </c>
      <c r="AH263" s="102">
        <v>12.8</v>
      </c>
      <c r="AI263" s="102">
        <v>10.59</v>
      </c>
      <c r="AJ263" s="102">
        <v>26.400000000000002</v>
      </c>
      <c r="AK263" s="102">
        <v>7.9</v>
      </c>
      <c r="AL263" s="113">
        <v>18560.0</v>
      </c>
      <c r="AM263" s="114">
        <v>0.1</v>
      </c>
      <c r="AN263" s="102">
        <v>0.93</v>
      </c>
      <c r="AO263" s="115">
        <f t="shared" si="9"/>
        <v>-30.65311928</v>
      </c>
      <c r="AP263" s="116">
        <f t="shared" si="10"/>
        <v>11.89342727</v>
      </c>
      <c r="AQ263" s="117">
        <f t="shared" si="11"/>
        <v>138.574568</v>
      </c>
      <c r="AR263" s="103">
        <f t="array" ref="AR263">INDEX(Historical!$C$7:$C$1381,MATCH(B263,Historical!$B$7:$B$1403,0))*IF(AH263="n/a",1.03,IF(AH263&lt;0,1.01,IF(AH263&gt;10,1.1,(1+AH263/100))))</f>
        <v>8.481</v>
      </c>
      <c r="AS263" s="112">
        <f t="shared" si="12"/>
        <v>9.3291</v>
      </c>
      <c r="AT263" s="112">
        <f t="shared" ref="AT263:AV263" si="271">IF($AK263="n/a",1.03*AS263,IF($AK263&lt;0,1.01*AS263,IF($AK263&gt;10,1.1*AS263,(1+$AK263/100)*AS263)))</f>
        <v>10.0660989</v>
      </c>
      <c r="AU263" s="112">
        <f t="shared" si="271"/>
        <v>10.86132071</v>
      </c>
      <c r="AV263" s="112">
        <f t="shared" si="271"/>
        <v>11.71936505</v>
      </c>
      <c r="AW263" s="103">
        <f t="shared" si="14"/>
        <v>50.45688466</v>
      </c>
      <c r="AX263" s="118">
        <f t="shared" si="15"/>
        <v>17.80663632</v>
      </c>
      <c r="AY263" s="119">
        <v>0.38</v>
      </c>
      <c r="AZ263" s="114">
        <v>4.34</v>
      </c>
      <c r="BA263" s="114">
        <v>-15.2</v>
      </c>
      <c r="BB263" s="114">
        <v>-8.07</v>
      </c>
      <c r="BC263" s="114">
        <v>-8.61</v>
      </c>
      <c r="BD263" s="42"/>
      <c r="BE263" s="17">
        <v>1995.0</v>
      </c>
      <c r="BF263" s="17">
        <f t="shared" si="16"/>
        <v>2</v>
      </c>
      <c r="BG263" s="120">
        <v>3.4000000000000004</v>
      </c>
    </row>
    <row r="264" ht="11.25" customHeight="1">
      <c r="A264" s="55" t="s">
        <v>750</v>
      </c>
      <c r="B264" s="99" t="s">
        <v>751</v>
      </c>
      <c r="C264" s="100" t="s">
        <v>118</v>
      </c>
      <c r="D264" s="100" t="s">
        <v>266</v>
      </c>
      <c r="E264" s="101">
        <v>11.0</v>
      </c>
      <c r="F264" s="58">
        <v>335.0</v>
      </c>
      <c r="G264" s="58" t="s">
        <v>120</v>
      </c>
      <c r="H264" s="58" t="s">
        <v>120</v>
      </c>
      <c r="I264" s="150">
        <v>90.72</v>
      </c>
      <c r="J264" s="103">
        <f t="shared" si="2"/>
        <v>3.218694885</v>
      </c>
      <c r="K264" s="104">
        <v>0.73</v>
      </c>
      <c r="L264" s="73">
        <v>4.0</v>
      </c>
      <c r="M264" s="23">
        <f t="shared" si="3"/>
        <v>2.92</v>
      </c>
      <c r="N264" s="105" t="s">
        <v>589</v>
      </c>
      <c r="O264" s="106">
        <v>0.71</v>
      </c>
      <c r="P264" s="107">
        <v>43902.0</v>
      </c>
      <c r="Q264" s="107">
        <v>43917.0</v>
      </c>
      <c r="R264" s="23">
        <f t="shared" si="4"/>
        <v>2.816901408</v>
      </c>
      <c r="S264" s="108">
        <f t="array" ref="S264">IF(INDEX(Historical!$D$7:$D$1379,MATCH(B264,Historical!$B$7:$B$1403,0))=0,"n/a",(INDEX(Historical!$C$7:$C$1381,MATCH(B264,Historical!$B$7:$B$1403,0))/INDEX(Historical!$D$7:$D$1379,MATCH(B264,Historical!$B$7:$B$1403,0))-1)*100)</f>
        <v>7.575757576</v>
      </c>
      <c r="T264" s="108">
        <f t="array" ref="T264">IF(INDEX(Historical!$F$7:$F$1372,MATCH(B264,Historical!$B$7:$B$1403,0))=0,"n/a",((INDEX(Historical!$C$7:$C$1381,MATCH(B264,Historical!$B$7:$B$1403,0))/INDEX(Historical!$F$7:$F$1372,MATCH(B264,Historical!$B$7:$B$1403,0)))^(1/3)-1)*100)</f>
        <v>7.595596524</v>
      </c>
      <c r="U264" s="108">
        <f t="array" ref="U264">IF(INDEX(Historical!$H$7:$H$1372,MATCH(B264,Historical!$B$7:$B$1403,0))=0,"n/a",((INDEX(Historical!$C$7:$C$1381,MATCH(B264,Historical!$B$7:$B$1403,0))/INDEX(Historical!$H$7:$H$1372,MATCH(B264,Historical!$B$7:$B$1403,0)))^(1/5)-1)*100)</f>
        <v>7.69919415</v>
      </c>
      <c r="V264" s="108">
        <f t="array" ref="V264">IF(INDEX(Historical!$O$7:$O$1372,MATCH(B264,Historical!$B$7:$B$1403,0))=0,"n/a",((INDEX(Historical!$C$7:$C$1381,MATCH(B264,Historical!$B$7:$B$1403,0))/INDEX(Historical!$O$7:$O$1372,MATCH(B264,Historical!$B$7:$B$1403,0)))^(1/10)-1)*100)</f>
        <v>11.0022633</v>
      </c>
      <c r="W264" s="109">
        <f t="shared" si="5"/>
        <v>0.6997827573</v>
      </c>
      <c r="X264" s="110">
        <f t="shared" si="6"/>
        <v>1.638126415</v>
      </c>
      <c r="Y264" s="180" t="s">
        <v>357</v>
      </c>
      <c r="Z264" s="103">
        <f t="shared" si="7"/>
        <v>55.61904762</v>
      </c>
      <c r="AA264" s="112">
        <f t="shared" si="8"/>
        <v>17.28</v>
      </c>
      <c r="AB264" s="73">
        <v>12.0</v>
      </c>
      <c r="AC264" s="102">
        <v>5.25</v>
      </c>
      <c r="AD264" s="102">
        <v>2.56</v>
      </c>
      <c r="AE264" s="102">
        <v>1.76</v>
      </c>
      <c r="AF264" s="102">
        <v>2.38</v>
      </c>
      <c r="AG264" s="102">
        <v>13.700000000000001</v>
      </c>
      <c r="AH264" s="102">
        <v>-24.9</v>
      </c>
      <c r="AI264" s="102">
        <v>9.41</v>
      </c>
      <c r="AJ264" s="102">
        <v>4.7</v>
      </c>
      <c r="AK264" s="102">
        <v>6.74</v>
      </c>
      <c r="AL264" s="113">
        <v>37560.0</v>
      </c>
      <c r="AM264" s="114">
        <v>0.2</v>
      </c>
      <c r="AN264" s="102">
        <v>0.51</v>
      </c>
      <c r="AO264" s="115">
        <f t="shared" si="9"/>
        <v>-6.362110965</v>
      </c>
      <c r="AP264" s="116">
        <f t="shared" si="10"/>
        <v>10.91788904</v>
      </c>
      <c r="AQ264" s="117">
        <f t="shared" si="11"/>
        <v>35.19763312</v>
      </c>
      <c r="AR264" s="103">
        <f t="array" ref="AR264">INDEX(Historical!$C$7:$C$1381,MATCH(B264,Historical!$B$7:$B$1403,0))*IF(AH264="n/a",1.03,IF(AH264&lt;0,1.01,IF(AH264&gt;10,1.1,(1+AH264/100))))</f>
        <v>2.8684</v>
      </c>
      <c r="AS264" s="112">
        <f t="shared" si="12"/>
        <v>3.13831644</v>
      </c>
      <c r="AT264" s="112">
        <f t="shared" ref="AT264:AV264" si="272">IF($AK264="n/a",1.03*AS264,IF($AK264&lt;0,1.01*AS264,IF($AK264&gt;10,1.1*AS264,(1+$AK264/100)*AS264)))</f>
        <v>3.349838968</v>
      </c>
      <c r="AU264" s="112">
        <f t="shared" si="272"/>
        <v>3.575618115</v>
      </c>
      <c r="AV264" s="112">
        <f t="shared" si="272"/>
        <v>3.816614775</v>
      </c>
      <c r="AW264" s="103">
        <f t="shared" si="14"/>
        <v>16.7487883</v>
      </c>
      <c r="AX264" s="118">
        <f t="shared" si="15"/>
        <v>18.46206823</v>
      </c>
      <c r="AY264" s="119">
        <v>1.41</v>
      </c>
      <c r="AZ264" s="114">
        <v>22.12</v>
      </c>
      <c r="BA264" s="114">
        <v>-14.24</v>
      </c>
      <c r="BB264" s="114">
        <v>-6.950000000000001</v>
      </c>
      <c r="BC264" s="114">
        <v>4.8</v>
      </c>
      <c r="BD264" s="42"/>
      <c r="BE264" s="17">
        <v>2010.0</v>
      </c>
      <c r="BF264" s="17">
        <f t="shared" si="16"/>
        <v>0</v>
      </c>
      <c r="BG264" s="120">
        <v>7.000000000000001</v>
      </c>
    </row>
    <row r="265" ht="11.25" customHeight="1">
      <c r="A265" s="230" t="s">
        <v>2054</v>
      </c>
      <c r="B265" s="99" t="s">
        <v>2055</v>
      </c>
      <c r="C265" s="100" t="s">
        <v>158</v>
      </c>
      <c r="D265" s="100" t="s">
        <v>362</v>
      </c>
      <c r="E265" s="101">
        <v>5.0</v>
      </c>
      <c r="F265" s="58">
        <v>851.0</v>
      </c>
      <c r="G265" s="58" t="s">
        <v>168</v>
      </c>
      <c r="H265" s="58" t="s">
        <v>168</v>
      </c>
      <c r="I265" s="150">
        <v>116.91</v>
      </c>
      <c r="J265" s="103">
        <f t="shared" si="2"/>
        <v>3.181934822</v>
      </c>
      <c r="K265" s="104">
        <v>0.93</v>
      </c>
      <c r="L265" s="73">
        <v>4.0</v>
      </c>
      <c r="M265" s="23">
        <f t="shared" si="3"/>
        <v>3.72</v>
      </c>
      <c r="N265" s="105" t="s">
        <v>1858</v>
      </c>
      <c r="O265" s="106">
        <v>0.91</v>
      </c>
      <c r="P265" s="107">
        <v>43775.0</v>
      </c>
      <c r="Q265" s="107">
        <v>43801.0</v>
      </c>
      <c r="R265" s="23">
        <f t="shared" si="4"/>
        <v>2.197802198</v>
      </c>
      <c r="S265" s="108">
        <f t="array" ref="S265">IF(INDEX(Historical!$D$7:$D$1379,MATCH(B265,Historical!$B$7:$B$1403,0))=0,"n/a",(INDEX(Historical!$C$7:$C$1381,MATCH(B265,Historical!$B$7:$B$1403,0))/INDEX(Historical!$D$7:$D$1379,MATCH(B265,Historical!$B$7:$B$1403,0))-1)*100)</f>
        <v>2.234636872</v>
      </c>
      <c r="T265" s="108">
        <f t="array" ref="T265">IF(INDEX(Historical!$F$7:$F$1372,MATCH(B265,Historical!$B$7:$B$1403,0))=0,"n/a",((INDEX(Historical!$C$7:$C$1381,MATCH(B265,Historical!$B$7:$B$1403,0))/INDEX(Historical!$F$7:$F$1372,MATCH(B265,Historical!$B$7:$B$1403,0)))^(1/3)-1)*100)</f>
        <v>2.286501909</v>
      </c>
      <c r="U265" s="108">
        <f t="array" ref="U265">IF(INDEX(Historical!$H$7:$H$1372,MATCH(B265,Historical!$B$7:$B$1403,0))=0,"n/a",((INDEX(Historical!$C$7:$C$1381,MATCH(B265,Historical!$B$7:$B$1403,0))/INDEX(Historical!$H$7:$H$1372,MATCH(B265,Historical!$B$7:$B$1403,0)))^(1/5)-1)*100)</f>
        <v>1.969103332</v>
      </c>
      <c r="V265" s="108">
        <f t="array" ref="V265">IF(INDEX(Historical!$O$7:$O$1372,MATCH(B265,Historical!$B$7:$B$1403,0))=0,"n/a",((INDEX(Historical!$C$7:$C$1381,MATCH(B265,Historical!$B$7:$B$1403,0))/INDEX(Historical!$O$7:$O$1372,MATCH(B265,Historical!$B$7:$B$1403,0)))^(1/10)-1)*100)</f>
        <v>2.008411122</v>
      </c>
      <c r="W265" s="109">
        <f t="shared" si="5"/>
        <v>0.9804284144</v>
      </c>
      <c r="X265" s="110">
        <f t="shared" si="6"/>
        <v>0.6563677772</v>
      </c>
      <c r="Y265" s="133"/>
      <c r="Z265" s="103">
        <f t="shared" si="7"/>
        <v>59.23566879</v>
      </c>
      <c r="AA265" s="112">
        <f t="shared" si="8"/>
        <v>18.61624204</v>
      </c>
      <c r="AB265" s="73">
        <v>12.0</v>
      </c>
      <c r="AC265" s="102">
        <v>6.28</v>
      </c>
      <c r="AD265" s="102" t="s">
        <v>128</v>
      </c>
      <c r="AE265" s="102">
        <v>2.16</v>
      </c>
      <c r="AF265" s="102">
        <v>2.32</v>
      </c>
      <c r="AG265" s="102">
        <v>10.2</v>
      </c>
      <c r="AH265" s="102">
        <v>-14.000000000000002</v>
      </c>
      <c r="AI265" s="102">
        <v>6.83</v>
      </c>
      <c r="AJ265" s="102">
        <v>3.0</v>
      </c>
      <c r="AK265" s="102">
        <v>-1.5</v>
      </c>
      <c r="AL265" s="113">
        <v>23550.0</v>
      </c>
      <c r="AM265" s="114">
        <v>0.3</v>
      </c>
      <c r="AN265" s="102">
        <v>1.94</v>
      </c>
      <c r="AO265" s="115">
        <f t="shared" si="9"/>
        <v>-13.46520388</v>
      </c>
      <c r="AP265" s="116">
        <f t="shared" si="10"/>
        <v>5.151038153</v>
      </c>
      <c r="AQ265" s="117">
        <f t="shared" si="11"/>
        <v>38.54751536</v>
      </c>
      <c r="AR265" s="103">
        <f t="array" ref="AR265">INDEX(Historical!$C$7:$C$1381,MATCH(B265,Historical!$B$7:$B$1403,0))*IF(AH265="n/a",1.03,IF(AH265&lt;0,1.01,IF(AH265&gt;10,1.1,(1+AH265/100))))</f>
        <v>3.6966</v>
      </c>
      <c r="AS265" s="112">
        <f t="shared" si="12"/>
        <v>3.94907778</v>
      </c>
      <c r="AT265" s="112">
        <f t="shared" ref="AT265:AV265" si="273">IF($AK265="n/a",1.03*AS265,IF($AK265&lt;0,1.01*AS265,IF($AK265&gt;10,1.1*AS265,(1+$AK265/100)*AS265)))</f>
        <v>3.988568558</v>
      </c>
      <c r="AU265" s="112">
        <f t="shared" si="273"/>
        <v>4.028454243</v>
      </c>
      <c r="AV265" s="112">
        <f t="shared" si="273"/>
        <v>4.068738786</v>
      </c>
      <c r="AW265" s="103">
        <f t="shared" si="14"/>
        <v>19.73143937</v>
      </c>
      <c r="AX265" s="118">
        <f t="shared" si="15"/>
        <v>16.87746075</v>
      </c>
      <c r="AY265" s="119">
        <v>0.33</v>
      </c>
      <c r="AZ265" s="114">
        <v>27.63</v>
      </c>
      <c r="BA265" s="114">
        <v>-13.750000000000002</v>
      </c>
      <c r="BB265" s="114">
        <v>-7.049999999999999</v>
      </c>
      <c r="BC265" s="114">
        <v>2.5100000000000002</v>
      </c>
      <c r="BD265" s="42"/>
      <c r="BE265" s="17">
        <v>2015.0</v>
      </c>
      <c r="BF265" s="17">
        <f t="shared" si="16"/>
        <v>0</v>
      </c>
      <c r="BG265" s="120">
        <v>1.9</v>
      </c>
    </row>
    <row r="266" ht="11.25" customHeight="1">
      <c r="A266" s="55" t="s">
        <v>274</v>
      </c>
      <c r="B266" s="99" t="s">
        <v>275</v>
      </c>
      <c r="C266" s="100" t="s">
        <v>136</v>
      </c>
      <c r="D266" s="100" t="s">
        <v>183</v>
      </c>
      <c r="E266" s="101">
        <v>39.0</v>
      </c>
      <c r="F266" s="58">
        <v>67.0</v>
      </c>
      <c r="G266" s="58" t="s">
        <v>168</v>
      </c>
      <c r="H266" s="58" t="s">
        <v>168</v>
      </c>
      <c r="I266" s="102">
        <v>41.26</v>
      </c>
      <c r="J266" s="103">
        <f t="shared" si="2"/>
        <v>3.635482307</v>
      </c>
      <c r="K266" s="104">
        <v>0.375</v>
      </c>
      <c r="L266" s="73">
        <v>4.0</v>
      </c>
      <c r="M266" s="23">
        <f t="shared" si="3"/>
        <v>1.5</v>
      </c>
      <c r="N266" s="105" t="s">
        <v>147</v>
      </c>
      <c r="O266" s="106">
        <v>0.35</v>
      </c>
      <c r="P266" s="107">
        <v>43768.0</v>
      </c>
      <c r="Q266" s="107">
        <v>43784.0</v>
      </c>
      <c r="R266" s="23">
        <f t="shared" si="4"/>
        <v>7.142857143</v>
      </c>
      <c r="S266" s="108">
        <f t="array" ref="S266">IF(INDEX(Historical!$D$7:$D$1379,MATCH(B266,Historical!$B$7:$B$1403,0))=0,"n/a",(INDEX(Historical!$C$7:$C$1381,MATCH(B266,Historical!$B$7:$B$1403,0))/INDEX(Historical!$D$7:$D$1379,MATCH(B266,Historical!$B$7:$B$1403,0))-1)*100)</f>
        <v>11.328125</v>
      </c>
      <c r="T266" s="108">
        <f t="array" ref="T266">IF(INDEX(Historical!$F$7:$F$1372,MATCH(B266,Historical!$B$7:$B$1403,0))=0,"n/a",((INDEX(Historical!$C$7:$C$1381,MATCH(B266,Historical!$B$7:$B$1403,0))/INDEX(Historical!$F$7:$F$1372,MATCH(B266,Historical!$B$7:$B$1403,0)))^(1/3)-1)*100)</f>
        <v>9.850524118</v>
      </c>
      <c r="U266" s="108">
        <f t="array" ref="U266">IF(INDEX(Historical!$H$7:$H$1372,MATCH(B266,Historical!$B$7:$B$1403,0))=0,"n/a",((INDEX(Historical!$C$7:$C$1381,MATCH(B266,Historical!$B$7:$B$1403,0))/INDEX(Historical!$H$7:$H$1372,MATCH(B266,Historical!$B$7:$B$1403,0)))^(1/5)-1)*100)</f>
        <v>9.384225071</v>
      </c>
      <c r="V266" s="108">
        <f t="array" ref="V266">IF(INDEX(Historical!$O$7:$O$1372,MATCH(B266,Historical!$B$7:$B$1403,0))=0,"n/a",((INDEX(Historical!$C$7:$C$1381,MATCH(B266,Historical!$B$7:$B$1403,0))/INDEX(Historical!$O$7:$O$1372,MATCH(B266,Historical!$B$7:$B$1403,0)))^(1/10)-1)*100)</f>
        <v>8.590913035</v>
      </c>
      <c r="W266" s="109">
        <f t="shared" si="5"/>
        <v>1.092343158</v>
      </c>
      <c r="X266" s="110">
        <f t="shared" si="6"/>
        <v>1.251230009</v>
      </c>
      <c r="Y266" s="149"/>
      <c r="Z266" s="103">
        <f t="shared" si="7"/>
        <v>42.85714286</v>
      </c>
      <c r="AA266" s="112">
        <f t="shared" si="8"/>
        <v>11.78857143</v>
      </c>
      <c r="AB266" s="73">
        <v>10.0</v>
      </c>
      <c r="AC266" s="102">
        <v>3.5</v>
      </c>
      <c r="AD266" s="102">
        <v>3.74</v>
      </c>
      <c r="AE266" s="102">
        <v>2.86</v>
      </c>
      <c r="AF266" s="102">
        <v>3.79</v>
      </c>
      <c r="AG266" s="102">
        <v>35.8</v>
      </c>
      <c r="AH266" s="102">
        <v>5.800000000000001</v>
      </c>
      <c r="AI266" s="102">
        <v>7.12</v>
      </c>
      <c r="AJ266" s="102">
        <v>7.5</v>
      </c>
      <c r="AK266" s="102">
        <v>3.16</v>
      </c>
      <c r="AL266" s="113">
        <v>4810.0</v>
      </c>
      <c r="AM266" s="114">
        <v>3.5999999999999996</v>
      </c>
      <c r="AN266" s="102">
        <v>0.0</v>
      </c>
      <c r="AO266" s="115">
        <f t="shared" si="9"/>
        <v>1.23113595</v>
      </c>
      <c r="AP266" s="116">
        <f t="shared" si="10"/>
        <v>13.01970738</v>
      </c>
      <c r="AQ266" s="117">
        <f t="shared" si="11"/>
        <v>40.91555503</v>
      </c>
      <c r="AR266" s="103">
        <f t="array" ref="AR266">INDEX(Historical!$C$7:$C$1381,MATCH(B266,Historical!$B$7:$B$1403,0))*IF(AH266="n/a",1.03,IF(AH266&lt;0,1.01,IF(AH266&gt;10,1.1,(1+AH266/100))))</f>
        <v>1.50765</v>
      </c>
      <c r="AS266" s="112">
        <f t="shared" si="12"/>
        <v>1.61499468</v>
      </c>
      <c r="AT266" s="112">
        <f t="shared" ref="AT266:AV266" si="274">IF($AK266="n/a",1.03*AS266,IF($AK266&lt;0,1.01*AS266,IF($AK266&gt;10,1.1*AS266,(1+$AK266/100)*AS266)))</f>
        <v>1.666028512</v>
      </c>
      <c r="AU266" s="112">
        <f t="shared" si="274"/>
        <v>1.718675013</v>
      </c>
      <c r="AV266" s="112">
        <f t="shared" si="274"/>
        <v>1.772985143</v>
      </c>
      <c r="AW266" s="103">
        <f t="shared" si="14"/>
        <v>8.280333348</v>
      </c>
      <c r="AX266" s="118">
        <f t="shared" si="15"/>
        <v>20.06867026</v>
      </c>
      <c r="AY266" s="119">
        <v>1.58</v>
      </c>
      <c r="AZ266" s="114">
        <v>12.0</v>
      </c>
      <c r="BA266" s="114">
        <v>-20.330000000000002</v>
      </c>
      <c r="BB266" s="114">
        <v>-13.36</v>
      </c>
      <c r="BC266" s="114">
        <v>-7.5200000000000005</v>
      </c>
      <c r="BD266" s="42"/>
      <c r="BE266" s="17">
        <v>1982.0</v>
      </c>
      <c r="BF266" s="17">
        <f t="shared" si="16"/>
        <v>3</v>
      </c>
      <c r="BG266" s="120">
        <v>10.4</v>
      </c>
    </row>
    <row r="267" ht="11.25" customHeight="1">
      <c r="A267" s="55" t="s">
        <v>1880</v>
      </c>
      <c r="B267" s="99" t="s">
        <v>1881</v>
      </c>
      <c r="C267" s="100" t="s">
        <v>245</v>
      </c>
      <c r="D267" s="100" t="s">
        <v>246</v>
      </c>
      <c r="E267" s="101">
        <v>6.0</v>
      </c>
      <c r="F267" s="58">
        <v>803.0</v>
      </c>
      <c r="G267" s="58" t="s">
        <v>168</v>
      </c>
      <c r="H267" s="58" t="s">
        <v>168</v>
      </c>
      <c r="I267" s="150">
        <v>37.87</v>
      </c>
      <c r="J267" s="103">
        <f t="shared" si="2"/>
        <v>7.12965408</v>
      </c>
      <c r="K267" s="104">
        <v>0.675</v>
      </c>
      <c r="L267" s="73">
        <v>4.0</v>
      </c>
      <c r="M267" s="23">
        <f t="shared" si="3"/>
        <v>2.7</v>
      </c>
      <c r="N267" s="105" t="s">
        <v>556</v>
      </c>
      <c r="O267" s="106">
        <v>0.67</v>
      </c>
      <c r="P267" s="107">
        <v>43874.0</v>
      </c>
      <c r="Q267" s="107">
        <v>43889.0</v>
      </c>
      <c r="R267" s="23">
        <f t="shared" si="4"/>
        <v>0.7462686567</v>
      </c>
      <c r="S267" s="108">
        <f t="array" ref="S267">IF(INDEX(Historical!$D$7:$D$1379,MATCH(B267,Historical!$B$7:$B$1403,0))=0,"n/a",(INDEX(Historical!$C$7:$C$1381,MATCH(B267,Historical!$B$7:$B$1403,0))/INDEX(Historical!$D$7:$D$1379,MATCH(B267,Historical!$B$7:$B$1403,0))-1)*100)</f>
        <v>4.183266932</v>
      </c>
      <c r="T267" s="108">
        <f t="array" ref="T267">IF(INDEX(Historical!$F$7:$F$1372,MATCH(B267,Historical!$B$7:$B$1403,0))=0,"n/a",((INDEX(Historical!$C$7:$C$1381,MATCH(B267,Historical!$B$7:$B$1403,0))/INDEX(Historical!$F$7:$F$1372,MATCH(B267,Historical!$B$7:$B$1403,0)))^(1/3)-1)*100)</f>
        <v>8.896909647</v>
      </c>
      <c r="U267" s="108" t="str">
        <f t="array" ref="U267">IF(INDEX(Historical!$H$7:$H$1372,MATCH(B267,Historical!$B$7:$B$1403,0))=0,"n/a",((INDEX(Historical!$C$7:$C$1381,MATCH(B267,Historical!$B$7:$B$1403,0))/INDEX(Historical!$H$7:$H$1372,MATCH(B267,Historical!$B$7:$B$1403,0)))^(1/5)-1)*100)</f>
        <v>n/a</v>
      </c>
      <c r="V267" s="108" t="str">
        <f t="array" ref="V267">IF(INDEX(Historical!$O$7:$O$1372,MATCH(B267,Historical!$B$7:$B$1403,0))=0,"n/a",((INDEX(Historical!$C$7:$C$1381,MATCH(B267,Historical!$B$7:$B$1403,0))/INDEX(Historical!$O$7:$O$1372,MATCH(B267,Historical!$B$7:$B$1403,0)))^(1/10)-1)*100)</f>
        <v>n/a</v>
      </c>
      <c r="W267" s="109" t="str">
        <f t="shared" si="5"/>
        <v>n/a</v>
      </c>
      <c r="X267" s="110" t="str">
        <f t="shared" si="6"/>
        <v>n/a</v>
      </c>
      <c r="Y267" s="133"/>
      <c r="Z267" s="103" t="str">
        <f t="shared" si="7"/>
        <v>n/a</v>
      </c>
      <c r="AA267" s="112" t="str">
        <f t="shared" si="8"/>
        <v>n/a</v>
      </c>
      <c r="AB267" s="73">
        <v>12.0</v>
      </c>
      <c r="AC267" s="102">
        <v>0.0</v>
      </c>
      <c r="AD267" s="102" t="s">
        <v>128</v>
      </c>
      <c r="AE267" s="102">
        <v>1.94</v>
      </c>
      <c r="AF267" s="102">
        <v>3.12</v>
      </c>
      <c r="AG267" s="102">
        <v>1.5</v>
      </c>
      <c r="AH267" s="102">
        <v>-66.4</v>
      </c>
      <c r="AI267" s="102">
        <v>168.08</v>
      </c>
      <c r="AJ267" s="102">
        <v>25.5</v>
      </c>
      <c r="AK267" s="102" t="s">
        <v>128</v>
      </c>
      <c r="AL267" s="113">
        <v>1270.0</v>
      </c>
      <c r="AM267" s="114">
        <v>1.3</v>
      </c>
      <c r="AN267" s="102">
        <v>1.35</v>
      </c>
      <c r="AO267" s="115" t="str">
        <f t="shared" si="9"/>
        <v>n/a</v>
      </c>
      <c r="AP267" s="116" t="str">
        <f t="shared" si="10"/>
        <v>n/a</v>
      </c>
      <c r="AQ267" s="117" t="str">
        <f t="shared" si="11"/>
        <v>n/a</v>
      </c>
      <c r="AR267" s="103">
        <f t="array" ref="AR267">INDEX(Historical!$C$7:$C$1381,MATCH(B267,Historical!$B$7:$B$1403,0))*IF(AH267="n/a",1.03,IF(AH267&lt;0,1.01,IF(AH267&gt;10,1.1,(1+AH267/100))))</f>
        <v>2.64115</v>
      </c>
      <c r="AS267" s="112">
        <f t="shared" si="12"/>
        <v>2.905265</v>
      </c>
      <c r="AT267" s="112">
        <f t="shared" ref="AT267:AV267" si="275">IF($AK267="n/a",1.03*AS267,IF($AK267&lt;0,1.01*AS267,IF($AK267&gt;10,1.1*AS267,(1+$AK267/100)*AS267)))</f>
        <v>2.99242295</v>
      </c>
      <c r="AU267" s="112">
        <f t="shared" si="275"/>
        <v>3.082195639</v>
      </c>
      <c r="AV267" s="112">
        <f t="shared" si="275"/>
        <v>3.174661508</v>
      </c>
      <c r="AW267" s="103">
        <f t="shared" si="14"/>
        <v>14.7956951</v>
      </c>
      <c r="AX267" s="118">
        <f t="shared" si="15"/>
        <v>39.06969922</v>
      </c>
      <c r="AY267" s="119">
        <v>0.88</v>
      </c>
      <c r="AZ267" s="114">
        <v>31.91</v>
      </c>
      <c r="BA267" s="114">
        <v>-3.65</v>
      </c>
      <c r="BB267" s="114">
        <v>0.44999999999999996</v>
      </c>
      <c r="BC267" s="114">
        <v>14.04</v>
      </c>
      <c r="BD267" s="42"/>
      <c r="BE267" s="17">
        <v>2015.0</v>
      </c>
      <c r="BF267" s="17">
        <f t="shared" si="16"/>
        <v>0</v>
      </c>
      <c r="BG267" s="120">
        <v>0.6</v>
      </c>
    </row>
    <row r="268" ht="11.25" customHeight="1">
      <c r="A268" s="220" t="s">
        <v>1279</v>
      </c>
      <c r="B268" s="99" t="s">
        <v>1280</v>
      </c>
      <c r="C268" s="100" t="s">
        <v>136</v>
      </c>
      <c r="D268" s="100" t="s">
        <v>153</v>
      </c>
      <c r="E268" s="101">
        <v>9.0</v>
      </c>
      <c r="F268" s="58">
        <v>548.0</v>
      </c>
      <c r="G268" s="58" t="s">
        <v>168</v>
      </c>
      <c r="H268" s="58" t="s">
        <v>168</v>
      </c>
      <c r="I268" s="150">
        <v>39.27</v>
      </c>
      <c r="J268" s="103">
        <f t="shared" si="2"/>
        <v>2.953908836</v>
      </c>
      <c r="K268" s="104">
        <v>0.58</v>
      </c>
      <c r="L268" s="73">
        <v>2.0</v>
      </c>
      <c r="M268" s="23">
        <f t="shared" si="3"/>
        <v>1.16</v>
      </c>
      <c r="N268" s="105" t="s">
        <v>857</v>
      </c>
      <c r="O268" s="106">
        <v>0.52</v>
      </c>
      <c r="P268" s="107">
        <v>43901.0</v>
      </c>
      <c r="Q268" s="107">
        <v>43923.0</v>
      </c>
      <c r="R268" s="23">
        <f t="shared" si="4"/>
        <v>11.53846154</v>
      </c>
      <c r="S268" s="108">
        <f t="array" ref="S268">IF(INDEX(Historical!$D$7:$D$1379,MATCH(B268,Historical!$B$7:$B$1403,0))=0,"n/a",(INDEX(Historical!$C$7:$C$1381,MATCH(B268,Historical!$B$7:$B$1403,0))/INDEX(Historical!$D$7:$D$1379,MATCH(B268,Historical!$B$7:$B$1403,0))-1)*100)</f>
        <v>13.04347826</v>
      </c>
      <c r="T268" s="108">
        <f t="array" ref="T268">IF(INDEX(Historical!$F$7:$F$1372,MATCH(B268,Historical!$B$7:$B$1403,0))=0,"n/a",((INDEX(Historical!$C$7:$C$1381,MATCH(B268,Historical!$B$7:$B$1403,0))/INDEX(Historical!$F$7:$F$1372,MATCH(B268,Historical!$B$7:$B$1403,0)))^(1/3)-1)*100)</f>
        <v>11.02137003</v>
      </c>
      <c r="U268" s="108">
        <f t="array" ref="U268">IF(INDEX(Historical!$H$7:$H$1372,MATCH(B268,Historical!$B$7:$B$1403,0))=0,"n/a",((INDEX(Historical!$C$7:$C$1381,MATCH(B268,Historical!$B$7:$B$1403,0))/INDEX(Historical!$H$7:$H$1372,MATCH(B268,Historical!$B$7:$B$1403,0)))^(1/5)-1)*100)</f>
        <v>9.856054331</v>
      </c>
      <c r="V268" s="108">
        <f t="array" ref="V268">IF(INDEX(Historical!$O$7:$O$1372,MATCH(B268,Historical!$B$7:$B$1403,0))=0,"n/a",((INDEX(Historical!$C$7:$C$1381,MATCH(B268,Historical!$B$7:$B$1403,0))/INDEX(Historical!$O$7:$O$1372,MATCH(B268,Historical!$B$7:$B$1403,0)))^(1/10)-1)*100)</f>
        <v>5.480055693</v>
      </c>
      <c r="W268" s="109">
        <f t="shared" si="5"/>
        <v>1.798531782</v>
      </c>
      <c r="X268" s="110">
        <f t="shared" si="6"/>
        <v>0.8013052301</v>
      </c>
      <c r="Y268" s="133"/>
      <c r="Z268" s="103">
        <f t="shared" si="7"/>
        <v>32.22222222</v>
      </c>
      <c r="AA268" s="112">
        <f t="shared" si="8"/>
        <v>10.90833333</v>
      </c>
      <c r="AB268" s="73">
        <v>12.0</v>
      </c>
      <c r="AC268" s="102">
        <v>3.6</v>
      </c>
      <c r="AD268" s="102" t="s">
        <v>128</v>
      </c>
      <c r="AE268" s="102">
        <v>3.03</v>
      </c>
      <c r="AF268" s="102">
        <v>1.33</v>
      </c>
      <c r="AG268" s="102">
        <v>12.6</v>
      </c>
      <c r="AH268" s="102">
        <v>28.1</v>
      </c>
      <c r="AI268" s="102">
        <v>15.18</v>
      </c>
      <c r="AJ268" s="102">
        <v>12.3</v>
      </c>
      <c r="AK268" s="102" t="s">
        <v>128</v>
      </c>
      <c r="AL268" s="113">
        <v>196.35</v>
      </c>
      <c r="AM268" s="114">
        <v>3.0</v>
      </c>
      <c r="AN268" s="102">
        <v>0.08</v>
      </c>
      <c r="AO268" s="115">
        <f t="shared" si="9"/>
        <v>1.901629834</v>
      </c>
      <c r="AP268" s="116">
        <f t="shared" si="10"/>
        <v>12.80996317</v>
      </c>
      <c r="AQ268" s="117">
        <f t="shared" si="11"/>
        <v>-19.70032978</v>
      </c>
      <c r="AR268" s="103">
        <f t="array" ref="AR268">INDEX(Historical!$C$7:$C$1381,MATCH(B268,Historical!$B$7:$B$1403,0))*IF(AH268="n/a",1.03,IF(AH268&lt;0,1.01,IF(AH268&gt;10,1.1,(1+AH268/100))))</f>
        <v>1.144</v>
      </c>
      <c r="AS268" s="112">
        <f t="shared" si="12"/>
        <v>1.2584</v>
      </c>
      <c r="AT268" s="112">
        <f t="shared" ref="AT268:AV268" si="276">IF($AK268="n/a",1.03*AS268,IF($AK268&lt;0,1.01*AS268,IF($AK268&gt;10,1.1*AS268,(1+$AK268/100)*AS268)))</f>
        <v>1.296152</v>
      </c>
      <c r="AU268" s="112">
        <f t="shared" si="276"/>
        <v>1.33503656</v>
      </c>
      <c r="AV268" s="112">
        <f t="shared" si="276"/>
        <v>1.375087657</v>
      </c>
      <c r="AW268" s="103">
        <f t="shared" si="14"/>
        <v>6.408676217</v>
      </c>
      <c r="AX268" s="118">
        <f t="shared" si="15"/>
        <v>16.31952182</v>
      </c>
      <c r="AY268" s="119">
        <v>0.81</v>
      </c>
      <c r="AZ268" s="114">
        <v>20.28</v>
      </c>
      <c r="BA268" s="114">
        <v>-5.94</v>
      </c>
      <c r="BB268" s="114">
        <v>-0.49</v>
      </c>
      <c r="BC268" s="114">
        <v>5.12</v>
      </c>
      <c r="BD268" s="42"/>
      <c r="BE268" s="17">
        <v>2012.0</v>
      </c>
      <c r="BF268" s="17">
        <f t="shared" si="16"/>
        <v>0</v>
      </c>
      <c r="BG268" s="120">
        <v>1.2</v>
      </c>
    </row>
    <row r="269" ht="11.25" customHeight="1">
      <c r="A269" s="155" t="s">
        <v>752</v>
      </c>
      <c r="B269" s="99" t="s">
        <v>753</v>
      </c>
      <c r="C269" s="100" t="s">
        <v>136</v>
      </c>
      <c r="D269" s="100" t="s">
        <v>183</v>
      </c>
      <c r="E269" s="101">
        <v>13.0</v>
      </c>
      <c r="F269" s="58">
        <v>285.0</v>
      </c>
      <c r="G269" s="58" t="s">
        <v>168</v>
      </c>
      <c r="H269" s="58" t="s">
        <v>168</v>
      </c>
      <c r="I269" s="150">
        <v>66.62</v>
      </c>
      <c r="J269" s="103">
        <f t="shared" si="2"/>
        <v>3.482437706</v>
      </c>
      <c r="K269" s="104">
        <v>0.58</v>
      </c>
      <c r="L269" s="73">
        <v>4.0</v>
      </c>
      <c r="M269" s="23">
        <f t="shared" si="3"/>
        <v>2.32</v>
      </c>
      <c r="N269" s="105" t="s">
        <v>300</v>
      </c>
      <c r="O269" s="106">
        <v>0.5</v>
      </c>
      <c r="P269" s="107">
        <v>43615.0</v>
      </c>
      <c r="Q269" s="107">
        <v>43630.0</v>
      </c>
      <c r="R269" s="23">
        <f t="shared" si="4"/>
        <v>16</v>
      </c>
      <c r="S269" s="108">
        <f t="array" ref="S269">IF(INDEX(Historical!$D$7:$D$1379,MATCH(B269,Historical!$B$7:$B$1403,0))=0,"n/a",(INDEX(Historical!$C$7:$C$1381,MATCH(B269,Historical!$B$7:$B$1403,0))/INDEX(Historical!$D$7:$D$1379,MATCH(B269,Historical!$B$7:$B$1403,0))-1)*100)</f>
        <v>17.89473684</v>
      </c>
      <c r="T269" s="108">
        <f t="array" ref="T269">IF(INDEX(Historical!$F$7:$F$1372,MATCH(B269,Historical!$B$7:$B$1403,0))=0,"n/a",((INDEX(Historical!$C$7:$C$1381,MATCH(B269,Historical!$B$7:$B$1403,0))/INDEX(Historical!$F$7:$F$1372,MATCH(B269,Historical!$B$7:$B$1403,0)))^(1/3)-1)*100)</f>
        <v>20.8225783</v>
      </c>
      <c r="U269" s="108">
        <f t="array" ref="U269">IF(INDEX(Historical!$H$7:$H$1372,MATCH(B269,Historical!$B$7:$B$1403,0))=0,"n/a",((INDEX(Historical!$C$7:$C$1381,MATCH(B269,Historical!$B$7:$B$1403,0))/INDEX(Historical!$H$7:$H$1372,MATCH(B269,Historical!$B$7:$B$1403,0)))^(1/5)-1)*100)</f>
        <v>16.81057419</v>
      </c>
      <c r="V269" s="108">
        <f t="array" ref="V269">IF(INDEX(Historical!$O$7:$O$1372,MATCH(B269,Historical!$B$7:$B$1403,0))=0,"n/a",((INDEX(Historical!$C$7:$C$1381,MATCH(B269,Historical!$B$7:$B$1403,0))/INDEX(Historical!$O$7:$O$1372,MATCH(B269,Historical!$B$7:$B$1403,0)))^(1/10)-1)*100)</f>
        <v>15.94920739</v>
      </c>
      <c r="W269" s="109">
        <f t="shared" si="5"/>
        <v>1.054006872</v>
      </c>
      <c r="X269" s="110">
        <f t="shared" si="6"/>
        <v>0.4021668466</v>
      </c>
      <c r="Y269" s="99"/>
      <c r="Z269" s="103">
        <f t="shared" si="7"/>
        <v>33.62318841</v>
      </c>
      <c r="AA269" s="112">
        <f t="shared" si="8"/>
        <v>9.655072464</v>
      </c>
      <c r="AB269" s="73">
        <v>12.0</v>
      </c>
      <c r="AC269" s="102">
        <v>6.9</v>
      </c>
      <c r="AD269" s="102" t="s">
        <v>128</v>
      </c>
      <c r="AE269" s="102">
        <v>1.54</v>
      </c>
      <c r="AF269" s="102">
        <v>3.46</v>
      </c>
      <c r="AG269" s="102">
        <v>47.8</v>
      </c>
      <c r="AH269" s="102">
        <v>39.1</v>
      </c>
      <c r="AI269" s="102">
        <v>3.3000000000000003</v>
      </c>
      <c r="AJ269" s="102">
        <v>41.8</v>
      </c>
      <c r="AK269" s="102">
        <v>-4.0</v>
      </c>
      <c r="AL269" s="113">
        <v>3130.0</v>
      </c>
      <c r="AM269" s="114">
        <v>3.3000000000000003</v>
      </c>
      <c r="AN269" s="102">
        <v>0.52</v>
      </c>
      <c r="AO269" s="115">
        <f t="shared" si="9"/>
        <v>10.63793943</v>
      </c>
      <c r="AP269" s="116">
        <f t="shared" si="10"/>
        <v>20.29301189</v>
      </c>
      <c r="AQ269" s="117">
        <f t="shared" si="11"/>
        <v>21.84972662</v>
      </c>
      <c r="AR269" s="103">
        <f t="array" ref="AR269">INDEX(Historical!$C$7:$C$1381,MATCH(B269,Historical!$B$7:$B$1403,0))*IF(AH269="n/a",1.03,IF(AH269&lt;0,1.01,IF(AH269&gt;10,1.1,(1+AH269/100))))</f>
        <v>2.464</v>
      </c>
      <c r="AS269" s="112">
        <f t="shared" si="12"/>
        <v>2.545312</v>
      </c>
      <c r="AT269" s="112">
        <f t="shared" ref="AT269:AV269" si="277">IF($AK269="n/a",1.03*AS269,IF($AK269&lt;0,1.01*AS269,IF($AK269&gt;10,1.1*AS269,(1+$AK269/100)*AS269)))</f>
        <v>2.57076512</v>
      </c>
      <c r="AU269" s="112">
        <f t="shared" si="277"/>
        <v>2.596472771</v>
      </c>
      <c r="AV269" s="112">
        <f t="shared" si="277"/>
        <v>2.622437499</v>
      </c>
      <c r="AW269" s="103">
        <f t="shared" si="14"/>
        <v>12.79898739</v>
      </c>
      <c r="AX269" s="118">
        <f t="shared" si="15"/>
        <v>19.21192944</v>
      </c>
      <c r="AY269" s="119">
        <v>1.97</v>
      </c>
      <c r="AZ269" s="114">
        <v>0.08</v>
      </c>
      <c r="BA269" s="114">
        <v>-32.64</v>
      </c>
      <c r="BB269" s="114">
        <v>-13.19</v>
      </c>
      <c r="BC269" s="114">
        <v>-16.68</v>
      </c>
      <c r="BD269" s="42"/>
      <c r="BE269" s="17">
        <v>2007.0</v>
      </c>
      <c r="BF269" s="17">
        <f t="shared" si="16"/>
        <v>1</v>
      </c>
      <c r="BG269" s="120">
        <v>17.8</v>
      </c>
    </row>
    <row r="270" ht="11.25" customHeight="1">
      <c r="A270" s="220" t="s">
        <v>754</v>
      </c>
      <c r="B270" s="99" t="s">
        <v>755</v>
      </c>
      <c r="C270" s="100" t="s">
        <v>158</v>
      </c>
      <c r="D270" s="100" t="s">
        <v>362</v>
      </c>
      <c r="E270" s="101">
        <v>15.0</v>
      </c>
      <c r="F270" s="58">
        <v>269.0</v>
      </c>
      <c r="G270" s="58" t="s">
        <v>168</v>
      </c>
      <c r="H270" s="58" t="s">
        <v>168</v>
      </c>
      <c r="I270" s="150">
        <v>65.35</v>
      </c>
      <c r="J270" s="103">
        <f t="shared" si="2"/>
        <v>3.091048202</v>
      </c>
      <c r="K270" s="104">
        <v>0.505</v>
      </c>
      <c r="L270" s="73">
        <v>4.0</v>
      </c>
      <c r="M270" s="23">
        <f t="shared" si="3"/>
        <v>2.02</v>
      </c>
      <c r="N270" s="15" t="s">
        <v>247</v>
      </c>
      <c r="O270" s="106">
        <v>0.475</v>
      </c>
      <c r="P270" s="107">
        <v>43794.0</v>
      </c>
      <c r="Q270" s="107">
        <v>43818.0</v>
      </c>
      <c r="R270" s="23">
        <f t="shared" si="4"/>
        <v>6.315789474</v>
      </c>
      <c r="S270" s="108">
        <f t="array" ref="S270">IF(INDEX(Historical!$D$7:$D$1379,MATCH(B270,Historical!$B$7:$B$1403,0))=0,"n/a",(INDEX(Historical!$C$7:$C$1381,MATCH(B270,Historical!$B$7:$B$1403,0))/INDEX(Historical!$D$7:$D$1379,MATCH(B270,Historical!$B$7:$B$1403,0))-1)*100)</f>
        <v>11.23919308</v>
      </c>
      <c r="T270" s="108">
        <f t="array" ref="T270">IF(INDEX(Historical!$F$7:$F$1372,MATCH(B270,Historical!$B$7:$B$1403,0))=0,"n/a",((INDEX(Historical!$C$7:$C$1381,MATCH(B270,Historical!$B$7:$B$1403,0))/INDEX(Historical!$F$7:$F$1372,MATCH(B270,Historical!$B$7:$B$1403,0)))^(1/3)-1)*100)</f>
        <v>8.764879572</v>
      </c>
      <c r="U270" s="108">
        <f t="array" ref="U270">IF(INDEX(Historical!$H$7:$H$1372,MATCH(B270,Historical!$B$7:$B$1403,0))=0,"n/a",((INDEX(Historical!$C$7:$C$1381,MATCH(B270,Historical!$B$7:$B$1403,0))/INDEX(Historical!$H$7:$H$1372,MATCH(B270,Historical!$B$7:$B$1403,0)))^(1/5)-1)*100)</f>
        <v>6.784569649</v>
      </c>
      <c r="V270" s="108">
        <f t="array" ref="V270">IF(INDEX(Historical!$O$7:$O$1372,MATCH(B270,Historical!$B$7:$B$1403,0))=0,"n/a",((INDEX(Historical!$C$7:$C$1381,MATCH(B270,Historical!$B$7:$B$1403,0))/INDEX(Historical!$O$7:$O$1372,MATCH(B270,Historical!$B$7:$B$1403,0)))^(1/10)-1)*100)</f>
        <v>4.954492932</v>
      </c>
      <c r="W270" s="109">
        <f t="shared" si="5"/>
        <v>1.369377198</v>
      </c>
      <c r="X270" s="110">
        <f t="shared" si="6"/>
        <v>3.570826131</v>
      </c>
      <c r="Y270" s="133" t="s">
        <v>756</v>
      </c>
      <c r="Z270" s="103">
        <f t="shared" si="7"/>
        <v>77.69230769</v>
      </c>
      <c r="AA270" s="112">
        <f t="shared" si="8"/>
        <v>25.13461538</v>
      </c>
      <c r="AB270" s="73">
        <v>12.0</v>
      </c>
      <c r="AC270" s="102">
        <v>2.6</v>
      </c>
      <c r="AD270" s="102">
        <v>3.87</v>
      </c>
      <c r="AE270" s="102">
        <v>2.88</v>
      </c>
      <c r="AF270" s="102">
        <v>1.78</v>
      </c>
      <c r="AG270" s="102">
        <v>6.800000000000001</v>
      </c>
      <c r="AH270" s="102">
        <v>10.299999999999999</v>
      </c>
      <c r="AI270" s="102">
        <v>8.68</v>
      </c>
      <c r="AJ270" s="102">
        <v>1.9</v>
      </c>
      <c r="AK270" s="102">
        <v>6.5</v>
      </c>
      <c r="AL270" s="113">
        <v>15030.0</v>
      </c>
      <c r="AM270" s="114">
        <v>0.2</v>
      </c>
      <c r="AN270" s="102">
        <v>1.14</v>
      </c>
      <c r="AO270" s="115">
        <f t="shared" si="9"/>
        <v>-15.25899753</v>
      </c>
      <c r="AP270" s="116">
        <f t="shared" si="10"/>
        <v>9.875617851</v>
      </c>
      <c r="AQ270" s="117">
        <f t="shared" si="11"/>
        <v>41.01160769</v>
      </c>
      <c r="AR270" s="103">
        <f t="array" ref="AR270">INDEX(Historical!$C$7:$C$1381,MATCH(B270,Historical!$B$7:$B$1403,0))*IF(AH270="n/a",1.03,IF(AH270&lt;0,1.01,IF(AH270&gt;10,1.1,(1+AH270/100))))</f>
        <v>2.123</v>
      </c>
      <c r="AS270" s="112">
        <f t="shared" si="12"/>
        <v>2.3072764</v>
      </c>
      <c r="AT270" s="112">
        <f t="shared" ref="AT270:AV270" si="278">IF($AK270="n/a",1.03*AS270,IF($AK270&lt;0,1.01*AS270,IF($AK270&gt;10,1.1*AS270,(1+$AK270/100)*AS270)))</f>
        <v>2.457249366</v>
      </c>
      <c r="AU270" s="112">
        <f t="shared" si="278"/>
        <v>2.616970575</v>
      </c>
      <c r="AV270" s="112">
        <f t="shared" si="278"/>
        <v>2.787073662</v>
      </c>
      <c r="AW270" s="103">
        <f t="shared" si="14"/>
        <v>12.29157</v>
      </c>
      <c r="AX270" s="118">
        <f t="shared" si="15"/>
        <v>18.80882938</v>
      </c>
      <c r="AY270" s="119">
        <v>0.22</v>
      </c>
      <c r="AZ270" s="114">
        <v>19.689999999999998</v>
      </c>
      <c r="BA270" s="114">
        <v>-14.649999999999999</v>
      </c>
      <c r="BB270" s="114">
        <v>-4.09</v>
      </c>
      <c r="BC270" s="114">
        <v>2.12</v>
      </c>
      <c r="BD270" s="42"/>
      <c r="BE270" s="17">
        <v>2005.0</v>
      </c>
      <c r="BF270" s="17">
        <f t="shared" si="16"/>
        <v>1</v>
      </c>
      <c r="BG270" s="120">
        <v>2.4</v>
      </c>
    </row>
    <row r="271" ht="11.25" customHeight="1">
      <c r="A271" s="230" t="s">
        <v>2056</v>
      </c>
      <c r="B271" s="99" t="s">
        <v>2057</v>
      </c>
      <c r="C271" s="100" t="s">
        <v>158</v>
      </c>
      <c r="D271" s="100" t="s">
        <v>362</v>
      </c>
      <c r="E271" s="101">
        <v>5.0</v>
      </c>
      <c r="F271" s="58">
        <v>864.0</v>
      </c>
      <c r="G271" s="58" t="s">
        <v>168</v>
      </c>
      <c r="H271" s="58" t="s">
        <v>168</v>
      </c>
      <c r="I271" s="150">
        <v>43.11</v>
      </c>
      <c r="J271" s="103">
        <f t="shared" si="2"/>
        <v>3.549060543</v>
      </c>
      <c r="K271" s="104">
        <v>0.3825</v>
      </c>
      <c r="L271" s="73">
        <v>4.0</v>
      </c>
      <c r="M271" s="23">
        <f t="shared" si="3"/>
        <v>1.53</v>
      </c>
      <c r="N271" s="105" t="s">
        <v>376</v>
      </c>
      <c r="O271" s="106">
        <v>0.3625</v>
      </c>
      <c r="P271" s="107">
        <v>43880.0</v>
      </c>
      <c r="Q271" s="107">
        <v>43900.0</v>
      </c>
      <c r="R271" s="23">
        <f t="shared" si="4"/>
        <v>5.517241379</v>
      </c>
      <c r="S271" s="108">
        <f t="array" ref="S271">IF(INDEX(Historical!$D$7:$D$1379,MATCH(B271,Historical!$B$7:$B$1403,0))=0,"n/a",(INDEX(Historical!$C$7:$C$1381,MATCH(B271,Historical!$B$7:$B$1403,0))/INDEX(Historical!$D$7:$D$1379,MATCH(B271,Historical!$B$7:$B$1403,0))-1)*100)</f>
        <v>5.072463768</v>
      </c>
      <c r="T271" s="108">
        <f t="array" ref="T271">IF(INDEX(Historical!$F$7:$F$1372,MATCH(B271,Historical!$B$7:$B$1403,0))=0,"n/a",((INDEX(Historical!$C$7:$C$1381,MATCH(B271,Historical!$B$7:$B$1403,0))/INDEX(Historical!$F$7:$F$1372,MATCH(B271,Historical!$B$7:$B$1403,0)))^(1/3)-1)*100)</f>
        <v>4.682393211</v>
      </c>
      <c r="U271" s="108">
        <f t="array" ref="U271">IF(INDEX(Historical!$H$7:$H$1372,MATCH(B271,Historical!$B$7:$B$1403,0))=0,"n/a",((INDEX(Historical!$C$7:$C$1381,MATCH(B271,Historical!$B$7:$B$1403,0))/INDEX(Historical!$H$7:$H$1372,MATCH(B271,Historical!$B$7:$B$1403,0)))^(1/5)-1)*100)</f>
        <v>3.178512726</v>
      </c>
      <c r="V271" s="108">
        <f t="array" ref="V271">IF(INDEX(Historical!$O$7:$O$1372,MATCH(B271,Historical!$B$7:$B$1403,0))=0,"n/a",((INDEX(Historical!$C$7:$C$1381,MATCH(B271,Historical!$B$7:$B$1403,0))/INDEX(Historical!$O$7:$O$1372,MATCH(B271,Historical!$B$7:$B$1403,0)))^(1/10)-1)*100)</f>
        <v>-3.635988506</v>
      </c>
      <c r="W271" s="109" t="str">
        <f t="shared" si="5"/>
        <v>n/a</v>
      </c>
      <c r="X271" s="110">
        <f t="shared" si="6"/>
        <v>0.3210618915</v>
      </c>
      <c r="Y271" s="133"/>
      <c r="Z271" s="103">
        <f t="shared" si="7"/>
        <v>50.83056478</v>
      </c>
      <c r="AA271" s="112">
        <f t="shared" si="8"/>
        <v>14.32225914</v>
      </c>
      <c r="AB271" s="73">
        <v>12.0</v>
      </c>
      <c r="AC271" s="102">
        <v>3.01</v>
      </c>
      <c r="AD271" s="102" t="s">
        <v>128</v>
      </c>
      <c r="AE271" s="102">
        <v>1.22</v>
      </c>
      <c r="AF271" s="102">
        <v>1.31</v>
      </c>
      <c r="AG271" s="102">
        <v>9.2</v>
      </c>
      <c r="AH271" s="102">
        <v>45.7</v>
      </c>
      <c r="AI271" s="102">
        <v>-4.5</v>
      </c>
      <c r="AJ271" s="102">
        <v>9.9</v>
      </c>
      <c r="AK271" s="102">
        <v>-2.3</v>
      </c>
      <c r="AL271" s="113">
        <v>42110.0</v>
      </c>
      <c r="AM271" s="114">
        <v>0.2</v>
      </c>
      <c r="AN271" s="102">
        <v>1.17</v>
      </c>
      <c r="AO271" s="115">
        <f t="shared" si="9"/>
        <v>-7.594685867</v>
      </c>
      <c r="AP271" s="116">
        <f t="shared" si="10"/>
        <v>6.727573269</v>
      </c>
      <c r="AQ271" s="117">
        <f t="shared" si="11"/>
        <v>-8.683311813</v>
      </c>
      <c r="AR271" s="103">
        <f t="array" ref="AR271">INDEX(Historical!$C$7:$C$1381,MATCH(B271,Historical!$B$7:$B$1403,0))*IF(AH271="n/a",1.03,IF(AH271&lt;0,1.01,IF(AH271&gt;10,1.1,(1+AH271/100))))</f>
        <v>1.595</v>
      </c>
      <c r="AS271" s="112">
        <f t="shared" si="12"/>
        <v>1.61095</v>
      </c>
      <c r="AT271" s="112">
        <f t="shared" ref="AT271:AV271" si="279">IF($AK271="n/a",1.03*AS271,IF($AK271&lt;0,1.01*AS271,IF($AK271&gt;10,1.1*AS271,(1+$AK271/100)*AS271)))</f>
        <v>1.6270595</v>
      </c>
      <c r="AU271" s="112">
        <f t="shared" si="279"/>
        <v>1.643330095</v>
      </c>
      <c r="AV271" s="112">
        <f t="shared" si="279"/>
        <v>1.659763396</v>
      </c>
      <c r="AW271" s="103">
        <f t="shared" si="14"/>
        <v>8.136102991</v>
      </c>
      <c r="AX271" s="118">
        <f t="shared" si="15"/>
        <v>18.87289026</v>
      </c>
      <c r="AY271" s="119">
        <v>0.3</v>
      </c>
      <c r="AZ271" s="114">
        <v>-0.7000000000000001</v>
      </c>
      <c r="BA271" s="114">
        <v>-15.770000000000001</v>
      </c>
      <c r="BB271" s="114">
        <v>-8.51</v>
      </c>
      <c r="BC271" s="114">
        <v>-8.3</v>
      </c>
      <c r="BD271" s="42"/>
      <c r="BE271" s="17">
        <v>2016.0</v>
      </c>
      <c r="BF271" s="17">
        <f t="shared" si="16"/>
        <v>0</v>
      </c>
      <c r="BG271" s="120">
        <v>2.4</v>
      </c>
    </row>
    <row r="272" ht="11.25" customHeight="1">
      <c r="A272" s="55" t="s">
        <v>276</v>
      </c>
      <c r="B272" s="99" t="s">
        <v>277</v>
      </c>
      <c r="C272" s="100" t="s">
        <v>118</v>
      </c>
      <c r="D272" s="100" t="s">
        <v>278</v>
      </c>
      <c r="E272" s="101">
        <v>25.0</v>
      </c>
      <c r="F272" s="58">
        <v>135.0</v>
      </c>
      <c r="G272" s="58" t="s">
        <v>168</v>
      </c>
      <c r="H272" s="58" t="s">
        <v>168</v>
      </c>
      <c r="I272" s="102">
        <v>70.42</v>
      </c>
      <c r="J272" s="103">
        <f t="shared" si="2"/>
        <v>1.420051122</v>
      </c>
      <c r="K272" s="144">
        <v>0.5</v>
      </c>
      <c r="L272" s="73">
        <v>2.0</v>
      </c>
      <c r="M272" s="23">
        <f t="shared" si="3"/>
        <v>1</v>
      </c>
      <c r="N272" s="105" t="s">
        <v>279</v>
      </c>
      <c r="O272" s="145">
        <v>0.45</v>
      </c>
      <c r="P272" s="107">
        <v>43616.0</v>
      </c>
      <c r="Q272" s="107">
        <v>43633.0</v>
      </c>
      <c r="R272" s="23">
        <f t="shared" si="4"/>
        <v>11.11111111</v>
      </c>
      <c r="S272" s="108">
        <f t="array" ref="S272">IF(INDEX(Historical!$D$7:$D$1379,MATCH(B272,Historical!$B$7:$B$1403,0))=0,"n/a",(INDEX(Historical!$C$7:$C$1381,MATCH(B272,Historical!$B$7:$B$1403,0))/INDEX(Historical!$D$7:$D$1379,MATCH(B272,Historical!$B$7:$B$1403,0))-1)*100)</f>
        <v>11.11111111</v>
      </c>
      <c r="T272" s="108">
        <f t="array" ref="T272">IF(INDEX(Historical!$F$7:$F$1372,MATCH(B272,Historical!$B$7:$B$1403,0))=0,"n/a",((INDEX(Historical!$C$7:$C$1381,MATCH(B272,Historical!$B$7:$B$1403,0))/INDEX(Historical!$F$7:$F$1372,MATCH(B272,Historical!$B$7:$B$1403,0)))^(1/3)-1)*100)</f>
        <v>7.721734502</v>
      </c>
      <c r="U272" s="108">
        <f t="array" ref="U272">IF(INDEX(Historical!$H$7:$H$1372,MATCH(B272,Historical!$B$7:$B$1403,0))=0,"n/a",((INDEX(Historical!$C$7:$C$1381,MATCH(B272,Historical!$B$7:$B$1403,0))/INDEX(Historical!$H$7:$H$1372,MATCH(B272,Historical!$B$7:$B$1403,0)))^(1/5)-1)*100)</f>
        <v>9.336207394</v>
      </c>
      <c r="V272" s="108">
        <f t="array" ref="V272">IF(INDEX(Historical!$O$7:$O$1372,MATCH(B272,Historical!$B$7:$B$1403,0))=0,"n/a",((INDEX(Historical!$C$7:$C$1381,MATCH(B272,Historical!$B$7:$B$1403,0))/INDEX(Historical!$O$7:$O$1372,MATCH(B272,Historical!$B$7:$B$1403,0)))^(1/10)-1)*100)</f>
        <v>10.15941992</v>
      </c>
      <c r="W272" s="109">
        <f t="shared" si="5"/>
        <v>0.9189705187</v>
      </c>
      <c r="X272" s="110">
        <f t="shared" si="6"/>
        <v>0.5727734598</v>
      </c>
      <c r="Y272" s="133"/>
      <c r="Z272" s="103">
        <f t="shared" si="7"/>
        <v>29.49852507</v>
      </c>
      <c r="AA272" s="112">
        <f t="shared" si="8"/>
        <v>20.77286136</v>
      </c>
      <c r="AB272" s="73">
        <v>12.0</v>
      </c>
      <c r="AC272" s="102">
        <v>3.39</v>
      </c>
      <c r="AD272" s="102">
        <v>3.72</v>
      </c>
      <c r="AE272" s="102">
        <v>1.47</v>
      </c>
      <c r="AF272" s="102">
        <v>5.44</v>
      </c>
      <c r="AG272" s="102">
        <v>30.3</v>
      </c>
      <c r="AH272" s="102">
        <v>44.6</v>
      </c>
      <c r="AI272" s="102">
        <v>9.77</v>
      </c>
      <c r="AJ272" s="102">
        <v>16.3</v>
      </c>
      <c r="AK272" s="102">
        <v>5.58</v>
      </c>
      <c r="AL272" s="113">
        <v>12000.0</v>
      </c>
      <c r="AM272" s="114">
        <v>0.1</v>
      </c>
      <c r="AN272" s="102">
        <v>0.0</v>
      </c>
      <c r="AO272" s="115">
        <f t="shared" si="9"/>
        <v>-10.01660284</v>
      </c>
      <c r="AP272" s="116">
        <f t="shared" si="10"/>
        <v>10.75625852</v>
      </c>
      <c r="AQ272" s="117">
        <f t="shared" si="11"/>
        <v>124.10748</v>
      </c>
      <c r="AR272" s="103">
        <f t="array" ref="AR272">INDEX(Historical!$C$7:$C$1381,MATCH(B272,Historical!$B$7:$B$1403,0))*IF(AH272="n/a",1.03,IF(AH272&lt;0,1.01,IF(AH272&gt;10,1.1,(1+AH272/100))))</f>
        <v>1.1</v>
      </c>
      <c r="AS272" s="112">
        <f t="shared" si="12"/>
        <v>1.20747</v>
      </c>
      <c r="AT272" s="112">
        <f t="shared" ref="AT272:AV272" si="280">IF($AK272="n/a",1.03*AS272,IF($AK272&lt;0,1.01*AS272,IF($AK272&gt;10,1.1*AS272,(1+$AK272/100)*AS272)))</f>
        <v>1.274846826</v>
      </c>
      <c r="AU272" s="112">
        <f t="shared" si="280"/>
        <v>1.345983279</v>
      </c>
      <c r="AV272" s="112">
        <f t="shared" si="280"/>
        <v>1.421089146</v>
      </c>
      <c r="AW272" s="103">
        <f t="shared" si="14"/>
        <v>6.349389251</v>
      </c>
      <c r="AX272" s="118">
        <f t="shared" si="15"/>
        <v>9.016457329</v>
      </c>
      <c r="AY272" s="119">
        <v>0.88</v>
      </c>
      <c r="AZ272" s="114">
        <v>3.5999999999999996</v>
      </c>
      <c r="BA272" s="114">
        <v>-13.74</v>
      </c>
      <c r="BB272" s="114">
        <v>-6.550000000000001</v>
      </c>
      <c r="BC272" s="114">
        <v>-4.95</v>
      </c>
      <c r="BD272" s="42"/>
      <c r="BE272" s="17">
        <v>1995.0</v>
      </c>
      <c r="BF272" s="17">
        <f t="shared" si="16"/>
        <v>2</v>
      </c>
      <c r="BG272" s="120">
        <v>17.7</v>
      </c>
    </row>
    <row r="273" ht="11.25" customHeight="1">
      <c r="A273" s="155" t="s">
        <v>1521</v>
      </c>
      <c r="B273" s="99" t="s">
        <v>1522</v>
      </c>
      <c r="C273" s="100" t="s">
        <v>296</v>
      </c>
      <c r="D273" s="100" t="s">
        <v>1017</v>
      </c>
      <c r="E273" s="101">
        <v>8.0</v>
      </c>
      <c r="F273" s="58">
        <v>584.0</v>
      </c>
      <c r="G273" s="58" t="s">
        <v>168</v>
      </c>
      <c r="H273" s="58" t="s">
        <v>168</v>
      </c>
      <c r="I273" s="150">
        <v>98.62</v>
      </c>
      <c r="J273" s="103">
        <f t="shared" si="2"/>
        <v>1.379030623</v>
      </c>
      <c r="K273" s="104">
        <v>0.34</v>
      </c>
      <c r="L273" s="73">
        <v>4.0</v>
      </c>
      <c r="M273" s="23">
        <f t="shared" si="3"/>
        <v>1.36</v>
      </c>
      <c r="N273" s="105" t="s">
        <v>629</v>
      </c>
      <c r="O273" s="106">
        <v>0.32</v>
      </c>
      <c r="P273" s="107">
        <v>43698.0</v>
      </c>
      <c r="Q273" s="107">
        <v>43720.0</v>
      </c>
      <c r="R273" s="23">
        <f t="shared" si="4"/>
        <v>6.25</v>
      </c>
      <c r="S273" s="108">
        <f t="array" ref="S273">IF(INDEX(Historical!$D$7:$D$1379,MATCH(B273,Historical!$B$7:$B$1403,0))=0,"n/a",(INDEX(Historical!$C$7:$C$1381,MATCH(B273,Historical!$B$7:$B$1403,0))/INDEX(Historical!$D$7:$D$1379,MATCH(B273,Historical!$B$7:$B$1403,0))-1)*100)</f>
        <v>6.451612903</v>
      </c>
      <c r="T273" s="108">
        <f t="array" ref="T273">IF(INDEX(Historical!$F$7:$F$1372,MATCH(B273,Historical!$B$7:$B$1403,0))=0,"n/a",((INDEX(Historical!$C$7:$C$1381,MATCH(B273,Historical!$B$7:$B$1403,0))/INDEX(Historical!$F$7:$F$1372,MATCH(B273,Historical!$B$7:$B$1403,0)))^(1/3)-1)*100)</f>
        <v>9.696131049</v>
      </c>
      <c r="U273" s="108">
        <f t="array" ref="U273">IF(INDEX(Historical!$H$7:$H$1372,MATCH(B273,Historical!$B$7:$B$1403,0))=0,"n/a",((INDEX(Historical!$C$7:$C$1381,MATCH(B273,Historical!$B$7:$B$1403,0))/INDEX(Historical!$H$7:$H$1372,MATCH(B273,Historical!$B$7:$B$1403,0)))^(1/5)-1)*100)</f>
        <v>14.8698355</v>
      </c>
      <c r="V273" s="108" t="str">
        <f t="array" ref="V273">IF(INDEX(Historical!$O$7:$O$1372,MATCH(B273,Historical!$B$7:$B$1403,0))=0,"n/a",((INDEX(Historical!$C$7:$C$1381,MATCH(B273,Historical!$B$7:$B$1403,0))/INDEX(Historical!$O$7:$O$1372,MATCH(B273,Historical!$B$7:$B$1403,0)))^(1/10)-1)*100)</f>
        <v>n/a</v>
      </c>
      <c r="W273" s="109" t="str">
        <f t="shared" si="5"/>
        <v>n/a</v>
      </c>
      <c r="X273" s="110">
        <f t="shared" si="6"/>
        <v>3.163794787</v>
      </c>
      <c r="Y273" s="133"/>
      <c r="Z273" s="103">
        <f t="shared" si="7"/>
        <v>36.36363636</v>
      </c>
      <c r="AA273" s="112">
        <f t="shared" si="8"/>
        <v>26.36898396</v>
      </c>
      <c r="AB273" s="73">
        <v>12.0</v>
      </c>
      <c r="AC273" s="102">
        <v>3.74</v>
      </c>
      <c r="AD273" s="102">
        <v>1.77</v>
      </c>
      <c r="AE273" s="102">
        <v>1.16</v>
      </c>
      <c r="AF273" s="102">
        <v>3.6</v>
      </c>
      <c r="AG273" s="102">
        <v>13.600000000000001</v>
      </c>
      <c r="AH273" s="102">
        <v>42.0</v>
      </c>
      <c r="AI273" s="102">
        <v>19.36</v>
      </c>
      <c r="AJ273" s="102">
        <v>4.7</v>
      </c>
      <c r="AK273" s="102">
        <v>14.91</v>
      </c>
      <c r="AL273" s="113">
        <v>13980.0</v>
      </c>
      <c r="AM273" s="114">
        <v>0.4</v>
      </c>
      <c r="AN273" s="102">
        <v>1.24</v>
      </c>
      <c r="AO273" s="115">
        <f t="shared" si="9"/>
        <v>-10.12011783</v>
      </c>
      <c r="AP273" s="116">
        <f t="shared" si="10"/>
        <v>16.24886612</v>
      </c>
      <c r="AQ273" s="117">
        <f t="shared" si="11"/>
        <v>105.402956</v>
      </c>
      <c r="AR273" s="103">
        <f t="array" ref="AR273">INDEX(Historical!$C$7:$C$1381,MATCH(B273,Historical!$B$7:$B$1403,0))*IF(AH273="n/a",1.03,IF(AH273&lt;0,1.01,IF(AH273&gt;10,1.1,(1+AH273/100))))</f>
        <v>1.452</v>
      </c>
      <c r="AS273" s="112">
        <f t="shared" si="12"/>
        <v>1.5972</v>
      </c>
      <c r="AT273" s="112">
        <f t="shared" ref="AT273:AV273" si="281">IF($AK273="n/a",1.03*AS273,IF($AK273&lt;0,1.01*AS273,IF($AK273&gt;10,1.1*AS273,(1+$AK273/100)*AS273)))</f>
        <v>1.75692</v>
      </c>
      <c r="AU273" s="112">
        <f t="shared" si="281"/>
        <v>1.932612</v>
      </c>
      <c r="AV273" s="112">
        <f t="shared" si="281"/>
        <v>2.1258732</v>
      </c>
      <c r="AW273" s="103">
        <f t="shared" si="14"/>
        <v>8.8646052</v>
      </c>
      <c r="AX273" s="118">
        <f t="shared" si="15"/>
        <v>8.98864855</v>
      </c>
      <c r="AY273" s="119">
        <v>1.05</v>
      </c>
      <c r="AZ273" s="114">
        <v>5.4399999999999995</v>
      </c>
      <c r="BA273" s="114">
        <v>-31.509999999999998</v>
      </c>
      <c r="BB273" s="114">
        <v>-10.99</v>
      </c>
      <c r="BC273" s="114">
        <v>-18.95</v>
      </c>
      <c r="BD273" s="42"/>
      <c r="BE273" s="17">
        <v>2012.0</v>
      </c>
      <c r="BF273" s="17">
        <f t="shared" si="16"/>
        <v>0</v>
      </c>
      <c r="BG273" s="120">
        <v>2.6</v>
      </c>
    </row>
    <row r="274" ht="11.25" customHeight="1">
      <c r="A274" s="155" t="s">
        <v>1523</v>
      </c>
      <c r="B274" s="99" t="s">
        <v>1524</v>
      </c>
      <c r="C274" s="100" t="s">
        <v>118</v>
      </c>
      <c r="D274" s="100" t="s">
        <v>983</v>
      </c>
      <c r="E274" s="101">
        <v>8.0</v>
      </c>
      <c r="F274" s="58">
        <v>642.0</v>
      </c>
      <c r="G274" s="58" t="s">
        <v>168</v>
      </c>
      <c r="H274" s="58" t="s">
        <v>168</v>
      </c>
      <c r="I274" s="150">
        <v>73.65</v>
      </c>
      <c r="J274" s="103">
        <f t="shared" si="2"/>
        <v>1.031907671</v>
      </c>
      <c r="K274" s="175">
        <v>0.19</v>
      </c>
      <c r="L274" s="73">
        <v>4.0</v>
      </c>
      <c r="M274" s="23">
        <f t="shared" si="3"/>
        <v>0.76</v>
      </c>
      <c r="N274" s="105" t="s">
        <v>589</v>
      </c>
      <c r="O274" s="161">
        <v>0.16</v>
      </c>
      <c r="P274" s="107">
        <v>43902.0</v>
      </c>
      <c r="Q274" s="107">
        <v>43917.0</v>
      </c>
      <c r="R274" s="23">
        <f t="shared" si="4"/>
        <v>18.75</v>
      </c>
      <c r="S274" s="108">
        <f t="array" ref="S274">IF(INDEX(Historical!$D$7:$D$1379,MATCH(B274,Historical!$B$7:$B$1403,0))=0,"n/a",(INDEX(Historical!$C$7:$C$1381,MATCH(B274,Historical!$B$7:$B$1403,0))/INDEX(Historical!$D$7:$D$1379,MATCH(B274,Historical!$B$7:$B$1403,0))-1)*100)</f>
        <v>23.07692308</v>
      </c>
      <c r="T274" s="108">
        <f t="array" ref="T274">IF(INDEX(Historical!$F$7:$F$1372,MATCH(B274,Historical!$B$7:$B$1403,0))=0,"n/a",((INDEX(Historical!$C$7:$C$1381,MATCH(B274,Historical!$B$7:$B$1403,0))/INDEX(Historical!$F$7:$F$1372,MATCH(B274,Historical!$B$7:$B$1403,0)))^(1/3)-1)*100)</f>
        <v>21.14137286</v>
      </c>
      <c r="U274" s="108">
        <f t="array" ref="U274">IF(INDEX(Historical!$H$7:$H$1372,MATCH(B274,Historical!$B$7:$B$1403,0))=0,"n/a",((INDEX(Historical!$C$7:$C$1381,MATCH(B274,Historical!$B$7:$B$1403,0))/INDEX(Historical!$H$7:$H$1372,MATCH(B274,Historical!$B$7:$B$1403,0)))^(1/5)-1)*100)</f>
        <v>20.68352673</v>
      </c>
      <c r="V274" s="108" t="str">
        <f t="array" ref="V274">IF(INDEX(Historical!$O$7:$O$1372,MATCH(B274,Historical!$B$7:$B$1403,0))=0,"n/a",((INDEX(Historical!$C$7:$C$1381,MATCH(B274,Historical!$B$7:$B$1403,0))/INDEX(Historical!$O$7:$O$1372,MATCH(B274,Historical!$B$7:$B$1403,0)))^(1/10)-1)*100)</f>
        <v>n/a</v>
      </c>
      <c r="W274" s="109" t="str">
        <f t="shared" si="5"/>
        <v>n/a</v>
      </c>
      <c r="X274" s="110">
        <f t="shared" si="6"/>
        <v>1.466916789</v>
      </c>
      <c r="Y274" s="176" t="s">
        <v>639</v>
      </c>
      <c r="Z274" s="103">
        <f t="shared" si="7"/>
        <v>49.67320261</v>
      </c>
      <c r="AA274" s="112">
        <f t="shared" si="8"/>
        <v>48.1372549</v>
      </c>
      <c r="AB274" s="73">
        <v>12.0</v>
      </c>
      <c r="AC274" s="102">
        <v>1.53</v>
      </c>
      <c r="AD274" s="102">
        <v>3.21</v>
      </c>
      <c r="AE274" s="102">
        <v>9.17</v>
      </c>
      <c r="AF274" s="102">
        <v>10.88</v>
      </c>
      <c r="AG274" s="102">
        <v>23.0</v>
      </c>
      <c r="AH274" s="102">
        <v>24.5</v>
      </c>
      <c r="AI274" s="102">
        <v>9.68</v>
      </c>
      <c r="AJ274" s="102">
        <v>14.099999999999998</v>
      </c>
      <c r="AK274" s="102">
        <v>15.0</v>
      </c>
      <c r="AL274" s="113">
        <v>3830.0</v>
      </c>
      <c r="AM274" s="114">
        <v>0.8</v>
      </c>
      <c r="AN274" s="102">
        <v>0.0</v>
      </c>
      <c r="AO274" s="115">
        <f t="shared" si="9"/>
        <v>-26.4218205</v>
      </c>
      <c r="AP274" s="116">
        <f t="shared" si="10"/>
        <v>21.7154344</v>
      </c>
      <c r="AQ274" s="117">
        <f t="shared" si="11"/>
        <v>382.4628176</v>
      </c>
      <c r="AR274" s="103">
        <f t="array" ref="AR274">INDEX(Historical!$C$7:$C$1381,MATCH(B274,Historical!$B$7:$B$1403,0))*IF(AH274="n/a",1.03,IF(AH274&lt;0,1.01,IF(AH274&gt;10,1.1,(1+AH274/100))))</f>
        <v>0.704</v>
      </c>
      <c r="AS274" s="112">
        <f t="shared" si="12"/>
        <v>0.7721472</v>
      </c>
      <c r="AT274" s="112">
        <f t="shared" ref="AT274:AV274" si="282">IF($AK274="n/a",1.03*AS274,IF($AK274&lt;0,1.01*AS274,IF($AK274&gt;10,1.1*AS274,(1+$AK274/100)*AS274)))</f>
        <v>0.84936192</v>
      </c>
      <c r="AU274" s="112">
        <f t="shared" si="282"/>
        <v>0.934298112</v>
      </c>
      <c r="AV274" s="112">
        <f t="shared" si="282"/>
        <v>1.027727923</v>
      </c>
      <c r="AW274" s="103">
        <f t="shared" si="14"/>
        <v>4.287535155</v>
      </c>
      <c r="AX274" s="118">
        <f t="shared" si="15"/>
        <v>5.82150055</v>
      </c>
      <c r="AY274" s="119">
        <v>0.4</v>
      </c>
      <c r="AZ274" s="114">
        <v>35.44</v>
      </c>
      <c r="BA274" s="114">
        <v>-11.07</v>
      </c>
      <c r="BB274" s="114">
        <v>0.45999999999999996</v>
      </c>
      <c r="BC274" s="114">
        <v>10.37</v>
      </c>
      <c r="BD274" s="42"/>
      <c r="BE274" s="17">
        <v>2013.0</v>
      </c>
      <c r="BF274" s="17">
        <f t="shared" si="16"/>
        <v>0</v>
      </c>
      <c r="BG274" s="120">
        <v>15.299999999999999</v>
      </c>
    </row>
    <row r="275" ht="11.25" customHeight="1">
      <c r="A275" s="55" t="s">
        <v>757</v>
      </c>
      <c r="B275" s="99" t="s">
        <v>758</v>
      </c>
      <c r="C275" s="100" t="s">
        <v>272</v>
      </c>
      <c r="D275" s="100" t="s">
        <v>273</v>
      </c>
      <c r="E275" s="101">
        <v>10.0</v>
      </c>
      <c r="F275" s="58">
        <v>356.0</v>
      </c>
      <c r="G275" s="58" t="s">
        <v>168</v>
      </c>
      <c r="H275" s="58" t="s">
        <v>168</v>
      </c>
      <c r="I275" s="150">
        <v>100.36</v>
      </c>
      <c r="J275" s="103">
        <f t="shared" si="2"/>
        <v>3.587086489</v>
      </c>
      <c r="K275" s="104">
        <v>0.9</v>
      </c>
      <c r="L275" s="73">
        <v>4.0</v>
      </c>
      <c r="M275" s="23">
        <f t="shared" si="3"/>
        <v>3.6</v>
      </c>
      <c r="N275" s="105" t="s">
        <v>409</v>
      </c>
      <c r="O275" s="106">
        <v>0.86</v>
      </c>
      <c r="P275" s="107">
        <v>43629.0</v>
      </c>
      <c r="Q275" s="107">
        <v>43644.0</v>
      </c>
      <c r="R275" s="23">
        <f t="shared" si="4"/>
        <v>4.651162791</v>
      </c>
      <c r="S275" s="108">
        <f t="array" ref="S275">IF(INDEX(Historical!$D$7:$D$1379,MATCH(B275,Historical!$B$7:$B$1403,0))=0,"n/a",(INDEX(Historical!$C$7:$C$1381,MATCH(B275,Historical!$B$7:$B$1403,0))/INDEX(Historical!$D$7:$D$1379,MATCH(B275,Historical!$B$7:$B$1403,0))-1)*100)</f>
        <v>5.952380952</v>
      </c>
      <c r="T275" s="108">
        <f t="array" ref="T275">IF(INDEX(Historical!$F$7:$F$1372,MATCH(B275,Historical!$B$7:$B$1403,0))=0,"n/a",((INDEX(Historical!$C$7:$C$1381,MATCH(B275,Historical!$B$7:$B$1403,0))/INDEX(Historical!$F$7:$F$1372,MATCH(B275,Historical!$B$7:$B$1403,0)))^(1/3)-1)*100)</f>
        <v>6.707298703</v>
      </c>
      <c r="U275" s="108">
        <f t="array" ref="U275">IF(INDEX(Historical!$H$7:$H$1372,MATCH(B275,Historical!$B$7:$B$1403,0))=0,"n/a",((INDEX(Historical!$C$7:$C$1381,MATCH(B275,Historical!$B$7:$B$1403,0))/INDEX(Historical!$H$7:$H$1372,MATCH(B275,Historical!$B$7:$B$1403,0)))^(1/5)-1)*100)</f>
        <v>14.48650158</v>
      </c>
      <c r="V275" s="108">
        <f t="array" ref="V275">IF(INDEX(Historical!$O$7:$O$1372,MATCH(B275,Historical!$B$7:$B$1403,0))=0,"n/a",((INDEX(Historical!$C$7:$C$1381,MATCH(B275,Historical!$B$7:$B$1403,0))/INDEX(Historical!$O$7:$O$1372,MATCH(B275,Historical!$B$7:$B$1403,0)))^(1/10)-1)*100)</f>
        <v>25.07388505</v>
      </c>
      <c r="W275" s="109">
        <f t="shared" si="5"/>
        <v>0.577752572</v>
      </c>
      <c r="X275" s="110">
        <f t="shared" si="6"/>
        <v>0.9530593144</v>
      </c>
      <c r="Y275" s="149"/>
      <c r="Z275" s="103">
        <f t="shared" si="7"/>
        <v>109.7560976</v>
      </c>
      <c r="AA275" s="112">
        <f t="shared" si="8"/>
        <v>30.59756098</v>
      </c>
      <c r="AB275" s="73">
        <v>12.0</v>
      </c>
      <c r="AC275" s="102">
        <v>3.28</v>
      </c>
      <c r="AD275" s="102">
        <v>5.1</v>
      </c>
      <c r="AE275" s="102">
        <v>10.22</v>
      </c>
      <c r="AF275" s="102">
        <v>5.12</v>
      </c>
      <c r="AG275" s="102">
        <v>17.599999999999998</v>
      </c>
      <c r="AH275" s="102">
        <v>-15.9</v>
      </c>
      <c r="AI275" s="102">
        <v>4.81</v>
      </c>
      <c r="AJ275" s="102">
        <v>15.2</v>
      </c>
      <c r="AK275" s="102">
        <v>6.0</v>
      </c>
      <c r="AL275" s="113">
        <v>12770.0</v>
      </c>
      <c r="AM275" s="114">
        <v>1.0999999999999999</v>
      </c>
      <c r="AN275" s="102">
        <v>1.91</v>
      </c>
      <c r="AO275" s="115">
        <f t="shared" si="9"/>
        <v>-12.52397291</v>
      </c>
      <c r="AP275" s="116">
        <f t="shared" si="10"/>
        <v>18.07358807</v>
      </c>
      <c r="AQ275" s="117">
        <f t="shared" si="11"/>
        <v>163.8682434</v>
      </c>
      <c r="AR275" s="103">
        <f t="array" ref="AR275">INDEX(Historical!$C$7:$C$1381,MATCH(B275,Historical!$B$7:$B$1403,0))*IF(AH275="n/a",1.03,IF(AH275&lt;0,1.01,IF(AH275&gt;10,1.1,(1+AH275/100))))</f>
        <v>3.5956</v>
      </c>
      <c r="AS275" s="112">
        <f t="shared" si="12"/>
        <v>3.76854836</v>
      </c>
      <c r="AT275" s="112">
        <f t="shared" ref="AT275:AV275" si="283">IF($AK275="n/a",1.03*AS275,IF($AK275&lt;0,1.01*AS275,IF($AK275&gt;10,1.1*AS275,(1+$AK275/100)*AS275)))</f>
        <v>3.994661262</v>
      </c>
      <c r="AU275" s="112">
        <f t="shared" si="283"/>
        <v>4.234340937</v>
      </c>
      <c r="AV275" s="112">
        <f t="shared" si="283"/>
        <v>4.488401394</v>
      </c>
      <c r="AW275" s="103">
        <f t="shared" si="14"/>
        <v>20.08155195</v>
      </c>
      <c r="AX275" s="118">
        <f t="shared" si="15"/>
        <v>20.00951769</v>
      </c>
      <c r="AY275" s="119">
        <v>0.17</v>
      </c>
      <c r="AZ275" s="114">
        <v>7.12</v>
      </c>
      <c r="BA275" s="114">
        <v>-19.36</v>
      </c>
      <c r="BB275" s="114">
        <v>-7.24</v>
      </c>
      <c r="BC275" s="114">
        <v>-9.51</v>
      </c>
      <c r="BD275" s="42"/>
      <c r="BE275" s="17">
        <v>2010.0</v>
      </c>
      <c r="BF275" s="17">
        <f t="shared" si="16"/>
        <v>0</v>
      </c>
      <c r="BG275" s="120">
        <v>5.3</v>
      </c>
    </row>
    <row r="276" ht="11.25" customHeight="1">
      <c r="A276" s="155" t="s">
        <v>1525</v>
      </c>
      <c r="B276" s="99" t="s">
        <v>1526</v>
      </c>
      <c r="C276" s="100" t="s">
        <v>136</v>
      </c>
      <c r="D276" s="100" t="s">
        <v>153</v>
      </c>
      <c r="E276" s="101">
        <v>8.0</v>
      </c>
      <c r="F276" s="58">
        <v>638.0</v>
      </c>
      <c r="G276" s="58" t="s">
        <v>168</v>
      </c>
      <c r="H276" s="58" t="s">
        <v>168</v>
      </c>
      <c r="I276" s="150">
        <v>159.0</v>
      </c>
      <c r="J276" s="103">
        <f t="shared" si="2"/>
        <v>3.018867925</v>
      </c>
      <c r="K276" s="104">
        <v>1.2</v>
      </c>
      <c r="L276" s="73">
        <v>4.0</v>
      </c>
      <c r="M276" s="23">
        <f t="shared" si="3"/>
        <v>4.8</v>
      </c>
      <c r="N276" s="105" t="s">
        <v>629</v>
      </c>
      <c r="O276" s="106">
        <v>1.15</v>
      </c>
      <c r="P276" s="107">
        <v>43895.0</v>
      </c>
      <c r="Q276" s="107">
        <v>43910.0</v>
      </c>
      <c r="R276" s="23">
        <f t="shared" si="4"/>
        <v>4.347826087</v>
      </c>
      <c r="S276" s="108">
        <f t="array" ref="S276">IF(INDEX(Historical!$D$7:$D$1379,MATCH(B276,Historical!$B$7:$B$1403,0))=0,"n/a",(INDEX(Historical!$C$7:$C$1381,MATCH(B276,Historical!$B$7:$B$1403,0))/INDEX(Historical!$D$7:$D$1379,MATCH(B276,Historical!$B$7:$B$1403,0))-1)*100)</f>
        <v>14.28571429</v>
      </c>
      <c r="T276" s="108">
        <f t="array" ref="T276">IF(INDEX(Historical!$F$7:$F$1372,MATCH(B276,Historical!$B$7:$B$1403,0))=0,"n/a",((INDEX(Historical!$C$7:$C$1381,MATCH(B276,Historical!$B$7:$B$1403,0))/INDEX(Historical!$F$7:$F$1372,MATCH(B276,Historical!$B$7:$B$1403,0)))^(1/3)-1)*100)</f>
        <v>15.57642909</v>
      </c>
      <c r="U276" s="108">
        <f t="array" ref="U276">IF(INDEX(Historical!$H$7:$H$1372,MATCH(B276,Historical!$B$7:$B$1403,0))=0,"n/a",((INDEX(Historical!$C$7:$C$1381,MATCH(B276,Historical!$B$7:$B$1403,0))/INDEX(Historical!$H$7:$H$1372,MATCH(B276,Historical!$B$7:$B$1403,0)))^(1/5)-1)*100)</f>
        <v>23.20382627</v>
      </c>
      <c r="V276" s="108" t="str">
        <f t="array" ref="V276">IF(INDEX(Historical!$O$7:$O$1372,MATCH(B276,Historical!$B$7:$B$1403,0))=0,"n/a",((INDEX(Historical!$C$7:$C$1381,MATCH(B276,Historical!$B$7:$B$1403,0))/INDEX(Historical!$O$7:$O$1372,MATCH(B276,Historical!$B$7:$B$1403,0)))^(1/10)-1)*100)</f>
        <v>n/a</v>
      </c>
      <c r="W276" s="109" t="str">
        <f t="shared" si="5"/>
        <v>n/a</v>
      </c>
      <c r="X276" s="110" t="str">
        <f t="shared" si="6"/>
        <v>n/a</v>
      </c>
      <c r="Y276" s="133"/>
      <c r="Z276" s="103" t="str">
        <f t="shared" si="7"/>
        <v>n/a</v>
      </c>
      <c r="AA276" s="112" t="str">
        <f t="shared" si="8"/>
        <v>n/a</v>
      </c>
      <c r="AB276" s="73">
        <v>12.0</v>
      </c>
      <c r="AC276" s="102" t="s">
        <v>128</v>
      </c>
      <c r="AD276" s="102" t="s">
        <v>128</v>
      </c>
      <c r="AE276" s="102" t="s">
        <v>128</v>
      </c>
      <c r="AF276" s="102" t="s">
        <v>128</v>
      </c>
      <c r="AG276" s="102" t="s">
        <v>128</v>
      </c>
      <c r="AH276" s="102" t="s">
        <v>128</v>
      </c>
      <c r="AI276" s="102" t="s">
        <v>128</v>
      </c>
      <c r="AJ276" s="102" t="s">
        <v>128</v>
      </c>
      <c r="AK276" s="102" t="s">
        <v>128</v>
      </c>
      <c r="AL276" s="113" t="s">
        <v>128</v>
      </c>
      <c r="AM276" s="114" t="s">
        <v>128</v>
      </c>
      <c r="AN276" s="102" t="s">
        <v>128</v>
      </c>
      <c r="AO276" s="115" t="str">
        <f t="shared" si="9"/>
        <v>n/a</v>
      </c>
      <c r="AP276" s="116">
        <f t="shared" si="10"/>
        <v>26.22269419</v>
      </c>
      <c r="AQ276" s="117" t="str">
        <f t="shared" si="11"/>
        <v>n/a</v>
      </c>
      <c r="AR276" s="103">
        <f t="array" ref="AR276">INDEX(Historical!$C$7:$C$1381,MATCH(B276,Historical!$B$7:$B$1403,0))*IF(AH276="n/a",1.03,IF(AH276&lt;0,1.01,IF(AH276&gt;10,1.1,(1+AH276/100))))</f>
        <v>4.532</v>
      </c>
      <c r="AS276" s="112">
        <f t="shared" si="12"/>
        <v>4.66796</v>
      </c>
      <c r="AT276" s="112">
        <f t="shared" ref="AT276:AV276" si="284">IF($AK276="n/a",1.03*AS276,IF($AK276&lt;0,1.01*AS276,IF($AK276&gt;10,1.1*AS276,(1+$AK276/100)*AS276)))</f>
        <v>4.8079988</v>
      </c>
      <c r="AU276" s="112">
        <f t="shared" si="284"/>
        <v>4.952238764</v>
      </c>
      <c r="AV276" s="112">
        <f t="shared" si="284"/>
        <v>5.100805927</v>
      </c>
      <c r="AW276" s="103">
        <f t="shared" si="14"/>
        <v>24.06100349</v>
      </c>
      <c r="AX276" s="118">
        <f t="shared" si="15"/>
        <v>15.1327066</v>
      </c>
      <c r="AY276" s="119" t="s">
        <v>128</v>
      </c>
      <c r="AZ276" s="114" t="s">
        <v>128</v>
      </c>
      <c r="BA276" s="114" t="s">
        <v>128</v>
      </c>
      <c r="BB276" s="114" t="s">
        <v>128</v>
      </c>
      <c r="BC276" s="114" t="s">
        <v>128</v>
      </c>
      <c r="BD276" s="42" t="s">
        <v>112</v>
      </c>
      <c r="BE276" s="17">
        <v>2013.0</v>
      </c>
      <c r="BF276" s="17">
        <f t="shared" si="16"/>
        <v>0</v>
      </c>
      <c r="BG276" s="120" t="s">
        <v>128</v>
      </c>
    </row>
    <row r="277" ht="11.25" customHeight="1">
      <c r="A277" s="55" t="s">
        <v>759</v>
      </c>
      <c r="B277" s="99" t="s">
        <v>760</v>
      </c>
      <c r="C277" s="100" t="s">
        <v>136</v>
      </c>
      <c r="D277" s="100" t="s">
        <v>137</v>
      </c>
      <c r="E277" s="101">
        <v>11.0</v>
      </c>
      <c r="F277" s="58">
        <v>328.0</v>
      </c>
      <c r="G277" s="58" t="s">
        <v>121</v>
      </c>
      <c r="H277" s="58" t="s">
        <v>121</v>
      </c>
      <c r="I277" s="150">
        <v>57.1</v>
      </c>
      <c r="J277" s="103">
        <f t="shared" si="2"/>
        <v>3.082311734</v>
      </c>
      <c r="K277" s="104">
        <v>0.44</v>
      </c>
      <c r="L277" s="73">
        <v>4.0</v>
      </c>
      <c r="M277" s="23">
        <f t="shared" si="3"/>
        <v>1.76</v>
      </c>
      <c r="N277" s="105" t="s">
        <v>154</v>
      </c>
      <c r="O277" s="106">
        <v>0.42</v>
      </c>
      <c r="P277" s="107">
        <v>43896.0</v>
      </c>
      <c r="Q277" s="107">
        <v>43905.0</v>
      </c>
      <c r="R277" s="23">
        <f t="shared" si="4"/>
        <v>4.761904762</v>
      </c>
      <c r="S277" s="108">
        <f t="array" ref="S277">IF(INDEX(Historical!$D$7:$D$1379,MATCH(B277,Historical!$B$7:$B$1403,0))=0,"n/a",(INDEX(Historical!$C$7:$C$1381,MATCH(B277,Historical!$B$7:$B$1403,0))/INDEX(Historical!$D$7:$D$1379,MATCH(B277,Historical!$B$7:$B$1403,0))-1)*100)</f>
        <v>5</v>
      </c>
      <c r="T277" s="108">
        <f t="array" ref="T277">IF(INDEX(Historical!$F$7:$F$1372,MATCH(B277,Historical!$B$7:$B$1403,0))=0,"n/a",((INDEX(Historical!$C$7:$C$1381,MATCH(B277,Historical!$B$7:$B$1403,0))/INDEX(Historical!$F$7:$F$1372,MATCH(B277,Historical!$B$7:$B$1403,0)))^(1/3)-1)*100)</f>
        <v>11.86889421</v>
      </c>
      <c r="U277" s="108">
        <f t="array" ref="U277">IF(INDEX(Historical!$H$7:$H$1372,MATCH(B277,Historical!$B$7:$B$1403,0))=0,"n/a",((INDEX(Historical!$C$7:$C$1381,MATCH(B277,Historical!$B$7:$B$1403,0))/INDEX(Historical!$H$7:$H$1372,MATCH(B277,Historical!$B$7:$B$1403,0)))^(1/5)-1)*100)</f>
        <v>14.8698355</v>
      </c>
      <c r="V277" s="108" t="str">
        <f t="array" ref="V277">IF(INDEX(Historical!$O$7:$O$1372,MATCH(B277,Historical!$B$7:$B$1403,0))=0,"n/a",((INDEX(Historical!$C$7:$C$1381,MATCH(B277,Historical!$B$7:$B$1403,0))/INDEX(Historical!$O$7:$O$1372,MATCH(B277,Historical!$B$7:$B$1403,0)))^(1/10)-1)*100)</f>
        <v>n/a</v>
      </c>
      <c r="W277" s="109" t="str">
        <f t="shared" si="5"/>
        <v>n/a</v>
      </c>
      <c r="X277" s="110">
        <f t="shared" si="6"/>
        <v>0.6247830042</v>
      </c>
      <c r="Y277" s="149" t="s">
        <v>761</v>
      </c>
      <c r="Z277" s="103">
        <f t="shared" si="7"/>
        <v>28.29581994</v>
      </c>
      <c r="AA277" s="112">
        <f t="shared" si="8"/>
        <v>9.180064309</v>
      </c>
      <c r="AB277" s="73">
        <v>12.0</v>
      </c>
      <c r="AC277" s="102">
        <v>6.22</v>
      </c>
      <c r="AD277" s="102">
        <v>3.4</v>
      </c>
      <c r="AE277" s="102">
        <v>1.04</v>
      </c>
      <c r="AF277" s="102">
        <v>1.46</v>
      </c>
      <c r="AG277" s="102">
        <v>17.0</v>
      </c>
      <c r="AH277" s="102">
        <v>48.6</v>
      </c>
      <c r="AI277" s="102">
        <v>-3.2199999999999998</v>
      </c>
      <c r="AJ277" s="102">
        <v>23.799999999999997</v>
      </c>
      <c r="AK277" s="102">
        <v>2.7</v>
      </c>
      <c r="AL277" s="113">
        <v>6430.0</v>
      </c>
      <c r="AM277" s="114">
        <v>0.3</v>
      </c>
      <c r="AN277" s="102">
        <v>0.23</v>
      </c>
      <c r="AO277" s="115">
        <f t="shared" si="9"/>
        <v>8.772082925</v>
      </c>
      <c r="AP277" s="116">
        <f t="shared" si="10"/>
        <v>17.95214723</v>
      </c>
      <c r="AQ277" s="117">
        <f t="shared" si="11"/>
        <v>-22.8194213</v>
      </c>
      <c r="AR277" s="103">
        <f t="array" ref="AR277">INDEX(Historical!$C$7:$C$1381,MATCH(B277,Historical!$B$7:$B$1403,0))*IF(AH277="n/a",1.03,IF(AH277&lt;0,1.01,IF(AH277&gt;10,1.1,(1+AH277/100))))</f>
        <v>1.848</v>
      </c>
      <c r="AS277" s="112">
        <f t="shared" si="12"/>
        <v>1.86648</v>
      </c>
      <c r="AT277" s="112">
        <f t="shared" ref="AT277:AV277" si="285">IF($AK277="n/a",1.03*AS277,IF($AK277&lt;0,1.01*AS277,IF($AK277&gt;10,1.1*AS277,(1+$AK277/100)*AS277)))</f>
        <v>1.91687496</v>
      </c>
      <c r="AU277" s="112">
        <f t="shared" si="285"/>
        <v>1.968630584</v>
      </c>
      <c r="AV277" s="112">
        <f t="shared" si="285"/>
        <v>2.02178361</v>
      </c>
      <c r="AW277" s="103">
        <f t="shared" si="14"/>
        <v>9.621769154</v>
      </c>
      <c r="AX277" s="118">
        <f t="shared" si="15"/>
        <v>16.85073407</v>
      </c>
      <c r="AY277" s="119">
        <v>0.88</v>
      </c>
      <c r="AZ277" s="114">
        <v>18.22</v>
      </c>
      <c r="BA277" s="114">
        <v>-14.01</v>
      </c>
      <c r="BB277" s="114">
        <v>-6.21</v>
      </c>
      <c r="BC277" s="114">
        <v>-2.75</v>
      </c>
      <c r="BD277" s="42"/>
      <c r="BE277" s="17">
        <v>2010.0</v>
      </c>
      <c r="BF277" s="17">
        <f t="shared" si="16"/>
        <v>0</v>
      </c>
      <c r="BG277" s="120">
        <v>6.2</v>
      </c>
    </row>
    <row r="278" ht="11.25" customHeight="1">
      <c r="A278" s="55" t="s">
        <v>762</v>
      </c>
      <c r="B278" s="99" t="s">
        <v>763</v>
      </c>
      <c r="C278" s="100" t="s">
        <v>118</v>
      </c>
      <c r="D278" s="100" t="s">
        <v>303</v>
      </c>
      <c r="E278" s="101">
        <v>21.0</v>
      </c>
      <c r="F278" s="58">
        <v>165.0</v>
      </c>
      <c r="G278" s="58" t="s">
        <v>168</v>
      </c>
      <c r="H278" s="58" t="s">
        <v>168</v>
      </c>
      <c r="I278" s="150">
        <v>34.22</v>
      </c>
      <c r="J278" s="103">
        <f t="shared" si="2"/>
        <v>2.92226768</v>
      </c>
      <c r="K278" s="104">
        <v>0.25</v>
      </c>
      <c r="L278" s="73">
        <v>4.0</v>
      </c>
      <c r="M278" s="23">
        <f t="shared" si="3"/>
        <v>1</v>
      </c>
      <c r="N278" s="105" t="s">
        <v>644</v>
      </c>
      <c r="O278" s="106">
        <v>0.22</v>
      </c>
      <c r="P278" s="107">
        <v>43860.0</v>
      </c>
      <c r="Q278" s="107">
        <v>43888.0</v>
      </c>
      <c r="R278" s="23">
        <f t="shared" si="4"/>
        <v>13.63636364</v>
      </c>
      <c r="S278" s="108">
        <f t="array" ref="S278">IF(INDEX(Historical!$D$7:$D$1379,MATCH(B278,Historical!$B$7:$B$1403,0))=0,"n/a",(INDEX(Historical!$C$7:$C$1381,MATCH(B278,Historical!$B$7:$B$1403,0))/INDEX(Historical!$D$7:$D$1379,MATCH(B278,Historical!$B$7:$B$1403,0))-1)*100)</f>
        <v>12.98701299</v>
      </c>
      <c r="T278" s="108">
        <f t="array" ref="T278">IF(INDEX(Historical!$F$7:$F$1372,MATCH(B278,Historical!$B$7:$B$1403,0))=0,"n/a",((INDEX(Historical!$C$7:$C$1381,MATCH(B278,Historical!$B$7:$B$1403,0))/INDEX(Historical!$F$7:$F$1372,MATCH(B278,Historical!$B$7:$B$1403,0)))^(1/3)-1)*100)</f>
        <v>13.1851196</v>
      </c>
      <c r="U278" s="108">
        <f t="array" ref="U278">IF(INDEX(Historical!$H$7:$H$1372,MATCH(B278,Historical!$B$7:$B$1403,0))=0,"n/a",((INDEX(Historical!$C$7:$C$1381,MATCH(B278,Historical!$B$7:$B$1403,0))/INDEX(Historical!$H$7:$H$1372,MATCH(B278,Historical!$B$7:$B$1403,0)))^(1/5)-1)*100)</f>
        <v>11.71457809</v>
      </c>
      <c r="V278" s="108">
        <f t="array" ref="V278">IF(INDEX(Historical!$O$7:$O$1372,MATCH(B278,Historical!$B$7:$B$1403,0))=0,"n/a",((INDEX(Historical!$C$7:$C$1381,MATCH(B278,Historical!$B$7:$B$1403,0))/INDEX(Historical!$O$7:$O$1372,MATCH(B278,Historical!$B$7:$B$1403,0)))^(1/10)-1)*100)</f>
        <v>17.0643545</v>
      </c>
      <c r="W278" s="109">
        <f t="shared" si="5"/>
        <v>0.6864940649</v>
      </c>
      <c r="X278" s="110">
        <f t="shared" si="6"/>
        <v>1.105148876</v>
      </c>
      <c r="Y278" s="149"/>
      <c r="Z278" s="103">
        <f t="shared" si="7"/>
        <v>72.46376812</v>
      </c>
      <c r="AA278" s="112">
        <f t="shared" si="8"/>
        <v>24.79710145</v>
      </c>
      <c r="AB278" s="73">
        <v>12.0</v>
      </c>
      <c r="AC278" s="102">
        <v>1.38</v>
      </c>
      <c r="AD278" s="102">
        <v>1.3</v>
      </c>
      <c r="AE278" s="102">
        <v>3.7</v>
      </c>
      <c r="AF278" s="102">
        <v>7.34</v>
      </c>
      <c r="AG278" s="102">
        <v>31.2</v>
      </c>
      <c r="AH278" s="102">
        <v>6.6000000000000005</v>
      </c>
      <c r="AI278" s="102">
        <v>7.489999999999999</v>
      </c>
      <c r="AJ278" s="102">
        <v>10.6</v>
      </c>
      <c r="AK278" s="102">
        <v>19.0</v>
      </c>
      <c r="AL278" s="113">
        <v>19730.0</v>
      </c>
      <c r="AM278" s="114">
        <v>0.1</v>
      </c>
      <c r="AN278" s="102">
        <v>0.13</v>
      </c>
      <c r="AO278" s="115">
        <f t="shared" si="9"/>
        <v>-10.16025568</v>
      </c>
      <c r="AP278" s="116">
        <f t="shared" si="10"/>
        <v>14.63684577</v>
      </c>
      <c r="AQ278" s="117">
        <f t="shared" si="11"/>
        <v>184.4180996</v>
      </c>
      <c r="AR278" s="103">
        <f t="array" ref="AR278">INDEX(Historical!$C$7:$C$1381,MATCH(B278,Historical!$B$7:$B$1403,0))*IF(AH278="n/a",1.03,IF(AH278&lt;0,1.01,IF(AH278&gt;10,1.1,(1+AH278/100))))</f>
        <v>0.92742</v>
      </c>
      <c r="AS278" s="112">
        <f t="shared" si="12"/>
        <v>0.996883758</v>
      </c>
      <c r="AT278" s="112">
        <f t="shared" ref="AT278:AV278" si="286">IF($AK278="n/a",1.03*AS278,IF($AK278&lt;0,1.01*AS278,IF($AK278&gt;10,1.1*AS278,(1+$AK278/100)*AS278)))</f>
        <v>1.096572134</v>
      </c>
      <c r="AU278" s="112">
        <f t="shared" si="286"/>
        <v>1.206229347</v>
      </c>
      <c r="AV278" s="112">
        <f t="shared" si="286"/>
        <v>1.326852282</v>
      </c>
      <c r="AW278" s="103">
        <f t="shared" si="14"/>
        <v>5.553957521</v>
      </c>
      <c r="AX278" s="118">
        <f t="shared" si="15"/>
        <v>16.23015056</v>
      </c>
      <c r="AY278" s="119">
        <v>1.35</v>
      </c>
      <c r="AZ278" s="114">
        <v>20.580000000000002</v>
      </c>
      <c r="BA278" s="114">
        <v>-12.94</v>
      </c>
      <c r="BB278" s="114">
        <v>-7.090000000000001</v>
      </c>
      <c r="BC278" s="114">
        <v>1.1400000000000001</v>
      </c>
      <c r="BD278" s="42"/>
      <c r="BE278" s="17">
        <v>2000.0</v>
      </c>
      <c r="BF278" s="17">
        <f t="shared" si="16"/>
        <v>2</v>
      </c>
      <c r="BG278" s="120">
        <v>21.099999999999998</v>
      </c>
    </row>
    <row r="279" ht="11.25" customHeight="1">
      <c r="A279" s="151" t="s">
        <v>1527</v>
      </c>
      <c r="B279" s="122" t="s">
        <v>1528</v>
      </c>
      <c r="C279" s="100" t="s">
        <v>118</v>
      </c>
      <c r="D279" s="100" t="s">
        <v>146</v>
      </c>
      <c r="E279" s="123">
        <v>8.0</v>
      </c>
      <c r="F279" s="58">
        <v>636.0</v>
      </c>
      <c r="G279" s="124" t="s">
        <v>168</v>
      </c>
      <c r="H279" s="124" t="s">
        <v>168</v>
      </c>
      <c r="I279" s="216">
        <v>61.75</v>
      </c>
      <c r="J279" s="126">
        <f t="shared" si="2"/>
        <v>1.55465587</v>
      </c>
      <c r="K279" s="127">
        <v>0.24</v>
      </c>
      <c r="L279" s="128">
        <v>4.0</v>
      </c>
      <c r="M279" s="129">
        <f t="shared" si="3"/>
        <v>0.96</v>
      </c>
      <c r="N279" s="130" t="s">
        <v>629</v>
      </c>
      <c r="O279" s="131">
        <v>0.22</v>
      </c>
      <c r="P279" s="132">
        <v>43887.0</v>
      </c>
      <c r="Q279" s="132">
        <v>43907.0</v>
      </c>
      <c r="R279" s="129">
        <f t="shared" si="4"/>
        <v>9.090909091</v>
      </c>
      <c r="S279" s="108">
        <f t="array" ref="S279">IF(INDEX(Historical!$D$7:$D$1379,MATCH(B279,Historical!$B$7:$B$1403,0))=0,"n/a",(INDEX(Historical!$C$7:$C$1381,MATCH(B279,Historical!$B$7:$B$1403,0))/INDEX(Historical!$D$7:$D$1379,MATCH(B279,Historical!$B$7:$B$1403,0))-1)*100)</f>
        <v>10</v>
      </c>
      <c r="T279" s="108">
        <f t="array" ref="T279">IF(INDEX(Historical!$F$7:$F$1372,MATCH(B279,Historical!$B$7:$B$1403,0))=0,"n/a",((INDEX(Historical!$C$7:$C$1381,MATCH(B279,Historical!$B$7:$B$1403,0))/INDEX(Historical!$F$7:$F$1372,MATCH(B279,Historical!$B$7:$B$1403,0)))^(1/3)-1)*100)</f>
        <v>11.19900453</v>
      </c>
      <c r="U279" s="108">
        <f t="array" ref="U279">IF(INDEX(Historical!$H$7:$H$1372,MATCH(B279,Historical!$B$7:$B$1403,0))=0,"n/a",((INDEX(Historical!$C$7:$C$1381,MATCH(B279,Historical!$B$7:$B$1403,0))/INDEX(Historical!$H$7:$H$1372,MATCH(B279,Historical!$B$7:$B$1403,0)))^(1/5)-1)*100)</f>
        <v>12.88813207</v>
      </c>
      <c r="V279" s="108" t="str">
        <f t="array" ref="V279">IF(INDEX(Historical!$O$7:$O$1372,MATCH(B279,Historical!$B$7:$B$1403,0))=0,"n/a",((INDEX(Historical!$C$7:$C$1381,MATCH(B279,Historical!$B$7:$B$1403,0))/INDEX(Historical!$O$7:$O$1372,MATCH(B279,Historical!$B$7:$B$1403,0)))^(1/10)-1)*100)</f>
        <v>n/a</v>
      </c>
      <c r="W279" s="109" t="str">
        <f t="shared" si="5"/>
        <v>n/a</v>
      </c>
      <c r="X279" s="110">
        <f t="shared" si="6"/>
        <v>0.7406972456</v>
      </c>
      <c r="Y279" s="174"/>
      <c r="Z279" s="126">
        <f t="shared" si="7"/>
        <v>31.37254902</v>
      </c>
      <c r="AA279" s="134">
        <f t="shared" si="8"/>
        <v>20.17973856</v>
      </c>
      <c r="AB279" s="128">
        <v>12.0</v>
      </c>
      <c r="AC279" s="125">
        <v>3.06</v>
      </c>
      <c r="AD279" s="125">
        <v>2.38</v>
      </c>
      <c r="AE279" s="125">
        <v>1.53</v>
      </c>
      <c r="AF279" s="125">
        <v>3.69</v>
      </c>
      <c r="AG279" s="125">
        <v>17.9</v>
      </c>
      <c r="AH279" s="125">
        <v>-6.4</v>
      </c>
      <c r="AI279" s="125">
        <v>10.32</v>
      </c>
      <c r="AJ279" s="125">
        <v>17.4</v>
      </c>
      <c r="AK279" s="125">
        <v>8.5</v>
      </c>
      <c r="AL279" s="135">
        <v>8830.0</v>
      </c>
      <c r="AM279" s="136">
        <v>0.6</v>
      </c>
      <c r="AN279" s="125">
        <v>1.01</v>
      </c>
      <c r="AO279" s="137">
        <f t="shared" si="9"/>
        <v>-5.736950619</v>
      </c>
      <c r="AP279" s="138">
        <f t="shared" si="10"/>
        <v>14.44278794</v>
      </c>
      <c r="AQ279" s="139">
        <f t="shared" si="11"/>
        <v>81.91968349</v>
      </c>
      <c r="AR279" s="103">
        <f t="array" ref="AR279">INDEX(Historical!$C$7:$C$1381,MATCH(B279,Historical!$B$7:$B$1403,0))*IF(AH279="n/a",1.03,IF(AH279&lt;0,1.01,IF(AH279&gt;10,1.1,(1+AH279/100))))</f>
        <v>0.8888</v>
      </c>
      <c r="AS279" s="134">
        <f t="shared" si="12"/>
        <v>0.97768</v>
      </c>
      <c r="AT279" s="134">
        <f t="shared" ref="AT279:AV279" si="287">IF($AK279="n/a",1.03*AS279,IF($AK279&lt;0,1.01*AS279,IF($AK279&gt;10,1.1*AS279,(1+$AK279/100)*AS279)))</f>
        <v>1.0607828</v>
      </c>
      <c r="AU279" s="134">
        <f t="shared" si="287"/>
        <v>1.150949338</v>
      </c>
      <c r="AV279" s="134">
        <f t="shared" si="287"/>
        <v>1.248780032</v>
      </c>
      <c r="AW279" s="126">
        <f t="shared" si="14"/>
        <v>5.32699217</v>
      </c>
      <c r="AX279" s="140">
        <f t="shared" si="15"/>
        <v>8.626707967</v>
      </c>
      <c r="AY279" s="141">
        <v>1.57</v>
      </c>
      <c r="AZ279" s="136">
        <v>37.87</v>
      </c>
      <c r="BA279" s="136">
        <v>-15.73</v>
      </c>
      <c r="BB279" s="136">
        <v>-9.67</v>
      </c>
      <c r="BC279" s="136">
        <v>4.760000000000001</v>
      </c>
      <c r="BD279" s="142"/>
      <c r="BE279" s="17">
        <v>2013.0</v>
      </c>
      <c r="BF279" s="17">
        <f t="shared" si="16"/>
        <v>0</v>
      </c>
      <c r="BG279" s="143">
        <v>6.5</v>
      </c>
    </row>
    <row r="280" ht="11.25" customHeight="1">
      <c r="A280" s="155" t="s">
        <v>1529</v>
      </c>
      <c r="B280" s="99" t="s">
        <v>1530</v>
      </c>
      <c r="C280" s="100" t="s">
        <v>136</v>
      </c>
      <c r="D280" s="100" t="s">
        <v>153</v>
      </c>
      <c r="E280" s="101">
        <v>8.0</v>
      </c>
      <c r="F280" s="58">
        <v>620.0</v>
      </c>
      <c r="G280" s="58" t="s">
        <v>168</v>
      </c>
      <c r="H280" s="58" t="s">
        <v>168</v>
      </c>
      <c r="I280" s="150">
        <v>24.0</v>
      </c>
      <c r="J280" s="103">
        <f t="shared" si="2"/>
        <v>2.75</v>
      </c>
      <c r="K280" s="104">
        <v>0.165</v>
      </c>
      <c r="L280" s="73">
        <v>4.0</v>
      </c>
      <c r="M280" s="23">
        <f t="shared" si="3"/>
        <v>0.66</v>
      </c>
      <c r="N280" s="105" t="s">
        <v>147</v>
      </c>
      <c r="O280" s="106">
        <v>0.15</v>
      </c>
      <c r="P280" s="107">
        <v>43861.0</v>
      </c>
      <c r="Q280" s="107">
        <v>43874.0</v>
      </c>
      <c r="R280" s="23">
        <f t="shared" si="4"/>
        <v>10</v>
      </c>
      <c r="S280" s="108">
        <f t="array" ref="S280">IF(INDEX(Historical!$D$7:$D$1379,MATCH(B280,Historical!$B$7:$B$1403,0))=0,"n/a",(INDEX(Historical!$C$7:$C$1381,MATCH(B280,Historical!$B$7:$B$1403,0))/INDEX(Historical!$D$7:$D$1379,MATCH(B280,Historical!$B$7:$B$1403,0))-1)*100)</f>
        <v>7.142857143</v>
      </c>
      <c r="T280" s="108">
        <f t="array" ref="T280">IF(INDEX(Historical!$F$7:$F$1372,MATCH(B280,Historical!$B$7:$B$1403,0))=0,"n/a",((INDEX(Historical!$C$7:$C$1381,MATCH(B280,Historical!$B$7:$B$1403,0))/INDEX(Historical!$F$7:$F$1372,MATCH(B280,Historical!$B$7:$B$1403,0)))^(1/3)-1)*100)</f>
        <v>7.721734502</v>
      </c>
      <c r="U280" s="108">
        <f t="array" ref="U280">IF(INDEX(Historical!$H$7:$H$1372,MATCH(B280,Historical!$B$7:$B$1403,0))=0,"n/a",((INDEX(Historical!$C$7:$C$1381,MATCH(B280,Historical!$B$7:$B$1403,0))/INDEX(Historical!$H$7:$H$1372,MATCH(B280,Historical!$B$7:$B$1403,0)))^(1/5)-1)*100)</f>
        <v>7.394092379</v>
      </c>
      <c r="V280" s="108">
        <f t="array" ref="V280">IF(INDEX(Historical!$O$7:$O$1372,MATCH(B280,Historical!$B$7:$B$1403,0))=0,"n/a",((INDEX(Historical!$C$7:$C$1381,MATCH(B280,Historical!$B$7:$B$1403,0))/INDEX(Historical!$O$7:$O$1372,MATCH(B280,Historical!$B$7:$B$1403,0)))^(1/10)-1)*100)</f>
        <v>15.66509569</v>
      </c>
      <c r="W280" s="109">
        <f t="shared" si="5"/>
        <v>0.4720106743</v>
      </c>
      <c r="X280" s="110">
        <f t="shared" si="6"/>
        <v>5.687763368</v>
      </c>
      <c r="Y280" s="149"/>
      <c r="Z280" s="103">
        <f t="shared" si="7"/>
        <v>25.58139535</v>
      </c>
      <c r="AA280" s="112">
        <f t="shared" si="8"/>
        <v>9.302325581</v>
      </c>
      <c r="AB280" s="73">
        <v>12.0</v>
      </c>
      <c r="AC280" s="102">
        <v>2.58</v>
      </c>
      <c r="AD280" s="102">
        <v>1.16</v>
      </c>
      <c r="AE280" s="102">
        <v>2.04</v>
      </c>
      <c r="AF280" s="102">
        <v>1.07</v>
      </c>
      <c r="AG280" s="102">
        <v>11.799999999999999</v>
      </c>
      <c r="AH280" s="102">
        <v>29.4</v>
      </c>
      <c r="AI280" s="102">
        <v>9.09</v>
      </c>
      <c r="AJ280" s="102">
        <v>1.3</v>
      </c>
      <c r="AK280" s="102">
        <v>8.0</v>
      </c>
      <c r="AL280" s="113">
        <v>206.16</v>
      </c>
      <c r="AM280" s="114">
        <v>2.4</v>
      </c>
      <c r="AN280" s="102">
        <v>0.18</v>
      </c>
      <c r="AO280" s="115">
        <f t="shared" si="9"/>
        <v>0.8417667972</v>
      </c>
      <c r="AP280" s="116">
        <f t="shared" si="10"/>
        <v>10.14409238</v>
      </c>
      <c r="AQ280" s="117">
        <f t="shared" si="11"/>
        <v>-33.48855279</v>
      </c>
      <c r="AR280" s="103">
        <f t="array" ref="AR280">INDEX(Historical!$C$7:$C$1381,MATCH(B280,Historical!$B$7:$B$1403,0))*IF(AH280="n/a",1.03,IF(AH280&lt;0,1.01,IF(AH280&gt;10,1.1,(1+AH280/100))))</f>
        <v>0.66</v>
      </c>
      <c r="AS280" s="112">
        <f t="shared" si="12"/>
        <v>0.719994</v>
      </c>
      <c r="AT280" s="112">
        <f t="shared" ref="AT280:AV280" si="288">IF($AK280="n/a",1.03*AS280,IF($AK280&lt;0,1.01*AS280,IF($AK280&gt;10,1.1*AS280,(1+$AK280/100)*AS280)))</f>
        <v>0.77759352</v>
      </c>
      <c r="AU280" s="112">
        <f t="shared" si="288"/>
        <v>0.8398010016</v>
      </c>
      <c r="AV280" s="112">
        <f t="shared" si="288"/>
        <v>0.9069850817</v>
      </c>
      <c r="AW280" s="103">
        <f t="shared" si="14"/>
        <v>3.904373603</v>
      </c>
      <c r="AX280" s="118">
        <f t="shared" si="15"/>
        <v>16.26822335</v>
      </c>
      <c r="AY280" s="119">
        <v>0.82</v>
      </c>
      <c r="AZ280" s="114">
        <v>20.54</v>
      </c>
      <c r="BA280" s="114">
        <v>-12.25</v>
      </c>
      <c r="BB280" s="114">
        <v>-6.93</v>
      </c>
      <c r="BC280" s="114">
        <v>-1.31</v>
      </c>
      <c r="BD280" s="42"/>
      <c r="BE280" s="17">
        <v>2013.0</v>
      </c>
      <c r="BF280" s="17">
        <f t="shared" si="16"/>
        <v>0</v>
      </c>
      <c r="BG280" s="120">
        <v>1.0999999999999999</v>
      </c>
    </row>
    <row r="281" ht="11.25" customHeight="1">
      <c r="A281" s="220" t="s">
        <v>1531</v>
      </c>
      <c r="B281" s="99" t="s">
        <v>1532</v>
      </c>
      <c r="C281" s="100" t="s">
        <v>136</v>
      </c>
      <c r="D281" s="100" t="s">
        <v>153</v>
      </c>
      <c r="E281" s="101">
        <v>8.0</v>
      </c>
      <c r="F281" s="58">
        <v>592.0</v>
      </c>
      <c r="G281" s="58" t="s">
        <v>168</v>
      </c>
      <c r="H281" s="58" t="s">
        <v>168</v>
      </c>
      <c r="I281" s="150">
        <v>17.0</v>
      </c>
      <c r="J281" s="103">
        <f t="shared" si="2"/>
        <v>2.823529412</v>
      </c>
      <c r="K281" s="104">
        <v>0.12</v>
      </c>
      <c r="L281" s="73">
        <v>4.0</v>
      </c>
      <c r="M281" s="23">
        <f t="shared" si="3"/>
        <v>0.48</v>
      </c>
      <c r="N281" s="105" t="s">
        <v>218</v>
      </c>
      <c r="O281" s="106">
        <v>0.11</v>
      </c>
      <c r="P281" s="107">
        <v>43738.0</v>
      </c>
      <c r="Q281" s="107">
        <v>43753.0</v>
      </c>
      <c r="R281" s="23">
        <f t="shared" si="4"/>
        <v>9.090909091</v>
      </c>
      <c r="S281" s="108">
        <f t="array" ref="S281">IF(INDEX(Historical!$D$7:$D$1379,MATCH(B281,Historical!$B$7:$B$1403,0))=0,"n/a",(INDEX(Historical!$C$7:$C$1381,MATCH(B281,Historical!$B$7:$B$1403,0))/INDEX(Historical!$D$7:$D$1379,MATCH(B281,Historical!$B$7:$B$1403,0))-1)*100)</f>
        <v>9.756097561</v>
      </c>
      <c r="T281" s="108">
        <f t="array" ref="T281">IF(INDEX(Historical!$F$7:$F$1372,MATCH(B281,Historical!$B$7:$B$1403,0))=0,"n/a",((INDEX(Historical!$C$7:$C$1381,MATCH(B281,Historical!$B$7:$B$1403,0))/INDEX(Historical!$F$7:$F$1372,MATCH(B281,Historical!$B$7:$B$1403,0)))^(1/3)-1)*100)</f>
        <v>12.03511866</v>
      </c>
      <c r="U281" s="108">
        <f t="array" ref="U281">IF(INDEX(Historical!$H$7:$H$1372,MATCH(B281,Historical!$B$7:$B$1403,0))=0,"n/a",((INDEX(Historical!$C$7:$C$1381,MATCH(B281,Historical!$B$7:$B$1403,0))/INDEX(Historical!$H$7:$H$1372,MATCH(B281,Historical!$B$7:$B$1403,0)))^(1/5)-1)*100)</f>
        <v>30.25855423</v>
      </c>
      <c r="V281" s="108" t="str">
        <f t="array" ref="V281">IF(INDEX(Historical!$O$7:$O$1372,MATCH(B281,Historical!$B$7:$B$1403,0))=0,"n/a",((INDEX(Historical!$C$7:$C$1381,MATCH(B281,Historical!$B$7:$B$1403,0))/INDEX(Historical!$O$7:$O$1372,MATCH(B281,Historical!$B$7:$B$1403,0)))^(1/10)-1)*100)</f>
        <v>n/a</v>
      </c>
      <c r="W281" s="109" t="str">
        <f t="shared" si="5"/>
        <v>n/a</v>
      </c>
      <c r="X281" s="110" t="str">
        <f t="shared" si="6"/>
        <v>n/a</v>
      </c>
      <c r="Y281" s="133"/>
      <c r="Z281" s="103" t="str">
        <f t="shared" si="7"/>
        <v>n/a</v>
      </c>
      <c r="AA281" s="112" t="str">
        <f t="shared" si="8"/>
        <v>n/a</v>
      </c>
      <c r="AB281" s="73">
        <v>12.0</v>
      </c>
      <c r="AC281" s="102" t="s">
        <v>128</v>
      </c>
      <c r="AD281" s="102" t="s">
        <v>128</v>
      </c>
      <c r="AE281" s="102" t="s">
        <v>128</v>
      </c>
      <c r="AF281" s="102" t="s">
        <v>128</v>
      </c>
      <c r="AG281" s="102" t="s">
        <v>128</v>
      </c>
      <c r="AH281" s="102" t="s">
        <v>128</v>
      </c>
      <c r="AI281" s="102" t="s">
        <v>128</v>
      </c>
      <c r="AJ281" s="102" t="s">
        <v>128</v>
      </c>
      <c r="AK281" s="102" t="s">
        <v>128</v>
      </c>
      <c r="AL281" s="113" t="s">
        <v>128</v>
      </c>
      <c r="AM281" s="114" t="s">
        <v>128</v>
      </c>
      <c r="AN281" s="102" t="s">
        <v>128</v>
      </c>
      <c r="AO281" s="115" t="str">
        <f t="shared" si="9"/>
        <v>n/a</v>
      </c>
      <c r="AP281" s="116">
        <f t="shared" si="10"/>
        <v>33.08208365</v>
      </c>
      <c r="AQ281" s="117" t="str">
        <f t="shared" si="11"/>
        <v>n/a</v>
      </c>
      <c r="AR281" s="103">
        <f t="array" ref="AR281">INDEX(Historical!$C$7:$C$1381,MATCH(B281,Historical!$B$7:$B$1403,0))*IF(AH281="n/a",1.03,IF(AH281&lt;0,1.01,IF(AH281&gt;10,1.1,(1+AH281/100))))</f>
        <v>0.4635</v>
      </c>
      <c r="AS281" s="112">
        <f t="shared" si="12"/>
        <v>0.477405</v>
      </c>
      <c r="AT281" s="112">
        <f t="shared" ref="AT281:AV281" si="289">IF($AK281="n/a",1.03*AS281,IF($AK281&lt;0,1.01*AS281,IF($AK281&gt;10,1.1*AS281,(1+$AK281/100)*AS281)))</f>
        <v>0.49172715</v>
      </c>
      <c r="AU281" s="112">
        <f t="shared" si="289"/>
        <v>0.5064789645</v>
      </c>
      <c r="AV281" s="112">
        <f t="shared" si="289"/>
        <v>0.5216733334</v>
      </c>
      <c r="AW281" s="103">
        <f t="shared" si="14"/>
        <v>2.460784448</v>
      </c>
      <c r="AX281" s="118">
        <f t="shared" si="15"/>
        <v>14.47520263</v>
      </c>
      <c r="AY281" s="119" t="s">
        <v>128</v>
      </c>
      <c r="AZ281" s="114" t="s">
        <v>128</v>
      </c>
      <c r="BA281" s="114" t="s">
        <v>128</v>
      </c>
      <c r="BB281" s="114" t="s">
        <v>128</v>
      </c>
      <c r="BC281" s="114" t="s">
        <v>128</v>
      </c>
      <c r="BD281" s="42" t="s">
        <v>112</v>
      </c>
      <c r="BE281" s="17">
        <v>2013.0</v>
      </c>
      <c r="BF281" s="17">
        <f t="shared" si="16"/>
        <v>0</v>
      </c>
      <c r="BG281" s="120" t="s">
        <v>128</v>
      </c>
    </row>
    <row r="282" ht="11.25" customHeight="1">
      <c r="A282" s="155" t="s">
        <v>1533</v>
      </c>
      <c r="B282" s="99" t="s">
        <v>1534</v>
      </c>
      <c r="C282" s="100" t="s">
        <v>136</v>
      </c>
      <c r="D282" s="100" t="s">
        <v>153</v>
      </c>
      <c r="E282" s="101">
        <v>8.0</v>
      </c>
      <c r="F282" s="58">
        <v>566.0</v>
      </c>
      <c r="G282" s="58" t="s">
        <v>121</v>
      </c>
      <c r="H282" s="58" t="s">
        <v>121</v>
      </c>
      <c r="I282" s="150">
        <v>26.16</v>
      </c>
      <c r="J282" s="103">
        <f t="shared" si="2"/>
        <v>3.822629969</v>
      </c>
      <c r="K282" s="104">
        <v>0.25</v>
      </c>
      <c r="L282" s="73">
        <v>4.0</v>
      </c>
      <c r="M282" s="23">
        <f t="shared" si="3"/>
        <v>1</v>
      </c>
      <c r="N282" s="105" t="s">
        <v>579</v>
      </c>
      <c r="O282" s="106">
        <v>0.21</v>
      </c>
      <c r="P282" s="107">
        <v>43587.0</v>
      </c>
      <c r="Q282" s="107">
        <v>43602.0</v>
      </c>
      <c r="R282" s="23">
        <f t="shared" si="4"/>
        <v>19.04761905</v>
      </c>
      <c r="S282" s="108">
        <f t="array" ref="S282">IF(INDEX(Historical!$D$7:$D$1379,MATCH(B282,Historical!$B$7:$B$1403,0))=0,"n/a",(INDEX(Historical!$C$7:$C$1381,MATCH(B282,Historical!$B$7:$B$1403,0))/INDEX(Historical!$D$7:$D$1379,MATCH(B282,Historical!$B$7:$B$1403,0))-1)*100)</f>
        <v>23.07692308</v>
      </c>
      <c r="T282" s="108">
        <f t="array" ref="T282">IF(INDEX(Historical!$F$7:$F$1372,MATCH(B282,Historical!$B$7:$B$1403,0))=0,"n/a",((INDEX(Historical!$C$7:$C$1381,MATCH(B282,Historical!$B$7:$B$1403,0))/INDEX(Historical!$F$7:$F$1372,MATCH(B282,Historical!$B$7:$B$1403,0)))^(1/3)-1)*100)</f>
        <v>16.96070953</v>
      </c>
      <c r="U282" s="108">
        <f t="array" ref="U282">IF(INDEX(Historical!$H$7:$H$1372,MATCH(B282,Historical!$B$7:$B$1403,0))=0,"n/a",((INDEX(Historical!$C$7:$C$1381,MATCH(B282,Historical!$B$7:$B$1403,0))/INDEX(Historical!$H$7:$H$1372,MATCH(B282,Historical!$B$7:$B$1403,0)))^(1/5)-1)*100)</f>
        <v>13.93581041</v>
      </c>
      <c r="V282" s="108">
        <f t="array" ref="V282">IF(INDEX(Historical!$O$7:$O$1372,MATCH(B282,Historical!$B$7:$B$1403,0))=0,"n/a",((INDEX(Historical!$C$7:$C$1381,MATCH(B282,Historical!$B$7:$B$1403,0))/INDEX(Historical!$O$7:$O$1372,MATCH(B282,Historical!$B$7:$B$1403,0)))^(1/10)-1)*100)</f>
        <v>12.33497625</v>
      </c>
      <c r="W282" s="109">
        <f t="shared" si="5"/>
        <v>1.129780076</v>
      </c>
      <c r="X282" s="110">
        <f t="shared" si="6"/>
        <v>0.9883553479</v>
      </c>
      <c r="Y282" s="147"/>
      <c r="Z282" s="103">
        <f t="shared" si="7"/>
        <v>40.6504065</v>
      </c>
      <c r="AA282" s="112">
        <f t="shared" si="8"/>
        <v>10.63414634</v>
      </c>
      <c r="AB282" s="73">
        <v>12.0</v>
      </c>
      <c r="AC282" s="102">
        <v>2.46</v>
      </c>
      <c r="AD282" s="102">
        <v>2.13</v>
      </c>
      <c r="AE282" s="102">
        <v>4.43</v>
      </c>
      <c r="AF282" s="102">
        <v>1.21</v>
      </c>
      <c r="AG282" s="102">
        <v>11.5</v>
      </c>
      <c r="AH282" s="102">
        <v>26.700000000000003</v>
      </c>
      <c r="AI282" s="102">
        <v>0.45999999999999996</v>
      </c>
      <c r="AJ282" s="102">
        <v>14.099999999999998</v>
      </c>
      <c r="AK282" s="102">
        <v>5.0</v>
      </c>
      <c r="AL282" s="113">
        <v>421.18</v>
      </c>
      <c r="AM282" s="114">
        <v>1.2</v>
      </c>
      <c r="AN282" s="102">
        <v>0.0</v>
      </c>
      <c r="AO282" s="115">
        <f t="shared" si="9"/>
        <v>7.124294034</v>
      </c>
      <c r="AP282" s="116">
        <f t="shared" si="10"/>
        <v>17.75844038</v>
      </c>
      <c r="AQ282" s="117">
        <f t="shared" si="11"/>
        <v>-24.37720193</v>
      </c>
      <c r="AR282" s="103">
        <f t="array" ref="AR282">INDEX(Historical!$C$7:$C$1381,MATCH(B282,Historical!$B$7:$B$1403,0))*IF(AH282="n/a",1.03,IF(AH282&lt;0,1.01,IF(AH282&gt;10,1.1,(1+AH282/100))))</f>
        <v>1.056</v>
      </c>
      <c r="AS282" s="112">
        <f t="shared" si="12"/>
        <v>1.0608576</v>
      </c>
      <c r="AT282" s="112">
        <f t="shared" ref="AT282:AV282" si="290">IF($AK282="n/a",1.03*AS282,IF($AK282&lt;0,1.01*AS282,IF($AK282&gt;10,1.1*AS282,(1+$AK282/100)*AS282)))</f>
        <v>1.11390048</v>
      </c>
      <c r="AU282" s="112">
        <f t="shared" si="290"/>
        <v>1.169595504</v>
      </c>
      <c r="AV282" s="112">
        <f t="shared" si="290"/>
        <v>1.228075279</v>
      </c>
      <c r="AW282" s="103">
        <f t="shared" si="14"/>
        <v>5.628428863</v>
      </c>
      <c r="AX282" s="118">
        <f t="shared" si="15"/>
        <v>21.51540085</v>
      </c>
      <c r="AY282" s="119">
        <v>0.59</v>
      </c>
      <c r="AZ282" s="114">
        <v>-5.59</v>
      </c>
      <c r="BA282" s="114">
        <v>-27.51</v>
      </c>
      <c r="BB282" s="114">
        <v>-13.73</v>
      </c>
      <c r="BC282" s="114">
        <v>-18.01</v>
      </c>
      <c r="BD282" s="42"/>
      <c r="BE282" s="17">
        <v>2012.0</v>
      </c>
      <c r="BF282" s="17">
        <f t="shared" si="16"/>
        <v>0</v>
      </c>
      <c r="BG282" s="120">
        <v>1.7000000000000002</v>
      </c>
    </row>
    <row r="283" ht="11.25" customHeight="1">
      <c r="A283" s="155" t="s">
        <v>1535</v>
      </c>
      <c r="B283" s="99" t="s">
        <v>1536</v>
      </c>
      <c r="C283" s="100" t="s">
        <v>136</v>
      </c>
      <c r="D283" s="100" t="s">
        <v>153</v>
      </c>
      <c r="E283" s="101">
        <v>8.0</v>
      </c>
      <c r="F283" s="58">
        <v>621.0</v>
      </c>
      <c r="G283" s="58" t="s">
        <v>121</v>
      </c>
      <c r="H283" s="58" t="s">
        <v>121</v>
      </c>
      <c r="I283" s="150">
        <v>19.41</v>
      </c>
      <c r="J283" s="103">
        <f t="shared" si="2"/>
        <v>2.472952087</v>
      </c>
      <c r="K283" s="104">
        <v>0.12</v>
      </c>
      <c r="L283" s="73">
        <v>4.0</v>
      </c>
      <c r="M283" s="23">
        <f t="shared" si="3"/>
        <v>0.48</v>
      </c>
      <c r="N283" s="105" t="s">
        <v>147</v>
      </c>
      <c r="O283" s="106">
        <v>0.11</v>
      </c>
      <c r="P283" s="107">
        <v>43860.0</v>
      </c>
      <c r="Q283" s="107">
        <v>43874.0</v>
      </c>
      <c r="R283" s="23">
        <f t="shared" si="4"/>
        <v>9.090909091</v>
      </c>
      <c r="S283" s="108">
        <f t="array" ref="S283">IF(INDEX(Historical!$D$7:$D$1379,MATCH(B283,Historical!$B$7:$B$1403,0))=0,"n/a",(INDEX(Historical!$C$7:$C$1381,MATCH(B283,Historical!$B$7:$B$1403,0))/INDEX(Historical!$D$7:$D$1379,MATCH(B283,Historical!$B$7:$B$1403,0))-1)*100)</f>
        <v>10</v>
      </c>
      <c r="T283" s="108">
        <f t="array" ref="T283">IF(INDEX(Historical!$F$7:$F$1372,MATCH(B283,Historical!$B$7:$B$1403,0))=0,"n/a",((INDEX(Historical!$C$7:$C$1381,MATCH(B283,Historical!$B$7:$B$1403,0))/INDEX(Historical!$F$7:$F$1372,MATCH(B283,Historical!$B$7:$B$1403,0)))^(1/3)-1)*100)</f>
        <v>11.19900453</v>
      </c>
      <c r="U283" s="108">
        <f t="array" ref="U283">IF(INDEX(Historical!$H$7:$H$1372,MATCH(B283,Historical!$B$7:$B$1403,0))=0,"n/a",((INDEX(Historical!$C$7:$C$1381,MATCH(B283,Historical!$B$7:$B$1403,0))/INDEX(Historical!$H$7:$H$1372,MATCH(B283,Historical!$B$7:$B$1403,0)))^(1/5)-1)*100)</f>
        <v>12.88813207</v>
      </c>
      <c r="V283" s="108">
        <f t="array" ref="V283">IF(INDEX(Historical!$O$7:$O$1372,MATCH(B283,Historical!$B$7:$B$1403,0))=0,"n/a",((INDEX(Historical!$C$7:$C$1381,MATCH(B283,Historical!$B$7:$B$1403,0))/INDEX(Historical!$O$7:$O$1372,MATCH(B283,Historical!$B$7:$B$1403,0)))^(1/10)-1)*100)</f>
        <v>6.248826851</v>
      </c>
      <c r="W283" s="109">
        <f t="shared" si="5"/>
        <v>2.062488269</v>
      </c>
      <c r="X283" s="110">
        <f t="shared" si="6"/>
        <v>0.961800901</v>
      </c>
      <c r="Y283" s="159"/>
      <c r="Z283" s="103">
        <f t="shared" si="7"/>
        <v>33.10344828</v>
      </c>
      <c r="AA283" s="112">
        <f t="shared" si="8"/>
        <v>13.3862069</v>
      </c>
      <c r="AB283" s="73">
        <v>12.0</v>
      </c>
      <c r="AC283" s="102">
        <v>1.45</v>
      </c>
      <c r="AD283" s="102" t="s">
        <v>128</v>
      </c>
      <c r="AE283" s="102">
        <v>3.45</v>
      </c>
      <c r="AF283" s="102">
        <v>1.21</v>
      </c>
      <c r="AG283" s="102">
        <v>9.4</v>
      </c>
      <c r="AH283" s="102">
        <v>44.1</v>
      </c>
      <c r="AI283" s="102">
        <v>3.01</v>
      </c>
      <c r="AJ283" s="102">
        <v>13.4</v>
      </c>
      <c r="AK283" s="102" t="s">
        <v>128</v>
      </c>
      <c r="AL283" s="113">
        <v>146.93</v>
      </c>
      <c r="AM283" s="114">
        <v>1.6</v>
      </c>
      <c r="AN283" s="102">
        <v>0.13</v>
      </c>
      <c r="AO283" s="115">
        <f t="shared" si="9"/>
        <v>1.974877263</v>
      </c>
      <c r="AP283" s="116">
        <f t="shared" si="10"/>
        <v>15.36108416</v>
      </c>
      <c r="AQ283" s="117">
        <f t="shared" si="11"/>
        <v>-15.15423053</v>
      </c>
      <c r="AR283" s="103">
        <f t="array" ref="AR283">INDEX(Historical!$C$7:$C$1381,MATCH(B283,Historical!$B$7:$B$1403,0))*IF(AH283="n/a",1.03,IF(AH283&lt;0,1.01,IF(AH283&gt;10,1.1,(1+AH283/100))))</f>
        <v>0.484</v>
      </c>
      <c r="AS283" s="112">
        <f t="shared" si="12"/>
        <v>0.4985684</v>
      </c>
      <c r="AT283" s="112">
        <f t="shared" ref="AT283:AV283" si="291">IF($AK283="n/a",1.03*AS283,IF($AK283&lt;0,1.01*AS283,IF($AK283&gt;10,1.1*AS283,(1+$AK283/100)*AS283)))</f>
        <v>0.513525452</v>
      </c>
      <c r="AU283" s="112">
        <f t="shared" si="291"/>
        <v>0.5289312156</v>
      </c>
      <c r="AV283" s="112">
        <f t="shared" si="291"/>
        <v>0.544799152</v>
      </c>
      <c r="AW283" s="103">
        <f t="shared" si="14"/>
        <v>2.56982422</v>
      </c>
      <c r="AX283" s="118">
        <f t="shared" si="15"/>
        <v>13.23969201</v>
      </c>
      <c r="AY283" s="119">
        <v>0.92</v>
      </c>
      <c r="AZ283" s="114">
        <v>13.639999999999999</v>
      </c>
      <c r="BA283" s="114">
        <v>-11.77</v>
      </c>
      <c r="BB283" s="114">
        <v>-7.359999999999999</v>
      </c>
      <c r="BC283" s="114">
        <v>-0.53</v>
      </c>
      <c r="BD283" s="42"/>
      <c r="BE283" s="17">
        <v>2013.0</v>
      </c>
      <c r="BF283" s="17">
        <f t="shared" si="16"/>
        <v>0</v>
      </c>
      <c r="BG283" s="120">
        <v>1.0</v>
      </c>
    </row>
    <row r="284" ht="11.25" customHeight="1">
      <c r="A284" s="230" t="s">
        <v>2058</v>
      </c>
      <c r="B284" s="99" t="s">
        <v>2059</v>
      </c>
      <c r="C284" s="100" t="s">
        <v>136</v>
      </c>
      <c r="D284" s="100" t="s">
        <v>153</v>
      </c>
      <c r="E284" s="101">
        <v>5.0</v>
      </c>
      <c r="F284" s="58">
        <v>861.0</v>
      </c>
      <c r="G284" s="58" t="s">
        <v>168</v>
      </c>
      <c r="H284" s="58" t="s">
        <v>168</v>
      </c>
      <c r="I284" s="150">
        <v>18.32</v>
      </c>
      <c r="J284" s="103">
        <f t="shared" si="2"/>
        <v>1.965065502</v>
      </c>
      <c r="K284" s="104">
        <v>0.09</v>
      </c>
      <c r="L284" s="73">
        <v>4.0</v>
      </c>
      <c r="M284" s="23">
        <f t="shared" si="3"/>
        <v>0.36</v>
      </c>
      <c r="N284" s="105" t="s">
        <v>890</v>
      </c>
      <c r="O284" s="106">
        <v>0.075</v>
      </c>
      <c r="P284" s="107">
        <v>43874.0</v>
      </c>
      <c r="Q284" s="107">
        <v>43888.0</v>
      </c>
      <c r="R284" s="23">
        <f t="shared" si="4"/>
        <v>20</v>
      </c>
      <c r="S284" s="108">
        <f t="array" ref="S284">IF(INDEX(Historical!$D$7:$D$1379,MATCH(B284,Historical!$B$7:$B$1403,0))=0,"n/a",(INDEX(Historical!$C$7:$C$1381,MATCH(B284,Historical!$B$7:$B$1403,0))/INDEX(Historical!$D$7:$D$1379,MATCH(B284,Historical!$B$7:$B$1403,0))-1)*100)</f>
        <v>17.64705882</v>
      </c>
      <c r="T284" s="108">
        <f t="array" ref="T284">IF(INDEX(Historical!$F$7:$F$1372,MATCH(B284,Historical!$B$7:$B$1403,0))=0,"n/a",((INDEX(Historical!$C$7:$C$1381,MATCH(B284,Historical!$B$7:$B$1403,0))/INDEX(Historical!$F$7:$F$1372,MATCH(B284,Historical!$B$7:$B$1403,0)))^(1/3)-1)*100)</f>
        <v>81.71205928</v>
      </c>
      <c r="U284" s="108" t="str">
        <f t="array" ref="U284">IF(INDEX(Historical!$H$7:$H$1372,MATCH(B284,Historical!$B$7:$B$1403,0))=0,"n/a",((INDEX(Historical!$C$7:$C$1381,MATCH(B284,Historical!$B$7:$B$1403,0))/INDEX(Historical!$H$7:$H$1372,MATCH(B284,Historical!$B$7:$B$1403,0)))^(1/5)-1)*100)</f>
        <v>n/a</v>
      </c>
      <c r="V284" s="108" t="str">
        <f t="array" ref="V284">IF(INDEX(Historical!$O$7:$O$1372,MATCH(B284,Historical!$B$7:$B$1403,0))=0,"n/a",((INDEX(Historical!$C$7:$C$1381,MATCH(B284,Historical!$B$7:$B$1403,0))/INDEX(Historical!$O$7:$O$1372,MATCH(B284,Historical!$B$7:$B$1403,0)))^(1/10)-1)*100)</f>
        <v>n/a</v>
      </c>
      <c r="W284" s="109" t="str">
        <f t="shared" si="5"/>
        <v>n/a</v>
      </c>
      <c r="X284" s="110" t="str">
        <f t="shared" si="6"/>
        <v>n/a</v>
      </c>
      <c r="Y284" s="133"/>
      <c r="Z284" s="103">
        <f t="shared" si="7"/>
        <v>23.52941176</v>
      </c>
      <c r="AA284" s="112">
        <f t="shared" si="8"/>
        <v>11.97385621</v>
      </c>
      <c r="AB284" s="73">
        <v>12.0</v>
      </c>
      <c r="AC284" s="102">
        <v>1.53</v>
      </c>
      <c r="AD284" s="102">
        <v>1.5</v>
      </c>
      <c r="AE284" s="102">
        <v>3.08</v>
      </c>
      <c r="AF284" s="102">
        <v>1.15</v>
      </c>
      <c r="AG284" s="102">
        <v>10.6</v>
      </c>
      <c r="AH284" s="102">
        <v>34.599999999999994</v>
      </c>
      <c r="AI284" s="102">
        <v>4.42</v>
      </c>
      <c r="AJ284" s="102">
        <v>10.2</v>
      </c>
      <c r="AK284" s="102">
        <v>8.0</v>
      </c>
      <c r="AL284" s="113">
        <v>184.85</v>
      </c>
      <c r="AM284" s="114">
        <v>5.7</v>
      </c>
      <c r="AN284" s="102">
        <v>0.13</v>
      </c>
      <c r="AO284" s="115" t="str">
        <f t="shared" si="9"/>
        <v>n/a</v>
      </c>
      <c r="AP284" s="116" t="str">
        <f t="shared" si="10"/>
        <v>n/a</v>
      </c>
      <c r="AQ284" s="117">
        <f t="shared" si="11"/>
        <v>-21.7697568</v>
      </c>
      <c r="AR284" s="103">
        <f t="array" ref="AR284">INDEX(Historical!$C$7:$C$1381,MATCH(B284,Historical!$B$7:$B$1403,0))*IF(AH284="n/a",1.03,IF(AH284&lt;0,1.01,IF(AH284&gt;10,1.1,(1+AH284/100))))</f>
        <v>0.33</v>
      </c>
      <c r="AS284" s="112">
        <f t="shared" si="12"/>
        <v>0.344586</v>
      </c>
      <c r="AT284" s="112">
        <f t="shared" ref="AT284:AV284" si="292">IF($AK284="n/a",1.03*AS284,IF($AK284&lt;0,1.01*AS284,IF($AK284&gt;10,1.1*AS284,(1+$AK284/100)*AS284)))</f>
        <v>0.37215288</v>
      </c>
      <c r="AU284" s="112">
        <f t="shared" si="292"/>
        <v>0.4019251104</v>
      </c>
      <c r="AV284" s="112">
        <f t="shared" si="292"/>
        <v>0.4340791192</v>
      </c>
      <c r="AW284" s="103">
        <f t="shared" si="14"/>
        <v>1.88274311</v>
      </c>
      <c r="AX284" s="118">
        <f t="shared" si="15"/>
        <v>10.27698204</v>
      </c>
      <c r="AY284" s="119">
        <v>0.32</v>
      </c>
      <c r="AZ284" s="114">
        <v>11.23</v>
      </c>
      <c r="BA284" s="114">
        <v>-20.02</v>
      </c>
      <c r="BB284" s="114">
        <v>-13.98</v>
      </c>
      <c r="BC284" s="114">
        <v>-5.2299999999999995</v>
      </c>
      <c r="BD284" s="42"/>
      <c r="BE284" s="17">
        <v>2016.0</v>
      </c>
      <c r="BF284" s="17">
        <f t="shared" si="16"/>
        <v>0</v>
      </c>
      <c r="BG284" s="120">
        <v>1.0999999999999999</v>
      </c>
    </row>
    <row r="285" ht="11.25" customHeight="1">
      <c r="A285" s="230" t="s">
        <v>2060</v>
      </c>
      <c r="B285" s="99" t="s">
        <v>2061</v>
      </c>
      <c r="C285" s="100" t="s">
        <v>136</v>
      </c>
      <c r="D285" s="100" t="s">
        <v>153</v>
      </c>
      <c r="E285" s="101">
        <v>5.0</v>
      </c>
      <c r="F285" s="58">
        <v>852.0</v>
      </c>
      <c r="G285" s="58" t="s">
        <v>168</v>
      </c>
      <c r="H285" s="58" t="s">
        <v>168</v>
      </c>
      <c r="I285" s="150">
        <v>49.3</v>
      </c>
      <c r="J285" s="103">
        <f t="shared" si="2"/>
        <v>2.271805274</v>
      </c>
      <c r="K285" s="104">
        <v>0.28</v>
      </c>
      <c r="L285" s="73">
        <v>4.0</v>
      </c>
      <c r="M285" s="23">
        <f t="shared" si="3"/>
        <v>1.12</v>
      </c>
      <c r="N285" s="105" t="s">
        <v>376</v>
      </c>
      <c r="O285" s="106">
        <v>0.26</v>
      </c>
      <c r="P285" s="107">
        <v>43788.0</v>
      </c>
      <c r="Q285" s="107">
        <v>43809.0</v>
      </c>
      <c r="R285" s="23">
        <f t="shared" si="4"/>
        <v>7.692307692</v>
      </c>
      <c r="S285" s="108">
        <f t="array" ref="S285">IF(INDEX(Historical!$D$7:$D$1379,MATCH(B285,Historical!$B$7:$B$1403,0))=0,"n/a",(INDEX(Historical!$C$7:$C$1381,MATCH(B285,Historical!$B$7:$B$1403,0))/INDEX(Historical!$D$7:$D$1379,MATCH(B285,Historical!$B$7:$B$1403,0))-1)*100)</f>
        <v>8.163265306</v>
      </c>
      <c r="T285" s="108">
        <f t="array" ref="T285">IF(INDEX(Historical!$F$7:$F$1372,MATCH(B285,Historical!$B$7:$B$1403,0))=0,"n/a",((INDEX(Historical!$C$7:$C$1381,MATCH(B285,Historical!$B$7:$B$1403,0))/INDEX(Historical!$F$7:$F$1372,MATCH(B285,Historical!$B$7:$B$1403,0)))^(1/3)-1)*100)</f>
        <v>11.72853158</v>
      </c>
      <c r="U285" s="108">
        <f t="array" ref="U285">IF(INDEX(Historical!$H$7:$H$1372,MATCH(B285,Historical!$B$7:$B$1403,0))=0,"n/a",((INDEX(Historical!$C$7:$C$1381,MATCH(B285,Historical!$B$7:$B$1403,0))/INDEX(Historical!$H$7:$H$1372,MATCH(B285,Historical!$B$7:$B$1403,0)))^(1/5)-1)*100)</f>
        <v>9.718389669</v>
      </c>
      <c r="V285" s="108">
        <f t="array" ref="V285">IF(INDEX(Historical!$O$7:$O$1372,MATCH(B285,Historical!$B$7:$B$1403,0))=0,"n/a",((INDEX(Historical!$C$7:$C$1381,MATCH(B285,Historical!$B$7:$B$1403,0))/INDEX(Historical!$O$7:$O$1372,MATCH(B285,Historical!$B$7:$B$1403,0)))^(1/10)-1)*100)</f>
        <v>4.746546325</v>
      </c>
      <c r="W285" s="109">
        <f t="shared" si="5"/>
        <v>2.047465463</v>
      </c>
      <c r="X285" s="110" t="str">
        <f t="shared" si="6"/>
        <v>n/a</v>
      </c>
      <c r="Y285" s="133"/>
      <c r="Z285" s="103">
        <f t="shared" si="7"/>
        <v>36.96369637</v>
      </c>
      <c r="AA285" s="112">
        <f t="shared" si="8"/>
        <v>16.27062706</v>
      </c>
      <c r="AB285" s="73">
        <v>12.0</v>
      </c>
      <c r="AC285" s="102">
        <v>3.03</v>
      </c>
      <c r="AD285" s="102" t="s">
        <v>128</v>
      </c>
      <c r="AE285" s="102">
        <v>4.79</v>
      </c>
      <c r="AF285" s="102">
        <v>1.85</v>
      </c>
      <c r="AG285" s="102">
        <v>11.55</v>
      </c>
      <c r="AH285" s="102" t="s">
        <v>128</v>
      </c>
      <c r="AI285" s="102" t="s">
        <v>128</v>
      </c>
      <c r="AJ285" s="102" t="s">
        <v>128</v>
      </c>
      <c r="AK285" s="102" t="s">
        <v>128</v>
      </c>
      <c r="AL285" s="113">
        <v>195.35</v>
      </c>
      <c r="AM285" s="114">
        <v>26.790000000000003</v>
      </c>
      <c r="AN285" s="102" t="s">
        <v>128</v>
      </c>
      <c r="AO285" s="115">
        <f t="shared" si="9"/>
        <v>-4.280432119</v>
      </c>
      <c r="AP285" s="116">
        <f t="shared" si="10"/>
        <v>11.99019494</v>
      </c>
      <c r="AQ285" s="117">
        <f t="shared" si="11"/>
        <v>15.663612</v>
      </c>
      <c r="AR285" s="103">
        <f t="array" ref="AR285">INDEX(Historical!$C$7:$C$1381,MATCH(B285,Historical!$B$7:$B$1403,0))*IF(AH285="n/a",1.03,IF(AH285&lt;0,1.01,IF(AH285&gt;10,1.1,(1+AH285/100))))</f>
        <v>1.0918</v>
      </c>
      <c r="AS285" s="112">
        <f t="shared" si="12"/>
        <v>1.124554</v>
      </c>
      <c r="AT285" s="112">
        <f t="shared" ref="AT285:AV285" si="293">IF($AK285="n/a",1.03*AS285,IF($AK285&lt;0,1.01*AS285,IF($AK285&gt;10,1.1*AS285,(1+$AK285/100)*AS285)))</f>
        <v>1.15829062</v>
      </c>
      <c r="AU285" s="112">
        <f t="shared" si="293"/>
        <v>1.193039339</v>
      </c>
      <c r="AV285" s="112">
        <f t="shared" si="293"/>
        <v>1.228830519</v>
      </c>
      <c r="AW285" s="103">
        <f t="shared" si="14"/>
        <v>5.796514477</v>
      </c>
      <c r="AX285" s="118">
        <f t="shared" si="15"/>
        <v>11.75763586</v>
      </c>
      <c r="AY285" s="119">
        <v>0.42</v>
      </c>
      <c r="AZ285" s="114">
        <v>0.0</v>
      </c>
      <c r="BA285" s="114">
        <v>-29.57142857142857</v>
      </c>
      <c r="BB285" s="114">
        <v>-17.942743009320907</v>
      </c>
      <c r="BC285" s="114">
        <v>-20.968259057390192</v>
      </c>
      <c r="BD285" s="42"/>
      <c r="BE285" s="17">
        <v>2015.0</v>
      </c>
      <c r="BF285" s="17">
        <f t="shared" si="16"/>
        <v>0</v>
      </c>
      <c r="BG285" s="120">
        <v>1.16</v>
      </c>
    </row>
    <row r="286" ht="11.25" customHeight="1">
      <c r="A286" s="155" t="s">
        <v>1281</v>
      </c>
      <c r="B286" s="99" t="s">
        <v>1282</v>
      </c>
      <c r="C286" s="100" t="s">
        <v>136</v>
      </c>
      <c r="D286" s="100" t="s">
        <v>391</v>
      </c>
      <c r="E286" s="101">
        <v>9.0</v>
      </c>
      <c r="F286" s="58">
        <v>513.0</v>
      </c>
      <c r="G286" s="58" t="s">
        <v>121</v>
      </c>
      <c r="H286" s="58" t="s">
        <v>121</v>
      </c>
      <c r="I286" s="150">
        <v>23.92</v>
      </c>
      <c r="J286" s="103">
        <f t="shared" si="2"/>
        <v>3.678929766</v>
      </c>
      <c r="K286" s="104">
        <v>0.22</v>
      </c>
      <c r="L286" s="73">
        <v>4.0</v>
      </c>
      <c r="M286" s="23">
        <f t="shared" si="3"/>
        <v>0.88</v>
      </c>
      <c r="N286" s="105" t="s">
        <v>169</v>
      </c>
      <c r="O286" s="161">
        <v>0.19</v>
      </c>
      <c r="P286" s="107">
        <v>43783.0</v>
      </c>
      <c r="Q286" s="107">
        <v>43791.0</v>
      </c>
      <c r="R286" s="23">
        <f t="shared" si="4"/>
        <v>15.78947368</v>
      </c>
      <c r="S286" s="108">
        <f t="array" ref="S286">IF(INDEX(Historical!$D$7:$D$1379,MATCH(B286,Historical!$B$7:$B$1403,0))=0,"n/a",(INDEX(Historical!$C$7:$C$1381,MATCH(B286,Historical!$B$7:$B$1403,0))/INDEX(Historical!$D$7:$D$1379,MATCH(B286,Historical!$B$7:$B$1403,0))-1)*100)</f>
        <v>23.4375</v>
      </c>
      <c r="T286" s="108">
        <f t="array" ref="T286">IF(INDEX(Historical!$F$7:$F$1372,MATCH(B286,Historical!$B$7:$B$1403,0))=0,"n/a",((INDEX(Historical!$C$7:$C$1381,MATCH(B286,Historical!$B$7:$B$1403,0))/INDEX(Historical!$F$7:$F$1372,MATCH(B286,Historical!$B$7:$B$1403,0)))^(1/3)-1)*100)</f>
        <v>21.54155963</v>
      </c>
      <c r="U286" s="108">
        <f t="array" ref="U286">IF(INDEX(Historical!$H$7:$H$1372,MATCH(B286,Historical!$B$7:$B$1403,0))=0,"n/a",((INDEX(Historical!$C$7:$C$1381,MATCH(B286,Historical!$B$7:$B$1403,0))/INDEX(Historical!$H$7:$H$1372,MATCH(B286,Historical!$B$7:$B$1403,0)))^(1/5)-1)*100)</f>
        <v>20.38029796</v>
      </c>
      <c r="V286" s="108">
        <f t="array" ref="V286">IF(INDEX(Historical!$O$7:$O$1372,MATCH(B286,Historical!$B$7:$B$1403,0))=0,"n/a",((INDEX(Historical!$C$7:$C$1381,MATCH(B286,Historical!$B$7:$B$1403,0))/INDEX(Historical!$O$7:$O$1372,MATCH(B286,Historical!$B$7:$B$1403,0)))^(1/10)-1)*100)</f>
        <v>13.01092077</v>
      </c>
      <c r="W286" s="109">
        <f t="shared" si="5"/>
        <v>1.566399359</v>
      </c>
      <c r="X286" s="110">
        <f t="shared" si="6"/>
        <v>1.306429356</v>
      </c>
      <c r="Y286" s="176" t="s">
        <v>1125</v>
      </c>
      <c r="Z286" s="103">
        <f t="shared" si="7"/>
        <v>37.76824034</v>
      </c>
      <c r="AA286" s="112">
        <f t="shared" si="8"/>
        <v>10.26609442</v>
      </c>
      <c r="AB286" s="73">
        <v>12.0</v>
      </c>
      <c r="AC286" s="102">
        <v>2.33</v>
      </c>
      <c r="AD286" s="102">
        <v>1.14</v>
      </c>
      <c r="AE286" s="102">
        <v>6.67</v>
      </c>
      <c r="AF286" s="102">
        <v>1.13</v>
      </c>
      <c r="AG286" s="102">
        <v>11.600000000000001</v>
      </c>
      <c r="AH286" s="102">
        <v>39.7</v>
      </c>
      <c r="AI286" s="102">
        <v>6.35</v>
      </c>
      <c r="AJ286" s="102">
        <v>15.6</v>
      </c>
      <c r="AK286" s="102">
        <v>9.0</v>
      </c>
      <c r="AL286" s="113">
        <v>898.25</v>
      </c>
      <c r="AM286" s="114">
        <v>0.8</v>
      </c>
      <c r="AN286" s="102">
        <v>0.09</v>
      </c>
      <c r="AO286" s="115">
        <f t="shared" si="9"/>
        <v>13.7931333</v>
      </c>
      <c r="AP286" s="116">
        <f t="shared" si="10"/>
        <v>24.05922772</v>
      </c>
      <c r="AQ286" s="117">
        <f t="shared" si="11"/>
        <v>-28.19567733</v>
      </c>
      <c r="AR286" s="103">
        <f t="array" ref="AR286">INDEX(Historical!$C$7:$C$1381,MATCH(B286,Historical!$B$7:$B$1403,0))*IF(AH286="n/a",1.03,IF(AH286&lt;0,1.01,IF(AH286&gt;10,1.1,(1+AH286/100))))</f>
        <v>0.869</v>
      </c>
      <c r="AS286" s="112">
        <f t="shared" si="12"/>
        <v>0.9241815</v>
      </c>
      <c r="AT286" s="112">
        <f t="shared" ref="AT286:AV286" si="294">IF($AK286="n/a",1.03*AS286,IF($AK286&lt;0,1.01*AS286,IF($AK286&gt;10,1.1*AS286,(1+$AK286/100)*AS286)))</f>
        <v>1.007357835</v>
      </c>
      <c r="AU286" s="112">
        <f t="shared" si="294"/>
        <v>1.09802004</v>
      </c>
      <c r="AV286" s="112">
        <f t="shared" si="294"/>
        <v>1.196841844</v>
      </c>
      <c r="AW286" s="103">
        <f t="shared" si="14"/>
        <v>5.095401219</v>
      </c>
      <c r="AX286" s="118">
        <f t="shared" si="15"/>
        <v>21.30184456</v>
      </c>
      <c r="AY286" s="119">
        <v>0.9</v>
      </c>
      <c r="AZ286" s="114">
        <v>-1.83</v>
      </c>
      <c r="BA286" s="114">
        <v>-26.169999999999998</v>
      </c>
      <c r="BB286" s="114">
        <v>-20.200000000000003</v>
      </c>
      <c r="BC286" s="114">
        <v>-17.22</v>
      </c>
      <c r="BD286" s="42"/>
      <c r="BE286" s="17">
        <v>2011.0</v>
      </c>
      <c r="BF286" s="17">
        <f t="shared" si="16"/>
        <v>0</v>
      </c>
      <c r="BG286" s="120">
        <v>1.4000000000000001</v>
      </c>
    </row>
    <row r="287" ht="11.25" customHeight="1">
      <c r="A287" s="55" t="s">
        <v>764</v>
      </c>
      <c r="B287" s="99" t="s">
        <v>765</v>
      </c>
      <c r="C287" s="100" t="s">
        <v>136</v>
      </c>
      <c r="D287" s="100" t="s">
        <v>183</v>
      </c>
      <c r="E287" s="101">
        <v>21.0</v>
      </c>
      <c r="F287" s="58">
        <v>162.0</v>
      </c>
      <c r="G287" s="58" t="s">
        <v>168</v>
      </c>
      <c r="H287" s="58" t="s">
        <v>168</v>
      </c>
      <c r="I287" s="150">
        <v>265.99</v>
      </c>
      <c r="J287" s="103">
        <f t="shared" si="2"/>
        <v>1.082747472</v>
      </c>
      <c r="K287" s="144">
        <v>0.72</v>
      </c>
      <c r="L287" s="73">
        <v>4.0</v>
      </c>
      <c r="M287" s="23">
        <f t="shared" si="3"/>
        <v>2.88</v>
      </c>
      <c r="N287" s="105" t="s">
        <v>425</v>
      </c>
      <c r="O287" s="145">
        <v>0.64</v>
      </c>
      <c r="P287" s="107">
        <v>43615.0</v>
      </c>
      <c r="Q287" s="107">
        <v>43634.0</v>
      </c>
      <c r="R287" s="23">
        <f t="shared" si="4"/>
        <v>12.5</v>
      </c>
      <c r="S287" s="108">
        <f t="array" ref="S287">IF(INDEX(Historical!$D$7:$D$1379,MATCH(B287,Historical!$B$7:$B$1403,0))=0,"n/a",(INDEX(Historical!$C$7:$C$1381,MATCH(B287,Historical!$B$7:$B$1403,0))/INDEX(Historical!$D$7:$D$1379,MATCH(B287,Historical!$B$7:$B$1403,0))-1)*100)</f>
        <v>12.90322581</v>
      </c>
      <c r="T287" s="108">
        <f t="array" ref="T287">IF(INDEX(Historical!$F$7:$F$1372,MATCH(B287,Historical!$B$7:$B$1403,0))=0,"n/a",((INDEX(Historical!$C$7:$C$1381,MATCH(B287,Historical!$B$7:$B$1403,0))/INDEX(Historical!$F$7:$F$1372,MATCH(B287,Historical!$B$7:$B$1403,0)))^(1/3)-1)*100)</f>
        <v>13.01049238</v>
      </c>
      <c r="U287" s="108">
        <f t="array" ref="U287">IF(INDEX(Historical!$H$7:$H$1372,MATCH(B287,Historical!$B$7:$B$1403,0))=0,"n/a",((INDEX(Historical!$C$7:$C$1381,MATCH(B287,Historical!$B$7:$B$1403,0))/INDEX(Historical!$H$7:$H$1372,MATCH(B287,Historical!$B$7:$B$1403,0)))^(1/5)-1)*100)</f>
        <v>12.99595284</v>
      </c>
      <c r="V287" s="108">
        <f t="array" ref="V287">IF(INDEX(Historical!$O$7:$O$1372,MATCH(B287,Historical!$B$7:$B$1403,0))=0,"n/a",((INDEX(Historical!$C$7:$C$1381,MATCH(B287,Historical!$B$7:$B$1403,0))/INDEX(Historical!$O$7:$O$1372,MATCH(B287,Historical!$B$7:$B$1403,0)))^(1/10)-1)*100)</f>
        <v>13.63348937</v>
      </c>
      <c r="W287" s="109">
        <f t="shared" si="5"/>
        <v>0.9532374642</v>
      </c>
      <c r="X287" s="110">
        <f t="shared" si="6"/>
        <v>1.015308815</v>
      </c>
      <c r="Y287" s="99"/>
      <c r="Z287" s="103">
        <f t="shared" si="7"/>
        <v>30.93447905</v>
      </c>
      <c r="AA287" s="112">
        <f t="shared" si="8"/>
        <v>28.57035446</v>
      </c>
      <c r="AB287" s="73">
        <v>8.0</v>
      </c>
      <c r="AC287" s="102">
        <v>9.31</v>
      </c>
      <c r="AD287" s="102">
        <v>3.84</v>
      </c>
      <c r="AE287" s="102">
        <v>7.02</v>
      </c>
      <c r="AF287" s="102">
        <v>14.6</v>
      </c>
      <c r="AG287" s="102">
        <v>55.400000000000006</v>
      </c>
      <c r="AH287" s="102">
        <v>21.0</v>
      </c>
      <c r="AI287" s="102">
        <v>5.1499999999999995</v>
      </c>
      <c r="AJ287" s="102">
        <v>12.8</v>
      </c>
      <c r="AK287" s="102">
        <v>7.430000000000001</v>
      </c>
      <c r="AL287" s="113">
        <v>10180.0</v>
      </c>
      <c r="AM287" s="114">
        <v>1.3</v>
      </c>
      <c r="AN287" s="102">
        <v>0.83</v>
      </c>
      <c r="AO287" s="115">
        <f t="shared" si="9"/>
        <v>-14.49165415</v>
      </c>
      <c r="AP287" s="116">
        <f t="shared" si="10"/>
        <v>14.07870031</v>
      </c>
      <c r="AQ287" s="117">
        <f t="shared" si="11"/>
        <v>330.5692228</v>
      </c>
      <c r="AR287" s="103">
        <f t="array" ref="AR287">INDEX(Historical!$C$7:$C$1381,MATCH(B287,Historical!$B$7:$B$1403,0))*IF(AH287="n/a",1.03,IF(AH287&lt;0,1.01,IF(AH287&gt;10,1.1,(1+AH287/100))))</f>
        <v>3.08</v>
      </c>
      <c r="AS287" s="112">
        <f t="shared" si="12"/>
        <v>3.23862</v>
      </c>
      <c r="AT287" s="112">
        <f t="shared" ref="AT287:AV287" si="295">IF($AK287="n/a",1.03*AS287,IF($AK287&lt;0,1.01*AS287,IF($AK287&gt;10,1.1*AS287,(1+$AK287/100)*AS287)))</f>
        <v>3.479249466</v>
      </c>
      <c r="AU287" s="112">
        <f t="shared" si="295"/>
        <v>3.737757701</v>
      </c>
      <c r="AV287" s="112">
        <f t="shared" si="295"/>
        <v>4.015473099</v>
      </c>
      <c r="AW287" s="103">
        <f t="shared" si="14"/>
        <v>17.55110027</v>
      </c>
      <c r="AX287" s="118">
        <f t="shared" si="15"/>
        <v>6.598406055</v>
      </c>
      <c r="AY287" s="119">
        <v>0.95</v>
      </c>
      <c r="AZ287" s="114">
        <v>16.439999999999998</v>
      </c>
      <c r="BA287" s="114">
        <v>-14.27</v>
      </c>
      <c r="BB287" s="114">
        <v>-5.050000000000001</v>
      </c>
      <c r="BC287" s="114">
        <v>-2.77</v>
      </c>
      <c r="BD287" s="42"/>
      <c r="BE287" s="17">
        <v>1999.0</v>
      </c>
      <c r="BF287" s="17">
        <f t="shared" si="16"/>
        <v>2</v>
      </c>
      <c r="BG287" s="120">
        <v>23.0</v>
      </c>
    </row>
    <row r="288" ht="11.25" customHeight="1">
      <c r="A288" s="55" t="s">
        <v>766</v>
      </c>
      <c r="B288" s="99" t="s">
        <v>767</v>
      </c>
      <c r="C288" s="100" t="s">
        <v>118</v>
      </c>
      <c r="D288" s="100" t="s">
        <v>278</v>
      </c>
      <c r="E288" s="101">
        <v>18.0</v>
      </c>
      <c r="F288" s="58">
        <v>181.0</v>
      </c>
      <c r="G288" s="58" t="s">
        <v>120</v>
      </c>
      <c r="H288" s="58" t="s">
        <v>120</v>
      </c>
      <c r="I288" s="150">
        <v>141.17</v>
      </c>
      <c r="J288" s="103">
        <f t="shared" si="2"/>
        <v>1.84175108</v>
      </c>
      <c r="K288" s="104">
        <v>0.65</v>
      </c>
      <c r="L288" s="73">
        <v>4.0</v>
      </c>
      <c r="M288" s="23">
        <f t="shared" si="3"/>
        <v>2.6</v>
      </c>
      <c r="N288" s="105" t="s">
        <v>768</v>
      </c>
      <c r="O288" s="106">
        <v>0.5</v>
      </c>
      <c r="P288" s="148">
        <v>43273.0</v>
      </c>
      <c r="Q288" s="148">
        <v>43290.0</v>
      </c>
      <c r="R288" s="23">
        <f t="shared" si="4"/>
        <v>30</v>
      </c>
      <c r="S288" s="108">
        <f t="array" ref="S288">IF(INDEX(Historical!$D$7:$D$1379,MATCH(B288,Historical!$B$7:$B$1403,0))=0,"n/a",(INDEX(Historical!$C$7:$C$1381,MATCH(B288,Historical!$B$7:$B$1403,0))/INDEX(Historical!$D$7:$D$1379,MATCH(B288,Historical!$B$7:$B$1403,0))-1)*100)</f>
        <v>13.04347826</v>
      </c>
      <c r="T288" s="108">
        <f t="array" ref="T288">IF(INDEX(Historical!$F$7:$F$1372,MATCH(B288,Historical!$B$7:$B$1403,0))=0,"n/a",((INDEX(Historical!$C$7:$C$1381,MATCH(B288,Historical!$B$7:$B$1403,0))/INDEX(Historical!$F$7:$F$1372,MATCH(B288,Historical!$B$7:$B$1403,0)))^(1/3)-1)*100)</f>
        <v>25.99210499</v>
      </c>
      <c r="U288" s="108">
        <f t="array" ref="U288">IF(INDEX(Historical!$H$7:$H$1372,MATCH(B288,Historical!$B$7:$B$1403,0))=0,"n/a",((INDEX(Historical!$C$7:$C$1381,MATCH(B288,Historical!$B$7:$B$1403,0))/INDEX(Historical!$H$7:$H$1372,MATCH(B288,Historical!$B$7:$B$1403,0)))^(1/5)-1)*100)</f>
        <v>30.00949208</v>
      </c>
      <c r="V288" s="108">
        <f t="array" ref="V288">IF(INDEX(Historical!$O$7:$O$1372,MATCH(B288,Historical!$B$7:$B$1403,0))=0,"n/a",((INDEX(Historical!$C$7:$C$1381,MATCH(B288,Historical!$B$7:$B$1403,0))/INDEX(Historical!$O$7:$O$1372,MATCH(B288,Historical!$B$7:$B$1403,0)))^(1/10)-1)*100)</f>
        <v>19.44062497</v>
      </c>
      <c r="W288" s="109">
        <f t="shared" si="5"/>
        <v>1.543648526</v>
      </c>
      <c r="X288" s="110" t="str">
        <f t="shared" si="6"/>
        <v>n/a</v>
      </c>
      <c r="Y288" s="149" t="s">
        <v>769</v>
      </c>
      <c r="Z288" s="103">
        <f t="shared" si="7"/>
        <v>400</v>
      </c>
      <c r="AA288" s="112">
        <f t="shared" si="8"/>
        <v>217.1846154</v>
      </c>
      <c r="AB288" s="73">
        <v>5.0</v>
      </c>
      <c r="AC288" s="102">
        <v>0.65</v>
      </c>
      <c r="AD288" s="102" t="s">
        <v>128</v>
      </c>
      <c r="AE288" s="102">
        <v>0.54</v>
      </c>
      <c r="AF288" s="102">
        <v>1.97</v>
      </c>
      <c r="AG288" s="102">
        <v>0.4</v>
      </c>
      <c r="AH288" s="102">
        <v>-83.8</v>
      </c>
      <c r="AI288" s="102">
        <v>16.1</v>
      </c>
      <c r="AJ288" s="102">
        <v>-25.2</v>
      </c>
      <c r="AK288" s="102">
        <v>-2.01</v>
      </c>
      <c r="AL288" s="113">
        <v>37240.0</v>
      </c>
      <c r="AM288" s="114">
        <v>0.1</v>
      </c>
      <c r="AN288" s="102">
        <v>1.01</v>
      </c>
      <c r="AO288" s="115">
        <f t="shared" si="9"/>
        <v>-185.3333722</v>
      </c>
      <c r="AP288" s="116">
        <f t="shared" si="10"/>
        <v>31.85124316</v>
      </c>
      <c r="AQ288" s="117">
        <f t="shared" si="11"/>
        <v>336.0701739</v>
      </c>
      <c r="AR288" s="103">
        <f t="array" ref="AR288">INDEX(Historical!$C$7:$C$1381,MATCH(B288,Historical!$B$7:$B$1403,0))*IF(AH288="n/a",1.03,IF(AH288&lt;0,1.01,IF(AH288&gt;10,1.1,(1+AH288/100))))</f>
        <v>2.626</v>
      </c>
      <c r="AS288" s="112">
        <f t="shared" si="12"/>
        <v>2.8886</v>
      </c>
      <c r="AT288" s="112">
        <f t="shared" ref="AT288:AV288" si="296">IF($AK288="n/a",1.03*AS288,IF($AK288&lt;0,1.01*AS288,IF($AK288&gt;10,1.1*AS288,(1+$AK288/100)*AS288)))</f>
        <v>2.917486</v>
      </c>
      <c r="AU288" s="112">
        <f t="shared" si="296"/>
        <v>2.94666086</v>
      </c>
      <c r="AV288" s="112">
        <f t="shared" si="296"/>
        <v>2.976127469</v>
      </c>
      <c r="AW288" s="103">
        <f t="shared" si="14"/>
        <v>14.35487433</v>
      </c>
      <c r="AX288" s="118">
        <f t="shared" si="15"/>
        <v>10.16850204</v>
      </c>
      <c r="AY288" s="119">
        <v>1.78</v>
      </c>
      <c r="AZ288" s="114">
        <v>3.44</v>
      </c>
      <c r="BA288" s="114">
        <v>-29.17</v>
      </c>
      <c r="BB288" s="114">
        <v>-8.290000000000001</v>
      </c>
      <c r="BC288" s="114">
        <v>-10.58</v>
      </c>
      <c r="BD288" s="42"/>
      <c r="BE288" s="17">
        <v>2002.0</v>
      </c>
      <c r="BF288" s="17">
        <f t="shared" si="16"/>
        <v>1</v>
      </c>
      <c r="BG288" s="120">
        <v>0.1</v>
      </c>
    </row>
    <row r="289" ht="11.25" customHeight="1">
      <c r="A289" s="151" t="s">
        <v>280</v>
      </c>
      <c r="B289" s="122" t="s">
        <v>281</v>
      </c>
      <c r="C289" s="100" t="s">
        <v>118</v>
      </c>
      <c r="D289" s="100" t="s">
        <v>202</v>
      </c>
      <c r="E289" s="123">
        <v>28.0</v>
      </c>
      <c r="F289" s="58">
        <v>103.0</v>
      </c>
      <c r="G289" s="124" t="s">
        <v>168</v>
      </c>
      <c r="H289" s="124" t="s">
        <v>168</v>
      </c>
      <c r="I289" s="125">
        <v>51.69</v>
      </c>
      <c r="J289" s="126">
        <f t="shared" si="2"/>
        <v>1.199458309</v>
      </c>
      <c r="K289" s="152">
        <v>0.155</v>
      </c>
      <c r="L289" s="128">
        <v>4.0</v>
      </c>
      <c r="M289" s="129">
        <f t="shared" si="3"/>
        <v>0.62</v>
      </c>
      <c r="N289" s="130" t="s">
        <v>282</v>
      </c>
      <c r="O289" s="153">
        <v>0.145</v>
      </c>
      <c r="P289" s="132">
        <v>43866.0</v>
      </c>
      <c r="Q289" s="132">
        <v>43881.0</v>
      </c>
      <c r="R289" s="129">
        <f t="shared" si="4"/>
        <v>6.896551724</v>
      </c>
      <c r="S289" s="108">
        <f t="array" ref="S289">IF(INDEX(Historical!$D$7:$D$1379,MATCH(B289,Historical!$B$7:$B$1403,0))=0,"n/a",(INDEX(Historical!$C$7:$C$1381,MATCH(B289,Historical!$B$7:$B$1403,0))/INDEX(Historical!$D$7:$D$1379,MATCH(B289,Historical!$B$7:$B$1403,0))-1)*100)</f>
        <v>24.06417112</v>
      </c>
      <c r="T289" s="108">
        <f t="array" ref="T289">IF(INDEX(Historical!$F$7:$F$1372,MATCH(B289,Historical!$B$7:$B$1403,0))=0,"n/a",((INDEX(Historical!$C$7:$C$1381,MATCH(B289,Historical!$B$7:$B$1403,0))/INDEX(Historical!$F$7:$F$1372,MATCH(B289,Historical!$B$7:$B$1403,0)))^(1/3)-1)*100)</f>
        <v>13.42190924</v>
      </c>
      <c r="U289" s="108">
        <f t="array" ref="U289">IF(INDEX(Historical!$H$7:$H$1372,MATCH(B289,Historical!$B$7:$B$1403,0))=0,"n/a",((INDEX(Historical!$C$7:$C$1381,MATCH(B289,Historical!$B$7:$B$1403,0))/INDEX(Historical!$H$7:$H$1372,MATCH(B289,Historical!$B$7:$B$1403,0)))^(1/5)-1)*100)</f>
        <v>10.78848841</v>
      </c>
      <c r="V289" s="108">
        <f t="array" ref="V289">IF(INDEX(Historical!$O$7:$O$1372,MATCH(B289,Historical!$B$7:$B$1403,0))=0,"n/a",((INDEX(Historical!$C$7:$C$1381,MATCH(B289,Historical!$B$7:$B$1403,0))/INDEX(Historical!$O$7:$O$1372,MATCH(B289,Historical!$B$7:$B$1403,0)))^(1/10)-1)*100)</f>
        <v>8.779935881</v>
      </c>
      <c r="W289" s="109">
        <f t="shared" si="5"/>
        <v>1.228766196</v>
      </c>
      <c r="X289" s="110">
        <f t="shared" si="6"/>
        <v>1.828557358</v>
      </c>
      <c r="Y289" s="174"/>
      <c r="Z289" s="126">
        <f t="shared" si="7"/>
        <v>30.54187192</v>
      </c>
      <c r="AA289" s="134">
        <f t="shared" si="8"/>
        <v>25.46305419</v>
      </c>
      <c r="AB289" s="128">
        <v>12.0</v>
      </c>
      <c r="AC289" s="125">
        <v>2.03</v>
      </c>
      <c r="AD289" s="125">
        <v>1.9</v>
      </c>
      <c r="AE289" s="125">
        <v>1.83</v>
      </c>
      <c r="AF289" s="125">
        <v>3.09</v>
      </c>
      <c r="AG289" s="125">
        <v>12.7</v>
      </c>
      <c r="AH289" s="125">
        <v>19.900000000000002</v>
      </c>
      <c r="AI289" s="125">
        <v>13.84</v>
      </c>
      <c r="AJ289" s="125">
        <v>5.8999999999999995</v>
      </c>
      <c r="AK289" s="125">
        <v>13.4</v>
      </c>
      <c r="AL289" s="135">
        <v>2410.0</v>
      </c>
      <c r="AM289" s="136">
        <v>1.0999999999999999</v>
      </c>
      <c r="AN289" s="125">
        <v>0.22</v>
      </c>
      <c r="AO289" s="137">
        <f t="shared" si="9"/>
        <v>-13.47510747</v>
      </c>
      <c r="AP289" s="138">
        <f t="shared" si="10"/>
        <v>11.98794672</v>
      </c>
      <c r="AQ289" s="139">
        <f t="shared" si="11"/>
        <v>87.00069808</v>
      </c>
      <c r="AR289" s="103">
        <f t="array" ref="AR289">INDEX(Historical!$C$7:$C$1381,MATCH(B289,Historical!$B$7:$B$1403,0))*IF(AH289="n/a",1.03,IF(AH289&lt;0,1.01,IF(AH289&gt;10,1.1,(1+AH289/100))))</f>
        <v>0.638</v>
      </c>
      <c r="AS289" s="134">
        <f t="shared" si="12"/>
        <v>0.7018</v>
      </c>
      <c r="AT289" s="134">
        <f t="shared" ref="AT289:AV289" si="297">IF($AK289="n/a",1.03*AS289,IF($AK289&lt;0,1.01*AS289,IF($AK289&gt;10,1.1*AS289,(1+$AK289/100)*AS289)))</f>
        <v>0.77198</v>
      </c>
      <c r="AU289" s="134">
        <f t="shared" si="297"/>
        <v>0.849178</v>
      </c>
      <c r="AV289" s="134">
        <f t="shared" si="297"/>
        <v>0.9340958</v>
      </c>
      <c r="AW289" s="126">
        <f t="shared" si="14"/>
        <v>3.8950538</v>
      </c>
      <c r="AX289" s="140">
        <f t="shared" si="15"/>
        <v>7.535410718</v>
      </c>
      <c r="AY289" s="141">
        <v>1.25</v>
      </c>
      <c r="AZ289" s="136">
        <v>20.57</v>
      </c>
      <c r="BA289" s="136">
        <v>-15.939999999999998</v>
      </c>
      <c r="BB289" s="136">
        <v>-11.61</v>
      </c>
      <c r="BC289" s="136">
        <v>1.8900000000000001</v>
      </c>
      <c r="BD289" s="142"/>
      <c r="BE289" s="17">
        <v>1993.0</v>
      </c>
      <c r="BF289" s="17">
        <f t="shared" si="16"/>
        <v>2</v>
      </c>
      <c r="BG289" s="143">
        <v>7.8</v>
      </c>
    </row>
    <row r="290" ht="11.25" customHeight="1">
      <c r="A290" s="155" t="s">
        <v>1283</v>
      </c>
      <c r="B290" s="99" t="s">
        <v>1284</v>
      </c>
      <c r="C290" s="100" t="s">
        <v>136</v>
      </c>
      <c r="D290" s="100" t="s">
        <v>137</v>
      </c>
      <c r="E290" s="101">
        <v>9.0</v>
      </c>
      <c r="F290" s="58">
        <v>452.0</v>
      </c>
      <c r="G290" s="58" t="s">
        <v>121</v>
      </c>
      <c r="H290" s="58" t="s">
        <v>120</v>
      </c>
      <c r="I290" s="150">
        <v>47.76</v>
      </c>
      <c r="J290" s="103">
        <f t="shared" si="2"/>
        <v>4.020100503</v>
      </c>
      <c r="K290" s="104">
        <v>0.48</v>
      </c>
      <c r="L290" s="73">
        <v>4.0</v>
      </c>
      <c r="M290" s="23">
        <f t="shared" si="3"/>
        <v>1.92</v>
      </c>
      <c r="N290" s="105" t="s">
        <v>179</v>
      </c>
      <c r="O290" s="106">
        <v>0.46</v>
      </c>
      <c r="P290" s="146">
        <v>43538.0</v>
      </c>
      <c r="Q290" s="146">
        <v>43553.0</v>
      </c>
      <c r="R290" s="23">
        <f t="shared" si="4"/>
        <v>4.347826087</v>
      </c>
      <c r="S290" s="108">
        <f t="array" ref="S290">IF(INDEX(Historical!$D$7:$D$1379,MATCH(B290,Historical!$B$7:$B$1403,0))=0,"n/a",(INDEX(Historical!$C$7:$C$1381,MATCH(B290,Historical!$B$7:$B$1403,0))/INDEX(Historical!$D$7:$D$1379,MATCH(B290,Historical!$B$7:$B$1403,0))-1)*100)</f>
        <v>4.347826087</v>
      </c>
      <c r="T290" s="108">
        <f t="array" ref="T290">IF(INDEX(Historical!$F$7:$F$1372,MATCH(B290,Historical!$B$7:$B$1403,0))=0,"n/a",((INDEX(Historical!$C$7:$C$1381,MATCH(B290,Historical!$B$7:$B$1403,0))/INDEX(Historical!$F$7:$F$1372,MATCH(B290,Historical!$B$7:$B$1403,0)))^(1/3)-1)*100)</f>
        <v>4.551591715</v>
      </c>
      <c r="U290" s="108">
        <f t="array" ref="U290">IF(INDEX(Historical!$H$7:$H$1372,MATCH(B290,Historical!$B$7:$B$1403,0))=0,"n/a",((INDEX(Historical!$C$7:$C$1381,MATCH(B290,Historical!$B$7:$B$1403,0))/INDEX(Historical!$H$7:$H$1372,MATCH(B290,Historical!$B$7:$B$1403,0)))^(1/5)-1)*100)</f>
        <v>6.520853753</v>
      </c>
      <c r="V290" s="108">
        <f t="array" ref="V290">IF(INDEX(Historical!$O$7:$O$1372,MATCH(B290,Historical!$B$7:$B$1403,0))=0,"n/a",((INDEX(Historical!$C$7:$C$1381,MATCH(B290,Historical!$B$7:$B$1403,0))/INDEX(Historical!$O$7:$O$1372,MATCH(B290,Historical!$B$7:$B$1403,0)))^(1/10)-1)*100)</f>
        <v>20.10071996</v>
      </c>
      <c r="W290" s="109">
        <f t="shared" si="5"/>
        <v>0.3244089647</v>
      </c>
      <c r="X290" s="110" t="str">
        <f t="shared" si="6"/>
        <v>n/a</v>
      </c>
      <c r="Y290" s="159"/>
      <c r="Z290" s="103">
        <f t="shared" si="7"/>
        <v>46.04316547</v>
      </c>
      <c r="AA290" s="112">
        <f t="shared" si="8"/>
        <v>11.45323741</v>
      </c>
      <c r="AB290" s="73">
        <v>12.0</v>
      </c>
      <c r="AC290" s="102">
        <v>4.17</v>
      </c>
      <c r="AD290" s="102">
        <v>0.81</v>
      </c>
      <c r="AE290" s="102">
        <v>1.6</v>
      </c>
      <c r="AF290" s="102">
        <v>0.78</v>
      </c>
      <c r="AG290" s="102">
        <v>7.8</v>
      </c>
      <c r="AH290" s="102">
        <v>-8.1</v>
      </c>
      <c r="AI290" s="102">
        <v>0.0</v>
      </c>
      <c r="AJ290" s="102">
        <v>-2.1999999999999997</v>
      </c>
      <c r="AK290" s="102">
        <v>14.2</v>
      </c>
      <c r="AL290" s="113">
        <v>1200.0</v>
      </c>
      <c r="AM290" s="114">
        <v>0.1</v>
      </c>
      <c r="AN290" s="102">
        <v>0.07</v>
      </c>
      <c r="AO290" s="115">
        <f t="shared" si="9"/>
        <v>-0.9122831542</v>
      </c>
      <c r="AP290" s="116">
        <f t="shared" si="10"/>
        <v>10.54095426</v>
      </c>
      <c r="AQ290" s="117">
        <f t="shared" si="11"/>
        <v>-36.9884484</v>
      </c>
      <c r="AR290" s="103">
        <f t="array" ref="AR290">INDEX(Historical!$C$7:$C$1381,MATCH(B290,Historical!$B$7:$B$1403,0))*IF(AH290="n/a",1.03,IF(AH290&lt;0,1.01,IF(AH290&gt;10,1.1,(1+AH290/100))))</f>
        <v>1.9392</v>
      </c>
      <c r="AS290" s="112">
        <f t="shared" si="12"/>
        <v>1.9392</v>
      </c>
      <c r="AT290" s="112">
        <f t="shared" ref="AT290:AV290" si="298">IF($AK290="n/a",1.03*AS290,IF($AK290&lt;0,1.01*AS290,IF($AK290&gt;10,1.1*AS290,(1+$AK290/100)*AS290)))</f>
        <v>2.13312</v>
      </c>
      <c r="AU290" s="112">
        <f t="shared" si="298"/>
        <v>2.346432</v>
      </c>
      <c r="AV290" s="112">
        <f t="shared" si="298"/>
        <v>2.5810752</v>
      </c>
      <c r="AW290" s="103">
        <f t="shared" si="14"/>
        <v>10.9390272</v>
      </c>
      <c r="AX290" s="118">
        <f t="shared" si="15"/>
        <v>22.9041608</v>
      </c>
      <c r="AY290" s="119">
        <v>0.63</v>
      </c>
      <c r="AZ290" s="114">
        <v>-2.53</v>
      </c>
      <c r="BA290" s="114">
        <v>-30.659999999999997</v>
      </c>
      <c r="BB290" s="114">
        <v>-17.02</v>
      </c>
      <c r="BC290" s="114">
        <v>-19.34</v>
      </c>
      <c r="BD290" s="42"/>
      <c r="BE290" s="17">
        <v>2011.0</v>
      </c>
      <c r="BF290" s="17">
        <f t="shared" si="16"/>
        <v>0</v>
      </c>
      <c r="BG290" s="120">
        <v>1.0</v>
      </c>
    </row>
    <row r="291" ht="11.25" customHeight="1">
      <c r="A291" s="155" t="s">
        <v>1882</v>
      </c>
      <c r="B291" s="99" t="s">
        <v>1883</v>
      </c>
      <c r="C291" s="100" t="s">
        <v>136</v>
      </c>
      <c r="D291" s="100" t="s">
        <v>153</v>
      </c>
      <c r="E291" s="101">
        <v>6.0</v>
      </c>
      <c r="F291" s="58">
        <v>746.0</v>
      </c>
      <c r="G291" s="58" t="s">
        <v>168</v>
      </c>
      <c r="H291" s="58" t="s">
        <v>168</v>
      </c>
      <c r="I291" s="150">
        <v>18.16</v>
      </c>
      <c r="J291" s="103">
        <f t="shared" si="2"/>
        <v>4.625550661</v>
      </c>
      <c r="K291" s="104">
        <v>0.21</v>
      </c>
      <c r="L291" s="73">
        <v>4.0</v>
      </c>
      <c r="M291" s="23">
        <f t="shared" si="3"/>
        <v>0.84</v>
      </c>
      <c r="N291" s="105" t="s">
        <v>409</v>
      </c>
      <c r="O291" s="106">
        <v>0.2</v>
      </c>
      <c r="P291" s="146">
        <v>43538.0</v>
      </c>
      <c r="Q291" s="146">
        <v>43553.0</v>
      </c>
      <c r="R291" s="23">
        <f t="shared" si="4"/>
        <v>5</v>
      </c>
      <c r="S291" s="108">
        <f t="array" ref="S291">IF(INDEX(Historical!$D$7:$D$1379,MATCH(B291,Historical!$B$7:$B$1403,0))=0,"n/a",(INDEX(Historical!$C$7:$C$1381,MATCH(B291,Historical!$B$7:$B$1403,0))/INDEX(Historical!$D$7:$D$1379,MATCH(B291,Historical!$B$7:$B$1403,0))-1)*100)</f>
        <v>5</v>
      </c>
      <c r="T291" s="108">
        <f t="array" ref="T291">IF(INDEX(Historical!$F$7:$F$1372,MATCH(B291,Historical!$B$7:$B$1403,0))=0,"n/a",((INDEX(Historical!$C$7:$C$1381,MATCH(B291,Historical!$B$7:$B$1403,0))/INDEX(Historical!$F$7:$F$1372,MATCH(B291,Historical!$B$7:$B$1403,0)))^(1/3)-1)*100)</f>
        <v>7.297628794</v>
      </c>
      <c r="U291" s="108">
        <f t="array" ref="U291">IF(INDEX(Historical!$H$7:$H$1372,MATCH(B291,Historical!$B$7:$B$1403,0))=0,"n/a",((INDEX(Historical!$C$7:$C$1381,MATCH(B291,Historical!$B$7:$B$1403,0))/INDEX(Historical!$H$7:$H$1372,MATCH(B291,Historical!$B$7:$B$1403,0)))^(1/5)-1)*100)</f>
        <v>6.961037573</v>
      </c>
      <c r="V291" s="108">
        <f t="array" ref="V291">IF(INDEX(Historical!$O$7:$O$1372,MATCH(B291,Historical!$B$7:$B$1403,0))=0,"n/a",((INDEX(Historical!$C$7:$C$1381,MATCH(B291,Historical!$B$7:$B$1403,0))/INDEX(Historical!$O$7:$O$1372,MATCH(B291,Historical!$B$7:$B$1403,0)))^(1/10)-1)*100)</f>
        <v>4.912586511</v>
      </c>
      <c r="W291" s="109">
        <f t="shared" si="5"/>
        <v>1.41698015</v>
      </c>
      <c r="X291" s="110">
        <f t="shared" si="6"/>
        <v>0.7821390531</v>
      </c>
      <c r="Y291" s="149"/>
      <c r="Z291" s="103">
        <f t="shared" si="7"/>
        <v>58.33333333</v>
      </c>
      <c r="AA291" s="112">
        <f t="shared" si="8"/>
        <v>12.61111111</v>
      </c>
      <c r="AB291" s="73">
        <v>12.0</v>
      </c>
      <c r="AC291" s="102">
        <v>1.44</v>
      </c>
      <c r="AD291" s="102">
        <v>1.45</v>
      </c>
      <c r="AE291" s="102">
        <v>1.84</v>
      </c>
      <c r="AF291" s="102">
        <v>0.92</v>
      </c>
      <c r="AG291" s="102">
        <v>8.4</v>
      </c>
      <c r="AH291" s="102">
        <v>24.3</v>
      </c>
      <c r="AI291" s="102">
        <v>13.86</v>
      </c>
      <c r="AJ291" s="102">
        <v>8.9</v>
      </c>
      <c r="AK291" s="102">
        <v>8.7</v>
      </c>
      <c r="AL291" s="113">
        <v>513.79</v>
      </c>
      <c r="AM291" s="114">
        <v>3.5000000000000004</v>
      </c>
      <c r="AN291" s="102">
        <v>0.21</v>
      </c>
      <c r="AO291" s="115">
        <f t="shared" si="9"/>
        <v>-1.024522878</v>
      </c>
      <c r="AP291" s="116">
        <f t="shared" si="10"/>
        <v>11.58658823</v>
      </c>
      <c r="AQ291" s="117">
        <f t="shared" si="11"/>
        <v>-28.1909253</v>
      </c>
      <c r="AR291" s="103">
        <f t="array" ref="AR291">INDEX(Historical!$C$7:$C$1381,MATCH(B291,Historical!$B$7:$B$1403,0))*IF(AH291="n/a",1.03,IF(AH291&lt;0,1.01,IF(AH291&gt;10,1.1,(1+AH291/100))))</f>
        <v>0.924</v>
      </c>
      <c r="AS291" s="112">
        <f t="shared" si="12"/>
        <v>1.0164</v>
      </c>
      <c r="AT291" s="112">
        <f t="shared" ref="AT291:AV291" si="299">IF($AK291="n/a",1.03*AS291,IF($AK291&lt;0,1.01*AS291,IF($AK291&gt;10,1.1*AS291,(1+$AK291/100)*AS291)))</f>
        <v>1.1048268</v>
      </c>
      <c r="AU291" s="112">
        <f t="shared" si="299"/>
        <v>1.200946732</v>
      </c>
      <c r="AV291" s="112">
        <f t="shared" si="299"/>
        <v>1.305429097</v>
      </c>
      <c r="AW291" s="103">
        <f t="shared" si="14"/>
        <v>5.551602629</v>
      </c>
      <c r="AX291" s="118">
        <f t="shared" si="15"/>
        <v>30.57049906</v>
      </c>
      <c r="AY291" s="119">
        <v>0.78</v>
      </c>
      <c r="AZ291" s="114">
        <v>-1.39</v>
      </c>
      <c r="BA291" s="114">
        <v>-22.45</v>
      </c>
      <c r="BB291" s="114">
        <v>-12.55</v>
      </c>
      <c r="BC291" s="114">
        <v>-13.120000000000001</v>
      </c>
      <c r="BD291" s="42"/>
      <c r="BE291" s="17">
        <v>2014.0</v>
      </c>
      <c r="BF291" s="17">
        <f t="shared" si="16"/>
        <v>0</v>
      </c>
      <c r="BG291" s="120">
        <v>0.7000000000000001</v>
      </c>
    </row>
    <row r="292" ht="11.25" customHeight="1">
      <c r="A292" s="55" t="s">
        <v>1285</v>
      </c>
      <c r="B292" s="99" t="s">
        <v>1286</v>
      </c>
      <c r="C292" s="100" t="s">
        <v>136</v>
      </c>
      <c r="D292" s="100" t="s">
        <v>153</v>
      </c>
      <c r="E292" s="101">
        <v>9.0</v>
      </c>
      <c r="F292" s="58">
        <v>484.0</v>
      </c>
      <c r="G292" s="58" t="s">
        <v>168</v>
      </c>
      <c r="H292" s="58" t="s">
        <v>168</v>
      </c>
      <c r="I292" s="150">
        <v>28.74</v>
      </c>
      <c r="J292" s="103">
        <f t="shared" si="2"/>
        <v>1.670146138</v>
      </c>
      <c r="K292" s="104">
        <v>0.12</v>
      </c>
      <c r="L292" s="73">
        <v>4.0</v>
      </c>
      <c r="M292" s="23">
        <f t="shared" si="3"/>
        <v>0.48</v>
      </c>
      <c r="N292" s="105" t="s">
        <v>143</v>
      </c>
      <c r="O292" s="161">
        <v>0.105</v>
      </c>
      <c r="P292" s="107">
        <v>43630.0</v>
      </c>
      <c r="Q292" s="107">
        <v>43647.0</v>
      </c>
      <c r="R292" s="23">
        <f t="shared" si="4"/>
        <v>14.28571429</v>
      </c>
      <c r="S292" s="108">
        <f t="array" ref="S292">IF(INDEX(Historical!$D$7:$D$1379,MATCH(B292,Historical!$B$7:$B$1403,0))=0,"n/a",(INDEX(Historical!$C$7:$C$1381,MATCH(B292,Historical!$B$7:$B$1403,0))/INDEX(Historical!$D$7:$D$1379,MATCH(B292,Historical!$B$7:$B$1403,0))-1)*100)</f>
        <v>13.41463415</v>
      </c>
      <c r="T292" s="108">
        <f t="array" ref="T292">IF(INDEX(Historical!$F$7:$F$1372,MATCH(B292,Historical!$B$7:$B$1403,0))=0,"n/a",((INDEX(Historical!$C$7:$C$1381,MATCH(B292,Historical!$B$7:$B$1403,0))/INDEX(Historical!$F$7:$F$1372,MATCH(B292,Historical!$B$7:$B$1403,0)))^(1/3)-1)*100)</f>
        <v>11.00043446</v>
      </c>
      <c r="U292" s="108">
        <f t="array" ref="U292">IF(INDEX(Historical!$H$7:$H$1372,MATCH(B292,Historical!$B$7:$B$1403,0))=0,"n/a",((INDEX(Historical!$C$7:$C$1381,MATCH(B292,Historical!$B$7:$B$1403,0))/INDEX(Historical!$H$7:$H$1372,MATCH(B292,Historical!$B$7:$B$1403,0)))^(1/5)-1)*100)</f>
        <v>11.48535927</v>
      </c>
      <c r="V292" s="108">
        <f t="array" ref="V292">IF(INDEX(Historical!$O$7:$O$1372,MATCH(B292,Historical!$B$7:$B$1403,0))=0,"n/a",((INDEX(Historical!$C$7:$C$1381,MATCH(B292,Historical!$B$7:$B$1403,0))/INDEX(Historical!$O$7:$O$1372,MATCH(B292,Historical!$B$7:$B$1403,0)))^(1/10)-1)*100)</f>
        <v>7.45010614</v>
      </c>
      <c r="W292" s="109">
        <f t="shared" si="5"/>
        <v>1.541636999</v>
      </c>
      <c r="X292" s="110">
        <f t="shared" si="6"/>
        <v>0.9816546387</v>
      </c>
      <c r="Y292" s="162" t="s">
        <v>1125</v>
      </c>
      <c r="Z292" s="103">
        <f t="shared" si="7"/>
        <v>39.66942149</v>
      </c>
      <c r="AA292" s="112">
        <f t="shared" si="8"/>
        <v>23.75206612</v>
      </c>
      <c r="AB292" s="73">
        <v>12.0</v>
      </c>
      <c r="AC292" s="102">
        <v>1.21</v>
      </c>
      <c r="AD292" s="102">
        <v>2.38</v>
      </c>
      <c r="AE292" s="102">
        <v>13.07</v>
      </c>
      <c r="AF292" s="102">
        <v>3.18</v>
      </c>
      <c r="AG292" s="102">
        <v>14.000000000000002</v>
      </c>
      <c r="AH292" s="102">
        <v>9.6</v>
      </c>
      <c r="AI292" s="102">
        <v>5.19</v>
      </c>
      <c r="AJ292" s="102">
        <v>11.700000000000001</v>
      </c>
      <c r="AK292" s="102">
        <v>10.0</v>
      </c>
      <c r="AL292" s="113">
        <v>4170.0</v>
      </c>
      <c r="AM292" s="114">
        <v>1.7000000000000002</v>
      </c>
      <c r="AN292" s="102">
        <v>0.0</v>
      </c>
      <c r="AO292" s="115">
        <f t="shared" si="9"/>
        <v>-10.59656071</v>
      </c>
      <c r="AP292" s="116">
        <f t="shared" si="10"/>
        <v>13.15550541</v>
      </c>
      <c r="AQ292" s="117">
        <f t="shared" si="11"/>
        <v>83.22005015</v>
      </c>
      <c r="AR292" s="103">
        <f t="array" ref="AR292">INDEX(Historical!$C$7:$C$1381,MATCH(B292,Historical!$B$7:$B$1403,0))*IF(AH292="n/a",1.03,IF(AH292&lt;0,1.01,IF(AH292&gt;10,1.1,(1+AH292/100))))</f>
        <v>0.50964</v>
      </c>
      <c r="AS292" s="112">
        <f t="shared" si="12"/>
        <v>0.536090316</v>
      </c>
      <c r="AT292" s="112">
        <f t="shared" ref="AT292:AV292" si="300">IF($AK292="n/a",1.03*AS292,IF($AK292&lt;0,1.01*AS292,IF($AK292&gt;10,1.1*AS292,(1+$AK292/100)*AS292)))</f>
        <v>0.5896993476</v>
      </c>
      <c r="AU292" s="112">
        <f t="shared" si="300"/>
        <v>0.6486692824</v>
      </c>
      <c r="AV292" s="112">
        <f t="shared" si="300"/>
        <v>0.7135362106</v>
      </c>
      <c r="AW292" s="103">
        <f t="shared" si="14"/>
        <v>2.997635157</v>
      </c>
      <c r="AX292" s="118">
        <f t="shared" si="15"/>
        <v>10.43018496</v>
      </c>
      <c r="AY292" s="119">
        <v>1.07</v>
      </c>
      <c r="AZ292" s="114">
        <v>5.93</v>
      </c>
      <c r="BA292" s="114">
        <v>-21.15</v>
      </c>
      <c r="BB292" s="114">
        <v>-16.76</v>
      </c>
      <c r="BC292" s="114">
        <v>-12.07</v>
      </c>
      <c r="BD292" s="42"/>
      <c r="BE292" s="17">
        <v>2011.0</v>
      </c>
      <c r="BF292" s="17">
        <f t="shared" si="16"/>
        <v>0</v>
      </c>
      <c r="BG292" s="120">
        <v>2.0</v>
      </c>
    </row>
    <row r="293" ht="11.25" customHeight="1">
      <c r="A293" s="230" t="s">
        <v>770</v>
      </c>
      <c r="B293" s="99" t="s">
        <v>771</v>
      </c>
      <c r="C293" s="100" t="s">
        <v>136</v>
      </c>
      <c r="D293" s="100" t="s">
        <v>153</v>
      </c>
      <c r="E293" s="101">
        <v>13.0</v>
      </c>
      <c r="F293" s="58">
        <v>290.0</v>
      </c>
      <c r="G293" s="58" t="s">
        <v>168</v>
      </c>
      <c r="H293" s="58" t="s">
        <v>168</v>
      </c>
      <c r="I293" s="150">
        <v>47.5</v>
      </c>
      <c r="J293" s="103">
        <f t="shared" si="2"/>
        <v>2.694736842</v>
      </c>
      <c r="K293" s="104">
        <v>0.32</v>
      </c>
      <c r="L293" s="73">
        <v>4.0</v>
      </c>
      <c r="M293" s="23">
        <f t="shared" si="3"/>
        <v>1.28</v>
      </c>
      <c r="N293" s="105" t="s">
        <v>174</v>
      </c>
      <c r="O293" s="106">
        <v>0.31</v>
      </c>
      <c r="P293" s="107">
        <v>43828.0</v>
      </c>
      <c r="Q293" s="107">
        <v>43844.0</v>
      </c>
      <c r="R293" s="23">
        <f t="shared" si="4"/>
        <v>3.225806452</v>
      </c>
      <c r="S293" s="108">
        <f t="array" ref="S293">IF(INDEX(Historical!$D$7:$D$1379,MATCH(B293,Historical!$B$7:$B$1403,0))=0,"n/a",(INDEX(Historical!$C$7:$C$1381,MATCH(B293,Historical!$B$7:$B$1403,0))/INDEX(Historical!$D$7:$D$1379,MATCH(B293,Historical!$B$7:$B$1403,0))-1)*100)</f>
        <v>28.96174863</v>
      </c>
      <c r="T293" s="108">
        <f t="array" ref="T293">IF(INDEX(Historical!$F$7:$F$1372,MATCH(B293,Historical!$B$7:$B$1403,0))=0,"n/a",((INDEX(Historical!$C$7:$C$1381,MATCH(B293,Historical!$B$7:$B$1403,0))/INDEX(Historical!$F$7:$F$1372,MATCH(B293,Historical!$B$7:$B$1403,0)))^(1/3)-1)*100)</f>
        <v>23.26709256</v>
      </c>
      <c r="U293" s="108">
        <f t="array" ref="U293">IF(INDEX(Historical!$H$7:$H$1372,MATCH(B293,Historical!$B$7:$B$1403,0))=0,"n/a",((INDEX(Historical!$C$7:$C$1381,MATCH(B293,Historical!$B$7:$B$1403,0))/INDEX(Historical!$H$7:$H$1372,MATCH(B293,Historical!$B$7:$B$1403,0)))^(1/5)-1)*100)</f>
        <v>19.21672453</v>
      </c>
      <c r="V293" s="108">
        <f t="array" ref="V293">IF(INDEX(Historical!$O$7:$O$1372,MATCH(B293,Historical!$B$7:$B$1403,0))=0,"n/a",((INDEX(Historical!$C$7:$C$1381,MATCH(B293,Historical!$B$7:$B$1403,0))/INDEX(Historical!$O$7:$O$1372,MATCH(B293,Historical!$B$7:$B$1403,0)))^(1/10)-1)*100)</f>
        <v>15.16603523</v>
      </c>
      <c r="W293" s="109">
        <f t="shared" si="5"/>
        <v>1.267089535</v>
      </c>
      <c r="X293" s="110" t="str">
        <f t="shared" si="6"/>
        <v>n/a</v>
      </c>
      <c r="Y293" s="176"/>
      <c r="Z293" s="103" t="str">
        <f t="shared" si="7"/>
        <v>n/a</v>
      </c>
      <c r="AA293" s="112" t="str">
        <f t="shared" si="8"/>
        <v>n/a</v>
      </c>
      <c r="AB293" s="73">
        <v>12.0</v>
      </c>
      <c r="AC293" s="102" t="s">
        <v>128</v>
      </c>
      <c r="AD293" s="102" t="s">
        <v>128</v>
      </c>
      <c r="AE293" s="102" t="s">
        <v>128</v>
      </c>
      <c r="AF293" s="102" t="s">
        <v>128</v>
      </c>
      <c r="AG293" s="102" t="s">
        <v>128</v>
      </c>
      <c r="AH293" s="102" t="s">
        <v>128</v>
      </c>
      <c r="AI293" s="102" t="s">
        <v>128</v>
      </c>
      <c r="AJ293" s="102" t="s">
        <v>128</v>
      </c>
      <c r="AK293" s="102" t="s">
        <v>128</v>
      </c>
      <c r="AL293" s="113" t="s">
        <v>128</v>
      </c>
      <c r="AM293" s="114" t="s">
        <v>128</v>
      </c>
      <c r="AN293" s="102" t="s">
        <v>128</v>
      </c>
      <c r="AO293" s="115" t="str">
        <f t="shared" si="9"/>
        <v>n/a</v>
      </c>
      <c r="AP293" s="116">
        <f t="shared" si="10"/>
        <v>21.91146137</v>
      </c>
      <c r="AQ293" s="117" t="str">
        <f t="shared" si="11"/>
        <v>n/a</v>
      </c>
      <c r="AR293" s="103">
        <f t="array" ref="AR293">INDEX(Historical!$C$7:$C$1381,MATCH(B293,Historical!$B$7:$B$1403,0))*IF(AH293="n/a",1.03,IF(AH293&lt;0,1.01,IF(AH293&gt;10,1.1,(1+AH293/100))))</f>
        <v>1.2154</v>
      </c>
      <c r="AS293" s="112">
        <f t="shared" si="12"/>
        <v>1.251862</v>
      </c>
      <c r="AT293" s="112">
        <f t="shared" ref="AT293:AV293" si="301">IF($AK293="n/a",1.03*AS293,IF($AK293&lt;0,1.01*AS293,IF($AK293&gt;10,1.1*AS293,(1+$AK293/100)*AS293)))</f>
        <v>1.28941786</v>
      </c>
      <c r="AU293" s="112">
        <f t="shared" si="301"/>
        <v>1.328100396</v>
      </c>
      <c r="AV293" s="112">
        <f t="shared" si="301"/>
        <v>1.367943408</v>
      </c>
      <c r="AW293" s="103">
        <f t="shared" si="14"/>
        <v>6.452723663</v>
      </c>
      <c r="AX293" s="118">
        <f t="shared" si="15"/>
        <v>13.5846814</v>
      </c>
      <c r="AY293" s="119" t="s">
        <v>128</v>
      </c>
      <c r="AZ293" s="114" t="s">
        <v>128</v>
      </c>
      <c r="BA293" s="114" t="s">
        <v>128</v>
      </c>
      <c r="BB293" s="114" t="s">
        <v>128</v>
      </c>
      <c r="BC293" s="114" t="s">
        <v>128</v>
      </c>
      <c r="BD293" s="42" t="s">
        <v>112</v>
      </c>
      <c r="BE293" s="17">
        <v>2008.0</v>
      </c>
      <c r="BF293" s="17">
        <f t="shared" si="16"/>
        <v>1</v>
      </c>
      <c r="BG293" s="120" t="s">
        <v>128</v>
      </c>
    </row>
    <row r="294" ht="11.25" customHeight="1">
      <c r="A294" s="155" t="s">
        <v>1287</v>
      </c>
      <c r="B294" s="99" t="s">
        <v>1288</v>
      </c>
      <c r="C294" s="100" t="s">
        <v>136</v>
      </c>
      <c r="D294" s="100" t="s">
        <v>153</v>
      </c>
      <c r="E294" s="101">
        <v>9.0</v>
      </c>
      <c r="F294" s="58">
        <v>546.0</v>
      </c>
      <c r="G294" s="58" t="s">
        <v>168</v>
      </c>
      <c r="H294" s="58" t="s">
        <v>168</v>
      </c>
      <c r="I294" s="150">
        <v>13.33</v>
      </c>
      <c r="J294" s="103">
        <f t="shared" si="2"/>
        <v>4.501125281</v>
      </c>
      <c r="K294" s="104">
        <v>0.15</v>
      </c>
      <c r="L294" s="73">
        <v>4.0</v>
      </c>
      <c r="M294" s="23">
        <f t="shared" si="3"/>
        <v>0.6</v>
      </c>
      <c r="N294" s="105" t="s">
        <v>143</v>
      </c>
      <c r="O294" s="106">
        <v>0.14</v>
      </c>
      <c r="P294" s="107">
        <v>43902.0</v>
      </c>
      <c r="Q294" s="107">
        <v>43921.0</v>
      </c>
      <c r="R294" s="23">
        <f t="shared" si="4"/>
        <v>7.142857143</v>
      </c>
      <c r="S294" s="108">
        <f t="array" ref="S294">IF(INDEX(Historical!$D$7:$D$1379,MATCH(B294,Historical!$B$7:$B$1403,0))=0,"n/a",(INDEX(Historical!$C$7:$C$1381,MATCH(B294,Historical!$B$7:$B$1403,0))/INDEX(Historical!$D$7:$D$1379,MATCH(B294,Historical!$B$7:$B$1403,0))-1)*100)</f>
        <v>24.44444444</v>
      </c>
      <c r="T294" s="108">
        <f t="array" ref="T294">IF(INDEX(Historical!$F$7:$F$1372,MATCH(B294,Historical!$B$7:$B$1403,0))=0,"n/a",((INDEX(Historical!$C$7:$C$1381,MATCH(B294,Historical!$B$7:$B$1403,0))/INDEX(Historical!$F$7:$F$1372,MATCH(B294,Historical!$B$7:$B$1403,0)))^(1/3)-1)*100)</f>
        <v>27.52874552</v>
      </c>
      <c r="U294" s="108">
        <f t="array" ref="U294">IF(INDEX(Historical!$H$7:$H$1372,MATCH(B294,Historical!$B$7:$B$1403,0))=0,"n/a",((INDEX(Historical!$C$7:$C$1381,MATCH(B294,Historical!$B$7:$B$1403,0))/INDEX(Historical!$H$7:$H$1372,MATCH(B294,Historical!$B$7:$B$1403,0)))^(1/5)-1)*100)</f>
        <v>22.86596791</v>
      </c>
      <c r="V294" s="108" t="str">
        <f t="array" ref="V294">IF(INDEX(Historical!$O$7:$O$1372,MATCH(B294,Historical!$B$7:$B$1403,0))=0,"n/a",((INDEX(Historical!$C$7:$C$1381,MATCH(B294,Historical!$B$7:$B$1403,0))/INDEX(Historical!$O$7:$O$1372,MATCH(B294,Historical!$B$7:$B$1403,0)))^(1/10)-1)*100)</f>
        <v>n/a</v>
      </c>
      <c r="W294" s="109" t="str">
        <f t="shared" si="5"/>
        <v>n/a</v>
      </c>
      <c r="X294" s="110">
        <f t="shared" si="6"/>
        <v>0.300078319</v>
      </c>
      <c r="Y294" s="149"/>
      <c r="Z294" s="103">
        <f t="shared" si="7"/>
        <v>43.47826087</v>
      </c>
      <c r="AA294" s="112">
        <f t="shared" si="8"/>
        <v>9.65942029</v>
      </c>
      <c r="AB294" s="73">
        <v>12.0</v>
      </c>
      <c r="AC294" s="102">
        <v>1.38</v>
      </c>
      <c r="AD294" s="102">
        <v>1.02</v>
      </c>
      <c r="AE294" s="102">
        <v>2.56</v>
      </c>
      <c r="AF294" s="102">
        <v>0.9</v>
      </c>
      <c r="AG294" s="102">
        <v>12.8</v>
      </c>
      <c r="AH294" s="102">
        <v>66.7</v>
      </c>
      <c r="AI294" s="102">
        <v>9.55</v>
      </c>
      <c r="AJ294" s="102">
        <v>76.2</v>
      </c>
      <c r="AK294" s="102">
        <v>9.5</v>
      </c>
      <c r="AL294" s="113">
        <v>4160.0</v>
      </c>
      <c r="AM294" s="114">
        <v>1.0</v>
      </c>
      <c r="AN294" s="102">
        <v>0.26</v>
      </c>
      <c r="AO294" s="115">
        <f t="shared" si="9"/>
        <v>17.7076729</v>
      </c>
      <c r="AP294" s="116">
        <f t="shared" si="10"/>
        <v>27.36709319</v>
      </c>
      <c r="AQ294" s="117">
        <f t="shared" si="11"/>
        <v>-37.84078414</v>
      </c>
      <c r="AR294" s="103">
        <f t="array" ref="AR294">INDEX(Historical!$C$7:$C$1381,MATCH(B294,Historical!$B$7:$B$1403,0))*IF(AH294="n/a",1.03,IF(AH294&lt;0,1.01,IF(AH294&gt;10,1.1,(1+AH294/100))))</f>
        <v>0.616</v>
      </c>
      <c r="AS294" s="112">
        <f t="shared" si="12"/>
        <v>0.674828</v>
      </c>
      <c r="AT294" s="112">
        <f t="shared" ref="AT294:AV294" si="302">IF($AK294="n/a",1.03*AS294,IF($AK294&lt;0,1.01*AS294,IF($AK294&gt;10,1.1*AS294,(1+$AK294/100)*AS294)))</f>
        <v>0.73893666</v>
      </c>
      <c r="AU294" s="112">
        <f t="shared" si="302"/>
        <v>0.8091356427</v>
      </c>
      <c r="AV294" s="112">
        <f t="shared" si="302"/>
        <v>0.8860035288</v>
      </c>
      <c r="AW294" s="103">
        <f t="shared" si="14"/>
        <v>3.724903831</v>
      </c>
      <c r="AX294" s="118">
        <f t="shared" si="15"/>
        <v>27.94376468</v>
      </c>
      <c r="AY294" s="119">
        <v>1.26</v>
      </c>
      <c r="AZ294" s="114">
        <v>0.22999999999999998</v>
      </c>
      <c r="BA294" s="114">
        <v>-23.48</v>
      </c>
      <c r="BB294" s="114">
        <v>-18.29</v>
      </c>
      <c r="BC294" s="114">
        <v>-15.409999999999998</v>
      </c>
      <c r="BD294" s="42"/>
      <c r="BE294" s="17">
        <v>2012.0</v>
      </c>
      <c r="BF294" s="17">
        <f t="shared" si="16"/>
        <v>0</v>
      </c>
      <c r="BG294" s="120">
        <v>1.4000000000000001</v>
      </c>
    </row>
    <row r="295" ht="11.25" customHeight="1">
      <c r="A295" s="55" t="s">
        <v>772</v>
      </c>
      <c r="B295" s="99" t="s">
        <v>773</v>
      </c>
      <c r="C295" s="100" t="s">
        <v>136</v>
      </c>
      <c r="D295" s="100" t="s">
        <v>153</v>
      </c>
      <c r="E295" s="101">
        <v>11.0</v>
      </c>
      <c r="F295" s="58">
        <v>323.0</v>
      </c>
      <c r="G295" s="58" t="s">
        <v>168</v>
      </c>
      <c r="H295" s="58" t="s">
        <v>168</v>
      </c>
      <c r="I295" s="150">
        <v>34.06</v>
      </c>
      <c r="J295" s="103">
        <f t="shared" si="2"/>
        <v>3.992953611</v>
      </c>
      <c r="K295" s="104">
        <v>0.34</v>
      </c>
      <c r="L295" s="73">
        <v>4.0</v>
      </c>
      <c r="M295" s="23">
        <f t="shared" si="3"/>
        <v>1.36</v>
      </c>
      <c r="N295" s="105" t="s">
        <v>160</v>
      </c>
      <c r="O295" s="106">
        <v>0.31</v>
      </c>
      <c r="P295" s="107">
        <v>43868.0</v>
      </c>
      <c r="Q295" s="107">
        <v>43881.0</v>
      </c>
      <c r="R295" s="23">
        <f t="shared" si="4"/>
        <v>9.677419355</v>
      </c>
      <c r="S295" s="108">
        <f t="array" ref="S295">IF(INDEX(Historical!$D$7:$D$1379,MATCH(B295,Historical!$B$7:$B$1403,0))=0,"n/a",(INDEX(Historical!$C$7:$C$1381,MATCH(B295,Historical!$B$7:$B$1403,0))/INDEX(Historical!$D$7:$D$1379,MATCH(B295,Historical!$B$7:$B$1403,0))-1)*100)</f>
        <v>10.71428571</v>
      </c>
      <c r="T295" s="108">
        <f t="array" ref="T295">IF(INDEX(Historical!$F$7:$F$1372,MATCH(B295,Historical!$B$7:$B$1403,0))=0,"n/a",((INDEX(Historical!$C$7:$C$1381,MATCH(B295,Historical!$B$7:$B$1403,0))/INDEX(Historical!$F$7:$F$1372,MATCH(B295,Historical!$B$7:$B$1403,0)))^(1/3)-1)*100)</f>
        <v>12.11051244</v>
      </c>
      <c r="U295" s="108">
        <f t="array" ref="U295">IF(INDEX(Historical!$H$7:$H$1372,MATCH(B295,Historical!$B$7:$B$1403,0))=0,"n/a",((INDEX(Historical!$C$7:$C$1381,MATCH(B295,Historical!$B$7:$B$1403,0))/INDEX(Historical!$H$7:$H$1372,MATCH(B295,Historical!$B$7:$B$1403,0)))^(1/5)-1)*100)</f>
        <v>14.14275279</v>
      </c>
      <c r="V295" s="108" t="str">
        <f t="array" ref="V295">IF(INDEX(Historical!$O$7:$O$1372,MATCH(B295,Historical!$B$7:$B$1403,0))=0,"n/a",((INDEX(Historical!$C$7:$C$1381,MATCH(B295,Historical!$B$7:$B$1403,0))/INDEX(Historical!$O$7:$O$1372,MATCH(B295,Historical!$B$7:$B$1403,0)))^(1/10)-1)*100)</f>
        <v>n/a</v>
      </c>
      <c r="W295" s="109" t="str">
        <f t="shared" si="5"/>
        <v>n/a</v>
      </c>
      <c r="X295" s="110">
        <f t="shared" si="6"/>
        <v>1.991937012</v>
      </c>
      <c r="Y295" s="149"/>
      <c r="Z295" s="103">
        <f t="shared" si="7"/>
        <v>48.0565371</v>
      </c>
      <c r="AA295" s="112">
        <f t="shared" si="8"/>
        <v>12.03533569</v>
      </c>
      <c r="AB295" s="73">
        <v>12.0</v>
      </c>
      <c r="AC295" s="102">
        <v>2.83</v>
      </c>
      <c r="AD295" s="102">
        <v>1.5</v>
      </c>
      <c r="AE295" s="102">
        <v>4.11</v>
      </c>
      <c r="AF295" s="102">
        <v>1.11</v>
      </c>
      <c r="AG295" s="102">
        <v>8.799999999999999</v>
      </c>
      <c r="AH295" s="102">
        <v>36.9</v>
      </c>
      <c r="AI295" s="102">
        <v>4.02</v>
      </c>
      <c r="AJ295" s="102">
        <v>7.1</v>
      </c>
      <c r="AK295" s="102">
        <v>8.0</v>
      </c>
      <c r="AL295" s="113">
        <v>2230.0</v>
      </c>
      <c r="AM295" s="114">
        <v>0.3</v>
      </c>
      <c r="AN295" s="102">
        <v>0.05</v>
      </c>
      <c r="AO295" s="115">
        <f t="shared" si="9"/>
        <v>6.100370707</v>
      </c>
      <c r="AP295" s="116">
        <f t="shared" si="10"/>
        <v>18.1357064</v>
      </c>
      <c r="AQ295" s="117">
        <f t="shared" si="11"/>
        <v>-22.94526443</v>
      </c>
      <c r="AR295" s="103">
        <f t="array" ref="AR295">INDEX(Historical!$C$7:$C$1381,MATCH(B295,Historical!$B$7:$B$1403,0))*IF(AH295="n/a",1.03,IF(AH295&lt;0,1.01,IF(AH295&gt;10,1.1,(1+AH295/100))))</f>
        <v>1.364</v>
      </c>
      <c r="AS295" s="112">
        <f t="shared" si="12"/>
        <v>1.4188328</v>
      </c>
      <c r="AT295" s="112">
        <f t="shared" ref="AT295:AV295" si="303">IF($AK295="n/a",1.03*AS295,IF($AK295&lt;0,1.01*AS295,IF($AK295&gt;10,1.1*AS295,(1+$AK295/100)*AS295)))</f>
        <v>1.532339424</v>
      </c>
      <c r="AU295" s="112">
        <f t="shared" si="303"/>
        <v>1.654926578</v>
      </c>
      <c r="AV295" s="112">
        <f t="shared" si="303"/>
        <v>1.787320704</v>
      </c>
      <c r="AW295" s="103">
        <f t="shared" si="14"/>
        <v>7.757419506</v>
      </c>
      <c r="AX295" s="118">
        <f t="shared" si="15"/>
        <v>22.77574723</v>
      </c>
      <c r="AY295" s="119">
        <v>1.08</v>
      </c>
      <c r="AZ295" s="114">
        <v>-3.54</v>
      </c>
      <c r="BA295" s="114">
        <v>-20.97</v>
      </c>
      <c r="BB295" s="114">
        <v>-13.900000000000002</v>
      </c>
      <c r="BC295" s="114">
        <v>-13.569999999999999</v>
      </c>
      <c r="BD295" s="42"/>
      <c r="BE295" s="17">
        <v>2010.0</v>
      </c>
      <c r="BF295" s="17">
        <f t="shared" si="16"/>
        <v>0</v>
      </c>
      <c r="BG295" s="120">
        <v>1.2</v>
      </c>
    </row>
    <row r="296" ht="11.25" customHeight="1">
      <c r="A296" s="231" t="s">
        <v>1289</v>
      </c>
      <c r="B296" s="99" t="s">
        <v>1290</v>
      </c>
      <c r="C296" s="100" t="s">
        <v>136</v>
      </c>
      <c r="D296" s="100" t="s">
        <v>153</v>
      </c>
      <c r="E296" s="101">
        <v>9.0</v>
      </c>
      <c r="F296" s="58">
        <v>459.0</v>
      </c>
      <c r="G296" s="58" t="s">
        <v>168</v>
      </c>
      <c r="H296" s="58" t="s">
        <v>168</v>
      </c>
      <c r="I296" s="60">
        <v>26.91</v>
      </c>
      <c r="J296" s="103">
        <f t="shared" si="2"/>
        <v>3.716090673</v>
      </c>
      <c r="K296" s="55">
        <v>0.25</v>
      </c>
      <c r="L296" s="58">
        <v>4.0</v>
      </c>
      <c r="M296" s="23">
        <f t="shared" si="3"/>
        <v>1</v>
      </c>
      <c r="N296" s="58" t="s">
        <v>1291</v>
      </c>
      <c r="O296" s="232">
        <v>0.24</v>
      </c>
      <c r="P296" s="146">
        <v>43538.0</v>
      </c>
      <c r="Q296" s="146">
        <v>43557.0</v>
      </c>
      <c r="R296" s="23">
        <f t="shared" si="4"/>
        <v>4.166666667</v>
      </c>
      <c r="S296" s="108">
        <f t="array" ref="S296">IF(INDEX(Historical!$D$7:$D$1379,MATCH(B296,Historical!$B$7:$B$1403,0))=0,"n/a",(INDEX(Historical!$C$7:$C$1381,MATCH(B296,Historical!$B$7:$B$1403,0))/INDEX(Historical!$D$7:$D$1379,MATCH(B296,Historical!$B$7:$B$1403,0))-1)*100)</f>
        <v>5.319148936</v>
      </c>
      <c r="T296" s="108">
        <f t="array" ref="T296">IF(INDEX(Historical!$F$7:$F$1372,MATCH(B296,Historical!$B$7:$B$1403,0))=0,"n/a",((INDEX(Historical!$C$7:$C$1381,MATCH(B296,Historical!$B$7:$B$1403,0))/INDEX(Historical!$F$7:$F$1372,MATCH(B296,Historical!$B$7:$B$1403,0)))^(1/3)-1)*100)</f>
        <v>6.917811</v>
      </c>
      <c r="U296" s="108">
        <f t="array" ref="U296">IF(INDEX(Historical!$H$7:$H$1372,MATCH(B296,Historical!$B$7:$B$1403,0))=0,"n/a",((INDEX(Historical!$C$7:$C$1381,MATCH(B296,Historical!$B$7:$B$1403,0))/INDEX(Historical!$H$7:$H$1372,MATCH(B296,Historical!$B$7:$B$1403,0)))^(1/5)-1)*100)</f>
        <v>5.15474968</v>
      </c>
      <c r="V296" s="108">
        <f t="array" ref="V296">IF(INDEX(Historical!$O$7:$O$1372,MATCH(B296,Historical!$B$7:$B$1403,0))=0,"n/a",((INDEX(Historical!$C$7:$C$1381,MATCH(B296,Historical!$B$7:$B$1403,0))/INDEX(Historical!$O$7:$O$1372,MATCH(B296,Historical!$B$7:$B$1403,0)))^(1/10)-1)*100)</f>
        <v>9.485730488</v>
      </c>
      <c r="W296" s="109">
        <f t="shared" si="5"/>
        <v>0.5434214778</v>
      </c>
      <c r="X296" s="110">
        <f t="shared" si="6"/>
        <v>0.8054296375</v>
      </c>
      <c r="Y296" s="233"/>
      <c r="Z296" s="103">
        <f t="shared" si="7"/>
        <v>33.78378378</v>
      </c>
      <c r="AA296" s="112">
        <f t="shared" si="8"/>
        <v>9.091216216</v>
      </c>
      <c r="AB296" s="73">
        <v>12.0</v>
      </c>
      <c r="AC296" s="120">
        <v>2.96</v>
      </c>
      <c r="AD296" s="120">
        <v>1.14</v>
      </c>
      <c r="AE296" s="102">
        <v>2.55</v>
      </c>
      <c r="AF296" s="102">
        <v>1.04</v>
      </c>
      <c r="AG296" s="102">
        <v>9.9</v>
      </c>
      <c r="AH296" s="102">
        <v>23.400000000000002</v>
      </c>
      <c r="AI296" s="102">
        <v>6.61</v>
      </c>
      <c r="AJ296" s="234">
        <v>6.4</v>
      </c>
      <c r="AK296" s="234">
        <v>8.0</v>
      </c>
      <c r="AL296" s="120">
        <v>431.1</v>
      </c>
      <c r="AM296" s="120">
        <v>0.7000000000000001</v>
      </c>
      <c r="AN296" s="120">
        <v>0.09</v>
      </c>
      <c r="AO296" s="115">
        <f t="shared" si="9"/>
        <v>-0.2203758639</v>
      </c>
      <c r="AP296" s="116">
        <f t="shared" si="10"/>
        <v>8.870840352</v>
      </c>
      <c r="AQ296" s="117">
        <f t="shared" si="11"/>
        <v>-35.17591372</v>
      </c>
      <c r="AR296" s="103">
        <f t="array" ref="AR296">INDEX(Historical!$C$7:$C$1381,MATCH(B296,Historical!$B$7:$B$1403,0))*IF(AH296="n/a",1.03,IF(AH296&lt;0,1.01,IF(AH296&gt;10,1.1,(1+AH296/100))))</f>
        <v>1.089</v>
      </c>
      <c r="AS296" s="112">
        <f t="shared" si="12"/>
        <v>1.1609829</v>
      </c>
      <c r="AT296" s="112">
        <f t="shared" ref="AT296:AV296" si="304">IF($AK296="n/a",1.03*AS296,IF($AK296&lt;0,1.01*AS296,IF($AK296&gt;10,1.1*AS296,(1+$AK296/100)*AS296)))</f>
        <v>1.253861532</v>
      </c>
      <c r="AU296" s="112">
        <f t="shared" si="304"/>
        <v>1.354170455</v>
      </c>
      <c r="AV296" s="112">
        <f t="shared" si="304"/>
        <v>1.462504091</v>
      </c>
      <c r="AW296" s="103">
        <f t="shared" si="14"/>
        <v>6.320518977</v>
      </c>
      <c r="AX296" s="118">
        <f t="shared" si="15"/>
        <v>23.48762162</v>
      </c>
      <c r="AY296" s="235">
        <v>0.8</v>
      </c>
      <c r="AZ296" s="102">
        <v>5.24</v>
      </c>
      <c r="BA296" s="102">
        <v>-19.139999999999997</v>
      </c>
      <c r="BB296" s="102">
        <v>-13.81</v>
      </c>
      <c r="BC296" s="102">
        <v>-10.43</v>
      </c>
      <c r="BD296" s="42"/>
      <c r="BE296" s="17">
        <v>2011.0</v>
      </c>
      <c r="BF296" s="17">
        <f t="shared" si="16"/>
        <v>0</v>
      </c>
      <c r="BG296" s="120">
        <v>0.8999999999999999</v>
      </c>
    </row>
    <row r="297" ht="11.25" customHeight="1">
      <c r="A297" s="231" t="s">
        <v>774</v>
      </c>
      <c r="B297" s="99" t="s">
        <v>775</v>
      </c>
      <c r="C297" s="100" t="s">
        <v>136</v>
      </c>
      <c r="D297" s="100" t="s">
        <v>153</v>
      </c>
      <c r="E297" s="101">
        <v>10.0</v>
      </c>
      <c r="F297" s="58">
        <v>428.0</v>
      </c>
      <c r="G297" s="58" t="s">
        <v>168</v>
      </c>
      <c r="H297" s="58" t="s">
        <v>168</v>
      </c>
      <c r="I297" s="60">
        <v>24.4</v>
      </c>
      <c r="J297" s="103">
        <f t="shared" si="2"/>
        <v>4.426229508</v>
      </c>
      <c r="K297" s="55">
        <v>0.27</v>
      </c>
      <c r="L297" s="58">
        <v>4.0</v>
      </c>
      <c r="M297" s="23">
        <f t="shared" si="3"/>
        <v>1.08</v>
      </c>
      <c r="N297" s="58" t="s">
        <v>592</v>
      </c>
      <c r="O297" s="232">
        <v>0.24</v>
      </c>
      <c r="P297" s="107">
        <v>43920.0</v>
      </c>
      <c r="Q297" s="107">
        <v>43935.0</v>
      </c>
      <c r="R297" s="23">
        <f t="shared" si="4"/>
        <v>12.5</v>
      </c>
      <c r="S297" s="108">
        <f t="array" ref="S297">IF(INDEX(Historical!$D$7:$D$1379,MATCH(B297,Historical!$B$7:$B$1403,0))=0,"n/a",(INDEX(Historical!$C$7:$C$1381,MATCH(B297,Historical!$B$7:$B$1403,0))/INDEX(Historical!$D$7:$D$1379,MATCH(B297,Historical!$B$7:$B$1403,0))-1)*100)</f>
        <v>35.29411765</v>
      </c>
      <c r="T297" s="108">
        <f t="array" ref="T297">IF(INDEX(Historical!$F$7:$F$1372,MATCH(B297,Historical!$B$7:$B$1403,0))=0,"n/a",((INDEX(Historical!$C$7:$C$1381,MATCH(B297,Historical!$B$7:$B$1403,0))/INDEX(Historical!$F$7:$F$1372,MATCH(B297,Historical!$B$7:$B$1403,0)))^(1/3)-1)*100)</f>
        <v>20.18141672</v>
      </c>
      <c r="U297" s="108">
        <f t="array" ref="U297">IF(INDEX(Historical!$H$7:$H$1372,MATCH(B297,Historical!$B$7:$B$1403,0))=0,"n/a",((INDEX(Historical!$C$7:$C$1381,MATCH(B297,Historical!$B$7:$B$1403,0))/INDEX(Historical!$H$7:$H$1372,MATCH(B297,Historical!$B$7:$B$1403,0)))^(1/5)-1)*100)</f>
        <v>12.52357721</v>
      </c>
      <c r="V297" s="108">
        <f t="array" ref="V297">IF(INDEX(Historical!$O$7:$O$1372,MATCH(B297,Historical!$B$7:$B$1403,0))=0,"n/a",((INDEX(Historical!$C$7:$C$1381,MATCH(B297,Historical!$B$7:$B$1403,0))/INDEX(Historical!$O$7:$O$1372,MATCH(B297,Historical!$B$7:$B$1403,0)))^(1/10)-1)*100)</f>
        <v>36.82730833</v>
      </c>
      <c r="W297" s="109">
        <f t="shared" si="5"/>
        <v>0.3400622466</v>
      </c>
      <c r="X297" s="110">
        <f t="shared" si="6"/>
        <v>1.407143506</v>
      </c>
      <c r="Y297" s="233"/>
      <c r="Z297" s="103">
        <f t="shared" si="7"/>
        <v>32.14285714</v>
      </c>
      <c r="AA297" s="112">
        <f t="shared" si="8"/>
        <v>7.261904762</v>
      </c>
      <c r="AB297" s="73">
        <v>12.0</v>
      </c>
      <c r="AC297" s="120">
        <v>3.36</v>
      </c>
      <c r="AD297" s="120">
        <v>0.72</v>
      </c>
      <c r="AE297" s="102">
        <v>2.81</v>
      </c>
      <c r="AF297" s="102">
        <v>0.9</v>
      </c>
      <c r="AG297" s="102">
        <v>11.3</v>
      </c>
      <c r="AH297" s="102">
        <v>23.799999999999997</v>
      </c>
      <c r="AI297" s="102">
        <v>6.22</v>
      </c>
      <c r="AJ297" s="234">
        <v>8.9</v>
      </c>
      <c r="AK297" s="234">
        <v>10.15</v>
      </c>
      <c r="AL297" s="120">
        <v>17570.0</v>
      </c>
      <c r="AM297" s="120">
        <v>0.2</v>
      </c>
      <c r="AN297" s="120">
        <v>0.74</v>
      </c>
      <c r="AO297" s="115">
        <f t="shared" si="9"/>
        <v>9.687901953</v>
      </c>
      <c r="AP297" s="116">
        <f t="shared" si="10"/>
        <v>16.94980671</v>
      </c>
      <c r="AQ297" s="117">
        <f t="shared" si="11"/>
        <v>-46.10415689</v>
      </c>
      <c r="AR297" s="103">
        <f t="array" ref="AR297">INDEX(Historical!$C$7:$C$1381,MATCH(B297,Historical!$B$7:$B$1403,0))*IF(AH297="n/a",1.03,IF(AH297&lt;0,1.01,IF(AH297&gt;10,1.1,(1+AH297/100))))</f>
        <v>1.012</v>
      </c>
      <c r="AS297" s="112">
        <f t="shared" si="12"/>
        <v>1.0749464</v>
      </c>
      <c r="AT297" s="112">
        <f t="shared" ref="AT297:AV297" si="305">IF($AK297="n/a",1.03*AS297,IF($AK297&lt;0,1.01*AS297,IF($AK297&gt;10,1.1*AS297,(1+$AK297/100)*AS297)))</f>
        <v>1.18244104</v>
      </c>
      <c r="AU297" s="112">
        <f t="shared" si="305"/>
        <v>1.300685144</v>
      </c>
      <c r="AV297" s="112">
        <f t="shared" si="305"/>
        <v>1.430753658</v>
      </c>
      <c r="AW297" s="103">
        <f t="shared" si="14"/>
        <v>6.000826242</v>
      </c>
      <c r="AX297" s="118">
        <f t="shared" si="15"/>
        <v>24.59355017</v>
      </c>
      <c r="AY297" s="235">
        <v>1.32</v>
      </c>
      <c r="AZ297" s="102">
        <v>0.95</v>
      </c>
      <c r="BA297" s="102">
        <v>-22.88</v>
      </c>
      <c r="BB297" s="102">
        <v>-17.61</v>
      </c>
      <c r="BC297" s="102">
        <v>-13.91</v>
      </c>
      <c r="BD297" s="42"/>
      <c r="BE297" s="17">
        <v>2011.0</v>
      </c>
      <c r="BF297" s="17">
        <f t="shared" si="16"/>
        <v>0</v>
      </c>
      <c r="BG297" s="120">
        <v>1.2</v>
      </c>
    </row>
    <row r="298" ht="11.25" customHeight="1">
      <c r="A298" s="155" t="s">
        <v>1537</v>
      </c>
      <c r="B298" s="99" t="s">
        <v>1538</v>
      </c>
      <c r="C298" s="100" t="s">
        <v>118</v>
      </c>
      <c r="D298" s="100" t="s">
        <v>1539</v>
      </c>
      <c r="E298" s="101">
        <v>8.0</v>
      </c>
      <c r="F298" s="58">
        <v>644.0</v>
      </c>
      <c r="G298" s="58" t="s">
        <v>168</v>
      </c>
      <c r="H298" s="58" t="s">
        <v>168</v>
      </c>
      <c r="I298" s="150">
        <v>42.22</v>
      </c>
      <c r="J298" s="103">
        <f t="shared" si="2"/>
        <v>0.9947891994</v>
      </c>
      <c r="K298" s="104">
        <v>0.105</v>
      </c>
      <c r="L298" s="73">
        <v>4.0</v>
      </c>
      <c r="M298" s="23">
        <f t="shared" si="3"/>
        <v>0.42</v>
      </c>
      <c r="N298" s="105" t="s">
        <v>890</v>
      </c>
      <c r="O298" s="106">
        <v>0.1</v>
      </c>
      <c r="P298" s="107">
        <v>43896.0</v>
      </c>
      <c r="Q298" s="107">
        <v>43920.0</v>
      </c>
      <c r="R298" s="23">
        <f t="shared" si="4"/>
        <v>5</v>
      </c>
      <c r="S298" s="108">
        <f t="array" ref="S298">IF(INDEX(Historical!$D$7:$D$1379,MATCH(B298,Historical!$B$7:$B$1403,0))=0,"n/a",(INDEX(Historical!$C$7:$C$1381,MATCH(B298,Historical!$B$7:$B$1403,0))/INDEX(Historical!$D$7:$D$1379,MATCH(B298,Historical!$B$7:$B$1403,0))-1)*100)</f>
        <v>19.6969697</v>
      </c>
      <c r="T298" s="108">
        <f t="array" ref="T298">IF(INDEX(Historical!$F$7:$F$1372,MATCH(B298,Historical!$B$7:$B$1403,0))=0,"n/a",((INDEX(Historical!$C$7:$C$1381,MATCH(B298,Historical!$B$7:$B$1403,0))/INDEX(Historical!$F$7:$F$1372,MATCH(B298,Historical!$B$7:$B$1403,0)))^(1/3)-1)*100)</f>
        <v>12.8291892</v>
      </c>
      <c r="U298" s="108">
        <f t="array" ref="U298">IF(INDEX(Historical!$H$7:$H$1372,MATCH(B298,Historical!$B$7:$B$1403,0))=0,"n/a",((INDEX(Historical!$C$7:$C$1381,MATCH(B298,Historical!$B$7:$B$1403,0))/INDEX(Historical!$H$7:$H$1372,MATCH(B298,Historical!$B$7:$B$1403,0)))^(1/5)-1)*100)</f>
        <v>11.9136127</v>
      </c>
      <c r="V298" s="108">
        <f t="array" ref="V298">IF(INDEX(Historical!$O$7:$O$1372,MATCH(B298,Historical!$B$7:$B$1403,0))=0,"n/a",((INDEX(Historical!$C$7:$C$1381,MATCH(B298,Historical!$B$7:$B$1403,0))/INDEX(Historical!$O$7:$O$1372,MATCH(B298,Historical!$B$7:$B$1403,0)))^(1/10)-1)*100)</f>
        <v>7.593082353</v>
      </c>
      <c r="W298" s="109">
        <f t="shared" si="5"/>
        <v>1.569008757</v>
      </c>
      <c r="X298" s="110">
        <f t="shared" si="6"/>
        <v>0.3632198995</v>
      </c>
      <c r="Y298" s="133"/>
      <c r="Z298" s="103">
        <f t="shared" si="7"/>
        <v>14.8409894</v>
      </c>
      <c r="AA298" s="112">
        <f t="shared" si="8"/>
        <v>14.91872792</v>
      </c>
      <c r="AB298" s="73">
        <v>12.0</v>
      </c>
      <c r="AC298" s="102">
        <v>2.83</v>
      </c>
      <c r="AD298" s="102">
        <v>1.49</v>
      </c>
      <c r="AE298" s="102">
        <v>0.63</v>
      </c>
      <c r="AF298" s="102">
        <v>2.79</v>
      </c>
      <c r="AG298" s="102">
        <v>20.1</v>
      </c>
      <c r="AH298" s="102">
        <v>147.10000000000002</v>
      </c>
      <c r="AI298" s="102">
        <v>12.389999999999999</v>
      </c>
      <c r="AJ298" s="102">
        <v>32.800000000000004</v>
      </c>
      <c r="AK298" s="102">
        <v>10.0</v>
      </c>
      <c r="AL298" s="113">
        <v>1560.0</v>
      </c>
      <c r="AM298" s="114">
        <v>1.5</v>
      </c>
      <c r="AN298" s="102">
        <v>0.43</v>
      </c>
      <c r="AO298" s="115">
        <f t="shared" si="9"/>
        <v>-2.010326013</v>
      </c>
      <c r="AP298" s="116">
        <f t="shared" si="10"/>
        <v>12.9084019</v>
      </c>
      <c r="AQ298" s="117">
        <f t="shared" si="11"/>
        <v>36.01184733</v>
      </c>
      <c r="AR298" s="103">
        <f t="array" ref="AR298">INDEX(Historical!$C$7:$C$1381,MATCH(B298,Historical!$B$7:$B$1403,0))*IF(AH298="n/a",1.03,IF(AH298&lt;0,1.01,IF(AH298&gt;10,1.1,(1+AH298/100))))</f>
        <v>0.4345</v>
      </c>
      <c r="AS298" s="112">
        <f t="shared" si="12"/>
        <v>0.47795</v>
      </c>
      <c r="AT298" s="112">
        <f t="shared" ref="AT298:AV298" si="306">IF($AK298="n/a",1.03*AS298,IF($AK298&lt;0,1.01*AS298,IF($AK298&gt;10,1.1*AS298,(1+$AK298/100)*AS298)))</f>
        <v>0.525745</v>
      </c>
      <c r="AU298" s="112">
        <f t="shared" si="306"/>
        <v>0.5783195</v>
      </c>
      <c r="AV298" s="112">
        <f t="shared" si="306"/>
        <v>0.63615145</v>
      </c>
      <c r="AW298" s="103">
        <f t="shared" si="14"/>
        <v>2.65266595</v>
      </c>
      <c r="AX298" s="118">
        <f t="shared" si="15"/>
        <v>6.282960564</v>
      </c>
      <c r="AY298" s="119">
        <v>1.35</v>
      </c>
      <c r="AZ298" s="114">
        <v>16.400000000000002</v>
      </c>
      <c r="BA298" s="114">
        <v>-27.47</v>
      </c>
      <c r="BB298" s="114">
        <v>-13.669999999999998</v>
      </c>
      <c r="BC298" s="114">
        <v>-10.35</v>
      </c>
      <c r="BD298" s="42"/>
      <c r="BE298" s="17">
        <v>2013.0</v>
      </c>
      <c r="BF298" s="17">
        <f t="shared" si="16"/>
        <v>0</v>
      </c>
      <c r="BG298" s="120">
        <v>8.3</v>
      </c>
    </row>
    <row r="299" ht="11.25" customHeight="1">
      <c r="A299" s="121" t="s">
        <v>776</v>
      </c>
      <c r="B299" s="122" t="s">
        <v>777</v>
      </c>
      <c r="C299" s="100" t="s">
        <v>296</v>
      </c>
      <c r="D299" s="100" t="s">
        <v>342</v>
      </c>
      <c r="E299" s="123">
        <v>10.0</v>
      </c>
      <c r="F299" s="58">
        <v>433.0</v>
      </c>
      <c r="G299" s="124" t="s">
        <v>168</v>
      </c>
      <c r="H299" s="124" t="s">
        <v>168</v>
      </c>
      <c r="I299" s="216">
        <v>36.25</v>
      </c>
      <c r="J299" s="126">
        <f t="shared" si="2"/>
        <v>4.413793103</v>
      </c>
      <c r="K299" s="127">
        <v>0.4</v>
      </c>
      <c r="L299" s="128">
        <v>4.0</v>
      </c>
      <c r="M299" s="129">
        <f t="shared" si="3"/>
        <v>1.6</v>
      </c>
      <c r="N299" s="130" t="s">
        <v>122</v>
      </c>
      <c r="O299" s="131">
        <v>0.38</v>
      </c>
      <c r="P299" s="132">
        <v>43937.0</v>
      </c>
      <c r="Q299" s="132">
        <v>43952.0</v>
      </c>
      <c r="R299" s="129">
        <f t="shared" si="4"/>
        <v>5.263157895</v>
      </c>
      <c r="S299" s="108">
        <f t="array" ref="S299">IF(INDEX(Historical!$D$7:$D$1379,MATCH(B299,Historical!$B$7:$B$1403,0))=0,"n/a",(INDEX(Historical!$C$7:$C$1381,MATCH(B299,Historical!$B$7:$B$1403,0))/INDEX(Historical!$D$7:$D$1379,MATCH(B299,Historical!$B$7:$B$1403,0))-1)*100)</f>
        <v>10.40892193</v>
      </c>
      <c r="T299" s="108">
        <f t="array" ref="T299">IF(INDEX(Historical!$F$7:$F$1372,MATCH(B299,Historical!$B$7:$B$1403,0))=0,"n/a",((INDEX(Historical!$C$7:$C$1381,MATCH(B299,Historical!$B$7:$B$1403,0))/INDEX(Historical!$F$7:$F$1372,MATCH(B299,Historical!$B$7:$B$1403,0)))^(1/3)-1)*100)</f>
        <v>11.37113949</v>
      </c>
      <c r="U299" s="108">
        <f t="array" ref="U299">IF(INDEX(Historical!$H$7:$H$1372,MATCH(B299,Historical!$B$7:$B$1403,0))=0,"n/a",((INDEX(Historical!$C$7:$C$1381,MATCH(B299,Historical!$B$7:$B$1403,0))/INDEX(Historical!$H$7:$H$1372,MATCH(B299,Historical!$B$7:$B$1403,0)))^(1/5)-1)*100)</f>
        <v>11.54384233</v>
      </c>
      <c r="V299" s="108">
        <f t="array" ref="V299">IF(INDEX(Historical!$O$7:$O$1372,MATCH(B299,Historical!$B$7:$B$1403,0))=0,"n/a",((INDEX(Historical!$C$7:$C$1381,MATCH(B299,Historical!$B$7:$B$1403,0))/INDEX(Historical!$O$7:$O$1372,MATCH(B299,Historical!$B$7:$B$1403,0)))^(1/10)-1)*100)</f>
        <v>9.485730488</v>
      </c>
      <c r="W299" s="109">
        <f t="shared" si="5"/>
        <v>1.216969251</v>
      </c>
      <c r="X299" s="110">
        <f t="shared" si="6"/>
        <v>1.254765471</v>
      </c>
      <c r="Y299" s="262"/>
      <c r="Z299" s="126">
        <f t="shared" si="7"/>
        <v>34.70715835</v>
      </c>
      <c r="AA299" s="134">
        <f t="shared" si="8"/>
        <v>7.863340564</v>
      </c>
      <c r="AB299" s="128">
        <v>1.0</v>
      </c>
      <c r="AC299" s="125">
        <v>4.61</v>
      </c>
      <c r="AD299" s="125">
        <v>1.18</v>
      </c>
      <c r="AE299" s="125">
        <v>0.49</v>
      </c>
      <c r="AF299" s="125">
        <v>1.6</v>
      </c>
      <c r="AG299" s="125">
        <v>20.5</v>
      </c>
      <c r="AH299" s="125">
        <v>47.599999999999994</v>
      </c>
      <c r="AI299" s="125">
        <v>6.52</v>
      </c>
      <c r="AJ299" s="125">
        <v>9.2</v>
      </c>
      <c r="AK299" s="125">
        <v>6.67</v>
      </c>
      <c r="AL299" s="135">
        <v>3950.0</v>
      </c>
      <c r="AM299" s="136">
        <v>0.3</v>
      </c>
      <c r="AN299" s="125">
        <v>0.05</v>
      </c>
      <c r="AO299" s="137">
        <f t="shared" si="9"/>
        <v>8.094294871</v>
      </c>
      <c r="AP299" s="138">
        <f t="shared" si="10"/>
        <v>15.95763544</v>
      </c>
      <c r="AQ299" s="139">
        <f t="shared" si="11"/>
        <v>-25.22227039</v>
      </c>
      <c r="AR299" s="103">
        <f t="array" ref="AR299">INDEX(Historical!$C$7:$C$1381,MATCH(B299,Historical!$B$7:$B$1403,0))*IF(AH299="n/a",1.03,IF(AH299&lt;0,1.01,IF(AH299&gt;10,1.1,(1+AH299/100))))</f>
        <v>1.6335</v>
      </c>
      <c r="AS299" s="134">
        <f t="shared" si="12"/>
        <v>1.7400042</v>
      </c>
      <c r="AT299" s="134">
        <f t="shared" ref="AT299:AV299" si="307">IF($AK299="n/a",1.03*AS299,IF($AK299&lt;0,1.01*AS299,IF($AK299&gt;10,1.1*AS299,(1+$AK299/100)*AS299)))</f>
        <v>1.85606248</v>
      </c>
      <c r="AU299" s="134">
        <f t="shared" si="307"/>
        <v>1.979861848</v>
      </c>
      <c r="AV299" s="134">
        <f t="shared" si="307"/>
        <v>2.111918633</v>
      </c>
      <c r="AW299" s="126">
        <f t="shared" si="14"/>
        <v>9.321347161</v>
      </c>
      <c r="AX299" s="140">
        <f t="shared" si="15"/>
        <v>25.71406113</v>
      </c>
      <c r="AY299" s="141">
        <v>0.9</v>
      </c>
      <c r="AZ299" s="136">
        <v>10.45</v>
      </c>
      <c r="BA299" s="136">
        <v>-46.69</v>
      </c>
      <c r="BB299" s="136">
        <v>-7.31</v>
      </c>
      <c r="BC299" s="136">
        <v>-12.43</v>
      </c>
      <c r="BD299" s="142"/>
      <c r="BE299" s="17">
        <v>2011.0</v>
      </c>
      <c r="BF299" s="17">
        <f t="shared" si="16"/>
        <v>0</v>
      </c>
      <c r="BG299" s="143">
        <v>8.6</v>
      </c>
    </row>
    <row r="300" ht="11.25" customHeight="1">
      <c r="A300" s="55" t="s">
        <v>778</v>
      </c>
      <c r="B300" s="99" t="s">
        <v>779</v>
      </c>
      <c r="C300" s="100" t="s">
        <v>136</v>
      </c>
      <c r="D300" s="100" t="s">
        <v>153</v>
      </c>
      <c r="E300" s="101">
        <v>24.0</v>
      </c>
      <c r="F300" s="58">
        <v>144.0</v>
      </c>
      <c r="G300" s="58" t="s">
        <v>121</v>
      </c>
      <c r="H300" s="58" t="s">
        <v>121</v>
      </c>
      <c r="I300" s="102">
        <v>20.71</v>
      </c>
      <c r="J300" s="103">
        <f t="shared" si="2"/>
        <v>3.476581362</v>
      </c>
      <c r="K300" s="144">
        <v>0.18</v>
      </c>
      <c r="L300" s="73">
        <v>4.0</v>
      </c>
      <c r="M300" s="23">
        <f t="shared" si="3"/>
        <v>0.72</v>
      </c>
      <c r="N300" s="105" t="s">
        <v>780</v>
      </c>
      <c r="O300" s="145">
        <v>0.17</v>
      </c>
      <c r="P300" s="107">
        <v>43746.0</v>
      </c>
      <c r="Q300" s="107">
        <v>43756.0</v>
      </c>
      <c r="R300" s="23">
        <f t="shared" si="4"/>
        <v>5.882352941</v>
      </c>
      <c r="S300" s="108">
        <f t="array" ref="S300">IF(INDEX(Historical!$D$7:$D$1379,MATCH(B300,Historical!$B$7:$B$1403,0))=0,"n/a",(INDEX(Historical!$C$7:$C$1381,MATCH(B300,Historical!$B$7:$B$1403,0))/INDEX(Historical!$D$7:$D$1379,MATCH(B300,Historical!$B$7:$B$1403,0))-1)*100)</f>
        <v>11.29032258</v>
      </c>
      <c r="T300" s="108">
        <f t="array" ref="T300">IF(INDEX(Historical!$F$7:$F$1372,MATCH(B300,Historical!$B$7:$B$1403,0))=0,"n/a",((INDEX(Historical!$C$7:$C$1381,MATCH(B300,Historical!$B$7:$B$1403,0))/INDEX(Historical!$F$7:$F$1372,MATCH(B300,Historical!$B$7:$B$1403,0)))^(1/3)-1)*100)</f>
        <v>8.513834525</v>
      </c>
      <c r="U300" s="108">
        <f t="array" ref="U300">IF(INDEX(Historical!$H$7:$H$1372,MATCH(B300,Historical!$B$7:$B$1403,0))=0,"n/a",((INDEX(Historical!$C$7:$C$1381,MATCH(B300,Historical!$B$7:$B$1403,0))/INDEX(Historical!$H$7:$H$1372,MATCH(B300,Historical!$B$7:$B$1403,0)))^(1/5)-1)*100)</f>
        <v>7.930942157</v>
      </c>
      <c r="V300" s="108">
        <f t="array" ref="V300">IF(INDEX(Historical!$O$7:$O$1372,MATCH(B300,Historical!$B$7:$B$1403,0))=0,"n/a",((INDEX(Historical!$C$7:$C$1381,MATCH(B300,Historical!$B$7:$B$1403,0))/INDEX(Historical!$O$7:$O$1372,MATCH(B300,Historical!$B$7:$B$1403,0)))^(1/10)-1)*100)</f>
        <v>7.69114361</v>
      </c>
      <c r="W300" s="109">
        <f t="shared" si="5"/>
        <v>1.031178529</v>
      </c>
      <c r="X300" s="110">
        <f t="shared" si="6"/>
        <v>0.8348360165</v>
      </c>
      <c r="Y300" s="147"/>
      <c r="Z300" s="103">
        <f t="shared" si="7"/>
        <v>43.11377246</v>
      </c>
      <c r="AA300" s="112">
        <f t="shared" si="8"/>
        <v>12.4011976</v>
      </c>
      <c r="AB300" s="73">
        <v>12.0</v>
      </c>
      <c r="AC300" s="102">
        <v>1.67</v>
      </c>
      <c r="AD300" s="102">
        <v>1.77</v>
      </c>
      <c r="AE300" s="102">
        <v>3.5</v>
      </c>
      <c r="AF300" s="102">
        <v>1.31</v>
      </c>
      <c r="AG300" s="102">
        <v>10.7</v>
      </c>
      <c r="AH300" s="102">
        <v>11.0</v>
      </c>
      <c r="AI300" s="102">
        <v>1.4500000000000002</v>
      </c>
      <c r="AJ300" s="102">
        <v>9.5</v>
      </c>
      <c r="AK300" s="102">
        <v>7.000000000000001</v>
      </c>
      <c r="AL300" s="113">
        <v>503.25</v>
      </c>
      <c r="AM300" s="114">
        <v>4.6</v>
      </c>
      <c r="AN300" s="102">
        <v>0.93</v>
      </c>
      <c r="AO300" s="115">
        <f t="shared" si="9"/>
        <v>-0.9936740865</v>
      </c>
      <c r="AP300" s="116">
        <f t="shared" si="10"/>
        <v>11.40752352</v>
      </c>
      <c r="AQ300" s="117">
        <f t="shared" si="11"/>
        <v>-15.02792913</v>
      </c>
      <c r="AR300" s="103">
        <f t="array" ref="AR300">INDEX(Historical!$C$7:$C$1381,MATCH(B300,Historical!$B$7:$B$1403,0))*IF(AH300="n/a",1.03,IF(AH300&lt;0,1.01,IF(AH300&gt;10,1.1,(1+AH300/100))))</f>
        <v>0.759</v>
      </c>
      <c r="AS300" s="112">
        <f t="shared" si="12"/>
        <v>0.7700055</v>
      </c>
      <c r="AT300" s="112">
        <f t="shared" ref="AT300:AV300" si="308">IF($AK300="n/a",1.03*AS300,IF($AK300&lt;0,1.01*AS300,IF($AK300&gt;10,1.1*AS300,(1+$AK300/100)*AS300)))</f>
        <v>0.823905885</v>
      </c>
      <c r="AU300" s="112">
        <f t="shared" si="308"/>
        <v>0.881579297</v>
      </c>
      <c r="AV300" s="112">
        <f t="shared" si="308"/>
        <v>0.9432898477</v>
      </c>
      <c r="AW300" s="103">
        <f t="shared" si="14"/>
        <v>4.17778053</v>
      </c>
      <c r="AX300" s="118">
        <f t="shared" si="15"/>
        <v>20.17276934</v>
      </c>
      <c r="AY300" s="119">
        <v>0.58</v>
      </c>
      <c r="AZ300" s="114">
        <v>3.29</v>
      </c>
      <c r="BA300" s="114">
        <v>-18.88</v>
      </c>
      <c r="BB300" s="114">
        <v>-12.72</v>
      </c>
      <c r="BC300" s="114">
        <v>-9.049999999999999</v>
      </c>
      <c r="BD300" s="42"/>
      <c r="BE300" s="17">
        <v>1997.0</v>
      </c>
      <c r="BF300" s="17">
        <f t="shared" si="16"/>
        <v>2</v>
      </c>
      <c r="BG300" s="120">
        <v>1.0</v>
      </c>
    </row>
    <row r="301" ht="11.25" customHeight="1">
      <c r="A301" s="55" t="s">
        <v>1292</v>
      </c>
      <c r="B301" s="99" t="s">
        <v>1293</v>
      </c>
      <c r="C301" s="100" t="s">
        <v>131</v>
      </c>
      <c r="D301" s="100" t="s">
        <v>193</v>
      </c>
      <c r="E301" s="101">
        <v>9.0</v>
      </c>
      <c r="F301" s="58">
        <v>451.0</v>
      </c>
      <c r="G301" s="58" t="s">
        <v>168</v>
      </c>
      <c r="H301" s="58" t="s">
        <v>168</v>
      </c>
      <c r="I301" s="150">
        <v>42.47</v>
      </c>
      <c r="J301" s="103">
        <f t="shared" si="2"/>
        <v>1.60113021</v>
      </c>
      <c r="K301" s="104">
        <v>0.17</v>
      </c>
      <c r="L301" s="73">
        <v>4.0</v>
      </c>
      <c r="M301" s="23">
        <f t="shared" si="3"/>
        <v>0.68</v>
      </c>
      <c r="N301" s="105" t="s">
        <v>443</v>
      </c>
      <c r="O301" s="106">
        <v>0.16</v>
      </c>
      <c r="P301" s="148">
        <v>43517.0</v>
      </c>
      <c r="Q301" s="148">
        <v>43532.0</v>
      </c>
      <c r="R301" s="23">
        <f t="shared" si="4"/>
        <v>6.25</v>
      </c>
      <c r="S301" s="108">
        <f t="array" ref="S301">IF(INDEX(Historical!$D$7:$D$1379,MATCH(B301,Historical!$B$7:$B$1403,0))=0,"n/a",(INDEX(Historical!$C$7:$C$1381,MATCH(B301,Historical!$B$7:$B$1403,0))/INDEX(Historical!$D$7:$D$1379,MATCH(B301,Historical!$B$7:$B$1403,0))-1)*100)</f>
        <v>6.25</v>
      </c>
      <c r="T301" s="108">
        <f t="array" ref="T301">IF(INDEX(Historical!$F$7:$F$1372,MATCH(B301,Historical!$B$7:$B$1403,0))=0,"n/a",((INDEX(Historical!$C$7:$C$1381,MATCH(B301,Historical!$B$7:$B$1403,0))/INDEX(Historical!$F$7:$F$1372,MATCH(B301,Historical!$B$7:$B$1403,0)))^(1/3)-1)*100)</f>
        <v>12.31106835</v>
      </c>
      <c r="U301" s="108">
        <f t="array" ref="U301">IF(INDEX(Historical!$H$7:$H$1372,MATCH(B301,Historical!$B$7:$B$1403,0))=0,"n/a",((INDEX(Historical!$C$7:$C$1381,MATCH(B301,Historical!$B$7:$B$1403,0))/INDEX(Historical!$H$7:$H$1372,MATCH(B301,Historical!$B$7:$B$1403,0)))^(1/5)-1)*100)</f>
        <v>11.19615859</v>
      </c>
      <c r="V301" s="108" t="str">
        <f t="array" ref="V301">IF(INDEX(Historical!$O$7:$O$1372,MATCH(B301,Historical!$B$7:$B$1403,0))=0,"n/a",((INDEX(Historical!$C$7:$C$1381,MATCH(B301,Historical!$B$7:$B$1403,0))/INDEX(Historical!$O$7:$O$1372,MATCH(B301,Historical!$B$7:$B$1403,0)))^(1/10)-1)*100)</f>
        <v>n/a</v>
      </c>
      <c r="W301" s="109" t="str">
        <f t="shared" si="5"/>
        <v>n/a</v>
      </c>
      <c r="X301" s="110">
        <f t="shared" si="6"/>
        <v>1.066300818</v>
      </c>
      <c r="Y301" s="149"/>
      <c r="Z301" s="103">
        <f t="shared" si="7"/>
        <v>34.87179487</v>
      </c>
      <c r="AA301" s="112">
        <f t="shared" si="8"/>
        <v>21.77948718</v>
      </c>
      <c r="AB301" s="73">
        <v>12.0</v>
      </c>
      <c r="AC301" s="102">
        <v>1.95</v>
      </c>
      <c r="AD301" s="102">
        <v>0.99</v>
      </c>
      <c r="AE301" s="102">
        <v>3.08</v>
      </c>
      <c r="AF301" s="102">
        <v>3.06</v>
      </c>
      <c r="AG301" s="102">
        <v>14.2</v>
      </c>
      <c r="AH301" s="102">
        <v>39.5</v>
      </c>
      <c r="AI301" s="102">
        <v>10.02</v>
      </c>
      <c r="AJ301" s="102">
        <v>10.5</v>
      </c>
      <c r="AK301" s="102">
        <v>21.9</v>
      </c>
      <c r="AL301" s="113">
        <v>5680.0</v>
      </c>
      <c r="AM301" s="114">
        <v>0.7000000000000001</v>
      </c>
      <c r="AN301" s="102">
        <v>0.4</v>
      </c>
      <c r="AO301" s="115">
        <f t="shared" si="9"/>
        <v>-8.982198376</v>
      </c>
      <c r="AP301" s="116">
        <f t="shared" si="10"/>
        <v>12.7972888</v>
      </c>
      <c r="AQ301" s="117">
        <f t="shared" si="11"/>
        <v>72.10491732</v>
      </c>
      <c r="AR301" s="103">
        <f t="array" ref="AR301">INDEX(Historical!$C$7:$C$1381,MATCH(B301,Historical!$B$7:$B$1403,0))*IF(AH301="n/a",1.03,IF(AH301&lt;0,1.01,IF(AH301&gt;10,1.1,(1+AH301/100))))</f>
        <v>0.748</v>
      </c>
      <c r="AS301" s="112">
        <f t="shared" si="12"/>
        <v>0.8228</v>
      </c>
      <c r="AT301" s="112">
        <f t="shared" ref="AT301:AV301" si="309">IF($AK301="n/a",1.03*AS301,IF($AK301&lt;0,1.01*AS301,IF($AK301&gt;10,1.1*AS301,(1+$AK301/100)*AS301)))</f>
        <v>0.90508</v>
      </c>
      <c r="AU301" s="112">
        <f t="shared" si="309"/>
        <v>0.995588</v>
      </c>
      <c r="AV301" s="112">
        <f t="shared" si="309"/>
        <v>1.0951468</v>
      </c>
      <c r="AW301" s="103">
        <f t="shared" si="14"/>
        <v>4.5666148</v>
      </c>
      <c r="AX301" s="118">
        <f t="shared" si="15"/>
        <v>10.75256605</v>
      </c>
      <c r="AY301" s="119">
        <v>1.17</v>
      </c>
      <c r="AZ301" s="114">
        <v>-1.51</v>
      </c>
      <c r="BA301" s="114">
        <v>-28.549999999999997</v>
      </c>
      <c r="BB301" s="114">
        <v>-21.17</v>
      </c>
      <c r="BC301" s="114">
        <v>-18.72</v>
      </c>
      <c r="BD301" s="42"/>
      <c r="BE301" s="17">
        <v>2011.0</v>
      </c>
      <c r="BF301" s="17">
        <f t="shared" si="16"/>
        <v>0</v>
      </c>
      <c r="BG301" s="120">
        <v>8.6</v>
      </c>
    </row>
    <row r="302" ht="11.25" customHeight="1">
      <c r="A302" s="155" t="s">
        <v>781</v>
      </c>
      <c r="B302" s="99" t="s">
        <v>782</v>
      </c>
      <c r="C302" s="100" t="s">
        <v>125</v>
      </c>
      <c r="D302" s="100" t="s">
        <v>126</v>
      </c>
      <c r="E302" s="101">
        <v>18.0</v>
      </c>
      <c r="F302" s="58">
        <v>182.0</v>
      </c>
      <c r="G302" s="58" t="s">
        <v>121</v>
      </c>
      <c r="H302" s="58" t="s">
        <v>120</v>
      </c>
      <c r="I302" s="150">
        <v>21.53</v>
      </c>
      <c r="J302" s="103">
        <f t="shared" si="2"/>
        <v>3.529958198</v>
      </c>
      <c r="K302" s="104">
        <v>0.19</v>
      </c>
      <c r="L302" s="73">
        <v>4.0</v>
      </c>
      <c r="M302" s="23">
        <f t="shared" si="3"/>
        <v>0.76</v>
      </c>
      <c r="N302" s="105" t="s">
        <v>589</v>
      </c>
      <c r="O302" s="106">
        <v>0.18</v>
      </c>
      <c r="P302" s="107">
        <v>43622.0</v>
      </c>
      <c r="Q302" s="107">
        <v>43637.0</v>
      </c>
      <c r="R302" s="23">
        <f t="shared" si="4"/>
        <v>5.555555556</v>
      </c>
      <c r="S302" s="108">
        <f t="array" ref="S302">IF(INDEX(Historical!$D$7:$D$1379,MATCH(B302,Historical!$B$7:$B$1403,0))=0,"n/a",(INDEX(Historical!$C$7:$C$1381,MATCH(B302,Historical!$B$7:$B$1403,0))/INDEX(Historical!$D$7:$D$1379,MATCH(B302,Historical!$B$7:$B$1403,0))-1)*100)</f>
        <v>5.633802817</v>
      </c>
      <c r="T302" s="108">
        <f t="array" ref="T302">IF(INDEX(Historical!$F$7:$F$1372,MATCH(B302,Historical!$B$7:$B$1403,0))=0,"n/a",((INDEX(Historical!$C$7:$C$1381,MATCH(B302,Historical!$B$7:$B$1403,0))/INDEX(Historical!$F$7:$F$1372,MATCH(B302,Historical!$B$7:$B$1403,0)))^(1/3)-1)*100)</f>
        <v>6.265856918</v>
      </c>
      <c r="U302" s="108">
        <f t="array" ref="U302">IF(INDEX(Historical!$H$7:$H$1372,MATCH(B302,Historical!$B$7:$B$1403,0))=0,"n/a",((INDEX(Historical!$C$7:$C$1381,MATCH(B302,Historical!$B$7:$B$1403,0))/INDEX(Historical!$H$7:$H$1372,MATCH(B302,Historical!$B$7:$B$1403,0)))^(1/5)-1)*100)</f>
        <v>9.109836492</v>
      </c>
      <c r="V302" s="108">
        <f t="array" ref="V302">IF(INDEX(Historical!$O$7:$O$1372,MATCH(B302,Historical!$B$7:$B$1403,0))=0,"n/a",((INDEX(Historical!$C$7:$C$1381,MATCH(B302,Historical!$B$7:$B$1403,0))/INDEX(Historical!$O$7:$O$1372,MATCH(B302,Historical!$B$7:$B$1403,0)))^(1/10)-1)*100)</f>
        <v>9.595822639</v>
      </c>
      <c r="W302" s="109">
        <f t="shared" si="5"/>
        <v>0.9493544051</v>
      </c>
      <c r="X302" s="110" t="str">
        <f t="shared" si="6"/>
        <v>n/a</v>
      </c>
      <c r="Y302" s="133"/>
      <c r="Z302" s="103">
        <f t="shared" si="7"/>
        <v>97.43589744</v>
      </c>
      <c r="AA302" s="112">
        <f t="shared" si="8"/>
        <v>27.6025641</v>
      </c>
      <c r="AB302" s="73">
        <v>12.0</v>
      </c>
      <c r="AC302" s="102">
        <v>0.78</v>
      </c>
      <c r="AD302" s="102">
        <v>5.84</v>
      </c>
      <c r="AE302" s="102">
        <v>1.11</v>
      </c>
      <c r="AF302" s="102">
        <v>3.61</v>
      </c>
      <c r="AG302" s="156">
        <v>12.9</v>
      </c>
      <c r="AH302" s="102">
        <v>8.4</v>
      </c>
      <c r="AI302" s="102">
        <v>3.26</v>
      </c>
      <c r="AJ302" s="102">
        <v>-1.2</v>
      </c>
      <c r="AK302" s="102">
        <v>4.75</v>
      </c>
      <c r="AL302" s="113">
        <v>4590.0</v>
      </c>
      <c r="AM302" s="114">
        <v>2.1</v>
      </c>
      <c r="AN302" s="102">
        <v>0.72</v>
      </c>
      <c r="AO302" s="115">
        <f t="shared" si="9"/>
        <v>-14.96276941</v>
      </c>
      <c r="AP302" s="116">
        <f t="shared" si="10"/>
        <v>12.63979469</v>
      </c>
      <c r="AQ302" s="117">
        <f t="shared" si="11"/>
        <v>110.4442459</v>
      </c>
      <c r="AR302" s="103">
        <f t="array" ref="AR302">INDEX(Historical!$C$7:$C$1381,MATCH(B302,Historical!$B$7:$B$1403,0))*IF(AH302="n/a",1.03,IF(AH302&lt;0,1.01,IF(AH302&gt;10,1.1,(1+AH302/100))))</f>
        <v>0.813</v>
      </c>
      <c r="AS302" s="112">
        <f t="shared" si="12"/>
        <v>0.8395038</v>
      </c>
      <c r="AT302" s="112">
        <f t="shared" ref="AT302:AV302" si="310">IF($AK302="n/a",1.03*AS302,IF($AK302&lt;0,1.01*AS302,IF($AK302&gt;10,1.1*AS302,(1+$AK302/100)*AS302)))</f>
        <v>0.8793802305</v>
      </c>
      <c r="AU302" s="112">
        <f t="shared" si="310"/>
        <v>0.9211507914</v>
      </c>
      <c r="AV302" s="112">
        <f t="shared" si="310"/>
        <v>0.964905454</v>
      </c>
      <c r="AW302" s="103">
        <f t="shared" si="14"/>
        <v>4.417940276</v>
      </c>
      <c r="AX302" s="118">
        <f t="shared" si="15"/>
        <v>20.51992697</v>
      </c>
      <c r="AY302" s="119">
        <v>0.34</v>
      </c>
      <c r="AZ302" s="114">
        <v>7.4399999999999995</v>
      </c>
      <c r="BA302" s="114">
        <v>-11.600000000000001</v>
      </c>
      <c r="BB302" s="114">
        <v>-1.55</v>
      </c>
      <c r="BC302" s="114">
        <v>-3.8699999999999997</v>
      </c>
      <c r="BD302" s="42"/>
      <c r="BE302" s="17">
        <v>2002.0</v>
      </c>
      <c r="BF302" s="17">
        <f t="shared" si="16"/>
        <v>1</v>
      </c>
      <c r="BG302" s="120">
        <v>5.1</v>
      </c>
    </row>
    <row r="303" ht="11.25" customHeight="1">
      <c r="A303" s="155" t="s">
        <v>783</v>
      </c>
      <c r="B303" s="99" t="s">
        <v>784</v>
      </c>
      <c r="C303" s="100" t="s">
        <v>136</v>
      </c>
      <c r="D303" s="100" t="s">
        <v>153</v>
      </c>
      <c r="E303" s="101">
        <v>16.0</v>
      </c>
      <c r="F303" s="58">
        <v>246.0</v>
      </c>
      <c r="G303" s="58" t="s">
        <v>168</v>
      </c>
      <c r="H303" s="58" t="s">
        <v>168</v>
      </c>
      <c r="I303" s="150">
        <v>26.6</v>
      </c>
      <c r="J303" s="103">
        <f t="shared" si="2"/>
        <v>2.406015038</v>
      </c>
      <c r="K303" s="104">
        <v>0.16</v>
      </c>
      <c r="L303" s="73">
        <v>4.0</v>
      </c>
      <c r="M303" s="23">
        <f t="shared" si="3"/>
        <v>0.64</v>
      </c>
      <c r="N303" s="105" t="s">
        <v>780</v>
      </c>
      <c r="O303" s="106">
        <v>0.15</v>
      </c>
      <c r="P303" s="107">
        <v>43828.0</v>
      </c>
      <c r="Q303" s="107">
        <v>43849.0</v>
      </c>
      <c r="R303" s="23">
        <f t="shared" si="4"/>
        <v>6.666666667</v>
      </c>
      <c r="S303" s="108">
        <f t="array" ref="S303">IF(INDEX(Historical!$D$7:$D$1379,MATCH(B303,Historical!$B$7:$B$1403,0))=0,"n/a",(INDEX(Historical!$C$7:$C$1381,MATCH(B303,Historical!$B$7:$B$1403,0))/INDEX(Historical!$D$7:$D$1379,MATCH(B303,Historical!$B$7:$B$1403,0))-1)*100)</f>
        <v>11.11111111</v>
      </c>
      <c r="T303" s="108">
        <f t="array" ref="T303">IF(INDEX(Historical!$F$7:$F$1372,MATCH(B303,Historical!$B$7:$B$1403,0))=0,"n/a",((INDEX(Historical!$C$7:$C$1381,MATCH(B303,Historical!$B$7:$B$1403,0))/INDEX(Historical!$F$7:$F$1372,MATCH(B303,Historical!$B$7:$B$1403,0)))^(1/3)-1)*100)</f>
        <v>10.06424163</v>
      </c>
      <c r="U303" s="108">
        <f t="array" ref="U303">IF(INDEX(Historical!$H$7:$H$1372,MATCH(B303,Historical!$B$7:$B$1403,0))=0,"n/a",((INDEX(Historical!$C$7:$C$1381,MATCH(B303,Historical!$B$7:$B$1403,0))/INDEX(Historical!$H$7:$H$1372,MATCH(B303,Historical!$B$7:$B$1403,0)))^(1/5)-1)*100)</f>
        <v>7.394092379</v>
      </c>
      <c r="V303" s="108">
        <f t="array" ref="V303">IF(INDEX(Historical!$O$7:$O$1372,MATCH(B303,Historical!$B$7:$B$1403,0))=0,"n/a",((INDEX(Historical!$C$7:$C$1381,MATCH(B303,Historical!$B$7:$B$1403,0))/INDEX(Historical!$O$7:$O$1372,MATCH(B303,Historical!$B$7:$B$1403,0)))^(1/10)-1)*100)</f>
        <v>5.240977915</v>
      </c>
      <c r="W303" s="109">
        <f t="shared" si="5"/>
        <v>1.410823037</v>
      </c>
      <c r="X303" s="110">
        <f t="shared" si="6"/>
        <v>0.2688760865</v>
      </c>
      <c r="Y303" s="133"/>
      <c r="Z303" s="103">
        <f t="shared" si="7"/>
        <v>39.7515528</v>
      </c>
      <c r="AA303" s="112">
        <f t="shared" si="8"/>
        <v>16.52173913</v>
      </c>
      <c r="AB303" s="73">
        <v>12.0</v>
      </c>
      <c r="AC303" s="102">
        <v>1.61</v>
      </c>
      <c r="AD303" s="102" t="s">
        <v>128</v>
      </c>
      <c r="AE303" s="102">
        <v>5.2</v>
      </c>
      <c r="AF303" s="102">
        <v>1.29</v>
      </c>
      <c r="AG303" s="102">
        <v>8.1</v>
      </c>
      <c r="AH303" s="102">
        <v>17.299999999999997</v>
      </c>
      <c r="AI303" s="102">
        <v>5.1</v>
      </c>
      <c r="AJ303" s="102">
        <v>27.500000000000004</v>
      </c>
      <c r="AK303" s="102" t="s">
        <v>128</v>
      </c>
      <c r="AL303" s="113">
        <v>301.38</v>
      </c>
      <c r="AM303" s="114">
        <v>0.4</v>
      </c>
      <c r="AN303" s="102">
        <v>0.0</v>
      </c>
      <c r="AO303" s="115">
        <f t="shared" si="9"/>
        <v>-6.721631714</v>
      </c>
      <c r="AP303" s="116">
        <f t="shared" si="10"/>
        <v>9.800107416</v>
      </c>
      <c r="AQ303" s="117">
        <f t="shared" si="11"/>
        <v>-2.67341695</v>
      </c>
      <c r="AR303" s="103">
        <f t="array" ref="AR303">INDEX(Historical!$C$7:$C$1381,MATCH(B303,Historical!$B$7:$B$1403,0))*IF(AH303="n/a",1.03,IF(AH303&lt;0,1.01,IF(AH303&gt;10,1.1,(1+AH303/100))))</f>
        <v>0.66</v>
      </c>
      <c r="AS303" s="112">
        <f t="shared" si="12"/>
        <v>0.69366</v>
      </c>
      <c r="AT303" s="112">
        <f t="shared" ref="AT303:AV303" si="311">IF($AK303="n/a",1.03*AS303,IF($AK303&lt;0,1.01*AS303,IF($AK303&gt;10,1.1*AS303,(1+$AK303/100)*AS303)))</f>
        <v>0.7144698</v>
      </c>
      <c r="AU303" s="112">
        <f t="shared" si="311"/>
        <v>0.735903894</v>
      </c>
      <c r="AV303" s="112">
        <f t="shared" si="311"/>
        <v>0.7579810108</v>
      </c>
      <c r="AW303" s="103">
        <f t="shared" si="14"/>
        <v>3.562014705</v>
      </c>
      <c r="AX303" s="118">
        <f t="shared" si="15"/>
        <v>13.39103272</v>
      </c>
      <c r="AY303" s="119">
        <v>0.31</v>
      </c>
      <c r="AZ303" s="114">
        <v>9.47</v>
      </c>
      <c r="BA303" s="114">
        <v>-16.869999999999997</v>
      </c>
      <c r="BB303" s="114">
        <v>-9.56</v>
      </c>
      <c r="BC303" s="114">
        <v>-3.44</v>
      </c>
      <c r="BD303" s="42"/>
      <c r="BE303" s="17">
        <v>2005.0</v>
      </c>
      <c r="BF303" s="17">
        <f t="shared" si="16"/>
        <v>1</v>
      </c>
      <c r="BG303" s="120">
        <v>1.0999999999999999</v>
      </c>
    </row>
    <row r="304" ht="11.25" customHeight="1">
      <c r="A304" s="155" t="s">
        <v>1294</v>
      </c>
      <c r="B304" s="99" t="s">
        <v>1295</v>
      </c>
      <c r="C304" s="100" t="s">
        <v>136</v>
      </c>
      <c r="D304" s="100" t="s">
        <v>153</v>
      </c>
      <c r="E304" s="101">
        <v>9.0</v>
      </c>
      <c r="F304" s="58">
        <v>518.0</v>
      </c>
      <c r="G304" s="58" t="s">
        <v>168</v>
      </c>
      <c r="H304" s="58" t="s">
        <v>168</v>
      </c>
      <c r="I304" s="150">
        <v>28.17</v>
      </c>
      <c r="J304" s="103">
        <f t="shared" si="2"/>
        <v>2.839900603</v>
      </c>
      <c r="K304" s="104">
        <v>0.4</v>
      </c>
      <c r="L304" s="73">
        <v>2.0</v>
      </c>
      <c r="M304" s="23">
        <f t="shared" si="3"/>
        <v>0.8</v>
      </c>
      <c r="N304" s="105" t="s">
        <v>300</v>
      </c>
      <c r="O304" s="106">
        <v>0.36</v>
      </c>
      <c r="P304" s="107">
        <v>43796.0</v>
      </c>
      <c r="Q304" s="107">
        <v>43812.0</v>
      </c>
      <c r="R304" s="23">
        <f t="shared" si="4"/>
        <v>11.11111111</v>
      </c>
      <c r="S304" s="108">
        <f t="array" ref="S304">IF(INDEX(Historical!$D$7:$D$1379,MATCH(B304,Historical!$B$7:$B$1403,0))=0,"n/a",(INDEX(Historical!$C$7:$C$1381,MATCH(B304,Historical!$B$7:$B$1403,0))/INDEX(Historical!$D$7:$D$1379,MATCH(B304,Historical!$B$7:$B$1403,0))-1)*100)</f>
        <v>5.555555556</v>
      </c>
      <c r="T304" s="108">
        <f t="array" ref="T304">IF(INDEX(Historical!$F$7:$F$1372,MATCH(B304,Historical!$B$7:$B$1403,0))=0,"n/a",((INDEX(Historical!$C$7:$C$1381,MATCH(B304,Historical!$B$7:$B$1403,0))/INDEX(Historical!$F$7:$F$1372,MATCH(B304,Historical!$B$7:$B$1403,0)))^(1/3)-1)*100)</f>
        <v>7.022222991</v>
      </c>
      <c r="U304" s="108">
        <f t="array" ref="U304">IF(INDEX(Historical!$H$7:$H$1372,MATCH(B304,Historical!$B$7:$B$1403,0))=0,"n/a",((INDEX(Historical!$C$7:$C$1381,MATCH(B304,Historical!$B$7:$B$1403,0))/INDEX(Historical!$H$7:$H$1372,MATCH(B304,Historical!$B$7:$B$1403,0)))^(1/5)-1)*100)</f>
        <v>7.073985066</v>
      </c>
      <c r="V304" s="108">
        <f t="array" ref="V304">IF(INDEX(Historical!$O$7:$O$1372,MATCH(B304,Historical!$B$7:$B$1403,0))=0,"n/a",((INDEX(Historical!$C$7:$C$1381,MATCH(B304,Historical!$B$7:$B$1403,0))/INDEX(Historical!$O$7:$O$1372,MATCH(B304,Historical!$B$7:$B$1403,0)))^(1/10)-1)*100)</f>
        <v>7.177346254</v>
      </c>
      <c r="W304" s="109">
        <f t="shared" si="5"/>
        <v>0.9855989687</v>
      </c>
      <c r="X304" s="110">
        <f t="shared" si="6"/>
        <v>0.9069211623</v>
      </c>
      <c r="Y304" s="133"/>
      <c r="Z304" s="103">
        <f t="shared" si="7"/>
        <v>27.87456446</v>
      </c>
      <c r="AA304" s="112">
        <f t="shared" si="8"/>
        <v>9.81533101</v>
      </c>
      <c r="AB304" s="73">
        <v>12.0</v>
      </c>
      <c r="AC304" s="102">
        <v>2.87</v>
      </c>
      <c r="AD304" s="102">
        <v>1.09</v>
      </c>
      <c r="AE304" s="102">
        <v>3.13</v>
      </c>
      <c r="AF304" s="102">
        <v>0.9</v>
      </c>
      <c r="AG304" s="102">
        <v>8.5</v>
      </c>
      <c r="AH304" s="102">
        <v>12.7</v>
      </c>
      <c r="AI304" s="102">
        <v>4.61</v>
      </c>
      <c r="AJ304" s="102">
        <v>7.8</v>
      </c>
      <c r="AK304" s="102">
        <v>9.0</v>
      </c>
      <c r="AL304" s="113">
        <v>468.19</v>
      </c>
      <c r="AM304" s="114">
        <v>3.5000000000000004</v>
      </c>
      <c r="AN304" s="102">
        <v>0.06</v>
      </c>
      <c r="AO304" s="115">
        <f t="shared" si="9"/>
        <v>0.09855465865</v>
      </c>
      <c r="AP304" s="116">
        <f t="shared" si="10"/>
        <v>9.913885669</v>
      </c>
      <c r="AQ304" s="117">
        <f t="shared" si="11"/>
        <v>-37.34114265</v>
      </c>
      <c r="AR304" s="103">
        <f t="array" ref="AR304">INDEX(Historical!$C$7:$C$1381,MATCH(B304,Historical!$B$7:$B$1403,0))*IF(AH304="n/a",1.03,IF(AH304&lt;0,1.01,IF(AH304&gt;10,1.1,(1+AH304/100))))</f>
        <v>0.836</v>
      </c>
      <c r="AS304" s="112">
        <f t="shared" si="12"/>
        <v>0.8745396</v>
      </c>
      <c r="AT304" s="112">
        <f t="shared" ref="AT304:AV304" si="312">IF($AK304="n/a",1.03*AS304,IF($AK304&lt;0,1.01*AS304,IF($AK304&gt;10,1.1*AS304,(1+$AK304/100)*AS304)))</f>
        <v>0.953248164</v>
      </c>
      <c r="AU304" s="112">
        <f t="shared" si="312"/>
        <v>1.039040499</v>
      </c>
      <c r="AV304" s="112">
        <f t="shared" si="312"/>
        <v>1.132554144</v>
      </c>
      <c r="AW304" s="103">
        <f t="shared" si="14"/>
        <v>4.835382406</v>
      </c>
      <c r="AX304" s="118">
        <f t="shared" si="15"/>
        <v>17.16500677</v>
      </c>
      <c r="AY304" s="119">
        <v>0.55</v>
      </c>
      <c r="AZ304" s="114">
        <v>-3.82</v>
      </c>
      <c r="BA304" s="114">
        <v>-22.720000000000002</v>
      </c>
      <c r="BB304" s="114">
        <v>-17.1</v>
      </c>
      <c r="BC304" s="114">
        <v>-17.130000000000003</v>
      </c>
      <c r="BD304" s="42"/>
      <c r="BE304" s="17">
        <v>2012.0</v>
      </c>
      <c r="BF304" s="17">
        <f t="shared" si="16"/>
        <v>0</v>
      </c>
      <c r="BG304" s="120">
        <v>1.0999999999999999</v>
      </c>
    </row>
    <row r="305" ht="11.25" customHeight="1">
      <c r="A305" s="220" t="s">
        <v>1709</v>
      </c>
      <c r="B305" s="99" t="s">
        <v>1710</v>
      </c>
      <c r="C305" s="100" t="s">
        <v>136</v>
      </c>
      <c r="D305" s="100" t="s">
        <v>153</v>
      </c>
      <c r="E305" s="101">
        <v>7.0</v>
      </c>
      <c r="F305" s="58">
        <v>676.0</v>
      </c>
      <c r="G305" s="58" t="s">
        <v>168</v>
      </c>
      <c r="H305" s="58" t="s">
        <v>168</v>
      </c>
      <c r="I305" s="150">
        <v>18.15</v>
      </c>
      <c r="J305" s="103">
        <f t="shared" si="2"/>
        <v>3.085399449</v>
      </c>
      <c r="K305" s="104">
        <v>0.14</v>
      </c>
      <c r="L305" s="73">
        <v>4.0</v>
      </c>
      <c r="M305" s="23">
        <f t="shared" si="3"/>
        <v>0.56</v>
      </c>
      <c r="N305" s="105" t="s">
        <v>184</v>
      </c>
      <c r="O305" s="106">
        <v>0.12</v>
      </c>
      <c r="P305" s="107">
        <v>43643.0</v>
      </c>
      <c r="Q305" s="107">
        <v>43655.0</v>
      </c>
      <c r="R305" s="23">
        <f t="shared" si="4"/>
        <v>16.66666667</v>
      </c>
      <c r="S305" s="108">
        <f t="array" ref="S305">IF(INDEX(Historical!$D$7:$D$1379,MATCH(B305,Historical!$B$7:$B$1403,0))=0,"n/a",(INDEX(Historical!$C$7:$C$1381,MATCH(B305,Historical!$B$7:$B$1403,0))/INDEX(Historical!$D$7:$D$1379,MATCH(B305,Historical!$B$7:$B$1403,0))-1)*100)</f>
        <v>20.93023256</v>
      </c>
      <c r="T305" s="108">
        <f t="array" ref="T305">IF(INDEX(Historical!$F$7:$F$1372,MATCH(B305,Historical!$B$7:$B$1403,0))=0,"n/a",((INDEX(Historical!$C$7:$C$1381,MATCH(B305,Historical!$B$7:$B$1403,0))/INDEX(Historical!$F$7:$F$1372,MATCH(B305,Historical!$B$7:$B$1403,0)))^(1/3)-1)*100)</f>
        <v>13.04038143</v>
      </c>
      <c r="U305" s="108">
        <f t="array" ref="U305">IF(INDEX(Historical!$H$7:$H$1372,MATCH(B305,Historical!$B$7:$B$1403,0))=0,"n/a",((INDEX(Historical!$C$7:$C$1381,MATCH(B305,Historical!$B$7:$B$1403,0))/INDEX(Historical!$H$7:$H$1372,MATCH(B305,Historical!$B$7:$B$1403,0)))^(1/5)-1)*100)</f>
        <v>11.62884155</v>
      </c>
      <c r="V305" s="108">
        <f t="array" ref="V305">IF(INDEX(Historical!$O$7:$O$1372,MATCH(B305,Historical!$B$7:$B$1403,0))=0,"n/a",((INDEX(Historical!$C$7:$C$1381,MATCH(B305,Historical!$B$7:$B$1403,0))/INDEX(Historical!$O$7:$O$1372,MATCH(B305,Historical!$B$7:$B$1403,0)))^(1/10)-1)*100)</f>
        <v>8.738185711</v>
      </c>
      <c r="W305" s="109">
        <f t="shared" si="5"/>
        <v>1.330807325</v>
      </c>
      <c r="X305" s="110">
        <f t="shared" si="6"/>
        <v>1.845847865</v>
      </c>
      <c r="Y305" s="149"/>
      <c r="Z305" s="103">
        <f t="shared" si="7"/>
        <v>30.6010929</v>
      </c>
      <c r="AA305" s="112">
        <f t="shared" si="8"/>
        <v>9.918032787</v>
      </c>
      <c r="AB305" s="73">
        <v>12.0</v>
      </c>
      <c r="AC305" s="102">
        <v>1.83</v>
      </c>
      <c r="AD305" s="102">
        <v>1.42</v>
      </c>
      <c r="AE305" s="102">
        <v>2.88</v>
      </c>
      <c r="AF305" s="102">
        <v>0.85</v>
      </c>
      <c r="AG305" s="102">
        <v>8.4</v>
      </c>
      <c r="AH305" s="102">
        <v>17.5</v>
      </c>
      <c r="AI305" s="102">
        <v>7.32</v>
      </c>
      <c r="AJ305" s="102">
        <v>6.3</v>
      </c>
      <c r="AK305" s="102">
        <v>7.000000000000001</v>
      </c>
      <c r="AL305" s="113">
        <v>2009.9999999999998</v>
      </c>
      <c r="AM305" s="114">
        <v>0.3</v>
      </c>
      <c r="AN305" s="102">
        <v>0.1</v>
      </c>
      <c r="AO305" s="115">
        <f t="shared" si="9"/>
        <v>4.796208211</v>
      </c>
      <c r="AP305" s="116">
        <f t="shared" si="10"/>
        <v>14.714241</v>
      </c>
      <c r="AQ305" s="117">
        <f t="shared" si="11"/>
        <v>-38.78878872</v>
      </c>
      <c r="AR305" s="103">
        <f t="array" ref="AR305">INDEX(Historical!$C$7:$C$1381,MATCH(B305,Historical!$B$7:$B$1403,0))*IF(AH305="n/a",1.03,IF(AH305&lt;0,1.01,IF(AH305&gt;10,1.1,(1+AH305/100))))</f>
        <v>0.572</v>
      </c>
      <c r="AS305" s="112">
        <f t="shared" si="12"/>
        <v>0.6138704</v>
      </c>
      <c r="AT305" s="112">
        <f t="shared" ref="AT305:AV305" si="313">IF($AK305="n/a",1.03*AS305,IF($AK305&lt;0,1.01*AS305,IF($AK305&gt;10,1.1*AS305,(1+$AK305/100)*AS305)))</f>
        <v>0.656841328</v>
      </c>
      <c r="AU305" s="112">
        <f t="shared" si="313"/>
        <v>0.702820221</v>
      </c>
      <c r="AV305" s="112">
        <f t="shared" si="313"/>
        <v>0.7520176364</v>
      </c>
      <c r="AW305" s="103">
        <f t="shared" si="14"/>
        <v>3.297549585</v>
      </c>
      <c r="AX305" s="118">
        <f t="shared" si="15"/>
        <v>18.16831727</v>
      </c>
      <c r="AY305" s="119">
        <v>1.24</v>
      </c>
      <c r="AZ305" s="114">
        <v>-0.77</v>
      </c>
      <c r="BA305" s="114">
        <v>-23.22</v>
      </c>
      <c r="BB305" s="114">
        <v>-16.150000000000002</v>
      </c>
      <c r="BC305" s="114">
        <v>-12.19</v>
      </c>
      <c r="BD305" s="42"/>
      <c r="BE305" s="17">
        <v>2013.0</v>
      </c>
      <c r="BF305" s="17">
        <f t="shared" si="16"/>
        <v>0</v>
      </c>
      <c r="BG305" s="120">
        <v>1.0999999999999999</v>
      </c>
    </row>
    <row r="306" ht="11.25" customHeight="1">
      <c r="A306" s="220" t="s">
        <v>1540</v>
      </c>
      <c r="B306" s="99" t="s">
        <v>1541</v>
      </c>
      <c r="C306" s="100" t="s">
        <v>136</v>
      </c>
      <c r="D306" s="100" t="s">
        <v>153</v>
      </c>
      <c r="E306" s="101">
        <v>8.0</v>
      </c>
      <c r="F306" s="58">
        <v>598.0</v>
      </c>
      <c r="G306" s="58" t="s">
        <v>168</v>
      </c>
      <c r="H306" s="58" t="s">
        <v>168</v>
      </c>
      <c r="I306" s="150">
        <v>27.24</v>
      </c>
      <c r="J306" s="103">
        <f t="shared" si="2"/>
        <v>3.817914831</v>
      </c>
      <c r="K306" s="104">
        <v>0.26</v>
      </c>
      <c r="L306" s="73">
        <v>4.0</v>
      </c>
      <c r="M306" s="23">
        <f t="shared" si="3"/>
        <v>1.04</v>
      </c>
      <c r="N306" s="105" t="s">
        <v>263</v>
      </c>
      <c r="O306" s="106">
        <v>0.25</v>
      </c>
      <c r="P306" s="107">
        <v>43769.0</v>
      </c>
      <c r="Q306" s="107">
        <v>43784.0</v>
      </c>
      <c r="R306" s="23">
        <f t="shared" si="4"/>
        <v>4</v>
      </c>
      <c r="S306" s="108">
        <f t="array" ref="S306">IF(INDEX(Historical!$D$7:$D$1379,MATCH(B306,Historical!$B$7:$B$1403,0))=0,"n/a",(INDEX(Historical!$C$7:$C$1381,MATCH(B306,Historical!$B$7:$B$1403,0))/INDEX(Historical!$D$7:$D$1379,MATCH(B306,Historical!$B$7:$B$1403,0))-1)*100)</f>
        <v>1</v>
      </c>
      <c r="T306" s="108">
        <f t="array" ref="T306">IF(INDEX(Historical!$F$7:$F$1372,MATCH(B306,Historical!$B$7:$B$1403,0))=0,"n/a",((INDEX(Historical!$C$7:$C$1381,MATCH(B306,Historical!$B$7:$B$1403,0))/INDEX(Historical!$F$7:$F$1372,MATCH(B306,Historical!$B$7:$B$1403,0)))^(1/3)-1)*100)</f>
        <v>8.995589274</v>
      </c>
      <c r="U306" s="108">
        <f t="array" ref="U306">IF(INDEX(Historical!$H$7:$H$1372,MATCH(B306,Historical!$B$7:$B$1403,0))=0,"n/a",((INDEX(Historical!$C$7:$C$1381,MATCH(B306,Historical!$B$7:$B$1403,0))/INDEX(Historical!$H$7:$H$1372,MATCH(B306,Historical!$B$7:$B$1403,0)))^(1/5)-1)*100)</f>
        <v>7.60802653</v>
      </c>
      <c r="V306" s="108">
        <f t="array" ref="V306">IF(INDEX(Historical!$O$7:$O$1372,MATCH(B306,Historical!$B$7:$B$1403,0))=0,"n/a",((INDEX(Historical!$C$7:$C$1381,MATCH(B306,Historical!$B$7:$B$1403,0))/INDEX(Historical!$O$7:$O$1372,MATCH(B306,Historical!$B$7:$B$1403,0)))^(1/10)-1)*100)</f>
        <v>5.17176295</v>
      </c>
      <c r="W306" s="109">
        <f t="shared" si="5"/>
        <v>1.471070233</v>
      </c>
      <c r="X306" s="110" t="str">
        <f t="shared" si="6"/>
        <v>n/a</v>
      </c>
      <c r="Y306" s="133"/>
      <c r="Z306" s="103" t="str">
        <f t="shared" si="7"/>
        <v>n/a</v>
      </c>
      <c r="AA306" s="112" t="str">
        <f t="shared" si="8"/>
        <v>n/a</v>
      </c>
      <c r="AB306" s="73">
        <v>12.0</v>
      </c>
      <c r="AC306" s="102" t="s">
        <v>128</v>
      </c>
      <c r="AD306" s="102" t="s">
        <v>128</v>
      </c>
      <c r="AE306" s="102" t="s">
        <v>128</v>
      </c>
      <c r="AF306" s="102" t="s">
        <v>128</v>
      </c>
      <c r="AG306" s="102" t="s">
        <v>128</v>
      </c>
      <c r="AH306" s="102" t="s">
        <v>128</v>
      </c>
      <c r="AI306" s="102" t="s">
        <v>128</v>
      </c>
      <c r="AJ306" s="102" t="s">
        <v>128</v>
      </c>
      <c r="AK306" s="102" t="s">
        <v>128</v>
      </c>
      <c r="AL306" s="113" t="s">
        <v>128</v>
      </c>
      <c r="AM306" s="114" t="s">
        <v>128</v>
      </c>
      <c r="AN306" s="102" t="s">
        <v>128</v>
      </c>
      <c r="AO306" s="115" t="str">
        <f t="shared" si="9"/>
        <v>n/a</v>
      </c>
      <c r="AP306" s="116">
        <f t="shared" si="10"/>
        <v>11.42594136</v>
      </c>
      <c r="AQ306" s="117" t="str">
        <f t="shared" si="11"/>
        <v>n/a</v>
      </c>
      <c r="AR306" s="103">
        <f t="array" ref="AR306">INDEX(Historical!$C$7:$C$1381,MATCH(B306,Historical!$B$7:$B$1403,0))*IF(AH306="n/a",1.03,IF(AH306&lt;0,1.01,IF(AH306&gt;10,1.1,(1+AH306/100))))</f>
        <v>1.0403</v>
      </c>
      <c r="AS306" s="112">
        <f t="shared" si="12"/>
        <v>1.071509</v>
      </c>
      <c r="AT306" s="112">
        <f t="shared" ref="AT306:AV306" si="314">IF($AK306="n/a",1.03*AS306,IF($AK306&lt;0,1.01*AS306,IF($AK306&gt;10,1.1*AS306,(1+$AK306/100)*AS306)))</f>
        <v>1.10365427</v>
      </c>
      <c r="AU306" s="112">
        <f t="shared" si="314"/>
        <v>1.136763898</v>
      </c>
      <c r="AV306" s="112">
        <f t="shared" si="314"/>
        <v>1.170866815</v>
      </c>
      <c r="AW306" s="103">
        <f t="shared" si="14"/>
        <v>5.523093983</v>
      </c>
      <c r="AX306" s="118">
        <f t="shared" si="15"/>
        <v>20.27567542</v>
      </c>
      <c r="AY306" s="119" t="s">
        <v>128</v>
      </c>
      <c r="AZ306" s="114" t="s">
        <v>128</v>
      </c>
      <c r="BA306" s="114" t="s">
        <v>128</v>
      </c>
      <c r="BB306" s="114" t="s">
        <v>128</v>
      </c>
      <c r="BC306" s="114" t="s">
        <v>128</v>
      </c>
      <c r="BD306" s="42" t="s">
        <v>112</v>
      </c>
      <c r="BE306" s="17">
        <v>2012.0</v>
      </c>
      <c r="BF306" s="17">
        <f t="shared" si="16"/>
        <v>0</v>
      </c>
      <c r="BG306" s="120" t="s">
        <v>128</v>
      </c>
    </row>
    <row r="307" ht="11.25" customHeight="1">
      <c r="A307" s="155" t="s">
        <v>283</v>
      </c>
      <c r="B307" s="99" t="s">
        <v>284</v>
      </c>
      <c r="C307" s="100" t="s">
        <v>136</v>
      </c>
      <c r="D307" s="100" t="s">
        <v>153</v>
      </c>
      <c r="E307" s="101">
        <v>57.0</v>
      </c>
      <c r="F307" s="58">
        <v>14.0</v>
      </c>
      <c r="G307" s="58" t="s">
        <v>168</v>
      </c>
      <c r="H307" s="58" t="s">
        <v>168</v>
      </c>
      <c r="I307" s="102">
        <v>774.0</v>
      </c>
      <c r="J307" s="103">
        <f t="shared" si="2"/>
        <v>1.84754522</v>
      </c>
      <c r="K307" s="144">
        <v>7.15</v>
      </c>
      <c r="L307" s="73">
        <v>2.0</v>
      </c>
      <c r="M307" s="23">
        <f t="shared" si="3"/>
        <v>14.3</v>
      </c>
      <c r="N307" s="105" t="s">
        <v>285</v>
      </c>
      <c r="O307" s="145">
        <v>7.05</v>
      </c>
      <c r="P307" s="107">
        <v>43803.0</v>
      </c>
      <c r="Q307" s="107">
        <v>43831.0</v>
      </c>
      <c r="R307" s="23">
        <f t="shared" si="4"/>
        <v>1.418439716</v>
      </c>
      <c r="S307" s="108">
        <f t="array" ref="S307">IF(INDEX(Historical!$D$7:$D$1379,MATCH(B307,Historical!$B$7:$B$1403,0))=0,"n/a",(INDEX(Historical!$C$7:$C$1381,MATCH(B307,Historical!$B$7:$B$1403,0))/INDEX(Historical!$D$7:$D$1379,MATCH(B307,Historical!$B$7:$B$1403,0))-1)*100)</f>
        <v>2.158273381</v>
      </c>
      <c r="T307" s="108">
        <f t="array" ref="T307">IF(INDEX(Historical!$F$7:$F$1372,MATCH(B307,Historical!$B$7:$B$1403,0))=0,"n/a",((INDEX(Historical!$C$7:$C$1381,MATCH(B307,Historical!$B$7:$B$1403,0))/INDEX(Historical!$F$7:$F$1372,MATCH(B307,Historical!$B$7:$B$1403,0)))^(1/3)-1)*100)</f>
        <v>2.855126875</v>
      </c>
      <c r="U307" s="108">
        <f t="array" ref="U307">IF(INDEX(Historical!$H$7:$H$1372,MATCH(B307,Historical!$B$7:$B$1403,0))=0,"n/a",((INDEX(Historical!$C$7:$C$1381,MATCH(B307,Historical!$B$7:$B$1403,0))/INDEX(Historical!$H$7:$H$1372,MATCH(B307,Historical!$B$7:$B$1403,0)))^(1/5)-1)*100)</f>
        <v>2.419714257</v>
      </c>
      <c r="V307" s="108">
        <f t="array" ref="V307">IF(INDEX(Historical!$O$7:$O$1372,MATCH(B307,Historical!$B$7:$B$1403,0))=0,"n/a",((INDEX(Historical!$C$7:$C$1381,MATCH(B307,Historical!$B$7:$B$1403,0))/INDEX(Historical!$O$7:$O$1372,MATCH(B307,Historical!$B$7:$B$1403,0)))^(1/10)-1)*100)</f>
        <v>2.680076756</v>
      </c>
      <c r="W307" s="109">
        <f t="shared" si="5"/>
        <v>0.9028525963</v>
      </c>
      <c r="X307" s="110" t="str">
        <f t="shared" si="6"/>
        <v>n/a</v>
      </c>
      <c r="Y307" s="133"/>
      <c r="Z307" s="103" t="str">
        <f t="shared" si="7"/>
        <v>n/a</v>
      </c>
      <c r="AA307" s="112" t="str">
        <f t="shared" si="8"/>
        <v>n/a</v>
      </c>
      <c r="AB307" s="73">
        <v>12.0</v>
      </c>
      <c r="AC307" s="102" t="s">
        <v>128</v>
      </c>
      <c r="AD307" s="102" t="s">
        <v>128</v>
      </c>
      <c r="AE307" s="102" t="s">
        <v>128</v>
      </c>
      <c r="AF307" s="102" t="s">
        <v>128</v>
      </c>
      <c r="AG307" s="102" t="s">
        <v>128</v>
      </c>
      <c r="AH307" s="102" t="s">
        <v>128</v>
      </c>
      <c r="AI307" s="102" t="s">
        <v>128</v>
      </c>
      <c r="AJ307" s="102" t="s">
        <v>128</v>
      </c>
      <c r="AK307" s="102" t="s">
        <v>128</v>
      </c>
      <c r="AL307" s="113" t="s">
        <v>128</v>
      </c>
      <c r="AM307" s="114" t="s">
        <v>128</v>
      </c>
      <c r="AN307" s="102" t="s">
        <v>128</v>
      </c>
      <c r="AO307" s="115" t="str">
        <f t="shared" si="9"/>
        <v>n/a</v>
      </c>
      <c r="AP307" s="116">
        <f t="shared" si="10"/>
        <v>4.267259477</v>
      </c>
      <c r="AQ307" s="117" t="str">
        <f t="shared" si="11"/>
        <v>n/a</v>
      </c>
      <c r="AR307" s="103">
        <f t="array" ref="AR307">INDEX(Historical!$C$7:$C$1381,MATCH(B307,Historical!$B$7:$B$1403,0))*IF(AH307="n/a",1.03,IF(AH307&lt;0,1.01,IF(AH307&gt;10,1.1,(1+AH307/100))))</f>
        <v>14.626</v>
      </c>
      <c r="AS307" s="112">
        <f t="shared" si="12"/>
        <v>15.06478</v>
      </c>
      <c r="AT307" s="112">
        <f t="shared" ref="AT307:AV307" si="315">IF($AK307="n/a",1.03*AS307,IF($AK307&lt;0,1.01*AS307,IF($AK307&gt;10,1.1*AS307,(1+$AK307/100)*AS307)))</f>
        <v>15.5167234</v>
      </c>
      <c r="AU307" s="112">
        <f t="shared" si="315"/>
        <v>15.9822251</v>
      </c>
      <c r="AV307" s="112">
        <f t="shared" si="315"/>
        <v>16.46169186</v>
      </c>
      <c r="AW307" s="103">
        <f t="shared" si="14"/>
        <v>77.65142036</v>
      </c>
      <c r="AX307" s="118">
        <f t="shared" si="15"/>
        <v>10.03248325</v>
      </c>
      <c r="AY307" s="119" t="s">
        <v>128</v>
      </c>
      <c r="AZ307" s="114" t="s">
        <v>128</v>
      </c>
      <c r="BA307" s="114" t="s">
        <v>128</v>
      </c>
      <c r="BB307" s="114" t="s">
        <v>128</v>
      </c>
      <c r="BC307" s="114" t="s">
        <v>128</v>
      </c>
      <c r="BD307" s="42" t="s">
        <v>112</v>
      </c>
      <c r="BE307" s="17">
        <v>1964.0</v>
      </c>
      <c r="BF307" s="17">
        <f t="shared" si="16"/>
        <v>6</v>
      </c>
      <c r="BG307" s="120" t="s">
        <v>128</v>
      </c>
    </row>
    <row r="308" ht="11.25" customHeight="1">
      <c r="A308" s="155" t="s">
        <v>1542</v>
      </c>
      <c r="B308" s="99" t="s">
        <v>1543</v>
      </c>
      <c r="C308" s="100" t="s">
        <v>136</v>
      </c>
      <c r="D308" s="100" t="s">
        <v>137</v>
      </c>
      <c r="E308" s="101">
        <v>8.0</v>
      </c>
      <c r="F308" s="58">
        <v>608.0</v>
      </c>
      <c r="G308" s="58" t="s">
        <v>168</v>
      </c>
      <c r="H308" s="58" t="s">
        <v>168</v>
      </c>
      <c r="I308" s="150">
        <v>38.76</v>
      </c>
      <c r="J308" s="103">
        <f t="shared" si="2"/>
        <v>3.405572755</v>
      </c>
      <c r="K308" s="104">
        <v>0.33</v>
      </c>
      <c r="L308" s="73">
        <v>4.0</v>
      </c>
      <c r="M308" s="23">
        <f t="shared" si="3"/>
        <v>1.32</v>
      </c>
      <c r="N308" s="105" t="s">
        <v>409</v>
      </c>
      <c r="O308" s="171">
        <v>0.31</v>
      </c>
      <c r="P308" s="107">
        <v>43815.0</v>
      </c>
      <c r="Q308" s="107">
        <v>43830.0</v>
      </c>
      <c r="R308" s="23">
        <f t="shared" si="4"/>
        <v>6.451612903</v>
      </c>
      <c r="S308" s="108">
        <f t="array" ref="S308">IF(INDEX(Historical!$D$7:$D$1379,MATCH(B308,Historical!$B$7:$B$1403,0))=0,"n/a",(INDEX(Historical!$C$7:$C$1381,MATCH(B308,Historical!$B$7:$B$1403,0))/INDEX(Historical!$D$7:$D$1379,MATCH(B308,Historical!$B$7:$B$1403,0))-1)*100)</f>
        <v>5</v>
      </c>
      <c r="T308" s="108">
        <f t="array" ref="T308">IF(INDEX(Historical!$F$7:$F$1372,MATCH(B308,Historical!$B$7:$B$1403,0))=0,"n/a",((INDEX(Historical!$C$7:$C$1381,MATCH(B308,Historical!$B$7:$B$1403,0))/INDEX(Historical!$F$7:$F$1372,MATCH(B308,Historical!$B$7:$B$1403,0)))^(1/3)-1)*100)</f>
        <v>22.098776</v>
      </c>
      <c r="U308" s="108">
        <f t="array" ref="U308">IF(INDEX(Historical!$H$7:$H$1372,MATCH(B308,Historical!$B$7:$B$1403,0))=0,"n/a",((INDEX(Historical!$C$7:$C$1381,MATCH(B308,Historical!$B$7:$B$1403,0))/INDEX(Historical!$H$7:$H$1372,MATCH(B308,Historical!$B$7:$B$1403,0)))^(1/5)-1)*100)</f>
        <v>19.18473907</v>
      </c>
      <c r="V308" s="108">
        <f t="array" ref="V308">IF(INDEX(Historical!$O$7:$O$1372,MATCH(B308,Historical!$B$7:$B$1403,0))=0,"n/a",((INDEX(Historical!$C$7:$C$1381,MATCH(B308,Historical!$B$7:$B$1403,0))/INDEX(Historical!$O$7:$O$1372,MATCH(B308,Historical!$B$7:$B$1403,0)))^(1/10)-1)*100)</f>
        <v>12.49629646</v>
      </c>
      <c r="W308" s="109">
        <f t="shared" si="5"/>
        <v>1.535233989</v>
      </c>
      <c r="X308" s="110">
        <f t="shared" si="6"/>
        <v>1.121914565</v>
      </c>
      <c r="Y308" s="163" t="s">
        <v>1193</v>
      </c>
      <c r="Z308" s="103">
        <f t="shared" si="7"/>
        <v>34.46475196</v>
      </c>
      <c r="AA308" s="112">
        <f t="shared" si="8"/>
        <v>10.12010444</v>
      </c>
      <c r="AB308" s="73">
        <v>12.0</v>
      </c>
      <c r="AC308" s="102">
        <v>3.83</v>
      </c>
      <c r="AD308" s="102">
        <v>1.25</v>
      </c>
      <c r="AE308" s="102">
        <v>1.26</v>
      </c>
      <c r="AF308" s="102">
        <v>1.97</v>
      </c>
      <c r="AG308" s="102">
        <v>21.0</v>
      </c>
      <c r="AH308" s="102">
        <v>69.69999999999999</v>
      </c>
      <c r="AI308" s="102">
        <v>1.8599999999999999</v>
      </c>
      <c r="AJ308" s="102">
        <v>17.1</v>
      </c>
      <c r="AK308" s="102">
        <v>8.1</v>
      </c>
      <c r="AL308" s="113">
        <v>10710.0</v>
      </c>
      <c r="AM308" s="114">
        <v>2.4</v>
      </c>
      <c r="AN308" s="102">
        <v>0.16</v>
      </c>
      <c r="AO308" s="115">
        <f t="shared" si="9"/>
        <v>12.47020738</v>
      </c>
      <c r="AP308" s="116">
        <f t="shared" si="10"/>
        <v>22.59031182</v>
      </c>
      <c r="AQ308" s="117">
        <f t="shared" si="11"/>
        <v>-5.86863613</v>
      </c>
      <c r="AR308" s="103">
        <f t="array" ref="AR308">INDEX(Historical!$C$7:$C$1381,MATCH(B308,Historical!$B$7:$B$1403,0))*IF(AH308="n/a",1.03,IF(AH308&lt;0,1.01,IF(AH308&gt;10,1.1,(1+AH308/100))))</f>
        <v>1.386</v>
      </c>
      <c r="AS308" s="112">
        <f t="shared" si="12"/>
        <v>1.4117796</v>
      </c>
      <c r="AT308" s="112">
        <f t="shared" ref="AT308:AV308" si="316">IF($AK308="n/a",1.03*AS308,IF($AK308&lt;0,1.01*AS308,IF($AK308&gt;10,1.1*AS308,(1+$AK308/100)*AS308)))</f>
        <v>1.526133748</v>
      </c>
      <c r="AU308" s="112">
        <f t="shared" si="316"/>
        <v>1.649750581</v>
      </c>
      <c r="AV308" s="112">
        <f t="shared" si="316"/>
        <v>1.783380378</v>
      </c>
      <c r="AW308" s="103">
        <f t="shared" si="14"/>
        <v>7.757044307</v>
      </c>
      <c r="AX308" s="118">
        <f t="shared" si="15"/>
        <v>20.01301421</v>
      </c>
      <c r="AY308" s="119">
        <v>0.76</v>
      </c>
      <c r="AZ308" s="114">
        <v>14.2</v>
      </c>
      <c r="BA308" s="114">
        <v>-21.349999999999998</v>
      </c>
      <c r="BB308" s="114">
        <v>-15.73</v>
      </c>
      <c r="BC308" s="114">
        <v>-12.16</v>
      </c>
      <c r="BD308" s="42"/>
      <c r="BE308" s="17">
        <v>2012.0</v>
      </c>
      <c r="BF308" s="17">
        <f t="shared" si="16"/>
        <v>0</v>
      </c>
      <c r="BG308" s="120">
        <v>10.4</v>
      </c>
    </row>
    <row r="309" ht="11.25" customHeight="1">
      <c r="A309" s="121" t="s">
        <v>1884</v>
      </c>
      <c r="B309" s="122" t="s">
        <v>1885</v>
      </c>
      <c r="C309" s="100" t="s">
        <v>136</v>
      </c>
      <c r="D309" s="100" t="s">
        <v>153</v>
      </c>
      <c r="E309" s="123">
        <v>6.0</v>
      </c>
      <c r="F309" s="58">
        <v>764.0</v>
      </c>
      <c r="G309" s="124" t="s">
        <v>168</v>
      </c>
      <c r="H309" s="124" t="s">
        <v>168</v>
      </c>
      <c r="I309" s="252">
        <v>25.5</v>
      </c>
      <c r="J309" s="126">
        <f t="shared" si="2"/>
        <v>4.705882353</v>
      </c>
      <c r="K309" s="152">
        <v>0.3</v>
      </c>
      <c r="L309" s="263">
        <v>4.0</v>
      </c>
      <c r="M309" s="129">
        <f t="shared" si="3"/>
        <v>1.2</v>
      </c>
      <c r="N309" s="263" t="s">
        <v>365</v>
      </c>
      <c r="O309" s="153">
        <v>0.29</v>
      </c>
      <c r="P309" s="132">
        <v>43655.0</v>
      </c>
      <c r="Q309" s="132">
        <v>43677.0</v>
      </c>
      <c r="R309" s="129">
        <f t="shared" si="4"/>
        <v>3.448275862</v>
      </c>
      <c r="S309" s="108">
        <f t="array" ref="S309">IF(INDEX(Historical!$D$7:$D$1379,MATCH(B309,Historical!$B$7:$B$1403,0))=0,"n/a",(INDEX(Historical!$C$7:$C$1381,MATCH(B309,Historical!$B$7:$B$1403,0))/INDEX(Historical!$D$7:$D$1379,MATCH(B309,Historical!$B$7:$B$1403,0))-1)*100)</f>
        <v>11.32075472</v>
      </c>
      <c r="T309" s="108">
        <f t="array" ref="T309">IF(INDEX(Historical!$F$7:$F$1372,MATCH(B309,Historical!$B$7:$B$1403,0))=0,"n/a",((INDEX(Historical!$C$7:$C$1381,MATCH(B309,Historical!$B$7:$B$1403,0))/INDEX(Historical!$F$7:$F$1372,MATCH(B309,Historical!$B$7:$B$1403,0)))^(1/3)-1)*100)</f>
        <v>9.587518007</v>
      </c>
      <c r="U309" s="108">
        <f t="array" ref="U309">IF(INDEX(Historical!$H$7:$H$1372,MATCH(B309,Historical!$B$7:$B$1403,0))=0,"n/a",((INDEX(Historical!$C$7:$C$1381,MATCH(B309,Historical!$B$7:$B$1403,0))/INDEX(Historical!$H$7:$H$1372,MATCH(B309,Historical!$B$7:$B$1403,0)))^(1/5)-1)*100)</f>
        <v>7.629665404</v>
      </c>
      <c r="V309" s="108">
        <f t="array" ref="V309">IF(INDEX(Historical!$O$7:$O$1372,MATCH(B309,Historical!$B$7:$B$1403,0))=0,"n/a",((INDEX(Historical!$C$7:$C$1381,MATCH(B309,Historical!$B$7:$B$1403,0))/INDEX(Historical!$O$7:$O$1372,MATCH(B309,Historical!$B$7:$B$1403,0)))^(1/10)-1)*100)</f>
        <v>4.26412947</v>
      </c>
      <c r="W309" s="109">
        <f t="shared" si="5"/>
        <v>1.789266826</v>
      </c>
      <c r="X309" s="110">
        <f t="shared" si="6"/>
        <v>0.6055290003</v>
      </c>
      <c r="Y309" s="122"/>
      <c r="Z309" s="126">
        <f t="shared" si="7"/>
        <v>51.28205128</v>
      </c>
      <c r="AA309" s="134">
        <f t="shared" si="8"/>
        <v>10.8974359</v>
      </c>
      <c r="AB309" s="124">
        <v>12.0</v>
      </c>
      <c r="AC309" s="252">
        <v>2.34</v>
      </c>
      <c r="AD309" s="252" t="s">
        <v>128</v>
      </c>
      <c r="AE309" s="252">
        <v>3.55</v>
      </c>
      <c r="AF309" s="252">
        <v>1.32</v>
      </c>
      <c r="AG309" s="252">
        <v>12.4</v>
      </c>
      <c r="AH309" s="252">
        <v>19.0</v>
      </c>
      <c r="AI309" s="252" t="s">
        <v>128</v>
      </c>
      <c r="AJ309" s="252">
        <v>12.6</v>
      </c>
      <c r="AK309" s="252" t="s">
        <v>128</v>
      </c>
      <c r="AL309" s="252">
        <v>279.23</v>
      </c>
      <c r="AM309" s="252">
        <v>3.3000000000000003</v>
      </c>
      <c r="AN309" s="252">
        <v>0.0</v>
      </c>
      <c r="AO309" s="137">
        <f t="shared" si="9"/>
        <v>1.438111859</v>
      </c>
      <c r="AP309" s="138">
        <f t="shared" si="10"/>
        <v>12.33554776</v>
      </c>
      <c r="AQ309" s="139">
        <f t="shared" si="11"/>
        <v>-20.04274646</v>
      </c>
      <c r="AR309" s="103">
        <f t="array" ref="AR309">INDEX(Historical!$C$7:$C$1381,MATCH(B309,Historical!$B$7:$B$1403,0))*IF(AH309="n/a",1.03,IF(AH309&lt;0,1.01,IF(AH309&gt;10,1.1,(1+AH309/100))))</f>
        <v>1.298</v>
      </c>
      <c r="AS309" s="134">
        <f t="shared" si="12"/>
        <v>1.33694</v>
      </c>
      <c r="AT309" s="134">
        <f t="shared" ref="AT309:AV309" si="317">IF($AK309="n/a",1.03*AS309,IF($AK309&lt;0,1.01*AS309,IF($AK309&gt;10,1.1*AS309,(1+$AK309/100)*AS309)))</f>
        <v>1.3770482</v>
      </c>
      <c r="AU309" s="134">
        <f t="shared" si="317"/>
        <v>1.418359646</v>
      </c>
      <c r="AV309" s="134">
        <f t="shared" si="317"/>
        <v>1.460910435</v>
      </c>
      <c r="AW309" s="126">
        <f t="shared" si="14"/>
        <v>6.891258281</v>
      </c>
      <c r="AX309" s="140">
        <f t="shared" si="15"/>
        <v>27.02454228</v>
      </c>
      <c r="AY309" s="255">
        <v>0.63</v>
      </c>
      <c r="AZ309" s="143">
        <v>5.42</v>
      </c>
      <c r="BA309" s="143">
        <v>-16.78</v>
      </c>
      <c r="BB309" s="143">
        <v>-12.770000000000001</v>
      </c>
      <c r="BC309" s="143">
        <v>-6.4</v>
      </c>
      <c r="BD309" s="142"/>
      <c r="BE309" s="17">
        <v>2014.0</v>
      </c>
      <c r="BF309" s="17">
        <f t="shared" si="16"/>
        <v>0</v>
      </c>
      <c r="BG309" s="143">
        <v>1.2</v>
      </c>
    </row>
    <row r="310" ht="11.25" customHeight="1">
      <c r="A310" s="155" t="s">
        <v>785</v>
      </c>
      <c r="B310" s="99" t="s">
        <v>786</v>
      </c>
      <c r="C310" s="100" t="s">
        <v>141</v>
      </c>
      <c r="D310" s="100" t="s">
        <v>397</v>
      </c>
      <c r="E310" s="101">
        <v>12.0</v>
      </c>
      <c r="F310" s="58">
        <v>299.0</v>
      </c>
      <c r="G310" s="58" t="s">
        <v>168</v>
      </c>
      <c r="H310" s="58" t="s">
        <v>168</v>
      </c>
      <c r="I310" s="150">
        <v>107.5</v>
      </c>
      <c r="J310" s="103">
        <f t="shared" si="2"/>
        <v>0.9302325581</v>
      </c>
      <c r="K310" s="104">
        <v>0.25</v>
      </c>
      <c r="L310" s="73">
        <v>4.0</v>
      </c>
      <c r="M310" s="23">
        <f t="shared" si="3"/>
        <v>1</v>
      </c>
      <c r="N310" s="105" t="s">
        <v>179</v>
      </c>
      <c r="O310" s="106">
        <v>0.24</v>
      </c>
      <c r="P310" s="107">
        <v>43628.0</v>
      </c>
      <c r="Q310" s="107">
        <v>43643.0</v>
      </c>
      <c r="R310" s="23">
        <f t="shared" si="4"/>
        <v>4.166666667</v>
      </c>
      <c r="S310" s="108">
        <f t="array" ref="S310">IF(INDEX(Historical!$D$7:$D$1379,MATCH(B310,Historical!$B$7:$B$1403,0))=0,"n/a",(INDEX(Historical!$C$7:$C$1381,MATCH(B310,Historical!$B$7:$B$1403,0))/INDEX(Historical!$D$7:$D$1379,MATCH(B310,Historical!$B$7:$B$1403,0))-1)*100)</f>
        <v>4.210526316</v>
      </c>
      <c r="T310" s="108">
        <f t="array" ref="T310">IF(INDEX(Historical!$F$7:$F$1372,MATCH(B310,Historical!$B$7:$B$1403,0))=0,"n/a",((INDEX(Historical!$C$7:$C$1381,MATCH(B310,Historical!$B$7:$B$1403,0))/INDEX(Historical!$F$7:$F$1372,MATCH(B310,Historical!$B$7:$B$1403,0)))^(1/3)-1)*100)</f>
        <v>4.401157562</v>
      </c>
      <c r="U310" s="108">
        <f t="array" ref="U310">IF(INDEX(Historical!$H$7:$H$1372,MATCH(B310,Historical!$B$7:$B$1403,0))=0,"n/a",((INDEX(Historical!$C$7:$C$1381,MATCH(B310,Historical!$B$7:$B$1403,0))/INDEX(Historical!$H$7:$H$1372,MATCH(B310,Historical!$B$7:$B$1403,0)))^(1/5)-1)*100)</f>
        <v>4.883728678</v>
      </c>
      <c r="V310" s="108">
        <f t="array" ref="V310">IF(INDEX(Historical!$O$7:$O$1372,MATCH(B310,Historical!$B$7:$B$1403,0))=0,"n/a",((INDEX(Historical!$C$7:$C$1381,MATCH(B310,Historical!$B$7:$B$1403,0))/INDEX(Historical!$O$7:$O$1372,MATCH(B310,Historical!$B$7:$B$1403,0)))^(1/10)-1)*100)</f>
        <v>14.6721478</v>
      </c>
      <c r="W310" s="109">
        <f t="shared" si="5"/>
        <v>0.3328571076</v>
      </c>
      <c r="X310" s="110" t="str">
        <f t="shared" si="6"/>
        <v>n/a</v>
      </c>
      <c r="Y310" s="99" t="s">
        <v>787</v>
      </c>
      <c r="Z310" s="103">
        <f t="shared" si="7"/>
        <v>93.45794393</v>
      </c>
      <c r="AA310" s="112">
        <f t="shared" si="8"/>
        <v>100.4672897</v>
      </c>
      <c r="AB310" s="73">
        <v>12.0</v>
      </c>
      <c r="AC310" s="102">
        <v>1.07</v>
      </c>
      <c r="AD310" s="102">
        <v>13.14</v>
      </c>
      <c r="AE310" s="102">
        <v>27.7</v>
      </c>
      <c r="AF310" s="102">
        <v>4.13</v>
      </c>
      <c r="AG310" s="102" t="s">
        <v>128</v>
      </c>
      <c r="AH310" s="102">
        <v>14.899999999999999</v>
      </c>
      <c r="AI310" s="102">
        <v>6.5</v>
      </c>
      <c r="AJ310" s="102">
        <v>-2.8899999999999997</v>
      </c>
      <c r="AK310" s="102">
        <v>7.670000000000001</v>
      </c>
      <c r="AL310" s="113">
        <v>20270.0</v>
      </c>
      <c r="AM310" s="114">
        <v>1.8399999999999999</v>
      </c>
      <c r="AN310" s="102" t="s">
        <v>128</v>
      </c>
      <c r="AO310" s="115">
        <f t="shared" si="9"/>
        <v>-94.65332848</v>
      </c>
      <c r="AP310" s="116">
        <f t="shared" si="10"/>
        <v>5.813961237</v>
      </c>
      <c r="AQ310" s="117">
        <f t="shared" si="11"/>
        <v>329.4336873</v>
      </c>
      <c r="AR310" s="103">
        <f t="array" ref="AR310">INDEX(Historical!$C$7:$C$1381,MATCH(B310,Historical!$B$7:$B$1403,0))*IF(AH310="n/a",1.03,IF(AH310&lt;0,1.01,IF(AH310&gt;10,1.1,(1+AH310/100))))</f>
        <v>1.089</v>
      </c>
      <c r="AS310" s="112">
        <f t="shared" si="12"/>
        <v>1.159785</v>
      </c>
      <c r="AT310" s="112">
        <f t="shared" ref="AT310:AV310" si="318">IF($AK310="n/a",1.03*AS310,IF($AK310&lt;0,1.01*AS310,IF($AK310&gt;10,1.1*AS310,(1+$AK310/100)*AS310)))</f>
        <v>1.24874051</v>
      </c>
      <c r="AU310" s="112">
        <f t="shared" si="318"/>
        <v>1.344518907</v>
      </c>
      <c r="AV310" s="112">
        <f t="shared" si="318"/>
        <v>1.447643507</v>
      </c>
      <c r="AW310" s="103">
        <f t="shared" si="14"/>
        <v>6.289687923</v>
      </c>
      <c r="AX310" s="118">
        <f t="shared" si="15"/>
        <v>5.850872486</v>
      </c>
      <c r="AY310" s="119" t="s">
        <v>128</v>
      </c>
      <c r="AZ310" s="114">
        <v>55.44</v>
      </c>
      <c r="BA310" s="114">
        <v>-12.35</v>
      </c>
      <c r="BB310" s="114">
        <v>-0.6</v>
      </c>
      <c r="BC310" s="114">
        <v>13.489999999999998</v>
      </c>
      <c r="BD310" s="42"/>
      <c r="BE310" s="17">
        <v>2008.0</v>
      </c>
      <c r="BF310" s="17">
        <f t="shared" si="16"/>
        <v>1</v>
      </c>
      <c r="BG310" s="120" t="s">
        <v>128</v>
      </c>
    </row>
    <row r="311" ht="11.25" customHeight="1">
      <c r="A311" s="155" t="s">
        <v>1544</v>
      </c>
      <c r="B311" s="99" t="s">
        <v>1545</v>
      </c>
      <c r="C311" s="100" t="s">
        <v>272</v>
      </c>
      <c r="D311" s="100" t="s">
        <v>273</v>
      </c>
      <c r="E311" s="101">
        <v>8.0</v>
      </c>
      <c r="F311" s="58">
        <v>651.0</v>
      </c>
      <c r="G311" s="58" t="s">
        <v>121</v>
      </c>
      <c r="H311" s="58" t="s">
        <v>121</v>
      </c>
      <c r="I311" s="150">
        <v>38.5</v>
      </c>
      <c r="J311" s="103">
        <f t="shared" si="2"/>
        <v>2.597402597</v>
      </c>
      <c r="K311" s="104">
        <v>0.25</v>
      </c>
      <c r="L311" s="73">
        <v>4.0</v>
      </c>
      <c r="M311" s="23">
        <f t="shared" si="3"/>
        <v>1</v>
      </c>
      <c r="N311" s="105" t="s">
        <v>218</v>
      </c>
      <c r="O311" s="106">
        <v>0.23</v>
      </c>
      <c r="P311" s="107">
        <v>43920.0</v>
      </c>
      <c r="Q311" s="107">
        <v>43941.0</v>
      </c>
      <c r="R311" s="23">
        <f t="shared" si="4"/>
        <v>8.695652174</v>
      </c>
      <c r="S311" s="108">
        <f t="array" ref="S311">IF(INDEX(Historical!$D$7:$D$1379,MATCH(B311,Historical!$B$7:$B$1403,0))=0,"n/a",(INDEX(Historical!$C$7:$C$1381,MATCH(B311,Historical!$B$7:$B$1403,0))/INDEX(Historical!$D$7:$D$1379,MATCH(B311,Historical!$B$7:$B$1403,0))-1)*100)</f>
        <v>5.034722222</v>
      </c>
      <c r="T311" s="108">
        <f t="array" ref="T311">IF(INDEX(Historical!$F$7:$F$1372,MATCH(B311,Historical!$B$7:$B$1403,0))=0,"n/a",((INDEX(Historical!$C$7:$C$1381,MATCH(B311,Historical!$B$7:$B$1403,0))/INDEX(Historical!$F$7:$F$1372,MATCH(B311,Historical!$B$7:$B$1403,0)))^(1/3)-1)*100)</f>
        <v>9.195469146</v>
      </c>
      <c r="U311" s="108">
        <f t="array" ref="U311">IF(INDEX(Historical!$H$7:$H$1372,MATCH(B311,Historical!$B$7:$B$1403,0))=0,"n/a",((INDEX(Historical!$C$7:$C$1381,MATCH(B311,Historical!$B$7:$B$1403,0))/INDEX(Historical!$H$7:$H$1372,MATCH(B311,Historical!$B$7:$B$1403,0)))^(1/5)-1)*100)</f>
        <v>18.34065679</v>
      </c>
      <c r="V311" s="108">
        <f t="array" ref="V311">IF(INDEX(Historical!$O$7:$O$1372,MATCH(B311,Historical!$B$7:$B$1403,0))=0,"n/a",((INDEX(Historical!$C$7:$C$1381,MATCH(B311,Historical!$B$7:$B$1403,0))/INDEX(Historical!$O$7:$O$1372,MATCH(B311,Historical!$B$7:$B$1403,0)))^(1/10)-1)*100)</f>
        <v>13.76028267</v>
      </c>
      <c r="W311" s="109">
        <f t="shared" si="5"/>
        <v>1.332869188</v>
      </c>
      <c r="X311" s="110">
        <f t="shared" si="6"/>
        <v>0.3051689981</v>
      </c>
      <c r="Y311" s="133"/>
      <c r="Z311" s="103">
        <f t="shared" si="7"/>
        <v>53.19148936</v>
      </c>
      <c r="AA311" s="112">
        <f t="shared" si="8"/>
        <v>20.4787234</v>
      </c>
      <c r="AB311" s="73">
        <v>12.0</v>
      </c>
      <c r="AC311" s="102">
        <v>1.88</v>
      </c>
      <c r="AD311" s="102">
        <v>2.05</v>
      </c>
      <c r="AE311" s="102">
        <v>11.57</v>
      </c>
      <c r="AF311" s="102">
        <v>2.76</v>
      </c>
      <c r="AG311" s="102">
        <v>14.2</v>
      </c>
      <c r="AH311" s="102">
        <v>43.5</v>
      </c>
      <c r="AI311" s="102">
        <v>9.520000000000001</v>
      </c>
      <c r="AJ311" s="102">
        <v>60.099999999999994</v>
      </c>
      <c r="AK311" s="102">
        <v>10.0</v>
      </c>
      <c r="AL311" s="113">
        <v>4930.0</v>
      </c>
      <c r="AM311" s="114">
        <v>0.5</v>
      </c>
      <c r="AN311" s="102">
        <v>0.84</v>
      </c>
      <c r="AO311" s="115">
        <f t="shared" si="9"/>
        <v>0.4593359785</v>
      </c>
      <c r="AP311" s="116">
        <f t="shared" si="10"/>
        <v>20.93805938</v>
      </c>
      <c r="AQ311" s="117">
        <f t="shared" si="11"/>
        <v>58.49469195</v>
      </c>
      <c r="AR311" s="103">
        <f t="array" ref="AR311">INDEX(Historical!$C$7:$C$1381,MATCH(B311,Historical!$B$7:$B$1403,0))*IF(AH311="n/a",1.03,IF(AH311&lt;0,1.01,IF(AH311&gt;10,1.1,(1+AH311/100))))</f>
        <v>0.99825</v>
      </c>
      <c r="AS311" s="112">
        <f t="shared" si="12"/>
        <v>1.0932834</v>
      </c>
      <c r="AT311" s="112">
        <f t="shared" ref="AT311:AV311" si="319">IF($AK311="n/a",1.03*AS311,IF($AK311&lt;0,1.01*AS311,IF($AK311&gt;10,1.1*AS311,(1+$AK311/100)*AS311)))</f>
        <v>1.20261174</v>
      </c>
      <c r="AU311" s="112">
        <f t="shared" si="319"/>
        <v>1.322872914</v>
      </c>
      <c r="AV311" s="112">
        <f t="shared" si="319"/>
        <v>1.455160205</v>
      </c>
      <c r="AW311" s="103">
        <f t="shared" si="14"/>
        <v>6.072178259</v>
      </c>
      <c r="AX311" s="118">
        <f t="shared" si="15"/>
        <v>15.77189158</v>
      </c>
      <c r="AY311" s="119">
        <v>0.77</v>
      </c>
      <c r="AZ311" s="114">
        <v>16.38</v>
      </c>
      <c r="BA311" s="114">
        <v>-16.520000000000003</v>
      </c>
      <c r="BB311" s="114">
        <v>-9.950000000000001</v>
      </c>
      <c r="BC311" s="114">
        <v>-3.26</v>
      </c>
      <c r="BD311" s="42"/>
      <c r="BE311" s="17">
        <v>2013.0</v>
      </c>
      <c r="BF311" s="17">
        <f t="shared" si="16"/>
        <v>0</v>
      </c>
      <c r="BG311" s="120">
        <v>7.1</v>
      </c>
    </row>
    <row r="312" ht="11.25" customHeight="1">
      <c r="A312" s="230" t="s">
        <v>2062</v>
      </c>
      <c r="B312" s="99" t="s">
        <v>2063</v>
      </c>
      <c r="C312" s="100" t="s">
        <v>136</v>
      </c>
      <c r="D312" s="100" t="s">
        <v>153</v>
      </c>
      <c r="E312" s="101">
        <v>5.0</v>
      </c>
      <c r="F312" s="58">
        <v>833.0</v>
      </c>
      <c r="G312" s="58" t="s">
        <v>168</v>
      </c>
      <c r="H312" s="58" t="s">
        <v>168</v>
      </c>
      <c r="I312" s="150">
        <v>31.02</v>
      </c>
      <c r="J312" s="103">
        <f t="shared" si="2"/>
        <v>3.868471954</v>
      </c>
      <c r="K312" s="104">
        <v>0.3</v>
      </c>
      <c r="L312" s="73">
        <v>4.0</v>
      </c>
      <c r="M312" s="23">
        <f t="shared" si="3"/>
        <v>1.2</v>
      </c>
      <c r="N312" s="105" t="s">
        <v>160</v>
      </c>
      <c r="O312" s="106">
        <v>0.27</v>
      </c>
      <c r="P312" s="107">
        <v>43587.0</v>
      </c>
      <c r="Q312" s="107">
        <v>43607.0</v>
      </c>
      <c r="R312" s="23">
        <f t="shared" si="4"/>
        <v>11.11111111</v>
      </c>
      <c r="S312" s="108">
        <f t="array" ref="S312">IF(INDEX(Historical!$D$7:$D$1379,MATCH(B312,Historical!$B$7:$B$1403,0))=0,"n/a",(INDEX(Historical!$C$7:$C$1381,MATCH(B312,Historical!$B$7:$B$1403,0))/INDEX(Historical!$D$7:$D$1379,MATCH(B312,Historical!$B$7:$B$1403,0))-1)*100)</f>
        <v>11.42857143</v>
      </c>
      <c r="T312" s="108">
        <f t="array" ref="T312">IF(INDEX(Historical!$F$7:$F$1372,MATCH(B312,Historical!$B$7:$B$1403,0))=0,"n/a",((INDEX(Historical!$C$7:$C$1381,MATCH(B312,Historical!$B$7:$B$1403,0))/INDEX(Historical!$F$7:$F$1372,MATCH(B312,Historical!$B$7:$B$1403,0)))^(1/3)-1)*100)</f>
        <v>12.57898699</v>
      </c>
      <c r="U312" s="108">
        <f t="array" ref="U312">IF(INDEX(Historical!$H$7:$H$1372,MATCH(B312,Historical!$B$7:$B$1403,0))=0,"n/a",((INDEX(Historical!$C$7:$C$1381,MATCH(B312,Historical!$B$7:$B$1403,0))/INDEX(Historical!$H$7:$H$1372,MATCH(B312,Historical!$B$7:$B$1403,0)))^(1/5)-1)*100)</f>
        <v>11.46419652</v>
      </c>
      <c r="V312" s="108">
        <f t="array" ref="V312">IF(INDEX(Historical!$O$7:$O$1372,MATCH(B312,Historical!$B$7:$B$1403,0))=0,"n/a",((INDEX(Historical!$C$7:$C$1381,MATCH(B312,Historical!$B$7:$B$1403,0))/INDEX(Historical!$O$7:$O$1372,MATCH(B312,Historical!$B$7:$B$1403,0)))^(1/10)-1)*100)</f>
        <v>0.8036390584</v>
      </c>
      <c r="W312" s="109">
        <f t="shared" si="5"/>
        <v>14.26535508</v>
      </c>
      <c r="X312" s="110" t="str">
        <f t="shared" si="6"/>
        <v>n/a</v>
      </c>
      <c r="Y312" s="133"/>
      <c r="Z312" s="103">
        <f t="shared" si="7"/>
        <v>32.69754768</v>
      </c>
      <c r="AA312" s="112">
        <f t="shared" si="8"/>
        <v>8.452316076</v>
      </c>
      <c r="AB312" s="73">
        <v>12.0</v>
      </c>
      <c r="AC312" s="102">
        <v>3.67</v>
      </c>
      <c r="AD312" s="102" t="s">
        <v>128</v>
      </c>
      <c r="AE312" s="102">
        <v>2.64</v>
      </c>
      <c r="AF312" s="102">
        <v>1.19</v>
      </c>
      <c r="AG312" s="102">
        <v>13.18</v>
      </c>
      <c r="AH312" s="102" t="s">
        <v>128</v>
      </c>
      <c r="AI312" s="102" t="s">
        <v>128</v>
      </c>
      <c r="AJ312" s="102" t="s">
        <v>128</v>
      </c>
      <c r="AK312" s="102" t="s">
        <v>128</v>
      </c>
      <c r="AL312" s="113">
        <v>149.52</v>
      </c>
      <c r="AM312" s="114">
        <v>3.9899999999999998</v>
      </c>
      <c r="AN312" s="102" t="s">
        <v>128</v>
      </c>
      <c r="AO312" s="115">
        <f t="shared" si="9"/>
        <v>6.8803524</v>
      </c>
      <c r="AP312" s="116">
        <f t="shared" si="10"/>
        <v>15.33266848</v>
      </c>
      <c r="AQ312" s="117">
        <f t="shared" si="11"/>
        <v>-33.13942822</v>
      </c>
      <c r="AR312" s="103">
        <f t="array" ref="AR312">INDEX(Historical!$C$7:$C$1381,MATCH(B312,Historical!$B$7:$B$1403,0))*IF(AH312="n/a",1.03,IF(AH312&lt;0,1.01,IF(AH312&gt;10,1.1,(1+AH312/100))))</f>
        <v>1.2051</v>
      </c>
      <c r="AS312" s="112">
        <f t="shared" si="12"/>
        <v>1.241253</v>
      </c>
      <c r="AT312" s="112">
        <f t="shared" ref="AT312:AV312" si="320">IF($AK312="n/a",1.03*AS312,IF($AK312&lt;0,1.01*AS312,IF($AK312&gt;10,1.1*AS312,(1+$AK312/100)*AS312)))</f>
        <v>1.27849059</v>
      </c>
      <c r="AU312" s="112">
        <f t="shared" si="320"/>
        <v>1.316845308</v>
      </c>
      <c r="AV312" s="112">
        <f t="shared" si="320"/>
        <v>1.356350667</v>
      </c>
      <c r="AW312" s="103">
        <f t="shared" si="14"/>
        <v>6.398039565</v>
      </c>
      <c r="AX312" s="118">
        <f t="shared" si="15"/>
        <v>20.62553051</v>
      </c>
      <c r="AY312" s="119">
        <v>0.23</v>
      </c>
      <c r="AZ312" s="114">
        <v>15.616846813268737</v>
      </c>
      <c r="BA312" s="114">
        <v>-21.587462082912033</v>
      </c>
      <c r="BB312" s="114">
        <v>-17.10315339390701</v>
      </c>
      <c r="BC312" s="114">
        <v>-14.967105263157887</v>
      </c>
      <c r="BD312" s="42"/>
      <c r="BE312" s="17">
        <v>2015.0</v>
      </c>
      <c r="BF312" s="17">
        <f t="shared" si="16"/>
        <v>0</v>
      </c>
      <c r="BG312" s="120">
        <v>1.24</v>
      </c>
    </row>
    <row r="313" ht="11.25" customHeight="1">
      <c r="A313" s="155" t="s">
        <v>1546</v>
      </c>
      <c r="B313" s="99" t="s">
        <v>1547</v>
      </c>
      <c r="C313" s="100" t="s">
        <v>136</v>
      </c>
      <c r="D313" s="100" t="s">
        <v>153</v>
      </c>
      <c r="E313" s="101">
        <v>8.0</v>
      </c>
      <c r="F313" s="58">
        <v>562.0</v>
      </c>
      <c r="G313" s="58" t="s">
        <v>168</v>
      </c>
      <c r="H313" s="58" t="s">
        <v>168</v>
      </c>
      <c r="I313" s="150">
        <v>100.57</v>
      </c>
      <c r="J313" s="103">
        <f t="shared" si="2"/>
        <v>0.7556925525</v>
      </c>
      <c r="K313" s="104">
        <v>0.19</v>
      </c>
      <c r="L313" s="73">
        <v>4.0</v>
      </c>
      <c r="M313" s="23">
        <f t="shared" si="3"/>
        <v>0.76</v>
      </c>
      <c r="N313" s="105" t="s">
        <v>290</v>
      </c>
      <c r="O313" s="106">
        <v>0.18</v>
      </c>
      <c r="P313" s="146">
        <v>43579.0</v>
      </c>
      <c r="Q313" s="146">
        <v>43594.0</v>
      </c>
      <c r="R313" s="23">
        <f t="shared" si="4"/>
        <v>5.555555556</v>
      </c>
      <c r="S313" s="108">
        <f t="array" ref="S313">IF(INDEX(Historical!$D$7:$D$1379,MATCH(B313,Historical!$B$7:$B$1403,0))=0,"n/a",(INDEX(Historical!$C$7:$C$1381,MATCH(B313,Historical!$B$7:$B$1403,0))/INDEX(Historical!$D$7:$D$1379,MATCH(B313,Historical!$B$7:$B$1403,0))-1)*100)</f>
        <v>5.633802817</v>
      </c>
      <c r="T313" s="108">
        <f t="array" ref="T313">IF(INDEX(Historical!$F$7:$F$1372,MATCH(B313,Historical!$B$7:$B$1403,0))=0,"n/a",((INDEX(Historical!$C$7:$C$1381,MATCH(B313,Historical!$B$7:$B$1403,0))/INDEX(Historical!$F$7:$F$1372,MATCH(B313,Historical!$B$7:$B$1403,0)))^(1/3)-1)*100)</f>
        <v>5.983983295</v>
      </c>
      <c r="U313" s="108">
        <f t="array" ref="U313">IF(INDEX(Historical!$H$7:$H$1372,MATCH(B313,Historical!$B$7:$B$1403,0))=0,"n/a",((INDEX(Historical!$C$7:$C$1381,MATCH(B313,Historical!$B$7:$B$1403,0))/INDEX(Historical!$H$7:$H$1372,MATCH(B313,Historical!$B$7:$B$1403,0)))^(1/5)-1)*100)</f>
        <v>6.790716585</v>
      </c>
      <c r="V313" s="108" t="str">
        <f t="array" ref="V313">IF(INDEX(Historical!$O$7:$O$1372,MATCH(B313,Historical!$B$7:$B$1403,0))=0,"n/a",((INDEX(Historical!$C$7:$C$1381,MATCH(B313,Historical!$B$7:$B$1403,0))/INDEX(Historical!$O$7:$O$1372,MATCH(B313,Historical!$B$7:$B$1403,0)))^(1/10)-1)*100)</f>
        <v>n/a</v>
      </c>
      <c r="W313" s="109" t="str">
        <f t="shared" si="5"/>
        <v>n/a</v>
      </c>
      <c r="X313" s="110">
        <f t="shared" si="6"/>
        <v>0.7381213679</v>
      </c>
      <c r="Y313" s="149"/>
      <c r="Z313" s="103">
        <f t="shared" si="7"/>
        <v>14.61538462</v>
      </c>
      <c r="AA313" s="112">
        <f t="shared" si="8"/>
        <v>19.34038462</v>
      </c>
      <c r="AB313" s="73">
        <v>12.0</v>
      </c>
      <c r="AC313" s="102">
        <v>5.2</v>
      </c>
      <c r="AD313" s="102">
        <v>2.56</v>
      </c>
      <c r="AE313" s="102">
        <v>4.85</v>
      </c>
      <c r="AF313" s="102">
        <v>1.99</v>
      </c>
      <c r="AG313" s="102">
        <v>10.2</v>
      </c>
      <c r="AH313" s="102">
        <v>5.6000000000000005</v>
      </c>
      <c r="AI313" s="102">
        <v>11.21</v>
      </c>
      <c r="AJ313" s="102">
        <v>9.2</v>
      </c>
      <c r="AK313" s="102">
        <v>7.55</v>
      </c>
      <c r="AL313" s="113">
        <v>17370.0</v>
      </c>
      <c r="AM313" s="114">
        <v>0.2</v>
      </c>
      <c r="AN313" s="102">
        <v>0.15</v>
      </c>
      <c r="AO313" s="115">
        <f t="shared" si="9"/>
        <v>-11.79397548</v>
      </c>
      <c r="AP313" s="116">
        <f t="shared" si="10"/>
        <v>7.546409137</v>
      </c>
      <c r="AQ313" s="117">
        <f t="shared" si="11"/>
        <v>30.78798005</v>
      </c>
      <c r="AR313" s="103">
        <f t="array" ref="AR313">INDEX(Historical!$C$7:$C$1381,MATCH(B313,Historical!$B$7:$B$1403,0))*IF(AH313="n/a",1.03,IF(AH313&lt;0,1.01,IF(AH313&gt;10,1.1,(1+AH313/100))))</f>
        <v>0.792</v>
      </c>
      <c r="AS313" s="112">
        <f t="shared" si="12"/>
        <v>0.8712</v>
      </c>
      <c r="AT313" s="112">
        <f t="shared" ref="AT313:AV313" si="321">IF($AK313="n/a",1.03*AS313,IF($AK313&lt;0,1.01*AS313,IF($AK313&gt;10,1.1*AS313,(1+$AK313/100)*AS313)))</f>
        <v>0.9369756</v>
      </c>
      <c r="AU313" s="112">
        <f t="shared" si="321"/>
        <v>1.007717258</v>
      </c>
      <c r="AV313" s="112">
        <f t="shared" si="321"/>
        <v>1.083799911</v>
      </c>
      <c r="AW313" s="103">
        <f t="shared" si="14"/>
        <v>4.691692769</v>
      </c>
      <c r="AX313" s="118">
        <f t="shared" si="15"/>
        <v>4.665101689</v>
      </c>
      <c r="AY313" s="119">
        <v>0.88</v>
      </c>
      <c r="AZ313" s="114">
        <v>15.03</v>
      </c>
      <c r="BA313" s="114">
        <v>-17.79</v>
      </c>
      <c r="BB313" s="114">
        <v>-13.089999999999998</v>
      </c>
      <c r="BC313" s="114">
        <v>-2.86</v>
      </c>
      <c r="BD313" s="42"/>
      <c r="BE313" s="17">
        <v>2012.0</v>
      </c>
      <c r="BF313" s="17">
        <f t="shared" si="16"/>
        <v>0</v>
      </c>
      <c r="BG313" s="120">
        <v>0.8</v>
      </c>
    </row>
    <row r="314" ht="11.25" customHeight="1">
      <c r="A314" s="155" t="s">
        <v>1548</v>
      </c>
      <c r="B314" s="99" t="s">
        <v>1549</v>
      </c>
      <c r="C314" s="100" t="s">
        <v>136</v>
      </c>
      <c r="D314" s="100" t="s">
        <v>153</v>
      </c>
      <c r="E314" s="101">
        <v>8.0</v>
      </c>
      <c r="F314" s="58">
        <v>571.0</v>
      </c>
      <c r="G314" s="58" t="s">
        <v>168</v>
      </c>
      <c r="H314" s="58" t="s">
        <v>168</v>
      </c>
      <c r="I314" s="150">
        <v>34.98</v>
      </c>
      <c r="J314" s="103">
        <f t="shared" si="2"/>
        <v>2.973127501</v>
      </c>
      <c r="K314" s="104">
        <v>0.26</v>
      </c>
      <c r="L314" s="73">
        <v>4.0</v>
      </c>
      <c r="M314" s="23">
        <f t="shared" si="3"/>
        <v>1.04</v>
      </c>
      <c r="N314" s="105" t="s">
        <v>314</v>
      </c>
      <c r="O314" s="106">
        <v>0.22</v>
      </c>
      <c r="P314" s="107">
        <v>43602.0</v>
      </c>
      <c r="Q314" s="107">
        <v>43637.0</v>
      </c>
      <c r="R314" s="23">
        <f t="shared" si="4"/>
        <v>18.18181818</v>
      </c>
      <c r="S314" s="108">
        <f t="array" ref="S314">IF(INDEX(Historical!$D$7:$D$1379,MATCH(B314,Historical!$B$7:$B$1403,0))=0,"n/a",(INDEX(Historical!$C$7:$C$1381,MATCH(B314,Historical!$B$7:$B$1403,0))/INDEX(Historical!$D$7:$D$1379,MATCH(B314,Historical!$B$7:$B$1403,0))-1)*100)</f>
        <v>19.04761905</v>
      </c>
      <c r="T314" s="108">
        <f t="array" ref="T314">IF(INDEX(Historical!$F$7:$F$1372,MATCH(B314,Historical!$B$7:$B$1403,0))=0,"n/a",((INDEX(Historical!$C$7:$C$1381,MATCH(B314,Historical!$B$7:$B$1403,0))/INDEX(Historical!$F$7:$F$1372,MATCH(B314,Historical!$B$7:$B$1403,0)))^(1/3)-1)*100)</f>
        <v>22.80104995</v>
      </c>
      <c r="U314" s="108">
        <f t="array" ref="U314">IF(INDEX(Historical!$H$7:$H$1372,MATCH(B314,Historical!$B$7:$B$1403,0))=0,"n/a",((INDEX(Historical!$C$7:$C$1381,MATCH(B314,Historical!$B$7:$B$1403,0))/INDEX(Historical!$H$7:$H$1372,MATCH(B314,Historical!$B$7:$B$1403,0)))^(1/5)-1)*100)</f>
        <v>28.09152625</v>
      </c>
      <c r="V314" s="108">
        <f t="array" ref="V314">IF(INDEX(Historical!$O$7:$O$1372,MATCH(B314,Historical!$B$7:$B$1403,0))=0,"n/a",((INDEX(Historical!$C$7:$C$1381,MATCH(B314,Historical!$B$7:$B$1403,0))/INDEX(Historical!$O$7:$O$1372,MATCH(B314,Historical!$B$7:$B$1403,0)))^(1/10)-1)*100)</f>
        <v>7.842566326</v>
      </c>
      <c r="W314" s="109">
        <f t="shared" si="5"/>
        <v>3.581930337</v>
      </c>
      <c r="X314" s="110">
        <f t="shared" si="6"/>
        <v>1.560640347</v>
      </c>
      <c r="Y314" s="133"/>
      <c r="Z314" s="103">
        <f t="shared" si="7"/>
        <v>32.60188088</v>
      </c>
      <c r="AA314" s="112">
        <f t="shared" si="8"/>
        <v>10.96551724</v>
      </c>
      <c r="AB314" s="73">
        <v>12.0</v>
      </c>
      <c r="AC314" s="102">
        <v>3.19</v>
      </c>
      <c r="AD314" s="102">
        <v>1.57</v>
      </c>
      <c r="AE314" s="102">
        <v>4.17</v>
      </c>
      <c r="AF314" s="102">
        <v>1.03</v>
      </c>
      <c r="AG314" s="102">
        <v>10.6</v>
      </c>
      <c r="AH314" s="102">
        <v>44.3</v>
      </c>
      <c r="AI314" s="102">
        <v>3.2300000000000004</v>
      </c>
      <c r="AJ314" s="102">
        <v>18.0</v>
      </c>
      <c r="AK314" s="102">
        <v>7.000000000000001</v>
      </c>
      <c r="AL314" s="113">
        <v>1940.0</v>
      </c>
      <c r="AM314" s="114">
        <v>0.8999999999999999</v>
      </c>
      <c r="AN314" s="102">
        <v>0.08</v>
      </c>
      <c r="AO314" s="115">
        <f t="shared" si="9"/>
        <v>20.09913651</v>
      </c>
      <c r="AP314" s="116">
        <f t="shared" si="10"/>
        <v>31.06465375</v>
      </c>
      <c r="AQ314" s="117">
        <f t="shared" si="11"/>
        <v>-29.14966397</v>
      </c>
      <c r="AR314" s="103">
        <f t="array" ref="AR314">INDEX(Historical!$C$7:$C$1381,MATCH(B314,Historical!$B$7:$B$1403,0))*IF(AH314="n/a",1.03,IF(AH314&lt;0,1.01,IF(AH314&gt;10,1.1,(1+AH314/100))))</f>
        <v>1.1</v>
      </c>
      <c r="AS314" s="112">
        <f t="shared" si="12"/>
        <v>1.13553</v>
      </c>
      <c r="AT314" s="112">
        <f t="shared" ref="AT314:AV314" si="322">IF($AK314="n/a",1.03*AS314,IF($AK314&lt;0,1.01*AS314,IF($AK314&gt;10,1.1*AS314,(1+$AK314/100)*AS314)))</f>
        <v>1.2150171</v>
      </c>
      <c r="AU314" s="112">
        <f t="shared" si="322"/>
        <v>1.300068297</v>
      </c>
      <c r="AV314" s="112">
        <f t="shared" si="322"/>
        <v>1.391073078</v>
      </c>
      <c r="AW314" s="103">
        <f t="shared" si="14"/>
        <v>6.141688475</v>
      </c>
      <c r="AX314" s="118">
        <f t="shared" si="15"/>
        <v>17.55771434</v>
      </c>
      <c r="AY314" s="119">
        <v>1.11</v>
      </c>
      <c r="AZ314" s="114">
        <v>6.0</v>
      </c>
      <c r="BA314" s="114">
        <v>-17.66</v>
      </c>
      <c r="BB314" s="114">
        <v>-14.71</v>
      </c>
      <c r="BC314" s="114">
        <v>-9.24</v>
      </c>
      <c r="BD314" s="42"/>
      <c r="BE314" s="17">
        <v>2012.0</v>
      </c>
      <c r="BF314" s="17">
        <f t="shared" si="16"/>
        <v>0</v>
      </c>
      <c r="BG314" s="120">
        <v>1.5</v>
      </c>
    </row>
    <row r="315" ht="11.25" customHeight="1">
      <c r="A315" s="55" t="s">
        <v>286</v>
      </c>
      <c r="B315" s="99" t="s">
        <v>287</v>
      </c>
      <c r="C315" s="100" t="s">
        <v>272</v>
      </c>
      <c r="D315" s="100" t="s">
        <v>273</v>
      </c>
      <c r="E315" s="101">
        <v>52.0</v>
      </c>
      <c r="F315" s="58">
        <v>24.0</v>
      </c>
      <c r="G315" s="58" t="s">
        <v>121</v>
      </c>
      <c r="H315" s="58" t="s">
        <v>121</v>
      </c>
      <c r="I315" s="102">
        <v>116.34</v>
      </c>
      <c r="J315" s="103">
        <f t="shared" si="2"/>
        <v>3.610108303</v>
      </c>
      <c r="K315" s="104">
        <v>1.05</v>
      </c>
      <c r="L315" s="73">
        <v>4.0</v>
      </c>
      <c r="M315" s="23">
        <f t="shared" si="3"/>
        <v>4.2</v>
      </c>
      <c r="N315" s="105" t="s">
        <v>218</v>
      </c>
      <c r="O315" s="106">
        <v>1.02</v>
      </c>
      <c r="P315" s="107">
        <v>43728.0</v>
      </c>
      <c r="Q315" s="107">
        <v>43753.0</v>
      </c>
      <c r="R315" s="23">
        <f t="shared" si="4"/>
        <v>2.941176471</v>
      </c>
      <c r="S315" s="108">
        <f t="array" ref="S315">IF(INDEX(Historical!$D$7:$D$1379,MATCH(B315,Historical!$B$7:$B$1403,0))=0,"n/a",(INDEX(Historical!$C$7:$C$1381,MATCH(B315,Historical!$B$7:$B$1403,0))/INDEX(Historical!$D$7:$D$1379,MATCH(B315,Historical!$B$7:$B$1403,0))-1)*100)</f>
        <v>2.23880597</v>
      </c>
      <c r="T315" s="108">
        <f t="array" ref="T315">IF(INDEX(Historical!$F$7:$F$1372,MATCH(B315,Historical!$B$7:$B$1403,0))=0,"n/a",((INDEX(Historical!$C$7:$C$1381,MATCH(B315,Historical!$B$7:$B$1403,0))/INDEX(Historical!$F$7:$F$1372,MATCH(B315,Historical!$B$7:$B$1403,0)))^(1/3)-1)*100)</f>
        <v>2.648531751</v>
      </c>
      <c r="U315" s="108">
        <f t="array" ref="U315">IF(INDEX(Historical!$H$7:$H$1372,MATCH(B315,Historical!$B$7:$B$1403,0))=0,"n/a",((INDEX(Historical!$C$7:$C$1381,MATCH(B315,Historical!$B$7:$B$1403,0))/INDEX(Historical!$H$7:$H$1372,MATCH(B315,Historical!$B$7:$B$1403,0)))^(1/5)-1)*100)</f>
        <v>5.067248207</v>
      </c>
      <c r="V315" s="108">
        <f t="array" ref="V315">IF(INDEX(Historical!$O$7:$O$1372,MATCH(B315,Historical!$B$7:$B$1403,0))=0,"n/a",((INDEX(Historical!$C$7:$C$1381,MATCH(B315,Historical!$B$7:$B$1403,0))/INDEX(Historical!$O$7:$O$1372,MATCH(B315,Historical!$B$7:$B$1403,0)))^(1/10)-1)*100)</f>
        <v>4.645397365</v>
      </c>
      <c r="W315" s="109">
        <f t="shared" si="5"/>
        <v>1.090810496</v>
      </c>
      <c r="X315" s="110">
        <f t="shared" si="6"/>
        <v>0.3518922366</v>
      </c>
      <c r="Y315" s="99"/>
      <c r="Z315" s="103">
        <f t="shared" si="7"/>
        <v>91.30434783</v>
      </c>
      <c r="AA315" s="112">
        <f t="shared" si="8"/>
        <v>25.29130435</v>
      </c>
      <c r="AB315" s="73">
        <v>12.0</v>
      </c>
      <c r="AC315" s="102">
        <v>4.6</v>
      </c>
      <c r="AD315" s="102">
        <v>3.77</v>
      </c>
      <c r="AE315" s="102">
        <v>9.36</v>
      </c>
      <c r="AF315" s="102">
        <v>3.69</v>
      </c>
      <c r="AG315" s="102">
        <v>15.1</v>
      </c>
      <c r="AH315" s="102">
        <v>53.0</v>
      </c>
      <c r="AI315" s="102">
        <v>10.59</v>
      </c>
      <c r="AJ315" s="102">
        <v>14.399999999999999</v>
      </c>
      <c r="AK315" s="102">
        <v>6.7</v>
      </c>
      <c r="AL315" s="113">
        <v>8760.0</v>
      </c>
      <c r="AM315" s="114">
        <v>0.7000000000000001</v>
      </c>
      <c r="AN315" s="102">
        <v>1.44</v>
      </c>
      <c r="AO315" s="115">
        <f t="shared" si="9"/>
        <v>-16.61394784</v>
      </c>
      <c r="AP315" s="116">
        <f t="shared" si="10"/>
        <v>8.67735651</v>
      </c>
      <c r="AQ315" s="117">
        <f t="shared" si="11"/>
        <v>103.6608434</v>
      </c>
      <c r="AR315" s="103">
        <f t="array" ref="AR315">INDEX(Historical!$C$7:$C$1381,MATCH(B315,Historical!$B$7:$B$1403,0))*IF(AH315="n/a",1.03,IF(AH315&lt;0,1.01,IF(AH315&gt;10,1.1,(1+AH315/100))))</f>
        <v>4.521</v>
      </c>
      <c r="AS315" s="112">
        <f t="shared" si="12"/>
        <v>4.9731</v>
      </c>
      <c r="AT315" s="112">
        <f t="shared" ref="AT315:AV315" si="323">IF($AK315="n/a",1.03*AS315,IF($AK315&lt;0,1.01*AS315,IF($AK315&gt;10,1.1*AS315,(1+$AK315/100)*AS315)))</f>
        <v>5.3062977</v>
      </c>
      <c r="AU315" s="112">
        <f t="shared" si="323"/>
        <v>5.661819646</v>
      </c>
      <c r="AV315" s="112">
        <f t="shared" si="323"/>
        <v>6.041161562</v>
      </c>
      <c r="AW315" s="103">
        <f t="shared" si="14"/>
        <v>26.50337891</v>
      </c>
      <c r="AX315" s="118">
        <f t="shared" si="15"/>
        <v>22.78096863</v>
      </c>
      <c r="AY315" s="119">
        <v>0.5</v>
      </c>
      <c r="AZ315" s="114">
        <v>-0.15</v>
      </c>
      <c r="BA315" s="114">
        <v>-17.69</v>
      </c>
      <c r="BB315" s="114">
        <v>-8.36</v>
      </c>
      <c r="BC315" s="114">
        <v>-11.27</v>
      </c>
      <c r="BD315" s="42"/>
      <c r="BE315" s="17">
        <v>1968.0</v>
      </c>
      <c r="BF315" s="17">
        <f t="shared" si="16"/>
        <v>6</v>
      </c>
      <c r="BG315" s="120">
        <v>5.3</v>
      </c>
    </row>
    <row r="316" ht="11.25" customHeight="1">
      <c r="A316" s="155" t="s">
        <v>1550</v>
      </c>
      <c r="B316" s="99" t="s">
        <v>1551</v>
      </c>
      <c r="C316" s="100" t="s">
        <v>136</v>
      </c>
      <c r="D316" s="100" t="s">
        <v>391</v>
      </c>
      <c r="E316" s="101">
        <v>8.0</v>
      </c>
      <c r="F316" s="58">
        <v>625.0</v>
      </c>
      <c r="G316" s="58" t="s">
        <v>168</v>
      </c>
      <c r="H316" s="58" t="s">
        <v>168</v>
      </c>
      <c r="I316" s="150">
        <v>47.79</v>
      </c>
      <c r="J316" s="103">
        <f t="shared" si="2"/>
        <v>1.757689893</v>
      </c>
      <c r="K316" s="104">
        <v>0.21</v>
      </c>
      <c r="L316" s="73">
        <v>4.0</v>
      </c>
      <c r="M316" s="23">
        <f t="shared" si="3"/>
        <v>0.84</v>
      </c>
      <c r="N316" s="105" t="s">
        <v>150</v>
      </c>
      <c r="O316" s="106">
        <v>0.2</v>
      </c>
      <c r="P316" s="107">
        <v>43865.0</v>
      </c>
      <c r="Q316" s="107">
        <v>43880.0</v>
      </c>
      <c r="R316" s="23">
        <f t="shared" si="4"/>
        <v>5</v>
      </c>
      <c r="S316" s="108">
        <f t="array" ref="S316">IF(INDEX(Historical!$D$7:$D$1379,MATCH(B316,Historical!$B$7:$B$1403,0))=0,"n/a",(INDEX(Historical!$C$7:$C$1381,MATCH(B316,Historical!$B$7:$B$1403,0))/INDEX(Historical!$D$7:$D$1379,MATCH(B316,Historical!$B$7:$B$1403,0))-1)*100)</f>
        <v>22.64150943</v>
      </c>
      <c r="T316" s="108">
        <f t="array" ref="T316">IF(INDEX(Historical!$F$7:$F$1372,MATCH(B316,Historical!$B$7:$B$1403,0))=0,"n/a",((INDEX(Historical!$C$7:$C$1381,MATCH(B316,Historical!$B$7:$B$1403,0))/INDEX(Historical!$F$7:$F$1372,MATCH(B316,Historical!$B$7:$B$1403,0)))^(1/3)-1)*100)</f>
        <v>20.66200684</v>
      </c>
      <c r="U316" s="108">
        <f t="array" ref="U316">IF(INDEX(Historical!$H$7:$H$1372,MATCH(B316,Historical!$B$7:$B$1403,0))=0,"n/a",((INDEX(Historical!$C$7:$C$1381,MATCH(B316,Historical!$B$7:$B$1403,0))/INDEX(Historical!$H$7:$H$1372,MATCH(B316,Historical!$B$7:$B$1403,0)))^(1/5)-1)*100)</f>
        <v>23.09406224</v>
      </c>
      <c r="V316" s="108" t="str">
        <f t="array" ref="V316">IF(INDEX(Historical!$O$7:$O$1372,MATCH(B316,Historical!$B$7:$B$1403,0))=0,"n/a",((INDEX(Historical!$C$7:$C$1381,MATCH(B316,Historical!$B$7:$B$1403,0))/INDEX(Historical!$O$7:$O$1372,MATCH(B316,Historical!$B$7:$B$1403,0)))^(1/10)-1)*100)</f>
        <v>n/a</v>
      </c>
      <c r="W316" s="109" t="str">
        <f t="shared" si="5"/>
        <v>n/a</v>
      </c>
      <c r="X316" s="110">
        <f t="shared" si="6"/>
        <v>0.6208081248</v>
      </c>
      <c r="Y316" s="133"/>
      <c r="Z316" s="103">
        <f t="shared" si="7"/>
        <v>13.7704918</v>
      </c>
      <c r="AA316" s="112">
        <f t="shared" si="8"/>
        <v>7.83442623</v>
      </c>
      <c r="AB316" s="73">
        <v>12.0</v>
      </c>
      <c r="AC316" s="102">
        <v>6.1</v>
      </c>
      <c r="AD316" s="102">
        <v>1.12</v>
      </c>
      <c r="AE316" s="102">
        <v>2.4</v>
      </c>
      <c r="AF316" s="102">
        <v>1.08</v>
      </c>
      <c r="AG316" s="102">
        <v>14.2</v>
      </c>
      <c r="AH316" s="102">
        <v>51.300000000000004</v>
      </c>
      <c r="AI316" s="102">
        <v>8.66</v>
      </c>
      <c r="AJ316" s="102">
        <v>37.2</v>
      </c>
      <c r="AK316" s="102">
        <v>7.000000000000001</v>
      </c>
      <c r="AL316" s="113">
        <v>207.89</v>
      </c>
      <c r="AM316" s="114">
        <v>1.5</v>
      </c>
      <c r="AN316" s="102">
        <v>0.05</v>
      </c>
      <c r="AO316" s="115">
        <f t="shared" si="9"/>
        <v>17.01732591</v>
      </c>
      <c r="AP316" s="116">
        <f t="shared" si="10"/>
        <v>24.85175213</v>
      </c>
      <c r="AQ316" s="117">
        <f t="shared" si="11"/>
        <v>-38.67688372</v>
      </c>
      <c r="AR316" s="103">
        <f t="array" ref="AR316">INDEX(Historical!$C$7:$C$1381,MATCH(B316,Historical!$B$7:$B$1403,0))*IF(AH316="n/a",1.03,IF(AH316&lt;0,1.01,IF(AH316&gt;10,1.1,(1+AH316/100))))</f>
        <v>0.715</v>
      </c>
      <c r="AS316" s="112">
        <f t="shared" si="12"/>
        <v>0.776919</v>
      </c>
      <c r="AT316" s="112">
        <f t="shared" ref="AT316:AV316" si="324">IF($AK316="n/a",1.03*AS316,IF($AK316&lt;0,1.01*AS316,IF($AK316&gt;10,1.1*AS316,(1+$AK316/100)*AS316)))</f>
        <v>0.83130333</v>
      </c>
      <c r="AU316" s="112">
        <f t="shared" si="324"/>
        <v>0.8894945631</v>
      </c>
      <c r="AV316" s="112">
        <f t="shared" si="324"/>
        <v>0.9517591825</v>
      </c>
      <c r="AW316" s="103">
        <f t="shared" si="14"/>
        <v>4.164476076</v>
      </c>
      <c r="AX316" s="118">
        <f t="shared" si="15"/>
        <v>8.714116082</v>
      </c>
      <c r="AY316" s="119">
        <v>1.08</v>
      </c>
      <c r="AZ316" s="114">
        <v>3.8</v>
      </c>
      <c r="BA316" s="114">
        <v>-25.8</v>
      </c>
      <c r="BB316" s="114">
        <v>-18.29</v>
      </c>
      <c r="BC316" s="114">
        <v>-10.870000000000001</v>
      </c>
      <c r="BD316" s="42"/>
      <c r="BE316" s="17">
        <v>2013.0</v>
      </c>
      <c r="BF316" s="17">
        <f t="shared" si="16"/>
        <v>0</v>
      </c>
      <c r="BG316" s="120">
        <v>1.6</v>
      </c>
    </row>
    <row r="317" ht="11.25" customHeight="1">
      <c r="A317" s="155" t="s">
        <v>1886</v>
      </c>
      <c r="B317" s="99" t="s">
        <v>1887</v>
      </c>
      <c r="C317" s="100" t="s">
        <v>136</v>
      </c>
      <c r="D317" s="100" t="s">
        <v>153</v>
      </c>
      <c r="E317" s="101">
        <v>6.0</v>
      </c>
      <c r="F317" s="58">
        <v>747.0</v>
      </c>
      <c r="G317" s="58" t="s">
        <v>168</v>
      </c>
      <c r="H317" s="58" t="s">
        <v>168</v>
      </c>
      <c r="I317" s="150">
        <v>62.45</v>
      </c>
      <c r="J317" s="103">
        <f t="shared" si="2"/>
        <v>1.024819856</v>
      </c>
      <c r="K317" s="104">
        <v>0.16</v>
      </c>
      <c r="L317" s="73">
        <v>4.0</v>
      </c>
      <c r="M317" s="23">
        <f t="shared" si="3"/>
        <v>0.64</v>
      </c>
      <c r="N317" s="105" t="s">
        <v>409</v>
      </c>
      <c r="O317" s="106">
        <v>0.15</v>
      </c>
      <c r="P317" s="146">
        <v>43531.0</v>
      </c>
      <c r="Q317" s="146">
        <v>43553.0</v>
      </c>
      <c r="R317" s="23">
        <f t="shared" si="4"/>
        <v>6.666666667</v>
      </c>
      <c r="S317" s="108">
        <f t="array" ref="S317">IF(INDEX(Historical!$D$7:$D$1379,MATCH(B317,Historical!$B$7:$B$1403,0))=0,"n/a",(INDEX(Historical!$C$7:$C$1381,MATCH(B317,Historical!$B$7:$B$1403,0))/INDEX(Historical!$D$7:$D$1379,MATCH(B317,Historical!$B$7:$B$1403,0))-1)*100)</f>
        <v>6.666666667</v>
      </c>
      <c r="T317" s="108">
        <f t="array" ref="T317">IF(INDEX(Historical!$F$7:$F$1372,MATCH(B317,Historical!$B$7:$B$1403,0))=0,"n/a",((INDEX(Historical!$C$7:$C$1381,MATCH(B317,Historical!$B$7:$B$1403,0))/INDEX(Historical!$F$7:$F$1372,MATCH(B317,Historical!$B$7:$B$1403,0)))^(1/3)-1)*100)</f>
        <v>7.166457967</v>
      </c>
      <c r="U317" s="108">
        <f t="array" ref="U317">IF(INDEX(Historical!$H$7:$H$1372,MATCH(B317,Historical!$B$7:$B$1403,0))=0,"n/a",((INDEX(Historical!$C$7:$C$1381,MATCH(B317,Historical!$B$7:$B$1403,0))/INDEX(Historical!$H$7:$H$1372,MATCH(B317,Historical!$B$7:$B$1403,0)))^(1/5)-1)*100)</f>
        <v>7.781806771</v>
      </c>
      <c r="V317" s="108">
        <f t="array" ref="V317">IF(INDEX(Historical!$O$7:$O$1372,MATCH(B317,Historical!$B$7:$B$1403,0))=0,"n/a",((INDEX(Historical!$C$7:$C$1381,MATCH(B317,Historical!$B$7:$B$1403,0))/INDEX(Historical!$O$7:$O$1372,MATCH(B317,Historical!$B$7:$B$1403,0)))^(1/10)-1)*100)</f>
        <v>23.11444133</v>
      </c>
      <c r="W317" s="109">
        <f t="shared" si="5"/>
        <v>0.3366642809</v>
      </c>
      <c r="X317" s="110">
        <f t="shared" si="6"/>
        <v>0.3269666711</v>
      </c>
      <c r="Y317" s="149"/>
      <c r="Z317" s="103">
        <f t="shared" si="7"/>
        <v>9.103840683</v>
      </c>
      <c r="AA317" s="112">
        <f t="shared" si="8"/>
        <v>8.883357041</v>
      </c>
      <c r="AB317" s="73">
        <v>12.0</v>
      </c>
      <c r="AC317" s="102">
        <v>7.03</v>
      </c>
      <c r="AD317" s="102" t="s">
        <v>128</v>
      </c>
      <c r="AE317" s="102">
        <v>2.78</v>
      </c>
      <c r="AF317" s="102">
        <v>1.18</v>
      </c>
      <c r="AG317" s="102">
        <v>14.2</v>
      </c>
      <c r="AH317" s="102">
        <v>50.4</v>
      </c>
      <c r="AI317" s="102">
        <v>11.88</v>
      </c>
      <c r="AJ317" s="102">
        <v>23.799999999999997</v>
      </c>
      <c r="AK317" s="102" t="s">
        <v>128</v>
      </c>
      <c r="AL317" s="113">
        <v>147.38</v>
      </c>
      <c r="AM317" s="114">
        <v>6.5</v>
      </c>
      <c r="AN317" s="102">
        <v>0.16</v>
      </c>
      <c r="AO317" s="115">
        <f t="shared" si="9"/>
        <v>-0.07673041409</v>
      </c>
      <c r="AP317" s="116">
        <f t="shared" si="10"/>
        <v>8.806626627</v>
      </c>
      <c r="AQ317" s="117">
        <f t="shared" si="11"/>
        <v>-31.74439768</v>
      </c>
      <c r="AR317" s="103">
        <f t="array" ref="AR317">INDEX(Historical!$C$7:$C$1381,MATCH(B317,Historical!$B$7:$B$1403,0))*IF(AH317="n/a",1.03,IF(AH317&lt;0,1.01,IF(AH317&gt;10,1.1,(1+AH317/100))))</f>
        <v>0.704</v>
      </c>
      <c r="AS317" s="112">
        <f t="shared" si="12"/>
        <v>0.7744</v>
      </c>
      <c r="AT317" s="112">
        <f t="shared" ref="AT317:AV317" si="325">IF($AK317="n/a",1.03*AS317,IF($AK317&lt;0,1.01*AS317,IF($AK317&gt;10,1.1*AS317,(1+$AK317/100)*AS317)))</f>
        <v>0.797632</v>
      </c>
      <c r="AU317" s="112">
        <f t="shared" si="325"/>
        <v>0.82156096</v>
      </c>
      <c r="AV317" s="112">
        <f t="shared" si="325"/>
        <v>0.8462077888</v>
      </c>
      <c r="AW317" s="103">
        <f t="shared" si="14"/>
        <v>3.943800749</v>
      </c>
      <c r="AX317" s="118">
        <f t="shared" si="15"/>
        <v>6.315133305</v>
      </c>
      <c r="AY317" s="119">
        <v>0.37</v>
      </c>
      <c r="AZ317" s="114">
        <v>19.52</v>
      </c>
      <c r="BA317" s="114">
        <v>-9.19</v>
      </c>
      <c r="BB317" s="114">
        <v>-3.85</v>
      </c>
      <c r="BC317" s="114">
        <v>0.69</v>
      </c>
      <c r="BD317" s="42"/>
      <c r="BE317" s="17">
        <v>2014.0</v>
      </c>
      <c r="BF317" s="17">
        <f t="shared" si="16"/>
        <v>0</v>
      </c>
      <c r="BG317" s="120">
        <v>1.4000000000000001</v>
      </c>
    </row>
    <row r="318" ht="11.25" customHeight="1">
      <c r="A318" s="230" t="s">
        <v>1888</v>
      </c>
      <c r="B318" s="99" t="s">
        <v>1889</v>
      </c>
      <c r="C318" s="100" t="s">
        <v>272</v>
      </c>
      <c r="D318" s="100" t="s">
        <v>885</v>
      </c>
      <c r="E318" s="101">
        <v>6.0</v>
      </c>
      <c r="F318" s="58">
        <v>818.0</v>
      </c>
      <c r="G318" s="58" t="s">
        <v>168</v>
      </c>
      <c r="H318" s="58" t="s">
        <v>168</v>
      </c>
      <c r="I318" s="150">
        <v>98.85</v>
      </c>
      <c r="J318" s="103">
        <f t="shared" si="2"/>
        <v>0.6676783005</v>
      </c>
      <c r="K318" s="104">
        <v>0.165</v>
      </c>
      <c r="L318" s="73">
        <v>4.0</v>
      </c>
      <c r="M318" s="23">
        <f t="shared" si="3"/>
        <v>0.66</v>
      </c>
      <c r="N318" s="105" t="s">
        <v>1890</v>
      </c>
      <c r="O318" s="106">
        <v>0.15</v>
      </c>
      <c r="P318" s="107">
        <v>43920.0</v>
      </c>
      <c r="Q318" s="107">
        <v>43928.0</v>
      </c>
      <c r="R318" s="23">
        <f t="shared" si="4"/>
        <v>10</v>
      </c>
      <c r="S318" s="108">
        <f t="array" ref="S318">IF(INDEX(Historical!$D$7:$D$1379,MATCH(B318,Historical!$B$7:$B$1403,0))=0,"n/a",(INDEX(Historical!$C$7:$C$1381,MATCH(B318,Historical!$B$7:$B$1403,0))/INDEX(Historical!$D$7:$D$1379,MATCH(B318,Historical!$B$7:$B$1403,0))-1)*100)</f>
        <v>10.90047393</v>
      </c>
      <c r="T318" s="108">
        <f t="array" ref="T318">IF(INDEX(Historical!$F$7:$F$1372,MATCH(B318,Historical!$B$7:$B$1403,0))=0,"n/a",((INDEX(Historical!$C$7:$C$1381,MATCH(B318,Historical!$B$7:$B$1403,0))/INDEX(Historical!$F$7:$F$1372,MATCH(B318,Historical!$B$7:$B$1403,0)))^(1/3)-1)*100)</f>
        <v>10.80579402</v>
      </c>
      <c r="U318" s="108" t="str">
        <f t="array" ref="U318">IF(INDEX(Historical!$H$7:$H$1372,MATCH(B318,Historical!$B$7:$B$1403,0))=0,"n/a",((INDEX(Historical!$C$7:$C$1381,MATCH(B318,Historical!$B$7:$B$1403,0))/INDEX(Historical!$H$7:$H$1372,MATCH(B318,Historical!$B$7:$B$1403,0)))^(1/5)-1)*100)</f>
        <v>n/a</v>
      </c>
      <c r="V318" s="108" t="str">
        <f t="array" ref="V318">IF(INDEX(Historical!$O$7:$O$1372,MATCH(B318,Historical!$B$7:$B$1403,0))=0,"n/a",((INDEX(Historical!$C$7:$C$1381,MATCH(B318,Historical!$B$7:$B$1403,0))/INDEX(Historical!$O$7:$O$1372,MATCH(B318,Historical!$B$7:$B$1403,0)))^(1/10)-1)*100)</f>
        <v>n/a</v>
      </c>
      <c r="W318" s="109" t="str">
        <f t="shared" si="5"/>
        <v>n/a</v>
      </c>
      <c r="X318" s="110" t="str">
        <f t="shared" si="6"/>
        <v>n/a</v>
      </c>
      <c r="Y318" s="133"/>
      <c r="Z318" s="103" t="str">
        <f t="shared" si="7"/>
        <v>n/a</v>
      </c>
      <c r="AA318" s="112" t="str">
        <f t="shared" si="8"/>
        <v>n/a</v>
      </c>
      <c r="AB318" s="73">
        <v>12.0</v>
      </c>
      <c r="AC318" s="102">
        <v>-6.58</v>
      </c>
      <c r="AD318" s="102" t="s">
        <v>128</v>
      </c>
      <c r="AE318" s="102">
        <v>1.7</v>
      </c>
      <c r="AF318" s="102">
        <v>9.23</v>
      </c>
      <c r="AG318" s="102" t="s">
        <v>128</v>
      </c>
      <c r="AH318" s="102">
        <v>24.099999999999998</v>
      </c>
      <c r="AI318" s="102">
        <v>14.899999999999999</v>
      </c>
      <c r="AJ318" s="102" t="s">
        <v>128</v>
      </c>
      <c r="AK318" s="102">
        <v>15.0</v>
      </c>
      <c r="AL318" s="113">
        <v>4100.0</v>
      </c>
      <c r="AM318" s="114">
        <v>19.830000000000002</v>
      </c>
      <c r="AN318" s="102" t="s">
        <v>128</v>
      </c>
      <c r="AO318" s="115" t="str">
        <f t="shared" si="9"/>
        <v>n/a</v>
      </c>
      <c r="AP318" s="116" t="str">
        <f t="shared" si="10"/>
        <v>n/a</v>
      </c>
      <c r="AQ318" s="117" t="str">
        <f t="shared" si="11"/>
        <v>n/a</v>
      </c>
      <c r="AR318" s="103">
        <f t="array" ref="AR318">INDEX(Historical!$C$7:$C$1381,MATCH(B318,Historical!$B$7:$B$1403,0))*IF(AH318="n/a",1.03,IF(AH318&lt;0,1.01,IF(AH318&gt;10,1.1,(1+AH318/100))))</f>
        <v>0.6435</v>
      </c>
      <c r="AS318" s="112">
        <f t="shared" si="12"/>
        <v>0.70785</v>
      </c>
      <c r="AT318" s="112">
        <f t="shared" ref="AT318:AV318" si="326">IF($AK318="n/a",1.03*AS318,IF($AK318&lt;0,1.01*AS318,IF($AK318&gt;10,1.1*AS318,(1+$AK318/100)*AS318)))</f>
        <v>0.778635</v>
      </c>
      <c r="AU318" s="112">
        <f t="shared" si="326"/>
        <v>0.8564985</v>
      </c>
      <c r="AV318" s="112">
        <f t="shared" si="326"/>
        <v>0.94214835</v>
      </c>
      <c r="AW318" s="103">
        <f t="shared" si="14"/>
        <v>3.92863185</v>
      </c>
      <c r="AX318" s="118">
        <f t="shared" si="15"/>
        <v>3.974336722</v>
      </c>
      <c r="AY318" s="119" t="s">
        <v>128</v>
      </c>
      <c r="AZ318" s="114">
        <v>19.07</v>
      </c>
      <c r="BA318" s="114">
        <v>-13.950000000000001</v>
      </c>
      <c r="BB318" s="114">
        <v>-1.58</v>
      </c>
      <c r="BC318" s="114">
        <v>0.8</v>
      </c>
      <c r="BD318" s="42"/>
      <c r="BE318" s="17">
        <v>2015.0</v>
      </c>
      <c r="BF318" s="17">
        <f t="shared" si="16"/>
        <v>0</v>
      </c>
      <c r="BG318" s="120" t="s">
        <v>128</v>
      </c>
    </row>
    <row r="319" ht="11.25" customHeight="1">
      <c r="A319" s="121" t="s">
        <v>288</v>
      </c>
      <c r="B319" s="122" t="s">
        <v>289</v>
      </c>
      <c r="C319" s="100" t="s">
        <v>141</v>
      </c>
      <c r="D319" s="100" t="s">
        <v>142</v>
      </c>
      <c r="E319" s="123">
        <v>50.0</v>
      </c>
      <c r="F319" s="58">
        <v>27.0</v>
      </c>
      <c r="G319" s="124" t="s">
        <v>120</v>
      </c>
      <c r="H319" s="124" t="s">
        <v>120</v>
      </c>
      <c r="I319" s="125">
        <v>39.23</v>
      </c>
      <c r="J319" s="126">
        <f t="shared" si="2"/>
        <v>1.631404537</v>
      </c>
      <c r="K319" s="127">
        <v>0.16</v>
      </c>
      <c r="L319" s="128">
        <v>4.0</v>
      </c>
      <c r="M319" s="129">
        <f t="shared" si="3"/>
        <v>0.64</v>
      </c>
      <c r="N319" s="130" t="s">
        <v>290</v>
      </c>
      <c r="O319" s="131">
        <v>0.155</v>
      </c>
      <c r="P319" s="173">
        <v>43572.0</v>
      </c>
      <c r="Q319" s="173">
        <v>43587.0</v>
      </c>
      <c r="R319" s="129">
        <f t="shared" si="4"/>
        <v>3.225806452</v>
      </c>
      <c r="S319" s="108">
        <f t="array" ref="S319">IF(INDEX(Historical!$D$7:$D$1379,MATCH(B319,Historical!$B$7:$B$1403,0))=0,"n/a",(INDEX(Historical!$C$7:$C$1381,MATCH(B319,Historical!$B$7:$B$1403,0))/INDEX(Historical!$D$7:$D$1379,MATCH(B319,Historical!$B$7:$B$1403,0))-1)*100)</f>
        <v>3.25203252</v>
      </c>
      <c r="T319" s="108">
        <f t="array" ref="T319">IF(INDEX(Historical!$F$7:$F$1372,MATCH(B319,Historical!$B$7:$B$1403,0))=0,"n/a",((INDEX(Historical!$C$7:$C$1381,MATCH(B319,Historical!$B$7:$B$1403,0))/INDEX(Historical!$F$7:$F$1372,MATCH(B319,Historical!$B$7:$B$1403,0)))^(1/3)-1)*100)</f>
        <v>4.906809365</v>
      </c>
      <c r="U319" s="108">
        <f t="array" ref="U319">IF(INDEX(Historical!$H$7:$H$1372,MATCH(B319,Historical!$B$7:$B$1403,0))=0,"n/a",((INDEX(Historical!$C$7:$C$1381,MATCH(B319,Historical!$B$7:$B$1403,0))/INDEX(Historical!$H$7:$H$1372,MATCH(B319,Historical!$B$7:$B$1403,0)))^(1/5)-1)*100)</f>
        <v>6.660392797</v>
      </c>
      <c r="V319" s="108">
        <f t="array" ref="V319">IF(INDEX(Historical!$O$7:$O$1372,MATCH(B319,Historical!$B$7:$B$1403,0))=0,"n/a",((INDEX(Historical!$C$7:$C$1381,MATCH(B319,Historical!$B$7:$B$1403,0))/INDEX(Historical!$O$7:$O$1372,MATCH(B319,Historical!$B$7:$B$1403,0)))^(1/10)-1)*100)</f>
        <v>8.928367792</v>
      </c>
      <c r="W319" s="109">
        <f t="shared" si="5"/>
        <v>0.7459810071</v>
      </c>
      <c r="X319" s="110">
        <f t="shared" si="6"/>
        <v>0.3171615618</v>
      </c>
      <c r="Y319" s="122"/>
      <c r="Z319" s="126">
        <f t="shared" si="7"/>
        <v>25.3968254</v>
      </c>
      <c r="AA319" s="134">
        <f t="shared" si="8"/>
        <v>15.56746032</v>
      </c>
      <c r="AB319" s="128">
        <v>11.0</v>
      </c>
      <c r="AC319" s="125">
        <v>2.52</v>
      </c>
      <c r="AD319" s="125">
        <v>1.43</v>
      </c>
      <c r="AE319" s="125">
        <v>0.7</v>
      </c>
      <c r="AF319" s="125">
        <v>1.64</v>
      </c>
      <c r="AG319" s="125">
        <v>11.1</v>
      </c>
      <c r="AH319" s="125">
        <v>-38.7</v>
      </c>
      <c r="AI319" s="125">
        <v>14.52</v>
      </c>
      <c r="AJ319" s="125">
        <v>21.0</v>
      </c>
      <c r="AK319" s="125">
        <v>10.9</v>
      </c>
      <c r="AL319" s="135">
        <v>2040.0</v>
      </c>
      <c r="AM319" s="136">
        <v>0.8</v>
      </c>
      <c r="AN319" s="125">
        <v>1.62</v>
      </c>
      <c r="AO319" s="137">
        <f t="shared" si="9"/>
        <v>-7.275662983</v>
      </c>
      <c r="AP319" s="138">
        <f t="shared" si="10"/>
        <v>8.291797335</v>
      </c>
      <c r="AQ319" s="139">
        <f t="shared" si="11"/>
        <v>6.522058061</v>
      </c>
      <c r="AR319" s="103">
        <f t="array" ref="AR319">INDEX(Historical!$C$7:$C$1381,MATCH(B319,Historical!$B$7:$B$1403,0))*IF(AH319="n/a",1.03,IF(AH319&lt;0,1.01,IF(AH319&gt;10,1.1,(1+AH319/100))))</f>
        <v>0.64135</v>
      </c>
      <c r="AS319" s="134">
        <f t="shared" si="12"/>
        <v>0.705485</v>
      </c>
      <c r="AT319" s="134">
        <f t="shared" ref="AT319:AV319" si="327">IF($AK319="n/a",1.03*AS319,IF($AK319&lt;0,1.01*AS319,IF($AK319&gt;10,1.1*AS319,(1+$AK319/100)*AS319)))</f>
        <v>0.7760335</v>
      </c>
      <c r="AU319" s="134">
        <f t="shared" si="327"/>
        <v>0.85363685</v>
      </c>
      <c r="AV319" s="134">
        <f t="shared" si="327"/>
        <v>0.939000535</v>
      </c>
      <c r="AW319" s="126">
        <f t="shared" si="14"/>
        <v>3.915505885</v>
      </c>
      <c r="AX319" s="140">
        <f t="shared" si="15"/>
        <v>9.980896979</v>
      </c>
      <c r="AY319" s="141">
        <v>1.54</v>
      </c>
      <c r="AZ319" s="136">
        <v>0.03</v>
      </c>
      <c r="BA319" s="136">
        <v>-25.130000000000003</v>
      </c>
      <c r="BB319" s="136">
        <v>-19.53</v>
      </c>
      <c r="BC319" s="136">
        <v>-16.520000000000003</v>
      </c>
      <c r="BD319" s="142"/>
      <c r="BE319" s="17">
        <v>1970.0</v>
      </c>
      <c r="BF319" s="17">
        <f t="shared" si="16"/>
        <v>6</v>
      </c>
      <c r="BG319" s="143">
        <v>3.2</v>
      </c>
    </row>
    <row r="320" ht="11.25" customHeight="1">
      <c r="A320" s="230" t="s">
        <v>2064</v>
      </c>
      <c r="B320" s="99" t="s">
        <v>2065</v>
      </c>
      <c r="C320" s="100" t="s">
        <v>136</v>
      </c>
      <c r="D320" s="100" t="s">
        <v>153</v>
      </c>
      <c r="E320" s="101">
        <v>5.0</v>
      </c>
      <c r="F320" s="58">
        <v>830.0</v>
      </c>
      <c r="G320" s="58" t="s">
        <v>168</v>
      </c>
      <c r="H320" s="58" t="s">
        <v>168</v>
      </c>
      <c r="I320" s="150">
        <v>14.45</v>
      </c>
      <c r="J320" s="103">
        <f t="shared" si="2"/>
        <v>3.598615917</v>
      </c>
      <c r="K320" s="104">
        <v>0.13</v>
      </c>
      <c r="L320" s="73">
        <v>4.0</v>
      </c>
      <c r="M320" s="23">
        <f t="shared" si="3"/>
        <v>0.52</v>
      </c>
      <c r="N320" s="105" t="s">
        <v>592</v>
      </c>
      <c r="O320" s="106">
        <v>0.12</v>
      </c>
      <c r="P320" s="146">
        <v>43553.0</v>
      </c>
      <c r="Q320" s="146">
        <v>43570.0</v>
      </c>
      <c r="R320" s="23">
        <f t="shared" si="4"/>
        <v>8.333333333</v>
      </c>
      <c r="S320" s="108">
        <f t="array" ref="S320">IF(INDEX(Historical!$D$7:$D$1379,MATCH(B320,Historical!$B$7:$B$1403,0))=0,"n/a",(INDEX(Historical!$C$7:$C$1381,MATCH(B320,Historical!$B$7:$B$1403,0))/INDEX(Historical!$D$7:$D$1379,MATCH(B320,Historical!$B$7:$B$1403,0))-1)*100)</f>
        <v>8.510638298</v>
      </c>
      <c r="T320" s="108">
        <f t="array" ref="T320">IF(INDEX(Historical!$F$7:$F$1372,MATCH(B320,Historical!$B$7:$B$1403,0))=0,"n/a",((INDEX(Historical!$C$7:$C$1381,MATCH(B320,Historical!$B$7:$B$1403,0))/INDEX(Historical!$F$7:$F$1372,MATCH(B320,Historical!$B$7:$B$1403,0)))^(1/3)-1)*100)</f>
        <v>9.354129979</v>
      </c>
      <c r="U320" s="108">
        <f t="array" ref="U320">IF(INDEX(Historical!$H$7:$H$1372,MATCH(B320,Historical!$B$7:$B$1403,0))=0,"n/a",((INDEX(Historical!$C$7:$C$1381,MATCH(B320,Historical!$B$7:$B$1403,0))/INDEX(Historical!$H$7:$H$1372,MATCH(B320,Historical!$B$7:$B$1403,0)))^(1/5)-1)*100)</f>
        <v>9.770094871</v>
      </c>
      <c r="V320" s="108">
        <f t="array" ref="V320">IF(INDEX(Historical!$O$7:$O$1372,MATCH(B320,Historical!$B$7:$B$1403,0))=0,"n/a",((INDEX(Historical!$C$7:$C$1381,MATCH(B320,Historical!$B$7:$B$1403,0))/INDEX(Historical!$O$7:$O$1372,MATCH(B320,Historical!$B$7:$B$1403,0)))^(1/10)-1)*100)</f>
        <v>6.969430294</v>
      </c>
      <c r="W320" s="109">
        <f t="shared" si="5"/>
        <v>1.401849858</v>
      </c>
      <c r="X320" s="110">
        <f t="shared" si="6"/>
        <v>1.356957621</v>
      </c>
      <c r="Y320" s="133"/>
      <c r="Z320" s="103">
        <f t="shared" si="7"/>
        <v>37.41007194</v>
      </c>
      <c r="AA320" s="112">
        <f t="shared" si="8"/>
        <v>10.39568345</v>
      </c>
      <c r="AB320" s="73">
        <v>12.0</v>
      </c>
      <c r="AC320" s="102">
        <v>1.39</v>
      </c>
      <c r="AD320" s="102">
        <v>1.3</v>
      </c>
      <c r="AE320" s="102">
        <v>2.91</v>
      </c>
      <c r="AF320" s="102">
        <v>1.03</v>
      </c>
      <c r="AG320" s="102">
        <v>10.5</v>
      </c>
      <c r="AH320" s="102">
        <v>10.8</v>
      </c>
      <c r="AI320" s="102">
        <v>3.0700000000000003</v>
      </c>
      <c r="AJ320" s="102">
        <v>7.199999999999999</v>
      </c>
      <c r="AK320" s="102">
        <v>8.0</v>
      </c>
      <c r="AL320" s="113">
        <v>2400.0</v>
      </c>
      <c r="AM320" s="114">
        <v>0.2</v>
      </c>
      <c r="AN320" s="102">
        <v>0.17</v>
      </c>
      <c r="AO320" s="115">
        <f t="shared" si="9"/>
        <v>2.973027335</v>
      </c>
      <c r="AP320" s="116">
        <f t="shared" si="10"/>
        <v>13.36871079</v>
      </c>
      <c r="AQ320" s="117">
        <f t="shared" si="11"/>
        <v>-31.01512579</v>
      </c>
      <c r="AR320" s="103">
        <f t="array" ref="AR320">INDEX(Historical!$C$7:$C$1381,MATCH(B320,Historical!$B$7:$B$1403,0))*IF(AH320="n/a",1.03,IF(AH320&lt;0,1.01,IF(AH320&gt;10,1.1,(1+AH320/100))))</f>
        <v>0.561</v>
      </c>
      <c r="AS320" s="112">
        <f t="shared" si="12"/>
        <v>0.5782227</v>
      </c>
      <c r="AT320" s="112">
        <f t="shared" ref="AT320:AV320" si="328">IF($AK320="n/a",1.03*AS320,IF($AK320&lt;0,1.01*AS320,IF($AK320&gt;10,1.1*AS320,(1+$AK320/100)*AS320)))</f>
        <v>0.624480516</v>
      </c>
      <c r="AU320" s="112">
        <f t="shared" si="328"/>
        <v>0.6744389573</v>
      </c>
      <c r="AV320" s="112">
        <f t="shared" si="328"/>
        <v>0.7283940739</v>
      </c>
      <c r="AW320" s="103">
        <f t="shared" si="14"/>
        <v>3.166536247</v>
      </c>
      <c r="AX320" s="118">
        <f t="shared" si="15"/>
        <v>21.91374565</v>
      </c>
      <c r="AY320" s="119">
        <v>0.95</v>
      </c>
      <c r="AZ320" s="114">
        <v>-2.4699999999999998</v>
      </c>
      <c r="BA320" s="114">
        <v>-19.72</v>
      </c>
      <c r="BB320" s="114">
        <v>-15.310000000000002</v>
      </c>
      <c r="BC320" s="114">
        <v>-12.9</v>
      </c>
      <c r="BD320" s="42"/>
      <c r="BE320" s="17">
        <v>2015.0</v>
      </c>
      <c r="BF320" s="17">
        <f t="shared" si="16"/>
        <v>0</v>
      </c>
      <c r="BG320" s="120">
        <v>1.0999999999999999</v>
      </c>
    </row>
    <row r="321" ht="11.25" customHeight="1">
      <c r="A321" s="55" t="s">
        <v>1296</v>
      </c>
      <c r="B321" s="99" t="s">
        <v>1297</v>
      </c>
      <c r="C321" s="100" t="s">
        <v>296</v>
      </c>
      <c r="D321" s="100" t="s">
        <v>348</v>
      </c>
      <c r="E321" s="101">
        <v>9.0</v>
      </c>
      <c r="F321" s="58">
        <v>519.0</v>
      </c>
      <c r="G321" s="58" t="s">
        <v>121</v>
      </c>
      <c r="H321" s="58" t="s">
        <v>121</v>
      </c>
      <c r="I321" s="150">
        <v>45.69</v>
      </c>
      <c r="J321" s="103">
        <f t="shared" si="2"/>
        <v>8.185598599</v>
      </c>
      <c r="K321" s="104">
        <v>0.935</v>
      </c>
      <c r="L321" s="73">
        <v>4.0</v>
      </c>
      <c r="M321" s="23">
        <f t="shared" si="3"/>
        <v>3.74</v>
      </c>
      <c r="N321" s="105" t="s">
        <v>154</v>
      </c>
      <c r="O321" s="106">
        <v>0.925</v>
      </c>
      <c r="P321" s="107">
        <v>43801.0</v>
      </c>
      <c r="Q321" s="107">
        <v>43815.0</v>
      </c>
      <c r="R321" s="23">
        <f t="shared" si="4"/>
        <v>1.081081081</v>
      </c>
      <c r="S321" s="108">
        <f t="array" ref="S321">IF(INDEX(Historical!$D$7:$D$1379,MATCH(B321,Historical!$B$7:$B$1403,0))=0,"n/a",(INDEX(Historical!$C$7:$C$1381,MATCH(B321,Historical!$B$7:$B$1403,0))/INDEX(Historical!$D$7:$D$1379,MATCH(B321,Historical!$B$7:$B$1403,0))-1)*100)</f>
        <v>3.198887344</v>
      </c>
      <c r="T321" s="108">
        <f t="array" ref="T321">IF(INDEX(Historical!$F$7:$F$1372,MATCH(B321,Historical!$B$7:$B$1403,0))=0,"n/a",((INDEX(Historical!$C$7:$C$1381,MATCH(B321,Historical!$B$7:$B$1403,0))/INDEX(Historical!$F$7:$F$1372,MATCH(B321,Historical!$B$7:$B$1403,0)))^(1/3)-1)*100)</f>
        <v>3.667643213</v>
      </c>
      <c r="U321" s="108">
        <f t="array" ref="U321">IF(INDEX(Historical!$H$7:$H$1372,MATCH(B321,Historical!$B$7:$B$1403,0))=0,"n/a",((INDEX(Historical!$C$7:$C$1381,MATCH(B321,Historical!$B$7:$B$1403,0))/INDEX(Historical!$H$7:$H$1372,MATCH(B321,Historical!$B$7:$B$1403,0)))^(1/5)-1)*100)</f>
        <v>5.415824505</v>
      </c>
      <c r="V321" s="108">
        <f t="array" ref="V321">IF(INDEX(Historical!$O$7:$O$1372,MATCH(B321,Historical!$B$7:$B$1403,0))=0,"n/a",((INDEX(Historical!$C$7:$C$1381,MATCH(B321,Historical!$B$7:$B$1403,0))/INDEX(Historical!$O$7:$O$1372,MATCH(B321,Historical!$B$7:$B$1403,0)))^(1/10)-1)*100)</f>
        <v>11.67266484</v>
      </c>
      <c r="W321" s="109">
        <f t="shared" si="5"/>
        <v>0.4639749859</v>
      </c>
      <c r="X321" s="110">
        <f t="shared" si="6"/>
        <v>4.513187087</v>
      </c>
      <c r="Y321" s="133"/>
      <c r="Z321" s="103">
        <f t="shared" si="7"/>
        <v>124.2524917</v>
      </c>
      <c r="AA321" s="112">
        <f t="shared" si="8"/>
        <v>15.17940199</v>
      </c>
      <c r="AB321" s="73">
        <v>12.0</v>
      </c>
      <c r="AC321" s="102">
        <v>3.01</v>
      </c>
      <c r="AD321" s="102">
        <v>2.53</v>
      </c>
      <c r="AE321" s="102">
        <v>1.78</v>
      </c>
      <c r="AF321" s="156">
        <v>60.12</v>
      </c>
      <c r="AG321" s="156">
        <v>-506.29999999999995</v>
      </c>
      <c r="AH321" s="102">
        <v>-27.200000000000003</v>
      </c>
      <c r="AI321" s="102">
        <v>5.21</v>
      </c>
      <c r="AJ321" s="102">
        <v>1.2</v>
      </c>
      <c r="AK321" s="102">
        <v>6.0</v>
      </c>
      <c r="AL321" s="113">
        <v>2620.0</v>
      </c>
      <c r="AM321" s="114">
        <v>1.0</v>
      </c>
      <c r="AN321" s="156">
        <v>50.5</v>
      </c>
      <c r="AO321" s="115">
        <f t="shared" si="9"/>
        <v>-1.577978889</v>
      </c>
      <c r="AP321" s="116">
        <f t="shared" si="10"/>
        <v>13.6014231</v>
      </c>
      <c r="AQ321" s="117">
        <f t="shared" si="11"/>
        <v>536.8623252</v>
      </c>
      <c r="AR321" s="103">
        <f t="array" ref="AR321">INDEX(Historical!$C$7:$C$1381,MATCH(B321,Historical!$B$7:$B$1403,0))*IF(AH321="n/a",1.03,IF(AH321&lt;0,1.01,IF(AH321&gt;10,1.1,(1+AH321/100))))</f>
        <v>3.7471</v>
      </c>
      <c r="AS321" s="112">
        <f t="shared" si="12"/>
        <v>3.94232391</v>
      </c>
      <c r="AT321" s="112">
        <f t="shared" ref="AT321:AV321" si="329">IF($AK321="n/a",1.03*AS321,IF($AK321&lt;0,1.01*AS321,IF($AK321&gt;10,1.1*AS321,(1+$AK321/100)*AS321)))</f>
        <v>4.178863345</v>
      </c>
      <c r="AU321" s="112">
        <f t="shared" si="329"/>
        <v>4.429595145</v>
      </c>
      <c r="AV321" s="112">
        <f t="shared" si="329"/>
        <v>4.695370854</v>
      </c>
      <c r="AW321" s="103">
        <f t="shared" si="14"/>
        <v>20.99325325</v>
      </c>
      <c r="AX321" s="118">
        <f t="shared" si="15"/>
        <v>45.94715092</v>
      </c>
      <c r="AY321" s="119">
        <v>0.56</v>
      </c>
      <c r="AZ321" s="114">
        <v>9.2</v>
      </c>
      <c r="BA321" s="114">
        <v>-29.56</v>
      </c>
      <c r="BB321" s="114">
        <v>-15.78</v>
      </c>
      <c r="BC321" s="114">
        <v>-14.85</v>
      </c>
      <c r="BD321" s="42"/>
      <c r="BE321" s="17">
        <v>2012.0</v>
      </c>
      <c r="BF321" s="17">
        <f t="shared" si="16"/>
        <v>0</v>
      </c>
      <c r="BG321" s="120">
        <v>7.3</v>
      </c>
    </row>
    <row r="322" ht="11.25" customHeight="1">
      <c r="A322" s="155" t="s">
        <v>1711</v>
      </c>
      <c r="B322" s="99" t="s">
        <v>1712</v>
      </c>
      <c r="C322" s="100" t="s">
        <v>136</v>
      </c>
      <c r="D322" s="100" t="s">
        <v>153</v>
      </c>
      <c r="E322" s="101">
        <v>7.0</v>
      </c>
      <c r="F322" s="58">
        <v>721.0</v>
      </c>
      <c r="G322" s="58" t="s">
        <v>168</v>
      </c>
      <c r="H322" s="58" t="s">
        <v>168</v>
      </c>
      <c r="I322" s="150">
        <v>20.1</v>
      </c>
      <c r="J322" s="103">
        <f t="shared" si="2"/>
        <v>2.189054726</v>
      </c>
      <c r="K322" s="104">
        <v>0.11</v>
      </c>
      <c r="L322" s="73">
        <v>4.0</v>
      </c>
      <c r="M322" s="23">
        <f t="shared" si="3"/>
        <v>0.44</v>
      </c>
      <c r="N322" s="105" t="s">
        <v>314</v>
      </c>
      <c r="O322" s="106">
        <v>0.09</v>
      </c>
      <c r="P322" s="107">
        <v>43888.0</v>
      </c>
      <c r="Q322" s="107">
        <v>43903.0</v>
      </c>
      <c r="R322" s="23">
        <f t="shared" si="4"/>
        <v>22.22222222</v>
      </c>
      <c r="S322" s="108">
        <f t="array" ref="S322">IF(INDEX(Historical!$D$7:$D$1379,MATCH(B322,Historical!$B$7:$B$1403,0))=0,"n/a",(INDEX(Historical!$C$7:$C$1381,MATCH(B322,Historical!$B$7:$B$1403,0))/INDEX(Historical!$D$7:$D$1379,MATCH(B322,Historical!$B$7:$B$1403,0))-1)*100)</f>
        <v>80</v>
      </c>
      <c r="T322" s="108">
        <f t="array" ref="T322">IF(INDEX(Historical!$F$7:$F$1372,MATCH(B322,Historical!$B$7:$B$1403,0))=0,"n/a",((INDEX(Historical!$C$7:$C$1381,MATCH(B322,Historical!$B$7:$B$1403,0))/INDEX(Historical!$F$7:$F$1372,MATCH(B322,Historical!$B$7:$B$1403,0)))^(1/3)-1)*100)</f>
        <v>44.22495703</v>
      </c>
      <c r="U322" s="108">
        <f t="array" ref="U322">IF(INDEX(Historical!$H$7:$H$1372,MATCH(B322,Historical!$B$7:$B$1403,0))=0,"n/a",((INDEX(Historical!$C$7:$C$1381,MATCH(B322,Historical!$B$7:$B$1403,0))/INDEX(Historical!$H$7:$H$1372,MATCH(B322,Historical!$B$7:$B$1403,0)))^(1/5)-1)*100)</f>
        <v>36.85108578</v>
      </c>
      <c r="V322" s="108">
        <f t="array" ref="V322">IF(INDEX(Historical!$O$7:$O$1372,MATCH(B322,Historical!$B$7:$B$1403,0))=0,"n/a",((INDEX(Historical!$C$7:$C$1381,MATCH(B322,Historical!$B$7:$B$1403,0))/INDEX(Historical!$O$7:$O$1372,MATCH(B322,Historical!$B$7:$B$1403,0)))^(1/10)-1)*100)</f>
        <v>-4.322141241</v>
      </c>
      <c r="W322" s="109" t="str">
        <f t="shared" si="5"/>
        <v>n/a</v>
      </c>
      <c r="X322" s="110" t="str">
        <f t="shared" si="6"/>
        <v>n/a</v>
      </c>
      <c r="Y322" s="133"/>
      <c r="Z322" s="103" t="str">
        <f t="shared" si="7"/>
        <v>n/a</v>
      </c>
      <c r="AA322" s="112" t="str">
        <f t="shared" si="8"/>
        <v>n/a</v>
      </c>
      <c r="AB322" s="73">
        <v>12.0</v>
      </c>
      <c r="AC322" s="102" t="s">
        <v>128</v>
      </c>
      <c r="AD322" s="102" t="s">
        <v>128</v>
      </c>
      <c r="AE322" s="102" t="s">
        <v>128</v>
      </c>
      <c r="AF322" s="102" t="s">
        <v>128</v>
      </c>
      <c r="AG322" s="102" t="s">
        <v>128</v>
      </c>
      <c r="AH322" s="102" t="s">
        <v>128</v>
      </c>
      <c r="AI322" s="102" t="s">
        <v>128</v>
      </c>
      <c r="AJ322" s="102" t="s">
        <v>128</v>
      </c>
      <c r="AK322" s="102" t="s">
        <v>128</v>
      </c>
      <c r="AL322" s="113" t="s">
        <v>128</v>
      </c>
      <c r="AM322" s="114" t="s">
        <v>128</v>
      </c>
      <c r="AN322" s="102" t="s">
        <v>128</v>
      </c>
      <c r="AO322" s="115" t="str">
        <f t="shared" si="9"/>
        <v>n/a</v>
      </c>
      <c r="AP322" s="116">
        <f t="shared" si="10"/>
        <v>39.04014051</v>
      </c>
      <c r="AQ322" s="117" t="str">
        <f t="shared" si="11"/>
        <v>n/a</v>
      </c>
      <c r="AR322" s="103">
        <f t="array" ref="AR322">INDEX(Historical!$C$7:$C$1381,MATCH(B322,Historical!$B$7:$B$1403,0))*IF(AH322="n/a",1.03,IF(AH322&lt;0,1.01,IF(AH322&gt;10,1.1,(1+AH322/100))))</f>
        <v>0.3708</v>
      </c>
      <c r="AS322" s="112">
        <f t="shared" si="12"/>
        <v>0.381924</v>
      </c>
      <c r="AT322" s="112">
        <f t="shared" ref="AT322:AV322" si="330">IF($AK322="n/a",1.03*AS322,IF($AK322&lt;0,1.01*AS322,IF($AK322&gt;10,1.1*AS322,(1+$AK322/100)*AS322)))</f>
        <v>0.39338172</v>
      </c>
      <c r="AU322" s="112">
        <f t="shared" si="330"/>
        <v>0.4051831716</v>
      </c>
      <c r="AV322" s="112">
        <f t="shared" si="330"/>
        <v>0.4173386667</v>
      </c>
      <c r="AW322" s="103">
        <f t="shared" si="14"/>
        <v>1.968627558</v>
      </c>
      <c r="AX322" s="118">
        <f t="shared" si="15"/>
        <v>9.794166957</v>
      </c>
      <c r="AY322" s="119" t="s">
        <v>128</v>
      </c>
      <c r="AZ322" s="114" t="s">
        <v>128</v>
      </c>
      <c r="BA322" s="114" t="s">
        <v>128</v>
      </c>
      <c r="BB322" s="114" t="s">
        <v>128</v>
      </c>
      <c r="BC322" s="114" t="s">
        <v>128</v>
      </c>
      <c r="BD322" s="42" t="s">
        <v>112</v>
      </c>
      <c r="BE322" s="17">
        <v>2014.0</v>
      </c>
      <c r="BF322" s="17">
        <f t="shared" si="16"/>
        <v>0</v>
      </c>
      <c r="BG322" s="120" t="s">
        <v>128</v>
      </c>
    </row>
    <row r="323" ht="11.25" customHeight="1">
      <c r="A323" s="155" t="s">
        <v>1552</v>
      </c>
      <c r="B323" s="99" t="s">
        <v>1553</v>
      </c>
      <c r="C323" s="100" t="s">
        <v>136</v>
      </c>
      <c r="D323" s="100" t="s">
        <v>153</v>
      </c>
      <c r="E323" s="101">
        <v>8.0</v>
      </c>
      <c r="F323" s="58">
        <v>626.0</v>
      </c>
      <c r="G323" s="58" t="s">
        <v>168</v>
      </c>
      <c r="H323" s="58" t="s">
        <v>168</v>
      </c>
      <c r="I323" s="150">
        <v>29.85</v>
      </c>
      <c r="J323" s="103">
        <f t="shared" si="2"/>
        <v>2.546063652</v>
      </c>
      <c r="K323" s="104">
        <v>0.19</v>
      </c>
      <c r="L323" s="73">
        <v>4.0</v>
      </c>
      <c r="M323" s="23">
        <f t="shared" si="3"/>
        <v>0.76</v>
      </c>
      <c r="N323" s="105" t="s">
        <v>1188</v>
      </c>
      <c r="O323" s="106">
        <v>0.17</v>
      </c>
      <c r="P323" s="107">
        <v>43868.0</v>
      </c>
      <c r="Q323" s="107">
        <v>43881.0</v>
      </c>
      <c r="R323" s="23">
        <f t="shared" si="4"/>
        <v>11.76470588</v>
      </c>
      <c r="S323" s="108">
        <f t="array" ref="S323">IF(INDEX(Historical!$D$7:$D$1379,MATCH(B323,Historical!$B$7:$B$1403,0))=0,"n/a",(INDEX(Historical!$C$7:$C$1381,MATCH(B323,Historical!$B$7:$B$1403,0))/INDEX(Historical!$D$7:$D$1379,MATCH(B323,Historical!$B$7:$B$1403,0))-1)*100)</f>
        <v>13.33333333</v>
      </c>
      <c r="T323" s="108">
        <f t="array" ref="T323">IF(INDEX(Historical!$F$7:$F$1372,MATCH(B323,Historical!$B$7:$B$1403,0))=0,"n/a",((INDEX(Historical!$C$7:$C$1381,MATCH(B323,Historical!$B$7:$B$1403,0))/INDEX(Historical!$F$7:$F$1372,MATCH(B323,Historical!$B$7:$B$1403,0)))^(1/3)-1)*100)</f>
        <v>12.31106835</v>
      </c>
      <c r="U323" s="108">
        <f t="array" ref="U323">IF(INDEX(Historical!$H$7:$H$1372,MATCH(B323,Historical!$B$7:$B$1403,0))=0,"n/a",((INDEX(Historical!$C$7:$C$1381,MATCH(B323,Historical!$B$7:$B$1403,0))/INDEX(Historical!$H$7:$H$1372,MATCH(B323,Historical!$B$7:$B$1403,0)))^(1/5)-1)*100)</f>
        <v>9.770094871</v>
      </c>
      <c r="V323" s="108">
        <f t="array" ref="V323">IF(INDEX(Historical!$O$7:$O$1372,MATCH(B323,Historical!$B$7:$B$1403,0))=0,"n/a",((INDEX(Historical!$C$7:$C$1381,MATCH(B323,Historical!$B$7:$B$1403,0))/INDEX(Historical!$O$7:$O$1372,MATCH(B323,Historical!$B$7:$B$1403,0)))^(1/10)-1)*100)</f>
        <v>6.179631672</v>
      </c>
      <c r="W323" s="109">
        <f t="shared" si="5"/>
        <v>1.581015729</v>
      </c>
      <c r="X323" s="110">
        <f t="shared" si="6"/>
        <v>1.149422926</v>
      </c>
      <c r="Y323" s="133"/>
      <c r="Z323" s="103">
        <f t="shared" si="7"/>
        <v>33.04347826</v>
      </c>
      <c r="AA323" s="112">
        <f t="shared" si="8"/>
        <v>12.97826087</v>
      </c>
      <c r="AB323" s="73">
        <v>12.0</v>
      </c>
      <c r="AC323" s="102">
        <v>2.3</v>
      </c>
      <c r="AD323" s="102">
        <v>1.44</v>
      </c>
      <c r="AE323" s="102">
        <v>4.51</v>
      </c>
      <c r="AF323" s="102">
        <v>1.41</v>
      </c>
      <c r="AG323" s="102">
        <v>10.8</v>
      </c>
      <c r="AH323" s="102">
        <v>18.8</v>
      </c>
      <c r="AI323" s="102">
        <v>4.36</v>
      </c>
      <c r="AJ323" s="102">
        <v>8.5</v>
      </c>
      <c r="AK323" s="102">
        <v>9.0</v>
      </c>
      <c r="AL323" s="113">
        <v>796.4</v>
      </c>
      <c r="AM323" s="114">
        <v>2.8000000000000003</v>
      </c>
      <c r="AN323" s="102">
        <v>0.01</v>
      </c>
      <c r="AO323" s="115">
        <f t="shared" si="9"/>
        <v>-0.6621023466</v>
      </c>
      <c r="AP323" s="116">
        <f t="shared" si="10"/>
        <v>12.31615852</v>
      </c>
      <c r="AQ323" s="117">
        <f t="shared" si="11"/>
        <v>-9.816611961</v>
      </c>
      <c r="AR323" s="103">
        <f t="array" ref="AR323">INDEX(Historical!$C$7:$C$1381,MATCH(B323,Historical!$B$7:$B$1403,0))*IF(AH323="n/a",1.03,IF(AH323&lt;0,1.01,IF(AH323&gt;10,1.1,(1+AH323/100))))</f>
        <v>0.748</v>
      </c>
      <c r="AS323" s="112">
        <f t="shared" si="12"/>
        <v>0.7806128</v>
      </c>
      <c r="AT323" s="112">
        <f t="shared" ref="AT323:AV323" si="331">IF($AK323="n/a",1.03*AS323,IF($AK323&lt;0,1.01*AS323,IF($AK323&gt;10,1.1*AS323,(1+$AK323/100)*AS323)))</f>
        <v>0.850867952</v>
      </c>
      <c r="AU323" s="112">
        <f t="shared" si="331"/>
        <v>0.9274460677</v>
      </c>
      <c r="AV323" s="112">
        <f t="shared" si="331"/>
        <v>1.010916214</v>
      </c>
      <c r="AW323" s="103">
        <f t="shared" si="14"/>
        <v>4.317843033</v>
      </c>
      <c r="AX323" s="118">
        <f t="shared" si="15"/>
        <v>14.46513579</v>
      </c>
      <c r="AY323" s="119">
        <v>0.84</v>
      </c>
      <c r="AZ323" s="114">
        <v>8.19</v>
      </c>
      <c r="BA323" s="114">
        <v>-17.47</v>
      </c>
      <c r="BB323" s="114">
        <v>-14.35</v>
      </c>
      <c r="BC323" s="114">
        <v>-7.06</v>
      </c>
      <c r="BD323" s="42"/>
      <c r="BE323" s="17">
        <v>2013.0</v>
      </c>
      <c r="BF323" s="17">
        <f t="shared" si="16"/>
        <v>0</v>
      </c>
      <c r="BG323" s="120">
        <v>1.3</v>
      </c>
    </row>
    <row r="324" ht="11.25" customHeight="1">
      <c r="A324" s="220" t="s">
        <v>1298</v>
      </c>
      <c r="B324" s="99" t="s">
        <v>1299</v>
      </c>
      <c r="C324" s="100" t="s">
        <v>136</v>
      </c>
      <c r="D324" s="100" t="s">
        <v>183</v>
      </c>
      <c r="E324" s="101">
        <v>9.0</v>
      </c>
      <c r="F324" s="58">
        <v>543.0</v>
      </c>
      <c r="G324" s="58" t="s">
        <v>168</v>
      </c>
      <c r="H324" s="58" t="s">
        <v>168</v>
      </c>
      <c r="I324" s="150">
        <v>11.45</v>
      </c>
      <c r="J324" s="103">
        <f t="shared" si="2"/>
        <v>7.336244541</v>
      </c>
      <c r="K324" s="104">
        <v>0.06999999999999999</v>
      </c>
      <c r="L324" s="73">
        <v>12.0</v>
      </c>
      <c r="M324" s="23">
        <f t="shared" si="3"/>
        <v>0.84</v>
      </c>
      <c r="N324" s="105" t="s">
        <v>746</v>
      </c>
      <c r="O324" s="106">
        <v>0.068</v>
      </c>
      <c r="P324" s="107">
        <v>43879.0</v>
      </c>
      <c r="Q324" s="107">
        <v>43920.0</v>
      </c>
      <c r="R324" s="23">
        <f t="shared" si="4"/>
        <v>2.941176471</v>
      </c>
      <c r="S324" s="108">
        <f t="array" ref="S324">IF(INDEX(Historical!$D$7:$D$1379,MATCH(B324,Historical!$B$7:$B$1403,0))=0,"n/a",(INDEX(Historical!$C$7:$C$1381,MATCH(B324,Historical!$B$7:$B$1403,0))/INDEX(Historical!$D$7:$D$1379,MATCH(B324,Historical!$B$7:$B$1403,0))-1)*100)</f>
        <v>1.872659176</v>
      </c>
      <c r="T324" s="108">
        <f t="array" ref="T324">IF(INDEX(Historical!$F$7:$F$1372,MATCH(B324,Historical!$B$7:$B$1403,0))=0,"n/a",((INDEX(Historical!$C$7:$C$1381,MATCH(B324,Historical!$B$7:$B$1403,0))/INDEX(Historical!$F$7:$F$1372,MATCH(B324,Historical!$B$7:$B$1403,0)))^(1/3)-1)*100)</f>
        <v>2.851263626</v>
      </c>
      <c r="U324" s="108">
        <f t="array" ref="U324">IF(INDEX(Historical!$H$7:$H$1372,MATCH(B324,Historical!$B$7:$B$1403,0))=0,"n/a",((INDEX(Historical!$C$7:$C$1381,MATCH(B324,Historical!$B$7:$B$1403,0))/INDEX(Historical!$H$7:$H$1372,MATCH(B324,Historical!$B$7:$B$1403,0)))^(1/5)-1)*100)</f>
        <v>2.534857566</v>
      </c>
      <c r="V324" s="108">
        <f t="array" ref="V324">IF(INDEX(Historical!$O$7:$O$1372,MATCH(B324,Historical!$B$7:$B$1403,0))=0,"n/a",((INDEX(Historical!$C$7:$C$1381,MATCH(B324,Historical!$B$7:$B$1403,0))/INDEX(Historical!$O$7:$O$1372,MATCH(B324,Historical!$B$7:$B$1403,0)))^(1/10)-1)*100)</f>
        <v>3.122608694</v>
      </c>
      <c r="W324" s="109">
        <f t="shared" si="5"/>
        <v>0.8117756063</v>
      </c>
      <c r="X324" s="110">
        <f t="shared" si="6"/>
        <v>0.7971250207</v>
      </c>
      <c r="Y324" s="149" t="s">
        <v>1300</v>
      </c>
      <c r="Z324" s="103">
        <f t="shared" si="7"/>
        <v>84</v>
      </c>
      <c r="AA324" s="112">
        <f t="shared" si="8"/>
        <v>11.45</v>
      </c>
      <c r="AB324" s="73">
        <v>3.0</v>
      </c>
      <c r="AC324" s="102">
        <v>1.0</v>
      </c>
      <c r="AD324" s="102">
        <v>1.64</v>
      </c>
      <c r="AE324" s="102">
        <v>5.73</v>
      </c>
      <c r="AF324" s="102">
        <v>0.92</v>
      </c>
      <c r="AG324" s="102" t="s">
        <v>128</v>
      </c>
      <c r="AH324" s="102">
        <v>278.3</v>
      </c>
      <c r="AI324" s="102">
        <v>-4.6</v>
      </c>
      <c r="AJ324" s="102">
        <v>3.18</v>
      </c>
      <c r="AK324" s="102">
        <v>7.000000000000001</v>
      </c>
      <c r="AL324" s="113">
        <v>378.42</v>
      </c>
      <c r="AM324" s="114">
        <v>2.18</v>
      </c>
      <c r="AN324" s="102" t="s">
        <v>128</v>
      </c>
      <c r="AO324" s="115">
        <f t="shared" si="9"/>
        <v>-1.578897893</v>
      </c>
      <c r="AP324" s="116">
        <f t="shared" si="10"/>
        <v>9.871102107</v>
      </c>
      <c r="AQ324" s="117">
        <f t="shared" si="11"/>
        <v>-31.57648228</v>
      </c>
      <c r="AR324" s="103">
        <f t="array" ref="AR324">INDEX(Historical!$C$7:$C$1381,MATCH(B324,Historical!$B$7:$B$1403,0))*IF(AH324="n/a",1.03,IF(AH324&lt;0,1.01,IF(AH324&gt;10,1.1,(1+AH324/100))))</f>
        <v>0.8976</v>
      </c>
      <c r="AS324" s="112">
        <f t="shared" si="12"/>
        <v>0.906576</v>
      </c>
      <c r="AT324" s="112">
        <f t="shared" ref="AT324:AV324" si="332">IF($AK324="n/a",1.03*AS324,IF($AK324&lt;0,1.01*AS324,IF($AK324&gt;10,1.1*AS324,(1+$AK324/100)*AS324)))</f>
        <v>0.97003632</v>
      </c>
      <c r="AU324" s="112">
        <f t="shared" si="332"/>
        <v>1.037938862</v>
      </c>
      <c r="AV324" s="112">
        <f t="shared" si="332"/>
        <v>1.110594583</v>
      </c>
      <c r="AW324" s="103">
        <f t="shared" si="14"/>
        <v>4.922745765</v>
      </c>
      <c r="AX324" s="118">
        <f t="shared" si="15"/>
        <v>42.9934128</v>
      </c>
      <c r="AY324" s="119" t="s">
        <v>128</v>
      </c>
      <c r="AZ324" s="114">
        <v>5.28</v>
      </c>
      <c r="BA324" s="114">
        <v>-25.36</v>
      </c>
      <c r="BB324" s="114">
        <v>-15.540000000000001</v>
      </c>
      <c r="BC324" s="114">
        <v>-8.32</v>
      </c>
      <c r="BD324" s="42"/>
      <c r="BE324" s="17">
        <v>2012.0</v>
      </c>
      <c r="BF324" s="17">
        <f t="shared" si="16"/>
        <v>0</v>
      </c>
      <c r="BG324" s="120" t="s">
        <v>128</v>
      </c>
    </row>
    <row r="325" ht="11.25" customHeight="1">
      <c r="A325" s="155" t="s">
        <v>788</v>
      </c>
      <c r="B325" s="99" t="s">
        <v>789</v>
      </c>
      <c r="C325" s="100" t="s">
        <v>118</v>
      </c>
      <c r="D325" s="100" t="s">
        <v>303</v>
      </c>
      <c r="E325" s="101">
        <v>10.0</v>
      </c>
      <c r="F325" s="58">
        <v>422.0</v>
      </c>
      <c r="G325" s="58" t="s">
        <v>121</v>
      </c>
      <c r="H325" s="58" t="s">
        <v>121</v>
      </c>
      <c r="I325" s="150">
        <v>71.53</v>
      </c>
      <c r="J325" s="103">
        <f t="shared" si="2"/>
        <v>2.684188452</v>
      </c>
      <c r="K325" s="104">
        <v>0.48</v>
      </c>
      <c r="L325" s="73">
        <v>4.0</v>
      </c>
      <c r="M325" s="23">
        <f t="shared" si="3"/>
        <v>1.92</v>
      </c>
      <c r="N325" s="105" t="s">
        <v>749</v>
      </c>
      <c r="O325" s="106">
        <v>0.46</v>
      </c>
      <c r="P325" s="107">
        <v>43888.0</v>
      </c>
      <c r="Q325" s="107">
        <v>43921.0</v>
      </c>
      <c r="R325" s="23">
        <f t="shared" si="4"/>
        <v>4.347826087</v>
      </c>
      <c r="S325" s="108">
        <f t="array" ref="S325">IF(INDEX(Historical!$D$7:$D$1379,MATCH(B325,Historical!$B$7:$B$1403,0))=0,"n/a",(INDEX(Historical!$C$7:$C$1381,MATCH(B325,Historical!$B$7:$B$1403,0))/INDEX(Historical!$D$7:$D$1379,MATCH(B325,Historical!$B$7:$B$1403,0))-1)*100)</f>
        <v>4.545454545</v>
      </c>
      <c r="T325" s="108">
        <f t="array" ref="T325">IF(INDEX(Historical!$F$7:$F$1372,MATCH(B325,Historical!$B$7:$B$1403,0))=0,"n/a",((INDEX(Historical!$C$7:$C$1381,MATCH(B325,Historical!$B$7:$B$1403,0))/INDEX(Historical!$F$7:$F$1372,MATCH(B325,Historical!$B$7:$B$1403,0)))^(1/3)-1)*100)</f>
        <v>4.768955317</v>
      </c>
      <c r="U325" s="108">
        <f t="array" ref="U325">IF(INDEX(Historical!$H$7:$H$1372,MATCH(B325,Historical!$B$7:$B$1403,0))=0,"n/a",((INDEX(Historical!$C$7:$C$1381,MATCH(B325,Historical!$B$7:$B$1403,0))/INDEX(Historical!$H$7:$H$1372,MATCH(B325,Historical!$B$7:$B$1403,0)))^(1/5)-1)*100)</f>
        <v>6.868269837</v>
      </c>
      <c r="V325" s="108">
        <f t="array" ref="V325">IF(INDEX(Historical!$O$7:$O$1372,MATCH(B325,Historical!$B$7:$B$1403,0))=0,"n/a",((INDEX(Historical!$C$7:$C$1381,MATCH(B325,Historical!$B$7:$B$1403,0))/INDEX(Historical!$O$7:$O$1372,MATCH(B325,Historical!$B$7:$B$1403,0)))^(1/10)-1)*100)</f>
        <v>5.089658326</v>
      </c>
      <c r="W325" s="109">
        <f t="shared" si="5"/>
        <v>1.349455975</v>
      </c>
      <c r="X325" s="110">
        <f t="shared" si="6"/>
        <v>1.295899969</v>
      </c>
      <c r="Y325" s="149"/>
      <c r="Z325" s="103">
        <f t="shared" si="7"/>
        <v>33.0464716</v>
      </c>
      <c r="AA325" s="112">
        <f t="shared" si="8"/>
        <v>12.31153184</v>
      </c>
      <c r="AB325" s="73">
        <v>12.0</v>
      </c>
      <c r="AC325" s="102">
        <v>5.81</v>
      </c>
      <c r="AD325" s="102">
        <v>1.03</v>
      </c>
      <c r="AE325" s="102">
        <v>1.79</v>
      </c>
      <c r="AF325" s="102">
        <v>1.37</v>
      </c>
      <c r="AG325" s="102">
        <v>11.600000000000001</v>
      </c>
      <c r="AH325" s="102">
        <v>14.099999999999998</v>
      </c>
      <c r="AI325" s="102">
        <v>2.52</v>
      </c>
      <c r="AJ325" s="102">
        <v>5.3</v>
      </c>
      <c r="AK325" s="102">
        <v>12.0</v>
      </c>
      <c r="AL325" s="113">
        <v>2500.0</v>
      </c>
      <c r="AM325" s="114">
        <v>1.7000000000000002</v>
      </c>
      <c r="AN325" s="102">
        <v>2.62</v>
      </c>
      <c r="AO325" s="115">
        <f t="shared" si="9"/>
        <v>-2.759073552</v>
      </c>
      <c r="AP325" s="116">
        <f t="shared" si="10"/>
        <v>9.55245829</v>
      </c>
      <c r="AQ325" s="117">
        <f t="shared" si="11"/>
        <v>-13.41850692</v>
      </c>
      <c r="AR325" s="103">
        <f t="array" ref="AR325">INDEX(Historical!$C$7:$C$1381,MATCH(B325,Historical!$B$7:$B$1403,0))*IF(AH325="n/a",1.03,IF(AH325&lt;0,1.01,IF(AH325&gt;10,1.1,(1+AH325/100))))</f>
        <v>2.024</v>
      </c>
      <c r="AS325" s="112">
        <f t="shared" si="12"/>
        <v>2.0750048</v>
      </c>
      <c r="AT325" s="112">
        <f t="shared" ref="AT325:AV325" si="333">IF($AK325="n/a",1.03*AS325,IF($AK325&lt;0,1.01*AS325,IF($AK325&gt;10,1.1*AS325,(1+$AK325/100)*AS325)))</f>
        <v>2.28250528</v>
      </c>
      <c r="AU325" s="112">
        <f t="shared" si="333"/>
        <v>2.510755808</v>
      </c>
      <c r="AV325" s="112">
        <f t="shared" si="333"/>
        <v>2.761831389</v>
      </c>
      <c r="AW325" s="103">
        <f t="shared" si="14"/>
        <v>11.65409728</v>
      </c>
      <c r="AX325" s="118">
        <f t="shared" si="15"/>
        <v>16.29260069</v>
      </c>
      <c r="AY325" s="119">
        <v>1.48</v>
      </c>
      <c r="AZ325" s="114">
        <v>2.92</v>
      </c>
      <c r="BA325" s="114">
        <v>-16.84</v>
      </c>
      <c r="BB325" s="114">
        <v>-10.37</v>
      </c>
      <c r="BC325" s="114">
        <v>-8.15</v>
      </c>
      <c r="BD325" s="42"/>
      <c r="BE325" s="17">
        <v>2011.0</v>
      </c>
      <c r="BF325" s="17">
        <f t="shared" si="16"/>
        <v>0</v>
      </c>
      <c r="BG325" s="120">
        <v>2.6</v>
      </c>
    </row>
    <row r="326" ht="11.25" customHeight="1">
      <c r="A326" s="155" t="s">
        <v>1554</v>
      </c>
      <c r="B326" s="99" t="s">
        <v>1555</v>
      </c>
      <c r="C326" s="100" t="s">
        <v>136</v>
      </c>
      <c r="D326" s="100" t="s">
        <v>153</v>
      </c>
      <c r="E326" s="101">
        <v>8.0</v>
      </c>
      <c r="F326" s="58">
        <v>594.0</v>
      </c>
      <c r="G326" s="58" t="s">
        <v>120</v>
      </c>
      <c r="H326" s="58" t="s">
        <v>120</v>
      </c>
      <c r="I326" s="150">
        <v>37.29</v>
      </c>
      <c r="J326" s="103">
        <f t="shared" si="2"/>
        <v>3.110753553</v>
      </c>
      <c r="K326" s="104">
        <v>0.29</v>
      </c>
      <c r="L326" s="73">
        <v>4.0</v>
      </c>
      <c r="M326" s="23">
        <f t="shared" si="3"/>
        <v>1.16</v>
      </c>
      <c r="N326" s="105" t="s">
        <v>322</v>
      </c>
      <c r="O326" s="106">
        <v>0.27</v>
      </c>
      <c r="P326" s="107">
        <v>43745.0</v>
      </c>
      <c r="Q326" s="107">
        <v>43755.0</v>
      </c>
      <c r="R326" s="23">
        <f t="shared" si="4"/>
        <v>7.407407407</v>
      </c>
      <c r="S326" s="108">
        <f t="array" ref="S326">IF(INDEX(Historical!$D$7:$D$1379,MATCH(B326,Historical!$B$7:$B$1403,0))=0,"n/a",(INDEX(Historical!$C$7:$C$1381,MATCH(B326,Historical!$B$7:$B$1403,0))/INDEX(Historical!$D$7:$D$1379,MATCH(B326,Historical!$B$7:$B$1403,0))-1)*100)</f>
        <v>9.900990099</v>
      </c>
      <c r="T326" s="108">
        <f t="array" ref="T326">IF(INDEX(Historical!$F$7:$F$1372,MATCH(B326,Historical!$B$7:$B$1403,0))=0,"n/a",((INDEX(Historical!$C$7:$C$1381,MATCH(B326,Historical!$B$7:$B$1403,0))/INDEX(Historical!$F$7:$F$1372,MATCH(B326,Historical!$B$7:$B$1403,0)))^(1/3)-1)*100)</f>
        <v>12.00359499</v>
      </c>
      <c r="U326" s="108">
        <f t="array" ref="U326">IF(INDEX(Historical!$H$7:$H$1372,MATCH(B326,Historical!$B$7:$B$1403,0))=0,"n/a",((INDEX(Historical!$C$7:$C$1381,MATCH(B326,Historical!$B$7:$B$1403,0))/INDEX(Historical!$H$7:$H$1372,MATCH(B326,Historical!$B$7:$B$1403,0)))^(1/5)-1)*100)</f>
        <v>10.29677476</v>
      </c>
      <c r="V326" s="108">
        <f t="array" ref="V326">IF(INDEX(Historical!$O$7:$O$1372,MATCH(B326,Historical!$B$7:$B$1403,0))=0,"n/a",((INDEX(Historical!$C$7:$C$1381,MATCH(B326,Historical!$B$7:$B$1403,0))/INDEX(Historical!$O$7:$O$1372,MATCH(B326,Historical!$B$7:$B$1403,0)))^(1/10)-1)*100)</f>
        <v>7.87777079</v>
      </c>
      <c r="W326" s="109">
        <f t="shared" si="5"/>
        <v>1.307067067</v>
      </c>
      <c r="X326" s="110">
        <f t="shared" si="6"/>
        <v>0.9623153981</v>
      </c>
      <c r="Y326" s="159"/>
      <c r="Z326" s="103">
        <f t="shared" si="7"/>
        <v>48.7394958</v>
      </c>
      <c r="AA326" s="112">
        <f t="shared" si="8"/>
        <v>15.66806723</v>
      </c>
      <c r="AB326" s="73">
        <v>12.0</v>
      </c>
      <c r="AC326" s="102">
        <v>2.38</v>
      </c>
      <c r="AD326" s="102">
        <v>1.56</v>
      </c>
      <c r="AE326" s="102">
        <v>6.42</v>
      </c>
      <c r="AF326" s="102">
        <v>1.72</v>
      </c>
      <c r="AG326" s="102">
        <v>12.0</v>
      </c>
      <c r="AH326" s="102">
        <v>24.0</v>
      </c>
      <c r="AI326" s="102">
        <v>4.8500000000000005</v>
      </c>
      <c r="AJ326" s="102">
        <v>10.7</v>
      </c>
      <c r="AK326" s="102">
        <v>10.0</v>
      </c>
      <c r="AL326" s="113">
        <v>3510.0</v>
      </c>
      <c r="AM326" s="114">
        <v>0.53</v>
      </c>
      <c r="AN326" s="102">
        <v>0.37</v>
      </c>
      <c r="AO326" s="115">
        <f t="shared" si="9"/>
        <v>-2.260538914</v>
      </c>
      <c r="AP326" s="116">
        <f t="shared" si="10"/>
        <v>13.40752831</v>
      </c>
      <c r="AQ326" s="117">
        <f t="shared" si="11"/>
        <v>9.441157463</v>
      </c>
      <c r="AR326" s="103">
        <f t="array" ref="AR326">INDEX(Historical!$C$7:$C$1381,MATCH(B326,Historical!$B$7:$B$1403,0))*IF(AH326="n/a",1.03,IF(AH326&lt;0,1.01,IF(AH326&gt;10,1.1,(1+AH326/100))))</f>
        <v>1.221</v>
      </c>
      <c r="AS326" s="112">
        <f t="shared" si="12"/>
        <v>1.2802185</v>
      </c>
      <c r="AT326" s="112">
        <f t="shared" ref="AT326:AV326" si="334">IF($AK326="n/a",1.03*AS326,IF($AK326&lt;0,1.01*AS326,IF($AK326&gt;10,1.1*AS326,(1+$AK326/100)*AS326)))</f>
        <v>1.40824035</v>
      </c>
      <c r="AU326" s="112">
        <f t="shared" si="334"/>
        <v>1.549064385</v>
      </c>
      <c r="AV326" s="112">
        <f t="shared" si="334"/>
        <v>1.703970824</v>
      </c>
      <c r="AW326" s="103">
        <f t="shared" si="14"/>
        <v>7.162494059</v>
      </c>
      <c r="AX326" s="118">
        <f t="shared" si="15"/>
        <v>19.20754642</v>
      </c>
      <c r="AY326" s="119">
        <v>1.07</v>
      </c>
      <c r="AZ326" s="114">
        <v>-0.33999999999999997</v>
      </c>
      <c r="BA326" s="114">
        <v>-19.470000000000002</v>
      </c>
      <c r="BB326" s="114">
        <v>-15.690000000000001</v>
      </c>
      <c r="BC326" s="114">
        <v>-10.42</v>
      </c>
      <c r="BD326" s="42"/>
      <c r="BE326" s="17">
        <v>2012.0</v>
      </c>
      <c r="BF326" s="17">
        <f t="shared" si="16"/>
        <v>0</v>
      </c>
      <c r="BG326" s="120">
        <v>1.6</v>
      </c>
    </row>
    <row r="327" ht="11.25" customHeight="1">
      <c r="A327" s="155" t="s">
        <v>1713</v>
      </c>
      <c r="B327" s="99" t="s">
        <v>1714</v>
      </c>
      <c r="C327" s="100" t="s">
        <v>118</v>
      </c>
      <c r="D327" s="100" t="s">
        <v>202</v>
      </c>
      <c r="E327" s="101">
        <v>7.0</v>
      </c>
      <c r="F327" s="58">
        <v>711.0</v>
      </c>
      <c r="G327" s="58" t="s">
        <v>168</v>
      </c>
      <c r="H327" s="58" t="s">
        <v>168</v>
      </c>
      <c r="I327" s="150">
        <v>24.23</v>
      </c>
      <c r="J327" s="103">
        <f t="shared" si="2"/>
        <v>4.457284358</v>
      </c>
      <c r="K327" s="104">
        <v>0.27</v>
      </c>
      <c r="L327" s="73">
        <v>4.0</v>
      </c>
      <c r="M327" s="23">
        <f t="shared" si="3"/>
        <v>1.08</v>
      </c>
      <c r="N327" s="105" t="s">
        <v>263</v>
      </c>
      <c r="O327" s="106">
        <v>0.25</v>
      </c>
      <c r="P327" s="107">
        <v>43857.0</v>
      </c>
      <c r="Q327" s="107">
        <v>43878.0</v>
      </c>
      <c r="R327" s="23">
        <f t="shared" si="4"/>
        <v>8</v>
      </c>
      <c r="S327" s="108">
        <f t="array" ref="S327">IF(INDEX(Historical!$D$7:$D$1379,MATCH(B327,Historical!$B$7:$B$1403,0))=0,"n/a",(INDEX(Historical!$C$7:$C$1381,MATCH(B327,Historical!$B$7:$B$1403,0))/INDEX(Historical!$D$7:$D$1379,MATCH(B327,Historical!$B$7:$B$1403,0))-1)*100)</f>
        <v>2.040816327</v>
      </c>
      <c r="T327" s="108">
        <f t="array" ref="T327">IF(INDEX(Historical!$F$7:$F$1372,MATCH(B327,Historical!$B$7:$B$1403,0))=0,"n/a",((INDEX(Historical!$C$7:$C$1381,MATCH(B327,Historical!$B$7:$B$1403,0))/INDEX(Historical!$F$7:$F$1372,MATCH(B327,Historical!$B$7:$B$1403,0)))^(1/3)-1)*100)</f>
        <v>6.83872975</v>
      </c>
      <c r="U327" s="108">
        <f t="array" ref="U327">IF(INDEX(Historical!$H$7:$H$1372,MATCH(B327,Historical!$B$7:$B$1403,0))=0,"n/a",((INDEX(Historical!$C$7:$C$1381,MATCH(B327,Historical!$B$7:$B$1403,0))/INDEX(Historical!$H$7:$H$1372,MATCH(B327,Historical!$B$7:$B$1403,0)))^(1/5)-1)*100)</f>
        <v>27.22596365</v>
      </c>
      <c r="V327" s="108">
        <f t="array" ref="V327">IF(INDEX(Historical!$O$7:$O$1372,MATCH(B327,Historical!$B$7:$B$1403,0))=0,"n/a",((INDEX(Historical!$C$7:$C$1381,MATCH(B327,Historical!$B$7:$B$1403,0))/INDEX(Historical!$O$7:$O$1372,MATCH(B327,Historical!$B$7:$B$1403,0)))^(1/10)-1)*100)</f>
        <v>37.97296615</v>
      </c>
      <c r="W327" s="109">
        <f t="shared" si="5"/>
        <v>0.7169828016</v>
      </c>
      <c r="X327" s="110" t="str">
        <f t="shared" si="6"/>
        <v>n/a</v>
      </c>
      <c r="Y327" s="149" t="s">
        <v>1715</v>
      </c>
      <c r="Z327" s="103">
        <f t="shared" si="7"/>
        <v>51.42857143</v>
      </c>
      <c r="AA327" s="112">
        <f t="shared" si="8"/>
        <v>11.53809524</v>
      </c>
      <c r="AB327" s="73">
        <v>8.0</v>
      </c>
      <c r="AC327" s="102">
        <v>2.1</v>
      </c>
      <c r="AD327" s="102">
        <v>1.65</v>
      </c>
      <c r="AE327" s="102">
        <v>0.25</v>
      </c>
      <c r="AF327" s="102">
        <v>0.62</v>
      </c>
      <c r="AG327" s="102">
        <v>4.8</v>
      </c>
      <c r="AH327" s="102">
        <v>-44.6</v>
      </c>
      <c r="AI327" s="102">
        <v>0.22999999999999998</v>
      </c>
      <c r="AJ327" s="102">
        <v>-9.0</v>
      </c>
      <c r="AK327" s="102">
        <v>7.000000000000001</v>
      </c>
      <c r="AL327" s="113">
        <v>788.69</v>
      </c>
      <c r="AM327" s="114">
        <v>1.2</v>
      </c>
      <c r="AN327" s="102">
        <v>0.0</v>
      </c>
      <c r="AO327" s="115">
        <f t="shared" si="9"/>
        <v>20.14515277</v>
      </c>
      <c r="AP327" s="116">
        <f t="shared" si="10"/>
        <v>31.68324801</v>
      </c>
      <c r="AQ327" s="117">
        <f t="shared" si="11"/>
        <v>-43.61395347</v>
      </c>
      <c r="AR327" s="103">
        <f t="array" ref="AR327">INDEX(Historical!$C$7:$C$1381,MATCH(B327,Historical!$B$7:$B$1403,0))*IF(AH327="n/a",1.03,IF(AH327&lt;0,1.01,IF(AH327&gt;10,1.1,(1+AH327/100))))</f>
        <v>1.01</v>
      </c>
      <c r="AS327" s="112">
        <f t="shared" si="12"/>
        <v>1.012323</v>
      </c>
      <c r="AT327" s="112">
        <f t="shared" ref="AT327:AV327" si="335">IF($AK327="n/a",1.03*AS327,IF($AK327&lt;0,1.01*AS327,IF($AK327&gt;10,1.1*AS327,(1+$AK327/100)*AS327)))</f>
        <v>1.08318561</v>
      </c>
      <c r="AU327" s="112">
        <f t="shared" si="335"/>
        <v>1.159008603</v>
      </c>
      <c r="AV327" s="112">
        <f t="shared" si="335"/>
        <v>1.240139205</v>
      </c>
      <c r="AW327" s="103">
        <f t="shared" si="14"/>
        <v>5.504656418</v>
      </c>
      <c r="AX327" s="118">
        <f t="shared" si="15"/>
        <v>22.71835088</v>
      </c>
      <c r="AY327" s="119">
        <v>2.21</v>
      </c>
      <c r="AZ327" s="114">
        <v>13.76</v>
      </c>
      <c r="BA327" s="114">
        <v>-42.16</v>
      </c>
      <c r="BB327" s="114">
        <v>-13.52</v>
      </c>
      <c r="BC327" s="114">
        <v>-14.41</v>
      </c>
      <c r="BD327" s="42"/>
      <c r="BE327" s="17">
        <v>2014.0</v>
      </c>
      <c r="BF327" s="17">
        <f t="shared" si="16"/>
        <v>0</v>
      </c>
      <c r="BG327" s="120">
        <v>2.1999999999999997</v>
      </c>
    </row>
    <row r="328" ht="11.25" customHeight="1">
      <c r="A328" s="260" t="s">
        <v>1891</v>
      </c>
      <c r="B328" s="122" t="s">
        <v>1892</v>
      </c>
      <c r="C328" s="100" t="s">
        <v>136</v>
      </c>
      <c r="D328" s="100" t="s">
        <v>391</v>
      </c>
      <c r="E328" s="123">
        <v>6.0</v>
      </c>
      <c r="F328" s="58">
        <v>768.0</v>
      </c>
      <c r="G328" s="124" t="s">
        <v>168</v>
      </c>
      <c r="H328" s="124" t="s">
        <v>168</v>
      </c>
      <c r="I328" s="216">
        <v>27.05</v>
      </c>
      <c r="J328" s="126">
        <f t="shared" si="2"/>
        <v>1.626617375</v>
      </c>
      <c r="K328" s="127">
        <v>0.11</v>
      </c>
      <c r="L328" s="128">
        <v>4.0</v>
      </c>
      <c r="M328" s="129">
        <f t="shared" si="3"/>
        <v>0.44</v>
      </c>
      <c r="N328" s="130" t="s">
        <v>834</v>
      </c>
      <c r="O328" s="131">
        <v>0.1</v>
      </c>
      <c r="P328" s="132">
        <v>43691.0</v>
      </c>
      <c r="Q328" s="132">
        <v>43707.0</v>
      </c>
      <c r="R328" s="129">
        <f t="shared" si="4"/>
        <v>10</v>
      </c>
      <c r="S328" s="108">
        <f t="array" ref="S328">IF(INDEX(Historical!$D$7:$D$1379,MATCH(B328,Historical!$B$7:$B$1403,0))=0,"n/a",(INDEX(Historical!$C$7:$C$1381,MATCH(B328,Historical!$B$7:$B$1403,0))/INDEX(Historical!$D$7:$D$1379,MATCH(B328,Historical!$B$7:$B$1403,0))-1)*100)</f>
        <v>6.329113924</v>
      </c>
      <c r="T328" s="108">
        <f t="array" ref="T328">IF(INDEX(Historical!$F$7:$F$1372,MATCH(B328,Historical!$B$7:$B$1403,0))=0,"n/a",((INDEX(Historical!$C$7:$C$1381,MATCH(B328,Historical!$B$7:$B$1403,0))/INDEX(Historical!$F$7:$F$1372,MATCH(B328,Historical!$B$7:$B$1403,0)))^(1/3)-1)*100)</f>
        <v>3.849882037</v>
      </c>
      <c r="U328" s="108">
        <f t="array" ref="U328">IF(INDEX(Historical!$H$7:$H$1372,MATCH(B328,Historical!$B$7:$B$1403,0))=0,"n/a",((INDEX(Historical!$C$7:$C$1381,MATCH(B328,Historical!$B$7:$B$1403,0))/INDEX(Historical!$H$7:$H$1372,MATCH(B328,Historical!$B$7:$B$1403,0)))^(1/5)-1)*100)</f>
        <v>3.419917614</v>
      </c>
      <c r="V328" s="108">
        <f t="array" ref="V328">IF(INDEX(Historical!$O$7:$O$1372,MATCH(B328,Historical!$B$7:$B$1403,0))=0,"n/a",((INDEX(Historical!$C$7:$C$1381,MATCH(B328,Historical!$B$7:$B$1403,0))/INDEX(Historical!$O$7:$O$1372,MATCH(B328,Historical!$B$7:$B$1403,0)))^(1/10)-1)*100)</f>
        <v>2.135574792</v>
      </c>
      <c r="W328" s="109">
        <f t="shared" si="5"/>
        <v>1.601403812</v>
      </c>
      <c r="X328" s="110">
        <f t="shared" si="6"/>
        <v>0.1583295191</v>
      </c>
      <c r="Y328" s="181"/>
      <c r="Z328" s="126">
        <f t="shared" si="7"/>
        <v>20.2764977</v>
      </c>
      <c r="AA328" s="134">
        <f t="shared" si="8"/>
        <v>12.46543779</v>
      </c>
      <c r="AB328" s="128">
        <v>6.0</v>
      </c>
      <c r="AC328" s="125">
        <v>2.17</v>
      </c>
      <c r="AD328" s="125" t="s">
        <v>128</v>
      </c>
      <c r="AE328" s="125">
        <v>4.72</v>
      </c>
      <c r="AF328" s="125">
        <v>1.92</v>
      </c>
      <c r="AG328" s="125">
        <v>16.2</v>
      </c>
      <c r="AH328" s="125">
        <v>23.5</v>
      </c>
      <c r="AI328" s="125" t="s">
        <v>128</v>
      </c>
      <c r="AJ328" s="125">
        <v>21.6</v>
      </c>
      <c r="AK328" s="125" t="s">
        <v>128</v>
      </c>
      <c r="AL328" s="135">
        <v>234.52</v>
      </c>
      <c r="AM328" s="136">
        <v>0.8999999999999999</v>
      </c>
      <c r="AN328" s="125">
        <v>0.0</v>
      </c>
      <c r="AO328" s="137">
        <f t="shared" si="9"/>
        <v>-7.418902799</v>
      </c>
      <c r="AP328" s="138">
        <f t="shared" si="10"/>
        <v>5.046534989</v>
      </c>
      <c r="AQ328" s="139">
        <f t="shared" si="11"/>
        <v>3.136674268</v>
      </c>
      <c r="AR328" s="103">
        <f t="array" ref="AR328">INDEX(Historical!$C$7:$C$1381,MATCH(B328,Historical!$B$7:$B$1403,0))*IF(AH328="n/a",1.03,IF(AH328&lt;0,1.01,IF(AH328&gt;10,1.1,(1+AH328/100))))</f>
        <v>0.462</v>
      </c>
      <c r="AS328" s="134">
        <f t="shared" si="12"/>
        <v>0.47586</v>
      </c>
      <c r="AT328" s="134">
        <f t="shared" ref="AT328:AV328" si="336">IF($AK328="n/a",1.03*AS328,IF($AK328&lt;0,1.01*AS328,IF($AK328&gt;10,1.1*AS328,(1+$AK328/100)*AS328)))</f>
        <v>0.4901358</v>
      </c>
      <c r="AU328" s="134">
        <f t="shared" si="336"/>
        <v>0.504839874</v>
      </c>
      <c r="AV328" s="134">
        <f t="shared" si="336"/>
        <v>0.5199850702</v>
      </c>
      <c r="AW328" s="126">
        <f t="shared" si="14"/>
        <v>2.452820744</v>
      </c>
      <c r="AX328" s="140">
        <f t="shared" si="15"/>
        <v>9.067729184</v>
      </c>
      <c r="AY328" s="141">
        <v>0.38</v>
      </c>
      <c r="AZ328" s="136">
        <v>3.88</v>
      </c>
      <c r="BA328" s="136">
        <v>-15.47</v>
      </c>
      <c r="BB328" s="136">
        <v>-6.7299999999999995</v>
      </c>
      <c r="BC328" s="136">
        <v>-4.38</v>
      </c>
      <c r="BD328" s="142"/>
      <c r="BE328" s="17">
        <v>2014.0</v>
      </c>
      <c r="BF328" s="17">
        <f t="shared" si="16"/>
        <v>0</v>
      </c>
      <c r="BG328" s="143">
        <v>1.4000000000000001</v>
      </c>
    </row>
    <row r="329" ht="11.25" customHeight="1">
      <c r="A329" s="155" t="s">
        <v>291</v>
      </c>
      <c r="B329" s="99" t="s">
        <v>292</v>
      </c>
      <c r="C329" s="100" t="s">
        <v>118</v>
      </c>
      <c r="D329" s="100" t="s">
        <v>293</v>
      </c>
      <c r="E329" s="101">
        <v>28.0</v>
      </c>
      <c r="F329" s="58">
        <v>96.0</v>
      </c>
      <c r="G329" s="58" t="s">
        <v>168</v>
      </c>
      <c r="H329" s="58" t="s">
        <v>168</v>
      </c>
      <c r="I329" s="102">
        <v>159.69</v>
      </c>
      <c r="J329" s="103">
        <f t="shared" si="2"/>
        <v>2.554950216</v>
      </c>
      <c r="K329" s="144">
        <v>1.02</v>
      </c>
      <c r="L329" s="73">
        <v>4.0</v>
      </c>
      <c r="M329" s="23">
        <f t="shared" si="3"/>
        <v>4.08</v>
      </c>
      <c r="N329" s="105" t="s">
        <v>224</v>
      </c>
      <c r="O329" s="145">
        <v>0.93</v>
      </c>
      <c r="P329" s="146">
        <v>43566.0</v>
      </c>
      <c r="Q329" s="146">
        <v>43595.0</v>
      </c>
      <c r="R329" s="23">
        <f t="shared" si="4"/>
        <v>9.677419355</v>
      </c>
      <c r="S329" s="108">
        <f t="array" ref="S329">IF(INDEX(Historical!$D$7:$D$1379,MATCH(B329,Historical!$B$7:$B$1403,0))=0,"n/a",(INDEX(Historical!$C$7:$C$1381,MATCH(B329,Historical!$B$7:$B$1403,0))/INDEX(Historical!$D$7:$D$1379,MATCH(B329,Historical!$B$7:$B$1403,0))-1)*100)</f>
        <v>9.917355372</v>
      </c>
      <c r="T329" s="108">
        <f t="array" ref="T329">IF(INDEX(Historical!$F$7:$F$1372,MATCH(B329,Historical!$B$7:$B$1403,0))=0,"n/a",((INDEX(Historical!$C$7:$C$1381,MATCH(B329,Historical!$B$7:$B$1403,0))/INDEX(Historical!$F$7:$F$1372,MATCH(B329,Historical!$B$7:$B$1403,0)))^(1/3)-1)*100)</f>
        <v>10.3414827</v>
      </c>
      <c r="U329" s="108">
        <f t="array" ref="U329">IF(INDEX(Historical!$H$7:$H$1372,MATCH(B329,Historical!$B$7:$B$1403,0))=0,"n/a",((INDEX(Historical!$C$7:$C$1381,MATCH(B329,Historical!$B$7:$B$1403,0))/INDEX(Historical!$H$7:$H$1372,MATCH(B329,Historical!$B$7:$B$1403,0)))^(1/5)-1)*100)</f>
        <v>10.51761545</v>
      </c>
      <c r="V329" s="108">
        <f t="array" ref="V329">IF(INDEX(Historical!$O$7:$O$1372,MATCH(B329,Historical!$B$7:$B$1403,0))=0,"n/a",((INDEX(Historical!$C$7:$C$1381,MATCH(B329,Historical!$B$7:$B$1403,0))/INDEX(Historical!$O$7:$O$1372,MATCH(B329,Historical!$B$7:$B$1403,0)))^(1/10)-1)*100)</f>
        <v>10.35160719</v>
      </c>
      <c r="W329" s="109">
        <f t="shared" si="5"/>
        <v>1.016036956</v>
      </c>
      <c r="X329" s="110">
        <f t="shared" si="6"/>
        <v>1.181754546</v>
      </c>
      <c r="Y329" s="111"/>
      <c r="Z329" s="103">
        <f t="shared" si="7"/>
        <v>34.05676127</v>
      </c>
      <c r="AA329" s="112">
        <f t="shared" si="8"/>
        <v>13.32971619</v>
      </c>
      <c r="AB329" s="73">
        <v>12.0</v>
      </c>
      <c r="AC329" s="102">
        <v>11.98</v>
      </c>
      <c r="AD329" s="102">
        <v>1.83</v>
      </c>
      <c r="AE329" s="102">
        <v>1.17</v>
      </c>
      <c r="AF329" s="102">
        <v>3.4</v>
      </c>
      <c r="AG329" s="102">
        <v>26.700000000000003</v>
      </c>
      <c r="AH329" s="156">
        <v>6.7</v>
      </c>
      <c r="AI329" s="156">
        <v>8.33</v>
      </c>
      <c r="AJ329" s="102">
        <v>8.9</v>
      </c>
      <c r="AK329" s="102">
        <v>7.28</v>
      </c>
      <c r="AL329" s="113">
        <v>45840.0</v>
      </c>
      <c r="AM329" s="114">
        <v>0.5</v>
      </c>
      <c r="AN329" s="102">
        <v>0.9</v>
      </c>
      <c r="AO329" s="115">
        <f t="shared" si="9"/>
        <v>-0.2571505226</v>
      </c>
      <c r="AP329" s="116">
        <f t="shared" si="10"/>
        <v>13.07256567</v>
      </c>
      <c r="AQ329" s="117">
        <f t="shared" si="11"/>
        <v>41.92491764</v>
      </c>
      <c r="AR329" s="103">
        <f t="array" ref="AR329">INDEX(Historical!$C$7:$C$1381,MATCH(B329,Historical!$B$7:$B$1403,0))*IF(AH329="n/a",1.03,IF(AH329&lt;0,1.01,IF(AH329&gt;10,1.1,(1+AH329/100))))</f>
        <v>4.25733</v>
      </c>
      <c r="AS329" s="112">
        <f t="shared" si="12"/>
        <v>4.611965589</v>
      </c>
      <c r="AT329" s="112">
        <f t="shared" ref="AT329:AV329" si="337">IF($AK329="n/a",1.03*AS329,IF($AK329&lt;0,1.01*AS329,IF($AK329&gt;10,1.1*AS329,(1+$AK329/100)*AS329)))</f>
        <v>4.947716684</v>
      </c>
      <c r="AU329" s="112">
        <f t="shared" si="337"/>
        <v>5.307910458</v>
      </c>
      <c r="AV329" s="112">
        <f t="shared" si="337"/>
        <v>5.69432634</v>
      </c>
      <c r="AW329" s="103">
        <f t="shared" si="14"/>
        <v>24.81924907</v>
      </c>
      <c r="AX329" s="118">
        <f t="shared" si="15"/>
        <v>15.54214357</v>
      </c>
      <c r="AY329" s="119">
        <v>1.15</v>
      </c>
      <c r="AZ329" s="114">
        <v>-0.32</v>
      </c>
      <c r="BA329" s="114">
        <v>-17.580000000000002</v>
      </c>
      <c r="BB329" s="114">
        <v>-12.0</v>
      </c>
      <c r="BC329" s="114">
        <v>-11.58</v>
      </c>
      <c r="BD329" s="42"/>
      <c r="BE329" s="17">
        <v>1992.0</v>
      </c>
      <c r="BF329" s="17">
        <f t="shared" si="16"/>
        <v>2</v>
      </c>
      <c r="BG329" s="120">
        <v>7.199999999999999</v>
      </c>
    </row>
    <row r="330" ht="11.25" customHeight="1">
      <c r="A330" s="155" t="s">
        <v>1556</v>
      </c>
      <c r="B330" s="99" t="s">
        <v>1557</v>
      </c>
      <c r="C330" s="100" t="s">
        <v>272</v>
      </c>
      <c r="D330" s="100" t="s">
        <v>273</v>
      </c>
      <c r="E330" s="101">
        <v>8.0</v>
      </c>
      <c r="F330" s="58">
        <v>559.0</v>
      </c>
      <c r="G330" s="58" t="s">
        <v>168</v>
      </c>
      <c r="H330" s="58" t="s">
        <v>168</v>
      </c>
      <c r="I330" s="150">
        <v>14.64</v>
      </c>
      <c r="J330" s="103">
        <f t="shared" si="2"/>
        <v>13.1147541</v>
      </c>
      <c r="K330" s="104">
        <v>0.48</v>
      </c>
      <c r="L330" s="73">
        <v>4.0</v>
      </c>
      <c r="M330" s="23">
        <f t="shared" si="3"/>
        <v>1.92</v>
      </c>
      <c r="N330" s="105" t="s">
        <v>203</v>
      </c>
      <c r="O330" s="106">
        <v>0.47</v>
      </c>
      <c r="P330" s="148">
        <v>43510.0</v>
      </c>
      <c r="Q330" s="148">
        <v>43518.0</v>
      </c>
      <c r="R330" s="23">
        <f t="shared" si="4"/>
        <v>2.127659574</v>
      </c>
      <c r="S330" s="108">
        <f t="array" ref="S330">IF(INDEX(Historical!$D$7:$D$1379,MATCH(B330,Historical!$B$7:$B$1403,0))=0,"n/a",(INDEX(Historical!$C$7:$C$1381,MATCH(B330,Historical!$B$7:$B$1403,0))/INDEX(Historical!$D$7:$D$1379,MATCH(B330,Historical!$B$7:$B$1403,0))-1)*100)</f>
        <v>2.127659574</v>
      </c>
      <c r="T330" s="108">
        <f t="array" ref="T330">IF(INDEX(Historical!$F$7:$F$1372,MATCH(B330,Historical!$B$7:$B$1403,0))=0,"n/a",((INDEX(Historical!$C$7:$C$1381,MATCH(B330,Historical!$B$7:$B$1403,0))/INDEX(Historical!$F$7:$F$1372,MATCH(B330,Historical!$B$7:$B$1403,0)))^(1/3)-1)*100)</f>
        <v>3.468077553</v>
      </c>
      <c r="U330" s="108">
        <f t="array" ref="U330">IF(INDEX(Historical!$H$7:$H$1372,MATCH(B330,Historical!$B$7:$B$1403,0))=0,"n/a",((INDEX(Historical!$C$7:$C$1381,MATCH(B330,Historical!$B$7:$B$1403,0))/INDEX(Historical!$H$7:$H$1372,MATCH(B330,Historical!$B$7:$B$1403,0)))^(1/5)-1)*100)</f>
        <v>4.329544999</v>
      </c>
      <c r="V330" s="108" t="str">
        <f t="array" ref="V330">IF(INDEX(Historical!$O$7:$O$1372,MATCH(B330,Historical!$B$7:$B$1403,0))=0,"n/a",((INDEX(Historical!$C$7:$C$1381,MATCH(B330,Historical!$B$7:$B$1403,0))/INDEX(Historical!$O$7:$O$1372,MATCH(B330,Historical!$B$7:$B$1403,0)))^(1/10)-1)*100)</f>
        <v>n/a</v>
      </c>
      <c r="W330" s="109" t="str">
        <f t="shared" si="5"/>
        <v>n/a</v>
      </c>
      <c r="X330" s="110">
        <f t="shared" si="6"/>
        <v>2.1647725</v>
      </c>
      <c r="Y330" s="149" t="s">
        <v>1558</v>
      </c>
      <c r="Z330" s="103">
        <f t="shared" si="7"/>
        <v>138.1294964</v>
      </c>
      <c r="AA330" s="112">
        <f t="shared" si="8"/>
        <v>10.5323741</v>
      </c>
      <c r="AB330" s="73">
        <v>12.0</v>
      </c>
      <c r="AC330" s="102">
        <v>1.39</v>
      </c>
      <c r="AD330" s="102">
        <v>0.7</v>
      </c>
      <c r="AE330" s="102">
        <v>0.71</v>
      </c>
      <c r="AF330" s="102">
        <v>1.73</v>
      </c>
      <c r="AG330" s="102">
        <v>15.2</v>
      </c>
      <c r="AH330" s="102">
        <v>-6.6000000000000005</v>
      </c>
      <c r="AI330" s="102" t="s">
        <v>128</v>
      </c>
      <c r="AJ330" s="102">
        <v>2.0</v>
      </c>
      <c r="AK330" s="102">
        <v>15.0</v>
      </c>
      <c r="AL330" s="113">
        <v>1760.0</v>
      </c>
      <c r="AM330" s="114">
        <v>0.1</v>
      </c>
      <c r="AN330" s="102">
        <v>2.67</v>
      </c>
      <c r="AO330" s="115">
        <f t="shared" si="9"/>
        <v>6.911924997</v>
      </c>
      <c r="AP330" s="116">
        <f t="shared" si="10"/>
        <v>17.4442991</v>
      </c>
      <c r="AQ330" s="117">
        <f t="shared" si="11"/>
        <v>-10.00985932</v>
      </c>
      <c r="AR330" s="103">
        <f t="array" ref="AR330">INDEX(Historical!$C$7:$C$1381,MATCH(B330,Historical!$B$7:$B$1403,0))*IF(AH330="n/a",1.03,IF(AH330&lt;0,1.01,IF(AH330&gt;10,1.1,(1+AH330/100))))</f>
        <v>1.9392</v>
      </c>
      <c r="AS330" s="112">
        <f t="shared" si="12"/>
        <v>1.997376</v>
      </c>
      <c r="AT330" s="112">
        <f t="shared" ref="AT330:AV330" si="338">IF($AK330="n/a",1.03*AS330,IF($AK330&lt;0,1.01*AS330,IF($AK330&gt;10,1.1*AS330,(1+$AK330/100)*AS330)))</f>
        <v>2.1971136</v>
      </c>
      <c r="AU330" s="112">
        <f t="shared" si="338"/>
        <v>2.41682496</v>
      </c>
      <c r="AV330" s="112">
        <f t="shared" si="338"/>
        <v>2.658507456</v>
      </c>
      <c r="AW330" s="103">
        <f t="shared" si="14"/>
        <v>11.20902202</v>
      </c>
      <c r="AX330" s="118">
        <f t="shared" si="15"/>
        <v>76.56435803</v>
      </c>
      <c r="AY330" s="119">
        <v>1.25</v>
      </c>
      <c r="AZ330" s="114">
        <v>10.24</v>
      </c>
      <c r="BA330" s="114">
        <v>-39.08</v>
      </c>
      <c r="BB330" s="114">
        <v>-10.69</v>
      </c>
      <c r="BC330" s="114">
        <v>-16.11</v>
      </c>
      <c r="BD330" s="42"/>
      <c r="BE330" s="17">
        <v>2013.0</v>
      </c>
      <c r="BF330" s="17">
        <f t="shared" si="16"/>
        <v>0</v>
      </c>
      <c r="BG330" s="120">
        <v>3.5999999999999996</v>
      </c>
    </row>
    <row r="331" ht="11.25" customHeight="1">
      <c r="A331" s="220" t="s">
        <v>1716</v>
      </c>
      <c r="B331" s="99" t="s">
        <v>1717</v>
      </c>
      <c r="C331" s="100" t="s">
        <v>136</v>
      </c>
      <c r="D331" s="100" t="s">
        <v>391</v>
      </c>
      <c r="E331" s="101">
        <v>7.0</v>
      </c>
      <c r="F331" s="58">
        <v>702.0</v>
      </c>
      <c r="G331" s="58" t="s">
        <v>168</v>
      </c>
      <c r="H331" s="58" t="s">
        <v>168</v>
      </c>
      <c r="I331" s="150">
        <v>23.58</v>
      </c>
      <c r="J331" s="103">
        <f t="shared" si="2"/>
        <v>2.544529262</v>
      </c>
      <c r="K331" s="104">
        <v>0.15</v>
      </c>
      <c r="L331" s="73">
        <v>4.0</v>
      </c>
      <c r="M331" s="23">
        <f t="shared" si="3"/>
        <v>0.6</v>
      </c>
      <c r="N331" s="105" t="s">
        <v>174</v>
      </c>
      <c r="O331" s="106">
        <v>0.13</v>
      </c>
      <c r="P331" s="107">
        <v>43832.0</v>
      </c>
      <c r="Q331" s="107">
        <v>43845.0</v>
      </c>
      <c r="R331" s="23">
        <f t="shared" si="4"/>
        <v>15.38461538</v>
      </c>
      <c r="S331" s="108">
        <f t="array" ref="S331">IF(INDEX(Historical!$D$7:$D$1379,MATCH(B331,Historical!$B$7:$B$1403,0))=0,"n/a",(INDEX(Historical!$C$7:$C$1381,MATCH(B331,Historical!$B$7:$B$1403,0))/INDEX(Historical!$D$7:$D$1379,MATCH(B331,Historical!$B$7:$B$1403,0))-1)*100)</f>
        <v>8.333333333</v>
      </c>
      <c r="T331" s="108">
        <f t="array" ref="T331">IF(INDEX(Historical!$F$7:$F$1372,MATCH(B331,Historical!$B$7:$B$1403,0))=0,"n/a",((INDEX(Historical!$C$7:$C$1381,MATCH(B331,Historical!$B$7:$B$1403,0))/INDEX(Historical!$F$7:$F$1372,MATCH(B331,Historical!$B$7:$B$1403,0)))^(1/3)-1)*100)</f>
        <v>17.56673439</v>
      </c>
      <c r="U331" s="108">
        <f t="array" ref="U331">IF(INDEX(Historical!$H$7:$H$1372,MATCH(B331,Historical!$B$7:$B$1403,0))=0,"n/a",((INDEX(Historical!$C$7:$C$1381,MATCH(B331,Historical!$B$7:$B$1403,0))/INDEX(Historical!$H$7:$H$1372,MATCH(B331,Historical!$B$7:$B$1403,0)))^(1/5)-1)*100)</f>
        <v>28.22786666</v>
      </c>
      <c r="V331" s="108" t="str">
        <f t="array" ref="V331">IF(INDEX(Historical!$O$7:$O$1372,MATCH(B331,Historical!$B$7:$B$1403,0))=0,"n/a",((INDEX(Historical!$C$7:$C$1381,MATCH(B331,Historical!$B$7:$B$1403,0))/INDEX(Historical!$O$7:$O$1372,MATCH(B331,Historical!$B$7:$B$1403,0)))^(1/10)-1)*100)</f>
        <v>n/a</v>
      </c>
      <c r="W331" s="109" t="str">
        <f t="shared" si="5"/>
        <v>n/a</v>
      </c>
      <c r="X331" s="110">
        <f t="shared" si="6"/>
        <v>40.3255238</v>
      </c>
      <c r="Y331" s="147"/>
      <c r="Z331" s="103">
        <f t="shared" si="7"/>
        <v>28.43601896</v>
      </c>
      <c r="AA331" s="112">
        <f t="shared" si="8"/>
        <v>11.17535545</v>
      </c>
      <c r="AB331" s="73">
        <v>12.0</v>
      </c>
      <c r="AC331" s="102">
        <v>2.11</v>
      </c>
      <c r="AD331" s="102" t="s">
        <v>128</v>
      </c>
      <c r="AE331" s="102">
        <v>2.28</v>
      </c>
      <c r="AF331" s="102">
        <v>1.24</v>
      </c>
      <c r="AG331" s="102">
        <v>13.200000000000001</v>
      </c>
      <c r="AH331" s="102">
        <v>17.7</v>
      </c>
      <c r="AI331" s="102">
        <v>3.45</v>
      </c>
      <c r="AJ331" s="102">
        <v>0.7000000000000001</v>
      </c>
      <c r="AK331" s="102" t="s">
        <v>128</v>
      </c>
      <c r="AL331" s="113">
        <v>103.28</v>
      </c>
      <c r="AM331" s="114">
        <v>0.6</v>
      </c>
      <c r="AN331" s="102">
        <v>0.32</v>
      </c>
      <c r="AO331" s="115">
        <f t="shared" si="9"/>
        <v>19.59704047</v>
      </c>
      <c r="AP331" s="116">
        <f t="shared" si="10"/>
        <v>30.77239592</v>
      </c>
      <c r="AQ331" s="117">
        <f t="shared" si="11"/>
        <v>-21.52157902</v>
      </c>
      <c r="AR331" s="103">
        <f t="array" ref="AR331">INDEX(Historical!$C$7:$C$1381,MATCH(B331,Historical!$B$7:$B$1403,0))*IF(AH331="n/a",1.03,IF(AH331&lt;0,1.01,IF(AH331&gt;10,1.1,(1+AH331/100))))</f>
        <v>0.572</v>
      </c>
      <c r="AS331" s="112">
        <f t="shared" si="12"/>
        <v>0.591734</v>
      </c>
      <c r="AT331" s="112">
        <f t="shared" ref="AT331:AV331" si="339">IF($AK331="n/a",1.03*AS331,IF($AK331&lt;0,1.01*AS331,IF($AK331&gt;10,1.1*AS331,(1+$AK331/100)*AS331)))</f>
        <v>0.60948602</v>
      </c>
      <c r="AU331" s="112">
        <f t="shared" si="339"/>
        <v>0.6277706006</v>
      </c>
      <c r="AV331" s="112">
        <f t="shared" si="339"/>
        <v>0.6466037186</v>
      </c>
      <c r="AW331" s="103">
        <f t="shared" si="14"/>
        <v>3.047594339</v>
      </c>
      <c r="AX331" s="118">
        <f t="shared" si="15"/>
        <v>12.92448829</v>
      </c>
      <c r="AY331" s="119">
        <v>0.09</v>
      </c>
      <c r="AZ331" s="114">
        <v>7.720000000000001</v>
      </c>
      <c r="BA331" s="114">
        <v>-12.44</v>
      </c>
      <c r="BB331" s="114">
        <v>-4.3</v>
      </c>
      <c r="BC331" s="114">
        <v>-1.21</v>
      </c>
      <c r="BD331" s="42"/>
      <c r="BE331" s="17">
        <v>2014.0</v>
      </c>
      <c r="BF331" s="17">
        <f t="shared" si="16"/>
        <v>0</v>
      </c>
      <c r="BG331" s="120">
        <v>1.0999999999999999</v>
      </c>
    </row>
    <row r="332" ht="11.25" customHeight="1">
      <c r="A332" s="155" t="s">
        <v>1301</v>
      </c>
      <c r="B332" s="99" t="s">
        <v>1302</v>
      </c>
      <c r="C332" s="100" t="s">
        <v>118</v>
      </c>
      <c r="D332" s="100" t="s">
        <v>146</v>
      </c>
      <c r="E332" s="101">
        <v>9.0</v>
      </c>
      <c r="F332" s="58">
        <v>520.0</v>
      </c>
      <c r="G332" s="58" t="s">
        <v>168</v>
      </c>
      <c r="H332" s="58" t="s">
        <v>168</v>
      </c>
      <c r="I332" s="102">
        <v>17.4</v>
      </c>
      <c r="J332" s="103">
        <f t="shared" si="2"/>
        <v>1.724137931</v>
      </c>
      <c r="K332" s="104">
        <v>0.075</v>
      </c>
      <c r="L332" s="73">
        <v>4.0</v>
      </c>
      <c r="M332" s="23">
        <f t="shared" si="3"/>
        <v>0.3</v>
      </c>
      <c r="N332" s="105" t="s">
        <v>975</v>
      </c>
      <c r="O332" s="106">
        <v>0.0725</v>
      </c>
      <c r="P332" s="107">
        <v>43794.0</v>
      </c>
      <c r="Q332" s="107">
        <v>43817.0</v>
      </c>
      <c r="R332" s="23">
        <f t="shared" si="4"/>
        <v>3.448275862</v>
      </c>
      <c r="S332" s="108">
        <f t="array" ref="S332">IF(INDEX(Historical!$D$7:$D$1379,MATCH(B332,Historical!$B$7:$B$1403,0))=0,"n/a",(INDEX(Historical!$C$7:$C$1381,MATCH(B332,Historical!$B$7:$B$1403,0))/INDEX(Historical!$D$7:$D$1379,MATCH(B332,Historical!$B$7:$B$1403,0))-1)*100)</f>
        <v>3.723404255</v>
      </c>
      <c r="T332" s="108">
        <f t="array" ref="T332">IF(INDEX(Historical!$F$7:$F$1372,MATCH(B332,Historical!$B$7:$B$1403,0))=0,"n/a",((INDEX(Historical!$C$7:$C$1381,MATCH(B332,Historical!$B$7:$B$1403,0))/INDEX(Historical!$F$7:$F$1372,MATCH(B332,Historical!$B$7:$B$1403,0)))^(1/3)-1)*100)</f>
        <v>11.67831651</v>
      </c>
      <c r="U332" s="108">
        <f t="array" ref="U332">IF(INDEX(Historical!$H$7:$H$1372,MATCH(B332,Historical!$B$7:$B$1403,0))=0,"n/a",((INDEX(Historical!$C$7:$C$1381,MATCH(B332,Historical!$B$7:$B$1403,0))/INDEX(Historical!$H$7:$H$1372,MATCH(B332,Historical!$B$7:$B$1403,0)))^(1/5)-1)*100)</f>
        <v>17.60790225</v>
      </c>
      <c r="V332" s="108" t="str">
        <f t="array" ref="V332">IF(INDEX(Historical!$O$7:$O$1372,MATCH(B332,Historical!$B$7:$B$1403,0))=0,"n/a",((INDEX(Historical!$C$7:$C$1381,MATCH(B332,Historical!$B$7:$B$1403,0))/INDEX(Historical!$O$7:$O$1372,MATCH(B332,Historical!$B$7:$B$1403,0)))^(1/10)-1)*100)</f>
        <v>n/a</v>
      </c>
      <c r="W332" s="109" t="str">
        <f t="shared" si="5"/>
        <v>n/a</v>
      </c>
      <c r="X332" s="110">
        <f t="shared" si="6"/>
        <v>0.08282174155</v>
      </c>
      <c r="Y332" s="111"/>
      <c r="Z332" s="103">
        <f t="shared" si="7"/>
        <v>27.27272727</v>
      </c>
      <c r="AA332" s="112">
        <f t="shared" si="8"/>
        <v>15.81818182</v>
      </c>
      <c r="AB332" s="73">
        <v>9.0</v>
      </c>
      <c r="AC332" s="102">
        <v>1.1</v>
      </c>
      <c r="AD332" s="102">
        <v>0.78</v>
      </c>
      <c r="AE332" s="102">
        <v>0.36</v>
      </c>
      <c r="AF332" s="102">
        <v>1.45</v>
      </c>
      <c r="AG332" s="102">
        <v>8.1</v>
      </c>
      <c r="AH332" s="156">
        <v>256.2</v>
      </c>
      <c r="AI332" s="156">
        <v>21.87</v>
      </c>
      <c r="AJ332" s="102">
        <v>212.6</v>
      </c>
      <c r="AK332" s="102">
        <v>20.41</v>
      </c>
      <c r="AL332" s="113">
        <v>806.49</v>
      </c>
      <c r="AM332" s="114">
        <v>8.1</v>
      </c>
      <c r="AN332" s="102">
        <v>2.32</v>
      </c>
      <c r="AO332" s="115">
        <f t="shared" si="9"/>
        <v>3.513858365</v>
      </c>
      <c r="AP332" s="116">
        <f t="shared" si="10"/>
        <v>19.33204018</v>
      </c>
      <c r="AQ332" s="117">
        <f t="shared" si="11"/>
        <v>0.9650404543</v>
      </c>
      <c r="AR332" s="103">
        <f t="array" ref="AR332">INDEX(Historical!$C$7:$C$1381,MATCH(B332,Historical!$B$7:$B$1403,0))*IF(AH332="n/a",1.03,IF(AH332&lt;0,1.01,IF(AH332&gt;10,1.1,(1+AH332/100))))</f>
        <v>0.32175</v>
      </c>
      <c r="AS332" s="112">
        <f t="shared" si="12"/>
        <v>0.353925</v>
      </c>
      <c r="AT332" s="112">
        <f t="shared" ref="AT332:AV332" si="340">IF($AK332="n/a",1.03*AS332,IF($AK332&lt;0,1.01*AS332,IF($AK332&gt;10,1.1*AS332,(1+$AK332/100)*AS332)))</f>
        <v>0.3893175</v>
      </c>
      <c r="AU332" s="112">
        <f t="shared" si="340"/>
        <v>0.42824925</v>
      </c>
      <c r="AV332" s="112">
        <f t="shared" si="340"/>
        <v>0.471074175</v>
      </c>
      <c r="AW332" s="103">
        <f t="shared" si="14"/>
        <v>1.964315925</v>
      </c>
      <c r="AX332" s="118">
        <f t="shared" si="15"/>
        <v>11.28917198</v>
      </c>
      <c r="AY332" s="119">
        <v>2.14</v>
      </c>
      <c r="AZ332" s="114">
        <v>23.32</v>
      </c>
      <c r="BA332" s="114">
        <v>-31.759999999999998</v>
      </c>
      <c r="BB332" s="114">
        <v>-15.25</v>
      </c>
      <c r="BC332" s="114">
        <v>-8.559999999999999</v>
      </c>
      <c r="BD332" s="42"/>
      <c r="BE332" s="17">
        <v>2012.0</v>
      </c>
      <c r="BF332" s="17">
        <f t="shared" si="16"/>
        <v>0</v>
      </c>
      <c r="BG332" s="120">
        <v>1.7999999999999998</v>
      </c>
    </row>
    <row r="333" ht="11.25" customHeight="1">
      <c r="A333" s="55" t="s">
        <v>790</v>
      </c>
      <c r="B333" s="99" t="s">
        <v>791</v>
      </c>
      <c r="C333" s="100" t="s">
        <v>118</v>
      </c>
      <c r="D333" s="100" t="s">
        <v>202</v>
      </c>
      <c r="E333" s="101">
        <v>23.0</v>
      </c>
      <c r="F333" s="58">
        <v>151.0</v>
      </c>
      <c r="G333" s="58" t="s">
        <v>121</v>
      </c>
      <c r="H333" s="58" t="s">
        <v>121</v>
      </c>
      <c r="I333" s="150">
        <v>49.32</v>
      </c>
      <c r="J333" s="103">
        <f t="shared" si="2"/>
        <v>1.419302514</v>
      </c>
      <c r="K333" s="144">
        <v>0.175</v>
      </c>
      <c r="L333" s="73">
        <v>4.0</v>
      </c>
      <c r="M333" s="23">
        <f t="shared" si="3"/>
        <v>0.7</v>
      </c>
      <c r="N333" s="105" t="s">
        <v>792</v>
      </c>
      <c r="O333" s="145">
        <v>0.16</v>
      </c>
      <c r="P333" s="107">
        <v>43846.0</v>
      </c>
      <c r="Q333" s="107">
        <v>43865.0</v>
      </c>
      <c r="R333" s="23">
        <f t="shared" si="4"/>
        <v>9.375</v>
      </c>
      <c r="S333" s="108">
        <f t="array" ref="S333">IF(INDEX(Historical!$D$7:$D$1379,MATCH(B333,Historical!$B$7:$B$1403,0))=0,"n/a",(INDEX(Historical!$C$7:$C$1381,MATCH(B333,Historical!$B$7:$B$1403,0))/INDEX(Historical!$D$7:$D$1379,MATCH(B333,Historical!$B$7:$B$1403,0))-1)*100)</f>
        <v>21.21212121</v>
      </c>
      <c r="T333" s="108">
        <f t="array" ref="T333">IF(INDEX(Historical!$F$7:$F$1372,MATCH(B333,Historical!$B$7:$B$1403,0))=0,"n/a",((INDEX(Historical!$C$7:$C$1381,MATCH(B333,Historical!$B$7:$B$1403,0))/INDEX(Historical!$F$7:$F$1372,MATCH(B333,Historical!$B$7:$B$1403,0)))^(1/3)-1)*100)</f>
        <v>13.30326699</v>
      </c>
      <c r="U333" s="108">
        <f t="array" ref="U333">IF(INDEX(Historical!$H$7:$H$1372,MATCH(B333,Historical!$B$7:$B$1403,0))=0,"n/a",((INDEX(Historical!$C$7:$C$1381,MATCH(B333,Historical!$B$7:$B$1403,0))/INDEX(Historical!$H$7:$H$1372,MATCH(B333,Historical!$B$7:$B$1403,0)))^(1/5)-1)*100)</f>
        <v>11.78453091</v>
      </c>
      <c r="V333" s="108">
        <f t="array" ref="V333">IF(INDEX(Historical!$O$7:$O$1372,MATCH(B333,Historical!$B$7:$B$1403,0))=0,"n/a",((INDEX(Historical!$C$7:$C$1381,MATCH(B333,Historical!$B$7:$B$1403,0))/INDEX(Historical!$O$7:$O$1372,MATCH(B333,Historical!$B$7:$B$1403,0)))^(1/10)-1)*100)</f>
        <v>9.710643817</v>
      </c>
      <c r="W333" s="109">
        <f t="shared" si="5"/>
        <v>1.213568445</v>
      </c>
      <c r="X333" s="110">
        <f t="shared" si="6"/>
        <v>1.122336278</v>
      </c>
      <c r="Y333" s="111"/>
      <c r="Z333" s="103">
        <f t="shared" si="7"/>
        <v>35</v>
      </c>
      <c r="AA333" s="112">
        <f t="shared" si="8"/>
        <v>24.66</v>
      </c>
      <c r="AB333" s="73">
        <v>12.0</v>
      </c>
      <c r="AC333" s="102">
        <v>2.0</v>
      </c>
      <c r="AD333" s="102">
        <v>3.08</v>
      </c>
      <c r="AE333" s="102">
        <v>5.06</v>
      </c>
      <c r="AF333" s="102">
        <v>8.03</v>
      </c>
      <c r="AG333" s="102">
        <v>36.4</v>
      </c>
      <c r="AH333" s="102">
        <v>1.7999999999999998</v>
      </c>
      <c r="AI333" s="102">
        <v>6.34</v>
      </c>
      <c r="AJ333" s="102">
        <v>10.5</v>
      </c>
      <c r="AK333" s="102">
        <v>8.0</v>
      </c>
      <c r="AL333" s="113">
        <v>8320.0</v>
      </c>
      <c r="AM333" s="114">
        <v>1.0</v>
      </c>
      <c r="AN333" s="102">
        <v>0.17</v>
      </c>
      <c r="AO333" s="115">
        <f t="shared" si="9"/>
        <v>-11.45616657</v>
      </c>
      <c r="AP333" s="116">
        <f t="shared" si="10"/>
        <v>13.20383343</v>
      </c>
      <c r="AQ333" s="117">
        <f t="shared" si="11"/>
        <v>196.6627715</v>
      </c>
      <c r="AR333" s="103">
        <f t="array" ref="AR333">INDEX(Historical!$C$7:$C$1381,MATCH(B333,Historical!$B$7:$B$1403,0))*IF(AH333="n/a",1.03,IF(AH333&lt;0,1.01,IF(AH333&gt;10,1.1,(1+AH333/100))))</f>
        <v>0.65152</v>
      </c>
      <c r="AS333" s="112">
        <f t="shared" si="12"/>
        <v>0.692826368</v>
      </c>
      <c r="AT333" s="112">
        <f t="shared" ref="AT333:AV333" si="341">IF($AK333="n/a",1.03*AS333,IF($AK333&lt;0,1.01*AS333,IF($AK333&gt;10,1.1*AS333,(1+$AK333/100)*AS333)))</f>
        <v>0.7482524774</v>
      </c>
      <c r="AU333" s="112">
        <f t="shared" si="341"/>
        <v>0.8081126756</v>
      </c>
      <c r="AV333" s="112">
        <f t="shared" si="341"/>
        <v>0.8727616897</v>
      </c>
      <c r="AW333" s="103">
        <f t="shared" si="14"/>
        <v>3.773473211</v>
      </c>
      <c r="AX333" s="118">
        <f t="shared" si="15"/>
        <v>7.651000022</v>
      </c>
      <c r="AY333" s="119">
        <v>0.92</v>
      </c>
      <c r="AZ333" s="114">
        <v>13.33</v>
      </c>
      <c r="BA333" s="114">
        <v>-13.450000000000001</v>
      </c>
      <c r="BB333" s="114">
        <v>-7.870000000000001</v>
      </c>
      <c r="BC333" s="114">
        <v>0.5700000000000001</v>
      </c>
      <c r="BD333" s="42"/>
      <c r="BE333" s="17">
        <v>1998.0</v>
      </c>
      <c r="BF333" s="17">
        <f t="shared" si="16"/>
        <v>2</v>
      </c>
      <c r="BG333" s="120">
        <v>21.099999999999998</v>
      </c>
    </row>
    <row r="334" ht="11.25" customHeight="1">
      <c r="A334" s="55" t="s">
        <v>793</v>
      </c>
      <c r="B334" s="99" t="s">
        <v>794</v>
      </c>
      <c r="C334" s="100" t="s">
        <v>296</v>
      </c>
      <c r="D334" s="100" t="s">
        <v>509</v>
      </c>
      <c r="E334" s="101">
        <v>10.0</v>
      </c>
      <c r="F334" s="58">
        <v>427.0</v>
      </c>
      <c r="G334" s="58" t="s">
        <v>168</v>
      </c>
      <c r="H334" s="58" t="s">
        <v>168</v>
      </c>
      <c r="I334" s="150">
        <v>24.22</v>
      </c>
      <c r="J334" s="103">
        <f t="shared" si="2"/>
        <v>2.543352601</v>
      </c>
      <c r="K334" s="104">
        <v>0.154</v>
      </c>
      <c r="L334" s="73">
        <v>4.0</v>
      </c>
      <c r="M334" s="23">
        <f t="shared" si="3"/>
        <v>0.616</v>
      </c>
      <c r="N334" s="105" t="s">
        <v>143</v>
      </c>
      <c r="O334" s="106">
        <v>0.134</v>
      </c>
      <c r="P334" s="107">
        <v>43901.0</v>
      </c>
      <c r="Q334" s="107">
        <v>43927.0</v>
      </c>
      <c r="R334" s="23">
        <f t="shared" si="4"/>
        <v>14.92537313</v>
      </c>
      <c r="S334" s="108">
        <f t="array" ref="S334">IF(INDEX(Historical!$D$7:$D$1379,MATCH(B334,Historical!$B$7:$B$1403,0))=0,"n/a",(INDEX(Historical!$C$7:$C$1381,MATCH(B334,Historical!$B$7:$B$1403,0))/INDEX(Historical!$D$7:$D$1379,MATCH(B334,Historical!$B$7:$B$1403,0))-1)*100)</f>
        <v>19.64285714</v>
      </c>
      <c r="T334" s="108">
        <f t="array" ref="T334">IF(INDEX(Historical!$F$7:$F$1372,MATCH(B334,Historical!$B$7:$B$1403,0))=0,"n/a",((INDEX(Historical!$C$7:$C$1381,MATCH(B334,Historical!$B$7:$B$1403,0))/INDEX(Historical!$F$7:$F$1372,MATCH(B334,Historical!$B$7:$B$1403,0)))^(1/3)-1)*100)</f>
        <v>21.47806545</v>
      </c>
      <c r="U334" s="108">
        <f t="array" ref="U334">IF(INDEX(Historical!$H$7:$H$1372,MATCH(B334,Historical!$B$7:$B$1403,0))=0,"n/a",((INDEX(Historical!$C$7:$C$1381,MATCH(B334,Historical!$B$7:$B$1403,0))/INDEX(Historical!$H$7:$H$1372,MATCH(B334,Historical!$B$7:$B$1403,0)))^(1/5)-1)*100)</f>
        <v>20.04532893</v>
      </c>
      <c r="V334" s="108" t="str">
        <f t="array" ref="V334">IF(INDEX(Historical!$O$7:$O$1372,MATCH(B334,Historical!$B$7:$B$1403,0))=0,"n/a",((INDEX(Historical!$C$7:$C$1381,MATCH(B334,Historical!$B$7:$B$1403,0))/INDEX(Historical!$O$7:$O$1372,MATCH(B334,Historical!$B$7:$B$1403,0)))^(1/10)-1)*100)</f>
        <v>n/a</v>
      </c>
      <c r="W334" s="109" t="str">
        <f t="shared" si="5"/>
        <v>n/a</v>
      </c>
      <c r="X334" s="110">
        <f t="shared" si="6"/>
        <v>7.709741898</v>
      </c>
      <c r="Y334" s="149"/>
      <c r="Z334" s="103">
        <f t="shared" si="7"/>
        <v>44</v>
      </c>
      <c r="AA334" s="112">
        <f t="shared" si="8"/>
        <v>17.3</v>
      </c>
      <c r="AB334" s="73">
        <v>9.0</v>
      </c>
      <c r="AC334" s="102">
        <v>1.4</v>
      </c>
      <c r="AD334" s="102">
        <v>1.02</v>
      </c>
      <c r="AE334" s="102">
        <v>1.73</v>
      </c>
      <c r="AF334" s="102">
        <v>2.51</v>
      </c>
      <c r="AG334" s="102">
        <v>15.4</v>
      </c>
      <c r="AH334" s="102">
        <v>2.7</v>
      </c>
      <c r="AI334" s="102">
        <v>10.92</v>
      </c>
      <c r="AJ334" s="102">
        <v>2.6</v>
      </c>
      <c r="AK334" s="102">
        <v>17.0</v>
      </c>
      <c r="AL334" s="113">
        <v>5020.0</v>
      </c>
      <c r="AM334" s="114">
        <v>8.4</v>
      </c>
      <c r="AN334" s="102">
        <v>0.5</v>
      </c>
      <c r="AO334" s="115">
        <f t="shared" si="9"/>
        <v>5.288681536</v>
      </c>
      <c r="AP334" s="116">
        <f t="shared" si="10"/>
        <v>22.58868154</v>
      </c>
      <c r="AQ334" s="117">
        <f t="shared" si="11"/>
        <v>38.92124068</v>
      </c>
      <c r="AR334" s="103">
        <f t="array" ref="AR334">INDEX(Historical!$C$7:$C$1381,MATCH(B334,Historical!$B$7:$B$1403,0))*IF(AH334="n/a",1.03,IF(AH334&lt;0,1.01,IF(AH334&gt;10,1.1,(1+AH334/100))))</f>
        <v>0.550472</v>
      </c>
      <c r="AS334" s="112">
        <f t="shared" si="12"/>
        <v>0.6055192</v>
      </c>
      <c r="AT334" s="112">
        <f t="shared" ref="AT334:AV334" si="342">IF($AK334="n/a",1.03*AS334,IF($AK334&lt;0,1.01*AS334,IF($AK334&gt;10,1.1*AS334,(1+$AK334/100)*AS334)))</f>
        <v>0.66607112</v>
      </c>
      <c r="AU334" s="112">
        <f t="shared" si="342"/>
        <v>0.732678232</v>
      </c>
      <c r="AV334" s="112">
        <f t="shared" si="342"/>
        <v>0.8059460552</v>
      </c>
      <c r="AW334" s="103">
        <f t="shared" si="14"/>
        <v>3.360686607</v>
      </c>
      <c r="AX334" s="118">
        <f t="shared" si="15"/>
        <v>13.87566725</v>
      </c>
      <c r="AY334" s="119">
        <v>0.85</v>
      </c>
      <c r="AZ334" s="114">
        <v>3.2800000000000002</v>
      </c>
      <c r="BA334" s="114">
        <v>-40.050000000000004</v>
      </c>
      <c r="BB334" s="114">
        <v>-15.540000000000001</v>
      </c>
      <c r="BC334" s="114">
        <v>-26.939999999999998</v>
      </c>
      <c r="BD334" s="42"/>
      <c r="BE334" s="17">
        <v>2011.0</v>
      </c>
      <c r="BF334" s="17">
        <f t="shared" si="16"/>
        <v>0</v>
      </c>
      <c r="BG334" s="120">
        <v>9.1</v>
      </c>
    </row>
    <row r="335" ht="11.25" customHeight="1">
      <c r="A335" s="230" t="s">
        <v>1893</v>
      </c>
      <c r="B335" s="99" t="s">
        <v>1894</v>
      </c>
      <c r="C335" s="100" t="s">
        <v>177</v>
      </c>
      <c r="D335" s="100" t="s">
        <v>573</v>
      </c>
      <c r="E335" s="101">
        <v>6.0</v>
      </c>
      <c r="F335" s="58">
        <v>813.0</v>
      </c>
      <c r="G335" s="58" t="s">
        <v>168</v>
      </c>
      <c r="H335" s="58" t="s">
        <v>168</v>
      </c>
      <c r="I335" s="150">
        <v>69.36</v>
      </c>
      <c r="J335" s="103">
        <f t="shared" si="2"/>
        <v>3.921568627</v>
      </c>
      <c r="K335" s="104">
        <v>0.68</v>
      </c>
      <c r="L335" s="73">
        <v>4.0</v>
      </c>
      <c r="M335" s="23">
        <f t="shared" si="3"/>
        <v>2.72</v>
      </c>
      <c r="N335" s="105" t="s">
        <v>351</v>
      </c>
      <c r="O335" s="106">
        <v>0.63</v>
      </c>
      <c r="P335" s="107">
        <v>43902.0</v>
      </c>
      <c r="Q335" s="107">
        <v>43920.0</v>
      </c>
      <c r="R335" s="23">
        <f t="shared" si="4"/>
        <v>7.936507937</v>
      </c>
      <c r="S335" s="108">
        <f t="array" ref="S335">IF(INDEX(Historical!$D$7:$D$1379,MATCH(B335,Historical!$B$7:$B$1403,0))=0,"n/a",(INDEX(Historical!$C$7:$C$1381,MATCH(B335,Historical!$B$7:$B$1403,0))/INDEX(Historical!$D$7:$D$1379,MATCH(B335,Historical!$B$7:$B$1403,0))-1)*100)</f>
        <v>10.52631579</v>
      </c>
      <c r="T335" s="108">
        <f t="array" ref="T335">IF(INDEX(Historical!$F$7:$F$1372,MATCH(B335,Historical!$B$7:$B$1403,0))=0,"n/a",((INDEX(Historical!$C$7:$C$1381,MATCH(B335,Historical!$B$7:$B$1403,0))/INDEX(Historical!$F$7:$F$1372,MATCH(B335,Historical!$B$7:$B$1403,0)))^(1/3)-1)*100)</f>
        <v>11.05230382</v>
      </c>
      <c r="U335" s="108" t="str">
        <f t="array" ref="U335">IF(INDEX(Historical!$H$7:$H$1372,MATCH(B335,Historical!$B$7:$B$1403,0))=0,"n/a",((INDEX(Historical!$C$7:$C$1381,MATCH(B335,Historical!$B$7:$B$1403,0))/INDEX(Historical!$H$7:$H$1372,MATCH(B335,Historical!$B$7:$B$1403,0)))^(1/5)-1)*100)</f>
        <v>n/a</v>
      </c>
      <c r="V335" s="108" t="str">
        <f t="array" ref="V335">IF(INDEX(Historical!$O$7:$O$1372,MATCH(B335,Historical!$B$7:$B$1403,0))=0,"n/a",((INDEX(Historical!$C$7:$C$1381,MATCH(B335,Historical!$B$7:$B$1403,0))/INDEX(Historical!$O$7:$O$1372,MATCH(B335,Historical!$B$7:$B$1403,0)))^(1/10)-1)*100)</f>
        <v>n/a</v>
      </c>
      <c r="W335" s="109" t="str">
        <f t="shared" si="5"/>
        <v>n/a</v>
      </c>
      <c r="X335" s="110" t="str">
        <f t="shared" si="6"/>
        <v>n/a</v>
      </c>
      <c r="Y335" s="133"/>
      <c r="Z335" s="103">
        <f t="shared" si="7"/>
        <v>64.60807601</v>
      </c>
      <c r="AA335" s="112">
        <f t="shared" si="8"/>
        <v>16.47505938</v>
      </c>
      <c r="AB335" s="73">
        <v>12.0</v>
      </c>
      <c r="AC335" s="102">
        <v>4.21</v>
      </c>
      <c r="AD335" s="102">
        <v>12.14</v>
      </c>
      <c r="AE335" s="102">
        <v>3.91</v>
      </c>
      <c r="AF335" s="102">
        <v>4.27</v>
      </c>
      <c r="AG335" s="102">
        <v>27.500000000000004</v>
      </c>
      <c r="AH335" s="102">
        <v>-45.6</v>
      </c>
      <c r="AI335" s="102">
        <v>-1.11</v>
      </c>
      <c r="AJ335" s="102">
        <v>18.099999999999998</v>
      </c>
      <c r="AK335" s="102">
        <v>1.3599999999999999</v>
      </c>
      <c r="AL335" s="113">
        <v>87880.0</v>
      </c>
      <c r="AM335" s="114">
        <v>0.53</v>
      </c>
      <c r="AN335" s="102">
        <v>1.19</v>
      </c>
      <c r="AO335" s="115" t="str">
        <f t="shared" si="9"/>
        <v>n/a</v>
      </c>
      <c r="AP335" s="116" t="str">
        <f t="shared" si="10"/>
        <v>n/a</v>
      </c>
      <c r="AQ335" s="117">
        <f t="shared" si="11"/>
        <v>76.82194882</v>
      </c>
      <c r="AR335" s="103">
        <f t="array" ref="AR335">INDEX(Historical!$C$7:$C$1381,MATCH(B335,Historical!$B$7:$B$1403,0))*IF(AH335="n/a",1.03,IF(AH335&lt;0,1.01,IF(AH335&gt;10,1.1,(1+AH335/100))))</f>
        <v>2.5452</v>
      </c>
      <c r="AS335" s="112">
        <f t="shared" si="12"/>
        <v>2.570652</v>
      </c>
      <c r="AT335" s="112">
        <f t="shared" ref="AT335:AV335" si="343">IF($AK335="n/a",1.03*AS335,IF($AK335&lt;0,1.01*AS335,IF($AK335&gt;10,1.1*AS335,(1+$AK335/100)*AS335)))</f>
        <v>2.605612867</v>
      </c>
      <c r="AU335" s="112">
        <f t="shared" si="343"/>
        <v>2.641049202</v>
      </c>
      <c r="AV335" s="112">
        <f t="shared" si="343"/>
        <v>2.676967471</v>
      </c>
      <c r="AW335" s="103">
        <f t="shared" si="14"/>
        <v>13.03948154</v>
      </c>
      <c r="AX335" s="118">
        <f t="shared" si="15"/>
        <v>18.79971387</v>
      </c>
      <c r="AY335" s="119">
        <v>1.27</v>
      </c>
      <c r="AZ335" s="114">
        <v>13.91</v>
      </c>
      <c r="BA335" s="114">
        <v>-12.07</v>
      </c>
      <c r="BB335" s="114">
        <v>4.73</v>
      </c>
      <c r="BC335" s="114">
        <v>5.74</v>
      </c>
      <c r="BD335" s="42"/>
      <c r="BE335" s="17">
        <v>2015.0</v>
      </c>
      <c r="BF335" s="17">
        <f t="shared" si="16"/>
        <v>0</v>
      </c>
      <c r="BG335" s="120">
        <v>9.6</v>
      </c>
    </row>
    <row r="336" ht="11.25" customHeight="1">
      <c r="A336" s="151" t="s">
        <v>795</v>
      </c>
      <c r="B336" s="122" t="s">
        <v>796</v>
      </c>
      <c r="C336" s="100" t="s">
        <v>136</v>
      </c>
      <c r="D336" s="100" t="s">
        <v>137</v>
      </c>
      <c r="E336" s="123">
        <v>14.0</v>
      </c>
      <c r="F336" s="58">
        <v>275.0</v>
      </c>
      <c r="G336" s="124" t="s">
        <v>120</v>
      </c>
      <c r="H336" s="124" t="s">
        <v>120</v>
      </c>
      <c r="I336" s="216">
        <v>92.66</v>
      </c>
      <c r="J336" s="126">
        <f t="shared" si="2"/>
        <v>0.7446578891</v>
      </c>
      <c r="K336" s="127">
        <v>0.1725</v>
      </c>
      <c r="L336" s="128">
        <v>4.0</v>
      </c>
      <c r="M336" s="129">
        <f t="shared" si="3"/>
        <v>0.69</v>
      </c>
      <c r="N336" s="130" t="s">
        <v>465</v>
      </c>
      <c r="O336" s="131">
        <v>0.16</v>
      </c>
      <c r="P336" s="173">
        <v>43559.0</v>
      </c>
      <c r="Q336" s="173">
        <v>43586.0</v>
      </c>
      <c r="R336" s="129">
        <f t="shared" si="4"/>
        <v>7.8125</v>
      </c>
      <c r="S336" s="108">
        <f t="array" ref="S336">IF(INDEX(Historical!$D$7:$D$1379,MATCH(B336,Historical!$B$7:$B$1403,0))=0,"n/a",(INDEX(Historical!$C$7:$C$1381,MATCH(B336,Historical!$B$7:$B$1403,0))/INDEX(Historical!$D$7:$D$1379,MATCH(B336,Historical!$B$7:$B$1403,0))-1)*100)</f>
        <v>7.53968254</v>
      </c>
      <c r="T336" s="108">
        <f t="array" ref="T336">IF(INDEX(Historical!$F$7:$F$1372,MATCH(B336,Historical!$B$7:$B$1403,0))=0,"n/a",((INDEX(Historical!$C$7:$C$1381,MATCH(B336,Historical!$B$7:$B$1403,0))/INDEX(Historical!$F$7:$F$1372,MATCH(B336,Historical!$B$7:$B$1403,0)))^(1/3)-1)*100)</f>
        <v>6.874010171</v>
      </c>
      <c r="U336" s="108">
        <f t="array" ref="U336">IF(INDEX(Historical!$H$7:$H$1372,MATCH(B336,Historical!$B$7:$B$1403,0))=0,"n/a",((INDEX(Historical!$C$7:$C$1381,MATCH(B336,Historical!$B$7:$B$1403,0))/INDEX(Historical!$H$7:$H$1372,MATCH(B336,Historical!$B$7:$B$1403,0)))^(1/5)-1)*100)</f>
        <v>6.550076969</v>
      </c>
      <c r="V336" s="108">
        <f t="array" ref="V336">IF(INDEX(Historical!$O$7:$O$1372,MATCH(B336,Historical!$B$7:$B$1403,0))=0,"n/a",((INDEX(Historical!$C$7:$C$1381,MATCH(B336,Historical!$B$7:$B$1403,0))/INDEX(Historical!$O$7:$O$1372,MATCH(B336,Historical!$B$7:$B$1403,0)))^(1/10)-1)*100)</f>
        <v>10.53259828</v>
      </c>
      <c r="W336" s="109">
        <f t="shared" si="5"/>
        <v>0.6218861477</v>
      </c>
      <c r="X336" s="110">
        <f t="shared" si="6"/>
        <v>0.6064886083</v>
      </c>
      <c r="Y336" s="229"/>
      <c r="Z336" s="126">
        <f t="shared" si="7"/>
        <v>10.10248902</v>
      </c>
      <c r="AA336" s="134">
        <f t="shared" si="8"/>
        <v>13.56661786</v>
      </c>
      <c r="AB336" s="128">
        <v>12.0</v>
      </c>
      <c r="AC336" s="125">
        <v>6.83</v>
      </c>
      <c r="AD336" s="125">
        <v>1.86</v>
      </c>
      <c r="AE336" s="125">
        <v>2.24</v>
      </c>
      <c r="AF336" s="125">
        <v>1.38</v>
      </c>
      <c r="AG336" s="125">
        <v>11.200000000000001</v>
      </c>
      <c r="AH336" s="125">
        <v>24.5</v>
      </c>
      <c r="AI336" s="125">
        <v>6.54</v>
      </c>
      <c r="AJ336" s="125">
        <v>10.8</v>
      </c>
      <c r="AK336" s="125">
        <v>7.3</v>
      </c>
      <c r="AL336" s="135">
        <v>10130.0</v>
      </c>
      <c r="AM336" s="136">
        <v>1.5</v>
      </c>
      <c r="AN336" s="125">
        <v>0.22</v>
      </c>
      <c r="AO336" s="137">
        <f t="shared" si="9"/>
        <v>-6.271883004</v>
      </c>
      <c r="AP336" s="138">
        <f t="shared" si="10"/>
        <v>7.294734858</v>
      </c>
      <c r="AQ336" s="139">
        <f t="shared" si="11"/>
        <v>-8.781257652</v>
      </c>
      <c r="AR336" s="103">
        <f t="array" ref="AR336">INDEX(Historical!$C$7:$C$1381,MATCH(B336,Historical!$B$7:$B$1403,0))*IF(AH336="n/a",1.03,IF(AH336&lt;0,1.01,IF(AH336&gt;10,1.1,(1+AH336/100))))</f>
        <v>0.74525</v>
      </c>
      <c r="AS336" s="134">
        <f t="shared" si="12"/>
        <v>0.79398935</v>
      </c>
      <c r="AT336" s="134">
        <f t="shared" ref="AT336:AV336" si="344">IF($AK336="n/a",1.03*AS336,IF($AK336&lt;0,1.01*AS336,IF($AK336&gt;10,1.1*AS336,(1+$AK336/100)*AS336)))</f>
        <v>0.8519505726</v>
      </c>
      <c r="AU336" s="134">
        <f t="shared" si="344"/>
        <v>0.9141429643</v>
      </c>
      <c r="AV336" s="134">
        <f t="shared" si="344"/>
        <v>0.9808754007</v>
      </c>
      <c r="AW336" s="126">
        <f t="shared" si="14"/>
        <v>4.286208288</v>
      </c>
      <c r="AX336" s="140">
        <f t="shared" si="15"/>
        <v>4.625737414</v>
      </c>
      <c r="AY336" s="141">
        <v>0.94</v>
      </c>
      <c r="AZ336" s="136">
        <v>15.629999999999999</v>
      </c>
      <c r="BA336" s="136">
        <v>-16.84</v>
      </c>
      <c r="BB336" s="136">
        <v>-12.479999999999999</v>
      </c>
      <c r="BC336" s="136">
        <v>-3.5900000000000003</v>
      </c>
      <c r="BD336" s="142"/>
      <c r="BE336" s="17">
        <v>2006.0</v>
      </c>
      <c r="BF336" s="17">
        <f t="shared" si="16"/>
        <v>1</v>
      </c>
      <c r="BG336" s="143">
        <v>2.9000000000000004</v>
      </c>
    </row>
    <row r="337" ht="11.25" customHeight="1">
      <c r="A337" s="230" t="s">
        <v>1895</v>
      </c>
      <c r="B337" s="99" t="s">
        <v>1896</v>
      </c>
      <c r="C337" s="100" t="s">
        <v>272</v>
      </c>
      <c r="D337" s="100" t="s">
        <v>273</v>
      </c>
      <c r="E337" s="101">
        <v>6.0</v>
      </c>
      <c r="F337" s="58">
        <v>788.0</v>
      </c>
      <c r="G337" s="58" t="s">
        <v>168</v>
      </c>
      <c r="H337" s="58" t="s">
        <v>168</v>
      </c>
      <c r="I337" s="150">
        <v>44.67</v>
      </c>
      <c r="J337" s="103">
        <f t="shared" si="2"/>
        <v>6.268188941</v>
      </c>
      <c r="K337" s="104">
        <v>0.7</v>
      </c>
      <c r="L337" s="73">
        <v>4.0</v>
      </c>
      <c r="M337" s="23">
        <f t="shared" si="3"/>
        <v>2.8</v>
      </c>
      <c r="N337" s="105" t="s">
        <v>351</v>
      </c>
      <c r="O337" s="106">
        <v>0.68</v>
      </c>
      <c r="P337" s="107">
        <v>43810.0</v>
      </c>
      <c r="Q337" s="107">
        <v>43825.0</v>
      </c>
      <c r="R337" s="23">
        <f t="shared" si="4"/>
        <v>2.941176471</v>
      </c>
      <c r="S337" s="108">
        <f t="array" ref="S337">IF(INDEX(Historical!$D$7:$D$1379,MATCH(B337,Historical!$B$7:$B$1403,0))=0,"n/a",(INDEX(Historical!$C$7:$C$1381,MATCH(B337,Historical!$B$7:$B$1403,0))/INDEX(Historical!$D$7:$D$1379,MATCH(B337,Historical!$B$7:$B$1403,0))-1)*100)</f>
        <v>6.614785992</v>
      </c>
      <c r="T337" s="108">
        <f t="array" ref="T337">IF(INDEX(Historical!$F$7:$F$1372,MATCH(B337,Historical!$B$7:$B$1403,0))=0,"n/a",((INDEX(Historical!$C$7:$C$1381,MATCH(B337,Historical!$B$7:$B$1403,0))/INDEX(Historical!$F$7:$F$1372,MATCH(B337,Historical!$B$7:$B$1403,0)))^(1/3)-1)*100)</f>
        <v>5.703051746</v>
      </c>
      <c r="U337" s="108">
        <f t="array" ref="U337">IF(INDEX(Historical!$H$7:$H$1372,MATCH(B337,Historical!$B$7:$B$1403,0))=0,"n/a",((INDEX(Historical!$C$7:$C$1381,MATCH(B337,Historical!$B$7:$B$1403,0))/INDEX(Historical!$H$7:$H$1372,MATCH(B337,Historical!$B$7:$B$1403,0)))^(1/5)-1)*100)</f>
        <v>5.666529946</v>
      </c>
      <c r="V337" s="108" t="str">
        <f t="array" ref="V337">IF(INDEX(Historical!$O$7:$O$1372,MATCH(B337,Historical!$B$7:$B$1403,0))=0,"n/a",((INDEX(Historical!$C$7:$C$1381,MATCH(B337,Historical!$B$7:$B$1403,0))/INDEX(Historical!$O$7:$O$1372,MATCH(B337,Historical!$B$7:$B$1403,0)))^(1/10)-1)*100)</f>
        <v>n/a</v>
      </c>
      <c r="W337" s="109" t="str">
        <f t="shared" si="5"/>
        <v>n/a</v>
      </c>
      <c r="X337" s="110">
        <f t="shared" si="6"/>
        <v>0.8106623671</v>
      </c>
      <c r="Y337" s="133"/>
      <c r="Z337" s="103">
        <f t="shared" si="7"/>
        <v>186.6666667</v>
      </c>
      <c r="AA337" s="112">
        <f t="shared" si="8"/>
        <v>29.78</v>
      </c>
      <c r="AB337" s="73">
        <v>12.0</v>
      </c>
      <c r="AC337" s="102">
        <v>1.5</v>
      </c>
      <c r="AD337" s="102">
        <v>2.75</v>
      </c>
      <c r="AE337" s="102">
        <v>8.12</v>
      </c>
      <c r="AF337" s="102">
        <v>4.55</v>
      </c>
      <c r="AG337" s="102">
        <v>14.899999999999999</v>
      </c>
      <c r="AH337" s="102">
        <v>14.6</v>
      </c>
      <c r="AI337" s="102">
        <v>2.7</v>
      </c>
      <c r="AJ337" s="102">
        <v>6.99</v>
      </c>
      <c r="AK337" s="102">
        <v>10.86</v>
      </c>
      <c r="AL337" s="113">
        <v>9480.0</v>
      </c>
      <c r="AM337" s="114">
        <v>2.7</v>
      </c>
      <c r="AN337" s="102">
        <v>2.73</v>
      </c>
      <c r="AO337" s="115">
        <f t="shared" si="9"/>
        <v>-17.84528111</v>
      </c>
      <c r="AP337" s="116">
        <f t="shared" si="10"/>
        <v>11.93471889</v>
      </c>
      <c r="AQ337" s="117">
        <f t="shared" si="11"/>
        <v>145.4012587</v>
      </c>
      <c r="AR337" s="103">
        <f t="array" ref="AR337">INDEX(Historical!$C$7:$C$1381,MATCH(B337,Historical!$B$7:$B$1403,0))*IF(AH337="n/a",1.03,IF(AH337&lt;0,1.01,IF(AH337&gt;10,1.1,(1+AH337/100))))</f>
        <v>3.014</v>
      </c>
      <c r="AS337" s="112">
        <f t="shared" si="12"/>
        <v>3.095378</v>
      </c>
      <c r="AT337" s="112">
        <f t="shared" ref="AT337:AV337" si="345">IF($AK337="n/a",1.03*AS337,IF($AK337&lt;0,1.01*AS337,IF($AK337&gt;10,1.1*AS337,(1+$AK337/100)*AS337)))</f>
        <v>3.4049158</v>
      </c>
      <c r="AU337" s="112">
        <f t="shared" si="345"/>
        <v>3.74540738</v>
      </c>
      <c r="AV337" s="112">
        <f t="shared" si="345"/>
        <v>4.119948118</v>
      </c>
      <c r="AW337" s="103">
        <f t="shared" si="14"/>
        <v>17.3796493</v>
      </c>
      <c r="AX337" s="118">
        <f t="shared" si="15"/>
        <v>38.90675912</v>
      </c>
      <c r="AY337" s="119">
        <v>0.62</v>
      </c>
      <c r="AZ337" s="114">
        <v>26.22</v>
      </c>
      <c r="BA337" s="114">
        <v>-12.389999999999999</v>
      </c>
      <c r="BB337" s="114">
        <v>-2.17</v>
      </c>
      <c r="BC337" s="114">
        <v>8.86</v>
      </c>
      <c r="BD337" s="42"/>
      <c r="BE337" s="17">
        <v>2014.0</v>
      </c>
      <c r="BF337" s="17">
        <f t="shared" si="16"/>
        <v>0</v>
      </c>
      <c r="BG337" s="120">
        <v>3.8</v>
      </c>
    </row>
    <row r="338" ht="11.25" customHeight="1">
      <c r="A338" s="55" t="s">
        <v>797</v>
      </c>
      <c r="B338" s="99" t="s">
        <v>798</v>
      </c>
      <c r="C338" s="100" t="s">
        <v>131</v>
      </c>
      <c r="D338" s="100" t="s">
        <v>193</v>
      </c>
      <c r="E338" s="101">
        <v>10.0</v>
      </c>
      <c r="F338" s="58">
        <v>423.0</v>
      </c>
      <c r="G338" s="58" t="s">
        <v>168</v>
      </c>
      <c r="H338" s="58" t="s">
        <v>168</v>
      </c>
      <c r="I338" s="150">
        <v>23.86</v>
      </c>
      <c r="J338" s="103">
        <f t="shared" si="2"/>
        <v>3.688181056</v>
      </c>
      <c r="K338" s="104">
        <v>0.22</v>
      </c>
      <c r="L338" s="73">
        <v>4.0</v>
      </c>
      <c r="M338" s="23">
        <f t="shared" si="3"/>
        <v>0.88</v>
      </c>
      <c r="N338" s="105" t="s">
        <v>179</v>
      </c>
      <c r="O338" s="106">
        <v>0.2</v>
      </c>
      <c r="P338" s="107">
        <v>43888.0</v>
      </c>
      <c r="Q338" s="107">
        <v>43921.0</v>
      </c>
      <c r="R338" s="23">
        <f t="shared" si="4"/>
        <v>10</v>
      </c>
      <c r="S338" s="108">
        <f t="array" ref="S338">IF(INDEX(Historical!$D$7:$D$1379,MATCH(B338,Historical!$B$7:$B$1403,0))=0,"n/a",(INDEX(Historical!$C$7:$C$1381,MATCH(B338,Historical!$B$7:$B$1403,0))/INDEX(Historical!$D$7:$D$1379,MATCH(B338,Historical!$B$7:$B$1403,0))-1)*100)</f>
        <v>11.11111111</v>
      </c>
      <c r="T338" s="108">
        <f t="array" ref="T338">IF(INDEX(Historical!$F$7:$F$1372,MATCH(B338,Historical!$B$7:$B$1403,0))=0,"n/a",((INDEX(Historical!$C$7:$C$1381,MATCH(B338,Historical!$B$7:$B$1403,0))/INDEX(Historical!$F$7:$F$1372,MATCH(B338,Historical!$B$7:$B$1403,0)))^(1/3)-1)*100)</f>
        <v>13.99839645</v>
      </c>
      <c r="U338" s="108">
        <f t="array" ref="U338">IF(INDEX(Historical!$H$7:$H$1372,MATCH(B338,Historical!$B$7:$B$1403,0))=0,"n/a",((INDEX(Historical!$C$7:$C$1381,MATCH(B338,Historical!$B$7:$B$1403,0))/INDEX(Historical!$H$7:$H$1372,MATCH(B338,Historical!$B$7:$B$1403,0)))^(1/5)-1)*100)</f>
        <v>14.8698355</v>
      </c>
      <c r="V338" s="108">
        <f t="array" ref="V338">IF(INDEX(Historical!$O$7:$O$1372,MATCH(B338,Historical!$B$7:$B$1403,0))=0,"n/a",((INDEX(Historical!$C$7:$C$1381,MATCH(B338,Historical!$B$7:$B$1403,0))/INDEX(Historical!$O$7:$O$1372,MATCH(B338,Historical!$B$7:$B$1403,0)))^(1/10)-1)*100)</f>
        <v>14.8698355</v>
      </c>
      <c r="W338" s="109">
        <f t="shared" si="5"/>
        <v>1</v>
      </c>
      <c r="X338" s="110" t="str">
        <f t="shared" si="6"/>
        <v>n/a</v>
      </c>
      <c r="Y338" s="147"/>
      <c r="Z338" s="103">
        <f t="shared" si="7"/>
        <v>83.80952381</v>
      </c>
      <c r="AA338" s="112">
        <f t="shared" si="8"/>
        <v>22.72380952</v>
      </c>
      <c r="AB338" s="73">
        <v>12.0</v>
      </c>
      <c r="AC338" s="102">
        <v>1.05</v>
      </c>
      <c r="AD338" s="102">
        <v>2.14</v>
      </c>
      <c r="AE338" s="102">
        <v>1.6</v>
      </c>
      <c r="AF338" s="102">
        <v>1.57</v>
      </c>
      <c r="AG338" s="102">
        <v>7.9</v>
      </c>
      <c r="AH338" s="156">
        <v>-5.7</v>
      </c>
      <c r="AI338" s="156">
        <v>23.810000000000002</v>
      </c>
      <c r="AJ338" s="102">
        <v>-9.2</v>
      </c>
      <c r="AK338" s="102">
        <v>10.59</v>
      </c>
      <c r="AL338" s="113">
        <v>18440.0</v>
      </c>
      <c r="AM338" s="114">
        <v>0.1</v>
      </c>
      <c r="AN338" s="102">
        <v>0.73</v>
      </c>
      <c r="AO338" s="115">
        <f t="shared" si="9"/>
        <v>-4.165792968</v>
      </c>
      <c r="AP338" s="116">
        <f t="shared" si="10"/>
        <v>18.55801656</v>
      </c>
      <c r="AQ338" s="117">
        <f t="shared" si="11"/>
        <v>25.92128221</v>
      </c>
      <c r="AR338" s="103">
        <f t="array" ref="AR338">INDEX(Historical!$C$7:$C$1381,MATCH(B338,Historical!$B$7:$B$1403,0))*IF(AH338="n/a",1.03,IF(AH338&lt;0,1.01,IF(AH338&gt;10,1.1,(1+AH338/100))))</f>
        <v>0.808</v>
      </c>
      <c r="AS338" s="112">
        <f t="shared" si="12"/>
        <v>0.8888</v>
      </c>
      <c r="AT338" s="112">
        <f t="shared" ref="AT338:AV338" si="346">IF($AK338="n/a",1.03*AS338,IF($AK338&lt;0,1.01*AS338,IF($AK338&gt;10,1.1*AS338,(1+$AK338/100)*AS338)))</f>
        <v>0.97768</v>
      </c>
      <c r="AU338" s="112">
        <f t="shared" si="346"/>
        <v>1.075448</v>
      </c>
      <c r="AV338" s="112">
        <f t="shared" si="346"/>
        <v>1.1829928</v>
      </c>
      <c r="AW338" s="103">
        <f t="shared" si="14"/>
        <v>4.9329208</v>
      </c>
      <c r="AX338" s="118">
        <f t="shared" si="15"/>
        <v>20.67443755</v>
      </c>
      <c r="AY338" s="119">
        <v>1.23</v>
      </c>
      <c r="AZ338" s="114">
        <v>0.7799999999999999</v>
      </c>
      <c r="BA338" s="114">
        <v>-32.48</v>
      </c>
      <c r="BB338" s="114">
        <v>-16.520000000000003</v>
      </c>
      <c r="BC338" s="114">
        <v>-19.189999999999998</v>
      </c>
      <c r="BD338" s="42"/>
      <c r="BE338" s="17">
        <v>2011.0</v>
      </c>
      <c r="BF338" s="17">
        <f t="shared" si="16"/>
        <v>0</v>
      </c>
      <c r="BG338" s="120">
        <v>3.1</v>
      </c>
    </row>
    <row r="339" ht="11.25" customHeight="1">
      <c r="A339" s="55" t="s">
        <v>1303</v>
      </c>
      <c r="B339" s="99" t="s">
        <v>1304</v>
      </c>
      <c r="C339" s="100" t="s">
        <v>296</v>
      </c>
      <c r="D339" s="100" t="s">
        <v>569</v>
      </c>
      <c r="E339" s="101">
        <v>9.0</v>
      </c>
      <c r="F339" s="58">
        <v>465.0</v>
      </c>
      <c r="G339" s="58" t="s">
        <v>168</v>
      </c>
      <c r="H339" s="58" t="s">
        <v>168</v>
      </c>
      <c r="I339" s="150">
        <v>26.7</v>
      </c>
      <c r="J339" s="103">
        <f t="shared" si="2"/>
        <v>1.722846442</v>
      </c>
      <c r="K339" s="104">
        <v>0.115</v>
      </c>
      <c r="L339" s="73">
        <v>4.0</v>
      </c>
      <c r="M339" s="23">
        <f t="shared" si="3"/>
        <v>0.46</v>
      </c>
      <c r="N339" s="105" t="s">
        <v>822</v>
      </c>
      <c r="O339" s="106">
        <v>0.11</v>
      </c>
      <c r="P339" s="146">
        <v>43564.0</v>
      </c>
      <c r="Q339" s="146">
        <v>43579.0</v>
      </c>
      <c r="R339" s="23">
        <f t="shared" si="4"/>
        <v>4.545454545</v>
      </c>
      <c r="S339" s="108">
        <f t="array" ref="S339">IF(INDEX(Historical!$D$7:$D$1379,MATCH(B339,Historical!$B$7:$B$1403,0))=0,"n/a",(INDEX(Historical!$C$7:$C$1381,MATCH(B339,Historical!$B$7:$B$1403,0))/INDEX(Historical!$D$7:$D$1379,MATCH(B339,Historical!$B$7:$B$1403,0))-1)*100)</f>
        <v>5.813953488</v>
      </c>
      <c r="T339" s="108">
        <f t="array" ref="T339">IF(INDEX(Historical!$F$7:$F$1372,MATCH(B339,Historical!$B$7:$B$1403,0))=0,"n/a",((INDEX(Historical!$C$7:$C$1381,MATCH(B339,Historical!$B$7:$B$1403,0))/INDEX(Historical!$F$7:$F$1372,MATCH(B339,Historical!$B$7:$B$1403,0)))^(1/3)-1)*100)</f>
        <v>9.139288306</v>
      </c>
      <c r="U339" s="108">
        <f t="array" ref="U339">IF(INDEX(Historical!$H$7:$H$1372,MATCH(B339,Historical!$B$7:$B$1403,0))=0,"n/a",((INDEX(Historical!$C$7:$C$1381,MATCH(B339,Historical!$B$7:$B$1403,0))/INDEX(Historical!$H$7:$H$1372,MATCH(B339,Historical!$B$7:$B$1403,0)))^(1/5)-1)*100)</f>
        <v>8.687106849</v>
      </c>
      <c r="V339" s="108">
        <f t="array" ref="V339">IF(INDEX(Historical!$O$7:$O$1372,MATCH(B339,Historical!$B$7:$B$1403,0))=0,"n/a",((INDEX(Historical!$C$7:$C$1381,MATCH(B339,Historical!$B$7:$B$1403,0))/INDEX(Historical!$O$7:$O$1372,MATCH(B339,Historical!$B$7:$B$1403,0)))^(1/10)-1)*100)</f>
        <v>7.537236458</v>
      </c>
      <c r="W339" s="109">
        <f t="shared" si="5"/>
        <v>1.15255862</v>
      </c>
      <c r="X339" s="110">
        <f t="shared" si="6"/>
        <v>0.5429441781</v>
      </c>
      <c r="Y339" s="218"/>
      <c r="Z339" s="103">
        <f t="shared" si="7"/>
        <v>28.04878049</v>
      </c>
      <c r="AA339" s="112">
        <f t="shared" si="8"/>
        <v>16.2804878</v>
      </c>
      <c r="AB339" s="73">
        <v>12.0</v>
      </c>
      <c r="AC339" s="102">
        <v>1.64</v>
      </c>
      <c r="AD339" s="102">
        <v>1.09</v>
      </c>
      <c r="AE339" s="102">
        <v>3.69</v>
      </c>
      <c r="AF339" s="102">
        <v>3.49</v>
      </c>
      <c r="AG339" s="102">
        <v>22.3</v>
      </c>
      <c r="AH339" s="102">
        <v>5.3</v>
      </c>
      <c r="AI339" s="102">
        <v>9.75</v>
      </c>
      <c r="AJ339" s="102">
        <v>16.0</v>
      </c>
      <c r="AK339" s="102">
        <v>15.0</v>
      </c>
      <c r="AL339" s="113">
        <v>6860.0</v>
      </c>
      <c r="AM339" s="114">
        <v>0.1</v>
      </c>
      <c r="AN339" s="102">
        <v>0.0</v>
      </c>
      <c r="AO339" s="115">
        <f t="shared" si="9"/>
        <v>-5.870534514</v>
      </c>
      <c r="AP339" s="116">
        <f t="shared" si="10"/>
        <v>10.40995329</v>
      </c>
      <c r="AQ339" s="117">
        <f t="shared" si="11"/>
        <v>58.91143926</v>
      </c>
      <c r="AR339" s="103">
        <f t="array" ref="AR339">INDEX(Historical!$C$7:$C$1381,MATCH(B339,Historical!$B$7:$B$1403,0))*IF(AH339="n/a",1.03,IF(AH339&lt;0,1.01,IF(AH339&gt;10,1.1,(1+AH339/100))))</f>
        <v>0.479115</v>
      </c>
      <c r="AS339" s="112">
        <f t="shared" si="12"/>
        <v>0.5258287125</v>
      </c>
      <c r="AT339" s="112">
        <f t="shared" ref="AT339:AV339" si="347">IF($AK339="n/a",1.03*AS339,IF($AK339&lt;0,1.01*AS339,IF($AK339&gt;10,1.1*AS339,(1+$AK339/100)*AS339)))</f>
        <v>0.5784115838</v>
      </c>
      <c r="AU339" s="112">
        <f t="shared" si="347"/>
        <v>0.6362527421</v>
      </c>
      <c r="AV339" s="112">
        <f t="shared" si="347"/>
        <v>0.6998780163</v>
      </c>
      <c r="AW339" s="103">
        <f t="shared" si="14"/>
        <v>2.919486055</v>
      </c>
      <c r="AX339" s="118">
        <f t="shared" si="15"/>
        <v>10.9344047</v>
      </c>
      <c r="AY339" s="119">
        <v>1.11</v>
      </c>
      <c r="AZ339" s="114">
        <v>34.71</v>
      </c>
      <c r="BA339" s="114">
        <v>-14.610000000000001</v>
      </c>
      <c r="BB339" s="114">
        <v>-10.549999999999999</v>
      </c>
      <c r="BC339" s="114">
        <v>-1.6199999999999999</v>
      </c>
      <c r="BD339" s="42"/>
      <c r="BE339" s="17">
        <v>2011.0</v>
      </c>
      <c r="BF339" s="17">
        <f t="shared" si="16"/>
        <v>0</v>
      </c>
      <c r="BG339" s="120">
        <v>19.8</v>
      </c>
    </row>
    <row r="340" ht="11.25" customHeight="1">
      <c r="A340" s="55" t="s">
        <v>294</v>
      </c>
      <c r="B340" s="99" t="s">
        <v>295</v>
      </c>
      <c r="C340" s="100" t="s">
        <v>296</v>
      </c>
      <c r="D340" s="100" t="s">
        <v>297</v>
      </c>
      <c r="E340" s="101">
        <v>64.0</v>
      </c>
      <c r="F340" s="58">
        <v>4.0</v>
      </c>
      <c r="G340" s="58" t="s">
        <v>121</v>
      </c>
      <c r="H340" s="58" t="s">
        <v>121</v>
      </c>
      <c r="I340" s="102">
        <v>87.24</v>
      </c>
      <c r="J340" s="103">
        <f t="shared" si="2"/>
        <v>3.622191655</v>
      </c>
      <c r="K340" s="104">
        <v>0.79</v>
      </c>
      <c r="L340" s="73">
        <v>4.0</v>
      </c>
      <c r="M340" s="23">
        <f t="shared" si="3"/>
        <v>3.16</v>
      </c>
      <c r="N340" s="105" t="s">
        <v>143</v>
      </c>
      <c r="O340" s="106">
        <v>0.7625</v>
      </c>
      <c r="P340" s="107">
        <v>43895.0</v>
      </c>
      <c r="Q340" s="107">
        <v>43922.0</v>
      </c>
      <c r="R340" s="23">
        <f t="shared" si="4"/>
        <v>3.606557377</v>
      </c>
      <c r="S340" s="108">
        <f t="array" ref="S340">IF(INDEX(Historical!$D$7:$D$1379,MATCH(B340,Historical!$B$7:$B$1403,0))=0,"n/a",(INDEX(Historical!$C$7:$C$1381,MATCH(B340,Historical!$B$7:$B$1403,0))/INDEX(Historical!$D$7:$D$1379,MATCH(B340,Historical!$B$7:$B$1403,0))-1)*100)</f>
        <v>6.084656085</v>
      </c>
      <c r="T340" s="108">
        <f t="array" ref="T340">IF(INDEX(Historical!$F$7:$F$1372,MATCH(B340,Historical!$B$7:$B$1403,0))=0,"n/a",((INDEX(Historical!$C$7:$C$1381,MATCH(B340,Historical!$B$7:$B$1403,0))/INDEX(Historical!$F$7:$F$1372,MATCH(B340,Historical!$B$7:$B$1403,0)))^(1/3)-1)*100)</f>
        <v>5.141723682</v>
      </c>
      <c r="U340" s="108">
        <f t="array" ref="U340">IF(INDEX(Historical!$H$7:$H$1372,MATCH(B340,Historical!$B$7:$B$1403,0))=0,"n/a",((INDEX(Historical!$C$7:$C$1381,MATCH(B340,Historical!$B$7:$B$1403,0))/INDEX(Historical!$H$7:$H$1372,MATCH(B340,Historical!$B$7:$B$1403,0)))^(1/5)-1)*100)</f>
        <v>5.510470578</v>
      </c>
      <c r="V340" s="108">
        <f t="array" ref="V340">IF(INDEX(Historical!$O$7:$O$1372,MATCH(B340,Historical!$B$7:$B$1403,0))=0,"n/a",((INDEX(Historical!$C$7:$C$1381,MATCH(B340,Historical!$B$7:$B$1403,0))/INDEX(Historical!$O$7:$O$1372,MATCH(B340,Historical!$B$7:$B$1403,0)))^(1/10)-1)*100)</f>
        <v>6.58126025</v>
      </c>
      <c r="W340" s="109">
        <f t="shared" si="5"/>
        <v>0.8372971693</v>
      </c>
      <c r="X340" s="110">
        <f t="shared" si="6"/>
        <v>1.197928386</v>
      </c>
      <c r="Y340" s="99"/>
      <c r="Z340" s="103">
        <f t="shared" si="7"/>
        <v>74.52830189</v>
      </c>
      <c r="AA340" s="112">
        <f t="shared" si="8"/>
        <v>20.5754717</v>
      </c>
      <c r="AB340" s="73">
        <v>12.0</v>
      </c>
      <c r="AC340" s="102">
        <v>4.24</v>
      </c>
      <c r="AD340" s="102">
        <v>5.28</v>
      </c>
      <c r="AE340" s="102">
        <v>0.68</v>
      </c>
      <c r="AF340" s="102">
        <v>3.49</v>
      </c>
      <c r="AG340" s="102">
        <v>22.1</v>
      </c>
      <c r="AH340" s="102">
        <v>21.8</v>
      </c>
      <c r="AI340" s="102">
        <v>5.510000000000001</v>
      </c>
      <c r="AJ340" s="102">
        <v>4.6</v>
      </c>
      <c r="AK340" s="102">
        <v>3.9</v>
      </c>
      <c r="AL340" s="113">
        <v>13130.0</v>
      </c>
      <c r="AM340" s="114">
        <v>0.5</v>
      </c>
      <c r="AN340" s="102">
        <v>0.94</v>
      </c>
      <c r="AO340" s="115">
        <f t="shared" si="9"/>
        <v>-11.44280947</v>
      </c>
      <c r="AP340" s="116">
        <f t="shared" si="10"/>
        <v>9.132662233</v>
      </c>
      <c r="AQ340" s="117">
        <f t="shared" si="11"/>
        <v>78.64725793</v>
      </c>
      <c r="AR340" s="103">
        <f t="array" ref="AR340">INDEX(Historical!$C$7:$C$1381,MATCH(B340,Historical!$B$7:$B$1403,0))*IF(AH340="n/a",1.03,IF(AH340&lt;0,1.01,IF(AH340&gt;10,1.1,(1+AH340/100))))</f>
        <v>3.30825</v>
      </c>
      <c r="AS340" s="112">
        <f t="shared" si="12"/>
        <v>3.490534575</v>
      </c>
      <c r="AT340" s="112">
        <f t="shared" ref="AT340:AV340" si="348">IF($AK340="n/a",1.03*AS340,IF($AK340&lt;0,1.01*AS340,IF($AK340&gt;10,1.1*AS340,(1+$AK340/100)*AS340)))</f>
        <v>3.626665423</v>
      </c>
      <c r="AU340" s="112">
        <f t="shared" si="348"/>
        <v>3.768105375</v>
      </c>
      <c r="AV340" s="112">
        <f t="shared" si="348"/>
        <v>3.915061485</v>
      </c>
      <c r="AW340" s="103">
        <f t="shared" si="14"/>
        <v>18.10861686</v>
      </c>
      <c r="AX340" s="118">
        <f t="shared" si="15"/>
        <v>20.75724078</v>
      </c>
      <c r="AY340" s="119">
        <v>0.92</v>
      </c>
      <c r="AZ340" s="114">
        <v>0.62</v>
      </c>
      <c r="BA340" s="114">
        <v>-24.27</v>
      </c>
      <c r="BB340" s="114">
        <v>-12.41</v>
      </c>
      <c r="BC340" s="114">
        <v>-12.16</v>
      </c>
      <c r="BD340" s="42"/>
      <c r="BE340" s="17">
        <v>1957.0</v>
      </c>
      <c r="BF340" s="17">
        <f t="shared" si="16"/>
        <v>8</v>
      </c>
      <c r="BG340" s="120">
        <v>5.7</v>
      </c>
    </row>
    <row r="341" ht="11.25" customHeight="1">
      <c r="A341" s="55" t="s">
        <v>799</v>
      </c>
      <c r="B341" s="99" t="s">
        <v>800</v>
      </c>
      <c r="C341" s="100" t="s">
        <v>296</v>
      </c>
      <c r="D341" s="100" t="s">
        <v>342</v>
      </c>
      <c r="E341" s="101">
        <v>11.0</v>
      </c>
      <c r="F341" s="58">
        <v>329.0</v>
      </c>
      <c r="G341" s="58" t="s">
        <v>168</v>
      </c>
      <c r="H341" s="58" t="s">
        <v>168</v>
      </c>
      <c r="I341" s="150">
        <v>85.23</v>
      </c>
      <c r="J341" s="103">
        <f t="shared" si="2"/>
        <v>1.407954945</v>
      </c>
      <c r="K341" s="104">
        <v>0.3</v>
      </c>
      <c r="L341" s="73">
        <v>4.0</v>
      </c>
      <c r="M341" s="23">
        <f t="shared" si="3"/>
        <v>1.2</v>
      </c>
      <c r="N341" s="105" t="s">
        <v>154</v>
      </c>
      <c r="O341" s="106">
        <v>0.29</v>
      </c>
      <c r="P341" s="107">
        <v>43889.0</v>
      </c>
      <c r="Q341" s="107">
        <v>43906.0</v>
      </c>
      <c r="R341" s="23">
        <f t="shared" si="4"/>
        <v>3.448275862</v>
      </c>
      <c r="S341" s="108">
        <f t="array" ref="S341">IF(INDEX(Historical!$D$7:$D$1379,MATCH(B341,Historical!$B$7:$B$1403,0))=0,"n/a",(INDEX(Historical!$C$7:$C$1381,MATCH(B341,Historical!$B$7:$B$1403,0))/INDEX(Historical!$D$7:$D$1379,MATCH(B341,Historical!$B$7:$B$1403,0))-1)*100)</f>
        <v>4.807692308</v>
      </c>
      <c r="T341" s="108">
        <f t="array" ref="T341">IF(INDEX(Historical!$F$7:$F$1372,MATCH(B341,Historical!$B$7:$B$1403,0))=0,"n/a",((INDEX(Historical!$C$7:$C$1381,MATCH(B341,Historical!$B$7:$B$1403,0))/INDEX(Historical!$F$7:$F$1372,MATCH(B341,Historical!$B$7:$B$1403,0)))^(1/3)-1)*100)</f>
        <v>6.200941901</v>
      </c>
      <c r="U341" s="108">
        <f t="array" ref="U341">IF(INDEX(Historical!$H$7:$H$1372,MATCH(B341,Historical!$B$7:$B$1403,0))=0,"n/a",((INDEX(Historical!$C$7:$C$1381,MATCH(B341,Historical!$B$7:$B$1403,0))/INDEX(Historical!$H$7:$H$1372,MATCH(B341,Historical!$B$7:$B$1403,0)))^(1/5)-1)*100)</f>
        <v>9.261130962</v>
      </c>
      <c r="V341" s="108" t="str">
        <f t="array" ref="V341">IF(INDEX(Historical!$O$7:$O$1372,MATCH(B341,Historical!$B$7:$B$1403,0))=0,"n/a",((INDEX(Historical!$C$7:$C$1381,MATCH(B341,Historical!$B$7:$B$1403,0))/INDEX(Historical!$O$7:$O$1372,MATCH(B341,Historical!$B$7:$B$1403,0)))^(1/10)-1)*100)</f>
        <v>n/a</v>
      </c>
      <c r="W341" s="109" t="str">
        <f t="shared" si="5"/>
        <v>n/a</v>
      </c>
      <c r="X341" s="110">
        <f t="shared" si="6"/>
        <v>0.4389161593</v>
      </c>
      <c r="Y341" s="133"/>
      <c r="Z341" s="103">
        <f t="shared" si="7"/>
        <v>12.84796574</v>
      </c>
      <c r="AA341" s="112">
        <f t="shared" si="8"/>
        <v>9.125267666</v>
      </c>
      <c r="AB341" s="73">
        <v>12.0</v>
      </c>
      <c r="AC341" s="102">
        <v>9.34</v>
      </c>
      <c r="AD341" s="102" t="s">
        <v>128</v>
      </c>
      <c r="AE341" s="102">
        <v>0.13</v>
      </c>
      <c r="AF341" s="102">
        <v>1.21</v>
      </c>
      <c r="AG341" s="102">
        <v>14.2</v>
      </c>
      <c r="AH341" s="102">
        <v>20.1</v>
      </c>
      <c r="AI341" s="102">
        <v>15.190000000000001</v>
      </c>
      <c r="AJ341" s="102">
        <v>21.099999999999998</v>
      </c>
      <c r="AK341" s="102">
        <v>-3.0</v>
      </c>
      <c r="AL341" s="113">
        <v>1600.0</v>
      </c>
      <c r="AM341" s="228">
        <v>3.6999999999999997</v>
      </c>
      <c r="AN341" s="102">
        <v>2.47</v>
      </c>
      <c r="AO341" s="115">
        <f t="shared" si="9"/>
        <v>1.543818242</v>
      </c>
      <c r="AP341" s="116">
        <f t="shared" si="10"/>
        <v>10.66908591</v>
      </c>
      <c r="AQ341" s="117">
        <f t="shared" si="11"/>
        <v>-29.94740428</v>
      </c>
      <c r="AR341" s="103">
        <f t="array" ref="AR341">INDEX(Historical!$C$7:$C$1381,MATCH(B341,Historical!$B$7:$B$1403,0))*IF(AH341="n/a",1.03,IF(AH341&lt;0,1.01,IF(AH341&gt;10,1.1,(1+AH341/100))))</f>
        <v>1.199</v>
      </c>
      <c r="AS341" s="112">
        <f t="shared" si="12"/>
        <v>1.3189</v>
      </c>
      <c r="AT341" s="112">
        <f t="shared" ref="AT341:AV341" si="349">IF($AK341="n/a",1.03*AS341,IF($AK341&lt;0,1.01*AS341,IF($AK341&gt;10,1.1*AS341,(1+$AK341/100)*AS341)))</f>
        <v>1.332089</v>
      </c>
      <c r="AU341" s="112">
        <f t="shared" si="349"/>
        <v>1.34540989</v>
      </c>
      <c r="AV341" s="112">
        <f t="shared" si="349"/>
        <v>1.358863989</v>
      </c>
      <c r="AW341" s="103">
        <f t="shared" si="14"/>
        <v>6.554262879</v>
      </c>
      <c r="AX341" s="118">
        <f t="shared" si="15"/>
        <v>7.690089028</v>
      </c>
      <c r="AY341" s="119">
        <v>1.77</v>
      </c>
      <c r="AZ341" s="114">
        <v>42.6</v>
      </c>
      <c r="BA341" s="114">
        <v>-22.6</v>
      </c>
      <c r="BB341" s="114">
        <v>-15.21</v>
      </c>
      <c r="BC341" s="114">
        <v>-5.390000000000001</v>
      </c>
      <c r="BD341" s="42"/>
      <c r="BE341" s="17">
        <v>2010.0</v>
      </c>
      <c r="BF341" s="17">
        <f t="shared" si="16"/>
        <v>0</v>
      </c>
      <c r="BG341" s="120">
        <v>3.1</v>
      </c>
    </row>
    <row r="342" ht="11.25" customHeight="1">
      <c r="A342" s="230" t="s">
        <v>2066</v>
      </c>
      <c r="B342" s="99" t="s">
        <v>2067</v>
      </c>
      <c r="C342" s="100" t="s">
        <v>245</v>
      </c>
      <c r="D342" s="100" t="s">
        <v>246</v>
      </c>
      <c r="E342" s="101">
        <v>5.0</v>
      </c>
      <c r="F342" s="58">
        <v>819.0</v>
      </c>
      <c r="G342" s="58" t="s">
        <v>168</v>
      </c>
      <c r="H342" s="58" t="s">
        <v>168</v>
      </c>
      <c r="I342" s="150">
        <v>13.66</v>
      </c>
      <c r="J342" s="103">
        <f t="shared" si="2"/>
        <v>13.90922401</v>
      </c>
      <c r="K342" s="104">
        <v>0.475</v>
      </c>
      <c r="L342" s="73">
        <v>4.0</v>
      </c>
      <c r="M342" s="23">
        <f t="shared" si="3"/>
        <v>1.9</v>
      </c>
      <c r="N342" s="105" t="s">
        <v>290</v>
      </c>
      <c r="O342" s="106">
        <v>0.47</v>
      </c>
      <c r="P342" s="148">
        <v>43223.0</v>
      </c>
      <c r="Q342" s="148">
        <v>43231.0</v>
      </c>
      <c r="R342" s="23">
        <f t="shared" si="4"/>
        <v>1.063829787</v>
      </c>
      <c r="S342" s="108">
        <f t="array" ref="S342">IF(INDEX(Historical!$D$7:$D$1379,MATCH(B342,Historical!$B$7:$B$1403,0))=0,"n/a",(INDEX(Historical!$C$7:$C$1381,MATCH(B342,Historical!$B$7:$B$1403,0))/INDEX(Historical!$D$7:$D$1379,MATCH(B342,Historical!$B$7:$B$1403,0))-1)*100)</f>
        <v>0.2638522427</v>
      </c>
      <c r="T342" s="108">
        <f t="array" ref="T342">IF(INDEX(Historical!$F$7:$F$1372,MATCH(B342,Historical!$B$7:$B$1403,0))=0,"n/a",((INDEX(Historical!$C$7:$C$1381,MATCH(B342,Historical!$B$7:$B$1403,0))/INDEX(Historical!$F$7:$F$1372,MATCH(B342,Historical!$B$7:$B$1403,0)))^(1/3)-1)*100)</f>
        <v>5.080975888</v>
      </c>
      <c r="U342" s="108" t="str">
        <f t="array" ref="U342">IF(INDEX(Historical!$H$7:$H$1372,MATCH(B342,Historical!$B$7:$B$1403,0))=0,"n/a",((INDEX(Historical!$C$7:$C$1381,MATCH(B342,Historical!$B$7:$B$1403,0))/INDEX(Historical!$H$7:$H$1372,MATCH(B342,Historical!$B$7:$B$1403,0)))^(1/5)-1)*100)</f>
        <v>n/a</v>
      </c>
      <c r="V342" s="108" t="str">
        <f t="array" ref="V342">IF(INDEX(Historical!$O$7:$O$1372,MATCH(B342,Historical!$B$7:$B$1403,0))=0,"n/a",((INDEX(Historical!$C$7:$C$1381,MATCH(B342,Historical!$B$7:$B$1403,0))/INDEX(Historical!$O$7:$O$1372,MATCH(B342,Historical!$B$7:$B$1403,0)))^(1/10)-1)*100)</f>
        <v>n/a</v>
      </c>
      <c r="W342" s="109" t="str">
        <f t="shared" si="5"/>
        <v>n/a</v>
      </c>
      <c r="X342" s="110" t="str">
        <f t="shared" si="6"/>
        <v>n/a</v>
      </c>
      <c r="Y342" s="149" t="s">
        <v>2026</v>
      </c>
      <c r="Z342" s="103">
        <f t="shared" si="7"/>
        <v>106.1452514</v>
      </c>
      <c r="AA342" s="112">
        <f t="shared" si="8"/>
        <v>7.631284916</v>
      </c>
      <c r="AB342" s="73">
        <v>12.0</v>
      </c>
      <c r="AC342" s="102">
        <v>1.79</v>
      </c>
      <c r="AD342" s="102">
        <v>0.51</v>
      </c>
      <c r="AE342" s="102">
        <v>3.84</v>
      </c>
      <c r="AF342" s="102" t="s">
        <v>128</v>
      </c>
      <c r="AG342" s="102">
        <v>-68.4</v>
      </c>
      <c r="AH342" s="102">
        <v>-2.0</v>
      </c>
      <c r="AI342" s="102">
        <v>1.8599999999999999</v>
      </c>
      <c r="AJ342" s="102">
        <v>129.1</v>
      </c>
      <c r="AK342" s="102">
        <v>15.0</v>
      </c>
      <c r="AL342" s="113">
        <v>316.64</v>
      </c>
      <c r="AM342" s="114">
        <v>50.74999999999999</v>
      </c>
      <c r="AN342" s="102" t="s">
        <v>128</v>
      </c>
      <c r="AO342" s="115" t="str">
        <f t="shared" si="9"/>
        <v>n/a</v>
      </c>
      <c r="AP342" s="116" t="str">
        <f t="shared" si="10"/>
        <v>n/a</v>
      </c>
      <c r="AQ342" s="117" t="str">
        <f t="shared" si="11"/>
        <v>n/a</v>
      </c>
      <c r="AR342" s="103">
        <f t="array" ref="AR342">INDEX(Historical!$C$7:$C$1381,MATCH(B342,Historical!$B$7:$B$1403,0))*IF(AH342="n/a",1.03,IF(AH342&lt;0,1.01,IF(AH342&gt;10,1.1,(1+AH342/100))))</f>
        <v>1.919</v>
      </c>
      <c r="AS342" s="112">
        <f t="shared" si="12"/>
        <v>1.9546934</v>
      </c>
      <c r="AT342" s="112">
        <f t="shared" ref="AT342:AV342" si="350">IF($AK342="n/a",1.03*AS342,IF($AK342&lt;0,1.01*AS342,IF($AK342&gt;10,1.1*AS342,(1+$AK342/100)*AS342)))</f>
        <v>2.15016274</v>
      </c>
      <c r="AU342" s="112">
        <f t="shared" si="350"/>
        <v>2.365179014</v>
      </c>
      <c r="AV342" s="112">
        <f t="shared" si="350"/>
        <v>2.601696915</v>
      </c>
      <c r="AW342" s="103">
        <f t="shared" si="14"/>
        <v>10.99073207</v>
      </c>
      <c r="AX342" s="118">
        <f t="shared" si="15"/>
        <v>80.45923916</v>
      </c>
      <c r="AY342" s="119">
        <v>0.5</v>
      </c>
      <c r="AZ342" s="114">
        <v>9.02</v>
      </c>
      <c r="BA342" s="114">
        <v>-16.25</v>
      </c>
      <c r="BB342" s="114">
        <v>-3.8899999999999997</v>
      </c>
      <c r="BC342" s="114">
        <v>-1.25</v>
      </c>
      <c r="BD342" s="42"/>
      <c r="BE342" s="17">
        <v>2015.0</v>
      </c>
      <c r="BF342" s="17">
        <f t="shared" si="16"/>
        <v>0</v>
      </c>
      <c r="BG342" s="120">
        <v>44.5</v>
      </c>
    </row>
    <row r="343" ht="11.25" customHeight="1">
      <c r="A343" s="230" t="s">
        <v>2068</v>
      </c>
      <c r="B343" s="99" t="s">
        <v>2069</v>
      </c>
      <c r="C343" s="100" t="s">
        <v>141</v>
      </c>
      <c r="D343" s="100" t="s">
        <v>142</v>
      </c>
      <c r="E343" s="101">
        <v>5.0</v>
      </c>
      <c r="F343" s="58">
        <v>866.0</v>
      </c>
      <c r="G343" s="58" t="s">
        <v>168</v>
      </c>
      <c r="H343" s="58" t="s">
        <v>168</v>
      </c>
      <c r="I343" s="150">
        <v>56.56</v>
      </c>
      <c r="J343" s="103">
        <f t="shared" si="2"/>
        <v>2.121640736</v>
      </c>
      <c r="K343" s="104">
        <v>0.3</v>
      </c>
      <c r="L343" s="73">
        <v>4.0</v>
      </c>
      <c r="M343" s="23">
        <f t="shared" si="3"/>
        <v>1.2</v>
      </c>
      <c r="N343" s="105" t="s">
        <v>2041</v>
      </c>
      <c r="O343" s="106">
        <v>0.27</v>
      </c>
      <c r="P343" s="107">
        <v>43885.0</v>
      </c>
      <c r="Q343" s="107">
        <v>43907.0</v>
      </c>
      <c r="R343" s="23">
        <f t="shared" si="4"/>
        <v>11.11111111</v>
      </c>
      <c r="S343" s="108">
        <f t="array" ref="S343">IF(INDEX(Historical!$D$7:$D$1379,MATCH(B343,Historical!$B$7:$B$1403,0))=0,"n/a",(INDEX(Historical!$C$7:$C$1381,MATCH(B343,Historical!$B$7:$B$1403,0))/INDEX(Historical!$D$7:$D$1379,MATCH(B343,Historical!$B$7:$B$1403,0))-1)*100)</f>
        <v>12.5</v>
      </c>
      <c r="T343" s="108">
        <f t="array" ref="T343">IF(INDEX(Historical!$F$7:$F$1372,MATCH(B343,Historical!$B$7:$B$1403,0))=0,"n/a",((INDEX(Historical!$C$7:$C$1381,MATCH(B343,Historical!$B$7:$B$1403,0))/INDEX(Historical!$F$7:$F$1372,MATCH(B343,Historical!$B$7:$B$1403,0)))^(1/3)-1)*100)</f>
        <v>28.41562203</v>
      </c>
      <c r="U343" s="108" t="str">
        <f t="array" ref="U343">IF(INDEX(Historical!$H$7:$H$1372,MATCH(B343,Historical!$B$7:$B$1403,0))=0,"n/a",((INDEX(Historical!$C$7:$C$1381,MATCH(B343,Historical!$B$7:$B$1403,0))/INDEX(Historical!$H$7:$H$1372,MATCH(B343,Historical!$B$7:$B$1403,0)))^(1/5)-1)*100)</f>
        <v>n/a</v>
      </c>
      <c r="V343" s="108" t="str">
        <f t="array" ref="V343">IF(INDEX(Historical!$O$7:$O$1372,MATCH(B343,Historical!$B$7:$B$1403,0))=0,"n/a",((INDEX(Historical!$C$7:$C$1381,MATCH(B343,Historical!$B$7:$B$1403,0))/INDEX(Historical!$O$7:$O$1372,MATCH(B343,Historical!$B$7:$B$1403,0)))^(1/10)-1)*100)</f>
        <v>n/a</v>
      </c>
      <c r="W343" s="109" t="str">
        <f t="shared" si="5"/>
        <v>n/a</v>
      </c>
      <c r="X343" s="110" t="str">
        <f t="shared" si="6"/>
        <v>n/a</v>
      </c>
      <c r="Y343" s="133"/>
      <c r="Z343" s="103">
        <f t="shared" si="7"/>
        <v>63.49206349</v>
      </c>
      <c r="AA343" s="112">
        <f t="shared" si="8"/>
        <v>29.92592593</v>
      </c>
      <c r="AB343" s="73">
        <v>12.0</v>
      </c>
      <c r="AC343" s="102">
        <v>1.89</v>
      </c>
      <c r="AD343" s="102">
        <v>3.22</v>
      </c>
      <c r="AE343" s="102">
        <v>1.95</v>
      </c>
      <c r="AF343" s="102">
        <v>8.47</v>
      </c>
      <c r="AG343" s="102">
        <v>49.5</v>
      </c>
      <c r="AH343" s="102">
        <v>-1.0999999999999999</v>
      </c>
      <c r="AI343" s="102">
        <v>9.45</v>
      </c>
      <c r="AJ343" s="102">
        <v>-7.5</v>
      </c>
      <c r="AK343" s="102">
        <v>9.31</v>
      </c>
      <c r="AL343" s="113">
        <v>3810.0</v>
      </c>
      <c r="AM343" s="114">
        <v>0.96</v>
      </c>
      <c r="AN343" s="102">
        <v>4.45</v>
      </c>
      <c r="AO343" s="115" t="str">
        <f t="shared" si="9"/>
        <v>n/a</v>
      </c>
      <c r="AP343" s="116" t="str">
        <f t="shared" si="10"/>
        <v>n/a</v>
      </c>
      <c r="AQ343" s="117">
        <f t="shared" si="11"/>
        <v>235.6404111</v>
      </c>
      <c r="AR343" s="103">
        <f t="array" ref="AR343">INDEX(Historical!$C$7:$C$1381,MATCH(B343,Historical!$B$7:$B$1403,0))*IF(AH343="n/a",1.03,IF(AH343&lt;0,1.01,IF(AH343&gt;10,1.1,(1+AH343/100))))</f>
        <v>1.0908</v>
      </c>
      <c r="AS343" s="112">
        <f t="shared" si="12"/>
        <v>1.1938806</v>
      </c>
      <c r="AT343" s="112">
        <f t="shared" ref="AT343:AV343" si="351">IF($AK343="n/a",1.03*AS343,IF($AK343&lt;0,1.01*AS343,IF($AK343&gt;10,1.1*AS343,(1+$AK343/100)*AS343)))</f>
        <v>1.305030884</v>
      </c>
      <c r="AU343" s="112">
        <f t="shared" si="351"/>
        <v>1.426529259</v>
      </c>
      <c r="AV343" s="112">
        <f t="shared" si="351"/>
        <v>1.559339133</v>
      </c>
      <c r="AW343" s="103">
        <f t="shared" si="14"/>
        <v>6.575579876</v>
      </c>
      <c r="AX343" s="118">
        <f t="shared" si="15"/>
        <v>11.62584844</v>
      </c>
      <c r="AY343" s="119">
        <v>0.81</v>
      </c>
      <c r="AZ343" s="114">
        <v>4.279999999999999</v>
      </c>
      <c r="BA343" s="114">
        <v>-29.04</v>
      </c>
      <c r="BB343" s="114">
        <v>-15.120000000000001</v>
      </c>
      <c r="BC343" s="114">
        <v>-17.86</v>
      </c>
      <c r="BD343" s="42"/>
      <c r="BE343" s="17">
        <v>2016.0</v>
      </c>
      <c r="BF343" s="17">
        <f t="shared" si="16"/>
        <v>0</v>
      </c>
      <c r="BG343" s="120">
        <v>5.1</v>
      </c>
    </row>
    <row r="344" ht="11.25" customHeight="1">
      <c r="A344" s="55" t="s">
        <v>298</v>
      </c>
      <c r="B344" s="99" t="s">
        <v>299</v>
      </c>
      <c r="C344" s="100" t="s">
        <v>118</v>
      </c>
      <c r="D344" s="100" t="s">
        <v>202</v>
      </c>
      <c r="E344" s="101">
        <v>47.0</v>
      </c>
      <c r="F344" s="58">
        <v>44.0</v>
      </c>
      <c r="G344" s="58" t="s">
        <v>121</v>
      </c>
      <c r="H344" s="58" t="s">
        <v>121</v>
      </c>
      <c r="I344" s="102">
        <v>31.99</v>
      </c>
      <c r="J344" s="103">
        <f t="shared" si="2"/>
        <v>1.813066583</v>
      </c>
      <c r="K344" s="104">
        <v>0.145</v>
      </c>
      <c r="L344" s="73">
        <v>4.0</v>
      </c>
      <c r="M344" s="23">
        <f t="shared" si="3"/>
        <v>0.58</v>
      </c>
      <c r="N344" s="105" t="s">
        <v>300</v>
      </c>
      <c r="O344" s="106">
        <v>0.135</v>
      </c>
      <c r="P344" s="107">
        <v>43783.0</v>
      </c>
      <c r="Q344" s="107">
        <v>43809.0</v>
      </c>
      <c r="R344" s="23">
        <f t="shared" si="4"/>
        <v>7.407407407</v>
      </c>
      <c r="S344" s="108">
        <f t="array" ref="S344">IF(INDEX(Historical!$D$7:$D$1379,MATCH(B344,Historical!$B$7:$B$1403,0))=0,"n/a",(INDEX(Historical!$C$7:$C$1381,MATCH(B344,Historical!$B$7:$B$1403,0))/INDEX(Historical!$D$7:$D$1379,MATCH(B344,Historical!$B$7:$B$1403,0))-1)*100)</f>
        <v>7.843137255</v>
      </c>
      <c r="T344" s="108">
        <f t="array" ref="T344">IF(INDEX(Historical!$F$7:$F$1372,MATCH(B344,Historical!$B$7:$B$1403,0))=0,"n/a",((INDEX(Historical!$C$7:$C$1381,MATCH(B344,Historical!$B$7:$B$1403,0))/INDEX(Historical!$F$7:$F$1372,MATCH(B344,Historical!$B$7:$B$1403,0)))^(1/3)-1)*100)</f>
        <v>8.550395793</v>
      </c>
      <c r="U344" s="108">
        <f t="array" ref="U344">IF(INDEX(Historical!$H$7:$H$1372,MATCH(B344,Historical!$B$7:$B$1403,0))=0,"n/a",((INDEX(Historical!$C$7:$C$1381,MATCH(B344,Historical!$B$7:$B$1403,0))/INDEX(Historical!$H$7:$H$1372,MATCH(B344,Historical!$B$7:$B$1403,0)))^(1/5)-1)*100)</f>
        <v>8.251068825</v>
      </c>
      <c r="V344" s="108">
        <f t="array" ref="V344">IF(INDEX(Historical!$O$7:$O$1372,MATCH(B344,Historical!$B$7:$B$1403,0))=0,"n/a",((INDEX(Historical!$C$7:$C$1381,MATCH(B344,Historical!$B$7:$B$1403,0))/INDEX(Historical!$O$7:$O$1372,MATCH(B344,Historical!$B$7:$B$1403,0)))^(1/10)-1)*100)</f>
        <v>7.813406722</v>
      </c>
      <c r="W344" s="109">
        <f t="shared" si="5"/>
        <v>1.056014248</v>
      </c>
      <c r="X344" s="110">
        <f t="shared" si="6"/>
        <v>1.473405147</v>
      </c>
      <c r="Y344" s="149"/>
      <c r="Z344" s="103">
        <f t="shared" si="7"/>
        <v>42.33576642</v>
      </c>
      <c r="AA344" s="112">
        <f t="shared" si="8"/>
        <v>23.35036496</v>
      </c>
      <c r="AB344" s="73">
        <v>12.0</v>
      </c>
      <c r="AC344" s="102">
        <v>1.37</v>
      </c>
      <c r="AD344" s="102">
        <v>1.55</v>
      </c>
      <c r="AE344" s="102">
        <v>2.09</v>
      </c>
      <c r="AF344" s="102">
        <v>2.7</v>
      </c>
      <c r="AG344" s="102">
        <v>12.6</v>
      </c>
      <c r="AH344" s="102">
        <v>46.2</v>
      </c>
      <c r="AI344" s="102">
        <v>9.719999999999999</v>
      </c>
      <c r="AJ344" s="102">
        <v>5.6000000000000005</v>
      </c>
      <c r="AK344" s="102">
        <v>15.0</v>
      </c>
      <c r="AL344" s="120">
        <v>830.46</v>
      </c>
      <c r="AM344" s="114">
        <v>0.1</v>
      </c>
      <c r="AN344" s="102">
        <v>0.0</v>
      </c>
      <c r="AO344" s="115">
        <f t="shared" si="9"/>
        <v>-13.28622956</v>
      </c>
      <c r="AP344" s="116">
        <f t="shared" si="10"/>
        <v>10.06413541</v>
      </c>
      <c r="AQ344" s="117">
        <f t="shared" si="11"/>
        <v>67.39306424</v>
      </c>
      <c r="AR344" s="103">
        <f t="array" ref="AR344">INDEX(Historical!$C$7:$C$1381,MATCH(B344,Historical!$B$7:$B$1403,0))*IF(AH344="n/a",1.03,IF(AH344&lt;0,1.01,IF(AH344&gt;10,1.1,(1+AH344/100))))</f>
        <v>0.605</v>
      </c>
      <c r="AS344" s="112">
        <f t="shared" si="12"/>
        <v>0.663806</v>
      </c>
      <c r="AT344" s="112">
        <f t="shared" ref="AT344:AV344" si="352">IF($AK344="n/a",1.03*AS344,IF($AK344&lt;0,1.01*AS344,IF($AK344&gt;10,1.1*AS344,(1+$AK344/100)*AS344)))</f>
        <v>0.7301866</v>
      </c>
      <c r="AU344" s="112">
        <f t="shared" si="352"/>
        <v>0.80320526</v>
      </c>
      <c r="AV344" s="112">
        <f t="shared" si="352"/>
        <v>0.883525786</v>
      </c>
      <c r="AW344" s="103">
        <f t="shared" si="14"/>
        <v>3.685723646</v>
      </c>
      <c r="AX344" s="118">
        <f t="shared" si="15"/>
        <v>11.52148686</v>
      </c>
      <c r="AY344" s="119">
        <v>0.93</v>
      </c>
      <c r="AZ344" s="114">
        <v>10.31</v>
      </c>
      <c r="BA344" s="114">
        <v>-19.220000000000002</v>
      </c>
      <c r="BB344" s="114">
        <v>-13.73</v>
      </c>
      <c r="BC344" s="114">
        <v>-6.140000000000001</v>
      </c>
      <c r="BD344" s="42"/>
      <c r="BE344" s="17">
        <v>1974.0</v>
      </c>
      <c r="BF344" s="17">
        <f t="shared" si="16"/>
        <v>4</v>
      </c>
      <c r="BG344" s="120">
        <v>10.100000000000001</v>
      </c>
    </row>
    <row r="345" ht="11.25" customHeight="1">
      <c r="A345" s="155" t="s">
        <v>1305</v>
      </c>
      <c r="B345" s="99" t="s">
        <v>1306</v>
      </c>
      <c r="C345" s="100" t="s">
        <v>136</v>
      </c>
      <c r="D345" s="100" t="s">
        <v>183</v>
      </c>
      <c r="E345" s="101">
        <v>9.0</v>
      </c>
      <c r="F345" s="58">
        <v>501.0</v>
      </c>
      <c r="G345" s="58" t="s">
        <v>168</v>
      </c>
      <c r="H345" s="58" t="s">
        <v>168</v>
      </c>
      <c r="I345" s="150">
        <v>200.77</v>
      </c>
      <c r="J345" s="103">
        <f t="shared" si="2"/>
        <v>2.490411914</v>
      </c>
      <c r="K345" s="104">
        <v>1.25</v>
      </c>
      <c r="L345" s="73">
        <v>4.0</v>
      </c>
      <c r="M345" s="23">
        <f t="shared" si="3"/>
        <v>5</v>
      </c>
      <c r="N345" s="105" t="s">
        <v>351</v>
      </c>
      <c r="O345" s="106">
        <v>0.85</v>
      </c>
      <c r="P345" s="107">
        <v>43706.0</v>
      </c>
      <c r="Q345" s="107">
        <v>43735.0</v>
      </c>
      <c r="R345" s="23">
        <f t="shared" si="4"/>
        <v>47.05882353</v>
      </c>
      <c r="S345" s="108">
        <f t="array" ref="S345">IF(INDEX(Historical!$D$7:$D$1379,MATCH(B345,Historical!$B$7:$B$1403,0))=0,"n/a",(INDEX(Historical!$C$7:$C$1381,MATCH(B345,Historical!$B$7:$B$1403,0))/INDEX(Historical!$D$7:$D$1379,MATCH(B345,Historical!$B$7:$B$1403,0))-1)*100)</f>
        <v>31.74603175</v>
      </c>
      <c r="T345" s="108">
        <f t="array" ref="T345">IF(INDEX(Historical!$F$7:$F$1372,MATCH(B345,Historical!$B$7:$B$1403,0))=0,"n/a",((INDEX(Historical!$C$7:$C$1381,MATCH(B345,Historical!$B$7:$B$1403,0))/INDEX(Historical!$F$7:$F$1372,MATCH(B345,Historical!$B$7:$B$1403,0)))^(1/3)-1)*100)</f>
        <v>16.86691582</v>
      </c>
      <c r="U345" s="108">
        <f t="array" ref="U345">IF(INDEX(Historical!$H$7:$H$1372,MATCH(B345,Historical!$B$7:$B$1403,0))=0,"n/a",((INDEX(Historical!$C$7:$C$1381,MATCH(B345,Historical!$B$7:$B$1403,0))/INDEX(Historical!$H$7:$H$1372,MATCH(B345,Historical!$B$7:$B$1403,0)))^(1/5)-1)*100)</f>
        <v>13.02463565</v>
      </c>
      <c r="V345" s="108">
        <f t="array" ref="V345">IF(INDEX(Historical!$O$7:$O$1372,MATCH(B345,Historical!$B$7:$B$1403,0))=0,"n/a",((INDEX(Historical!$C$7:$C$1381,MATCH(B345,Historical!$B$7:$B$1403,0))/INDEX(Historical!$O$7:$O$1372,MATCH(B345,Historical!$B$7:$B$1403,0)))^(1/10)-1)*100)</f>
        <v>11.47872837</v>
      </c>
      <c r="W345" s="109">
        <f t="shared" si="5"/>
        <v>1.134675831</v>
      </c>
      <c r="X345" s="110">
        <f t="shared" si="6"/>
        <v>3.028985036</v>
      </c>
      <c r="Y345" s="149"/>
      <c r="Z345" s="103">
        <f t="shared" si="7"/>
        <v>23.79819134</v>
      </c>
      <c r="AA345" s="112">
        <f t="shared" si="8"/>
        <v>9.55592575</v>
      </c>
      <c r="AB345" s="73">
        <v>12.0</v>
      </c>
      <c r="AC345" s="102">
        <v>21.01</v>
      </c>
      <c r="AD345" s="102">
        <v>1.29</v>
      </c>
      <c r="AE345" s="102">
        <v>1.31</v>
      </c>
      <c r="AF345" s="102">
        <v>0.92</v>
      </c>
      <c r="AG345" s="102">
        <v>9.9</v>
      </c>
      <c r="AH345" s="102">
        <v>-12.4</v>
      </c>
      <c r="AI345" s="102">
        <v>11.48</v>
      </c>
      <c r="AJ345" s="102">
        <v>4.3</v>
      </c>
      <c r="AK345" s="102">
        <v>7.42</v>
      </c>
      <c r="AL345" s="113">
        <v>71740.0</v>
      </c>
      <c r="AM345" s="114">
        <v>0.4</v>
      </c>
      <c r="AN345" s="102">
        <v>7.56</v>
      </c>
      <c r="AO345" s="115">
        <f t="shared" si="9"/>
        <v>5.959121819</v>
      </c>
      <c r="AP345" s="116">
        <f t="shared" si="10"/>
        <v>15.51504757</v>
      </c>
      <c r="AQ345" s="117">
        <f t="shared" si="11"/>
        <v>-37.49150568</v>
      </c>
      <c r="AR345" s="103">
        <f t="array" ref="AR345">INDEX(Historical!$C$7:$C$1381,MATCH(B345,Historical!$B$7:$B$1403,0))*IF(AH345="n/a",1.03,IF(AH345&lt;0,1.01,IF(AH345&gt;10,1.1,(1+AH345/100))))</f>
        <v>4.1915</v>
      </c>
      <c r="AS345" s="112">
        <f t="shared" si="12"/>
        <v>4.61065</v>
      </c>
      <c r="AT345" s="112">
        <f t="shared" ref="AT345:AV345" si="353">IF($AK345="n/a",1.03*AS345,IF($AK345&lt;0,1.01*AS345,IF($AK345&gt;10,1.1*AS345,(1+$AK345/100)*AS345)))</f>
        <v>4.95276023</v>
      </c>
      <c r="AU345" s="112">
        <f t="shared" si="353"/>
        <v>5.320255039</v>
      </c>
      <c r="AV345" s="112">
        <f t="shared" si="353"/>
        <v>5.715017963</v>
      </c>
      <c r="AW345" s="103">
        <f t="shared" si="14"/>
        <v>24.79018323</v>
      </c>
      <c r="AX345" s="118">
        <f t="shared" si="15"/>
        <v>12.34755353</v>
      </c>
      <c r="AY345" s="119">
        <v>1.27</v>
      </c>
      <c r="AZ345" s="114">
        <v>11.09</v>
      </c>
      <c r="BA345" s="114">
        <v>-19.84</v>
      </c>
      <c r="BB345" s="114">
        <v>-14.899999999999999</v>
      </c>
      <c r="BC345" s="114">
        <v>-6.45</v>
      </c>
      <c r="BD345" s="42"/>
      <c r="BE345" s="17">
        <v>2011.0</v>
      </c>
      <c r="BF345" s="17">
        <f t="shared" si="16"/>
        <v>0</v>
      </c>
      <c r="BG345" s="120">
        <v>0.8</v>
      </c>
    </row>
    <row r="346" ht="11.25" customHeight="1">
      <c r="A346" s="151" t="s">
        <v>1897</v>
      </c>
      <c r="B346" s="122" t="s">
        <v>1898</v>
      </c>
      <c r="C346" s="100" t="s">
        <v>136</v>
      </c>
      <c r="D346" s="100" t="s">
        <v>153</v>
      </c>
      <c r="E346" s="123">
        <v>6.0</v>
      </c>
      <c r="F346" s="58">
        <v>776.0</v>
      </c>
      <c r="G346" s="124" t="s">
        <v>168</v>
      </c>
      <c r="H346" s="124" t="s">
        <v>168</v>
      </c>
      <c r="I346" s="216">
        <v>51.31</v>
      </c>
      <c r="J346" s="126">
        <f t="shared" si="2"/>
        <v>2.650555447</v>
      </c>
      <c r="K346" s="127">
        <v>0.34</v>
      </c>
      <c r="L346" s="128">
        <v>4.0</v>
      </c>
      <c r="M346" s="129">
        <f t="shared" si="3"/>
        <v>1.36</v>
      </c>
      <c r="N346" s="130" t="s">
        <v>218</v>
      </c>
      <c r="O346" s="131">
        <v>0.32</v>
      </c>
      <c r="P346" s="132">
        <v>43735.0</v>
      </c>
      <c r="Q346" s="132">
        <v>43752.0</v>
      </c>
      <c r="R346" s="129">
        <f t="shared" si="4"/>
        <v>6.25</v>
      </c>
      <c r="S346" s="108">
        <f t="array" ref="S346">IF(INDEX(Historical!$D$7:$D$1379,MATCH(B346,Historical!$B$7:$B$1403,0))=0,"n/a",(INDEX(Historical!$C$7:$C$1381,MATCH(B346,Historical!$B$7:$B$1403,0))/INDEX(Historical!$D$7:$D$1379,MATCH(B346,Historical!$B$7:$B$1403,0))-1)*100)</f>
        <v>16.07142857</v>
      </c>
      <c r="T346" s="108">
        <f t="array" ref="T346">IF(INDEX(Historical!$F$7:$F$1372,MATCH(B346,Historical!$B$7:$B$1403,0))=0,"n/a",((INDEX(Historical!$C$7:$C$1381,MATCH(B346,Historical!$B$7:$B$1403,0))/INDEX(Historical!$F$7:$F$1372,MATCH(B346,Historical!$B$7:$B$1403,0)))^(1/3)-1)*100)</f>
        <v>13.89034103</v>
      </c>
      <c r="U346" s="108">
        <f t="array" ref="U346">IF(INDEX(Historical!$H$7:$H$1372,MATCH(B346,Historical!$B$7:$B$1403,0))=0,"n/a",((INDEX(Historical!$C$7:$C$1381,MATCH(B346,Historical!$B$7:$B$1403,0))/INDEX(Historical!$H$7:$H$1372,MATCH(B346,Historical!$B$7:$B$1403,0)))^(1/5)-1)*100)</f>
        <v>10.75663432</v>
      </c>
      <c r="V346" s="108">
        <f t="array" ref="V346">IF(INDEX(Historical!$O$7:$O$1372,MATCH(B346,Historical!$B$7:$B$1403,0))=0,"n/a",((INDEX(Historical!$C$7:$C$1381,MATCH(B346,Historical!$B$7:$B$1403,0))/INDEX(Historical!$O$7:$O$1372,MATCH(B346,Historical!$B$7:$B$1403,0)))^(1/10)-1)*100)</f>
        <v>6.086735519</v>
      </c>
      <c r="W346" s="109">
        <f t="shared" si="5"/>
        <v>1.767225517</v>
      </c>
      <c r="X346" s="110">
        <f t="shared" si="6"/>
        <v>0.7522121905</v>
      </c>
      <c r="Y346" s="181"/>
      <c r="Z346" s="126">
        <f t="shared" si="7"/>
        <v>26.30560928</v>
      </c>
      <c r="AA346" s="134">
        <f t="shared" si="8"/>
        <v>9.924564797</v>
      </c>
      <c r="AB346" s="128">
        <v>12.0</v>
      </c>
      <c r="AC346" s="125">
        <v>5.17</v>
      </c>
      <c r="AD346" s="125">
        <v>1.66</v>
      </c>
      <c r="AE346" s="125">
        <v>3.14</v>
      </c>
      <c r="AF346" s="125">
        <v>1.22</v>
      </c>
      <c r="AG346" s="125">
        <v>13.5</v>
      </c>
      <c r="AH346" s="125">
        <v>24.3</v>
      </c>
      <c r="AI346" s="125">
        <v>2.5100000000000002</v>
      </c>
      <c r="AJ346" s="125">
        <v>14.299999999999999</v>
      </c>
      <c r="AK346" s="125">
        <v>6.0</v>
      </c>
      <c r="AL346" s="135">
        <v>737.32</v>
      </c>
      <c r="AM346" s="136">
        <v>9.9</v>
      </c>
      <c r="AN346" s="125">
        <v>0.17</v>
      </c>
      <c r="AO346" s="137">
        <f t="shared" si="9"/>
        <v>3.482624975</v>
      </c>
      <c r="AP346" s="138">
        <f t="shared" si="10"/>
        <v>13.40718977</v>
      </c>
      <c r="AQ346" s="139">
        <f t="shared" si="11"/>
        <v>-26.642522</v>
      </c>
      <c r="AR346" s="103">
        <f t="array" ref="AR346">INDEX(Historical!$C$7:$C$1381,MATCH(B346,Historical!$B$7:$B$1403,0))*IF(AH346="n/a",1.03,IF(AH346&lt;0,1.01,IF(AH346&gt;10,1.1,(1+AH346/100))))</f>
        <v>1.43</v>
      </c>
      <c r="AS346" s="134">
        <f t="shared" si="12"/>
        <v>1.465893</v>
      </c>
      <c r="AT346" s="134">
        <f t="shared" ref="AT346:AV346" si="354">IF($AK346="n/a",1.03*AS346,IF($AK346&lt;0,1.01*AS346,IF($AK346&gt;10,1.1*AS346,(1+$AK346/100)*AS346)))</f>
        <v>1.55384658</v>
      </c>
      <c r="AU346" s="134">
        <f t="shared" si="354"/>
        <v>1.647077375</v>
      </c>
      <c r="AV346" s="134">
        <f t="shared" si="354"/>
        <v>1.745902017</v>
      </c>
      <c r="AW346" s="126">
        <f t="shared" si="14"/>
        <v>7.842718972</v>
      </c>
      <c r="AX346" s="140">
        <f t="shared" si="15"/>
        <v>15.28497169</v>
      </c>
      <c r="AY346" s="141">
        <v>1.01</v>
      </c>
      <c r="AZ346" s="136">
        <v>2.08</v>
      </c>
      <c r="BA346" s="136">
        <v>-19.09</v>
      </c>
      <c r="BB346" s="136">
        <v>-13.91</v>
      </c>
      <c r="BC346" s="136">
        <v>-11.55</v>
      </c>
      <c r="BD346" s="142"/>
      <c r="BE346" s="17">
        <v>2014.0</v>
      </c>
      <c r="BF346" s="17">
        <f t="shared" si="16"/>
        <v>0</v>
      </c>
      <c r="BG346" s="143">
        <v>1.6</v>
      </c>
    </row>
    <row r="347" ht="11.25" customHeight="1">
      <c r="A347" s="155" t="s">
        <v>1718</v>
      </c>
      <c r="B347" s="99" t="s">
        <v>1719</v>
      </c>
      <c r="C347" s="100" t="s">
        <v>296</v>
      </c>
      <c r="D347" s="100" t="s">
        <v>569</v>
      </c>
      <c r="E347" s="101">
        <v>7.0</v>
      </c>
      <c r="F347" s="58">
        <v>653.0</v>
      </c>
      <c r="G347" s="58" t="s">
        <v>120</v>
      </c>
      <c r="H347" s="58" t="s">
        <v>120</v>
      </c>
      <c r="I347" s="150">
        <v>9.69</v>
      </c>
      <c r="J347" s="103">
        <f t="shared" si="2"/>
        <v>6.604747162</v>
      </c>
      <c r="K347" s="104">
        <v>0.16</v>
      </c>
      <c r="L347" s="73">
        <v>4.0</v>
      </c>
      <c r="M347" s="23">
        <f t="shared" si="3"/>
        <v>0.64</v>
      </c>
      <c r="N347" s="105" t="s">
        <v>138</v>
      </c>
      <c r="O347" s="106">
        <v>0.14</v>
      </c>
      <c r="P347" s="148">
        <v>43404.0</v>
      </c>
      <c r="Q347" s="148">
        <v>43437.0</v>
      </c>
      <c r="R347" s="23">
        <f t="shared" si="4"/>
        <v>14.28571429</v>
      </c>
      <c r="S347" s="108">
        <f t="array" ref="S347">IF(INDEX(Historical!$D$7:$D$1379,MATCH(B347,Historical!$B$7:$B$1403,0))=0,"n/a",(INDEX(Historical!$C$7:$C$1381,MATCH(B347,Historical!$B$7:$B$1403,0))/INDEX(Historical!$D$7:$D$1379,MATCH(B347,Historical!$B$7:$B$1403,0))-1)*100)</f>
        <v>10.34482759</v>
      </c>
      <c r="T347" s="108">
        <f t="array" ref="T347">IF(INDEX(Historical!$F$7:$F$1372,MATCH(B347,Historical!$B$7:$B$1403,0))=0,"n/a",((INDEX(Historical!$C$7:$C$1381,MATCH(B347,Historical!$B$7:$B$1403,0))/INDEX(Historical!$F$7:$F$1372,MATCH(B347,Historical!$B$7:$B$1403,0)))^(1/3)-1)*100)</f>
        <v>27.33254714</v>
      </c>
      <c r="U347" s="108">
        <f t="array" ref="U347">IF(INDEX(Historical!$H$7:$H$1372,MATCH(B347,Historical!$B$7:$B$1403,0))=0,"n/a",((INDEX(Historical!$C$7:$C$1381,MATCH(B347,Historical!$B$7:$B$1403,0))/INDEX(Historical!$H$7:$H$1372,MATCH(B347,Historical!$B$7:$B$1403,0)))^(1/5)-1)*100)</f>
        <v>23.80878414</v>
      </c>
      <c r="V347" s="108" t="str">
        <f t="array" ref="V347">IF(INDEX(Historical!$O$7:$O$1372,MATCH(B347,Historical!$B$7:$B$1403,0))=0,"n/a",((INDEX(Historical!$C$7:$C$1381,MATCH(B347,Historical!$B$7:$B$1403,0))/INDEX(Historical!$O$7:$O$1372,MATCH(B347,Historical!$B$7:$B$1403,0)))^(1/10)-1)*100)</f>
        <v>n/a</v>
      </c>
      <c r="W347" s="109" t="str">
        <f t="shared" si="5"/>
        <v>n/a</v>
      </c>
      <c r="X347" s="110" t="str">
        <f t="shared" si="6"/>
        <v>n/a</v>
      </c>
      <c r="Y347" s="149" t="s">
        <v>1630</v>
      </c>
      <c r="Z347" s="103" t="str">
        <f t="shared" si="7"/>
        <v>n/a</v>
      </c>
      <c r="AA347" s="112" t="str">
        <f t="shared" si="8"/>
        <v>n/a</v>
      </c>
      <c r="AB347" s="73">
        <v>12.0</v>
      </c>
      <c r="AC347" s="102">
        <v>-1.34</v>
      </c>
      <c r="AD347" s="102" t="s">
        <v>128</v>
      </c>
      <c r="AE347" s="102">
        <v>0.16</v>
      </c>
      <c r="AF347" s="102">
        <v>0.52</v>
      </c>
      <c r="AG347" s="102">
        <v>-6.6000000000000005</v>
      </c>
      <c r="AH347" s="102">
        <v>-145.5</v>
      </c>
      <c r="AI347" s="102">
        <v>37.37</v>
      </c>
      <c r="AJ347" s="102">
        <v>-16.6</v>
      </c>
      <c r="AK347" s="102">
        <v>2.41</v>
      </c>
      <c r="AL347" s="113">
        <v>2340.0</v>
      </c>
      <c r="AM347" s="114">
        <v>0.3</v>
      </c>
      <c r="AN347" s="102">
        <v>1.3</v>
      </c>
      <c r="AO347" s="115" t="str">
        <f t="shared" si="9"/>
        <v>n/a</v>
      </c>
      <c r="AP347" s="116">
        <f t="shared" si="10"/>
        <v>30.4135313</v>
      </c>
      <c r="AQ347" s="117" t="str">
        <f t="shared" si="11"/>
        <v>n/a</v>
      </c>
      <c r="AR347" s="103">
        <f t="array" ref="AR347">INDEX(Historical!$C$7:$C$1381,MATCH(B347,Historical!$B$7:$B$1403,0))*IF(AH347="n/a",1.03,IF(AH347&lt;0,1.01,IF(AH347&gt;10,1.1,(1+AH347/100))))</f>
        <v>0.6464</v>
      </c>
      <c r="AS347" s="112">
        <f t="shared" si="12"/>
        <v>0.71104</v>
      </c>
      <c r="AT347" s="112">
        <f t="shared" ref="AT347:AV347" si="355">IF($AK347="n/a",1.03*AS347,IF($AK347&lt;0,1.01*AS347,IF($AK347&gt;10,1.1*AS347,(1+$AK347/100)*AS347)))</f>
        <v>0.728176064</v>
      </c>
      <c r="AU347" s="112">
        <f t="shared" si="355"/>
        <v>0.7457251071</v>
      </c>
      <c r="AV347" s="112">
        <f t="shared" si="355"/>
        <v>0.7636970822</v>
      </c>
      <c r="AW347" s="103">
        <f t="shared" si="14"/>
        <v>3.595038253</v>
      </c>
      <c r="AX347" s="118">
        <f t="shared" si="15"/>
        <v>37.10049797</v>
      </c>
      <c r="AY347" s="119">
        <v>1.56</v>
      </c>
      <c r="AZ347" s="114">
        <v>1.8399999999999999</v>
      </c>
      <c r="BA347" s="114">
        <v>-53.21</v>
      </c>
      <c r="BB347" s="114">
        <v>-29.59</v>
      </c>
      <c r="BC347" s="114">
        <v>-32.33</v>
      </c>
      <c r="BD347" s="42"/>
      <c r="BE347" s="17">
        <v>2014.0</v>
      </c>
      <c r="BF347" s="17">
        <f t="shared" si="16"/>
        <v>0</v>
      </c>
      <c r="BG347" s="120">
        <v>-1.7000000000000002</v>
      </c>
    </row>
    <row r="348" ht="11.25" customHeight="1">
      <c r="A348" s="155" t="s">
        <v>1559</v>
      </c>
      <c r="B348" s="99" t="s">
        <v>1560</v>
      </c>
      <c r="C348" s="100" t="s">
        <v>272</v>
      </c>
      <c r="D348" s="100" t="s">
        <v>273</v>
      </c>
      <c r="E348" s="101">
        <v>8.0</v>
      </c>
      <c r="F348" s="58">
        <v>612.0</v>
      </c>
      <c r="G348" s="58" t="s">
        <v>121</v>
      </c>
      <c r="H348" s="58" t="s">
        <v>120</v>
      </c>
      <c r="I348" s="150">
        <v>28.34</v>
      </c>
      <c r="J348" s="103">
        <f t="shared" si="2"/>
        <v>5.222300635</v>
      </c>
      <c r="K348" s="104">
        <v>0.37</v>
      </c>
      <c r="L348" s="73">
        <v>4.0</v>
      </c>
      <c r="M348" s="23">
        <f t="shared" si="3"/>
        <v>1.48</v>
      </c>
      <c r="N348" s="105" t="s">
        <v>876</v>
      </c>
      <c r="O348" s="106">
        <v>0.35</v>
      </c>
      <c r="P348" s="107">
        <v>43823.0</v>
      </c>
      <c r="Q348" s="107">
        <v>43839.0</v>
      </c>
      <c r="R348" s="23">
        <f t="shared" si="4"/>
        <v>5.714285714</v>
      </c>
      <c r="S348" s="108">
        <f t="array" ref="S348">IF(INDEX(Historical!$D$7:$D$1379,MATCH(B348,Historical!$B$7:$B$1403,0))=0,"n/a",(INDEX(Historical!$C$7:$C$1381,MATCH(B348,Historical!$B$7:$B$1403,0))/INDEX(Historical!$D$7:$D$1379,MATCH(B348,Historical!$B$7:$B$1403,0))-1)*100)</f>
        <v>9.375</v>
      </c>
      <c r="T348" s="108">
        <f t="array" ref="T348">IF(INDEX(Historical!$F$7:$F$1372,MATCH(B348,Historical!$B$7:$B$1403,0))=0,"n/a",((INDEX(Historical!$C$7:$C$1381,MATCH(B348,Historical!$B$7:$B$1403,0))/INDEX(Historical!$F$7:$F$1372,MATCH(B348,Historical!$B$7:$B$1403,0)))^(1/3)-1)*100)</f>
        <v>11.86889421</v>
      </c>
      <c r="U348" s="108">
        <f t="array" ref="U348">IF(INDEX(Historical!$H$7:$H$1372,MATCH(B348,Historical!$B$7:$B$1403,0))=0,"n/a",((INDEX(Historical!$C$7:$C$1381,MATCH(B348,Historical!$B$7:$B$1403,0))/INDEX(Historical!$H$7:$H$1372,MATCH(B348,Historical!$B$7:$B$1403,0)))^(1/5)-1)*100)</f>
        <v>11.84269147</v>
      </c>
      <c r="V348" s="108">
        <f t="array" ref="V348">IF(INDEX(Historical!$O$7:$O$1372,MATCH(B348,Historical!$B$7:$B$1403,0))=0,"n/a",((INDEX(Historical!$C$7:$C$1381,MATCH(B348,Historical!$B$7:$B$1403,0))/INDEX(Historical!$O$7:$O$1372,MATCH(B348,Historical!$B$7:$B$1403,0)))^(1/10)-1)*100)</f>
        <v>-2.930751335</v>
      </c>
      <c r="W348" s="109" t="str">
        <f t="shared" si="5"/>
        <v>n/a</v>
      </c>
      <c r="X348" s="110">
        <f t="shared" si="6"/>
        <v>1.49907487</v>
      </c>
      <c r="Y348" s="147"/>
      <c r="Z348" s="103">
        <f t="shared" si="7"/>
        <v>125.4237288</v>
      </c>
      <c r="AA348" s="112">
        <f t="shared" si="8"/>
        <v>24.01694915</v>
      </c>
      <c r="AB348" s="73">
        <v>12.0</v>
      </c>
      <c r="AC348" s="102">
        <v>1.18</v>
      </c>
      <c r="AD348" s="102" t="s">
        <v>128</v>
      </c>
      <c r="AE348" s="102">
        <v>8.32</v>
      </c>
      <c r="AF348" s="102">
        <v>1.99</v>
      </c>
      <c r="AG348" s="102">
        <v>8.3</v>
      </c>
      <c r="AH348" s="102">
        <v>-1.6</v>
      </c>
      <c r="AI348" s="102">
        <v>3.71</v>
      </c>
      <c r="AJ348" s="102">
        <v>7.9</v>
      </c>
      <c r="AK348" s="102" t="s">
        <v>128</v>
      </c>
      <c r="AL348" s="113">
        <v>1160.0</v>
      </c>
      <c r="AM348" s="114">
        <v>3.3000000000000003</v>
      </c>
      <c r="AN348" s="102">
        <v>0.78</v>
      </c>
      <c r="AO348" s="115">
        <f t="shared" si="9"/>
        <v>-6.951957045</v>
      </c>
      <c r="AP348" s="116">
        <f t="shared" si="10"/>
        <v>17.06499211</v>
      </c>
      <c r="AQ348" s="117">
        <f t="shared" si="11"/>
        <v>45.74517917</v>
      </c>
      <c r="AR348" s="103">
        <f t="array" ref="AR348">INDEX(Historical!$C$7:$C$1381,MATCH(B348,Historical!$B$7:$B$1403,0))*IF(AH348="n/a",1.03,IF(AH348&lt;0,1.01,IF(AH348&gt;10,1.1,(1+AH348/100))))</f>
        <v>1.414</v>
      </c>
      <c r="AS348" s="112">
        <f t="shared" si="12"/>
        <v>1.4664594</v>
      </c>
      <c r="AT348" s="112">
        <f t="shared" ref="AT348:AV348" si="356">IF($AK348="n/a",1.03*AS348,IF($AK348&lt;0,1.01*AS348,IF($AK348&gt;10,1.1*AS348,(1+$AK348/100)*AS348)))</f>
        <v>1.510453182</v>
      </c>
      <c r="AU348" s="112">
        <f t="shared" si="356"/>
        <v>1.555766777</v>
      </c>
      <c r="AV348" s="112">
        <f t="shared" si="356"/>
        <v>1.602439781</v>
      </c>
      <c r="AW348" s="103">
        <f t="shared" si="14"/>
        <v>7.54911914</v>
      </c>
      <c r="AX348" s="118">
        <f t="shared" si="15"/>
        <v>26.63768222</v>
      </c>
      <c r="AY348" s="119">
        <v>0.58</v>
      </c>
      <c r="AZ348" s="114">
        <v>-2.04</v>
      </c>
      <c r="BA348" s="114">
        <v>-16.03</v>
      </c>
      <c r="BB348" s="114">
        <v>-12.18</v>
      </c>
      <c r="BC348" s="114">
        <v>-11.14</v>
      </c>
      <c r="BD348" s="42"/>
      <c r="BE348" s="17">
        <v>2013.0</v>
      </c>
      <c r="BF348" s="17">
        <f t="shared" si="16"/>
        <v>0</v>
      </c>
      <c r="BG348" s="120">
        <v>4.1000000000000005</v>
      </c>
    </row>
    <row r="349" ht="11.25" customHeight="1">
      <c r="A349" s="230" t="s">
        <v>2070</v>
      </c>
      <c r="B349" s="99" t="s">
        <v>2071</v>
      </c>
      <c r="C349" s="100" t="s">
        <v>136</v>
      </c>
      <c r="D349" s="100" t="s">
        <v>153</v>
      </c>
      <c r="E349" s="101">
        <v>5.0</v>
      </c>
      <c r="F349" s="58">
        <v>834.0</v>
      </c>
      <c r="G349" s="58" t="s">
        <v>168</v>
      </c>
      <c r="H349" s="58" t="s">
        <v>168</v>
      </c>
      <c r="I349" s="150">
        <v>26.87</v>
      </c>
      <c r="J349" s="103">
        <f t="shared" si="2"/>
        <v>4.465947153</v>
      </c>
      <c r="K349" s="104">
        <v>0.3</v>
      </c>
      <c r="L349" s="73">
        <v>4.0</v>
      </c>
      <c r="M349" s="23">
        <f t="shared" si="3"/>
        <v>1.2</v>
      </c>
      <c r="N349" s="105" t="s">
        <v>169</v>
      </c>
      <c r="O349" s="106">
        <v>0.25</v>
      </c>
      <c r="P349" s="107">
        <v>43594.0</v>
      </c>
      <c r="Q349" s="107">
        <v>43609.0</v>
      </c>
      <c r="R349" s="23">
        <f t="shared" si="4"/>
        <v>20</v>
      </c>
      <c r="S349" s="108">
        <f t="array" ref="S349">IF(INDEX(Historical!$D$7:$D$1379,MATCH(B349,Historical!$B$7:$B$1403,0))=0,"n/a",(INDEX(Historical!$C$7:$C$1381,MATCH(B349,Historical!$B$7:$B$1403,0))/INDEX(Historical!$D$7:$D$1379,MATCH(B349,Historical!$B$7:$B$1403,0))-1)*100)</f>
        <v>21.05263158</v>
      </c>
      <c r="T349" s="108">
        <f t="array" ref="T349">IF(INDEX(Historical!$F$7:$F$1372,MATCH(B349,Historical!$B$7:$B$1403,0))=0,"n/a",((INDEX(Historical!$C$7:$C$1381,MATCH(B349,Historical!$B$7:$B$1403,0))/INDEX(Historical!$F$7:$F$1372,MATCH(B349,Historical!$B$7:$B$1403,0)))^(1/3)-1)*100)</f>
        <v>24.91519672</v>
      </c>
      <c r="U349" s="108" t="str">
        <f t="array" ref="U349">IF(INDEX(Historical!$H$7:$H$1372,MATCH(B349,Historical!$B$7:$B$1403,0))=0,"n/a",((INDEX(Historical!$C$7:$C$1381,MATCH(B349,Historical!$B$7:$B$1403,0))/INDEX(Historical!$H$7:$H$1372,MATCH(B349,Historical!$B$7:$B$1403,0)))^(1/5)-1)*100)</f>
        <v>n/a</v>
      </c>
      <c r="V349" s="108" t="str">
        <f t="array" ref="V349">IF(INDEX(Historical!$O$7:$O$1372,MATCH(B349,Historical!$B$7:$B$1403,0))=0,"n/a",((INDEX(Historical!$C$7:$C$1381,MATCH(B349,Historical!$B$7:$B$1403,0))/INDEX(Historical!$O$7:$O$1372,MATCH(B349,Historical!$B$7:$B$1403,0)))^(1/10)-1)*100)</f>
        <v>n/a</v>
      </c>
      <c r="W349" s="109" t="str">
        <f t="shared" si="5"/>
        <v>n/a</v>
      </c>
      <c r="X349" s="110" t="str">
        <f t="shared" si="6"/>
        <v>n/a</v>
      </c>
      <c r="Y349" s="133"/>
      <c r="Z349" s="103">
        <f t="shared" si="7"/>
        <v>41.37931034</v>
      </c>
      <c r="AA349" s="112">
        <f t="shared" si="8"/>
        <v>9.265517241</v>
      </c>
      <c r="AB349" s="73">
        <v>9.0</v>
      </c>
      <c r="AC349" s="102">
        <v>2.9</v>
      </c>
      <c r="AD349" s="102">
        <v>2.5</v>
      </c>
      <c r="AE349" s="102">
        <v>2.82</v>
      </c>
      <c r="AF349" s="102">
        <v>0.79</v>
      </c>
      <c r="AG349" s="102">
        <v>8.7</v>
      </c>
      <c r="AH349" s="102">
        <v>0.8</v>
      </c>
      <c r="AI349" s="102">
        <v>3.26</v>
      </c>
      <c r="AJ349" s="102">
        <v>10.0</v>
      </c>
      <c r="AK349" s="102">
        <v>3.6999999999999997</v>
      </c>
      <c r="AL349" s="113">
        <v>1530.0</v>
      </c>
      <c r="AM349" s="114">
        <v>0.2</v>
      </c>
      <c r="AN349" s="102">
        <v>0.06</v>
      </c>
      <c r="AO349" s="115" t="str">
        <f t="shared" si="9"/>
        <v>n/a</v>
      </c>
      <c r="AP349" s="116" t="str">
        <f t="shared" si="10"/>
        <v>n/a</v>
      </c>
      <c r="AQ349" s="117">
        <f t="shared" si="11"/>
        <v>-42.9629414</v>
      </c>
      <c r="AR349" s="103">
        <f t="array" ref="AR349">INDEX(Historical!$C$7:$C$1381,MATCH(B349,Historical!$B$7:$B$1403,0))*IF(AH349="n/a",1.03,IF(AH349&lt;0,1.01,IF(AH349&gt;10,1.1,(1+AH349/100))))</f>
        <v>1.1592</v>
      </c>
      <c r="AS349" s="112">
        <f t="shared" si="12"/>
        <v>1.19698992</v>
      </c>
      <c r="AT349" s="112">
        <f t="shared" ref="AT349:AV349" si="357">IF($AK349="n/a",1.03*AS349,IF($AK349&lt;0,1.01*AS349,IF($AK349&gt;10,1.1*AS349,(1+$AK349/100)*AS349)))</f>
        <v>1.241278547</v>
      </c>
      <c r="AU349" s="112">
        <f t="shared" si="357"/>
        <v>1.287205853</v>
      </c>
      <c r="AV349" s="112">
        <f t="shared" si="357"/>
        <v>1.33483247</v>
      </c>
      <c r="AW349" s="103">
        <f t="shared" si="14"/>
        <v>6.21950679</v>
      </c>
      <c r="AX349" s="118">
        <f t="shared" si="15"/>
        <v>23.1466572</v>
      </c>
      <c r="AY349" s="119">
        <v>1.57</v>
      </c>
      <c r="AZ349" s="114">
        <v>-2.82</v>
      </c>
      <c r="BA349" s="114">
        <v>-29.21</v>
      </c>
      <c r="BB349" s="114">
        <v>-17.41</v>
      </c>
      <c r="BC349" s="114">
        <v>-18.740000000000002</v>
      </c>
      <c r="BD349" s="42"/>
      <c r="BE349" s="17">
        <v>2015.0</v>
      </c>
      <c r="BF349" s="17">
        <f t="shared" si="16"/>
        <v>0</v>
      </c>
      <c r="BG349" s="120">
        <v>1.3</v>
      </c>
    </row>
    <row r="350" ht="11.25" customHeight="1">
      <c r="A350" s="55" t="s">
        <v>301</v>
      </c>
      <c r="B350" s="99" t="s">
        <v>302</v>
      </c>
      <c r="C350" s="100" t="s">
        <v>118</v>
      </c>
      <c r="D350" s="100" t="s">
        <v>303</v>
      </c>
      <c r="E350" s="101">
        <v>48.0</v>
      </c>
      <c r="F350" s="58">
        <v>33.0</v>
      </c>
      <c r="G350" s="58" t="s">
        <v>168</v>
      </c>
      <c r="H350" s="58" t="s">
        <v>168</v>
      </c>
      <c r="I350" s="102">
        <v>277.54</v>
      </c>
      <c r="J350" s="103">
        <f t="shared" si="2"/>
        <v>2.075376522</v>
      </c>
      <c r="K350" s="104">
        <v>1.44</v>
      </c>
      <c r="L350" s="73">
        <v>4.0</v>
      </c>
      <c r="M350" s="23">
        <f t="shared" si="3"/>
        <v>5.76</v>
      </c>
      <c r="N350" s="105" t="s">
        <v>138</v>
      </c>
      <c r="O350" s="106">
        <v>1.36</v>
      </c>
      <c r="P350" s="107">
        <v>43595.0</v>
      </c>
      <c r="Q350" s="107">
        <v>43617.0</v>
      </c>
      <c r="R350" s="23">
        <f t="shared" si="4"/>
        <v>5.882352941</v>
      </c>
      <c r="S350" s="108">
        <f t="array" ref="S350">IF(INDEX(Historical!$D$7:$D$1379,MATCH(B350,Historical!$B$7:$B$1403,0))=0,"n/a",(INDEX(Historical!$C$7:$C$1381,MATCH(B350,Historical!$B$7:$B$1403,0))/INDEX(Historical!$D$7:$D$1379,MATCH(B350,Historical!$B$7:$B$1403,0))-1)*100)</f>
        <v>5.970149254</v>
      </c>
      <c r="T350" s="108">
        <f t="array" ref="T350">IF(INDEX(Historical!$F$7:$F$1372,MATCH(B350,Historical!$B$7:$B$1403,0))=0,"n/a",((INDEX(Historical!$C$7:$C$1381,MATCH(B350,Historical!$B$7:$B$1403,0))/INDEX(Historical!$F$7:$F$1372,MATCH(B350,Historical!$B$7:$B$1403,0)))^(1/3)-1)*100)</f>
        <v>5.55214621</v>
      </c>
      <c r="U350" s="108">
        <f t="array" ref="U350">IF(INDEX(Historical!$H$7:$H$1372,MATCH(B350,Historical!$B$7:$B$1403,0))=0,"n/a",((INDEX(Historical!$C$7:$C$1381,MATCH(B350,Historical!$B$7:$B$1403,0))/INDEX(Historical!$H$7:$H$1372,MATCH(B350,Historical!$B$7:$B$1403,0)))^(1/5)-1)*100)</f>
        <v>6.375706171</v>
      </c>
      <c r="V350" s="108">
        <f t="array" ref="V350">IF(INDEX(Historical!$O$7:$O$1372,MATCH(B350,Historical!$B$7:$B$1403,0))=0,"n/a",((INDEX(Historical!$C$7:$C$1381,MATCH(B350,Historical!$B$7:$B$1403,0))/INDEX(Historical!$O$7:$O$1372,MATCH(B350,Historical!$B$7:$B$1403,0)))^(1/10)-1)*100)</f>
        <v>12.30338153</v>
      </c>
      <c r="W350" s="109">
        <f t="shared" si="5"/>
        <v>0.5182076291</v>
      </c>
      <c r="X350" s="110">
        <f t="shared" si="6"/>
        <v>1.012016852</v>
      </c>
      <c r="Y350" s="99"/>
      <c r="Z350" s="103">
        <f t="shared" si="7"/>
        <v>42.82527881</v>
      </c>
      <c r="AA350" s="112">
        <f t="shared" si="8"/>
        <v>20.63494424</v>
      </c>
      <c r="AB350" s="73">
        <v>12.0</v>
      </c>
      <c r="AC350" s="102">
        <v>13.45</v>
      </c>
      <c r="AD350" s="102">
        <v>1.99</v>
      </c>
      <c r="AE350" s="102">
        <v>1.33</v>
      </c>
      <c r="AF350" s="102">
        <v>8.07</v>
      </c>
      <c r="AG350" s="102">
        <v>44.4</v>
      </c>
      <c r="AH350" s="102">
        <v>12.1</v>
      </c>
      <c r="AI350" s="102">
        <v>8.649999999999999</v>
      </c>
      <c r="AJ350" s="102">
        <v>6.3</v>
      </c>
      <c r="AK350" s="102">
        <v>10.35</v>
      </c>
      <c r="AL350" s="113">
        <v>15240.0</v>
      </c>
      <c r="AM350" s="114">
        <v>1.7000000000000002</v>
      </c>
      <c r="AN350" s="102">
        <v>1.19</v>
      </c>
      <c r="AO350" s="115">
        <f t="shared" si="9"/>
        <v>-12.18386155</v>
      </c>
      <c r="AP350" s="116">
        <f t="shared" si="10"/>
        <v>8.451082693</v>
      </c>
      <c r="AQ350" s="117">
        <f t="shared" si="11"/>
        <v>172.0490152</v>
      </c>
      <c r="AR350" s="103">
        <f t="array" ref="AR350">INDEX(Historical!$C$7:$C$1381,MATCH(B350,Historical!$B$7:$B$1403,0))*IF(AH350="n/a",1.03,IF(AH350&lt;0,1.01,IF(AH350&gt;10,1.1,(1+AH350/100))))</f>
        <v>6.248</v>
      </c>
      <c r="AS350" s="112">
        <f t="shared" si="12"/>
        <v>6.788452</v>
      </c>
      <c r="AT350" s="112">
        <f t="shared" ref="AT350:AV350" si="358">IF($AK350="n/a",1.03*AS350,IF($AK350&lt;0,1.01*AS350,IF($AK350&gt;10,1.1*AS350,(1+$AK350/100)*AS350)))</f>
        <v>7.4672972</v>
      </c>
      <c r="AU350" s="112">
        <f t="shared" si="358"/>
        <v>8.21402692</v>
      </c>
      <c r="AV350" s="112">
        <f t="shared" si="358"/>
        <v>9.035429612</v>
      </c>
      <c r="AW350" s="103">
        <f t="shared" si="14"/>
        <v>37.75320573</v>
      </c>
      <c r="AX350" s="118">
        <f t="shared" si="15"/>
        <v>13.60279806</v>
      </c>
      <c r="AY350" s="119">
        <v>0.99</v>
      </c>
      <c r="AZ350" s="114">
        <v>8.799999999999999</v>
      </c>
      <c r="BA350" s="114">
        <v>-19.919999999999998</v>
      </c>
      <c r="BB350" s="114">
        <v>-14.04</v>
      </c>
      <c r="BC350" s="114">
        <v>-6.54</v>
      </c>
      <c r="BD350" s="42"/>
      <c r="BE350" s="17">
        <v>1972.0</v>
      </c>
      <c r="BF350" s="17">
        <f t="shared" si="16"/>
        <v>5</v>
      </c>
      <c r="BG350" s="120">
        <v>14.099999999999998</v>
      </c>
    </row>
    <row r="351" ht="11.25" customHeight="1">
      <c r="A351" s="155" t="s">
        <v>801</v>
      </c>
      <c r="B351" s="99" t="s">
        <v>802</v>
      </c>
      <c r="C351" s="100" t="s">
        <v>296</v>
      </c>
      <c r="D351" s="100" t="s">
        <v>416</v>
      </c>
      <c r="E351" s="101">
        <v>16.0</v>
      </c>
      <c r="F351" s="58">
        <v>232.0</v>
      </c>
      <c r="G351" s="58" t="s">
        <v>120</v>
      </c>
      <c r="H351" s="58" t="s">
        <v>120</v>
      </c>
      <c r="I351" s="150">
        <v>77.25</v>
      </c>
      <c r="J351" s="103">
        <f t="shared" si="2"/>
        <v>3.521035599</v>
      </c>
      <c r="K351" s="104">
        <v>0.68</v>
      </c>
      <c r="L351" s="73">
        <v>4.0</v>
      </c>
      <c r="M351" s="23">
        <f t="shared" si="3"/>
        <v>2.72</v>
      </c>
      <c r="N351" s="105" t="s">
        <v>147</v>
      </c>
      <c r="O351" s="106">
        <v>0.63</v>
      </c>
      <c r="P351" s="146">
        <v>43585.0</v>
      </c>
      <c r="Q351" s="146">
        <v>43600.0</v>
      </c>
      <c r="R351" s="23">
        <f t="shared" si="4"/>
        <v>7.936507937</v>
      </c>
      <c r="S351" s="108">
        <f t="array" ref="S351">IF(INDEX(Historical!$D$7:$D$1379,MATCH(B351,Historical!$B$7:$B$1403,0))=0,"n/a",(INDEX(Historical!$C$7:$C$1381,MATCH(B351,Historical!$B$7:$B$1403,0))/INDEX(Historical!$D$7:$D$1379,MATCH(B351,Historical!$B$7:$B$1403,0))-1)*100)</f>
        <v>8.536585366</v>
      </c>
      <c r="T351" s="108">
        <f t="array" ref="T351">IF(INDEX(Historical!$F$7:$F$1372,MATCH(B351,Historical!$B$7:$B$1403,0))=0,"n/a",((INDEX(Historical!$C$7:$C$1381,MATCH(B351,Historical!$B$7:$B$1403,0))/INDEX(Historical!$F$7:$F$1372,MATCH(B351,Historical!$B$7:$B$1403,0)))^(1/3)-1)*100)</f>
        <v>10.29421355</v>
      </c>
      <c r="U351" s="108">
        <f t="array" ref="U351">IF(INDEX(Historical!$H$7:$H$1372,MATCH(B351,Historical!$B$7:$B$1403,0))=0,"n/a",((INDEX(Historical!$C$7:$C$1381,MATCH(B351,Historical!$B$7:$B$1403,0))/INDEX(Historical!$H$7:$H$1372,MATCH(B351,Historical!$B$7:$B$1403,0)))^(1/5)-1)*100)</f>
        <v>9.578389029</v>
      </c>
      <c r="V351" s="108">
        <f t="array" ref="V351">IF(INDEX(Historical!$O$7:$O$1372,MATCH(B351,Historical!$B$7:$B$1403,0))=0,"n/a",((INDEX(Historical!$C$7:$C$1381,MATCH(B351,Historical!$B$7:$B$1403,0))/INDEX(Historical!$O$7:$O$1372,MATCH(B351,Historical!$B$7:$B$1403,0)))^(1/10)-1)*100)</f>
        <v>12.80857869</v>
      </c>
      <c r="W351" s="109">
        <f t="shared" si="5"/>
        <v>0.747810453</v>
      </c>
      <c r="X351" s="110" t="str">
        <f t="shared" si="6"/>
        <v>n/a</v>
      </c>
      <c r="Y351" s="111"/>
      <c r="Z351" s="103">
        <f t="shared" si="7"/>
        <v>68</v>
      </c>
      <c r="AA351" s="112">
        <f t="shared" si="8"/>
        <v>19.3125</v>
      </c>
      <c r="AB351" s="73">
        <v>12.0</v>
      </c>
      <c r="AC351" s="102">
        <v>4.0</v>
      </c>
      <c r="AD351" s="102">
        <v>1.53</v>
      </c>
      <c r="AE351" s="102">
        <v>2.46</v>
      </c>
      <c r="AF351" s="102">
        <v>5.31</v>
      </c>
      <c r="AG351" s="102">
        <v>18.0</v>
      </c>
      <c r="AH351" s="102">
        <v>-63.3</v>
      </c>
      <c r="AI351" s="102">
        <v>15.049999999999999</v>
      </c>
      <c r="AJ351" s="102">
        <v>-1.0999999999999999</v>
      </c>
      <c r="AK351" s="102">
        <v>12.6</v>
      </c>
      <c r="AL351" s="113">
        <v>11620.0</v>
      </c>
      <c r="AM351" s="114">
        <v>7.430000000000001</v>
      </c>
      <c r="AN351" s="102">
        <v>0.93</v>
      </c>
      <c r="AO351" s="115">
        <f t="shared" si="9"/>
        <v>-6.213075372</v>
      </c>
      <c r="AP351" s="116">
        <f t="shared" si="10"/>
        <v>13.09942463</v>
      </c>
      <c r="AQ351" s="117">
        <f t="shared" si="11"/>
        <v>113.4888756</v>
      </c>
      <c r="AR351" s="103">
        <f t="array" ref="AR351">INDEX(Historical!$C$7:$C$1381,MATCH(B351,Historical!$B$7:$B$1403,0))*IF(AH351="n/a",1.03,IF(AH351&lt;0,1.01,IF(AH351&gt;10,1.1,(1+AH351/100))))</f>
        <v>2.6967</v>
      </c>
      <c r="AS351" s="112">
        <f t="shared" si="12"/>
        <v>2.96637</v>
      </c>
      <c r="AT351" s="112">
        <f t="shared" ref="AT351:AV351" si="359">IF($AK351="n/a",1.03*AS351,IF($AK351&lt;0,1.01*AS351,IF($AK351&gt;10,1.1*AS351,(1+$AK351/100)*AS351)))</f>
        <v>3.263007</v>
      </c>
      <c r="AU351" s="112">
        <f t="shared" si="359"/>
        <v>3.5893077</v>
      </c>
      <c r="AV351" s="112">
        <f t="shared" si="359"/>
        <v>3.94823847</v>
      </c>
      <c r="AW351" s="103">
        <f t="shared" si="14"/>
        <v>16.46362317</v>
      </c>
      <c r="AX351" s="118">
        <f t="shared" si="15"/>
        <v>21.31213355</v>
      </c>
      <c r="AY351" s="119">
        <v>0.95</v>
      </c>
      <c r="AZ351" s="114">
        <v>-2.7199999999999998</v>
      </c>
      <c r="BA351" s="114">
        <v>-39.11</v>
      </c>
      <c r="BB351" s="114">
        <v>-23.69</v>
      </c>
      <c r="BC351" s="114">
        <v>-27.26</v>
      </c>
      <c r="BD351" s="42"/>
      <c r="BE351" s="17">
        <v>2004.0</v>
      </c>
      <c r="BF351" s="17">
        <f t="shared" si="16"/>
        <v>1</v>
      </c>
      <c r="BG351" s="120">
        <v>6.0</v>
      </c>
    </row>
    <row r="352" ht="11.25" customHeight="1">
      <c r="A352" s="55" t="s">
        <v>1307</v>
      </c>
      <c r="B352" s="99" t="s">
        <v>1308</v>
      </c>
      <c r="C352" s="100" t="s">
        <v>136</v>
      </c>
      <c r="D352" s="100" t="s">
        <v>153</v>
      </c>
      <c r="E352" s="101">
        <v>9.0</v>
      </c>
      <c r="F352" s="58">
        <v>503.0</v>
      </c>
      <c r="G352" s="58" t="s">
        <v>120</v>
      </c>
      <c r="H352" s="58" t="s">
        <v>120</v>
      </c>
      <c r="I352" s="150">
        <v>12.27</v>
      </c>
      <c r="J352" s="103">
        <f t="shared" si="2"/>
        <v>4.88997555</v>
      </c>
      <c r="K352" s="104">
        <v>0.15</v>
      </c>
      <c r="L352" s="73">
        <v>4.0</v>
      </c>
      <c r="M352" s="23">
        <f t="shared" si="3"/>
        <v>0.6</v>
      </c>
      <c r="N352" s="105" t="s">
        <v>143</v>
      </c>
      <c r="O352" s="106">
        <v>0.14</v>
      </c>
      <c r="P352" s="107">
        <v>43724.0</v>
      </c>
      <c r="Q352" s="107">
        <v>43739.0</v>
      </c>
      <c r="R352" s="23">
        <f t="shared" si="4"/>
        <v>7.142857143</v>
      </c>
      <c r="S352" s="108">
        <f t="array" ref="S352">IF(INDEX(Historical!$D$7:$D$1379,MATCH(B352,Historical!$B$7:$B$1403,0))=0,"n/a",(INDEX(Historical!$C$7:$C$1381,MATCH(B352,Historical!$B$7:$B$1403,0))/INDEX(Historical!$D$7:$D$1379,MATCH(B352,Historical!$B$7:$B$1403,0))-1)*100)</f>
        <v>21.27659574</v>
      </c>
      <c r="T352" s="108">
        <f t="array" ref="T352">IF(INDEX(Historical!$F$7:$F$1372,MATCH(B352,Historical!$B$7:$B$1403,0))=0,"n/a",((INDEX(Historical!$C$7:$C$1381,MATCH(B352,Historical!$B$7:$B$1403,0))/INDEX(Historical!$F$7:$F$1372,MATCH(B352,Historical!$B$7:$B$1403,0)))^(1/3)-1)*100)</f>
        <v>26.73763775</v>
      </c>
      <c r="U352" s="108">
        <f t="array" ref="U352">IF(INDEX(Historical!$H$7:$H$1372,MATCH(B352,Historical!$B$7:$B$1403,0))=0,"n/a",((INDEX(Historical!$C$7:$C$1381,MATCH(B352,Historical!$B$7:$B$1403,0))/INDEX(Historical!$H$7:$H$1372,MATCH(B352,Historical!$B$7:$B$1403,0)))^(1/5)-1)*100)</f>
        <v>23.30167377</v>
      </c>
      <c r="V352" s="108">
        <f t="array" ref="V352">IF(INDEX(Historical!$O$7:$O$1372,MATCH(B352,Historical!$B$7:$B$1403,0))=0,"n/a",((INDEX(Historical!$C$7:$C$1381,MATCH(B352,Historical!$B$7:$B$1403,0))/INDEX(Historical!$O$7:$O$1372,MATCH(B352,Historical!$B$7:$B$1403,0)))^(1/10)-1)*100)</f>
        <v>13.31330046</v>
      </c>
      <c r="W352" s="109">
        <f t="shared" si="5"/>
        <v>1.750255231</v>
      </c>
      <c r="X352" s="110">
        <f t="shared" si="6"/>
        <v>1.958123846</v>
      </c>
      <c r="Y352" s="147"/>
      <c r="Z352" s="103">
        <f t="shared" si="7"/>
        <v>47.24409449</v>
      </c>
      <c r="AA352" s="112">
        <f t="shared" si="8"/>
        <v>9.661417323</v>
      </c>
      <c r="AB352" s="73">
        <v>12.0</v>
      </c>
      <c r="AC352" s="102">
        <v>1.27</v>
      </c>
      <c r="AD352" s="102">
        <v>1.67</v>
      </c>
      <c r="AE352" s="102">
        <v>3.03</v>
      </c>
      <c r="AF352" s="102">
        <v>1.19</v>
      </c>
      <c r="AG352" s="102">
        <v>12.7</v>
      </c>
      <c r="AH352" s="102">
        <v>6.1</v>
      </c>
      <c r="AI352" s="102">
        <v>5.91</v>
      </c>
      <c r="AJ352" s="102">
        <v>11.899999999999999</v>
      </c>
      <c r="AK352" s="102">
        <v>5.800000000000001</v>
      </c>
      <c r="AL352" s="113">
        <v>12720.0</v>
      </c>
      <c r="AM352" s="114">
        <v>0.8999999999999999</v>
      </c>
      <c r="AN352" s="102">
        <v>0.93</v>
      </c>
      <c r="AO352" s="115">
        <f t="shared" si="9"/>
        <v>18.530232</v>
      </c>
      <c r="AP352" s="116">
        <f t="shared" si="10"/>
        <v>28.19164932</v>
      </c>
      <c r="AQ352" s="117">
        <f t="shared" si="11"/>
        <v>-28.5170211</v>
      </c>
      <c r="AR352" s="103">
        <f t="array" ref="AR352">INDEX(Historical!$C$7:$C$1381,MATCH(B352,Historical!$B$7:$B$1403,0))*IF(AH352="n/a",1.03,IF(AH352&lt;0,1.01,IF(AH352&gt;10,1.1,(1+AH352/100))))</f>
        <v>0.60477</v>
      </c>
      <c r="AS352" s="112">
        <f t="shared" si="12"/>
        <v>0.640511907</v>
      </c>
      <c r="AT352" s="112">
        <f t="shared" ref="AT352:AV352" si="360">IF($AK352="n/a",1.03*AS352,IF($AK352&lt;0,1.01*AS352,IF($AK352&gt;10,1.1*AS352,(1+$AK352/100)*AS352)))</f>
        <v>0.6776615976</v>
      </c>
      <c r="AU352" s="112">
        <f t="shared" si="360"/>
        <v>0.7169659703</v>
      </c>
      <c r="AV352" s="112">
        <f t="shared" si="360"/>
        <v>0.7585499965</v>
      </c>
      <c r="AW352" s="103">
        <f t="shared" si="14"/>
        <v>3.398459471</v>
      </c>
      <c r="AX352" s="118">
        <f t="shared" si="15"/>
        <v>27.69730621</v>
      </c>
      <c r="AY352" s="119">
        <v>1.45</v>
      </c>
      <c r="AZ352" s="114">
        <v>1.03</v>
      </c>
      <c r="BA352" s="114">
        <v>-21.5</v>
      </c>
      <c r="BB352" s="114">
        <v>-14.14</v>
      </c>
      <c r="BC352" s="114">
        <v>-12.34</v>
      </c>
      <c r="BD352" s="42"/>
      <c r="BE352" s="17">
        <v>2011.0</v>
      </c>
      <c r="BF352" s="17">
        <f t="shared" si="16"/>
        <v>0</v>
      </c>
      <c r="BG352" s="120">
        <v>1.2</v>
      </c>
    </row>
    <row r="353" ht="11.25" customHeight="1">
      <c r="A353" s="155" t="s">
        <v>1899</v>
      </c>
      <c r="B353" s="99" t="s">
        <v>1900</v>
      </c>
      <c r="C353" s="100" t="s">
        <v>136</v>
      </c>
      <c r="D353" s="100" t="s">
        <v>391</v>
      </c>
      <c r="E353" s="101">
        <v>6.0</v>
      </c>
      <c r="F353" s="58">
        <v>780.0</v>
      </c>
      <c r="G353" s="58" t="s">
        <v>168</v>
      </c>
      <c r="H353" s="58" t="s">
        <v>168</v>
      </c>
      <c r="I353" s="150">
        <v>33.07</v>
      </c>
      <c r="J353" s="103">
        <f t="shared" si="2"/>
        <v>2.661022074</v>
      </c>
      <c r="K353" s="104">
        <v>0.22</v>
      </c>
      <c r="L353" s="73">
        <v>4.0</v>
      </c>
      <c r="M353" s="23">
        <f t="shared" si="3"/>
        <v>0.88</v>
      </c>
      <c r="N353" s="105" t="s">
        <v>579</v>
      </c>
      <c r="O353" s="106">
        <v>0.21</v>
      </c>
      <c r="P353" s="107">
        <v>43776.0</v>
      </c>
      <c r="Q353" s="107">
        <v>43791.0</v>
      </c>
      <c r="R353" s="23">
        <f t="shared" si="4"/>
        <v>4.761904762</v>
      </c>
      <c r="S353" s="108">
        <f t="array" ref="S353">IF(INDEX(Historical!$D$7:$D$1379,MATCH(B353,Historical!$B$7:$B$1403,0))=0,"n/a",(INDEX(Historical!$C$7:$C$1381,MATCH(B353,Historical!$B$7:$B$1403,0))/INDEX(Historical!$D$7:$D$1379,MATCH(B353,Historical!$B$7:$B$1403,0))-1)*100)</f>
        <v>18.30985915</v>
      </c>
      <c r="T353" s="108">
        <f t="array" ref="T353">IF(INDEX(Historical!$F$7:$F$1372,MATCH(B353,Historical!$B$7:$B$1403,0))=0,"n/a",((INDEX(Historical!$C$7:$C$1381,MATCH(B353,Historical!$B$7:$B$1403,0))/INDEX(Historical!$F$7:$F$1372,MATCH(B353,Historical!$B$7:$B$1403,0)))^(1/3)-1)*100)</f>
        <v>27.00821423</v>
      </c>
      <c r="U353" s="108">
        <f t="array" ref="U353">IF(INDEX(Historical!$H$7:$H$1372,MATCH(B353,Historical!$B$7:$B$1403,0))=0,"n/a",((INDEX(Historical!$C$7:$C$1381,MATCH(B353,Historical!$B$7:$B$1403,0))/INDEX(Historical!$H$7:$H$1372,MATCH(B353,Historical!$B$7:$B$1403,0)))^(1/5)-1)*100)</f>
        <v>64.37518295</v>
      </c>
      <c r="V353" s="108" t="str">
        <f t="array" ref="V353">IF(INDEX(Historical!$O$7:$O$1372,MATCH(B353,Historical!$B$7:$B$1403,0))=0,"n/a",((INDEX(Historical!$C$7:$C$1381,MATCH(B353,Historical!$B$7:$B$1403,0))/INDEX(Historical!$O$7:$O$1372,MATCH(B353,Historical!$B$7:$B$1403,0)))^(1/10)-1)*100)</f>
        <v>n/a</v>
      </c>
      <c r="W353" s="109" t="str">
        <f t="shared" si="5"/>
        <v>n/a</v>
      </c>
      <c r="X353" s="110">
        <f t="shared" si="6"/>
        <v>2.504870932</v>
      </c>
      <c r="Y353" s="133"/>
      <c r="Z353" s="103">
        <f t="shared" si="7"/>
        <v>28.85245902</v>
      </c>
      <c r="AA353" s="112">
        <f t="shared" si="8"/>
        <v>10.84262295</v>
      </c>
      <c r="AB353" s="73">
        <v>12.0</v>
      </c>
      <c r="AC353" s="102">
        <v>3.05</v>
      </c>
      <c r="AD353" s="102" t="s">
        <v>128</v>
      </c>
      <c r="AE353" s="102">
        <v>3.0</v>
      </c>
      <c r="AF353" s="102">
        <v>0.95</v>
      </c>
      <c r="AG353" s="102">
        <v>9.9</v>
      </c>
      <c r="AH353" s="102">
        <v>25.2</v>
      </c>
      <c r="AI353" s="102">
        <v>4.78</v>
      </c>
      <c r="AJ353" s="102">
        <v>25.7</v>
      </c>
      <c r="AK353" s="102" t="s">
        <v>128</v>
      </c>
      <c r="AL353" s="113">
        <v>306.89</v>
      </c>
      <c r="AM353" s="114">
        <v>1.7999999999999998</v>
      </c>
      <c r="AN353" s="102">
        <v>0.02</v>
      </c>
      <c r="AO353" s="115">
        <f t="shared" si="9"/>
        <v>56.19358208</v>
      </c>
      <c r="AP353" s="116">
        <f t="shared" si="10"/>
        <v>67.03620503</v>
      </c>
      <c r="AQ353" s="117">
        <f t="shared" si="11"/>
        <v>-32.33910762</v>
      </c>
      <c r="AR353" s="103">
        <f t="array" ref="AR353">INDEX(Historical!$C$7:$C$1381,MATCH(B353,Historical!$B$7:$B$1403,0))*IF(AH353="n/a",1.03,IF(AH353&lt;0,1.01,IF(AH353&gt;10,1.1,(1+AH353/100))))</f>
        <v>0.924</v>
      </c>
      <c r="AS353" s="112">
        <f t="shared" si="12"/>
        <v>0.9681672</v>
      </c>
      <c r="AT353" s="112">
        <f t="shared" ref="AT353:AV353" si="361">IF($AK353="n/a",1.03*AS353,IF($AK353&lt;0,1.01*AS353,IF($AK353&gt;10,1.1*AS353,(1+$AK353/100)*AS353)))</f>
        <v>0.997212216</v>
      </c>
      <c r="AU353" s="112">
        <f t="shared" si="361"/>
        <v>1.027128582</v>
      </c>
      <c r="AV353" s="112">
        <f t="shared" si="361"/>
        <v>1.05794244</v>
      </c>
      <c r="AW353" s="103">
        <f t="shared" si="14"/>
        <v>4.974450438</v>
      </c>
      <c r="AX353" s="118">
        <f t="shared" si="15"/>
        <v>15.04218457</v>
      </c>
      <c r="AY353" s="119">
        <v>0.4</v>
      </c>
      <c r="AZ353" s="114">
        <v>-0.38999999999999996</v>
      </c>
      <c r="BA353" s="114">
        <v>-18.95</v>
      </c>
      <c r="BB353" s="114">
        <v>-12.120000000000001</v>
      </c>
      <c r="BC353" s="114">
        <v>-12.08</v>
      </c>
      <c r="BD353" s="42"/>
      <c r="BE353" s="17">
        <v>2014.0</v>
      </c>
      <c r="BF353" s="17">
        <f t="shared" si="16"/>
        <v>0</v>
      </c>
      <c r="BG353" s="120">
        <v>1.4000000000000001</v>
      </c>
    </row>
    <row r="354" ht="11.25" customHeight="1">
      <c r="A354" s="55" t="s">
        <v>1309</v>
      </c>
      <c r="B354" s="99" t="s">
        <v>1310</v>
      </c>
      <c r="C354" s="100" t="s">
        <v>136</v>
      </c>
      <c r="D354" s="100" t="s">
        <v>153</v>
      </c>
      <c r="E354" s="101">
        <v>9.0</v>
      </c>
      <c r="F354" s="58">
        <v>489.0</v>
      </c>
      <c r="G354" s="58" t="s">
        <v>121</v>
      </c>
      <c r="H354" s="58" t="s">
        <v>121</v>
      </c>
      <c r="I354" s="150">
        <v>15.02</v>
      </c>
      <c r="J354" s="103">
        <f t="shared" si="2"/>
        <v>3.195739015</v>
      </c>
      <c r="K354" s="175">
        <v>0.12</v>
      </c>
      <c r="L354" s="73">
        <v>4.0</v>
      </c>
      <c r="M354" s="23">
        <f t="shared" si="3"/>
        <v>0.48</v>
      </c>
      <c r="N354" s="105" t="s">
        <v>780</v>
      </c>
      <c r="O354" s="161">
        <v>0.1</v>
      </c>
      <c r="P354" s="107">
        <v>43649.0</v>
      </c>
      <c r="Q354" s="107">
        <v>43665.0</v>
      </c>
      <c r="R354" s="23">
        <f t="shared" si="4"/>
        <v>20</v>
      </c>
      <c r="S354" s="108">
        <f t="array" ref="S354">IF(INDEX(Historical!$D$7:$D$1379,MATCH(B354,Historical!$B$7:$B$1403,0))=0,"n/a",(INDEX(Historical!$C$7:$C$1381,MATCH(B354,Historical!$B$7:$B$1403,0))/INDEX(Historical!$D$7:$D$1379,MATCH(B354,Historical!$B$7:$B$1403,0))-1)*100)</f>
        <v>13.78329454</v>
      </c>
      <c r="T354" s="108">
        <f t="array" ref="T354">IF(INDEX(Historical!$F$7:$F$1372,MATCH(B354,Historical!$B$7:$B$1403,0))=0,"n/a",((INDEX(Historical!$C$7:$C$1381,MATCH(B354,Historical!$B$7:$B$1403,0))/INDEX(Historical!$F$7:$F$1372,MATCH(B354,Historical!$B$7:$B$1403,0)))^(1/3)-1)*100)</f>
        <v>18.16657505</v>
      </c>
      <c r="U354" s="108">
        <f t="array" ref="U354">IF(INDEX(Historical!$H$7:$H$1372,MATCH(B354,Historical!$B$7:$B$1403,0))=0,"n/a",((INDEX(Historical!$C$7:$C$1381,MATCH(B354,Historical!$B$7:$B$1403,0))/INDEX(Historical!$H$7:$H$1372,MATCH(B354,Historical!$B$7:$B$1403,0)))^(1/5)-1)*100)</f>
        <v>15.57896244</v>
      </c>
      <c r="V354" s="108">
        <f t="array" ref="V354">IF(INDEX(Historical!$O$7:$O$1372,MATCH(B354,Historical!$B$7:$B$1403,0))=0,"n/a",((INDEX(Historical!$C$7:$C$1381,MATCH(B354,Historical!$B$7:$B$1403,0))/INDEX(Historical!$O$7:$O$1372,MATCH(B354,Historical!$B$7:$B$1403,0)))^(1/10)-1)*100)</f>
        <v>12.59739044</v>
      </c>
      <c r="W354" s="109">
        <f t="shared" si="5"/>
        <v>1.236681717</v>
      </c>
      <c r="X354" s="110">
        <f t="shared" si="6"/>
        <v>2.077194992</v>
      </c>
      <c r="Y354" s="176" t="s">
        <v>1311</v>
      </c>
      <c r="Z354" s="103">
        <f t="shared" si="7"/>
        <v>31.78807947</v>
      </c>
      <c r="AA354" s="112">
        <f t="shared" si="8"/>
        <v>9.947019868</v>
      </c>
      <c r="AB354" s="73">
        <v>12.0</v>
      </c>
      <c r="AC354" s="102">
        <v>1.51</v>
      </c>
      <c r="AD354" s="102" t="s">
        <v>128</v>
      </c>
      <c r="AE354" s="102">
        <v>3.26</v>
      </c>
      <c r="AF354" s="102">
        <v>1.05</v>
      </c>
      <c r="AG354" s="102">
        <v>9.1</v>
      </c>
      <c r="AH354" s="102">
        <v>34.9</v>
      </c>
      <c r="AI354" s="102">
        <v>3.64</v>
      </c>
      <c r="AJ354" s="102">
        <v>7.5</v>
      </c>
      <c r="AK354" s="102" t="s">
        <v>128</v>
      </c>
      <c r="AL354" s="113">
        <v>678.9</v>
      </c>
      <c r="AM354" s="114">
        <v>0.1</v>
      </c>
      <c r="AN354" s="102">
        <v>0.89</v>
      </c>
      <c r="AO354" s="115">
        <f t="shared" si="9"/>
        <v>8.827681584</v>
      </c>
      <c r="AP354" s="116">
        <f t="shared" si="10"/>
        <v>18.77470145</v>
      </c>
      <c r="AQ354" s="117">
        <f t="shared" si="11"/>
        <v>-31.86819682</v>
      </c>
      <c r="AR354" s="103">
        <f t="array" ref="AR354">INDEX(Historical!$C$7:$C$1381,MATCH(B354,Historical!$B$7:$B$1403,0))*IF(AH354="n/a",1.03,IF(AH354&lt;0,1.01,IF(AH354&gt;10,1.1,(1+AH354/100))))</f>
        <v>0.484</v>
      </c>
      <c r="AS354" s="112">
        <f t="shared" si="12"/>
        <v>0.5016176</v>
      </c>
      <c r="AT354" s="112">
        <f t="shared" ref="AT354:AV354" si="362">IF($AK354="n/a",1.03*AS354,IF($AK354&lt;0,1.01*AS354,IF($AK354&gt;10,1.1*AS354,(1+$AK354/100)*AS354)))</f>
        <v>0.516666128</v>
      </c>
      <c r="AU354" s="112">
        <f t="shared" si="362"/>
        <v>0.5321661118</v>
      </c>
      <c r="AV354" s="112">
        <f t="shared" si="362"/>
        <v>0.5481310952</v>
      </c>
      <c r="AW354" s="103">
        <f t="shared" si="14"/>
        <v>2.582580935</v>
      </c>
      <c r="AX354" s="118">
        <f t="shared" si="15"/>
        <v>17.19428053</v>
      </c>
      <c r="AY354" s="119">
        <v>0.96</v>
      </c>
      <c r="AZ354" s="114">
        <v>-1.23</v>
      </c>
      <c r="BA354" s="114">
        <v>-22.900000000000002</v>
      </c>
      <c r="BB354" s="114">
        <v>-16.439999999999998</v>
      </c>
      <c r="BC354" s="114">
        <v>-13.04</v>
      </c>
      <c r="BD354" s="42"/>
      <c r="BE354" s="17">
        <v>2011.0</v>
      </c>
      <c r="BF354" s="17">
        <f t="shared" si="16"/>
        <v>0</v>
      </c>
      <c r="BG354" s="120">
        <v>1.0999999999999999</v>
      </c>
    </row>
    <row r="355" ht="11.25" customHeight="1">
      <c r="A355" s="55" t="s">
        <v>1901</v>
      </c>
      <c r="B355" s="99" t="s">
        <v>1902</v>
      </c>
      <c r="C355" s="100" t="s">
        <v>131</v>
      </c>
      <c r="D355" s="100" t="s">
        <v>132</v>
      </c>
      <c r="E355" s="101">
        <v>6.0</v>
      </c>
      <c r="F355" s="58">
        <v>761.0</v>
      </c>
      <c r="G355" s="58" t="s">
        <v>168</v>
      </c>
      <c r="H355" s="58" t="s">
        <v>168</v>
      </c>
      <c r="I355" s="60">
        <v>15.4</v>
      </c>
      <c r="J355" s="103">
        <f t="shared" si="2"/>
        <v>2.337662338</v>
      </c>
      <c r="K355" s="144">
        <v>0.18</v>
      </c>
      <c r="L355" s="17">
        <v>2.0</v>
      </c>
      <c r="M355" s="23">
        <f t="shared" si="3"/>
        <v>0.36</v>
      </c>
      <c r="N355" s="17" t="s">
        <v>1903</v>
      </c>
      <c r="O355" s="145">
        <v>0.17</v>
      </c>
      <c r="P355" s="107">
        <v>43643.0</v>
      </c>
      <c r="Q355" s="107">
        <v>43656.0</v>
      </c>
      <c r="R355" s="23">
        <f t="shared" si="4"/>
        <v>5.882352941</v>
      </c>
      <c r="S355" s="108">
        <f t="array" ref="S355">IF(INDEX(Historical!$D$7:$D$1379,MATCH(B355,Historical!$B$7:$B$1403,0))=0,"n/a",(INDEX(Historical!$C$7:$C$1381,MATCH(B355,Historical!$B$7:$B$1403,0))/INDEX(Historical!$D$7:$D$1379,MATCH(B355,Historical!$B$7:$B$1403,0))-1)*100)</f>
        <v>12.5</v>
      </c>
      <c r="T355" s="108">
        <f t="array" ref="T355">IF(INDEX(Historical!$F$7:$F$1372,MATCH(B355,Historical!$B$7:$B$1403,0))=0,"n/a",((INDEX(Historical!$C$7:$C$1381,MATCH(B355,Historical!$B$7:$B$1403,0))/INDEX(Historical!$F$7:$F$1372,MATCH(B355,Historical!$B$7:$B$1403,0)))^(1/3)-1)*100)</f>
        <v>11.4576078</v>
      </c>
      <c r="U355" s="108">
        <f t="array" ref="U355">IF(INDEX(Historical!$H$7:$H$1372,MATCH(B355,Historical!$B$7:$B$1403,0))=0,"n/a",((INDEX(Historical!$C$7:$C$1381,MATCH(B355,Historical!$B$7:$B$1403,0))/INDEX(Historical!$H$7:$H$1372,MATCH(B355,Historical!$B$7:$B$1403,0)))^(1/5)-1)*100)</f>
        <v>24.57309396</v>
      </c>
      <c r="V355" s="108" t="str">
        <f t="array" ref="V355">IF(INDEX(Historical!$O$7:$O$1372,MATCH(B355,Historical!$B$7:$B$1403,0))=0,"n/a",((INDEX(Historical!$C$7:$C$1381,MATCH(B355,Historical!$B$7:$B$1403,0))/INDEX(Historical!$O$7:$O$1372,MATCH(B355,Historical!$B$7:$B$1403,0)))^(1/10)-1)*100)</f>
        <v>n/a</v>
      </c>
      <c r="W355" s="109" t="str">
        <f t="shared" si="5"/>
        <v>n/a</v>
      </c>
      <c r="X355" s="110">
        <f t="shared" si="6"/>
        <v>0.9790077276</v>
      </c>
      <c r="Y355" s="99"/>
      <c r="Z355" s="103">
        <f t="shared" si="7"/>
        <v>50</v>
      </c>
      <c r="AA355" s="112">
        <f t="shared" si="8"/>
        <v>21.38888889</v>
      </c>
      <c r="AB355" s="58">
        <v>12.0</v>
      </c>
      <c r="AC355" s="60">
        <v>0.72</v>
      </c>
      <c r="AD355" s="60">
        <v>1.59</v>
      </c>
      <c r="AE355" s="60">
        <v>1.66</v>
      </c>
      <c r="AF355" s="60">
        <v>3.32</v>
      </c>
      <c r="AG355" s="60">
        <v>14.6</v>
      </c>
      <c r="AH355" s="60">
        <v>26.400000000000002</v>
      </c>
      <c r="AI355" s="60">
        <v>9.17</v>
      </c>
      <c r="AJ355" s="60">
        <v>25.1</v>
      </c>
      <c r="AK355" s="60">
        <v>13.5</v>
      </c>
      <c r="AL355" s="60">
        <v>469.24</v>
      </c>
      <c r="AM355" s="60">
        <v>5.6000000000000005</v>
      </c>
      <c r="AN355" s="60">
        <v>0.02</v>
      </c>
      <c r="AO355" s="115">
        <f t="shared" si="9"/>
        <v>5.52186741</v>
      </c>
      <c r="AP355" s="116">
        <f t="shared" si="10"/>
        <v>26.9107563</v>
      </c>
      <c r="AQ355" s="117">
        <f t="shared" si="11"/>
        <v>77.6527338</v>
      </c>
      <c r="AR355" s="103">
        <f t="array" ref="AR355">INDEX(Historical!$C$7:$C$1381,MATCH(B355,Historical!$B$7:$B$1403,0))*IF(AH355="n/a",1.03,IF(AH355&lt;0,1.01,IF(AH355&gt;10,1.1,(1+AH355/100))))</f>
        <v>0.396</v>
      </c>
      <c r="AS355" s="112">
        <f t="shared" si="12"/>
        <v>0.4323132</v>
      </c>
      <c r="AT355" s="112">
        <f t="shared" ref="AT355:AV355" si="363">IF($AK355="n/a",1.03*AS355,IF($AK355&lt;0,1.01*AS355,IF($AK355&gt;10,1.1*AS355,(1+$AK355/100)*AS355)))</f>
        <v>0.47554452</v>
      </c>
      <c r="AU355" s="112">
        <f t="shared" si="363"/>
        <v>0.523098972</v>
      </c>
      <c r="AV355" s="112">
        <f t="shared" si="363"/>
        <v>0.5754088692</v>
      </c>
      <c r="AW355" s="103">
        <f t="shared" si="14"/>
        <v>2.402365561</v>
      </c>
      <c r="AX355" s="118">
        <f t="shared" si="15"/>
        <v>15.59977637</v>
      </c>
      <c r="AY355" s="235">
        <v>0.58</v>
      </c>
      <c r="AZ355" s="120">
        <v>5.949999999999999</v>
      </c>
      <c r="BA355" s="120">
        <v>-18.52</v>
      </c>
      <c r="BB355" s="120">
        <v>-4.74</v>
      </c>
      <c r="BC355" s="120">
        <v>-5.2299999999999995</v>
      </c>
      <c r="BD355" s="42"/>
      <c r="BE355" s="17">
        <v>2014.0</v>
      </c>
      <c r="BF355" s="17">
        <f t="shared" si="16"/>
        <v>0</v>
      </c>
      <c r="BG355" s="120">
        <v>10.100000000000001</v>
      </c>
    </row>
    <row r="356" ht="11.25" customHeight="1">
      <c r="A356" s="151" t="s">
        <v>803</v>
      </c>
      <c r="B356" s="122" t="s">
        <v>804</v>
      </c>
      <c r="C356" s="100" t="s">
        <v>118</v>
      </c>
      <c r="D356" s="100" t="s">
        <v>119</v>
      </c>
      <c r="E356" s="123">
        <v>18.0</v>
      </c>
      <c r="F356" s="58">
        <v>199.0</v>
      </c>
      <c r="G356" s="124" t="s">
        <v>121</v>
      </c>
      <c r="H356" s="124" t="s">
        <v>168</v>
      </c>
      <c r="I356" s="216">
        <v>27.54</v>
      </c>
      <c r="J356" s="126">
        <f t="shared" si="2"/>
        <v>2.92302106</v>
      </c>
      <c r="K356" s="127">
        <v>0.20125</v>
      </c>
      <c r="L356" s="128">
        <v>4.0</v>
      </c>
      <c r="M356" s="129">
        <f t="shared" si="3"/>
        <v>0.805</v>
      </c>
      <c r="N356" s="130" t="s">
        <v>179</v>
      </c>
      <c r="O356" s="131">
        <v>0.2</v>
      </c>
      <c r="P356" s="132">
        <v>43888.0</v>
      </c>
      <c r="Q356" s="132">
        <v>43917.0</v>
      </c>
      <c r="R356" s="129">
        <f t="shared" si="4"/>
        <v>0.625</v>
      </c>
      <c r="S356" s="108">
        <f t="array" ref="S356">IF(INDEX(Historical!$D$7:$D$1379,MATCH(B356,Historical!$B$7:$B$1403,0))=0,"n/a",(INDEX(Historical!$C$7:$C$1381,MATCH(B356,Historical!$B$7:$B$1403,0))/INDEX(Historical!$D$7:$D$1379,MATCH(B356,Historical!$B$7:$B$1403,0))-1)*100)</f>
        <v>2.588996764</v>
      </c>
      <c r="T356" s="108">
        <f t="array" ref="T356">IF(INDEX(Historical!$F$7:$F$1372,MATCH(B356,Historical!$B$7:$B$1403,0))=0,"n/a",((INDEX(Historical!$C$7:$C$1381,MATCH(B356,Historical!$B$7:$B$1403,0))/INDEX(Historical!$F$7:$F$1372,MATCH(B356,Historical!$B$7:$B$1403,0)))^(1/3)-1)*100)</f>
        <v>2.659043604</v>
      </c>
      <c r="U356" s="108">
        <f t="array" ref="U356">IF(INDEX(Historical!$H$7:$H$1372,MATCH(B356,Historical!$B$7:$B$1403,0))=0,"n/a",((INDEX(Historical!$C$7:$C$1381,MATCH(B356,Historical!$B$7:$B$1403,0))/INDEX(Historical!$H$7:$H$1372,MATCH(B356,Historical!$B$7:$B$1403,0)))^(1/5)-1)*100)</f>
        <v>2.734402311</v>
      </c>
      <c r="V356" s="108">
        <f t="array" ref="V356">IF(INDEX(Historical!$O$7:$O$1372,MATCH(B356,Historical!$B$7:$B$1403,0))=0,"n/a",((INDEX(Historical!$C$7:$C$1381,MATCH(B356,Historical!$B$7:$B$1403,0))/INDEX(Historical!$O$7:$O$1372,MATCH(B356,Historical!$B$7:$B$1403,0)))^(1/10)-1)*100)</f>
        <v>4.854282904</v>
      </c>
      <c r="W356" s="109">
        <f t="shared" si="5"/>
        <v>0.5632968586</v>
      </c>
      <c r="X356" s="110">
        <f t="shared" si="6"/>
        <v>0.2555516178</v>
      </c>
      <c r="Y356" s="181"/>
      <c r="Z356" s="126">
        <f t="shared" si="7"/>
        <v>92.52873563</v>
      </c>
      <c r="AA356" s="134">
        <f t="shared" si="8"/>
        <v>31.65517241</v>
      </c>
      <c r="AB356" s="128">
        <v>12.0</v>
      </c>
      <c r="AC356" s="125">
        <v>0.87</v>
      </c>
      <c r="AD356" s="125" t="s">
        <v>128</v>
      </c>
      <c r="AE356" s="125">
        <v>1.1</v>
      </c>
      <c r="AF356" s="125">
        <v>4.5</v>
      </c>
      <c r="AG356" s="125">
        <v>19.0</v>
      </c>
      <c r="AH356" s="125">
        <v>-10.2</v>
      </c>
      <c r="AI356" s="125">
        <v>14.93</v>
      </c>
      <c r="AJ356" s="125">
        <v>10.7</v>
      </c>
      <c r="AK356" s="125">
        <v>-2.6100000000000003</v>
      </c>
      <c r="AL356" s="135">
        <v>2029.9999999999998</v>
      </c>
      <c r="AM356" s="136">
        <v>0.4</v>
      </c>
      <c r="AN356" s="125">
        <v>0.02</v>
      </c>
      <c r="AO356" s="137">
        <f t="shared" si="9"/>
        <v>-25.99774904</v>
      </c>
      <c r="AP356" s="138">
        <f t="shared" si="10"/>
        <v>5.657423371</v>
      </c>
      <c r="AQ356" s="139">
        <f t="shared" si="11"/>
        <v>151.6154702</v>
      </c>
      <c r="AR356" s="103">
        <f t="array" ref="AR356">INDEX(Historical!$C$7:$C$1381,MATCH(B356,Historical!$B$7:$B$1403,0))*IF(AH356="n/a",1.03,IF(AH356&lt;0,1.01,IF(AH356&gt;10,1.1,(1+AH356/100))))</f>
        <v>0.800425</v>
      </c>
      <c r="AS356" s="134">
        <f t="shared" si="12"/>
        <v>0.8804675</v>
      </c>
      <c r="AT356" s="134">
        <f t="shared" ref="AT356:AV356" si="364">IF($AK356="n/a",1.03*AS356,IF($AK356&lt;0,1.01*AS356,IF($AK356&gt;10,1.1*AS356,(1+$AK356/100)*AS356)))</f>
        <v>0.889272175</v>
      </c>
      <c r="AU356" s="134">
        <f t="shared" si="364"/>
        <v>0.8981648968</v>
      </c>
      <c r="AV356" s="134">
        <f t="shared" si="364"/>
        <v>0.9071465457</v>
      </c>
      <c r="AW356" s="126">
        <f t="shared" si="14"/>
        <v>4.375476117</v>
      </c>
      <c r="AX356" s="140">
        <f t="shared" si="15"/>
        <v>15.88771284</v>
      </c>
      <c r="AY356" s="141">
        <v>0.82</v>
      </c>
      <c r="AZ356" s="136">
        <v>30.15</v>
      </c>
      <c r="BA356" s="136">
        <v>-28.63</v>
      </c>
      <c r="BB356" s="136">
        <v>3.6700000000000004</v>
      </c>
      <c r="BC356" s="136">
        <v>3.4299999999999997</v>
      </c>
      <c r="BD356" s="142"/>
      <c r="BE356" s="17">
        <v>2003.0</v>
      </c>
      <c r="BF356" s="17">
        <f t="shared" si="16"/>
        <v>1</v>
      </c>
      <c r="BG356" s="143">
        <v>11.899999999999999</v>
      </c>
    </row>
    <row r="357" ht="11.25" customHeight="1">
      <c r="A357" s="55" t="s">
        <v>805</v>
      </c>
      <c r="B357" s="99" t="s">
        <v>806</v>
      </c>
      <c r="C357" s="100" t="s">
        <v>296</v>
      </c>
      <c r="D357" s="100" t="s">
        <v>342</v>
      </c>
      <c r="E357" s="101">
        <v>11.0</v>
      </c>
      <c r="F357" s="58">
        <v>334.0</v>
      </c>
      <c r="G357" s="58" t="s">
        <v>120</v>
      </c>
      <c r="H357" s="58" t="s">
        <v>120</v>
      </c>
      <c r="I357" s="150">
        <v>217.84</v>
      </c>
      <c r="J357" s="103">
        <f t="shared" si="2"/>
        <v>2.754315094</v>
      </c>
      <c r="K357" s="104">
        <v>1.5</v>
      </c>
      <c r="L357" s="73">
        <v>4.0</v>
      </c>
      <c r="M357" s="23">
        <f t="shared" si="3"/>
        <v>6</v>
      </c>
      <c r="N357" s="105" t="s">
        <v>636</v>
      </c>
      <c r="O357" s="106">
        <v>1.36</v>
      </c>
      <c r="P357" s="107">
        <v>43901.0</v>
      </c>
      <c r="Q357" s="107">
        <v>43916.0</v>
      </c>
      <c r="R357" s="23">
        <f t="shared" si="4"/>
        <v>10.29411765</v>
      </c>
      <c r="S357" s="108">
        <f t="array" ref="S357">IF(INDEX(Historical!$D$7:$D$1379,MATCH(B357,Historical!$B$7:$B$1403,0))=0,"n/a",(INDEX(Historical!$C$7:$C$1381,MATCH(B357,Historical!$B$7:$B$1403,0))/INDEX(Historical!$D$7:$D$1379,MATCH(B357,Historical!$B$7:$B$1403,0))-1)*100)</f>
        <v>32.03883495</v>
      </c>
      <c r="T357" s="108">
        <f t="array" ref="T357">IF(INDEX(Historical!$F$7:$F$1372,MATCH(B357,Historical!$B$7:$B$1403,0))=0,"n/a",((INDEX(Historical!$C$7:$C$1381,MATCH(B357,Historical!$B$7:$B$1403,0))/INDEX(Historical!$F$7:$F$1372,MATCH(B357,Historical!$B$7:$B$1403,0)))^(1/3)-1)*100)</f>
        <v>25.3804832</v>
      </c>
      <c r="U357" s="108">
        <f t="array" ref="U357">IF(INDEX(Historical!$H$7:$H$1372,MATCH(B357,Historical!$B$7:$B$1403,0))=0,"n/a",((INDEX(Historical!$C$7:$C$1381,MATCH(B357,Historical!$B$7:$B$1403,0))/INDEX(Historical!$H$7:$H$1372,MATCH(B357,Historical!$B$7:$B$1403,0)))^(1/5)-1)*100)</f>
        <v>23.67679153</v>
      </c>
      <c r="V357" s="108">
        <f t="array" ref="V357">IF(INDEX(Historical!$O$7:$O$1372,MATCH(B357,Historical!$B$7:$B$1403,0))=0,"n/a",((INDEX(Historical!$C$7:$C$1381,MATCH(B357,Historical!$B$7:$B$1403,0))/INDEX(Historical!$O$7:$O$1372,MATCH(B357,Historical!$B$7:$B$1403,0)))^(1/10)-1)*100)</f>
        <v>19.42267581</v>
      </c>
      <c r="W357" s="109">
        <f t="shared" si="5"/>
        <v>1.219028303</v>
      </c>
      <c r="X357" s="110">
        <f t="shared" si="6"/>
        <v>1.138307285</v>
      </c>
      <c r="Y357" s="149"/>
      <c r="Z357" s="103">
        <f t="shared" si="7"/>
        <v>59.46481665</v>
      </c>
      <c r="AA357" s="112">
        <f t="shared" si="8"/>
        <v>21.58969277</v>
      </c>
      <c r="AB357" s="73">
        <v>1.0</v>
      </c>
      <c r="AC357" s="102">
        <v>10.09</v>
      </c>
      <c r="AD357" s="102">
        <v>2.57</v>
      </c>
      <c r="AE357" s="102">
        <v>2.16</v>
      </c>
      <c r="AF357" s="156" t="s">
        <v>128</v>
      </c>
      <c r="AG357" s="156">
        <v>-709.1999999999999</v>
      </c>
      <c r="AH357" s="102">
        <v>30.5</v>
      </c>
      <c r="AI357" s="102">
        <v>4.5600000000000005</v>
      </c>
      <c r="AJ357" s="102">
        <v>20.8</v>
      </c>
      <c r="AK357" s="102">
        <v>8.4</v>
      </c>
      <c r="AL357" s="113">
        <v>239250.0</v>
      </c>
      <c r="AM357" s="114">
        <v>0.1</v>
      </c>
      <c r="AN357" s="156" t="s">
        <v>128</v>
      </c>
      <c r="AO357" s="115">
        <f t="shared" si="9"/>
        <v>4.841413858</v>
      </c>
      <c r="AP357" s="116">
        <f t="shared" si="10"/>
        <v>26.43110662</v>
      </c>
      <c r="AQ357" s="117" t="str">
        <f t="shared" si="11"/>
        <v>n/a</v>
      </c>
      <c r="AR357" s="103">
        <f t="array" ref="AR357">INDEX(Historical!$C$7:$C$1381,MATCH(B357,Historical!$B$7:$B$1403,0))*IF(AH357="n/a",1.03,IF(AH357&lt;0,1.01,IF(AH357&gt;10,1.1,(1+AH357/100))))</f>
        <v>5.984</v>
      </c>
      <c r="AS357" s="112">
        <f t="shared" si="12"/>
        <v>6.2568704</v>
      </c>
      <c r="AT357" s="112">
        <f t="shared" ref="AT357:AV357" si="365">IF($AK357="n/a",1.03*AS357,IF($AK357&lt;0,1.01*AS357,IF($AK357&gt;10,1.1*AS357,(1+$AK357/100)*AS357)))</f>
        <v>6.782447514</v>
      </c>
      <c r="AU357" s="112">
        <f t="shared" si="365"/>
        <v>7.352173105</v>
      </c>
      <c r="AV357" s="112">
        <f t="shared" si="365"/>
        <v>7.969755646</v>
      </c>
      <c r="AW357" s="103">
        <f t="shared" si="14"/>
        <v>34.34524666</v>
      </c>
      <c r="AX357" s="118">
        <f t="shared" si="15"/>
        <v>15.76627188</v>
      </c>
      <c r="AY357" s="119">
        <v>0.99</v>
      </c>
      <c r="AZ357" s="114">
        <v>21.349999999999998</v>
      </c>
      <c r="BA357" s="114">
        <v>-11.93</v>
      </c>
      <c r="BB357" s="114">
        <v>-5.2</v>
      </c>
      <c r="BC357" s="114">
        <v>-1.22</v>
      </c>
      <c r="BD357" s="42"/>
      <c r="BE357" s="17">
        <v>2010.0</v>
      </c>
      <c r="BF357" s="17">
        <f t="shared" si="16"/>
        <v>0</v>
      </c>
      <c r="BG357" s="120">
        <v>22.2</v>
      </c>
    </row>
    <row r="358" ht="11.25" customHeight="1">
      <c r="A358" s="55" t="s">
        <v>807</v>
      </c>
      <c r="B358" s="99" t="s">
        <v>808</v>
      </c>
      <c r="C358" s="100" t="s">
        <v>136</v>
      </c>
      <c r="D358" s="100" t="s">
        <v>153</v>
      </c>
      <c r="E358" s="101">
        <v>18.0</v>
      </c>
      <c r="F358" s="58">
        <v>185.0</v>
      </c>
      <c r="G358" s="58" t="s">
        <v>168</v>
      </c>
      <c r="H358" s="58" t="s">
        <v>168</v>
      </c>
      <c r="I358" s="150">
        <v>54.85</v>
      </c>
      <c r="J358" s="103">
        <f t="shared" si="2"/>
        <v>1.177575205</v>
      </c>
      <c r="K358" s="104">
        <v>0.6459</v>
      </c>
      <c r="L358" s="73">
        <v>1.0</v>
      </c>
      <c r="M358" s="23">
        <f t="shared" si="3"/>
        <v>0.6459</v>
      </c>
      <c r="N358" s="105" t="s">
        <v>809</v>
      </c>
      <c r="O358" s="106">
        <v>0.547</v>
      </c>
      <c r="P358" s="107">
        <v>43635.0</v>
      </c>
      <c r="Q358" s="107">
        <v>43700.0</v>
      </c>
      <c r="R358" s="23">
        <f t="shared" si="4"/>
        <v>18.08043876</v>
      </c>
      <c r="S358" s="108">
        <f t="array" ref="S358">IF(INDEX(Historical!$D$7:$D$1379,MATCH(B358,Historical!$B$7:$B$1403,0))=0,"n/a",(INDEX(Historical!$C$7:$C$1381,MATCH(B358,Historical!$B$7:$B$1403,0))/INDEX(Historical!$D$7:$D$1379,MATCH(B358,Historical!$B$7:$B$1403,0))-1)*100)</f>
        <v>18.08043876</v>
      </c>
      <c r="T358" s="108">
        <f t="array" ref="T358">IF(INDEX(Historical!$F$7:$F$1372,MATCH(B358,Historical!$B$7:$B$1403,0))=0,"n/a",((INDEX(Historical!$C$7:$C$1381,MATCH(B358,Historical!$B$7:$B$1403,0))/INDEX(Historical!$F$7:$F$1372,MATCH(B358,Historical!$B$7:$B$1403,0)))^(1/3)-1)*100)</f>
        <v>15.19287923</v>
      </c>
      <c r="U358" s="108">
        <f t="array" ref="U358">IF(INDEX(Historical!$H$7:$H$1372,MATCH(B358,Historical!$B$7:$B$1403,0))=0,"n/a",((INDEX(Historical!$C$7:$C$1381,MATCH(B358,Historical!$B$7:$B$1403,0))/INDEX(Historical!$H$7:$H$1372,MATCH(B358,Historical!$B$7:$B$1403,0)))^(1/5)-1)*100)</f>
        <v>13.06203148</v>
      </c>
      <c r="V358" s="108">
        <f t="array" ref="V358">IF(INDEX(Historical!$O$7:$O$1372,MATCH(B358,Historical!$B$7:$B$1403,0))=0,"n/a",((INDEX(Historical!$C$7:$C$1381,MATCH(B358,Historical!$B$7:$B$1403,0))/INDEX(Historical!$O$7:$O$1372,MATCH(B358,Historical!$B$7:$B$1403,0)))^(1/10)-1)*100)</f>
        <v>18.35283836</v>
      </c>
      <c r="W358" s="109">
        <f t="shared" si="5"/>
        <v>0.711717241</v>
      </c>
      <c r="X358" s="110">
        <f t="shared" si="6"/>
        <v>0.9296819558</v>
      </c>
      <c r="Y358" s="133" t="s">
        <v>810</v>
      </c>
      <c r="Z358" s="103">
        <f t="shared" si="7"/>
        <v>124.2115385</v>
      </c>
      <c r="AA358" s="112">
        <f t="shared" si="8"/>
        <v>105.4807692</v>
      </c>
      <c r="AB358" s="73">
        <v>3.0</v>
      </c>
      <c r="AC358" s="102">
        <v>0.52</v>
      </c>
      <c r="AD358" s="102">
        <v>4.45</v>
      </c>
      <c r="AE358" s="102" t="s">
        <v>128</v>
      </c>
      <c r="AF358" s="102">
        <v>17.77</v>
      </c>
      <c r="AG358" s="102" t="s">
        <v>128</v>
      </c>
      <c r="AH358" s="102">
        <v>23.400000000000002</v>
      </c>
      <c r="AI358" s="102">
        <v>22.8</v>
      </c>
      <c r="AJ358" s="102">
        <v>14.05</v>
      </c>
      <c r="AK358" s="102">
        <v>23.799999999999997</v>
      </c>
      <c r="AL358" s="113">
        <v>45830.0</v>
      </c>
      <c r="AM358" s="114">
        <v>0.02</v>
      </c>
      <c r="AN358" s="102" t="s">
        <v>128</v>
      </c>
      <c r="AO358" s="115">
        <f t="shared" si="9"/>
        <v>-91.24116255</v>
      </c>
      <c r="AP358" s="116">
        <f t="shared" si="10"/>
        <v>14.23960668</v>
      </c>
      <c r="AQ358" s="117">
        <f t="shared" si="11"/>
        <v>812.7232194</v>
      </c>
      <c r="AR358" s="103">
        <f t="array" ref="AR358">INDEX(Historical!$C$7:$C$1381,MATCH(B358,Historical!$B$7:$B$1403,0))*IF(AH358="n/a",1.03,IF(AH358&lt;0,1.01,IF(AH358&gt;10,1.1,(1+AH358/100))))</f>
        <v>0.71049</v>
      </c>
      <c r="AS358" s="112">
        <f t="shared" si="12"/>
        <v>0.781539</v>
      </c>
      <c r="AT358" s="112">
        <f t="shared" ref="AT358:AV358" si="366">IF($AK358="n/a",1.03*AS358,IF($AK358&lt;0,1.01*AS358,IF($AK358&gt;10,1.1*AS358,(1+$AK358/100)*AS358)))</f>
        <v>0.8596929</v>
      </c>
      <c r="AU358" s="112">
        <f t="shared" si="366"/>
        <v>0.94566219</v>
      </c>
      <c r="AV358" s="112">
        <f t="shared" si="366"/>
        <v>1.040228409</v>
      </c>
      <c r="AW358" s="103">
        <f t="shared" si="14"/>
        <v>4.337612499</v>
      </c>
      <c r="AX358" s="118">
        <f t="shared" si="15"/>
        <v>7.908135823</v>
      </c>
      <c r="AY358" s="119" t="s">
        <v>128</v>
      </c>
      <c r="AZ358" s="114">
        <v>10.41</v>
      </c>
      <c r="BA358" s="114">
        <v>-16.6</v>
      </c>
      <c r="BB358" s="114">
        <v>-9.09</v>
      </c>
      <c r="BC358" s="114">
        <v>-7.93</v>
      </c>
      <c r="BD358" s="42"/>
      <c r="BE358" s="17">
        <v>2002.0</v>
      </c>
      <c r="BF358" s="17">
        <f t="shared" si="16"/>
        <v>1</v>
      </c>
      <c r="BG358" s="120" t="s">
        <v>128</v>
      </c>
    </row>
    <row r="359" ht="11.25" customHeight="1">
      <c r="A359" s="155" t="s">
        <v>811</v>
      </c>
      <c r="B359" s="99" t="s">
        <v>812</v>
      </c>
      <c r="C359" s="100" t="s">
        <v>118</v>
      </c>
      <c r="D359" s="100" t="s">
        <v>293</v>
      </c>
      <c r="E359" s="101">
        <v>13.0</v>
      </c>
      <c r="F359" s="58">
        <v>292.0</v>
      </c>
      <c r="G359" s="58" t="s">
        <v>168</v>
      </c>
      <c r="H359" s="58" t="s">
        <v>168</v>
      </c>
      <c r="I359" s="150">
        <v>107.85</v>
      </c>
      <c r="J359" s="103">
        <f t="shared" si="2"/>
        <v>0.1483541956</v>
      </c>
      <c r="K359" s="104">
        <v>0.08</v>
      </c>
      <c r="L359" s="73">
        <v>2.0</v>
      </c>
      <c r="M359" s="23">
        <f t="shared" si="3"/>
        <v>0.16</v>
      </c>
      <c r="N359" s="105" t="s">
        <v>285</v>
      </c>
      <c r="O359" s="106">
        <v>0.07</v>
      </c>
      <c r="P359" s="107">
        <v>43837.0</v>
      </c>
      <c r="Q359" s="107">
        <v>43852.0</v>
      </c>
      <c r="R359" s="23">
        <f t="shared" si="4"/>
        <v>14.28571429</v>
      </c>
      <c r="S359" s="108">
        <f t="array" ref="S359">IF(INDEX(Historical!$D$7:$D$1379,MATCH(B359,Historical!$B$7:$B$1403,0))=0,"n/a",(INDEX(Historical!$C$7:$C$1381,MATCH(B359,Historical!$B$7:$B$1403,0))/INDEX(Historical!$D$7:$D$1379,MATCH(B359,Historical!$B$7:$B$1403,0))-1)*100)</f>
        <v>33.58778626</v>
      </c>
      <c r="T359" s="108">
        <f t="array" ref="T359">IF(INDEX(Historical!$F$7:$F$1372,MATCH(B359,Historical!$B$7:$B$1403,0))=0,"n/a",((INDEX(Historical!$C$7:$C$1381,MATCH(B359,Historical!$B$7:$B$1403,0))/INDEX(Historical!$F$7:$F$1372,MATCH(B359,Historical!$B$7:$B$1403,0)))^(1/3)-1)*100)</f>
        <v>19.51930556</v>
      </c>
      <c r="U359" s="108">
        <f t="array" ref="U359">IF(INDEX(Historical!$H$7:$H$1372,MATCH(B359,Historical!$B$7:$B$1403,0))=0,"n/a",((INDEX(Historical!$C$7:$C$1381,MATCH(B359,Historical!$B$7:$B$1403,0))/INDEX(Historical!$H$7:$H$1372,MATCH(B359,Historical!$B$7:$B$1403,0)))^(1/5)-1)*100)</f>
        <v>17.92121164</v>
      </c>
      <c r="V359" s="108">
        <f t="array" ref="V359">IF(INDEX(Historical!$O$7:$O$1372,MATCH(B359,Historical!$B$7:$B$1403,0))=0,"n/a",((INDEX(Historical!$C$7:$C$1381,MATCH(B359,Historical!$B$7:$B$1403,0))/INDEX(Historical!$O$7:$O$1372,MATCH(B359,Historical!$B$7:$B$1403,0)))^(1/10)-1)*100)</f>
        <v>18.70602147</v>
      </c>
      <c r="W359" s="109">
        <f t="shared" si="5"/>
        <v>0.9580450695</v>
      </c>
      <c r="X359" s="110">
        <f t="shared" si="6"/>
        <v>0.8533910304</v>
      </c>
      <c r="Y359" s="176"/>
      <c r="Z359" s="103">
        <f t="shared" si="7"/>
        <v>6.694560669</v>
      </c>
      <c r="AA359" s="112">
        <f t="shared" si="8"/>
        <v>45.12552301</v>
      </c>
      <c r="AB359" s="73">
        <v>10.0</v>
      </c>
      <c r="AC359" s="102">
        <v>2.39</v>
      </c>
      <c r="AD359" s="102">
        <v>4.87</v>
      </c>
      <c r="AE359" s="102">
        <v>6.24</v>
      </c>
      <c r="AF359" s="102">
        <v>8.7</v>
      </c>
      <c r="AG359" s="102">
        <v>20.8</v>
      </c>
      <c r="AH359" s="102">
        <v>32.0</v>
      </c>
      <c r="AI359" s="102">
        <v>6.2700000000000005</v>
      </c>
      <c r="AJ359" s="102">
        <v>21.0</v>
      </c>
      <c r="AK359" s="102">
        <v>9.28</v>
      </c>
      <c r="AL359" s="113">
        <v>12830.0</v>
      </c>
      <c r="AM359" s="114">
        <v>6.1</v>
      </c>
      <c r="AN359" s="102">
        <v>0.34</v>
      </c>
      <c r="AO359" s="115">
        <f t="shared" si="9"/>
        <v>-27.05595718</v>
      </c>
      <c r="AP359" s="116">
        <f t="shared" si="10"/>
        <v>18.06956583</v>
      </c>
      <c r="AQ359" s="117">
        <f t="shared" si="11"/>
        <v>317.7144427</v>
      </c>
      <c r="AR359" s="103">
        <f t="array" ref="AR359">INDEX(Historical!$C$7:$C$1381,MATCH(B359,Historical!$B$7:$B$1403,0))*IF(AH359="n/a",1.03,IF(AH359&lt;0,1.01,IF(AH359&gt;10,1.1,(1+AH359/100))))</f>
        <v>0.154</v>
      </c>
      <c r="AS359" s="112">
        <f t="shared" si="12"/>
        <v>0.1636558</v>
      </c>
      <c r="AT359" s="112">
        <f t="shared" ref="AT359:AV359" si="367">IF($AK359="n/a",1.03*AS359,IF($AK359&lt;0,1.01*AS359,IF($AK359&gt;10,1.1*AS359,(1+$AK359/100)*AS359)))</f>
        <v>0.1788430582</v>
      </c>
      <c r="AU359" s="112">
        <f t="shared" si="367"/>
        <v>0.195439694</v>
      </c>
      <c r="AV359" s="112">
        <f t="shared" si="367"/>
        <v>0.2135764977</v>
      </c>
      <c r="AW359" s="103">
        <f t="shared" si="14"/>
        <v>0.9055150499</v>
      </c>
      <c r="AX359" s="118">
        <f t="shared" si="15"/>
        <v>0.8396059805</v>
      </c>
      <c r="AY359" s="119">
        <v>0.59</v>
      </c>
      <c r="AZ359" s="114">
        <v>20.830000000000002</v>
      </c>
      <c r="BA359" s="114">
        <v>-27.089999999999996</v>
      </c>
      <c r="BB359" s="114">
        <v>-11.17</v>
      </c>
      <c r="BC359" s="114">
        <v>-14.96</v>
      </c>
      <c r="BD359" s="42"/>
      <c r="BE359" s="17">
        <v>2008.0</v>
      </c>
      <c r="BF359" s="17">
        <f t="shared" si="16"/>
        <v>1</v>
      </c>
      <c r="BG359" s="120">
        <v>11.3</v>
      </c>
    </row>
    <row r="360" ht="11.25" customHeight="1">
      <c r="A360" s="155" t="s">
        <v>813</v>
      </c>
      <c r="B360" s="99" t="s">
        <v>814</v>
      </c>
      <c r="C360" s="100" t="s">
        <v>245</v>
      </c>
      <c r="D360" s="100" t="s">
        <v>246</v>
      </c>
      <c r="E360" s="101">
        <v>15.0</v>
      </c>
      <c r="F360" s="58">
        <v>260.0</v>
      </c>
      <c r="G360" s="58" t="s">
        <v>168</v>
      </c>
      <c r="H360" s="58" t="s">
        <v>168</v>
      </c>
      <c r="I360" s="150">
        <v>20.74</v>
      </c>
      <c r="J360" s="103">
        <f t="shared" si="2"/>
        <v>12.97010608</v>
      </c>
      <c r="K360" s="104">
        <v>0.6725</v>
      </c>
      <c r="L360" s="73">
        <v>4.0</v>
      </c>
      <c r="M360" s="23">
        <f t="shared" si="3"/>
        <v>2.69</v>
      </c>
      <c r="N360" s="105" t="s">
        <v>290</v>
      </c>
      <c r="O360" s="106">
        <v>0.67</v>
      </c>
      <c r="P360" s="107">
        <v>43672.0</v>
      </c>
      <c r="Q360" s="107">
        <v>43690.0</v>
      </c>
      <c r="R360" s="23">
        <f t="shared" si="4"/>
        <v>0.3731343284</v>
      </c>
      <c r="S360" s="108">
        <f t="array" ref="S360">IF(INDEX(Historical!$D$7:$D$1379,MATCH(B360,Historical!$B$7:$B$1403,0))=0,"n/a",(INDEX(Historical!$C$7:$C$1381,MATCH(B360,Historical!$B$7:$B$1403,0))/INDEX(Historical!$D$7:$D$1379,MATCH(B360,Historical!$B$7:$B$1403,0))-1)*100)</f>
        <v>1.996197719</v>
      </c>
      <c r="T360" s="108">
        <f t="array" ref="T360">IF(INDEX(Historical!$F$7:$F$1372,MATCH(B360,Historical!$B$7:$B$1403,0))=0,"n/a",((INDEX(Historical!$C$7:$C$1381,MATCH(B360,Historical!$B$7:$B$1403,0))/INDEX(Historical!$F$7:$F$1372,MATCH(B360,Historical!$B$7:$B$1403,0)))^(1/3)-1)*100)</f>
        <v>4.958411345</v>
      </c>
      <c r="U360" s="108">
        <f t="array" ref="U360">IF(INDEX(Historical!$H$7:$H$1372,MATCH(B360,Historical!$B$7:$B$1403,0))=0,"n/a",((INDEX(Historical!$C$7:$C$1381,MATCH(B360,Historical!$B$7:$B$1403,0))/INDEX(Historical!$H$7:$H$1372,MATCH(B360,Historical!$B$7:$B$1403,0)))^(1/5)-1)*100)</f>
        <v>5.587320245</v>
      </c>
      <c r="V360" s="108">
        <f t="array" ref="V360">IF(INDEX(Historical!$O$7:$O$1372,MATCH(B360,Historical!$B$7:$B$1403,0))=0,"n/a",((INDEX(Historical!$C$7:$C$1381,MATCH(B360,Historical!$B$7:$B$1403,0))/INDEX(Historical!$O$7:$O$1372,MATCH(B360,Historical!$B$7:$B$1403,0)))^(1/10)-1)*100)</f>
        <v>5.57024106</v>
      </c>
      <c r="W360" s="109">
        <f t="shared" si="5"/>
        <v>1.003066148</v>
      </c>
      <c r="X360" s="110">
        <f t="shared" si="6"/>
        <v>0.4656100204</v>
      </c>
      <c r="Y360" s="133"/>
      <c r="Z360" s="103">
        <f t="shared" si="7"/>
        <v>126.2910798</v>
      </c>
      <c r="AA360" s="112">
        <f t="shared" si="8"/>
        <v>9.737089202</v>
      </c>
      <c r="AB360" s="73">
        <v>12.0</v>
      </c>
      <c r="AC360" s="102">
        <v>2.13</v>
      </c>
      <c r="AD360" s="102">
        <v>2.67</v>
      </c>
      <c r="AE360" s="102">
        <v>4.11</v>
      </c>
      <c r="AF360" s="102">
        <v>5.75</v>
      </c>
      <c r="AG360" s="102">
        <v>56.699999999999996</v>
      </c>
      <c r="AH360" s="102">
        <v>25.3</v>
      </c>
      <c r="AI360" s="102">
        <v>4.2700000000000005</v>
      </c>
      <c r="AJ360" s="102">
        <v>12.0</v>
      </c>
      <c r="AK360" s="102">
        <v>3.64</v>
      </c>
      <c r="AL360" s="113">
        <v>2190.0</v>
      </c>
      <c r="AM360" s="114">
        <v>0.2</v>
      </c>
      <c r="AN360" s="102">
        <v>4.03</v>
      </c>
      <c r="AO360" s="115">
        <f t="shared" si="9"/>
        <v>8.820337118</v>
      </c>
      <c r="AP360" s="116">
        <f t="shared" si="10"/>
        <v>18.55742632</v>
      </c>
      <c r="AQ360" s="117">
        <f t="shared" si="11"/>
        <v>57.74559393</v>
      </c>
      <c r="AR360" s="103">
        <f t="array" ref="AR360">INDEX(Historical!$C$7:$C$1381,MATCH(B360,Historical!$B$7:$B$1403,0))*IF(AH360="n/a",1.03,IF(AH360&lt;0,1.01,IF(AH360&gt;10,1.1,(1+AH360/100))))</f>
        <v>2.95075</v>
      </c>
      <c r="AS360" s="112">
        <f t="shared" si="12"/>
        <v>3.076747025</v>
      </c>
      <c r="AT360" s="112">
        <f t="shared" ref="AT360:AV360" si="368">IF($AK360="n/a",1.03*AS360,IF($AK360&lt;0,1.01*AS360,IF($AK360&gt;10,1.1*AS360,(1+$AK360/100)*AS360)))</f>
        <v>3.188740617</v>
      </c>
      <c r="AU360" s="112">
        <f t="shared" si="368"/>
        <v>3.304810775</v>
      </c>
      <c r="AV360" s="112">
        <f t="shared" si="368"/>
        <v>3.425105887</v>
      </c>
      <c r="AW360" s="103">
        <f t="shared" si="14"/>
        <v>15.9461543</v>
      </c>
      <c r="AX360" s="118">
        <f t="shared" si="15"/>
        <v>76.8859899</v>
      </c>
      <c r="AY360" s="119">
        <v>0.76</v>
      </c>
      <c r="AZ360" s="114">
        <v>-0.33999999999999997</v>
      </c>
      <c r="BA360" s="114">
        <v>-32.24</v>
      </c>
      <c r="BB360" s="114">
        <v>-10.42</v>
      </c>
      <c r="BC360" s="114">
        <v>-17.41</v>
      </c>
      <c r="BD360" s="42"/>
      <c r="BE360" s="17">
        <v>2005.0</v>
      </c>
      <c r="BF360" s="17">
        <f t="shared" si="16"/>
        <v>1</v>
      </c>
      <c r="BG360" s="120">
        <v>10.4</v>
      </c>
    </row>
    <row r="361" ht="11.25" customHeight="1">
      <c r="A361" s="55" t="s">
        <v>1904</v>
      </c>
      <c r="B361" s="99" t="s">
        <v>1905</v>
      </c>
      <c r="C361" s="100" t="s">
        <v>136</v>
      </c>
      <c r="D361" s="100" t="s">
        <v>391</v>
      </c>
      <c r="E361" s="101">
        <v>6.0</v>
      </c>
      <c r="F361" s="58">
        <v>765.0</v>
      </c>
      <c r="G361" s="58" t="s">
        <v>168</v>
      </c>
      <c r="H361" s="58" t="s">
        <v>168</v>
      </c>
      <c r="I361" s="60">
        <v>34.02</v>
      </c>
      <c r="J361" s="103">
        <f t="shared" si="2"/>
        <v>1.881246326</v>
      </c>
      <c r="K361" s="144">
        <v>0.16</v>
      </c>
      <c r="L361" s="17">
        <v>4.0</v>
      </c>
      <c r="M361" s="23">
        <f t="shared" si="3"/>
        <v>0.64</v>
      </c>
      <c r="N361" s="17" t="s">
        <v>1861</v>
      </c>
      <c r="O361" s="145">
        <v>0.14</v>
      </c>
      <c r="P361" s="107">
        <v>43665.0</v>
      </c>
      <c r="Q361" s="107">
        <v>43682.0</v>
      </c>
      <c r="R361" s="23">
        <f t="shared" si="4"/>
        <v>14.28571429</v>
      </c>
      <c r="S361" s="108">
        <f t="array" ref="S361">IF(INDEX(Historical!$D$7:$D$1379,MATCH(B361,Historical!$B$7:$B$1403,0))=0,"n/a",(INDEX(Historical!$C$7:$C$1381,MATCH(B361,Historical!$B$7:$B$1403,0))/INDEX(Historical!$D$7:$D$1379,MATCH(B361,Historical!$B$7:$B$1403,0))-1)*100)</f>
        <v>15.38461538</v>
      </c>
      <c r="T361" s="108">
        <f t="array" ref="T361">IF(INDEX(Historical!$F$7:$F$1372,MATCH(B361,Historical!$B$7:$B$1403,0))=0,"n/a",((INDEX(Historical!$C$7:$C$1381,MATCH(B361,Historical!$B$7:$B$1403,0))/INDEX(Historical!$F$7:$F$1372,MATCH(B361,Historical!$B$7:$B$1403,0)))^(1/3)-1)*100)</f>
        <v>20.84372701</v>
      </c>
      <c r="U361" s="108">
        <f t="array" ref="U361">IF(INDEX(Historical!$H$7:$H$1372,MATCH(B361,Historical!$B$7:$B$1403,0))=0,"n/a",((INDEX(Historical!$C$7:$C$1381,MATCH(B361,Historical!$B$7:$B$1403,0))/INDEX(Historical!$H$7:$H$1372,MATCH(B361,Historical!$B$7:$B$1403,0)))^(1/5)-1)*100)</f>
        <v>18.20492737</v>
      </c>
      <c r="V361" s="108">
        <f t="array" ref="V361">IF(INDEX(Historical!$O$7:$O$1372,MATCH(B361,Historical!$B$7:$B$1403,0))=0,"n/a",((INDEX(Historical!$C$7:$C$1381,MATCH(B361,Historical!$B$7:$B$1403,0))/INDEX(Historical!$O$7:$O$1372,MATCH(B361,Historical!$B$7:$B$1403,0)))^(1/10)-1)*100)</f>
        <v>9.595822639</v>
      </c>
      <c r="W361" s="109">
        <f t="shared" si="5"/>
        <v>1.89717214</v>
      </c>
      <c r="X361" s="110">
        <f t="shared" si="6"/>
        <v>1.291129601</v>
      </c>
      <c r="Y361" s="99"/>
      <c r="Z361" s="103">
        <f t="shared" si="7"/>
        <v>28.57142857</v>
      </c>
      <c r="AA361" s="112">
        <f t="shared" si="8"/>
        <v>15.1875</v>
      </c>
      <c r="AB361" s="58">
        <v>12.0</v>
      </c>
      <c r="AC361" s="60">
        <v>2.24</v>
      </c>
      <c r="AD361" s="60" t="s">
        <v>128</v>
      </c>
      <c r="AE361" s="60">
        <v>2.98</v>
      </c>
      <c r="AF361" s="60">
        <v>1.16</v>
      </c>
      <c r="AG361" s="60">
        <v>8.4</v>
      </c>
      <c r="AH361" s="60">
        <v>13.700000000000001</v>
      </c>
      <c r="AI361" s="60" t="s">
        <v>128</v>
      </c>
      <c r="AJ361" s="60">
        <v>14.099999999999998</v>
      </c>
      <c r="AK361" s="60" t="s">
        <v>128</v>
      </c>
      <c r="AL361" s="60">
        <v>60.56</v>
      </c>
      <c r="AM361" s="60">
        <v>7.5</v>
      </c>
      <c r="AN361" s="60">
        <v>0.0</v>
      </c>
      <c r="AO361" s="115">
        <f t="shared" si="9"/>
        <v>4.898673697</v>
      </c>
      <c r="AP361" s="116">
        <f t="shared" si="10"/>
        <v>20.0861737</v>
      </c>
      <c r="AQ361" s="117">
        <f t="shared" si="11"/>
        <v>-11.51271278</v>
      </c>
      <c r="AR361" s="103">
        <f t="array" ref="AR361">INDEX(Historical!$C$7:$C$1381,MATCH(B361,Historical!$B$7:$B$1403,0))*IF(AH361="n/a",1.03,IF(AH361&lt;0,1.01,IF(AH361&gt;10,1.1,(1+AH361/100))))</f>
        <v>0.66</v>
      </c>
      <c r="AS361" s="112">
        <f t="shared" si="12"/>
        <v>0.6798</v>
      </c>
      <c r="AT361" s="112">
        <f t="shared" ref="AT361:AV361" si="369">IF($AK361="n/a",1.03*AS361,IF($AK361&lt;0,1.01*AS361,IF($AK361&gt;10,1.1*AS361,(1+$AK361/100)*AS361)))</f>
        <v>0.700194</v>
      </c>
      <c r="AU361" s="112">
        <f t="shared" si="369"/>
        <v>0.72119982</v>
      </c>
      <c r="AV361" s="112">
        <f t="shared" si="369"/>
        <v>0.7428358146</v>
      </c>
      <c r="AW361" s="103">
        <f t="shared" si="14"/>
        <v>3.504029635</v>
      </c>
      <c r="AX361" s="118">
        <f t="shared" si="15"/>
        <v>10.29991074</v>
      </c>
      <c r="AY361" s="235">
        <v>0.58</v>
      </c>
      <c r="AZ361" s="120">
        <v>11.65</v>
      </c>
      <c r="BA361" s="120">
        <v>-10.45</v>
      </c>
      <c r="BB361" s="120">
        <v>-2.8899999999999997</v>
      </c>
      <c r="BC361" s="120">
        <v>2.69</v>
      </c>
      <c r="BD361" s="42"/>
      <c r="BE361" s="17">
        <v>2014.0</v>
      </c>
      <c r="BF361" s="17">
        <f t="shared" si="16"/>
        <v>0</v>
      </c>
      <c r="BG361" s="120">
        <v>0.8999999999999999</v>
      </c>
    </row>
    <row r="362" ht="11.25" customHeight="1">
      <c r="A362" s="55" t="s">
        <v>815</v>
      </c>
      <c r="B362" s="99" t="s">
        <v>816</v>
      </c>
      <c r="C362" s="100" t="s">
        <v>136</v>
      </c>
      <c r="D362" s="100" t="s">
        <v>153</v>
      </c>
      <c r="E362" s="101">
        <v>10.0</v>
      </c>
      <c r="F362" s="58">
        <v>401.0</v>
      </c>
      <c r="G362" s="58" t="s">
        <v>168</v>
      </c>
      <c r="H362" s="58" t="s">
        <v>168</v>
      </c>
      <c r="I362" s="150">
        <v>23.19</v>
      </c>
      <c r="J362" s="103">
        <f t="shared" si="2"/>
        <v>3.449762829</v>
      </c>
      <c r="K362" s="104">
        <v>0.2</v>
      </c>
      <c r="L362" s="73">
        <v>4.0</v>
      </c>
      <c r="M362" s="23">
        <f t="shared" si="3"/>
        <v>0.8</v>
      </c>
      <c r="N362" s="105" t="s">
        <v>392</v>
      </c>
      <c r="O362" s="106">
        <v>0.19</v>
      </c>
      <c r="P362" s="107">
        <v>43866.0</v>
      </c>
      <c r="Q362" s="107">
        <v>43880.0</v>
      </c>
      <c r="R362" s="23">
        <f t="shared" si="4"/>
        <v>5.263157895</v>
      </c>
      <c r="S362" s="108">
        <f t="array" ref="S362">IF(INDEX(Historical!$D$7:$D$1379,MATCH(B362,Historical!$B$7:$B$1403,0))=0,"n/a",(INDEX(Historical!$C$7:$C$1381,MATCH(B362,Historical!$B$7:$B$1403,0))/INDEX(Historical!$D$7:$D$1379,MATCH(B362,Historical!$B$7:$B$1403,0))-1)*100)</f>
        <v>2.777777778</v>
      </c>
      <c r="T362" s="108">
        <f t="array" ref="T362">IF(INDEX(Historical!$F$7:$F$1372,MATCH(B362,Historical!$B$7:$B$1403,0))=0,"n/a",((INDEX(Historical!$C$7:$C$1381,MATCH(B362,Historical!$B$7:$B$1403,0))/INDEX(Historical!$F$7:$F$1372,MATCH(B362,Historical!$B$7:$B$1403,0)))^(1/3)-1)*100)</f>
        <v>16.33523923</v>
      </c>
      <c r="U362" s="108">
        <f t="array" ref="U362">IF(INDEX(Historical!$H$7:$H$1372,MATCH(B362,Historical!$B$7:$B$1403,0))=0,"n/a",((INDEX(Historical!$C$7:$C$1381,MATCH(B362,Historical!$B$7:$B$1403,0))/INDEX(Historical!$H$7:$H$1372,MATCH(B362,Historical!$B$7:$B$1403,0)))^(1/5)-1)*100)</f>
        <v>16.82897342</v>
      </c>
      <c r="V362" s="108">
        <f t="array" ref="V362">IF(INDEX(Historical!$O$7:$O$1372,MATCH(B362,Historical!$B$7:$B$1403,0))=0,"n/a",((INDEX(Historical!$C$7:$C$1381,MATCH(B362,Historical!$B$7:$B$1403,0))/INDEX(Historical!$O$7:$O$1372,MATCH(B362,Historical!$B$7:$B$1403,0)))^(1/10)-1)*100)</f>
        <v>22.15835392</v>
      </c>
      <c r="W362" s="109">
        <f t="shared" si="5"/>
        <v>0.7594866243</v>
      </c>
      <c r="X362" s="110">
        <f t="shared" si="6"/>
        <v>0.8630242778</v>
      </c>
      <c r="Y362" s="159" t="s">
        <v>817</v>
      </c>
      <c r="Z362" s="103">
        <f t="shared" si="7"/>
        <v>45.19774011</v>
      </c>
      <c r="AA362" s="112">
        <f t="shared" si="8"/>
        <v>13.10169492</v>
      </c>
      <c r="AB362" s="73">
        <v>12.0</v>
      </c>
      <c r="AC362" s="102">
        <v>1.77</v>
      </c>
      <c r="AD362" s="102">
        <v>1.87</v>
      </c>
      <c r="AE362" s="102">
        <v>3.91</v>
      </c>
      <c r="AF362" s="102">
        <v>1.06</v>
      </c>
      <c r="AG362" s="102">
        <v>8.3</v>
      </c>
      <c r="AH362" s="102">
        <v>1.0</v>
      </c>
      <c r="AI362" s="102">
        <v>5.609999999999999</v>
      </c>
      <c r="AJ362" s="102">
        <v>19.5</v>
      </c>
      <c r="AK362" s="102">
        <v>7.000000000000001</v>
      </c>
      <c r="AL362" s="113">
        <v>851.3</v>
      </c>
      <c r="AM362" s="114">
        <v>0.5</v>
      </c>
      <c r="AN362" s="102">
        <v>0.03</v>
      </c>
      <c r="AO362" s="115">
        <f t="shared" si="9"/>
        <v>7.17704133</v>
      </c>
      <c r="AP362" s="116">
        <f t="shared" si="10"/>
        <v>20.27873625</v>
      </c>
      <c r="AQ362" s="117">
        <f t="shared" si="11"/>
        <v>-21.43566936</v>
      </c>
      <c r="AR362" s="103">
        <f t="array" ref="AR362">INDEX(Historical!$C$7:$C$1381,MATCH(B362,Historical!$B$7:$B$1403,0))*IF(AH362="n/a",1.03,IF(AH362&lt;0,1.01,IF(AH362&gt;10,1.1,(1+AH362/100))))</f>
        <v>0.7474</v>
      </c>
      <c r="AS362" s="112">
        <f t="shared" si="12"/>
        <v>0.78932914</v>
      </c>
      <c r="AT362" s="112">
        <f t="shared" ref="AT362:AV362" si="370">IF($AK362="n/a",1.03*AS362,IF($AK362&lt;0,1.01*AS362,IF($AK362&gt;10,1.1*AS362,(1+$AK362/100)*AS362)))</f>
        <v>0.8445821798</v>
      </c>
      <c r="AU362" s="112">
        <f t="shared" si="370"/>
        <v>0.9037029324</v>
      </c>
      <c r="AV362" s="112">
        <f t="shared" si="370"/>
        <v>0.9669621377</v>
      </c>
      <c r="AW362" s="103">
        <f t="shared" si="14"/>
        <v>4.25197639</v>
      </c>
      <c r="AX362" s="118">
        <f t="shared" si="15"/>
        <v>18.33538762</v>
      </c>
      <c r="AY362" s="119">
        <v>0.69</v>
      </c>
      <c r="AZ362" s="114">
        <v>-3.62</v>
      </c>
      <c r="BA362" s="114">
        <v>-29.95</v>
      </c>
      <c r="BB362" s="114">
        <v>-14.89</v>
      </c>
      <c r="BC362" s="114">
        <v>-16.29</v>
      </c>
      <c r="BD362" s="42"/>
      <c r="BE362" s="17">
        <v>2011.0</v>
      </c>
      <c r="BF362" s="17">
        <f t="shared" si="16"/>
        <v>0</v>
      </c>
      <c r="BG362" s="120">
        <v>1.2</v>
      </c>
    </row>
    <row r="363" ht="11.25" customHeight="1">
      <c r="A363" s="155" t="s">
        <v>818</v>
      </c>
      <c r="B363" s="99" t="s">
        <v>819</v>
      </c>
      <c r="C363" s="100" t="s">
        <v>118</v>
      </c>
      <c r="D363" s="100" t="s">
        <v>202</v>
      </c>
      <c r="E363" s="101">
        <v>13.0</v>
      </c>
      <c r="F363" s="58">
        <v>289.0</v>
      </c>
      <c r="G363" s="58" t="s">
        <v>168</v>
      </c>
      <c r="H363" s="58" t="s">
        <v>168</v>
      </c>
      <c r="I363" s="150">
        <v>23.4</v>
      </c>
      <c r="J363" s="103">
        <f t="shared" si="2"/>
        <v>3.632478632</v>
      </c>
      <c r="K363" s="104">
        <v>0.2125</v>
      </c>
      <c r="L363" s="73">
        <v>4.0</v>
      </c>
      <c r="M363" s="23">
        <f t="shared" si="3"/>
        <v>0.85</v>
      </c>
      <c r="N363" s="105" t="s">
        <v>179</v>
      </c>
      <c r="O363" s="106">
        <v>0.21</v>
      </c>
      <c r="P363" s="107">
        <v>43814.0</v>
      </c>
      <c r="Q363" s="107">
        <v>43829.0</v>
      </c>
      <c r="R363" s="23">
        <f t="shared" si="4"/>
        <v>1.19047619</v>
      </c>
      <c r="S363" s="108">
        <f t="array" ref="S363">IF(INDEX(Historical!$D$7:$D$1379,MATCH(B363,Historical!$B$7:$B$1403,0))=0,"n/a",(INDEX(Historical!$C$7:$C$1381,MATCH(B363,Historical!$B$7:$B$1403,0))/INDEX(Historical!$D$7:$D$1379,MATCH(B363,Historical!$B$7:$B$1403,0))-1)*100)</f>
        <v>1.38387485</v>
      </c>
      <c r="T363" s="108">
        <f t="array" ref="T363">IF(INDEX(Historical!$F$7:$F$1372,MATCH(B363,Historical!$B$7:$B$1403,0))=0,"n/a",((INDEX(Historical!$C$7:$C$1381,MATCH(B363,Historical!$B$7:$B$1403,0))/INDEX(Historical!$F$7:$F$1372,MATCH(B363,Historical!$B$7:$B$1403,0)))^(1/3)-1)*100)</f>
        <v>1.215924581</v>
      </c>
      <c r="U363" s="108">
        <f t="array" ref="U363">IF(INDEX(Historical!$H$7:$H$1372,MATCH(B363,Historical!$B$7:$B$1403,0))=0,"n/a",((INDEX(Historical!$C$7:$C$1381,MATCH(B363,Historical!$B$7:$B$1403,0))/INDEX(Historical!$H$7:$H$1372,MATCH(B363,Historical!$B$7:$B$1403,0)))^(1/5)-1)*100)</f>
        <v>1.231140026</v>
      </c>
      <c r="V363" s="108">
        <f t="array" ref="V363">IF(INDEX(Historical!$O$7:$O$1372,MATCH(B363,Historical!$B$7:$B$1403,0))=0,"n/a",((INDEX(Historical!$C$7:$C$1381,MATCH(B363,Historical!$B$7:$B$1403,0))/INDEX(Historical!$O$7:$O$1372,MATCH(B363,Historical!$B$7:$B$1403,0)))^(1/10)-1)*100)</f>
        <v>1.271523902</v>
      </c>
      <c r="W363" s="109">
        <f t="shared" si="5"/>
        <v>0.9682397818</v>
      </c>
      <c r="X363" s="110">
        <f t="shared" si="6"/>
        <v>0.5596091025</v>
      </c>
      <c r="Y363" s="133" t="s">
        <v>180</v>
      </c>
      <c r="Z363" s="103">
        <f t="shared" si="7"/>
        <v>81.73076923</v>
      </c>
      <c r="AA363" s="112">
        <f t="shared" si="8"/>
        <v>22.5</v>
      </c>
      <c r="AB363" s="73">
        <v>9.0</v>
      </c>
      <c r="AC363" s="102">
        <v>1.04</v>
      </c>
      <c r="AD363" s="102">
        <v>1.8</v>
      </c>
      <c r="AE363" s="102">
        <v>0.86</v>
      </c>
      <c r="AF363" s="102">
        <v>1.42</v>
      </c>
      <c r="AG363" s="102" t="s">
        <v>128</v>
      </c>
      <c r="AH363" s="102">
        <v>39.800000000000004</v>
      </c>
      <c r="AI363" s="102">
        <v>14.48</v>
      </c>
      <c r="AJ363" s="102">
        <v>2.1999999999999997</v>
      </c>
      <c r="AK363" s="102">
        <v>12.5</v>
      </c>
      <c r="AL363" s="113">
        <v>1690.0</v>
      </c>
      <c r="AM363" s="114">
        <v>0.6</v>
      </c>
      <c r="AN363" s="102">
        <v>1.65</v>
      </c>
      <c r="AO363" s="115">
        <f t="shared" si="9"/>
        <v>-17.63638134</v>
      </c>
      <c r="AP363" s="116">
        <f t="shared" si="10"/>
        <v>4.863618658</v>
      </c>
      <c r="AQ363" s="117">
        <f t="shared" si="11"/>
        <v>19.16375288</v>
      </c>
      <c r="AR363" s="103">
        <f t="array" ref="AR363">INDEX(Historical!$C$7:$C$1381,MATCH(B363,Historical!$B$7:$B$1403,0))*IF(AH363="n/a",1.03,IF(AH363&lt;0,1.01,IF(AH363&gt;10,1.1,(1+AH363/100))))</f>
        <v>0.92675</v>
      </c>
      <c r="AS363" s="112">
        <f t="shared" si="12"/>
        <v>1.019425</v>
      </c>
      <c r="AT363" s="112">
        <f t="shared" ref="AT363:AV363" si="371">IF($AK363="n/a",1.03*AS363,IF($AK363&lt;0,1.01*AS363,IF($AK363&gt;10,1.1*AS363,(1+$AK363/100)*AS363)))</f>
        <v>1.1213675</v>
      </c>
      <c r="AU363" s="112">
        <f t="shared" si="371"/>
        <v>1.23350425</v>
      </c>
      <c r="AV363" s="112">
        <f t="shared" si="371"/>
        <v>1.356854675</v>
      </c>
      <c r="AW363" s="103">
        <f t="shared" si="14"/>
        <v>5.657901425</v>
      </c>
      <c r="AX363" s="118">
        <f t="shared" si="15"/>
        <v>24.17906592</v>
      </c>
      <c r="AY363" s="119">
        <v>1.26</v>
      </c>
      <c r="AZ363" s="114">
        <v>-1.76</v>
      </c>
      <c r="BA363" s="114">
        <v>-47.78</v>
      </c>
      <c r="BB363" s="114">
        <v>-23.599999999999998</v>
      </c>
      <c r="BC363" s="114">
        <v>-27.85</v>
      </c>
      <c r="BD363" s="42"/>
      <c r="BE363" s="17">
        <v>2008.0</v>
      </c>
      <c r="BF363" s="17">
        <f t="shared" si="16"/>
        <v>1</v>
      </c>
      <c r="BG363" s="120" t="s">
        <v>128</v>
      </c>
    </row>
    <row r="364" ht="11.25" customHeight="1">
      <c r="A364" s="55" t="s">
        <v>820</v>
      </c>
      <c r="B364" s="99" t="s">
        <v>821</v>
      </c>
      <c r="C364" s="100" t="s">
        <v>136</v>
      </c>
      <c r="D364" s="100" t="s">
        <v>391</v>
      </c>
      <c r="E364" s="101">
        <v>13.0</v>
      </c>
      <c r="F364" s="58">
        <v>291.0</v>
      </c>
      <c r="G364" s="58" t="s">
        <v>168</v>
      </c>
      <c r="H364" s="58" t="s">
        <v>168</v>
      </c>
      <c r="I364" s="102">
        <v>182.96</v>
      </c>
      <c r="J364" s="103">
        <f t="shared" si="2"/>
        <v>0.8963707914</v>
      </c>
      <c r="K364" s="144">
        <v>0.41</v>
      </c>
      <c r="L364" s="73">
        <v>4.0</v>
      </c>
      <c r="M364" s="23">
        <f t="shared" si="3"/>
        <v>1.64</v>
      </c>
      <c r="N364" s="105" t="s">
        <v>822</v>
      </c>
      <c r="O364" s="145">
        <v>0.4</v>
      </c>
      <c r="P364" s="107">
        <v>43832.0</v>
      </c>
      <c r="Q364" s="107">
        <v>43844.0</v>
      </c>
      <c r="R364" s="23">
        <f t="shared" si="4"/>
        <v>2.5</v>
      </c>
      <c r="S364" s="108">
        <f t="array" ref="S364">IF(INDEX(Historical!$D$7:$D$1379,MATCH(B364,Historical!$B$7:$B$1403,0))=0,"n/a",(INDEX(Historical!$C$7:$C$1381,MATCH(B364,Historical!$B$7:$B$1403,0))/INDEX(Historical!$D$7:$D$1379,MATCH(B364,Historical!$B$7:$B$1403,0))-1)*100)</f>
        <v>10.79136691</v>
      </c>
      <c r="T364" s="108">
        <f t="array" ref="T364">IF(INDEX(Historical!$F$7:$F$1372,MATCH(B364,Historical!$B$7:$B$1403,0))=0,"n/a",((INDEX(Historical!$C$7:$C$1381,MATCH(B364,Historical!$B$7:$B$1403,0))/INDEX(Historical!$F$7:$F$1372,MATCH(B364,Historical!$B$7:$B$1403,0)))^(1/3)-1)*100)</f>
        <v>8.073768816</v>
      </c>
      <c r="U364" s="108">
        <f t="array" ref="U364">IF(INDEX(Historical!$H$7:$H$1372,MATCH(B364,Historical!$B$7:$B$1403,0))=0,"n/a",((INDEX(Historical!$C$7:$C$1381,MATCH(B364,Historical!$B$7:$B$1403,0))/INDEX(Historical!$H$7:$H$1372,MATCH(B364,Historical!$B$7:$B$1403,0)))^(1/5)-1)*100)</f>
        <v>7.156580081</v>
      </c>
      <c r="V364" s="108">
        <f t="array" ref="V364">IF(INDEX(Historical!$O$7:$O$1372,MATCH(B364,Historical!$B$7:$B$1403,0))=0,"n/a",((INDEX(Historical!$C$7:$C$1381,MATCH(B364,Historical!$B$7:$B$1403,0))/INDEX(Historical!$O$7:$O$1372,MATCH(B364,Historical!$B$7:$B$1403,0)))^(1/10)-1)*100)</f>
        <v>6.123161501</v>
      </c>
      <c r="W364" s="109">
        <f t="shared" si="5"/>
        <v>1.16877206</v>
      </c>
      <c r="X364" s="110">
        <f t="shared" si="6"/>
        <v>0.4160802372</v>
      </c>
      <c r="Y364" s="180"/>
      <c r="Z364" s="103">
        <f t="shared" si="7"/>
        <v>9.192825112</v>
      </c>
      <c r="AA364" s="112">
        <f t="shared" si="8"/>
        <v>10.25560538</v>
      </c>
      <c r="AB364" s="73">
        <v>12.0</v>
      </c>
      <c r="AC364" s="102">
        <v>17.84</v>
      </c>
      <c r="AD364" s="102" t="s">
        <v>128</v>
      </c>
      <c r="AE364" s="102">
        <v>3.64</v>
      </c>
      <c r="AF364" s="102">
        <v>1.64</v>
      </c>
      <c r="AG364" s="102">
        <v>14.2</v>
      </c>
      <c r="AH364" s="102">
        <v>16.7</v>
      </c>
      <c r="AI364" s="102" t="s">
        <v>128</v>
      </c>
      <c r="AJ364" s="102">
        <v>17.2</v>
      </c>
      <c r="AK364" s="102" t="s">
        <v>128</v>
      </c>
      <c r="AL364" s="113">
        <v>389.7</v>
      </c>
      <c r="AM364" s="114">
        <v>3.2</v>
      </c>
      <c r="AN364" s="102">
        <v>0.0</v>
      </c>
      <c r="AO364" s="115">
        <f t="shared" si="9"/>
        <v>-2.202654509</v>
      </c>
      <c r="AP364" s="116">
        <f t="shared" si="10"/>
        <v>8.052950872</v>
      </c>
      <c r="AQ364" s="117">
        <f t="shared" si="11"/>
        <v>-13.54077949</v>
      </c>
      <c r="AR364" s="103">
        <f t="array" ref="AR364">INDEX(Historical!$C$7:$C$1381,MATCH(B364,Historical!$B$7:$B$1403,0))*IF(AH364="n/a",1.03,IF(AH364&lt;0,1.01,IF(AH364&gt;10,1.1,(1+AH364/100))))</f>
        <v>1.694</v>
      </c>
      <c r="AS364" s="112">
        <f t="shared" si="12"/>
        <v>1.74482</v>
      </c>
      <c r="AT364" s="112">
        <f t="shared" ref="AT364:AV364" si="372">IF($AK364="n/a",1.03*AS364,IF($AK364&lt;0,1.01*AS364,IF($AK364&gt;10,1.1*AS364,(1+$AK364/100)*AS364)))</f>
        <v>1.7971646</v>
      </c>
      <c r="AU364" s="112">
        <f t="shared" si="372"/>
        <v>1.851079538</v>
      </c>
      <c r="AV364" s="112">
        <f t="shared" si="372"/>
        <v>1.906611924</v>
      </c>
      <c r="AW364" s="103">
        <f t="shared" si="14"/>
        <v>8.993676062</v>
      </c>
      <c r="AX364" s="118">
        <f t="shared" si="15"/>
        <v>4.915651542</v>
      </c>
      <c r="AY364" s="119">
        <v>0.74</v>
      </c>
      <c r="AZ364" s="114">
        <v>12.58</v>
      </c>
      <c r="BA364" s="114">
        <v>-15.620000000000001</v>
      </c>
      <c r="BB364" s="114">
        <v>-9.84</v>
      </c>
      <c r="BC364" s="114">
        <v>-4.95</v>
      </c>
      <c r="BD364" s="42"/>
      <c r="BE364" s="17">
        <v>2008.0</v>
      </c>
      <c r="BF364" s="17">
        <f t="shared" si="16"/>
        <v>1</v>
      </c>
      <c r="BG364" s="120">
        <v>1.3</v>
      </c>
    </row>
    <row r="365" ht="11.25" customHeight="1">
      <c r="A365" s="155" t="s">
        <v>823</v>
      </c>
      <c r="B365" s="99" t="s">
        <v>824</v>
      </c>
      <c r="C365" s="100" t="s">
        <v>136</v>
      </c>
      <c r="D365" s="100" t="s">
        <v>137</v>
      </c>
      <c r="E365" s="101">
        <v>10.0</v>
      </c>
      <c r="F365" s="58">
        <v>426.0</v>
      </c>
      <c r="G365" s="58" t="s">
        <v>121</v>
      </c>
      <c r="H365" s="58" t="s">
        <v>121</v>
      </c>
      <c r="I365" s="150">
        <v>49.95</v>
      </c>
      <c r="J365" s="103">
        <f t="shared" si="2"/>
        <v>2.602602603</v>
      </c>
      <c r="K365" s="104">
        <v>0.325</v>
      </c>
      <c r="L365" s="73">
        <v>4.0</v>
      </c>
      <c r="M365" s="23">
        <f t="shared" si="3"/>
        <v>1.3</v>
      </c>
      <c r="N365" s="105" t="s">
        <v>143</v>
      </c>
      <c r="O365" s="106">
        <v>0.3</v>
      </c>
      <c r="P365" s="107">
        <v>43889.0</v>
      </c>
      <c r="Q365" s="107">
        <v>43923.0</v>
      </c>
      <c r="R365" s="23">
        <f t="shared" si="4"/>
        <v>8.333333333</v>
      </c>
      <c r="S365" s="108">
        <f t="array" ref="S365">IF(INDEX(Historical!$D$7:$D$1379,MATCH(B365,Historical!$B$7:$B$1403,0))=0,"n/a",(INDEX(Historical!$C$7:$C$1381,MATCH(B365,Historical!$B$7:$B$1403,0))/INDEX(Historical!$D$7:$D$1379,MATCH(B365,Historical!$B$7:$B$1403,0))-1)*100)</f>
        <v>14.28571429</v>
      </c>
      <c r="T365" s="108">
        <f t="array" ref="T365">IF(INDEX(Historical!$F$7:$F$1372,MATCH(B365,Historical!$B$7:$B$1403,0))=0,"n/a",((INDEX(Historical!$C$7:$C$1381,MATCH(B365,Historical!$B$7:$B$1403,0))/INDEX(Historical!$F$7:$F$1372,MATCH(B365,Historical!$B$7:$B$1403,0)))^(1/3)-1)*100)</f>
        <v>12.62478804</v>
      </c>
      <c r="U365" s="108">
        <f t="array" ref="U365">IF(INDEX(Historical!$H$7:$H$1372,MATCH(B365,Historical!$B$7:$B$1403,0))=0,"n/a",((INDEX(Historical!$C$7:$C$1381,MATCH(B365,Historical!$B$7:$B$1403,0))/INDEX(Historical!$H$7:$H$1372,MATCH(B365,Historical!$B$7:$B$1403,0)))^(1/5)-1)*100)</f>
        <v>13.75438304</v>
      </c>
      <c r="V365" s="108">
        <f t="array" ref="V365">IF(INDEX(Historical!$O$7:$O$1372,MATCH(B365,Historical!$B$7:$B$1403,0))=0,"n/a",((INDEX(Historical!$C$7:$C$1381,MATCH(B365,Historical!$B$7:$B$1403,0))/INDEX(Historical!$O$7:$O$1372,MATCH(B365,Historical!$B$7:$B$1403,0)))^(1/10)-1)*100)</f>
        <v>9.826802269</v>
      </c>
      <c r="W365" s="109">
        <f t="shared" si="5"/>
        <v>1.399680451</v>
      </c>
      <c r="X365" s="110">
        <f t="shared" si="6"/>
        <v>1.403508473</v>
      </c>
      <c r="Y365" s="149" t="s">
        <v>825</v>
      </c>
      <c r="Z365" s="103">
        <f t="shared" si="7"/>
        <v>22.96819788</v>
      </c>
      <c r="AA365" s="112">
        <f t="shared" si="8"/>
        <v>8.825088339</v>
      </c>
      <c r="AB365" s="73">
        <v>12.0</v>
      </c>
      <c r="AC365" s="102">
        <v>5.66</v>
      </c>
      <c r="AD365" s="102">
        <v>2.08</v>
      </c>
      <c r="AE365" s="102">
        <v>0.87</v>
      </c>
      <c r="AF365" s="102">
        <v>1.15</v>
      </c>
      <c r="AG365" s="102">
        <v>11.3</v>
      </c>
      <c r="AH365" s="102">
        <v>133.9</v>
      </c>
      <c r="AI365" s="102">
        <v>7.68</v>
      </c>
      <c r="AJ365" s="102">
        <v>9.8</v>
      </c>
      <c r="AK365" s="102">
        <v>4.24</v>
      </c>
      <c r="AL365" s="113">
        <v>18010.0</v>
      </c>
      <c r="AM365" s="114">
        <v>0.1</v>
      </c>
      <c r="AN365" s="102">
        <v>0.31</v>
      </c>
      <c r="AO365" s="115">
        <f t="shared" si="9"/>
        <v>7.531897299</v>
      </c>
      <c r="AP365" s="116">
        <f t="shared" si="10"/>
        <v>16.35698564</v>
      </c>
      <c r="AQ365" s="117">
        <f t="shared" si="11"/>
        <v>-32.83899415</v>
      </c>
      <c r="AR365" s="103">
        <f t="array" ref="AR365">INDEX(Historical!$C$7:$C$1381,MATCH(B365,Historical!$B$7:$B$1403,0))*IF(AH365="n/a",1.03,IF(AH365&lt;0,1.01,IF(AH365&gt;10,1.1,(1+AH365/100))))</f>
        <v>1.32</v>
      </c>
      <c r="AS365" s="112">
        <f t="shared" si="12"/>
        <v>1.421376</v>
      </c>
      <c r="AT365" s="112">
        <f t="shared" ref="AT365:AV365" si="373">IF($AK365="n/a",1.03*AS365,IF($AK365&lt;0,1.01*AS365,IF($AK365&gt;10,1.1*AS365,(1+$AK365/100)*AS365)))</f>
        <v>1.481642342</v>
      </c>
      <c r="AU365" s="112">
        <f t="shared" si="373"/>
        <v>1.544463978</v>
      </c>
      <c r="AV365" s="112">
        <f t="shared" si="373"/>
        <v>1.60994925</v>
      </c>
      <c r="AW365" s="103">
        <f t="shared" si="14"/>
        <v>7.37743157</v>
      </c>
      <c r="AX365" s="118">
        <f t="shared" si="15"/>
        <v>14.76963277</v>
      </c>
      <c r="AY365" s="119">
        <v>0.56</v>
      </c>
      <c r="AZ365" s="114">
        <v>5.16</v>
      </c>
      <c r="BA365" s="114">
        <v>-20.4</v>
      </c>
      <c r="BB365" s="114">
        <v>-15.790000000000001</v>
      </c>
      <c r="BC365" s="114">
        <v>-14.430000000000001</v>
      </c>
      <c r="BD365" s="42"/>
      <c r="BE365" s="17">
        <v>2011.0</v>
      </c>
      <c r="BF365" s="17">
        <f t="shared" si="16"/>
        <v>0</v>
      </c>
      <c r="BG365" s="120">
        <v>2.4</v>
      </c>
    </row>
    <row r="366" ht="11.25" customHeight="1">
      <c r="A366" s="151" t="s">
        <v>1561</v>
      </c>
      <c r="B366" s="122" t="s">
        <v>1562</v>
      </c>
      <c r="C366" s="100" t="s">
        <v>118</v>
      </c>
      <c r="D366" s="100" t="s">
        <v>293</v>
      </c>
      <c r="E366" s="123">
        <v>8.0</v>
      </c>
      <c r="F366" s="58">
        <v>603.0</v>
      </c>
      <c r="G366" s="124" t="s">
        <v>168</v>
      </c>
      <c r="H366" s="124" t="s">
        <v>168</v>
      </c>
      <c r="I366" s="216">
        <v>205.53</v>
      </c>
      <c r="J366" s="126">
        <f t="shared" si="2"/>
        <v>2.004573542</v>
      </c>
      <c r="K366" s="127">
        <v>1.03</v>
      </c>
      <c r="L366" s="128">
        <v>4.0</v>
      </c>
      <c r="M366" s="129">
        <f t="shared" si="3"/>
        <v>4.12</v>
      </c>
      <c r="N366" s="130" t="s">
        <v>300</v>
      </c>
      <c r="O366" s="131">
        <v>0.86</v>
      </c>
      <c r="P366" s="132">
        <v>43795.0</v>
      </c>
      <c r="Q366" s="132">
        <v>43811.0</v>
      </c>
      <c r="R366" s="129">
        <f t="shared" si="4"/>
        <v>19.76744186</v>
      </c>
      <c r="S366" s="108">
        <f t="array" ref="S366">IF(INDEX(Historical!$D$7:$D$1379,MATCH(B366,Historical!$B$7:$B$1403,0))=0,"n/a",(INDEX(Historical!$C$7:$C$1381,MATCH(B366,Historical!$B$7:$B$1403,0))/INDEX(Historical!$D$7:$D$1379,MATCH(B366,Historical!$B$7:$B$1403,0))-1)*100)</f>
        <v>19.53642384</v>
      </c>
      <c r="T366" s="108">
        <f t="array" ref="T366">IF(INDEX(Historical!$F$7:$F$1372,MATCH(B366,Historical!$B$7:$B$1403,0))=0,"n/a",((INDEX(Historical!$C$7:$C$1381,MATCH(B366,Historical!$B$7:$B$1403,0))/INDEX(Historical!$F$7:$F$1372,MATCH(B366,Historical!$B$7:$B$1403,0)))^(1/3)-1)*100)</f>
        <v>19.79241005</v>
      </c>
      <c r="U366" s="108">
        <f t="array" ref="U366">IF(INDEX(Historical!$H$7:$H$1372,MATCH(B366,Historical!$B$7:$B$1403,0))=0,"n/a",((INDEX(Historical!$C$7:$C$1381,MATCH(B366,Historical!$B$7:$B$1403,0))/INDEX(Historical!$H$7:$H$1372,MATCH(B366,Historical!$B$7:$B$1403,0)))^(1/5)-1)*100)</f>
        <v>29.27109882</v>
      </c>
      <c r="V366" s="108" t="str">
        <f t="array" ref="V366">IF(INDEX(Historical!$O$7:$O$1372,MATCH(B366,Historical!$B$7:$B$1403,0))=0,"n/a",((INDEX(Historical!$C$7:$C$1381,MATCH(B366,Historical!$B$7:$B$1403,0))/INDEX(Historical!$O$7:$O$1372,MATCH(B366,Historical!$B$7:$B$1403,0)))^(1/10)-1)*100)</f>
        <v>n/a</v>
      </c>
      <c r="W366" s="109" t="str">
        <f t="shared" si="5"/>
        <v>n/a</v>
      </c>
      <c r="X366" s="110">
        <f t="shared" si="6"/>
        <v>2.075964455</v>
      </c>
      <c r="Y366" s="229"/>
      <c r="Z366" s="126">
        <f t="shared" si="7"/>
        <v>31.07088989</v>
      </c>
      <c r="AA366" s="134">
        <f t="shared" si="8"/>
        <v>15.5</v>
      </c>
      <c r="AB366" s="128">
        <v>12.0</v>
      </c>
      <c r="AC366" s="125">
        <v>13.26</v>
      </c>
      <c r="AD366" s="125" t="s">
        <v>128</v>
      </c>
      <c r="AE366" s="125">
        <v>0.95</v>
      </c>
      <c r="AF366" s="125">
        <v>5.36</v>
      </c>
      <c r="AG366" s="125">
        <v>33.900000000000006</v>
      </c>
      <c r="AH366" s="125">
        <v>-30.5</v>
      </c>
      <c r="AI366" s="125">
        <v>-27.839999999999996</v>
      </c>
      <c r="AJ366" s="125">
        <v>14.099999999999998</v>
      </c>
      <c r="AK366" s="125">
        <v>-5.92</v>
      </c>
      <c r="AL366" s="135">
        <v>8430.0</v>
      </c>
      <c r="AM366" s="136">
        <v>0.3</v>
      </c>
      <c r="AN366" s="125">
        <v>0.81</v>
      </c>
      <c r="AO366" s="137">
        <f t="shared" si="9"/>
        <v>15.77567236</v>
      </c>
      <c r="AP366" s="138">
        <f t="shared" si="10"/>
        <v>31.27567236</v>
      </c>
      <c r="AQ366" s="139">
        <f t="shared" si="11"/>
        <v>92.15734294</v>
      </c>
      <c r="AR366" s="103">
        <f t="array" ref="AR366">INDEX(Historical!$C$7:$C$1381,MATCH(B366,Historical!$B$7:$B$1403,0))*IF(AH366="n/a",1.03,IF(AH366&lt;0,1.01,IF(AH366&gt;10,1.1,(1+AH366/100))))</f>
        <v>3.6461</v>
      </c>
      <c r="AS366" s="134">
        <f t="shared" si="12"/>
        <v>3.682561</v>
      </c>
      <c r="AT366" s="134">
        <f t="shared" ref="AT366:AV366" si="374">IF($AK366="n/a",1.03*AS366,IF($AK366&lt;0,1.01*AS366,IF($AK366&gt;10,1.1*AS366,(1+$AK366/100)*AS366)))</f>
        <v>3.71938661</v>
      </c>
      <c r="AU366" s="134">
        <f t="shared" si="374"/>
        <v>3.756580476</v>
      </c>
      <c r="AV366" s="134">
        <f t="shared" si="374"/>
        <v>3.794146281</v>
      </c>
      <c r="AW366" s="126">
        <f t="shared" si="14"/>
        <v>18.59877437</v>
      </c>
      <c r="AX366" s="140">
        <f t="shared" si="15"/>
        <v>9.049177428</v>
      </c>
      <c r="AY366" s="141">
        <v>1.06</v>
      </c>
      <c r="AZ366" s="136">
        <v>4.72</v>
      </c>
      <c r="BA366" s="136">
        <v>-26.52</v>
      </c>
      <c r="BB366" s="136">
        <v>-20.62</v>
      </c>
      <c r="BC366" s="136">
        <v>-11.26</v>
      </c>
      <c r="BD366" s="142"/>
      <c r="BE366" s="17">
        <v>2013.0</v>
      </c>
      <c r="BF366" s="17">
        <f t="shared" si="16"/>
        <v>0</v>
      </c>
      <c r="BG366" s="143">
        <v>7.7</v>
      </c>
    </row>
    <row r="367" ht="11.25" customHeight="1">
      <c r="A367" s="220" t="s">
        <v>1563</v>
      </c>
      <c r="B367" s="99" t="s">
        <v>1564</v>
      </c>
      <c r="C367" s="100" t="s">
        <v>136</v>
      </c>
      <c r="D367" s="100" t="s">
        <v>153</v>
      </c>
      <c r="E367" s="101">
        <v>8.0</v>
      </c>
      <c r="F367" s="58">
        <v>649.0</v>
      </c>
      <c r="G367" s="58" t="s">
        <v>168</v>
      </c>
      <c r="H367" s="58" t="s">
        <v>168</v>
      </c>
      <c r="I367" s="150">
        <v>89.6</v>
      </c>
      <c r="J367" s="103">
        <f t="shared" si="2"/>
        <v>2.544642857</v>
      </c>
      <c r="K367" s="104">
        <v>0.57</v>
      </c>
      <c r="L367" s="73">
        <v>4.0</v>
      </c>
      <c r="M367" s="23">
        <f t="shared" si="3"/>
        <v>2.28</v>
      </c>
      <c r="N367" s="105" t="s">
        <v>184</v>
      </c>
      <c r="O367" s="106">
        <v>0.52</v>
      </c>
      <c r="P367" s="107">
        <v>43914.0</v>
      </c>
      <c r="Q367" s="107">
        <v>43930.0</v>
      </c>
      <c r="R367" s="23">
        <f t="shared" si="4"/>
        <v>9.615384615</v>
      </c>
      <c r="S367" s="108">
        <f t="array" ref="S367">IF(INDEX(Historical!$D$7:$D$1379,MATCH(B367,Historical!$B$7:$B$1403,0))=0,"n/a",(INDEX(Historical!$C$7:$C$1381,MATCH(B367,Historical!$B$7:$B$1403,0))/INDEX(Historical!$D$7:$D$1379,MATCH(B367,Historical!$B$7:$B$1403,0))-1)*100)</f>
        <v>9.932951227</v>
      </c>
      <c r="T367" s="108">
        <f t="array" ref="T367">IF(INDEX(Historical!$F$7:$F$1372,MATCH(B367,Historical!$B$7:$B$1403,0))=0,"n/a",((INDEX(Historical!$C$7:$C$1381,MATCH(B367,Historical!$B$7:$B$1403,0))/INDEX(Historical!$F$7:$F$1372,MATCH(B367,Historical!$B$7:$B$1403,0)))^(1/3)-1)*100)</f>
        <v>9.637490641</v>
      </c>
      <c r="U367" s="108">
        <f t="array" ref="U367">IF(INDEX(Historical!$H$7:$H$1372,MATCH(B367,Historical!$B$7:$B$1403,0))=0,"n/a",((INDEX(Historical!$C$7:$C$1381,MATCH(B367,Historical!$B$7:$B$1403,0))/INDEX(Historical!$H$7:$H$1372,MATCH(B367,Historical!$B$7:$B$1403,0)))^(1/5)-1)*100)</f>
        <v>7.460167237</v>
      </c>
      <c r="V367" s="108">
        <f t="array" ref="V367">IF(INDEX(Historical!$O$7:$O$1372,MATCH(B367,Historical!$B$7:$B$1403,0))=0,"n/a",((INDEX(Historical!$C$7:$C$1381,MATCH(B367,Historical!$B$7:$B$1403,0))/INDEX(Historical!$O$7:$O$1372,MATCH(B367,Historical!$B$7:$B$1403,0)))^(1/10)-1)*100)</f>
        <v>4.731642778</v>
      </c>
      <c r="W367" s="109">
        <f t="shared" si="5"/>
        <v>1.576654787</v>
      </c>
      <c r="X367" s="110" t="str">
        <f t="shared" si="6"/>
        <v>n/a</v>
      </c>
      <c r="Y367" s="149"/>
      <c r="Z367" s="103" t="str">
        <f t="shared" si="7"/>
        <v>n/a</v>
      </c>
      <c r="AA367" s="112" t="str">
        <f t="shared" si="8"/>
        <v>n/a</v>
      </c>
      <c r="AB367" s="73">
        <v>12.0</v>
      </c>
      <c r="AC367" s="102" t="s">
        <v>128</v>
      </c>
      <c r="AD367" s="102" t="s">
        <v>128</v>
      </c>
      <c r="AE367" s="102" t="s">
        <v>128</v>
      </c>
      <c r="AF367" s="102" t="s">
        <v>128</v>
      </c>
      <c r="AG367" s="102" t="s">
        <v>128</v>
      </c>
      <c r="AH367" s="102" t="s">
        <v>128</v>
      </c>
      <c r="AI367" s="102" t="s">
        <v>128</v>
      </c>
      <c r="AJ367" s="102" t="s">
        <v>128</v>
      </c>
      <c r="AK367" s="102" t="s">
        <v>128</v>
      </c>
      <c r="AL367" s="113" t="s">
        <v>128</v>
      </c>
      <c r="AM367" s="114" t="s">
        <v>128</v>
      </c>
      <c r="AN367" s="102" t="s">
        <v>128</v>
      </c>
      <c r="AO367" s="115" t="str">
        <f t="shared" si="9"/>
        <v>n/a</v>
      </c>
      <c r="AP367" s="116">
        <f t="shared" si="10"/>
        <v>10.00481009</v>
      </c>
      <c r="AQ367" s="117" t="str">
        <f t="shared" si="11"/>
        <v>n/a</v>
      </c>
      <c r="AR367" s="103">
        <f t="array" ref="AR367">INDEX(Historical!$C$7:$C$1381,MATCH(B367,Historical!$B$7:$B$1403,0))*IF(AH367="n/a",1.03,IF(AH367&lt;0,1.01,IF(AH367&gt;10,1.1,(1+AH367/100))))</f>
        <v>2.094093</v>
      </c>
      <c r="AS367" s="112">
        <f t="shared" si="12"/>
        <v>2.15691579</v>
      </c>
      <c r="AT367" s="112">
        <f t="shared" ref="AT367:AV367" si="375">IF($AK367="n/a",1.03*AS367,IF($AK367&lt;0,1.01*AS367,IF($AK367&gt;10,1.1*AS367,(1+$AK367/100)*AS367)))</f>
        <v>2.221623264</v>
      </c>
      <c r="AU367" s="112">
        <f t="shared" si="375"/>
        <v>2.288271962</v>
      </c>
      <c r="AV367" s="112">
        <f t="shared" si="375"/>
        <v>2.35692012</v>
      </c>
      <c r="AW367" s="103">
        <f t="shared" si="14"/>
        <v>11.11782414</v>
      </c>
      <c r="AX367" s="118">
        <f t="shared" si="15"/>
        <v>12.40828587</v>
      </c>
      <c r="AY367" s="119" t="s">
        <v>128</v>
      </c>
      <c r="AZ367" s="114" t="s">
        <v>128</v>
      </c>
      <c r="BA367" s="114" t="s">
        <v>128</v>
      </c>
      <c r="BB367" s="114" t="s">
        <v>128</v>
      </c>
      <c r="BC367" s="114" t="s">
        <v>128</v>
      </c>
      <c r="BD367" s="42" t="s">
        <v>112</v>
      </c>
      <c r="BE367" s="17">
        <v>2013.0</v>
      </c>
      <c r="BF367" s="17">
        <f t="shared" si="16"/>
        <v>0</v>
      </c>
      <c r="BG367" s="120" t="s">
        <v>128</v>
      </c>
    </row>
    <row r="368" ht="11.25" customHeight="1">
      <c r="A368" s="230" t="s">
        <v>2072</v>
      </c>
      <c r="B368" s="99" t="s">
        <v>2073</v>
      </c>
      <c r="C368" s="100" t="s">
        <v>136</v>
      </c>
      <c r="D368" s="100" t="s">
        <v>183</v>
      </c>
      <c r="E368" s="101">
        <v>5.0</v>
      </c>
      <c r="F368" s="58">
        <v>836.0</v>
      </c>
      <c r="G368" s="58" t="s">
        <v>168</v>
      </c>
      <c r="H368" s="58" t="s">
        <v>168</v>
      </c>
      <c r="I368" s="150">
        <v>51.22</v>
      </c>
      <c r="J368" s="103">
        <f t="shared" si="2"/>
        <v>2.420929324</v>
      </c>
      <c r="K368" s="104">
        <v>0.31</v>
      </c>
      <c r="L368" s="73">
        <v>4.0</v>
      </c>
      <c r="M368" s="23">
        <f t="shared" si="3"/>
        <v>1.24</v>
      </c>
      <c r="N368" s="105" t="s">
        <v>154</v>
      </c>
      <c r="O368" s="106">
        <v>0.27</v>
      </c>
      <c r="P368" s="107">
        <v>43616.0</v>
      </c>
      <c r="Q368" s="107">
        <v>43630.0</v>
      </c>
      <c r="R368" s="23">
        <f t="shared" si="4"/>
        <v>14.81481481</v>
      </c>
      <c r="S368" s="108">
        <f t="array" ref="S368">IF(INDEX(Historical!$D$7:$D$1379,MATCH(B368,Historical!$B$7:$B$1403,0))=0,"n/a",(INDEX(Historical!$C$7:$C$1381,MATCH(B368,Historical!$B$7:$B$1403,0))/INDEX(Historical!$D$7:$D$1379,MATCH(B368,Historical!$B$7:$B$1403,0))-1)*100)</f>
        <v>18.81188119</v>
      </c>
      <c r="T368" s="108">
        <f t="array" ref="T368">IF(INDEX(Historical!$F$7:$F$1372,MATCH(B368,Historical!$B$7:$B$1403,0))=0,"n/a",((INDEX(Historical!$C$7:$C$1381,MATCH(B368,Historical!$B$7:$B$1403,0))/INDEX(Historical!$F$7:$F$1372,MATCH(B368,Historical!$B$7:$B$1403,0)))^(1/3)-1)*100)</f>
        <v>22.05224445</v>
      </c>
      <c r="U368" s="108" t="str">
        <f t="array" ref="U368">IF(INDEX(Historical!$H$7:$H$1372,MATCH(B368,Historical!$B$7:$B$1403,0))=0,"n/a",((INDEX(Historical!$C$7:$C$1381,MATCH(B368,Historical!$B$7:$B$1403,0))/INDEX(Historical!$H$7:$H$1372,MATCH(B368,Historical!$B$7:$B$1403,0)))^(1/5)-1)*100)</f>
        <v>n/a</v>
      </c>
      <c r="V368" s="108" t="str">
        <f t="array" ref="V368">IF(INDEX(Historical!$O$7:$O$1372,MATCH(B368,Historical!$B$7:$B$1403,0))=0,"n/a",((INDEX(Historical!$C$7:$C$1381,MATCH(B368,Historical!$B$7:$B$1403,0))/INDEX(Historical!$O$7:$O$1372,MATCH(B368,Historical!$B$7:$B$1403,0)))^(1/10)-1)*100)</f>
        <v>n/a</v>
      </c>
      <c r="W368" s="109" t="str">
        <f t="shared" si="5"/>
        <v>n/a</v>
      </c>
      <c r="X368" s="110" t="str">
        <f t="shared" si="6"/>
        <v>n/a</v>
      </c>
      <c r="Y368" s="133"/>
      <c r="Z368" s="103">
        <f t="shared" si="7"/>
        <v>47.50957854</v>
      </c>
      <c r="AA368" s="112">
        <f t="shared" si="8"/>
        <v>19.62452107</v>
      </c>
      <c r="AB368" s="73">
        <v>3.0</v>
      </c>
      <c r="AC368" s="102">
        <v>2.61</v>
      </c>
      <c r="AD368" s="102">
        <v>2.25</v>
      </c>
      <c r="AE368" s="102">
        <v>2.98</v>
      </c>
      <c r="AF368" s="102">
        <v>3.35</v>
      </c>
      <c r="AG368" s="102">
        <v>18.8</v>
      </c>
      <c r="AH368" s="102">
        <v>0.0</v>
      </c>
      <c r="AI368" s="102">
        <v>8.260000000000002</v>
      </c>
      <c r="AJ368" s="102">
        <v>21.0</v>
      </c>
      <c r="AK368" s="102">
        <v>8.7</v>
      </c>
      <c r="AL368" s="113">
        <v>3420.0</v>
      </c>
      <c r="AM368" s="114">
        <v>0.15</v>
      </c>
      <c r="AN368" s="102">
        <v>0.01</v>
      </c>
      <c r="AO368" s="115" t="str">
        <f t="shared" si="9"/>
        <v>n/a</v>
      </c>
      <c r="AP368" s="116" t="str">
        <f t="shared" si="10"/>
        <v>n/a</v>
      </c>
      <c r="AQ368" s="117">
        <f t="shared" si="11"/>
        <v>70.93487466</v>
      </c>
      <c r="AR368" s="103">
        <f t="array" ref="AR368">INDEX(Historical!$C$7:$C$1381,MATCH(B368,Historical!$B$7:$B$1403,0))*IF(AH368="n/a",1.03,IF(AH368&lt;0,1.01,IF(AH368&gt;10,1.1,(1+AH368/100))))</f>
        <v>1.2</v>
      </c>
      <c r="AS368" s="112">
        <f t="shared" si="12"/>
        <v>1.29912</v>
      </c>
      <c r="AT368" s="112">
        <f t="shared" ref="AT368:AV368" si="376">IF($AK368="n/a",1.03*AS368,IF($AK368&lt;0,1.01*AS368,IF($AK368&gt;10,1.1*AS368,(1+$AK368/100)*AS368)))</f>
        <v>1.41214344</v>
      </c>
      <c r="AU368" s="112">
        <f t="shared" si="376"/>
        <v>1.534999919</v>
      </c>
      <c r="AV368" s="112">
        <f t="shared" si="376"/>
        <v>1.668544912</v>
      </c>
      <c r="AW368" s="103">
        <f t="shared" si="14"/>
        <v>7.114808272</v>
      </c>
      <c r="AX368" s="118">
        <f t="shared" si="15"/>
        <v>13.89068386</v>
      </c>
      <c r="AY368" s="119">
        <v>0.99</v>
      </c>
      <c r="AZ368" s="114">
        <v>22.54</v>
      </c>
      <c r="BA368" s="114">
        <v>-13.71</v>
      </c>
      <c r="BB368" s="114">
        <v>-2.16</v>
      </c>
      <c r="BC368" s="114">
        <v>8.450000000000001</v>
      </c>
      <c r="BD368" s="42"/>
      <c r="BE368" s="17">
        <v>2015.0</v>
      </c>
      <c r="BF368" s="17">
        <f t="shared" si="16"/>
        <v>0</v>
      </c>
      <c r="BG368" s="120">
        <v>11.700000000000001</v>
      </c>
    </row>
    <row r="369" ht="11.25" customHeight="1">
      <c r="A369" s="220" t="s">
        <v>1906</v>
      </c>
      <c r="B369" s="99" t="s">
        <v>1907</v>
      </c>
      <c r="C369" s="100" t="s">
        <v>245</v>
      </c>
      <c r="D369" s="100" t="s">
        <v>246</v>
      </c>
      <c r="E369" s="101">
        <v>6.0</v>
      </c>
      <c r="F369" s="58">
        <v>733.0</v>
      </c>
      <c r="G369" s="58" t="s">
        <v>168</v>
      </c>
      <c r="H369" s="58" t="s">
        <v>168</v>
      </c>
      <c r="I369" s="150">
        <v>12.5</v>
      </c>
      <c r="J369" s="103">
        <f t="shared" si="2"/>
        <v>14.08</v>
      </c>
      <c r="K369" s="104">
        <v>0.44</v>
      </c>
      <c r="L369" s="73">
        <v>4.0</v>
      </c>
      <c r="M369" s="23">
        <f t="shared" si="3"/>
        <v>1.76</v>
      </c>
      <c r="N369" s="105" t="s">
        <v>147</v>
      </c>
      <c r="O369" s="106">
        <v>0.43</v>
      </c>
      <c r="P369" s="148">
        <v>43223.0</v>
      </c>
      <c r="Q369" s="148">
        <v>43235.0</v>
      </c>
      <c r="R369" s="23">
        <f t="shared" si="4"/>
        <v>2.325581395</v>
      </c>
      <c r="S369" s="108">
        <f t="array" ref="S369">IF(INDEX(Historical!$D$7:$D$1379,MATCH(B369,Historical!$B$7:$B$1403,0))=0,"n/a",(INDEX(Historical!$C$7:$C$1381,MATCH(B369,Historical!$B$7:$B$1403,0))/INDEX(Historical!$D$7:$D$1379,MATCH(B369,Historical!$B$7:$B$1403,0))-1)*100)</f>
        <v>0.5714285714</v>
      </c>
      <c r="T369" s="108">
        <f t="array" ref="T369">IF(INDEX(Historical!$F$7:$F$1372,MATCH(B369,Historical!$B$7:$B$1403,0))=0,"n/a",((INDEX(Historical!$C$7:$C$1381,MATCH(B369,Historical!$B$7:$B$1403,0))/INDEX(Historical!$F$7:$F$1372,MATCH(B369,Historical!$B$7:$B$1403,0)))^(1/3)-1)*100)</f>
        <v>2.174590986</v>
      </c>
      <c r="U369" s="108">
        <f t="array" ref="U369">IF(INDEX(Historical!$H$7:$H$1372,MATCH(B369,Historical!$B$7:$B$1403,0))=0,"n/a",((INDEX(Historical!$C$7:$C$1381,MATCH(B369,Historical!$B$7:$B$1403,0))/INDEX(Historical!$H$7:$H$1372,MATCH(B369,Historical!$B$7:$B$1403,0)))^(1/5)-1)*100)</f>
        <v>57.18918684</v>
      </c>
      <c r="V369" s="108" t="str">
        <f t="array" ref="V369">IF(INDEX(Historical!$O$7:$O$1372,MATCH(B369,Historical!$B$7:$B$1403,0))=0,"n/a",((INDEX(Historical!$C$7:$C$1381,MATCH(B369,Historical!$B$7:$B$1403,0))/INDEX(Historical!$O$7:$O$1372,MATCH(B369,Historical!$B$7:$B$1403,0)))^(1/10)-1)*100)</f>
        <v>n/a</v>
      </c>
      <c r="W369" s="109" t="str">
        <f t="shared" si="5"/>
        <v>n/a</v>
      </c>
      <c r="X369" s="110">
        <f t="shared" si="6"/>
        <v>11.21356605</v>
      </c>
      <c r="Y369" s="149" t="s">
        <v>1715</v>
      </c>
      <c r="Z369" s="103">
        <f t="shared" si="7"/>
        <v>166.0377358</v>
      </c>
      <c r="AA369" s="112">
        <f t="shared" si="8"/>
        <v>11.79245283</v>
      </c>
      <c r="AB369" s="73">
        <v>12.0</v>
      </c>
      <c r="AC369" s="102">
        <v>1.06</v>
      </c>
      <c r="AD369" s="102">
        <v>0.99</v>
      </c>
      <c r="AE369" s="102">
        <v>2.88</v>
      </c>
      <c r="AF369" s="102">
        <v>1.43</v>
      </c>
      <c r="AG369" s="102">
        <v>10.4</v>
      </c>
      <c r="AH369" s="102">
        <v>52.400000000000006</v>
      </c>
      <c r="AI369" s="102">
        <v>22.869999999999997</v>
      </c>
      <c r="AJ369" s="102">
        <v>5.1</v>
      </c>
      <c r="AK369" s="102">
        <v>11.899999999999999</v>
      </c>
      <c r="AL369" s="113">
        <v>416.5</v>
      </c>
      <c r="AM369" s="114">
        <v>47.65</v>
      </c>
      <c r="AN369" s="102">
        <v>1.43</v>
      </c>
      <c r="AO369" s="115">
        <f t="shared" si="9"/>
        <v>59.47673401</v>
      </c>
      <c r="AP369" s="116">
        <f t="shared" si="10"/>
        <v>71.26918684</v>
      </c>
      <c r="AQ369" s="117">
        <f t="shared" si="11"/>
        <v>-13.42772436</v>
      </c>
      <c r="AR369" s="103">
        <f t="array" ref="AR369">INDEX(Historical!$C$7:$C$1381,MATCH(B369,Historical!$B$7:$B$1403,0))*IF(AH369="n/a",1.03,IF(AH369&lt;0,1.01,IF(AH369&gt;10,1.1,(1+AH369/100))))</f>
        <v>1.936</v>
      </c>
      <c r="AS369" s="112">
        <f t="shared" si="12"/>
        <v>2.1296</v>
      </c>
      <c r="AT369" s="112">
        <f t="shared" ref="AT369:AV369" si="377">IF($AK369="n/a",1.03*AS369,IF($AK369&lt;0,1.01*AS369,IF($AK369&gt;10,1.1*AS369,(1+$AK369/100)*AS369)))</f>
        <v>2.34256</v>
      </c>
      <c r="AU369" s="112">
        <f t="shared" si="377"/>
        <v>2.576816</v>
      </c>
      <c r="AV369" s="112">
        <f t="shared" si="377"/>
        <v>2.8344976</v>
      </c>
      <c r="AW369" s="103">
        <f t="shared" si="14"/>
        <v>11.8194736</v>
      </c>
      <c r="AX369" s="118">
        <f t="shared" si="15"/>
        <v>94.5557888</v>
      </c>
      <c r="AY369" s="119">
        <v>1.07</v>
      </c>
      <c r="AZ369" s="114">
        <v>9.17</v>
      </c>
      <c r="BA369" s="114">
        <v>-37.44</v>
      </c>
      <c r="BB369" s="114">
        <v>-15.21</v>
      </c>
      <c r="BC369" s="114">
        <v>-21.77</v>
      </c>
      <c r="BD369" s="42"/>
      <c r="BE369" s="17">
        <v>2014.0</v>
      </c>
      <c r="BF369" s="17">
        <f t="shared" si="16"/>
        <v>0</v>
      </c>
      <c r="BG369" s="120">
        <v>3.5999999999999996</v>
      </c>
    </row>
    <row r="370" ht="11.25" customHeight="1">
      <c r="A370" s="55" t="s">
        <v>826</v>
      </c>
      <c r="B370" s="99" t="s">
        <v>827</v>
      </c>
      <c r="C370" s="100" t="s">
        <v>136</v>
      </c>
      <c r="D370" s="100" t="s">
        <v>137</v>
      </c>
      <c r="E370" s="101">
        <v>10.0</v>
      </c>
      <c r="F370" s="58">
        <v>344.0</v>
      </c>
      <c r="G370" s="58" t="s">
        <v>120</v>
      </c>
      <c r="H370" s="58" t="s">
        <v>120</v>
      </c>
      <c r="I370" s="150">
        <v>38.93</v>
      </c>
      <c r="J370" s="103">
        <f t="shared" si="2"/>
        <v>2.954020036</v>
      </c>
      <c r="K370" s="104">
        <v>0.2875</v>
      </c>
      <c r="L370" s="73">
        <v>4.0</v>
      </c>
      <c r="M370" s="23">
        <f t="shared" si="3"/>
        <v>1.15</v>
      </c>
      <c r="N370" s="105" t="s">
        <v>409</v>
      </c>
      <c r="O370" s="106">
        <v>0.285</v>
      </c>
      <c r="P370" s="146">
        <v>43539.0</v>
      </c>
      <c r="Q370" s="146">
        <v>43553.0</v>
      </c>
      <c r="R370" s="23">
        <f t="shared" si="4"/>
        <v>0.8771929825</v>
      </c>
      <c r="S370" s="108">
        <f t="array" ref="S370">IF(INDEX(Historical!$D$7:$D$1379,MATCH(B370,Historical!$B$7:$B$1403,0))=0,"n/a",(INDEX(Historical!$C$7:$C$1381,MATCH(B370,Historical!$B$7:$B$1403,0))/INDEX(Historical!$D$7:$D$1379,MATCH(B370,Historical!$B$7:$B$1403,0))-1)*100)</f>
        <v>0.8771929825</v>
      </c>
      <c r="T370" s="108">
        <f t="array" ref="T370">IF(INDEX(Historical!$F$7:$F$1372,MATCH(B370,Historical!$B$7:$B$1403,0))=0,"n/a",((INDEX(Historical!$C$7:$C$1381,MATCH(B370,Historical!$B$7:$B$1403,0))/INDEX(Historical!$F$7:$F$1372,MATCH(B370,Historical!$B$7:$B$1403,0)))^(1/3)-1)*100)</f>
        <v>2.753665914</v>
      </c>
      <c r="U370" s="108">
        <f t="array" ref="U370">IF(INDEX(Historical!$H$7:$H$1372,MATCH(B370,Historical!$B$7:$B$1403,0))=0,"n/a",((INDEX(Historical!$C$7:$C$1381,MATCH(B370,Historical!$B$7:$B$1403,0))/INDEX(Historical!$H$7:$H$1372,MATCH(B370,Historical!$B$7:$B$1403,0)))^(1/5)-1)*100)</f>
        <v>4.563955259</v>
      </c>
      <c r="V370" s="108">
        <f t="array" ref="V370">IF(INDEX(Historical!$O$7:$O$1372,MATCH(B370,Historical!$B$7:$B$1403,0))=0,"n/a",((INDEX(Historical!$C$7:$C$1381,MATCH(B370,Historical!$B$7:$B$1403,0))/INDEX(Historical!$O$7:$O$1372,MATCH(B370,Historical!$B$7:$B$1403,0)))^(1/10)-1)*100)</f>
        <v>17.08558297</v>
      </c>
      <c r="W370" s="109">
        <f t="shared" si="5"/>
        <v>0.2671231802</v>
      </c>
      <c r="X370" s="110" t="str">
        <f t="shared" si="6"/>
        <v>n/a</v>
      </c>
      <c r="Y370" s="149"/>
      <c r="Z370" s="103">
        <f t="shared" si="7"/>
        <v>26.19589977</v>
      </c>
      <c r="AA370" s="112">
        <f t="shared" si="8"/>
        <v>8.867881549</v>
      </c>
      <c r="AB370" s="73">
        <v>12.0</v>
      </c>
      <c r="AC370" s="102">
        <v>4.39</v>
      </c>
      <c r="AD370" s="102">
        <v>0.7</v>
      </c>
      <c r="AE370" s="102">
        <v>1.12</v>
      </c>
      <c r="AF370" s="102">
        <v>1.03</v>
      </c>
      <c r="AG370" s="102">
        <v>8.200000000000001</v>
      </c>
      <c r="AH370" s="102">
        <v>-74.2</v>
      </c>
      <c r="AI370" s="102">
        <v>6.78</v>
      </c>
      <c r="AJ370" s="102">
        <v>-30.3</v>
      </c>
      <c r="AK370" s="102">
        <v>12.7</v>
      </c>
      <c r="AL370" s="113">
        <v>1610.0</v>
      </c>
      <c r="AM370" s="114">
        <v>1.0999999999999999</v>
      </c>
      <c r="AN370" s="102">
        <v>0.27</v>
      </c>
      <c r="AO370" s="115">
        <f t="shared" si="9"/>
        <v>-1.349906254</v>
      </c>
      <c r="AP370" s="116">
        <f t="shared" si="10"/>
        <v>7.517975295</v>
      </c>
      <c r="AQ370" s="117">
        <f t="shared" si="11"/>
        <v>-36.2856444</v>
      </c>
      <c r="AR370" s="103">
        <f t="array" ref="AR370">INDEX(Historical!$C$7:$C$1381,MATCH(B370,Historical!$B$7:$B$1403,0))*IF(AH370="n/a",1.03,IF(AH370&lt;0,1.01,IF(AH370&gt;10,1.1,(1+AH370/100))))</f>
        <v>1.1615</v>
      </c>
      <c r="AS370" s="112">
        <f t="shared" si="12"/>
        <v>1.2402497</v>
      </c>
      <c r="AT370" s="112">
        <f t="shared" ref="AT370:AV370" si="378">IF($AK370="n/a",1.03*AS370,IF($AK370&lt;0,1.01*AS370,IF($AK370&gt;10,1.1*AS370,(1+$AK370/100)*AS370)))</f>
        <v>1.36427467</v>
      </c>
      <c r="AU370" s="112">
        <f t="shared" si="378"/>
        <v>1.500702137</v>
      </c>
      <c r="AV370" s="112">
        <f t="shared" si="378"/>
        <v>1.650772351</v>
      </c>
      <c r="AW370" s="103">
        <f t="shared" si="14"/>
        <v>6.917498858</v>
      </c>
      <c r="AX370" s="118">
        <f t="shared" si="15"/>
        <v>17.76906976</v>
      </c>
      <c r="AY370" s="119">
        <v>0.57</v>
      </c>
      <c r="AZ370" s="114">
        <v>13.23</v>
      </c>
      <c r="BA370" s="114">
        <v>-19.15</v>
      </c>
      <c r="BB370" s="114">
        <v>-11.450000000000001</v>
      </c>
      <c r="BC370" s="114">
        <v>-10.33</v>
      </c>
      <c r="BD370" s="42"/>
      <c r="BE370" s="17">
        <v>2010.0</v>
      </c>
      <c r="BF370" s="17">
        <f t="shared" si="16"/>
        <v>0</v>
      </c>
      <c r="BG370" s="120">
        <v>1.0</v>
      </c>
    </row>
    <row r="371" ht="11.25" customHeight="1">
      <c r="A371" s="55" t="s">
        <v>1312</v>
      </c>
      <c r="B371" s="99" t="s">
        <v>1313</v>
      </c>
      <c r="C371" s="100" t="s">
        <v>118</v>
      </c>
      <c r="D371" s="100" t="s">
        <v>119</v>
      </c>
      <c r="E371" s="101">
        <v>9.0</v>
      </c>
      <c r="F371" s="58">
        <v>475.0</v>
      </c>
      <c r="G371" s="58" t="s">
        <v>168</v>
      </c>
      <c r="H371" s="58" t="s">
        <v>168</v>
      </c>
      <c r="I371" s="102">
        <v>32.83</v>
      </c>
      <c r="J371" s="103">
        <f t="shared" si="2"/>
        <v>3.716113311</v>
      </c>
      <c r="K371" s="104">
        <v>0.305</v>
      </c>
      <c r="L371" s="73">
        <v>4.0</v>
      </c>
      <c r="M371" s="23">
        <f t="shared" si="3"/>
        <v>1.22</v>
      </c>
      <c r="N371" s="105" t="s">
        <v>138</v>
      </c>
      <c r="O371" s="106">
        <v>0.295</v>
      </c>
      <c r="P371" s="107">
        <v>43601.0</v>
      </c>
      <c r="Q371" s="107">
        <v>43619.0</v>
      </c>
      <c r="R371" s="23">
        <f t="shared" si="4"/>
        <v>3.389830508</v>
      </c>
      <c r="S371" s="108">
        <f t="array" ref="S371">IF(INDEX(Historical!$D$7:$D$1379,MATCH(B371,Historical!$B$7:$B$1403,0))=0,"n/a",(INDEX(Historical!$C$7:$C$1381,MATCH(B371,Historical!$B$7:$B$1403,0))/INDEX(Historical!$D$7:$D$1379,MATCH(B371,Historical!$B$7:$B$1403,0))-1)*100)</f>
        <v>3.418803419</v>
      </c>
      <c r="T371" s="108">
        <f t="array" ref="T371">IF(INDEX(Historical!$F$7:$F$1372,MATCH(B371,Historical!$B$7:$B$1403,0))=0,"n/a",((INDEX(Historical!$C$7:$C$1381,MATCH(B371,Historical!$B$7:$B$1403,0))/INDEX(Historical!$F$7:$F$1372,MATCH(B371,Historical!$B$7:$B$1403,0)))^(1/3)-1)*100)</f>
        <v>3.54273304</v>
      </c>
      <c r="U371" s="108">
        <f t="array" ref="U371">IF(INDEX(Historical!$H$7:$H$1372,MATCH(B371,Historical!$B$7:$B$1403,0))=0,"n/a",((INDEX(Historical!$C$7:$C$1381,MATCH(B371,Historical!$B$7:$B$1403,0))/INDEX(Historical!$H$7:$H$1372,MATCH(B371,Historical!$B$7:$B$1403,0)))^(1/5)-1)*100)</f>
        <v>4.095039697</v>
      </c>
      <c r="V371" s="108">
        <f t="array" ref="V371">IF(INDEX(Historical!$O$7:$O$1372,MATCH(B371,Historical!$B$7:$B$1403,0))=0,"n/a",((INDEX(Historical!$C$7:$C$1381,MATCH(B371,Historical!$B$7:$B$1403,0))/INDEX(Historical!$O$7:$O$1372,MATCH(B371,Historical!$B$7:$B$1403,0)))^(1/10)-1)*100)</f>
        <v>3.473393386</v>
      </c>
      <c r="W371" s="109">
        <f t="shared" si="5"/>
        <v>1.178973771</v>
      </c>
      <c r="X371" s="110">
        <f t="shared" si="6"/>
        <v>0.470694218</v>
      </c>
      <c r="Y371" s="159"/>
      <c r="Z371" s="103">
        <f t="shared" si="7"/>
        <v>47.65625</v>
      </c>
      <c r="AA371" s="112">
        <f t="shared" si="8"/>
        <v>12.82421875</v>
      </c>
      <c r="AB371" s="73">
        <v>12.0</v>
      </c>
      <c r="AC371" s="102">
        <v>2.56</v>
      </c>
      <c r="AD371" s="102">
        <v>1.43</v>
      </c>
      <c r="AE371" s="102">
        <v>0.64</v>
      </c>
      <c r="AF371" s="102">
        <v>2.52</v>
      </c>
      <c r="AG371" s="102">
        <v>16.2</v>
      </c>
      <c r="AH371" s="102">
        <v>109.89999999999999</v>
      </c>
      <c r="AI371" s="102">
        <v>9.68</v>
      </c>
      <c r="AJ371" s="102">
        <v>8.7</v>
      </c>
      <c r="AK371" s="102">
        <v>9.0</v>
      </c>
      <c r="AL371" s="113">
        <v>1440.0</v>
      </c>
      <c r="AM371" s="114">
        <v>0.8999999999999999</v>
      </c>
      <c r="AN371" s="102">
        <v>0.44</v>
      </c>
      <c r="AO371" s="115">
        <f t="shared" si="9"/>
        <v>-5.013065742</v>
      </c>
      <c r="AP371" s="116">
        <f t="shared" si="10"/>
        <v>7.811153008</v>
      </c>
      <c r="AQ371" s="117">
        <f t="shared" si="11"/>
        <v>19.84625568</v>
      </c>
      <c r="AR371" s="103">
        <f t="array" ref="AR371">INDEX(Historical!$C$7:$C$1381,MATCH(B371,Historical!$B$7:$B$1403,0))*IF(AH371="n/a",1.03,IF(AH371&lt;0,1.01,IF(AH371&gt;10,1.1,(1+AH371/100))))</f>
        <v>1.331</v>
      </c>
      <c r="AS371" s="112">
        <f t="shared" si="12"/>
        <v>1.4598408</v>
      </c>
      <c r="AT371" s="112">
        <f t="shared" ref="AT371:AV371" si="379">IF($AK371="n/a",1.03*AS371,IF($AK371&lt;0,1.01*AS371,IF($AK371&gt;10,1.1*AS371,(1+$AK371/100)*AS371)))</f>
        <v>1.591226472</v>
      </c>
      <c r="AU371" s="112">
        <f t="shared" si="379"/>
        <v>1.734436854</v>
      </c>
      <c r="AV371" s="112">
        <f t="shared" si="379"/>
        <v>1.890536171</v>
      </c>
      <c r="AW371" s="103">
        <f t="shared" si="14"/>
        <v>8.007040298</v>
      </c>
      <c r="AX371" s="118">
        <f t="shared" si="15"/>
        <v>24.38940085</v>
      </c>
      <c r="AY371" s="119">
        <v>1.25</v>
      </c>
      <c r="AZ371" s="114">
        <v>9.8</v>
      </c>
      <c r="BA371" s="114">
        <v>-23.47</v>
      </c>
      <c r="BB371" s="114">
        <v>-12.659999999999998</v>
      </c>
      <c r="BC371" s="114">
        <v>-8.58</v>
      </c>
      <c r="BD371" s="42"/>
      <c r="BE371" s="17">
        <v>2011.0</v>
      </c>
      <c r="BF371" s="17">
        <f t="shared" si="16"/>
        <v>0</v>
      </c>
      <c r="BG371" s="120">
        <v>6.2</v>
      </c>
    </row>
    <row r="372" ht="11.25" customHeight="1">
      <c r="A372" s="155" t="s">
        <v>1908</v>
      </c>
      <c r="B372" s="99" t="s">
        <v>1909</v>
      </c>
      <c r="C372" s="100" t="s">
        <v>136</v>
      </c>
      <c r="D372" s="100" t="s">
        <v>183</v>
      </c>
      <c r="E372" s="101">
        <v>6.0</v>
      </c>
      <c r="F372" s="58">
        <v>770.0</v>
      </c>
      <c r="G372" s="58" t="s">
        <v>168</v>
      </c>
      <c r="H372" s="58" t="s">
        <v>168</v>
      </c>
      <c r="I372" s="150">
        <v>10.15</v>
      </c>
      <c r="J372" s="103">
        <f t="shared" si="2"/>
        <v>5.418719212</v>
      </c>
      <c r="K372" s="104">
        <v>0.1375</v>
      </c>
      <c r="L372" s="73">
        <v>4.0</v>
      </c>
      <c r="M372" s="23">
        <f t="shared" si="3"/>
        <v>0.55</v>
      </c>
      <c r="N372" s="105" t="s">
        <v>384</v>
      </c>
      <c r="O372" s="106">
        <v>0.11</v>
      </c>
      <c r="P372" s="107">
        <v>43696.0</v>
      </c>
      <c r="Q372" s="107">
        <v>43718.0</v>
      </c>
      <c r="R372" s="23">
        <f t="shared" si="4"/>
        <v>25</v>
      </c>
      <c r="S372" s="108">
        <f t="array" ref="S372">IF(INDEX(Historical!$D$7:$D$1379,MATCH(B372,Historical!$B$7:$B$1403,0))=0,"n/a",(INDEX(Historical!$C$7:$C$1381,MATCH(B372,Historical!$B$7:$B$1403,0))/INDEX(Historical!$D$7:$D$1379,MATCH(B372,Historical!$B$7:$B$1403,0))-1)*100)</f>
        <v>20.73170732</v>
      </c>
      <c r="T372" s="108">
        <f t="array" ref="T372">IF(INDEX(Historical!$F$7:$F$1372,MATCH(B372,Historical!$B$7:$B$1403,0))=0,"n/a",((INDEX(Historical!$C$7:$C$1381,MATCH(B372,Historical!$B$7:$B$1403,0))/INDEX(Historical!$F$7:$F$1372,MATCH(B372,Historical!$B$7:$B$1403,0)))^(1/3)-1)*100)</f>
        <v>29.73971496</v>
      </c>
      <c r="U372" s="108">
        <f t="array" ref="U372">IF(INDEX(Historical!$H$7:$H$1372,MATCH(B372,Historical!$B$7:$B$1403,0))=0,"n/a",((INDEX(Historical!$C$7:$C$1381,MATCH(B372,Historical!$B$7:$B$1403,0))/INDEX(Historical!$H$7:$H$1372,MATCH(B372,Historical!$B$7:$B$1403,0)))^(1/5)-1)*100)</f>
        <v>34.29235678</v>
      </c>
      <c r="V372" s="108">
        <f t="array" ref="V372">IF(INDEX(Historical!$O$7:$O$1372,MATCH(B372,Historical!$B$7:$B$1403,0))=0,"n/a",((INDEX(Historical!$C$7:$C$1381,MATCH(B372,Historical!$B$7:$B$1403,0))/INDEX(Historical!$O$7:$O$1372,MATCH(B372,Historical!$B$7:$B$1403,0)))^(1/10)-1)*100)</f>
        <v>23.49386837</v>
      </c>
      <c r="W372" s="109">
        <f t="shared" si="5"/>
        <v>1.459630072</v>
      </c>
      <c r="X372" s="110">
        <f t="shared" si="6"/>
        <v>3.297341999</v>
      </c>
      <c r="Y372" s="149"/>
      <c r="Z372" s="103">
        <f t="shared" si="7"/>
        <v>39.85507246</v>
      </c>
      <c r="AA372" s="112">
        <f t="shared" si="8"/>
        <v>7.355072464</v>
      </c>
      <c r="AB372" s="73">
        <v>9.0</v>
      </c>
      <c r="AC372" s="102">
        <v>1.38</v>
      </c>
      <c r="AD372" s="102" t="s">
        <v>128</v>
      </c>
      <c r="AE372" s="102">
        <v>1.87</v>
      </c>
      <c r="AF372" s="102">
        <v>0.99</v>
      </c>
      <c r="AG372" s="102">
        <v>14.000000000000002</v>
      </c>
      <c r="AH372" s="102">
        <v>-54.50000000000001</v>
      </c>
      <c r="AI372" s="102" t="s">
        <v>128</v>
      </c>
      <c r="AJ372" s="102">
        <v>10.4</v>
      </c>
      <c r="AK372" s="102" t="s">
        <v>128</v>
      </c>
      <c r="AL372" s="113">
        <v>77.34</v>
      </c>
      <c r="AM372" s="114">
        <v>42.699999999999996</v>
      </c>
      <c r="AN372" s="102">
        <v>0.21</v>
      </c>
      <c r="AO372" s="115">
        <f t="shared" si="9"/>
        <v>32.35600353</v>
      </c>
      <c r="AP372" s="116">
        <f t="shared" si="10"/>
        <v>39.711076</v>
      </c>
      <c r="AQ372" s="117">
        <f t="shared" si="11"/>
        <v>-43.11211127</v>
      </c>
      <c r="AR372" s="103">
        <f t="array" ref="AR372">INDEX(Historical!$C$7:$C$1381,MATCH(B372,Historical!$B$7:$B$1403,0))*IF(AH372="n/a",1.03,IF(AH372&lt;0,1.01,IF(AH372&gt;10,1.1,(1+AH372/100))))</f>
        <v>0.49995</v>
      </c>
      <c r="AS372" s="112">
        <f t="shared" si="12"/>
        <v>0.5149485</v>
      </c>
      <c r="AT372" s="112">
        <f t="shared" ref="AT372:AV372" si="380">IF($AK372="n/a",1.03*AS372,IF($AK372&lt;0,1.01*AS372,IF($AK372&gt;10,1.1*AS372,(1+$AK372/100)*AS372)))</f>
        <v>0.530396955</v>
      </c>
      <c r="AU372" s="112">
        <f t="shared" si="380"/>
        <v>0.5463088637</v>
      </c>
      <c r="AV372" s="112">
        <f t="shared" si="380"/>
        <v>0.5626981296</v>
      </c>
      <c r="AW372" s="103">
        <f t="shared" si="14"/>
        <v>2.654302448</v>
      </c>
      <c r="AX372" s="118">
        <f t="shared" si="15"/>
        <v>26.15076304</v>
      </c>
      <c r="AY372" s="119">
        <v>0.79</v>
      </c>
      <c r="AZ372" s="114">
        <v>12.78</v>
      </c>
      <c r="BA372" s="114">
        <v>-20.580000000000002</v>
      </c>
      <c r="BB372" s="114">
        <v>-1.82</v>
      </c>
      <c r="BC372" s="114">
        <v>-1.63</v>
      </c>
      <c r="BD372" s="42"/>
      <c r="BE372" s="17">
        <v>2014.0</v>
      </c>
      <c r="BF372" s="17">
        <f t="shared" si="16"/>
        <v>0</v>
      </c>
      <c r="BG372" s="120">
        <v>9.700000000000001</v>
      </c>
    </row>
    <row r="373" ht="11.25" customHeight="1">
      <c r="A373" s="55" t="s">
        <v>828</v>
      </c>
      <c r="B373" s="99" t="s">
        <v>829</v>
      </c>
      <c r="C373" s="100" t="s">
        <v>296</v>
      </c>
      <c r="D373" s="100" t="s">
        <v>830</v>
      </c>
      <c r="E373" s="101">
        <v>10.0</v>
      </c>
      <c r="F373" s="58">
        <v>418.0</v>
      </c>
      <c r="G373" s="58" t="s">
        <v>120</v>
      </c>
      <c r="H373" s="58" t="s">
        <v>120</v>
      </c>
      <c r="I373" s="102">
        <v>30.47</v>
      </c>
      <c r="J373" s="103">
        <f t="shared" si="2"/>
        <v>4.988513292</v>
      </c>
      <c r="K373" s="144">
        <v>0.38</v>
      </c>
      <c r="L373" s="73">
        <v>4.0</v>
      </c>
      <c r="M373" s="23">
        <f t="shared" si="3"/>
        <v>1.52</v>
      </c>
      <c r="N373" s="105" t="s">
        <v>831</v>
      </c>
      <c r="O373" s="145">
        <v>0.375</v>
      </c>
      <c r="P373" s="107">
        <v>43894.0</v>
      </c>
      <c r="Q373" s="107">
        <v>43910.0</v>
      </c>
      <c r="R373" s="23">
        <f t="shared" si="4"/>
        <v>1.333333333</v>
      </c>
      <c r="S373" s="108">
        <f t="array" ref="S373">IF(INDEX(Historical!$D$7:$D$1379,MATCH(B373,Historical!$B$7:$B$1403,0))=0,"n/a",(INDEX(Historical!$C$7:$C$1381,MATCH(B373,Historical!$B$7:$B$1403,0))/INDEX(Historical!$D$7:$D$1379,MATCH(B373,Historical!$B$7:$B$1403,0))-1)*100)</f>
        <v>1.351351351</v>
      </c>
      <c r="T373" s="108">
        <f t="array" ref="T373">IF(INDEX(Historical!$F$7:$F$1372,MATCH(B373,Historical!$B$7:$B$1403,0))=0,"n/a",((INDEX(Historical!$C$7:$C$1381,MATCH(B373,Historical!$B$7:$B$1403,0))/INDEX(Historical!$F$7:$F$1372,MATCH(B373,Historical!$B$7:$B$1403,0)))^(1/3)-1)*100)</f>
        <v>2.326410809</v>
      </c>
      <c r="U373" s="108">
        <f t="array" ref="U373">IF(INDEX(Historical!$H$7:$H$1372,MATCH(B373,Historical!$B$7:$B$1403,0))=0,"n/a",((INDEX(Historical!$C$7:$C$1381,MATCH(B373,Historical!$B$7:$B$1403,0))/INDEX(Historical!$H$7:$H$1372,MATCH(B373,Historical!$B$7:$B$1403,0)))^(1/5)-1)*100)</f>
        <v>6.399531282</v>
      </c>
      <c r="V373" s="108">
        <f t="array" ref="V373">IF(INDEX(Historical!$O$7:$O$1372,MATCH(B373,Historical!$B$7:$B$1403,0))=0,"n/a",((INDEX(Historical!$C$7:$C$1381,MATCH(B373,Historical!$B$7:$B$1403,0))/INDEX(Historical!$O$7:$O$1372,MATCH(B373,Historical!$B$7:$B$1403,0)))^(1/10)-1)*100)</f>
        <v>14.13086972</v>
      </c>
      <c r="W373" s="109">
        <f t="shared" si="5"/>
        <v>0.4528759664</v>
      </c>
      <c r="X373" s="110" t="str">
        <f t="shared" si="6"/>
        <v>n/a</v>
      </c>
      <c r="Y373" s="149"/>
      <c r="Z373" s="103">
        <f t="shared" si="7"/>
        <v>56.92883895</v>
      </c>
      <c r="AA373" s="112">
        <f t="shared" si="8"/>
        <v>11.41198502</v>
      </c>
      <c r="AB373" s="73">
        <v>12.0</v>
      </c>
      <c r="AC373" s="102">
        <v>2.67</v>
      </c>
      <c r="AD373" s="102">
        <v>1.76</v>
      </c>
      <c r="AE373" s="102">
        <v>0.89</v>
      </c>
      <c r="AF373" s="102">
        <v>2.6</v>
      </c>
      <c r="AG373" s="102">
        <v>23.1</v>
      </c>
      <c r="AH373" s="102">
        <v>-16.1</v>
      </c>
      <c r="AI373" s="102">
        <v>12.5</v>
      </c>
      <c r="AJ373" s="102">
        <v>-7.1</v>
      </c>
      <c r="AK373" s="102">
        <v>6.5</v>
      </c>
      <c r="AL373" s="113">
        <v>4750.0</v>
      </c>
      <c r="AM373" s="114">
        <v>0.2</v>
      </c>
      <c r="AN373" s="102">
        <v>4.13</v>
      </c>
      <c r="AO373" s="115">
        <f t="shared" si="9"/>
        <v>-0.02394044546</v>
      </c>
      <c r="AP373" s="116">
        <f t="shared" si="10"/>
        <v>11.38804457</v>
      </c>
      <c r="AQ373" s="117">
        <f t="shared" si="11"/>
        <v>14.83545919</v>
      </c>
      <c r="AR373" s="103">
        <f t="array" ref="AR373">INDEX(Historical!$C$7:$C$1381,MATCH(B373,Historical!$B$7:$B$1403,0))*IF(AH373="n/a",1.03,IF(AH373&lt;0,1.01,IF(AH373&gt;10,1.1,(1+AH373/100))))</f>
        <v>1.515</v>
      </c>
      <c r="AS373" s="112">
        <f t="shared" si="12"/>
        <v>1.6665</v>
      </c>
      <c r="AT373" s="112">
        <f t="shared" ref="AT373:AV373" si="381">IF($AK373="n/a",1.03*AS373,IF($AK373&lt;0,1.01*AS373,IF($AK373&gt;10,1.1*AS373,(1+$AK373/100)*AS373)))</f>
        <v>1.7748225</v>
      </c>
      <c r="AU373" s="112">
        <f t="shared" si="381"/>
        <v>1.890185963</v>
      </c>
      <c r="AV373" s="112">
        <f t="shared" si="381"/>
        <v>2.01304805</v>
      </c>
      <c r="AW373" s="103">
        <f t="shared" si="14"/>
        <v>8.859556513</v>
      </c>
      <c r="AX373" s="118">
        <f t="shared" si="15"/>
        <v>29.07632594</v>
      </c>
      <c r="AY373" s="119">
        <v>1.21</v>
      </c>
      <c r="AZ373" s="114">
        <v>0.9900000000000001</v>
      </c>
      <c r="BA373" s="114">
        <v>-26.400000000000002</v>
      </c>
      <c r="BB373" s="114">
        <v>-13.900000000000002</v>
      </c>
      <c r="BC373" s="114">
        <v>-13.930000000000001</v>
      </c>
      <c r="BD373" s="42"/>
      <c r="BE373" s="17">
        <v>2011.0</v>
      </c>
      <c r="BF373" s="17">
        <f t="shared" si="16"/>
        <v>0</v>
      </c>
      <c r="BG373" s="120">
        <v>4.0</v>
      </c>
    </row>
    <row r="374" ht="11.25" customHeight="1">
      <c r="A374" s="55" t="s">
        <v>1314</v>
      </c>
      <c r="B374" s="99" t="s">
        <v>1315</v>
      </c>
      <c r="C374" s="100" t="s">
        <v>136</v>
      </c>
      <c r="D374" s="100" t="s">
        <v>153</v>
      </c>
      <c r="E374" s="101">
        <v>9.0</v>
      </c>
      <c r="F374" s="58">
        <v>476.0</v>
      </c>
      <c r="G374" s="58" t="s">
        <v>168</v>
      </c>
      <c r="H374" s="58" t="s">
        <v>168</v>
      </c>
      <c r="I374" s="150">
        <v>16.76</v>
      </c>
      <c r="J374" s="103">
        <f t="shared" si="2"/>
        <v>3.102625298</v>
      </c>
      <c r="K374" s="104">
        <v>0.13</v>
      </c>
      <c r="L374" s="73">
        <v>4.0</v>
      </c>
      <c r="M374" s="23">
        <f t="shared" si="3"/>
        <v>0.52</v>
      </c>
      <c r="N374" s="105" t="s">
        <v>928</v>
      </c>
      <c r="O374" s="106">
        <v>0.12</v>
      </c>
      <c r="P374" s="107">
        <v>43599.0</v>
      </c>
      <c r="Q374" s="107">
        <v>43621.0</v>
      </c>
      <c r="R374" s="23">
        <f t="shared" si="4"/>
        <v>8.333333333</v>
      </c>
      <c r="S374" s="108">
        <f t="array" ref="S374">IF(INDEX(Historical!$D$7:$D$1379,MATCH(B374,Historical!$B$7:$B$1403,0))=0,"n/a",(INDEX(Historical!$C$7:$C$1381,MATCH(B374,Historical!$B$7:$B$1403,0))/INDEX(Historical!$D$7:$D$1379,MATCH(B374,Historical!$B$7:$B$1403,0))-1)*100)</f>
        <v>10.86956522</v>
      </c>
      <c r="T374" s="108">
        <f t="array" ref="T374">IF(INDEX(Historical!$F$7:$F$1372,MATCH(B374,Historical!$B$7:$B$1403,0))=0,"n/a",((INDEX(Historical!$C$7:$C$1381,MATCH(B374,Historical!$B$7:$B$1403,0))/INDEX(Historical!$F$7:$F$1372,MATCH(B374,Historical!$B$7:$B$1403,0)))^(1/3)-1)*100)</f>
        <v>14.19222455</v>
      </c>
      <c r="U374" s="108">
        <f t="array" ref="U374">IF(INDEX(Historical!$H$7:$H$1372,MATCH(B374,Historical!$B$7:$B$1403,0))=0,"n/a",((INDEX(Historical!$C$7:$C$1381,MATCH(B374,Historical!$B$7:$B$1403,0))/INDEX(Historical!$H$7:$H$1372,MATCH(B374,Historical!$B$7:$B$1403,0)))^(1/5)-1)*100)</f>
        <v>23.85297001</v>
      </c>
      <c r="V374" s="108">
        <f t="array" ref="V374">IF(INDEX(Historical!$O$7:$O$1372,MATCH(B374,Historical!$B$7:$B$1403,0))=0,"n/a",((INDEX(Historical!$C$7:$C$1381,MATCH(B374,Historical!$B$7:$B$1403,0))/INDEX(Historical!$O$7:$O$1372,MATCH(B374,Historical!$B$7:$B$1403,0)))^(1/10)-1)*100)</f>
        <v>25.05052065</v>
      </c>
      <c r="W374" s="109">
        <f t="shared" si="5"/>
        <v>0.952194581</v>
      </c>
      <c r="X374" s="110">
        <f t="shared" si="6"/>
        <v>0.9618133068</v>
      </c>
      <c r="Y374" s="133"/>
      <c r="Z374" s="103">
        <f t="shared" si="7"/>
        <v>30.05780347</v>
      </c>
      <c r="AA374" s="112">
        <f t="shared" si="8"/>
        <v>9.687861272</v>
      </c>
      <c r="AB374" s="73">
        <v>12.0</v>
      </c>
      <c r="AC374" s="102">
        <v>1.73</v>
      </c>
      <c r="AD374" s="102">
        <v>1.94</v>
      </c>
      <c r="AE374" s="102">
        <v>3.96</v>
      </c>
      <c r="AF374" s="102">
        <v>1.13</v>
      </c>
      <c r="AG374" s="102">
        <v>12.3</v>
      </c>
      <c r="AH374" s="102">
        <v>51.300000000000004</v>
      </c>
      <c r="AI374" s="102">
        <v>4.4799999999999995</v>
      </c>
      <c r="AJ374" s="102">
        <v>24.8</v>
      </c>
      <c r="AK374" s="102">
        <v>5.0</v>
      </c>
      <c r="AL374" s="113">
        <v>2840.0</v>
      </c>
      <c r="AM374" s="114">
        <v>4.6</v>
      </c>
      <c r="AN374" s="102">
        <v>0.15</v>
      </c>
      <c r="AO374" s="115">
        <f t="shared" si="9"/>
        <v>17.26773404</v>
      </c>
      <c r="AP374" s="116">
        <f t="shared" si="10"/>
        <v>26.95559531</v>
      </c>
      <c r="AQ374" s="117">
        <f t="shared" si="11"/>
        <v>-30.24715621</v>
      </c>
      <c r="AR374" s="103">
        <f t="array" ref="AR374">INDEX(Historical!$C$7:$C$1381,MATCH(B374,Historical!$B$7:$B$1403,0))*IF(AH374="n/a",1.03,IF(AH374&lt;0,1.01,IF(AH374&gt;10,1.1,(1+AH374/100))))</f>
        <v>0.561</v>
      </c>
      <c r="AS374" s="112">
        <f t="shared" si="12"/>
        <v>0.5861328</v>
      </c>
      <c r="AT374" s="112">
        <f t="shared" ref="AT374:AV374" si="382">IF($AK374="n/a",1.03*AS374,IF($AK374&lt;0,1.01*AS374,IF($AK374&gt;10,1.1*AS374,(1+$AK374/100)*AS374)))</f>
        <v>0.61543944</v>
      </c>
      <c r="AU374" s="112">
        <f t="shared" si="382"/>
        <v>0.646211412</v>
      </c>
      <c r="AV374" s="112">
        <f t="shared" si="382"/>
        <v>0.6785219826</v>
      </c>
      <c r="AW374" s="103">
        <f t="shared" si="14"/>
        <v>3.087305635</v>
      </c>
      <c r="AX374" s="118">
        <f t="shared" si="15"/>
        <v>18.42067801</v>
      </c>
      <c r="AY374" s="119">
        <v>1.17</v>
      </c>
      <c r="AZ374" s="114">
        <v>2.32</v>
      </c>
      <c r="BA374" s="114">
        <v>-20.34</v>
      </c>
      <c r="BB374" s="114">
        <v>-14.06</v>
      </c>
      <c r="BC374" s="114">
        <v>-11.1</v>
      </c>
      <c r="BD374" s="42"/>
      <c r="BE374" s="17">
        <v>2011.0</v>
      </c>
      <c r="BF374" s="17">
        <f t="shared" si="16"/>
        <v>0</v>
      </c>
      <c r="BG374" s="120">
        <v>1.9</v>
      </c>
    </row>
    <row r="375" ht="11.25" customHeight="1">
      <c r="A375" s="155" t="s">
        <v>1316</v>
      </c>
      <c r="B375" s="99" t="s">
        <v>1317</v>
      </c>
      <c r="C375" s="100" t="s">
        <v>118</v>
      </c>
      <c r="D375" s="100" t="s">
        <v>233</v>
      </c>
      <c r="E375" s="101">
        <v>9.0</v>
      </c>
      <c r="F375" s="58">
        <v>515.0</v>
      </c>
      <c r="G375" s="58" t="s">
        <v>121</v>
      </c>
      <c r="H375" s="58" t="s">
        <v>121</v>
      </c>
      <c r="I375" s="150">
        <v>162.17</v>
      </c>
      <c r="J375" s="103">
        <f t="shared" si="2"/>
        <v>2.219892705</v>
      </c>
      <c r="K375" s="104">
        <v>0.9</v>
      </c>
      <c r="L375" s="73">
        <v>4.0</v>
      </c>
      <c r="M375" s="23">
        <f t="shared" si="3"/>
        <v>3.6</v>
      </c>
      <c r="N375" s="105" t="s">
        <v>300</v>
      </c>
      <c r="O375" s="106">
        <v>0.82</v>
      </c>
      <c r="P375" s="107">
        <v>43783.0</v>
      </c>
      <c r="Q375" s="107">
        <v>43805.0</v>
      </c>
      <c r="R375" s="23">
        <f t="shared" si="4"/>
        <v>9.756097561</v>
      </c>
      <c r="S375" s="108">
        <f t="array" ref="S375">IF(INDEX(Historical!$D$7:$D$1379,MATCH(B375,Historical!$B$7:$B$1403,0))=0,"n/a",(INDEX(Historical!$C$7:$C$1381,MATCH(B375,Historical!$B$7:$B$1403,0))/INDEX(Historical!$D$7:$D$1379,MATCH(B375,Historical!$B$7:$B$1403,0))-1)*100)</f>
        <v>9.983633388</v>
      </c>
      <c r="T375" s="108">
        <f t="array" ref="T375">IF(INDEX(Historical!$F$7:$F$1372,MATCH(B375,Historical!$B$7:$B$1403,0))=0,"n/a",((INDEX(Historical!$C$7:$C$1381,MATCH(B375,Historical!$B$7:$B$1403,0))/INDEX(Historical!$F$7:$F$1372,MATCH(B375,Historical!$B$7:$B$1403,0)))^(1/3)-1)*100)</f>
        <v>11.10264486</v>
      </c>
      <c r="U375" s="108">
        <f t="array" ref="U375">IF(INDEX(Historical!$H$7:$H$1372,MATCH(B375,Historical!$B$7:$B$1403,0))=0,"n/a",((INDEX(Historical!$C$7:$C$1381,MATCH(B375,Historical!$B$7:$B$1403,0))/INDEX(Historical!$H$7:$H$1372,MATCH(B375,Historical!$B$7:$B$1403,0)))^(1/5)-1)*100)</f>
        <v>12.46457163</v>
      </c>
      <c r="V375" s="108">
        <f t="array" ref="V375">IF(INDEX(Historical!$O$7:$O$1372,MATCH(B375,Historical!$B$7:$B$1403,0))=0,"n/a",((INDEX(Historical!$C$7:$C$1381,MATCH(B375,Historical!$B$7:$B$1403,0))/INDEX(Historical!$O$7:$O$1372,MATCH(B375,Historical!$B$7:$B$1403,0)))^(1/10)-1)*100)</f>
        <v>10.7529724</v>
      </c>
      <c r="W375" s="109">
        <f t="shared" si="5"/>
        <v>1.15917452</v>
      </c>
      <c r="X375" s="110">
        <f t="shared" si="6"/>
        <v>1.466420191</v>
      </c>
      <c r="Y375" s="218"/>
      <c r="Z375" s="103">
        <f t="shared" si="7"/>
        <v>44.83188045</v>
      </c>
      <c r="AA375" s="112">
        <f t="shared" si="8"/>
        <v>20.19551681</v>
      </c>
      <c r="AB375" s="73">
        <v>12.0</v>
      </c>
      <c r="AC375" s="102">
        <v>8.03</v>
      </c>
      <c r="AD375" s="102">
        <v>2.68</v>
      </c>
      <c r="AE375" s="102">
        <v>3.16</v>
      </c>
      <c r="AF375" s="102">
        <v>6.26</v>
      </c>
      <c r="AG375" s="102">
        <v>33.5</v>
      </c>
      <c r="AH375" s="102">
        <v>-4.3999999999999995</v>
      </c>
      <c r="AI375" s="102">
        <v>8.07</v>
      </c>
      <c r="AJ375" s="102">
        <v>8.5</v>
      </c>
      <c r="AK375" s="102">
        <v>7.53</v>
      </c>
      <c r="AL375" s="113">
        <v>116090.0</v>
      </c>
      <c r="AM375" s="114">
        <v>0.16</v>
      </c>
      <c r="AN375" s="102">
        <v>0.87</v>
      </c>
      <c r="AO375" s="115">
        <f t="shared" si="9"/>
        <v>-5.51105248</v>
      </c>
      <c r="AP375" s="116">
        <f t="shared" si="10"/>
        <v>14.68446433</v>
      </c>
      <c r="AQ375" s="117">
        <f t="shared" si="11"/>
        <v>137.0409578</v>
      </c>
      <c r="AR375" s="103">
        <f t="array" ref="AR375">INDEX(Historical!$C$7:$C$1381,MATCH(B375,Historical!$B$7:$B$1403,0))*IF(AH375="n/a",1.03,IF(AH375&lt;0,1.01,IF(AH375&gt;10,1.1,(1+AH375/100))))</f>
        <v>3.3936</v>
      </c>
      <c r="AS375" s="112">
        <f t="shared" si="12"/>
        <v>3.66746352</v>
      </c>
      <c r="AT375" s="112">
        <f t="shared" ref="AT375:AV375" si="383">IF($AK375="n/a",1.03*AS375,IF($AK375&lt;0,1.01*AS375,IF($AK375&gt;10,1.1*AS375,(1+$AK375/100)*AS375)))</f>
        <v>3.943623523</v>
      </c>
      <c r="AU375" s="112">
        <f t="shared" si="383"/>
        <v>4.240578374</v>
      </c>
      <c r="AV375" s="112">
        <f t="shared" si="383"/>
        <v>4.559893926</v>
      </c>
      <c r="AW375" s="103">
        <f t="shared" si="14"/>
        <v>19.80515934</v>
      </c>
      <c r="AX375" s="118">
        <f t="shared" si="15"/>
        <v>12.21259132</v>
      </c>
      <c r="AY375" s="119">
        <v>1.1</v>
      </c>
      <c r="AZ375" s="114">
        <v>7.84</v>
      </c>
      <c r="BA375" s="114">
        <v>-11.89</v>
      </c>
      <c r="BB375" s="114">
        <v>-8.44</v>
      </c>
      <c r="BC375" s="114">
        <v>-5.8500000000000005</v>
      </c>
      <c r="BD375" s="42"/>
      <c r="BE375" s="17">
        <v>2012.0</v>
      </c>
      <c r="BF375" s="17">
        <f t="shared" si="16"/>
        <v>0</v>
      </c>
      <c r="BG375" s="120">
        <v>10.5</v>
      </c>
    </row>
    <row r="376" ht="11.25" customHeight="1">
      <c r="A376" s="121" t="s">
        <v>832</v>
      </c>
      <c r="B376" s="122" t="s">
        <v>833</v>
      </c>
      <c r="C376" s="100" t="s">
        <v>136</v>
      </c>
      <c r="D376" s="100" t="s">
        <v>153</v>
      </c>
      <c r="E376" s="123">
        <v>15.0</v>
      </c>
      <c r="F376" s="58">
        <v>268.0</v>
      </c>
      <c r="G376" s="124" t="s">
        <v>168</v>
      </c>
      <c r="H376" s="124" t="s">
        <v>168</v>
      </c>
      <c r="I376" s="216">
        <v>115.0</v>
      </c>
      <c r="J376" s="126">
        <f t="shared" si="2"/>
        <v>1.6</v>
      </c>
      <c r="K376" s="127">
        <v>0.46</v>
      </c>
      <c r="L376" s="128">
        <v>4.0</v>
      </c>
      <c r="M376" s="129">
        <f t="shared" si="3"/>
        <v>1.84</v>
      </c>
      <c r="N376" s="130" t="s">
        <v>834</v>
      </c>
      <c r="O376" s="131">
        <v>0.44</v>
      </c>
      <c r="P376" s="132">
        <v>43783.0</v>
      </c>
      <c r="Q376" s="132">
        <v>43798.0</v>
      </c>
      <c r="R376" s="129">
        <f t="shared" si="4"/>
        <v>4.545454545</v>
      </c>
      <c r="S376" s="108">
        <f t="array" ref="S376">IF(INDEX(Historical!$D$7:$D$1379,MATCH(B376,Historical!$B$7:$B$1403,0))=0,"n/a",(INDEX(Historical!$C$7:$C$1381,MATCH(B376,Historical!$B$7:$B$1403,0))/INDEX(Historical!$D$7:$D$1379,MATCH(B376,Historical!$B$7:$B$1403,0))-1)*100)</f>
        <v>6.586826347</v>
      </c>
      <c r="T376" s="108">
        <f t="array" ref="T376">IF(INDEX(Historical!$F$7:$F$1372,MATCH(B376,Historical!$B$7:$B$1403,0))=0,"n/a",((INDEX(Historical!$C$7:$C$1381,MATCH(B376,Historical!$B$7:$B$1403,0))/INDEX(Historical!$F$7:$F$1372,MATCH(B376,Historical!$B$7:$B$1403,0)))^(1/3)-1)*100)</f>
        <v>14.045876</v>
      </c>
      <c r="U376" s="108">
        <f t="array" ref="U376">IF(INDEX(Historical!$H$7:$H$1372,MATCH(B376,Historical!$B$7:$B$1403,0))=0,"n/a",((INDEX(Historical!$C$7:$C$1381,MATCH(B376,Historical!$B$7:$B$1403,0))/INDEX(Historical!$H$7:$H$1372,MATCH(B376,Historical!$B$7:$B$1403,0)))^(1/5)-1)*100)</f>
        <v>11.34669546</v>
      </c>
      <c r="V376" s="108">
        <f t="array" ref="V376">IF(INDEX(Historical!$O$7:$O$1372,MATCH(B376,Historical!$B$7:$B$1403,0))=0,"n/a",((INDEX(Historical!$C$7:$C$1381,MATCH(B376,Historical!$B$7:$B$1403,0))/INDEX(Historical!$O$7:$O$1372,MATCH(B376,Historical!$B$7:$B$1403,0)))^(1/10)-1)*100)</f>
        <v>11.96317765</v>
      </c>
      <c r="W376" s="109">
        <f t="shared" si="5"/>
        <v>0.9484683581</v>
      </c>
      <c r="X376" s="110" t="str">
        <f t="shared" si="6"/>
        <v>n/a</v>
      </c>
      <c r="Y376" s="164"/>
      <c r="Z376" s="126" t="str">
        <f t="shared" si="7"/>
        <v>n/a</v>
      </c>
      <c r="AA376" s="134" t="str">
        <f t="shared" si="8"/>
        <v>n/a</v>
      </c>
      <c r="AB376" s="128">
        <v>12.0</v>
      </c>
      <c r="AC376" s="125" t="s">
        <v>128</v>
      </c>
      <c r="AD376" s="125" t="s">
        <v>128</v>
      </c>
      <c r="AE376" s="125" t="s">
        <v>128</v>
      </c>
      <c r="AF376" s="125" t="s">
        <v>128</v>
      </c>
      <c r="AG376" s="125" t="s">
        <v>128</v>
      </c>
      <c r="AH376" s="125" t="s">
        <v>128</v>
      </c>
      <c r="AI376" s="125" t="s">
        <v>128</v>
      </c>
      <c r="AJ376" s="125" t="s">
        <v>128</v>
      </c>
      <c r="AK376" s="125" t="s">
        <v>128</v>
      </c>
      <c r="AL376" s="135" t="s">
        <v>128</v>
      </c>
      <c r="AM376" s="136" t="s">
        <v>128</v>
      </c>
      <c r="AN376" s="125" t="s">
        <v>128</v>
      </c>
      <c r="AO376" s="137" t="str">
        <f t="shared" si="9"/>
        <v>n/a</v>
      </c>
      <c r="AP376" s="138">
        <f t="shared" si="10"/>
        <v>12.94669546</v>
      </c>
      <c r="AQ376" s="139" t="str">
        <f t="shared" si="11"/>
        <v>n/a</v>
      </c>
      <c r="AR376" s="103">
        <f t="array" ref="AR376">INDEX(Historical!$C$7:$C$1381,MATCH(B376,Historical!$B$7:$B$1403,0))*IF(AH376="n/a",1.03,IF(AH376&lt;0,1.01,IF(AH376&gt;10,1.1,(1+AH376/100))))</f>
        <v>1.8334</v>
      </c>
      <c r="AS376" s="134">
        <f t="shared" si="12"/>
        <v>1.888402</v>
      </c>
      <c r="AT376" s="134">
        <f t="shared" ref="AT376:AV376" si="384">IF($AK376="n/a",1.03*AS376,IF($AK376&lt;0,1.01*AS376,IF($AK376&gt;10,1.1*AS376,(1+$AK376/100)*AS376)))</f>
        <v>1.94505406</v>
      </c>
      <c r="AU376" s="134">
        <f t="shared" si="384"/>
        <v>2.003405682</v>
      </c>
      <c r="AV376" s="134">
        <f t="shared" si="384"/>
        <v>2.063507852</v>
      </c>
      <c r="AW376" s="126">
        <f t="shared" si="14"/>
        <v>9.733769594</v>
      </c>
      <c r="AX376" s="140">
        <f t="shared" si="15"/>
        <v>8.464147473</v>
      </c>
      <c r="AY376" s="141" t="s">
        <v>128</v>
      </c>
      <c r="AZ376" s="136" t="s">
        <v>128</v>
      </c>
      <c r="BA376" s="136" t="s">
        <v>128</v>
      </c>
      <c r="BB376" s="136" t="s">
        <v>128</v>
      </c>
      <c r="BC376" s="136" t="s">
        <v>128</v>
      </c>
      <c r="BD376" s="142" t="s">
        <v>112</v>
      </c>
      <c r="BE376" s="17">
        <v>2005.0</v>
      </c>
      <c r="BF376" s="17">
        <f t="shared" si="16"/>
        <v>1</v>
      </c>
      <c r="BG376" s="143" t="s">
        <v>128</v>
      </c>
    </row>
    <row r="377" ht="11.25" customHeight="1">
      <c r="A377" s="55" t="s">
        <v>1565</v>
      </c>
      <c r="B377" s="99" t="s">
        <v>1566</v>
      </c>
      <c r="C377" s="100" t="s">
        <v>136</v>
      </c>
      <c r="D377" s="100" t="s">
        <v>153</v>
      </c>
      <c r="E377" s="101">
        <v>8.0</v>
      </c>
      <c r="F377" s="58">
        <v>555.0</v>
      </c>
      <c r="G377" s="58" t="s">
        <v>168</v>
      </c>
      <c r="H377" s="58" t="s">
        <v>168</v>
      </c>
      <c r="I377" s="150">
        <v>12.21</v>
      </c>
      <c r="J377" s="103">
        <f t="shared" si="2"/>
        <v>4.586404586</v>
      </c>
      <c r="K377" s="104">
        <v>0.14</v>
      </c>
      <c r="L377" s="73">
        <v>4.0</v>
      </c>
      <c r="M377" s="23">
        <f t="shared" si="3"/>
        <v>0.56</v>
      </c>
      <c r="N377" s="105" t="s">
        <v>150</v>
      </c>
      <c r="O377" s="106">
        <v>0.13</v>
      </c>
      <c r="P377" s="148">
        <v>43307.0</v>
      </c>
      <c r="Q377" s="148">
        <v>43322.0</v>
      </c>
      <c r="R377" s="23">
        <f t="shared" si="4"/>
        <v>7.692307692</v>
      </c>
      <c r="S377" s="108">
        <f t="array" ref="S377">IF(INDEX(Historical!$D$7:$D$1379,MATCH(B377,Historical!$B$7:$B$1403,0))=0,"n/a",(INDEX(Historical!$C$7:$C$1381,MATCH(B377,Historical!$B$7:$B$1403,0))/INDEX(Historical!$D$7:$D$1379,MATCH(B377,Historical!$B$7:$B$1403,0))-1)*100)</f>
        <v>3.703703704</v>
      </c>
      <c r="T377" s="108">
        <f t="array" ref="T377">IF(INDEX(Historical!$F$7:$F$1372,MATCH(B377,Historical!$B$7:$B$1403,0))=0,"n/a",((INDEX(Historical!$C$7:$C$1381,MATCH(B377,Historical!$B$7:$B$1403,0))/INDEX(Historical!$F$7:$F$1372,MATCH(B377,Historical!$B$7:$B$1403,0)))^(1/3)-1)*100)</f>
        <v>7.561909735</v>
      </c>
      <c r="U377" s="108">
        <f t="array" ref="U377">IF(INDEX(Historical!$H$7:$H$1372,MATCH(B377,Historical!$B$7:$B$1403,0))=0,"n/a",((INDEX(Historical!$C$7:$C$1381,MATCH(B377,Historical!$B$7:$B$1403,0))/INDEX(Historical!$H$7:$H$1372,MATCH(B377,Historical!$B$7:$B$1403,0)))^(1/5)-1)*100)</f>
        <v>9.856054331</v>
      </c>
      <c r="V377" s="108">
        <f t="array" ref="V377">IF(INDEX(Historical!$O$7:$O$1372,MATCH(B377,Historical!$B$7:$B$1403,0))=0,"n/a",((INDEX(Historical!$C$7:$C$1381,MATCH(B377,Historical!$B$7:$B$1403,0))/INDEX(Historical!$O$7:$O$1372,MATCH(B377,Historical!$B$7:$B$1403,0)))^(1/10)-1)*100)</f>
        <v>35.17162454</v>
      </c>
      <c r="W377" s="109">
        <f t="shared" si="5"/>
        <v>0.2802274407</v>
      </c>
      <c r="X377" s="110">
        <f t="shared" si="6"/>
        <v>1.428413671</v>
      </c>
      <c r="Y377" s="149" t="s">
        <v>1300</v>
      </c>
      <c r="Z377" s="103">
        <f t="shared" si="7"/>
        <v>41.48148148</v>
      </c>
      <c r="AA377" s="112">
        <f t="shared" si="8"/>
        <v>9.044444444</v>
      </c>
      <c r="AB377" s="73">
        <v>12.0</v>
      </c>
      <c r="AC377" s="102">
        <v>1.35</v>
      </c>
      <c r="AD377" s="102">
        <v>1.13</v>
      </c>
      <c r="AE377" s="102">
        <v>2.24</v>
      </c>
      <c r="AF377" s="102">
        <v>0.76</v>
      </c>
      <c r="AG377" s="102">
        <v>9.0</v>
      </c>
      <c r="AH377" s="102">
        <v>18.5</v>
      </c>
      <c r="AI377" s="102">
        <v>3.6700000000000004</v>
      </c>
      <c r="AJ377" s="102">
        <v>6.9</v>
      </c>
      <c r="AK377" s="102">
        <v>8.0</v>
      </c>
      <c r="AL377" s="113">
        <v>1540.0</v>
      </c>
      <c r="AM377" s="114">
        <v>0.3</v>
      </c>
      <c r="AN377" s="102">
        <v>0.15</v>
      </c>
      <c r="AO377" s="115">
        <f t="shared" si="9"/>
        <v>5.398014473</v>
      </c>
      <c r="AP377" s="116">
        <f t="shared" si="10"/>
        <v>14.44245892</v>
      </c>
      <c r="AQ377" s="117">
        <f t="shared" si="11"/>
        <v>-44.7278339</v>
      </c>
      <c r="AR377" s="103">
        <f t="array" ref="AR377">INDEX(Historical!$C$7:$C$1381,MATCH(B377,Historical!$B$7:$B$1403,0))*IF(AH377="n/a",1.03,IF(AH377&lt;0,1.01,IF(AH377&gt;10,1.1,(1+AH377/100))))</f>
        <v>0.616</v>
      </c>
      <c r="AS377" s="112">
        <f t="shared" si="12"/>
        <v>0.6386072</v>
      </c>
      <c r="AT377" s="112">
        <f t="shared" ref="AT377:AV377" si="385">IF($AK377="n/a",1.03*AS377,IF($AK377&lt;0,1.01*AS377,IF($AK377&gt;10,1.1*AS377,(1+$AK377/100)*AS377)))</f>
        <v>0.689695776</v>
      </c>
      <c r="AU377" s="112">
        <f t="shared" si="385"/>
        <v>0.7448714381</v>
      </c>
      <c r="AV377" s="112">
        <f t="shared" si="385"/>
        <v>0.8044611531</v>
      </c>
      <c r="AW377" s="103">
        <f t="shared" si="14"/>
        <v>3.493635567</v>
      </c>
      <c r="AX377" s="118">
        <f t="shared" si="15"/>
        <v>28.61290391</v>
      </c>
      <c r="AY377" s="119">
        <v>1.49</v>
      </c>
      <c r="AZ377" s="114">
        <v>-0.65</v>
      </c>
      <c r="BA377" s="114">
        <v>-21.279999999999998</v>
      </c>
      <c r="BB377" s="114">
        <v>-15.32</v>
      </c>
      <c r="BC377" s="114">
        <v>-13.52</v>
      </c>
      <c r="BD377" s="42"/>
      <c r="BE377" s="17">
        <v>2012.0</v>
      </c>
      <c r="BF377" s="17">
        <f t="shared" si="16"/>
        <v>0</v>
      </c>
      <c r="BG377" s="120">
        <v>1.0999999999999999</v>
      </c>
    </row>
    <row r="378" ht="11.25" customHeight="1">
      <c r="A378" s="55" t="s">
        <v>304</v>
      </c>
      <c r="B378" s="99" t="s">
        <v>305</v>
      </c>
      <c r="C378" s="100" t="s">
        <v>245</v>
      </c>
      <c r="D378" s="100" t="s">
        <v>306</v>
      </c>
      <c r="E378" s="101">
        <v>47.0</v>
      </c>
      <c r="F378" s="58">
        <v>41.0</v>
      </c>
      <c r="G378" s="58" t="s">
        <v>168</v>
      </c>
      <c r="H378" s="58" t="s">
        <v>168</v>
      </c>
      <c r="I378" s="102">
        <v>36.89</v>
      </c>
      <c r="J378" s="103">
        <f t="shared" si="2"/>
        <v>7.698563296</v>
      </c>
      <c r="K378" s="104">
        <v>0.71</v>
      </c>
      <c r="L378" s="73">
        <v>4.0</v>
      </c>
      <c r="M378" s="23">
        <f t="shared" si="3"/>
        <v>2.84</v>
      </c>
      <c r="N378" s="105" t="s">
        <v>138</v>
      </c>
      <c r="O378" s="106">
        <v>0.7</v>
      </c>
      <c r="P378" s="148">
        <v>43328.0</v>
      </c>
      <c r="Q378" s="148">
        <v>43343.0</v>
      </c>
      <c r="R378" s="23">
        <f t="shared" si="4"/>
        <v>1.428571429</v>
      </c>
      <c r="S378" s="108">
        <f t="array" ref="S378">IF(INDEX(Historical!$D$7:$D$1379,MATCH(B378,Historical!$B$7:$B$1403,0))=0,"n/a",(INDEX(Historical!$C$7:$C$1381,MATCH(B378,Historical!$B$7:$B$1403,0))/INDEX(Historical!$D$7:$D$1379,MATCH(B378,Historical!$B$7:$B$1403,0))-1)*100)</f>
        <v>0.7092198582</v>
      </c>
      <c r="T378" s="108">
        <f t="array" ref="T378">IF(INDEX(Historical!$F$7:$F$1372,MATCH(B378,Historical!$B$7:$B$1403,0))=0,"n/a",((INDEX(Historical!$C$7:$C$1381,MATCH(B378,Historical!$B$7:$B$1403,0))/INDEX(Historical!$F$7:$F$1372,MATCH(B378,Historical!$B$7:$B$1403,0)))^(1/3)-1)*100)</f>
        <v>0.7747627064</v>
      </c>
      <c r="U378" s="108">
        <f t="array" ref="U378">IF(INDEX(Historical!$H$7:$H$1372,MATCH(B378,Historical!$B$7:$B$1403,0))=0,"n/a",((INDEX(Historical!$C$7:$C$1381,MATCH(B378,Historical!$B$7:$B$1403,0))/INDEX(Historical!$H$7:$H$1372,MATCH(B378,Historical!$B$7:$B$1403,0)))^(1/5)-1)*100)</f>
        <v>1.5869231</v>
      </c>
      <c r="V378" s="108">
        <f t="array" ref="V378">IF(INDEX(Historical!$O$7:$O$1372,MATCH(B378,Historical!$B$7:$B$1403,0))=0,"n/a",((INDEX(Historical!$C$7:$C$1381,MATCH(B378,Historical!$B$7:$B$1403,0))/INDEX(Historical!$O$7:$O$1372,MATCH(B378,Historical!$B$7:$B$1403,0)))^(1/10)-1)*100)</f>
        <v>30.3853612</v>
      </c>
      <c r="W378" s="109">
        <f t="shared" si="5"/>
        <v>0.05222656691</v>
      </c>
      <c r="X378" s="110" t="str">
        <f t="shared" si="6"/>
        <v>n/a</v>
      </c>
      <c r="Y378" s="149" t="s">
        <v>307</v>
      </c>
      <c r="Z378" s="103" t="str">
        <f t="shared" si="7"/>
        <v>n/a</v>
      </c>
      <c r="AA378" s="112" t="str">
        <f t="shared" si="8"/>
        <v>n/a</v>
      </c>
      <c r="AB378" s="73">
        <v>9.0</v>
      </c>
      <c r="AC378" s="102">
        <v>-0.12</v>
      </c>
      <c r="AD378" s="102" t="s">
        <v>128</v>
      </c>
      <c r="AE378" s="102">
        <v>1.52</v>
      </c>
      <c r="AF378" s="102">
        <v>1.01</v>
      </c>
      <c r="AG378" s="102">
        <v>-0.6</v>
      </c>
      <c r="AH378" s="156">
        <v>-165.6</v>
      </c>
      <c r="AI378" s="156">
        <v>36.96</v>
      </c>
      <c r="AJ378" s="102">
        <v>-15.4</v>
      </c>
      <c r="AK378" s="102">
        <v>44.72</v>
      </c>
      <c r="AL378" s="113">
        <v>4070.0000000000005</v>
      </c>
      <c r="AM378" s="114">
        <v>1.3</v>
      </c>
      <c r="AN378" s="102">
        <v>0.12</v>
      </c>
      <c r="AO378" s="115" t="str">
        <f t="shared" si="9"/>
        <v>n/a</v>
      </c>
      <c r="AP378" s="116">
        <f t="shared" si="10"/>
        <v>9.285486396</v>
      </c>
      <c r="AQ378" s="117" t="str">
        <f t="shared" si="11"/>
        <v>n/a</v>
      </c>
      <c r="AR378" s="103">
        <f t="array" ref="AR378">INDEX(Historical!$C$7:$C$1381,MATCH(B378,Historical!$B$7:$B$1403,0))*IF(AH378="n/a",1.03,IF(AH378&lt;0,1.01,IF(AH378&gt;10,1.1,(1+AH378/100))))</f>
        <v>2.8684</v>
      </c>
      <c r="AS378" s="112">
        <f t="shared" si="12"/>
        <v>3.15524</v>
      </c>
      <c r="AT378" s="112">
        <f t="shared" ref="AT378:AV378" si="386">IF($AK378="n/a",1.03*AS378,IF($AK378&lt;0,1.01*AS378,IF($AK378&gt;10,1.1*AS378,(1+$AK378/100)*AS378)))</f>
        <v>3.470764</v>
      </c>
      <c r="AU378" s="112">
        <f t="shared" si="386"/>
        <v>3.8178404</v>
      </c>
      <c r="AV378" s="112">
        <f t="shared" si="386"/>
        <v>4.19962444</v>
      </c>
      <c r="AW378" s="103">
        <f t="shared" si="14"/>
        <v>17.51186884</v>
      </c>
      <c r="AX378" s="118">
        <f t="shared" si="15"/>
        <v>47.47050377</v>
      </c>
      <c r="AY378" s="119">
        <v>1.67</v>
      </c>
      <c r="AZ378" s="114">
        <v>3.2</v>
      </c>
      <c r="BA378" s="114">
        <v>-43.07</v>
      </c>
      <c r="BB378" s="114">
        <v>-15.68</v>
      </c>
      <c r="BC378" s="114">
        <v>-16.06</v>
      </c>
      <c r="BD378" s="42"/>
      <c r="BE378" s="17">
        <v>1973.0</v>
      </c>
      <c r="BF378" s="17">
        <f t="shared" si="16"/>
        <v>5</v>
      </c>
      <c r="BG378" s="120">
        <v>-0.4</v>
      </c>
    </row>
    <row r="379" ht="11.25" customHeight="1">
      <c r="A379" s="230" t="s">
        <v>2074</v>
      </c>
      <c r="B379" s="99" t="s">
        <v>2075</v>
      </c>
      <c r="C379" s="100" t="s">
        <v>131</v>
      </c>
      <c r="D379" s="100" t="s">
        <v>837</v>
      </c>
      <c r="E379" s="101">
        <v>5.0</v>
      </c>
      <c r="F379" s="58">
        <v>856.0</v>
      </c>
      <c r="G379" s="58" t="s">
        <v>168</v>
      </c>
      <c r="H379" s="58" t="s">
        <v>168</v>
      </c>
      <c r="I379" s="150">
        <v>12.79</v>
      </c>
      <c r="J379" s="103">
        <f t="shared" si="2"/>
        <v>3.752931978</v>
      </c>
      <c r="K379" s="104">
        <v>0.12</v>
      </c>
      <c r="L379" s="73">
        <v>4.0</v>
      </c>
      <c r="M379" s="23">
        <f t="shared" si="3"/>
        <v>0.48</v>
      </c>
      <c r="N379" s="105" t="s">
        <v>2036</v>
      </c>
      <c r="O379" s="106">
        <v>0.1125</v>
      </c>
      <c r="P379" s="107" t="s">
        <v>2076</v>
      </c>
      <c r="Q379" s="107" t="s">
        <v>2077</v>
      </c>
      <c r="R379" s="23">
        <f t="shared" si="4"/>
        <v>6.666666667</v>
      </c>
      <c r="S379" s="108">
        <f t="array" ref="S379">IF(INDEX(Historical!$D$7:$D$1379,MATCH(B379,Historical!$B$7:$B$1403,0))=0,"n/a",(INDEX(Historical!$C$7:$C$1381,MATCH(B379,Historical!$B$7:$B$1403,0))/INDEX(Historical!$D$7:$D$1379,MATCH(B379,Historical!$B$7:$B$1403,0))-1)*100)</f>
        <v>20</v>
      </c>
      <c r="T379" s="108">
        <f t="array" ref="T379">IF(INDEX(Historical!$F$7:$F$1372,MATCH(B379,Historical!$B$7:$B$1403,0))=0,"n/a",((INDEX(Historical!$C$7:$C$1381,MATCH(B379,Historical!$B$7:$B$1403,0))/INDEX(Historical!$F$7:$F$1372,MATCH(B379,Historical!$B$7:$B$1403,0)))^(1/3)-1)*100)</f>
        <v>39.7714387</v>
      </c>
      <c r="U379" s="108" t="str">
        <f t="array" ref="U379">IF(INDEX(Historical!$H$7:$H$1372,MATCH(B379,Historical!$B$7:$B$1403,0))=0,"n/a",((INDEX(Historical!$C$7:$C$1381,MATCH(B379,Historical!$B$7:$B$1403,0))/INDEX(Historical!$H$7:$H$1372,MATCH(B379,Historical!$B$7:$B$1403,0)))^(1/5)-1)*100)</f>
        <v>n/a</v>
      </c>
      <c r="V379" s="108" t="str">
        <f t="array" ref="V379">IF(INDEX(Historical!$O$7:$O$1372,MATCH(B379,Historical!$B$7:$B$1403,0))=0,"n/a",((INDEX(Historical!$C$7:$C$1381,MATCH(B379,Historical!$B$7:$B$1403,0))/INDEX(Historical!$O$7:$O$1372,MATCH(B379,Historical!$B$7:$B$1403,0)))^(1/10)-1)*100)</f>
        <v>n/a</v>
      </c>
      <c r="W379" s="109" t="str">
        <f t="shared" si="5"/>
        <v>n/a</v>
      </c>
      <c r="X379" s="110" t="str">
        <f t="shared" si="6"/>
        <v>n/a</v>
      </c>
      <c r="Y379" s="133"/>
      <c r="Z379" s="103">
        <f t="shared" si="7"/>
        <v>42.85714286</v>
      </c>
      <c r="AA379" s="112">
        <f t="shared" si="8"/>
        <v>11.41964286</v>
      </c>
      <c r="AB379" s="73">
        <v>10.0</v>
      </c>
      <c r="AC379" s="102">
        <v>1.12</v>
      </c>
      <c r="AD379" s="102">
        <v>1.36</v>
      </c>
      <c r="AE379" s="102">
        <v>0.58</v>
      </c>
      <c r="AF379" s="102">
        <v>0.98</v>
      </c>
      <c r="AG379" s="102">
        <v>5.8999999999999995</v>
      </c>
      <c r="AH379" s="102">
        <v>-36.8</v>
      </c>
      <c r="AI379" s="102">
        <v>5.66</v>
      </c>
      <c r="AJ379" s="102">
        <v>5.1</v>
      </c>
      <c r="AK379" s="102">
        <v>8.36</v>
      </c>
      <c r="AL379" s="113">
        <v>16880.0</v>
      </c>
      <c r="AM379" s="114">
        <v>0.1</v>
      </c>
      <c r="AN379" s="102">
        <v>0.81</v>
      </c>
      <c r="AO379" s="115" t="str">
        <f t="shared" si="9"/>
        <v>n/a</v>
      </c>
      <c r="AP379" s="116" t="str">
        <f t="shared" si="10"/>
        <v>n/a</v>
      </c>
      <c r="AQ379" s="117">
        <f t="shared" si="11"/>
        <v>-29.474197</v>
      </c>
      <c r="AR379" s="103">
        <f t="array" ref="AR379">INDEX(Historical!$C$7:$C$1381,MATCH(B379,Historical!$B$7:$B$1403,0))*IF(AH379="n/a",1.03,IF(AH379&lt;0,1.01,IF(AH379&gt;10,1.1,(1+AH379/100))))</f>
        <v>0.4545</v>
      </c>
      <c r="AS379" s="112">
        <f t="shared" si="12"/>
        <v>0.4802247</v>
      </c>
      <c r="AT379" s="112">
        <f t="shared" ref="AT379:AV379" si="387">IF($AK379="n/a",1.03*AS379,IF($AK379&lt;0,1.01*AS379,IF($AK379&gt;10,1.1*AS379,(1+$AK379/100)*AS379)))</f>
        <v>0.5203714849</v>
      </c>
      <c r="AU379" s="112">
        <f t="shared" si="387"/>
        <v>0.5638745411</v>
      </c>
      <c r="AV379" s="112">
        <f t="shared" si="387"/>
        <v>0.6110144527</v>
      </c>
      <c r="AW379" s="103">
        <f t="shared" si="14"/>
        <v>2.629985179</v>
      </c>
      <c r="AX379" s="118">
        <f t="shared" si="15"/>
        <v>20.56282391</v>
      </c>
      <c r="AY379" s="119">
        <v>1.56</v>
      </c>
      <c r="AZ379" s="114">
        <v>2.16</v>
      </c>
      <c r="BA379" s="114">
        <v>-27.29</v>
      </c>
      <c r="BB379" s="114">
        <v>-14.84</v>
      </c>
      <c r="BC379" s="114">
        <v>-14.32</v>
      </c>
      <c r="BD379" s="42"/>
      <c r="BE379" s="17">
        <v>2016.0</v>
      </c>
      <c r="BF379" s="17">
        <f t="shared" si="16"/>
        <v>0</v>
      </c>
      <c r="BG379" s="120">
        <v>2.0</v>
      </c>
    </row>
    <row r="380" ht="11.25" customHeight="1">
      <c r="A380" s="155" t="s">
        <v>835</v>
      </c>
      <c r="B380" s="99" t="s">
        <v>836</v>
      </c>
      <c r="C380" s="100" t="s">
        <v>131</v>
      </c>
      <c r="D380" s="100" t="s">
        <v>837</v>
      </c>
      <c r="E380" s="101">
        <v>10.0</v>
      </c>
      <c r="F380" s="58">
        <v>387.0</v>
      </c>
      <c r="G380" s="58" t="s">
        <v>168</v>
      </c>
      <c r="H380" s="58" t="s">
        <v>168</v>
      </c>
      <c r="I380" s="150">
        <v>20.79</v>
      </c>
      <c r="J380" s="103">
        <f t="shared" si="2"/>
        <v>3.39009139</v>
      </c>
      <c r="K380" s="104">
        <v>0.1762</v>
      </c>
      <c r="L380" s="73">
        <v>4.0</v>
      </c>
      <c r="M380" s="23">
        <f t="shared" si="3"/>
        <v>0.7048</v>
      </c>
      <c r="N380" s="105" t="s">
        <v>326</v>
      </c>
      <c r="O380" s="106">
        <v>0.1602</v>
      </c>
      <c r="P380" s="107">
        <v>43808.0</v>
      </c>
      <c r="Q380" s="107">
        <v>43831.0</v>
      </c>
      <c r="R380" s="23">
        <f t="shared" si="4"/>
        <v>9.987515605</v>
      </c>
      <c r="S380" s="108">
        <f t="array" ref="S380">IF(INDEX(Historical!$D$7:$D$1379,MATCH(B380,Historical!$B$7:$B$1403,0))=0,"n/a",(INDEX(Historical!$C$7:$C$1381,MATCH(B380,Historical!$B$7:$B$1403,0))/INDEX(Historical!$D$7:$D$1379,MATCH(B380,Historical!$B$7:$B$1403,0))-1)*100)</f>
        <v>15.00358938</v>
      </c>
      <c r="T380" s="108">
        <f t="array" ref="T380">IF(INDEX(Historical!$F$7:$F$1372,MATCH(B380,Historical!$B$7:$B$1403,0))=0,"n/a",((INDEX(Historical!$C$7:$C$1381,MATCH(B380,Historical!$B$7:$B$1403,0))/INDEX(Historical!$F$7:$F$1372,MATCH(B380,Historical!$B$7:$B$1403,0)))^(1/3)-1)*100)</f>
        <v>9.207500379</v>
      </c>
      <c r="U380" s="108">
        <f t="array" ref="U380">IF(INDEX(Historical!$H$7:$H$1372,MATCH(B380,Historical!$B$7:$B$1403,0))=0,"n/a",((INDEX(Historical!$C$7:$C$1381,MATCH(B380,Historical!$B$7:$B$1403,0))/INDEX(Historical!$H$7:$H$1372,MATCH(B380,Historical!$B$7:$B$1403,0)))^(1/5)-1)*100)</f>
        <v>17.36139315</v>
      </c>
      <c r="V380" s="108">
        <f t="array" ref="V380">IF(INDEX(Historical!$O$7:$O$1372,MATCH(B380,Historical!$B$7:$B$1403,0))=0,"n/a",((INDEX(Historical!$C$7:$C$1381,MATCH(B380,Historical!$B$7:$B$1403,0))/INDEX(Historical!$O$7:$O$1372,MATCH(B380,Historical!$B$7:$B$1403,0)))^(1/10)-1)*100)</f>
        <v>15.56041233</v>
      </c>
      <c r="W380" s="109">
        <f t="shared" si="5"/>
        <v>1.115741202</v>
      </c>
      <c r="X380" s="110">
        <f t="shared" si="6"/>
        <v>3.045858448</v>
      </c>
      <c r="Y380" s="147"/>
      <c r="Z380" s="103">
        <f t="shared" si="7"/>
        <v>35.06467662</v>
      </c>
      <c r="AA380" s="112">
        <f t="shared" si="8"/>
        <v>10.34328358</v>
      </c>
      <c r="AB380" s="73">
        <v>10.0</v>
      </c>
      <c r="AC380" s="102">
        <v>2.01</v>
      </c>
      <c r="AD380" s="102">
        <v>3.0</v>
      </c>
      <c r="AE380" s="102">
        <v>0.51</v>
      </c>
      <c r="AF380" s="156" t="s">
        <v>128</v>
      </c>
      <c r="AG380" s="160">
        <v>-223.20000000000002</v>
      </c>
      <c r="AH380" s="102">
        <v>15.1</v>
      </c>
      <c r="AI380" s="102">
        <v>2.44</v>
      </c>
      <c r="AJ380" s="102">
        <v>5.7</v>
      </c>
      <c r="AK380" s="102">
        <v>3.45</v>
      </c>
      <c r="AL380" s="113">
        <v>30130.0</v>
      </c>
      <c r="AM380" s="114">
        <v>0.1</v>
      </c>
      <c r="AN380" s="102" t="s">
        <v>128</v>
      </c>
      <c r="AO380" s="115">
        <f t="shared" si="9"/>
        <v>10.40820096</v>
      </c>
      <c r="AP380" s="116">
        <f t="shared" si="10"/>
        <v>20.75148454</v>
      </c>
      <c r="AQ380" s="117" t="str">
        <f t="shared" si="11"/>
        <v>n/a</v>
      </c>
      <c r="AR380" s="103">
        <f t="array" ref="AR380">INDEX(Historical!$C$7:$C$1381,MATCH(B380,Historical!$B$7:$B$1403,0))*IF(AH380="n/a",1.03,IF(AH380&lt;0,1.01,IF(AH380&gt;10,1.1,(1+AH380/100))))</f>
        <v>0.70488</v>
      </c>
      <c r="AS380" s="112">
        <f t="shared" si="12"/>
        <v>0.722079072</v>
      </c>
      <c r="AT380" s="112">
        <f t="shared" ref="AT380:AV380" si="388">IF($AK380="n/a",1.03*AS380,IF($AK380&lt;0,1.01*AS380,IF($AK380&gt;10,1.1*AS380,(1+$AK380/100)*AS380)))</f>
        <v>0.7469908</v>
      </c>
      <c r="AU380" s="112">
        <f t="shared" si="388"/>
        <v>0.7727619826</v>
      </c>
      <c r="AV380" s="112">
        <f t="shared" si="388"/>
        <v>0.799422271</v>
      </c>
      <c r="AW380" s="103">
        <f t="shared" si="14"/>
        <v>3.746134126</v>
      </c>
      <c r="AX380" s="118">
        <f t="shared" si="15"/>
        <v>18.01892316</v>
      </c>
      <c r="AY380" s="119">
        <v>1.48</v>
      </c>
      <c r="AZ380" s="114">
        <v>30.509999999999998</v>
      </c>
      <c r="BA380" s="114">
        <v>-13.120000000000001</v>
      </c>
      <c r="BB380" s="114">
        <v>-3.25</v>
      </c>
      <c r="BC380" s="114">
        <v>4.75</v>
      </c>
      <c r="BD380" s="42"/>
      <c r="BE380" s="17">
        <v>2011.0</v>
      </c>
      <c r="BF380" s="17">
        <f t="shared" si="16"/>
        <v>0</v>
      </c>
      <c r="BG380" s="120">
        <v>9.700000000000001</v>
      </c>
    </row>
    <row r="381" ht="11.25" customHeight="1">
      <c r="A381" s="55" t="s">
        <v>838</v>
      </c>
      <c r="B381" s="99" t="s">
        <v>839</v>
      </c>
      <c r="C381" s="100" t="s">
        <v>177</v>
      </c>
      <c r="D381" s="100" t="s">
        <v>178</v>
      </c>
      <c r="E381" s="101">
        <v>10.0</v>
      </c>
      <c r="F381" s="58">
        <v>424.0</v>
      </c>
      <c r="G381" s="58" t="s">
        <v>121</v>
      </c>
      <c r="H381" s="58" t="s">
        <v>120</v>
      </c>
      <c r="I381" s="150">
        <v>96.05</v>
      </c>
      <c r="J381" s="103">
        <f t="shared" si="2"/>
        <v>0.9161894846</v>
      </c>
      <c r="K381" s="104">
        <v>0.22</v>
      </c>
      <c r="L381" s="73">
        <v>4.0</v>
      </c>
      <c r="M381" s="23">
        <f t="shared" si="3"/>
        <v>0.88</v>
      </c>
      <c r="N381" s="105" t="s">
        <v>409</v>
      </c>
      <c r="O381" s="106">
        <v>0.21</v>
      </c>
      <c r="P381" s="107">
        <v>43910.0</v>
      </c>
      <c r="Q381" s="107">
        <v>43921.0</v>
      </c>
      <c r="R381" s="23">
        <f t="shared" si="4"/>
        <v>4.761904762</v>
      </c>
      <c r="S381" s="108">
        <f t="array" ref="S381">IF(INDEX(Historical!$D$7:$D$1379,MATCH(B381,Historical!$B$7:$B$1403,0))=0,"n/a",(INDEX(Historical!$C$7:$C$1381,MATCH(B381,Historical!$B$7:$B$1403,0))/INDEX(Historical!$D$7:$D$1379,MATCH(B381,Historical!$B$7:$B$1403,0))-1)*100)</f>
        <v>5</v>
      </c>
      <c r="T381" s="108">
        <f t="array" ref="T381">IF(INDEX(Historical!$F$7:$F$1372,MATCH(B381,Historical!$B$7:$B$1403,0))=0,"n/a",((INDEX(Historical!$C$7:$C$1381,MATCH(B381,Historical!$B$7:$B$1403,0))/INDEX(Historical!$F$7:$F$1372,MATCH(B381,Historical!$B$7:$B$1403,0)))^(1/3)-1)*100)</f>
        <v>7.297628794</v>
      </c>
      <c r="U381" s="108">
        <f t="array" ref="U381">IF(INDEX(Historical!$H$7:$H$1372,MATCH(B381,Historical!$B$7:$B$1403,0))=0,"n/a",((INDEX(Historical!$C$7:$C$1381,MATCH(B381,Historical!$B$7:$B$1403,0))/INDEX(Historical!$H$7:$H$1372,MATCH(B381,Historical!$B$7:$B$1403,0)))^(1/5)-1)*100)</f>
        <v>6.608023145</v>
      </c>
      <c r="V381" s="108">
        <f t="array" ref="V381">IF(INDEX(Historical!$O$7:$O$1372,MATCH(B381,Historical!$B$7:$B$1403,0))=0,"n/a",((INDEX(Historical!$C$7:$C$1381,MATCH(B381,Historical!$B$7:$B$1403,0))/INDEX(Historical!$O$7:$O$1372,MATCH(B381,Historical!$B$7:$B$1403,0)))^(1/10)-1)*100)</f>
        <v>7.435928852</v>
      </c>
      <c r="W381" s="109">
        <f t="shared" si="5"/>
        <v>0.888661427</v>
      </c>
      <c r="X381" s="110">
        <f t="shared" si="6"/>
        <v>0.3980736834</v>
      </c>
      <c r="Y381" s="99"/>
      <c r="Z381" s="103">
        <f t="shared" si="7"/>
        <v>39.63963964</v>
      </c>
      <c r="AA381" s="112">
        <f t="shared" si="8"/>
        <v>43.26576577</v>
      </c>
      <c r="AB381" s="73">
        <v>9.0</v>
      </c>
      <c r="AC381" s="102">
        <v>2.22</v>
      </c>
      <c r="AD381" s="102">
        <v>3.95</v>
      </c>
      <c r="AE381" s="102">
        <v>2.23</v>
      </c>
      <c r="AF381" s="102">
        <v>3.96</v>
      </c>
      <c r="AG381" s="102">
        <v>9.3</v>
      </c>
      <c r="AH381" s="102">
        <v>-16.8</v>
      </c>
      <c r="AI381" s="102">
        <v>11.52</v>
      </c>
      <c r="AJ381" s="102">
        <v>16.6</v>
      </c>
      <c r="AK381" s="102">
        <v>10.97</v>
      </c>
      <c r="AL381" s="113">
        <v>6490.0</v>
      </c>
      <c r="AM381" s="114">
        <v>0.2</v>
      </c>
      <c r="AN381" s="102">
        <v>1.23</v>
      </c>
      <c r="AO381" s="115">
        <f t="shared" si="9"/>
        <v>-35.74155314</v>
      </c>
      <c r="AP381" s="116">
        <f t="shared" si="10"/>
        <v>7.524212629</v>
      </c>
      <c r="AQ381" s="117">
        <f t="shared" si="11"/>
        <v>175.9488136</v>
      </c>
      <c r="AR381" s="103">
        <f t="array" ref="AR381">INDEX(Historical!$C$7:$C$1381,MATCH(B381,Historical!$B$7:$B$1403,0))*IF(AH381="n/a",1.03,IF(AH381&lt;0,1.01,IF(AH381&gt;10,1.1,(1+AH381/100))))</f>
        <v>0.8484</v>
      </c>
      <c r="AS381" s="112">
        <f t="shared" si="12"/>
        <v>0.93324</v>
      </c>
      <c r="AT381" s="112">
        <f t="shared" ref="AT381:AV381" si="389">IF($AK381="n/a",1.03*AS381,IF($AK381&lt;0,1.01*AS381,IF($AK381&gt;10,1.1*AS381,(1+$AK381/100)*AS381)))</f>
        <v>1.026564</v>
      </c>
      <c r="AU381" s="112">
        <f t="shared" si="389"/>
        <v>1.1292204</v>
      </c>
      <c r="AV381" s="112">
        <f t="shared" si="389"/>
        <v>1.24214244</v>
      </c>
      <c r="AW381" s="103">
        <f t="shared" si="14"/>
        <v>5.17956684</v>
      </c>
      <c r="AX381" s="118">
        <f t="shared" si="15"/>
        <v>5.392573493</v>
      </c>
      <c r="AY381" s="119">
        <v>0.89</v>
      </c>
      <c r="AZ381" s="114">
        <v>2.31</v>
      </c>
      <c r="BA381" s="114">
        <v>-17.98</v>
      </c>
      <c r="BB381" s="114">
        <v>-13.23</v>
      </c>
      <c r="BC381" s="114">
        <v>-9.04</v>
      </c>
      <c r="BD381" s="42"/>
      <c r="BE381" s="17">
        <v>2011.0</v>
      </c>
      <c r="BF381" s="17">
        <f t="shared" si="16"/>
        <v>0</v>
      </c>
      <c r="BG381" s="120">
        <v>3.3000000000000003</v>
      </c>
    </row>
    <row r="382" ht="11.25" customHeight="1">
      <c r="A382" s="55" t="s">
        <v>308</v>
      </c>
      <c r="B382" s="99" t="s">
        <v>309</v>
      </c>
      <c r="C382" s="100" t="s">
        <v>125</v>
      </c>
      <c r="D382" s="100" t="s">
        <v>126</v>
      </c>
      <c r="E382" s="101">
        <v>53.0</v>
      </c>
      <c r="F382" s="58">
        <v>17.0</v>
      </c>
      <c r="G382" s="58" t="s">
        <v>121</v>
      </c>
      <c r="H382" s="58" t="s">
        <v>121</v>
      </c>
      <c r="I382" s="102">
        <v>41.6</v>
      </c>
      <c r="J382" s="103">
        <f t="shared" si="2"/>
        <v>2.235576923</v>
      </c>
      <c r="K382" s="104">
        <v>0.2325</v>
      </c>
      <c r="L382" s="73">
        <v>4.0</v>
      </c>
      <c r="M382" s="23">
        <f t="shared" si="3"/>
        <v>0.93</v>
      </c>
      <c r="N382" s="105" t="s">
        <v>147</v>
      </c>
      <c r="O382" s="106">
        <v>0.21</v>
      </c>
      <c r="P382" s="107">
        <v>43839.0</v>
      </c>
      <c r="Q382" s="107">
        <v>43783.0</v>
      </c>
      <c r="R382" s="23">
        <f t="shared" si="4"/>
        <v>10.71428571</v>
      </c>
      <c r="S382" s="108">
        <f t="array" ref="S382">IF(INDEX(Historical!$D$7:$D$1379,MATCH(B382,Historical!$B$7:$B$1403,0))=0,"n/a",(INDEX(Historical!$C$7:$C$1381,MATCH(B382,Historical!$B$7:$B$1403,0))/INDEX(Historical!$D$7:$D$1379,MATCH(B382,Historical!$B$7:$B$1403,0))-1)*100)</f>
        <v>12</v>
      </c>
      <c r="T382" s="108">
        <f t="array" ref="T382">IF(INDEX(Historical!$F$7:$F$1372,MATCH(B382,Historical!$B$7:$B$1403,0))=0,"n/a",((INDEX(Historical!$C$7:$C$1381,MATCH(B382,Historical!$B$7:$B$1403,0))/INDEX(Historical!$F$7:$F$1372,MATCH(B382,Historical!$B$7:$B$1403,0)))^(1/3)-1)*100)</f>
        <v>13.14024048</v>
      </c>
      <c r="U382" s="108">
        <f t="array" ref="U382">IF(INDEX(Historical!$H$7:$H$1372,MATCH(B382,Historical!$B$7:$B$1403,0))=0,"n/a",((INDEX(Historical!$C$7:$C$1381,MATCH(B382,Historical!$B$7:$B$1403,0))/INDEX(Historical!$H$7:$H$1372,MATCH(B382,Historical!$B$7:$B$1403,0)))^(1/5)-1)*100)</f>
        <v>15.99622587</v>
      </c>
      <c r="V382" s="108">
        <f t="array" ref="V382">IF(INDEX(Historical!$O$7:$O$1372,MATCH(B382,Historical!$B$7:$B$1403,0))=0,"n/a",((INDEX(Historical!$C$7:$C$1381,MATCH(B382,Historical!$B$7:$B$1403,0))/INDEX(Historical!$O$7:$O$1372,MATCH(B382,Historical!$B$7:$B$1403,0)))^(1/10)-1)*100)</f>
        <v>16.02526487</v>
      </c>
      <c r="W382" s="109">
        <f t="shared" si="5"/>
        <v>0.9981879239</v>
      </c>
      <c r="X382" s="110">
        <f t="shared" si="6"/>
        <v>1.599622587</v>
      </c>
      <c r="Y382" s="147"/>
      <c r="Z382" s="103">
        <f t="shared" si="7"/>
        <v>51.66666667</v>
      </c>
      <c r="AA382" s="112">
        <f t="shared" si="8"/>
        <v>23.11111111</v>
      </c>
      <c r="AB382" s="73">
        <v>10.0</v>
      </c>
      <c r="AC382" s="102">
        <v>1.8</v>
      </c>
      <c r="AD382" s="102">
        <v>5.08</v>
      </c>
      <c r="AE382" s="102">
        <v>2.38</v>
      </c>
      <c r="AF382" s="102">
        <v>3.75</v>
      </c>
      <c r="AG382" s="102">
        <v>16.8</v>
      </c>
      <c r="AH382" s="102">
        <v>4.0</v>
      </c>
      <c r="AI382" s="102">
        <v>5.27</v>
      </c>
      <c r="AJ382" s="102">
        <v>10.0</v>
      </c>
      <c r="AK382" s="102">
        <v>4.55</v>
      </c>
      <c r="AL382" s="113">
        <v>22620.0</v>
      </c>
      <c r="AM382" s="114">
        <v>48.199999999999996</v>
      </c>
      <c r="AN382" s="102">
        <v>0.0</v>
      </c>
      <c r="AO382" s="115">
        <f t="shared" si="9"/>
        <v>-4.879308323</v>
      </c>
      <c r="AP382" s="116">
        <f t="shared" si="10"/>
        <v>18.23180279</v>
      </c>
      <c r="AQ382" s="117">
        <f t="shared" si="11"/>
        <v>96.26135259</v>
      </c>
      <c r="AR382" s="103">
        <f t="array" ref="AR382">INDEX(Historical!$C$7:$C$1381,MATCH(B382,Historical!$B$7:$B$1403,0))*IF(AH382="n/a",1.03,IF(AH382&lt;0,1.01,IF(AH382&gt;10,1.1,(1+AH382/100))))</f>
        <v>0.8736</v>
      </c>
      <c r="AS382" s="112">
        <f t="shared" si="12"/>
        <v>0.91963872</v>
      </c>
      <c r="AT382" s="112">
        <f t="shared" ref="AT382:AV382" si="390">IF($AK382="n/a",1.03*AS382,IF($AK382&lt;0,1.01*AS382,IF($AK382&gt;10,1.1*AS382,(1+$AK382/100)*AS382)))</f>
        <v>0.9614822818</v>
      </c>
      <c r="AU382" s="112">
        <f t="shared" si="390"/>
        <v>1.005229726</v>
      </c>
      <c r="AV382" s="112">
        <f t="shared" si="390"/>
        <v>1.050967678</v>
      </c>
      <c r="AW382" s="103">
        <f t="shared" si="14"/>
        <v>4.810918405</v>
      </c>
      <c r="AX382" s="118">
        <f t="shared" si="15"/>
        <v>11.56470771</v>
      </c>
      <c r="AY382" s="119">
        <v>-0.08</v>
      </c>
      <c r="AZ382" s="114">
        <v>12.43</v>
      </c>
      <c r="BA382" s="114">
        <v>-14.860000000000001</v>
      </c>
      <c r="BB382" s="114">
        <v>-9.49</v>
      </c>
      <c r="BC382" s="114">
        <v>-3.05</v>
      </c>
      <c r="BD382" s="42"/>
      <c r="BE382" s="17">
        <v>1967.0</v>
      </c>
      <c r="BF382" s="17">
        <f t="shared" si="16"/>
        <v>6</v>
      </c>
      <c r="BG382" s="120">
        <v>12.2</v>
      </c>
    </row>
    <row r="383" ht="11.25" customHeight="1">
      <c r="A383" s="55" t="s">
        <v>840</v>
      </c>
      <c r="B383" s="99" t="s">
        <v>841</v>
      </c>
      <c r="C383" s="100" t="s">
        <v>125</v>
      </c>
      <c r="D383" s="100" t="s">
        <v>126</v>
      </c>
      <c r="E383" s="101">
        <v>10.0</v>
      </c>
      <c r="F383" s="58">
        <v>370.0</v>
      </c>
      <c r="G383" s="58" t="s">
        <v>120</v>
      </c>
      <c r="H383" s="58" t="s">
        <v>120</v>
      </c>
      <c r="I383" s="150">
        <v>143.99</v>
      </c>
      <c r="J383" s="103">
        <f t="shared" si="2"/>
        <v>2.147371345</v>
      </c>
      <c r="K383" s="104">
        <v>0.773</v>
      </c>
      <c r="L383" s="73">
        <v>4.0</v>
      </c>
      <c r="M383" s="23">
        <f t="shared" si="3"/>
        <v>3.092</v>
      </c>
      <c r="N383" s="105" t="s">
        <v>154</v>
      </c>
      <c r="O383" s="106">
        <v>0.722</v>
      </c>
      <c r="P383" s="107">
        <v>43699.0</v>
      </c>
      <c r="Q383" s="107">
        <v>43724.0</v>
      </c>
      <c r="R383" s="23">
        <f t="shared" si="4"/>
        <v>7.063711911</v>
      </c>
      <c r="S383" s="108">
        <f t="array" ref="S383">IF(INDEX(Historical!$D$7:$D$1379,MATCH(B383,Historical!$B$7:$B$1403,0))=0,"n/a",(INDEX(Historical!$C$7:$C$1381,MATCH(B383,Historical!$B$7:$B$1403,0))/INDEX(Historical!$D$7:$D$1379,MATCH(B383,Historical!$B$7:$B$1403,0))-1)*100)</f>
        <v>8.490566038</v>
      </c>
      <c r="T383" s="108">
        <f t="array" ref="T383">IF(INDEX(Historical!$F$7:$F$1372,MATCH(B383,Historical!$B$7:$B$1403,0))=0,"n/a",((INDEX(Historical!$C$7:$C$1381,MATCH(B383,Historical!$B$7:$B$1403,0))/INDEX(Historical!$F$7:$F$1372,MATCH(B383,Historical!$B$7:$B$1403,0)))^(1/3)-1)*100)</f>
        <v>7.572037624</v>
      </c>
      <c r="U383" s="108">
        <f t="array" ref="U383">IF(INDEX(Historical!$H$7:$H$1372,MATCH(B383,Historical!$B$7:$B$1403,0))=0,"n/a",((INDEX(Historical!$C$7:$C$1381,MATCH(B383,Historical!$B$7:$B$1403,0))/INDEX(Historical!$H$7:$H$1372,MATCH(B383,Historical!$B$7:$B$1403,0)))^(1/5)-1)*100)</f>
        <v>7.946410176</v>
      </c>
      <c r="V383" s="108">
        <f t="array" ref="V383">IF(INDEX(Historical!$O$7:$O$1372,MATCH(B383,Historical!$B$7:$B$1403,0))=0,"n/a",((INDEX(Historical!$C$7:$C$1381,MATCH(B383,Historical!$B$7:$B$1403,0))/INDEX(Historical!$O$7:$O$1372,MATCH(B383,Historical!$B$7:$B$1403,0)))^(1/10)-1)*100)</f>
        <v>9.650956059</v>
      </c>
      <c r="W383" s="109">
        <f t="shared" si="5"/>
        <v>0.8233806192</v>
      </c>
      <c r="X383" s="110">
        <f t="shared" si="6"/>
        <v>1.032001322</v>
      </c>
      <c r="Y383" s="165"/>
      <c r="Z383" s="103">
        <f t="shared" si="7"/>
        <v>56.73394495</v>
      </c>
      <c r="AA383" s="112">
        <f t="shared" si="8"/>
        <v>26.42018349</v>
      </c>
      <c r="AB383" s="73">
        <v>12.0</v>
      </c>
      <c r="AC383" s="102">
        <v>5.45</v>
      </c>
      <c r="AD383" s="102">
        <v>3.52</v>
      </c>
      <c r="AE383" s="102">
        <v>3.76</v>
      </c>
      <c r="AF383" s="102">
        <v>17.31</v>
      </c>
      <c r="AG383" s="156">
        <v>69.89999999999999</v>
      </c>
      <c r="AH383" s="102">
        <v>-1.6</v>
      </c>
      <c r="AI383" s="102">
        <v>5.609999999999999</v>
      </c>
      <c r="AJ383" s="102">
        <v>7.7</v>
      </c>
      <c r="AK383" s="102">
        <v>7.5</v>
      </c>
      <c r="AL383" s="113">
        <v>30040.0</v>
      </c>
      <c r="AM383" s="228">
        <v>0.4</v>
      </c>
      <c r="AN383" s="102">
        <v>2.45</v>
      </c>
      <c r="AO383" s="115">
        <f t="shared" si="9"/>
        <v>-16.32640197</v>
      </c>
      <c r="AP383" s="116">
        <f t="shared" si="10"/>
        <v>10.09378152</v>
      </c>
      <c r="AQ383" s="117">
        <f t="shared" si="11"/>
        <v>350.8428532</v>
      </c>
      <c r="AR383" s="103">
        <f t="array" ref="AR383">INDEX(Historical!$C$7:$C$1381,MATCH(B383,Historical!$B$7:$B$1403,0))*IF(AH383="n/a",1.03,IF(AH383&lt;0,1.01,IF(AH383&gt;10,1.1,(1+AH383/100))))</f>
        <v>3.0199</v>
      </c>
      <c r="AS383" s="112">
        <f t="shared" si="12"/>
        <v>3.18931639</v>
      </c>
      <c r="AT383" s="112">
        <f t="shared" ref="AT383:AV383" si="391">IF($AK383="n/a",1.03*AS383,IF($AK383&lt;0,1.01*AS383,IF($AK383&gt;10,1.1*AS383,(1+$AK383/100)*AS383)))</f>
        <v>3.428515119</v>
      </c>
      <c r="AU383" s="112">
        <f t="shared" si="391"/>
        <v>3.685653753</v>
      </c>
      <c r="AV383" s="112">
        <f t="shared" si="391"/>
        <v>3.962077785</v>
      </c>
      <c r="AW383" s="103">
        <f t="shared" si="14"/>
        <v>17.28546305</v>
      </c>
      <c r="AX383" s="118">
        <f t="shared" si="15"/>
        <v>12.00462744</v>
      </c>
      <c r="AY383" s="119">
        <v>0.04</v>
      </c>
      <c r="AZ383" s="114">
        <v>32.16</v>
      </c>
      <c r="BA383" s="114">
        <v>-11.23</v>
      </c>
      <c r="BB383" s="114">
        <v>-5.16</v>
      </c>
      <c r="BC383" s="114">
        <v>-2.54</v>
      </c>
      <c r="BD383" s="42"/>
      <c r="BE383" s="17">
        <v>2010.0</v>
      </c>
      <c r="BF383" s="17">
        <f t="shared" si="16"/>
        <v>0</v>
      </c>
      <c r="BG383" s="120">
        <v>14.299999999999999</v>
      </c>
    </row>
    <row r="384" ht="11.25" customHeight="1">
      <c r="A384" s="220" t="s">
        <v>1567</v>
      </c>
      <c r="B384" s="99" t="s">
        <v>1568</v>
      </c>
      <c r="C384" s="100" t="s">
        <v>272</v>
      </c>
      <c r="D384" s="100" t="s">
        <v>273</v>
      </c>
      <c r="E384" s="101">
        <v>8.0</v>
      </c>
      <c r="F384" s="58">
        <v>588.0</v>
      </c>
      <c r="G384" s="58" t="s">
        <v>168</v>
      </c>
      <c r="H384" s="58" t="s">
        <v>168</v>
      </c>
      <c r="I384" s="150">
        <v>31.14</v>
      </c>
      <c r="J384" s="103">
        <f t="shared" si="2"/>
        <v>4.046242775</v>
      </c>
      <c r="K384" s="104">
        <v>0.315</v>
      </c>
      <c r="L384" s="73">
        <v>4.0</v>
      </c>
      <c r="M384" s="23">
        <f t="shared" si="3"/>
        <v>1.26</v>
      </c>
      <c r="N384" s="105" t="s">
        <v>768</v>
      </c>
      <c r="O384" s="106">
        <v>0.31</v>
      </c>
      <c r="P384" s="107">
        <v>43740.0</v>
      </c>
      <c r="Q384" s="107">
        <v>43748.0</v>
      </c>
      <c r="R384" s="23">
        <f t="shared" si="4"/>
        <v>1.612903226</v>
      </c>
      <c r="S384" s="108">
        <f t="array" ref="S384">IF(INDEX(Historical!$D$7:$D$1379,MATCH(B384,Historical!$B$7:$B$1403,0))=0,"n/a",(INDEX(Historical!$C$7:$C$1381,MATCH(B384,Historical!$B$7:$B$1403,0))/INDEX(Historical!$D$7:$D$1379,MATCH(B384,Historical!$B$7:$B$1403,0))-1)*100)</f>
        <v>1.632653061</v>
      </c>
      <c r="T384" s="108">
        <f t="array" ref="T384">IF(INDEX(Historical!$F$7:$F$1372,MATCH(B384,Historical!$B$7:$B$1403,0))=0,"n/a",((INDEX(Historical!$C$7:$C$1381,MATCH(B384,Historical!$B$7:$B$1403,0))/INDEX(Historical!$F$7:$F$1372,MATCH(B384,Historical!$B$7:$B$1403,0)))^(1/3)-1)*100)</f>
        <v>1.660053447</v>
      </c>
      <c r="U384" s="108">
        <f t="array" ref="U384">IF(INDEX(Historical!$H$7:$H$1372,MATCH(B384,Historical!$B$7:$B$1403,0))=0,"n/a",((INDEX(Historical!$C$7:$C$1381,MATCH(B384,Historical!$B$7:$B$1403,0))/INDEX(Historical!$H$7:$H$1372,MATCH(B384,Historical!$B$7:$B$1403,0)))^(1/5)-1)*100)</f>
        <v>1.556022578</v>
      </c>
      <c r="V384" s="108" t="str">
        <f t="array" ref="V384">IF(INDEX(Historical!$O$7:$O$1372,MATCH(B384,Historical!$B$7:$B$1403,0))=0,"n/a",((INDEX(Historical!$C$7:$C$1381,MATCH(B384,Historical!$B$7:$B$1403,0))/INDEX(Historical!$O$7:$O$1372,MATCH(B384,Historical!$B$7:$B$1403,0)))^(1/10)-1)*100)</f>
        <v>n/a</v>
      </c>
      <c r="W384" s="109" t="str">
        <f t="shared" si="5"/>
        <v>n/a</v>
      </c>
      <c r="X384" s="110" t="str">
        <f t="shared" si="6"/>
        <v>n/a</v>
      </c>
      <c r="Y384" s="163"/>
      <c r="Z384" s="103">
        <f t="shared" si="7"/>
        <v>900</v>
      </c>
      <c r="AA384" s="112">
        <f t="shared" si="8"/>
        <v>222.4285714</v>
      </c>
      <c r="AB384" s="73">
        <v>12.0</v>
      </c>
      <c r="AC384" s="102">
        <v>0.14</v>
      </c>
      <c r="AD384" s="102" t="s">
        <v>128</v>
      </c>
      <c r="AE384" s="102">
        <v>9.64</v>
      </c>
      <c r="AF384" s="102">
        <v>1.92</v>
      </c>
      <c r="AG384" s="102">
        <v>0.8999999999999999</v>
      </c>
      <c r="AH384" s="102">
        <v>-85.8</v>
      </c>
      <c r="AI384" s="102">
        <v>8.51</v>
      </c>
      <c r="AJ384" s="102">
        <v>-17.4</v>
      </c>
      <c r="AK384" s="102" t="s">
        <v>128</v>
      </c>
      <c r="AL384" s="113">
        <v>6670.0</v>
      </c>
      <c r="AM384" s="114">
        <v>0.3</v>
      </c>
      <c r="AN384" s="102">
        <v>0.82</v>
      </c>
      <c r="AO384" s="115">
        <f t="shared" si="9"/>
        <v>-216.8263061</v>
      </c>
      <c r="AP384" s="116">
        <f t="shared" si="10"/>
        <v>5.602265352</v>
      </c>
      <c r="AQ384" s="117">
        <f t="shared" si="11"/>
        <v>335.6669764</v>
      </c>
      <c r="AR384" s="103">
        <f t="array" ref="AR384">INDEX(Historical!$C$7:$C$1381,MATCH(B384,Historical!$B$7:$B$1403,0))*IF(AH384="n/a",1.03,IF(AH384&lt;0,1.01,IF(AH384&gt;10,1.1,(1+AH384/100))))</f>
        <v>1.25745</v>
      </c>
      <c r="AS384" s="112">
        <f t="shared" si="12"/>
        <v>1.364458995</v>
      </c>
      <c r="AT384" s="112">
        <f t="shared" ref="AT384:AV384" si="392">IF($AK384="n/a",1.03*AS384,IF($AK384&lt;0,1.01*AS384,IF($AK384&gt;10,1.1*AS384,(1+$AK384/100)*AS384)))</f>
        <v>1.405392765</v>
      </c>
      <c r="AU384" s="112">
        <f t="shared" si="392"/>
        <v>1.447554548</v>
      </c>
      <c r="AV384" s="112">
        <f t="shared" si="392"/>
        <v>1.490981184</v>
      </c>
      <c r="AW384" s="103">
        <f t="shared" si="14"/>
        <v>6.965837492</v>
      </c>
      <c r="AX384" s="118">
        <f t="shared" si="15"/>
        <v>22.36942033</v>
      </c>
      <c r="AY384" s="119">
        <v>0.41</v>
      </c>
      <c r="AZ384" s="114">
        <v>17.91</v>
      </c>
      <c r="BA384" s="114">
        <v>-8.44</v>
      </c>
      <c r="BB384" s="114">
        <v>-0.7100000000000001</v>
      </c>
      <c r="BC384" s="114">
        <v>5.96</v>
      </c>
      <c r="BD384" s="42"/>
      <c r="BE384" s="17">
        <v>2012.0</v>
      </c>
      <c r="BF384" s="17">
        <f t="shared" si="16"/>
        <v>0</v>
      </c>
      <c r="BG384" s="120">
        <v>0.5</v>
      </c>
    </row>
    <row r="385" ht="11.25" customHeight="1">
      <c r="A385" s="151" t="s">
        <v>1569</v>
      </c>
      <c r="B385" s="122" t="s">
        <v>1570</v>
      </c>
      <c r="C385" s="100" t="s">
        <v>136</v>
      </c>
      <c r="D385" s="100" t="s">
        <v>153</v>
      </c>
      <c r="E385" s="123">
        <v>8.0</v>
      </c>
      <c r="F385" s="58">
        <v>624.0</v>
      </c>
      <c r="G385" s="124" t="s">
        <v>168</v>
      </c>
      <c r="H385" s="124" t="s">
        <v>168</v>
      </c>
      <c r="I385" s="216">
        <v>10.26</v>
      </c>
      <c r="J385" s="126">
        <f t="shared" si="2"/>
        <v>5.068226121</v>
      </c>
      <c r="K385" s="127">
        <v>0.13</v>
      </c>
      <c r="L385" s="128">
        <v>4.0</v>
      </c>
      <c r="M385" s="129">
        <f t="shared" si="3"/>
        <v>0.52</v>
      </c>
      <c r="N385" s="130" t="s">
        <v>160</v>
      </c>
      <c r="O385" s="131">
        <v>0.12</v>
      </c>
      <c r="P385" s="132">
        <v>43865.0</v>
      </c>
      <c r="Q385" s="132">
        <v>43879.0</v>
      </c>
      <c r="R385" s="129">
        <f t="shared" si="4"/>
        <v>8.333333333</v>
      </c>
      <c r="S385" s="108">
        <f t="array" ref="S385">IF(INDEX(Historical!$D$7:$D$1379,MATCH(B385,Historical!$B$7:$B$1403,0))=0,"n/a",(INDEX(Historical!$C$7:$C$1381,MATCH(B385,Historical!$B$7:$B$1403,0))/INDEX(Historical!$D$7:$D$1379,MATCH(B385,Historical!$B$7:$B$1403,0))-1)*100)</f>
        <v>9.090909091</v>
      </c>
      <c r="T385" s="108">
        <f t="array" ref="T385">IF(INDEX(Historical!$F$7:$F$1372,MATCH(B385,Historical!$B$7:$B$1403,0))=0,"n/a",((INDEX(Historical!$C$7:$C$1381,MATCH(B385,Historical!$B$7:$B$1403,0))/INDEX(Historical!$F$7:$F$1372,MATCH(B385,Historical!$B$7:$B$1403,0)))^(1/3)-1)*100)</f>
        <v>10.06424163</v>
      </c>
      <c r="U385" s="108">
        <f t="array" ref="U385">IF(INDEX(Historical!$H$7:$H$1372,MATCH(B385,Historical!$B$7:$B$1403,0))=0,"n/a",((INDEX(Historical!$C$7:$C$1381,MATCH(B385,Historical!$B$7:$B$1403,0))/INDEX(Historical!$H$7:$H$1372,MATCH(B385,Historical!$B$7:$B$1403,0)))^(1/5)-1)*100)</f>
        <v>21.67286838</v>
      </c>
      <c r="V385" s="108">
        <f t="array" ref="V385">IF(INDEX(Historical!$O$7:$O$1372,MATCH(B385,Historical!$B$7:$B$1403,0))=0,"n/a",((INDEX(Historical!$C$7:$C$1381,MATCH(B385,Historical!$B$7:$B$1403,0))/INDEX(Historical!$O$7:$O$1372,MATCH(B385,Historical!$B$7:$B$1403,0)))^(1/10)-1)*100)</f>
        <v>37.41088103</v>
      </c>
      <c r="W385" s="109">
        <f t="shared" si="5"/>
        <v>0.5793199139</v>
      </c>
      <c r="X385" s="110">
        <f t="shared" si="6"/>
        <v>1.177873281</v>
      </c>
      <c r="Y385" s="229"/>
      <c r="Z385" s="126">
        <f t="shared" si="7"/>
        <v>58.42696629</v>
      </c>
      <c r="AA385" s="134">
        <f t="shared" si="8"/>
        <v>11.52808989</v>
      </c>
      <c r="AB385" s="128">
        <v>12.0</v>
      </c>
      <c r="AC385" s="125">
        <v>0.89</v>
      </c>
      <c r="AD385" s="125">
        <v>1.64</v>
      </c>
      <c r="AE385" s="125">
        <v>4.29</v>
      </c>
      <c r="AF385" s="125">
        <v>1.12</v>
      </c>
      <c r="AG385" s="125">
        <v>12.8</v>
      </c>
      <c r="AH385" s="125">
        <v>4.6</v>
      </c>
      <c r="AI385" s="125">
        <v>5.65</v>
      </c>
      <c r="AJ385" s="125">
        <v>18.4</v>
      </c>
      <c r="AK385" s="125">
        <v>7.000000000000001</v>
      </c>
      <c r="AL385" s="135">
        <v>612.83</v>
      </c>
      <c r="AM385" s="136">
        <v>0.8</v>
      </c>
      <c r="AN385" s="125">
        <v>0.1</v>
      </c>
      <c r="AO385" s="137">
        <f t="shared" si="9"/>
        <v>15.21300461</v>
      </c>
      <c r="AP385" s="138">
        <f t="shared" si="10"/>
        <v>26.7410945</v>
      </c>
      <c r="AQ385" s="139">
        <f t="shared" si="11"/>
        <v>-24.24759432</v>
      </c>
      <c r="AR385" s="103">
        <f t="array" ref="AR385">INDEX(Historical!$C$7:$C$1381,MATCH(B385,Historical!$B$7:$B$1403,0))*IF(AH385="n/a",1.03,IF(AH385&lt;0,1.01,IF(AH385&gt;10,1.1,(1+AH385/100))))</f>
        <v>0.50208</v>
      </c>
      <c r="AS385" s="134">
        <f t="shared" si="12"/>
        <v>0.53044752</v>
      </c>
      <c r="AT385" s="134">
        <f t="shared" ref="AT385:AV385" si="393">IF($AK385="n/a",1.03*AS385,IF($AK385&lt;0,1.01*AS385,IF($AK385&gt;10,1.1*AS385,(1+$AK385/100)*AS385)))</f>
        <v>0.5675788464</v>
      </c>
      <c r="AU385" s="134">
        <f t="shared" si="393"/>
        <v>0.6073093656</v>
      </c>
      <c r="AV385" s="134">
        <f t="shared" si="393"/>
        <v>0.6498210212</v>
      </c>
      <c r="AW385" s="126">
        <f t="shared" si="14"/>
        <v>2.857236753</v>
      </c>
      <c r="AX385" s="140">
        <f t="shared" si="15"/>
        <v>27.84831144</v>
      </c>
      <c r="AY385" s="141">
        <v>0.87</v>
      </c>
      <c r="AZ385" s="136">
        <v>-3.84</v>
      </c>
      <c r="BA385" s="136">
        <v>-27.339999999999996</v>
      </c>
      <c r="BB385" s="136">
        <v>-15.72</v>
      </c>
      <c r="BC385" s="136">
        <v>-14.729999999999999</v>
      </c>
      <c r="BD385" s="142"/>
      <c r="BE385" s="17">
        <v>2013.0</v>
      </c>
      <c r="BF385" s="17">
        <f t="shared" si="16"/>
        <v>0</v>
      </c>
      <c r="BG385" s="143">
        <v>1.6</v>
      </c>
    </row>
    <row r="386" ht="11.25" customHeight="1">
      <c r="A386" s="230" t="s">
        <v>2078</v>
      </c>
      <c r="B386" s="99" t="s">
        <v>2079</v>
      </c>
      <c r="C386" s="100" t="s">
        <v>136</v>
      </c>
      <c r="D386" s="100" t="s">
        <v>153</v>
      </c>
      <c r="E386" s="101">
        <v>5.0</v>
      </c>
      <c r="F386" s="58">
        <v>862.0</v>
      </c>
      <c r="G386" s="58" t="s">
        <v>168</v>
      </c>
      <c r="H386" s="58" t="s">
        <v>168</v>
      </c>
      <c r="I386" s="150">
        <v>20.83</v>
      </c>
      <c r="J386" s="103">
        <f t="shared" si="2"/>
        <v>1.728276524</v>
      </c>
      <c r="K386" s="104">
        <v>0.09</v>
      </c>
      <c r="L386" s="73">
        <v>4.0</v>
      </c>
      <c r="M386" s="23">
        <f t="shared" si="3"/>
        <v>0.36</v>
      </c>
      <c r="N386" s="105" t="s">
        <v>834</v>
      </c>
      <c r="O386" s="106">
        <v>0.08</v>
      </c>
      <c r="P386" s="107">
        <v>43874.0</v>
      </c>
      <c r="Q386" s="107">
        <v>43889.0</v>
      </c>
      <c r="R386" s="23">
        <f t="shared" si="4"/>
        <v>12.5</v>
      </c>
      <c r="S386" s="108">
        <f t="array" ref="S386">IF(INDEX(Historical!$D$7:$D$1379,MATCH(B386,Historical!$B$7:$B$1403,0))=0,"n/a",(INDEX(Historical!$C$7:$C$1381,MATCH(B386,Historical!$B$7:$B$1403,0))/INDEX(Historical!$D$7:$D$1379,MATCH(B386,Historical!$B$7:$B$1403,0))-1)*100)</f>
        <v>14.28571429</v>
      </c>
      <c r="T386" s="108">
        <f t="array" ref="T386">IF(INDEX(Historical!$F$7:$F$1372,MATCH(B386,Historical!$B$7:$B$1403,0))=0,"n/a",((INDEX(Historical!$C$7:$C$1381,MATCH(B386,Historical!$B$7:$B$1403,0))/INDEX(Historical!$F$7:$F$1372,MATCH(B386,Historical!$B$7:$B$1403,0)))^(1/3)-1)*100)</f>
        <v>74.71609295</v>
      </c>
      <c r="U386" s="108" t="str">
        <f t="array" ref="U386">IF(INDEX(Historical!$H$7:$H$1372,MATCH(B386,Historical!$B$7:$B$1403,0))=0,"n/a",((INDEX(Historical!$C$7:$C$1381,MATCH(B386,Historical!$B$7:$B$1403,0))/INDEX(Historical!$H$7:$H$1372,MATCH(B386,Historical!$B$7:$B$1403,0)))^(1/5)-1)*100)</f>
        <v>n/a</v>
      </c>
      <c r="V386" s="108" t="str">
        <f t="array" ref="V386">IF(INDEX(Historical!$O$7:$O$1372,MATCH(B386,Historical!$B$7:$B$1403,0))=0,"n/a",((INDEX(Historical!$C$7:$C$1381,MATCH(B386,Historical!$B$7:$B$1403,0))/INDEX(Historical!$O$7:$O$1372,MATCH(B386,Historical!$B$7:$B$1403,0)))^(1/10)-1)*100)</f>
        <v>n/a</v>
      </c>
      <c r="W386" s="109" t="str">
        <f t="shared" si="5"/>
        <v>n/a</v>
      </c>
      <c r="X386" s="110" t="str">
        <f t="shared" si="6"/>
        <v>n/a</v>
      </c>
      <c r="Y386" s="133"/>
      <c r="Z386" s="103">
        <f t="shared" si="7"/>
        <v>14.75409836</v>
      </c>
      <c r="AA386" s="112">
        <f t="shared" si="8"/>
        <v>8.536885246</v>
      </c>
      <c r="AB386" s="73">
        <v>12.0</v>
      </c>
      <c r="AC386" s="102">
        <v>2.44</v>
      </c>
      <c r="AD386" s="102">
        <v>0.57</v>
      </c>
      <c r="AE386" s="102">
        <v>3.06</v>
      </c>
      <c r="AF386" s="102">
        <v>0.93</v>
      </c>
      <c r="AG386" s="102">
        <v>8.0</v>
      </c>
      <c r="AH386" s="102">
        <v>19.400000000000002</v>
      </c>
      <c r="AI386" s="102">
        <v>6.140000000000001</v>
      </c>
      <c r="AJ386" s="102">
        <v>-1.7999999999999998</v>
      </c>
      <c r="AK386" s="102">
        <v>15.0</v>
      </c>
      <c r="AL386" s="113">
        <v>1880.0</v>
      </c>
      <c r="AM386" s="114">
        <v>0.7000000000000001</v>
      </c>
      <c r="AN386" s="102">
        <v>0.15</v>
      </c>
      <c r="AO386" s="115" t="str">
        <f t="shared" si="9"/>
        <v>n/a</v>
      </c>
      <c r="AP386" s="116" t="str">
        <f t="shared" si="10"/>
        <v>n/a</v>
      </c>
      <c r="AQ386" s="117">
        <f t="shared" si="11"/>
        <v>-40.59815462</v>
      </c>
      <c r="AR386" s="103">
        <f t="array" ref="AR386">INDEX(Historical!$C$7:$C$1381,MATCH(B386,Historical!$B$7:$B$1403,0))*IF(AH386="n/a",1.03,IF(AH386&lt;0,1.01,IF(AH386&gt;10,1.1,(1+AH386/100))))</f>
        <v>0.352</v>
      </c>
      <c r="AS386" s="112">
        <f t="shared" si="12"/>
        <v>0.3736128</v>
      </c>
      <c r="AT386" s="112">
        <f t="shared" ref="AT386:AV386" si="394">IF($AK386="n/a",1.03*AS386,IF($AK386&lt;0,1.01*AS386,IF($AK386&gt;10,1.1*AS386,(1+$AK386/100)*AS386)))</f>
        <v>0.41097408</v>
      </c>
      <c r="AU386" s="112">
        <f t="shared" si="394"/>
        <v>0.452071488</v>
      </c>
      <c r="AV386" s="112">
        <f t="shared" si="394"/>
        <v>0.4972786368</v>
      </c>
      <c r="AW386" s="103">
        <f t="shared" si="14"/>
        <v>2.085937005</v>
      </c>
      <c r="AX386" s="118">
        <f t="shared" si="15"/>
        <v>10.01409988</v>
      </c>
      <c r="AY386" s="119">
        <v>0.8</v>
      </c>
      <c r="AZ386" s="114">
        <v>24.66</v>
      </c>
      <c r="BA386" s="114">
        <v>-20.74</v>
      </c>
      <c r="BB386" s="114">
        <v>-12.32</v>
      </c>
      <c r="BC386" s="114">
        <v>-9.67</v>
      </c>
      <c r="BD386" s="42"/>
      <c r="BE386" s="17">
        <v>2016.0</v>
      </c>
      <c r="BF386" s="17">
        <f t="shared" si="16"/>
        <v>0</v>
      </c>
      <c r="BG386" s="120">
        <v>1.0999999999999999</v>
      </c>
    </row>
    <row r="387" ht="11.25" customHeight="1">
      <c r="A387" s="155" t="s">
        <v>842</v>
      </c>
      <c r="B387" s="133" t="s">
        <v>843</v>
      </c>
      <c r="C387" s="100" t="s">
        <v>118</v>
      </c>
      <c r="D387" s="100" t="s">
        <v>266</v>
      </c>
      <c r="E387" s="101">
        <v>12.0</v>
      </c>
      <c r="F387" s="58">
        <v>304.0</v>
      </c>
      <c r="G387" s="58" t="s">
        <v>121</v>
      </c>
      <c r="H387" s="58" t="s">
        <v>121</v>
      </c>
      <c r="I387" s="150">
        <v>133.24</v>
      </c>
      <c r="J387" s="103">
        <f t="shared" si="2"/>
        <v>2.731912339</v>
      </c>
      <c r="K387" s="104">
        <v>0.91</v>
      </c>
      <c r="L387" s="73">
        <v>4.0</v>
      </c>
      <c r="M387" s="23">
        <f t="shared" si="3"/>
        <v>3.64</v>
      </c>
      <c r="N387" s="105" t="s">
        <v>154</v>
      </c>
      <c r="O387" s="106">
        <v>0.84</v>
      </c>
      <c r="P387" s="107">
        <v>43796.0</v>
      </c>
      <c r="Q387" s="107">
        <v>43815.0</v>
      </c>
      <c r="R387" s="23">
        <f t="shared" si="4"/>
        <v>8.333333333</v>
      </c>
      <c r="S387" s="108">
        <f t="array" ref="S387">IF(INDEX(Historical!$D$7:$D$1379,MATCH(B387,Historical!$B$7:$B$1403,0))=0,"n/a",(INDEX(Historical!$C$7:$C$1381,MATCH(B387,Historical!$B$7:$B$1403,0))/INDEX(Historical!$D$7:$D$1379,MATCH(B387,Historical!$B$7:$B$1403,0))-1)*100)</f>
        <v>8.888888889</v>
      </c>
      <c r="T387" s="108">
        <f t="array" ref="T387">IF(INDEX(Historical!$F$7:$F$1372,MATCH(B387,Historical!$B$7:$B$1403,0))=0,"n/a",((INDEX(Historical!$C$7:$C$1381,MATCH(B387,Historical!$B$7:$B$1403,0))/INDEX(Historical!$F$7:$F$1372,MATCH(B387,Historical!$B$7:$B$1403,0)))^(1/3)-1)*100)</f>
        <v>9.815788772</v>
      </c>
      <c r="U387" s="108">
        <f t="array" ref="U387">IF(INDEX(Historical!$H$7:$H$1372,MATCH(B387,Historical!$B$7:$B$1403,0))=0,"n/a",((INDEX(Historical!$C$7:$C$1381,MATCH(B387,Historical!$B$7:$B$1403,0))/INDEX(Historical!$H$7:$H$1372,MATCH(B387,Historical!$B$7:$B$1403,0)))^(1/5)-1)*100)</f>
        <v>10.73511983</v>
      </c>
      <c r="V387" s="108">
        <f t="array" ref="V387">IF(INDEX(Historical!$O$7:$O$1372,MATCH(B387,Historical!$B$7:$B$1403,0))=0,"n/a",((INDEX(Historical!$C$7:$C$1381,MATCH(B387,Historical!$B$7:$B$1403,0))/INDEX(Historical!$O$7:$O$1372,MATCH(B387,Historical!$B$7:$B$1403,0)))^(1/10)-1)*100)</f>
        <v>9.374632913</v>
      </c>
      <c r="W387" s="109">
        <f t="shared" si="5"/>
        <v>1.145124287</v>
      </c>
      <c r="X387" s="110">
        <f t="shared" si="6"/>
        <v>1.819511835</v>
      </c>
      <c r="Y387" s="133"/>
      <c r="Z387" s="103">
        <f t="shared" si="7"/>
        <v>49.79480164</v>
      </c>
      <c r="AA387" s="112">
        <f t="shared" si="8"/>
        <v>18.22708618</v>
      </c>
      <c r="AB387" s="73">
        <v>12.0</v>
      </c>
      <c r="AC387" s="102">
        <v>7.31</v>
      </c>
      <c r="AD387" s="102">
        <v>1.96</v>
      </c>
      <c r="AE387" s="102">
        <v>1.6</v>
      </c>
      <c r="AF387" s="102">
        <v>3.72</v>
      </c>
      <c r="AG387" s="102">
        <v>21.3</v>
      </c>
      <c r="AH387" s="102">
        <v>13.600000000000001</v>
      </c>
      <c r="AI387" s="102">
        <v>6.79</v>
      </c>
      <c r="AJ387" s="102">
        <v>5.8999999999999995</v>
      </c>
      <c r="AK387" s="102">
        <v>9.3</v>
      </c>
      <c r="AL387" s="113">
        <v>7360.0</v>
      </c>
      <c r="AM387" s="114">
        <v>0.5</v>
      </c>
      <c r="AN387" s="102">
        <v>0.81</v>
      </c>
      <c r="AO387" s="115">
        <f t="shared" si="9"/>
        <v>-4.760054019</v>
      </c>
      <c r="AP387" s="116">
        <f t="shared" si="10"/>
        <v>13.46703216</v>
      </c>
      <c r="AQ387" s="117">
        <f t="shared" si="11"/>
        <v>73.59564844</v>
      </c>
      <c r="AR387" s="103">
        <f t="array" ref="AR387">INDEX(Historical!$C$7:$C$1381,MATCH(B387,Historical!$B$7:$B$1403,0))*IF(AH387="n/a",1.03,IF(AH387&lt;0,1.01,IF(AH387&gt;10,1.1,(1+AH387/100))))</f>
        <v>3.773</v>
      </c>
      <c r="AS387" s="112">
        <f t="shared" si="12"/>
        <v>4.0291867</v>
      </c>
      <c r="AT387" s="112">
        <f t="shared" ref="AT387:AV387" si="395">IF($AK387="n/a",1.03*AS387,IF($AK387&lt;0,1.01*AS387,IF($AK387&gt;10,1.1*AS387,(1+$AK387/100)*AS387)))</f>
        <v>4.403901063</v>
      </c>
      <c r="AU387" s="112">
        <f t="shared" si="395"/>
        <v>4.813463862</v>
      </c>
      <c r="AV387" s="112">
        <f t="shared" si="395"/>
        <v>5.261116001</v>
      </c>
      <c r="AW387" s="103">
        <f t="shared" si="14"/>
        <v>22.28066763</v>
      </c>
      <c r="AX387" s="118">
        <f t="shared" si="15"/>
        <v>16.72220626</v>
      </c>
      <c r="AY387" s="119">
        <v>1.52</v>
      </c>
      <c r="AZ387" s="114">
        <v>17.299999999999997</v>
      </c>
      <c r="BA387" s="114">
        <v>-14.04</v>
      </c>
      <c r="BB387" s="114">
        <v>-9.0</v>
      </c>
      <c r="BC387" s="114">
        <v>-1.63</v>
      </c>
      <c r="BD387" s="42"/>
      <c r="BE387" s="17">
        <v>2009.0</v>
      </c>
      <c r="BF387" s="17">
        <f t="shared" si="16"/>
        <v>0</v>
      </c>
      <c r="BG387" s="120">
        <v>8.0</v>
      </c>
    </row>
    <row r="388" ht="11.25" customHeight="1">
      <c r="A388" s="55" t="s">
        <v>844</v>
      </c>
      <c r="B388" s="99" t="s">
        <v>845</v>
      </c>
      <c r="C388" s="100" t="s">
        <v>177</v>
      </c>
      <c r="D388" s="100" t="s">
        <v>534</v>
      </c>
      <c r="E388" s="101">
        <v>10.0</v>
      </c>
      <c r="F388" s="58">
        <v>432.0</v>
      </c>
      <c r="G388" s="58" t="s">
        <v>168</v>
      </c>
      <c r="H388" s="58" t="s">
        <v>168</v>
      </c>
      <c r="I388" s="150">
        <v>319.68</v>
      </c>
      <c r="J388" s="103">
        <f t="shared" si="2"/>
        <v>0.782032032</v>
      </c>
      <c r="K388" s="104">
        <v>0.625</v>
      </c>
      <c r="L388" s="73">
        <v>4.0</v>
      </c>
      <c r="M388" s="23">
        <f t="shared" si="3"/>
        <v>2.5</v>
      </c>
      <c r="N388" s="105" t="s">
        <v>576</v>
      </c>
      <c r="O388" s="106">
        <v>0.55</v>
      </c>
      <c r="P388" s="107">
        <v>43920.0</v>
      </c>
      <c r="Q388" s="107">
        <v>43945.0</v>
      </c>
      <c r="R388" s="23">
        <f t="shared" si="4"/>
        <v>13.63636364</v>
      </c>
      <c r="S388" s="108">
        <f t="array" ref="S388">IF(INDEX(Historical!$D$7:$D$1379,MATCH(B388,Historical!$B$7:$B$1403,0))=0,"n/a",(INDEX(Historical!$C$7:$C$1381,MATCH(B388,Historical!$B$7:$B$1403,0))/INDEX(Historical!$D$7:$D$1379,MATCH(B388,Historical!$B$7:$B$1403,0))-1)*100)</f>
        <v>13.15789474</v>
      </c>
      <c r="T388" s="108">
        <f t="array" ref="T388">IF(INDEX(Historical!$F$7:$F$1372,MATCH(B388,Historical!$B$7:$B$1403,0))=0,"n/a",((INDEX(Historical!$C$7:$C$1381,MATCH(B388,Historical!$B$7:$B$1403,0))/INDEX(Historical!$F$7:$F$1372,MATCH(B388,Historical!$B$7:$B$1403,0)))^(1/3)-1)*100)</f>
        <v>22.83632748</v>
      </c>
      <c r="U388" s="108">
        <f t="array" ref="U388">IF(INDEX(Historical!$H$7:$H$1372,MATCH(B388,Historical!$B$7:$B$1403,0))=0,"n/a",((INDEX(Historical!$C$7:$C$1381,MATCH(B388,Historical!$B$7:$B$1403,0))/INDEX(Historical!$H$7:$H$1372,MATCH(B388,Historical!$B$7:$B$1403,0)))^(1/5)-1)*100)</f>
        <v>14.34288742</v>
      </c>
      <c r="V388" s="108" t="str">
        <f t="array" ref="V388">IF(INDEX(Historical!$O$7:$O$1372,MATCH(B388,Historical!$B$7:$B$1403,0))=0,"n/a",((INDEX(Historical!$C$7:$C$1381,MATCH(B388,Historical!$B$7:$B$1403,0))/INDEX(Historical!$O$7:$O$1372,MATCH(B388,Historical!$B$7:$B$1403,0)))^(1/10)-1)*100)</f>
        <v>n/a</v>
      </c>
      <c r="W388" s="109" t="str">
        <f t="shared" si="5"/>
        <v>n/a</v>
      </c>
      <c r="X388" s="110">
        <f t="shared" si="6"/>
        <v>0.64607601</v>
      </c>
      <c r="Y388" s="149"/>
      <c r="Z388" s="103">
        <f t="shared" si="7"/>
        <v>12.4501992</v>
      </c>
      <c r="AA388" s="112">
        <f t="shared" si="8"/>
        <v>15.92031873</v>
      </c>
      <c r="AB388" s="73">
        <v>12.0</v>
      </c>
      <c r="AC388" s="102">
        <v>20.08</v>
      </c>
      <c r="AD388" s="102">
        <v>1.2</v>
      </c>
      <c r="AE388" s="102">
        <v>0.65</v>
      </c>
      <c r="AF388" s="102">
        <v>3.52</v>
      </c>
      <c r="AG388" s="102">
        <v>23.400000000000002</v>
      </c>
      <c r="AH388" s="102">
        <v>61.5</v>
      </c>
      <c r="AI388" s="102">
        <v>19.48</v>
      </c>
      <c r="AJ388" s="102">
        <v>22.2</v>
      </c>
      <c r="AK388" s="102">
        <v>13.29</v>
      </c>
      <c r="AL388" s="113">
        <v>42490.0</v>
      </c>
      <c r="AM388" s="114">
        <v>0.2</v>
      </c>
      <c r="AN388" s="102">
        <v>0.49</v>
      </c>
      <c r="AO388" s="115">
        <f t="shared" si="9"/>
        <v>-0.7953992721</v>
      </c>
      <c r="AP388" s="116">
        <f t="shared" si="10"/>
        <v>15.12491945</v>
      </c>
      <c r="AQ388" s="117">
        <f t="shared" si="11"/>
        <v>57.81778792</v>
      </c>
      <c r="AR388" s="103">
        <f t="array" ref="AR388">INDEX(Historical!$C$7:$C$1381,MATCH(B388,Historical!$B$7:$B$1403,0))*IF(AH388="n/a",1.03,IF(AH388&lt;0,1.01,IF(AH388&gt;10,1.1,(1+AH388/100))))</f>
        <v>2.365</v>
      </c>
      <c r="AS388" s="112">
        <f t="shared" si="12"/>
        <v>2.6015</v>
      </c>
      <c r="AT388" s="112">
        <f t="shared" ref="AT388:AV388" si="396">IF($AK388="n/a",1.03*AS388,IF($AK388&lt;0,1.01*AS388,IF($AK388&gt;10,1.1*AS388,(1+$AK388/100)*AS388)))</f>
        <v>2.86165</v>
      </c>
      <c r="AU388" s="112">
        <f t="shared" si="396"/>
        <v>3.147815</v>
      </c>
      <c r="AV388" s="112">
        <f t="shared" si="396"/>
        <v>3.4625965</v>
      </c>
      <c r="AW388" s="103">
        <f t="shared" si="14"/>
        <v>14.4385615</v>
      </c>
      <c r="AX388" s="118">
        <f t="shared" si="15"/>
        <v>4.516567036</v>
      </c>
      <c r="AY388" s="119">
        <v>0.93</v>
      </c>
      <c r="AZ388" s="114">
        <v>41.67</v>
      </c>
      <c r="BA388" s="114">
        <v>-16.97</v>
      </c>
      <c r="BB388" s="114">
        <v>-11.26</v>
      </c>
      <c r="BC388" s="114">
        <v>5.54</v>
      </c>
      <c r="BD388" s="42"/>
      <c r="BE388" s="17">
        <v>2011.0</v>
      </c>
      <c r="BF388" s="17">
        <f t="shared" si="16"/>
        <v>0</v>
      </c>
      <c r="BG388" s="120">
        <v>9.4</v>
      </c>
    </row>
    <row r="389" ht="11.25" customHeight="1">
      <c r="A389" s="155" t="s">
        <v>1720</v>
      </c>
      <c r="B389" s="99" t="s">
        <v>1721</v>
      </c>
      <c r="C389" s="100" t="s">
        <v>118</v>
      </c>
      <c r="D389" s="100" t="s">
        <v>202</v>
      </c>
      <c r="E389" s="101">
        <v>7.0</v>
      </c>
      <c r="F389" s="58">
        <v>660.0</v>
      </c>
      <c r="G389" s="58" t="s">
        <v>168</v>
      </c>
      <c r="H389" s="58" t="s">
        <v>168</v>
      </c>
      <c r="I389" s="150">
        <v>28.18</v>
      </c>
      <c r="J389" s="103">
        <f t="shared" si="2"/>
        <v>1.703335699</v>
      </c>
      <c r="K389" s="104">
        <v>0.12</v>
      </c>
      <c r="L389" s="73">
        <v>4.0</v>
      </c>
      <c r="M389" s="23">
        <f t="shared" si="3"/>
        <v>0.48</v>
      </c>
      <c r="N389" s="105" t="s">
        <v>218</v>
      </c>
      <c r="O389" s="106">
        <v>0.11</v>
      </c>
      <c r="P389" s="146">
        <v>43553.0</v>
      </c>
      <c r="Q389" s="146">
        <v>43570.0</v>
      </c>
      <c r="R389" s="23">
        <f t="shared" si="4"/>
        <v>9.090909091</v>
      </c>
      <c r="S389" s="108">
        <f t="array" ref="S389">IF(INDEX(Historical!$D$7:$D$1379,MATCH(B389,Historical!$B$7:$B$1403,0))=0,"n/a",(INDEX(Historical!$C$7:$C$1381,MATCH(B389,Historical!$B$7:$B$1403,0))/INDEX(Historical!$D$7:$D$1379,MATCH(B389,Historical!$B$7:$B$1403,0))-1)*100)</f>
        <v>9.302325581</v>
      </c>
      <c r="T389" s="108">
        <f t="array" ref="T389">IF(INDEX(Historical!$F$7:$F$1372,MATCH(B389,Historical!$B$7:$B$1403,0))=0,"n/a",((INDEX(Historical!$C$7:$C$1381,MATCH(B389,Historical!$B$7:$B$1403,0))/INDEX(Historical!$F$7:$F$1372,MATCH(B389,Historical!$B$7:$B$1403,0)))^(1/3)-1)*100)</f>
        <v>10.32567787</v>
      </c>
      <c r="U389" s="108">
        <f t="array" ref="U389">IF(INDEX(Historical!$H$7:$H$1372,MATCH(B389,Historical!$B$7:$B$1403,0))=0,"n/a",((INDEX(Historical!$C$7:$C$1381,MATCH(B389,Historical!$B$7:$B$1403,0))/INDEX(Historical!$H$7:$H$1372,MATCH(B389,Historical!$B$7:$B$1403,0)))^(1/5)-1)*100)</f>
        <v>12.57057955</v>
      </c>
      <c r="V389" s="108" t="str">
        <f t="array" ref="V389">IF(INDEX(Historical!$O$7:$O$1372,MATCH(B389,Historical!$B$7:$B$1403,0))=0,"n/a",((INDEX(Historical!$C$7:$C$1381,MATCH(B389,Historical!$B$7:$B$1403,0))/INDEX(Historical!$O$7:$O$1372,MATCH(B389,Historical!$B$7:$B$1403,0)))^(1/10)-1)*100)</f>
        <v>n/a</v>
      </c>
      <c r="W389" s="109" t="str">
        <f t="shared" si="5"/>
        <v>n/a</v>
      </c>
      <c r="X389" s="110">
        <f t="shared" si="6"/>
        <v>6.616094501</v>
      </c>
      <c r="Y389" s="149"/>
      <c r="Z389" s="103">
        <f t="shared" si="7"/>
        <v>18.82352941</v>
      </c>
      <c r="AA389" s="112">
        <f t="shared" si="8"/>
        <v>11.05098039</v>
      </c>
      <c r="AB389" s="73">
        <v>6.0</v>
      </c>
      <c r="AC389" s="102">
        <v>2.55</v>
      </c>
      <c r="AD389" s="102" t="s">
        <v>128</v>
      </c>
      <c r="AE389" s="102">
        <v>0.75</v>
      </c>
      <c r="AF389" s="102">
        <v>0.79</v>
      </c>
      <c r="AG389" s="102">
        <v>7.3999999999999995</v>
      </c>
      <c r="AH389" s="102">
        <v>-28.7</v>
      </c>
      <c r="AI389" s="102" t="s">
        <v>128</v>
      </c>
      <c r="AJ389" s="102">
        <v>1.9</v>
      </c>
      <c r="AK389" s="102" t="s">
        <v>128</v>
      </c>
      <c r="AL389" s="113">
        <v>196.41</v>
      </c>
      <c r="AM389" s="114">
        <v>3.2</v>
      </c>
      <c r="AN389" s="102">
        <v>0.0</v>
      </c>
      <c r="AO389" s="115">
        <f t="shared" si="9"/>
        <v>3.222934859</v>
      </c>
      <c r="AP389" s="116">
        <f t="shared" si="10"/>
        <v>14.27391525</v>
      </c>
      <c r="AQ389" s="117">
        <f t="shared" si="11"/>
        <v>-37.70937467</v>
      </c>
      <c r="AR389" s="103">
        <f t="array" ref="AR389">INDEX(Historical!$C$7:$C$1381,MATCH(B389,Historical!$B$7:$B$1403,0))*IF(AH389="n/a",1.03,IF(AH389&lt;0,1.01,IF(AH389&gt;10,1.1,(1+AH389/100))))</f>
        <v>0.4747</v>
      </c>
      <c r="AS389" s="112">
        <f t="shared" si="12"/>
        <v>0.488941</v>
      </c>
      <c r="AT389" s="112">
        <f t="shared" ref="AT389:AV389" si="397">IF($AK389="n/a",1.03*AS389,IF($AK389&lt;0,1.01*AS389,IF($AK389&gt;10,1.1*AS389,(1+$AK389/100)*AS389)))</f>
        <v>0.50360923</v>
      </c>
      <c r="AU389" s="112">
        <f t="shared" si="397"/>
        <v>0.5187175069</v>
      </c>
      <c r="AV389" s="112">
        <f t="shared" si="397"/>
        <v>0.5342790321</v>
      </c>
      <c r="AW389" s="103">
        <f t="shared" si="14"/>
        <v>2.520246769</v>
      </c>
      <c r="AX389" s="118">
        <f t="shared" si="15"/>
        <v>8.943388109</v>
      </c>
      <c r="AY389" s="119">
        <v>0.96</v>
      </c>
      <c r="AZ389" s="114">
        <v>1.81</v>
      </c>
      <c r="BA389" s="114">
        <v>-35.66</v>
      </c>
      <c r="BB389" s="114">
        <v>-16.1</v>
      </c>
      <c r="BC389" s="114">
        <v>-17.62</v>
      </c>
      <c r="BD389" s="42"/>
      <c r="BE389" s="17">
        <v>2013.0</v>
      </c>
      <c r="BF389" s="17">
        <f t="shared" si="16"/>
        <v>0</v>
      </c>
      <c r="BG389" s="120">
        <v>5.6000000000000005</v>
      </c>
    </row>
    <row r="390" ht="11.25" customHeight="1">
      <c r="A390" s="155" t="s">
        <v>846</v>
      </c>
      <c r="B390" s="99" t="s">
        <v>847</v>
      </c>
      <c r="C390" s="100" t="s">
        <v>296</v>
      </c>
      <c r="D390" s="100" t="s">
        <v>342</v>
      </c>
      <c r="E390" s="101">
        <v>10.0</v>
      </c>
      <c r="F390" s="58">
        <v>365.0</v>
      </c>
      <c r="G390" s="58" t="s">
        <v>168</v>
      </c>
      <c r="H390" s="58" t="s">
        <v>168</v>
      </c>
      <c r="I390" s="150">
        <v>16.82</v>
      </c>
      <c r="J390" s="103">
        <f t="shared" si="2"/>
        <v>4.756242568</v>
      </c>
      <c r="K390" s="104">
        <v>0.2</v>
      </c>
      <c r="L390" s="73">
        <v>4.0</v>
      </c>
      <c r="M390" s="23">
        <f t="shared" si="3"/>
        <v>0.8</v>
      </c>
      <c r="N390" s="105" t="s">
        <v>179</v>
      </c>
      <c r="O390" s="106">
        <v>0.18</v>
      </c>
      <c r="P390" s="107">
        <v>43700.0</v>
      </c>
      <c r="Q390" s="107">
        <v>43719.0</v>
      </c>
      <c r="R390" s="23">
        <f t="shared" si="4"/>
        <v>11.11111111</v>
      </c>
      <c r="S390" s="108">
        <f t="array" ref="S390">IF(INDEX(Historical!$D$7:$D$1379,MATCH(B390,Historical!$B$7:$B$1403,0))=0,"n/a",(INDEX(Historical!$C$7:$C$1381,MATCH(B390,Historical!$B$7:$B$1403,0))/INDEX(Historical!$D$7:$D$1379,MATCH(B390,Historical!$B$7:$B$1403,0))-1)*100)</f>
        <v>5.555555556</v>
      </c>
      <c r="T390" s="108">
        <f t="array" ref="T390">IF(INDEX(Historical!$F$7:$F$1372,MATCH(B390,Historical!$B$7:$B$1403,0))=0,"n/a",((INDEX(Historical!$C$7:$C$1381,MATCH(B390,Historical!$B$7:$B$1403,0))/INDEX(Historical!$F$7:$F$1372,MATCH(B390,Historical!$B$7:$B$1403,0)))^(1/3)-1)*100)</f>
        <v>19.98316262</v>
      </c>
      <c r="U390" s="108">
        <f t="array" ref="U390">IF(INDEX(Historical!$H$7:$H$1372,MATCH(B390,Historical!$B$7:$B$1403,0))=0,"n/a",((INDEX(Historical!$C$7:$C$1381,MATCH(B390,Historical!$B$7:$B$1403,0))/INDEX(Historical!$H$7:$H$1372,MATCH(B390,Historical!$B$7:$B$1403,0)))^(1/5)-1)*100)</f>
        <v>18.88654958</v>
      </c>
      <c r="V390" s="108">
        <f t="array" ref="V390">IF(INDEX(Historical!$O$7:$O$1372,MATCH(B390,Historical!$B$7:$B$1403,0))=0,"n/a",((INDEX(Historical!$C$7:$C$1381,MATCH(B390,Historical!$B$7:$B$1403,0))/INDEX(Historical!$O$7:$O$1372,MATCH(B390,Historical!$B$7:$B$1403,0)))^(1/10)-1)*100)</f>
        <v>42.50794948</v>
      </c>
      <c r="W390" s="109">
        <f t="shared" si="5"/>
        <v>0.4443062959</v>
      </c>
      <c r="X390" s="110">
        <f t="shared" si="6"/>
        <v>8.584795263</v>
      </c>
      <c r="Y390" s="99"/>
      <c r="Z390" s="103">
        <f t="shared" si="7"/>
        <v>75.47169811</v>
      </c>
      <c r="AA390" s="112">
        <f t="shared" si="8"/>
        <v>15.86792453</v>
      </c>
      <c r="AB390" s="73">
        <v>12.0</v>
      </c>
      <c r="AC390" s="102">
        <v>1.06</v>
      </c>
      <c r="AD390" s="102">
        <v>1.21</v>
      </c>
      <c r="AE390" s="102">
        <v>0.41</v>
      </c>
      <c r="AF390" s="102">
        <v>1.23</v>
      </c>
      <c r="AG390" s="102">
        <v>10.0</v>
      </c>
      <c r="AH390" s="102">
        <v>15.9</v>
      </c>
      <c r="AI390" s="102">
        <v>17.65</v>
      </c>
      <c r="AJ390" s="102">
        <v>2.1999999999999997</v>
      </c>
      <c r="AK390" s="102">
        <v>13.100000000000001</v>
      </c>
      <c r="AL390" s="113">
        <v>326.48</v>
      </c>
      <c r="AM390" s="114">
        <v>0.8999999999999999</v>
      </c>
      <c r="AN390" s="102">
        <v>0.0</v>
      </c>
      <c r="AO390" s="115">
        <f t="shared" si="9"/>
        <v>7.774867619</v>
      </c>
      <c r="AP390" s="116">
        <f t="shared" si="10"/>
        <v>23.64279215</v>
      </c>
      <c r="AQ390" s="117">
        <f t="shared" si="11"/>
        <v>-6.863189829</v>
      </c>
      <c r="AR390" s="103">
        <f t="array" ref="AR390">INDEX(Historical!$C$7:$C$1381,MATCH(B390,Historical!$B$7:$B$1403,0))*IF(AH390="n/a",1.03,IF(AH390&lt;0,1.01,IF(AH390&gt;10,1.1,(1+AH390/100))))</f>
        <v>0.836</v>
      </c>
      <c r="AS390" s="112">
        <f t="shared" si="12"/>
        <v>0.9196</v>
      </c>
      <c r="AT390" s="112">
        <f t="shared" ref="AT390:AV390" si="398">IF($AK390="n/a",1.03*AS390,IF($AK390&lt;0,1.01*AS390,IF($AK390&gt;10,1.1*AS390,(1+$AK390/100)*AS390)))</f>
        <v>1.01156</v>
      </c>
      <c r="AU390" s="112">
        <f t="shared" si="398"/>
        <v>1.112716</v>
      </c>
      <c r="AV390" s="112">
        <f t="shared" si="398"/>
        <v>1.2239876</v>
      </c>
      <c r="AW390" s="103">
        <f t="shared" si="14"/>
        <v>5.1038636</v>
      </c>
      <c r="AX390" s="118">
        <f t="shared" si="15"/>
        <v>30.34401665</v>
      </c>
      <c r="AY390" s="119">
        <v>0.96</v>
      </c>
      <c r="AZ390" s="114">
        <v>8.59</v>
      </c>
      <c r="BA390" s="114">
        <v>-32.96</v>
      </c>
      <c r="BB390" s="114">
        <v>-14.729999999999999</v>
      </c>
      <c r="BC390" s="114">
        <v>-12.19</v>
      </c>
      <c r="BD390" s="42"/>
      <c r="BE390" s="17">
        <v>2010.0</v>
      </c>
      <c r="BF390" s="17">
        <f t="shared" si="16"/>
        <v>0</v>
      </c>
      <c r="BG390" s="120">
        <v>5.1</v>
      </c>
    </row>
    <row r="391" ht="11.25" customHeight="1">
      <c r="A391" s="155" t="s">
        <v>848</v>
      </c>
      <c r="B391" s="99" t="s">
        <v>849</v>
      </c>
      <c r="C391" s="100" t="s">
        <v>296</v>
      </c>
      <c r="D391" s="100" t="s">
        <v>342</v>
      </c>
      <c r="E391" s="101">
        <v>10.0</v>
      </c>
      <c r="F391" s="58">
        <v>366.0</v>
      </c>
      <c r="G391" s="58" t="s">
        <v>168</v>
      </c>
      <c r="H391" s="58" t="s">
        <v>168</v>
      </c>
      <c r="I391" s="150">
        <v>16.67</v>
      </c>
      <c r="J391" s="103">
        <f t="shared" si="2"/>
        <v>4.559088182</v>
      </c>
      <c r="K391" s="104">
        <v>0.19</v>
      </c>
      <c r="L391" s="73">
        <v>4.0</v>
      </c>
      <c r="M391" s="23">
        <f t="shared" si="3"/>
        <v>0.76</v>
      </c>
      <c r="N391" s="105" t="s">
        <v>179</v>
      </c>
      <c r="O391" s="106">
        <v>0.17</v>
      </c>
      <c r="P391" s="107">
        <v>43700.0</v>
      </c>
      <c r="Q391" s="107">
        <v>43719.0</v>
      </c>
      <c r="R391" s="23">
        <f t="shared" si="4"/>
        <v>11.76470588</v>
      </c>
      <c r="S391" s="108">
        <f t="array" ref="S391">IF(INDEX(Historical!$D$7:$D$1379,MATCH(B391,Historical!$B$7:$B$1403,0))=0,"n/a",(INDEX(Historical!$C$7:$C$1381,MATCH(B391,Historical!$B$7:$B$1403,0))/INDEX(Historical!$D$7:$D$1379,MATCH(B391,Historical!$B$7:$B$1403,0))-1)*100)</f>
        <v>5.882352941</v>
      </c>
      <c r="T391" s="108">
        <f t="array" ref="T391">IF(INDEX(Historical!$F$7:$F$1372,MATCH(B391,Historical!$B$7:$B$1403,0))=0,"n/a",((INDEX(Historical!$C$7:$C$1381,MATCH(B391,Historical!$B$7:$B$1403,0))/INDEX(Historical!$F$7:$F$1372,MATCH(B391,Historical!$B$7:$B$1403,0)))^(1/3)-1)*100)</f>
        <v>20.160428</v>
      </c>
      <c r="U391" s="108">
        <f t="array" ref="U391">IF(INDEX(Historical!$H$7:$H$1372,MATCH(B391,Historical!$B$7:$B$1403,0))=0,"n/a",((INDEX(Historical!$C$7:$C$1381,MATCH(B391,Historical!$B$7:$B$1403,0))/INDEX(Historical!$H$7:$H$1372,MATCH(B391,Historical!$B$7:$B$1403,0)))^(1/5)-1)*100)</f>
        <v>19.13578982</v>
      </c>
      <c r="V391" s="108">
        <f t="array" ref="V391">IF(INDEX(Historical!$O$7:$O$1372,MATCH(B391,Historical!$B$7:$B$1403,0))=0,"n/a",((INDEX(Historical!$C$7:$C$1381,MATCH(B391,Historical!$B$7:$B$1403,0))/INDEX(Historical!$O$7:$O$1372,MATCH(B391,Historical!$B$7:$B$1403,0)))^(1/10)-1)*100)</f>
        <v>43.09690811</v>
      </c>
      <c r="W391" s="109">
        <f t="shared" si="5"/>
        <v>0.4440176954</v>
      </c>
      <c r="X391" s="110" t="str">
        <f t="shared" si="6"/>
        <v>n/a</v>
      </c>
      <c r="Y391" s="99"/>
      <c r="Z391" s="103">
        <f t="shared" si="7"/>
        <v>70.37037037</v>
      </c>
      <c r="AA391" s="112">
        <f t="shared" si="8"/>
        <v>15.43518519</v>
      </c>
      <c r="AB391" s="73">
        <v>12.0</v>
      </c>
      <c r="AC391" s="102">
        <v>1.08</v>
      </c>
      <c r="AD391" s="102" t="s">
        <v>128</v>
      </c>
      <c r="AE391" s="102">
        <v>0.03</v>
      </c>
      <c r="AF391" s="102">
        <v>1.26</v>
      </c>
      <c r="AG391" s="102" t="s">
        <v>128</v>
      </c>
      <c r="AH391" s="102" t="s">
        <v>128</v>
      </c>
      <c r="AI391" s="102" t="s">
        <v>128</v>
      </c>
      <c r="AJ391" s="102" t="s">
        <v>128</v>
      </c>
      <c r="AK391" s="102" t="s">
        <v>128</v>
      </c>
      <c r="AL391" s="113">
        <v>25.59</v>
      </c>
      <c r="AM391" s="114" t="s">
        <v>128</v>
      </c>
      <c r="AN391" s="102" t="s">
        <v>128</v>
      </c>
      <c r="AO391" s="115">
        <f t="shared" si="9"/>
        <v>8.259692814</v>
      </c>
      <c r="AP391" s="116">
        <f t="shared" si="10"/>
        <v>23.694878</v>
      </c>
      <c r="AQ391" s="117">
        <f t="shared" si="11"/>
        <v>-7.028479072</v>
      </c>
      <c r="AR391" s="103">
        <f t="array" ref="AR391">INDEX(Historical!$C$7:$C$1381,MATCH(B391,Historical!$B$7:$B$1403,0))*IF(AH391="n/a",1.03,IF(AH391&lt;0,1.01,IF(AH391&gt;10,1.1,(1+AH391/100))))</f>
        <v>0.7416</v>
      </c>
      <c r="AS391" s="112">
        <f t="shared" si="12"/>
        <v>0.763848</v>
      </c>
      <c r="AT391" s="112">
        <f t="shared" ref="AT391:AV391" si="399">IF($AK391="n/a",1.03*AS391,IF($AK391&lt;0,1.01*AS391,IF($AK391&gt;10,1.1*AS391,(1+$AK391/100)*AS391)))</f>
        <v>0.78676344</v>
      </c>
      <c r="AU391" s="112">
        <f t="shared" si="399"/>
        <v>0.8103663432</v>
      </c>
      <c r="AV391" s="112">
        <f t="shared" si="399"/>
        <v>0.8346773335</v>
      </c>
      <c r="AW391" s="103">
        <f t="shared" si="14"/>
        <v>3.937255117</v>
      </c>
      <c r="AX391" s="118">
        <f t="shared" si="15"/>
        <v>23.61880694</v>
      </c>
      <c r="AY391" s="119" t="s">
        <v>128</v>
      </c>
      <c r="AZ391" s="114">
        <v>6.52</v>
      </c>
      <c r="BA391" s="114">
        <v>-32.129999999999995</v>
      </c>
      <c r="BB391" s="114">
        <v>-14.149999999999999</v>
      </c>
      <c r="BC391" s="114">
        <v>-20.19</v>
      </c>
      <c r="BD391" s="42"/>
      <c r="BE391" s="17">
        <v>2010.0</v>
      </c>
      <c r="BF391" s="17">
        <f t="shared" si="16"/>
        <v>0</v>
      </c>
      <c r="BG391" s="120" t="s">
        <v>128</v>
      </c>
    </row>
    <row r="392" ht="11.25" customHeight="1">
      <c r="A392" s="155" t="s">
        <v>1571</v>
      </c>
      <c r="B392" s="99" t="s">
        <v>1572</v>
      </c>
      <c r="C392" s="100" t="s">
        <v>136</v>
      </c>
      <c r="D392" s="100" t="s">
        <v>153</v>
      </c>
      <c r="E392" s="101">
        <v>8.0</v>
      </c>
      <c r="F392" s="58">
        <v>575.0</v>
      </c>
      <c r="G392" s="58" t="s">
        <v>121</v>
      </c>
      <c r="H392" s="58" t="s">
        <v>121</v>
      </c>
      <c r="I392" s="150">
        <v>21.74</v>
      </c>
      <c r="J392" s="103">
        <f t="shared" si="2"/>
        <v>2.207911684</v>
      </c>
      <c r="K392" s="104">
        <v>0.12</v>
      </c>
      <c r="L392" s="73">
        <v>4.0</v>
      </c>
      <c r="M392" s="23">
        <f t="shared" si="3"/>
        <v>0.48</v>
      </c>
      <c r="N392" s="105" t="s">
        <v>133</v>
      </c>
      <c r="O392" s="106">
        <v>0.1</v>
      </c>
      <c r="P392" s="107">
        <v>43630.0</v>
      </c>
      <c r="Q392" s="107">
        <v>43647.0</v>
      </c>
      <c r="R392" s="23">
        <f t="shared" si="4"/>
        <v>20</v>
      </c>
      <c r="S392" s="108">
        <f t="array" ref="S392">IF(INDEX(Historical!$D$7:$D$1379,MATCH(B392,Historical!$B$7:$B$1403,0))=0,"n/a",(INDEX(Historical!$C$7:$C$1381,MATCH(B392,Historical!$B$7:$B$1403,0))/INDEX(Historical!$D$7:$D$1379,MATCH(B392,Historical!$B$7:$B$1403,0))-1)*100)</f>
        <v>29.41176471</v>
      </c>
      <c r="T392" s="108">
        <f t="array" ref="T392">IF(INDEX(Historical!$F$7:$F$1372,MATCH(B392,Historical!$B$7:$B$1403,0))=0,"n/a",((INDEX(Historical!$C$7:$C$1381,MATCH(B392,Historical!$B$7:$B$1403,0))/INDEX(Historical!$F$7:$F$1372,MATCH(B392,Historical!$B$7:$B$1403,0)))^(1/3)-1)*100)</f>
        <v>30.05914469</v>
      </c>
      <c r="U392" s="108">
        <f t="array" ref="U392">IF(INDEX(Historical!$H$7:$H$1372,MATCH(B392,Historical!$B$7:$B$1403,0))=0,"n/a",((INDEX(Historical!$C$7:$C$1381,MATCH(B392,Historical!$B$7:$B$1403,0))/INDEX(Historical!$H$7:$H$1372,MATCH(B392,Historical!$B$7:$B$1403,0)))^(1/5)-1)*100)</f>
        <v>19.65367655</v>
      </c>
      <c r="V392" s="108">
        <f t="array" ref="V392">IF(INDEX(Historical!$O$7:$O$1372,MATCH(B392,Historical!$B$7:$B$1403,0))=0,"n/a",((INDEX(Historical!$C$7:$C$1381,MATCH(B392,Historical!$B$7:$B$1403,0))/INDEX(Historical!$O$7:$O$1372,MATCH(B392,Historical!$B$7:$B$1403,0)))^(1/10)-1)*100)</f>
        <v>-0.6743027917</v>
      </c>
      <c r="W392" s="109" t="str">
        <f t="shared" si="5"/>
        <v>n/a</v>
      </c>
      <c r="X392" s="110">
        <f t="shared" si="6"/>
        <v>1.034404029</v>
      </c>
      <c r="Y392" s="176"/>
      <c r="Z392" s="103">
        <f t="shared" si="7"/>
        <v>18.6770428</v>
      </c>
      <c r="AA392" s="112">
        <f t="shared" si="8"/>
        <v>8.459143969</v>
      </c>
      <c r="AB392" s="73">
        <v>12.0</v>
      </c>
      <c r="AC392" s="102">
        <v>2.57</v>
      </c>
      <c r="AD392" s="102" t="s">
        <v>128</v>
      </c>
      <c r="AE392" s="102">
        <v>2.13</v>
      </c>
      <c r="AF392" s="102">
        <v>1.21</v>
      </c>
      <c r="AG392" s="102">
        <v>13.0</v>
      </c>
      <c r="AH392" s="102">
        <v>36.9</v>
      </c>
      <c r="AI392" s="102" t="s">
        <v>128</v>
      </c>
      <c r="AJ392" s="102">
        <v>19.0</v>
      </c>
      <c r="AK392" s="102" t="s">
        <v>128</v>
      </c>
      <c r="AL392" s="113">
        <v>136.31</v>
      </c>
      <c r="AM392" s="114">
        <v>0.2</v>
      </c>
      <c r="AN392" s="102">
        <v>0.44</v>
      </c>
      <c r="AO392" s="115">
        <f t="shared" si="9"/>
        <v>13.40244427</v>
      </c>
      <c r="AP392" s="116">
        <f t="shared" si="10"/>
        <v>21.86158824</v>
      </c>
      <c r="AQ392" s="117">
        <f t="shared" si="11"/>
        <v>-32.55268986</v>
      </c>
      <c r="AR392" s="103">
        <f t="array" ref="AR392">INDEX(Historical!$C$7:$C$1381,MATCH(B392,Historical!$B$7:$B$1403,0))*IF(AH392="n/a",1.03,IF(AH392&lt;0,1.01,IF(AH392&gt;10,1.1,(1+AH392/100))))</f>
        <v>0.484</v>
      </c>
      <c r="AS392" s="112">
        <f t="shared" si="12"/>
        <v>0.49852</v>
      </c>
      <c r="AT392" s="112">
        <f t="shared" ref="AT392:AV392" si="400">IF($AK392="n/a",1.03*AS392,IF($AK392&lt;0,1.01*AS392,IF($AK392&gt;10,1.1*AS392,(1+$AK392/100)*AS392)))</f>
        <v>0.5134756</v>
      </c>
      <c r="AU392" s="112">
        <f t="shared" si="400"/>
        <v>0.528879868</v>
      </c>
      <c r="AV392" s="112">
        <f t="shared" si="400"/>
        <v>0.544746264</v>
      </c>
      <c r="AW392" s="103">
        <f t="shared" si="14"/>
        <v>2.569621732</v>
      </c>
      <c r="AX392" s="118">
        <f t="shared" si="15"/>
        <v>11.81978718</v>
      </c>
      <c r="AY392" s="119">
        <v>0.25</v>
      </c>
      <c r="AZ392" s="114">
        <v>5.89</v>
      </c>
      <c r="BA392" s="114">
        <v>-21.66</v>
      </c>
      <c r="BB392" s="114">
        <v>-10.68</v>
      </c>
      <c r="BC392" s="114">
        <v>-11.020000000000001</v>
      </c>
      <c r="BD392" s="42"/>
      <c r="BE392" s="17">
        <v>2012.0</v>
      </c>
      <c r="BF392" s="17">
        <f t="shared" si="16"/>
        <v>0</v>
      </c>
      <c r="BG392" s="120">
        <v>0.8999999999999999</v>
      </c>
    </row>
    <row r="393" ht="11.25" customHeight="1">
      <c r="A393" s="151" t="s">
        <v>850</v>
      </c>
      <c r="B393" s="122" t="s">
        <v>851</v>
      </c>
      <c r="C393" s="100" t="s">
        <v>141</v>
      </c>
      <c r="D393" s="100" t="s">
        <v>142</v>
      </c>
      <c r="E393" s="123">
        <v>16.0</v>
      </c>
      <c r="F393" s="58">
        <v>249.0</v>
      </c>
      <c r="G393" s="124" t="s">
        <v>121</v>
      </c>
      <c r="H393" s="124" t="s">
        <v>121</v>
      </c>
      <c r="I393" s="216">
        <v>35.75</v>
      </c>
      <c r="J393" s="126">
        <f t="shared" si="2"/>
        <v>2.601398601</v>
      </c>
      <c r="K393" s="127">
        <v>0.2325</v>
      </c>
      <c r="L393" s="128">
        <v>4.0</v>
      </c>
      <c r="M393" s="129">
        <f t="shared" si="3"/>
        <v>0.93</v>
      </c>
      <c r="N393" s="130" t="s">
        <v>252</v>
      </c>
      <c r="O393" s="226">
        <v>0.23</v>
      </c>
      <c r="P393" s="132">
        <v>43881.0</v>
      </c>
      <c r="Q393" s="132">
        <v>43896.0</v>
      </c>
      <c r="R393" s="129">
        <f t="shared" si="4"/>
        <v>1.086956522</v>
      </c>
      <c r="S393" s="108">
        <f t="array" ref="S393">IF(INDEX(Historical!$D$7:$D$1379,MATCH(B393,Historical!$B$7:$B$1403,0))=0,"n/a",(INDEX(Historical!$C$7:$C$1381,MATCH(B393,Historical!$B$7:$B$1403,0))/INDEX(Historical!$D$7:$D$1379,MATCH(B393,Historical!$B$7:$B$1403,0))-1)*100)</f>
        <v>3.370786517</v>
      </c>
      <c r="T393" s="108">
        <f t="array" ref="T393">IF(INDEX(Historical!$F$7:$F$1372,MATCH(B393,Historical!$B$7:$B$1403,0))=0,"n/a",((INDEX(Historical!$C$7:$C$1381,MATCH(B393,Historical!$B$7:$B$1403,0))/INDEX(Historical!$F$7:$F$1372,MATCH(B393,Historical!$B$7:$B$1403,0)))^(1/3)-1)*100)</f>
        <v>3.910154762</v>
      </c>
      <c r="U393" s="108">
        <f t="array" ref="U393">IF(INDEX(Historical!$H$7:$H$1372,MATCH(B393,Historical!$B$7:$B$1403,0))=0,"n/a",((INDEX(Historical!$C$7:$C$1381,MATCH(B393,Historical!$B$7:$B$1403,0))/INDEX(Historical!$H$7:$H$1372,MATCH(B393,Historical!$B$7:$B$1403,0)))^(1/5)-1)*100)</f>
        <v>4.450667934</v>
      </c>
      <c r="V393" s="108">
        <f t="array" ref="V393">IF(INDEX(Historical!$O$7:$O$1372,MATCH(B393,Historical!$B$7:$B$1403,0))=0,"n/a",((INDEX(Historical!$C$7:$C$1381,MATCH(B393,Historical!$B$7:$B$1403,0))/INDEX(Historical!$O$7:$O$1372,MATCH(B393,Historical!$B$7:$B$1403,0)))^(1/10)-1)*100)</f>
        <v>5.47254046</v>
      </c>
      <c r="W393" s="109">
        <f t="shared" si="5"/>
        <v>0.8132727326</v>
      </c>
      <c r="X393" s="110">
        <f t="shared" si="6"/>
        <v>0.7543504973</v>
      </c>
      <c r="Y393" s="181" t="s">
        <v>852</v>
      </c>
      <c r="Z393" s="126">
        <f t="shared" si="7"/>
        <v>36.18677043</v>
      </c>
      <c r="AA393" s="134">
        <f t="shared" si="8"/>
        <v>13.91050584</v>
      </c>
      <c r="AB393" s="128">
        <v>3.0</v>
      </c>
      <c r="AC393" s="125">
        <v>2.57</v>
      </c>
      <c r="AD393" s="125" t="s">
        <v>128</v>
      </c>
      <c r="AE393" s="125">
        <v>0.71</v>
      </c>
      <c r="AF393" s="125">
        <v>1.62</v>
      </c>
      <c r="AG393" s="125">
        <v>12.1</v>
      </c>
      <c r="AH393" s="125">
        <v>204.70000000000002</v>
      </c>
      <c r="AI393" s="125" t="s">
        <v>128</v>
      </c>
      <c r="AJ393" s="125">
        <v>5.8999999999999995</v>
      </c>
      <c r="AK393" s="125" t="s">
        <v>128</v>
      </c>
      <c r="AL393" s="135">
        <v>386.1</v>
      </c>
      <c r="AM393" s="136">
        <v>9.5</v>
      </c>
      <c r="AN393" s="125">
        <v>0.29</v>
      </c>
      <c r="AO393" s="137">
        <f t="shared" si="9"/>
        <v>-6.858439301</v>
      </c>
      <c r="AP393" s="138">
        <f t="shared" si="10"/>
        <v>7.052066536</v>
      </c>
      <c r="AQ393" s="139">
        <f t="shared" si="11"/>
        <v>0.07779075467</v>
      </c>
      <c r="AR393" s="103">
        <f t="array" ref="AR393">INDEX(Historical!$C$7:$C$1381,MATCH(B393,Historical!$B$7:$B$1403,0))*IF(AH393="n/a",1.03,IF(AH393&lt;0,1.01,IF(AH393&gt;10,1.1,(1+AH393/100))))</f>
        <v>1.012</v>
      </c>
      <c r="AS393" s="134">
        <f t="shared" si="12"/>
        <v>1.04236</v>
      </c>
      <c r="AT393" s="134">
        <f t="shared" ref="AT393:AV393" si="401">IF($AK393="n/a",1.03*AS393,IF($AK393&lt;0,1.01*AS393,IF($AK393&gt;10,1.1*AS393,(1+$AK393/100)*AS393)))</f>
        <v>1.0736308</v>
      </c>
      <c r="AU393" s="134">
        <f t="shared" si="401"/>
        <v>1.105839724</v>
      </c>
      <c r="AV393" s="134">
        <f t="shared" si="401"/>
        <v>1.139014916</v>
      </c>
      <c r="AW393" s="126">
        <f t="shared" si="14"/>
        <v>5.37284544</v>
      </c>
      <c r="AX393" s="140">
        <f t="shared" si="15"/>
        <v>15.02893829</v>
      </c>
      <c r="AY393" s="141">
        <v>0.85</v>
      </c>
      <c r="AZ393" s="136">
        <v>9.030000000000001</v>
      </c>
      <c r="BA393" s="136">
        <v>-25.430000000000003</v>
      </c>
      <c r="BB393" s="136">
        <v>-16.73</v>
      </c>
      <c r="BC393" s="136">
        <v>-15.15</v>
      </c>
      <c r="BD393" s="142"/>
      <c r="BE393" s="17">
        <v>2005.0</v>
      </c>
      <c r="BF393" s="17">
        <f t="shared" si="16"/>
        <v>1</v>
      </c>
      <c r="BG393" s="143">
        <v>7.000000000000001</v>
      </c>
    </row>
    <row r="394" ht="11.25" customHeight="1">
      <c r="A394" s="230" t="s">
        <v>2080</v>
      </c>
      <c r="B394" s="99" t="s">
        <v>2081</v>
      </c>
      <c r="C394" s="100" t="s">
        <v>118</v>
      </c>
      <c r="D394" s="100" t="s">
        <v>293</v>
      </c>
      <c r="E394" s="101">
        <v>5.0</v>
      </c>
      <c r="F394" s="58">
        <v>839.0</v>
      </c>
      <c r="G394" s="58" t="s">
        <v>168</v>
      </c>
      <c r="H394" s="58" t="s">
        <v>168</v>
      </c>
      <c r="I394" s="150">
        <v>64.63</v>
      </c>
      <c r="J394" s="103">
        <f t="shared" si="2"/>
        <v>1.052142968</v>
      </c>
      <c r="K394" s="104">
        <v>0.17</v>
      </c>
      <c r="L394" s="73">
        <v>4.0</v>
      </c>
      <c r="M394" s="23">
        <f t="shared" si="3"/>
        <v>0.68</v>
      </c>
      <c r="N394" s="105" t="s">
        <v>290</v>
      </c>
      <c r="O394" s="106">
        <v>0.15</v>
      </c>
      <c r="P394" s="107">
        <v>43678.0</v>
      </c>
      <c r="Q394" s="107">
        <v>43686.0</v>
      </c>
      <c r="R394" s="23">
        <f t="shared" si="4"/>
        <v>13.33333333</v>
      </c>
      <c r="S394" s="108">
        <f t="array" ref="S394">IF(INDEX(Historical!$D$7:$D$1379,MATCH(B394,Historical!$B$7:$B$1403,0))=0,"n/a",(INDEX(Historical!$C$7:$C$1381,MATCH(B394,Historical!$B$7:$B$1403,0))/INDEX(Historical!$D$7:$D$1379,MATCH(B394,Historical!$B$7:$B$1403,0))-1)*100)</f>
        <v>16.36363636</v>
      </c>
      <c r="T394" s="108">
        <f t="array" ref="T394">IF(INDEX(Historical!$F$7:$F$1372,MATCH(B394,Historical!$B$7:$B$1403,0))=0,"n/a",((INDEX(Historical!$C$7:$C$1381,MATCH(B394,Historical!$B$7:$B$1403,0))/INDEX(Historical!$F$7:$F$1372,MATCH(B394,Historical!$B$7:$B$1403,0)))^(1/3)-1)*100)</f>
        <v>14.17486483</v>
      </c>
      <c r="U394" s="108" t="str">
        <f t="array" ref="U394">IF(INDEX(Historical!$H$7:$H$1372,MATCH(B394,Historical!$B$7:$B$1403,0))=0,"n/a",((INDEX(Historical!$C$7:$C$1381,MATCH(B394,Historical!$B$7:$B$1403,0))/INDEX(Historical!$H$7:$H$1372,MATCH(B394,Historical!$B$7:$B$1403,0)))^(1/5)-1)*100)</f>
        <v>n/a</v>
      </c>
      <c r="V394" s="108" t="str">
        <f t="array" ref="V394">IF(INDEX(Historical!$O$7:$O$1372,MATCH(B394,Historical!$B$7:$B$1403,0))=0,"n/a",((INDEX(Historical!$C$7:$C$1381,MATCH(B394,Historical!$B$7:$B$1403,0))/INDEX(Historical!$O$7:$O$1372,MATCH(B394,Historical!$B$7:$B$1403,0)))^(1/10)-1)*100)</f>
        <v>n/a</v>
      </c>
      <c r="W394" s="109" t="str">
        <f t="shared" si="5"/>
        <v>n/a</v>
      </c>
      <c r="X394" s="110" t="str">
        <f t="shared" si="6"/>
        <v>n/a</v>
      </c>
      <c r="Y394" s="133"/>
      <c r="Z394" s="103">
        <f t="shared" si="7"/>
        <v>18.99441341</v>
      </c>
      <c r="AA394" s="112">
        <f t="shared" si="8"/>
        <v>18.05307263</v>
      </c>
      <c r="AB394" s="73">
        <v>12.0</v>
      </c>
      <c r="AC394" s="102">
        <v>3.58</v>
      </c>
      <c r="AD394" s="102">
        <v>1.85</v>
      </c>
      <c r="AE394" s="102">
        <v>2.3</v>
      </c>
      <c r="AF394" s="102">
        <v>3.77</v>
      </c>
      <c r="AG394" s="102">
        <v>21.6</v>
      </c>
      <c r="AH394" s="102">
        <v>18.3</v>
      </c>
      <c r="AI394" s="102">
        <v>11.74</v>
      </c>
      <c r="AJ394" s="102">
        <v>11.0</v>
      </c>
      <c r="AK394" s="102">
        <v>9.76</v>
      </c>
      <c r="AL394" s="113">
        <v>5420.0</v>
      </c>
      <c r="AM394" s="114">
        <v>0.4</v>
      </c>
      <c r="AN394" s="102">
        <v>0.73</v>
      </c>
      <c r="AO394" s="115" t="str">
        <f t="shared" si="9"/>
        <v>n/a</v>
      </c>
      <c r="AP394" s="116" t="str">
        <f t="shared" si="10"/>
        <v>n/a</v>
      </c>
      <c r="AQ394" s="117">
        <f t="shared" si="11"/>
        <v>73.92218413</v>
      </c>
      <c r="AR394" s="103">
        <f t="array" ref="AR394">INDEX(Historical!$C$7:$C$1381,MATCH(B394,Historical!$B$7:$B$1403,0))*IF(AH394="n/a",1.03,IF(AH394&lt;0,1.01,IF(AH394&gt;10,1.1,(1+AH394/100))))</f>
        <v>0.704</v>
      </c>
      <c r="AS394" s="112">
        <f t="shared" si="12"/>
        <v>0.7744</v>
      </c>
      <c r="AT394" s="112">
        <f t="shared" ref="AT394:AV394" si="402">IF($AK394="n/a",1.03*AS394,IF($AK394&lt;0,1.01*AS394,IF($AK394&gt;10,1.1*AS394,(1+$AK394/100)*AS394)))</f>
        <v>0.84998144</v>
      </c>
      <c r="AU394" s="112">
        <f t="shared" si="402"/>
        <v>0.9329396285</v>
      </c>
      <c r="AV394" s="112">
        <f t="shared" si="402"/>
        <v>1.023994536</v>
      </c>
      <c r="AW394" s="103">
        <f t="shared" si="14"/>
        <v>4.285315605</v>
      </c>
      <c r="AX394" s="118">
        <f t="shared" si="15"/>
        <v>6.630536291</v>
      </c>
      <c r="AY394" s="119">
        <v>1.0</v>
      </c>
      <c r="AZ394" s="114">
        <v>-1.49</v>
      </c>
      <c r="BA394" s="114">
        <v>-25.71</v>
      </c>
      <c r="BB394" s="114">
        <v>-13.22</v>
      </c>
      <c r="BC394" s="114">
        <v>-16.81</v>
      </c>
      <c r="BD394" s="42"/>
      <c r="BE394" s="17">
        <v>2015.0</v>
      </c>
      <c r="BF394" s="17">
        <f t="shared" si="16"/>
        <v>0</v>
      </c>
      <c r="BG394" s="120">
        <v>9.700000000000001</v>
      </c>
    </row>
    <row r="395" ht="11.25" customHeight="1">
      <c r="A395" s="155" t="s">
        <v>1573</v>
      </c>
      <c r="B395" s="99" t="s">
        <v>1574</v>
      </c>
      <c r="C395" s="100" t="s">
        <v>118</v>
      </c>
      <c r="D395" s="100" t="s">
        <v>202</v>
      </c>
      <c r="E395" s="101">
        <v>8.0</v>
      </c>
      <c r="F395" s="58">
        <v>570.0</v>
      </c>
      <c r="G395" s="58" t="s">
        <v>168</v>
      </c>
      <c r="H395" s="58" t="s">
        <v>168</v>
      </c>
      <c r="I395" s="150">
        <v>48.14</v>
      </c>
      <c r="J395" s="103">
        <f t="shared" si="2"/>
        <v>2.638138762</v>
      </c>
      <c r="K395" s="104">
        <v>0.3175</v>
      </c>
      <c r="L395" s="73">
        <v>4.0</v>
      </c>
      <c r="M395" s="23">
        <f t="shared" si="3"/>
        <v>1.27</v>
      </c>
      <c r="N395" s="105" t="s">
        <v>154</v>
      </c>
      <c r="O395" s="106">
        <v>0.31</v>
      </c>
      <c r="P395" s="107">
        <v>43615.0</v>
      </c>
      <c r="Q395" s="107">
        <v>43630.0</v>
      </c>
      <c r="R395" s="23">
        <f t="shared" si="4"/>
        <v>2.419354839</v>
      </c>
      <c r="S395" s="108">
        <f t="array" ref="S395">IF(INDEX(Historical!$D$7:$D$1379,MATCH(B395,Historical!$B$7:$B$1403,0))=0,"n/a",(INDEX(Historical!$C$7:$C$1381,MATCH(B395,Historical!$B$7:$B$1403,0))/INDEX(Historical!$D$7:$D$1379,MATCH(B395,Historical!$B$7:$B$1403,0))-1)*100)</f>
        <v>2.434077079</v>
      </c>
      <c r="T395" s="108">
        <f t="array" ref="T395">IF(INDEX(Historical!$F$7:$F$1372,MATCH(B395,Historical!$B$7:$B$1403,0))=0,"n/a",((INDEX(Historical!$C$7:$C$1381,MATCH(B395,Historical!$B$7:$B$1403,0))/INDEX(Historical!$F$7:$F$1372,MATCH(B395,Historical!$B$7:$B$1403,0)))^(1/3)-1)*100)</f>
        <v>2.568776496</v>
      </c>
      <c r="U395" s="108">
        <f t="array" ref="U395">IF(INDEX(Historical!$H$7:$H$1372,MATCH(B395,Historical!$B$7:$B$1403,0))=0,"n/a",((INDEX(Historical!$C$7:$C$1381,MATCH(B395,Historical!$B$7:$B$1403,0))/INDEX(Historical!$H$7:$H$1372,MATCH(B395,Historical!$B$7:$B$1403,0)))^(1/5)-1)*100)</f>
        <v>3.267719041</v>
      </c>
      <c r="V395" s="108" t="str">
        <f t="array" ref="V395">IF(INDEX(Historical!$O$7:$O$1372,MATCH(B395,Historical!$B$7:$B$1403,0))=0,"n/a",((INDEX(Historical!$C$7:$C$1381,MATCH(B395,Historical!$B$7:$B$1403,0))/INDEX(Historical!$O$7:$O$1372,MATCH(B395,Historical!$B$7:$B$1403,0)))^(1/10)-1)*100)</f>
        <v>n/a</v>
      </c>
      <c r="W395" s="109" t="str">
        <f t="shared" si="5"/>
        <v>n/a</v>
      </c>
      <c r="X395" s="110" t="str">
        <f t="shared" si="6"/>
        <v>n/a</v>
      </c>
      <c r="Y395" s="240"/>
      <c r="Z395" s="103">
        <f t="shared" si="7"/>
        <v>67.9144385</v>
      </c>
      <c r="AA395" s="112">
        <f t="shared" si="8"/>
        <v>25.74331551</v>
      </c>
      <c r="AB395" s="73">
        <v>12.0</v>
      </c>
      <c r="AC395" s="102">
        <v>1.87</v>
      </c>
      <c r="AD395" s="102">
        <v>1.72</v>
      </c>
      <c r="AE395" s="102">
        <v>0.24</v>
      </c>
      <c r="AF395" s="102">
        <v>1.57</v>
      </c>
      <c r="AG395" s="102">
        <v>6.0</v>
      </c>
      <c r="AH395" s="102">
        <v>-60.199999999999996</v>
      </c>
      <c r="AI395" s="102">
        <v>27.13</v>
      </c>
      <c r="AJ395" s="102">
        <v>-20.4</v>
      </c>
      <c r="AK395" s="102">
        <v>15.0</v>
      </c>
      <c r="AL395" s="113">
        <v>799.12</v>
      </c>
      <c r="AM395" s="114">
        <v>2.1999999999999997</v>
      </c>
      <c r="AN395" s="102">
        <v>0.69</v>
      </c>
      <c r="AO395" s="115">
        <f t="shared" si="9"/>
        <v>-19.83745771</v>
      </c>
      <c r="AP395" s="116">
        <f t="shared" si="10"/>
        <v>5.905857803</v>
      </c>
      <c r="AQ395" s="117">
        <f t="shared" si="11"/>
        <v>34.02654024</v>
      </c>
      <c r="AR395" s="103">
        <f t="array" ref="AR395">INDEX(Historical!$C$7:$C$1381,MATCH(B395,Historical!$B$7:$B$1403,0))*IF(AH395="n/a",1.03,IF(AH395&lt;0,1.01,IF(AH395&gt;10,1.1,(1+AH395/100))))</f>
        <v>1.275125</v>
      </c>
      <c r="AS395" s="112">
        <f t="shared" si="12"/>
        <v>1.4026375</v>
      </c>
      <c r="AT395" s="112">
        <f t="shared" ref="AT395:AV395" si="403">IF($AK395="n/a",1.03*AS395,IF($AK395&lt;0,1.01*AS395,IF($AK395&gt;10,1.1*AS395,(1+$AK395/100)*AS395)))</f>
        <v>1.54290125</v>
      </c>
      <c r="AU395" s="112">
        <f t="shared" si="403"/>
        <v>1.697191375</v>
      </c>
      <c r="AV395" s="112">
        <f t="shared" si="403"/>
        <v>1.866910513</v>
      </c>
      <c r="AW395" s="103">
        <f t="shared" si="14"/>
        <v>7.784765638</v>
      </c>
      <c r="AX395" s="118">
        <f t="shared" si="15"/>
        <v>16.17109605</v>
      </c>
      <c r="AY395" s="119">
        <v>1.43</v>
      </c>
      <c r="AZ395" s="114">
        <v>11.28</v>
      </c>
      <c r="BA395" s="114">
        <v>-32.48</v>
      </c>
      <c r="BB395" s="114">
        <v>-15.64</v>
      </c>
      <c r="BC395" s="114">
        <v>-11.99</v>
      </c>
      <c r="BD395" s="42"/>
      <c r="BE395" s="17">
        <v>2012.0</v>
      </c>
      <c r="BF395" s="17">
        <f t="shared" si="16"/>
        <v>0</v>
      </c>
      <c r="BG395" s="120">
        <v>1.7000000000000002</v>
      </c>
    </row>
    <row r="396" ht="11.25" customHeight="1">
      <c r="A396" s="155" t="s">
        <v>1722</v>
      </c>
      <c r="B396" s="99" t="s">
        <v>1723</v>
      </c>
      <c r="C396" s="100" t="s">
        <v>136</v>
      </c>
      <c r="D396" s="100" t="s">
        <v>153</v>
      </c>
      <c r="E396" s="101">
        <v>7.0</v>
      </c>
      <c r="F396" s="58">
        <v>708.0</v>
      </c>
      <c r="G396" s="58" t="s">
        <v>120</v>
      </c>
      <c r="H396" s="58" t="s">
        <v>120</v>
      </c>
      <c r="I396" s="150">
        <v>19.57</v>
      </c>
      <c r="J396" s="103">
        <f t="shared" si="2"/>
        <v>4.087889627</v>
      </c>
      <c r="K396" s="104">
        <v>0.2</v>
      </c>
      <c r="L396" s="73">
        <v>4.0</v>
      </c>
      <c r="M396" s="23">
        <f t="shared" si="3"/>
        <v>0.8</v>
      </c>
      <c r="N396" s="105" t="s">
        <v>147</v>
      </c>
      <c r="O396" s="106">
        <v>0.18</v>
      </c>
      <c r="P396" s="107">
        <v>43865.0</v>
      </c>
      <c r="Q396" s="107">
        <v>43874.0</v>
      </c>
      <c r="R396" s="23">
        <f t="shared" si="4"/>
        <v>11.11111111</v>
      </c>
      <c r="S396" s="108">
        <f t="array" ref="S396">IF(INDEX(Historical!$D$7:$D$1379,MATCH(B396,Historical!$B$7:$B$1403,0))=0,"n/a",(INDEX(Historical!$C$7:$C$1381,MATCH(B396,Historical!$B$7:$B$1403,0))/INDEX(Historical!$D$7:$D$1379,MATCH(B396,Historical!$B$7:$B$1403,0))-1)*100)</f>
        <v>20</v>
      </c>
      <c r="T396" s="108">
        <f t="array" ref="T396">IF(INDEX(Historical!$F$7:$F$1372,MATCH(B396,Historical!$B$7:$B$1403,0))=0,"n/a",((INDEX(Historical!$C$7:$C$1381,MATCH(B396,Historical!$B$7:$B$1403,0))/INDEX(Historical!$F$7:$F$1372,MATCH(B396,Historical!$B$7:$B$1403,0)))^(1/3)-1)*100)</f>
        <v>28.41562203</v>
      </c>
      <c r="U396" s="108">
        <f t="array" ref="U396">IF(INDEX(Historical!$H$7:$H$1372,MATCH(B396,Historical!$B$7:$B$1403,0))=0,"n/a",((INDEX(Historical!$C$7:$C$1381,MATCH(B396,Historical!$B$7:$B$1403,0))/INDEX(Historical!$H$7:$H$1372,MATCH(B396,Historical!$B$7:$B$1403,0)))^(1/5)-1)*100)</f>
        <v>31.95079108</v>
      </c>
      <c r="V396" s="108">
        <f t="array" ref="V396">IF(INDEX(Historical!$O$7:$O$1372,MATCH(B396,Historical!$B$7:$B$1403,0))=0,"n/a",((INDEX(Historical!$C$7:$C$1381,MATCH(B396,Historical!$B$7:$B$1403,0))/INDEX(Historical!$O$7:$O$1372,MATCH(B396,Historical!$B$7:$B$1403,0)))^(1/10)-1)*100)</f>
        <v>33.51413625</v>
      </c>
      <c r="W396" s="109">
        <f t="shared" si="5"/>
        <v>0.9533526639</v>
      </c>
      <c r="X396" s="110" t="str">
        <f t="shared" si="6"/>
        <v>n/a</v>
      </c>
      <c r="Y396" s="133"/>
      <c r="Z396" s="103">
        <f t="shared" si="7"/>
        <v>39.80099502</v>
      </c>
      <c r="AA396" s="112">
        <f t="shared" si="8"/>
        <v>9.736318408</v>
      </c>
      <c r="AB396" s="73">
        <v>12.0</v>
      </c>
      <c r="AC396" s="102">
        <v>2.01</v>
      </c>
      <c r="AD396" s="102">
        <v>1.22</v>
      </c>
      <c r="AE396" s="102">
        <v>2.96</v>
      </c>
      <c r="AF396" s="102">
        <v>1.29</v>
      </c>
      <c r="AG396" s="102">
        <v>12.4</v>
      </c>
      <c r="AH396" s="102">
        <v>37.1</v>
      </c>
      <c r="AI396" s="102">
        <v>2.86</v>
      </c>
      <c r="AJ396" s="102">
        <v>-14.899999999999999</v>
      </c>
      <c r="AK396" s="102">
        <v>8.0</v>
      </c>
      <c r="AL396" s="113">
        <v>440.32</v>
      </c>
      <c r="AM396" s="114">
        <v>1.5</v>
      </c>
      <c r="AN396" s="102">
        <v>0.3</v>
      </c>
      <c r="AO396" s="115">
        <f t="shared" si="9"/>
        <v>26.3023623</v>
      </c>
      <c r="AP396" s="116">
        <f t="shared" si="10"/>
        <v>36.0386807</v>
      </c>
      <c r="AQ396" s="117">
        <f t="shared" si="11"/>
        <v>-25.28617339</v>
      </c>
      <c r="AR396" s="103">
        <f t="array" ref="AR396">INDEX(Historical!$C$7:$C$1381,MATCH(B396,Historical!$B$7:$B$1403,0))*IF(AH396="n/a",1.03,IF(AH396&lt;0,1.01,IF(AH396&gt;10,1.1,(1+AH396/100))))</f>
        <v>0.792</v>
      </c>
      <c r="AS396" s="112">
        <f t="shared" si="12"/>
        <v>0.8146512</v>
      </c>
      <c r="AT396" s="112">
        <f t="shared" ref="AT396:AV396" si="404">IF($AK396="n/a",1.03*AS396,IF($AK396&lt;0,1.01*AS396,IF($AK396&gt;10,1.1*AS396,(1+$AK396/100)*AS396)))</f>
        <v>0.879823296</v>
      </c>
      <c r="AU396" s="112">
        <f t="shared" si="404"/>
        <v>0.9502091597</v>
      </c>
      <c r="AV396" s="112">
        <f t="shared" si="404"/>
        <v>1.026225892</v>
      </c>
      <c r="AW396" s="103">
        <f t="shared" si="14"/>
        <v>4.462909548</v>
      </c>
      <c r="AX396" s="118">
        <f t="shared" si="15"/>
        <v>22.80485206</v>
      </c>
      <c r="AY396" s="119">
        <v>0.49</v>
      </c>
      <c r="AZ396" s="114">
        <v>3.3300000000000005</v>
      </c>
      <c r="BA396" s="114">
        <v>-18.22</v>
      </c>
      <c r="BB396" s="114">
        <v>-11.66</v>
      </c>
      <c r="BC396" s="114">
        <v>-9.4</v>
      </c>
      <c r="BD396" s="42"/>
      <c r="BE396" s="17">
        <v>2014.0</v>
      </c>
      <c r="BF396" s="17">
        <f t="shared" si="16"/>
        <v>0</v>
      </c>
      <c r="BG396" s="120">
        <v>1.2</v>
      </c>
    </row>
    <row r="397" ht="11.25" customHeight="1">
      <c r="A397" s="230" t="s">
        <v>2082</v>
      </c>
      <c r="B397" s="99" t="s">
        <v>2083</v>
      </c>
      <c r="C397" s="100" t="s">
        <v>136</v>
      </c>
      <c r="D397" s="100" t="s">
        <v>153</v>
      </c>
      <c r="E397" s="101">
        <v>5.0</v>
      </c>
      <c r="F397" s="58">
        <v>867.0</v>
      </c>
      <c r="G397" s="58" t="s">
        <v>168</v>
      </c>
      <c r="H397" s="58" t="s">
        <v>168</v>
      </c>
      <c r="I397" s="150">
        <v>60.19</v>
      </c>
      <c r="J397" s="103">
        <f t="shared" si="2"/>
        <v>3.123442432</v>
      </c>
      <c r="K397" s="104">
        <v>0.47</v>
      </c>
      <c r="L397" s="73">
        <v>4.0</v>
      </c>
      <c r="M397" s="23">
        <f t="shared" si="3"/>
        <v>1.88</v>
      </c>
      <c r="N397" s="105" t="s">
        <v>365</v>
      </c>
      <c r="O397" s="106">
        <v>0.45</v>
      </c>
      <c r="P397" s="107">
        <v>43902.0</v>
      </c>
      <c r="Q397" s="107">
        <v>43922.0</v>
      </c>
      <c r="R397" s="23">
        <f t="shared" si="4"/>
        <v>4.444444444</v>
      </c>
      <c r="S397" s="108">
        <f t="array" ref="S397">IF(INDEX(Historical!$D$7:$D$1379,MATCH(B397,Historical!$B$7:$B$1403,0))=0,"n/a",(INDEX(Historical!$C$7:$C$1381,MATCH(B397,Historical!$B$7:$B$1403,0))/INDEX(Historical!$D$7:$D$1379,MATCH(B397,Historical!$B$7:$B$1403,0))-1)*100)</f>
        <v>13.15789474</v>
      </c>
      <c r="T397" s="108">
        <f t="array" ref="T397">IF(INDEX(Historical!$F$7:$F$1372,MATCH(B397,Historical!$B$7:$B$1403,0))=0,"n/a",((INDEX(Historical!$C$7:$C$1381,MATCH(B397,Historical!$B$7:$B$1403,0))/INDEX(Historical!$F$7:$F$1372,MATCH(B397,Historical!$B$7:$B$1403,0)))^(1/3)-1)*100)</f>
        <v>7.617554809</v>
      </c>
      <c r="U397" s="108">
        <f t="array" ref="U397">IF(INDEX(Historical!$H$7:$H$1372,MATCH(B397,Historical!$B$7:$B$1403,0))=0,"n/a",((INDEX(Historical!$C$7:$C$1381,MATCH(B397,Historical!$B$7:$B$1403,0))/INDEX(Historical!$H$7:$H$1372,MATCH(B397,Historical!$B$7:$B$1403,0)))^(1/5)-1)*100)</f>
        <v>4.808838399</v>
      </c>
      <c r="V397" s="108">
        <f t="array" ref="V397">IF(INDEX(Historical!$O$7:$O$1372,MATCH(B397,Historical!$B$7:$B$1403,0))=0,"n/a",((INDEX(Historical!$C$7:$C$1381,MATCH(B397,Historical!$B$7:$B$1403,0))/INDEX(Historical!$O$7:$O$1372,MATCH(B397,Historical!$B$7:$B$1403,0)))^(1/10)-1)*100)</f>
        <v>2.376187856</v>
      </c>
      <c r="W397" s="109">
        <f t="shared" si="5"/>
        <v>2.023761879</v>
      </c>
      <c r="X397" s="110">
        <f t="shared" si="6"/>
        <v>0.2441034721</v>
      </c>
      <c r="Y397" s="133"/>
      <c r="Z397" s="103">
        <f t="shared" si="7"/>
        <v>27.16763006</v>
      </c>
      <c r="AA397" s="112">
        <f t="shared" si="8"/>
        <v>8.697976879</v>
      </c>
      <c r="AB397" s="73">
        <v>12.0</v>
      </c>
      <c r="AC397" s="102">
        <v>6.92</v>
      </c>
      <c r="AD397" s="102">
        <v>1.09</v>
      </c>
      <c r="AE397" s="102">
        <v>2.41</v>
      </c>
      <c r="AF397" s="102">
        <v>0.77</v>
      </c>
      <c r="AG397" s="102">
        <v>10.5</v>
      </c>
      <c r="AH397" s="102">
        <v>50.3</v>
      </c>
      <c r="AI397" s="102">
        <v>6.01</v>
      </c>
      <c r="AJ397" s="102">
        <v>19.7</v>
      </c>
      <c r="AK397" s="102">
        <v>8.0</v>
      </c>
      <c r="AL397" s="113">
        <v>3150.0</v>
      </c>
      <c r="AM397" s="114">
        <v>1.7999999999999998</v>
      </c>
      <c r="AN397" s="102">
        <v>0.05</v>
      </c>
      <c r="AO397" s="115">
        <f t="shared" si="9"/>
        <v>-0.7656960469</v>
      </c>
      <c r="AP397" s="116">
        <f t="shared" si="10"/>
        <v>7.932280832</v>
      </c>
      <c r="AQ397" s="117">
        <f t="shared" si="11"/>
        <v>-45.4413987</v>
      </c>
      <c r="AR397" s="103">
        <f t="array" ref="AR397">INDEX(Historical!$C$7:$C$1381,MATCH(B397,Historical!$B$7:$B$1403,0))*IF(AH397="n/a",1.03,IF(AH397&lt;0,1.01,IF(AH397&gt;10,1.1,(1+AH397/100))))</f>
        <v>1.892</v>
      </c>
      <c r="AS397" s="112">
        <f t="shared" si="12"/>
        <v>2.0057092</v>
      </c>
      <c r="AT397" s="112">
        <f t="shared" ref="AT397:AV397" si="405">IF($AK397="n/a",1.03*AS397,IF($AK397&lt;0,1.01*AS397,IF($AK397&gt;10,1.1*AS397,(1+$AK397/100)*AS397)))</f>
        <v>2.166165936</v>
      </c>
      <c r="AU397" s="112">
        <f t="shared" si="405"/>
        <v>2.339459211</v>
      </c>
      <c r="AV397" s="112">
        <f t="shared" si="405"/>
        <v>2.526615948</v>
      </c>
      <c r="AW397" s="103">
        <f t="shared" si="14"/>
        <v>10.92995029</v>
      </c>
      <c r="AX397" s="118">
        <f t="shared" si="15"/>
        <v>18.15908007</v>
      </c>
      <c r="AY397" s="119">
        <v>1.39</v>
      </c>
      <c r="AZ397" s="114">
        <v>-4.0</v>
      </c>
      <c r="BA397" s="114">
        <v>-26.47</v>
      </c>
      <c r="BB397" s="114">
        <v>-18.69</v>
      </c>
      <c r="BC397" s="114">
        <v>-18.78</v>
      </c>
      <c r="BD397" s="42"/>
      <c r="BE397" s="17">
        <v>2016.0</v>
      </c>
      <c r="BF397" s="17">
        <f t="shared" si="16"/>
        <v>0</v>
      </c>
      <c r="BG397" s="120">
        <v>1.3</v>
      </c>
    </row>
    <row r="398" ht="11.25" customHeight="1">
      <c r="A398" s="55" t="s">
        <v>853</v>
      </c>
      <c r="B398" s="99" t="s">
        <v>854</v>
      </c>
      <c r="C398" s="100" t="s">
        <v>131</v>
      </c>
      <c r="D398" s="100" t="s">
        <v>132</v>
      </c>
      <c r="E398" s="101">
        <v>24.0</v>
      </c>
      <c r="F398" s="58">
        <v>142.0</v>
      </c>
      <c r="G398" s="58" t="s">
        <v>120</v>
      </c>
      <c r="H398" s="58" t="s">
        <v>120</v>
      </c>
      <c r="I398" s="102">
        <v>130.15</v>
      </c>
      <c r="J398" s="103">
        <f t="shared" si="2"/>
        <v>4.978870534</v>
      </c>
      <c r="K398" s="144">
        <v>1.62</v>
      </c>
      <c r="L398" s="73">
        <v>4.0</v>
      </c>
      <c r="M398" s="23">
        <f t="shared" si="3"/>
        <v>6.48</v>
      </c>
      <c r="N398" s="105" t="s">
        <v>443</v>
      </c>
      <c r="O398" s="145">
        <v>1.57</v>
      </c>
      <c r="P398" s="107">
        <v>43594.0</v>
      </c>
      <c r="Q398" s="107">
        <v>43626.0</v>
      </c>
      <c r="R398" s="23">
        <f t="shared" si="4"/>
        <v>3.184713376</v>
      </c>
      <c r="S398" s="108">
        <f t="array" ref="S398">IF(INDEX(Historical!$D$7:$D$1379,MATCH(B398,Historical!$B$7:$B$1403,0))=0,"n/a",(INDEX(Historical!$C$7:$C$1381,MATCH(B398,Historical!$B$7:$B$1403,0))/INDEX(Historical!$D$7:$D$1379,MATCH(B398,Historical!$B$7:$B$1403,0))-1)*100)</f>
        <v>3.542673108</v>
      </c>
      <c r="T398" s="108">
        <f t="array" ref="T398">IF(INDEX(Historical!$F$7:$F$1372,MATCH(B398,Historical!$B$7:$B$1403,0))=0,"n/a",((INDEX(Historical!$C$7:$C$1381,MATCH(B398,Historical!$B$7:$B$1403,0))/INDEX(Historical!$F$7:$F$1372,MATCH(B398,Historical!$B$7:$B$1403,0)))^(1/3)-1)*100)</f>
        <v>5.345525643</v>
      </c>
      <c r="U398" s="108">
        <f t="array" ref="U398">IF(INDEX(Historical!$H$7:$H$1372,MATCH(B398,Historical!$B$7:$B$1403,0))=0,"n/a",((INDEX(Historical!$C$7:$C$1381,MATCH(B398,Historical!$B$7:$B$1403,0))/INDEX(Historical!$H$7:$H$1372,MATCH(B398,Historical!$B$7:$B$1403,0)))^(1/5)-1)*100)</f>
        <v>8.63365922</v>
      </c>
      <c r="V398" s="108">
        <f t="array" ref="V398">IF(INDEX(Historical!$O$7:$O$1372,MATCH(B398,Historical!$B$7:$B$1403,0))=0,"n/a",((INDEX(Historical!$C$7:$C$1381,MATCH(B398,Historical!$B$7:$B$1403,0))/INDEX(Historical!$O$7:$O$1372,MATCH(B398,Historical!$B$7:$B$1403,0)))^(1/10)-1)*100)</f>
        <v>11.57766055</v>
      </c>
      <c r="W398" s="109">
        <f t="shared" si="5"/>
        <v>0.7457170803</v>
      </c>
      <c r="X398" s="110" t="str">
        <f t="shared" si="6"/>
        <v>n/a</v>
      </c>
      <c r="Y398" s="99"/>
      <c r="Z398" s="103">
        <f t="shared" si="7"/>
        <v>60.39142591</v>
      </c>
      <c r="AA398" s="112">
        <f t="shared" si="8"/>
        <v>12.12954334</v>
      </c>
      <c r="AB398" s="73">
        <v>12.0</v>
      </c>
      <c r="AC398" s="102">
        <v>10.73</v>
      </c>
      <c r="AD398" s="102">
        <v>1.67</v>
      </c>
      <c r="AE398" s="102">
        <v>1.51</v>
      </c>
      <c r="AF398" s="102">
        <v>6.42</v>
      </c>
      <c r="AG398" s="156">
        <v>50.7</v>
      </c>
      <c r="AH398" s="102">
        <v>-2.0</v>
      </c>
      <c r="AI398" s="102">
        <v>6.03</v>
      </c>
      <c r="AJ398" s="102">
        <v>-5.2</v>
      </c>
      <c r="AK398" s="102">
        <v>7.26</v>
      </c>
      <c r="AL398" s="113">
        <v>116330.0</v>
      </c>
      <c r="AM398" s="114">
        <v>0.1</v>
      </c>
      <c r="AN398" s="102">
        <v>3.69</v>
      </c>
      <c r="AO398" s="115">
        <f t="shared" si="9"/>
        <v>1.482986418</v>
      </c>
      <c r="AP398" s="116">
        <f t="shared" si="10"/>
        <v>13.61252975</v>
      </c>
      <c r="AQ398" s="117">
        <f t="shared" si="11"/>
        <v>86.03663704</v>
      </c>
      <c r="AR398" s="103">
        <f t="array" ref="AR398">INDEX(Historical!$C$7:$C$1381,MATCH(B398,Historical!$B$7:$B$1403,0))*IF(AH398="n/a",1.03,IF(AH398&lt;0,1.01,IF(AH398&gt;10,1.1,(1+AH398/100))))</f>
        <v>6.4943</v>
      </c>
      <c r="AS398" s="112">
        <f t="shared" si="12"/>
        <v>6.88590629</v>
      </c>
      <c r="AT398" s="112">
        <f t="shared" ref="AT398:AV398" si="406">IF($AK398="n/a",1.03*AS398,IF($AK398&lt;0,1.01*AS398,IF($AK398&gt;10,1.1*AS398,(1+$AK398/100)*AS398)))</f>
        <v>7.385823087</v>
      </c>
      <c r="AU398" s="112">
        <f t="shared" si="406"/>
        <v>7.922033843</v>
      </c>
      <c r="AV398" s="112">
        <f t="shared" si="406"/>
        <v>8.4971735</v>
      </c>
      <c r="AW398" s="103">
        <f t="shared" si="14"/>
        <v>37.18523672</v>
      </c>
      <c r="AX398" s="118">
        <f t="shared" si="15"/>
        <v>28.57106164</v>
      </c>
      <c r="AY398" s="119">
        <v>1.33</v>
      </c>
      <c r="AZ398" s="114">
        <v>2.6</v>
      </c>
      <c r="BA398" s="114">
        <v>-18.02</v>
      </c>
      <c r="BB398" s="114">
        <v>-7.95</v>
      </c>
      <c r="BC398" s="114">
        <v>-6.239999999999999</v>
      </c>
      <c r="BD398" s="42"/>
      <c r="BE398" s="17">
        <v>1996.0</v>
      </c>
      <c r="BF398" s="17">
        <f t="shared" si="16"/>
        <v>2</v>
      </c>
      <c r="BG398" s="120">
        <v>6.3</v>
      </c>
    </row>
    <row r="399" ht="11.25" customHeight="1">
      <c r="A399" s="55" t="s">
        <v>855</v>
      </c>
      <c r="B399" s="99" t="s">
        <v>856</v>
      </c>
      <c r="C399" s="100" t="s">
        <v>136</v>
      </c>
      <c r="D399" s="100" t="s">
        <v>153</v>
      </c>
      <c r="E399" s="101">
        <v>10.0</v>
      </c>
      <c r="F399" s="58">
        <v>372.0</v>
      </c>
      <c r="G399" s="58" t="s">
        <v>168</v>
      </c>
      <c r="H399" s="58" t="s">
        <v>168</v>
      </c>
      <c r="I399" s="150">
        <v>34.1</v>
      </c>
      <c r="J399" s="103">
        <f t="shared" si="2"/>
        <v>3.225806452</v>
      </c>
      <c r="K399" s="104">
        <v>0.55</v>
      </c>
      <c r="L399" s="73">
        <v>2.0</v>
      </c>
      <c r="M399" s="23">
        <f t="shared" si="3"/>
        <v>1.1</v>
      </c>
      <c r="N399" s="105" t="s">
        <v>857</v>
      </c>
      <c r="O399" s="106">
        <v>0.5</v>
      </c>
      <c r="P399" s="107">
        <v>43735.0</v>
      </c>
      <c r="Q399" s="107">
        <v>43753.0</v>
      </c>
      <c r="R399" s="23">
        <f t="shared" si="4"/>
        <v>10</v>
      </c>
      <c r="S399" s="108">
        <f t="array" ref="S399">IF(INDEX(Historical!$D$7:$D$1379,MATCH(B399,Historical!$B$7:$B$1403,0))=0,"n/a",(INDEX(Historical!$C$7:$C$1381,MATCH(B399,Historical!$B$7:$B$1403,0))/INDEX(Historical!$D$7:$D$1379,MATCH(B399,Historical!$B$7:$B$1403,0))-1)*100)</f>
        <v>40</v>
      </c>
      <c r="T399" s="108">
        <f t="array" ref="T399">IF(INDEX(Historical!$F$7:$F$1372,MATCH(B399,Historical!$B$7:$B$1403,0))=0,"n/a",((INDEX(Historical!$C$7:$C$1381,MATCH(B399,Historical!$B$7:$B$1403,0))/INDEX(Historical!$F$7:$F$1372,MATCH(B399,Historical!$B$7:$B$1403,0)))^(1/3)-1)*100)</f>
        <v>21.18413367</v>
      </c>
      <c r="U399" s="108">
        <f t="array" ref="U399">IF(INDEX(Historical!$H$7:$H$1372,MATCH(B399,Historical!$B$7:$B$1403,0))=0,"n/a",((INDEX(Historical!$C$7:$C$1381,MATCH(B399,Historical!$B$7:$B$1403,0))/INDEX(Historical!$H$7:$H$1372,MATCH(B399,Historical!$B$7:$B$1403,0)))^(1/5)-1)*100)</f>
        <v>15.08989427</v>
      </c>
      <c r="V399" s="108">
        <f t="array" ref="V399">IF(INDEX(Historical!$O$7:$O$1372,MATCH(B399,Historical!$B$7:$B$1403,0))=0,"n/a",((INDEX(Historical!$C$7:$C$1381,MATCH(B399,Historical!$B$7:$B$1403,0))/INDEX(Historical!$O$7:$O$1372,MATCH(B399,Historical!$B$7:$B$1403,0)))^(1/10)-1)*100)</f>
        <v>11.9363234</v>
      </c>
      <c r="W399" s="109">
        <f t="shared" si="5"/>
        <v>1.264199516</v>
      </c>
      <c r="X399" s="110">
        <f t="shared" si="6"/>
        <v>1.323674936</v>
      </c>
      <c r="Y399" s="133"/>
      <c r="Z399" s="103">
        <f t="shared" si="7"/>
        <v>34.48275862</v>
      </c>
      <c r="AA399" s="112">
        <f t="shared" si="8"/>
        <v>10.68965517</v>
      </c>
      <c r="AB399" s="73">
        <v>12.0</v>
      </c>
      <c r="AC399" s="102">
        <v>3.19</v>
      </c>
      <c r="AD399" s="102">
        <v>1.07</v>
      </c>
      <c r="AE399" s="102">
        <v>4.52</v>
      </c>
      <c r="AF399" s="102">
        <v>1.08</v>
      </c>
      <c r="AG399" s="102">
        <v>10.5</v>
      </c>
      <c r="AH399" s="102">
        <v>39.300000000000004</v>
      </c>
      <c r="AI399" s="102" t="s">
        <v>128</v>
      </c>
      <c r="AJ399" s="102">
        <v>11.4</v>
      </c>
      <c r="AK399" s="102">
        <v>10.0</v>
      </c>
      <c r="AL399" s="113">
        <v>2240.0</v>
      </c>
      <c r="AM399" s="114">
        <v>3.5999999999999996</v>
      </c>
      <c r="AN399" s="102">
        <v>0.07</v>
      </c>
      <c r="AO399" s="115">
        <f t="shared" si="9"/>
        <v>7.626045549</v>
      </c>
      <c r="AP399" s="116">
        <f t="shared" si="10"/>
        <v>18.31570072</v>
      </c>
      <c r="AQ399" s="117">
        <f t="shared" si="11"/>
        <v>-28.36876043</v>
      </c>
      <c r="AR399" s="103">
        <f t="array" ref="AR399">INDEX(Historical!$C$7:$C$1381,MATCH(B399,Historical!$B$7:$B$1403,0))*IF(AH399="n/a",1.03,IF(AH399&lt;0,1.01,IF(AH399&gt;10,1.1,(1+AH399/100))))</f>
        <v>1.155</v>
      </c>
      <c r="AS399" s="112">
        <f t="shared" si="12"/>
        <v>1.18965</v>
      </c>
      <c r="AT399" s="112">
        <f t="shared" ref="AT399:AV399" si="407">IF($AK399="n/a",1.03*AS399,IF($AK399&lt;0,1.01*AS399,IF($AK399&gt;10,1.1*AS399,(1+$AK399/100)*AS399)))</f>
        <v>1.308615</v>
      </c>
      <c r="AU399" s="112">
        <f t="shared" si="407"/>
        <v>1.4394765</v>
      </c>
      <c r="AV399" s="112">
        <f t="shared" si="407"/>
        <v>1.58342415</v>
      </c>
      <c r="AW399" s="103">
        <f t="shared" si="14"/>
        <v>6.67616565</v>
      </c>
      <c r="AX399" s="118">
        <f t="shared" si="15"/>
        <v>19.57819839</v>
      </c>
      <c r="AY399" s="119">
        <v>1.26</v>
      </c>
      <c r="AZ399" s="114">
        <v>6.43</v>
      </c>
      <c r="BA399" s="114">
        <v>-22.5</v>
      </c>
      <c r="BB399" s="114">
        <v>-17.86</v>
      </c>
      <c r="BC399" s="114">
        <v>-13.120000000000001</v>
      </c>
      <c r="BD399" s="42"/>
      <c r="BE399" s="17">
        <v>2010.0</v>
      </c>
      <c r="BF399" s="17">
        <f t="shared" si="16"/>
        <v>0</v>
      </c>
      <c r="BG399" s="120">
        <v>1.7999999999999998</v>
      </c>
    </row>
    <row r="400" ht="11.25" customHeight="1">
      <c r="A400" s="220" t="s">
        <v>1910</v>
      </c>
      <c r="B400" s="99" t="s">
        <v>1911</v>
      </c>
      <c r="C400" s="100" t="s">
        <v>136</v>
      </c>
      <c r="D400" s="100" t="s">
        <v>153</v>
      </c>
      <c r="E400" s="101">
        <v>6.0</v>
      </c>
      <c r="F400" s="58">
        <v>745.0</v>
      </c>
      <c r="G400" s="58" t="s">
        <v>168</v>
      </c>
      <c r="H400" s="58" t="s">
        <v>168</v>
      </c>
      <c r="I400" s="150">
        <v>46.29</v>
      </c>
      <c r="J400" s="103">
        <f t="shared" si="2"/>
        <v>2.1602938</v>
      </c>
      <c r="K400" s="104">
        <v>0.25</v>
      </c>
      <c r="L400" s="73">
        <v>4.0</v>
      </c>
      <c r="M400" s="23">
        <f t="shared" si="3"/>
        <v>1</v>
      </c>
      <c r="N400" s="105" t="s">
        <v>282</v>
      </c>
      <c r="O400" s="106">
        <v>0.14</v>
      </c>
      <c r="P400" s="148">
        <v>43504.0</v>
      </c>
      <c r="Q400" s="148">
        <v>43517.0</v>
      </c>
      <c r="R400" s="23">
        <f t="shared" si="4"/>
        <v>78.57142857</v>
      </c>
      <c r="S400" s="108">
        <f t="array" ref="S400">IF(INDEX(Historical!$D$7:$D$1379,MATCH(B400,Historical!$B$7:$B$1403,0))=0,"n/a",(INDEX(Historical!$C$7:$C$1381,MATCH(B400,Historical!$B$7:$B$1403,0))/INDEX(Historical!$D$7:$D$1379,MATCH(B400,Historical!$B$7:$B$1403,0))-1)*100)</f>
        <v>85.18518519</v>
      </c>
      <c r="T400" s="108">
        <f t="array" ref="T400">IF(INDEX(Historical!$F$7:$F$1372,MATCH(B400,Historical!$B$7:$B$1403,0))=0,"n/a",((INDEX(Historical!$C$7:$C$1381,MATCH(B400,Historical!$B$7:$B$1403,0))/INDEX(Historical!$F$7:$F$1372,MATCH(B400,Historical!$B$7:$B$1403,0)))^(1/3)-1)*100)</f>
        <v>43.27608116</v>
      </c>
      <c r="U400" s="108">
        <f t="array" ref="U400">IF(INDEX(Historical!$H$7:$H$1372,MATCH(B400,Historical!$B$7:$B$1403,0))=0,"n/a",((INDEX(Historical!$C$7:$C$1381,MATCH(B400,Historical!$B$7:$B$1403,0))/INDEX(Historical!$H$7:$H$1372,MATCH(B400,Historical!$B$7:$B$1403,0)))^(1/5)-1)*100)</f>
        <v>33.03249971</v>
      </c>
      <c r="V400" s="108" t="str">
        <f t="array" ref="V400">IF(INDEX(Historical!$O$7:$O$1372,MATCH(B400,Historical!$B$7:$B$1403,0))=0,"n/a",((INDEX(Historical!$C$7:$C$1381,MATCH(B400,Historical!$B$7:$B$1403,0))/INDEX(Historical!$O$7:$O$1372,MATCH(B400,Historical!$B$7:$B$1403,0)))^(1/10)-1)*100)</f>
        <v>n/a</v>
      </c>
      <c r="W400" s="109" t="str">
        <f t="shared" si="5"/>
        <v>n/a</v>
      </c>
      <c r="X400" s="110">
        <f t="shared" si="6"/>
        <v>1.676776635</v>
      </c>
      <c r="Y400" s="133"/>
      <c r="Z400" s="103">
        <f t="shared" si="7"/>
        <v>25.12562814</v>
      </c>
      <c r="AA400" s="112">
        <f t="shared" si="8"/>
        <v>11.63065327</v>
      </c>
      <c r="AB400" s="73">
        <v>12.0</v>
      </c>
      <c r="AC400" s="102">
        <v>3.98</v>
      </c>
      <c r="AD400" s="102">
        <v>1.16</v>
      </c>
      <c r="AE400" s="102">
        <v>3.47</v>
      </c>
      <c r="AF400" s="102">
        <v>0.86</v>
      </c>
      <c r="AG400" s="102">
        <v>7.5</v>
      </c>
      <c r="AH400" s="102">
        <v>35.8</v>
      </c>
      <c r="AI400" s="102">
        <v>10.879999999999999</v>
      </c>
      <c r="AJ400" s="102">
        <v>19.7</v>
      </c>
      <c r="AK400" s="102">
        <v>10.0</v>
      </c>
      <c r="AL400" s="113">
        <v>2050.0</v>
      </c>
      <c r="AM400" s="114">
        <v>2.8000000000000003</v>
      </c>
      <c r="AN400" s="102">
        <v>0.12</v>
      </c>
      <c r="AO400" s="115">
        <f t="shared" si="9"/>
        <v>23.56214025</v>
      </c>
      <c r="AP400" s="116">
        <f t="shared" si="10"/>
        <v>35.19279351</v>
      </c>
      <c r="AQ400" s="117">
        <f t="shared" si="11"/>
        <v>-33.3254611</v>
      </c>
      <c r="AR400" s="103">
        <f t="array" ref="AR400">INDEX(Historical!$C$7:$C$1381,MATCH(B400,Historical!$B$7:$B$1403,0))*IF(AH400="n/a",1.03,IF(AH400&lt;0,1.01,IF(AH400&gt;10,1.1,(1+AH400/100))))</f>
        <v>1.1</v>
      </c>
      <c r="AS400" s="112">
        <f t="shared" si="12"/>
        <v>1.21</v>
      </c>
      <c r="AT400" s="112">
        <f t="shared" ref="AT400:AV400" si="408">IF($AK400="n/a",1.03*AS400,IF($AK400&lt;0,1.01*AS400,IF($AK400&gt;10,1.1*AS400,(1+$AK400/100)*AS400)))</f>
        <v>1.331</v>
      </c>
      <c r="AU400" s="112">
        <f t="shared" si="408"/>
        <v>1.4641</v>
      </c>
      <c r="AV400" s="112">
        <f t="shared" si="408"/>
        <v>1.61051</v>
      </c>
      <c r="AW400" s="103">
        <f t="shared" si="14"/>
        <v>6.71561</v>
      </c>
      <c r="AX400" s="118">
        <f t="shared" si="15"/>
        <v>14.50769065</v>
      </c>
      <c r="AY400" s="119">
        <v>1.3</v>
      </c>
      <c r="AZ400" s="114">
        <v>-2.71</v>
      </c>
      <c r="BA400" s="114">
        <v>-26.71</v>
      </c>
      <c r="BB400" s="114">
        <v>-15.55</v>
      </c>
      <c r="BC400" s="114">
        <v>-14.360000000000001</v>
      </c>
      <c r="BD400" s="42"/>
      <c r="BE400" s="17">
        <v>2014.0</v>
      </c>
      <c r="BF400" s="17">
        <f t="shared" si="16"/>
        <v>0</v>
      </c>
      <c r="BG400" s="120">
        <v>1.2</v>
      </c>
    </row>
    <row r="401" ht="11.25" customHeight="1">
      <c r="A401" s="155" t="s">
        <v>1575</v>
      </c>
      <c r="B401" s="99" t="s">
        <v>1576</v>
      </c>
      <c r="C401" s="100" t="s">
        <v>136</v>
      </c>
      <c r="D401" s="100" t="s">
        <v>183</v>
      </c>
      <c r="E401" s="101">
        <v>8.0</v>
      </c>
      <c r="F401" s="58">
        <v>646.0</v>
      </c>
      <c r="G401" s="58" t="s">
        <v>168</v>
      </c>
      <c r="H401" s="58" t="s">
        <v>168</v>
      </c>
      <c r="I401" s="150">
        <v>89.22</v>
      </c>
      <c r="J401" s="103">
        <f t="shared" si="2"/>
        <v>1.344989913</v>
      </c>
      <c r="K401" s="104">
        <v>0.3</v>
      </c>
      <c r="L401" s="73">
        <v>4.0</v>
      </c>
      <c r="M401" s="23">
        <f t="shared" si="3"/>
        <v>1.2</v>
      </c>
      <c r="N401" s="105" t="s">
        <v>179</v>
      </c>
      <c r="O401" s="106">
        <v>0.275</v>
      </c>
      <c r="P401" s="107">
        <v>43906.0</v>
      </c>
      <c r="Q401" s="107">
        <v>43921.0</v>
      </c>
      <c r="R401" s="23">
        <f t="shared" si="4"/>
        <v>9.090909091</v>
      </c>
      <c r="S401" s="108">
        <f t="array" ref="S401">IF(INDEX(Historical!$D$7:$D$1379,MATCH(B401,Historical!$B$7:$B$1403,0))=0,"n/a",(INDEX(Historical!$C$7:$C$1381,MATCH(B401,Historical!$B$7:$B$1403,0))/INDEX(Historical!$D$7:$D$1379,MATCH(B401,Historical!$B$7:$B$1403,0))-1)*100)</f>
        <v>14.58333333</v>
      </c>
      <c r="T401" s="108">
        <f t="array" ref="T401">IF(INDEX(Historical!$F$7:$F$1372,MATCH(B401,Historical!$B$7:$B$1403,0))=0,"n/a",((INDEX(Historical!$C$7:$C$1381,MATCH(B401,Historical!$B$7:$B$1403,0))/INDEX(Historical!$F$7:$F$1372,MATCH(B401,Historical!$B$7:$B$1403,0)))^(1/3)-1)*100)</f>
        <v>17.38914086</v>
      </c>
      <c r="U401" s="108">
        <f t="array" ref="U401">IF(INDEX(Historical!$H$7:$H$1372,MATCH(B401,Historical!$B$7:$B$1403,0))=0,"n/a",((INDEX(Historical!$C$7:$C$1381,MATCH(B401,Historical!$B$7:$B$1403,0))/INDEX(Historical!$H$7:$H$1372,MATCH(B401,Historical!$B$7:$B$1403,0)))^(1/5)-1)*100)</f>
        <v>16.16568784</v>
      </c>
      <c r="V401" s="108" t="str">
        <f t="array" ref="V401">IF(INDEX(Historical!$O$7:$O$1372,MATCH(B401,Historical!$B$7:$B$1403,0))=0,"n/a",((INDEX(Historical!$C$7:$C$1381,MATCH(B401,Historical!$B$7:$B$1403,0))/INDEX(Historical!$O$7:$O$1372,MATCH(B401,Historical!$B$7:$B$1403,0)))^(1/10)-1)*100)</f>
        <v>n/a</v>
      </c>
      <c r="W401" s="109" t="str">
        <f t="shared" si="5"/>
        <v>n/a</v>
      </c>
      <c r="X401" s="110">
        <f t="shared" si="6"/>
        <v>1.063532095</v>
      </c>
      <c r="Y401" s="147"/>
      <c r="Z401" s="103">
        <f t="shared" si="7"/>
        <v>35.0877193</v>
      </c>
      <c r="AA401" s="112">
        <f t="shared" si="8"/>
        <v>26.0877193</v>
      </c>
      <c r="AB401" s="73">
        <v>12.0</v>
      </c>
      <c r="AC401" s="102">
        <v>3.42</v>
      </c>
      <c r="AD401" s="102">
        <v>2.99</v>
      </c>
      <c r="AE401" s="102">
        <v>9.54</v>
      </c>
      <c r="AF401" s="102">
        <v>2.87</v>
      </c>
      <c r="AG401" s="102">
        <v>11.3</v>
      </c>
      <c r="AH401" s="102">
        <v>0.2</v>
      </c>
      <c r="AI401" s="102">
        <v>9.75</v>
      </c>
      <c r="AJ401" s="102">
        <v>15.2</v>
      </c>
      <c r="AK401" s="102">
        <v>8.72</v>
      </c>
      <c r="AL401" s="113">
        <v>49620.0</v>
      </c>
      <c r="AM401" s="114">
        <v>0.4</v>
      </c>
      <c r="AN401" s="102">
        <v>0.45</v>
      </c>
      <c r="AO401" s="115">
        <f t="shared" si="9"/>
        <v>-8.577041547</v>
      </c>
      <c r="AP401" s="116">
        <f t="shared" si="10"/>
        <v>17.51067775</v>
      </c>
      <c r="AQ401" s="117">
        <f t="shared" si="11"/>
        <v>82.41802346</v>
      </c>
      <c r="AR401" s="103">
        <f t="array" ref="AR401">INDEX(Historical!$C$7:$C$1381,MATCH(B401,Historical!$B$7:$B$1403,0))*IF(AH401="n/a",1.03,IF(AH401&lt;0,1.01,IF(AH401&gt;10,1.1,(1+AH401/100))))</f>
        <v>1.1022</v>
      </c>
      <c r="AS401" s="112">
        <f t="shared" si="12"/>
        <v>1.2096645</v>
      </c>
      <c r="AT401" s="112">
        <f t="shared" ref="AT401:AV401" si="409">IF($AK401="n/a",1.03*AS401,IF($AK401&lt;0,1.01*AS401,IF($AK401&gt;10,1.1*AS401,(1+$AK401/100)*AS401)))</f>
        <v>1.315147244</v>
      </c>
      <c r="AU401" s="112">
        <f t="shared" si="409"/>
        <v>1.429828084</v>
      </c>
      <c r="AV401" s="112">
        <f t="shared" si="409"/>
        <v>1.554509093</v>
      </c>
      <c r="AW401" s="103">
        <f t="shared" si="14"/>
        <v>6.611348922</v>
      </c>
      <c r="AX401" s="118">
        <f t="shared" si="15"/>
        <v>7.410164673</v>
      </c>
      <c r="AY401" s="119">
        <v>0.29</v>
      </c>
      <c r="AZ401" s="114">
        <v>24.09</v>
      </c>
      <c r="BA401" s="114">
        <v>-12.47</v>
      </c>
      <c r="BB401" s="114">
        <v>-5.779999999999999</v>
      </c>
      <c r="BC401" s="114">
        <v>-2.29</v>
      </c>
      <c r="BD401" s="42"/>
      <c r="BE401" s="17">
        <v>2013.0</v>
      </c>
      <c r="BF401" s="17">
        <f t="shared" si="16"/>
        <v>0</v>
      </c>
      <c r="BG401" s="120">
        <v>2.1</v>
      </c>
    </row>
    <row r="402" ht="11.25" customHeight="1">
      <c r="A402" s="155" t="s">
        <v>1577</v>
      </c>
      <c r="B402" s="99" t="s">
        <v>1578</v>
      </c>
      <c r="C402" s="100" t="s">
        <v>158</v>
      </c>
      <c r="D402" s="100" t="s">
        <v>362</v>
      </c>
      <c r="E402" s="101">
        <v>8.0</v>
      </c>
      <c r="F402" s="58">
        <v>600.0</v>
      </c>
      <c r="G402" s="58" t="s">
        <v>121</v>
      </c>
      <c r="H402" s="58" t="s">
        <v>121</v>
      </c>
      <c r="I402" s="150">
        <v>96.64</v>
      </c>
      <c r="J402" s="103">
        <f t="shared" si="2"/>
        <v>2.773178808</v>
      </c>
      <c r="K402" s="104">
        <v>0.67</v>
      </c>
      <c r="L402" s="73">
        <v>4.0</v>
      </c>
      <c r="M402" s="23">
        <f t="shared" si="3"/>
        <v>2.68</v>
      </c>
      <c r="N402" s="105" t="s">
        <v>834</v>
      </c>
      <c r="O402" s="106">
        <v>0.63</v>
      </c>
      <c r="P402" s="107">
        <v>43773.0</v>
      </c>
      <c r="Q402" s="107">
        <v>43801.0</v>
      </c>
      <c r="R402" s="23">
        <f t="shared" si="4"/>
        <v>6.349206349</v>
      </c>
      <c r="S402" s="108">
        <f t="array" ref="S402">IF(INDEX(Historical!$D$7:$D$1379,MATCH(B402,Historical!$B$7:$B$1403,0))=0,"n/a",(INDEX(Historical!$C$7:$C$1381,MATCH(B402,Historical!$B$7:$B$1403,0))/INDEX(Historical!$D$7:$D$1379,MATCH(B402,Historical!$B$7:$B$1403,0))-1)*100)</f>
        <v>6.666666667</v>
      </c>
      <c r="T402" s="108">
        <f t="array" ref="T402">IF(INDEX(Historical!$F$7:$F$1372,MATCH(B402,Historical!$B$7:$B$1403,0))=0,"n/a",((INDEX(Historical!$C$7:$C$1381,MATCH(B402,Historical!$B$7:$B$1403,0))/INDEX(Historical!$F$7:$F$1372,MATCH(B402,Historical!$B$7:$B$1403,0)))^(1/3)-1)*100)</f>
        <v>7.166457967</v>
      </c>
      <c r="U402" s="108">
        <f t="array" ref="U402">IF(INDEX(Historical!$H$7:$H$1372,MATCH(B402,Historical!$B$7:$B$1403,0))=0,"n/a",((INDEX(Historical!$C$7:$C$1381,MATCH(B402,Historical!$B$7:$B$1403,0))/INDEX(Historical!$H$7:$H$1372,MATCH(B402,Historical!$B$7:$B$1403,0)))^(1/5)-1)*100)</f>
        <v>7.781806771</v>
      </c>
      <c r="V402" s="108">
        <f t="array" ref="V402">IF(INDEX(Historical!$O$7:$O$1372,MATCH(B402,Historical!$B$7:$B$1403,0))=0,"n/a",((INDEX(Historical!$C$7:$C$1381,MATCH(B402,Historical!$B$7:$B$1403,0))/INDEX(Historical!$O$7:$O$1372,MATCH(B402,Historical!$B$7:$B$1403,0)))^(1/10)-1)*100)</f>
        <v>7.871289892</v>
      </c>
      <c r="W402" s="109">
        <f t="shared" si="5"/>
        <v>0.9886317081</v>
      </c>
      <c r="X402" s="110">
        <f t="shared" si="6"/>
        <v>2.161612992</v>
      </c>
      <c r="Y402" s="149"/>
      <c r="Z402" s="103">
        <f t="shared" si="7"/>
        <v>58.13449024</v>
      </c>
      <c r="AA402" s="112">
        <f t="shared" si="8"/>
        <v>20.96312364</v>
      </c>
      <c r="AB402" s="73">
        <v>12.0</v>
      </c>
      <c r="AC402" s="102">
        <v>4.61</v>
      </c>
      <c r="AD402" s="102">
        <v>8.39</v>
      </c>
      <c r="AE402" s="102">
        <v>3.61</v>
      </c>
      <c r="AF402" s="102">
        <v>1.98</v>
      </c>
      <c r="AG402" s="102">
        <v>9.6</v>
      </c>
      <c r="AH402" s="102">
        <v>5.1</v>
      </c>
      <c r="AI402" s="102">
        <v>4.0</v>
      </c>
      <c r="AJ402" s="102">
        <v>3.5999999999999996</v>
      </c>
      <c r="AK402" s="102">
        <v>2.5</v>
      </c>
      <c r="AL402" s="113">
        <v>4860.0</v>
      </c>
      <c r="AM402" s="114">
        <v>0.3</v>
      </c>
      <c r="AN402" s="102">
        <v>0.75</v>
      </c>
      <c r="AO402" s="115">
        <f t="shared" si="9"/>
        <v>-10.40813807</v>
      </c>
      <c r="AP402" s="116">
        <f t="shared" si="10"/>
        <v>10.55498558</v>
      </c>
      <c r="AQ402" s="117">
        <f t="shared" si="11"/>
        <v>35.82175381</v>
      </c>
      <c r="AR402" s="103">
        <f t="array" ref="AR402">INDEX(Historical!$C$7:$C$1381,MATCH(B402,Historical!$B$7:$B$1403,0))*IF(AH402="n/a",1.03,IF(AH402&lt;0,1.01,IF(AH402&gt;10,1.1,(1+AH402/100))))</f>
        <v>2.69056</v>
      </c>
      <c r="AS402" s="112">
        <f t="shared" si="12"/>
        <v>2.7981824</v>
      </c>
      <c r="AT402" s="112">
        <f t="shared" ref="AT402:AV402" si="410">IF($AK402="n/a",1.03*AS402,IF($AK402&lt;0,1.01*AS402,IF($AK402&gt;10,1.1*AS402,(1+$AK402/100)*AS402)))</f>
        <v>2.86813696</v>
      </c>
      <c r="AU402" s="112">
        <f t="shared" si="410"/>
        <v>2.939840384</v>
      </c>
      <c r="AV402" s="112">
        <f t="shared" si="410"/>
        <v>3.013336394</v>
      </c>
      <c r="AW402" s="103">
        <f t="shared" si="14"/>
        <v>14.31005614</v>
      </c>
      <c r="AX402" s="118">
        <f t="shared" si="15"/>
        <v>14.8075912</v>
      </c>
      <c r="AY402" s="119">
        <v>0.24</v>
      </c>
      <c r="AZ402" s="114">
        <v>0.74</v>
      </c>
      <c r="BA402" s="114">
        <v>-15.24</v>
      </c>
      <c r="BB402" s="114">
        <v>-11.24</v>
      </c>
      <c r="BC402" s="114">
        <v>-9.35</v>
      </c>
      <c r="BD402" s="42"/>
      <c r="BE402" s="17">
        <v>2013.0</v>
      </c>
      <c r="BF402" s="17">
        <f t="shared" si="16"/>
        <v>0</v>
      </c>
      <c r="BG402" s="120">
        <v>3.5999999999999996</v>
      </c>
    </row>
    <row r="403" ht="11.25" customHeight="1">
      <c r="A403" s="55" t="s">
        <v>858</v>
      </c>
      <c r="B403" s="99" t="s">
        <v>859</v>
      </c>
      <c r="C403" s="100" t="s">
        <v>118</v>
      </c>
      <c r="D403" s="100" t="s">
        <v>202</v>
      </c>
      <c r="E403" s="101">
        <v>10.0</v>
      </c>
      <c r="F403" s="58">
        <v>351.0</v>
      </c>
      <c r="G403" s="58" t="s">
        <v>168</v>
      </c>
      <c r="H403" s="58" t="s">
        <v>168</v>
      </c>
      <c r="I403" s="150">
        <v>148.0</v>
      </c>
      <c r="J403" s="103">
        <f t="shared" si="2"/>
        <v>1.351351351</v>
      </c>
      <c r="K403" s="104">
        <v>0.5</v>
      </c>
      <c r="L403" s="73">
        <v>4.0</v>
      </c>
      <c r="M403" s="23">
        <f t="shared" si="3"/>
        <v>2</v>
      </c>
      <c r="N403" s="105" t="s">
        <v>252</v>
      </c>
      <c r="O403" s="106">
        <v>0.43</v>
      </c>
      <c r="P403" s="107">
        <v>43601.0</v>
      </c>
      <c r="Q403" s="107">
        <v>43616.0</v>
      </c>
      <c r="R403" s="23">
        <f t="shared" si="4"/>
        <v>16.27906977</v>
      </c>
      <c r="S403" s="108">
        <f t="array" ref="S403">IF(INDEX(Historical!$D$7:$D$1379,MATCH(B403,Historical!$B$7:$B$1403,0))=0,"n/a",(INDEX(Historical!$C$7:$C$1381,MATCH(B403,Historical!$B$7:$B$1403,0))/INDEX(Historical!$D$7:$D$1379,MATCH(B403,Historical!$B$7:$B$1403,0))-1)*100)</f>
        <v>16.26506024</v>
      </c>
      <c r="T403" s="108">
        <f t="array" ref="T403">IF(INDEX(Historical!$F$7:$F$1372,MATCH(B403,Historical!$B$7:$B$1403,0))=0,"n/a",((INDEX(Historical!$C$7:$C$1381,MATCH(B403,Historical!$B$7:$B$1403,0))/INDEX(Historical!$F$7:$F$1372,MATCH(B403,Historical!$B$7:$B$1403,0)))^(1/3)-1)*100)</f>
        <v>12.93212588</v>
      </c>
      <c r="U403" s="108">
        <f t="array" ref="U403">IF(INDEX(Historical!$H$7:$H$1372,MATCH(B403,Historical!$B$7:$B$1403,0))=0,"n/a",((INDEX(Historical!$C$7:$C$1381,MATCH(B403,Historical!$B$7:$B$1403,0))/INDEX(Historical!$H$7:$H$1372,MATCH(B403,Historical!$B$7:$B$1403,0)))^(1/5)-1)*100)</f>
        <v>12.52129098</v>
      </c>
      <c r="V403" s="108">
        <f t="array" ref="V403">IF(INDEX(Historical!$O$7:$O$1372,MATCH(B403,Historical!$B$7:$B$1403,0))=0,"n/a",((INDEX(Historical!$C$7:$C$1381,MATCH(B403,Historical!$B$7:$B$1403,0))/INDEX(Historical!$O$7:$O$1372,MATCH(B403,Historical!$B$7:$B$1403,0)))^(1/10)-1)*100)</f>
        <v>14.92952378</v>
      </c>
      <c r="W403" s="109">
        <f t="shared" si="5"/>
        <v>0.8386932607</v>
      </c>
      <c r="X403" s="110">
        <f t="shared" si="6"/>
        <v>1.128044232</v>
      </c>
      <c r="Y403" s="149"/>
      <c r="Z403" s="103">
        <f t="shared" si="7"/>
        <v>35.90664273</v>
      </c>
      <c r="AA403" s="112">
        <f t="shared" si="8"/>
        <v>26.57091562</v>
      </c>
      <c r="AB403" s="73">
        <v>12.0</v>
      </c>
      <c r="AC403" s="102">
        <v>5.57</v>
      </c>
      <c r="AD403" s="102">
        <v>2.31</v>
      </c>
      <c r="AE403" s="102">
        <v>4.52</v>
      </c>
      <c r="AF403" s="102">
        <v>5.18</v>
      </c>
      <c r="AG403" s="102">
        <v>20.599999999999998</v>
      </c>
      <c r="AH403" s="102">
        <v>20.0</v>
      </c>
      <c r="AI403" s="102">
        <v>7.86</v>
      </c>
      <c r="AJ403" s="102">
        <v>11.1</v>
      </c>
      <c r="AK403" s="102">
        <v>11.5</v>
      </c>
      <c r="AL403" s="113">
        <v>11270.0</v>
      </c>
      <c r="AM403" s="114">
        <v>0.4</v>
      </c>
      <c r="AN403" s="102">
        <v>0.39</v>
      </c>
      <c r="AO403" s="115">
        <f t="shared" si="9"/>
        <v>-12.69827329</v>
      </c>
      <c r="AP403" s="116">
        <f t="shared" si="10"/>
        <v>13.87264233</v>
      </c>
      <c r="AQ403" s="117">
        <f t="shared" si="11"/>
        <v>147.3300475</v>
      </c>
      <c r="AR403" s="103">
        <f t="array" ref="AR403">INDEX(Historical!$C$7:$C$1381,MATCH(B403,Historical!$B$7:$B$1403,0))*IF(AH403="n/a",1.03,IF(AH403&lt;0,1.01,IF(AH403&gt;10,1.1,(1+AH403/100))))</f>
        <v>2.123</v>
      </c>
      <c r="AS403" s="112">
        <f t="shared" si="12"/>
        <v>2.2898678</v>
      </c>
      <c r="AT403" s="112">
        <f t="shared" ref="AT403:AV403" si="411">IF($AK403="n/a",1.03*AS403,IF($AK403&lt;0,1.01*AS403,IF($AK403&gt;10,1.1*AS403,(1+$AK403/100)*AS403)))</f>
        <v>2.51885458</v>
      </c>
      <c r="AU403" s="112">
        <f t="shared" si="411"/>
        <v>2.770740038</v>
      </c>
      <c r="AV403" s="112">
        <f t="shared" si="411"/>
        <v>3.047814042</v>
      </c>
      <c r="AW403" s="103">
        <f t="shared" si="14"/>
        <v>12.75027646</v>
      </c>
      <c r="AX403" s="118">
        <f t="shared" si="15"/>
        <v>8.615051662</v>
      </c>
      <c r="AY403" s="119">
        <v>1.2</v>
      </c>
      <c r="AZ403" s="114">
        <v>4.08</v>
      </c>
      <c r="BA403" s="114">
        <v>-16.919999999999998</v>
      </c>
      <c r="BB403" s="114">
        <v>-13.530000000000001</v>
      </c>
      <c r="BC403" s="114">
        <v>-10.0</v>
      </c>
      <c r="BD403" s="42"/>
      <c r="BE403" s="17">
        <v>2010.0</v>
      </c>
      <c r="BF403" s="17">
        <f t="shared" si="16"/>
        <v>0</v>
      </c>
      <c r="BG403" s="120">
        <v>11.899999999999999</v>
      </c>
    </row>
    <row r="404" ht="11.25" customHeight="1">
      <c r="A404" s="155" t="s">
        <v>860</v>
      </c>
      <c r="B404" s="99" t="s">
        <v>861</v>
      </c>
      <c r="C404" s="100" t="s">
        <v>141</v>
      </c>
      <c r="D404" s="100" t="s">
        <v>142</v>
      </c>
      <c r="E404" s="101">
        <v>17.0</v>
      </c>
      <c r="F404" s="58">
        <v>212.0</v>
      </c>
      <c r="G404" s="58" t="s">
        <v>121</v>
      </c>
      <c r="H404" s="58" t="s">
        <v>121</v>
      </c>
      <c r="I404" s="150">
        <v>119.78</v>
      </c>
      <c r="J404" s="103">
        <f t="shared" si="2"/>
        <v>2.504591752</v>
      </c>
      <c r="K404" s="104">
        <v>0.75</v>
      </c>
      <c r="L404" s="73">
        <v>4.0</v>
      </c>
      <c r="M404" s="23">
        <f t="shared" si="3"/>
        <v>3</v>
      </c>
      <c r="N404" s="105" t="s">
        <v>768</v>
      </c>
      <c r="O404" s="106">
        <v>0.73</v>
      </c>
      <c r="P404" s="107">
        <v>43728.0</v>
      </c>
      <c r="Q404" s="107">
        <v>43742.0</v>
      </c>
      <c r="R404" s="23">
        <f t="shared" si="4"/>
        <v>2.739726027</v>
      </c>
      <c r="S404" s="108">
        <f t="array" ref="S404">IF(INDEX(Historical!$D$7:$D$1379,MATCH(B404,Historical!$B$7:$B$1403,0))=0,"n/a",(INDEX(Historical!$C$7:$C$1381,MATCH(B404,Historical!$B$7:$B$1403,0))/INDEX(Historical!$D$7:$D$1379,MATCH(B404,Historical!$B$7:$B$1403,0))-1)*100)</f>
        <v>5.714285714</v>
      </c>
      <c r="T404" s="108">
        <f t="array" ref="T404">IF(INDEX(Historical!$F$7:$F$1372,MATCH(B404,Historical!$B$7:$B$1403,0))=0,"n/a",((INDEX(Historical!$C$7:$C$1381,MATCH(B404,Historical!$B$7:$B$1403,0))/INDEX(Historical!$F$7:$F$1372,MATCH(B404,Historical!$B$7:$B$1403,0)))^(1/3)-1)*100)</f>
        <v>8.459577599</v>
      </c>
      <c r="U404" s="108">
        <f t="array" ref="U404">IF(INDEX(Historical!$H$7:$H$1372,MATCH(B404,Historical!$B$7:$B$1403,0))=0,"n/a",((INDEX(Historical!$C$7:$C$1381,MATCH(B404,Historical!$B$7:$B$1403,0))/INDEX(Historical!$H$7:$H$1372,MATCH(B404,Historical!$B$7:$B$1403,0)))^(1/5)-1)*100)</f>
        <v>12.53550719</v>
      </c>
      <c r="V404" s="108">
        <f t="array" ref="V404">IF(INDEX(Historical!$O$7:$O$1372,MATCH(B404,Historical!$B$7:$B$1403,0))=0,"n/a",((INDEX(Historical!$C$7:$C$1381,MATCH(B404,Historical!$B$7:$B$1403,0))/INDEX(Historical!$O$7:$O$1372,MATCH(B404,Historical!$B$7:$B$1403,0)))^(1/10)-1)*100)</f>
        <v>11.46260047</v>
      </c>
      <c r="W404" s="109">
        <f t="shared" si="5"/>
        <v>1.093600638</v>
      </c>
      <c r="X404" s="110" t="str">
        <f t="shared" si="6"/>
        <v>n/a</v>
      </c>
      <c r="Y404" s="147"/>
      <c r="Z404" s="103">
        <f t="shared" si="7"/>
        <v>81.52173913</v>
      </c>
      <c r="AA404" s="112">
        <f t="shared" si="8"/>
        <v>32.54891304</v>
      </c>
      <c r="AB404" s="73">
        <v>12.0</v>
      </c>
      <c r="AC404" s="102">
        <v>3.68</v>
      </c>
      <c r="AD404" s="102">
        <v>8.56</v>
      </c>
      <c r="AE404" s="102">
        <v>2.72</v>
      </c>
      <c r="AF404" s="102">
        <v>2.22</v>
      </c>
      <c r="AG404" s="102">
        <v>5.7</v>
      </c>
      <c r="AH404" s="102">
        <v>-24.0</v>
      </c>
      <c r="AI404" s="102">
        <v>9.93</v>
      </c>
      <c r="AJ404" s="102">
        <v>-0.6</v>
      </c>
      <c r="AK404" s="102">
        <v>3.8</v>
      </c>
      <c r="AL404" s="113">
        <v>12840.0</v>
      </c>
      <c r="AM404" s="114">
        <v>0.2</v>
      </c>
      <c r="AN404" s="102">
        <v>0.73</v>
      </c>
      <c r="AO404" s="115">
        <f t="shared" si="9"/>
        <v>-17.5088141</v>
      </c>
      <c r="AP404" s="116">
        <f t="shared" si="10"/>
        <v>15.04009894</v>
      </c>
      <c r="AQ404" s="117">
        <f t="shared" si="11"/>
        <v>79.20638252</v>
      </c>
      <c r="AR404" s="103">
        <f t="array" ref="AR404">INDEX(Historical!$C$7:$C$1381,MATCH(B404,Historical!$B$7:$B$1403,0))*IF(AH404="n/a",1.03,IF(AH404&lt;0,1.01,IF(AH404&gt;10,1.1,(1+AH404/100))))</f>
        <v>2.9896</v>
      </c>
      <c r="AS404" s="112">
        <f t="shared" si="12"/>
        <v>3.28646728</v>
      </c>
      <c r="AT404" s="112">
        <f t="shared" ref="AT404:AV404" si="412">IF($AK404="n/a",1.03*AS404,IF($AK404&lt;0,1.01*AS404,IF($AK404&gt;10,1.1*AS404,(1+$AK404/100)*AS404)))</f>
        <v>3.411353037</v>
      </c>
      <c r="AU404" s="112">
        <f t="shared" si="412"/>
        <v>3.540984452</v>
      </c>
      <c r="AV404" s="112">
        <f t="shared" si="412"/>
        <v>3.675541861</v>
      </c>
      <c r="AW404" s="103">
        <f t="shared" si="14"/>
        <v>16.90394663</v>
      </c>
      <c r="AX404" s="118">
        <f t="shared" si="15"/>
        <v>14.1124951</v>
      </c>
      <c r="AY404" s="119">
        <v>0.82</v>
      </c>
      <c r="AZ404" s="114">
        <v>14.23</v>
      </c>
      <c r="BA404" s="114">
        <v>-21.69</v>
      </c>
      <c r="BB404" s="114">
        <v>-8.34</v>
      </c>
      <c r="BC404" s="114">
        <v>-8.61</v>
      </c>
      <c r="BD404" s="42"/>
      <c r="BE404" s="17">
        <v>2003.0</v>
      </c>
      <c r="BF404" s="17">
        <f t="shared" si="16"/>
        <v>1</v>
      </c>
      <c r="BG404" s="120">
        <v>2.7</v>
      </c>
    </row>
    <row r="405" ht="11.25" customHeight="1">
      <c r="A405" s="231" t="s">
        <v>1912</v>
      </c>
      <c r="B405" s="99" t="s">
        <v>1913</v>
      </c>
      <c r="C405" s="100" t="s">
        <v>136</v>
      </c>
      <c r="D405" s="100" t="s">
        <v>137</v>
      </c>
      <c r="E405" s="101">
        <v>6.0</v>
      </c>
      <c r="F405" s="58">
        <v>760.0</v>
      </c>
      <c r="G405" s="58" t="s">
        <v>168</v>
      </c>
      <c r="H405" s="58" t="s">
        <v>168</v>
      </c>
      <c r="I405" s="60">
        <v>37.11</v>
      </c>
      <c r="J405" s="103">
        <f t="shared" si="2"/>
        <v>1.077876583</v>
      </c>
      <c r="K405" s="55">
        <v>0.2</v>
      </c>
      <c r="L405" s="58">
        <v>2.0</v>
      </c>
      <c r="M405" s="23">
        <f t="shared" si="3"/>
        <v>0.4</v>
      </c>
      <c r="N405" s="58" t="s">
        <v>1914</v>
      </c>
      <c r="O405" s="232">
        <v>0.15</v>
      </c>
      <c r="P405" s="107">
        <v>43636.0</v>
      </c>
      <c r="Q405" s="107">
        <v>43651.0</v>
      </c>
      <c r="R405" s="23">
        <f t="shared" si="4"/>
        <v>33.33333333</v>
      </c>
      <c r="S405" s="108">
        <f t="array" ref="S405">IF(INDEX(Historical!$D$7:$D$1379,MATCH(B405,Historical!$B$7:$B$1403,0))=0,"n/a",(INDEX(Historical!$C$7:$C$1381,MATCH(B405,Historical!$B$7:$B$1403,0))/INDEX(Historical!$D$7:$D$1379,MATCH(B405,Historical!$B$7:$B$1403,0))-1)*100)</f>
        <v>40</v>
      </c>
      <c r="T405" s="108">
        <f t="array" ref="T405">IF(INDEX(Historical!$F$7:$F$1372,MATCH(B405,Historical!$B$7:$B$1403,0))=0,"n/a",((INDEX(Historical!$C$7:$C$1381,MATCH(B405,Historical!$B$7:$B$1403,0))/INDEX(Historical!$F$7:$F$1372,MATCH(B405,Historical!$B$7:$B$1403,0)))^(1/3)-1)*100)</f>
        <v>32.63524026</v>
      </c>
      <c r="U405" s="108">
        <f t="array" ref="U405">IF(INDEX(Historical!$H$7:$H$1372,MATCH(B405,Historical!$B$7:$B$1403,0))=0,"n/a",((INDEX(Historical!$C$7:$C$1381,MATCH(B405,Historical!$B$7:$B$1403,0))/INDEX(Historical!$H$7:$H$1372,MATCH(B405,Historical!$B$7:$B$1403,0)))^(1/5)-1)*100)</f>
        <v>37.97296615</v>
      </c>
      <c r="V405" s="108">
        <f t="array" ref="V405">IF(INDEX(Historical!$O$7:$O$1372,MATCH(B405,Historical!$B$7:$B$1403,0))=0,"n/a",((INDEX(Historical!$C$7:$C$1381,MATCH(B405,Historical!$B$7:$B$1403,0))/INDEX(Historical!$O$7:$O$1372,MATCH(B405,Historical!$B$7:$B$1403,0)))^(1/10)-1)*100)</f>
        <v>21.4814044</v>
      </c>
      <c r="W405" s="109">
        <f t="shared" si="5"/>
        <v>1.767713387</v>
      </c>
      <c r="X405" s="110">
        <f t="shared" si="6"/>
        <v>1.843347871</v>
      </c>
      <c r="Y405" s="233"/>
      <c r="Z405" s="103">
        <f t="shared" si="7"/>
        <v>21.62162162</v>
      </c>
      <c r="AA405" s="112">
        <f t="shared" si="8"/>
        <v>20.05945946</v>
      </c>
      <c r="AB405" s="73">
        <v>12.0</v>
      </c>
      <c r="AC405" s="120">
        <v>1.85</v>
      </c>
      <c r="AD405" s="120" t="s">
        <v>128</v>
      </c>
      <c r="AE405" s="102">
        <v>1.56</v>
      </c>
      <c r="AF405" s="102">
        <v>1.17</v>
      </c>
      <c r="AG405" s="102">
        <v>5.7</v>
      </c>
      <c r="AH405" s="102">
        <v>-38.9</v>
      </c>
      <c r="AI405" s="102" t="s">
        <v>128</v>
      </c>
      <c r="AJ405" s="234">
        <v>20.599999999999998</v>
      </c>
      <c r="AK405" s="234" t="s">
        <v>128</v>
      </c>
      <c r="AL405" s="120">
        <v>580.03</v>
      </c>
      <c r="AM405" s="120">
        <v>0.8999999999999999</v>
      </c>
      <c r="AN405" s="120">
        <v>0.0</v>
      </c>
      <c r="AO405" s="115">
        <f t="shared" si="9"/>
        <v>18.99138327</v>
      </c>
      <c r="AP405" s="116">
        <f t="shared" si="10"/>
        <v>39.05084273</v>
      </c>
      <c r="AQ405" s="117">
        <f t="shared" si="11"/>
        <v>2.131870241</v>
      </c>
      <c r="AR405" s="103">
        <f t="array" ref="AR405">INDEX(Historical!$C$7:$C$1381,MATCH(B405,Historical!$B$7:$B$1403,0))*IF(AH405="n/a",1.03,IF(AH405&lt;0,1.01,IF(AH405&gt;10,1.1,(1+AH405/100))))</f>
        <v>0.3535</v>
      </c>
      <c r="AS405" s="112">
        <f t="shared" si="12"/>
        <v>0.364105</v>
      </c>
      <c r="AT405" s="112">
        <f t="shared" ref="AT405:AV405" si="413">IF($AK405="n/a",1.03*AS405,IF($AK405&lt;0,1.01*AS405,IF($AK405&gt;10,1.1*AS405,(1+$AK405/100)*AS405)))</f>
        <v>0.37502815</v>
      </c>
      <c r="AU405" s="112">
        <f t="shared" si="413"/>
        <v>0.3862789945</v>
      </c>
      <c r="AV405" s="112">
        <f t="shared" si="413"/>
        <v>0.3978673643</v>
      </c>
      <c r="AW405" s="103">
        <f t="shared" si="14"/>
        <v>1.876779509</v>
      </c>
      <c r="AX405" s="118">
        <f t="shared" si="15"/>
        <v>5.057341711</v>
      </c>
      <c r="AY405" s="235">
        <v>0.2</v>
      </c>
      <c r="AZ405" s="102">
        <v>11.21</v>
      </c>
      <c r="BA405" s="102">
        <v>-14.89</v>
      </c>
      <c r="BB405" s="102">
        <v>-10.16</v>
      </c>
      <c r="BC405" s="102">
        <v>-5.33</v>
      </c>
      <c r="BD405" s="42"/>
      <c r="BE405" s="17">
        <v>2014.0</v>
      </c>
      <c r="BF405" s="17">
        <f t="shared" si="16"/>
        <v>0</v>
      </c>
      <c r="BG405" s="120">
        <v>2.5</v>
      </c>
    </row>
    <row r="406" ht="11.25" customHeight="1">
      <c r="A406" s="155" t="s">
        <v>1318</v>
      </c>
      <c r="B406" s="99" t="s">
        <v>1319</v>
      </c>
      <c r="C406" s="100" t="s">
        <v>136</v>
      </c>
      <c r="D406" s="100" t="s">
        <v>153</v>
      </c>
      <c r="E406" s="101">
        <v>9.0</v>
      </c>
      <c r="F406" s="58">
        <v>461.0</v>
      </c>
      <c r="G406" s="58" t="s">
        <v>121</v>
      </c>
      <c r="H406" s="58" t="s">
        <v>121</v>
      </c>
      <c r="I406" s="150">
        <v>67.53</v>
      </c>
      <c r="J406" s="103">
        <f t="shared" si="2"/>
        <v>2.606249074</v>
      </c>
      <c r="K406" s="104">
        <v>0.44</v>
      </c>
      <c r="L406" s="73">
        <v>4.0</v>
      </c>
      <c r="M406" s="23">
        <f t="shared" si="3"/>
        <v>1.76</v>
      </c>
      <c r="N406" s="105" t="s">
        <v>768</v>
      </c>
      <c r="O406" s="106">
        <v>0.38</v>
      </c>
      <c r="P406" s="146">
        <v>43546.0</v>
      </c>
      <c r="Q406" s="146">
        <v>43560.0</v>
      </c>
      <c r="R406" s="23">
        <f t="shared" si="4"/>
        <v>15.78947368</v>
      </c>
      <c r="S406" s="108">
        <f t="array" ref="S406">IF(INDEX(Historical!$D$7:$D$1379,MATCH(B406,Historical!$B$7:$B$1403,0))=0,"n/a",(INDEX(Historical!$C$7:$C$1381,MATCH(B406,Historical!$B$7:$B$1403,0))/INDEX(Historical!$D$7:$D$1379,MATCH(B406,Historical!$B$7:$B$1403,0))-1)*100)</f>
        <v>16.43835616</v>
      </c>
      <c r="T406" s="108">
        <f t="array" ref="T406">IF(INDEX(Historical!$F$7:$F$1372,MATCH(B406,Historical!$B$7:$B$1403,0))=0,"n/a",((INDEX(Historical!$C$7:$C$1381,MATCH(B406,Historical!$B$7:$B$1403,0))/INDEX(Historical!$F$7:$F$1372,MATCH(B406,Historical!$B$7:$B$1403,0)))^(1/3)-1)*100)</f>
        <v>14.5838717</v>
      </c>
      <c r="U406" s="108">
        <f t="array" ref="U406">IF(INDEX(Historical!$H$7:$H$1372,MATCH(B406,Historical!$B$7:$B$1403,0))=0,"n/a",((INDEX(Historical!$C$7:$C$1381,MATCH(B406,Historical!$B$7:$B$1403,0))/INDEX(Historical!$H$7:$H$1372,MATCH(B406,Historical!$B$7:$B$1403,0)))^(1/5)-1)*100)</f>
        <v>12.5807697</v>
      </c>
      <c r="V406" s="108">
        <f t="array" ref="V406">IF(INDEX(Historical!$O$7:$O$1372,MATCH(B406,Historical!$B$7:$B$1403,0))=0,"n/a",((INDEX(Historical!$C$7:$C$1381,MATCH(B406,Historical!$B$7:$B$1403,0))/INDEX(Historical!$O$7:$O$1372,MATCH(B406,Historical!$B$7:$B$1403,0)))^(1/10)-1)*100)</f>
        <v>8.971177188</v>
      </c>
      <c r="W406" s="109">
        <f t="shared" si="5"/>
        <v>1.402354389</v>
      </c>
      <c r="X406" s="110">
        <f t="shared" si="6"/>
        <v>0.8331635564</v>
      </c>
      <c r="Y406" s="218"/>
      <c r="Z406" s="103">
        <f t="shared" si="7"/>
        <v>34.99005964</v>
      </c>
      <c r="AA406" s="112">
        <f t="shared" si="8"/>
        <v>13.42544732</v>
      </c>
      <c r="AB406" s="73">
        <v>12.0</v>
      </c>
      <c r="AC406" s="102">
        <v>5.03</v>
      </c>
      <c r="AD406" s="102">
        <v>5.37</v>
      </c>
      <c r="AE406" s="102">
        <v>5.28</v>
      </c>
      <c r="AF406" s="102">
        <v>1.38</v>
      </c>
      <c r="AG406" s="102">
        <v>9.4</v>
      </c>
      <c r="AH406" s="102">
        <v>35.099999999999994</v>
      </c>
      <c r="AI406" s="102">
        <v>3.32</v>
      </c>
      <c r="AJ406" s="102">
        <v>15.1</v>
      </c>
      <c r="AK406" s="102">
        <v>2.5</v>
      </c>
      <c r="AL406" s="113">
        <v>2360.0</v>
      </c>
      <c r="AM406" s="114">
        <v>0.8999999999999999</v>
      </c>
      <c r="AN406" s="102">
        <v>0.13</v>
      </c>
      <c r="AO406" s="115">
        <f t="shared" si="9"/>
        <v>1.76157146</v>
      </c>
      <c r="AP406" s="116">
        <f t="shared" si="10"/>
        <v>15.18701878</v>
      </c>
      <c r="AQ406" s="117">
        <f t="shared" si="11"/>
        <v>-9.257097501</v>
      </c>
      <c r="AR406" s="103">
        <f t="array" ref="AR406">INDEX(Historical!$C$7:$C$1381,MATCH(B406,Historical!$B$7:$B$1403,0))*IF(AH406="n/a",1.03,IF(AH406&lt;0,1.01,IF(AH406&gt;10,1.1,(1+AH406/100))))</f>
        <v>1.87</v>
      </c>
      <c r="AS406" s="112">
        <f t="shared" si="12"/>
        <v>1.932084</v>
      </c>
      <c r="AT406" s="112">
        <f t="shared" ref="AT406:AV406" si="414">IF($AK406="n/a",1.03*AS406,IF($AK406&lt;0,1.01*AS406,IF($AK406&gt;10,1.1*AS406,(1+$AK406/100)*AS406)))</f>
        <v>1.9803861</v>
      </c>
      <c r="AU406" s="112">
        <f t="shared" si="414"/>
        <v>2.029895753</v>
      </c>
      <c r="AV406" s="112">
        <f t="shared" si="414"/>
        <v>2.080643146</v>
      </c>
      <c r="AW406" s="103">
        <f t="shared" si="14"/>
        <v>9.893008999</v>
      </c>
      <c r="AX406" s="118">
        <f t="shared" si="15"/>
        <v>14.64979861</v>
      </c>
      <c r="AY406" s="119">
        <v>1.15</v>
      </c>
      <c r="AZ406" s="114">
        <v>8.34</v>
      </c>
      <c r="BA406" s="114">
        <v>-22.95</v>
      </c>
      <c r="BB406" s="114">
        <v>-14.26</v>
      </c>
      <c r="BC406" s="114">
        <v>-11.76</v>
      </c>
      <c r="BD406" s="42"/>
      <c r="BE406" s="17">
        <v>2011.0</v>
      </c>
      <c r="BF406" s="17">
        <f t="shared" si="16"/>
        <v>0</v>
      </c>
      <c r="BG406" s="120">
        <v>1.3</v>
      </c>
    </row>
    <row r="407" ht="11.25" customHeight="1">
      <c r="A407" s="155" t="s">
        <v>1320</v>
      </c>
      <c r="B407" s="99" t="s">
        <v>1321</v>
      </c>
      <c r="C407" s="100" t="s">
        <v>125</v>
      </c>
      <c r="D407" s="100" t="s">
        <v>126</v>
      </c>
      <c r="E407" s="101">
        <v>9.0</v>
      </c>
      <c r="F407" s="58">
        <v>509.0</v>
      </c>
      <c r="G407" s="58" t="s">
        <v>120</v>
      </c>
      <c r="H407" s="58" t="s">
        <v>120</v>
      </c>
      <c r="I407" s="102">
        <v>83.3</v>
      </c>
      <c r="J407" s="103">
        <f t="shared" si="2"/>
        <v>3.025210084</v>
      </c>
      <c r="K407" s="104">
        <v>0.63</v>
      </c>
      <c r="L407" s="73">
        <v>4.0</v>
      </c>
      <c r="M407" s="23">
        <f t="shared" si="3"/>
        <v>2.52</v>
      </c>
      <c r="N407" s="105" t="s">
        <v>553</v>
      </c>
      <c r="O407" s="106">
        <v>0.625</v>
      </c>
      <c r="P407" s="107">
        <v>43738.0</v>
      </c>
      <c r="Q407" s="107">
        <v>43763.0</v>
      </c>
      <c r="R407" s="23">
        <f t="shared" si="4"/>
        <v>0.8</v>
      </c>
      <c r="S407" s="108">
        <f t="array" ref="S407">IF(INDEX(Historical!$D$7:$D$1379,MATCH(B407,Historical!$B$7:$B$1403,0))=0,"n/a",(INDEX(Historical!$C$7:$C$1381,MATCH(B407,Historical!$B$7:$B$1403,0))/INDEX(Historical!$D$7:$D$1379,MATCH(B407,Historical!$B$7:$B$1403,0))-1)*100)</f>
        <v>3.298969072</v>
      </c>
      <c r="T407" s="108">
        <f t="array" ref="T407">IF(INDEX(Historical!$F$7:$F$1372,MATCH(B407,Historical!$B$7:$B$1403,0))=0,"n/a",((INDEX(Historical!$C$7:$C$1381,MATCH(B407,Historical!$B$7:$B$1403,0))/INDEX(Historical!$F$7:$F$1372,MATCH(B407,Historical!$B$7:$B$1403,0)))^(1/3)-1)*100)</f>
        <v>10.63146598</v>
      </c>
      <c r="U407" s="108">
        <f t="array" ref="U407">IF(INDEX(Historical!$H$7:$H$1372,MATCH(B407,Historical!$B$7:$B$1403,0))=0,"n/a",((INDEX(Historical!$C$7:$C$1381,MATCH(B407,Historical!$B$7:$B$1403,0))/INDEX(Historical!$H$7:$H$1372,MATCH(B407,Historical!$B$7:$B$1403,0)))^(1/5)-1)*100)</f>
        <v>8.317764845</v>
      </c>
      <c r="V407" s="108">
        <f t="array" ref="V407">IF(INDEX(Historical!$O$7:$O$1372,MATCH(B407,Historical!$B$7:$B$1403,0))=0,"n/a",((INDEX(Historical!$C$7:$C$1381,MATCH(B407,Historical!$B$7:$B$1403,0))/INDEX(Historical!$O$7:$O$1372,MATCH(B407,Historical!$B$7:$B$1403,0)))^(1/10)-1)*100)</f>
        <v>16.1614355</v>
      </c>
      <c r="W407" s="109">
        <f t="shared" si="5"/>
        <v>0.5146674529</v>
      </c>
      <c r="X407" s="110">
        <f t="shared" si="6"/>
        <v>1.569389593</v>
      </c>
      <c r="Y407" s="218"/>
      <c r="Z407" s="103">
        <f t="shared" si="7"/>
        <v>41.17647059</v>
      </c>
      <c r="AA407" s="112">
        <f t="shared" si="8"/>
        <v>13.61111111</v>
      </c>
      <c r="AB407" s="73">
        <v>12.0</v>
      </c>
      <c r="AC407" s="102">
        <v>6.12</v>
      </c>
      <c r="AD407" s="102">
        <v>7.16</v>
      </c>
      <c r="AE407" s="102">
        <v>0.85</v>
      </c>
      <c r="AF407" s="102">
        <v>2.05</v>
      </c>
      <c r="AG407" s="102">
        <v>15.8</v>
      </c>
      <c r="AH407" s="102">
        <v>-1.4000000000000001</v>
      </c>
      <c r="AI407" s="102">
        <v>5.75</v>
      </c>
      <c r="AJ407" s="102">
        <v>5.3</v>
      </c>
      <c r="AK407" s="102">
        <v>1.9</v>
      </c>
      <c r="AL407" s="113">
        <v>5580.0</v>
      </c>
      <c r="AM407" s="114">
        <v>0.6</v>
      </c>
      <c r="AN407" s="102">
        <v>0.68</v>
      </c>
      <c r="AO407" s="115">
        <f t="shared" si="9"/>
        <v>-2.268136182</v>
      </c>
      <c r="AP407" s="116">
        <f t="shared" si="10"/>
        <v>11.34297493</v>
      </c>
      <c r="AQ407" s="117">
        <f t="shared" si="11"/>
        <v>11.36083049</v>
      </c>
      <c r="AR407" s="103">
        <f t="array" ref="AR407">INDEX(Historical!$C$7:$C$1381,MATCH(B407,Historical!$B$7:$B$1403,0))*IF(AH407="n/a",1.03,IF(AH407&lt;0,1.01,IF(AH407&gt;10,1.1,(1+AH407/100))))</f>
        <v>2.53005</v>
      </c>
      <c r="AS407" s="112">
        <f t="shared" si="12"/>
        <v>2.675527875</v>
      </c>
      <c r="AT407" s="112">
        <f t="shared" ref="AT407:AV407" si="415">IF($AK407="n/a",1.03*AS407,IF($AK407&lt;0,1.01*AS407,IF($AK407&gt;10,1.1*AS407,(1+$AK407/100)*AS407)))</f>
        <v>2.726362905</v>
      </c>
      <c r="AU407" s="112">
        <f t="shared" si="415"/>
        <v>2.7781638</v>
      </c>
      <c r="AV407" s="112">
        <f t="shared" si="415"/>
        <v>2.830948912</v>
      </c>
      <c r="AW407" s="103">
        <f t="shared" si="14"/>
        <v>13.54105349</v>
      </c>
      <c r="AX407" s="118">
        <f t="shared" si="15"/>
        <v>16.2557665</v>
      </c>
      <c r="AY407" s="119">
        <v>0.88</v>
      </c>
      <c r="AZ407" s="114">
        <v>14.11</v>
      </c>
      <c r="BA407" s="114">
        <v>-16.29</v>
      </c>
      <c r="BB407" s="114">
        <v>-9.6</v>
      </c>
      <c r="BC407" s="114">
        <v>-0.41000000000000003</v>
      </c>
      <c r="BD407" s="42"/>
      <c r="BE407" s="17">
        <v>2011.0</v>
      </c>
      <c r="BF407" s="17">
        <f t="shared" si="16"/>
        <v>0</v>
      </c>
      <c r="BG407" s="120">
        <v>6.9</v>
      </c>
    </row>
    <row r="408" ht="11.25" customHeight="1">
      <c r="A408" s="155" t="s">
        <v>1915</v>
      </c>
      <c r="B408" s="99" t="s">
        <v>1916</v>
      </c>
      <c r="C408" s="100" t="s">
        <v>131</v>
      </c>
      <c r="D408" s="100" t="s">
        <v>546</v>
      </c>
      <c r="E408" s="101">
        <v>6.0</v>
      </c>
      <c r="F408" s="58">
        <v>805.0</v>
      </c>
      <c r="G408" s="58" t="s">
        <v>168</v>
      </c>
      <c r="H408" s="58" t="s">
        <v>168</v>
      </c>
      <c r="I408" s="150">
        <v>55.52</v>
      </c>
      <c r="J408" s="103">
        <f t="shared" si="2"/>
        <v>2.377521614</v>
      </c>
      <c r="K408" s="104">
        <v>0.33</v>
      </c>
      <c r="L408" s="73">
        <v>4.0</v>
      </c>
      <c r="M408" s="23">
        <f t="shared" si="3"/>
        <v>1.32</v>
      </c>
      <c r="N408" s="105" t="s">
        <v>1917</v>
      </c>
      <c r="O408" s="106">
        <v>0.315</v>
      </c>
      <c r="P408" s="107">
        <v>43867.0</v>
      </c>
      <c r="Q408" s="107">
        <v>43890.0</v>
      </c>
      <c r="R408" s="23">
        <f t="shared" si="4"/>
        <v>4.761904762</v>
      </c>
      <c r="S408" s="108">
        <f t="array" ref="S408">IF(INDEX(Historical!$D$7:$D$1379,MATCH(B408,Historical!$B$7:$B$1403,0))=0,"n/a",(INDEX(Historical!$C$7:$C$1381,MATCH(B408,Historical!$B$7:$B$1403,0))/INDEX(Historical!$D$7:$D$1379,MATCH(B408,Historical!$B$7:$B$1403,0))-1)*100)</f>
        <v>5</v>
      </c>
      <c r="T408" s="108">
        <f t="array" ref="T408">IF(INDEX(Historical!$F$7:$F$1372,MATCH(B408,Historical!$B$7:$B$1403,0))=0,"n/a",((INDEX(Historical!$C$7:$C$1381,MATCH(B408,Historical!$B$7:$B$1403,0))/INDEX(Historical!$F$7:$F$1372,MATCH(B408,Historical!$B$7:$B$1403,0)))^(1/3)-1)*100)</f>
        <v>6.605366755</v>
      </c>
      <c r="U408" s="108">
        <f t="array" ref="U408">IF(INDEX(Historical!$H$7:$H$1372,MATCH(B408,Historical!$B$7:$B$1403,0))=0,"n/a",((INDEX(Historical!$C$7:$C$1381,MATCH(B408,Historical!$B$7:$B$1403,0))/INDEX(Historical!$H$7:$H$1372,MATCH(B408,Historical!$B$7:$B$1403,0)))^(1/5)-1)*100)</f>
        <v>6.961037573</v>
      </c>
      <c r="V408" s="108">
        <f t="array" ref="V408">IF(INDEX(Historical!$O$7:$O$1372,MATCH(B408,Historical!$B$7:$B$1403,0))=0,"n/a",((INDEX(Historical!$C$7:$C$1381,MATCH(B408,Historical!$B$7:$B$1403,0))/INDEX(Historical!$O$7:$O$1372,MATCH(B408,Historical!$B$7:$B$1403,0)))^(1/10)-1)*100)</f>
        <v>8.44717712</v>
      </c>
      <c r="W408" s="109">
        <f t="shared" si="5"/>
        <v>0.8240667236</v>
      </c>
      <c r="X408" s="110">
        <f t="shared" si="6"/>
        <v>0.4579629982</v>
      </c>
      <c r="Y408" s="133"/>
      <c r="Z408" s="103">
        <f t="shared" si="7"/>
        <v>27.90697674</v>
      </c>
      <c r="AA408" s="112">
        <f t="shared" si="8"/>
        <v>11.73784355</v>
      </c>
      <c r="AB408" s="73">
        <v>12.0</v>
      </c>
      <c r="AC408" s="102">
        <v>4.73</v>
      </c>
      <c r="AD408" s="102">
        <v>1.3</v>
      </c>
      <c r="AE408" s="102">
        <v>3.36</v>
      </c>
      <c r="AF408" s="102">
        <v>3.09</v>
      </c>
      <c r="AG408" s="102">
        <v>28.000000000000004</v>
      </c>
      <c r="AH408" s="102">
        <v>6.6000000000000005</v>
      </c>
      <c r="AI408" s="102">
        <v>-0.27999999999999997</v>
      </c>
      <c r="AJ408" s="102">
        <v>15.2</v>
      </c>
      <c r="AK408" s="102">
        <v>9.06</v>
      </c>
      <c r="AL408" s="113">
        <v>241560.0</v>
      </c>
      <c r="AM408" s="114">
        <v>0.04</v>
      </c>
      <c r="AN408" s="102">
        <v>0.37</v>
      </c>
      <c r="AO408" s="115">
        <f t="shared" si="9"/>
        <v>-2.399284365</v>
      </c>
      <c r="AP408" s="116">
        <f t="shared" si="10"/>
        <v>9.338559186</v>
      </c>
      <c r="AQ408" s="117">
        <f t="shared" si="11"/>
        <v>26.96445097</v>
      </c>
      <c r="AR408" s="103">
        <f t="array" ref="AR408">INDEX(Historical!$C$7:$C$1381,MATCH(B408,Historical!$B$7:$B$1403,0))*IF(AH408="n/a",1.03,IF(AH408&lt;0,1.01,IF(AH408&gt;10,1.1,(1+AH408/100))))</f>
        <v>1.34316</v>
      </c>
      <c r="AS408" s="112">
        <f t="shared" si="12"/>
        <v>1.3565916</v>
      </c>
      <c r="AT408" s="112">
        <f t="shared" ref="AT408:AV408" si="416">IF($AK408="n/a",1.03*AS408,IF($AK408&lt;0,1.01*AS408,IF($AK408&gt;10,1.1*AS408,(1+$AK408/100)*AS408)))</f>
        <v>1.479498799</v>
      </c>
      <c r="AU408" s="112">
        <f t="shared" si="416"/>
        <v>1.61354139</v>
      </c>
      <c r="AV408" s="112">
        <f t="shared" si="416"/>
        <v>1.75972824</v>
      </c>
      <c r="AW408" s="103">
        <f t="shared" si="14"/>
        <v>7.552520029</v>
      </c>
      <c r="AX408" s="118">
        <f t="shared" si="15"/>
        <v>13.60324213</v>
      </c>
      <c r="AY408" s="119">
        <v>0.88</v>
      </c>
      <c r="AZ408" s="114">
        <v>29.54</v>
      </c>
      <c r="BA408" s="114">
        <v>-19.869999999999997</v>
      </c>
      <c r="BB408" s="114">
        <v>-10.81</v>
      </c>
      <c r="BC408" s="114">
        <v>3.75</v>
      </c>
      <c r="BD408" s="42"/>
      <c r="BE408" s="17">
        <v>2015.0</v>
      </c>
      <c r="BF408" s="17">
        <f t="shared" si="16"/>
        <v>0</v>
      </c>
      <c r="BG408" s="120">
        <v>15.9</v>
      </c>
    </row>
    <row r="409" ht="11.25" customHeight="1">
      <c r="A409" s="55" t="s">
        <v>1322</v>
      </c>
      <c r="B409" s="99" t="s">
        <v>1323</v>
      </c>
      <c r="C409" s="100" t="s">
        <v>131</v>
      </c>
      <c r="D409" s="100" t="s">
        <v>951</v>
      </c>
      <c r="E409" s="101">
        <v>9.0</v>
      </c>
      <c r="F409" s="58">
        <v>507.0</v>
      </c>
      <c r="G409" s="58" t="s">
        <v>168</v>
      </c>
      <c r="H409" s="58" t="s">
        <v>168</v>
      </c>
      <c r="I409" s="150">
        <v>265.85</v>
      </c>
      <c r="J409" s="103">
        <f t="shared" si="2"/>
        <v>0.7974421666</v>
      </c>
      <c r="K409" s="104">
        <v>0.53</v>
      </c>
      <c r="L409" s="73">
        <v>4.0</v>
      </c>
      <c r="M409" s="23">
        <f t="shared" si="3"/>
        <v>2.12</v>
      </c>
      <c r="N409" s="105" t="s">
        <v>510</v>
      </c>
      <c r="O409" s="106">
        <v>0.47</v>
      </c>
      <c r="P409" s="107">
        <v>43747.0</v>
      </c>
      <c r="Q409" s="107">
        <v>43756.0</v>
      </c>
      <c r="R409" s="23">
        <f t="shared" si="4"/>
        <v>12.76595745</v>
      </c>
      <c r="S409" s="108">
        <f t="array" ref="S409">IF(INDEX(Historical!$D$7:$D$1379,MATCH(B409,Historical!$B$7:$B$1403,0))=0,"n/a",(INDEX(Historical!$C$7:$C$1381,MATCH(B409,Historical!$B$7:$B$1403,0))/INDEX(Historical!$D$7:$D$1379,MATCH(B409,Historical!$B$7:$B$1403,0))-1)*100)</f>
        <v>18.29268293</v>
      </c>
      <c r="T409" s="108">
        <f t="array" ref="T409">IF(INDEX(Historical!$F$7:$F$1372,MATCH(B409,Historical!$B$7:$B$1403,0))=0,"n/a",((INDEX(Historical!$C$7:$C$1381,MATCH(B409,Historical!$B$7:$B$1403,0))/INDEX(Historical!$F$7:$F$1372,MATCH(B409,Historical!$B$7:$B$1403,0)))^(1/3)-1)*100)</f>
        <v>16.08960895</v>
      </c>
      <c r="U409" s="108">
        <f t="array" ref="U409">IF(INDEX(Historical!$H$7:$H$1372,MATCH(B409,Historical!$B$7:$B$1403,0))=0,"n/a",((INDEX(Historical!$C$7:$C$1381,MATCH(B409,Historical!$B$7:$B$1403,0))/INDEX(Historical!$H$7:$H$1372,MATCH(B409,Historical!$B$7:$B$1403,0)))^(1/5)-1)*100)</f>
        <v>18.79483961</v>
      </c>
      <c r="V409" s="108" t="str">
        <f t="array" ref="V409">IF(INDEX(Historical!$O$7:$O$1372,MATCH(B409,Historical!$B$7:$B$1403,0))=0,"n/a",((INDEX(Historical!$C$7:$C$1381,MATCH(B409,Historical!$B$7:$B$1403,0))/INDEX(Historical!$O$7:$O$1372,MATCH(B409,Historical!$B$7:$B$1403,0)))^(1/10)-1)*100)</f>
        <v>n/a</v>
      </c>
      <c r="W409" s="109" t="str">
        <f t="shared" si="5"/>
        <v>n/a</v>
      </c>
      <c r="X409" s="110">
        <f t="shared" si="6"/>
        <v>1.252989307</v>
      </c>
      <c r="Y409" s="154"/>
      <c r="Z409" s="103">
        <f t="shared" si="7"/>
        <v>35.45150502</v>
      </c>
      <c r="AA409" s="112">
        <f t="shared" si="8"/>
        <v>44.45652174</v>
      </c>
      <c r="AB409" s="73">
        <v>7.0</v>
      </c>
      <c r="AC409" s="102">
        <v>5.98</v>
      </c>
      <c r="AD409" s="102">
        <v>4.04</v>
      </c>
      <c r="AE409" s="102">
        <v>10.1</v>
      </c>
      <c r="AF409" s="102">
        <v>19.1</v>
      </c>
      <c r="AG409" s="102">
        <v>44.4</v>
      </c>
      <c r="AH409" s="102">
        <v>18.4</v>
      </c>
      <c r="AI409" s="102">
        <v>12.740000000000002</v>
      </c>
      <c r="AJ409" s="102">
        <v>15.0</v>
      </c>
      <c r="AK409" s="102">
        <v>11.01</v>
      </c>
      <c r="AL409" s="113">
        <v>70060.0</v>
      </c>
      <c r="AM409" s="114">
        <v>0.2</v>
      </c>
      <c r="AN409" s="102">
        <v>0.12</v>
      </c>
      <c r="AO409" s="115">
        <f t="shared" si="9"/>
        <v>-24.86423996</v>
      </c>
      <c r="AP409" s="116">
        <f t="shared" si="10"/>
        <v>19.59228178</v>
      </c>
      <c r="AQ409" s="117">
        <f t="shared" si="11"/>
        <v>514.3178928</v>
      </c>
      <c r="AR409" s="103">
        <f t="array" ref="AR409">INDEX(Historical!$C$7:$C$1381,MATCH(B409,Historical!$B$7:$B$1403,0))*IF(AH409="n/a",1.03,IF(AH409&lt;0,1.01,IF(AH409&gt;10,1.1,(1+AH409/100))))</f>
        <v>2.134</v>
      </c>
      <c r="AS409" s="112">
        <f t="shared" si="12"/>
        <v>2.3474</v>
      </c>
      <c r="AT409" s="112">
        <f t="shared" ref="AT409:AV409" si="417">IF($AK409="n/a",1.03*AS409,IF($AK409&lt;0,1.01*AS409,IF($AK409&gt;10,1.1*AS409,(1+$AK409/100)*AS409)))</f>
        <v>2.58214</v>
      </c>
      <c r="AU409" s="112">
        <f t="shared" si="417"/>
        <v>2.840354</v>
      </c>
      <c r="AV409" s="112">
        <f t="shared" si="417"/>
        <v>3.1243894</v>
      </c>
      <c r="AW409" s="103">
        <f t="shared" si="14"/>
        <v>13.0282834</v>
      </c>
      <c r="AX409" s="118">
        <f t="shared" si="15"/>
        <v>4.900614407</v>
      </c>
      <c r="AY409" s="119">
        <v>0.99</v>
      </c>
      <c r="AZ409" s="114">
        <v>12.629999999999999</v>
      </c>
      <c r="BA409" s="114">
        <v>-13.370000000000001</v>
      </c>
      <c r="BB409" s="114">
        <v>-5.25</v>
      </c>
      <c r="BC409" s="114">
        <v>-1.18</v>
      </c>
      <c r="BD409" s="42"/>
      <c r="BE409" s="17">
        <v>2011.0</v>
      </c>
      <c r="BF409" s="17">
        <f t="shared" si="16"/>
        <v>0</v>
      </c>
      <c r="BG409" s="120">
        <v>25.6</v>
      </c>
    </row>
    <row r="410" ht="11.25" customHeight="1">
      <c r="A410" s="231" t="s">
        <v>1918</v>
      </c>
      <c r="B410" s="99" t="s">
        <v>1919</v>
      </c>
      <c r="C410" s="100" t="s">
        <v>141</v>
      </c>
      <c r="D410" s="100" t="s">
        <v>142</v>
      </c>
      <c r="E410" s="101">
        <v>6.0</v>
      </c>
      <c r="F410" s="58">
        <v>782.0</v>
      </c>
      <c r="G410" s="58" t="s">
        <v>168</v>
      </c>
      <c r="H410" s="58" t="s">
        <v>168</v>
      </c>
      <c r="I410" s="60">
        <v>86.54</v>
      </c>
      <c r="J410" s="103">
        <f t="shared" si="2"/>
        <v>1.201756413</v>
      </c>
      <c r="K410" s="55">
        <v>0.52</v>
      </c>
      <c r="L410" s="58">
        <v>2.0</v>
      </c>
      <c r="M410" s="23">
        <f t="shared" si="3"/>
        <v>1.04</v>
      </c>
      <c r="N410" s="58" t="s">
        <v>539</v>
      </c>
      <c r="O410" s="232">
        <v>0.5</v>
      </c>
      <c r="P410" s="107">
        <v>43786.0</v>
      </c>
      <c r="Q410" s="107">
        <v>43795.0</v>
      </c>
      <c r="R410" s="23">
        <f t="shared" si="4"/>
        <v>4</v>
      </c>
      <c r="S410" s="108">
        <f t="array" ref="S410">IF(INDEX(Historical!$D$7:$D$1379,MATCH(B410,Historical!$B$7:$B$1403,0))=0,"n/a",(INDEX(Historical!$C$7:$C$1381,MATCH(B410,Historical!$B$7:$B$1403,0))/INDEX(Historical!$D$7:$D$1379,MATCH(B410,Historical!$B$7:$B$1403,0))-1)*100)</f>
        <v>14.60674157</v>
      </c>
      <c r="T410" s="108">
        <f t="array" ref="T410">IF(INDEX(Historical!$F$7:$F$1372,MATCH(B410,Historical!$B$7:$B$1403,0))=0,"n/a",((INDEX(Historical!$C$7:$C$1381,MATCH(B410,Historical!$B$7:$B$1403,0))/INDEX(Historical!$F$7:$F$1372,MATCH(B410,Historical!$B$7:$B$1403,0)))^(1/3)-1)*100)</f>
        <v>15.03812371</v>
      </c>
      <c r="U410" s="108">
        <f t="array" ref="U410">IF(INDEX(Historical!$H$7:$H$1372,MATCH(B410,Historical!$B$7:$B$1403,0))=0,"n/a",((INDEX(Historical!$C$7:$C$1381,MATCH(B410,Historical!$B$7:$B$1403,0))/INDEX(Historical!$H$7:$H$1372,MATCH(B410,Historical!$B$7:$B$1403,0)))^(1/5)-1)*100)</f>
        <v>13.14816014</v>
      </c>
      <c r="V410" s="108">
        <f t="array" ref="V410">IF(INDEX(Historical!$O$7:$O$1372,MATCH(B410,Historical!$B$7:$B$1403,0))=0,"n/a",((INDEX(Historical!$C$7:$C$1381,MATCH(B410,Historical!$B$7:$B$1403,0))/INDEX(Historical!$O$7:$O$1372,MATCH(B410,Historical!$B$7:$B$1403,0)))^(1/10)-1)*100)</f>
        <v>35.19574295</v>
      </c>
      <c r="W410" s="109">
        <f t="shared" si="5"/>
        <v>0.3735724562</v>
      </c>
      <c r="X410" s="110">
        <f t="shared" si="6"/>
        <v>2.155436089</v>
      </c>
      <c r="Y410" s="233"/>
      <c r="Z410" s="103">
        <f t="shared" si="7"/>
        <v>23.00884956</v>
      </c>
      <c r="AA410" s="112">
        <f t="shared" si="8"/>
        <v>19.1460177</v>
      </c>
      <c r="AB410" s="73">
        <v>12.0</v>
      </c>
      <c r="AC410" s="120">
        <v>4.52</v>
      </c>
      <c r="AD410" s="120">
        <v>2.55</v>
      </c>
      <c r="AE410" s="102">
        <v>1.5</v>
      </c>
      <c r="AF410" s="102">
        <v>2.31</v>
      </c>
      <c r="AG410" s="102">
        <v>12.8</v>
      </c>
      <c r="AH410" s="102">
        <v>14.7</v>
      </c>
      <c r="AI410" s="102">
        <v>7.99</v>
      </c>
      <c r="AJ410" s="234">
        <v>6.1</v>
      </c>
      <c r="AK410" s="234">
        <v>7.5</v>
      </c>
      <c r="AL410" s="120">
        <v>2270.0</v>
      </c>
      <c r="AM410" s="120">
        <v>0.4</v>
      </c>
      <c r="AN410" s="120">
        <v>0.07</v>
      </c>
      <c r="AO410" s="115">
        <f t="shared" si="9"/>
        <v>-4.796101144</v>
      </c>
      <c r="AP410" s="116">
        <f t="shared" si="10"/>
        <v>14.34991655</v>
      </c>
      <c r="AQ410" s="117">
        <f t="shared" si="11"/>
        <v>40.20191928</v>
      </c>
      <c r="AR410" s="103">
        <f t="array" ref="AR410">INDEX(Historical!$C$7:$C$1381,MATCH(B410,Historical!$B$7:$B$1403,0))*IF(AH410="n/a",1.03,IF(AH410&lt;0,1.01,IF(AH410&gt;10,1.1,(1+AH410/100))))</f>
        <v>1.122</v>
      </c>
      <c r="AS410" s="112">
        <f t="shared" si="12"/>
        <v>1.2116478</v>
      </c>
      <c r="AT410" s="112">
        <f t="shared" ref="AT410:AV410" si="418">IF($AK410="n/a",1.03*AS410,IF($AK410&lt;0,1.01*AS410,IF($AK410&gt;10,1.1*AS410,(1+$AK410/100)*AS410)))</f>
        <v>1.302521385</v>
      </c>
      <c r="AU410" s="112">
        <f t="shared" si="418"/>
        <v>1.400210489</v>
      </c>
      <c r="AV410" s="112">
        <f t="shared" si="418"/>
        <v>1.505226276</v>
      </c>
      <c r="AW410" s="103">
        <f t="shared" si="14"/>
        <v>6.541605949</v>
      </c>
      <c r="AX410" s="118">
        <f t="shared" si="15"/>
        <v>7.559054714</v>
      </c>
      <c r="AY410" s="235">
        <v>1.19</v>
      </c>
      <c r="AZ410" s="102">
        <v>10.95</v>
      </c>
      <c r="BA410" s="102">
        <v>-19.759999999999998</v>
      </c>
      <c r="BB410" s="102">
        <v>-15.340000000000002</v>
      </c>
      <c r="BC410" s="102">
        <v>-7.03</v>
      </c>
      <c r="BD410" s="42"/>
      <c r="BE410" s="17">
        <v>2014.0</v>
      </c>
      <c r="BF410" s="17">
        <f t="shared" si="16"/>
        <v>0</v>
      </c>
      <c r="BG410" s="120">
        <v>7.5</v>
      </c>
    </row>
    <row r="411" ht="11.25" customHeight="1">
      <c r="A411" s="151" t="s">
        <v>862</v>
      </c>
      <c r="B411" s="122" t="s">
        <v>863</v>
      </c>
      <c r="C411" s="100" t="s">
        <v>141</v>
      </c>
      <c r="D411" s="100" t="s">
        <v>167</v>
      </c>
      <c r="E411" s="123">
        <v>10.0</v>
      </c>
      <c r="F411" s="58">
        <v>383.0</v>
      </c>
      <c r="G411" s="124" t="s">
        <v>121</v>
      </c>
      <c r="H411" s="124" t="s">
        <v>121</v>
      </c>
      <c r="I411" s="216">
        <v>36.96</v>
      </c>
      <c r="J411" s="126">
        <f t="shared" si="2"/>
        <v>5.546536797</v>
      </c>
      <c r="K411" s="127">
        <v>0.5125</v>
      </c>
      <c r="L411" s="128">
        <v>4.0</v>
      </c>
      <c r="M411" s="129">
        <f t="shared" si="3"/>
        <v>2.05</v>
      </c>
      <c r="N411" s="130" t="s">
        <v>154</v>
      </c>
      <c r="O411" s="131">
        <v>0.5</v>
      </c>
      <c r="P411" s="132">
        <v>43783.0</v>
      </c>
      <c r="Q411" s="132">
        <v>43815.0</v>
      </c>
      <c r="R411" s="129">
        <f t="shared" si="4"/>
        <v>2.5</v>
      </c>
      <c r="S411" s="108">
        <f t="array" ref="S411">IF(INDEX(Historical!$D$7:$D$1379,MATCH(B411,Historical!$B$7:$B$1403,0))=0,"n/a",(INDEX(Historical!$C$7:$C$1381,MATCH(B411,Historical!$B$7:$B$1403,0))/INDEX(Historical!$D$7:$D$1379,MATCH(B411,Historical!$B$7:$B$1403,0))-1)*100)</f>
        <v>4.545454545</v>
      </c>
      <c r="T411" s="108">
        <f t="array" ref="T411">IF(INDEX(Historical!$F$7:$F$1372,MATCH(B411,Historical!$B$7:$B$1403,0))=0,"n/a",((INDEX(Historical!$C$7:$C$1381,MATCH(B411,Historical!$B$7:$B$1403,0))/INDEX(Historical!$F$7:$F$1372,MATCH(B411,Historical!$B$7:$B$1403,0)))^(1/3)-1)*100)</f>
        <v>4.128301284</v>
      </c>
      <c r="U411" s="108">
        <f t="array" ref="U411">IF(INDEX(Historical!$H$7:$H$1372,MATCH(B411,Historical!$B$7:$B$1403,0))=0,"n/a",((INDEX(Historical!$C$7:$C$1381,MATCH(B411,Historical!$B$7:$B$1403,0))/INDEX(Historical!$H$7:$H$1372,MATCH(B411,Historical!$B$7:$B$1403,0)))^(1/5)-1)*100)</f>
        <v>6.918824038</v>
      </c>
      <c r="V411" s="108">
        <f t="array" ref="V411">IF(INDEX(Historical!$O$7:$O$1372,MATCH(B411,Historical!$B$7:$B$1403,0))=0,"n/a",((INDEX(Historical!$C$7:$C$1381,MATCH(B411,Historical!$B$7:$B$1403,0))/INDEX(Historical!$O$7:$O$1372,MATCH(B411,Historical!$B$7:$B$1403,0)))^(1/10)-1)*100)</f>
        <v>19.95688876</v>
      </c>
      <c r="W411" s="109">
        <f t="shared" si="5"/>
        <v>0.3466885105</v>
      </c>
      <c r="X411" s="110">
        <f t="shared" si="6"/>
        <v>0.3760230455</v>
      </c>
      <c r="Y411" s="174"/>
      <c r="Z411" s="126">
        <f t="shared" si="7"/>
        <v>66.7752443</v>
      </c>
      <c r="AA411" s="134">
        <f t="shared" si="8"/>
        <v>12.03908795</v>
      </c>
      <c r="AB411" s="128">
        <v>12.0</v>
      </c>
      <c r="AC411" s="125">
        <v>3.07</v>
      </c>
      <c r="AD411" s="125">
        <v>3.68</v>
      </c>
      <c r="AE411" s="125">
        <v>0.65</v>
      </c>
      <c r="AF411" s="125">
        <v>1.88</v>
      </c>
      <c r="AG411" s="125">
        <v>16.3</v>
      </c>
      <c r="AH411" s="125">
        <v>-21.8</v>
      </c>
      <c r="AI411" s="125">
        <v>6.710000000000001</v>
      </c>
      <c r="AJ411" s="125">
        <v>18.4</v>
      </c>
      <c r="AK411" s="125">
        <v>3.27</v>
      </c>
      <c r="AL411" s="135">
        <v>14500.0</v>
      </c>
      <c r="AM411" s="136">
        <v>0.3</v>
      </c>
      <c r="AN411" s="125">
        <v>1.27</v>
      </c>
      <c r="AO411" s="137">
        <f t="shared" si="9"/>
        <v>0.4262728863</v>
      </c>
      <c r="AP411" s="138">
        <f t="shared" si="10"/>
        <v>12.46536083</v>
      </c>
      <c r="AQ411" s="139">
        <f t="shared" si="11"/>
        <v>0.2961954347</v>
      </c>
      <c r="AR411" s="103">
        <f t="array" ref="AR411">INDEX(Historical!$C$7:$C$1381,MATCH(B411,Historical!$B$7:$B$1403,0))*IF(AH411="n/a",1.03,IF(AH411&lt;0,1.01,IF(AH411&gt;10,1.1,(1+AH411/100))))</f>
        <v>2.032625</v>
      </c>
      <c r="AS411" s="134">
        <f t="shared" si="12"/>
        <v>2.169014138</v>
      </c>
      <c r="AT411" s="134">
        <f t="shared" ref="AT411:AV411" si="419">IF($AK411="n/a",1.03*AS411,IF($AK411&lt;0,1.01*AS411,IF($AK411&gt;10,1.1*AS411,(1+$AK411/100)*AS411)))</f>
        <v>2.2399409</v>
      </c>
      <c r="AU411" s="134">
        <f t="shared" si="419"/>
        <v>2.313186967</v>
      </c>
      <c r="AV411" s="134">
        <f t="shared" si="419"/>
        <v>2.388828181</v>
      </c>
      <c r="AW411" s="126">
        <f t="shared" si="14"/>
        <v>11.14359519</v>
      </c>
      <c r="AX411" s="140">
        <f t="shared" si="15"/>
        <v>30.15041987</v>
      </c>
      <c r="AY411" s="141">
        <v>1.57</v>
      </c>
      <c r="AZ411" s="136">
        <v>1.4000000000000001</v>
      </c>
      <c r="BA411" s="136">
        <v>-22.939999999999998</v>
      </c>
      <c r="BB411" s="136">
        <v>-15.75</v>
      </c>
      <c r="BC411" s="136">
        <v>-14.000000000000002</v>
      </c>
      <c r="BD411" s="142"/>
      <c r="BE411" s="17">
        <v>2011.0</v>
      </c>
      <c r="BF411" s="17">
        <f t="shared" si="16"/>
        <v>0</v>
      </c>
      <c r="BG411" s="143">
        <v>3.5999999999999996</v>
      </c>
    </row>
    <row r="412" ht="11.25" customHeight="1">
      <c r="A412" s="220" t="s">
        <v>864</v>
      </c>
      <c r="B412" s="99" t="s">
        <v>865</v>
      </c>
      <c r="C412" s="100" t="s">
        <v>125</v>
      </c>
      <c r="D412" s="100" t="s">
        <v>731</v>
      </c>
      <c r="E412" s="101">
        <v>11.0</v>
      </c>
      <c r="F412" s="58">
        <v>316.0</v>
      </c>
      <c r="G412" s="58" t="s">
        <v>168</v>
      </c>
      <c r="H412" s="58" t="s">
        <v>168</v>
      </c>
      <c r="I412" s="150">
        <v>60.06</v>
      </c>
      <c r="J412" s="103">
        <f t="shared" si="2"/>
        <v>2.197802198</v>
      </c>
      <c r="K412" s="104">
        <v>0.33</v>
      </c>
      <c r="L412" s="73">
        <v>4.0</v>
      </c>
      <c r="M412" s="23">
        <f t="shared" si="3"/>
        <v>1.32</v>
      </c>
      <c r="N412" s="105" t="s">
        <v>592</v>
      </c>
      <c r="O412" s="106">
        <v>0.275</v>
      </c>
      <c r="P412" s="107">
        <v>43828.0</v>
      </c>
      <c r="Q412" s="107">
        <v>43844.0</v>
      </c>
      <c r="R412" s="23">
        <f t="shared" si="4"/>
        <v>20</v>
      </c>
      <c r="S412" s="108">
        <f t="array" ref="S412">IF(INDEX(Historical!$D$7:$D$1379,MATCH(B412,Historical!$B$7:$B$1403,0))=0,"n/a",(INDEX(Historical!$C$7:$C$1381,MATCH(B412,Historical!$B$7:$B$1403,0))/INDEX(Historical!$D$7:$D$1379,MATCH(B412,Historical!$B$7:$B$1403,0))-1)*100)</f>
        <v>30.95238095</v>
      </c>
      <c r="T412" s="108">
        <f t="array" ref="T412">IF(INDEX(Historical!$F$7:$F$1372,MATCH(B412,Historical!$B$7:$B$1403,0))=0,"n/a",((INDEX(Historical!$C$7:$C$1381,MATCH(B412,Historical!$B$7:$B$1403,0))/INDEX(Historical!$F$7:$F$1372,MATCH(B412,Historical!$B$7:$B$1403,0)))^(1/3)-1)*100)</f>
        <v>22.39034103</v>
      </c>
      <c r="U412" s="108">
        <f t="array" ref="U412">IF(INDEX(Historical!$H$7:$H$1372,MATCH(B412,Historical!$B$7:$B$1403,0))=0,"n/a",((INDEX(Historical!$C$7:$C$1381,MATCH(B412,Historical!$B$7:$B$1403,0))/INDEX(Historical!$H$7:$H$1372,MATCH(B412,Historical!$B$7:$B$1403,0)))^(1/5)-1)*100)</f>
        <v>18.04029591</v>
      </c>
      <c r="V412" s="108">
        <f t="array" ref="V412">IF(INDEX(Historical!$O$7:$O$1372,MATCH(B412,Historical!$B$7:$B$1403,0))=0,"n/a",((INDEX(Historical!$C$7:$C$1381,MATCH(B412,Historical!$B$7:$B$1403,0))/INDEX(Historical!$O$7:$O$1372,MATCH(B412,Historical!$B$7:$B$1403,0)))^(1/10)-1)*100)</f>
        <v>23.50622456</v>
      </c>
      <c r="W412" s="109">
        <f t="shared" si="5"/>
        <v>0.7674688835</v>
      </c>
      <c r="X412" s="110">
        <f t="shared" si="6"/>
        <v>2.95742556</v>
      </c>
      <c r="Y412" s="147"/>
      <c r="Z412" s="103">
        <f t="shared" si="7"/>
        <v>69.47368421</v>
      </c>
      <c r="AA412" s="112">
        <f t="shared" si="8"/>
        <v>31.61052632</v>
      </c>
      <c r="AB412" s="73">
        <v>12.0</v>
      </c>
      <c r="AC412" s="102">
        <v>1.9</v>
      </c>
      <c r="AD412" s="102">
        <v>2.64</v>
      </c>
      <c r="AE412" s="102">
        <v>2.7</v>
      </c>
      <c r="AF412" s="102">
        <v>4.13</v>
      </c>
      <c r="AG412" s="102">
        <v>13.200000000000001</v>
      </c>
      <c r="AH412" s="102">
        <v>25.1</v>
      </c>
      <c r="AI412" s="102">
        <v>6.909999999999999</v>
      </c>
      <c r="AJ412" s="102">
        <v>6.1</v>
      </c>
      <c r="AK412" s="102">
        <v>12.0</v>
      </c>
      <c r="AL412" s="113">
        <v>1920.0</v>
      </c>
      <c r="AM412" s="114">
        <v>0.2</v>
      </c>
      <c r="AN412" s="102">
        <v>0.06</v>
      </c>
      <c r="AO412" s="115">
        <f t="shared" si="9"/>
        <v>-11.3724282</v>
      </c>
      <c r="AP412" s="116">
        <f t="shared" si="10"/>
        <v>20.23809811</v>
      </c>
      <c r="AQ412" s="117">
        <f t="shared" si="11"/>
        <v>140.8793831</v>
      </c>
      <c r="AR412" s="103">
        <f t="array" ref="AR412">INDEX(Historical!$C$7:$C$1381,MATCH(B412,Historical!$B$7:$B$1403,0))*IF(AH412="n/a",1.03,IF(AH412&lt;0,1.01,IF(AH412&gt;10,1.1,(1+AH412/100))))</f>
        <v>1.21</v>
      </c>
      <c r="AS412" s="112">
        <f t="shared" si="12"/>
        <v>1.293611</v>
      </c>
      <c r="AT412" s="112">
        <f t="shared" ref="AT412:AV412" si="420">IF($AK412="n/a",1.03*AS412,IF($AK412&lt;0,1.01*AS412,IF($AK412&gt;10,1.1*AS412,(1+$AK412/100)*AS412)))</f>
        <v>1.4229721</v>
      </c>
      <c r="AU412" s="112">
        <f t="shared" si="420"/>
        <v>1.56526931</v>
      </c>
      <c r="AV412" s="112">
        <f t="shared" si="420"/>
        <v>1.721796241</v>
      </c>
      <c r="AW412" s="103">
        <f t="shared" si="14"/>
        <v>7.213648651</v>
      </c>
      <c r="AX412" s="118">
        <f t="shared" si="15"/>
        <v>12.01073701</v>
      </c>
      <c r="AY412" s="119">
        <v>0.78</v>
      </c>
      <c r="AZ412" s="114">
        <v>5.72</v>
      </c>
      <c r="BA412" s="114">
        <v>-26.22</v>
      </c>
      <c r="BB412" s="114">
        <v>-14.64</v>
      </c>
      <c r="BC412" s="114">
        <v>-13.139999999999999</v>
      </c>
      <c r="BD412" s="42"/>
      <c r="BE412" s="17">
        <v>2010.0</v>
      </c>
      <c r="BF412" s="17">
        <f t="shared" si="16"/>
        <v>0</v>
      </c>
      <c r="BG412" s="120">
        <v>7.3999999999999995</v>
      </c>
    </row>
    <row r="413" ht="11.25" customHeight="1">
      <c r="A413" s="155" t="s">
        <v>1579</v>
      </c>
      <c r="B413" s="99" t="s">
        <v>1580</v>
      </c>
      <c r="C413" s="100" t="s">
        <v>320</v>
      </c>
      <c r="D413" s="100" t="s">
        <v>321</v>
      </c>
      <c r="E413" s="101">
        <v>8.0</v>
      </c>
      <c r="F413" s="58">
        <v>635.0</v>
      </c>
      <c r="G413" s="58" t="s">
        <v>120</v>
      </c>
      <c r="H413" s="58" t="s">
        <v>120</v>
      </c>
      <c r="I413" s="150">
        <v>21.36</v>
      </c>
      <c r="J413" s="103">
        <f t="shared" si="2"/>
        <v>4.775280899</v>
      </c>
      <c r="K413" s="104">
        <v>0.255</v>
      </c>
      <c r="L413" s="73">
        <v>4.0</v>
      </c>
      <c r="M413" s="23">
        <f t="shared" si="3"/>
        <v>1.02</v>
      </c>
      <c r="N413" s="105" t="s">
        <v>154</v>
      </c>
      <c r="O413" s="106">
        <v>0.235</v>
      </c>
      <c r="P413" s="107">
        <v>43889.0</v>
      </c>
      <c r="Q413" s="107">
        <v>43906.0</v>
      </c>
      <c r="R413" s="23">
        <f t="shared" si="4"/>
        <v>8.510638298</v>
      </c>
      <c r="S413" s="108">
        <f t="array" ref="S413">IF(INDEX(Historical!$D$7:$D$1379,MATCH(B413,Historical!$B$7:$B$1403,0))=0,"n/a",(INDEX(Historical!$C$7:$C$1381,MATCH(B413,Historical!$B$7:$B$1403,0))/INDEX(Historical!$D$7:$D$1379,MATCH(B413,Historical!$B$7:$B$1403,0))-1)*100)</f>
        <v>11.9047619</v>
      </c>
      <c r="T413" s="108">
        <f t="array" ref="T413">IF(INDEX(Historical!$F$7:$F$1372,MATCH(B413,Historical!$B$7:$B$1403,0))=0,"n/a",((INDEX(Historical!$C$7:$C$1381,MATCH(B413,Historical!$B$7:$B$1403,0))/INDEX(Historical!$F$7:$F$1372,MATCH(B413,Historical!$B$7:$B$1403,0)))^(1/3)-1)*100)</f>
        <v>16.14277571</v>
      </c>
      <c r="U413" s="108">
        <f t="array" ref="U413">IF(INDEX(Historical!$H$7:$H$1372,MATCH(B413,Historical!$B$7:$B$1403,0))=0,"n/a",((INDEX(Historical!$C$7:$C$1381,MATCH(B413,Historical!$B$7:$B$1403,0))/INDEX(Historical!$H$7:$H$1372,MATCH(B413,Historical!$B$7:$B$1403,0)))^(1/5)-1)*100)</f>
        <v>19.85850361</v>
      </c>
      <c r="V413" s="108" t="str">
        <f t="array" ref="V413">IF(INDEX(Historical!$O$7:$O$1372,MATCH(B413,Historical!$B$7:$B$1403,0))=0,"n/a",((INDEX(Historical!$C$7:$C$1381,MATCH(B413,Historical!$B$7:$B$1403,0))/INDEX(Historical!$O$7:$O$1372,MATCH(B413,Historical!$B$7:$B$1403,0)))^(1/10)-1)*100)</f>
        <v>n/a</v>
      </c>
      <c r="W413" s="109" t="str">
        <f t="shared" si="5"/>
        <v>n/a</v>
      </c>
      <c r="X413" s="110">
        <f t="shared" si="6"/>
        <v>2.364107573</v>
      </c>
      <c r="Y413" s="99"/>
      <c r="Z413" s="103">
        <f t="shared" si="7"/>
        <v>61.07784431</v>
      </c>
      <c r="AA413" s="112">
        <f t="shared" si="8"/>
        <v>12.79041916</v>
      </c>
      <c r="AB413" s="73">
        <v>12.0</v>
      </c>
      <c r="AC413" s="102">
        <v>1.67</v>
      </c>
      <c r="AD413" s="102">
        <v>2.84</v>
      </c>
      <c r="AE413" s="102">
        <v>0.83</v>
      </c>
      <c r="AF413" s="102">
        <v>2.98</v>
      </c>
      <c r="AG413" s="102">
        <v>26.3</v>
      </c>
      <c r="AH413" s="102">
        <v>5.4</v>
      </c>
      <c r="AI413" s="102">
        <v>6.569999999999999</v>
      </c>
      <c r="AJ413" s="102">
        <v>8.4</v>
      </c>
      <c r="AK413" s="102">
        <v>4.5</v>
      </c>
      <c r="AL413" s="113">
        <v>8460.0</v>
      </c>
      <c r="AM413" s="114">
        <v>0.2</v>
      </c>
      <c r="AN413" s="102">
        <v>1.2</v>
      </c>
      <c r="AO413" s="115">
        <f t="shared" si="9"/>
        <v>11.84336535</v>
      </c>
      <c r="AP413" s="116">
        <f t="shared" si="10"/>
        <v>24.63378451</v>
      </c>
      <c r="AQ413" s="117">
        <f t="shared" si="11"/>
        <v>30.15452201</v>
      </c>
      <c r="AR413" s="103">
        <f t="array" ref="AR413">INDEX(Historical!$C$7:$C$1381,MATCH(B413,Historical!$B$7:$B$1403,0))*IF(AH413="n/a",1.03,IF(AH413&lt;0,1.01,IF(AH413&gt;10,1.1,(1+AH413/100))))</f>
        <v>0.99076</v>
      </c>
      <c r="AS413" s="112">
        <f t="shared" si="12"/>
        <v>1.055852932</v>
      </c>
      <c r="AT413" s="112">
        <f t="shared" ref="AT413:AV413" si="421">IF($AK413="n/a",1.03*AS413,IF($AK413&lt;0,1.01*AS413,IF($AK413&gt;10,1.1*AS413,(1+$AK413/100)*AS413)))</f>
        <v>1.103366314</v>
      </c>
      <c r="AU413" s="112">
        <f t="shared" si="421"/>
        <v>1.153017798</v>
      </c>
      <c r="AV413" s="112">
        <f t="shared" si="421"/>
        <v>1.204903599</v>
      </c>
      <c r="AW413" s="103">
        <f t="shared" si="14"/>
        <v>5.507900643</v>
      </c>
      <c r="AX413" s="118">
        <f t="shared" si="15"/>
        <v>25.7860517</v>
      </c>
      <c r="AY413" s="119">
        <v>1.1</v>
      </c>
      <c r="AZ413" s="114">
        <v>9.2</v>
      </c>
      <c r="BA413" s="114">
        <v>-15.24</v>
      </c>
      <c r="BB413" s="114">
        <v>-8.64</v>
      </c>
      <c r="BC413" s="114">
        <v>-3.6799999999999997</v>
      </c>
      <c r="BD413" s="42"/>
      <c r="BE413" s="17">
        <v>2013.0</v>
      </c>
      <c r="BF413" s="17">
        <f t="shared" si="16"/>
        <v>0</v>
      </c>
      <c r="BG413" s="120">
        <v>4.0</v>
      </c>
    </row>
    <row r="414" ht="11.25" customHeight="1">
      <c r="A414" s="55" t="s">
        <v>1581</v>
      </c>
      <c r="B414" s="99" t="s">
        <v>1582</v>
      </c>
      <c r="C414" s="100" t="s">
        <v>118</v>
      </c>
      <c r="D414" s="100" t="s">
        <v>202</v>
      </c>
      <c r="E414" s="101">
        <v>8.0</v>
      </c>
      <c r="F414" s="58">
        <v>556.0</v>
      </c>
      <c r="G414" s="58" t="s">
        <v>168</v>
      </c>
      <c r="H414" s="58" t="s">
        <v>168</v>
      </c>
      <c r="I414" s="150">
        <v>129.04</v>
      </c>
      <c r="J414" s="103">
        <f t="shared" si="2"/>
        <v>1.642901426</v>
      </c>
      <c r="K414" s="104">
        <v>0.53</v>
      </c>
      <c r="L414" s="73">
        <v>4.0</v>
      </c>
      <c r="M414" s="23">
        <f t="shared" si="3"/>
        <v>2.12</v>
      </c>
      <c r="N414" s="105" t="s">
        <v>179</v>
      </c>
      <c r="O414" s="106">
        <v>0.45</v>
      </c>
      <c r="P414" s="148">
        <v>43349.0</v>
      </c>
      <c r="Q414" s="148">
        <v>43371.0</v>
      </c>
      <c r="R414" s="23">
        <f t="shared" si="4"/>
        <v>17.77777778</v>
      </c>
      <c r="S414" s="108">
        <f t="array" ref="S414">IF(INDEX(Historical!$D$7:$D$1379,MATCH(B414,Historical!$B$7:$B$1403,0))=0,"n/a",(INDEX(Historical!$C$7:$C$1381,MATCH(B414,Historical!$B$7:$B$1403,0))/INDEX(Historical!$D$7:$D$1379,MATCH(B414,Historical!$B$7:$B$1403,0))-1)*100)</f>
        <v>8.163265306</v>
      </c>
      <c r="T414" s="108">
        <f t="array" ref="T414">IF(INDEX(Historical!$F$7:$F$1372,MATCH(B414,Historical!$B$7:$B$1403,0))=0,"n/a",((INDEX(Historical!$C$7:$C$1381,MATCH(B414,Historical!$B$7:$B$1403,0))/INDEX(Historical!$F$7:$F$1372,MATCH(B414,Historical!$B$7:$B$1403,0)))^(1/3)-1)*100)</f>
        <v>15.94863782</v>
      </c>
      <c r="U414" s="108">
        <f t="array" ref="U414">IF(INDEX(Historical!$H$7:$H$1372,MATCH(B414,Historical!$B$7:$B$1403,0))=0,"n/a",((INDEX(Historical!$C$7:$C$1381,MATCH(B414,Historical!$B$7:$B$1403,0))/INDEX(Historical!$H$7:$H$1372,MATCH(B414,Historical!$B$7:$B$1403,0)))^(1/5)-1)*100)</f>
        <v>16.21633414</v>
      </c>
      <c r="V414" s="108">
        <f t="array" ref="V414">IF(INDEX(Historical!$O$7:$O$1372,MATCH(B414,Historical!$B$7:$B$1403,0))=0,"n/a",((INDEX(Historical!$C$7:$C$1381,MATCH(B414,Historical!$B$7:$B$1403,0))/INDEX(Historical!$O$7:$O$1372,MATCH(B414,Historical!$B$7:$B$1403,0)))^(1/10)-1)*100)</f>
        <v>18.16725028</v>
      </c>
      <c r="W414" s="109">
        <f t="shared" si="5"/>
        <v>0.8926135706</v>
      </c>
      <c r="X414" s="110">
        <f t="shared" si="6"/>
        <v>1.422485451</v>
      </c>
      <c r="Y414" s="149" t="s">
        <v>1583</v>
      </c>
      <c r="Z414" s="103">
        <f t="shared" si="7"/>
        <v>37.85714286</v>
      </c>
      <c r="AA414" s="112">
        <f t="shared" si="8"/>
        <v>23.04285714</v>
      </c>
      <c r="AB414" s="73">
        <v>12.0</v>
      </c>
      <c r="AC414" s="102">
        <v>5.6</v>
      </c>
      <c r="AD414" s="102">
        <v>2.48</v>
      </c>
      <c r="AE414" s="102">
        <v>1.86</v>
      </c>
      <c r="AF414" s="102">
        <v>4.26</v>
      </c>
      <c r="AG414" s="102">
        <v>19.8</v>
      </c>
      <c r="AH414" s="102">
        <v>3.9</v>
      </c>
      <c r="AI414" s="102">
        <v>8.5</v>
      </c>
      <c r="AJ414" s="102">
        <v>11.4</v>
      </c>
      <c r="AK414" s="102">
        <v>9.3</v>
      </c>
      <c r="AL414" s="113">
        <v>30840.0</v>
      </c>
      <c r="AM414" s="114">
        <v>0.2</v>
      </c>
      <c r="AN414" s="102">
        <v>0.77</v>
      </c>
      <c r="AO414" s="115">
        <f t="shared" si="9"/>
        <v>-5.183621578</v>
      </c>
      <c r="AP414" s="116">
        <f t="shared" si="10"/>
        <v>17.85923557</v>
      </c>
      <c r="AQ414" s="117">
        <f t="shared" si="11"/>
        <v>108.8727113</v>
      </c>
      <c r="AR414" s="103">
        <f t="array" ref="AR414">INDEX(Historical!$C$7:$C$1381,MATCH(B414,Historical!$B$7:$B$1403,0))*IF(AH414="n/a",1.03,IF(AH414&lt;0,1.01,IF(AH414&gt;10,1.1,(1+AH414/100))))</f>
        <v>2.20268</v>
      </c>
      <c r="AS414" s="112">
        <f t="shared" si="12"/>
        <v>2.3899078</v>
      </c>
      <c r="AT414" s="112">
        <f t="shared" ref="AT414:AV414" si="422">IF($AK414="n/a",1.03*AS414,IF($AK414&lt;0,1.01*AS414,IF($AK414&gt;10,1.1*AS414,(1+$AK414/100)*AS414)))</f>
        <v>2.612169225</v>
      </c>
      <c r="AU414" s="112">
        <f t="shared" si="422"/>
        <v>2.855100963</v>
      </c>
      <c r="AV414" s="112">
        <f t="shared" si="422"/>
        <v>3.120625353</v>
      </c>
      <c r="AW414" s="103">
        <f t="shared" si="14"/>
        <v>13.18048334</v>
      </c>
      <c r="AX414" s="118">
        <f t="shared" si="15"/>
        <v>10.21426173</v>
      </c>
      <c r="AY414" s="119">
        <v>1.33</v>
      </c>
      <c r="AZ414" s="114">
        <v>25.66</v>
      </c>
      <c r="BA414" s="114">
        <v>-12.13</v>
      </c>
      <c r="BB414" s="114">
        <v>-5.21</v>
      </c>
      <c r="BC414" s="114">
        <v>1.97</v>
      </c>
      <c r="BD414" s="42"/>
      <c r="BE414" s="17">
        <v>2011.0</v>
      </c>
      <c r="BF414" s="17">
        <f t="shared" si="16"/>
        <v>0</v>
      </c>
      <c r="BG414" s="120">
        <v>6.9</v>
      </c>
    </row>
    <row r="415" ht="11.25" customHeight="1">
      <c r="A415" s="55" t="s">
        <v>866</v>
      </c>
      <c r="B415" s="99" t="s">
        <v>867</v>
      </c>
      <c r="C415" s="100" t="s">
        <v>272</v>
      </c>
      <c r="D415" s="100" t="s">
        <v>273</v>
      </c>
      <c r="E415" s="101">
        <v>10.0</v>
      </c>
      <c r="F415" s="58">
        <v>388.0</v>
      </c>
      <c r="G415" s="58" t="s">
        <v>168</v>
      </c>
      <c r="H415" s="58" t="s">
        <v>168</v>
      </c>
      <c r="I415" s="150">
        <v>30.41</v>
      </c>
      <c r="J415" s="103">
        <f t="shared" si="2"/>
        <v>8.135481749</v>
      </c>
      <c r="K415" s="104">
        <v>0.6185</v>
      </c>
      <c r="L415" s="73">
        <v>4.0</v>
      </c>
      <c r="M415" s="23">
        <f t="shared" si="3"/>
        <v>2.474</v>
      </c>
      <c r="N415" s="105" t="s">
        <v>143</v>
      </c>
      <c r="O415" s="106">
        <v>0.611</v>
      </c>
      <c r="P415" s="107">
        <v>43811.0</v>
      </c>
      <c r="Q415" s="107">
        <v>43831.0</v>
      </c>
      <c r="R415" s="23">
        <f t="shared" si="4"/>
        <v>1.227495908</v>
      </c>
      <c r="S415" s="108">
        <f t="array" ref="S415">IF(INDEX(Historical!$D$7:$D$1379,MATCH(B415,Historical!$B$7:$B$1403,0))=0,"n/a",(INDEX(Historical!$C$7:$C$1381,MATCH(B415,Historical!$B$7:$B$1403,0))/INDEX(Historical!$D$7:$D$1379,MATCH(B415,Historical!$B$7:$B$1403,0))-1)*100)</f>
        <v>4</v>
      </c>
      <c r="T415" s="108">
        <f t="array" ref="T415">IF(INDEX(Historical!$F$7:$F$1372,MATCH(B415,Historical!$B$7:$B$1403,0))=0,"n/a",((INDEX(Historical!$C$7:$C$1381,MATCH(B415,Historical!$B$7:$B$1403,0))/INDEX(Historical!$F$7:$F$1372,MATCH(B415,Historical!$B$7:$B$1403,0)))^(1/3)-1)*100)</f>
        <v>6.822386164</v>
      </c>
      <c r="U415" s="108">
        <f t="array" ref="U415">IF(INDEX(Historical!$H$7:$H$1372,MATCH(B415,Historical!$B$7:$B$1403,0))=0,"n/a",((INDEX(Historical!$C$7:$C$1381,MATCH(B415,Historical!$B$7:$B$1403,0))/INDEX(Historical!$H$7:$H$1372,MATCH(B415,Historical!$B$7:$B$1403,0)))^(1/5)-1)*100)</f>
        <v>10.40353688</v>
      </c>
      <c r="V415" s="108" t="str">
        <f t="array" ref="V415">IF(INDEX(Historical!$O$7:$O$1372,MATCH(B415,Historical!$B$7:$B$1403,0))=0,"n/a",((INDEX(Historical!$C$7:$C$1381,MATCH(B415,Historical!$B$7:$B$1403,0))/INDEX(Historical!$O$7:$O$1372,MATCH(B415,Historical!$B$7:$B$1403,0)))^(1/10)-1)*100)</f>
        <v>n/a</v>
      </c>
      <c r="W415" s="109" t="str">
        <f t="shared" si="5"/>
        <v>n/a</v>
      </c>
      <c r="X415" s="110" t="str">
        <f t="shared" si="6"/>
        <v>n/a</v>
      </c>
      <c r="Y415" s="147"/>
      <c r="Z415" s="103">
        <f t="shared" si="7"/>
        <v>266.0215054</v>
      </c>
      <c r="AA415" s="112">
        <f t="shared" si="8"/>
        <v>32.69892473</v>
      </c>
      <c r="AB415" s="73">
        <v>12.0</v>
      </c>
      <c r="AC415" s="102">
        <v>0.93</v>
      </c>
      <c r="AD415" s="102">
        <v>4.09</v>
      </c>
      <c r="AE415" s="102">
        <v>2.04</v>
      </c>
      <c r="AF415" s="102">
        <v>5.96</v>
      </c>
      <c r="AG415" s="102">
        <v>16.7</v>
      </c>
      <c r="AH415" s="102">
        <v>-27.3</v>
      </c>
      <c r="AI415" s="102">
        <v>15.49</v>
      </c>
      <c r="AJ415" s="102">
        <v>-9.700000000000001</v>
      </c>
      <c r="AK415" s="102">
        <v>8.0</v>
      </c>
      <c r="AL415" s="113">
        <v>8710.0</v>
      </c>
      <c r="AM415" s="114">
        <v>0.1</v>
      </c>
      <c r="AN415" s="156">
        <v>5.96</v>
      </c>
      <c r="AO415" s="115">
        <f t="shared" si="9"/>
        <v>-14.1599061</v>
      </c>
      <c r="AP415" s="116">
        <f t="shared" si="10"/>
        <v>18.53901863</v>
      </c>
      <c r="AQ415" s="117">
        <f t="shared" si="11"/>
        <v>194.3056547</v>
      </c>
      <c r="AR415" s="103">
        <f t="array" ref="AR415">INDEX(Historical!$C$7:$C$1381,MATCH(B415,Historical!$B$7:$B$1403,0))*IF(AH415="n/a",1.03,IF(AH415&lt;0,1.01,IF(AH415&gt;10,1.1,(1+AH415/100))))</f>
        <v>2.46844</v>
      </c>
      <c r="AS415" s="112">
        <f t="shared" si="12"/>
        <v>2.715284</v>
      </c>
      <c r="AT415" s="112">
        <f t="shared" ref="AT415:AV415" si="423">IF($AK415="n/a",1.03*AS415,IF($AK415&lt;0,1.01*AS415,IF($AK415&gt;10,1.1*AS415,(1+$AK415/100)*AS415)))</f>
        <v>2.93250672</v>
      </c>
      <c r="AU415" s="112">
        <f t="shared" si="423"/>
        <v>3.167107258</v>
      </c>
      <c r="AV415" s="112">
        <f t="shared" si="423"/>
        <v>3.420475838</v>
      </c>
      <c r="AW415" s="103">
        <f t="shared" si="14"/>
        <v>14.70381382</v>
      </c>
      <c r="AX415" s="118">
        <f t="shared" si="15"/>
        <v>48.35190337</v>
      </c>
      <c r="AY415" s="119">
        <v>0.66</v>
      </c>
      <c r="AZ415" s="114">
        <v>3.8600000000000003</v>
      </c>
      <c r="BA415" s="114">
        <v>-17.03</v>
      </c>
      <c r="BB415" s="114">
        <v>-4.67</v>
      </c>
      <c r="BC415" s="114">
        <v>-4.89</v>
      </c>
      <c r="BD415" s="42"/>
      <c r="BE415" s="17">
        <v>2011.0</v>
      </c>
      <c r="BF415" s="17">
        <f t="shared" si="16"/>
        <v>0</v>
      </c>
      <c r="BG415" s="120">
        <v>2.0</v>
      </c>
    </row>
    <row r="416" ht="11.25" customHeight="1">
      <c r="A416" s="55" t="s">
        <v>868</v>
      </c>
      <c r="B416" s="99" t="s">
        <v>869</v>
      </c>
      <c r="C416" s="100" t="s">
        <v>136</v>
      </c>
      <c r="D416" s="100" t="s">
        <v>153</v>
      </c>
      <c r="E416" s="101">
        <v>15.0</v>
      </c>
      <c r="F416" s="58">
        <v>271.0</v>
      </c>
      <c r="G416" s="58" t="s">
        <v>168</v>
      </c>
      <c r="H416" s="58" t="s">
        <v>168</v>
      </c>
      <c r="I416" s="150">
        <v>23.9</v>
      </c>
      <c r="J416" s="103">
        <f t="shared" si="2"/>
        <v>4.518828452</v>
      </c>
      <c r="K416" s="104">
        <v>0.27</v>
      </c>
      <c r="L416" s="73">
        <v>4.0</v>
      </c>
      <c r="M416" s="23">
        <f t="shared" si="3"/>
        <v>1.08</v>
      </c>
      <c r="N416" s="105" t="s">
        <v>179</v>
      </c>
      <c r="O416" s="106">
        <v>0.26</v>
      </c>
      <c r="P416" s="107">
        <v>43825.0</v>
      </c>
      <c r="Q416" s="107">
        <v>43830.0</v>
      </c>
      <c r="R416" s="23">
        <f t="shared" si="4"/>
        <v>3.846153846</v>
      </c>
      <c r="S416" s="108">
        <f t="array" ref="S416">IF(INDEX(Historical!$D$7:$D$1379,MATCH(B416,Historical!$B$7:$B$1403,0))=0,"n/a",(INDEX(Historical!$C$7:$C$1381,MATCH(B416,Historical!$B$7:$B$1403,0))/INDEX(Historical!$D$7:$D$1379,MATCH(B416,Historical!$B$7:$B$1403,0))-1)*100)</f>
        <v>0.9615384615</v>
      </c>
      <c r="T416" s="108">
        <f t="array" ref="T416">IF(INDEX(Historical!$F$7:$F$1372,MATCH(B416,Historical!$B$7:$B$1403,0))=0,"n/a",((INDEX(Historical!$C$7:$C$1381,MATCH(B416,Historical!$B$7:$B$1403,0))/INDEX(Historical!$F$7:$F$1372,MATCH(B416,Historical!$B$7:$B$1403,0)))^(1/3)-1)*100)</f>
        <v>2.326410809</v>
      </c>
      <c r="U416" s="108">
        <f t="array" ref="U416">IF(INDEX(Historical!$H$7:$H$1372,MATCH(B416,Historical!$B$7:$B$1403,0))=0,"n/a",((INDEX(Historical!$C$7:$C$1381,MATCH(B416,Historical!$B$7:$B$1403,0))/INDEX(Historical!$H$7:$H$1372,MATCH(B416,Historical!$B$7:$B$1403,0)))^(1/5)-1)*100)</f>
        <v>3.361751144</v>
      </c>
      <c r="V416" s="108">
        <f t="array" ref="V416">IF(INDEX(Historical!$O$7:$O$1372,MATCH(B416,Historical!$B$7:$B$1403,0))=0,"n/a",((INDEX(Historical!$C$7:$C$1381,MATCH(B416,Historical!$B$7:$B$1403,0))/INDEX(Historical!$O$7:$O$1372,MATCH(B416,Historical!$B$7:$B$1403,0)))^(1/10)-1)*100)</f>
        <v>7.48847771</v>
      </c>
      <c r="W416" s="109">
        <f t="shared" si="5"/>
        <v>0.4489231689</v>
      </c>
      <c r="X416" s="110" t="str">
        <f t="shared" si="6"/>
        <v>n/a</v>
      </c>
      <c r="Y416" s="149"/>
      <c r="Z416" s="103" t="str">
        <f t="shared" si="7"/>
        <v>n/a</v>
      </c>
      <c r="AA416" s="112" t="str">
        <f t="shared" si="8"/>
        <v>n/a</v>
      </c>
      <c r="AB416" s="73">
        <v>12.0</v>
      </c>
      <c r="AC416" s="102" t="s">
        <v>128</v>
      </c>
      <c r="AD416" s="102" t="s">
        <v>128</v>
      </c>
      <c r="AE416" s="102" t="s">
        <v>128</v>
      </c>
      <c r="AF416" s="102" t="s">
        <v>128</v>
      </c>
      <c r="AG416" s="102" t="s">
        <v>128</v>
      </c>
      <c r="AH416" s="102" t="s">
        <v>128</v>
      </c>
      <c r="AI416" s="102" t="s">
        <v>128</v>
      </c>
      <c r="AJ416" s="102" t="s">
        <v>128</v>
      </c>
      <c r="AK416" s="102" t="s">
        <v>128</v>
      </c>
      <c r="AL416" s="113" t="s">
        <v>128</v>
      </c>
      <c r="AM416" s="114" t="s">
        <v>128</v>
      </c>
      <c r="AN416" s="102" t="s">
        <v>128</v>
      </c>
      <c r="AO416" s="115" t="str">
        <f t="shared" si="9"/>
        <v>n/a</v>
      </c>
      <c r="AP416" s="116">
        <f t="shared" si="10"/>
        <v>7.880579596</v>
      </c>
      <c r="AQ416" s="117" t="str">
        <f t="shared" si="11"/>
        <v>n/a</v>
      </c>
      <c r="AR416" s="103">
        <f t="array" ref="AR416">INDEX(Historical!$C$7:$C$1381,MATCH(B416,Historical!$B$7:$B$1403,0))*IF(AH416="n/a",1.03,IF(AH416&lt;0,1.01,IF(AH416&gt;10,1.1,(1+AH416/100))))</f>
        <v>1.0815</v>
      </c>
      <c r="AS416" s="112">
        <f t="shared" si="12"/>
        <v>1.113945</v>
      </c>
      <c r="AT416" s="112">
        <f t="shared" ref="AT416:AV416" si="424">IF($AK416="n/a",1.03*AS416,IF($AK416&lt;0,1.01*AS416,IF($AK416&gt;10,1.1*AS416,(1+$AK416/100)*AS416)))</f>
        <v>1.14736335</v>
      </c>
      <c r="AU416" s="112">
        <f t="shared" si="424"/>
        <v>1.181784251</v>
      </c>
      <c r="AV416" s="112">
        <f t="shared" si="424"/>
        <v>1.217237778</v>
      </c>
      <c r="AW416" s="103">
        <f t="shared" si="14"/>
        <v>5.741830379</v>
      </c>
      <c r="AX416" s="118">
        <f t="shared" si="15"/>
        <v>24.02439489</v>
      </c>
      <c r="AY416" s="119" t="s">
        <v>128</v>
      </c>
      <c r="AZ416" s="114" t="s">
        <v>128</v>
      </c>
      <c r="BA416" s="114" t="s">
        <v>128</v>
      </c>
      <c r="BB416" s="114" t="s">
        <v>128</v>
      </c>
      <c r="BC416" s="114" t="s">
        <v>128</v>
      </c>
      <c r="BD416" s="42" t="s">
        <v>112</v>
      </c>
      <c r="BE416" s="17">
        <v>2007.0</v>
      </c>
      <c r="BF416" s="17">
        <f t="shared" si="16"/>
        <v>1</v>
      </c>
      <c r="BG416" s="120" t="s">
        <v>128</v>
      </c>
    </row>
    <row r="417" ht="11.25" customHeight="1">
      <c r="A417" s="55" t="s">
        <v>1324</v>
      </c>
      <c r="B417" s="99" t="s">
        <v>1325</v>
      </c>
      <c r="C417" s="100" t="s">
        <v>136</v>
      </c>
      <c r="D417" s="100" t="s">
        <v>153</v>
      </c>
      <c r="E417" s="101">
        <v>9.0</v>
      </c>
      <c r="F417" s="58">
        <v>535.0</v>
      </c>
      <c r="G417" s="58" t="s">
        <v>168</v>
      </c>
      <c r="H417" s="58" t="s">
        <v>168</v>
      </c>
      <c r="I417" s="150">
        <v>10.54</v>
      </c>
      <c r="J417" s="103">
        <f t="shared" si="2"/>
        <v>4.554079696</v>
      </c>
      <c r="K417" s="104">
        <v>0.12</v>
      </c>
      <c r="L417" s="73">
        <v>4.0</v>
      </c>
      <c r="M417" s="23">
        <f t="shared" si="3"/>
        <v>0.48</v>
      </c>
      <c r="N417" s="105" t="s">
        <v>1326</v>
      </c>
      <c r="O417" s="106">
        <v>0.11</v>
      </c>
      <c r="P417" s="107">
        <v>43868.0</v>
      </c>
      <c r="Q417" s="107">
        <v>43886.0</v>
      </c>
      <c r="R417" s="23">
        <f t="shared" si="4"/>
        <v>9.090909091</v>
      </c>
      <c r="S417" s="108">
        <f t="array" ref="S417">IF(INDEX(Historical!$D$7:$D$1379,MATCH(B417,Historical!$B$7:$B$1403,0))=0,"n/a",(INDEX(Historical!$C$7:$C$1381,MATCH(B417,Historical!$B$7:$B$1403,0))/INDEX(Historical!$D$7:$D$1379,MATCH(B417,Historical!$B$7:$B$1403,0))-1)*100)</f>
        <v>15.78947368</v>
      </c>
      <c r="T417" s="108">
        <f t="array" ref="T417">IF(INDEX(Historical!$F$7:$F$1372,MATCH(B417,Historical!$B$7:$B$1403,0))=0,"n/a",((INDEX(Historical!$C$7:$C$1381,MATCH(B417,Historical!$B$7:$B$1403,0))/INDEX(Historical!$F$7:$F$1372,MATCH(B417,Historical!$B$7:$B$1403,0)))^(1/3)-1)*100)</f>
        <v>19.16803445</v>
      </c>
      <c r="U417" s="108">
        <f t="array" ref="U417">IF(INDEX(Historical!$H$7:$H$1372,MATCH(B417,Historical!$B$7:$B$1403,0))=0,"n/a",((INDEX(Historical!$C$7:$C$1381,MATCH(B417,Historical!$B$7:$B$1403,0))/INDEX(Historical!$H$7:$H$1372,MATCH(B417,Historical!$B$7:$B$1403,0)))^(1/5)-1)*100)</f>
        <v>29.83929295</v>
      </c>
      <c r="V417" s="108" t="str">
        <f t="array" ref="V417">IF(INDEX(Historical!$O$7:$O$1372,MATCH(B417,Historical!$B$7:$B$1403,0))=0,"n/a",((INDEX(Historical!$C$7:$C$1381,MATCH(B417,Historical!$B$7:$B$1403,0))/INDEX(Historical!$O$7:$O$1372,MATCH(B417,Historical!$B$7:$B$1403,0)))^(1/10)-1)*100)</f>
        <v>n/a</v>
      </c>
      <c r="W417" s="109" t="str">
        <f t="shared" si="5"/>
        <v>n/a</v>
      </c>
      <c r="X417" s="110">
        <f t="shared" si="6"/>
        <v>2.425958776</v>
      </c>
      <c r="Y417" s="149" t="s">
        <v>1300</v>
      </c>
      <c r="Z417" s="103">
        <f t="shared" si="7"/>
        <v>64</v>
      </c>
      <c r="AA417" s="112">
        <f t="shared" si="8"/>
        <v>14.05333333</v>
      </c>
      <c r="AB417" s="73">
        <v>12.0</v>
      </c>
      <c r="AC417" s="102">
        <v>0.75</v>
      </c>
      <c r="AD417" s="102">
        <v>1.36</v>
      </c>
      <c r="AE417" s="102">
        <v>2.49</v>
      </c>
      <c r="AF417" s="160">
        <v>0.94</v>
      </c>
      <c r="AG417" s="102">
        <v>6.2</v>
      </c>
      <c r="AH417" s="102">
        <v>17.599999999999998</v>
      </c>
      <c r="AI417" s="102">
        <v>7.59</v>
      </c>
      <c r="AJ417" s="102">
        <v>12.3</v>
      </c>
      <c r="AK417" s="102">
        <v>10.38</v>
      </c>
      <c r="AL417" s="113">
        <v>2590.0</v>
      </c>
      <c r="AM417" s="114">
        <v>8.73</v>
      </c>
      <c r="AN417" s="102">
        <v>0.0</v>
      </c>
      <c r="AO417" s="115">
        <f t="shared" si="9"/>
        <v>20.34003931</v>
      </c>
      <c r="AP417" s="116">
        <f t="shared" si="10"/>
        <v>34.39337264</v>
      </c>
      <c r="AQ417" s="117">
        <f t="shared" si="11"/>
        <v>-23.37643724</v>
      </c>
      <c r="AR417" s="103">
        <f t="array" ref="AR417">INDEX(Historical!$C$7:$C$1381,MATCH(B417,Historical!$B$7:$B$1403,0))*IF(AH417="n/a",1.03,IF(AH417&lt;0,1.01,IF(AH417&gt;10,1.1,(1+AH417/100))))</f>
        <v>0.484</v>
      </c>
      <c r="AS417" s="112">
        <f t="shared" si="12"/>
        <v>0.5207356</v>
      </c>
      <c r="AT417" s="112">
        <f t="shared" ref="AT417:AV417" si="425">IF($AK417="n/a",1.03*AS417,IF($AK417&lt;0,1.01*AS417,IF($AK417&gt;10,1.1*AS417,(1+$AK417/100)*AS417)))</f>
        <v>0.57280916</v>
      </c>
      <c r="AU417" s="112">
        <f t="shared" si="425"/>
        <v>0.630090076</v>
      </c>
      <c r="AV417" s="112">
        <f t="shared" si="425"/>
        <v>0.6930990836</v>
      </c>
      <c r="AW417" s="103">
        <f t="shared" si="14"/>
        <v>2.90073392</v>
      </c>
      <c r="AX417" s="118">
        <f t="shared" si="15"/>
        <v>27.52119468</v>
      </c>
      <c r="AY417" s="119">
        <v>0.87</v>
      </c>
      <c r="AZ417" s="114">
        <v>1.8399999999999999</v>
      </c>
      <c r="BA417" s="114">
        <v>-17.46</v>
      </c>
      <c r="BB417" s="114">
        <v>-10.81</v>
      </c>
      <c r="BC417" s="114">
        <v>-8.16</v>
      </c>
      <c r="BD417" s="42"/>
      <c r="BE417" s="17">
        <v>2013.0</v>
      </c>
      <c r="BF417" s="17">
        <f t="shared" si="16"/>
        <v>0</v>
      </c>
      <c r="BG417" s="120">
        <v>0.7000000000000001</v>
      </c>
    </row>
    <row r="418" ht="11.25" customHeight="1">
      <c r="A418" s="220" t="s">
        <v>1920</v>
      </c>
      <c r="B418" s="99" t="s">
        <v>1921</v>
      </c>
      <c r="C418" s="100" t="s">
        <v>136</v>
      </c>
      <c r="D418" s="100" t="s">
        <v>153</v>
      </c>
      <c r="E418" s="101">
        <v>6.0</v>
      </c>
      <c r="F418" s="58">
        <v>778.0</v>
      </c>
      <c r="G418" s="58" t="s">
        <v>168</v>
      </c>
      <c r="H418" s="58" t="s">
        <v>168</v>
      </c>
      <c r="I418" s="150">
        <v>21.36</v>
      </c>
      <c r="J418" s="103">
        <f t="shared" si="2"/>
        <v>1.123595506</v>
      </c>
      <c r="K418" s="104">
        <v>0.06</v>
      </c>
      <c r="L418" s="73">
        <v>4.0</v>
      </c>
      <c r="M418" s="23">
        <f t="shared" si="3"/>
        <v>0.24</v>
      </c>
      <c r="N418" s="105" t="s">
        <v>365</v>
      </c>
      <c r="O418" s="106">
        <v>0.0551</v>
      </c>
      <c r="P418" s="107">
        <v>43742.0</v>
      </c>
      <c r="Q418" s="107">
        <v>43769.0</v>
      </c>
      <c r="R418" s="23">
        <f t="shared" si="4"/>
        <v>8.89292196</v>
      </c>
      <c r="S418" s="108">
        <f t="array" ref="S418">IF(INDEX(Historical!$D$7:$D$1379,MATCH(B418,Historical!$B$7:$B$1403,0))=0,"n/a",(INDEX(Historical!$C$7:$C$1381,MATCH(B418,Historical!$B$7:$B$1403,0))/INDEX(Historical!$D$7:$D$1379,MATCH(B418,Historical!$B$7:$B$1403,0))-1)*100)</f>
        <v>50.2310231</v>
      </c>
      <c r="T418" s="108">
        <f t="array" ref="T418">IF(INDEX(Historical!$F$7:$F$1372,MATCH(B418,Historical!$B$7:$B$1403,0))=0,"n/a",((INDEX(Historical!$C$7:$C$1381,MATCH(B418,Historical!$B$7:$B$1403,0))/INDEX(Historical!$F$7:$F$1372,MATCH(B418,Historical!$B$7:$B$1403,0)))^(1/3)-1)*100)</f>
        <v>80.65985238</v>
      </c>
      <c r="U418" s="108">
        <f t="array" ref="U418">IF(INDEX(Historical!$H$7:$H$1372,MATCH(B418,Historical!$B$7:$B$1403,0))=0,"n/a",((INDEX(Historical!$C$7:$C$1381,MATCH(B418,Historical!$B$7:$B$1403,0))/INDEX(Historical!$H$7:$H$1372,MATCH(B418,Historical!$B$7:$B$1403,0)))^(1/5)-1)*100)</f>
        <v>101.805347</v>
      </c>
      <c r="V418" s="108" t="str">
        <f t="array" ref="V418">IF(INDEX(Historical!$O$7:$O$1372,MATCH(B418,Historical!$B$7:$B$1403,0))=0,"n/a",((INDEX(Historical!$C$7:$C$1381,MATCH(B418,Historical!$B$7:$B$1403,0))/INDEX(Historical!$O$7:$O$1372,MATCH(B418,Historical!$B$7:$B$1403,0)))^(1/10)-1)*100)</f>
        <v>n/a</v>
      </c>
      <c r="W418" s="109" t="str">
        <f t="shared" si="5"/>
        <v>n/a</v>
      </c>
      <c r="X418" s="110">
        <f t="shared" si="6"/>
        <v>4.008084527</v>
      </c>
      <c r="Y418" s="133"/>
      <c r="Z418" s="103">
        <f t="shared" si="7"/>
        <v>14.37125749</v>
      </c>
      <c r="AA418" s="112">
        <f t="shared" si="8"/>
        <v>12.79041916</v>
      </c>
      <c r="AB418" s="73">
        <v>12.0</v>
      </c>
      <c r="AC418" s="102">
        <v>1.67</v>
      </c>
      <c r="AD418" s="102" t="s">
        <v>128</v>
      </c>
      <c r="AE418" s="102">
        <v>2.69</v>
      </c>
      <c r="AF418" s="102">
        <v>1.01</v>
      </c>
      <c r="AG418" s="102">
        <v>8.1</v>
      </c>
      <c r="AH418" s="102">
        <v>43.1</v>
      </c>
      <c r="AI418" s="102">
        <v>15.079999999999998</v>
      </c>
      <c r="AJ418" s="102">
        <v>25.4</v>
      </c>
      <c r="AK418" s="102" t="s">
        <v>128</v>
      </c>
      <c r="AL418" s="113">
        <v>240.09</v>
      </c>
      <c r="AM418" s="114">
        <v>6.1</v>
      </c>
      <c r="AN418" s="102">
        <v>0.11</v>
      </c>
      <c r="AO418" s="115">
        <f t="shared" si="9"/>
        <v>90.13852332</v>
      </c>
      <c r="AP418" s="116">
        <f t="shared" si="10"/>
        <v>102.9289425</v>
      </c>
      <c r="AQ418" s="117">
        <f t="shared" si="11"/>
        <v>-24.2274651</v>
      </c>
      <c r="AR418" s="103">
        <f t="array" ref="AR418">INDEX(Historical!$C$7:$C$1381,MATCH(B418,Historical!$B$7:$B$1403,0))*IF(AH418="n/a",1.03,IF(AH418&lt;0,1.01,IF(AH418&gt;10,1.1,(1+AH418/100))))</f>
        <v>0.25036</v>
      </c>
      <c r="AS418" s="112">
        <f t="shared" si="12"/>
        <v>0.275396</v>
      </c>
      <c r="AT418" s="112">
        <f t="shared" ref="AT418:AV418" si="426">IF($AK418="n/a",1.03*AS418,IF($AK418&lt;0,1.01*AS418,IF($AK418&gt;10,1.1*AS418,(1+$AK418/100)*AS418)))</f>
        <v>0.28365788</v>
      </c>
      <c r="AU418" s="112">
        <f t="shared" si="426"/>
        <v>0.2921676164</v>
      </c>
      <c r="AV418" s="112">
        <f t="shared" si="426"/>
        <v>0.3009326449</v>
      </c>
      <c r="AW418" s="103">
        <f t="shared" si="14"/>
        <v>1.402514141</v>
      </c>
      <c r="AX418" s="118">
        <f t="shared" si="15"/>
        <v>6.566077441</v>
      </c>
      <c r="AY418" s="119">
        <v>0.15</v>
      </c>
      <c r="AZ418" s="114">
        <v>-0.5599999999999999</v>
      </c>
      <c r="BA418" s="114">
        <v>-19.27</v>
      </c>
      <c r="BB418" s="114">
        <v>-9.6</v>
      </c>
      <c r="BC418" s="114">
        <v>-10.36</v>
      </c>
      <c r="BD418" s="42"/>
      <c r="BE418" s="17">
        <v>2014.0</v>
      </c>
      <c r="BF418" s="17">
        <f t="shared" si="16"/>
        <v>0</v>
      </c>
      <c r="BG418" s="120">
        <v>0.8</v>
      </c>
    </row>
    <row r="419" ht="11.25" customHeight="1">
      <c r="A419" s="151" t="s">
        <v>1584</v>
      </c>
      <c r="B419" s="122" t="s">
        <v>1585</v>
      </c>
      <c r="C419" s="100" t="s">
        <v>118</v>
      </c>
      <c r="D419" s="100" t="s">
        <v>202</v>
      </c>
      <c r="E419" s="123">
        <v>8.0</v>
      </c>
      <c r="F419" s="58">
        <v>648.0</v>
      </c>
      <c r="G419" s="124" t="s">
        <v>121</v>
      </c>
      <c r="H419" s="124" t="s">
        <v>121</v>
      </c>
      <c r="I419" s="216">
        <v>60.15</v>
      </c>
      <c r="J419" s="126">
        <f t="shared" si="2"/>
        <v>1.123857024</v>
      </c>
      <c r="K419" s="127">
        <v>0.169</v>
      </c>
      <c r="L419" s="128">
        <v>4.0</v>
      </c>
      <c r="M419" s="129">
        <f t="shared" si="3"/>
        <v>0.676</v>
      </c>
      <c r="N419" s="130" t="s">
        <v>143</v>
      </c>
      <c r="O419" s="131">
        <v>0.147</v>
      </c>
      <c r="P419" s="132">
        <v>43903.0</v>
      </c>
      <c r="Q419" s="132">
        <v>43927.0</v>
      </c>
      <c r="R419" s="129">
        <f t="shared" si="4"/>
        <v>14.96598639</v>
      </c>
      <c r="S419" s="108">
        <f t="array" ref="S419">IF(INDEX(Historical!$D$7:$D$1379,MATCH(B419,Historical!$B$7:$B$1403,0))=0,"n/a",(INDEX(Historical!$C$7:$C$1381,MATCH(B419,Historical!$B$7:$B$1403,0))/INDEX(Historical!$D$7:$D$1379,MATCH(B419,Historical!$B$7:$B$1403,0))-1)*100)</f>
        <v>9.701492537</v>
      </c>
      <c r="T419" s="108">
        <f t="array" ref="T419">IF(INDEX(Historical!$F$7:$F$1372,MATCH(B419,Historical!$B$7:$B$1403,0))=0,"n/a",((INDEX(Historical!$C$7:$C$1381,MATCH(B419,Historical!$B$7:$B$1403,0))/INDEX(Historical!$F$7:$F$1372,MATCH(B419,Historical!$B$7:$B$1403,0)))^(1/3)-1)*100)</f>
        <v>5.835626066</v>
      </c>
      <c r="U419" s="108">
        <f t="array" ref="U419">IF(INDEX(Historical!$H$7:$H$1372,MATCH(B419,Historical!$B$7:$B$1403,0))=0,"n/a",((INDEX(Historical!$C$7:$C$1381,MATCH(B419,Historical!$B$7:$B$1403,0))/INDEX(Historical!$H$7:$H$1372,MATCH(B419,Historical!$B$7:$B$1403,0)))^(1/5)-1)*100)</f>
        <v>5.970486933</v>
      </c>
      <c r="V419" s="108">
        <f t="array" ref="V419">IF(INDEX(Historical!$O$7:$O$1372,MATCH(B419,Historical!$B$7:$B$1403,0))=0,"n/a",((INDEX(Historical!$C$7:$C$1381,MATCH(B419,Historical!$B$7:$B$1403,0))/INDEX(Historical!$O$7:$O$1372,MATCH(B419,Historical!$B$7:$B$1403,0)))^(1/10)-1)*100)</f>
        <v>6.090369654</v>
      </c>
      <c r="W419" s="109">
        <f t="shared" si="5"/>
        <v>0.9803160189</v>
      </c>
      <c r="X419" s="110" t="str">
        <f t="shared" si="6"/>
        <v>n/a</v>
      </c>
      <c r="Y419" s="264"/>
      <c r="Z419" s="126">
        <f t="shared" si="7"/>
        <v>19.65116279</v>
      </c>
      <c r="AA419" s="134">
        <f t="shared" si="8"/>
        <v>17.48546512</v>
      </c>
      <c r="AB419" s="128">
        <v>12.0</v>
      </c>
      <c r="AC419" s="125">
        <v>3.44</v>
      </c>
      <c r="AD419" s="125">
        <v>8.76</v>
      </c>
      <c r="AE419" s="125">
        <v>1.88</v>
      </c>
      <c r="AF419" s="125">
        <v>2.64</v>
      </c>
      <c r="AG419" s="125">
        <v>15.8</v>
      </c>
      <c r="AH419" s="125">
        <v>24.5</v>
      </c>
      <c r="AI419" s="125">
        <v>8.450000000000001</v>
      </c>
      <c r="AJ419" s="125">
        <v>-8.4</v>
      </c>
      <c r="AK419" s="125">
        <v>2.0</v>
      </c>
      <c r="AL419" s="135">
        <v>5280.0</v>
      </c>
      <c r="AM419" s="136">
        <v>0.2</v>
      </c>
      <c r="AN419" s="125">
        <v>0.07</v>
      </c>
      <c r="AO419" s="137">
        <f t="shared" si="9"/>
        <v>-10.39112116</v>
      </c>
      <c r="AP419" s="138">
        <f t="shared" si="10"/>
        <v>7.094343957</v>
      </c>
      <c r="AQ419" s="139">
        <f t="shared" si="11"/>
        <v>43.23504833</v>
      </c>
      <c r="AR419" s="103">
        <f t="array" ref="AR419">INDEX(Historical!$C$7:$C$1381,MATCH(B419,Historical!$B$7:$B$1403,0))*IF(AH419="n/a",1.03,IF(AH419&lt;0,1.01,IF(AH419&gt;10,1.1,(1+AH419/100))))</f>
        <v>0.6468</v>
      </c>
      <c r="AS419" s="134">
        <f t="shared" si="12"/>
        <v>0.7014546</v>
      </c>
      <c r="AT419" s="134">
        <f t="shared" ref="AT419:AV419" si="427">IF($AK419="n/a",1.03*AS419,IF($AK419&lt;0,1.01*AS419,IF($AK419&gt;10,1.1*AS419,(1+$AK419/100)*AS419)))</f>
        <v>0.715483692</v>
      </c>
      <c r="AU419" s="134">
        <f t="shared" si="427"/>
        <v>0.7297933658</v>
      </c>
      <c r="AV419" s="134">
        <f t="shared" si="427"/>
        <v>0.7443892332</v>
      </c>
      <c r="AW419" s="126">
        <f t="shared" si="14"/>
        <v>3.537920891</v>
      </c>
      <c r="AX419" s="140">
        <f t="shared" si="15"/>
        <v>5.881830243</v>
      </c>
      <c r="AY419" s="141">
        <v>1.58</v>
      </c>
      <c r="AZ419" s="136">
        <v>12.120000000000001</v>
      </c>
      <c r="BA419" s="136">
        <v>-20.39</v>
      </c>
      <c r="BB419" s="136">
        <v>-15.260000000000002</v>
      </c>
      <c r="BC419" s="136">
        <v>-6.5</v>
      </c>
      <c r="BD419" s="65"/>
      <c r="BE419" s="17">
        <v>2013.0</v>
      </c>
      <c r="BF419" s="17">
        <f t="shared" si="16"/>
        <v>0</v>
      </c>
      <c r="BG419" s="143">
        <v>7.6</v>
      </c>
    </row>
    <row r="420" ht="11.25" customHeight="1">
      <c r="A420" s="55" t="s">
        <v>310</v>
      </c>
      <c r="B420" s="99" t="s">
        <v>311</v>
      </c>
      <c r="C420" s="100" t="s">
        <v>118</v>
      </c>
      <c r="D420" s="100" t="s">
        <v>202</v>
      </c>
      <c r="E420" s="101">
        <v>45.0</v>
      </c>
      <c r="F420" s="58">
        <v>52.0</v>
      </c>
      <c r="G420" s="58" t="s">
        <v>121</v>
      </c>
      <c r="H420" s="58" t="s">
        <v>121</v>
      </c>
      <c r="I420" s="102">
        <v>167.78</v>
      </c>
      <c r="J420" s="103">
        <f t="shared" si="2"/>
        <v>2.55095959</v>
      </c>
      <c r="K420" s="104">
        <v>1.07</v>
      </c>
      <c r="L420" s="73">
        <v>4.0</v>
      </c>
      <c r="M420" s="23">
        <f t="shared" si="3"/>
        <v>4.28</v>
      </c>
      <c r="N420" s="105" t="s">
        <v>184</v>
      </c>
      <c r="O420" s="106">
        <v>1.0</v>
      </c>
      <c r="P420" s="107">
        <v>43735.0</v>
      </c>
      <c r="Q420" s="107">
        <v>43747.0</v>
      </c>
      <c r="R420" s="23">
        <f t="shared" si="4"/>
        <v>7</v>
      </c>
      <c r="S420" s="108">
        <f t="array" ref="S420">IF(INDEX(Historical!$D$7:$D$1379,MATCH(B420,Historical!$B$7:$B$1403,0))=0,"n/a",(INDEX(Historical!$C$7:$C$1381,MATCH(B420,Historical!$B$7:$B$1403,0))/INDEX(Historical!$D$7:$D$1379,MATCH(B420,Historical!$B$7:$B$1403,0))-1)*100)</f>
        <v>21.85628743</v>
      </c>
      <c r="T420" s="108">
        <f t="array" ref="T420">IF(INDEX(Historical!$F$7:$F$1372,MATCH(B420,Historical!$B$7:$B$1403,0))=0,"n/a",((INDEX(Historical!$C$7:$C$1381,MATCH(B420,Historical!$B$7:$B$1403,0))/INDEX(Historical!$F$7:$F$1372,MATCH(B420,Historical!$B$7:$B$1403,0)))^(1/3)-1)*100)</f>
        <v>20.95454471</v>
      </c>
      <c r="U420" s="108">
        <f t="array" ref="U420">IF(INDEX(Historical!$H$7:$H$1372,MATCH(B420,Historical!$B$7:$B$1403,0))=0,"n/a",((INDEX(Historical!$C$7:$C$1381,MATCH(B420,Historical!$B$7:$B$1403,0))/INDEX(Historical!$H$7:$H$1372,MATCH(B420,Historical!$B$7:$B$1403,0)))^(1/5)-1)*100)</f>
        <v>18.45674523</v>
      </c>
      <c r="V420" s="108">
        <f t="array" ref="V420">IF(INDEX(Historical!$O$7:$O$1372,MATCH(B420,Historical!$B$7:$B$1403,0))=0,"n/a",((INDEX(Historical!$C$7:$C$1381,MATCH(B420,Historical!$B$7:$B$1403,0))/INDEX(Historical!$O$7:$O$1372,MATCH(B420,Historical!$B$7:$B$1403,0)))^(1/10)-1)*100)</f>
        <v>12.62045365</v>
      </c>
      <c r="W420" s="109">
        <f t="shared" si="5"/>
        <v>1.462447051</v>
      </c>
      <c r="X420" s="110">
        <f t="shared" si="6"/>
        <v>1.74120238</v>
      </c>
      <c r="Y420" s="111"/>
      <c r="Z420" s="103">
        <f t="shared" si="7"/>
        <v>55.22580645</v>
      </c>
      <c r="AA420" s="112">
        <f t="shared" si="8"/>
        <v>21.64903226</v>
      </c>
      <c r="AB420" s="73">
        <v>12.0</v>
      </c>
      <c r="AC420" s="102">
        <v>7.75</v>
      </c>
      <c r="AD420" s="102">
        <v>4.55</v>
      </c>
      <c r="AE420" s="102">
        <v>3.8</v>
      </c>
      <c r="AF420" s="102">
        <v>17.81</v>
      </c>
      <c r="AG420" s="102">
        <v>82.1</v>
      </c>
      <c r="AH420" s="102">
        <v>1.7999999999999998</v>
      </c>
      <c r="AI420" s="102">
        <v>6.92</v>
      </c>
      <c r="AJ420" s="102">
        <v>10.6</v>
      </c>
      <c r="AK420" s="102">
        <v>4.760000000000001</v>
      </c>
      <c r="AL420" s="113">
        <v>53620.0</v>
      </c>
      <c r="AM420" s="114">
        <v>0.2</v>
      </c>
      <c r="AN420" s="102">
        <v>2.56</v>
      </c>
      <c r="AO420" s="115">
        <f t="shared" si="9"/>
        <v>-0.6413274423</v>
      </c>
      <c r="AP420" s="116">
        <f t="shared" si="10"/>
        <v>21.00770482</v>
      </c>
      <c r="AQ420" s="117">
        <f t="shared" si="11"/>
        <v>313.9614929</v>
      </c>
      <c r="AR420" s="103">
        <f t="array" ref="AR420">INDEX(Historical!$C$7:$C$1381,MATCH(B420,Historical!$B$7:$B$1403,0))*IF(AH420="n/a",1.03,IF(AH420&lt;0,1.01,IF(AH420&gt;10,1.1,(1+AH420/100))))</f>
        <v>4.14326</v>
      </c>
      <c r="AS420" s="112">
        <f t="shared" si="12"/>
        <v>4.429973592</v>
      </c>
      <c r="AT420" s="112">
        <f t="shared" ref="AT420:AV420" si="428">IF($AK420="n/a",1.03*AS420,IF($AK420&lt;0,1.01*AS420,IF($AK420&gt;10,1.1*AS420,(1+$AK420/100)*AS420)))</f>
        <v>4.640840335</v>
      </c>
      <c r="AU420" s="112">
        <f t="shared" si="428"/>
        <v>4.861744335</v>
      </c>
      <c r="AV420" s="112">
        <f t="shared" si="428"/>
        <v>5.093163365</v>
      </c>
      <c r="AW420" s="103">
        <f t="shared" si="14"/>
        <v>23.16898163</v>
      </c>
      <c r="AX420" s="118">
        <f t="shared" si="15"/>
        <v>13.8091439</v>
      </c>
      <c r="AY420" s="119">
        <v>1.25</v>
      </c>
      <c r="AZ420" s="114">
        <v>22.54</v>
      </c>
      <c r="BA420" s="114">
        <v>-12.09</v>
      </c>
      <c r="BB420" s="114">
        <v>-7.08</v>
      </c>
      <c r="BC420" s="114">
        <v>3.2</v>
      </c>
      <c r="BD420" s="42"/>
      <c r="BE420" s="17">
        <v>1975.0</v>
      </c>
      <c r="BF420" s="17">
        <f t="shared" si="16"/>
        <v>4</v>
      </c>
      <c r="BG420" s="120">
        <v>16.7</v>
      </c>
    </row>
    <row r="421" ht="11.25" customHeight="1">
      <c r="A421" s="55" t="s">
        <v>870</v>
      </c>
      <c r="B421" s="99" t="s">
        <v>871</v>
      </c>
      <c r="C421" s="100" t="s">
        <v>136</v>
      </c>
      <c r="D421" s="100" t="s">
        <v>183</v>
      </c>
      <c r="E421" s="101">
        <v>10.0</v>
      </c>
      <c r="F421" s="58">
        <v>352.0</v>
      </c>
      <c r="G421" s="58" t="s">
        <v>120</v>
      </c>
      <c r="H421" s="58" t="s">
        <v>120</v>
      </c>
      <c r="I421" s="150">
        <v>14.4</v>
      </c>
      <c r="J421" s="103">
        <f t="shared" si="2"/>
        <v>8.611111111</v>
      </c>
      <c r="K421" s="104">
        <v>0.31</v>
      </c>
      <c r="L421" s="73">
        <v>4.0</v>
      </c>
      <c r="M421" s="23">
        <f t="shared" si="3"/>
        <v>1.24</v>
      </c>
      <c r="N421" s="105" t="s">
        <v>138</v>
      </c>
      <c r="O421" s="106">
        <v>0.3</v>
      </c>
      <c r="P421" s="107">
        <v>43594.0</v>
      </c>
      <c r="Q421" s="107">
        <v>43619.0</v>
      </c>
      <c r="R421" s="23">
        <f t="shared" si="4"/>
        <v>3.333333333</v>
      </c>
      <c r="S421" s="108">
        <f t="array" ref="S421">IF(INDEX(Historical!$D$7:$D$1379,MATCH(B421,Historical!$B$7:$B$1403,0))=0,"n/a",(INDEX(Historical!$C$7:$C$1381,MATCH(B421,Historical!$B$7:$B$1403,0))/INDEX(Historical!$D$7:$D$1379,MATCH(B421,Historical!$B$7:$B$1403,0))-1)*100)</f>
        <v>3.361344538</v>
      </c>
      <c r="T421" s="108">
        <f t="array" ref="T421">IF(INDEX(Historical!$F$7:$F$1372,MATCH(B421,Historical!$B$7:$B$1403,0))=0,"n/a",((INDEX(Historical!$C$7:$C$1381,MATCH(B421,Historical!$B$7:$B$1403,0))/INDEX(Historical!$F$7:$F$1372,MATCH(B421,Historical!$B$7:$B$1403,0)))^(1/3)-1)*100)</f>
        <v>3.48102239</v>
      </c>
      <c r="U421" s="108">
        <f t="array" ref="U421">IF(INDEX(Historical!$H$7:$H$1372,MATCH(B421,Historical!$B$7:$B$1403,0))=0,"n/a",((INDEX(Historical!$C$7:$C$1381,MATCH(B421,Historical!$B$7:$B$1403,0))/INDEX(Historical!$H$7:$H$1372,MATCH(B421,Historical!$B$7:$B$1403,0)))^(1/5)-1)*100)</f>
        <v>4.756287562</v>
      </c>
      <c r="V421" s="108">
        <f t="array" ref="V421">IF(INDEX(Historical!$O$7:$O$1372,MATCH(B421,Historical!$B$7:$B$1403,0))=0,"n/a",((INDEX(Historical!$C$7:$C$1381,MATCH(B421,Historical!$B$7:$B$1403,0))/INDEX(Historical!$O$7:$O$1372,MATCH(B421,Historical!$B$7:$B$1403,0)))^(1/10)-1)*100)</f>
        <v>11.68060291</v>
      </c>
      <c r="W421" s="109">
        <f t="shared" si="5"/>
        <v>0.4071953818</v>
      </c>
      <c r="X421" s="110">
        <f t="shared" si="6"/>
        <v>2.161948892</v>
      </c>
      <c r="Y421" s="149"/>
      <c r="Z421" s="103">
        <f t="shared" si="7"/>
        <v>98.41269841</v>
      </c>
      <c r="AA421" s="112">
        <f t="shared" si="8"/>
        <v>11.42857143</v>
      </c>
      <c r="AB421" s="73">
        <v>12.0</v>
      </c>
      <c r="AC421" s="102">
        <v>1.26</v>
      </c>
      <c r="AD421" s="102">
        <v>5.08</v>
      </c>
      <c r="AE421" s="102">
        <v>1.1</v>
      </c>
      <c r="AF421" s="102">
        <v>0.7</v>
      </c>
      <c r="AG421" s="102">
        <v>6.4</v>
      </c>
      <c r="AH421" s="102">
        <v>-7.5</v>
      </c>
      <c r="AI421" s="102">
        <v>0.48</v>
      </c>
      <c r="AJ421" s="102">
        <v>2.1999999999999997</v>
      </c>
      <c r="AK421" s="102">
        <v>2.25</v>
      </c>
      <c r="AL421" s="113">
        <v>6740.0</v>
      </c>
      <c r="AM421" s="114">
        <v>0.3</v>
      </c>
      <c r="AN421" s="102">
        <v>0.81</v>
      </c>
      <c r="AO421" s="115">
        <f t="shared" si="9"/>
        <v>1.938827245</v>
      </c>
      <c r="AP421" s="116">
        <f t="shared" si="10"/>
        <v>13.36739867</v>
      </c>
      <c r="AQ421" s="117">
        <f t="shared" si="11"/>
        <v>-40.3715206</v>
      </c>
      <c r="AR421" s="103">
        <f t="array" ref="AR421">INDEX(Historical!$C$7:$C$1381,MATCH(B421,Historical!$B$7:$B$1403,0))*IF(AH421="n/a",1.03,IF(AH421&lt;0,1.01,IF(AH421&gt;10,1.1,(1+AH421/100))))</f>
        <v>1.2423</v>
      </c>
      <c r="AS421" s="112">
        <f t="shared" si="12"/>
        <v>1.24826304</v>
      </c>
      <c r="AT421" s="112">
        <f t="shared" ref="AT421:AV421" si="429">IF($AK421="n/a",1.03*AS421,IF($AK421&lt;0,1.01*AS421,IF($AK421&gt;10,1.1*AS421,(1+$AK421/100)*AS421)))</f>
        <v>1.276348958</v>
      </c>
      <c r="AU421" s="112">
        <f t="shared" si="429"/>
        <v>1.30506681</v>
      </c>
      <c r="AV421" s="112">
        <f t="shared" si="429"/>
        <v>1.334430813</v>
      </c>
      <c r="AW421" s="103">
        <f t="shared" si="14"/>
        <v>6.406409622</v>
      </c>
      <c r="AX421" s="118">
        <f t="shared" si="15"/>
        <v>44.48895571</v>
      </c>
      <c r="AY421" s="119">
        <v>1.53</v>
      </c>
      <c r="AZ421" s="114">
        <v>-1.0</v>
      </c>
      <c r="BA421" s="114">
        <v>-35.08</v>
      </c>
      <c r="BB421" s="114">
        <v>-19.17</v>
      </c>
      <c r="BC421" s="114">
        <v>-19.74</v>
      </c>
      <c r="BD421" s="42"/>
      <c r="BE421" s="17">
        <v>2010.0</v>
      </c>
      <c r="BF421" s="17">
        <f t="shared" si="16"/>
        <v>0</v>
      </c>
      <c r="BG421" s="120">
        <v>1.7000000000000002</v>
      </c>
    </row>
    <row r="422" ht="11.25" customHeight="1">
      <c r="A422" s="155" t="s">
        <v>872</v>
      </c>
      <c r="B422" s="99" t="s">
        <v>873</v>
      </c>
      <c r="C422" s="100" t="s">
        <v>118</v>
      </c>
      <c r="D422" s="100" t="s">
        <v>227</v>
      </c>
      <c r="E422" s="101">
        <v>17.0</v>
      </c>
      <c r="F422" s="58">
        <v>222.0</v>
      </c>
      <c r="G422" s="58" t="s">
        <v>168</v>
      </c>
      <c r="H422" s="58" t="s">
        <v>168</v>
      </c>
      <c r="I422" s="150">
        <v>96.44</v>
      </c>
      <c r="J422" s="103">
        <f t="shared" si="2"/>
        <v>1.119867275</v>
      </c>
      <c r="K422" s="104">
        <v>0.27</v>
      </c>
      <c r="L422" s="73">
        <v>4.0</v>
      </c>
      <c r="M422" s="23">
        <f t="shared" si="3"/>
        <v>1.08</v>
      </c>
      <c r="N422" s="105" t="s">
        <v>169</v>
      </c>
      <c r="O422" s="106">
        <v>0.26</v>
      </c>
      <c r="P422" s="107">
        <v>43867.0</v>
      </c>
      <c r="Q422" s="107">
        <v>43881.0</v>
      </c>
      <c r="R422" s="23">
        <f t="shared" si="4"/>
        <v>3.846153846</v>
      </c>
      <c r="S422" s="108">
        <f t="array" ref="S422">IF(INDEX(Historical!$D$7:$D$1379,MATCH(B422,Historical!$B$7:$B$1403,0))=0,"n/a",(INDEX(Historical!$C$7:$C$1381,MATCH(B422,Historical!$B$7:$B$1403,0))/INDEX(Historical!$D$7:$D$1379,MATCH(B422,Historical!$B$7:$B$1403,0))-1)*100)</f>
        <v>8.333333333</v>
      </c>
      <c r="T422" s="108">
        <f t="array" ref="T422">IF(INDEX(Historical!$F$7:$F$1372,MATCH(B422,Historical!$B$7:$B$1403,0))=0,"n/a",((INDEX(Historical!$C$7:$C$1381,MATCH(B422,Historical!$B$7:$B$1403,0))/INDEX(Historical!$F$7:$F$1372,MATCH(B422,Historical!$B$7:$B$1403,0)))^(1/3)-1)*100)</f>
        <v>5.726427035</v>
      </c>
      <c r="U422" s="108">
        <f t="array" ref="U422">IF(INDEX(Historical!$H$7:$H$1372,MATCH(B422,Historical!$B$7:$B$1403,0))=0,"n/a",((INDEX(Historical!$C$7:$C$1381,MATCH(B422,Historical!$B$7:$B$1403,0))/INDEX(Historical!$H$7:$H$1372,MATCH(B422,Historical!$B$7:$B$1403,0)))^(1/5)-1)*100)</f>
        <v>5.387395206</v>
      </c>
      <c r="V422" s="108">
        <f t="array" ref="V422">IF(INDEX(Historical!$O$7:$O$1372,MATCH(B422,Historical!$B$7:$B$1403,0))=0,"n/a",((INDEX(Historical!$C$7:$C$1381,MATCH(B422,Historical!$B$7:$B$1403,0))/INDEX(Historical!$O$7:$O$1372,MATCH(B422,Historical!$B$7:$B$1403,0)))^(1/10)-1)*100)</f>
        <v>8.982826254</v>
      </c>
      <c r="W422" s="109">
        <f t="shared" si="5"/>
        <v>0.5997438951</v>
      </c>
      <c r="X422" s="110">
        <f t="shared" si="6"/>
        <v>0.5855864355</v>
      </c>
      <c r="Y422" s="147"/>
      <c r="Z422" s="103">
        <f t="shared" si="7"/>
        <v>22.64150943</v>
      </c>
      <c r="AA422" s="112">
        <f t="shared" si="8"/>
        <v>20.21802935</v>
      </c>
      <c r="AB422" s="73">
        <v>12.0</v>
      </c>
      <c r="AC422" s="102">
        <v>4.77</v>
      </c>
      <c r="AD422" s="102">
        <v>1.54</v>
      </c>
      <c r="AE422" s="102">
        <v>1.12</v>
      </c>
      <c r="AF422" s="102">
        <v>4.69</v>
      </c>
      <c r="AG422" s="102">
        <v>21.9</v>
      </c>
      <c r="AH422" s="102">
        <v>-50.2</v>
      </c>
      <c r="AI422" s="102">
        <v>14.729999999999999</v>
      </c>
      <c r="AJ422" s="102">
        <v>9.2</v>
      </c>
      <c r="AK422" s="102">
        <v>13.139999999999999</v>
      </c>
      <c r="AL422" s="113">
        <v>10300.0</v>
      </c>
      <c r="AM422" s="114">
        <v>2.6</v>
      </c>
      <c r="AN422" s="102">
        <v>0.59</v>
      </c>
      <c r="AO422" s="115">
        <f t="shared" si="9"/>
        <v>-13.71076687</v>
      </c>
      <c r="AP422" s="116">
        <f t="shared" si="10"/>
        <v>6.507262481</v>
      </c>
      <c r="AQ422" s="117">
        <f t="shared" si="11"/>
        <v>105.2884774</v>
      </c>
      <c r="AR422" s="103">
        <f t="array" ref="AR422">INDEX(Historical!$C$7:$C$1381,MATCH(B422,Historical!$B$7:$B$1403,0))*IF(AH422="n/a",1.03,IF(AH422&lt;0,1.01,IF(AH422&gt;10,1.1,(1+AH422/100))))</f>
        <v>1.0504</v>
      </c>
      <c r="AS422" s="112">
        <f t="shared" si="12"/>
        <v>1.15544</v>
      </c>
      <c r="AT422" s="112">
        <f t="shared" ref="AT422:AV422" si="430">IF($AK422="n/a",1.03*AS422,IF($AK422&lt;0,1.01*AS422,IF($AK422&gt;10,1.1*AS422,(1+$AK422/100)*AS422)))</f>
        <v>1.270984</v>
      </c>
      <c r="AU422" s="112">
        <f t="shared" si="430"/>
        <v>1.3980824</v>
      </c>
      <c r="AV422" s="112">
        <f t="shared" si="430"/>
        <v>1.53789064</v>
      </c>
      <c r="AW422" s="103">
        <f t="shared" si="14"/>
        <v>6.41279704</v>
      </c>
      <c r="AX422" s="118">
        <f t="shared" si="15"/>
        <v>6.64951995</v>
      </c>
      <c r="AY422" s="119">
        <v>1.08</v>
      </c>
      <c r="AZ422" s="114">
        <v>15.299999999999999</v>
      </c>
      <c r="BA422" s="114">
        <v>-21.14</v>
      </c>
      <c r="BB422" s="114">
        <v>-15.1</v>
      </c>
      <c r="BC422" s="114">
        <v>-9.51</v>
      </c>
      <c r="BD422" s="42"/>
      <c r="BE422" s="17">
        <v>2004.0</v>
      </c>
      <c r="BF422" s="17">
        <f t="shared" si="16"/>
        <v>1</v>
      </c>
      <c r="BG422" s="120">
        <v>8.9</v>
      </c>
    </row>
    <row r="423" ht="11.25" customHeight="1">
      <c r="A423" s="155" t="s">
        <v>874</v>
      </c>
      <c r="B423" s="99" t="s">
        <v>875</v>
      </c>
      <c r="C423" s="100" t="s">
        <v>125</v>
      </c>
      <c r="D423" s="100" t="s">
        <v>126</v>
      </c>
      <c r="E423" s="101">
        <v>16.0</v>
      </c>
      <c r="F423" s="58">
        <v>245.0</v>
      </c>
      <c r="G423" s="58" t="s">
        <v>168</v>
      </c>
      <c r="H423" s="58" t="s">
        <v>168</v>
      </c>
      <c r="I423" s="150">
        <v>160.82</v>
      </c>
      <c r="J423" s="103">
        <f t="shared" si="2"/>
        <v>1.430170377</v>
      </c>
      <c r="K423" s="104">
        <v>0.575</v>
      </c>
      <c r="L423" s="73">
        <v>4.0</v>
      </c>
      <c r="M423" s="23">
        <f t="shared" si="3"/>
        <v>2.3</v>
      </c>
      <c r="N423" s="105" t="s">
        <v>876</v>
      </c>
      <c r="O423" s="106">
        <v>0.5</v>
      </c>
      <c r="P423" s="107">
        <v>43817.0</v>
      </c>
      <c r="Q423" s="107">
        <v>43836.0</v>
      </c>
      <c r="R423" s="23">
        <f t="shared" si="4"/>
        <v>15</v>
      </c>
      <c r="S423" s="108">
        <f t="array" ref="S423">IF(INDEX(Historical!$D$7:$D$1379,MATCH(B423,Historical!$B$7:$B$1403,0))=0,"n/a",(INDEX(Historical!$C$7:$C$1381,MATCH(B423,Historical!$B$7:$B$1403,0))/INDEX(Historical!$D$7:$D$1379,MATCH(B423,Historical!$B$7:$B$1403,0))-1)*100)</f>
        <v>11.11111111</v>
      </c>
      <c r="T423" s="108">
        <f t="array" ref="T423">IF(INDEX(Historical!$F$7:$F$1372,MATCH(B423,Historical!$B$7:$B$1403,0))=0,"n/a",((INDEX(Historical!$C$7:$C$1381,MATCH(B423,Historical!$B$7:$B$1403,0))/INDEX(Historical!$F$7:$F$1372,MATCH(B423,Historical!$B$7:$B$1403,0)))^(1/3)-1)*100)</f>
        <v>8.634674085</v>
      </c>
      <c r="U423" s="108">
        <f t="array" ref="U423">IF(INDEX(Historical!$H$7:$H$1372,MATCH(B423,Historical!$B$7:$B$1403,0))=0,"n/a",((INDEX(Historical!$C$7:$C$1381,MATCH(B423,Historical!$B$7:$B$1403,0))/INDEX(Historical!$H$7:$H$1372,MATCH(B423,Historical!$B$7:$B$1403,0)))^(1/5)-1)*100)</f>
        <v>9.336207394</v>
      </c>
      <c r="V423" s="108">
        <f t="array" ref="V423">IF(INDEX(Historical!$O$7:$O$1372,MATCH(B423,Historical!$B$7:$B$1403,0))=0,"n/a",((INDEX(Historical!$C$7:$C$1381,MATCH(B423,Historical!$B$7:$B$1403,0))/INDEX(Historical!$O$7:$O$1372,MATCH(B423,Historical!$B$7:$B$1403,0)))^(1/10)-1)*100)</f>
        <v>17.75965886</v>
      </c>
      <c r="W423" s="109">
        <f t="shared" si="5"/>
        <v>0.5256974512</v>
      </c>
      <c r="X423" s="110">
        <f t="shared" si="6"/>
        <v>1.761548565</v>
      </c>
      <c r="Y423" s="221"/>
      <c r="Z423" s="103">
        <f t="shared" si="7"/>
        <v>46.37096774</v>
      </c>
      <c r="AA423" s="112">
        <f t="shared" si="8"/>
        <v>32.4233871</v>
      </c>
      <c r="AB423" s="73">
        <v>9.0</v>
      </c>
      <c r="AC423" s="102">
        <v>4.96</v>
      </c>
      <c r="AD423" s="102">
        <v>5.4</v>
      </c>
      <c r="AE423" s="102">
        <v>2.53</v>
      </c>
      <c r="AF423" s="102">
        <v>3.61</v>
      </c>
      <c r="AG423" s="102">
        <v>11.5</v>
      </c>
      <c r="AH423" s="102">
        <v>24.3</v>
      </c>
      <c r="AI423" s="102">
        <v>4.73</v>
      </c>
      <c r="AJ423" s="102">
        <v>5.3</v>
      </c>
      <c r="AK423" s="102">
        <v>6.0</v>
      </c>
      <c r="AL423" s="113">
        <v>3030.0</v>
      </c>
      <c r="AM423" s="114">
        <v>1.2</v>
      </c>
      <c r="AN423" s="102">
        <v>0.0</v>
      </c>
      <c r="AO423" s="115">
        <f t="shared" si="9"/>
        <v>-21.65700933</v>
      </c>
      <c r="AP423" s="116">
        <f t="shared" si="10"/>
        <v>10.76637777</v>
      </c>
      <c r="AQ423" s="117">
        <f t="shared" si="11"/>
        <v>128.0822731</v>
      </c>
      <c r="AR423" s="103">
        <f t="array" ref="AR423">INDEX(Historical!$C$7:$C$1381,MATCH(B423,Historical!$B$7:$B$1403,0))*IF(AH423="n/a",1.03,IF(AH423&lt;0,1.01,IF(AH423&gt;10,1.1,(1+AH423/100))))</f>
        <v>2.2</v>
      </c>
      <c r="AS423" s="112">
        <f t="shared" si="12"/>
        <v>2.30406</v>
      </c>
      <c r="AT423" s="112">
        <f t="shared" ref="AT423:AV423" si="431">IF($AK423="n/a",1.03*AS423,IF($AK423&lt;0,1.01*AS423,IF($AK423&gt;10,1.1*AS423,(1+$AK423/100)*AS423)))</f>
        <v>2.4423036</v>
      </c>
      <c r="AU423" s="112">
        <f t="shared" si="431"/>
        <v>2.588841816</v>
      </c>
      <c r="AV423" s="112">
        <f t="shared" si="431"/>
        <v>2.744172325</v>
      </c>
      <c r="AW423" s="103">
        <f t="shared" si="14"/>
        <v>12.27937774</v>
      </c>
      <c r="AX423" s="118">
        <f t="shared" si="15"/>
        <v>7.635479257</v>
      </c>
      <c r="AY423" s="119">
        <v>0.3</v>
      </c>
      <c r="AZ423" s="114">
        <v>7.42</v>
      </c>
      <c r="BA423" s="114">
        <v>-18.3</v>
      </c>
      <c r="BB423" s="114">
        <v>-9.84</v>
      </c>
      <c r="BC423" s="114">
        <v>-10.440000000000001</v>
      </c>
      <c r="BD423" s="42"/>
      <c r="BE423" s="17">
        <v>2005.0</v>
      </c>
      <c r="BF423" s="17">
        <f t="shared" si="16"/>
        <v>1</v>
      </c>
      <c r="BG423" s="120">
        <v>9.3</v>
      </c>
    </row>
    <row r="424" ht="11.25" customHeight="1">
      <c r="A424" s="155" t="s">
        <v>312</v>
      </c>
      <c r="B424" s="99" t="s">
        <v>313</v>
      </c>
      <c r="C424" s="100" t="s">
        <v>131</v>
      </c>
      <c r="D424" s="100" t="s">
        <v>132</v>
      </c>
      <c r="E424" s="101">
        <v>30.0</v>
      </c>
      <c r="F424" s="58">
        <v>94.0</v>
      </c>
      <c r="G424" s="58" t="s">
        <v>121</v>
      </c>
      <c r="H424" s="58" t="s">
        <v>168</v>
      </c>
      <c r="I424" s="102">
        <v>151.74</v>
      </c>
      <c r="J424" s="103">
        <f t="shared" si="2"/>
        <v>1.133517859</v>
      </c>
      <c r="K424" s="144">
        <v>0.43</v>
      </c>
      <c r="L424" s="73">
        <v>4.0</v>
      </c>
      <c r="M424" s="23">
        <f t="shared" si="3"/>
        <v>1.72</v>
      </c>
      <c r="N424" s="105" t="s">
        <v>314</v>
      </c>
      <c r="O424" s="145">
        <v>0.4</v>
      </c>
      <c r="P424" s="107">
        <v>43889.0</v>
      </c>
      <c r="Q424" s="107">
        <v>43909.0</v>
      </c>
      <c r="R424" s="23">
        <f t="shared" si="4"/>
        <v>7.5</v>
      </c>
      <c r="S424" s="108">
        <f t="array" ref="S424">IF(INDEX(Historical!$D$7:$D$1379,MATCH(B424,Historical!$B$7:$B$1403,0))=0,"n/a",(INDEX(Historical!$C$7:$C$1381,MATCH(B424,Historical!$B$7:$B$1403,0))/INDEX(Historical!$D$7:$D$1379,MATCH(B424,Historical!$B$7:$B$1403,0))-1)*100)</f>
        <v>8.108108108</v>
      </c>
      <c r="T424" s="108">
        <f t="array" ref="T424">IF(INDEX(Historical!$F$7:$F$1372,MATCH(B424,Historical!$B$7:$B$1403,0))=0,"n/a",((INDEX(Historical!$C$7:$C$1381,MATCH(B424,Historical!$B$7:$B$1403,0))/INDEX(Historical!$F$7:$F$1372,MATCH(B424,Historical!$B$7:$B$1403,0)))^(1/3)-1)*100)</f>
        <v>12.62478804</v>
      </c>
      <c r="U424" s="108">
        <f t="array" ref="U424">IF(INDEX(Historical!$H$7:$H$1372,MATCH(B424,Historical!$B$7:$B$1403,0))=0,"n/a",((INDEX(Historical!$C$7:$C$1381,MATCH(B424,Historical!$B$7:$B$1403,0))/INDEX(Historical!$H$7:$H$1372,MATCH(B424,Historical!$B$7:$B$1403,0)))^(1/5)-1)*100)</f>
        <v>12.70092021</v>
      </c>
      <c r="V424" s="108">
        <f t="array" ref="V424">IF(INDEX(Historical!$O$7:$O$1372,MATCH(B424,Historical!$B$7:$B$1403,0))=0,"n/a",((INDEX(Historical!$C$7:$C$1381,MATCH(B424,Historical!$B$7:$B$1403,0))/INDEX(Historical!$O$7:$O$1372,MATCH(B424,Historical!$B$7:$B$1403,0)))^(1/10)-1)*100)</f>
        <v>16.75194023</v>
      </c>
      <c r="W424" s="109">
        <f t="shared" si="5"/>
        <v>0.7581760703</v>
      </c>
      <c r="X424" s="110">
        <f t="shared" si="6"/>
        <v>1.270092021</v>
      </c>
      <c r="Y424" s="133" t="s">
        <v>180</v>
      </c>
      <c r="Z424" s="103">
        <f t="shared" si="7"/>
        <v>47.12328767</v>
      </c>
      <c r="AA424" s="112">
        <f t="shared" si="8"/>
        <v>41.57260274</v>
      </c>
      <c r="AB424" s="73">
        <v>6.0</v>
      </c>
      <c r="AC424" s="102">
        <v>3.65</v>
      </c>
      <c r="AD424" s="102">
        <v>3.46</v>
      </c>
      <c r="AE424" s="102">
        <v>7.28</v>
      </c>
      <c r="AF424" s="102">
        <v>7.85</v>
      </c>
      <c r="AG424" s="102">
        <v>19.400000000000002</v>
      </c>
      <c r="AH424" s="102">
        <v>5.6000000000000005</v>
      </c>
      <c r="AI424" s="102">
        <v>13.54</v>
      </c>
      <c r="AJ424" s="102">
        <v>10.0</v>
      </c>
      <c r="AK424" s="102">
        <v>12.0</v>
      </c>
      <c r="AL424" s="113">
        <v>11880.0</v>
      </c>
      <c r="AM424" s="114">
        <v>0.8</v>
      </c>
      <c r="AN424" s="102">
        <v>0.0</v>
      </c>
      <c r="AO424" s="115">
        <f t="shared" si="9"/>
        <v>-27.73816467</v>
      </c>
      <c r="AP424" s="116">
        <f t="shared" si="10"/>
        <v>13.83443807</v>
      </c>
      <c r="AQ424" s="117">
        <f t="shared" si="11"/>
        <v>280.8440518</v>
      </c>
      <c r="AR424" s="103">
        <f t="array" ref="AR424">INDEX(Historical!$C$7:$C$1381,MATCH(B424,Historical!$B$7:$B$1403,0))*IF(AH424="n/a",1.03,IF(AH424&lt;0,1.01,IF(AH424&gt;10,1.1,(1+AH424/100))))</f>
        <v>1.6896</v>
      </c>
      <c r="AS424" s="112">
        <f t="shared" si="12"/>
        <v>1.85856</v>
      </c>
      <c r="AT424" s="112">
        <f t="shared" ref="AT424:AV424" si="432">IF($AK424="n/a",1.03*AS424,IF($AK424&lt;0,1.01*AS424,IF($AK424&gt;10,1.1*AS424,(1+$AK424/100)*AS424)))</f>
        <v>2.044416</v>
      </c>
      <c r="AU424" s="112">
        <f t="shared" si="432"/>
        <v>2.2488576</v>
      </c>
      <c r="AV424" s="112">
        <f t="shared" si="432"/>
        <v>2.47374336</v>
      </c>
      <c r="AW424" s="103">
        <f t="shared" si="14"/>
        <v>10.31517696</v>
      </c>
      <c r="AX424" s="118">
        <f t="shared" si="15"/>
        <v>6.797928667</v>
      </c>
      <c r="AY424" s="119">
        <v>0.93</v>
      </c>
      <c r="AZ424" s="114">
        <v>17.43</v>
      </c>
      <c r="BA424" s="114">
        <v>-13.26</v>
      </c>
      <c r="BB424" s="114">
        <v>-1.66</v>
      </c>
      <c r="BC424" s="114">
        <v>4.72</v>
      </c>
      <c r="BD424" s="42"/>
      <c r="BE424" s="17">
        <v>1991.0</v>
      </c>
      <c r="BF424" s="17">
        <f t="shared" si="16"/>
        <v>2</v>
      </c>
      <c r="BG424" s="120">
        <v>13.100000000000001</v>
      </c>
    </row>
    <row r="425" ht="11.25" customHeight="1">
      <c r="A425" s="155" t="s">
        <v>1327</v>
      </c>
      <c r="B425" s="99" t="s">
        <v>1328</v>
      </c>
      <c r="C425" s="100" t="s">
        <v>272</v>
      </c>
      <c r="D425" s="100" t="s">
        <v>885</v>
      </c>
      <c r="E425" s="101">
        <v>9.0</v>
      </c>
      <c r="F425" s="58">
        <v>477.0</v>
      </c>
      <c r="G425" s="58" t="s">
        <v>120</v>
      </c>
      <c r="H425" s="58" t="s">
        <v>120</v>
      </c>
      <c r="I425" s="150">
        <v>147.77</v>
      </c>
      <c r="J425" s="103">
        <f t="shared" si="2"/>
        <v>0.581985518</v>
      </c>
      <c r="K425" s="104">
        <v>0.43</v>
      </c>
      <c r="L425" s="73">
        <v>2.0</v>
      </c>
      <c r="M425" s="23">
        <f t="shared" si="3"/>
        <v>0.86</v>
      </c>
      <c r="N425" s="105" t="s">
        <v>1329</v>
      </c>
      <c r="O425" s="106">
        <v>0.41</v>
      </c>
      <c r="P425" s="107">
        <v>43601.0</v>
      </c>
      <c r="Q425" s="107">
        <v>43630.0</v>
      </c>
      <c r="R425" s="23">
        <f t="shared" si="4"/>
        <v>4.87804878</v>
      </c>
      <c r="S425" s="108">
        <f t="array" ref="S425">IF(INDEX(Historical!$D$7:$D$1379,MATCH(B425,Historical!$B$7:$B$1403,0))=0,"n/a",(INDEX(Historical!$C$7:$C$1381,MATCH(B425,Historical!$B$7:$B$1403,0))/INDEX(Historical!$D$7:$D$1379,MATCH(B425,Historical!$B$7:$B$1403,0))-1)*100)</f>
        <v>4.87804878</v>
      </c>
      <c r="T425" s="108">
        <f t="array" ref="T425">IF(INDEX(Historical!$F$7:$F$1372,MATCH(B425,Historical!$B$7:$B$1403,0))=0,"n/a",((INDEX(Historical!$C$7:$C$1381,MATCH(B425,Historical!$B$7:$B$1403,0))/INDEX(Historical!$F$7:$F$1372,MATCH(B425,Historical!$B$7:$B$1403,0)))^(1/3)-1)*100)</f>
        <v>10.35012406</v>
      </c>
      <c r="U425" s="108">
        <f t="array" ref="U425">IF(INDEX(Historical!$H$7:$H$1372,MATCH(B425,Historical!$B$7:$B$1403,0))=0,"n/a",((INDEX(Historical!$C$7:$C$1381,MATCH(B425,Historical!$B$7:$B$1403,0))/INDEX(Historical!$H$7:$H$1372,MATCH(B425,Historical!$B$7:$B$1403,0)))^(1/5)-1)*100)</f>
        <v>12.37027476</v>
      </c>
      <c r="V425" s="108">
        <f t="array" ref="V425">IF(INDEX(Historical!$O$7:$O$1372,MATCH(B425,Historical!$B$7:$B$1403,0))=0,"n/a",((INDEX(Historical!$C$7:$C$1381,MATCH(B425,Historical!$B$7:$B$1403,0))/INDEX(Historical!$O$7:$O$1372,MATCH(B425,Historical!$B$7:$B$1403,0)))^(1/10)-1)*100)</f>
        <v>15.70359301</v>
      </c>
      <c r="W425" s="109">
        <f t="shared" si="5"/>
        <v>0.7877353133</v>
      </c>
      <c r="X425" s="110">
        <f t="shared" si="6"/>
        <v>0.8773244511</v>
      </c>
      <c r="Y425" s="133"/>
      <c r="Z425" s="103">
        <f t="shared" si="7"/>
        <v>8.143939394</v>
      </c>
      <c r="AA425" s="112">
        <f t="shared" si="8"/>
        <v>13.99337121</v>
      </c>
      <c r="AB425" s="73">
        <v>12.0</v>
      </c>
      <c r="AC425" s="102">
        <v>10.56</v>
      </c>
      <c r="AD425" s="102">
        <v>4.66</v>
      </c>
      <c r="AE425" s="102">
        <v>0.44</v>
      </c>
      <c r="AF425" s="102">
        <v>1.59</v>
      </c>
      <c r="AG425" s="102">
        <v>11.700000000000001</v>
      </c>
      <c r="AH425" s="156">
        <v>31.6</v>
      </c>
      <c r="AI425" s="156">
        <v>5.220000000000001</v>
      </c>
      <c r="AJ425" s="102">
        <v>14.099999999999998</v>
      </c>
      <c r="AK425" s="102">
        <v>3.0</v>
      </c>
      <c r="AL425" s="113">
        <v>7830.0</v>
      </c>
      <c r="AM425" s="114">
        <v>0.3</v>
      </c>
      <c r="AN425" s="102">
        <v>0.55</v>
      </c>
      <c r="AO425" s="115">
        <f t="shared" si="9"/>
        <v>-1.041110934</v>
      </c>
      <c r="AP425" s="116">
        <f t="shared" si="10"/>
        <v>12.95226028</v>
      </c>
      <c r="AQ425" s="117">
        <f t="shared" si="11"/>
        <v>-0.558313621</v>
      </c>
      <c r="AR425" s="103">
        <f t="array" ref="AR425">INDEX(Historical!$C$7:$C$1381,MATCH(B425,Historical!$B$7:$B$1403,0))*IF(AH425="n/a",1.03,IF(AH425&lt;0,1.01,IF(AH425&gt;10,1.1,(1+AH425/100))))</f>
        <v>0.946</v>
      </c>
      <c r="AS425" s="112">
        <f t="shared" si="12"/>
        <v>0.9953812</v>
      </c>
      <c r="AT425" s="112">
        <f t="shared" ref="AT425:AV425" si="433">IF($AK425="n/a",1.03*AS425,IF($AK425&lt;0,1.01*AS425,IF($AK425&gt;10,1.1*AS425,(1+$AK425/100)*AS425)))</f>
        <v>1.025242636</v>
      </c>
      <c r="AU425" s="112">
        <f t="shared" si="433"/>
        <v>1.055999915</v>
      </c>
      <c r="AV425" s="112">
        <f t="shared" si="433"/>
        <v>1.087679913</v>
      </c>
      <c r="AW425" s="103">
        <f t="shared" si="14"/>
        <v>5.110303664</v>
      </c>
      <c r="AX425" s="118">
        <f t="shared" si="15"/>
        <v>3.458282238</v>
      </c>
      <c r="AY425" s="119">
        <v>1.74</v>
      </c>
      <c r="AZ425" s="114">
        <v>19.16</v>
      </c>
      <c r="BA425" s="114">
        <v>-17.24</v>
      </c>
      <c r="BB425" s="114">
        <v>-12.67</v>
      </c>
      <c r="BC425" s="114">
        <v>-1.15</v>
      </c>
      <c r="BD425" s="42"/>
      <c r="BE425" s="17">
        <v>2011.0</v>
      </c>
      <c r="BF425" s="17">
        <f t="shared" si="16"/>
        <v>0</v>
      </c>
      <c r="BG425" s="120">
        <v>4.2</v>
      </c>
    </row>
    <row r="426" ht="11.25" customHeight="1">
      <c r="A426" s="55" t="s">
        <v>315</v>
      </c>
      <c r="B426" s="99" t="s">
        <v>316</v>
      </c>
      <c r="C426" s="100" t="s">
        <v>177</v>
      </c>
      <c r="D426" s="100" t="s">
        <v>317</v>
      </c>
      <c r="E426" s="101">
        <v>57.0</v>
      </c>
      <c r="F426" s="58">
        <v>11.0</v>
      </c>
      <c r="G426" s="58" t="s">
        <v>121</v>
      </c>
      <c r="H426" s="58" t="s">
        <v>121</v>
      </c>
      <c r="I426" s="102">
        <v>134.48</v>
      </c>
      <c r="J426" s="103">
        <f t="shared" si="2"/>
        <v>2.825698989</v>
      </c>
      <c r="K426" s="104">
        <v>0.95</v>
      </c>
      <c r="L426" s="73">
        <v>4.0</v>
      </c>
      <c r="M426" s="23">
        <f t="shared" si="3"/>
        <v>3.8</v>
      </c>
      <c r="N426" s="105" t="s">
        <v>247</v>
      </c>
      <c r="O426" s="106">
        <v>0.9</v>
      </c>
      <c r="P426" s="107">
        <v>43609.0</v>
      </c>
      <c r="Q426" s="107">
        <v>43627.0</v>
      </c>
      <c r="R426" s="23">
        <f t="shared" si="4"/>
        <v>5.555555556</v>
      </c>
      <c r="S426" s="108">
        <f t="array" ref="S426">IF(INDEX(Historical!$D$7:$D$1379,MATCH(B426,Historical!$B$7:$B$1403,0))=0,"n/a",(INDEX(Historical!$C$7:$C$1381,MATCH(B426,Historical!$B$7:$B$1403,0))/INDEX(Historical!$D$7:$D$1379,MATCH(B426,Historical!$B$7:$B$1403,0))-1)*100)</f>
        <v>5.93220339</v>
      </c>
      <c r="T426" s="108">
        <f t="array" ref="T426">IF(INDEX(Historical!$F$7:$F$1372,MATCH(B426,Historical!$B$7:$B$1403,0))=0,"n/a",((INDEX(Historical!$C$7:$C$1381,MATCH(B426,Historical!$B$7:$B$1403,0))/INDEX(Historical!$F$7:$F$1372,MATCH(B426,Historical!$B$7:$B$1403,0)))^(1/3)-1)*100)</f>
        <v>5.983983295</v>
      </c>
      <c r="U426" s="108">
        <f t="array" ref="U426">IF(INDEX(Historical!$H$7:$H$1372,MATCH(B426,Historical!$B$7:$B$1403,0))=0,"n/a",((INDEX(Historical!$C$7:$C$1381,MATCH(B426,Historical!$B$7:$B$1403,0))/INDEX(Historical!$H$7:$H$1372,MATCH(B426,Historical!$B$7:$B$1403,0)))^(1/5)-1)*100)</f>
        <v>6.322318188</v>
      </c>
      <c r="V426" s="108">
        <f t="array" ref="V426">IF(INDEX(Historical!$O$7:$O$1372,MATCH(B426,Historical!$B$7:$B$1403,0))=0,"n/a",((INDEX(Historical!$C$7:$C$1381,MATCH(B426,Historical!$B$7:$B$1403,0))/INDEX(Historical!$O$7:$O$1372,MATCH(B426,Historical!$B$7:$B$1403,0)))^(1/10)-1)*100)</f>
        <v>6.867929644</v>
      </c>
      <c r="W426" s="109">
        <f t="shared" si="5"/>
        <v>0.9205566328</v>
      </c>
      <c r="X426" s="110" t="str">
        <f t="shared" si="6"/>
        <v>n/a</v>
      </c>
      <c r="Y426" s="99"/>
      <c r="Z426" s="103">
        <f t="shared" si="7"/>
        <v>67.4955595</v>
      </c>
      <c r="AA426" s="112">
        <f t="shared" si="8"/>
        <v>23.88632327</v>
      </c>
      <c r="AB426" s="73">
        <v>12.0</v>
      </c>
      <c r="AC426" s="102">
        <v>5.63</v>
      </c>
      <c r="AD426" s="102">
        <v>4.21</v>
      </c>
      <c r="AE426" s="102">
        <v>4.27</v>
      </c>
      <c r="AF426" s="102">
        <v>5.95</v>
      </c>
      <c r="AG426" s="102">
        <v>25.5</v>
      </c>
      <c r="AH426" s="102">
        <v>0.5</v>
      </c>
      <c r="AI426" s="102">
        <v>7.17</v>
      </c>
      <c r="AJ426" s="102">
        <v>-0.2</v>
      </c>
      <c r="AK426" s="102">
        <v>5.680000000000001</v>
      </c>
      <c r="AL426" s="113">
        <v>350630.0</v>
      </c>
      <c r="AM426" s="114">
        <v>0.1</v>
      </c>
      <c r="AN426" s="102">
        <v>0.47</v>
      </c>
      <c r="AO426" s="115">
        <f t="shared" si="9"/>
        <v>-14.73830609</v>
      </c>
      <c r="AP426" s="116">
        <f t="shared" si="10"/>
        <v>9.148017176</v>
      </c>
      <c r="AQ426" s="117">
        <f t="shared" si="11"/>
        <v>151.3285795</v>
      </c>
      <c r="AR426" s="103">
        <f t="array" ref="AR426">INDEX(Historical!$C$7:$C$1381,MATCH(B426,Historical!$B$7:$B$1403,0))*IF(AH426="n/a",1.03,IF(AH426&lt;0,1.01,IF(AH426&gt;10,1.1,(1+AH426/100))))</f>
        <v>3.76875</v>
      </c>
      <c r="AS426" s="112">
        <f t="shared" si="12"/>
        <v>4.038969375</v>
      </c>
      <c r="AT426" s="112">
        <f t="shared" ref="AT426:AV426" si="434">IF($AK426="n/a",1.03*AS426,IF($AK426&lt;0,1.01*AS426,IF($AK426&gt;10,1.1*AS426,(1+$AK426/100)*AS426)))</f>
        <v>4.268382836</v>
      </c>
      <c r="AU426" s="112">
        <f t="shared" si="434"/>
        <v>4.510826981</v>
      </c>
      <c r="AV426" s="112">
        <f t="shared" si="434"/>
        <v>4.767041953</v>
      </c>
      <c r="AW426" s="103">
        <f t="shared" si="14"/>
        <v>21.35397114</v>
      </c>
      <c r="AX426" s="118">
        <f t="shared" si="15"/>
        <v>15.87891965</v>
      </c>
      <c r="AY426" s="119">
        <v>0.69</v>
      </c>
      <c r="AZ426" s="114">
        <v>6.65</v>
      </c>
      <c r="BA426" s="114">
        <v>-12.959999999999999</v>
      </c>
      <c r="BB426" s="114">
        <v>-8.83</v>
      </c>
      <c r="BC426" s="114">
        <v>-2.0500000000000003</v>
      </c>
      <c r="BD426" s="42"/>
      <c r="BE426" s="17">
        <v>1963.0</v>
      </c>
      <c r="BF426" s="17">
        <f t="shared" si="16"/>
        <v>6</v>
      </c>
      <c r="BG426" s="120">
        <v>9.8</v>
      </c>
    </row>
    <row r="427" ht="11.25" customHeight="1">
      <c r="A427" s="155" t="s">
        <v>1724</v>
      </c>
      <c r="B427" s="99" t="s">
        <v>1725</v>
      </c>
      <c r="C427" s="100" t="s">
        <v>296</v>
      </c>
      <c r="D427" s="100" t="s">
        <v>416</v>
      </c>
      <c r="E427" s="101">
        <v>7.0</v>
      </c>
      <c r="F427" s="58">
        <v>687.0</v>
      </c>
      <c r="G427" s="58" t="s">
        <v>168</v>
      </c>
      <c r="H427" s="58" t="s">
        <v>168</v>
      </c>
      <c r="I427" s="150">
        <v>62.41</v>
      </c>
      <c r="J427" s="103">
        <f t="shared" si="2"/>
        <v>1.089568979</v>
      </c>
      <c r="K427" s="104">
        <v>0.17</v>
      </c>
      <c r="L427" s="73">
        <v>4.0</v>
      </c>
      <c r="M427" s="23">
        <f t="shared" si="3"/>
        <v>0.68</v>
      </c>
      <c r="N427" s="105" t="s">
        <v>210</v>
      </c>
      <c r="O427" s="106">
        <v>0.14</v>
      </c>
      <c r="P427" s="107">
        <v>43748.0</v>
      </c>
      <c r="Q427" s="107">
        <v>43763.0</v>
      </c>
      <c r="R427" s="23">
        <f t="shared" si="4"/>
        <v>21.42857143</v>
      </c>
      <c r="S427" s="108">
        <f t="array" ref="S427">IF(INDEX(Historical!$D$7:$D$1379,MATCH(B427,Historical!$B$7:$B$1403,0))=0,"n/a",(INDEX(Historical!$C$7:$C$1381,MATCH(B427,Historical!$B$7:$B$1403,0))/INDEX(Historical!$D$7:$D$1379,MATCH(B427,Historical!$B$7:$B$1403,0))-1)*100)</f>
        <v>22.91666667</v>
      </c>
      <c r="T427" s="108">
        <f t="array" ref="T427">IF(INDEX(Historical!$F$7:$F$1372,MATCH(B427,Historical!$B$7:$B$1403,0))=0,"n/a",((INDEX(Historical!$C$7:$C$1381,MATCH(B427,Historical!$B$7:$B$1403,0))/INDEX(Historical!$F$7:$F$1372,MATCH(B427,Historical!$B$7:$B$1403,0)))^(1/3)-1)*100)</f>
        <v>21.37037411</v>
      </c>
      <c r="U427" s="108">
        <f t="array" ref="U427">IF(INDEX(Historical!$H$7:$H$1372,MATCH(B427,Historical!$B$7:$B$1403,0))=0,"n/a",((INDEX(Historical!$C$7:$C$1381,MATCH(B427,Historical!$B$7:$B$1403,0))/INDEX(Historical!$H$7:$H$1372,MATCH(B427,Historical!$B$7:$B$1403,0)))^(1/5)-1)*100)</f>
        <v>14.48435756</v>
      </c>
      <c r="V427" s="108" t="str">
        <f t="array" ref="V427">IF(INDEX(Historical!$O$7:$O$1372,MATCH(B427,Historical!$B$7:$B$1403,0))=0,"n/a",((INDEX(Historical!$C$7:$C$1381,MATCH(B427,Historical!$B$7:$B$1403,0))/INDEX(Historical!$O$7:$O$1372,MATCH(B427,Historical!$B$7:$B$1403,0)))^(1/10)-1)*100)</f>
        <v>n/a</v>
      </c>
      <c r="W427" s="109" t="str">
        <f t="shared" si="5"/>
        <v>n/a</v>
      </c>
      <c r="X427" s="110">
        <f t="shared" si="6"/>
        <v>0.3603074019</v>
      </c>
      <c r="Y427" s="218"/>
      <c r="Z427" s="103">
        <f t="shared" si="7"/>
        <v>12.54612546</v>
      </c>
      <c r="AA427" s="112">
        <f t="shared" si="8"/>
        <v>11.51476015</v>
      </c>
      <c r="AB427" s="73">
        <v>9.0</v>
      </c>
      <c r="AC427" s="102">
        <v>5.42</v>
      </c>
      <c r="AD427" s="102">
        <v>0.82</v>
      </c>
      <c r="AE427" s="102">
        <v>1.06</v>
      </c>
      <c r="AF427" s="102">
        <v>1.89</v>
      </c>
      <c r="AG427" s="102">
        <v>17.0</v>
      </c>
      <c r="AH427" s="102">
        <v>4.5</v>
      </c>
      <c r="AI427" s="102">
        <v>1.76</v>
      </c>
      <c r="AJ427" s="102">
        <v>40.2</v>
      </c>
      <c r="AK427" s="102">
        <v>14.000000000000002</v>
      </c>
      <c r="AL427" s="113">
        <v>622.23</v>
      </c>
      <c r="AM427" s="114">
        <v>3.9</v>
      </c>
      <c r="AN427" s="102">
        <v>0.0</v>
      </c>
      <c r="AO427" s="115">
        <f t="shared" si="9"/>
        <v>4.059166388</v>
      </c>
      <c r="AP427" s="116">
        <f t="shared" si="10"/>
        <v>15.57392654</v>
      </c>
      <c r="AQ427" s="117">
        <f t="shared" si="11"/>
        <v>-1.65164707</v>
      </c>
      <c r="AR427" s="103">
        <f t="array" ref="AR427">INDEX(Historical!$C$7:$C$1381,MATCH(B427,Historical!$B$7:$B$1403,0))*IF(AH427="n/a",1.03,IF(AH427&lt;0,1.01,IF(AH427&gt;10,1.1,(1+AH427/100))))</f>
        <v>0.61655</v>
      </c>
      <c r="AS427" s="112">
        <f t="shared" si="12"/>
        <v>0.62740128</v>
      </c>
      <c r="AT427" s="112">
        <f t="shared" ref="AT427:AV427" si="435">IF($AK427="n/a",1.03*AS427,IF($AK427&lt;0,1.01*AS427,IF($AK427&gt;10,1.1*AS427,(1+$AK427/100)*AS427)))</f>
        <v>0.690141408</v>
      </c>
      <c r="AU427" s="112">
        <f t="shared" si="435"/>
        <v>0.7591555488</v>
      </c>
      <c r="AV427" s="112">
        <f t="shared" si="435"/>
        <v>0.8350711037</v>
      </c>
      <c r="AW427" s="103">
        <f t="shared" si="14"/>
        <v>3.52831934</v>
      </c>
      <c r="AX427" s="118">
        <f t="shared" si="15"/>
        <v>5.653451916</v>
      </c>
      <c r="AY427" s="119">
        <v>0.81</v>
      </c>
      <c r="AZ427" s="114">
        <v>15.32</v>
      </c>
      <c r="BA427" s="114">
        <v>-32.09</v>
      </c>
      <c r="BB427" s="114">
        <v>-16.34</v>
      </c>
      <c r="BC427" s="114">
        <v>-8.77</v>
      </c>
      <c r="BD427" s="42"/>
      <c r="BE427" s="17">
        <v>2013.0</v>
      </c>
      <c r="BF427" s="17">
        <f t="shared" si="16"/>
        <v>0</v>
      </c>
      <c r="BG427" s="120">
        <v>12.1</v>
      </c>
    </row>
    <row r="428" ht="11.25" customHeight="1">
      <c r="A428" s="151" t="s">
        <v>1330</v>
      </c>
      <c r="B428" s="122" t="s">
        <v>1331</v>
      </c>
      <c r="C428" s="100" t="s">
        <v>136</v>
      </c>
      <c r="D428" s="100" t="s">
        <v>153</v>
      </c>
      <c r="E428" s="123">
        <v>9.0</v>
      </c>
      <c r="F428" s="58">
        <v>510.0</v>
      </c>
      <c r="G428" s="124" t="s">
        <v>121</v>
      </c>
      <c r="H428" s="124" t="s">
        <v>121</v>
      </c>
      <c r="I428" s="216">
        <v>116.11</v>
      </c>
      <c r="J428" s="126">
        <f t="shared" si="2"/>
        <v>3.100508139</v>
      </c>
      <c r="K428" s="127">
        <v>0.9</v>
      </c>
      <c r="L428" s="128">
        <v>4.0</v>
      </c>
      <c r="M428" s="129">
        <f t="shared" si="3"/>
        <v>3.6</v>
      </c>
      <c r="N428" s="130" t="s">
        <v>196</v>
      </c>
      <c r="O428" s="131">
        <v>0.8</v>
      </c>
      <c r="P428" s="132">
        <v>43741.0</v>
      </c>
      <c r="Q428" s="132">
        <v>43769.0</v>
      </c>
      <c r="R428" s="129">
        <f t="shared" si="4"/>
        <v>12.5</v>
      </c>
      <c r="S428" s="108">
        <f t="array" ref="S428">IF(INDEX(Historical!$D$7:$D$1379,MATCH(B428,Historical!$B$7:$B$1403,0))=0,"n/a",(INDEX(Historical!$C$7:$C$1381,MATCH(B428,Historical!$B$7:$B$1403,0))/INDEX(Historical!$D$7:$D$1379,MATCH(B428,Historical!$B$7:$B$1403,0))-1)*100)</f>
        <v>33.06451613</v>
      </c>
      <c r="T428" s="108">
        <f t="array" ref="T428">IF(INDEX(Historical!$F$7:$F$1372,MATCH(B428,Historical!$B$7:$B$1403,0))=0,"n/a",((INDEX(Historical!$C$7:$C$1381,MATCH(B428,Historical!$B$7:$B$1403,0))/INDEX(Historical!$F$7:$F$1372,MATCH(B428,Historical!$B$7:$B$1403,0)))^(1/3)-1)*100)</f>
        <v>21.49694903</v>
      </c>
      <c r="U428" s="108">
        <f t="array" ref="U428">IF(INDEX(Historical!$H$7:$H$1372,MATCH(B428,Historical!$B$7:$B$1403,0))=0,"n/a",((INDEX(Historical!$C$7:$C$1381,MATCH(B428,Historical!$B$7:$B$1403,0))/INDEX(Historical!$H$7:$H$1372,MATCH(B428,Historical!$B$7:$B$1403,0)))^(1/5)-1)*100)</f>
        <v>16.16568784</v>
      </c>
      <c r="V428" s="108">
        <f t="array" ref="V428">IF(INDEX(Historical!$O$7:$O$1372,MATCH(B428,Historical!$B$7:$B$1403,0))=0,"n/a",((INDEX(Historical!$C$7:$C$1381,MATCH(B428,Historical!$B$7:$B$1403,0))/INDEX(Historical!$O$7:$O$1372,MATCH(B428,Historical!$B$7:$B$1403,0)))^(1/10)-1)*100)</f>
        <v>20.0670408</v>
      </c>
      <c r="W428" s="109">
        <f t="shared" si="5"/>
        <v>0.8055840422</v>
      </c>
      <c r="X428" s="110">
        <f t="shared" si="6"/>
        <v>1.029661646</v>
      </c>
      <c r="Y428" s="181"/>
      <c r="Z428" s="126">
        <f t="shared" si="7"/>
        <v>33.48837209</v>
      </c>
      <c r="AA428" s="134">
        <f t="shared" si="8"/>
        <v>10.80093023</v>
      </c>
      <c r="AB428" s="128">
        <v>12.0</v>
      </c>
      <c r="AC428" s="125">
        <v>10.75</v>
      </c>
      <c r="AD428" s="125">
        <v>1.52</v>
      </c>
      <c r="AE428" s="125">
        <v>4.39</v>
      </c>
      <c r="AF428" s="125">
        <v>1.57</v>
      </c>
      <c r="AG428" s="125">
        <v>13.900000000000002</v>
      </c>
      <c r="AH428" s="125">
        <v>31.5</v>
      </c>
      <c r="AI428" s="125">
        <v>6.3</v>
      </c>
      <c r="AJ428" s="125">
        <v>15.7</v>
      </c>
      <c r="AK428" s="125">
        <v>7.12</v>
      </c>
      <c r="AL428" s="135">
        <v>368680.0</v>
      </c>
      <c r="AM428" s="136">
        <v>0.1</v>
      </c>
      <c r="AN428" s="125">
        <v>1.26</v>
      </c>
      <c r="AO428" s="137">
        <f t="shared" si="9"/>
        <v>8.465265745</v>
      </c>
      <c r="AP428" s="138">
        <f t="shared" si="10"/>
        <v>19.26619598</v>
      </c>
      <c r="AQ428" s="139">
        <f t="shared" si="11"/>
        <v>-13.18612383</v>
      </c>
      <c r="AR428" s="103">
        <f t="array" ref="AR428">INDEX(Historical!$C$7:$C$1381,MATCH(B428,Historical!$B$7:$B$1403,0))*IF(AH428="n/a",1.03,IF(AH428&lt;0,1.01,IF(AH428&gt;10,1.1,(1+AH428/100))))</f>
        <v>3.63</v>
      </c>
      <c r="AS428" s="134">
        <f t="shared" si="12"/>
        <v>3.85869</v>
      </c>
      <c r="AT428" s="134">
        <f t="shared" ref="AT428:AV428" si="436">IF($AK428="n/a",1.03*AS428,IF($AK428&lt;0,1.01*AS428,IF($AK428&gt;10,1.1*AS428,(1+$AK428/100)*AS428)))</f>
        <v>4.133428728</v>
      </c>
      <c r="AU428" s="134">
        <f t="shared" si="436"/>
        <v>4.427728853</v>
      </c>
      <c r="AV428" s="134">
        <f t="shared" si="436"/>
        <v>4.742983148</v>
      </c>
      <c r="AW428" s="126">
        <f t="shared" si="14"/>
        <v>20.79283073</v>
      </c>
      <c r="AX428" s="140">
        <f t="shared" si="15"/>
        <v>17.90787247</v>
      </c>
      <c r="AY428" s="141">
        <v>1.13</v>
      </c>
      <c r="AZ428" s="136">
        <v>18.37</v>
      </c>
      <c r="BA428" s="136">
        <v>-17.71</v>
      </c>
      <c r="BB428" s="136">
        <v>-14.71</v>
      </c>
      <c r="BC428" s="136">
        <v>-4.63</v>
      </c>
      <c r="BD428" s="142"/>
      <c r="BE428" s="17">
        <v>2011.0</v>
      </c>
      <c r="BF428" s="17">
        <f t="shared" si="16"/>
        <v>0</v>
      </c>
      <c r="BG428" s="143">
        <v>1.2</v>
      </c>
    </row>
    <row r="429" ht="11.25" customHeight="1">
      <c r="A429" s="55" t="s">
        <v>318</v>
      </c>
      <c r="B429" s="99" t="s">
        <v>319</v>
      </c>
      <c r="C429" s="100" t="s">
        <v>320</v>
      </c>
      <c r="D429" s="100" t="s">
        <v>321</v>
      </c>
      <c r="E429" s="101">
        <v>26.0</v>
      </c>
      <c r="F429" s="58">
        <v>122.0</v>
      </c>
      <c r="G429" s="58" t="s">
        <v>168</v>
      </c>
      <c r="H429" s="58" t="s">
        <v>168</v>
      </c>
      <c r="I429" s="102">
        <v>37.19</v>
      </c>
      <c r="J429" s="103">
        <f t="shared" si="2"/>
        <v>3.656897015</v>
      </c>
      <c r="K429" s="144">
        <v>0.34</v>
      </c>
      <c r="L429" s="73">
        <v>4.0</v>
      </c>
      <c r="M429" s="23">
        <f t="shared" si="3"/>
        <v>1.36</v>
      </c>
      <c r="N429" s="105" t="s">
        <v>322</v>
      </c>
      <c r="O429" s="145">
        <v>0.33</v>
      </c>
      <c r="P429" s="107">
        <v>43655.0</v>
      </c>
      <c r="Q429" s="107">
        <v>43670.0</v>
      </c>
      <c r="R429" s="23">
        <f t="shared" si="4"/>
        <v>3.03030303</v>
      </c>
      <c r="S429" s="108">
        <f t="array" ref="S429">IF(INDEX(Historical!$D$7:$D$1379,MATCH(B429,Historical!$B$7:$B$1403,0))=0,"n/a",(INDEX(Historical!$C$7:$C$1381,MATCH(B429,Historical!$B$7:$B$1403,0))/INDEX(Historical!$D$7:$D$1379,MATCH(B429,Historical!$B$7:$B$1403,0))-1)*100)</f>
        <v>3.076923077</v>
      </c>
      <c r="T429" s="108">
        <f t="array" ref="T429">IF(INDEX(Historical!$F$7:$F$1372,MATCH(B429,Historical!$B$7:$B$1403,0))=0,"n/a",((INDEX(Historical!$C$7:$C$1381,MATCH(B429,Historical!$B$7:$B$1403,0))/INDEX(Historical!$F$7:$F$1372,MATCH(B429,Historical!$B$7:$B$1403,0)))^(1/3)-1)*100)</f>
        <v>3.176705368</v>
      </c>
      <c r="U429" s="108">
        <f t="array" ref="U429">IF(INDEX(Historical!$H$7:$H$1372,MATCH(B429,Historical!$B$7:$B$1403,0))=0,"n/a",((INDEX(Historical!$C$7:$C$1381,MATCH(B429,Historical!$B$7:$B$1403,0))/INDEX(Historical!$H$7:$H$1372,MATCH(B429,Historical!$B$7:$B$1403,0)))^(1/5)-1)*100)</f>
        <v>4.408584654</v>
      </c>
      <c r="V429" s="108">
        <f t="array" ref="V429">IF(INDEX(Historical!$O$7:$O$1372,MATCH(B429,Historical!$B$7:$B$1403,0))=0,"n/a",((INDEX(Historical!$C$7:$C$1381,MATCH(B429,Historical!$B$7:$B$1403,0))/INDEX(Historical!$O$7:$O$1372,MATCH(B429,Historical!$B$7:$B$1403,0)))^(1/10)-1)*100)</f>
        <v>9.514368664</v>
      </c>
      <c r="W429" s="109">
        <f t="shared" si="5"/>
        <v>0.4633607136</v>
      </c>
      <c r="X429" s="110">
        <f t="shared" si="6"/>
        <v>2.939056436</v>
      </c>
      <c r="Y429" s="133" t="s">
        <v>323</v>
      </c>
      <c r="Z429" s="103">
        <f t="shared" si="7"/>
        <v>53.125</v>
      </c>
      <c r="AA429" s="112">
        <f t="shared" si="8"/>
        <v>14.52734375</v>
      </c>
      <c r="AB429" s="73">
        <v>4.0</v>
      </c>
      <c r="AC429" s="102">
        <v>2.56</v>
      </c>
      <c r="AD429" s="102">
        <v>0.97</v>
      </c>
      <c r="AE429" s="102">
        <v>1.16</v>
      </c>
      <c r="AF429" s="102">
        <v>1.78</v>
      </c>
      <c r="AG429" s="102">
        <v>12.5</v>
      </c>
      <c r="AH429" s="102">
        <v>0.7000000000000001</v>
      </c>
      <c r="AI429" s="102">
        <v>12.64</v>
      </c>
      <c r="AJ429" s="102">
        <v>1.5</v>
      </c>
      <c r="AK429" s="102">
        <v>15.0</v>
      </c>
      <c r="AL429" s="113">
        <v>2130.0</v>
      </c>
      <c r="AM429" s="114">
        <v>0.5</v>
      </c>
      <c r="AN429" s="102">
        <v>0.67</v>
      </c>
      <c r="AO429" s="115">
        <f t="shared" si="9"/>
        <v>-6.461862081</v>
      </c>
      <c r="AP429" s="116">
        <f t="shared" si="10"/>
        <v>8.065481669</v>
      </c>
      <c r="AQ429" s="117">
        <f t="shared" si="11"/>
        <v>7.20421193</v>
      </c>
      <c r="AR429" s="103">
        <f t="array" ref="AR429">INDEX(Historical!$C$7:$C$1381,MATCH(B429,Historical!$B$7:$B$1403,0))*IF(AH429="n/a",1.03,IF(AH429&lt;0,1.01,IF(AH429&gt;10,1.1,(1+AH429/100))))</f>
        <v>1.34938</v>
      </c>
      <c r="AS429" s="112">
        <f t="shared" si="12"/>
        <v>1.484318</v>
      </c>
      <c r="AT429" s="112">
        <f t="shared" ref="AT429:AV429" si="437">IF($AK429="n/a",1.03*AS429,IF($AK429&lt;0,1.01*AS429,IF($AK429&gt;10,1.1*AS429,(1+$AK429/100)*AS429)))</f>
        <v>1.6327498</v>
      </c>
      <c r="AU429" s="112">
        <f t="shared" si="437"/>
        <v>1.79602478</v>
      </c>
      <c r="AV429" s="112">
        <f t="shared" si="437"/>
        <v>1.975627258</v>
      </c>
      <c r="AW429" s="103">
        <f t="shared" si="14"/>
        <v>8.238099838</v>
      </c>
      <c r="AX429" s="118">
        <f t="shared" si="15"/>
        <v>22.15138435</v>
      </c>
      <c r="AY429" s="119">
        <v>1.11</v>
      </c>
      <c r="AZ429" s="114">
        <v>0.24</v>
      </c>
      <c r="BA429" s="114">
        <v>-29.79</v>
      </c>
      <c r="BB429" s="114">
        <v>-19.040000000000003</v>
      </c>
      <c r="BC429" s="114">
        <v>-18.029999999999998</v>
      </c>
      <c r="BD429" s="42"/>
      <c r="BE429" s="17">
        <v>1994.0</v>
      </c>
      <c r="BF429" s="17">
        <f t="shared" si="16"/>
        <v>2</v>
      </c>
      <c r="BG429" s="120">
        <v>4.9</v>
      </c>
    </row>
    <row r="430" ht="11.25" customHeight="1">
      <c r="A430" s="155" t="s">
        <v>877</v>
      </c>
      <c r="B430" s="99" t="s">
        <v>878</v>
      </c>
      <c r="C430" s="100" t="s">
        <v>125</v>
      </c>
      <c r="D430" s="100" t="s">
        <v>126</v>
      </c>
      <c r="E430" s="101">
        <v>16.0</v>
      </c>
      <c r="F430" s="58">
        <v>240.0</v>
      </c>
      <c r="G430" s="58" t="s">
        <v>121</v>
      </c>
      <c r="H430" s="58" t="s">
        <v>121</v>
      </c>
      <c r="I430" s="150">
        <v>60.47</v>
      </c>
      <c r="J430" s="103">
        <f t="shared" si="2"/>
        <v>3.770464693</v>
      </c>
      <c r="K430" s="104">
        <v>0.57</v>
      </c>
      <c r="L430" s="73">
        <v>4.0</v>
      </c>
      <c r="M430" s="23">
        <f t="shared" si="3"/>
        <v>2.28</v>
      </c>
      <c r="N430" s="105" t="s">
        <v>154</v>
      </c>
      <c r="O430" s="106">
        <v>0.56</v>
      </c>
      <c r="P430" s="107">
        <v>43707.0</v>
      </c>
      <c r="Q430" s="107">
        <v>43721.0</v>
      </c>
      <c r="R430" s="23">
        <f t="shared" si="4"/>
        <v>1.785714286</v>
      </c>
      <c r="S430" s="108">
        <f t="array" ref="S430">IF(INDEX(Historical!$D$7:$D$1379,MATCH(B430,Historical!$B$7:$B$1403,0))=0,"n/a",(INDEX(Historical!$C$7:$C$1381,MATCH(B430,Historical!$B$7:$B$1403,0))/INDEX(Historical!$D$7:$D$1379,MATCH(B430,Historical!$B$7:$B$1403,0))-1)*100)</f>
        <v>2.727272727</v>
      </c>
      <c r="T430" s="108">
        <f t="array" ref="T430">IF(INDEX(Historical!$F$7:$F$1372,MATCH(B430,Historical!$B$7:$B$1403,0))=0,"n/a",((INDEX(Historical!$C$7:$C$1381,MATCH(B430,Historical!$B$7:$B$1403,0))/INDEX(Historical!$F$7:$F$1372,MATCH(B430,Historical!$B$7:$B$1403,0)))^(1/3)-1)*100)</f>
        <v>3.472773604</v>
      </c>
      <c r="U430" s="108">
        <f t="array" ref="U430">IF(INDEX(Historical!$H$7:$H$1372,MATCH(B430,Historical!$B$7:$B$1403,0))=0,"n/a",((INDEX(Historical!$C$7:$C$1381,MATCH(B430,Historical!$B$7:$B$1403,0))/INDEX(Historical!$H$7:$H$1372,MATCH(B430,Historical!$B$7:$B$1403,0)))^(1/5)-1)*100)</f>
        <v>3.531133208</v>
      </c>
      <c r="V430" s="108">
        <f t="array" ref="V430">IF(INDEX(Historical!$O$7:$O$1372,MATCH(B430,Historical!$B$7:$B$1403,0))=0,"n/a",((INDEX(Historical!$C$7:$C$1381,MATCH(B430,Historical!$B$7:$B$1403,0))/INDEX(Historical!$O$7:$O$1372,MATCH(B430,Historical!$B$7:$B$1403,0)))^(1/10)-1)*100)</f>
        <v>4.683260333</v>
      </c>
      <c r="W430" s="109">
        <f t="shared" si="5"/>
        <v>0.7539903734</v>
      </c>
      <c r="X430" s="110" t="str">
        <f t="shared" si="6"/>
        <v>n/a</v>
      </c>
      <c r="Y430" s="154"/>
      <c r="Z430" s="103">
        <f t="shared" si="7"/>
        <v>81.13879004</v>
      </c>
      <c r="AA430" s="112">
        <f t="shared" si="8"/>
        <v>21.51957295</v>
      </c>
      <c r="AB430" s="73">
        <v>12.0</v>
      </c>
      <c r="AC430" s="102">
        <v>2.81</v>
      </c>
      <c r="AD430" s="102">
        <v>7.81</v>
      </c>
      <c r="AE430" s="102">
        <v>1.52</v>
      </c>
      <c r="AF430" s="102">
        <v>7.56</v>
      </c>
      <c r="AG430" s="102">
        <v>32.9</v>
      </c>
      <c r="AH430" s="102">
        <v>5.6000000000000005</v>
      </c>
      <c r="AI430" s="102">
        <v>5.050000000000001</v>
      </c>
      <c r="AJ430" s="102">
        <v>-5.1</v>
      </c>
      <c r="AK430" s="102">
        <v>2.76</v>
      </c>
      <c r="AL430" s="113">
        <v>20670.0</v>
      </c>
      <c r="AM430" s="114">
        <v>18.4</v>
      </c>
      <c r="AN430" s="102">
        <v>2.89</v>
      </c>
      <c r="AO430" s="115">
        <f t="shared" si="9"/>
        <v>-14.21797505</v>
      </c>
      <c r="AP430" s="116">
        <f t="shared" si="10"/>
        <v>7.301597901</v>
      </c>
      <c r="AQ430" s="117">
        <f t="shared" si="11"/>
        <v>168.8973133</v>
      </c>
      <c r="AR430" s="103">
        <f t="array" ref="AR430">INDEX(Historical!$C$7:$C$1381,MATCH(B430,Historical!$B$7:$B$1403,0))*IF(AH430="n/a",1.03,IF(AH430&lt;0,1.01,IF(AH430&gt;10,1.1,(1+AH430/100))))</f>
        <v>2.38656</v>
      </c>
      <c r="AS430" s="112">
        <f t="shared" si="12"/>
        <v>2.50708128</v>
      </c>
      <c r="AT430" s="112">
        <f t="shared" ref="AT430:AV430" si="438">IF($AK430="n/a",1.03*AS430,IF($AK430&lt;0,1.01*AS430,IF($AK430&gt;10,1.1*AS430,(1+$AK430/100)*AS430)))</f>
        <v>2.576276723</v>
      </c>
      <c r="AU430" s="112">
        <f t="shared" si="438"/>
        <v>2.647381961</v>
      </c>
      <c r="AV430" s="112">
        <f t="shared" si="438"/>
        <v>2.720449703</v>
      </c>
      <c r="AW430" s="103">
        <f t="shared" si="14"/>
        <v>12.83774967</v>
      </c>
      <c r="AX430" s="118">
        <f t="shared" si="15"/>
        <v>21.22994818</v>
      </c>
      <c r="AY430" s="119">
        <v>0.56</v>
      </c>
      <c r="AZ430" s="114">
        <v>17.78</v>
      </c>
      <c r="BA430" s="114">
        <v>-14.89</v>
      </c>
      <c r="BB430" s="114">
        <v>-10.72</v>
      </c>
      <c r="BC430" s="114">
        <v>-3.18</v>
      </c>
      <c r="BD430" s="42"/>
      <c r="BE430" s="17">
        <v>2004.0</v>
      </c>
      <c r="BF430" s="17">
        <f t="shared" si="16"/>
        <v>1</v>
      </c>
      <c r="BG430" s="120">
        <v>4.8</v>
      </c>
    </row>
    <row r="431" ht="11.25" customHeight="1">
      <c r="A431" s="155" t="s">
        <v>1726</v>
      </c>
      <c r="B431" s="99" t="s">
        <v>1727</v>
      </c>
      <c r="C431" s="100" t="s">
        <v>118</v>
      </c>
      <c r="D431" s="100" t="s">
        <v>202</v>
      </c>
      <c r="E431" s="101">
        <v>7.0</v>
      </c>
      <c r="F431" s="58">
        <v>664.0</v>
      </c>
      <c r="G431" s="58" t="s">
        <v>168</v>
      </c>
      <c r="H431" s="58" t="s">
        <v>168</v>
      </c>
      <c r="I431" s="150">
        <v>90.82</v>
      </c>
      <c r="J431" s="103">
        <f t="shared" si="2"/>
        <v>1.012992733</v>
      </c>
      <c r="K431" s="104">
        <v>0.23</v>
      </c>
      <c r="L431" s="73">
        <v>4.0</v>
      </c>
      <c r="M431" s="23">
        <f t="shared" si="3"/>
        <v>0.92</v>
      </c>
      <c r="N431" s="105" t="s">
        <v>290</v>
      </c>
      <c r="O431" s="106">
        <v>0.22</v>
      </c>
      <c r="P431" s="146">
        <v>43563.0</v>
      </c>
      <c r="Q431" s="146">
        <v>43592.0</v>
      </c>
      <c r="R431" s="23">
        <f t="shared" si="4"/>
        <v>4.545454545</v>
      </c>
      <c r="S431" s="108">
        <f t="array" ref="S431">IF(INDEX(Historical!$D$7:$D$1379,MATCH(B431,Historical!$B$7:$B$1403,0))=0,"n/a",(INDEX(Historical!$C$7:$C$1381,MATCH(B431,Historical!$B$7:$B$1403,0))/INDEX(Historical!$D$7:$D$1379,MATCH(B431,Historical!$B$7:$B$1403,0))-1)*100)</f>
        <v>4.597701149</v>
      </c>
      <c r="T431" s="108">
        <f t="array" ref="T431">IF(INDEX(Historical!$F$7:$F$1372,MATCH(B431,Historical!$B$7:$B$1403,0))=0,"n/a",((INDEX(Historical!$C$7:$C$1381,MATCH(B431,Historical!$B$7:$B$1403,0))/INDEX(Historical!$F$7:$F$1372,MATCH(B431,Historical!$B$7:$B$1403,0)))^(1/3)-1)*100)</f>
        <v>7.136278732</v>
      </c>
      <c r="U431" s="108">
        <f t="array" ref="U431">IF(INDEX(Historical!$H$7:$H$1372,MATCH(B431,Historical!$B$7:$B$1403,0))=0,"n/a",((INDEX(Historical!$C$7:$C$1381,MATCH(B431,Historical!$B$7:$B$1403,0))/INDEX(Historical!$H$7:$H$1372,MATCH(B431,Historical!$B$7:$B$1403,0)))^(1/5)-1)*100)</f>
        <v>9.61619166</v>
      </c>
      <c r="V431" s="108" t="str">
        <f t="array" ref="V431">IF(INDEX(Historical!$O$7:$O$1372,MATCH(B431,Historical!$B$7:$B$1403,0))=0,"n/a",((INDEX(Historical!$C$7:$C$1381,MATCH(B431,Historical!$B$7:$B$1403,0))/INDEX(Historical!$O$7:$O$1372,MATCH(B431,Historical!$B$7:$B$1403,0)))^(1/10)-1)*100)</f>
        <v>n/a</v>
      </c>
      <c r="W431" s="109" t="str">
        <f t="shared" si="5"/>
        <v>n/a</v>
      </c>
      <c r="X431" s="110">
        <f t="shared" si="6"/>
        <v>0.4668054204</v>
      </c>
      <c r="Y431" s="177"/>
      <c r="Z431" s="103">
        <f t="shared" si="7"/>
        <v>20.48997773</v>
      </c>
      <c r="AA431" s="112">
        <f t="shared" si="8"/>
        <v>20.22717149</v>
      </c>
      <c r="AB431" s="73">
        <v>12.0</v>
      </c>
      <c r="AC431" s="102">
        <v>4.49</v>
      </c>
      <c r="AD431" s="102">
        <v>2.53</v>
      </c>
      <c r="AE431" s="102">
        <v>1.45</v>
      </c>
      <c r="AF431" s="102">
        <v>2.53</v>
      </c>
      <c r="AG431" s="102">
        <v>16.5</v>
      </c>
      <c r="AH431" s="156">
        <v>111.60000000000001</v>
      </c>
      <c r="AI431" s="156">
        <v>10.22</v>
      </c>
      <c r="AJ431" s="102">
        <v>20.599999999999998</v>
      </c>
      <c r="AK431" s="102">
        <v>8.0</v>
      </c>
      <c r="AL431" s="113">
        <v>1020.0</v>
      </c>
      <c r="AM431" s="114">
        <v>0.7000000000000001</v>
      </c>
      <c r="AN431" s="102">
        <v>0.78</v>
      </c>
      <c r="AO431" s="115">
        <f t="shared" si="9"/>
        <v>-9.597987099</v>
      </c>
      <c r="AP431" s="116">
        <f t="shared" si="10"/>
        <v>10.62918439</v>
      </c>
      <c r="AQ431" s="117">
        <f t="shared" si="11"/>
        <v>50.81223628</v>
      </c>
      <c r="AR431" s="103">
        <f t="array" ref="AR431">INDEX(Historical!$C$7:$C$1381,MATCH(B431,Historical!$B$7:$B$1403,0))*IF(AH431="n/a",1.03,IF(AH431&lt;0,1.01,IF(AH431&gt;10,1.1,(1+AH431/100))))</f>
        <v>1.001</v>
      </c>
      <c r="AS431" s="112">
        <f t="shared" si="12"/>
        <v>1.1011</v>
      </c>
      <c r="AT431" s="112">
        <f t="shared" ref="AT431:AV431" si="439">IF($AK431="n/a",1.03*AS431,IF($AK431&lt;0,1.01*AS431,IF($AK431&gt;10,1.1*AS431,(1+$AK431/100)*AS431)))</f>
        <v>1.189188</v>
      </c>
      <c r="AU431" s="112">
        <f t="shared" si="439"/>
        <v>1.28432304</v>
      </c>
      <c r="AV431" s="112">
        <f t="shared" si="439"/>
        <v>1.387068883</v>
      </c>
      <c r="AW431" s="103">
        <f t="shared" si="14"/>
        <v>5.962679923</v>
      </c>
      <c r="AX431" s="118">
        <f t="shared" si="15"/>
        <v>6.56538199</v>
      </c>
      <c r="AY431" s="119">
        <v>1.21</v>
      </c>
      <c r="AZ431" s="114">
        <v>16.93</v>
      </c>
      <c r="BA431" s="114">
        <v>-20.369999999999997</v>
      </c>
      <c r="BB431" s="114">
        <v>-14.46</v>
      </c>
      <c r="BC431" s="114">
        <v>-2.27</v>
      </c>
      <c r="BD431" s="42"/>
      <c r="BE431" s="17">
        <v>2013.0</v>
      </c>
      <c r="BF431" s="17">
        <f t="shared" si="16"/>
        <v>0</v>
      </c>
      <c r="BG431" s="120">
        <v>7.199999999999999</v>
      </c>
    </row>
    <row r="432" ht="11.25" customHeight="1">
      <c r="A432" s="55" t="s">
        <v>1332</v>
      </c>
      <c r="B432" s="99" t="s">
        <v>1333</v>
      </c>
      <c r="C432" s="100" t="s">
        <v>141</v>
      </c>
      <c r="D432" s="100" t="s">
        <v>397</v>
      </c>
      <c r="E432" s="101">
        <v>9.0</v>
      </c>
      <c r="F432" s="58">
        <v>530.0</v>
      </c>
      <c r="G432" s="58" t="s">
        <v>168</v>
      </c>
      <c r="H432" s="58" t="s">
        <v>168</v>
      </c>
      <c r="I432" s="150">
        <v>94.55</v>
      </c>
      <c r="J432" s="103">
        <f t="shared" si="2"/>
        <v>2.834479112</v>
      </c>
      <c r="K432" s="104">
        <v>0.67</v>
      </c>
      <c r="L432" s="73">
        <v>4.0</v>
      </c>
      <c r="M432" s="23">
        <f t="shared" si="3"/>
        <v>2.68</v>
      </c>
      <c r="N432" s="105" t="s">
        <v>147</v>
      </c>
      <c r="O432" s="106">
        <v>0.6</v>
      </c>
      <c r="P432" s="107">
        <v>43853.0</v>
      </c>
      <c r="Q432" s="107">
        <v>43874.0</v>
      </c>
      <c r="R432" s="23">
        <f t="shared" si="4"/>
        <v>11.66666667</v>
      </c>
      <c r="S432" s="108">
        <f t="array" ref="S432">IF(INDEX(Historical!$D$7:$D$1379,MATCH(B432,Historical!$B$7:$B$1403,0))=0,"n/a",(INDEX(Historical!$C$7:$C$1381,MATCH(B432,Historical!$B$7:$B$1403,0))/INDEX(Historical!$D$7:$D$1379,MATCH(B432,Historical!$B$7:$B$1403,0))-1)*100)</f>
        <v>9.090909091</v>
      </c>
      <c r="T432" s="108">
        <f t="array" ref="T432">IF(INDEX(Historical!$F$7:$F$1372,MATCH(B432,Historical!$B$7:$B$1403,0))=0,"n/a",((INDEX(Historical!$C$7:$C$1381,MATCH(B432,Historical!$B$7:$B$1403,0))/INDEX(Historical!$F$7:$F$1372,MATCH(B432,Historical!$B$7:$B$1403,0)))^(1/3)-1)*100)</f>
        <v>10.06424163</v>
      </c>
      <c r="U432" s="108">
        <f t="array" ref="U432">IF(INDEX(Historical!$H$7:$H$1372,MATCH(B432,Historical!$B$7:$B$1403,0))=0,"n/a",((INDEX(Historical!$C$7:$C$1381,MATCH(B432,Historical!$B$7:$B$1403,0))/INDEX(Historical!$H$7:$H$1372,MATCH(B432,Historical!$B$7:$B$1403,0)))^(1/5)-1)*100)</f>
        <v>11.38241786</v>
      </c>
      <c r="V432" s="108">
        <f t="array" ref="V432">IF(INDEX(Historical!$O$7:$O$1372,MATCH(B432,Historical!$B$7:$B$1403,0))=0,"n/a",((INDEX(Historical!$C$7:$C$1381,MATCH(B432,Historical!$B$7:$B$1403,0))/INDEX(Historical!$O$7:$O$1372,MATCH(B432,Historical!$B$7:$B$1403,0)))^(1/10)-1)*100)</f>
        <v>9.595822639</v>
      </c>
      <c r="W432" s="109">
        <f t="shared" si="5"/>
        <v>1.186184686</v>
      </c>
      <c r="X432" s="110" t="str">
        <f t="shared" si="6"/>
        <v>n/a</v>
      </c>
      <c r="Y432" s="133"/>
      <c r="Z432" s="103">
        <f t="shared" si="7"/>
        <v>45.65587734</v>
      </c>
      <c r="AA432" s="112">
        <f t="shared" si="8"/>
        <v>16.10732538</v>
      </c>
      <c r="AB432" s="73">
        <v>12.0</v>
      </c>
      <c r="AC432" s="102">
        <v>5.87</v>
      </c>
      <c r="AD432" s="102">
        <v>2.85</v>
      </c>
      <c r="AE432" s="102">
        <v>1.0</v>
      </c>
      <c r="AF432" s="102">
        <v>2.01</v>
      </c>
      <c r="AG432" s="102">
        <v>12.4</v>
      </c>
      <c r="AH432" s="156">
        <v>13.700000000000001</v>
      </c>
      <c r="AI432" s="156">
        <v>11.08</v>
      </c>
      <c r="AJ432" s="102">
        <v>0.0</v>
      </c>
      <c r="AK432" s="102">
        <v>5.64</v>
      </c>
      <c r="AL432" s="113">
        <v>1540.0</v>
      </c>
      <c r="AM432" s="114">
        <v>1.0</v>
      </c>
      <c r="AN432" s="102">
        <v>0.5</v>
      </c>
      <c r="AO432" s="115">
        <f t="shared" si="9"/>
        <v>-1.890428411</v>
      </c>
      <c r="AP432" s="116">
        <f t="shared" si="10"/>
        <v>14.21689697</v>
      </c>
      <c r="AQ432" s="117">
        <f t="shared" si="11"/>
        <v>19.95503606</v>
      </c>
      <c r="AR432" s="103">
        <f t="array" ref="AR432">INDEX(Historical!$C$7:$C$1381,MATCH(B432,Historical!$B$7:$B$1403,0))*IF(AH432="n/a",1.03,IF(AH432&lt;0,1.01,IF(AH432&gt;10,1.1,(1+AH432/100))))</f>
        <v>2.64</v>
      </c>
      <c r="AS432" s="112">
        <f t="shared" si="12"/>
        <v>2.904</v>
      </c>
      <c r="AT432" s="112">
        <f t="shared" ref="AT432:AV432" si="440">IF($AK432="n/a",1.03*AS432,IF($AK432&lt;0,1.01*AS432,IF($AK432&gt;10,1.1*AS432,(1+$AK432/100)*AS432)))</f>
        <v>3.0677856</v>
      </c>
      <c r="AU432" s="112">
        <f t="shared" si="440"/>
        <v>3.240808708</v>
      </c>
      <c r="AV432" s="112">
        <f t="shared" si="440"/>
        <v>3.423590319</v>
      </c>
      <c r="AW432" s="103">
        <f t="shared" si="14"/>
        <v>15.27618463</v>
      </c>
      <c r="AX432" s="118">
        <f t="shared" si="15"/>
        <v>16.1567262</v>
      </c>
      <c r="AY432" s="119">
        <v>1.08</v>
      </c>
      <c r="AZ432" s="114">
        <v>11.18</v>
      </c>
      <c r="BA432" s="114">
        <v>-19.23</v>
      </c>
      <c r="BB432" s="114">
        <v>-11.0</v>
      </c>
      <c r="BC432" s="114">
        <v>-5.62</v>
      </c>
      <c r="BD432" s="42"/>
      <c r="BE432" s="17">
        <v>2012.0</v>
      </c>
      <c r="BF432" s="17">
        <f t="shared" si="16"/>
        <v>0</v>
      </c>
      <c r="BG432" s="120">
        <v>6.5</v>
      </c>
    </row>
    <row r="433" ht="11.25" customHeight="1">
      <c r="A433" s="230" t="s">
        <v>2084</v>
      </c>
      <c r="B433" s="99" t="s">
        <v>2085</v>
      </c>
      <c r="C433" s="100" t="s">
        <v>118</v>
      </c>
      <c r="D433" s="100" t="s">
        <v>119</v>
      </c>
      <c r="E433" s="101">
        <v>5.0</v>
      </c>
      <c r="F433" s="58">
        <v>844.0</v>
      </c>
      <c r="G433" s="58" t="s">
        <v>168</v>
      </c>
      <c r="H433" s="58" t="s">
        <v>168</v>
      </c>
      <c r="I433" s="150">
        <v>16.18</v>
      </c>
      <c r="J433" s="103">
        <f t="shared" si="2"/>
        <v>2.224969098</v>
      </c>
      <c r="K433" s="104">
        <v>0.09</v>
      </c>
      <c r="L433" s="73">
        <v>4.0</v>
      </c>
      <c r="M433" s="23">
        <f t="shared" si="3"/>
        <v>0.36</v>
      </c>
      <c r="N433" s="105" t="s">
        <v>592</v>
      </c>
      <c r="O433" s="106">
        <v>0.08</v>
      </c>
      <c r="P433" s="107">
        <v>43732.0</v>
      </c>
      <c r="Q433" s="107">
        <v>43753.0</v>
      </c>
      <c r="R433" s="23">
        <f t="shared" si="4"/>
        <v>12.5</v>
      </c>
      <c r="S433" s="108">
        <f t="array" ref="S433">IF(INDEX(Historical!$D$7:$D$1379,MATCH(B433,Historical!$B$7:$B$1403,0))=0,"n/a",(INDEX(Historical!$C$7:$C$1381,MATCH(B433,Historical!$B$7:$B$1403,0))/INDEX(Historical!$D$7:$D$1379,MATCH(B433,Historical!$B$7:$B$1403,0))-1)*100)</f>
        <v>6.896551724</v>
      </c>
      <c r="T433" s="108">
        <f t="array" ref="T433">IF(INDEX(Historical!$F$7:$F$1372,MATCH(B433,Historical!$B$7:$B$1403,0))=0,"n/a",((INDEX(Historical!$C$7:$C$1381,MATCH(B433,Historical!$B$7:$B$1403,0))/INDEX(Historical!$F$7:$F$1372,MATCH(B433,Historical!$B$7:$B$1403,0)))^(1/3)-1)*100)</f>
        <v>11.27383564</v>
      </c>
      <c r="U433" s="108">
        <f t="array" ref="U433">IF(INDEX(Historical!$H$7:$H$1372,MATCH(B433,Historical!$B$7:$B$1403,0))=0,"n/a",((INDEX(Historical!$C$7:$C$1381,MATCH(B433,Historical!$B$7:$B$1403,0))/INDEX(Historical!$H$7:$H$1372,MATCH(B433,Historical!$B$7:$B$1403,0)))^(1/5)-1)*100)</f>
        <v>9.160706959</v>
      </c>
      <c r="V433" s="108">
        <f t="array" ref="V433">IF(INDEX(Historical!$O$7:$O$1372,MATCH(B433,Historical!$B$7:$B$1403,0))=0,"n/a",((INDEX(Historical!$C$7:$C$1381,MATCH(B433,Historical!$B$7:$B$1403,0))/INDEX(Historical!$O$7:$O$1372,MATCH(B433,Historical!$B$7:$B$1403,0)))^(1/10)-1)*100)</f>
        <v>0</v>
      </c>
      <c r="W433" s="109" t="str">
        <f t="shared" si="5"/>
        <v>n/a</v>
      </c>
      <c r="X433" s="110">
        <f t="shared" si="6"/>
        <v>0.1415874337</v>
      </c>
      <c r="Y433" s="133"/>
      <c r="Z433" s="103">
        <f t="shared" si="7"/>
        <v>32.14285714</v>
      </c>
      <c r="AA433" s="112">
        <f t="shared" si="8"/>
        <v>14.44642857</v>
      </c>
      <c r="AB433" s="73">
        <v>6.0</v>
      </c>
      <c r="AC433" s="102">
        <v>1.12</v>
      </c>
      <c r="AD433" s="102">
        <v>0.85</v>
      </c>
      <c r="AE433" s="102">
        <v>0.78</v>
      </c>
      <c r="AF433" s="102">
        <v>2.57</v>
      </c>
      <c r="AG433" s="102">
        <v>18.8</v>
      </c>
      <c r="AH433" s="102">
        <v>20.8</v>
      </c>
      <c r="AI433" s="102" t="s">
        <v>128</v>
      </c>
      <c r="AJ433" s="102">
        <v>64.7</v>
      </c>
      <c r="AK433" s="102">
        <v>17.0</v>
      </c>
      <c r="AL433" s="113">
        <v>597.2</v>
      </c>
      <c r="AM433" s="114">
        <v>1.0999999999999999</v>
      </c>
      <c r="AN433" s="102">
        <v>0.0</v>
      </c>
      <c r="AO433" s="115">
        <f t="shared" si="9"/>
        <v>-3.060752515</v>
      </c>
      <c r="AP433" s="116">
        <f t="shared" si="10"/>
        <v>11.38567606</v>
      </c>
      <c r="AQ433" s="117">
        <f t="shared" si="11"/>
        <v>28.45634179</v>
      </c>
      <c r="AR433" s="103">
        <f t="array" ref="AR433">INDEX(Historical!$C$7:$C$1381,MATCH(B433,Historical!$B$7:$B$1403,0))*IF(AH433="n/a",1.03,IF(AH433&lt;0,1.01,IF(AH433&gt;10,1.1,(1+AH433/100))))</f>
        <v>0.341</v>
      </c>
      <c r="AS433" s="112">
        <f t="shared" si="12"/>
        <v>0.35123</v>
      </c>
      <c r="AT433" s="112">
        <f t="shared" ref="AT433:AV433" si="441">IF($AK433="n/a",1.03*AS433,IF($AK433&lt;0,1.01*AS433,IF($AK433&gt;10,1.1*AS433,(1+$AK433/100)*AS433)))</f>
        <v>0.386353</v>
      </c>
      <c r="AU433" s="112">
        <f t="shared" si="441"/>
        <v>0.4249883</v>
      </c>
      <c r="AV433" s="112">
        <f t="shared" si="441"/>
        <v>0.46748713</v>
      </c>
      <c r="AW433" s="103">
        <f t="shared" si="14"/>
        <v>1.97105843</v>
      </c>
      <c r="AX433" s="118">
        <f t="shared" si="15"/>
        <v>12.18206693</v>
      </c>
      <c r="AY433" s="119">
        <v>0.85</v>
      </c>
      <c r="AZ433" s="114">
        <v>17.669999999999998</v>
      </c>
      <c r="BA433" s="114">
        <v>-27.77</v>
      </c>
      <c r="BB433" s="114">
        <v>-17.330000000000002</v>
      </c>
      <c r="BC433" s="114">
        <v>-13.76</v>
      </c>
      <c r="BD433" s="42"/>
      <c r="BE433" s="17">
        <v>2015.0</v>
      </c>
      <c r="BF433" s="17">
        <f t="shared" si="16"/>
        <v>0</v>
      </c>
      <c r="BG433" s="120">
        <v>11.3</v>
      </c>
    </row>
    <row r="434" ht="11.25" customHeight="1">
      <c r="A434" s="55" t="s">
        <v>1334</v>
      </c>
      <c r="B434" s="99" t="s">
        <v>1335</v>
      </c>
      <c r="C434" s="100" t="s">
        <v>136</v>
      </c>
      <c r="D434" s="100" t="s">
        <v>153</v>
      </c>
      <c r="E434" s="101">
        <v>9.0</v>
      </c>
      <c r="F434" s="58">
        <v>499.0</v>
      </c>
      <c r="G434" s="58" t="s">
        <v>121</v>
      </c>
      <c r="H434" s="58" t="s">
        <v>120</v>
      </c>
      <c r="I434" s="150">
        <v>16.35</v>
      </c>
      <c r="J434" s="103">
        <f t="shared" si="2"/>
        <v>4.525993884</v>
      </c>
      <c r="K434" s="104">
        <v>0.185</v>
      </c>
      <c r="L434" s="73">
        <v>4.0</v>
      </c>
      <c r="M434" s="23">
        <f t="shared" si="3"/>
        <v>0.74</v>
      </c>
      <c r="N434" s="105" t="s">
        <v>154</v>
      </c>
      <c r="O434" s="106">
        <v>0.17</v>
      </c>
      <c r="P434" s="107">
        <v>43703.0</v>
      </c>
      <c r="Q434" s="107">
        <v>43721.0</v>
      </c>
      <c r="R434" s="23">
        <f t="shared" si="4"/>
        <v>8.823529412</v>
      </c>
      <c r="S434" s="108">
        <f t="array" ref="S434">IF(INDEX(Historical!$D$7:$D$1379,MATCH(B434,Historical!$B$7:$B$1403,0))=0,"n/a",(INDEX(Historical!$C$7:$C$1381,MATCH(B434,Historical!$B$7:$B$1403,0))/INDEX(Historical!$D$7:$D$1379,MATCH(B434,Historical!$B$7:$B$1403,0))-1)*100)</f>
        <v>22.12389381</v>
      </c>
      <c r="T434" s="108">
        <f t="array" ref="T434">IF(INDEX(Historical!$F$7:$F$1372,MATCH(B434,Historical!$B$7:$B$1403,0))=0,"n/a",((INDEX(Historical!$C$7:$C$1381,MATCH(B434,Historical!$B$7:$B$1403,0))/INDEX(Historical!$F$7:$F$1372,MATCH(B434,Historical!$B$7:$B$1403,0)))^(1/3)-1)*100)</f>
        <v>27.87286145</v>
      </c>
      <c r="U434" s="108">
        <f t="array" ref="U434">IF(INDEX(Historical!$H$7:$H$1372,MATCH(B434,Historical!$B$7:$B$1403,0))=0,"n/a",((INDEX(Historical!$C$7:$C$1381,MATCH(B434,Historical!$B$7:$B$1403,0))/INDEX(Historical!$H$7:$H$1372,MATCH(B434,Historical!$B$7:$B$1403,0)))^(1/5)-1)*100)</f>
        <v>22.51289894</v>
      </c>
      <c r="V434" s="108">
        <f t="array" ref="V434">IF(INDEX(Historical!$O$7:$O$1372,MATCH(B434,Historical!$B$7:$B$1403,0))=0,"n/a",((INDEX(Historical!$C$7:$C$1381,MATCH(B434,Historical!$B$7:$B$1403,0))/INDEX(Historical!$O$7:$O$1372,MATCH(B434,Historical!$B$7:$B$1403,0)))^(1/10)-1)*100)</f>
        <v>22.2561558</v>
      </c>
      <c r="W434" s="109">
        <f t="shared" si="5"/>
        <v>1.011535826</v>
      </c>
      <c r="X434" s="110">
        <f t="shared" si="6"/>
        <v>1.745185965</v>
      </c>
      <c r="Y434" s="99"/>
      <c r="Z434" s="103">
        <f t="shared" si="7"/>
        <v>45.96273292</v>
      </c>
      <c r="AA434" s="112">
        <f t="shared" si="8"/>
        <v>10.1552795</v>
      </c>
      <c r="AB434" s="73">
        <v>12.0</v>
      </c>
      <c r="AC434" s="102">
        <v>1.61</v>
      </c>
      <c r="AD434" s="102">
        <v>1.82</v>
      </c>
      <c r="AE434" s="102">
        <v>3.13</v>
      </c>
      <c r="AF434" s="102">
        <v>1.06</v>
      </c>
      <c r="AG434" s="102">
        <v>11.700000000000001</v>
      </c>
      <c r="AH434" s="102">
        <v>35.5</v>
      </c>
      <c r="AI434" s="102">
        <v>7.2700000000000005</v>
      </c>
      <c r="AJ434" s="102">
        <v>12.9</v>
      </c>
      <c r="AK434" s="102">
        <v>5.59</v>
      </c>
      <c r="AL434" s="113">
        <v>16390.0</v>
      </c>
      <c r="AM434" s="114">
        <v>0.3</v>
      </c>
      <c r="AN434" s="102">
        <v>0.95</v>
      </c>
      <c r="AO434" s="115">
        <f t="shared" si="9"/>
        <v>16.88361332</v>
      </c>
      <c r="AP434" s="116">
        <f t="shared" si="10"/>
        <v>27.03889283</v>
      </c>
      <c r="AQ434" s="117">
        <f t="shared" si="11"/>
        <v>-30.83161842</v>
      </c>
      <c r="AR434" s="103">
        <f t="array" ref="AR434">INDEX(Historical!$C$7:$C$1381,MATCH(B434,Historical!$B$7:$B$1403,0))*IF(AH434="n/a",1.03,IF(AH434&lt;0,1.01,IF(AH434&gt;10,1.1,(1+AH434/100))))</f>
        <v>0.759</v>
      </c>
      <c r="AS434" s="112">
        <f t="shared" si="12"/>
        <v>0.8141793</v>
      </c>
      <c r="AT434" s="112">
        <f t="shared" ref="AT434:AV434" si="442">IF($AK434="n/a",1.03*AS434,IF($AK434&lt;0,1.01*AS434,IF($AK434&gt;10,1.1*AS434,(1+$AK434/100)*AS434)))</f>
        <v>0.8596919229</v>
      </c>
      <c r="AU434" s="112">
        <f t="shared" si="442"/>
        <v>0.9077487014</v>
      </c>
      <c r="AV434" s="112">
        <f t="shared" si="442"/>
        <v>0.9584918538</v>
      </c>
      <c r="AW434" s="103">
        <f t="shared" si="14"/>
        <v>4.299111778</v>
      </c>
      <c r="AX434" s="118">
        <f t="shared" si="15"/>
        <v>26.29426164</v>
      </c>
      <c r="AY434" s="119">
        <v>1.32</v>
      </c>
      <c r="AZ434" s="114">
        <v>10.32</v>
      </c>
      <c r="BA434" s="114">
        <v>-20.34</v>
      </c>
      <c r="BB434" s="114">
        <v>-16.36</v>
      </c>
      <c r="BC434" s="114">
        <v>-9.8</v>
      </c>
      <c r="BD434" s="42"/>
      <c r="BE434" s="17">
        <v>2011.0</v>
      </c>
      <c r="BF434" s="17">
        <f t="shared" si="16"/>
        <v>0</v>
      </c>
      <c r="BG434" s="120">
        <v>1.2</v>
      </c>
    </row>
    <row r="435" ht="11.25" customHeight="1">
      <c r="A435" s="55" t="s">
        <v>879</v>
      </c>
      <c r="B435" s="99" t="s">
        <v>880</v>
      </c>
      <c r="C435" s="100" t="s">
        <v>131</v>
      </c>
      <c r="D435" s="100" t="s">
        <v>546</v>
      </c>
      <c r="E435" s="101">
        <v>10.0</v>
      </c>
      <c r="F435" s="58">
        <v>378.0</v>
      </c>
      <c r="G435" s="58" t="s">
        <v>168</v>
      </c>
      <c r="H435" s="58" t="s">
        <v>168</v>
      </c>
      <c r="I435" s="150">
        <v>153.71</v>
      </c>
      <c r="J435" s="103">
        <f t="shared" si="2"/>
        <v>2.211957582</v>
      </c>
      <c r="K435" s="104">
        <v>0.85</v>
      </c>
      <c r="L435" s="73">
        <v>4.0</v>
      </c>
      <c r="M435" s="23">
        <f t="shared" si="3"/>
        <v>3.4</v>
      </c>
      <c r="N435" s="105" t="s">
        <v>138</v>
      </c>
      <c r="O435" s="106">
        <v>0.75</v>
      </c>
      <c r="P435" s="107">
        <v>43783.0</v>
      </c>
      <c r="Q435" s="107">
        <v>43801.0</v>
      </c>
      <c r="R435" s="23">
        <f t="shared" si="4"/>
        <v>13.33333333</v>
      </c>
      <c r="S435" s="108">
        <f t="array" ref="S435">IF(INDEX(Historical!$D$7:$D$1379,MATCH(B435,Historical!$B$7:$B$1403,0))=0,"n/a",(INDEX(Historical!$C$7:$C$1381,MATCH(B435,Historical!$B$7:$B$1403,0))/INDEX(Historical!$D$7:$D$1379,MATCH(B435,Historical!$B$7:$B$1403,0))-1)*100)</f>
        <v>9.154929577</v>
      </c>
      <c r="T435" s="108">
        <f t="array" ref="T435">IF(INDEX(Historical!$F$7:$F$1372,MATCH(B435,Historical!$B$7:$B$1403,0))=0,"n/a",((INDEX(Historical!$C$7:$C$1381,MATCH(B435,Historical!$B$7:$B$1403,0))/INDEX(Historical!$F$7:$F$1372,MATCH(B435,Historical!$B$7:$B$1403,0)))^(1/3)-1)*100)</f>
        <v>13.86252218</v>
      </c>
      <c r="U435" s="108">
        <f t="array" ref="U435">IF(INDEX(Historical!$H$7:$H$1372,MATCH(B435,Historical!$B$7:$B$1403,0))=0,"n/a",((INDEX(Historical!$C$7:$C$1381,MATCH(B435,Historical!$B$7:$B$1403,0))/INDEX(Historical!$H$7:$H$1372,MATCH(B435,Historical!$B$7:$B$1403,0)))^(1/5)-1)*100)</f>
        <v>10.28631315</v>
      </c>
      <c r="V435" s="108">
        <f t="array" ref="V435">IF(INDEX(Historical!$O$7:$O$1372,MATCH(B435,Historical!$B$7:$B$1403,0))=0,"n/a",((INDEX(Historical!$C$7:$C$1381,MATCH(B435,Historical!$B$7:$B$1403,0))/INDEX(Historical!$O$7:$O$1372,MATCH(B435,Historical!$B$7:$B$1403,0)))^(1/10)-1)*100)</f>
        <v>17.84768193</v>
      </c>
      <c r="W435" s="109">
        <f t="shared" si="5"/>
        <v>0.5763388875</v>
      </c>
      <c r="X435" s="110">
        <f t="shared" si="6"/>
        <v>0.6310621563</v>
      </c>
      <c r="Y435" s="149"/>
      <c r="Z435" s="103">
        <f t="shared" si="7"/>
        <v>47.61904762</v>
      </c>
      <c r="AA435" s="112">
        <f t="shared" si="8"/>
        <v>21.5280112</v>
      </c>
      <c r="AB435" s="73">
        <v>6.0</v>
      </c>
      <c r="AC435" s="102">
        <v>7.14</v>
      </c>
      <c r="AD435" s="102">
        <v>1.53</v>
      </c>
      <c r="AE435" s="102">
        <v>4.74</v>
      </c>
      <c r="AF435" s="102">
        <v>9.06</v>
      </c>
      <c r="AG435" s="156">
        <v>42.0</v>
      </c>
      <c r="AH435" s="102">
        <v>-2.8000000000000003</v>
      </c>
      <c r="AI435" s="102">
        <v>10.03</v>
      </c>
      <c r="AJ435" s="102">
        <v>16.3</v>
      </c>
      <c r="AK435" s="102">
        <v>14.09</v>
      </c>
      <c r="AL435" s="113">
        <v>25020.0</v>
      </c>
      <c r="AM435" s="114">
        <v>0.3</v>
      </c>
      <c r="AN435" s="156">
        <v>1.27</v>
      </c>
      <c r="AO435" s="115">
        <f t="shared" si="9"/>
        <v>-9.029740474</v>
      </c>
      <c r="AP435" s="116">
        <f t="shared" si="10"/>
        <v>12.49827073</v>
      </c>
      <c r="AQ435" s="117">
        <f t="shared" si="11"/>
        <v>194.4250756</v>
      </c>
      <c r="AR435" s="103">
        <f t="array" ref="AR435">INDEX(Historical!$C$7:$C$1381,MATCH(B435,Historical!$B$7:$B$1403,0))*IF(AH435="n/a",1.03,IF(AH435&lt;0,1.01,IF(AH435&gt;10,1.1,(1+AH435/100))))</f>
        <v>3.131</v>
      </c>
      <c r="AS435" s="112">
        <f t="shared" si="12"/>
        <v>3.4441</v>
      </c>
      <c r="AT435" s="112">
        <f t="shared" ref="AT435:AV435" si="443">IF($AK435="n/a",1.03*AS435,IF($AK435&lt;0,1.01*AS435,IF($AK435&gt;10,1.1*AS435,(1+$AK435/100)*AS435)))</f>
        <v>3.78851</v>
      </c>
      <c r="AU435" s="112">
        <f t="shared" si="443"/>
        <v>4.167361</v>
      </c>
      <c r="AV435" s="112">
        <f t="shared" si="443"/>
        <v>4.5840971</v>
      </c>
      <c r="AW435" s="103">
        <f t="shared" si="14"/>
        <v>19.1150681</v>
      </c>
      <c r="AX435" s="118">
        <f t="shared" si="15"/>
        <v>12.43579995</v>
      </c>
      <c r="AY435" s="119">
        <v>1.64</v>
      </c>
      <c r="AZ435" s="114">
        <v>51.68000000000001</v>
      </c>
      <c r="BA435" s="114">
        <v>-16.689999999999998</v>
      </c>
      <c r="BB435" s="114">
        <v>-11.129999999999999</v>
      </c>
      <c r="BC435" s="114">
        <v>2.52</v>
      </c>
      <c r="BD435" s="42"/>
      <c r="BE435" s="17">
        <v>2010.0</v>
      </c>
      <c r="BF435" s="17">
        <f t="shared" si="16"/>
        <v>0</v>
      </c>
      <c r="BG435" s="120">
        <v>12.4</v>
      </c>
    </row>
    <row r="436" ht="11.25" customHeight="1">
      <c r="A436" s="55" t="s">
        <v>324</v>
      </c>
      <c r="B436" s="99" t="s">
        <v>325</v>
      </c>
      <c r="C436" s="100" t="s">
        <v>125</v>
      </c>
      <c r="D436" s="100" t="s">
        <v>221</v>
      </c>
      <c r="E436" s="101">
        <v>48.0</v>
      </c>
      <c r="F436" s="58">
        <v>40.0</v>
      </c>
      <c r="G436" s="58" t="s">
        <v>120</v>
      </c>
      <c r="H436" s="58" t="s">
        <v>121</v>
      </c>
      <c r="I436" s="102">
        <v>131.19</v>
      </c>
      <c r="J436" s="103">
        <f t="shared" si="2"/>
        <v>3.262443784</v>
      </c>
      <c r="K436" s="104">
        <v>1.07</v>
      </c>
      <c r="L436" s="73">
        <v>4.0</v>
      </c>
      <c r="M436" s="23">
        <f t="shared" si="3"/>
        <v>4.28</v>
      </c>
      <c r="N436" s="105" t="s">
        <v>326</v>
      </c>
      <c r="O436" s="106">
        <v>1.03</v>
      </c>
      <c r="P436" s="107">
        <v>43895.0</v>
      </c>
      <c r="Q436" s="107">
        <v>43922.0</v>
      </c>
      <c r="R436" s="23">
        <f t="shared" si="4"/>
        <v>3.883495146</v>
      </c>
      <c r="S436" s="108">
        <f t="array" ref="S436">IF(INDEX(Historical!$D$7:$D$1379,MATCH(B436,Historical!$B$7:$B$1403,0))=0,"n/a",(INDEX(Historical!$C$7:$C$1381,MATCH(B436,Historical!$B$7:$B$1403,0))/INDEX(Historical!$D$7:$D$1379,MATCH(B436,Historical!$B$7:$B$1403,0))-1)*100)</f>
        <v>3.022670025</v>
      </c>
      <c r="T436" s="108">
        <f t="array" ref="T436">IF(INDEX(Historical!$F$7:$F$1372,MATCH(B436,Historical!$B$7:$B$1403,0))=0,"n/a",((INDEX(Historical!$C$7:$C$1381,MATCH(B436,Historical!$B$7:$B$1403,0))/INDEX(Historical!$F$7:$F$1372,MATCH(B436,Historical!$B$7:$B$1403,0)))^(1/3)-1)*100)</f>
        <v>3.961844165</v>
      </c>
      <c r="U436" s="108">
        <f t="array" ref="U436">IF(INDEX(Historical!$H$7:$H$1372,MATCH(B436,Historical!$B$7:$B$1403,0))=0,"n/a",((INDEX(Historical!$C$7:$C$1381,MATCH(B436,Historical!$B$7:$B$1403,0))/INDEX(Historical!$H$7:$H$1372,MATCH(B436,Historical!$B$7:$B$1403,0)))^(1/5)-1)*100)</f>
        <v>4.665812223</v>
      </c>
      <c r="V436" s="108">
        <f t="array" ref="V436">IF(INDEX(Historical!$O$7:$O$1372,MATCH(B436,Historical!$B$7:$B$1403,0))=0,"n/a",((INDEX(Historical!$C$7:$C$1381,MATCH(B436,Historical!$B$7:$B$1403,0))/INDEX(Historical!$O$7:$O$1372,MATCH(B436,Historical!$B$7:$B$1403,0)))^(1/10)-1)*100)</f>
        <v>6.012339865</v>
      </c>
      <c r="W436" s="109">
        <f t="shared" si="5"/>
        <v>0.7760393337</v>
      </c>
      <c r="X436" s="110">
        <f t="shared" si="6"/>
        <v>0.476103288</v>
      </c>
      <c r="Y436" s="133"/>
      <c r="Z436" s="103">
        <f t="shared" si="7"/>
        <v>68.58974359</v>
      </c>
      <c r="AA436" s="112">
        <f t="shared" si="8"/>
        <v>21.02403846</v>
      </c>
      <c r="AB436" s="73">
        <v>12.0</v>
      </c>
      <c r="AC436" s="102">
        <v>6.24</v>
      </c>
      <c r="AD436" s="102">
        <v>3.64</v>
      </c>
      <c r="AE436" s="102">
        <v>2.44</v>
      </c>
      <c r="AF436" s="156" t="s">
        <v>128</v>
      </c>
      <c r="AG436" s="156" t="s">
        <v>128</v>
      </c>
      <c r="AH436" s="102">
        <v>42.9</v>
      </c>
      <c r="AI436" s="102">
        <v>5.6899999999999995</v>
      </c>
      <c r="AJ436" s="102">
        <v>9.8</v>
      </c>
      <c r="AK436" s="102">
        <v>5.7700000000000005</v>
      </c>
      <c r="AL436" s="113">
        <v>45100.0</v>
      </c>
      <c r="AM436" s="114">
        <v>0.38</v>
      </c>
      <c r="AN436" s="160" t="s">
        <v>128</v>
      </c>
      <c r="AO436" s="115">
        <f t="shared" si="9"/>
        <v>-13.09578246</v>
      </c>
      <c r="AP436" s="116">
        <f t="shared" si="10"/>
        <v>7.928256006</v>
      </c>
      <c r="AQ436" s="117" t="str">
        <f t="shared" si="11"/>
        <v>n/a</v>
      </c>
      <c r="AR436" s="103">
        <f t="array" ref="AR436">INDEX(Historical!$C$7:$C$1381,MATCH(B436,Historical!$B$7:$B$1403,0))*IF(AH436="n/a",1.03,IF(AH436&lt;0,1.01,IF(AH436&gt;10,1.1,(1+AH436/100))))</f>
        <v>4.499</v>
      </c>
      <c r="AS436" s="112">
        <f t="shared" si="12"/>
        <v>4.7549931</v>
      </c>
      <c r="AT436" s="112">
        <f t="shared" ref="AT436:AV436" si="444">IF($AK436="n/a",1.03*AS436,IF($AK436&lt;0,1.01*AS436,IF($AK436&gt;10,1.1*AS436,(1+$AK436/100)*AS436)))</f>
        <v>5.029356202</v>
      </c>
      <c r="AU436" s="112">
        <f t="shared" si="444"/>
        <v>5.319550055</v>
      </c>
      <c r="AV436" s="112">
        <f t="shared" si="444"/>
        <v>5.626488093</v>
      </c>
      <c r="AW436" s="103">
        <f t="shared" si="14"/>
        <v>25.22938745</v>
      </c>
      <c r="AX436" s="118">
        <f t="shared" si="15"/>
        <v>19.23118184</v>
      </c>
      <c r="AY436" s="119">
        <v>0.48</v>
      </c>
      <c r="AZ436" s="114">
        <v>14.46</v>
      </c>
      <c r="BA436" s="114">
        <v>-12.09</v>
      </c>
      <c r="BB436" s="114">
        <v>-6.890000000000001</v>
      </c>
      <c r="BC436" s="114">
        <v>-4.15</v>
      </c>
      <c r="BD436" s="42"/>
      <c r="BE436" s="17">
        <v>1973.0</v>
      </c>
      <c r="BF436" s="17">
        <f t="shared" si="16"/>
        <v>5</v>
      </c>
      <c r="BG436" s="120">
        <v>14.2</v>
      </c>
    </row>
    <row r="437" ht="11.25" customHeight="1">
      <c r="A437" s="260" t="s">
        <v>2086</v>
      </c>
      <c r="B437" s="122" t="s">
        <v>2087</v>
      </c>
      <c r="C437" s="100" t="s">
        <v>136</v>
      </c>
      <c r="D437" s="100" t="s">
        <v>137</v>
      </c>
      <c r="E437" s="123">
        <v>5.0</v>
      </c>
      <c r="F437" s="58">
        <v>865.0</v>
      </c>
      <c r="G437" s="124" t="s">
        <v>168</v>
      </c>
      <c r="H437" s="124" t="s">
        <v>168</v>
      </c>
      <c r="I437" s="216">
        <v>121.47</v>
      </c>
      <c r="J437" s="126">
        <f t="shared" si="2"/>
        <v>0.2963694739</v>
      </c>
      <c r="K437" s="127">
        <v>0.09</v>
      </c>
      <c r="L437" s="128">
        <v>4.0</v>
      </c>
      <c r="M437" s="129">
        <f t="shared" si="3"/>
        <v>0.36</v>
      </c>
      <c r="N437" s="130" t="s">
        <v>154</v>
      </c>
      <c r="O437" s="131">
        <v>0.08</v>
      </c>
      <c r="P437" s="132">
        <v>43888.0</v>
      </c>
      <c r="Q437" s="132">
        <v>43902.0</v>
      </c>
      <c r="R437" s="129">
        <f t="shared" si="4"/>
        <v>12.5</v>
      </c>
      <c r="S437" s="108">
        <f t="array" ref="S437">IF(INDEX(Historical!$D$7:$D$1379,MATCH(B437,Historical!$B$7:$B$1403,0))=0,"n/a",(INDEX(Historical!$C$7:$C$1381,MATCH(B437,Historical!$B$7:$B$1403,0))/INDEX(Historical!$D$7:$D$1379,MATCH(B437,Historical!$B$7:$B$1403,0))-1)*100)</f>
        <v>14.28571429</v>
      </c>
      <c r="T437" s="108">
        <f t="array" ref="T437">IF(INDEX(Historical!$F$7:$F$1372,MATCH(B437,Historical!$B$7:$B$1403,0))=0,"n/a",((INDEX(Historical!$C$7:$C$1381,MATCH(B437,Historical!$B$7:$B$1403,0))/INDEX(Historical!$F$7:$F$1372,MATCH(B437,Historical!$B$7:$B$1403,0)))^(1/3)-1)*100)</f>
        <v>47.36125995</v>
      </c>
      <c r="U437" s="108" t="str">
        <f t="array" ref="U437">IF(INDEX(Historical!$H$7:$H$1372,MATCH(B437,Historical!$B$7:$B$1403,0))=0,"n/a",((INDEX(Historical!$C$7:$C$1381,MATCH(B437,Historical!$B$7:$B$1403,0))/INDEX(Historical!$H$7:$H$1372,MATCH(B437,Historical!$B$7:$B$1403,0)))^(1/5)-1)*100)</f>
        <v>n/a</v>
      </c>
      <c r="V437" s="108" t="str">
        <f t="array" ref="V437">IF(INDEX(Historical!$O$7:$O$1372,MATCH(B437,Historical!$B$7:$B$1403,0))=0,"n/a",((INDEX(Historical!$C$7:$C$1381,MATCH(B437,Historical!$B$7:$B$1403,0))/INDEX(Historical!$O$7:$O$1372,MATCH(B437,Historical!$B$7:$B$1403,0)))^(1/10)-1)*100)</f>
        <v>n/a</v>
      </c>
      <c r="W437" s="109" t="str">
        <f t="shared" si="5"/>
        <v>n/a</v>
      </c>
      <c r="X437" s="110" t="str">
        <f t="shared" si="6"/>
        <v>n/a</v>
      </c>
      <c r="Y437" s="181"/>
      <c r="Z437" s="126">
        <f t="shared" si="7"/>
        <v>15.78947368</v>
      </c>
      <c r="AA437" s="134">
        <f t="shared" si="8"/>
        <v>53.27631579</v>
      </c>
      <c r="AB437" s="128">
        <v>12.0</v>
      </c>
      <c r="AC437" s="125">
        <v>2.28</v>
      </c>
      <c r="AD437" s="125">
        <v>3.55</v>
      </c>
      <c r="AE437" s="125">
        <v>9.51</v>
      </c>
      <c r="AF437" s="125">
        <v>6.74</v>
      </c>
      <c r="AG437" s="125">
        <v>15.6</v>
      </c>
      <c r="AH437" s="125">
        <v>24.9</v>
      </c>
      <c r="AI437" s="125">
        <v>11.110000000000001</v>
      </c>
      <c r="AJ437" s="125">
        <v>21.6</v>
      </c>
      <c r="AK437" s="125">
        <v>15.0</v>
      </c>
      <c r="AL437" s="135">
        <v>2660.0</v>
      </c>
      <c r="AM437" s="136">
        <v>3.2</v>
      </c>
      <c r="AN437" s="125">
        <v>0.03</v>
      </c>
      <c r="AO437" s="137" t="str">
        <f t="shared" si="9"/>
        <v>n/a</v>
      </c>
      <c r="AP437" s="138" t="str">
        <f t="shared" si="10"/>
        <v>n/a</v>
      </c>
      <c r="AQ437" s="139">
        <f t="shared" si="11"/>
        <v>299.4898794</v>
      </c>
      <c r="AR437" s="103">
        <f t="array" ref="AR437">INDEX(Historical!$C$7:$C$1381,MATCH(B437,Historical!$B$7:$B$1403,0))*IF(AH437="n/a",1.03,IF(AH437&lt;0,1.01,IF(AH437&gt;10,1.1,(1+AH437/100))))</f>
        <v>0.352</v>
      </c>
      <c r="AS437" s="134">
        <f t="shared" si="12"/>
        <v>0.3872</v>
      </c>
      <c r="AT437" s="134">
        <f t="shared" ref="AT437:AV437" si="445">IF($AK437="n/a",1.03*AS437,IF($AK437&lt;0,1.01*AS437,IF($AK437&gt;10,1.1*AS437,(1+$AK437/100)*AS437)))</f>
        <v>0.42592</v>
      </c>
      <c r="AU437" s="134">
        <f t="shared" si="445"/>
        <v>0.468512</v>
      </c>
      <c r="AV437" s="134">
        <f t="shared" si="445"/>
        <v>0.5153632</v>
      </c>
      <c r="AW437" s="126">
        <f t="shared" si="14"/>
        <v>2.1489952</v>
      </c>
      <c r="AX437" s="140">
        <f t="shared" si="15"/>
        <v>1.769157158</v>
      </c>
      <c r="AY437" s="141">
        <v>0.41</v>
      </c>
      <c r="AZ437" s="136">
        <v>86.3</v>
      </c>
      <c r="BA437" s="136">
        <v>-8.41</v>
      </c>
      <c r="BB437" s="136">
        <v>7.91</v>
      </c>
      <c r="BC437" s="136">
        <v>22.18</v>
      </c>
      <c r="BD437" s="142"/>
      <c r="BE437" s="17">
        <v>2016.0</v>
      </c>
      <c r="BF437" s="17">
        <f t="shared" si="16"/>
        <v>0</v>
      </c>
      <c r="BG437" s="143">
        <v>5.5</v>
      </c>
    </row>
    <row r="438" ht="11.25" customHeight="1">
      <c r="A438" s="55" t="s">
        <v>327</v>
      </c>
      <c r="B438" s="99" t="s">
        <v>328</v>
      </c>
      <c r="C438" s="100" t="s">
        <v>125</v>
      </c>
      <c r="D438" s="100" t="s">
        <v>187</v>
      </c>
      <c r="E438" s="101">
        <v>58.0</v>
      </c>
      <c r="F438" s="58">
        <v>10.0</v>
      </c>
      <c r="G438" s="58" t="s">
        <v>120</v>
      </c>
      <c r="H438" s="58" t="s">
        <v>120</v>
      </c>
      <c r="I438" s="102">
        <v>53.49</v>
      </c>
      <c r="J438" s="103">
        <f t="shared" si="2"/>
        <v>3.065993644</v>
      </c>
      <c r="K438" s="104">
        <v>0.41</v>
      </c>
      <c r="L438" s="73">
        <v>4.0</v>
      </c>
      <c r="M438" s="23">
        <f t="shared" si="3"/>
        <v>1.64</v>
      </c>
      <c r="N438" s="105" t="s">
        <v>143</v>
      </c>
      <c r="O438" s="106">
        <v>0.4</v>
      </c>
      <c r="P438" s="107">
        <v>43903.0</v>
      </c>
      <c r="Q438" s="107">
        <v>43922.0</v>
      </c>
      <c r="R438" s="23">
        <f t="shared" si="4"/>
        <v>2.5</v>
      </c>
      <c r="S438" s="108">
        <f t="array" ref="S438">IF(INDEX(Historical!$D$7:$D$1379,MATCH(B438,Historical!$B$7:$B$1403,0))=0,"n/a",(INDEX(Historical!$C$7:$C$1381,MATCH(B438,Historical!$B$7:$B$1403,0))/INDEX(Historical!$D$7:$D$1379,MATCH(B438,Historical!$B$7:$B$1403,0))-1)*100)</f>
        <v>2.564102564</v>
      </c>
      <c r="T438" s="108">
        <f t="array" ref="T438">IF(INDEX(Historical!$F$7:$F$1372,MATCH(B438,Historical!$B$7:$B$1403,0))=0,"n/a",((INDEX(Historical!$C$7:$C$1381,MATCH(B438,Historical!$B$7:$B$1403,0))/INDEX(Historical!$F$7:$F$1372,MATCH(B438,Historical!$B$7:$B$1403,0)))^(1/3)-1)*100)</f>
        <v>4.551591715</v>
      </c>
      <c r="U438" s="108">
        <f t="array" ref="U438">IF(INDEX(Historical!$H$7:$H$1372,MATCH(B438,Historical!$B$7:$B$1403,0))=0,"n/a",((INDEX(Historical!$C$7:$C$1381,MATCH(B438,Historical!$B$7:$B$1403,0))/INDEX(Historical!$H$7:$H$1372,MATCH(B438,Historical!$B$7:$B$1403,0)))^(1/5)-1)*100)</f>
        <v>5.572797651</v>
      </c>
      <c r="V438" s="108">
        <f t="array" ref="V438">IF(INDEX(Historical!$O$7:$O$1372,MATCH(B438,Historical!$B$7:$B$1403,0))=0,"n/a",((INDEX(Historical!$C$7:$C$1381,MATCH(B438,Historical!$B$7:$B$1403,0))/INDEX(Historical!$O$7:$O$1372,MATCH(B438,Historical!$B$7:$B$1403,0)))^(1/10)-1)*100)</f>
        <v>6.91302386</v>
      </c>
      <c r="W438" s="109">
        <f t="shared" si="5"/>
        <v>0.8061302499</v>
      </c>
      <c r="X438" s="110" t="str">
        <f t="shared" si="6"/>
        <v>n/a</v>
      </c>
      <c r="Y438" s="149"/>
      <c r="Z438" s="103">
        <f t="shared" si="7"/>
        <v>79.22705314</v>
      </c>
      <c r="AA438" s="112">
        <f t="shared" si="8"/>
        <v>25.84057971</v>
      </c>
      <c r="AB438" s="73">
        <v>12.0</v>
      </c>
      <c r="AC438" s="102">
        <v>2.07</v>
      </c>
      <c r="AD438" s="102">
        <v>3.03</v>
      </c>
      <c r="AE438" s="102">
        <v>6.14</v>
      </c>
      <c r="AF438" s="102">
        <v>12.24</v>
      </c>
      <c r="AG438" s="102">
        <v>37.6</v>
      </c>
      <c r="AH438" s="102">
        <v>36.3</v>
      </c>
      <c r="AI438" s="102">
        <v>8.37</v>
      </c>
      <c r="AJ438" s="102">
        <v>-4.7</v>
      </c>
      <c r="AK438" s="102">
        <v>8.540000000000001</v>
      </c>
      <c r="AL438" s="113">
        <v>228940.0</v>
      </c>
      <c r="AM438" s="114">
        <v>0.75</v>
      </c>
      <c r="AN438" s="102">
        <v>2.27</v>
      </c>
      <c r="AO438" s="115">
        <f t="shared" si="9"/>
        <v>-17.20178842</v>
      </c>
      <c r="AP438" s="116">
        <f t="shared" si="10"/>
        <v>8.638791295</v>
      </c>
      <c r="AQ438" s="117">
        <f t="shared" si="11"/>
        <v>274.9303317</v>
      </c>
      <c r="AR438" s="103">
        <f t="array" ref="AR438">INDEX(Historical!$C$7:$C$1381,MATCH(B438,Historical!$B$7:$B$1403,0))*IF(AH438="n/a",1.03,IF(AH438&lt;0,1.01,IF(AH438&gt;10,1.1,(1+AH438/100))))</f>
        <v>1.76</v>
      </c>
      <c r="AS438" s="112">
        <f t="shared" si="12"/>
        <v>1.907312</v>
      </c>
      <c r="AT438" s="112">
        <f t="shared" ref="AT438:AV438" si="446">IF($AK438="n/a",1.03*AS438,IF($AK438&lt;0,1.01*AS438,IF($AK438&gt;10,1.1*AS438,(1+$AK438/100)*AS438)))</f>
        <v>2.070196445</v>
      </c>
      <c r="AU438" s="112">
        <f t="shared" si="446"/>
        <v>2.246991221</v>
      </c>
      <c r="AV438" s="112">
        <f t="shared" si="446"/>
        <v>2.438884271</v>
      </c>
      <c r="AW438" s="103">
        <f t="shared" si="14"/>
        <v>10.42338394</v>
      </c>
      <c r="AX438" s="118">
        <f t="shared" si="15"/>
        <v>19.48660299</v>
      </c>
      <c r="AY438" s="119">
        <v>0.39</v>
      </c>
      <c r="AZ438" s="114">
        <v>19.91</v>
      </c>
      <c r="BA438" s="114">
        <v>-11.04</v>
      </c>
      <c r="BB438" s="114">
        <v>-6.13</v>
      </c>
      <c r="BC438" s="114">
        <v>-0.73</v>
      </c>
      <c r="BD438" s="42"/>
      <c r="BE438" s="17">
        <v>1963.0</v>
      </c>
      <c r="BF438" s="17">
        <f t="shared" si="16"/>
        <v>6</v>
      </c>
      <c r="BG438" s="120">
        <v>7.7</v>
      </c>
    </row>
    <row r="439" ht="11.25" customHeight="1">
      <c r="A439" s="155" t="s">
        <v>881</v>
      </c>
      <c r="B439" s="99" t="s">
        <v>882</v>
      </c>
      <c r="C439" s="100" t="s">
        <v>125</v>
      </c>
      <c r="D439" s="100" t="s">
        <v>461</v>
      </c>
      <c r="E439" s="101">
        <v>14.0</v>
      </c>
      <c r="F439" s="58">
        <v>278.0</v>
      </c>
      <c r="G439" s="58" t="s">
        <v>168</v>
      </c>
      <c r="H439" s="58" t="s">
        <v>168</v>
      </c>
      <c r="I439" s="150">
        <v>28.13</v>
      </c>
      <c r="J439" s="103">
        <f t="shared" si="2"/>
        <v>2.275151084</v>
      </c>
      <c r="K439" s="104">
        <v>0.16</v>
      </c>
      <c r="L439" s="73">
        <v>4.0</v>
      </c>
      <c r="M439" s="23">
        <f t="shared" si="3"/>
        <v>0.64</v>
      </c>
      <c r="N439" s="105" t="s">
        <v>138</v>
      </c>
      <c r="O439" s="106">
        <v>0.14</v>
      </c>
      <c r="P439" s="107">
        <v>43691.0</v>
      </c>
      <c r="Q439" s="107">
        <v>43709.0</v>
      </c>
      <c r="R439" s="23">
        <f t="shared" si="4"/>
        <v>14.28571429</v>
      </c>
      <c r="S439" s="108">
        <f t="array" ref="S439">IF(INDEX(Historical!$D$7:$D$1379,MATCH(B439,Historical!$B$7:$B$1403,0))=0,"n/a",(INDEX(Historical!$C$7:$C$1381,MATCH(B439,Historical!$B$7:$B$1403,0))/INDEX(Historical!$D$7:$D$1379,MATCH(B439,Historical!$B$7:$B$1403,0))-1)*100)</f>
        <v>13.20754717</v>
      </c>
      <c r="T439" s="108">
        <f t="array" ref="T439">IF(INDEX(Historical!$F$7:$F$1372,MATCH(B439,Historical!$B$7:$B$1403,0))=0,"n/a",((INDEX(Historical!$C$7:$C$1381,MATCH(B439,Historical!$B$7:$B$1403,0))/INDEX(Historical!$F$7:$F$1372,MATCH(B439,Historical!$B$7:$B$1403,0)))^(1/3)-1)*100)</f>
        <v>10.06424163</v>
      </c>
      <c r="U439" s="108">
        <f t="array" ref="U439">IF(INDEX(Historical!$H$7:$H$1372,MATCH(B439,Historical!$B$7:$B$1403,0))=0,"n/a",((INDEX(Historical!$C$7:$C$1381,MATCH(B439,Historical!$B$7:$B$1403,0))/INDEX(Historical!$H$7:$H$1372,MATCH(B439,Historical!$B$7:$B$1403,0)))^(1/5)-1)*100)</f>
        <v>12.03003371</v>
      </c>
      <c r="V439" s="108">
        <f t="array" ref="V439">IF(INDEX(Historical!$O$7:$O$1372,MATCH(B439,Historical!$B$7:$B$1403,0))=0,"n/a",((INDEX(Historical!$C$7:$C$1381,MATCH(B439,Historical!$B$7:$B$1403,0))/INDEX(Historical!$O$7:$O$1372,MATCH(B439,Historical!$B$7:$B$1403,0)))^(1/10)-1)*100)</f>
        <v>12.63901348</v>
      </c>
      <c r="W439" s="109">
        <f t="shared" si="5"/>
        <v>0.9518174605</v>
      </c>
      <c r="X439" s="110">
        <f t="shared" si="6"/>
        <v>0.5728587483</v>
      </c>
      <c r="Y439" s="149"/>
      <c r="Z439" s="103">
        <f t="shared" si="7"/>
        <v>32.82051282</v>
      </c>
      <c r="AA439" s="112">
        <f t="shared" si="8"/>
        <v>14.42564103</v>
      </c>
      <c r="AB439" s="73">
        <v>1.0</v>
      </c>
      <c r="AC439" s="102">
        <v>1.95</v>
      </c>
      <c r="AD439" s="102">
        <v>2.82</v>
      </c>
      <c r="AE439" s="102">
        <v>0.18</v>
      </c>
      <c r="AF439" s="102">
        <v>2.53</v>
      </c>
      <c r="AG439" s="102">
        <v>18.5</v>
      </c>
      <c r="AH439" s="102">
        <v>251.2</v>
      </c>
      <c r="AI439" s="102">
        <v>6.52</v>
      </c>
      <c r="AJ439" s="102">
        <v>21.0</v>
      </c>
      <c r="AK439" s="102">
        <v>5.11</v>
      </c>
      <c r="AL439" s="113">
        <v>22130.0</v>
      </c>
      <c r="AM439" s="114">
        <v>0.2</v>
      </c>
      <c r="AN439" s="102">
        <v>1.53</v>
      </c>
      <c r="AO439" s="115">
        <f t="shared" si="9"/>
        <v>-0.1204562272</v>
      </c>
      <c r="AP439" s="116">
        <f t="shared" si="10"/>
        <v>14.3051848</v>
      </c>
      <c r="AQ439" s="117">
        <f t="shared" si="11"/>
        <v>27.36102979</v>
      </c>
      <c r="AR439" s="103">
        <f t="array" ref="AR439">INDEX(Historical!$C$7:$C$1381,MATCH(B439,Historical!$B$7:$B$1403,0))*IF(AH439="n/a",1.03,IF(AH439&lt;0,1.01,IF(AH439&gt;10,1.1,(1+AH439/100))))</f>
        <v>0.66</v>
      </c>
      <c r="AS439" s="112">
        <f t="shared" si="12"/>
        <v>0.703032</v>
      </c>
      <c r="AT439" s="112">
        <f t="shared" ref="AT439:AV439" si="447">IF($AK439="n/a",1.03*AS439,IF($AK439&lt;0,1.01*AS439,IF($AK439&gt;10,1.1*AS439,(1+$AK439/100)*AS439)))</f>
        <v>0.7389569352</v>
      </c>
      <c r="AU439" s="112">
        <f t="shared" si="447"/>
        <v>0.7767176346</v>
      </c>
      <c r="AV439" s="112">
        <f t="shared" si="447"/>
        <v>0.8164079057</v>
      </c>
      <c r="AW439" s="103">
        <f t="shared" si="14"/>
        <v>3.695114476</v>
      </c>
      <c r="AX439" s="118">
        <f t="shared" si="15"/>
        <v>13.13584954</v>
      </c>
      <c r="AY439" s="119">
        <v>0.72</v>
      </c>
      <c r="AZ439" s="114">
        <v>35.89</v>
      </c>
      <c r="BA439" s="114">
        <v>-8.459999999999999</v>
      </c>
      <c r="BB439" s="114">
        <v>-1.47</v>
      </c>
      <c r="BC439" s="114">
        <v>10.9</v>
      </c>
      <c r="BD439" s="42"/>
      <c r="BE439" s="17">
        <v>2006.0</v>
      </c>
      <c r="BF439" s="17">
        <f t="shared" si="16"/>
        <v>1</v>
      </c>
      <c r="BG439" s="120">
        <v>3.6999999999999997</v>
      </c>
    </row>
    <row r="440" ht="11.25" customHeight="1">
      <c r="A440" s="230" t="s">
        <v>1922</v>
      </c>
      <c r="B440" s="99" t="s">
        <v>1923</v>
      </c>
      <c r="C440" s="100" t="s">
        <v>136</v>
      </c>
      <c r="D440" s="100" t="s">
        <v>391</v>
      </c>
      <c r="E440" s="101">
        <v>6.0</v>
      </c>
      <c r="F440" s="58">
        <v>810.0</v>
      </c>
      <c r="G440" s="58" t="s">
        <v>168</v>
      </c>
      <c r="H440" s="58" t="s">
        <v>168</v>
      </c>
      <c r="I440" s="150">
        <v>10.91</v>
      </c>
      <c r="J440" s="103">
        <f t="shared" si="2"/>
        <v>2.933088909</v>
      </c>
      <c r="K440" s="104">
        <v>0.08</v>
      </c>
      <c r="L440" s="73">
        <v>4.0</v>
      </c>
      <c r="M440" s="23">
        <f t="shared" si="3"/>
        <v>0.32</v>
      </c>
      <c r="N440" s="105" t="s">
        <v>425</v>
      </c>
      <c r="O440" s="106">
        <v>0.07</v>
      </c>
      <c r="P440" s="107">
        <v>43893.0</v>
      </c>
      <c r="Q440" s="107">
        <v>43908.0</v>
      </c>
      <c r="R440" s="23">
        <f t="shared" si="4"/>
        <v>14.28571429</v>
      </c>
      <c r="S440" s="108">
        <f t="array" ref="S440">IF(INDEX(Historical!$D$7:$D$1379,MATCH(B440,Historical!$B$7:$B$1403,0))=0,"n/a",(INDEX(Historical!$C$7:$C$1381,MATCH(B440,Historical!$B$7:$B$1403,0))/INDEX(Historical!$D$7:$D$1379,MATCH(B440,Historical!$B$7:$B$1403,0))-1)*100)</f>
        <v>56.25</v>
      </c>
      <c r="T440" s="108">
        <f t="array" ref="T440">IF(INDEX(Historical!$F$7:$F$1372,MATCH(B440,Historical!$B$7:$B$1403,0))=0,"n/a",((INDEX(Historical!$C$7:$C$1381,MATCH(B440,Historical!$B$7:$B$1403,0))/INDEX(Historical!$F$7:$F$1372,MATCH(B440,Historical!$B$7:$B$1403,0)))^(1/3)-1)*100)</f>
        <v>46.20088691</v>
      </c>
      <c r="U440" s="108" t="str">
        <f t="array" ref="U440">IF(INDEX(Historical!$H$7:$H$1372,MATCH(B440,Historical!$B$7:$B$1403,0))=0,"n/a",((INDEX(Historical!$C$7:$C$1381,MATCH(B440,Historical!$B$7:$B$1403,0))/INDEX(Historical!$H$7:$H$1372,MATCH(B440,Historical!$B$7:$B$1403,0)))^(1/5)-1)*100)</f>
        <v>n/a</v>
      </c>
      <c r="V440" s="108">
        <f t="array" ref="V440">IF(INDEX(Historical!$O$7:$O$1372,MATCH(B440,Historical!$B$7:$B$1403,0))=0,"n/a",((INDEX(Historical!$C$7:$C$1381,MATCH(B440,Historical!$B$7:$B$1403,0))/INDEX(Historical!$O$7:$O$1372,MATCH(B440,Historical!$B$7:$B$1403,0)))^(1/10)-1)*100)</f>
        <v>2.256518256</v>
      </c>
      <c r="W440" s="109" t="str">
        <f t="shared" si="5"/>
        <v>n/a</v>
      </c>
      <c r="X440" s="110" t="str">
        <f t="shared" si="6"/>
        <v>n/a</v>
      </c>
      <c r="Y440" s="133"/>
      <c r="Z440" s="103">
        <f t="shared" si="7"/>
        <v>64</v>
      </c>
      <c r="AA440" s="112">
        <f t="shared" si="8"/>
        <v>21.82</v>
      </c>
      <c r="AB440" s="73">
        <v>6.0</v>
      </c>
      <c r="AC440" s="102">
        <v>0.5</v>
      </c>
      <c r="AD440" s="102">
        <v>5.44</v>
      </c>
      <c r="AE440" s="102">
        <v>3.93</v>
      </c>
      <c r="AF440" s="102">
        <v>0.83</v>
      </c>
      <c r="AG440" s="102">
        <v>3.8</v>
      </c>
      <c r="AH440" s="102">
        <v>69.8</v>
      </c>
      <c r="AI440" s="102">
        <v>1.06</v>
      </c>
      <c r="AJ440" s="102">
        <v>32.800000000000004</v>
      </c>
      <c r="AK440" s="102">
        <v>4.0</v>
      </c>
      <c r="AL440" s="113">
        <v>927.46</v>
      </c>
      <c r="AM440" s="114">
        <v>1.7999999999999998</v>
      </c>
      <c r="AN440" s="102">
        <v>0.02</v>
      </c>
      <c r="AO440" s="115" t="str">
        <f t="shared" si="9"/>
        <v>n/a</v>
      </c>
      <c r="AP440" s="116" t="str">
        <f t="shared" si="10"/>
        <v>n/a</v>
      </c>
      <c r="AQ440" s="117">
        <f t="shared" si="11"/>
        <v>-10.2829138</v>
      </c>
      <c r="AR440" s="103">
        <f t="array" ref="AR440">INDEX(Historical!$C$7:$C$1381,MATCH(B440,Historical!$B$7:$B$1403,0))*IF(AH440="n/a",1.03,IF(AH440&lt;0,1.01,IF(AH440&gt;10,1.1,(1+AH440/100))))</f>
        <v>0.275</v>
      </c>
      <c r="AS440" s="112">
        <f t="shared" si="12"/>
        <v>0.277915</v>
      </c>
      <c r="AT440" s="112">
        <f t="shared" ref="AT440:AV440" si="448">IF($AK440="n/a",1.03*AS440,IF($AK440&lt;0,1.01*AS440,IF($AK440&gt;10,1.1*AS440,(1+$AK440/100)*AS440)))</f>
        <v>0.2890316</v>
      </c>
      <c r="AU440" s="112">
        <f t="shared" si="448"/>
        <v>0.300592864</v>
      </c>
      <c r="AV440" s="112">
        <f t="shared" si="448"/>
        <v>0.3126165786</v>
      </c>
      <c r="AW440" s="103">
        <f t="shared" si="14"/>
        <v>1.455156043</v>
      </c>
      <c r="AX440" s="118">
        <f t="shared" si="15"/>
        <v>13.33781891</v>
      </c>
      <c r="AY440" s="119">
        <v>0.37</v>
      </c>
      <c r="AZ440" s="114">
        <v>-2.15</v>
      </c>
      <c r="BA440" s="114">
        <v>-24.240000000000002</v>
      </c>
      <c r="BB440" s="114">
        <v>-15.709999999999999</v>
      </c>
      <c r="BC440" s="114">
        <v>-18.02</v>
      </c>
      <c r="BD440" s="42"/>
      <c r="BE440" s="17">
        <v>2015.0</v>
      </c>
      <c r="BF440" s="17">
        <f t="shared" si="16"/>
        <v>0</v>
      </c>
      <c r="BG440" s="120">
        <v>0.6</v>
      </c>
    </row>
    <row r="441" ht="11.25" customHeight="1">
      <c r="A441" s="55" t="s">
        <v>1336</v>
      </c>
      <c r="B441" s="99" t="s">
        <v>1337</v>
      </c>
      <c r="C441" s="100" t="s">
        <v>296</v>
      </c>
      <c r="D441" s="100" t="s">
        <v>471</v>
      </c>
      <c r="E441" s="101">
        <v>9.0</v>
      </c>
      <c r="F441" s="58">
        <v>460.0</v>
      </c>
      <c r="G441" s="58" t="s">
        <v>168</v>
      </c>
      <c r="H441" s="58" t="s">
        <v>168</v>
      </c>
      <c r="I441" s="150">
        <v>39.15</v>
      </c>
      <c r="J441" s="103">
        <f t="shared" si="2"/>
        <v>6.845466156</v>
      </c>
      <c r="K441" s="104">
        <v>0.67</v>
      </c>
      <c r="L441" s="73">
        <v>4.0</v>
      </c>
      <c r="M441" s="23">
        <f t="shared" si="3"/>
        <v>2.68</v>
      </c>
      <c r="N441" s="105" t="s">
        <v>351</v>
      </c>
      <c r="O441" s="106">
        <v>0.61</v>
      </c>
      <c r="P441" s="146">
        <v>43543.0</v>
      </c>
      <c r="Q441" s="146">
        <v>43558.0</v>
      </c>
      <c r="R441" s="23">
        <f t="shared" si="4"/>
        <v>9.836065574</v>
      </c>
      <c r="S441" s="108">
        <f t="array" ref="S441">IF(INDEX(Historical!$D$7:$D$1379,MATCH(B441,Historical!$B$7:$B$1403,0))=0,"n/a",(INDEX(Historical!$C$7:$C$1381,MATCH(B441,Historical!$B$7:$B$1403,0))/INDEX(Historical!$D$7:$D$1379,MATCH(B441,Historical!$B$7:$B$1403,0))-1)*100)</f>
        <v>9.836065574</v>
      </c>
      <c r="T441" s="108">
        <f t="array" ref="T441">IF(INDEX(Historical!$F$7:$F$1372,MATCH(B441,Historical!$B$7:$B$1403,0))=0,"n/a",((INDEX(Historical!$C$7:$C$1381,MATCH(B441,Historical!$B$7:$B$1403,0))/INDEX(Historical!$F$7:$F$1372,MATCH(B441,Historical!$B$7:$B$1403,0)))^(1/3)-1)*100)</f>
        <v>10.24737714</v>
      </c>
      <c r="U441" s="108">
        <f t="array" ref="U441">IF(INDEX(Historical!$H$7:$H$1372,MATCH(B441,Historical!$B$7:$B$1403,0))=0,"n/a",((INDEX(Historical!$C$7:$C$1381,MATCH(B441,Historical!$B$7:$B$1403,0))/INDEX(Historical!$H$7:$H$1372,MATCH(B441,Historical!$B$7:$B$1403,0)))^(1/5)-1)*100)</f>
        <v>11.42997655</v>
      </c>
      <c r="V441" s="108" t="str">
        <f t="array" ref="V441">IF(INDEX(Historical!$O$7:$O$1372,MATCH(B441,Historical!$B$7:$B$1403,0))=0,"n/a",((INDEX(Historical!$C$7:$C$1381,MATCH(B441,Historical!$B$7:$B$1403,0))/INDEX(Historical!$O$7:$O$1372,MATCH(B441,Historical!$B$7:$B$1403,0)))^(1/10)-1)*100)</f>
        <v>n/a</v>
      </c>
      <c r="W441" s="109" t="str">
        <f t="shared" si="5"/>
        <v>n/a</v>
      </c>
      <c r="X441" s="110">
        <f t="shared" si="6"/>
        <v>3.089182852</v>
      </c>
      <c r="Y441" s="99"/>
      <c r="Z441" s="103">
        <f t="shared" si="7"/>
        <v>61.46788991</v>
      </c>
      <c r="AA441" s="112">
        <f t="shared" si="8"/>
        <v>8.979357798</v>
      </c>
      <c r="AB441" s="73">
        <v>1.0</v>
      </c>
      <c r="AC441" s="102">
        <v>4.36</v>
      </c>
      <c r="AD441" s="102" t="s">
        <v>128</v>
      </c>
      <c r="AE441" s="102">
        <v>0.31</v>
      </c>
      <c r="AF441" s="102">
        <v>1.14</v>
      </c>
      <c r="AG441" s="102">
        <v>12.8</v>
      </c>
      <c r="AH441" s="102">
        <v>12.8</v>
      </c>
      <c r="AI441" s="102">
        <v>-4.18</v>
      </c>
      <c r="AJ441" s="102">
        <v>3.6999999999999997</v>
      </c>
      <c r="AK441" s="102">
        <v>-7.470000000000001</v>
      </c>
      <c r="AL441" s="113">
        <v>6160.0</v>
      </c>
      <c r="AM441" s="114">
        <v>0.7000000000000001</v>
      </c>
      <c r="AN441" s="102">
        <v>0.62</v>
      </c>
      <c r="AO441" s="115">
        <f t="shared" si="9"/>
        <v>9.296084911</v>
      </c>
      <c r="AP441" s="116">
        <f t="shared" si="10"/>
        <v>18.27544271</v>
      </c>
      <c r="AQ441" s="117">
        <f t="shared" si="11"/>
        <v>-32.5497125</v>
      </c>
      <c r="AR441" s="103">
        <f t="array" ref="AR441">INDEX(Historical!$C$7:$C$1381,MATCH(B441,Historical!$B$7:$B$1403,0))*IF(AH441="n/a",1.03,IF(AH441&lt;0,1.01,IF(AH441&gt;10,1.1,(1+AH441/100))))</f>
        <v>2.948</v>
      </c>
      <c r="AS441" s="112">
        <f t="shared" si="12"/>
        <v>2.97748</v>
      </c>
      <c r="AT441" s="112">
        <f t="shared" ref="AT441:AV441" si="449">IF($AK441="n/a",1.03*AS441,IF($AK441&lt;0,1.01*AS441,IF($AK441&gt;10,1.1*AS441,(1+$AK441/100)*AS441)))</f>
        <v>3.0072548</v>
      </c>
      <c r="AU441" s="112">
        <f t="shared" si="449"/>
        <v>3.037327348</v>
      </c>
      <c r="AV441" s="112">
        <f t="shared" si="449"/>
        <v>3.067700621</v>
      </c>
      <c r="AW441" s="103">
        <f t="shared" si="14"/>
        <v>15.03776277</v>
      </c>
      <c r="AX441" s="118">
        <f t="shared" si="15"/>
        <v>38.41063287</v>
      </c>
      <c r="AY441" s="119">
        <v>0.95</v>
      </c>
      <c r="AZ441" s="114">
        <v>5.5</v>
      </c>
      <c r="BA441" s="114">
        <v>-48.43</v>
      </c>
      <c r="BB441" s="114">
        <v>-15.690000000000001</v>
      </c>
      <c r="BC441" s="114">
        <v>-20.47</v>
      </c>
      <c r="BD441" s="42"/>
      <c r="BE441" s="17">
        <v>2011.0</v>
      </c>
      <c r="BF441" s="17">
        <f t="shared" si="16"/>
        <v>0</v>
      </c>
      <c r="BG441" s="120">
        <v>4.9</v>
      </c>
    </row>
    <row r="442" ht="11.25" customHeight="1">
      <c r="A442" s="155" t="s">
        <v>883</v>
      </c>
      <c r="B442" s="99" t="s">
        <v>884</v>
      </c>
      <c r="C442" s="100" t="s">
        <v>272</v>
      </c>
      <c r="D442" s="100" t="s">
        <v>885</v>
      </c>
      <c r="E442" s="101">
        <v>10.0</v>
      </c>
      <c r="F442" s="58">
        <v>389.0</v>
      </c>
      <c r="G442" s="58" t="s">
        <v>168</v>
      </c>
      <c r="H442" s="58" t="s">
        <v>168</v>
      </c>
      <c r="I442" s="150">
        <v>20.21</v>
      </c>
      <c r="J442" s="103">
        <f t="shared" si="2"/>
        <v>4.354280059</v>
      </c>
      <c r="K442" s="104">
        <v>0.22</v>
      </c>
      <c r="L442" s="73">
        <v>4.0</v>
      </c>
      <c r="M442" s="23">
        <f t="shared" si="3"/>
        <v>0.88</v>
      </c>
      <c r="N442" s="105" t="s">
        <v>876</v>
      </c>
      <c r="O442" s="106">
        <v>0.21</v>
      </c>
      <c r="P442" s="107">
        <v>43824.0</v>
      </c>
      <c r="Q442" s="107">
        <v>43831.0</v>
      </c>
      <c r="R442" s="23">
        <f t="shared" si="4"/>
        <v>4.761904762</v>
      </c>
      <c r="S442" s="108">
        <f t="array" ref="S442">IF(INDEX(Historical!$D$7:$D$1379,MATCH(B442,Historical!$B$7:$B$1403,0))=0,"n/a",(INDEX(Historical!$C$7:$C$1381,MATCH(B442,Historical!$B$7:$B$1403,0))/INDEX(Historical!$D$7:$D$1379,MATCH(B442,Historical!$B$7:$B$1403,0))-1)*100)</f>
        <v>10.52631579</v>
      </c>
      <c r="T442" s="108">
        <f t="array" ref="T442">IF(INDEX(Historical!$F$7:$F$1372,MATCH(B442,Historical!$B$7:$B$1403,0))=0,"n/a",((INDEX(Historical!$C$7:$C$1381,MATCH(B442,Historical!$B$7:$B$1403,0))/INDEX(Historical!$F$7:$F$1372,MATCH(B442,Historical!$B$7:$B$1403,0)))^(1/3)-1)*100)</f>
        <v>15.86755483</v>
      </c>
      <c r="U442" s="108">
        <f t="array" ref="U442">IF(INDEX(Historical!$H$7:$H$1372,MATCH(B442,Historical!$B$7:$B$1403,0))=0,"n/a",((INDEX(Historical!$C$7:$C$1381,MATCH(B442,Historical!$B$7:$B$1403,0))/INDEX(Historical!$H$7:$H$1372,MATCH(B442,Historical!$B$7:$B$1403,0)))^(1/5)-1)*100)</f>
        <v>19.82848645</v>
      </c>
      <c r="V442" s="108" t="str">
        <f t="array" ref="V442">IF(INDEX(Historical!$O$7:$O$1372,MATCH(B442,Historical!$B$7:$B$1403,0))=0,"n/a",((INDEX(Historical!$C$7:$C$1381,MATCH(B442,Historical!$B$7:$B$1403,0))/INDEX(Historical!$O$7:$O$1372,MATCH(B442,Historical!$B$7:$B$1403,0)))^(1/10)-1)*100)</f>
        <v>n/a</v>
      </c>
      <c r="W442" s="109" t="str">
        <f t="shared" si="5"/>
        <v>n/a</v>
      </c>
      <c r="X442" s="110">
        <f t="shared" si="6"/>
        <v>0.4264190635</v>
      </c>
      <c r="Y442" s="147"/>
      <c r="Z442" s="103">
        <f t="shared" si="7"/>
        <v>129.4117647</v>
      </c>
      <c r="AA442" s="112">
        <f t="shared" si="8"/>
        <v>29.72058824</v>
      </c>
      <c r="AB442" s="73">
        <v>12.0</v>
      </c>
      <c r="AC442" s="102">
        <v>0.68</v>
      </c>
      <c r="AD442" s="102">
        <v>3.71</v>
      </c>
      <c r="AE442" s="102">
        <v>4.74</v>
      </c>
      <c r="AF442" s="102">
        <v>2.29</v>
      </c>
      <c r="AG442" s="102">
        <v>7.8</v>
      </c>
      <c r="AH442" s="156">
        <v>124.8</v>
      </c>
      <c r="AI442" s="156">
        <v>-192.1</v>
      </c>
      <c r="AJ442" s="102">
        <v>46.5</v>
      </c>
      <c r="AK442" s="102">
        <v>8.0</v>
      </c>
      <c r="AL442" s="113">
        <v>2870.0</v>
      </c>
      <c r="AM442" s="114">
        <v>6.6000000000000005</v>
      </c>
      <c r="AN442" s="102">
        <v>4.16</v>
      </c>
      <c r="AO442" s="115">
        <f t="shared" si="9"/>
        <v>-5.537821722</v>
      </c>
      <c r="AP442" s="116">
        <f t="shared" si="10"/>
        <v>24.18276651</v>
      </c>
      <c r="AQ442" s="117">
        <f t="shared" si="11"/>
        <v>73.92226496</v>
      </c>
      <c r="AR442" s="103">
        <f t="array" ref="AR442">INDEX(Historical!$C$7:$C$1381,MATCH(B442,Historical!$B$7:$B$1403,0))*IF(AH442="n/a",1.03,IF(AH442&lt;0,1.01,IF(AH442&gt;10,1.1,(1+AH442/100))))</f>
        <v>0.924</v>
      </c>
      <c r="AS442" s="112">
        <f t="shared" si="12"/>
        <v>0.93324</v>
      </c>
      <c r="AT442" s="112">
        <f t="shared" ref="AT442:AV442" si="450">IF($AK442="n/a",1.03*AS442,IF($AK442&lt;0,1.01*AS442,IF($AK442&gt;10,1.1*AS442,(1+$AK442/100)*AS442)))</f>
        <v>1.0078992</v>
      </c>
      <c r="AU442" s="112">
        <f t="shared" si="450"/>
        <v>1.088531136</v>
      </c>
      <c r="AV442" s="112">
        <f t="shared" si="450"/>
        <v>1.175613627</v>
      </c>
      <c r="AW442" s="103">
        <f t="shared" si="14"/>
        <v>5.129283963</v>
      </c>
      <c r="AX442" s="118">
        <f t="shared" si="15"/>
        <v>25.37993054</v>
      </c>
      <c r="AY442" s="119">
        <v>1.17</v>
      </c>
      <c r="AZ442" s="114">
        <v>1.81</v>
      </c>
      <c r="BA442" s="114">
        <v>-14.000000000000002</v>
      </c>
      <c r="BB442" s="114">
        <v>-8.95</v>
      </c>
      <c r="BC442" s="114">
        <v>-7.07</v>
      </c>
      <c r="BD442" s="42"/>
      <c r="BE442" s="17">
        <v>2011.0</v>
      </c>
      <c r="BF442" s="17">
        <f t="shared" si="16"/>
        <v>0</v>
      </c>
      <c r="BG442" s="120">
        <v>1.4000000000000001</v>
      </c>
    </row>
    <row r="443" ht="11.25" customHeight="1">
      <c r="A443" s="155" t="s">
        <v>886</v>
      </c>
      <c r="B443" s="99" t="s">
        <v>887</v>
      </c>
      <c r="C443" s="100" t="s">
        <v>141</v>
      </c>
      <c r="D443" s="100" t="s">
        <v>142</v>
      </c>
      <c r="E443" s="101">
        <v>12.0</v>
      </c>
      <c r="F443" s="58">
        <v>300.0</v>
      </c>
      <c r="G443" s="58" t="s">
        <v>121</v>
      </c>
      <c r="H443" s="58" t="s">
        <v>121</v>
      </c>
      <c r="I443" s="150">
        <v>157.57</v>
      </c>
      <c r="J443" s="103">
        <f t="shared" si="2"/>
        <v>0.9773434029</v>
      </c>
      <c r="K443" s="104">
        <v>0.385</v>
      </c>
      <c r="L443" s="73">
        <v>4.0</v>
      </c>
      <c r="M443" s="23">
        <f t="shared" si="3"/>
        <v>1.54</v>
      </c>
      <c r="N443" s="105" t="s">
        <v>196</v>
      </c>
      <c r="O443" s="106">
        <v>0.37</v>
      </c>
      <c r="P443" s="107">
        <v>43662.0</v>
      </c>
      <c r="Q443" s="107">
        <v>43677.0</v>
      </c>
      <c r="R443" s="23">
        <f t="shared" si="4"/>
        <v>4.054054054</v>
      </c>
      <c r="S443" s="108">
        <f t="array" ref="S443">IF(INDEX(Historical!$D$7:$D$1379,MATCH(B443,Historical!$B$7:$B$1403,0))=0,"n/a",(INDEX(Historical!$C$7:$C$1381,MATCH(B443,Historical!$B$7:$B$1403,0))/INDEX(Historical!$D$7:$D$1379,MATCH(B443,Historical!$B$7:$B$1403,0))-1)*100)</f>
        <v>4.137931034</v>
      </c>
      <c r="T443" s="108">
        <f t="array" ref="T443">IF(INDEX(Historical!$F$7:$F$1372,MATCH(B443,Historical!$B$7:$B$1403,0))=0,"n/a",((INDEX(Historical!$C$7:$C$1381,MATCH(B443,Historical!$B$7:$B$1403,0))/INDEX(Historical!$F$7:$F$1372,MATCH(B443,Historical!$B$7:$B$1403,0)))^(1/3)-1)*100)</f>
        <v>4.321807256</v>
      </c>
      <c r="U443" s="108">
        <f t="array" ref="U443">IF(INDEX(Historical!$H$7:$H$1372,MATCH(B443,Historical!$B$7:$B$1403,0))=0,"n/a",((INDEX(Historical!$C$7:$C$1381,MATCH(B443,Historical!$B$7:$B$1403,0))/INDEX(Historical!$H$7:$H$1372,MATCH(B443,Historical!$B$7:$B$1403,0)))^(1/5)-1)*100)</f>
        <v>6.54102052</v>
      </c>
      <c r="V443" s="108">
        <f t="array" ref="V443">IF(INDEX(Historical!$O$7:$O$1372,MATCH(B443,Historical!$B$7:$B$1403,0))=0,"n/a",((INDEX(Historical!$C$7:$C$1381,MATCH(B443,Historical!$B$7:$B$1403,0))/INDEX(Historical!$O$7:$O$1372,MATCH(B443,Historical!$B$7:$B$1403,0)))^(1/10)-1)*100)</f>
        <v>5.079721239</v>
      </c>
      <c r="W443" s="109">
        <f t="shared" si="5"/>
        <v>1.287673125</v>
      </c>
      <c r="X443" s="110">
        <f t="shared" si="6"/>
        <v>1.923829565</v>
      </c>
      <c r="Y443" s="99"/>
      <c r="Z443" s="103">
        <f t="shared" si="7"/>
        <v>66.95652174</v>
      </c>
      <c r="AA443" s="112">
        <f t="shared" si="8"/>
        <v>68.50869565</v>
      </c>
      <c r="AB443" s="73">
        <v>12.0</v>
      </c>
      <c r="AC443" s="102">
        <v>2.3</v>
      </c>
      <c r="AD443" s="102">
        <v>5.38</v>
      </c>
      <c r="AE443" s="102">
        <v>2.98</v>
      </c>
      <c r="AF443" s="102">
        <v>2.12</v>
      </c>
      <c r="AG443" s="102">
        <v>4.7</v>
      </c>
      <c r="AH443" s="102">
        <v>171.2</v>
      </c>
      <c r="AI443" s="102">
        <v>19.21</v>
      </c>
      <c r="AJ443" s="102">
        <v>3.4000000000000004</v>
      </c>
      <c r="AK443" s="102">
        <v>12.75</v>
      </c>
      <c r="AL443" s="113">
        <v>2840.0</v>
      </c>
      <c r="AM443" s="114">
        <v>0.8</v>
      </c>
      <c r="AN443" s="102">
        <v>0.72</v>
      </c>
      <c r="AO443" s="115">
        <f t="shared" si="9"/>
        <v>-60.99033173</v>
      </c>
      <c r="AP443" s="116">
        <f t="shared" si="10"/>
        <v>7.518363923</v>
      </c>
      <c r="AQ443" s="117">
        <f t="shared" si="11"/>
        <v>154.0677379</v>
      </c>
      <c r="AR443" s="103">
        <f t="array" ref="AR443">INDEX(Historical!$C$7:$C$1381,MATCH(B443,Historical!$B$7:$B$1403,0))*IF(AH443="n/a",1.03,IF(AH443&lt;0,1.01,IF(AH443&gt;10,1.1,(1+AH443/100))))</f>
        <v>1.661</v>
      </c>
      <c r="AS443" s="112">
        <f t="shared" si="12"/>
        <v>1.8271</v>
      </c>
      <c r="AT443" s="112">
        <f t="shared" ref="AT443:AV443" si="451">IF($AK443="n/a",1.03*AS443,IF($AK443&lt;0,1.01*AS443,IF($AK443&gt;10,1.1*AS443,(1+$AK443/100)*AS443)))</f>
        <v>2.00981</v>
      </c>
      <c r="AU443" s="112">
        <f t="shared" si="451"/>
        <v>2.210791</v>
      </c>
      <c r="AV443" s="112">
        <f t="shared" si="451"/>
        <v>2.4318701</v>
      </c>
      <c r="AW443" s="103">
        <f t="shared" si="14"/>
        <v>10.1405711</v>
      </c>
      <c r="AX443" s="118">
        <f t="shared" si="15"/>
        <v>6.435597576</v>
      </c>
      <c r="AY443" s="119">
        <v>1.52</v>
      </c>
      <c r="AZ443" s="114">
        <v>11.129999999999999</v>
      </c>
      <c r="BA443" s="114">
        <v>-29.75</v>
      </c>
      <c r="BB443" s="114">
        <v>-7.64</v>
      </c>
      <c r="BC443" s="114">
        <v>-7.489999999999999</v>
      </c>
      <c r="BD443" s="42"/>
      <c r="BE443" s="17">
        <v>2008.0</v>
      </c>
      <c r="BF443" s="17">
        <f t="shared" si="16"/>
        <v>1</v>
      </c>
      <c r="BG443" s="120">
        <v>2.5</v>
      </c>
    </row>
    <row r="444" ht="11.25" customHeight="1">
      <c r="A444" s="55" t="s">
        <v>888</v>
      </c>
      <c r="B444" s="99" t="s">
        <v>889</v>
      </c>
      <c r="C444" s="100" t="s">
        <v>296</v>
      </c>
      <c r="D444" s="100" t="s">
        <v>342</v>
      </c>
      <c r="E444" s="101">
        <v>10.0</v>
      </c>
      <c r="F444" s="58">
        <v>350.0</v>
      </c>
      <c r="G444" s="58" t="s">
        <v>168</v>
      </c>
      <c r="H444" s="58" t="s">
        <v>168</v>
      </c>
      <c r="I444" s="150">
        <v>119.16</v>
      </c>
      <c r="J444" s="103">
        <f t="shared" si="2"/>
        <v>1.007049345</v>
      </c>
      <c r="K444" s="104">
        <v>0.3</v>
      </c>
      <c r="L444" s="73">
        <v>4.0</v>
      </c>
      <c r="M444" s="23">
        <f t="shared" si="3"/>
        <v>1.2</v>
      </c>
      <c r="N444" s="105" t="s">
        <v>890</v>
      </c>
      <c r="O444" s="106">
        <v>0.29</v>
      </c>
      <c r="P444" s="107">
        <v>43594.0</v>
      </c>
      <c r="Q444" s="107">
        <v>43609.0</v>
      </c>
      <c r="R444" s="23">
        <f t="shared" si="4"/>
        <v>3.448275862</v>
      </c>
      <c r="S444" s="108">
        <f t="array" ref="S444">IF(INDEX(Historical!$D$7:$D$1379,MATCH(B444,Historical!$B$7:$B$1403,0))=0,"n/a",(INDEX(Historical!$C$7:$C$1381,MATCH(B444,Historical!$B$7:$B$1403,0))/INDEX(Historical!$D$7:$D$1379,MATCH(B444,Historical!$B$7:$B$1403,0))-1)*100)</f>
        <v>4.385964912</v>
      </c>
      <c r="T444" s="108">
        <f t="array" ref="T444">IF(INDEX(Historical!$F$7:$F$1372,MATCH(B444,Historical!$B$7:$B$1403,0))=0,"n/a",((INDEX(Historical!$C$7:$C$1381,MATCH(B444,Historical!$B$7:$B$1403,0))/INDEX(Historical!$F$7:$F$1372,MATCH(B444,Historical!$B$7:$B$1403,0)))^(1/3)-1)*100)</f>
        <v>7.797275715</v>
      </c>
      <c r="U444" s="108">
        <f t="array" ref="U444">IF(INDEX(Historical!$H$7:$H$1372,MATCH(B444,Historical!$B$7:$B$1403,0))=0,"n/a",((INDEX(Historical!$C$7:$C$1381,MATCH(B444,Historical!$B$7:$B$1403,0))/INDEX(Historical!$H$7:$H$1372,MATCH(B444,Historical!$B$7:$B$1403,0)))^(1/5)-1)*100)</f>
        <v>14.29926174</v>
      </c>
      <c r="V444" s="108" t="str">
        <f t="array" ref="V444">IF(INDEX(Historical!$O$7:$O$1372,MATCH(B444,Historical!$B$7:$B$1403,0))=0,"n/a",((INDEX(Historical!$C$7:$C$1381,MATCH(B444,Historical!$B$7:$B$1403,0))/INDEX(Historical!$O$7:$O$1372,MATCH(B444,Historical!$B$7:$B$1403,0)))^(1/10)-1)*100)</f>
        <v>n/a</v>
      </c>
      <c r="W444" s="109" t="str">
        <f t="shared" si="5"/>
        <v>n/a</v>
      </c>
      <c r="X444" s="110">
        <f t="shared" si="6"/>
        <v>0.6975249627</v>
      </c>
      <c r="Y444" s="147"/>
      <c r="Z444" s="103">
        <f t="shared" si="7"/>
        <v>10.34482759</v>
      </c>
      <c r="AA444" s="112">
        <f t="shared" si="8"/>
        <v>10.27241379</v>
      </c>
      <c r="AB444" s="73">
        <v>12.0</v>
      </c>
      <c r="AC444" s="102">
        <v>11.6</v>
      </c>
      <c r="AD444" s="102">
        <v>2.14</v>
      </c>
      <c r="AE444" s="102">
        <v>0.22</v>
      </c>
      <c r="AF444" s="102">
        <v>2.03</v>
      </c>
      <c r="AG444" s="102">
        <v>21.4</v>
      </c>
      <c r="AH444" s="102">
        <v>-7.8</v>
      </c>
      <c r="AI444" s="102">
        <v>8.75</v>
      </c>
      <c r="AJ444" s="102">
        <v>20.5</v>
      </c>
      <c r="AK444" s="102">
        <v>4.8</v>
      </c>
      <c r="AL444" s="113">
        <v>2810.0</v>
      </c>
      <c r="AM444" s="114">
        <v>1.6</v>
      </c>
      <c r="AN444" s="102">
        <v>2.44</v>
      </c>
      <c r="AO444" s="115">
        <f t="shared" si="9"/>
        <v>5.033897288</v>
      </c>
      <c r="AP444" s="116">
        <f t="shared" si="10"/>
        <v>15.30631108</v>
      </c>
      <c r="AQ444" s="117">
        <f t="shared" si="11"/>
        <v>-3.729547628</v>
      </c>
      <c r="AR444" s="103">
        <f t="array" ref="AR444">INDEX(Historical!$C$7:$C$1381,MATCH(B444,Historical!$B$7:$B$1403,0))*IF(AH444="n/a",1.03,IF(AH444&lt;0,1.01,IF(AH444&gt;10,1.1,(1+AH444/100))))</f>
        <v>1.2019</v>
      </c>
      <c r="AS444" s="112">
        <f t="shared" si="12"/>
        <v>1.30706625</v>
      </c>
      <c r="AT444" s="112">
        <f t="shared" ref="AT444:AV444" si="452">IF($AK444="n/a",1.03*AS444,IF($AK444&lt;0,1.01*AS444,IF($AK444&gt;10,1.1*AS444,(1+$AK444/100)*AS444)))</f>
        <v>1.36980543</v>
      </c>
      <c r="AU444" s="112">
        <f t="shared" si="452"/>
        <v>1.435556091</v>
      </c>
      <c r="AV444" s="112">
        <f t="shared" si="452"/>
        <v>1.504462783</v>
      </c>
      <c r="AW444" s="103">
        <f t="shared" si="14"/>
        <v>6.818790554</v>
      </c>
      <c r="AX444" s="118">
        <f t="shared" si="15"/>
        <v>5.722382136</v>
      </c>
      <c r="AY444" s="119">
        <v>1.06</v>
      </c>
      <c r="AZ444" s="114">
        <v>40.17</v>
      </c>
      <c r="BA444" s="114">
        <v>-27.900000000000002</v>
      </c>
      <c r="BB444" s="114">
        <v>-15.310000000000002</v>
      </c>
      <c r="BC444" s="114">
        <v>-11.76</v>
      </c>
      <c r="BD444" s="42"/>
      <c r="BE444" s="17">
        <v>2010.0</v>
      </c>
      <c r="BF444" s="17">
        <f t="shared" si="16"/>
        <v>0</v>
      </c>
      <c r="BG444" s="120">
        <v>4.8</v>
      </c>
    </row>
    <row r="445" ht="11.25" customHeight="1">
      <c r="A445" s="260" t="s">
        <v>2088</v>
      </c>
      <c r="B445" s="122" t="s">
        <v>2089</v>
      </c>
      <c r="C445" s="100" t="s">
        <v>136</v>
      </c>
      <c r="D445" s="100" t="s">
        <v>1464</v>
      </c>
      <c r="E445" s="123">
        <v>5.0</v>
      </c>
      <c r="F445" s="58">
        <v>825.0</v>
      </c>
      <c r="G445" s="124" t="s">
        <v>168</v>
      </c>
      <c r="H445" s="124" t="s">
        <v>168</v>
      </c>
      <c r="I445" s="216">
        <v>15.25</v>
      </c>
      <c r="J445" s="126">
        <f t="shared" si="2"/>
        <v>8.918032787</v>
      </c>
      <c r="K445" s="127">
        <v>0.34</v>
      </c>
      <c r="L445" s="128">
        <v>4.0</v>
      </c>
      <c r="M445" s="129">
        <f t="shared" si="3"/>
        <v>1.36</v>
      </c>
      <c r="N445" s="130" t="s">
        <v>2036</v>
      </c>
      <c r="O445" s="131">
        <v>0.325</v>
      </c>
      <c r="P445" s="244">
        <v>43441.0</v>
      </c>
      <c r="Q445" s="244">
        <v>43489.0</v>
      </c>
      <c r="R445" s="129">
        <f t="shared" si="4"/>
        <v>4.615384615</v>
      </c>
      <c r="S445" s="108">
        <f t="array" ref="S445">IF(INDEX(Historical!$D$7:$D$1379,MATCH(B445,Historical!$B$7:$B$1403,0))=0,"n/a",(INDEX(Historical!$C$7:$C$1381,MATCH(B445,Historical!$B$7:$B$1403,0))/INDEX(Historical!$D$7:$D$1379,MATCH(B445,Historical!$B$7:$B$1403,0))-1)*100)</f>
        <v>6.25</v>
      </c>
      <c r="T445" s="108">
        <f t="array" ref="T445">IF(INDEX(Historical!$F$7:$F$1372,MATCH(B445,Historical!$B$7:$B$1403,0))=0,"n/a",((INDEX(Historical!$C$7:$C$1381,MATCH(B445,Historical!$B$7:$B$1403,0))/INDEX(Historical!$F$7:$F$1372,MATCH(B445,Historical!$B$7:$B$1403,0)))^(1/3)-1)*100)</f>
        <v>7.328585988</v>
      </c>
      <c r="U445" s="108" t="str">
        <f t="array" ref="U445">IF(INDEX(Historical!$H$7:$H$1372,MATCH(B445,Historical!$B$7:$B$1403,0))=0,"n/a",((INDEX(Historical!$C$7:$C$1381,MATCH(B445,Historical!$B$7:$B$1403,0))/INDEX(Historical!$H$7:$H$1372,MATCH(B445,Historical!$B$7:$B$1403,0)))^(1/5)-1)*100)</f>
        <v>n/a</v>
      </c>
      <c r="V445" s="108" t="str">
        <f t="array" ref="V445">IF(INDEX(Historical!$O$7:$O$1372,MATCH(B445,Historical!$B$7:$B$1403,0))=0,"n/a",((INDEX(Historical!$C$7:$C$1381,MATCH(B445,Historical!$B$7:$B$1403,0))/INDEX(Historical!$O$7:$O$1372,MATCH(B445,Historical!$B$7:$B$1403,0)))^(1/10)-1)*100)</f>
        <v>n/a</v>
      </c>
      <c r="W445" s="109" t="str">
        <f t="shared" si="5"/>
        <v>n/a</v>
      </c>
      <c r="X445" s="110" t="str">
        <f t="shared" si="6"/>
        <v>n/a</v>
      </c>
      <c r="Y445" s="181"/>
      <c r="Z445" s="126">
        <f t="shared" si="7"/>
        <v>133.3333333</v>
      </c>
      <c r="AA445" s="134">
        <f t="shared" si="8"/>
        <v>14.95098039</v>
      </c>
      <c r="AB445" s="128">
        <v>12.0</v>
      </c>
      <c r="AC445" s="125">
        <v>1.02</v>
      </c>
      <c r="AD445" s="125">
        <v>3.0</v>
      </c>
      <c r="AE445" s="125">
        <v>3.8</v>
      </c>
      <c r="AF445" s="125">
        <v>1.11</v>
      </c>
      <c r="AG445" s="125">
        <v>7.3</v>
      </c>
      <c r="AH445" s="125">
        <v>63.0</v>
      </c>
      <c r="AI445" s="125">
        <v>0.0</v>
      </c>
      <c r="AJ445" s="125">
        <v>-0.8</v>
      </c>
      <c r="AK445" s="125">
        <v>5.0</v>
      </c>
      <c r="AL445" s="135">
        <v>1830.0</v>
      </c>
      <c r="AM445" s="136">
        <v>0.2</v>
      </c>
      <c r="AN445" s="125">
        <v>3.33</v>
      </c>
      <c r="AO445" s="137" t="str">
        <f t="shared" si="9"/>
        <v>n/a</v>
      </c>
      <c r="AP445" s="138" t="str">
        <f t="shared" si="10"/>
        <v>n/a</v>
      </c>
      <c r="AQ445" s="139">
        <f t="shared" si="11"/>
        <v>-14.11742323</v>
      </c>
      <c r="AR445" s="103">
        <f t="array" ref="AR445">INDEX(Historical!$C$7:$C$1381,MATCH(B445,Historical!$B$7:$B$1403,0))*IF(AH445="n/a",1.03,IF(AH445&lt;0,1.01,IF(AH445&gt;10,1.1,(1+AH445/100))))</f>
        <v>1.496</v>
      </c>
      <c r="AS445" s="134">
        <f t="shared" si="12"/>
        <v>1.496</v>
      </c>
      <c r="AT445" s="134">
        <f t="shared" ref="AT445:AV445" si="453">IF($AK445="n/a",1.03*AS445,IF($AK445&lt;0,1.01*AS445,IF($AK445&gt;10,1.1*AS445,(1+$AK445/100)*AS445)))</f>
        <v>1.5708</v>
      </c>
      <c r="AU445" s="134">
        <f t="shared" si="453"/>
        <v>1.64934</v>
      </c>
      <c r="AV445" s="134">
        <f t="shared" si="453"/>
        <v>1.731807</v>
      </c>
      <c r="AW445" s="126">
        <f t="shared" si="14"/>
        <v>7.943947</v>
      </c>
      <c r="AX445" s="140">
        <f t="shared" si="15"/>
        <v>52.09145574</v>
      </c>
      <c r="AY445" s="141">
        <v>1.06</v>
      </c>
      <c r="AZ445" s="136">
        <v>-3.7900000000000005</v>
      </c>
      <c r="BA445" s="136">
        <v>-19.61</v>
      </c>
      <c r="BB445" s="136">
        <v>-16.54</v>
      </c>
      <c r="BC445" s="136">
        <v>-11.4</v>
      </c>
      <c r="BD445" s="142"/>
      <c r="BE445" s="17">
        <v>2015.0</v>
      </c>
      <c r="BF445" s="17">
        <f t="shared" si="16"/>
        <v>0</v>
      </c>
      <c r="BG445" s="143">
        <v>1.6</v>
      </c>
    </row>
    <row r="446" ht="11.25" customHeight="1">
      <c r="A446" s="155" t="s">
        <v>1924</v>
      </c>
      <c r="B446" s="99" t="s">
        <v>1925</v>
      </c>
      <c r="C446" s="100" t="s">
        <v>272</v>
      </c>
      <c r="D446" s="100" t="s">
        <v>273</v>
      </c>
      <c r="E446" s="101">
        <v>6.0</v>
      </c>
      <c r="F446" s="58">
        <v>748.0</v>
      </c>
      <c r="G446" s="58" t="s">
        <v>168</v>
      </c>
      <c r="H446" s="58" t="s">
        <v>168</v>
      </c>
      <c r="I446" s="150">
        <v>83.74</v>
      </c>
      <c r="J446" s="103">
        <f t="shared" si="2"/>
        <v>4.585622164</v>
      </c>
      <c r="K446" s="104">
        <v>0.96</v>
      </c>
      <c r="L446" s="73">
        <v>4.0</v>
      </c>
      <c r="M446" s="23">
        <f t="shared" si="3"/>
        <v>3.84</v>
      </c>
      <c r="N446" s="105" t="s">
        <v>179</v>
      </c>
      <c r="O446" s="106">
        <v>0.92</v>
      </c>
      <c r="P446" s="146">
        <v>43538.0</v>
      </c>
      <c r="Q446" s="146">
        <v>43553.0</v>
      </c>
      <c r="R446" s="23">
        <f t="shared" si="4"/>
        <v>4.347826087</v>
      </c>
      <c r="S446" s="108">
        <f t="array" ref="S446">IF(INDEX(Historical!$D$7:$D$1379,MATCH(B446,Historical!$B$7:$B$1403,0))=0,"n/a",(INDEX(Historical!$C$7:$C$1381,MATCH(B446,Historical!$B$7:$B$1403,0))/INDEX(Historical!$D$7:$D$1379,MATCH(B446,Historical!$B$7:$B$1403,0))-1)*100)</f>
        <v>5.205479452</v>
      </c>
      <c r="T446" s="108">
        <f t="array" ref="T446">IF(INDEX(Historical!$F$7:$F$1372,MATCH(B446,Historical!$B$7:$B$1403,0))=0,"n/a",((INDEX(Historical!$C$7:$C$1381,MATCH(B446,Historical!$B$7:$B$1403,0))/INDEX(Historical!$F$7:$F$1372,MATCH(B446,Historical!$B$7:$B$1403,0)))^(1/3)-1)*100)</f>
        <v>8.336489931</v>
      </c>
      <c r="U446" s="108">
        <f t="array" ref="U446">IF(INDEX(Historical!$H$7:$H$1372,MATCH(B446,Historical!$B$7:$B$1403,0))=0,"n/a",((INDEX(Historical!$C$7:$C$1381,MATCH(B446,Historical!$B$7:$B$1403,0))/INDEX(Historical!$H$7:$H$1372,MATCH(B446,Historical!$B$7:$B$1403,0)))^(1/5)-1)*100)</f>
        <v>8.962797097</v>
      </c>
      <c r="V446" s="108" t="str">
        <f t="array" ref="V446">IF(INDEX(Historical!$O$7:$O$1372,MATCH(B446,Historical!$B$7:$B$1403,0))=0,"n/a",((INDEX(Historical!$C$7:$C$1381,MATCH(B446,Historical!$B$7:$B$1403,0))/INDEX(Historical!$O$7:$O$1372,MATCH(B446,Historical!$B$7:$B$1403,0)))^(1/10)-1)*100)</f>
        <v>n/a</v>
      </c>
      <c r="W446" s="109" t="str">
        <f t="shared" si="5"/>
        <v>n/a</v>
      </c>
      <c r="X446" s="110">
        <f t="shared" si="6"/>
        <v>1.298956101</v>
      </c>
      <c r="Y446" s="149"/>
      <c r="Z446" s="103">
        <f t="shared" si="7"/>
        <v>105.4945055</v>
      </c>
      <c r="AA446" s="112">
        <f t="shared" si="8"/>
        <v>23.00549451</v>
      </c>
      <c r="AB446" s="73">
        <v>12.0</v>
      </c>
      <c r="AC446" s="102">
        <v>3.64</v>
      </c>
      <c r="AD446" s="102">
        <v>7.67</v>
      </c>
      <c r="AE446" s="102">
        <v>5.0</v>
      </c>
      <c r="AF446" s="102">
        <v>7.13</v>
      </c>
      <c r="AG446" s="102">
        <v>32.300000000000004</v>
      </c>
      <c r="AH446" s="102">
        <v>20.5</v>
      </c>
      <c r="AI446" s="102">
        <v>8.309999999999999</v>
      </c>
      <c r="AJ446" s="102">
        <v>6.9</v>
      </c>
      <c r="AK446" s="102">
        <v>3.0</v>
      </c>
      <c r="AL446" s="113">
        <v>8600.0</v>
      </c>
      <c r="AM446" s="114">
        <v>0.74</v>
      </c>
      <c r="AN446" s="102">
        <v>2.52</v>
      </c>
      <c r="AO446" s="115">
        <f t="shared" si="9"/>
        <v>-9.457075245</v>
      </c>
      <c r="AP446" s="116">
        <f t="shared" si="10"/>
        <v>13.54841926</v>
      </c>
      <c r="AQ446" s="117">
        <f t="shared" si="11"/>
        <v>170.0034369</v>
      </c>
      <c r="AR446" s="103">
        <f t="array" ref="AR446">INDEX(Historical!$C$7:$C$1381,MATCH(B446,Historical!$B$7:$B$1403,0))*IF(AH446="n/a",1.03,IF(AH446&lt;0,1.01,IF(AH446&gt;10,1.1,(1+AH446/100))))</f>
        <v>4.224</v>
      </c>
      <c r="AS446" s="112">
        <f t="shared" si="12"/>
        <v>4.5750144</v>
      </c>
      <c r="AT446" s="112">
        <f t="shared" ref="AT446:AV446" si="454">IF($AK446="n/a",1.03*AS446,IF($AK446&lt;0,1.01*AS446,IF($AK446&gt;10,1.1*AS446,(1+$AK446/100)*AS446)))</f>
        <v>4.712264832</v>
      </c>
      <c r="AU446" s="112">
        <f t="shared" si="454"/>
        <v>4.853632777</v>
      </c>
      <c r="AV446" s="112">
        <f t="shared" si="454"/>
        <v>4.99924176</v>
      </c>
      <c r="AW446" s="103">
        <f t="shared" si="14"/>
        <v>23.36415377</v>
      </c>
      <c r="AX446" s="118">
        <f t="shared" si="15"/>
        <v>27.90082848</v>
      </c>
      <c r="AY446" s="119">
        <v>1.03</v>
      </c>
      <c r="AZ446" s="114">
        <v>12.58</v>
      </c>
      <c r="BA446" s="114">
        <v>-13.51</v>
      </c>
      <c r="BB446" s="114">
        <v>-8.33</v>
      </c>
      <c r="BC446" s="114">
        <v>0.45999999999999996</v>
      </c>
      <c r="BD446" s="42"/>
      <c r="BE446" s="17">
        <v>2014.0</v>
      </c>
      <c r="BF446" s="17">
        <f t="shared" si="16"/>
        <v>0</v>
      </c>
      <c r="BG446" s="120">
        <v>6.3</v>
      </c>
    </row>
    <row r="447" ht="11.25" customHeight="1">
      <c r="A447" s="55" t="s">
        <v>329</v>
      </c>
      <c r="B447" s="99" t="s">
        <v>330</v>
      </c>
      <c r="C447" s="100" t="s">
        <v>125</v>
      </c>
      <c r="D447" s="100" t="s">
        <v>126</v>
      </c>
      <c r="E447" s="101">
        <v>57.0</v>
      </c>
      <c r="F447" s="58">
        <v>13.0</v>
      </c>
      <c r="G447" s="58" t="s">
        <v>121</v>
      </c>
      <c r="H447" s="58" t="s">
        <v>121</v>
      </c>
      <c r="I447" s="102">
        <v>144.45</v>
      </c>
      <c r="J447" s="103">
        <f t="shared" si="2"/>
        <v>1.938386985</v>
      </c>
      <c r="K447" s="104">
        <v>0.7</v>
      </c>
      <c r="L447" s="73">
        <v>4.0</v>
      </c>
      <c r="M447" s="23">
        <f t="shared" si="3"/>
        <v>2.8</v>
      </c>
      <c r="N447" s="105" t="s">
        <v>179</v>
      </c>
      <c r="O447" s="106">
        <v>0.65</v>
      </c>
      <c r="P447" s="107">
        <v>43803.0</v>
      </c>
      <c r="Q447" s="107">
        <v>43829.0</v>
      </c>
      <c r="R447" s="23">
        <f t="shared" si="4"/>
        <v>7.692307692</v>
      </c>
      <c r="S447" s="108">
        <f t="array" ref="S447">IF(INDEX(Historical!$D$7:$D$1379,MATCH(B447,Historical!$B$7:$B$1403,0))=0,"n/a",(INDEX(Historical!$C$7:$C$1381,MATCH(B447,Historical!$B$7:$B$1403,0))/INDEX(Historical!$D$7:$D$1379,MATCH(B447,Historical!$B$7:$B$1403,0))-1)*100)</f>
        <v>8.163265306</v>
      </c>
      <c r="T447" s="108">
        <f t="array" ref="T447">IF(INDEX(Historical!$F$7:$F$1372,MATCH(B447,Historical!$B$7:$B$1403,0))=0,"n/a",((INDEX(Historical!$C$7:$C$1381,MATCH(B447,Historical!$B$7:$B$1403,0))/INDEX(Historical!$F$7:$F$1372,MATCH(B447,Historical!$B$7:$B$1403,0)))^(1/3)-1)*100)</f>
        <v>8.934138784</v>
      </c>
      <c r="U447" s="108">
        <f t="array" ref="U447">IF(INDEX(Historical!$H$7:$H$1372,MATCH(B447,Historical!$B$7:$B$1403,0))=0,"n/a",((INDEX(Historical!$C$7:$C$1381,MATCH(B447,Historical!$B$7:$B$1403,0))/INDEX(Historical!$H$7:$H$1372,MATCH(B447,Historical!$B$7:$B$1403,0)))^(1/5)-1)*100)</f>
        <v>8.284220445</v>
      </c>
      <c r="V447" s="108">
        <f t="array" ref="V447">IF(INDEX(Historical!$O$7:$O$1372,MATCH(B447,Historical!$B$7:$B$1403,0))=0,"n/a",((INDEX(Historical!$C$7:$C$1381,MATCH(B447,Historical!$B$7:$B$1403,0))/INDEX(Historical!$O$7:$O$1372,MATCH(B447,Historical!$B$7:$B$1403,0)))^(1/10)-1)*100)</f>
        <v>8.659171413</v>
      </c>
      <c r="W447" s="109">
        <f t="shared" si="5"/>
        <v>0.9566989784</v>
      </c>
      <c r="X447" s="110">
        <f t="shared" si="6"/>
        <v>1.022743265</v>
      </c>
      <c r="Y447" s="159"/>
      <c r="Z447" s="103">
        <f t="shared" si="7"/>
        <v>52.23880597</v>
      </c>
      <c r="AA447" s="112">
        <f t="shared" si="8"/>
        <v>26.94962687</v>
      </c>
      <c r="AB447" s="73">
        <v>6.0</v>
      </c>
      <c r="AC447" s="102">
        <v>5.36</v>
      </c>
      <c r="AD447" s="102">
        <v>8.98</v>
      </c>
      <c r="AE447" s="102">
        <v>2.94</v>
      </c>
      <c r="AF447" s="102">
        <v>5.13</v>
      </c>
      <c r="AG447" s="102">
        <v>19.900000000000002</v>
      </c>
      <c r="AH447" s="102">
        <v>19.400000000000002</v>
      </c>
      <c r="AI447" s="102">
        <v>3.5000000000000004</v>
      </c>
      <c r="AJ447" s="102">
        <v>8.1</v>
      </c>
      <c r="AK447" s="102">
        <v>3.0</v>
      </c>
      <c r="AL447" s="113">
        <v>3930.0</v>
      </c>
      <c r="AM447" s="114">
        <v>2.1999999999999997</v>
      </c>
      <c r="AN447" s="102">
        <v>0.0</v>
      </c>
      <c r="AO447" s="115">
        <f t="shared" si="9"/>
        <v>-16.72701944</v>
      </c>
      <c r="AP447" s="116">
        <f t="shared" si="10"/>
        <v>10.22260743</v>
      </c>
      <c r="AQ447" s="117">
        <f t="shared" si="11"/>
        <v>147.8813209</v>
      </c>
      <c r="AR447" s="103">
        <f t="array" ref="AR447">INDEX(Historical!$C$7:$C$1381,MATCH(B447,Historical!$B$7:$B$1403,0))*IF(AH447="n/a",1.03,IF(AH447&lt;0,1.01,IF(AH447&gt;10,1.1,(1+AH447/100))))</f>
        <v>2.915</v>
      </c>
      <c r="AS447" s="112">
        <f t="shared" si="12"/>
        <v>3.017025</v>
      </c>
      <c r="AT447" s="112">
        <f t="shared" ref="AT447:AV447" si="455">IF($AK447="n/a",1.03*AS447,IF($AK447&lt;0,1.01*AS447,IF($AK447&gt;10,1.1*AS447,(1+$AK447/100)*AS447)))</f>
        <v>3.10753575</v>
      </c>
      <c r="AU447" s="112">
        <f t="shared" si="455"/>
        <v>3.200761823</v>
      </c>
      <c r="AV447" s="112">
        <f t="shared" si="455"/>
        <v>3.296784677</v>
      </c>
      <c r="AW447" s="103">
        <f t="shared" si="14"/>
        <v>15.53710725</v>
      </c>
      <c r="AX447" s="118">
        <f t="shared" si="15"/>
        <v>10.75604517</v>
      </c>
      <c r="AY447" s="119">
        <v>0.3</v>
      </c>
      <c r="AZ447" s="114">
        <v>7.9799999999999995</v>
      </c>
      <c r="BA447" s="114">
        <v>-12.72</v>
      </c>
      <c r="BB447" s="114">
        <v>-8.19</v>
      </c>
      <c r="BC447" s="114">
        <v>-4.14</v>
      </c>
      <c r="BD447" s="42"/>
      <c r="BE447" s="17">
        <v>1964.0</v>
      </c>
      <c r="BF447" s="17">
        <f t="shared" si="16"/>
        <v>6</v>
      </c>
      <c r="BG447" s="120">
        <v>15.8</v>
      </c>
    </row>
    <row r="448" ht="11.25" customHeight="1">
      <c r="A448" s="155" t="s">
        <v>1926</v>
      </c>
      <c r="B448" s="99" t="s">
        <v>1927</v>
      </c>
      <c r="C448" s="100" t="s">
        <v>272</v>
      </c>
      <c r="D448" s="100" t="s">
        <v>273</v>
      </c>
      <c r="E448" s="101">
        <v>6.0</v>
      </c>
      <c r="F448" s="58">
        <v>814.0</v>
      </c>
      <c r="G448" s="58" t="s">
        <v>168</v>
      </c>
      <c r="H448" s="58" t="s">
        <v>168</v>
      </c>
      <c r="I448" s="150">
        <v>13.43</v>
      </c>
      <c r="J448" s="103">
        <f t="shared" si="2"/>
        <v>3.989575577</v>
      </c>
      <c r="K448" s="104">
        <v>0.04465</v>
      </c>
      <c r="L448" s="73">
        <v>12.0</v>
      </c>
      <c r="M448" s="23">
        <f t="shared" si="3"/>
        <v>0.5358</v>
      </c>
      <c r="N448" s="105" t="s">
        <v>365</v>
      </c>
      <c r="O448" s="106">
        <v>0.0446</v>
      </c>
      <c r="P448" s="107">
        <v>43879.0</v>
      </c>
      <c r="Q448" s="107">
        <v>43920.0</v>
      </c>
      <c r="R448" s="23">
        <f t="shared" si="4"/>
        <v>0.1121076233</v>
      </c>
      <c r="S448" s="108">
        <f t="array" ref="S448">IF(INDEX(Historical!$D$7:$D$1379,MATCH(B448,Historical!$B$7:$B$1403,0))=0,"n/a",(INDEX(Historical!$C$7:$C$1381,MATCH(B448,Historical!$B$7:$B$1403,0))/INDEX(Historical!$D$7:$D$1379,MATCH(B448,Historical!$B$7:$B$1403,0))-1)*100)</f>
        <v>0.451212634</v>
      </c>
      <c r="T448" s="108">
        <f t="array" ref="T448">IF(INDEX(Historical!$F$7:$F$1372,MATCH(B448,Historical!$B$7:$B$1403,0))=0,"n/a",((INDEX(Historical!$C$7:$C$1381,MATCH(B448,Historical!$B$7:$B$1403,0))/INDEX(Historical!$F$7:$F$1372,MATCH(B448,Historical!$B$7:$B$1403,0)))^(1/3)-1)*100)</f>
        <v>2.558646826</v>
      </c>
      <c r="U448" s="108">
        <f t="array" ref="U448">IF(INDEX(Historical!$H$7:$H$1372,MATCH(B448,Historical!$B$7:$B$1403,0))=0,"n/a",((INDEX(Historical!$C$7:$C$1381,MATCH(B448,Historical!$B$7:$B$1403,0))/INDEX(Historical!$H$7:$H$1372,MATCH(B448,Historical!$B$7:$B$1403,0)))^(1/5)-1)*100)</f>
        <v>8.217260259</v>
      </c>
      <c r="V448" s="108" t="str">
        <f t="array" ref="V448">IF(INDEX(Historical!$O$7:$O$1372,MATCH(B448,Historical!$B$7:$B$1403,0))=0,"n/a",((INDEX(Historical!$C$7:$C$1381,MATCH(B448,Historical!$B$7:$B$1403,0))/INDEX(Historical!$O$7:$O$1372,MATCH(B448,Historical!$B$7:$B$1403,0)))^(1/10)-1)*100)</f>
        <v>n/a</v>
      </c>
      <c r="W448" s="109" t="str">
        <f t="shared" si="5"/>
        <v>n/a</v>
      </c>
      <c r="X448" s="110">
        <f t="shared" si="6"/>
        <v>1.488634105</v>
      </c>
      <c r="Y448" s="133"/>
      <c r="Z448" s="103" t="str">
        <f t="shared" si="7"/>
        <v>n/a</v>
      </c>
      <c r="AA448" s="112" t="str">
        <f t="shared" si="8"/>
        <v>n/a</v>
      </c>
      <c r="AB448" s="73">
        <v>12.0</v>
      </c>
      <c r="AC448" s="102">
        <v>-0.18</v>
      </c>
      <c r="AD448" s="102" t="s">
        <v>128</v>
      </c>
      <c r="AE448" s="102">
        <v>8.12</v>
      </c>
      <c r="AF448" s="102">
        <v>1.02</v>
      </c>
      <c r="AG448" s="102" t="s">
        <v>128</v>
      </c>
      <c r="AH448" s="102">
        <v>-193.3</v>
      </c>
      <c r="AI448" s="102">
        <v>-71.39999999999999</v>
      </c>
      <c r="AJ448" s="102">
        <v>5.52</v>
      </c>
      <c r="AK448" s="102">
        <v>10.0</v>
      </c>
      <c r="AL448" s="113">
        <v>285.66</v>
      </c>
      <c r="AM448" s="114">
        <v>11.0</v>
      </c>
      <c r="AN448" s="102">
        <v>1.84</v>
      </c>
      <c r="AO448" s="115" t="str">
        <f t="shared" si="9"/>
        <v>n/a</v>
      </c>
      <c r="AP448" s="116">
        <f t="shared" si="10"/>
        <v>12.20683584</v>
      </c>
      <c r="AQ448" s="117" t="str">
        <f t="shared" si="11"/>
        <v>n/a</v>
      </c>
      <c r="AR448" s="103">
        <f t="array" ref="AR448">INDEX(Historical!$C$7:$C$1381,MATCH(B448,Historical!$B$7:$B$1403,0))*IF(AH448="n/a",1.03,IF(AH448&lt;0,1.01,IF(AH448&gt;10,1.1,(1+AH448/100))))</f>
        <v>0.539643</v>
      </c>
      <c r="AS448" s="112">
        <f t="shared" si="12"/>
        <v>0.54503943</v>
      </c>
      <c r="AT448" s="112">
        <f t="shared" ref="AT448:AV448" si="456">IF($AK448="n/a",1.03*AS448,IF($AK448&lt;0,1.01*AS448,IF($AK448&gt;10,1.1*AS448,(1+$AK448/100)*AS448)))</f>
        <v>0.599543373</v>
      </c>
      <c r="AU448" s="112">
        <f t="shared" si="456"/>
        <v>0.6594977103</v>
      </c>
      <c r="AV448" s="112">
        <f t="shared" si="456"/>
        <v>0.7254474813</v>
      </c>
      <c r="AW448" s="103">
        <f t="shared" si="14"/>
        <v>3.069170995</v>
      </c>
      <c r="AX448" s="118">
        <f t="shared" si="15"/>
        <v>22.8530975</v>
      </c>
      <c r="AY448" s="119">
        <v>0.78</v>
      </c>
      <c r="AZ448" s="114">
        <v>18.85</v>
      </c>
      <c r="BA448" s="114">
        <v>-6.99</v>
      </c>
      <c r="BB448" s="114">
        <v>0.5</v>
      </c>
      <c r="BC448" s="114">
        <v>9.049999999999999</v>
      </c>
      <c r="BD448" s="42"/>
      <c r="BE448" s="17">
        <v>2015.0</v>
      </c>
      <c r="BF448" s="17">
        <f t="shared" si="16"/>
        <v>0</v>
      </c>
      <c r="BG448" s="120" t="s">
        <v>128</v>
      </c>
    </row>
    <row r="449" ht="11.25" customHeight="1">
      <c r="A449" s="55" t="s">
        <v>891</v>
      </c>
      <c r="B449" s="99" t="s">
        <v>892</v>
      </c>
      <c r="C449" s="100" t="s">
        <v>136</v>
      </c>
      <c r="D449" s="100" t="s">
        <v>153</v>
      </c>
      <c r="E449" s="101">
        <v>17.0</v>
      </c>
      <c r="F449" s="58">
        <v>203.0</v>
      </c>
      <c r="G449" s="58" t="s">
        <v>168</v>
      </c>
      <c r="H449" s="58" t="s">
        <v>168</v>
      </c>
      <c r="I449" s="150">
        <v>22.8</v>
      </c>
      <c r="J449" s="103">
        <f t="shared" si="2"/>
        <v>3.50877193</v>
      </c>
      <c r="K449" s="104">
        <v>0.2</v>
      </c>
      <c r="L449" s="73">
        <v>4.0</v>
      </c>
      <c r="M449" s="23">
        <f t="shared" si="3"/>
        <v>0.8</v>
      </c>
      <c r="N449" s="105" t="s">
        <v>434</v>
      </c>
      <c r="O449" s="157">
        <v>0.19047619047619047</v>
      </c>
      <c r="P449" s="148">
        <v>43515.0</v>
      </c>
      <c r="Q449" s="148">
        <v>43530.0</v>
      </c>
      <c r="R449" s="23">
        <f t="shared" si="4"/>
        <v>5</v>
      </c>
      <c r="S449" s="108">
        <f t="array" ref="S449">IF(INDEX(Historical!$D$7:$D$1379,MATCH(B449,Historical!$B$7:$B$1403,0))=0,"n/a",(INDEX(Historical!$C$7:$C$1381,MATCH(B449,Historical!$B$7:$B$1403,0))/INDEX(Historical!$D$7:$D$1379,MATCH(B449,Historical!$B$7:$B$1403,0))-1)*100)</f>
        <v>0</v>
      </c>
      <c r="T449" s="108">
        <f t="array" ref="T449">IF(INDEX(Historical!$F$7:$F$1372,MATCH(B449,Historical!$B$7:$B$1403,0))=0,"n/a",((INDEX(Historical!$C$7:$C$1381,MATCH(B449,Historical!$B$7:$B$1403,0))/INDEX(Historical!$F$7:$F$1372,MATCH(B449,Historical!$B$7:$B$1403,0)))^(1/3)-1)*100)</f>
        <v>3.306155415</v>
      </c>
      <c r="U449" s="108">
        <f t="array" ref="U449">IF(INDEX(Historical!$H$7:$H$1372,MATCH(B449,Historical!$B$7:$B$1403,0))=0,"n/a",((INDEX(Historical!$C$7:$C$1381,MATCH(B449,Historical!$B$7:$B$1403,0))/INDEX(Historical!$H$7:$H$1372,MATCH(B449,Historical!$B$7:$B$1403,0)))^(1/5)-1)*100)</f>
        <v>5.052578895</v>
      </c>
      <c r="V449" s="108">
        <f t="array" ref="V449">IF(INDEX(Historical!$O$7:$O$1372,MATCH(B449,Historical!$B$7:$B$1403,0))=0,"n/a",((INDEX(Historical!$C$7:$C$1381,MATCH(B449,Historical!$B$7:$B$1403,0))/INDEX(Historical!$O$7:$O$1372,MATCH(B449,Historical!$B$7:$B$1403,0)))^(1/10)-1)*100)</f>
        <v>5.026284155</v>
      </c>
      <c r="W449" s="109">
        <f t="shared" si="5"/>
        <v>1.005231447</v>
      </c>
      <c r="X449" s="110">
        <f t="shared" si="6"/>
        <v>0.3238832625</v>
      </c>
      <c r="Y449" s="158" t="s">
        <v>211</v>
      </c>
      <c r="Z449" s="103">
        <f t="shared" si="7"/>
        <v>34.63203463</v>
      </c>
      <c r="AA449" s="112">
        <f t="shared" si="8"/>
        <v>9.87012987</v>
      </c>
      <c r="AB449" s="73">
        <v>12.0</v>
      </c>
      <c r="AC449" s="102">
        <v>2.31</v>
      </c>
      <c r="AD449" s="102" t="s">
        <v>128</v>
      </c>
      <c r="AE449" s="102">
        <v>2.83</v>
      </c>
      <c r="AF449" s="102">
        <v>0.99</v>
      </c>
      <c r="AG449" s="102">
        <v>10.299999999999999</v>
      </c>
      <c r="AH449" s="102">
        <v>160.3</v>
      </c>
      <c r="AI449" s="102" t="s">
        <v>128</v>
      </c>
      <c r="AJ449" s="102">
        <v>15.6</v>
      </c>
      <c r="AK449" s="102" t="s">
        <v>128</v>
      </c>
      <c r="AL449" s="113">
        <v>104.88</v>
      </c>
      <c r="AM449" s="114">
        <v>8.200000000000001</v>
      </c>
      <c r="AN449" s="102">
        <v>0.36</v>
      </c>
      <c r="AO449" s="115">
        <f t="shared" si="9"/>
        <v>-1.308779046</v>
      </c>
      <c r="AP449" s="116">
        <f t="shared" si="10"/>
        <v>8.561350824</v>
      </c>
      <c r="AQ449" s="117">
        <f t="shared" si="11"/>
        <v>-34.09964232</v>
      </c>
      <c r="AR449" s="103">
        <f t="array" ref="AR449">INDEX(Historical!$C$7:$C$1381,MATCH(B449,Historical!$B$7:$B$1403,0))*IF(AH449="n/a",1.03,IF(AH449&lt;0,1.01,IF(AH449&gt;10,1.1,(1+AH449/100))))</f>
        <v>0.88</v>
      </c>
      <c r="AS449" s="112">
        <f t="shared" si="12"/>
        <v>0.9064</v>
      </c>
      <c r="AT449" s="112">
        <f t="shared" ref="AT449:AV449" si="457">IF($AK449="n/a",1.03*AS449,IF($AK449&lt;0,1.01*AS449,IF($AK449&gt;10,1.1*AS449,(1+$AK449/100)*AS449)))</f>
        <v>0.933592</v>
      </c>
      <c r="AU449" s="112">
        <f t="shared" si="457"/>
        <v>0.96159976</v>
      </c>
      <c r="AV449" s="112">
        <f t="shared" si="457"/>
        <v>0.9904477528</v>
      </c>
      <c r="AW449" s="103">
        <f t="shared" si="14"/>
        <v>4.672039513</v>
      </c>
      <c r="AX449" s="118">
        <f t="shared" si="15"/>
        <v>20.49140137</v>
      </c>
      <c r="AY449" s="119">
        <v>0.44</v>
      </c>
      <c r="AZ449" s="114">
        <v>10.25</v>
      </c>
      <c r="BA449" s="114">
        <v>-12.31</v>
      </c>
      <c r="BB449" s="114">
        <v>-8.16</v>
      </c>
      <c r="BC449" s="114">
        <v>-1.29</v>
      </c>
      <c r="BD449" s="42"/>
      <c r="BE449" s="17">
        <v>2002.0</v>
      </c>
      <c r="BF449" s="17">
        <f t="shared" si="16"/>
        <v>1</v>
      </c>
      <c r="BG449" s="120">
        <v>1.0</v>
      </c>
    </row>
    <row r="450" ht="11.25" customHeight="1">
      <c r="A450" s="155" t="s">
        <v>893</v>
      </c>
      <c r="B450" s="99" t="s">
        <v>894</v>
      </c>
      <c r="C450" s="100" t="s">
        <v>136</v>
      </c>
      <c r="D450" s="100" t="s">
        <v>183</v>
      </c>
      <c r="E450" s="101">
        <v>12.0</v>
      </c>
      <c r="F450" s="58">
        <v>297.0</v>
      </c>
      <c r="G450" s="58" t="s">
        <v>168</v>
      </c>
      <c r="H450" s="58" t="s">
        <v>168</v>
      </c>
      <c r="I450" s="150">
        <v>35.82</v>
      </c>
      <c r="J450" s="103">
        <f t="shared" si="2"/>
        <v>5.248464545</v>
      </c>
      <c r="K450" s="104">
        <v>0.47</v>
      </c>
      <c r="L450" s="73">
        <v>4.0</v>
      </c>
      <c r="M450" s="23">
        <f t="shared" si="3"/>
        <v>1.88</v>
      </c>
      <c r="N450" s="105" t="s">
        <v>579</v>
      </c>
      <c r="O450" s="106">
        <v>0.44</v>
      </c>
      <c r="P450" s="107">
        <v>43588.0</v>
      </c>
      <c r="Q450" s="107">
        <v>43602.0</v>
      </c>
      <c r="R450" s="23">
        <f t="shared" si="4"/>
        <v>6.818181818</v>
      </c>
      <c r="S450" s="108">
        <f t="array" ref="S450">IF(INDEX(Historical!$D$7:$D$1379,MATCH(B450,Historical!$B$7:$B$1403,0))=0,"n/a",(INDEX(Historical!$C$7:$C$1381,MATCH(B450,Historical!$B$7:$B$1403,0))/INDEX(Historical!$D$7:$D$1379,MATCH(B450,Historical!$B$7:$B$1403,0))-1)*100)</f>
        <v>6.936416185</v>
      </c>
      <c r="T450" s="108">
        <f t="array" ref="T450">IF(INDEX(Historical!$F$7:$F$1372,MATCH(B450,Historical!$B$7:$B$1403,0))=0,"n/a",((INDEX(Historical!$C$7:$C$1381,MATCH(B450,Historical!$B$7:$B$1403,0))/INDEX(Historical!$F$7:$F$1372,MATCH(B450,Historical!$B$7:$B$1403,0)))^(1/3)-1)*100)</f>
        <v>7.480205139</v>
      </c>
      <c r="U450" s="108">
        <f t="array" ref="U450">IF(INDEX(Historical!$H$7:$H$1372,MATCH(B450,Historical!$B$7:$B$1403,0))=0,"n/a",((INDEX(Historical!$C$7:$C$1381,MATCH(B450,Historical!$B$7:$B$1403,0))/INDEX(Historical!$H$7:$H$1372,MATCH(B450,Historical!$B$7:$B$1403,0)))^(1/5)-1)*100)</f>
        <v>9.043076613</v>
      </c>
      <c r="V450" s="108">
        <f t="array" ref="V450">IF(INDEX(Historical!$O$7:$O$1372,MATCH(B450,Historical!$B$7:$B$1403,0))=0,"n/a",((INDEX(Historical!$C$7:$C$1381,MATCH(B450,Historical!$B$7:$B$1403,0))/INDEX(Historical!$O$7:$O$1372,MATCH(B450,Historical!$B$7:$B$1403,0)))^(1/10)-1)*100)</f>
        <v>15.18499863</v>
      </c>
      <c r="W450" s="109">
        <f t="shared" si="5"/>
        <v>0.5955269958</v>
      </c>
      <c r="X450" s="110">
        <f t="shared" si="6"/>
        <v>0.3288391496</v>
      </c>
      <c r="Y450" s="133" t="s">
        <v>623</v>
      </c>
      <c r="Z450" s="103">
        <f t="shared" si="7"/>
        <v>76.42276423</v>
      </c>
      <c r="AA450" s="112">
        <f t="shared" si="8"/>
        <v>14.56097561</v>
      </c>
      <c r="AB450" s="73">
        <v>12.0</v>
      </c>
      <c r="AC450" s="102">
        <v>2.46</v>
      </c>
      <c r="AD450" s="102">
        <v>3.47</v>
      </c>
      <c r="AE450" s="102">
        <v>1.53</v>
      </c>
      <c r="AF450" s="102">
        <v>6.39</v>
      </c>
      <c r="AG450" s="156">
        <v>53.800000000000004</v>
      </c>
      <c r="AH450" s="102">
        <v>-20.200000000000003</v>
      </c>
      <c r="AI450" s="102">
        <v>9.85</v>
      </c>
      <c r="AJ450" s="102">
        <v>27.500000000000004</v>
      </c>
      <c r="AK450" s="102">
        <v>4.2</v>
      </c>
      <c r="AL450" s="113">
        <v>4090.0</v>
      </c>
      <c r="AM450" s="114">
        <v>0.8</v>
      </c>
      <c r="AN450" s="102">
        <v>2.74</v>
      </c>
      <c r="AO450" s="115">
        <f t="shared" si="9"/>
        <v>-0.2694344514</v>
      </c>
      <c r="AP450" s="116">
        <f t="shared" si="10"/>
        <v>14.29154116</v>
      </c>
      <c r="AQ450" s="117">
        <f t="shared" si="11"/>
        <v>103.3547903</v>
      </c>
      <c r="AR450" s="103">
        <f t="array" ref="AR450">INDEX(Historical!$C$7:$C$1381,MATCH(B450,Historical!$B$7:$B$1403,0))*IF(AH450="n/a",1.03,IF(AH450&lt;0,1.01,IF(AH450&gt;10,1.1,(1+AH450/100))))</f>
        <v>1.8685</v>
      </c>
      <c r="AS450" s="112">
        <f t="shared" si="12"/>
        <v>2.05254725</v>
      </c>
      <c r="AT450" s="112">
        <f t="shared" ref="AT450:AV450" si="458">IF($AK450="n/a",1.03*AS450,IF($AK450&lt;0,1.01*AS450,IF($AK450&gt;10,1.1*AS450,(1+$AK450/100)*AS450)))</f>
        <v>2.138754235</v>
      </c>
      <c r="AU450" s="112">
        <f t="shared" si="458"/>
        <v>2.228581912</v>
      </c>
      <c r="AV450" s="112">
        <f t="shared" si="458"/>
        <v>2.322182353</v>
      </c>
      <c r="AW450" s="103">
        <f t="shared" si="14"/>
        <v>10.61056575</v>
      </c>
      <c r="AX450" s="118">
        <f t="shared" si="15"/>
        <v>29.62190326</v>
      </c>
      <c r="AY450" s="119">
        <v>1.61</v>
      </c>
      <c r="AZ450" s="114">
        <v>15.290000000000001</v>
      </c>
      <c r="BA450" s="114">
        <v>-20.31</v>
      </c>
      <c r="BB450" s="114">
        <v>-13.83</v>
      </c>
      <c r="BC450" s="114">
        <v>-3.82</v>
      </c>
      <c r="BD450" s="42"/>
      <c r="BE450" s="17">
        <v>2008.0</v>
      </c>
      <c r="BF450" s="17">
        <f t="shared" si="16"/>
        <v>1</v>
      </c>
      <c r="BG450" s="120">
        <v>7.1</v>
      </c>
    </row>
    <row r="451" ht="11.25" customHeight="1">
      <c r="A451" s="55" t="s">
        <v>1338</v>
      </c>
      <c r="B451" s="99" t="s">
        <v>1339</v>
      </c>
      <c r="C451" s="100" t="s">
        <v>136</v>
      </c>
      <c r="D451" s="100" t="s">
        <v>153</v>
      </c>
      <c r="E451" s="101">
        <v>9.0</v>
      </c>
      <c r="F451" s="58">
        <v>470.0</v>
      </c>
      <c r="G451" s="58" t="s">
        <v>121</v>
      </c>
      <c r="H451" s="58" t="s">
        <v>121</v>
      </c>
      <c r="I451" s="150">
        <v>14.4</v>
      </c>
      <c r="J451" s="103">
        <f t="shared" si="2"/>
        <v>3.472222222</v>
      </c>
      <c r="K451" s="104">
        <v>0.125</v>
      </c>
      <c r="L451" s="73">
        <v>4.0</v>
      </c>
      <c r="M451" s="23">
        <f t="shared" si="3"/>
        <v>0.5</v>
      </c>
      <c r="N451" s="105" t="s">
        <v>147</v>
      </c>
      <c r="O451" s="106">
        <v>0.115</v>
      </c>
      <c r="P451" s="107">
        <v>43593.0</v>
      </c>
      <c r="Q451" s="107">
        <v>43602.0</v>
      </c>
      <c r="R451" s="23">
        <f t="shared" si="4"/>
        <v>8.695652174</v>
      </c>
      <c r="S451" s="108">
        <f t="array" ref="S451">IF(INDEX(Historical!$D$7:$D$1379,MATCH(B451,Historical!$B$7:$B$1403,0))=0,"n/a",(INDEX(Historical!$C$7:$C$1381,MATCH(B451,Historical!$B$7:$B$1403,0))/INDEX(Historical!$D$7:$D$1379,MATCH(B451,Historical!$B$7:$B$1403,0))-1)*100)</f>
        <v>10.11235955</v>
      </c>
      <c r="T451" s="108">
        <f t="array" ref="T451">IF(INDEX(Historical!$F$7:$F$1372,MATCH(B451,Historical!$B$7:$B$1403,0))=0,"n/a",((INDEX(Historical!$C$7:$C$1381,MATCH(B451,Historical!$B$7:$B$1403,0))/INDEX(Historical!$F$7:$F$1372,MATCH(B451,Historical!$B$7:$B$1403,0)))^(1/3)-1)*100)</f>
        <v>9.815788772</v>
      </c>
      <c r="U451" s="108">
        <f t="array" ref="U451">IF(INDEX(Historical!$H$7:$H$1372,MATCH(B451,Historical!$B$7:$B$1403,0))=0,"n/a",((INDEX(Historical!$C$7:$C$1381,MATCH(B451,Historical!$B$7:$B$1403,0))/INDEX(Historical!$H$7:$H$1372,MATCH(B451,Historical!$B$7:$B$1403,0)))^(1/5)-1)*100)</f>
        <v>10.84272763</v>
      </c>
      <c r="V451" s="108">
        <f t="array" ref="V451">IF(INDEX(Historical!$O$7:$O$1372,MATCH(B451,Historical!$B$7:$B$1403,0))=0,"n/a",((INDEX(Historical!$C$7:$C$1381,MATCH(B451,Historical!$B$7:$B$1403,0))/INDEX(Historical!$O$7:$O$1372,MATCH(B451,Historical!$B$7:$B$1403,0)))^(1/10)-1)*100)</f>
        <v>6.577655544</v>
      </c>
      <c r="W451" s="109">
        <f t="shared" si="5"/>
        <v>1.648418278</v>
      </c>
      <c r="X451" s="110">
        <f t="shared" si="6"/>
        <v>0.8276891319</v>
      </c>
      <c r="Y451" s="147"/>
      <c r="Z451" s="103">
        <f t="shared" si="7"/>
        <v>37.87878788</v>
      </c>
      <c r="AA451" s="112">
        <f t="shared" si="8"/>
        <v>10.90909091</v>
      </c>
      <c r="AB451" s="73">
        <v>12.0</v>
      </c>
      <c r="AC451" s="102">
        <v>1.32</v>
      </c>
      <c r="AD451" s="102">
        <v>1.21</v>
      </c>
      <c r="AE451" s="102">
        <v>3.07</v>
      </c>
      <c r="AF451" s="102">
        <v>1.02</v>
      </c>
      <c r="AG451" s="102">
        <v>9.5</v>
      </c>
      <c r="AH451" s="102">
        <v>19.0</v>
      </c>
      <c r="AI451" s="102">
        <v>5.33</v>
      </c>
      <c r="AJ451" s="102">
        <v>13.100000000000001</v>
      </c>
      <c r="AK451" s="102">
        <v>9.0</v>
      </c>
      <c r="AL451" s="113">
        <v>733.93</v>
      </c>
      <c r="AM451" s="114">
        <v>1.7000000000000002</v>
      </c>
      <c r="AN451" s="102">
        <v>0.17</v>
      </c>
      <c r="AO451" s="115">
        <f t="shared" si="9"/>
        <v>3.405858941</v>
      </c>
      <c r="AP451" s="116">
        <f t="shared" si="10"/>
        <v>14.31494985</v>
      </c>
      <c r="AQ451" s="117">
        <f t="shared" si="11"/>
        <v>-29.67607416</v>
      </c>
      <c r="AR451" s="103">
        <f t="array" ref="AR451">INDEX(Historical!$C$7:$C$1381,MATCH(B451,Historical!$B$7:$B$1403,0))*IF(AH451="n/a",1.03,IF(AH451&lt;0,1.01,IF(AH451&gt;10,1.1,(1+AH451/100))))</f>
        <v>0.539</v>
      </c>
      <c r="AS451" s="112">
        <f t="shared" si="12"/>
        <v>0.5677287</v>
      </c>
      <c r="AT451" s="112">
        <f t="shared" ref="AT451:AV451" si="459">IF($AK451="n/a",1.03*AS451,IF($AK451&lt;0,1.01*AS451,IF($AK451&gt;10,1.1*AS451,(1+$AK451/100)*AS451)))</f>
        <v>0.618824283</v>
      </c>
      <c r="AU451" s="112">
        <f t="shared" si="459"/>
        <v>0.6745184685</v>
      </c>
      <c r="AV451" s="112">
        <f t="shared" si="459"/>
        <v>0.7352251306</v>
      </c>
      <c r="AW451" s="103">
        <f t="shared" si="14"/>
        <v>3.135296582</v>
      </c>
      <c r="AX451" s="118">
        <f t="shared" si="15"/>
        <v>21.77289293</v>
      </c>
      <c r="AY451" s="119">
        <v>0.87</v>
      </c>
      <c r="AZ451" s="114">
        <v>1.37</v>
      </c>
      <c r="BA451" s="114">
        <v>-18.29</v>
      </c>
      <c r="BB451" s="114">
        <v>-14.280000000000001</v>
      </c>
      <c r="BC451" s="114">
        <v>-10.6</v>
      </c>
      <c r="BD451" s="42"/>
      <c r="BE451" s="17">
        <v>2011.0</v>
      </c>
      <c r="BF451" s="17">
        <f t="shared" si="16"/>
        <v>0</v>
      </c>
      <c r="BG451" s="120">
        <v>1.0</v>
      </c>
    </row>
    <row r="452" ht="11.25" customHeight="1">
      <c r="A452" s="55" t="s">
        <v>895</v>
      </c>
      <c r="B452" s="99" t="s">
        <v>896</v>
      </c>
      <c r="C452" s="100" t="s">
        <v>296</v>
      </c>
      <c r="D452" s="100" t="s">
        <v>569</v>
      </c>
      <c r="E452" s="101">
        <v>10.0</v>
      </c>
      <c r="F452" s="58">
        <v>413.0</v>
      </c>
      <c r="G452" s="58" t="s">
        <v>168</v>
      </c>
      <c r="H452" s="58" t="s">
        <v>168</v>
      </c>
      <c r="I452" s="150">
        <v>111.2</v>
      </c>
      <c r="J452" s="103">
        <f t="shared" si="2"/>
        <v>2.769784173</v>
      </c>
      <c r="K452" s="104">
        <v>0.77</v>
      </c>
      <c r="L452" s="73">
        <v>4.0</v>
      </c>
      <c r="M452" s="23">
        <f t="shared" si="3"/>
        <v>3.08</v>
      </c>
      <c r="N452" s="105" t="s">
        <v>210</v>
      </c>
      <c r="O452" s="106">
        <v>0.75</v>
      </c>
      <c r="P452" s="107">
        <v>43888.0</v>
      </c>
      <c r="Q452" s="107">
        <v>43908.0</v>
      </c>
      <c r="R452" s="23">
        <f t="shared" si="4"/>
        <v>2.666666667</v>
      </c>
      <c r="S452" s="108">
        <f t="array" ref="S452">IF(INDEX(Historical!$D$7:$D$1379,MATCH(B452,Historical!$B$7:$B$1403,0))=0,"n/a",(INDEX(Historical!$C$7:$C$1381,MATCH(B452,Historical!$B$7:$B$1403,0))/INDEX(Historical!$D$7:$D$1379,MATCH(B452,Historical!$B$7:$B$1403,0))-1)*100)</f>
        <v>7.142857143</v>
      </c>
      <c r="T452" s="108">
        <f t="array" ref="T452">IF(INDEX(Historical!$F$7:$F$1372,MATCH(B452,Historical!$B$7:$B$1403,0))=0,"n/a",((INDEX(Historical!$C$7:$C$1381,MATCH(B452,Historical!$B$7:$B$1403,0))/INDEX(Historical!$F$7:$F$1372,MATCH(B452,Historical!$B$7:$B$1403,0)))^(1/3)-1)*100)</f>
        <v>35.72088083</v>
      </c>
      <c r="U452" s="108">
        <f t="array" ref="U452">IF(INDEX(Historical!$H$7:$H$1372,MATCH(B452,Historical!$B$7:$B$1403,0))=0,"n/a",((INDEX(Historical!$C$7:$C$1381,MATCH(B452,Historical!$B$7:$B$1403,0))/INDEX(Historical!$H$7:$H$1372,MATCH(B452,Historical!$B$7:$B$1403,0)))^(1/5)-1)*100)</f>
        <v>30.25855423</v>
      </c>
      <c r="V452" s="108" t="str">
        <f t="array" ref="V452">IF(INDEX(Historical!$O$7:$O$1372,MATCH(B452,Historical!$B$7:$B$1403,0))=0,"n/a",((INDEX(Historical!$C$7:$C$1381,MATCH(B452,Historical!$B$7:$B$1403,0))/INDEX(Historical!$O$7:$O$1372,MATCH(B452,Historical!$B$7:$B$1403,0)))^(1/10)-1)*100)</f>
        <v>n/a</v>
      </c>
      <c r="W452" s="109" t="str">
        <f t="shared" si="5"/>
        <v>n/a</v>
      </c>
      <c r="X452" s="110">
        <f t="shared" si="6"/>
        <v>3.73562398</v>
      </c>
      <c r="Y452" s="147"/>
      <c r="Z452" s="103">
        <f t="shared" si="7"/>
        <v>25.34979424</v>
      </c>
      <c r="AA452" s="112">
        <f t="shared" si="8"/>
        <v>9.152263374</v>
      </c>
      <c r="AB452" s="73">
        <v>12.0</v>
      </c>
      <c r="AC452" s="102">
        <v>12.15</v>
      </c>
      <c r="AD452" s="102" t="s">
        <v>128</v>
      </c>
      <c r="AE452" s="102">
        <v>0.35</v>
      </c>
      <c r="AF452" s="102">
        <v>1.55</v>
      </c>
      <c r="AG452" s="102">
        <v>17.7</v>
      </c>
      <c r="AH452" s="102">
        <v>-29.599999999999998</v>
      </c>
      <c r="AI452" s="102">
        <v>10.66</v>
      </c>
      <c r="AJ452" s="102">
        <v>8.1</v>
      </c>
      <c r="AK452" s="102">
        <v>-2.1399999999999997</v>
      </c>
      <c r="AL452" s="113">
        <v>7030.0</v>
      </c>
      <c r="AM452" s="114">
        <v>0.2</v>
      </c>
      <c r="AN452" s="102">
        <v>0.53</v>
      </c>
      <c r="AO452" s="115">
        <f t="shared" si="9"/>
        <v>23.87607503</v>
      </c>
      <c r="AP452" s="116">
        <f t="shared" si="10"/>
        <v>33.02833841</v>
      </c>
      <c r="AQ452" s="117">
        <f t="shared" si="11"/>
        <v>-20.5966465</v>
      </c>
      <c r="AR452" s="103">
        <f t="array" ref="AR452">INDEX(Historical!$C$7:$C$1381,MATCH(B452,Historical!$B$7:$B$1403,0))*IF(AH452="n/a",1.03,IF(AH452&lt;0,1.01,IF(AH452&gt;10,1.1,(1+AH452/100))))</f>
        <v>3.03</v>
      </c>
      <c r="AS452" s="112">
        <f t="shared" si="12"/>
        <v>3.333</v>
      </c>
      <c r="AT452" s="112">
        <f t="shared" ref="AT452:AV452" si="460">IF($AK452="n/a",1.03*AS452,IF($AK452&lt;0,1.01*AS452,IF($AK452&gt;10,1.1*AS452,(1+$AK452/100)*AS452)))</f>
        <v>3.36633</v>
      </c>
      <c r="AU452" s="112">
        <f t="shared" si="460"/>
        <v>3.3999933</v>
      </c>
      <c r="AV452" s="112">
        <f t="shared" si="460"/>
        <v>3.433993233</v>
      </c>
      <c r="AW452" s="103">
        <f t="shared" si="14"/>
        <v>16.56331653</v>
      </c>
      <c r="AX452" s="118">
        <f t="shared" si="15"/>
        <v>14.89506882</v>
      </c>
      <c r="AY452" s="119">
        <v>1.52</v>
      </c>
      <c r="AZ452" s="114">
        <v>5.800000000000001</v>
      </c>
      <c r="BA452" s="114">
        <v>-30.12</v>
      </c>
      <c r="BB452" s="114">
        <v>-15.079999999999998</v>
      </c>
      <c r="BC452" s="114">
        <v>-11.44</v>
      </c>
      <c r="BD452" s="42"/>
      <c r="BE452" s="17">
        <v>2011.0</v>
      </c>
      <c r="BF452" s="17">
        <f t="shared" si="16"/>
        <v>0</v>
      </c>
      <c r="BG452" s="120">
        <v>6.0</v>
      </c>
    </row>
    <row r="453" ht="11.25" customHeight="1">
      <c r="A453" s="55" t="s">
        <v>331</v>
      </c>
      <c r="B453" s="99" t="s">
        <v>332</v>
      </c>
      <c r="C453" s="100" t="s">
        <v>118</v>
      </c>
      <c r="D453" s="100" t="s">
        <v>202</v>
      </c>
      <c r="E453" s="101">
        <v>25.0</v>
      </c>
      <c r="F453" s="58">
        <v>138.0</v>
      </c>
      <c r="G453" s="58" t="s">
        <v>121</v>
      </c>
      <c r="H453" s="58" t="s">
        <v>121</v>
      </c>
      <c r="I453" s="102">
        <v>81.89</v>
      </c>
      <c r="J453" s="103">
        <f t="shared" si="2"/>
        <v>2.393454634</v>
      </c>
      <c r="K453" s="144">
        <v>0.49</v>
      </c>
      <c r="L453" s="73">
        <v>4.0</v>
      </c>
      <c r="M453" s="23">
        <f t="shared" si="3"/>
        <v>1.96</v>
      </c>
      <c r="N453" s="105" t="s">
        <v>333</v>
      </c>
      <c r="O453" s="145">
        <v>0.47</v>
      </c>
      <c r="P453" s="107">
        <v>43829.0</v>
      </c>
      <c r="Q453" s="107">
        <v>43845.0</v>
      </c>
      <c r="R453" s="23">
        <f t="shared" si="4"/>
        <v>4.255319149</v>
      </c>
      <c r="S453" s="108">
        <f t="array" ref="S453">IF(INDEX(Historical!$D$7:$D$1379,MATCH(B453,Historical!$B$7:$B$1403,0))=0,"n/a",(INDEX(Historical!$C$7:$C$1381,MATCH(B453,Historical!$B$7:$B$1403,0))/INDEX(Historical!$D$7:$D$1379,MATCH(B453,Historical!$B$7:$B$1403,0))-1)*100)</f>
        <v>20.51282051</v>
      </c>
      <c r="T453" s="108">
        <f t="array" ref="T453">IF(INDEX(Historical!$F$7:$F$1372,MATCH(B453,Historical!$B$7:$B$1403,0))=0,"n/a",((INDEX(Historical!$C$7:$C$1381,MATCH(B453,Historical!$B$7:$B$1403,0))/INDEX(Historical!$F$7:$F$1372,MATCH(B453,Historical!$B$7:$B$1403,0)))^(1/3)-1)*100)</f>
        <v>13.67089859</v>
      </c>
      <c r="U453" s="108">
        <f t="array" ref="U453">IF(INDEX(Historical!$H$7:$H$1372,MATCH(B453,Historical!$B$7:$B$1403,0))=0,"n/a",((INDEX(Historical!$C$7:$C$1381,MATCH(B453,Historical!$B$7:$B$1403,0))/INDEX(Historical!$H$7:$H$1372,MATCH(B453,Historical!$B$7:$B$1403,0)))^(1/5)-1)*100)</f>
        <v>15.36498246</v>
      </c>
      <c r="V453" s="108">
        <f t="array" ref="V453">IF(INDEX(Historical!$O$7:$O$1372,MATCH(B453,Historical!$B$7:$B$1403,0))=0,"n/a",((INDEX(Historical!$C$7:$C$1381,MATCH(B453,Historical!$B$7:$B$1403,0))/INDEX(Historical!$O$7:$O$1372,MATCH(B453,Historical!$B$7:$B$1403,0)))^(1/10)-1)*100)</f>
        <v>13.28604339</v>
      </c>
      <c r="W453" s="109">
        <f t="shared" si="5"/>
        <v>1.156475409</v>
      </c>
      <c r="X453" s="110">
        <f t="shared" si="6"/>
        <v>3.573251735</v>
      </c>
      <c r="Y453" s="147"/>
      <c r="Z453" s="103">
        <f t="shared" si="7"/>
        <v>41.88034188</v>
      </c>
      <c r="AA453" s="112">
        <f t="shared" si="8"/>
        <v>17.49786325</v>
      </c>
      <c r="AB453" s="73">
        <v>12.0</v>
      </c>
      <c r="AC453" s="102">
        <v>4.68</v>
      </c>
      <c r="AD453" s="102">
        <v>2.52</v>
      </c>
      <c r="AE453" s="102">
        <v>1.7</v>
      </c>
      <c r="AF453" s="102">
        <v>6.19</v>
      </c>
      <c r="AG453" s="102">
        <v>36.9</v>
      </c>
      <c r="AH453" s="102">
        <v>5.7</v>
      </c>
      <c r="AI453" s="102">
        <v>14.34</v>
      </c>
      <c r="AJ453" s="102">
        <v>4.3</v>
      </c>
      <c r="AK453" s="102">
        <v>6.950000000000001</v>
      </c>
      <c r="AL453" s="113">
        <v>5100.0</v>
      </c>
      <c r="AM453" s="114">
        <v>1.4000000000000001</v>
      </c>
      <c r="AN453" s="102">
        <v>0.89</v>
      </c>
      <c r="AO453" s="115">
        <f t="shared" si="9"/>
        <v>0.2605738471</v>
      </c>
      <c r="AP453" s="116">
        <f t="shared" si="10"/>
        <v>17.75843709</v>
      </c>
      <c r="AQ453" s="117">
        <f t="shared" si="11"/>
        <v>119.4050273</v>
      </c>
      <c r="AR453" s="103">
        <f t="array" ref="AR453">INDEX(Historical!$C$7:$C$1381,MATCH(B453,Historical!$B$7:$B$1403,0))*IF(AH453="n/a",1.03,IF(AH453&lt;0,1.01,IF(AH453&gt;10,1.1,(1+AH453/100))))</f>
        <v>1.98716</v>
      </c>
      <c r="AS453" s="112">
        <f t="shared" si="12"/>
        <v>2.185876</v>
      </c>
      <c r="AT453" s="112">
        <f t="shared" ref="AT453:AV453" si="461">IF($AK453="n/a",1.03*AS453,IF($AK453&lt;0,1.01*AS453,IF($AK453&gt;10,1.1*AS453,(1+$AK453/100)*AS453)))</f>
        <v>2.337794382</v>
      </c>
      <c r="AU453" s="112">
        <f t="shared" si="461"/>
        <v>2.500271092</v>
      </c>
      <c r="AV453" s="112">
        <f t="shared" si="461"/>
        <v>2.674039932</v>
      </c>
      <c r="AW453" s="103">
        <f t="shared" si="14"/>
        <v>11.68514141</v>
      </c>
      <c r="AX453" s="118">
        <f t="shared" si="15"/>
        <v>14.26931421</v>
      </c>
      <c r="AY453" s="119">
        <v>1.27</v>
      </c>
      <c r="AZ453" s="114">
        <v>8.36</v>
      </c>
      <c r="BA453" s="114">
        <v>-16.71</v>
      </c>
      <c r="BB453" s="114">
        <v>-12.75</v>
      </c>
      <c r="BC453" s="114">
        <v>-6.15</v>
      </c>
      <c r="BD453" s="42"/>
      <c r="BE453" s="17">
        <v>1996.0</v>
      </c>
      <c r="BF453" s="17">
        <f t="shared" si="16"/>
        <v>2</v>
      </c>
      <c r="BG453" s="120">
        <v>13.3</v>
      </c>
    </row>
    <row r="454" ht="11.25" customHeight="1">
      <c r="A454" s="55" t="s">
        <v>334</v>
      </c>
      <c r="B454" s="99" t="s">
        <v>335</v>
      </c>
      <c r="C454" s="100" t="s">
        <v>296</v>
      </c>
      <c r="D454" s="100" t="s">
        <v>336</v>
      </c>
      <c r="E454" s="101">
        <v>48.0</v>
      </c>
      <c r="F454" s="58">
        <v>35.0</v>
      </c>
      <c r="G454" s="58" t="s">
        <v>168</v>
      </c>
      <c r="H454" s="58" t="s">
        <v>168</v>
      </c>
      <c r="I454" s="102">
        <v>39.66</v>
      </c>
      <c r="J454" s="103">
        <f t="shared" si="2"/>
        <v>4.034291478</v>
      </c>
      <c r="K454" s="104">
        <v>0.4</v>
      </c>
      <c r="L454" s="73">
        <v>4.0</v>
      </c>
      <c r="M454" s="23">
        <f t="shared" si="3"/>
        <v>1.6</v>
      </c>
      <c r="N454" s="105" t="s">
        <v>337</v>
      </c>
      <c r="O454" s="106">
        <v>0.38</v>
      </c>
      <c r="P454" s="107">
        <v>43629.0</v>
      </c>
      <c r="Q454" s="107">
        <v>43661.0</v>
      </c>
      <c r="R454" s="23">
        <f t="shared" si="4"/>
        <v>5.263157895</v>
      </c>
      <c r="S454" s="108">
        <f t="array" ref="S454">IF(INDEX(Historical!$D$7:$D$1379,MATCH(B454,Historical!$B$7:$B$1403,0))=0,"n/a",(INDEX(Historical!$C$7:$C$1381,MATCH(B454,Historical!$B$7:$B$1403,0))/INDEX(Historical!$D$7:$D$1379,MATCH(B454,Historical!$B$7:$B$1403,0))-1)*100)</f>
        <v>5.405405405</v>
      </c>
      <c r="T454" s="108">
        <f t="array" ref="T454">IF(INDEX(Historical!$F$7:$F$1372,MATCH(B454,Historical!$B$7:$B$1403,0))=0,"n/a",((INDEX(Historical!$C$7:$C$1381,MATCH(B454,Historical!$B$7:$B$1403,0))/INDEX(Historical!$F$7:$F$1372,MATCH(B454,Historical!$B$7:$B$1403,0)))^(1/3)-1)*100)</f>
        <v>5.726427035</v>
      </c>
      <c r="U454" s="108">
        <f t="array" ref="U454">IF(INDEX(Historical!$H$7:$H$1372,MATCH(B454,Historical!$B$7:$B$1403,0))=0,"n/a",((INDEX(Historical!$C$7:$C$1381,MATCH(B454,Historical!$B$7:$B$1403,0))/INDEX(Historical!$H$7:$H$1372,MATCH(B454,Historical!$B$7:$B$1403,0)))^(1/5)-1)*100)</f>
        <v>5.212622444</v>
      </c>
      <c r="V454" s="108">
        <f t="array" ref="V454">IF(INDEX(Historical!$O$7:$O$1372,MATCH(B454,Historical!$B$7:$B$1403,0))=0,"n/a",((INDEX(Historical!$C$7:$C$1381,MATCH(B454,Historical!$B$7:$B$1403,0))/INDEX(Historical!$O$7:$O$1372,MATCH(B454,Historical!$B$7:$B$1403,0)))^(1/10)-1)*100)</f>
        <v>4.443236771</v>
      </c>
      <c r="W454" s="109">
        <f t="shared" si="5"/>
        <v>1.173158828</v>
      </c>
      <c r="X454" s="110">
        <f t="shared" si="6"/>
        <v>0.5373837572</v>
      </c>
      <c r="Y454" s="99"/>
      <c r="Z454" s="103">
        <f t="shared" si="7"/>
        <v>64.77732794</v>
      </c>
      <c r="AA454" s="112">
        <f t="shared" si="8"/>
        <v>16.05668016</v>
      </c>
      <c r="AB454" s="73">
        <v>12.0</v>
      </c>
      <c r="AC454" s="102">
        <v>2.47</v>
      </c>
      <c r="AD454" s="102">
        <v>3.09</v>
      </c>
      <c r="AE454" s="102">
        <v>1.11</v>
      </c>
      <c r="AF454" s="102">
        <v>4.08</v>
      </c>
      <c r="AG454" s="102">
        <v>26.700000000000003</v>
      </c>
      <c r="AH454" s="102">
        <v>9.6</v>
      </c>
      <c r="AI454" s="102">
        <v>10.82</v>
      </c>
      <c r="AJ454" s="102">
        <v>9.700000000000001</v>
      </c>
      <c r="AK454" s="102">
        <v>5.2</v>
      </c>
      <c r="AL454" s="113">
        <v>5280.0</v>
      </c>
      <c r="AM454" s="114">
        <v>1.0</v>
      </c>
      <c r="AN454" s="102">
        <v>1.61</v>
      </c>
      <c r="AO454" s="115">
        <f t="shared" si="9"/>
        <v>-6.80976624</v>
      </c>
      <c r="AP454" s="116">
        <f t="shared" si="10"/>
        <v>9.246913922</v>
      </c>
      <c r="AQ454" s="117">
        <f t="shared" si="11"/>
        <v>70.63444365</v>
      </c>
      <c r="AR454" s="103">
        <f t="array" ref="AR454">INDEX(Historical!$C$7:$C$1381,MATCH(B454,Historical!$B$7:$B$1403,0))*IF(AH454="n/a",1.03,IF(AH454&lt;0,1.01,IF(AH454&gt;10,1.1,(1+AH454/100))))</f>
        <v>1.70976</v>
      </c>
      <c r="AS454" s="112">
        <f t="shared" si="12"/>
        <v>1.880736</v>
      </c>
      <c r="AT454" s="112">
        <f t="shared" ref="AT454:AV454" si="462">IF($AK454="n/a",1.03*AS454,IF($AK454&lt;0,1.01*AS454,IF($AK454&gt;10,1.1*AS454,(1+$AK454/100)*AS454)))</f>
        <v>1.978534272</v>
      </c>
      <c r="AU454" s="112">
        <f t="shared" si="462"/>
        <v>2.081418054</v>
      </c>
      <c r="AV454" s="112">
        <f t="shared" si="462"/>
        <v>2.189651793</v>
      </c>
      <c r="AW454" s="103">
        <f t="shared" si="14"/>
        <v>9.840100119</v>
      </c>
      <c r="AX454" s="118">
        <f t="shared" si="15"/>
        <v>24.81114503</v>
      </c>
      <c r="AY454" s="119">
        <v>1.07</v>
      </c>
      <c r="AZ454" s="114">
        <v>12.19</v>
      </c>
      <c r="BA454" s="114">
        <v>-28.439999999999998</v>
      </c>
      <c r="BB454" s="114">
        <v>-18.11</v>
      </c>
      <c r="BC454" s="114">
        <v>-9.29</v>
      </c>
      <c r="BD454" s="42"/>
      <c r="BE454" s="17">
        <v>1972.0</v>
      </c>
      <c r="BF454" s="17">
        <f t="shared" si="16"/>
        <v>5</v>
      </c>
      <c r="BG454" s="120">
        <v>6.800000000000001</v>
      </c>
    </row>
    <row r="455" ht="11.25" customHeight="1">
      <c r="A455" s="121" t="s">
        <v>897</v>
      </c>
      <c r="B455" s="122" t="s">
        <v>898</v>
      </c>
      <c r="C455" s="100" t="s">
        <v>131</v>
      </c>
      <c r="D455" s="100" t="s">
        <v>193</v>
      </c>
      <c r="E455" s="123">
        <v>10.0</v>
      </c>
      <c r="F455" s="58">
        <v>363.0</v>
      </c>
      <c r="G455" s="124" t="s">
        <v>168</v>
      </c>
      <c r="H455" s="124" t="s">
        <v>168</v>
      </c>
      <c r="I455" s="216">
        <v>159.68</v>
      </c>
      <c r="J455" s="126">
        <f t="shared" si="2"/>
        <v>1.20240481</v>
      </c>
      <c r="K455" s="127">
        <v>0.48</v>
      </c>
      <c r="L455" s="128">
        <v>4.0</v>
      </c>
      <c r="M455" s="129">
        <f t="shared" si="3"/>
        <v>1.92</v>
      </c>
      <c r="N455" s="130" t="s">
        <v>434</v>
      </c>
      <c r="O455" s="131">
        <v>0.43</v>
      </c>
      <c r="P455" s="132">
        <v>43698.0</v>
      </c>
      <c r="Q455" s="132">
        <v>43713.0</v>
      </c>
      <c r="R455" s="129">
        <f t="shared" si="4"/>
        <v>11.62790698</v>
      </c>
      <c r="S455" s="108">
        <f t="array" ref="S455">IF(INDEX(Historical!$D$7:$D$1379,MATCH(B455,Historical!$B$7:$B$1403,0))=0,"n/a",(INDEX(Historical!$C$7:$C$1381,MATCH(B455,Historical!$B$7:$B$1403,0))/INDEX(Historical!$D$7:$D$1379,MATCH(B455,Historical!$B$7:$B$1403,0))-1)*100)</f>
        <v>13.75</v>
      </c>
      <c r="T455" s="108">
        <f t="array" ref="T455">IF(INDEX(Historical!$F$7:$F$1372,MATCH(B455,Historical!$B$7:$B$1403,0))=0,"n/a",((INDEX(Historical!$C$7:$C$1381,MATCH(B455,Historical!$B$7:$B$1403,0))/INDEX(Historical!$F$7:$F$1372,MATCH(B455,Historical!$B$7:$B$1403,0)))^(1/3)-1)*100)</f>
        <v>13.64488695</v>
      </c>
      <c r="U455" s="108">
        <f t="array" ref="U455">IF(INDEX(Historical!$H$7:$H$1372,MATCH(B455,Historical!$B$7:$B$1403,0))=0,"n/a",((INDEX(Historical!$C$7:$C$1381,MATCH(B455,Historical!$B$7:$B$1403,0))/INDEX(Historical!$H$7:$H$1372,MATCH(B455,Historical!$B$7:$B$1403,0)))^(1/5)-1)*100)</f>
        <v>14.12708029</v>
      </c>
      <c r="V455" s="108" t="str">
        <f t="array" ref="V455">IF(INDEX(Historical!$O$7:$O$1372,MATCH(B455,Historical!$B$7:$B$1403,0))=0,"n/a",((INDEX(Historical!$C$7:$C$1381,MATCH(B455,Historical!$B$7:$B$1403,0))/INDEX(Historical!$O$7:$O$1372,MATCH(B455,Historical!$B$7:$B$1403,0)))^(1/10)-1)*100)</f>
        <v>n/a</v>
      </c>
      <c r="W455" s="109" t="str">
        <f t="shared" si="5"/>
        <v>n/a</v>
      </c>
      <c r="X455" s="110">
        <f t="shared" si="6"/>
        <v>1.284280027</v>
      </c>
      <c r="Y455" s="122"/>
      <c r="Z455" s="126">
        <f t="shared" si="7"/>
        <v>34.28571429</v>
      </c>
      <c r="AA455" s="134">
        <f t="shared" si="8"/>
        <v>28.51428571</v>
      </c>
      <c r="AB455" s="128">
        <v>12.0</v>
      </c>
      <c r="AC455" s="125">
        <v>5.6</v>
      </c>
      <c r="AD455" s="125">
        <v>2.38</v>
      </c>
      <c r="AE455" s="125">
        <v>2.67</v>
      </c>
      <c r="AF455" s="125">
        <v>2.66</v>
      </c>
      <c r="AG455" s="125">
        <v>11.200000000000001</v>
      </c>
      <c r="AH455" s="125">
        <v>-8.4</v>
      </c>
      <c r="AI455" s="125">
        <v>20.62</v>
      </c>
      <c r="AJ455" s="125">
        <v>11.0</v>
      </c>
      <c r="AK455" s="125">
        <v>12.0</v>
      </c>
      <c r="AL455" s="135">
        <v>4010.0</v>
      </c>
      <c r="AM455" s="136">
        <v>2.4</v>
      </c>
      <c r="AN455" s="125">
        <v>0.46</v>
      </c>
      <c r="AO455" s="137">
        <f t="shared" si="9"/>
        <v>-13.18480061</v>
      </c>
      <c r="AP455" s="138">
        <f t="shared" si="10"/>
        <v>15.3294851</v>
      </c>
      <c r="AQ455" s="139">
        <f t="shared" si="11"/>
        <v>83.60343739</v>
      </c>
      <c r="AR455" s="103">
        <f t="array" ref="AR455">INDEX(Historical!$C$7:$C$1381,MATCH(B455,Historical!$B$7:$B$1403,0))*IF(AH455="n/a",1.03,IF(AH455&lt;0,1.01,IF(AH455&gt;10,1.1,(1+AH455/100))))</f>
        <v>1.8382</v>
      </c>
      <c r="AS455" s="134">
        <f t="shared" si="12"/>
        <v>2.02202</v>
      </c>
      <c r="AT455" s="134">
        <f t="shared" ref="AT455:AV455" si="463">IF($AK455="n/a",1.03*AS455,IF($AK455&lt;0,1.01*AS455,IF($AK455&gt;10,1.1*AS455,(1+$AK455/100)*AS455)))</f>
        <v>2.224222</v>
      </c>
      <c r="AU455" s="134">
        <f t="shared" si="463"/>
        <v>2.4466442</v>
      </c>
      <c r="AV455" s="134">
        <f t="shared" si="463"/>
        <v>2.69130862</v>
      </c>
      <c r="AW455" s="126">
        <f t="shared" si="14"/>
        <v>11.22239482</v>
      </c>
      <c r="AX455" s="140">
        <f t="shared" si="15"/>
        <v>7.028052868</v>
      </c>
      <c r="AY455" s="141">
        <v>1.14</v>
      </c>
      <c r="AZ455" s="136">
        <v>6.6000000000000005</v>
      </c>
      <c r="BA455" s="136">
        <v>-22.49</v>
      </c>
      <c r="BB455" s="136">
        <v>-14.52</v>
      </c>
      <c r="BC455" s="136">
        <v>-9.950000000000001</v>
      </c>
      <c r="BD455" s="142"/>
      <c r="BE455" s="17">
        <v>2010.0</v>
      </c>
      <c r="BF455" s="17">
        <f t="shared" si="16"/>
        <v>0</v>
      </c>
      <c r="BG455" s="143">
        <v>6.4</v>
      </c>
    </row>
    <row r="456" ht="11.25" customHeight="1">
      <c r="A456" s="155" t="s">
        <v>899</v>
      </c>
      <c r="B456" s="99" t="s">
        <v>900</v>
      </c>
      <c r="C456" s="100" t="s">
        <v>118</v>
      </c>
      <c r="D456" s="100" t="s">
        <v>293</v>
      </c>
      <c r="E456" s="101">
        <v>18.0</v>
      </c>
      <c r="F456" s="58">
        <v>187.0</v>
      </c>
      <c r="G456" s="58" t="s">
        <v>121</v>
      </c>
      <c r="H456" s="58" t="s">
        <v>121</v>
      </c>
      <c r="I456" s="150">
        <v>197.73</v>
      </c>
      <c r="J456" s="103">
        <f t="shared" si="2"/>
        <v>1.517220452</v>
      </c>
      <c r="K456" s="104">
        <v>0.75</v>
      </c>
      <c r="L456" s="73">
        <v>4.0</v>
      </c>
      <c r="M456" s="23">
        <f t="shared" si="3"/>
        <v>3</v>
      </c>
      <c r="N456" s="105" t="s">
        <v>636</v>
      </c>
      <c r="O456" s="106">
        <v>0.685</v>
      </c>
      <c r="P456" s="107">
        <v>43711.0</v>
      </c>
      <c r="Q456" s="107">
        <v>43726.0</v>
      </c>
      <c r="R456" s="23">
        <f t="shared" si="4"/>
        <v>9.489051095</v>
      </c>
      <c r="S456" s="108">
        <f t="array" ref="S456">IF(INDEX(Historical!$D$7:$D$1379,MATCH(B456,Historical!$B$7:$B$1403,0))=0,"n/a",(INDEX(Historical!$C$7:$C$1381,MATCH(B456,Historical!$B$7:$B$1403,0))/INDEX(Historical!$D$7:$D$1379,MATCH(B456,Historical!$B$7:$B$1403,0))-1)*100)</f>
        <v>14.34262948</v>
      </c>
      <c r="T456" s="108">
        <f t="array" ref="T456">IF(INDEX(Historical!$F$7:$F$1372,MATCH(B456,Historical!$B$7:$B$1403,0))=0,"n/a",((INDEX(Historical!$C$7:$C$1381,MATCH(B456,Historical!$B$7:$B$1403,0))/INDEX(Historical!$F$7:$F$1372,MATCH(B456,Historical!$B$7:$B$1403,0)))^(1/3)-1)*100)</f>
        <v>11.68758288</v>
      </c>
      <c r="U456" s="108">
        <f t="array" ref="U456">IF(INDEX(Historical!$H$7:$H$1372,MATCH(B456,Historical!$B$7:$B$1403,0))=0,"n/a",((INDEX(Historical!$C$7:$C$1381,MATCH(B456,Historical!$B$7:$B$1403,0))/INDEX(Historical!$H$7:$H$1372,MATCH(B456,Historical!$B$7:$B$1403,0)))^(1/5)-1)*100)</f>
        <v>10.02525376</v>
      </c>
      <c r="V456" s="108">
        <f t="array" ref="V456">IF(INDEX(Historical!$O$7:$O$1372,MATCH(B456,Historical!$B$7:$B$1403,0))=0,"n/a",((INDEX(Historical!$C$7:$C$1381,MATCH(B456,Historical!$B$7:$B$1403,0))/INDEX(Historical!$O$7:$O$1372,MATCH(B456,Historical!$B$7:$B$1403,0)))^(1/10)-1)*100)</f>
        <v>13.07335051</v>
      </c>
      <c r="W456" s="109">
        <f t="shared" si="5"/>
        <v>0.7668465519</v>
      </c>
      <c r="X456" s="110">
        <f t="shared" si="6"/>
        <v>1.044297267</v>
      </c>
      <c r="Y456" s="133"/>
      <c r="Z456" s="103">
        <f t="shared" si="7"/>
        <v>38.07106599</v>
      </c>
      <c r="AA456" s="112">
        <f t="shared" si="8"/>
        <v>25.09263959</v>
      </c>
      <c r="AB456" s="73">
        <v>6.0</v>
      </c>
      <c r="AC456" s="102">
        <v>7.88</v>
      </c>
      <c r="AD456" s="102">
        <v>1.84</v>
      </c>
      <c r="AE456" s="102">
        <v>6.46</v>
      </c>
      <c r="AF456" s="102">
        <v>1.93</v>
      </c>
      <c r="AG456" s="102">
        <v>11.4</v>
      </c>
      <c r="AH456" s="102">
        <v>40.1</v>
      </c>
      <c r="AI456" s="102">
        <v>13.8</v>
      </c>
      <c r="AJ456" s="102">
        <v>9.6</v>
      </c>
      <c r="AK456" s="102">
        <v>13.65</v>
      </c>
      <c r="AL456" s="113">
        <v>43910.0</v>
      </c>
      <c r="AM456" s="114">
        <v>0.3</v>
      </c>
      <c r="AN456" s="102">
        <v>0.31</v>
      </c>
      <c r="AO456" s="115">
        <f t="shared" si="9"/>
        <v>-13.55016538</v>
      </c>
      <c r="AP456" s="116">
        <f t="shared" si="10"/>
        <v>11.54247421</v>
      </c>
      <c r="AQ456" s="117">
        <f t="shared" si="11"/>
        <v>46.71028808</v>
      </c>
      <c r="AR456" s="103">
        <f t="array" ref="AR456">INDEX(Historical!$C$7:$C$1381,MATCH(B456,Historical!$B$7:$B$1403,0))*IF(AH456="n/a",1.03,IF(AH456&lt;0,1.01,IF(AH456&gt;10,1.1,(1+AH456/100))))</f>
        <v>3.157</v>
      </c>
      <c r="AS456" s="112">
        <f t="shared" si="12"/>
        <v>3.4727</v>
      </c>
      <c r="AT456" s="112">
        <f t="shared" ref="AT456:AV456" si="464">IF($AK456="n/a",1.03*AS456,IF($AK456&lt;0,1.01*AS456,IF($AK456&gt;10,1.1*AS456,(1+$AK456/100)*AS456)))</f>
        <v>3.81997</v>
      </c>
      <c r="AU456" s="112">
        <f t="shared" si="464"/>
        <v>4.201967</v>
      </c>
      <c r="AV456" s="112">
        <f t="shared" si="464"/>
        <v>4.6221637</v>
      </c>
      <c r="AW456" s="103">
        <f t="shared" si="14"/>
        <v>19.2738007</v>
      </c>
      <c r="AX456" s="118">
        <f t="shared" si="15"/>
        <v>9.747534871</v>
      </c>
      <c r="AY456" s="119">
        <v>0.73</v>
      </c>
      <c r="AZ456" s="114">
        <v>26.02</v>
      </c>
      <c r="BA456" s="114">
        <v>-14.399999999999999</v>
      </c>
      <c r="BB456" s="114">
        <v>-8.08</v>
      </c>
      <c r="BC456" s="114">
        <v>-3.04</v>
      </c>
      <c r="BD456" s="42"/>
      <c r="BE456" s="17">
        <v>2002.0</v>
      </c>
      <c r="BF456" s="17">
        <f t="shared" si="16"/>
        <v>1</v>
      </c>
      <c r="BG456" s="120">
        <v>5.5</v>
      </c>
    </row>
    <row r="457" ht="11.25" customHeight="1">
      <c r="A457" s="55" t="s">
        <v>901</v>
      </c>
      <c r="B457" s="99" t="s">
        <v>902</v>
      </c>
      <c r="C457" s="100" t="s">
        <v>118</v>
      </c>
      <c r="D457" s="100" t="s">
        <v>146</v>
      </c>
      <c r="E457" s="101">
        <v>10.0</v>
      </c>
      <c r="F457" s="58">
        <v>359.0</v>
      </c>
      <c r="G457" s="58" t="s">
        <v>168</v>
      </c>
      <c r="H457" s="58" t="s">
        <v>168</v>
      </c>
      <c r="I457" s="150">
        <v>228.13</v>
      </c>
      <c r="J457" s="103">
        <f t="shared" si="2"/>
        <v>1.350107395</v>
      </c>
      <c r="K457" s="104">
        <v>0.77</v>
      </c>
      <c r="L457" s="73">
        <v>4.0</v>
      </c>
      <c r="M457" s="23">
        <f t="shared" si="3"/>
        <v>3.08</v>
      </c>
      <c r="N457" s="105" t="s">
        <v>701</v>
      </c>
      <c r="O457" s="106">
        <v>0.64</v>
      </c>
      <c r="P457" s="107">
        <v>43643.0</v>
      </c>
      <c r="Q457" s="107">
        <v>43661.0</v>
      </c>
      <c r="R457" s="23">
        <f t="shared" si="4"/>
        <v>20.3125</v>
      </c>
      <c r="S457" s="108">
        <f t="array" ref="S457">IF(INDEX(Historical!$D$7:$D$1379,MATCH(B457,Historical!$B$7:$B$1403,0))=0,"n/a",(INDEX(Historical!$C$7:$C$1381,MATCH(B457,Historical!$B$7:$B$1403,0))/INDEX(Historical!$D$7:$D$1379,MATCH(B457,Historical!$B$7:$B$1403,0))-1)*100)</f>
        <v>22.60869565</v>
      </c>
      <c r="T457" s="108">
        <f t="array" ref="T457">IF(INDEX(Historical!$F$7:$F$1372,MATCH(B457,Historical!$B$7:$B$1403,0))=0,"n/a",((INDEX(Historical!$C$7:$C$1381,MATCH(B457,Historical!$B$7:$B$1403,0))/INDEX(Historical!$F$7:$F$1372,MATCH(B457,Historical!$B$7:$B$1403,0)))^(1/3)-1)*100)</f>
        <v>21.30089552</v>
      </c>
      <c r="U457" s="108">
        <f t="array" ref="U457">IF(INDEX(Historical!$H$7:$H$1372,MATCH(B457,Historical!$B$7:$B$1403,0))=0,"n/a",((INDEX(Historical!$C$7:$C$1381,MATCH(B457,Historical!$B$7:$B$1403,0))/INDEX(Historical!$H$7:$H$1372,MATCH(B457,Historical!$B$7:$B$1403,0)))^(1/5)-1)*100)</f>
        <v>21.16161975</v>
      </c>
      <c r="V457" s="108">
        <f t="array" ref="V457">IF(INDEX(Historical!$O$7:$O$1372,MATCH(B457,Historical!$B$7:$B$1403,0))=0,"n/a",((INDEX(Historical!$C$7:$C$1381,MATCH(B457,Historical!$B$7:$B$1403,0))/INDEX(Historical!$O$7:$O$1372,MATCH(B457,Historical!$B$7:$B$1403,0)))^(1/10)-1)*100)</f>
        <v>17.54552719</v>
      </c>
      <c r="W457" s="109">
        <f t="shared" si="5"/>
        <v>1.206097686</v>
      </c>
      <c r="X457" s="110">
        <f t="shared" si="6"/>
        <v>1.090805142</v>
      </c>
      <c r="Y457" s="99"/>
      <c r="Z457" s="103">
        <f t="shared" si="7"/>
        <v>29.64388835</v>
      </c>
      <c r="AA457" s="112">
        <f t="shared" si="8"/>
        <v>21.95668912</v>
      </c>
      <c r="AB457" s="73">
        <v>12.0</v>
      </c>
      <c r="AC457" s="102">
        <v>10.39</v>
      </c>
      <c r="AD457" s="102">
        <v>2.12</v>
      </c>
      <c r="AE457" s="102">
        <v>2.33</v>
      </c>
      <c r="AF457" s="156" t="s">
        <v>128</v>
      </c>
      <c r="AG457" s="102">
        <v>-188.0</v>
      </c>
      <c r="AH457" s="102">
        <v>16.900000000000002</v>
      </c>
      <c r="AI457" s="102">
        <v>10.32</v>
      </c>
      <c r="AJ457" s="102">
        <v>19.400000000000002</v>
      </c>
      <c r="AK457" s="102">
        <v>10.36</v>
      </c>
      <c r="AL457" s="113">
        <v>8870.0</v>
      </c>
      <c r="AM457" s="114">
        <v>1.2</v>
      </c>
      <c r="AN457" s="160" t="s">
        <v>128</v>
      </c>
      <c r="AO457" s="115">
        <f t="shared" si="9"/>
        <v>0.5550380202</v>
      </c>
      <c r="AP457" s="116">
        <f t="shared" si="10"/>
        <v>22.51172714</v>
      </c>
      <c r="AQ457" s="117" t="str">
        <f t="shared" si="11"/>
        <v>n/a</v>
      </c>
      <c r="AR457" s="103">
        <f t="array" ref="AR457">INDEX(Historical!$C$7:$C$1381,MATCH(B457,Historical!$B$7:$B$1403,0))*IF(AH457="n/a",1.03,IF(AH457&lt;0,1.01,IF(AH457&gt;10,1.1,(1+AH457/100))))</f>
        <v>3.102</v>
      </c>
      <c r="AS457" s="112">
        <f t="shared" si="12"/>
        <v>3.4122</v>
      </c>
      <c r="AT457" s="112">
        <f t="shared" ref="AT457:AV457" si="465">IF($AK457="n/a",1.03*AS457,IF($AK457&lt;0,1.01*AS457,IF($AK457&gt;10,1.1*AS457,(1+$AK457/100)*AS457)))</f>
        <v>3.75342</v>
      </c>
      <c r="AU457" s="112">
        <f t="shared" si="465"/>
        <v>4.128762</v>
      </c>
      <c r="AV457" s="112">
        <f t="shared" si="465"/>
        <v>4.5416382</v>
      </c>
      <c r="AW457" s="103">
        <f t="shared" si="14"/>
        <v>18.9380202</v>
      </c>
      <c r="AX457" s="118">
        <f t="shared" si="15"/>
        <v>8.301415947</v>
      </c>
      <c r="AY457" s="119">
        <v>0.88</v>
      </c>
      <c r="AZ457" s="114">
        <v>0.25</v>
      </c>
      <c r="BA457" s="114">
        <v>-23.57</v>
      </c>
      <c r="BB457" s="114">
        <v>-6.1899999999999995</v>
      </c>
      <c r="BC457" s="114">
        <v>-10.35</v>
      </c>
      <c r="BD457" s="42"/>
      <c r="BE457" s="17">
        <v>2010.0</v>
      </c>
      <c r="BF457" s="17">
        <f t="shared" si="16"/>
        <v>0</v>
      </c>
      <c r="BG457" s="120">
        <v>18.8</v>
      </c>
    </row>
    <row r="458" ht="11.25" customHeight="1">
      <c r="A458" s="55" t="s">
        <v>338</v>
      </c>
      <c r="B458" s="99" t="s">
        <v>339</v>
      </c>
      <c r="C458" s="100" t="s">
        <v>141</v>
      </c>
      <c r="D458" s="100" t="s">
        <v>142</v>
      </c>
      <c r="E458" s="101">
        <v>27.0</v>
      </c>
      <c r="F458" s="58">
        <v>115.0</v>
      </c>
      <c r="G458" s="58" t="s">
        <v>121</v>
      </c>
      <c r="H458" s="58" t="s">
        <v>121</v>
      </c>
      <c r="I458" s="102">
        <v>191.01</v>
      </c>
      <c r="J458" s="103">
        <f t="shared" si="2"/>
        <v>2.016648343</v>
      </c>
      <c r="K458" s="144">
        <v>0.963</v>
      </c>
      <c r="L458" s="73">
        <v>4.0</v>
      </c>
      <c r="M458" s="23">
        <f t="shared" si="3"/>
        <v>3.852</v>
      </c>
      <c r="N458" s="105" t="s">
        <v>154</v>
      </c>
      <c r="O458" s="145">
        <v>0.875</v>
      </c>
      <c r="P458" s="107">
        <v>43895.0</v>
      </c>
      <c r="Q458" s="107">
        <v>43910.0</v>
      </c>
      <c r="R458" s="23">
        <f t="shared" si="4"/>
        <v>10.05714286</v>
      </c>
      <c r="S458" s="108">
        <f t="array" ref="S458">IF(INDEX(Historical!$D$7:$D$1379,MATCH(B458,Historical!$B$7:$B$1403,0))=0,"n/a",(INDEX(Historical!$C$7:$C$1381,MATCH(B458,Historical!$B$7:$B$1403,0))/INDEX(Historical!$D$7:$D$1379,MATCH(B458,Historical!$B$7:$B$1403,0))-1)*100)</f>
        <v>6.060606061</v>
      </c>
      <c r="T458" s="108">
        <f t="array" ref="T458">IF(INDEX(Historical!$F$7:$F$1372,MATCH(B458,Historical!$B$7:$B$1403,0))=0,"n/a",((INDEX(Historical!$C$7:$C$1381,MATCH(B458,Historical!$B$7:$B$1403,0))/INDEX(Historical!$F$7:$F$1372,MATCH(B458,Historical!$B$7:$B$1403,0)))^(1/3)-1)*100)</f>
        <v>5.272659961</v>
      </c>
      <c r="U458" s="108">
        <f t="array" ref="U458">IF(INDEX(Historical!$H$7:$H$1372,MATCH(B458,Historical!$B$7:$B$1403,0))=0,"n/a",((INDEX(Historical!$C$7:$C$1381,MATCH(B458,Historical!$B$7:$B$1403,0))/INDEX(Historical!$H$7:$H$1372,MATCH(B458,Historical!$B$7:$B$1403,0)))^(1/5)-1)*100)</f>
        <v>6.125302038</v>
      </c>
      <c r="V458" s="108">
        <f t="array" ref="V458">IF(INDEX(Historical!$O$7:$O$1372,MATCH(B458,Historical!$B$7:$B$1403,0))=0,"n/a",((INDEX(Historical!$C$7:$C$1381,MATCH(B458,Historical!$B$7:$B$1403,0))/INDEX(Historical!$O$7:$O$1372,MATCH(B458,Historical!$B$7:$B$1403,0)))^(1/10)-1)*100)</f>
        <v>8.142101825</v>
      </c>
      <c r="W458" s="109">
        <f t="shared" si="5"/>
        <v>0.7522998569</v>
      </c>
      <c r="X458" s="110">
        <f t="shared" si="6"/>
        <v>0.3712304265</v>
      </c>
      <c r="Y458" s="165"/>
      <c r="Z458" s="103">
        <f t="shared" si="7"/>
        <v>42.14442013</v>
      </c>
      <c r="AA458" s="112">
        <f t="shared" si="8"/>
        <v>20.89824945</v>
      </c>
      <c r="AB458" s="73">
        <v>12.0</v>
      </c>
      <c r="AC458" s="102">
        <v>9.14</v>
      </c>
      <c r="AD458" s="102">
        <v>1.79</v>
      </c>
      <c r="AE458" s="102">
        <v>3.83</v>
      </c>
      <c r="AF458" s="102">
        <v>2.11</v>
      </c>
      <c r="AG458" s="102">
        <v>9.4</v>
      </c>
      <c r="AH458" s="102">
        <v>122.10000000000001</v>
      </c>
      <c r="AI458" s="102">
        <v>11.200000000000001</v>
      </c>
      <c r="AJ458" s="102">
        <v>16.5</v>
      </c>
      <c r="AK458" s="102">
        <v>11.700000000000001</v>
      </c>
      <c r="AL458" s="113">
        <v>103250.0</v>
      </c>
      <c r="AM458" s="114">
        <v>0.11</v>
      </c>
      <c r="AN458" s="102">
        <v>0.27</v>
      </c>
      <c r="AO458" s="115">
        <f t="shared" si="9"/>
        <v>-12.75629907</v>
      </c>
      <c r="AP458" s="116">
        <f t="shared" si="10"/>
        <v>8.141950381</v>
      </c>
      <c r="AQ458" s="117">
        <f t="shared" si="11"/>
        <v>39.99254956</v>
      </c>
      <c r="AR458" s="103">
        <f t="array" ref="AR458">INDEX(Historical!$C$7:$C$1381,MATCH(B458,Historical!$B$7:$B$1403,0))*IF(AH458="n/a",1.03,IF(AH458&lt;0,1.01,IF(AH458&gt;10,1.1,(1+AH458/100))))</f>
        <v>3.85</v>
      </c>
      <c r="AS458" s="112">
        <f t="shared" si="12"/>
        <v>4.235</v>
      </c>
      <c r="AT458" s="112">
        <f t="shared" ref="AT458:AV458" si="466">IF($AK458="n/a",1.03*AS458,IF($AK458&lt;0,1.01*AS458,IF($AK458&gt;10,1.1*AS458,(1+$AK458/100)*AS458)))</f>
        <v>4.6585</v>
      </c>
      <c r="AU458" s="112">
        <f t="shared" si="466"/>
        <v>5.12435</v>
      </c>
      <c r="AV458" s="112">
        <f t="shared" si="466"/>
        <v>5.636785</v>
      </c>
      <c r="AW458" s="103">
        <f t="shared" si="14"/>
        <v>23.504635</v>
      </c>
      <c r="AX458" s="118">
        <f t="shared" si="15"/>
        <v>12.30544736</v>
      </c>
      <c r="AY458" s="119">
        <v>0.79</v>
      </c>
      <c r="AZ458" s="114">
        <v>15.02</v>
      </c>
      <c r="BA458" s="114">
        <v>-16.17</v>
      </c>
      <c r="BB458" s="114">
        <v>-9.62</v>
      </c>
      <c r="BC458" s="114">
        <v>-4.35</v>
      </c>
      <c r="BD458" s="42"/>
      <c r="BE458" s="17">
        <v>1994.0</v>
      </c>
      <c r="BF458" s="17">
        <f t="shared" si="16"/>
        <v>2</v>
      </c>
      <c r="BG458" s="120">
        <v>5.3</v>
      </c>
    </row>
    <row r="459" ht="11.25" customHeight="1">
      <c r="A459" s="155" t="s">
        <v>1586</v>
      </c>
      <c r="B459" s="99" t="s">
        <v>1587</v>
      </c>
      <c r="C459" s="100" t="s">
        <v>136</v>
      </c>
      <c r="D459" s="100" t="s">
        <v>153</v>
      </c>
      <c r="E459" s="101">
        <v>8.0</v>
      </c>
      <c r="F459" s="58">
        <v>561.0</v>
      </c>
      <c r="G459" s="58" t="s">
        <v>121</v>
      </c>
      <c r="H459" s="58" t="s">
        <v>121</v>
      </c>
      <c r="I459" s="150">
        <v>40.87</v>
      </c>
      <c r="J459" s="103">
        <f t="shared" si="2"/>
        <v>2.936138977</v>
      </c>
      <c r="K459" s="104">
        <v>0.3</v>
      </c>
      <c r="L459" s="73">
        <v>4.0</v>
      </c>
      <c r="M459" s="23">
        <f t="shared" si="3"/>
        <v>1.2</v>
      </c>
      <c r="N459" s="105" t="s">
        <v>792</v>
      </c>
      <c r="O459" s="106">
        <v>0.26</v>
      </c>
      <c r="P459" s="146">
        <v>43579.0</v>
      </c>
      <c r="Q459" s="146">
        <v>43591.0</v>
      </c>
      <c r="R459" s="23">
        <f t="shared" si="4"/>
        <v>15.38461538</v>
      </c>
      <c r="S459" s="108">
        <f t="array" ref="S459">IF(INDEX(Historical!$D$7:$D$1379,MATCH(B459,Historical!$B$7:$B$1403,0))=0,"n/a",(INDEX(Historical!$C$7:$C$1381,MATCH(B459,Historical!$B$7:$B$1403,0))/INDEX(Historical!$D$7:$D$1379,MATCH(B459,Historical!$B$7:$B$1403,0))-1)*100)</f>
        <v>16</v>
      </c>
      <c r="T459" s="108">
        <f t="array" ref="T459">IF(INDEX(Historical!$F$7:$F$1372,MATCH(B459,Historical!$B$7:$B$1403,0))=0,"n/a",((INDEX(Historical!$C$7:$C$1381,MATCH(B459,Historical!$B$7:$B$1403,0))/INDEX(Historical!$F$7:$F$1372,MATCH(B459,Historical!$B$7:$B$1403,0)))^(1/3)-1)*100)</f>
        <v>16.8712037</v>
      </c>
      <c r="U459" s="108">
        <f t="array" ref="U459">IF(INDEX(Historical!$H$7:$H$1372,MATCH(B459,Historical!$B$7:$B$1403,0))=0,"n/a",((INDEX(Historical!$C$7:$C$1381,MATCH(B459,Historical!$B$7:$B$1403,0))/INDEX(Historical!$H$7:$H$1372,MATCH(B459,Historical!$B$7:$B$1403,0)))^(1/5)-1)*100)</f>
        <v>16.23771906</v>
      </c>
      <c r="V459" s="108">
        <f t="array" ref="V459">IF(INDEX(Historical!$O$7:$O$1372,MATCH(B459,Historical!$B$7:$B$1403,0))=0,"n/a",((INDEX(Historical!$C$7:$C$1381,MATCH(B459,Historical!$B$7:$B$1403,0))/INDEX(Historical!$O$7:$O$1372,MATCH(B459,Historical!$B$7:$B$1403,0)))^(1/10)-1)*100)</f>
        <v>10.87043612</v>
      </c>
      <c r="W459" s="109">
        <f t="shared" si="5"/>
        <v>1.493750469</v>
      </c>
      <c r="X459" s="110">
        <f t="shared" si="6"/>
        <v>1.09714318</v>
      </c>
      <c r="Y459" s="133"/>
      <c r="Z459" s="103">
        <f t="shared" si="7"/>
        <v>35.50295858</v>
      </c>
      <c r="AA459" s="112">
        <f t="shared" si="8"/>
        <v>12.09171598</v>
      </c>
      <c r="AB459" s="73">
        <v>12.0</v>
      </c>
      <c r="AC459" s="102">
        <v>3.38</v>
      </c>
      <c r="AD459" s="102">
        <v>1.21</v>
      </c>
      <c r="AE459" s="102">
        <v>4.88</v>
      </c>
      <c r="AF459" s="102">
        <v>1.79</v>
      </c>
      <c r="AG459" s="102">
        <v>15.4</v>
      </c>
      <c r="AH459" s="102">
        <v>29.799999999999997</v>
      </c>
      <c r="AI459" s="102">
        <v>3.6999999999999997</v>
      </c>
      <c r="AJ459" s="102">
        <v>14.799999999999999</v>
      </c>
      <c r="AK459" s="102">
        <v>10.0</v>
      </c>
      <c r="AL459" s="113">
        <v>1050.0</v>
      </c>
      <c r="AM459" s="114">
        <v>2.7</v>
      </c>
      <c r="AN459" s="102">
        <v>0.05</v>
      </c>
      <c r="AO459" s="115">
        <f t="shared" si="9"/>
        <v>7.082142059</v>
      </c>
      <c r="AP459" s="116">
        <f t="shared" si="10"/>
        <v>19.17385804</v>
      </c>
      <c r="AQ459" s="117">
        <f t="shared" si="11"/>
        <v>-1.920278237</v>
      </c>
      <c r="AR459" s="103">
        <f t="array" ref="AR459">INDEX(Historical!$C$7:$C$1381,MATCH(B459,Historical!$B$7:$B$1403,0))*IF(AH459="n/a",1.03,IF(AH459&lt;0,1.01,IF(AH459&gt;10,1.1,(1+AH459/100))))</f>
        <v>1.276</v>
      </c>
      <c r="AS459" s="112">
        <f t="shared" si="12"/>
        <v>1.323212</v>
      </c>
      <c r="AT459" s="112">
        <f t="shared" ref="AT459:AV459" si="467">IF($AK459="n/a",1.03*AS459,IF($AK459&lt;0,1.01*AS459,IF($AK459&gt;10,1.1*AS459,(1+$AK459/100)*AS459)))</f>
        <v>1.4555332</v>
      </c>
      <c r="AU459" s="112">
        <f t="shared" si="467"/>
        <v>1.60108652</v>
      </c>
      <c r="AV459" s="112">
        <f t="shared" si="467"/>
        <v>1.761195172</v>
      </c>
      <c r="AW459" s="103">
        <f t="shared" si="14"/>
        <v>7.417026892</v>
      </c>
      <c r="AX459" s="118">
        <f t="shared" si="15"/>
        <v>18.14785146</v>
      </c>
      <c r="AY459" s="119">
        <v>0.86</v>
      </c>
      <c r="AZ459" s="114">
        <v>-0.95</v>
      </c>
      <c r="BA459" s="114">
        <v>-18.26</v>
      </c>
      <c r="BB459" s="114">
        <v>-14.69</v>
      </c>
      <c r="BC459" s="114">
        <v>-10.9</v>
      </c>
      <c r="BD459" s="42"/>
      <c r="BE459" s="17">
        <v>2012.0</v>
      </c>
      <c r="BF459" s="17">
        <f t="shared" si="16"/>
        <v>0</v>
      </c>
      <c r="BG459" s="120">
        <v>1.7000000000000002</v>
      </c>
    </row>
    <row r="460" ht="11.25" customHeight="1">
      <c r="A460" s="55" t="s">
        <v>1928</v>
      </c>
      <c r="B460" s="99" t="s">
        <v>1929</v>
      </c>
      <c r="C460" s="100" t="s">
        <v>177</v>
      </c>
      <c r="D460" s="100" t="s">
        <v>317</v>
      </c>
      <c r="E460" s="101">
        <v>6.0</v>
      </c>
      <c r="F460" s="58">
        <v>807.0</v>
      </c>
      <c r="G460" s="58" t="s">
        <v>168</v>
      </c>
      <c r="H460" s="58" t="s">
        <v>168</v>
      </c>
      <c r="I460" s="150">
        <v>126.13</v>
      </c>
      <c r="J460" s="103">
        <f t="shared" si="2"/>
        <v>2.346785063</v>
      </c>
      <c r="K460" s="104">
        <v>0.74</v>
      </c>
      <c r="L460" s="73">
        <v>4.0</v>
      </c>
      <c r="M460" s="23">
        <f t="shared" si="3"/>
        <v>2.96</v>
      </c>
      <c r="N460" s="105" t="s">
        <v>1930</v>
      </c>
      <c r="O460" s="106">
        <v>0.645</v>
      </c>
      <c r="P460" s="107">
        <v>43873.0</v>
      </c>
      <c r="Q460" s="107">
        <v>43899.0</v>
      </c>
      <c r="R460" s="23">
        <f t="shared" si="4"/>
        <v>14.72868217</v>
      </c>
      <c r="S460" s="108">
        <f t="array" ref="S460">IF(INDEX(Historical!$D$7:$D$1379,MATCH(B460,Historical!$B$7:$B$1403,0))=0,"n/a",(INDEX(Historical!$C$7:$C$1381,MATCH(B460,Historical!$B$7:$B$1403,0))/INDEX(Historical!$D$7:$D$1379,MATCH(B460,Historical!$B$7:$B$1403,0))-1)*100)</f>
        <v>14.66666667</v>
      </c>
      <c r="T460" s="108">
        <f t="array" ref="T460">IF(INDEX(Historical!$F$7:$F$1372,MATCH(B460,Historical!$B$7:$B$1403,0))=0,"n/a",((INDEX(Historical!$C$7:$C$1381,MATCH(B460,Historical!$B$7:$B$1403,0))/INDEX(Historical!$F$7:$F$1372,MATCH(B460,Historical!$B$7:$B$1403,0)))^(1/3)-1)*100)</f>
        <v>8.142526799</v>
      </c>
      <c r="U460" s="108">
        <f t="array" ref="U460">IF(INDEX(Historical!$H$7:$H$1372,MATCH(B460,Historical!$B$7:$B$1403,0))=0,"n/a",((INDEX(Historical!$C$7:$C$1381,MATCH(B460,Historical!$B$7:$B$1403,0))/INDEX(Historical!$H$7:$H$1372,MATCH(B460,Historical!$B$7:$B$1403,0)))^(1/5)-1)*100)</f>
        <v>5.650784672</v>
      </c>
      <c r="V460" s="108">
        <f t="array" ref="V460">IF(INDEX(Historical!$O$7:$O$1372,MATCH(B460,Historical!$B$7:$B$1403,0))=0,"n/a",((INDEX(Historical!$C$7:$C$1381,MATCH(B460,Historical!$B$7:$B$1403,0))/INDEX(Historical!$O$7:$O$1372,MATCH(B460,Historical!$B$7:$B$1403,0)))^(1/10)-1)*100)</f>
        <v>2.786567543</v>
      </c>
      <c r="W460" s="109">
        <f t="shared" si="5"/>
        <v>2.027865675</v>
      </c>
      <c r="X460" s="110">
        <f t="shared" si="6"/>
        <v>0.3247577398</v>
      </c>
      <c r="Y460" s="133"/>
      <c r="Z460" s="103">
        <f t="shared" si="7"/>
        <v>59.08183633</v>
      </c>
      <c r="AA460" s="112">
        <f t="shared" si="8"/>
        <v>25.1756487</v>
      </c>
      <c r="AB460" s="73">
        <v>12.0</v>
      </c>
      <c r="AC460" s="102">
        <v>5.01</v>
      </c>
      <c r="AD460" s="102">
        <v>2.3</v>
      </c>
      <c r="AE460" s="102">
        <v>5.4</v>
      </c>
      <c r="AF460" s="102">
        <v>43.95</v>
      </c>
      <c r="AG460" s="102">
        <v>295.8</v>
      </c>
      <c r="AH460" s="102">
        <v>54.1</v>
      </c>
      <c r="AI460" s="102">
        <v>12.67</v>
      </c>
      <c r="AJ460" s="102">
        <v>17.4</v>
      </c>
      <c r="AK460" s="102">
        <v>10.97</v>
      </c>
      <c r="AL460" s="113">
        <v>120590.0</v>
      </c>
      <c r="AM460" s="114">
        <v>12.0</v>
      </c>
      <c r="AN460" s="102">
        <v>5.88</v>
      </c>
      <c r="AO460" s="115">
        <f t="shared" si="9"/>
        <v>-17.17807897</v>
      </c>
      <c r="AP460" s="116">
        <f t="shared" si="10"/>
        <v>7.997569735</v>
      </c>
      <c r="AQ460" s="117">
        <f t="shared" si="11"/>
        <v>601.259109</v>
      </c>
      <c r="AR460" s="103">
        <f t="array" ref="AR460">INDEX(Historical!$C$7:$C$1381,MATCH(B460,Historical!$B$7:$B$1403,0))*IF(AH460="n/a",1.03,IF(AH460&lt;0,1.01,IF(AH460&gt;10,1.1,(1+AH460/100))))</f>
        <v>2.838</v>
      </c>
      <c r="AS460" s="112">
        <f t="shared" si="12"/>
        <v>3.1218</v>
      </c>
      <c r="AT460" s="112">
        <f t="shared" ref="AT460:AV460" si="468">IF($AK460="n/a",1.03*AS460,IF($AK460&lt;0,1.01*AS460,IF($AK460&gt;10,1.1*AS460,(1+$AK460/100)*AS460)))</f>
        <v>3.43398</v>
      </c>
      <c r="AU460" s="112">
        <f t="shared" si="468"/>
        <v>3.777378</v>
      </c>
      <c r="AV460" s="112">
        <f t="shared" si="468"/>
        <v>4.1551158</v>
      </c>
      <c r="AW460" s="103">
        <f t="shared" si="14"/>
        <v>17.3262738</v>
      </c>
      <c r="AX460" s="118">
        <f t="shared" si="15"/>
        <v>13.73683802</v>
      </c>
      <c r="AY460" s="119">
        <v>0.24</v>
      </c>
      <c r="AZ460" s="114">
        <v>24.44</v>
      </c>
      <c r="BA460" s="114">
        <v>-14.7</v>
      </c>
      <c r="BB460" s="114">
        <v>-8.24</v>
      </c>
      <c r="BC460" s="114">
        <v>6.03</v>
      </c>
      <c r="BD460" s="42"/>
      <c r="BE460" s="17">
        <v>2015.0</v>
      </c>
      <c r="BF460" s="17">
        <f t="shared" si="16"/>
        <v>0</v>
      </c>
      <c r="BG460" s="120">
        <v>21.6</v>
      </c>
    </row>
    <row r="461" ht="11.25" customHeight="1">
      <c r="A461" s="55" t="s">
        <v>1340</v>
      </c>
      <c r="B461" s="99" t="s">
        <v>1341</v>
      </c>
      <c r="C461" s="100" t="s">
        <v>136</v>
      </c>
      <c r="D461" s="100" t="s">
        <v>183</v>
      </c>
      <c r="E461" s="101">
        <v>9.0</v>
      </c>
      <c r="F461" s="58">
        <v>490.0</v>
      </c>
      <c r="G461" s="58" t="s">
        <v>168</v>
      </c>
      <c r="H461" s="58" t="s">
        <v>168</v>
      </c>
      <c r="I461" s="150">
        <v>49.82</v>
      </c>
      <c r="J461" s="103">
        <f t="shared" si="2"/>
        <v>3.211561622</v>
      </c>
      <c r="K461" s="104">
        <v>0.4</v>
      </c>
      <c r="L461" s="73">
        <v>4.0</v>
      </c>
      <c r="M461" s="23">
        <f t="shared" si="3"/>
        <v>1.6</v>
      </c>
      <c r="N461" s="105" t="s">
        <v>1002</v>
      </c>
      <c r="O461" s="106">
        <v>0.34</v>
      </c>
      <c r="P461" s="107">
        <v>43647.0</v>
      </c>
      <c r="Q461" s="107">
        <v>43668.0</v>
      </c>
      <c r="R461" s="23">
        <f t="shared" si="4"/>
        <v>17.64705882</v>
      </c>
      <c r="S461" s="108">
        <f t="array" ref="S461">IF(INDEX(Historical!$D$7:$D$1379,MATCH(B461,Historical!$B$7:$B$1403,0))=0,"n/a",(INDEX(Historical!$C$7:$C$1381,MATCH(B461,Historical!$B$7:$B$1403,0))/INDEX(Historical!$D$7:$D$1379,MATCH(B461,Historical!$B$7:$B$1403,0))-1)*100)</f>
        <v>24.19354839</v>
      </c>
      <c r="T461" s="108">
        <f t="array" ref="T461">IF(INDEX(Historical!$F$7:$F$1372,MATCH(B461,Historical!$B$7:$B$1403,0))=0,"n/a",((INDEX(Historical!$C$7:$C$1381,MATCH(B461,Historical!$B$7:$B$1403,0))/INDEX(Historical!$F$7:$F$1372,MATCH(B461,Historical!$B$7:$B$1403,0)))^(1/3)-1)*100)</f>
        <v>22.39034103</v>
      </c>
      <c r="U461" s="108">
        <f t="array" ref="U461">IF(INDEX(Historical!$H$7:$H$1372,MATCH(B461,Historical!$B$7:$B$1403,0))=0,"n/a",((INDEX(Historical!$C$7:$C$1381,MATCH(B461,Historical!$B$7:$B$1403,0))/INDEX(Historical!$H$7:$H$1372,MATCH(B461,Historical!$B$7:$B$1403,0)))^(1/5)-1)*100)</f>
        <v>20.34780597</v>
      </c>
      <c r="V461" s="108">
        <f t="array" ref="V461">IF(INDEX(Historical!$O$7:$O$1372,MATCH(B461,Historical!$B$7:$B$1403,0))=0,"n/a",((INDEX(Historical!$C$7:$C$1381,MATCH(B461,Historical!$B$7:$B$1403,0))/INDEX(Historical!$O$7:$O$1372,MATCH(B461,Historical!$B$7:$B$1403,0)))^(1/10)-1)*100)</f>
        <v>16.65428016</v>
      </c>
      <c r="W461" s="109">
        <f t="shared" si="5"/>
        <v>1.221776371</v>
      </c>
      <c r="X461" s="110" t="str">
        <f t="shared" si="6"/>
        <v>n/a</v>
      </c>
      <c r="Y461" s="177"/>
      <c r="Z461" s="103">
        <f t="shared" si="7"/>
        <v>60.37735849</v>
      </c>
      <c r="AA461" s="112">
        <f t="shared" si="8"/>
        <v>18.8</v>
      </c>
      <c r="AB461" s="73">
        <v>3.0</v>
      </c>
      <c r="AC461" s="102">
        <v>2.65</v>
      </c>
      <c r="AD461" s="102">
        <v>1.85</v>
      </c>
      <c r="AE461" s="102">
        <v>1.5</v>
      </c>
      <c r="AF461" s="102">
        <v>1.14</v>
      </c>
      <c r="AG461" s="102">
        <v>6.2</v>
      </c>
      <c r="AH461" s="156">
        <v>-153.29999999999998</v>
      </c>
      <c r="AI461" s="156">
        <v>12.2</v>
      </c>
      <c r="AJ461" s="102">
        <v>-16.6</v>
      </c>
      <c r="AK461" s="102">
        <v>10.2</v>
      </c>
      <c r="AL461" s="113">
        <v>4340.0</v>
      </c>
      <c r="AM461" s="114">
        <v>0.8999999999999999</v>
      </c>
      <c r="AN461" s="102">
        <v>0.52</v>
      </c>
      <c r="AO461" s="115">
        <f t="shared" si="9"/>
        <v>4.75936759</v>
      </c>
      <c r="AP461" s="116">
        <f t="shared" si="10"/>
        <v>23.55936759</v>
      </c>
      <c r="AQ461" s="117">
        <f t="shared" si="11"/>
        <v>-2.402185817</v>
      </c>
      <c r="AR461" s="103">
        <f t="array" ref="AR461">INDEX(Historical!$C$7:$C$1381,MATCH(B461,Historical!$B$7:$B$1403,0))*IF(AH461="n/a",1.03,IF(AH461&lt;0,1.01,IF(AH461&gt;10,1.1,(1+AH461/100))))</f>
        <v>1.5554</v>
      </c>
      <c r="AS461" s="112">
        <f t="shared" si="12"/>
        <v>1.71094</v>
      </c>
      <c r="AT461" s="112">
        <f t="shared" ref="AT461:AV461" si="469">IF($AK461="n/a",1.03*AS461,IF($AK461&lt;0,1.01*AS461,IF($AK461&gt;10,1.1*AS461,(1+$AK461/100)*AS461)))</f>
        <v>1.882034</v>
      </c>
      <c r="AU461" s="112">
        <f t="shared" si="469"/>
        <v>2.0702374</v>
      </c>
      <c r="AV461" s="112">
        <f t="shared" si="469"/>
        <v>2.27726114</v>
      </c>
      <c r="AW461" s="103">
        <f t="shared" si="14"/>
        <v>9.49587254</v>
      </c>
      <c r="AX461" s="118">
        <f t="shared" si="15"/>
        <v>19.06036238</v>
      </c>
      <c r="AY461" s="119">
        <v>1.67</v>
      </c>
      <c r="AZ461" s="114">
        <v>89.0</v>
      </c>
      <c r="BA461" s="114">
        <v>-1.7399999999999998</v>
      </c>
      <c r="BB461" s="114">
        <v>25.09</v>
      </c>
      <c r="BC461" s="114">
        <v>31.16</v>
      </c>
      <c r="BD461" s="42"/>
      <c r="BE461" s="17">
        <v>2011.0</v>
      </c>
      <c r="BF461" s="17">
        <f t="shared" si="16"/>
        <v>0</v>
      </c>
      <c r="BG461" s="120">
        <v>2.9000000000000004</v>
      </c>
    </row>
    <row r="462" ht="11.25" customHeight="1">
      <c r="A462" s="155" t="s">
        <v>903</v>
      </c>
      <c r="B462" s="99" t="s">
        <v>904</v>
      </c>
      <c r="C462" s="100" t="s">
        <v>177</v>
      </c>
      <c r="D462" s="100" t="s">
        <v>178</v>
      </c>
      <c r="E462" s="101">
        <v>10.0</v>
      </c>
      <c r="F462" s="58">
        <v>414.0</v>
      </c>
      <c r="G462" s="58" t="s">
        <v>168</v>
      </c>
      <c r="H462" s="58" t="s">
        <v>168</v>
      </c>
      <c r="I462" s="150">
        <v>28.5</v>
      </c>
      <c r="J462" s="103">
        <f t="shared" si="2"/>
        <v>1.333333333</v>
      </c>
      <c r="K462" s="104">
        <v>0.095</v>
      </c>
      <c r="L462" s="73">
        <v>4.0</v>
      </c>
      <c r="M462" s="23">
        <f t="shared" si="3"/>
        <v>0.38</v>
      </c>
      <c r="N462" s="105" t="s">
        <v>698</v>
      </c>
      <c r="O462" s="106">
        <v>0.085</v>
      </c>
      <c r="P462" s="107">
        <v>43892.0</v>
      </c>
      <c r="Q462" s="107">
        <v>43909.0</v>
      </c>
      <c r="R462" s="23">
        <f t="shared" si="4"/>
        <v>11.76470588</v>
      </c>
      <c r="S462" s="108">
        <f t="array" ref="S462">IF(INDEX(Historical!$D$7:$D$1379,MATCH(B462,Historical!$B$7:$B$1403,0))=0,"n/a",(INDEX(Historical!$C$7:$C$1381,MATCH(B462,Historical!$B$7:$B$1403,0))/INDEX(Historical!$D$7:$D$1379,MATCH(B462,Historical!$B$7:$B$1403,0))-1)*100)</f>
        <v>21.42857143</v>
      </c>
      <c r="T462" s="108">
        <f t="array" ref="T462">IF(INDEX(Historical!$F$7:$F$1372,MATCH(B462,Historical!$B$7:$B$1403,0))=0,"n/a",((INDEX(Historical!$C$7:$C$1381,MATCH(B462,Historical!$B$7:$B$1403,0))/INDEX(Historical!$F$7:$F$1372,MATCH(B462,Historical!$B$7:$B$1403,0)))^(1/3)-1)*100)</f>
        <v>24.7805674</v>
      </c>
      <c r="U462" s="108">
        <f t="array" ref="U462">IF(INDEX(Historical!$H$7:$H$1372,MATCH(B462,Historical!$B$7:$B$1403,0))=0,"n/a",((INDEX(Historical!$C$7:$C$1381,MATCH(B462,Historical!$B$7:$B$1403,0))/INDEX(Historical!$H$7:$H$1372,MATCH(B462,Historical!$B$7:$B$1403,0)))^(1/5)-1)*100)</f>
        <v>20.28986285</v>
      </c>
      <c r="V462" s="108" t="str">
        <f t="array" ref="V462">IF(INDEX(Historical!$O$7:$O$1372,MATCH(B462,Historical!$B$7:$B$1403,0))=0,"n/a",((INDEX(Historical!$C$7:$C$1381,MATCH(B462,Historical!$B$7:$B$1403,0))/INDEX(Historical!$O$7:$O$1372,MATCH(B462,Historical!$B$7:$B$1403,0)))^(1/10)-1)*100)</f>
        <v>n/a</v>
      </c>
      <c r="W462" s="109" t="str">
        <f t="shared" si="5"/>
        <v>n/a</v>
      </c>
      <c r="X462" s="110">
        <f t="shared" si="6"/>
        <v>0.5009842678</v>
      </c>
      <c r="Y462" s="99"/>
      <c r="Z462" s="103">
        <f t="shared" si="7"/>
        <v>43.18181818</v>
      </c>
      <c r="AA462" s="112">
        <f t="shared" si="8"/>
        <v>32.38636364</v>
      </c>
      <c r="AB462" s="73">
        <v>12.0</v>
      </c>
      <c r="AC462" s="102">
        <v>0.88</v>
      </c>
      <c r="AD462" s="102" t="s">
        <v>128</v>
      </c>
      <c r="AE462" s="102">
        <v>4.92</v>
      </c>
      <c r="AF462" s="102">
        <v>3.98</v>
      </c>
      <c r="AG462" s="102">
        <v>13.600000000000001</v>
      </c>
      <c r="AH462" s="102">
        <v>33.0</v>
      </c>
      <c r="AI462" s="102">
        <v>14.549999999999999</v>
      </c>
      <c r="AJ462" s="102">
        <v>40.5</v>
      </c>
      <c r="AK462" s="102">
        <v>-1.7999999999999998</v>
      </c>
      <c r="AL462" s="113">
        <v>576.56</v>
      </c>
      <c r="AM462" s="114">
        <v>15.4</v>
      </c>
      <c r="AN462" s="102">
        <v>0.0</v>
      </c>
      <c r="AO462" s="115">
        <f t="shared" si="9"/>
        <v>-10.76316746</v>
      </c>
      <c r="AP462" s="116">
        <f t="shared" si="10"/>
        <v>21.62319618</v>
      </c>
      <c r="AQ462" s="117">
        <f t="shared" si="11"/>
        <v>139.3488642</v>
      </c>
      <c r="AR462" s="103">
        <f t="array" ref="AR462">INDEX(Historical!$C$7:$C$1381,MATCH(B462,Historical!$B$7:$B$1403,0))*IF(AH462="n/a",1.03,IF(AH462&lt;0,1.01,IF(AH462&gt;10,1.1,(1+AH462/100))))</f>
        <v>0.374</v>
      </c>
      <c r="AS462" s="112">
        <f t="shared" si="12"/>
        <v>0.4114</v>
      </c>
      <c r="AT462" s="112">
        <f t="shared" ref="AT462:AV462" si="470">IF($AK462="n/a",1.03*AS462,IF($AK462&lt;0,1.01*AS462,IF($AK462&gt;10,1.1*AS462,(1+$AK462/100)*AS462)))</f>
        <v>0.415514</v>
      </c>
      <c r="AU462" s="112">
        <f t="shared" si="470"/>
        <v>0.41966914</v>
      </c>
      <c r="AV462" s="112">
        <f t="shared" si="470"/>
        <v>0.4238658314</v>
      </c>
      <c r="AW462" s="103">
        <f t="shared" si="14"/>
        <v>2.044448971</v>
      </c>
      <c r="AX462" s="118">
        <f t="shared" si="15"/>
        <v>7.173505163</v>
      </c>
      <c r="AY462" s="119">
        <v>1.18</v>
      </c>
      <c r="AZ462" s="114">
        <v>12.25</v>
      </c>
      <c r="BA462" s="114">
        <v>-26.240000000000002</v>
      </c>
      <c r="BB462" s="114">
        <v>-17.61</v>
      </c>
      <c r="BC462" s="114">
        <v>-11.97</v>
      </c>
      <c r="BD462" s="42"/>
      <c r="BE462" s="17">
        <v>2011.0</v>
      </c>
      <c r="BF462" s="17">
        <f t="shared" si="16"/>
        <v>0</v>
      </c>
      <c r="BG462" s="120">
        <v>11.4</v>
      </c>
    </row>
    <row r="463" ht="11.25" customHeight="1">
      <c r="A463" s="55" t="s">
        <v>905</v>
      </c>
      <c r="B463" s="99" t="s">
        <v>906</v>
      </c>
      <c r="C463" s="100" t="s">
        <v>125</v>
      </c>
      <c r="D463" s="100" t="s">
        <v>126</v>
      </c>
      <c r="E463" s="101">
        <v>11.0</v>
      </c>
      <c r="F463" s="58">
        <v>309.0</v>
      </c>
      <c r="G463" s="58" t="s">
        <v>168</v>
      </c>
      <c r="H463" s="58" t="s">
        <v>168</v>
      </c>
      <c r="I463" s="150">
        <v>16.7</v>
      </c>
      <c r="J463" s="103">
        <f t="shared" si="2"/>
        <v>1.796407186</v>
      </c>
      <c r="K463" s="104">
        <v>0.075</v>
      </c>
      <c r="L463" s="73">
        <v>4.0</v>
      </c>
      <c r="M463" s="23">
        <f t="shared" si="3"/>
        <v>0.3</v>
      </c>
      <c r="N463" s="105" t="s">
        <v>701</v>
      </c>
      <c r="O463" s="106">
        <v>0.0625</v>
      </c>
      <c r="P463" s="148">
        <v>43462.0</v>
      </c>
      <c r="Q463" s="148">
        <v>43480.0</v>
      </c>
      <c r="R463" s="23">
        <f t="shared" si="4"/>
        <v>20</v>
      </c>
      <c r="S463" s="108">
        <f t="array" ref="S463">IF(INDEX(Historical!$D$7:$D$1379,MATCH(B463,Historical!$B$7:$B$1403,0))=0,"n/a",(INDEX(Historical!$C$7:$C$1381,MATCH(B463,Historical!$B$7:$B$1403,0))/INDEX(Historical!$D$7:$D$1379,MATCH(B463,Historical!$B$7:$B$1403,0))-1)*100)</f>
        <v>20</v>
      </c>
      <c r="T463" s="108">
        <f t="array" ref="T463">IF(INDEX(Historical!$F$7:$F$1372,MATCH(B463,Historical!$B$7:$B$1403,0))=0,"n/a",((INDEX(Historical!$C$7:$C$1381,MATCH(B463,Historical!$B$7:$B$1403,0))/INDEX(Historical!$F$7:$F$1372,MATCH(B463,Historical!$B$7:$B$1403,0)))^(1/3)-1)*100)</f>
        <v>14.47142426</v>
      </c>
      <c r="U463" s="108">
        <f t="array" ref="U463">IF(INDEX(Historical!$H$7:$H$1372,MATCH(B463,Historical!$B$7:$B$1403,0))=0,"n/a",((INDEX(Historical!$C$7:$C$1381,MATCH(B463,Historical!$B$7:$B$1403,0))/INDEX(Historical!$H$7:$H$1372,MATCH(B463,Historical!$B$7:$B$1403,0)))^(1/5)-1)*100)</f>
        <v>12.70092021</v>
      </c>
      <c r="V463" s="108">
        <f t="array" ref="V463">IF(INDEX(Historical!$O$7:$O$1372,MATCH(B463,Historical!$B$7:$B$1403,0))=0,"n/a",((INDEX(Historical!$C$7:$C$1381,MATCH(B463,Historical!$B$7:$B$1403,0))/INDEX(Historical!$O$7:$O$1372,MATCH(B463,Historical!$B$7:$B$1403,0)))^(1/10)-1)*100)</f>
        <v>25.37967025</v>
      </c>
      <c r="W463" s="109">
        <f t="shared" si="5"/>
        <v>0.5004367703</v>
      </c>
      <c r="X463" s="110" t="str">
        <f t="shared" si="6"/>
        <v>n/a</v>
      </c>
      <c r="Y463" s="147"/>
      <c r="Z463" s="103" t="str">
        <f t="shared" si="7"/>
        <v>n/a</v>
      </c>
      <c r="AA463" s="112" t="str">
        <f t="shared" si="8"/>
        <v>n/a</v>
      </c>
      <c r="AB463" s="73">
        <v>10.0</v>
      </c>
      <c r="AC463" s="102">
        <v>-0.37</v>
      </c>
      <c r="AD463" s="102" t="s">
        <v>128</v>
      </c>
      <c r="AE463" s="102">
        <v>1.81</v>
      </c>
      <c r="AF463" s="102">
        <v>1.44</v>
      </c>
      <c r="AG463" s="102">
        <v>-3.0</v>
      </c>
      <c r="AH463" s="102">
        <v>-163.3</v>
      </c>
      <c r="AI463" s="102">
        <v>112.64</v>
      </c>
      <c r="AJ463" s="102">
        <v>-22.8</v>
      </c>
      <c r="AK463" s="102">
        <v>15.0</v>
      </c>
      <c r="AL463" s="113">
        <v>309.45</v>
      </c>
      <c r="AM463" s="114">
        <v>2.1</v>
      </c>
      <c r="AN463" s="102">
        <v>0.53</v>
      </c>
      <c r="AO463" s="115" t="str">
        <f t="shared" si="9"/>
        <v>n/a</v>
      </c>
      <c r="AP463" s="116">
        <f t="shared" si="10"/>
        <v>14.4973274</v>
      </c>
      <c r="AQ463" s="117" t="str">
        <f t="shared" si="11"/>
        <v>n/a</v>
      </c>
      <c r="AR463" s="103">
        <f t="array" ref="AR463">INDEX(Historical!$C$7:$C$1381,MATCH(B463,Historical!$B$7:$B$1403,0))*IF(AH463="n/a",1.03,IF(AH463&lt;0,1.01,IF(AH463&gt;10,1.1,(1+AH463/100))))</f>
        <v>0.303</v>
      </c>
      <c r="AS463" s="112">
        <f t="shared" si="12"/>
        <v>0.3333</v>
      </c>
      <c r="AT463" s="112">
        <f t="shared" ref="AT463:AV463" si="471">IF($AK463="n/a",1.03*AS463,IF($AK463&lt;0,1.01*AS463,IF($AK463&gt;10,1.1*AS463,(1+$AK463/100)*AS463)))</f>
        <v>0.36663</v>
      </c>
      <c r="AU463" s="112">
        <f t="shared" si="471"/>
        <v>0.403293</v>
      </c>
      <c r="AV463" s="112">
        <f t="shared" si="471"/>
        <v>0.4436223</v>
      </c>
      <c r="AW463" s="103">
        <f t="shared" si="14"/>
        <v>1.8498453</v>
      </c>
      <c r="AX463" s="118">
        <f t="shared" si="15"/>
        <v>11.07691796</v>
      </c>
      <c r="AY463" s="119">
        <v>1.01</v>
      </c>
      <c r="AZ463" s="114">
        <v>-2.0500000000000003</v>
      </c>
      <c r="BA463" s="114">
        <v>-34.89</v>
      </c>
      <c r="BB463" s="114">
        <v>-15.97</v>
      </c>
      <c r="BC463" s="114">
        <v>-13.61</v>
      </c>
      <c r="BD463" s="42"/>
      <c r="BE463" s="17">
        <v>2009.0</v>
      </c>
      <c r="BF463" s="17">
        <f t="shared" si="16"/>
        <v>0</v>
      </c>
      <c r="BG463" s="120">
        <v>-1.6</v>
      </c>
    </row>
    <row r="464" ht="11.25" customHeight="1">
      <c r="A464" s="155" t="s">
        <v>907</v>
      </c>
      <c r="B464" s="99" t="s">
        <v>908</v>
      </c>
      <c r="C464" s="100" t="s">
        <v>118</v>
      </c>
      <c r="D464" s="100" t="s">
        <v>293</v>
      </c>
      <c r="E464" s="101">
        <v>17.0</v>
      </c>
      <c r="F464" s="58">
        <v>216.0</v>
      </c>
      <c r="G464" s="58" t="s">
        <v>120</v>
      </c>
      <c r="H464" s="58" t="s">
        <v>120</v>
      </c>
      <c r="I464" s="150">
        <v>369.87</v>
      </c>
      <c r="J464" s="103">
        <f t="shared" si="2"/>
        <v>2.595506529</v>
      </c>
      <c r="K464" s="104">
        <v>2.4</v>
      </c>
      <c r="L464" s="73">
        <v>4.0</v>
      </c>
      <c r="M464" s="23">
        <f t="shared" si="3"/>
        <v>9.6</v>
      </c>
      <c r="N464" s="105" t="s">
        <v>179</v>
      </c>
      <c r="O464" s="106">
        <v>2.2</v>
      </c>
      <c r="P464" s="107">
        <v>43798.0</v>
      </c>
      <c r="Q464" s="107">
        <v>43826.0</v>
      </c>
      <c r="R464" s="23">
        <f t="shared" si="4"/>
        <v>9.090909091</v>
      </c>
      <c r="S464" s="108">
        <f t="array" ref="S464">IF(INDEX(Historical!$D$7:$D$1379,MATCH(B464,Historical!$B$7:$B$1403,0))=0,"n/a",(INDEX(Historical!$C$7:$C$1381,MATCH(B464,Historical!$B$7:$B$1403,0))/INDEX(Historical!$D$7:$D$1379,MATCH(B464,Historical!$B$7:$B$1403,0))-1)*100)</f>
        <v>9.756097561</v>
      </c>
      <c r="T464" s="108">
        <f t="array" ref="T464">IF(INDEX(Historical!$F$7:$F$1372,MATCH(B464,Historical!$B$7:$B$1403,0))=0,"n/a",((INDEX(Historical!$C$7:$C$1381,MATCH(B464,Historical!$B$7:$B$1403,0))/INDEX(Historical!$F$7:$F$1372,MATCH(B464,Historical!$B$7:$B$1403,0)))^(1/3)-1)*100)</f>
        <v>9.955750439</v>
      </c>
      <c r="U464" s="108">
        <f t="array" ref="U464">IF(INDEX(Historical!$H$7:$H$1372,MATCH(B464,Historical!$B$7:$B$1403,0))=0,"n/a",((INDEX(Historical!$C$7:$C$1381,MATCH(B464,Historical!$B$7:$B$1403,0))/INDEX(Historical!$H$7:$H$1372,MATCH(B464,Historical!$B$7:$B$1403,0)))^(1/5)-1)*100)</f>
        <v>10.3910929</v>
      </c>
      <c r="V464" s="108">
        <f t="array" ref="V464">IF(INDEX(Historical!$O$7:$O$1372,MATCH(B464,Historical!$B$7:$B$1403,0))=0,"n/a",((INDEX(Historical!$C$7:$C$1381,MATCH(B464,Historical!$B$7:$B$1403,0))/INDEX(Historical!$O$7:$O$1372,MATCH(B464,Historical!$B$7:$B$1403,0)))^(1/10)-1)*100)</f>
        <v>14.42019016</v>
      </c>
      <c r="W464" s="109">
        <f t="shared" si="5"/>
        <v>0.7205933338</v>
      </c>
      <c r="X464" s="110">
        <f t="shared" si="6"/>
        <v>0.6185174346</v>
      </c>
      <c r="Y464" s="99"/>
      <c r="Z464" s="103">
        <f t="shared" si="7"/>
        <v>43.7357631</v>
      </c>
      <c r="AA464" s="112">
        <f t="shared" si="8"/>
        <v>16.85056948</v>
      </c>
      <c r="AB464" s="73">
        <v>12.0</v>
      </c>
      <c r="AC464" s="102">
        <v>21.95</v>
      </c>
      <c r="AD464" s="102">
        <v>1.92</v>
      </c>
      <c r="AE464" s="102">
        <v>1.74</v>
      </c>
      <c r="AF464" s="156">
        <v>33.29</v>
      </c>
      <c r="AG464" s="156">
        <v>202.0</v>
      </c>
      <c r="AH464" s="102">
        <v>25.8</v>
      </c>
      <c r="AI464" s="102">
        <v>9.44</v>
      </c>
      <c r="AJ464" s="102">
        <v>16.8</v>
      </c>
      <c r="AK464" s="102">
        <v>8.780000000000001</v>
      </c>
      <c r="AL464" s="113">
        <v>103830.0</v>
      </c>
      <c r="AM464" s="114">
        <v>0.11</v>
      </c>
      <c r="AN464" s="102">
        <v>4.05</v>
      </c>
      <c r="AO464" s="115">
        <f t="shared" si="9"/>
        <v>-3.863970045</v>
      </c>
      <c r="AP464" s="116">
        <f t="shared" si="10"/>
        <v>12.98659943</v>
      </c>
      <c r="AQ464" s="117">
        <f t="shared" si="11"/>
        <v>399.3130649</v>
      </c>
      <c r="AR464" s="103">
        <f t="array" ref="AR464">INDEX(Historical!$C$7:$C$1381,MATCH(B464,Historical!$B$7:$B$1403,0))*IF(AH464="n/a",1.03,IF(AH464&lt;0,1.01,IF(AH464&gt;10,1.1,(1+AH464/100))))</f>
        <v>9.9</v>
      </c>
      <c r="AS464" s="112">
        <f t="shared" si="12"/>
        <v>10.83456</v>
      </c>
      <c r="AT464" s="112">
        <f t="shared" ref="AT464:AV464" si="472">IF($AK464="n/a",1.03*AS464,IF($AK464&lt;0,1.01*AS464,IF($AK464&gt;10,1.1*AS464,(1+$AK464/100)*AS464)))</f>
        <v>11.78583437</v>
      </c>
      <c r="AU464" s="112">
        <f t="shared" si="472"/>
        <v>12.82063063</v>
      </c>
      <c r="AV464" s="112">
        <f t="shared" si="472"/>
        <v>13.94628199</v>
      </c>
      <c r="AW464" s="103">
        <f t="shared" si="14"/>
        <v>59.28730699</v>
      </c>
      <c r="AX464" s="118">
        <f t="shared" si="15"/>
        <v>16.02922837</v>
      </c>
      <c r="AY464" s="119">
        <v>0.9</v>
      </c>
      <c r="AZ464" s="114">
        <v>26.44</v>
      </c>
      <c r="BA464" s="114">
        <v>-16.42</v>
      </c>
      <c r="BB464" s="114">
        <v>-11.200000000000001</v>
      </c>
      <c r="BC464" s="114">
        <v>-3.52</v>
      </c>
      <c r="BD464" s="42"/>
      <c r="BE464" s="17">
        <v>2003.0</v>
      </c>
      <c r="BF464" s="17">
        <f t="shared" si="16"/>
        <v>1</v>
      </c>
      <c r="BG464" s="120">
        <v>13.0</v>
      </c>
    </row>
    <row r="465" ht="11.25" customHeight="1">
      <c r="A465" s="151" t="s">
        <v>909</v>
      </c>
      <c r="B465" s="122" t="s">
        <v>910</v>
      </c>
      <c r="C465" s="100" t="s">
        <v>136</v>
      </c>
      <c r="D465" s="100" t="s">
        <v>137</v>
      </c>
      <c r="E465" s="123">
        <v>10.0</v>
      </c>
      <c r="F465" s="58">
        <v>400.0</v>
      </c>
      <c r="G465" s="124" t="s">
        <v>120</v>
      </c>
      <c r="H465" s="124" t="s">
        <v>120</v>
      </c>
      <c r="I465" s="216">
        <v>45.39</v>
      </c>
      <c r="J465" s="126">
        <f t="shared" si="2"/>
        <v>3.525005508</v>
      </c>
      <c r="K465" s="127">
        <v>0.4</v>
      </c>
      <c r="L465" s="128">
        <v>4.0</v>
      </c>
      <c r="M465" s="129">
        <f t="shared" si="3"/>
        <v>1.6</v>
      </c>
      <c r="N465" s="130" t="s">
        <v>465</v>
      </c>
      <c r="O465" s="131">
        <v>0.37</v>
      </c>
      <c r="P465" s="132">
        <v>43838.0</v>
      </c>
      <c r="Q465" s="132">
        <v>43861.0</v>
      </c>
      <c r="R465" s="129">
        <f t="shared" si="4"/>
        <v>8.108108108</v>
      </c>
      <c r="S465" s="108">
        <f t="array" ref="S465">IF(INDEX(Historical!$D$7:$D$1379,MATCH(B465,Historical!$B$7:$B$1403,0))=0,"n/a",(INDEX(Historical!$C$7:$C$1381,MATCH(B465,Historical!$B$7:$B$1403,0))/INDEX(Historical!$D$7:$D$1379,MATCH(B465,Historical!$B$7:$B$1403,0))-1)*100)</f>
        <v>12.12121212</v>
      </c>
      <c r="T465" s="108">
        <f t="array" ref="T465">IF(INDEX(Historical!$F$7:$F$1372,MATCH(B465,Historical!$B$7:$B$1403,0))=0,"n/a",((INDEX(Historical!$C$7:$C$1381,MATCH(B465,Historical!$B$7:$B$1403,0))/INDEX(Historical!$F$7:$F$1372,MATCH(B465,Historical!$B$7:$B$1403,0)))^(1/3)-1)*100)</f>
        <v>13.96038431</v>
      </c>
      <c r="U465" s="108">
        <f t="array" ref="U465">IF(INDEX(Historical!$H$7:$H$1372,MATCH(B465,Historical!$B$7:$B$1403,0))=0,"n/a",((INDEX(Historical!$C$7:$C$1381,MATCH(B465,Historical!$B$7:$B$1403,0))/INDEX(Historical!$H$7:$H$1372,MATCH(B465,Historical!$B$7:$B$1403,0)))^(1/5)-1)*100)</f>
        <v>18.25413843</v>
      </c>
      <c r="V465" s="108">
        <f t="array" ref="V465">IF(INDEX(Historical!$O$7:$O$1372,MATCH(B465,Historical!$B$7:$B$1403,0))=0,"n/a",((INDEX(Historical!$C$7:$C$1381,MATCH(B465,Historical!$B$7:$B$1403,0))/INDEX(Historical!$O$7:$O$1372,MATCH(B465,Historical!$B$7:$B$1403,0)))^(1/10)-1)*100)</f>
        <v>19.95132438</v>
      </c>
      <c r="W465" s="109">
        <f t="shared" si="5"/>
        <v>0.9149336697</v>
      </c>
      <c r="X465" s="110" t="str">
        <f t="shared" si="6"/>
        <v>n/a</v>
      </c>
      <c r="Y465" s="174"/>
      <c r="Z465" s="126">
        <f t="shared" si="7"/>
        <v>36.69724771</v>
      </c>
      <c r="AA465" s="134">
        <f t="shared" si="8"/>
        <v>10.41055046</v>
      </c>
      <c r="AB465" s="128">
        <v>12.0</v>
      </c>
      <c r="AC465" s="125">
        <v>4.36</v>
      </c>
      <c r="AD465" s="125">
        <v>1.05</v>
      </c>
      <c r="AE465" s="125">
        <v>0.53</v>
      </c>
      <c r="AF465" s="125">
        <v>0.46</v>
      </c>
      <c r="AG465" s="125">
        <v>4.8</v>
      </c>
      <c r="AH465" s="125">
        <v>-40.699999999999996</v>
      </c>
      <c r="AI465" s="125">
        <v>9.950000000000001</v>
      </c>
      <c r="AJ465" s="125">
        <v>-4.9</v>
      </c>
      <c r="AK465" s="125">
        <v>9.879999999999999</v>
      </c>
      <c r="AL465" s="135">
        <v>9190.0</v>
      </c>
      <c r="AM465" s="136">
        <v>0.3</v>
      </c>
      <c r="AN465" s="125">
        <v>0.32</v>
      </c>
      <c r="AO465" s="137">
        <f t="shared" si="9"/>
        <v>11.36859348</v>
      </c>
      <c r="AP465" s="138">
        <f t="shared" si="10"/>
        <v>21.77914394</v>
      </c>
      <c r="AQ465" s="139">
        <f t="shared" si="11"/>
        <v>-53.86563965</v>
      </c>
      <c r="AR465" s="103">
        <f t="array" ref="AR465">INDEX(Historical!$C$7:$C$1381,MATCH(B465,Historical!$B$7:$B$1403,0))*IF(AH465="n/a",1.03,IF(AH465&lt;0,1.01,IF(AH465&gt;10,1.1,(1+AH465/100))))</f>
        <v>1.4948</v>
      </c>
      <c r="AS465" s="134">
        <f t="shared" si="12"/>
        <v>1.6435326</v>
      </c>
      <c r="AT465" s="134">
        <f t="shared" ref="AT465:AV465" si="473">IF($AK465="n/a",1.03*AS465,IF($AK465&lt;0,1.01*AS465,IF($AK465&gt;10,1.1*AS465,(1+$AK465/100)*AS465)))</f>
        <v>1.805913621</v>
      </c>
      <c r="AU465" s="134">
        <f t="shared" si="473"/>
        <v>1.984337887</v>
      </c>
      <c r="AV465" s="134">
        <f t="shared" si="473"/>
        <v>2.18039047</v>
      </c>
      <c r="AW465" s="126">
        <f t="shared" si="14"/>
        <v>9.108974577</v>
      </c>
      <c r="AX465" s="140">
        <f t="shared" si="15"/>
        <v>20.06824097</v>
      </c>
      <c r="AY465" s="141">
        <v>1.91</v>
      </c>
      <c r="AZ465" s="136">
        <v>-4.88</v>
      </c>
      <c r="BA465" s="136">
        <v>-32.78</v>
      </c>
      <c r="BB465" s="136">
        <v>-22.009999999999998</v>
      </c>
      <c r="BC465" s="136">
        <v>-23.91</v>
      </c>
      <c r="BD465" s="142"/>
      <c r="BE465" s="17">
        <v>2011.0</v>
      </c>
      <c r="BF465" s="17">
        <f t="shared" si="16"/>
        <v>0</v>
      </c>
      <c r="BG465" s="143">
        <v>0.3</v>
      </c>
    </row>
    <row r="466" ht="11.25" customHeight="1">
      <c r="A466" s="155" t="s">
        <v>911</v>
      </c>
      <c r="B466" s="99" t="s">
        <v>912</v>
      </c>
      <c r="C466" s="100" t="s">
        <v>118</v>
      </c>
      <c r="D466" s="100" t="s">
        <v>202</v>
      </c>
      <c r="E466" s="101">
        <v>17.0</v>
      </c>
      <c r="F466" s="58">
        <v>202.0</v>
      </c>
      <c r="G466" s="58" t="s">
        <v>168</v>
      </c>
      <c r="H466" s="58" t="s">
        <v>168</v>
      </c>
      <c r="I466" s="150">
        <v>99.03</v>
      </c>
      <c r="J466" s="103">
        <f t="shared" si="2"/>
        <v>1.252145814</v>
      </c>
      <c r="K466" s="104">
        <v>0.31</v>
      </c>
      <c r="L466" s="73">
        <v>4.0</v>
      </c>
      <c r="M466" s="23">
        <f t="shared" si="3"/>
        <v>1.24</v>
      </c>
      <c r="N466" s="105" t="s">
        <v>252</v>
      </c>
      <c r="O466" s="106">
        <v>0.3</v>
      </c>
      <c r="P466" s="148">
        <v>43328.0</v>
      </c>
      <c r="Q466" s="148">
        <v>43343.0</v>
      </c>
      <c r="R466" s="23">
        <f t="shared" si="4"/>
        <v>3.333333333</v>
      </c>
      <c r="S466" s="108">
        <f t="array" ref="S466">IF(INDEX(Historical!$D$7:$D$1379,MATCH(B466,Historical!$B$7:$B$1403,0))=0,"n/a",(INDEX(Historical!$C$7:$C$1381,MATCH(B466,Historical!$B$7:$B$1403,0))/INDEX(Historical!$D$7:$D$1379,MATCH(B466,Historical!$B$7:$B$1403,0))-1)*100)</f>
        <v>1.639344262</v>
      </c>
      <c r="T466" s="108">
        <f t="array" ref="T466">IF(INDEX(Historical!$F$7:$F$1372,MATCH(B466,Historical!$B$7:$B$1403,0))=0,"n/a",((INDEX(Historical!$C$7:$C$1381,MATCH(B466,Historical!$B$7:$B$1403,0))/INDEX(Historical!$F$7:$F$1372,MATCH(B466,Historical!$B$7:$B$1403,0)))^(1/3)-1)*100)</f>
        <v>2.842417728</v>
      </c>
      <c r="U466" s="108">
        <f t="array" ref="U466">IF(INDEX(Historical!$H$7:$H$1372,MATCH(B466,Historical!$B$7:$B$1403,0))=0,"n/a",((INDEX(Historical!$C$7:$C$1381,MATCH(B466,Historical!$B$7:$B$1403,0))/INDEX(Historical!$H$7:$H$1372,MATCH(B466,Historical!$B$7:$B$1403,0)))^(1/5)-1)*100)</f>
        <v>3.186567045</v>
      </c>
      <c r="V466" s="108">
        <f t="array" ref="V466">IF(INDEX(Historical!$O$7:$O$1372,MATCH(B466,Historical!$B$7:$B$1403,0))=0,"n/a",((INDEX(Historical!$C$7:$C$1381,MATCH(B466,Historical!$B$7:$B$1403,0))/INDEX(Historical!$O$7:$O$1372,MATCH(B466,Historical!$B$7:$B$1403,0)))^(1/10)-1)*100)</f>
        <v>14.8698355</v>
      </c>
      <c r="W466" s="109">
        <f t="shared" si="5"/>
        <v>0.2142973973</v>
      </c>
      <c r="X466" s="110" t="str">
        <f t="shared" si="6"/>
        <v>n/a</v>
      </c>
      <c r="Y466" s="149" t="s">
        <v>913</v>
      </c>
      <c r="Z466" s="103">
        <f t="shared" si="7"/>
        <v>142.5287356</v>
      </c>
      <c r="AA466" s="112">
        <f t="shared" si="8"/>
        <v>113.8275862</v>
      </c>
      <c r="AB466" s="73">
        <v>8.0</v>
      </c>
      <c r="AC466" s="102">
        <v>0.87</v>
      </c>
      <c r="AD466" s="102">
        <v>4.95</v>
      </c>
      <c r="AE466" s="102">
        <v>2.41</v>
      </c>
      <c r="AF466" s="102">
        <v>3.92</v>
      </c>
      <c r="AG466" s="102">
        <v>3.4000000000000004</v>
      </c>
      <c r="AH466" s="102">
        <v>-89.8</v>
      </c>
      <c r="AI466" s="102">
        <v>21.72</v>
      </c>
      <c r="AJ466" s="102">
        <v>-44.2</v>
      </c>
      <c r="AK466" s="102">
        <v>22.900000000000002</v>
      </c>
      <c r="AL466" s="113">
        <v>1070.0</v>
      </c>
      <c r="AM466" s="114">
        <v>1.0999999999999999</v>
      </c>
      <c r="AN466" s="102">
        <v>0.42</v>
      </c>
      <c r="AO466" s="115">
        <f t="shared" si="9"/>
        <v>-109.3888733</v>
      </c>
      <c r="AP466" s="116">
        <f t="shared" si="10"/>
        <v>4.43871286</v>
      </c>
      <c r="AQ466" s="117">
        <f t="shared" si="11"/>
        <v>345.323422</v>
      </c>
      <c r="AR466" s="103">
        <f t="array" ref="AR466">INDEX(Historical!$C$7:$C$1381,MATCH(B466,Historical!$B$7:$B$1403,0))*IF(AH466="n/a",1.03,IF(AH466&lt;0,1.01,IF(AH466&gt;10,1.1,(1+AH466/100))))</f>
        <v>1.2524</v>
      </c>
      <c r="AS466" s="112">
        <f t="shared" si="12"/>
        <v>1.37764</v>
      </c>
      <c r="AT466" s="112">
        <f t="shared" ref="AT466:AV466" si="474">IF($AK466="n/a",1.03*AS466,IF($AK466&lt;0,1.01*AS466,IF($AK466&gt;10,1.1*AS466,(1+$AK466/100)*AS466)))</f>
        <v>1.515404</v>
      </c>
      <c r="AU466" s="112">
        <f t="shared" si="474"/>
        <v>1.6669444</v>
      </c>
      <c r="AV466" s="112">
        <f t="shared" si="474"/>
        <v>1.83363884</v>
      </c>
      <c r="AW466" s="103">
        <f t="shared" si="14"/>
        <v>7.64602724</v>
      </c>
      <c r="AX466" s="118">
        <f t="shared" si="15"/>
        <v>7.720920166</v>
      </c>
      <c r="AY466" s="119">
        <v>0.34</v>
      </c>
      <c r="AZ466" s="114">
        <v>35.66</v>
      </c>
      <c r="BA466" s="114">
        <v>-11.39</v>
      </c>
      <c r="BB466" s="114">
        <v>-2.91</v>
      </c>
      <c r="BC466" s="114">
        <v>8.53</v>
      </c>
      <c r="BD466" s="42"/>
      <c r="BE466" s="17">
        <v>2003.0</v>
      </c>
      <c r="BF466" s="17">
        <f t="shared" si="16"/>
        <v>1</v>
      </c>
      <c r="BG466" s="120">
        <v>1.7999999999999998</v>
      </c>
    </row>
    <row r="467" ht="11.25" customHeight="1">
      <c r="A467" s="155" t="s">
        <v>914</v>
      </c>
      <c r="B467" s="99" t="s">
        <v>915</v>
      </c>
      <c r="C467" s="100" t="s">
        <v>158</v>
      </c>
      <c r="D467" s="100" t="s">
        <v>362</v>
      </c>
      <c r="E467" s="101">
        <v>17.0</v>
      </c>
      <c r="F467" s="58">
        <v>221.0</v>
      </c>
      <c r="G467" s="58" t="s">
        <v>121</v>
      </c>
      <c r="H467" s="58" t="s">
        <v>121</v>
      </c>
      <c r="I467" s="150">
        <v>52.12</v>
      </c>
      <c r="J467" s="103">
        <f t="shared" si="2"/>
        <v>2.916346892</v>
      </c>
      <c r="K467" s="104">
        <v>0.38</v>
      </c>
      <c r="L467" s="73">
        <v>4.0</v>
      </c>
      <c r="M467" s="23">
        <f t="shared" si="3"/>
        <v>1.52</v>
      </c>
      <c r="N467" s="105" t="s">
        <v>147</v>
      </c>
      <c r="O467" s="106">
        <v>0.355</v>
      </c>
      <c r="P467" s="107">
        <v>43860.0</v>
      </c>
      <c r="Q467" s="107">
        <v>43878.0</v>
      </c>
      <c r="R467" s="23">
        <f t="shared" si="4"/>
        <v>7.042253521</v>
      </c>
      <c r="S467" s="108">
        <f t="array" ref="S467">IF(INDEX(Historical!$D$7:$D$1379,MATCH(B467,Historical!$B$7:$B$1403,0))=0,"n/a",(INDEX(Historical!$C$7:$C$1381,MATCH(B467,Historical!$B$7:$B$1403,0))/INDEX(Historical!$D$7:$D$1379,MATCH(B467,Historical!$B$7:$B$1403,0))-1)*100)</f>
        <v>5.970149254</v>
      </c>
      <c r="T467" s="108">
        <f t="array" ref="T467">IF(INDEX(Historical!$F$7:$F$1372,MATCH(B467,Historical!$B$7:$B$1403,0))=0,"n/a",((INDEX(Historical!$C$7:$C$1381,MATCH(B467,Historical!$B$7:$B$1403,0))/INDEX(Historical!$F$7:$F$1372,MATCH(B467,Historical!$B$7:$B$1403,0)))^(1/3)-1)*100)</f>
        <v>6.516484868</v>
      </c>
      <c r="U467" s="108">
        <f t="array" ref="U467">IF(INDEX(Historical!$H$7:$H$1372,MATCH(B467,Historical!$B$7:$B$1403,0))=0,"n/a",((INDEX(Historical!$C$7:$C$1381,MATCH(B467,Historical!$B$7:$B$1403,0))/INDEX(Historical!$H$7:$H$1372,MATCH(B467,Historical!$B$7:$B$1403,0)))^(1/5)-1)*100)</f>
        <v>6.840923808</v>
      </c>
      <c r="V467" s="108">
        <f t="array" ref="V467">IF(INDEX(Historical!$O$7:$O$1372,MATCH(B467,Historical!$B$7:$B$1403,0))=0,"n/a",((INDEX(Historical!$C$7:$C$1381,MATCH(B467,Historical!$B$7:$B$1403,0))/INDEX(Historical!$O$7:$O$1372,MATCH(B467,Historical!$B$7:$B$1403,0)))^(1/10)-1)*100)</f>
        <v>6.591532956</v>
      </c>
      <c r="W467" s="109">
        <f t="shared" si="5"/>
        <v>1.037835031</v>
      </c>
      <c r="X467" s="110">
        <f t="shared" si="6"/>
        <v>1.200162072</v>
      </c>
      <c r="Y467" s="147"/>
      <c r="Z467" s="103">
        <f t="shared" si="7"/>
        <v>68.16143498</v>
      </c>
      <c r="AA467" s="112">
        <f t="shared" si="8"/>
        <v>23.37219731</v>
      </c>
      <c r="AB467" s="73">
        <v>12.0</v>
      </c>
      <c r="AC467" s="102">
        <v>2.23</v>
      </c>
      <c r="AD467" s="102">
        <v>4.06</v>
      </c>
      <c r="AE467" s="102">
        <v>3.47</v>
      </c>
      <c r="AF467" s="102">
        <v>2.51</v>
      </c>
      <c r="AG467" s="102">
        <v>10.8</v>
      </c>
      <c r="AH467" s="102">
        <v>13.8</v>
      </c>
      <c r="AI467" s="102">
        <v>6.569999999999999</v>
      </c>
      <c r="AJ467" s="102">
        <v>5.7</v>
      </c>
      <c r="AK467" s="102">
        <v>5.75</v>
      </c>
      <c r="AL467" s="113">
        <v>12620.0</v>
      </c>
      <c r="AM467" s="114">
        <v>0.16</v>
      </c>
      <c r="AN467" s="102">
        <v>1.32</v>
      </c>
      <c r="AO467" s="115">
        <f t="shared" si="9"/>
        <v>-13.61492661</v>
      </c>
      <c r="AP467" s="116">
        <f t="shared" si="10"/>
        <v>9.7572707</v>
      </c>
      <c r="AQ467" s="117">
        <f t="shared" si="11"/>
        <v>61.47131186</v>
      </c>
      <c r="AR467" s="103">
        <f t="array" ref="AR467">INDEX(Historical!$C$7:$C$1381,MATCH(B467,Historical!$B$7:$B$1403,0))*IF(AH467="n/a",1.03,IF(AH467&lt;0,1.01,IF(AH467&gt;10,1.1,(1+AH467/100))))</f>
        <v>1.562</v>
      </c>
      <c r="AS467" s="112">
        <f t="shared" si="12"/>
        <v>1.6646234</v>
      </c>
      <c r="AT467" s="112">
        <f t="shared" ref="AT467:AV467" si="475">IF($AK467="n/a",1.03*AS467,IF($AK467&lt;0,1.01*AS467,IF($AK467&gt;10,1.1*AS467,(1+$AK467/100)*AS467)))</f>
        <v>1.760339246</v>
      </c>
      <c r="AU467" s="112">
        <f t="shared" si="475"/>
        <v>1.861558752</v>
      </c>
      <c r="AV467" s="112">
        <f t="shared" si="475"/>
        <v>1.96859838</v>
      </c>
      <c r="AW467" s="103">
        <f t="shared" si="14"/>
        <v>8.817119778</v>
      </c>
      <c r="AX467" s="118">
        <f t="shared" si="15"/>
        <v>16.91696043</v>
      </c>
      <c r="AY467" s="119">
        <v>0.27</v>
      </c>
      <c r="AZ467" s="114">
        <v>14.879999999999999</v>
      </c>
      <c r="BA467" s="114">
        <v>-13.54</v>
      </c>
      <c r="BB467" s="114">
        <v>-8.290000000000001</v>
      </c>
      <c r="BC467" s="114">
        <v>-1.0699999999999998</v>
      </c>
      <c r="BD467" s="42"/>
      <c r="BE467" s="17">
        <v>2004.0</v>
      </c>
      <c r="BF467" s="17">
        <f t="shared" si="16"/>
        <v>1</v>
      </c>
      <c r="BG467" s="120">
        <v>3.2</v>
      </c>
    </row>
    <row r="468" ht="11.25" customHeight="1">
      <c r="A468" s="220" t="s">
        <v>1931</v>
      </c>
      <c r="B468" s="99" t="s">
        <v>1932</v>
      </c>
      <c r="C468" s="100" t="s">
        <v>131</v>
      </c>
      <c r="D468" s="100" t="s">
        <v>837</v>
      </c>
      <c r="E468" s="101">
        <v>6.0</v>
      </c>
      <c r="F468" s="58">
        <v>773.0</v>
      </c>
      <c r="G468" s="58" t="s">
        <v>168</v>
      </c>
      <c r="H468" s="58" t="s">
        <v>168</v>
      </c>
      <c r="I468" s="150">
        <v>38.96</v>
      </c>
      <c r="J468" s="103">
        <f t="shared" si="2"/>
        <v>1.87936345</v>
      </c>
      <c r="K468" s="104">
        <v>0.7322</v>
      </c>
      <c r="L468" s="73">
        <v>1.0</v>
      </c>
      <c r="M468" s="23">
        <f t="shared" si="3"/>
        <v>0.7322</v>
      </c>
      <c r="N468" s="105" t="s">
        <v>1933</v>
      </c>
      <c r="O468" s="106">
        <v>0.6876</v>
      </c>
      <c r="P468" s="107">
        <v>43726.0</v>
      </c>
      <c r="Q468" s="107">
        <v>43728.0</v>
      </c>
      <c r="R468" s="23">
        <f t="shared" si="4"/>
        <v>6.486329261</v>
      </c>
      <c r="S468" s="108">
        <f t="array" ref="S468">IF(INDEX(Historical!$D$7:$D$1379,MATCH(B468,Historical!$B$7:$B$1403,0))=0,"n/a",(INDEX(Historical!$C$7:$C$1381,MATCH(B468,Historical!$B$7:$B$1403,0))/INDEX(Historical!$D$7:$D$1379,MATCH(B468,Historical!$B$7:$B$1403,0))-1)*100)</f>
        <v>6.486329261</v>
      </c>
      <c r="T468" s="108">
        <f t="array" ref="T468">IF(INDEX(Historical!$F$7:$F$1372,MATCH(B468,Historical!$B$7:$B$1403,0))=0,"n/a",((INDEX(Historical!$C$7:$C$1381,MATCH(B468,Historical!$B$7:$B$1403,0))/INDEX(Historical!$F$7:$F$1372,MATCH(B468,Historical!$B$7:$B$1403,0)))^(1/3)-1)*100)</f>
        <v>8.83935313</v>
      </c>
      <c r="U468" s="108">
        <f t="array" ref="U468">IF(INDEX(Historical!$H$7:$H$1372,MATCH(B468,Historical!$B$7:$B$1403,0))=0,"n/a",((INDEX(Historical!$C$7:$C$1381,MATCH(B468,Historical!$B$7:$B$1403,0))/INDEX(Historical!$H$7:$H$1372,MATCH(B468,Historical!$B$7:$B$1403,0)))^(1/5)-1)*100)</f>
        <v>22.34639222</v>
      </c>
      <c r="V468" s="108" t="str">
        <f t="array" ref="V468">IF(INDEX(Historical!$O$7:$O$1372,MATCH(B468,Historical!$B$7:$B$1403,0))=0,"n/a",((INDEX(Historical!$C$7:$C$1381,MATCH(B468,Historical!$B$7:$B$1403,0))/INDEX(Historical!$O$7:$O$1372,MATCH(B468,Historical!$B$7:$B$1403,0)))^(1/10)-1)*100)</f>
        <v>n/a</v>
      </c>
      <c r="W468" s="109" t="str">
        <f t="shared" si="5"/>
        <v>n/a</v>
      </c>
      <c r="X468" s="110">
        <f t="shared" si="6"/>
        <v>1.207913093</v>
      </c>
      <c r="Y468" s="133" t="s">
        <v>1934</v>
      </c>
      <c r="Z468" s="103">
        <f t="shared" si="7"/>
        <v>44.10843373</v>
      </c>
      <c r="AA468" s="112">
        <f t="shared" si="8"/>
        <v>23.46987952</v>
      </c>
      <c r="AB468" s="73">
        <v>12.0</v>
      </c>
      <c r="AC468" s="102">
        <v>1.66</v>
      </c>
      <c r="AD468" s="102">
        <v>2.97</v>
      </c>
      <c r="AE468" s="102">
        <v>2.34</v>
      </c>
      <c r="AF468" s="102">
        <v>5.01</v>
      </c>
      <c r="AG468" s="102">
        <v>23.0</v>
      </c>
      <c r="AH468" s="102">
        <v>11.899999999999999</v>
      </c>
      <c r="AI468" s="102">
        <v>8.44</v>
      </c>
      <c r="AJ468" s="102">
        <v>18.5</v>
      </c>
      <c r="AK468" s="102">
        <v>7.93</v>
      </c>
      <c r="AL468" s="113">
        <v>6770.0</v>
      </c>
      <c r="AM468" s="114">
        <v>6.7</v>
      </c>
      <c r="AN468" s="102">
        <v>0.0</v>
      </c>
      <c r="AO468" s="115">
        <f t="shared" si="9"/>
        <v>0.7558761541</v>
      </c>
      <c r="AP468" s="116">
        <f t="shared" si="10"/>
        <v>24.22575567</v>
      </c>
      <c r="AQ468" s="117">
        <f t="shared" si="11"/>
        <v>128.6035835</v>
      </c>
      <c r="AR468" s="103">
        <f t="array" ref="AR468">INDEX(Historical!$C$7:$C$1381,MATCH(B468,Historical!$B$7:$B$1403,0))*IF(AH468="n/a",1.03,IF(AH468&lt;0,1.01,IF(AH468&gt;10,1.1,(1+AH468/100))))</f>
        <v>0.80542</v>
      </c>
      <c r="AS468" s="112">
        <f t="shared" si="12"/>
        <v>0.873397448</v>
      </c>
      <c r="AT468" s="112">
        <f t="shared" ref="AT468:AV468" si="476">IF($AK468="n/a",1.03*AS468,IF($AK468&lt;0,1.01*AS468,IF($AK468&gt;10,1.1*AS468,(1+$AK468/100)*AS468)))</f>
        <v>0.9426578656</v>
      </c>
      <c r="AU468" s="112">
        <f t="shared" si="476"/>
        <v>1.017410634</v>
      </c>
      <c r="AV468" s="112">
        <f t="shared" si="476"/>
        <v>1.098091298</v>
      </c>
      <c r="AW468" s="103">
        <f t="shared" si="14"/>
        <v>4.736977246</v>
      </c>
      <c r="AX468" s="118">
        <f t="shared" si="15"/>
        <v>12.15856583</v>
      </c>
      <c r="AY468" s="119">
        <v>1.34</v>
      </c>
      <c r="AZ468" s="114">
        <v>9.13</v>
      </c>
      <c r="BA468" s="114">
        <v>-20.21</v>
      </c>
      <c r="BB468" s="114">
        <v>-14.71</v>
      </c>
      <c r="BC468" s="114">
        <v>-6.370000000000001</v>
      </c>
      <c r="BD468" s="42"/>
      <c r="BE468" s="17">
        <v>2014.0</v>
      </c>
      <c r="BF468" s="17">
        <f t="shared" si="16"/>
        <v>0</v>
      </c>
      <c r="BG468" s="120">
        <v>12.9</v>
      </c>
    </row>
    <row r="469" ht="11.25" customHeight="1">
      <c r="A469" s="155" t="s">
        <v>1728</v>
      </c>
      <c r="B469" s="99" t="s">
        <v>1729</v>
      </c>
      <c r="C469" s="100" t="s">
        <v>136</v>
      </c>
      <c r="D469" s="100" t="s">
        <v>153</v>
      </c>
      <c r="E469" s="101">
        <v>7.0</v>
      </c>
      <c r="F469" s="58">
        <v>652.0</v>
      </c>
      <c r="G469" s="58" t="s">
        <v>168</v>
      </c>
      <c r="H469" s="58" t="s">
        <v>168</v>
      </c>
      <c r="I469" s="150">
        <v>40.0</v>
      </c>
      <c r="J469" s="103">
        <f t="shared" si="2"/>
        <v>3.5</v>
      </c>
      <c r="K469" s="104">
        <v>0.35</v>
      </c>
      <c r="L469" s="73">
        <v>4.0</v>
      </c>
      <c r="M469" s="23">
        <f t="shared" si="3"/>
        <v>1.4</v>
      </c>
      <c r="N469" s="105" t="s">
        <v>174</v>
      </c>
      <c r="O469" s="106">
        <v>0.3</v>
      </c>
      <c r="P469" s="148">
        <v>43171.0</v>
      </c>
      <c r="Q469" s="148">
        <v>43203.0</v>
      </c>
      <c r="R469" s="23">
        <f t="shared" si="4"/>
        <v>16.66666667</v>
      </c>
      <c r="S469" s="108">
        <f t="array" ref="S469">IF(INDEX(Historical!$D$7:$D$1379,MATCH(B469,Historical!$B$7:$B$1403,0))=0,"n/a",(INDEX(Historical!$C$7:$C$1381,MATCH(B469,Historical!$B$7:$B$1403,0))/INDEX(Historical!$D$7:$D$1379,MATCH(B469,Historical!$B$7:$B$1403,0))-1)*100)</f>
        <v>3.703703704</v>
      </c>
      <c r="T469" s="108">
        <f t="array" ref="T469">IF(INDEX(Historical!$F$7:$F$1372,MATCH(B469,Historical!$B$7:$B$1403,0))=0,"n/a",((INDEX(Historical!$C$7:$C$1381,MATCH(B469,Historical!$B$7:$B$1403,0))/INDEX(Historical!$F$7:$F$1372,MATCH(B469,Historical!$B$7:$B$1403,0)))^(1/3)-1)*100)</f>
        <v>13.01049238</v>
      </c>
      <c r="U469" s="108">
        <f t="array" ref="U469">IF(INDEX(Historical!$H$7:$H$1372,MATCH(B469,Historical!$B$7:$B$1403,0))=0,"n/a",((INDEX(Historical!$C$7:$C$1381,MATCH(B469,Historical!$B$7:$B$1403,0))/INDEX(Historical!$H$7:$H$1372,MATCH(B469,Historical!$B$7:$B$1403,0)))^(1/5)-1)*100)</f>
        <v>16.94714187</v>
      </c>
      <c r="V469" s="108">
        <f t="array" ref="V469">IF(INDEX(Historical!$O$7:$O$1372,MATCH(B469,Historical!$B$7:$B$1403,0))=0,"n/a",((INDEX(Historical!$C$7:$C$1381,MATCH(B469,Historical!$B$7:$B$1403,0))/INDEX(Historical!$O$7:$O$1372,MATCH(B469,Historical!$B$7:$B$1403,0)))^(1/10)-1)*100)</f>
        <v>8.842291989</v>
      </c>
      <c r="W469" s="109">
        <f t="shared" si="5"/>
        <v>1.916600571</v>
      </c>
      <c r="X469" s="110" t="str">
        <f t="shared" si="6"/>
        <v>n/a</v>
      </c>
      <c r="Y469" s="149" t="s">
        <v>1630</v>
      </c>
      <c r="Z469" s="103" t="str">
        <f t="shared" si="7"/>
        <v>n/a</v>
      </c>
      <c r="AA469" s="112" t="str">
        <f t="shared" si="8"/>
        <v>n/a</v>
      </c>
      <c r="AB469" s="73">
        <v>12.0</v>
      </c>
      <c r="AC469" s="102" t="s">
        <v>128</v>
      </c>
      <c r="AD469" s="102" t="s">
        <v>128</v>
      </c>
      <c r="AE469" s="102" t="s">
        <v>128</v>
      </c>
      <c r="AF469" s="102" t="s">
        <v>128</v>
      </c>
      <c r="AG469" s="102" t="s">
        <v>128</v>
      </c>
      <c r="AH469" s="102" t="s">
        <v>128</v>
      </c>
      <c r="AI469" s="102" t="s">
        <v>128</v>
      </c>
      <c r="AJ469" s="102" t="s">
        <v>128</v>
      </c>
      <c r="AK469" s="102" t="s">
        <v>128</v>
      </c>
      <c r="AL469" s="113" t="s">
        <v>128</v>
      </c>
      <c r="AM469" s="114" t="s">
        <v>128</v>
      </c>
      <c r="AN469" s="102" t="s">
        <v>128</v>
      </c>
      <c r="AO469" s="115" t="str">
        <f t="shared" si="9"/>
        <v>n/a</v>
      </c>
      <c r="AP469" s="116">
        <f t="shared" si="10"/>
        <v>20.44714187</v>
      </c>
      <c r="AQ469" s="117" t="str">
        <f t="shared" si="11"/>
        <v>n/a</v>
      </c>
      <c r="AR469" s="103">
        <f t="array" ref="AR469">INDEX(Historical!$C$7:$C$1381,MATCH(B469,Historical!$B$7:$B$1403,0))*IF(AH469="n/a",1.03,IF(AH469&lt;0,1.01,IF(AH469&gt;10,1.1,(1+AH469/100))))</f>
        <v>1.442</v>
      </c>
      <c r="AS469" s="112">
        <f t="shared" si="12"/>
        <v>1.48526</v>
      </c>
      <c r="AT469" s="112">
        <f t="shared" ref="AT469:AV469" si="477">IF($AK469="n/a",1.03*AS469,IF($AK469&lt;0,1.01*AS469,IF($AK469&gt;10,1.1*AS469,(1+$AK469/100)*AS469)))</f>
        <v>1.5298178</v>
      </c>
      <c r="AU469" s="112">
        <f t="shared" si="477"/>
        <v>1.575712334</v>
      </c>
      <c r="AV469" s="112">
        <f t="shared" si="477"/>
        <v>1.622983704</v>
      </c>
      <c r="AW469" s="103">
        <f t="shared" si="14"/>
        <v>7.655773838</v>
      </c>
      <c r="AX469" s="118">
        <f t="shared" si="15"/>
        <v>19.1394346</v>
      </c>
      <c r="AY469" s="119" t="s">
        <v>128</v>
      </c>
      <c r="AZ469" s="114" t="s">
        <v>128</v>
      </c>
      <c r="BA469" s="114" t="s">
        <v>128</v>
      </c>
      <c r="BB469" s="114" t="s">
        <v>128</v>
      </c>
      <c r="BC469" s="114" t="s">
        <v>128</v>
      </c>
      <c r="BD469" s="72" t="s">
        <v>112</v>
      </c>
      <c r="BE469" s="17">
        <v>2013.0</v>
      </c>
      <c r="BF469" s="17">
        <f t="shared" si="16"/>
        <v>0</v>
      </c>
      <c r="BG469" s="120" t="s">
        <v>128</v>
      </c>
    </row>
    <row r="470" ht="11.25" customHeight="1">
      <c r="A470" s="55" t="s">
        <v>340</v>
      </c>
      <c r="B470" s="99" t="s">
        <v>341</v>
      </c>
      <c r="C470" s="100" t="s">
        <v>296</v>
      </c>
      <c r="D470" s="100" t="s">
        <v>342</v>
      </c>
      <c r="E470" s="101">
        <v>57.0</v>
      </c>
      <c r="F470" s="58">
        <v>12.0</v>
      </c>
      <c r="G470" s="58" t="s">
        <v>121</v>
      </c>
      <c r="H470" s="58" t="s">
        <v>120</v>
      </c>
      <c r="I470" s="102">
        <v>106.57</v>
      </c>
      <c r="J470" s="103">
        <f t="shared" si="2"/>
        <v>2.064370836</v>
      </c>
      <c r="K470" s="104">
        <v>0.55</v>
      </c>
      <c r="L470" s="73">
        <v>4.0</v>
      </c>
      <c r="M470" s="23">
        <f t="shared" si="3"/>
        <v>2.2</v>
      </c>
      <c r="N470" s="105" t="s">
        <v>343</v>
      </c>
      <c r="O470" s="106">
        <v>0.48</v>
      </c>
      <c r="P470" s="107">
        <v>43669.0</v>
      </c>
      <c r="Q470" s="107">
        <v>43684.0</v>
      </c>
      <c r="R470" s="23">
        <f t="shared" si="4"/>
        <v>14.58333333</v>
      </c>
      <c r="S470" s="108">
        <f t="array" ref="S470">IF(INDEX(Historical!$D$7:$D$1379,MATCH(B470,Historical!$B$7:$B$1403,0))=0,"n/a",(INDEX(Historical!$C$7:$C$1381,MATCH(B470,Historical!$B$7:$B$1403,0))/INDEX(Historical!$D$7:$D$1379,MATCH(B470,Historical!$B$7:$B$1403,0))-1)*100)</f>
        <v>15.73033708</v>
      </c>
      <c r="T470" s="108">
        <f t="array" ref="T470">IF(INDEX(Historical!$F$7:$F$1372,MATCH(B470,Historical!$B$7:$B$1403,0))=0,"n/a",((INDEX(Historical!$C$7:$C$1381,MATCH(B470,Historical!$B$7:$B$1403,0))/INDEX(Historical!$F$7:$F$1372,MATCH(B470,Historical!$B$7:$B$1403,0)))^(1/3)-1)*100)</f>
        <v>17.8054977</v>
      </c>
      <c r="U470" s="108">
        <f t="array" ref="U470">IF(INDEX(Historical!$H$7:$H$1372,MATCH(B470,Historical!$B$7:$B$1403,0))=0,"n/a",((INDEX(Historical!$C$7:$C$1381,MATCH(B470,Historical!$B$7:$B$1403,0))/INDEX(Historical!$H$7:$H$1372,MATCH(B470,Historical!$B$7:$B$1403,0)))^(1/5)-1)*100)</f>
        <v>20.22939829</v>
      </c>
      <c r="V470" s="108">
        <f t="array" ref="V470">IF(INDEX(Historical!$O$7:$O$1372,MATCH(B470,Historical!$B$7:$B$1403,0))=0,"n/a",((INDEX(Historical!$C$7:$C$1381,MATCH(B470,Historical!$B$7:$B$1403,0))/INDEX(Historical!$O$7:$O$1372,MATCH(B470,Historical!$B$7:$B$1403,0)))^(1/10)-1)*100)</f>
        <v>19.3932894</v>
      </c>
      <c r="W470" s="109">
        <f t="shared" si="5"/>
        <v>1.043113309</v>
      </c>
      <c r="X470" s="110">
        <f t="shared" si="6"/>
        <v>3.428711574</v>
      </c>
      <c r="Y470" s="99"/>
      <c r="Z470" s="103">
        <f t="shared" si="7"/>
        <v>58.2010582</v>
      </c>
      <c r="AA470" s="112">
        <f t="shared" si="8"/>
        <v>28.19312169</v>
      </c>
      <c r="AB470" s="73">
        <v>1.0</v>
      </c>
      <c r="AC470" s="102">
        <v>3.78</v>
      </c>
      <c r="AD470" s="102">
        <v>1.83</v>
      </c>
      <c r="AE470" s="102">
        <v>1.15</v>
      </c>
      <c r="AF470" s="102">
        <v>33.3</v>
      </c>
      <c r="AG470" s="102">
        <v>98.1</v>
      </c>
      <c r="AH470" s="102">
        <v>-30.9</v>
      </c>
      <c r="AI470" s="102">
        <v>16.88</v>
      </c>
      <c r="AJ470" s="102">
        <v>5.8999999999999995</v>
      </c>
      <c r="AK470" s="102">
        <v>15.35</v>
      </c>
      <c r="AL470" s="113">
        <v>82500.0</v>
      </c>
      <c r="AM470" s="114">
        <v>0.16</v>
      </c>
      <c r="AN470" s="102">
        <v>7.26</v>
      </c>
      <c r="AO470" s="115">
        <f t="shared" si="9"/>
        <v>-5.89935257</v>
      </c>
      <c r="AP470" s="116">
        <f t="shared" si="10"/>
        <v>22.29376912</v>
      </c>
      <c r="AQ470" s="117">
        <f t="shared" si="11"/>
        <v>545.9552624</v>
      </c>
      <c r="AR470" s="103">
        <f t="array" ref="AR470">INDEX(Historical!$C$7:$C$1381,MATCH(B470,Historical!$B$7:$B$1403,0))*IF(AH470="n/a",1.03,IF(AH470&lt;0,1.01,IF(AH470&gt;10,1.1,(1+AH470/100))))</f>
        <v>2.0806</v>
      </c>
      <c r="AS470" s="112">
        <f t="shared" si="12"/>
        <v>2.28866</v>
      </c>
      <c r="AT470" s="112">
        <f t="shared" ref="AT470:AV470" si="478">IF($AK470="n/a",1.03*AS470,IF($AK470&lt;0,1.01*AS470,IF($AK470&gt;10,1.1*AS470,(1+$AK470/100)*AS470)))</f>
        <v>2.517526</v>
      </c>
      <c r="AU470" s="112">
        <f t="shared" si="478"/>
        <v>2.7692786</v>
      </c>
      <c r="AV470" s="112">
        <f t="shared" si="478"/>
        <v>3.04620646</v>
      </c>
      <c r="AW470" s="103">
        <f t="shared" si="14"/>
        <v>12.70227106</v>
      </c>
      <c r="AX470" s="118">
        <f t="shared" si="15"/>
        <v>11.91918088</v>
      </c>
      <c r="AY470" s="119">
        <v>1.29</v>
      </c>
      <c r="AZ470" s="114">
        <v>16.34</v>
      </c>
      <c r="BA470" s="114">
        <v>-15.909999999999998</v>
      </c>
      <c r="BB470" s="114">
        <v>-11.63</v>
      </c>
      <c r="BC470" s="114">
        <v>-3.39</v>
      </c>
      <c r="BD470" s="42"/>
      <c r="BE470" s="17">
        <v>1963.0</v>
      </c>
      <c r="BF470" s="17">
        <f t="shared" si="16"/>
        <v>6</v>
      </c>
      <c r="BG470" s="120">
        <v>7.3999999999999995</v>
      </c>
    </row>
    <row r="471" ht="11.25" customHeight="1">
      <c r="A471" s="155" t="s">
        <v>1935</v>
      </c>
      <c r="B471" s="99" t="s">
        <v>1936</v>
      </c>
      <c r="C471" s="100" t="s">
        <v>131</v>
      </c>
      <c r="D471" s="100" t="s">
        <v>546</v>
      </c>
      <c r="E471" s="101">
        <v>6.0</v>
      </c>
      <c r="F471" s="58">
        <v>777.0</v>
      </c>
      <c r="G471" s="58" t="s">
        <v>168</v>
      </c>
      <c r="H471" s="58" t="s">
        <v>168</v>
      </c>
      <c r="I471" s="150">
        <v>293.43</v>
      </c>
      <c r="J471" s="103">
        <f t="shared" si="2"/>
        <v>1.567665201</v>
      </c>
      <c r="K471" s="104">
        <v>1.15</v>
      </c>
      <c r="L471" s="73">
        <v>4.0</v>
      </c>
      <c r="M471" s="23">
        <f t="shared" si="3"/>
        <v>4.6</v>
      </c>
      <c r="N471" s="105" t="s">
        <v>184</v>
      </c>
      <c r="O471" s="106">
        <v>1.1</v>
      </c>
      <c r="P471" s="107">
        <v>43738.0</v>
      </c>
      <c r="Q471" s="107">
        <v>43754.0</v>
      </c>
      <c r="R471" s="23">
        <f t="shared" si="4"/>
        <v>4.545454545</v>
      </c>
      <c r="S471" s="108">
        <f t="array" ref="S471">IF(INDEX(Historical!$D$7:$D$1379,MATCH(B471,Historical!$B$7:$B$1403,0))=0,"n/a",(INDEX(Historical!$C$7:$C$1381,MATCH(B471,Historical!$B$7:$B$1403,0))/INDEX(Historical!$D$7:$D$1379,MATCH(B471,Historical!$B$7:$B$1403,0))-1)*100)</f>
        <v>40.625</v>
      </c>
      <c r="T471" s="108">
        <f t="array" ref="T471">IF(INDEX(Historical!$F$7:$F$1372,MATCH(B471,Historical!$B$7:$B$1403,0))=0,"n/a",((INDEX(Historical!$C$7:$C$1381,MATCH(B471,Historical!$B$7:$B$1403,0))/INDEX(Historical!$F$7:$F$1372,MATCH(B471,Historical!$B$7:$B$1403,0)))^(1/3)-1)*100)</f>
        <v>55.3616253</v>
      </c>
      <c r="U471" s="108">
        <f t="array" ref="U471">IF(INDEX(Historical!$H$7:$H$1372,MATCH(B471,Historical!$B$7:$B$1403,0))=0,"n/a",((INDEX(Historical!$C$7:$C$1381,MATCH(B471,Historical!$B$7:$B$1403,0))/INDEX(Historical!$H$7:$H$1372,MATCH(B471,Historical!$B$7:$B$1403,0)))^(1/5)-1)*100)</f>
        <v>65.72270087</v>
      </c>
      <c r="V471" s="108" t="str">
        <f t="array" ref="V471">IF(INDEX(Historical!$O$7:$O$1372,MATCH(B471,Historical!$B$7:$B$1403,0))=0,"n/a",((INDEX(Historical!$C$7:$C$1381,MATCH(B471,Historical!$B$7:$B$1403,0))/INDEX(Historical!$O$7:$O$1372,MATCH(B471,Historical!$B$7:$B$1403,0)))^(1/10)-1)*100)</f>
        <v>n/a</v>
      </c>
      <c r="W471" s="109" t="str">
        <f t="shared" si="5"/>
        <v>n/a</v>
      </c>
      <c r="X471" s="110">
        <f t="shared" si="6"/>
        <v>2.154842651</v>
      </c>
      <c r="Y471" s="147"/>
      <c r="Z471" s="103">
        <f t="shared" si="7"/>
        <v>34.09933284</v>
      </c>
      <c r="AA471" s="112">
        <f t="shared" si="8"/>
        <v>21.7516679</v>
      </c>
      <c r="AB471" s="73">
        <v>6.0</v>
      </c>
      <c r="AC471" s="102">
        <v>13.49</v>
      </c>
      <c r="AD471" s="102">
        <v>1.35</v>
      </c>
      <c r="AE471" s="102">
        <v>4.64</v>
      </c>
      <c r="AF471" s="102">
        <v>9.65</v>
      </c>
      <c r="AG471" s="102">
        <v>42.9</v>
      </c>
      <c r="AH471" s="102">
        <v>-16.8</v>
      </c>
      <c r="AI471" s="102">
        <v>21.95</v>
      </c>
      <c r="AJ471" s="102">
        <v>30.5</v>
      </c>
      <c r="AK471" s="102">
        <v>16.1</v>
      </c>
      <c r="AL471" s="113">
        <v>44280.0</v>
      </c>
      <c r="AM471" s="114">
        <v>0.3</v>
      </c>
      <c r="AN471" s="102">
        <v>1.02</v>
      </c>
      <c r="AO471" s="115">
        <f t="shared" si="9"/>
        <v>45.53869817</v>
      </c>
      <c r="AP471" s="116">
        <f t="shared" si="10"/>
        <v>67.29036607</v>
      </c>
      <c r="AQ471" s="117">
        <f t="shared" si="11"/>
        <v>205.4349141</v>
      </c>
      <c r="AR471" s="103">
        <f t="array" ref="AR471">INDEX(Historical!$C$7:$C$1381,MATCH(B471,Historical!$B$7:$B$1403,0))*IF(AH471="n/a",1.03,IF(AH471&lt;0,1.01,IF(AH471&gt;10,1.1,(1+AH471/100))))</f>
        <v>4.545</v>
      </c>
      <c r="AS471" s="112">
        <f t="shared" si="12"/>
        <v>4.9995</v>
      </c>
      <c r="AT471" s="112">
        <f t="shared" ref="AT471:AV471" si="479">IF($AK471="n/a",1.03*AS471,IF($AK471&lt;0,1.01*AS471,IF($AK471&gt;10,1.1*AS471,(1+$AK471/100)*AS471)))</f>
        <v>5.49945</v>
      </c>
      <c r="AU471" s="112">
        <f t="shared" si="479"/>
        <v>6.049395</v>
      </c>
      <c r="AV471" s="112">
        <f t="shared" si="479"/>
        <v>6.6543345</v>
      </c>
      <c r="AW471" s="103">
        <f t="shared" si="14"/>
        <v>27.7476795</v>
      </c>
      <c r="AX471" s="118">
        <f t="shared" si="15"/>
        <v>9.456319906</v>
      </c>
      <c r="AY471" s="119">
        <v>1.68</v>
      </c>
      <c r="AZ471" s="114">
        <v>79.36</v>
      </c>
      <c r="BA471" s="114">
        <v>-14.78</v>
      </c>
      <c r="BB471" s="114">
        <v>-3.9699999999999998</v>
      </c>
      <c r="BC471" s="114">
        <v>20.89</v>
      </c>
      <c r="BD471" s="42"/>
      <c r="BE471" s="17">
        <v>2014.0</v>
      </c>
      <c r="BF471" s="17">
        <f t="shared" si="16"/>
        <v>0</v>
      </c>
      <c r="BG471" s="120">
        <v>16.8</v>
      </c>
    </row>
    <row r="472" ht="11.25" customHeight="1">
      <c r="A472" s="155" t="s">
        <v>916</v>
      </c>
      <c r="B472" s="99" t="s">
        <v>917</v>
      </c>
      <c r="C472" s="100" t="s">
        <v>118</v>
      </c>
      <c r="D472" s="100" t="s">
        <v>227</v>
      </c>
      <c r="E472" s="101">
        <v>15.0</v>
      </c>
      <c r="F472" s="58">
        <v>261.0</v>
      </c>
      <c r="G472" s="58" t="s">
        <v>168</v>
      </c>
      <c r="H472" s="58" t="s">
        <v>168</v>
      </c>
      <c r="I472" s="150">
        <v>100.97</v>
      </c>
      <c r="J472" s="103">
        <f t="shared" si="2"/>
        <v>0.7328909577</v>
      </c>
      <c r="K472" s="104">
        <v>0.185</v>
      </c>
      <c r="L472" s="73">
        <v>4.0</v>
      </c>
      <c r="M472" s="23">
        <f t="shared" si="3"/>
        <v>0.74</v>
      </c>
      <c r="N472" s="105" t="s">
        <v>314</v>
      </c>
      <c r="O472" s="106">
        <v>0.165</v>
      </c>
      <c r="P472" s="107">
        <v>43686.0</v>
      </c>
      <c r="Q472" s="107">
        <v>43707.0</v>
      </c>
      <c r="R472" s="23">
        <f t="shared" si="4"/>
        <v>12.12121212</v>
      </c>
      <c r="S472" s="108">
        <f t="array" ref="S472">IF(INDEX(Historical!$D$7:$D$1379,MATCH(B472,Historical!$B$7:$B$1403,0))=0,"n/a",(INDEX(Historical!$C$7:$C$1381,MATCH(B472,Historical!$B$7:$B$1403,0))/INDEX(Historical!$D$7:$D$1379,MATCH(B472,Historical!$B$7:$B$1403,0))-1)*100)</f>
        <v>11.11111111</v>
      </c>
      <c r="T472" s="108">
        <f t="array" ref="T472">IF(INDEX(Historical!$F$7:$F$1372,MATCH(B472,Historical!$B$7:$B$1403,0))=0,"n/a",((INDEX(Historical!$C$7:$C$1381,MATCH(B472,Historical!$B$7:$B$1403,0))/INDEX(Historical!$F$7:$F$1372,MATCH(B472,Historical!$B$7:$B$1403,0)))^(1/3)-1)*100)</f>
        <v>27.21540581</v>
      </c>
      <c r="U472" s="108">
        <f t="array" ref="U472">IF(INDEX(Historical!$H$7:$H$1372,MATCH(B472,Historical!$B$7:$B$1403,0))=0,"n/a",((INDEX(Historical!$C$7:$C$1381,MATCH(B472,Historical!$B$7:$B$1403,0))/INDEX(Historical!$H$7:$H$1372,MATCH(B472,Historical!$B$7:$B$1403,0)))^(1/5)-1)*100)</f>
        <v>21.90595987</v>
      </c>
      <c r="V472" s="108">
        <f t="array" ref="V472">IF(INDEX(Historical!$O$7:$O$1372,MATCH(B472,Historical!$B$7:$B$1403,0))=0,"n/a",((INDEX(Historical!$C$7:$C$1381,MATCH(B472,Historical!$B$7:$B$1403,0))/INDEX(Historical!$O$7:$O$1372,MATCH(B472,Historical!$B$7:$B$1403,0)))^(1/10)-1)*100)</f>
        <v>15.20329794</v>
      </c>
      <c r="W472" s="109">
        <f t="shared" si="5"/>
        <v>1.440868946</v>
      </c>
      <c r="X472" s="110">
        <f t="shared" si="6"/>
        <v>1.303926183</v>
      </c>
      <c r="Y472" s="159"/>
      <c r="Z472" s="103">
        <f t="shared" si="7"/>
        <v>12.93706294</v>
      </c>
      <c r="AA472" s="112">
        <f t="shared" si="8"/>
        <v>17.6520979</v>
      </c>
      <c r="AB472" s="73">
        <v>12.0</v>
      </c>
      <c r="AC472" s="102">
        <v>5.72</v>
      </c>
      <c r="AD472" s="102">
        <v>17.81</v>
      </c>
      <c r="AE472" s="102">
        <v>0.98</v>
      </c>
      <c r="AF472" s="102">
        <v>5.28</v>
      </c>
      <c r="AG472" s="102">
        <v>35.8</v>
      </c>
      <c r="AH472" s="102">
        <v>36.6</v>
      </c>
      <c r="AI472" s="102">
        <v>12.65</v>
      </c>
      <c r="AJ472" s="102">
        <v>16.8</v>
      </c>
      <c r="AK472" s="102">
        <v>0.9900000000000001</v>
      </c>
      <c r="AL472" s="113">
        <v>4019.9999999999995</v>
      </c>
      <c r="AM472" s="114">
        <v>0.8</v>
      </c>
      <c r="AN472" s="102">
        <v>0.19</v>
      </c>
      <c r="AO472" s="115">
        <f t="shared" si="9"/>
        <v>4.98675293</v>
      </c>
      <c r="AP472" s="116">
        <f t="shared" si="10"/>
        <v>22.63885083</v>
      </c>
      <c r="AQ472" s="117">
        <f t="shared" si="11"/>
        <v>103.5278599</v>
      </c>
      <c r="AR472" s="103">
        <f t="array" ref="AR472">INDEX(Historical!$C$7:$C$1381,MATCH(B472,Historical!$B$7:$B$1403,0))*IF(AH472="n/a",1.03,IF(AH472&lt;0,1.01,IF(AH472&gt;10,1.1,(1+AH472/100))))</f>
        <v>0.77</v>
      </c>
      <c r="AS472" s="112">
        <f t="shared" si="12"/>
        <v>0.847</v>
      </c>
      <c r="AT472" s="112">
        <f t="shared" ref="AT472:AV472" si="480">IF($AK472="n/a",1.03*AS472,IF($AK472&lt;0,1.01*AS472,IF($AK472&gt;10,1.1*AS472,(1+$AK472/100)*AS472)))</f>
        <v>0.8553853</v>
      </c>
      <c r="AU472" s="112">
        <f t="shared" si="480"/>
        <v>0.8638536145</v>
      </c>
      <c r="AV472" s="112">
        <f t="shared" si="480"/>
        <v>0.8724057653</v>
      </c>
      <c r="AW472" s="103">
        <f t="shared" si="14"/>
        <v>4.20864468</v>
      </c>
      <c r="AX472" s="118">
        <f t="shared" si="15"/>
        <v>4.168213013</v>
      </c>
      <c r="AY472" s="119">
        <v>1.15</v>
      </c>
      <c r="AZ472" s="114">
        <v>8.21</v>
      </c>
      <c r="BA472" s="114">
        <v>-15.5</v>
      </c>
      <c r="BB472" s="114">
        <v>-9.569999999999999</v>
      </c>
      <c r="BC472" s="114">
        <v>-7.03</v>
      </c>
      <c r="BD472" s="42"/>
      <c r="BE472" s="17">
        <v>2005.0</v>
      </c>
      <c r="BF472" s="17">
        <f t="shared" si="16"/>
        <v>1</v>
      </c>
      <c r="BG472" s="120">
        <v>19.0</v>
      </c>
    </row>
    <row r="473" ht="11.25" customHeight="1">
      <c r="A473" s="155" t="s">
        <v>1588</v>
      </c>
      <c r="B473" s="99" t="s">
        <v>1589</v>
      </c>
      <c r="C473" s="100" t="s">
        <v>118</v>
      </c>
      <c r="D473" s="100" t="s">
        <v>1473</v>
      </c>
      <c r="E473" s="101">
        <v>8.0</v>
      </c>
      <c r="F473" s="58">
        <v>573.0</v>
      </c>
      <c r="G473" s="58" t="s">
        <v>120</v>
      </c>
      <c r="H473" s="58" t="s">
        <v>120</v>
      </c>
      <c r="I473" s="150">
        <v>46.19</v>
      </c>
      <c r="J473" s="103">
        <f t="shared" si="2"/>
        <v>1.558778956</v>
      </c>
      <c r="K473" s="104">
        <v>0.18</v>
      </c>
      <c r="L473" s="73">
        <v>4.0</v>
      </c>
      <c r="M473" s="23">
        <f t="shared" si="3"/>
        <v>0.72</v>
      </c>
      <c r="N473" s="105" t="s">
        <v>351</v>
      </c>
      <c r="O473" s="106">
        <v>0.16</v>
      </c>
      <c r="P473" s="107">
        <v>43620.0</v>
      </c>
      <c r="Q473" s="107">
        <v>43642.0</v>
      </c>
      <c r="R473" s="23">
        <f t="shared" si="4"/>
        <v>12.5</v>
      </c>
      <c r="S473" s="108">
        <f t="array" ref="S473">IF(INDEX(Historical!$D$7:$D$1379,MATCH(B473,Historical!$B$7:$B$1403,0))=0,"n/a",(INDEX(Historical!$C$7:$C$1381,MATCH(B473,Historical!$B$7:$B$1403,0))/INDEX(Historical!$D$7:$D$1379,MATCH(B473,Historical!$B$7:$B$1403,0))-1)*100)</f>
        <v>22.80701754</v>
      </c>
      <c r="T473" s="108">
        <f t="array" ref="T473">IF(INDEX(Historical!$F$7:$F$1372,MATCH(B473,Historical!$B$7:$B$1403,0))=0,"n/a",((INDEX(Historical!$C$7:$C$1381,MATCH(B473,Historical!$B$7:$B$1403,0))/INDEX(Historical!$F$7:$F$1372,MATCH(B473,Historical!$B$7:$B$1403,0)))^(1/3)-1)*100)</f>
        <v>23.12765003</v>
      </c>
      <c r="U473" s="108">
        <f t="array" ref="U473">IF(INDEX(Historical!$H$7:$H$1372,MATCH(B473,Historical!$B$7:$B$1403,0))=0,"n/a",((INDEX(Historical!$C$7:$C$1381,MATCH(B473,Historical!$B$7:$B$1403,0))/INDEX(Historical!$H$7:$H$1372,MATCH(B473,Historical!$B$7:$B$1403,0)))^(1/5)-1)*100)</f>
        <v>26.04774248</v>
      </c>
      <c r="V473" s="108">
        <f t="array" ref="V473">IF(INDEX(Historical!$O$7:$O$1372,MATCH(B473,Historical!$B$7:$B$1403,0))=0,"n/a",((INDEX(Historical!$C$7:$C$1381,MATCH(B473,Historical!$B$7:$B$1403,0))/INDEX(Historical!$O$7:$O$1372,MATCH(B473,Historical!$B$7:$B$1403,0)))^(1/10)-1)*100)</f>
        <v>42.69435885</v>
      </c>
      <c r="W473" s="109">
        <f t="shared" si="5"/>
        <v>0.6100979891</v>
      </c>
      <c r="X473" s="110">
        <f t="shared" si="6"/>
        <v>1.252295311</v>
      </c>
      <c r="Y473" s="218"/>
      <c r="Z473" s="103">
        <f t="shared" si="7"/>
        <v>17.06161137</v>
      </c>
      <c r="AA473" s="112">
        <f t="shared" si="8"/>
        <v>10.94549763</v>
      </c>
      <c r="AB473" s="73">
        <v>12.0</v>
      </c>
      <c r="AC473" s="102">
        <v>4.22</v>
      </c>
      <c r="AD473" s="102">
        <v>0.94</v>
      </c>
      <c r="AE473" s="102">
        <v>1.07</v>
      </c>
      <c r="AF473" s="102">
        <v>2.47</v>
      </c>
      <c r="AG473" s="102">
        <v>23.3</v>
      </c>
      <c r="AH473" s="102">
        <v>-2.0</v>
      </c>
      <c r="AI473" s="102">
        <v>19.55</v>
      </c>
      <c r="AJ473" s="102">
        <v>20.8</v>
      </c>
      <c r="AK473" s="102">
        <v>11.65</v>
      </c>
      <c r="AL473" s="113">
        <v>24070.0</v>
      </c>
      <c r="AM473" s="114">
        <v>0.3</v>
      </c>
      <c r="AN473" s="102">
        <v>0.27</v>
      </c>
      <c r="AO473" s="115">
        <f t="shared" si="9"/>
        <v>16.6610238</v>
      </c>
      <c r="AP473" s="116">
        <f t="shared" si="10"/>
        <v>27.60652143</v>
      </c>
      <c r="AQ473" s="117">
        <f t="shared" si="11"/>
        <v>9.616258216</v>
      </c>
      <c r="AR473" s="103">
        <f t="array" ref="AR473">INDEX(Historical!$C$7:$C$1381,MATCH(B473,Historical!$B$7:$B$1403,0))*IF(AH473="n/a",1.03,IF(AH473&lt;0,1.01,IF(AH473&gt;10,1.1,(1+AH473/100))))</f>
        <v>0.707</v>
      </c>
      <c r="AS473" s="112">
        <f t="shared" si="12"/>
        <v>0.7777</v>
      </c>
      <c r="AT473" s="112">
        <f t="shared" ref="AT473:AV473" si="481">IF($AK473="n/a",1.03*AS473,IF($AK473&lt;0,1.01*AS473,IF($AK473&gt;10,1.1*AS473,(1+$AK473/100)*AS473)))</f>
        <v>0.85547</v>
      </c>
      <c r="AU473" s="112">
        <f t="shared" si="481"/>
        <v>0.941017</v>
      </c>
      <c r="AV473" s="112">
        <f t="shared" si="481"/>
        <v>1.0351187</v>
      </c>
      <c r="AW473" s="103">
        <f t="shared" si="14"/>
        <v>4.3163057</v>
      </c>
      <c r="AX473" s="118">
        <f t="shared" si="15"/>
        <v>9.344675687</v>
      </c>
      <c r="AY473" s="119">
        <v>1.53</v>
      </c>
      <c r="AZ473" s="114">
        <v>1.21</v>
      </c>
      <c r="BA473" s="114">
        <v>-21.490000000000002</v>
      </c>
      <c r="BB473" s="114">
        <v>-16.13</v>
      </c>
      <c r="BC473" s="114">
        <v>-13.919999999999998</v>
      </c>
      <c r="BD473" s="42"/>
      <c r="BE473" s="17">
        <v>2012.0</v>
      </c>
      <c r="BF473" s="17">
        <f t="shared" si="16"/>
        <v>0</v>
      </c>
      <c r="BG473" s="120">
        <v>8.7</v>
      </c>
    </row>
    <row r="474" ht="11.25" customHeight="1">
      <c r="A474" s="151" t="s">
        <v>1342</v>
      </c>
      <c r="B474" s="122" t="s">
        <v>1343</v>
      </c>
      <c r="C474" s="100" t="s">
        <v>296</v>
      </c>
      <c r="D474" s="100" t="s">
        <v>348</v>
      </c>
      <c r="E474" s="123">
        <v>9.0</v>
      </c>
      <c r="F474" s="58">
        <v>541.0</v>
      </c>
      <c r="G474" s="124" t="s">
        <v>168</v>
      </c>
      <c r="H474" s="124" t="s">
        <v>168</v>
      </c>
      <c r="I474" s="216">
        <v>58.31</v>
      </c>
      <c r="J474" s="126">
        <f t="shared" si="2"/>
        <v>5.419310581</v>
      </c>
      <c r="K474" s="127">
        <v>0.79</v>
      </c>
      <c r="L474" s="128">
        <v>4.0</v>
      </c>
      <c r="M474" s="129">
        <f t="shared" si="3"/>
        <v>3.16</v>
      </c>
      <c r="N474" s="130" t="s">
        <v>409</v>
      </c>
      <c r="O474" s="131">
        <v>0.77</v>
      </c>
      <c r="P474" s="132">
        <v>43907.0</v>
      </c>
      <c r="Q474" s="132">
        <v>43915.0</v>
      </c>
      <c r="R474" s="129">
        <f t="shared" si="4"/>
        <v>2.597402597</v>
      </c>
      <c r="S474" s="108">
        <f t="array" ref="S474">IF(INDEX(Historical!$D$7:$D$1379,MATCH(B474,Historical!$B$7:$B$1403,0))=0,"n/a",(INDEX(Historical!$C$7:$C$1381,MATCH(B474,Historical!$B$7:$B$1403,0))/INDEX(Historical!$D$7:$D$1379,MATCH(B474,Historical!$B$7:$B$1403,0))-1)*100)</f>
        <v>2.666666667</v>
      </c>
      <c r="T474" s="108">
        <f t="array" ref="T474">IF(INDEX(Historical!$F$7:$F$1372,MATCH(B474,Historical!$B$7:$B$1403,0))=0,"n/a",((INDEX(Historical!$C$7:$C$1381,MATCH(B474,Historical!$B$7:$B$1403,0))/INDEX(Historical!$F$7:$F$1372,MATCH(B474,Historical!$B$7:$B$1403,0)))^(1/3)-1)*100)</f>
        <v>2.263207328</v>
      </c>
      <c r="U474" s="108">
        <f t="array" ref="U474">IF(INDEX(Historical!$H$7:$H$1372,MATCH(B474,Historical!$B$7:$B$1403,0))=0,"n/a",((INDEX(Historical!$C$7:$C$1381,MATCH(B474,Historical!$B$7:$B$1403,0))/INDEX(Historical!$H$7:$H$1372,MATCH(B474,Historical!$B$7:$B$1403,0)))^(1/5)-1)*100)</f>
        <v>9.01948953</v>
      </c>
      <c r="V474" s="108" t="str">
        <f t="array" ref="V474">IF(INDEX(Historical!$O$7:$O$1372,MATCH(B474,Historical!$B$7:$B$1403,0))=0,"n/a",((INDEX(Historical!$C$7:$C$1381,MATCH(B474,Historical!$B$7:$B$1403,0))/INDEX(Historical!$O$7:$O$1372,MATCH(B474,Historical!$B$7:$B$1403,0)))^(1/10)-1)*100)</f>
        <v>n/a</v>
      </c>
      <c r="W474" s="109" t="str">
        <f t="shared" si="5"/>
        <v>n/a</v>
      </c>
      <c r="X474" s="110" t="str">
        <f t="shared" si="6"/>
        <v>n/a</v>
      </c>
      <c r="Y474" s="229"/>
      <c r="Z474" s="126">
        <f t="shared" si="7"/>
        <v>90.28571429</v>
      </c>
      <c r="AA474" s="134">
        <f t="shared" si="8"/>
        <v>16.66</v>
      </c>
      <c r="AB474" s="128">
        <v>12.0</v>
      </c>
      <c r="AC474" s="125">
        <v>3.5</v>
      </c>
      <c r="AD474" s="125">
        <v>4.05</v>
      </c>
      <c r="AE474" s="125">
        <v>3.33</v>
      </c>
      <c r="AF474" s="125">
        <v>8.64</v>
      </c>
      <c r="AG474" s="125">
        <v>49.9</v>
      </c>
      <c r="AH474" s="125">
        <v>11.4</v>
      </c>
      <c r="AI474" s="125">
        <v>17.73</v>
      </c>
      <c r="AJ474" s="125">
        <v>-0.1</v>
      </c>
      <c r="AK474" s="125">
        <v>4.109999999999999</v>
      </c>
      <c r="AL474" s="135">
        <v>45780.0</v>
      </c>
      <c r="AM474" s="136">
        <v>52.05</v>
      </c>
      <c r="AN474" s="125">
        <v>2.41</v>
      </c>
      <c r="AO474" s="137">
        <f t="shared" si="9"/>
        <v>-2.221199889</v>
      </c>
      <c r="AP474" s="138">
        <f t="shared" si="10"/>
        <v>14.43880011</v>
      </c>
      <c r="AQ474" s="139">
        <f t="shared" si="11"/>
        <v>152.9316113</v>
      </c>
      <c r="AR474" s="103">
        <f t="array" ref="AR474">INDEX(Historical!$C$7:$C$1381,MATCH(B474,Historical!$B$7:$B$1403,0))*IF(AH474="n/a",1.03,IF(AH474&lt;0,1.01,IF(AH474&gt;10,1.1,(1+AH474/100))))</f>
        <v>3.388</v>
      </c>
      <c r="AS474" s="134">
        <f t="shared" si="12"/>
        <v>3.7268</v>
      </c>
      <c r="AT474" s="134">
        <f t="shared" ref="AT474:AV474" si="482">IF($AK474="n/a",1.03*AS474,IF($AK474&lt;0,1.01*AS474,IF($AK474&gt;10,1.1*AS474,(1+$AK474/100)*AS474)))</f>
        <v>3.87997148</v>
      </c>
      <c r="AU474" s="134">
        <f t="shared" si="482"/>
        <v>4.039438308</v>
      </c>
      <c r="AV474" s="134">
        <f t="shared" si="482"/>
        <v>4.205459222</v>
      </c>
      <c r="AW474" s="126">
        <f t="shared" si="14"/>
        <v>19.23966901</v>
      </c>
      <c r="AX474" s="140">
        <f t="shared" si="15"/>
        <v>32.99548793</v>
      </c>
      <c r="AY474" s="141">
        <v>1.64</v>
      </c>
      <c r="AZ474" s="136">
        <v>13.96</v>
      </c>
      <c r="BA474" s="136">
        <v>-21.51</v>
      </c>
      <c r="BB474" s="136">
        <v>-14.610000000000001</v>
      </c>
      <c r="BC474" s="136">
        <v>-5.13</v>
      </c>
      <c r="BD474" s="142"/>
      <c r="BE474" s="17">
        <v>2012.0</v>
      </c>
      <c r="BF474" s="17">
        <f t="shared" si="16"/>
        <v>0</v>
      </c>
      <c r="BG474" s="143">
        <v>11.899999999999999</v>
      </c>
    </row>
    <row r="475" ht="11.25" customHeight="1">
      <c r="A475" s="155" t="s">
        <v>1344</v>
      </c>
      <c r="B475" s="99" t="s">
        <v>1345</v>
      </c>
      <c r="C475" s="100" t="s">
        <v>141</v>
      </c>
      <c r="D475" s="100" t="s">
        <v>142</v>
      </c>
      <c r="E475" s="101">
        <v>9.0</v>
      </c>
      <c r="F475" s="58">
        <v>480.0</v>
      </c>
      <c r="G475" s="58" t="s">
        <v>168</v>
      </c>
      <c r="H475" s="58" t="s">
        <v>168</v>
      </c>
      <c r="I475" s="150">
        <v>71.46</v>
      </c>
      <c r="J475" s="103">
        <f t="shared" si="2"/>
        <v>5.877413938</v>
      </c>
      <c r="K475" s="104">
        <v>1.05</v>
      </c>
      <c r="L475" s="73">
        <v>4.0</v>
      </c>
      <c r="M475" s="23">
        <f t="shared" si="3"/>
        <v>4.2</v>
      </c>
      <c r="N475" s="105" t="s">
        <v>247</v>
      </c>
      <c r="O475" s="106">
        <v>1.0</v>
      </c>
      <c r="P475" s="107">
        <v>43623.0</v>
      </c>
      <c r="Q475" s="107">
        <v>43633.0</v>
      </c>
      <c r="R475" s="23">
        <f t="shared" si="4"/>
        <v>5</v>
      </c>
      <c r="S475" s="108">
        <f t="array" ref="S475">IF(INDEX(Historical!$D$7:$D$1379,MATCH(B475,Historical!$B$7:$B$1403,0))=0,"n/a",(INDEX(Historical!$C$7:$C$1381,MATCH(B475,Historical!$B$7:$B$1403,0))/INDEX(Historical!$D$7:$D$1379,MATCH(B475,Historical!$B$7:$B$1403,0))-1)*100)</f>
        <v>3.75</v>
      </c>
      <c r="T475" s="108">
        <f t="array" ref="T475">IF(INDEX(Historical!$F$7:$F$1372,MATCH(B475,Historical!$B$7:$B$1403,0))=0,"n/a",((INDEX(Historical!$C$7:$C$1381,MATCH(B475,Historical!$B$7:$B$1403,0))/INDEX(Historical!$F$7:$F$1372,MATCH(B475,Historical!$B$7:$B$1403,0)))^(1/3)-1)*100)</f>
        <v>7.61379682</v>
      </c>
      <c r="U475" s="108">
        <f t="array" ref="U475">IF(INDEX(Historical!$H$7:$H$1372,MATCH(B475,Historical!$B$7:$B$1403,0))=0,"n/a",((INDEX(Historical!$C$7:$C$1381,MATCH(B475,Historical!$B$7:$B$1403,0))/INDEX(Historical!$H$7:$H$1372,MATCH(B475,Historical!$B$7:$B$1403,0)))^(1/5)-1)*100)</f>
        <v>8.977506466</v>
      </c>
      <c r="V475" s="108" t="str">
        <f t="array" ref="V475">IF(INDEX(Historical!$O$7:$O$1372,MATCH(B475,Historical!$B$7:$B$1403,0))=0,"n/a",((INDEX(Historical!$C$7:$C$1381,MATCH(B475,Historical!$B$7:$B$1403,0))/INDEX(Historical!$O$7:$O$1372,MATCH(B475,Historical!$B$7:$B$1403,0)))^(1/10)-1)*100)</f>
        <v>n/a</v>
      </c>
      <c r="W475" s="109" t="str">
        <f t="shared" si="5"/>
        <v>n/a</v>
      </c>
      <c r="X475" s="110">
        <f t="shared" si="6"/>
        <v>2.362501702</v>
      </c>
      <c r="Y475" s="180" t="s">
        <v>1346</v>
      </c>
      <c r="Z475" s="103">
        <f t="shared" si="7"/>
        <v>43.79562044</v>
      </c>
      <c r="AA475" s="112">
        <f t="shared" si="8"/>
        <v>7.451511992</v>
      </c>
      <c r="AB475" s="73">
        <v>12.0</v>
      </c>
      <c r="AC475" s="102">
        <v>9.59</v>
      </c>
      <c r="AD475" s="102">
        <v>1.86</v>
      </c>
      <c r="AE475" s="102">
        <v>0.68</v>
      </c>
      <c r="AF475" s="102">
        <v>2.95</v>
      </c>
      <c r="AG475" s="102">
        <v>36.9</v>
      </c>
      <c r="AH475" s="102">
        <v>-20.3</v>
      </c>
      <c r="AI475" s="102">
        <v>13.15</v>
      </c>
      <c r="AJ475" s="102">
        <v>3.8</v>
      </c>
      <c r="AK475" s="102">
        <v>4.0</v>
      </c>
      <c r="AL475" s="113">
        <v>23950.0</v>
      </c>
      <c r="AM475" s="114">
        <v>0.1</v>
      </c>
      <c r="AN475" s="102">
        <v>1.5</v>
      </c>
      <c r="AO475" s="115">
        <f t="shared" si="9"/>
        <v>7.403408412</v>
      </c>
      <c r="AP475" s="116">
        <f t="shared" si="10"/>
        <v>14.8549204</v>
      </c>
      <c r="AQ475" s="117">
        <f t="shared" si="11"/>
        <v>-1.157902861</v>
      </c>
      <c r="AR475" s="103">
        <f t="array" ref="AR475">INDEX(Historical!$C$7:$C$1381,MATCH(B475,Historical!$B$7:$B$1403,0))*IF(AH475="n/a",1.03,IF(AH475&lt;0,1.01,IF(AH475&gt;10,1.1,(1+AH475/100))))</f>
        <v>4.1915</v>
      </c>
      <c r="AS475" s="112">
        <f t="shared" si="12"/>
        <v>4.61065</v>
      </c>
      <c r="AT475" s="112">
        <f t="shared" ref="AT475:AV475" si="483">IF($AK475="n/a",1.03*AS475,IF($AK475&lt;0,1.01*AS475,IF($AK475&gt;10,1.1*AS475,(1+$AK475/100)*AS475)))</f>
        <v>4.795076</v>
      </c>
      <c r="AU475" s="112">
        <f t="shared" si="483"/>
        <v>4.98687904</v>
      </c>
      <c r="AV475" s="112">
        <f t="shared" si="483"/>
        <v>5.186354202</v>
      </c>
      <c r="AW475" s="103">
        <f t="shared" si="14"/>
        <v>23.77045924</v>
      </c>
      <c r="AX475" s="118">
        <f t="shared" si="15"/>
        <v>33.26400678</v>
      </c>
      <c r="AY475" s="119">
        <v>1.45</v>
      </c>
      <c r="AZ475" s="114">
        <v>4.15</v>
      </c>
      <c r="BA475" s="114">
        <v>-27.750000000000004</v>
      </c>
      <c r="BB475" s="114">
        <v>-17.86</v>
      </c>
      <c r="BC475" s="114">
        <v>-16.49</v>
      </c>
      <c r="BD475" s="42"/>
      <c r="BE475" s="17">
        <v>2011.0</v>
      </c>
      <c r="BF475" s="17">
        <f t="shared" si="16"/>
        <v>0</v>
      </c>
      <c r="BG475" s="120">
        <v>11.200000000000001</v>
      </c>
    </row>
    <row r="476" ht="11.25" customHeight="1">
      <c r="A476" s="55" t="s">
        <v>918</v>
      </c>
      <c r="B476" s="99" t="s">
        <v>919</v>
      </c>
      <c r="C476" s="100" t="s">
        <v>136</v>
      </c>
      <c r="D476" s="100" t="s">
        <v>153</v>
      </c>
      <c r="E476" s="101">
        <v>20.0</v>
      </c>
      <c r="F476" s="58">
        <v>169.0</v>
      </c>
      <c r="G476" s="58" t="s">
        <v>168</v>
      </c>
      <c r="H476" s="58" t="s">
        <v>168</v>
      </c>
      <c r="I476" s="150">
        <v>36.53</v>
      </c>
      <c r="J476" s="103">
        <f t="shared" si="2"/>
        <v>3.394470298</v>
      </c>
      <c r="K476" s="104">
        <v>0.31</v>
      </c>
      <c r="L476" s="73">
        <v>4.0</v>
      </c>
      <c r="M476" s="23">
        <f t="shared" si="3"/>
        <v>1.24</v>
      </c>
      <c r="N476" s="105" t="s">
        <v>592</v>
      </c>
      <c r="O476" s="106">
        <v>0.3</v>
      </c>
      <c r="P476" s="107">
        <v>43735.0</v>
      </c>
      <c r="Q476" s="107">
        <v>43753.0</v>
      </c>
      <c r="R476" s="23">
        <f t="shared" si="4"/>
        <v>3.333333333</v>
      </c>
      <c r="S476" s="108">
        <f t="array" ref="S476">IF(INDEX(Historical!$D$7:$D$1379,MATCH(B476,Historical!$B$7:$B$1403,0))=0,"n/a",(INDEX(Historical!$C$7:$C$1381,MATCH(B476,Historical!$B$7:$B$1403,0))/INDEX(Historical!$D$7:$D$1379,MATCH(B476,Historical!$B$7:$B$1403,0))-1)*100)</f>
        <v>9.009009009</v>
      </c>
      <c r="T476" s="108">
        <f t="array" ref="T476">IF(INDEX(Historical!$F$7:$F$1372,MATCH(B476,Historical!$B$7:$B$1403,0))=0,"n/a",((INDEX(Historical!$C$7:$C$1381,MATCH(B476,Historical!$B$7:$B$1403,0))/INDEX(Historical!$F$7:$F$1372,MATCH(B476,Historical!$B$7:$B$1403,0)))^(1/3)-1)*100)</f>
        <v>8.397830032</v>
      </c>
      <c r="U476" s="108">
        <f t="array" ref="U476">IF(INDEX(Historical!$H$7:$H$1372,MATCH(B476,Historical!$B$7:$B$1403,0))=0,"n/a",((INDEX(Historical!$C$7:$C$1381,MATCH(B476,Historical!$B$7:$B$1403,0))/INDEX(Historical!$H$7:$H$1372,MATCH(B476,Historical!$B$7:$B$1403,0)))^(1/5)-1)*100)</f>
        <v>12.05183156</v>
      </c>
      <c r="V476" s="108">
        <f t="array" ref="V476">IF(INDEX(Historical!$O$7:$O$1372,MATCH(B476,Historical!$B$7:$B$1403,0))=0,"n/a",((INDEX(Historical!$C$7:$C$1381,MATCH(B476,Historical!$B$7:$B$1403,0))/INDEX(Historical!$O$7:$O$1372,MATCH(B476,Historical!$B$7:$B$1403,0)))^(1/10)-1)*100)</f>
        <v>11.98815155</v>
      </c>
      <c r="W476" s="109">
        <f t="shared" si="5"/>
        <v>1.005311913</v>
      </c>
      <c r="X476" s="110" t="str">
        <f t="shared" si="6"/>
        <v>n/a</v>
      </c>
      <c r="Y476" s="99"/>
      <c r="Z476" s="103" t="str">
        <f t="shared" si="7"/>
        <v>n/a</v>
      </c>
      <c r="AA476" s="112" t="str">
        <f t="shared" si="8"/>
        <v>n/a</v>
      </c>
      <c r="AB476" s="73">
        <v>12.0</v>
      </c>
      <c r="AC476" s="102" t="s">
        <v>128</v>
      </c>
      <c r="AD476" s="102" t="s">
        <v>128</v>
      </c>
      <c r="AE476" s="102" t="s">
        <v>128</v>
      </c>
      <c r="AF476" s="102" t="s">
        <v>128</v>
      </c>
      <c r="AG476" s="102" t="s">
        <v>128</v>
      </c>
      <c r="AH476" s="102" t="s">
        <v>128</v>
      </c>
      <c r="AI476" s="102" t="s">
        <v>128</v>
      </c>
      <c r="AJ476" s="102" t="s">
        <v>128</v>
      </c>
      <c r="AK476" s="102" t="s">
        <v>128</v>
      </c>
      <c r="AL476" s="113" t="s">
        <v>128</v>
      </c>
      <c r="AM476" s="114" t="s">
        <v>128</v>
      </c>
      <c r="AN476" s="102" t="s">
        <v>128</v>
      </c>
      <c r="AO476" s="115" t="str">
        <f t="shared" si="9"/>
        <v>n/a</v>
      </c>
      <c r="AP476" s="116">
        <f t="shared" si="10"/>
        <v>15.44630186</v>
      </c>
      <c r="AQ476" s="117" t="str">
        <f t="shared" si="11"/>
        <v>n/a</v>
      </c>
      <c r="AR476" s="103">
        <f t="array" ref="AR476">INDEX(Historical!$C$7:$C$1381,MATCH(B476,Historical!$B$7:$B$1403,0))*IF(AH476="n/a",1.03,IF(AH476&lt;0,1.01,IF(AH476&gt;10,1.1,(1+AH476/100))))</f>
        <v>1.2463</v>
      </c>
      <c r="AS476" s="112">
        <f t="shared" si="12"/>
        <v>1.283689</v>
      </c>
      <c r="AT476" s="112">
        <f t="shared" ref="AT476:AV476" si="484">IF($AK476="n/a",1.03*AS476,IF($AK476&lt;0,1.01*AS476,IF($AK476&gt;10,1.1*AS476,(1+$AK476/100)*AS476)))</f>
        <v>1.32219967</v>
      </c>
      <c r="AU476" s="112">
        <f t="shared" si="484"/>
        <v>1.36186566</v>
      </c>
      <c r="AV476" s="112">
        <f t="shared" si="484"/>
        <v>1.40272163</v>
      </c>
      <c r="AW476" s="103">
        <f t="shared" si="14"/>
        <v>6.61677596</v>
      </c>
      <c r="AX476" s="118">
        <f t="shared" si="15"/>
        <v>18.1132657</v>
      </c>
      <c r="AY476" s="119" t="s">
        <v>128</v>
      </c>
      <c r="AZ476" s="114" t="s">
        <v>128</v>
      </c>
      <c r="BA476" s="114" t="s">
        <v>128</v>
      </c>
      <c r="BB476" s="114" t="s">
        <v>128</v>
      </c>
      <c r="BC476" s="114" t="s">
        <v>128</v>
      </c>
      <c r="BD476" s="42" t="s">
        <v>112</v>
      </c>
      <c r="BE476" s="17">
        <v>2001.0</v>
      </c>
      <c r="BF476" s="17">
        <f t="shared" si="16"/>
        <v>2</v>
      </c>
      <c r="BG476" s="120" t="s">
        <v>128</v>
      </c>
    </row>
    <row r="477" ht="11.25" customHeight="1">
      <c r="A477" s="155" t="s">
        <v>1590</v>
      </c>
      <c r="B477" s="99" t="s">
        <v>1591</v>
      </c>
      <c r="C477" s="100" t="s">
        <v>296</v>
      </c>
      <c r="D477" s="100" t="s">
        <v>336</v>
      </c>
      <c r="E477" s="101">
        <v>8.0</v>
      </c>
      <c r="F477" s="58">
        <v>604.0</v>
      </c>
      <c r="G477" s="58" t="s">
        <v>120</v>
      </c>
      <c r="H477" s="58" t="s">
        <v>120</v>
      </c>
      <c r="I477" s="150">
        <v>28.65</v>
      </c>
      <c r="J477" s="103">
        <f t="shared" si="2"/>
        <v>1.954624782</v>
      </c>
      <c r="K477" s="104">
        <v>0.14</v>
      </c>
      <c r="L477" s="73">
        <v>4.0</v>
      </c>
      <c r="M477" s="23">
        <f t="shared" si="3"/>
        <v>0.56</v>
      </c>
      <c r="N477" s="105" t="s">
        <v>425</v>
      </c>
      <c r="O477" s="106">
        <v>0.13</v>
      </c>
      <c r="P477" s="107">
        <v>43797.0</v>
      </c>
      <c r="Q477" s="107">
        <v>43811.0</v>
      </c>
      <c r="R477" s="23">
        <f t="shared" si="4"/>
        <v>7.692307692</v>
      </c>
      <c r="S477" s="108">
        <f t="array" ref="S477">IF(INDEX(Historical!$D$7:$D$1379,MATCH(B477,Historical!$B$7:$B$1403,0))=0,"n/a",(INDEX(Historical!$C$7:$C$1381,MATCH(B477,Historical!$B$7:$B$1403,0))/INDEX(Historical!$D$7:$D$1379,MATCH(B477,Historical!$B$7:$B$1403,0))-1)*100)</f>
        <v>8.163265306</v>
      </c>
      <c r="T477" s="108">
        <f t="array" ref="T477">IF(INDEX(Historical!$F$7:$F$1372,MATCH(B477,Historical!$B$7:$B$1403,0))=0,"n/a",((INDEX(Historical!$C$7:$C$1381,MATCH(B477,Historical!$B$7:$B$1403,0))/INDEX(Historical!$F$7:$F$1372,MATCH(B477,Historical!$B$7:$B$1403,0)))^(1/3)-1)*100)</f>
        <v>8.934138784</v>
      </c>
      <c r="U477" s="108">
        <f t="array" ref="U477">IF(INDEX(Historical!$H$7:$H$1372,MATCH(B477,Historical!$B$7:$B$1403,0))=0,"n/a",((INDEX(Historical!$C$7:$C$1381,MATCH(B477,Historical!$B$7:$B$1403,0))/INDEX(Historical!$H$7:$H$1372,MATCH(B477,Historical!$B$7:$B$1403,0)))^(1/5)-1)*100)</f>
        <v>15.30828274</v>
      </c>
      <c r="V477" s="108" t="str">
        <f t="array" ref="V477">IF(INDEX(Historical!$O$7:$O$1372,MATCH(B477,Historical!$B$7:$B$1403,0))=0,"n/a",((INDEX(Historical!$C$7:$C$1381,MATCH(B477,Historical!$B$7:$B$1403,0))/INDEX(Historical!$O$7:$O$1372,MATCH(B477,Historical!$B$7:$B$1403,0)))^(1/10)-1)*100)</f>
        <v>n/a</v>
      </c>
      <c r="W477" s="109" t="str">
        <f t="shared" si="5"/>
        <v>n/a</v>
      </c>
      <c r="X477" s="110">
        <f t="shared" si="6"/>
        <v>2.594624193</v>
      </c>
      <c r="Y477" s="159"/>
      <c r="Z477" s="103">
        <f t="shared" si="7"/>
        <v>34.14634146</v>
      </c>
      <c r="AA477" s="112">
        <f t="shared" si="8"/>
        <v>17.4695122</v>
      </c>
      <c r="AB477" s="73">
        <v>4.0</v>
      </c>
      <c r="AC477" s="102">
        <v>1.64</v>
      </c>
      <c r="AD477" s="102">
        <v>2.25</v>
      </c>
      <c r="AE477" s="102">
        <v>0.75</v>
      </c>
      <c r="AF477" s="102">
        <v>1.86</v>
      </c>
      <c r="AG477" s="102">
        <v>11.0</v>
      </c>
      <c r="AH477" s="102">
        <v>-19.1</v>
      </c>
      <c r="AI477" s="102">
        <v>7.630000000000001</v>
      </c>
      <c r="AJ477" s="102">
        <v>5.8999999999999995</v>
      </c>
      <c r="AK477" s="102">
        <v>7.8</v>
      </c>
      <c r="AL477" s="113">
        <v>1340.0</v>
      </c>
      <c r="AM477" s="114">
        <v>0.1</v>
      </c>
      <c r="AN477" s="102">
        <v>0.0</v>
      </c>
      <c r="AO477" s="115">
        <f t="shared" si="9"/>
        <v>-0.2066046764</v>
      </c>
      <c r="AP477" s="116">
        <f t="shared" si="10"/>
        <v>17.26290752</v>
      </c>
      <c r="AQ477" s="117">
        <f t="shared" si="11"/>
        <v>20.17264004</v>
      </c>
      <c r="AR477" s="103">
        <f t="array" ref="AR477">INDEX(Historical!$C$7:$C$1381,MATCH(B477,Historical!$B$7:$B$1403,0))*IF(AH477="n/a",1.03,IF(AH477&lt;0,1.01,IF(AH477&gt;10,1.1,(1+AH477/100))))</f>
        <v>0.5353</v>
      </c>
      <c r="AS477" s="112">
        <f t="shared" si="12"/>
        <v>0.57614339</v>
      </c>
      <c r="AT477" s="112">
        <f t="shared" ref="AT477:AV477" si="485">IF($AK477="n/a",1.03*AS477,IF($AK477&lt;0,1.01*AS477,IF($AK477&gt;10,1.1*AS477,(1+$AK477/100)*AS477)))</f>
        <v>0.6210825744</v>
      </c>
      <c r="AU477" s="112">
        <f t="shared" si="485"/>
        <v>0.6695270152</v>
      </c>
      <c r="AV477" s="112">
        <f t="shared" si="485"/>
        <v>0.7217501224</v>
      </c>
      <c r="AW477" s="103">
        <f t="shared" si="14"/>
        <v>3.123803102</v>
      </c>
      <c r="AX477" s="118">
        <f t="shared" si="15"/>
        <v>10.90332671</v>
      </c>
      <c r="AY477" s="119">
        <v>0.79</v>
      </c>
      <c r="AZ477" s="114">
        <v>3.09</v>
      </c>
      <c r="BA477" s="114">
        <v>-23.56</v>
      </c>
      <c r="BB477" s="114">
        <v>-9.46</v>
      </c>
      <c r="BC477" s="114">
        <v>-11.469999999999999</v>
      </c>
      <c r="BD477" s="42"/>
      <c r="BE477" s="17">
        <v>2013.0</v>
      </c>
      <c r="BF477" s="17">
        <f t="shared" si="16"/>
        <v>0</v>
      </c>
      <c r="BG477" s="120">
        <v>5.800000000000001</v>
      </c>
    </row>
    <row r="478" ht="11.25" customHeight="1">
      <c r="A478" s="55" t="s">
        <v>1347</v>
      </c>
      <c r="B478" s="99" t="s">
        <v>1348</v>
      </c>
      <c r="C478" s="100" t="s">
        <v>131</v>
      </c>
      <c r="D478" s="100" t="s">
        <v>132</v>
      </c>
      <c r="E478" s="101">
        <v>9.0</v>
      </c>
      <c r="F478" s="58">
        <v>528.0</v>
      </c>
      <c r="G478" s="58" t="s">
        <v>168</v>
      </c>
      <c r="H478" s="58" t="s">
        <v>168</v>
      </c>
      <c r="I478" s="150">
        <v>290.25</v>
      </c>
      <c r="J478" s="103">
        <f t="shared" si="2"/>
        <v>0.5512489233</v>
      </c>
      <c r="K478" s="104">
        <v>0.4</v>
      </c>
      <c r="L478" s="73">
        <v>4.0</v>
      </c>
      <c r="M478" s="23">
        <f t="shared" si="3"/>
        <v>1.6</v>
      </c>
      <c r="N478" s="105" t="s">
        <v>343</v>
      </c>
      <c r="O478" s="106">
        <v>0.33</v>
      </c>
      <c r="P478" s="107">
        <v>43837.0</v>
      </c>
      <c r="Q478" s="107">
        <v>43867.0</v>
      </c>
      <c r="R478" s="23">
        <f t="shared" si="4"/>
        <v>21.21212121</v>
      </c>
      <c r="S478" s="108">
        <f t="array" ref="S478">IF(INDEX(Historical!$D$7:$D$1379,MATCH(B478,Historical!$B$7:$B$1403,0))=0,"n/a",(INDEX(Historical!$C$7:$C$1381,MATCH(B478,Historical!$B$7:$B$1403,0))/INDEX(Historical!$D$7:$D$1379,MATCH(B478,Historical!$B$7:$B$1403,0))-1)*100)</f>
        <v>32</v>
      </c>
      <c r="T478" s="108">
        <f t="array" ref="T478">IF(INDEX(Historical!$F$7:$F$1372,MATCH(B478,Historical!$B$7:$B$1403,0))=0,"n/a",((INDEX(Historical!$C$7:$C$1381,MATCH(B478,Historical!$B$7:$B$1403,0))/INDEX(Historical!$F$7:$F$1372,MATCH(B478,Historical!$B$7:$B$1403,0)))^(1/3)-1)*100)</f>
        <v>20.20433024</v>
      </c>
      <c r="U478" s="108">
        <f t="array" ref="U478">IF(INDEX(Historical!$H$7:$H$1372,MATCH(B478,Historical!$B$7:$B$1403,0))=0,"n/a",((INDEX(Historical!$C$7:$C$1381,MATCH(B478,Historical!$B$7:$B$1403,0))/INDEX(Historical!$H$7:$H$1372,MATCH(B478,Historical!$B$7:$B$1403,0)))^(1/5)-1)*100)</f>
        <v>24.57309396</v>
      </c>
      <c r="V478" s="108">
        <f t="array" ref="V478">IF(INDEX(Historical!$O$7:$O$1372,MATCH(B478,Historical!$B$7:$B$1403,0))=0,"n/a",((INDEX(Historical!$C$7:$C$1381,MATCH(B478,Historical!$B$7:$B$1403,0))/INDEX(Historical!$O$7:$O$1372,MATCH(B478,Historical!$B$7:$B$1403,0)))^(1/10)-1)*100)</f>
        <v>36.22043666</v>
      </c>
      <c r="W478" s="109">
        <f t="shared" si="5"/>
        <v>0.6784317427</v>
      </c>
      <c r="X478" s="110">
        <f t="shared" si="6"/>
        <v>1.187105988</v>
      </c>
      <c r="Y478" s="147"/>
      <c r="Z478" s="103">
        <f t="shared" si="7"/>
        <v>20.2020202</v>
      </c>
      <c r="AA478" s="112">
        <f t="shared" si="8"/>
        <v>36.64772727</v>
      </c>
      <c r="AB478" s="73">
        <v>12.0</v>
      </c>
      <c r="AC478" s="102">
        <v>7.92</v>
      </c>
      <c r="AD478" s="102">
        <v>2.06</v>
      </c>
      <c r="AE478" s="102">
        <v>17.33</v>
      </c>
      <c r="AF478" s="102">
        <v>49.62</v>
      </c>
      <c r="AG478" s="102">
        <v>154.5</v>
      </c>
      <c r="AH478" s="102">
        <v>43.3</v>
      </c>
      <c r="AI478" s="102">
        <v>19.05</v>
      </c>
      <c r="AJ478" s="102">
        <v>20.7</v>
      </c>
      <c r="AK478" s="102">
        <v>17.810000000000002</v>
      </c>
      <c r="AL478" s="113">
        <v>292620.0</v>
      </c>
      <c r="AM478" s="114">
        <v>11.200000000000001</v>
      </c>
      <c r="AN478" s="102">
        <v>1.45</v>
      </c>
      <c r="AO478" s="115">
        <f t="shared" si="9"/>
        <v>-11.52338439</v>
      </c>
      <c r="AP478" s="116">
        <f t="shared" si="10"/>
        <v>25.12434288</v>
      </c>
      <c r="AQ478" s="117">
        <f t="shared" si="11"/>
        <v>799.0019719</v>
      </c>
      <c r="AR478" s="103">
        <f t="array" ref="AR478">INDEX(Historical!$C$7:$C$1381,MATCH(B478,Historical!$B$7:$B$1403,0))*IF(AH478="n/a",1.03,IF(AH478&lt;0,1.01,IF(AH478&gt;10,1.1,(1+AH478/100))))</f>
        <v>1.452</v>
      </c>
      <c r="AS478" s="112">
        <f t="shared" si="12"/>
        <v>1.5972</v>
      </c>
      <c r="AT478" s="112">
        <f t="shared" ref="AT478:AV478" si="486">IF($AK478="n/a",1.03*AS478,IF($AK478&lt;0,1.01*AS478,IF($AK478&gt;10,1.1*AS478,(1+$AK478/100)*AS478)))</f>
        <v>1.75692</v>
      </c>
      <c r="AU478" s="112">
        <f t="shared" si="486"/>
        <v>1.932612</v>
      </c>
      <c r="AV478" s="112">
        <f t="shared" si="486"/>
        <v>2.1258732</v>
      </c>
      <c r="AW478" s="103">
        <f t="shared" si="14"/>
        <v>8.8646052</v>
      </c>
      <c r="AX478" s="118">
        <f t="shared" si="15"/>
        <v>3.054127545</v>
      </c>
      <c r="AY478" s="119">
        <v>1.0</v>
      </c>
      <c r="AZ478" s="114">
        <v>34.42</v>
      </c>
      <c r="BA478" s="114">
        <v>-16.41</v>
      </c>
      <c r="BB478" s="114">
        <v>-7.99</v>
      </c>
      <c r="BC478" s="114">
        <v>2.44</v>
      </c>
      <c r="BD478" s="42"/>
      <c r="BE478" s="17">
        <v>2012.0</v>
      </c>
      <c r="BF478" s="17">
        <f t="shared" si="16"/>
        <v>0</v>
      </c>
      <c r="BG478" s="120">
        <v>31.4</v>
      </c>
    </row>
    <row r="479" ht="11.25" customHeight="1">
      <c r="A479" s="55" t="s">
        <v>920</v>
      </c>
      <c r="B479" s="99" t="s">
        <v>921</v>
      </c>
      <c r="C479" s="100" t="s">
        <v>272</v>
      </c>
      <c r="D479" s="100" t="s">
        <v>273</v>
      </c>
      <c r="E479" s="101">
        <v>10.0</v>
      </c>
      <c r="F479" s="58">
        <v>397.0</v>
      </c>
      <c r="G479" s="58" t="s">
        <v>121</v>
      </c>
      <c r="H479" s="58" t="s">
        <v>121</v>
      </c>
      <c r="I479" s="150">
        <v>129.26</v>
      </c>
      <c r="J479" s="103">
        <f t="shared" si="2"/>
        <v>3.09453814</v>
      </c>
      <c r="K479" s="104">
        <v>1.0</v>
      </c>
      <c r="L479" s="73">
        <v>4.0</v>
      </c>
      <c r="M479" s="23">
        <f t="shared" si="3"/>
        <v>4</v>
      </c>
      <c r="N479" s="105" t="s">
        <v>196</v>
      </c>
      <c r="O479" s="106">
        <v>0.96</v>
      </c>
      <c r="P479" s="107">
        <v>43843.0</v>
      </c>
      <c r="Q479" s="107">
        <v>43860.0</v>
      </c>
      <c r="R479" s="23">
        <f t="shared" si="4"/>
        <v>4.166666667</v>
      </c>
      <c r="S479" s="108">
        <f t="array" ref="S479">IF(INDEX(Historical!$D$7:$D$1379,MATCH(B479,Historical!$B$7:$B$1403,0))=0,"n/a",(INDEX(Historical!$C$7:$C$1381,MATCH(B479,Historical!$B$7:$B$1403,0))/INDEX(Historical!$D$7:$D$1379,MATCH(B479,Historical!$B$7:$B$1403,0))-1)*100)</f>
        <v>4.06504065</v>
      </c>
      <c r="T479" s="108">
        <f t="array" ref="T479">IF(INDEX(Historical!$F$7:$F$1372,MATCH(B479,Historical!$B$7:$B$1403,0))=0,"n/a",((INDEX(Historical!$C$7:$C$1381,MATCH(B479,Historical!$B$7:$B$1403,0))/INDEX(Historical!$F$7:$F$1372,MATCH(B479,Historical!$B$7:$B$1403,0)))^(1/3)-1)*100)</f>
        <v>5.394786126</v>
      </c>
      <c r="U479" s="108">
        <f t="array" ref="U479">IF(INDEX(Historical!$H$7:$H$1372,MATCH(B479,Historical!$B$7:$B$1403,0))=0,"n/a",((INDEX(Historical!$C$7:$C$1381,MATCH(B479,Historical!$B$7:$B$1403,0))/INDEX(Historical!$H$7:$H$1372,MATCH(B479,Historical!$B$7:$B$1403,0)))^(1/5)-1)*100)</f>
        <v>5.630582468</v>
      </c>
      <c r="V479" s="108">
        <f t="array" ref="V479">IF(INDEX(Historical!$O$7:$O$1372,MATCH(B479,Historical!$B$7:$B$1403,0))=0,"n/a",((INDEX(Historical!$C$7:$C$1381,MATCH(B479,Historical!$B$7:$B$1403,0))/INDEX(Historical!$O$7:$O$1372,MATCH(B479,Historical!$B$7:$B$1403,0)))^(1/10)-1)*100)</f>
        <v>4.553749416</v>
      </c>
      <c r="W479" s="109">
        <f t="shared" si="5"/>
        <v>1.236471741</v>
      </c>
      <c r="X479" s="110">
        <f t="shared" si="6"/>
        <v>0.6054389751</v>
      </c>
      <c r="Y479" s="147"/>
      <c r="Z479" s="103">
        <f t="shared" si="7"/>
        <v>137.9310345</v>
      </c>
      <c r="AA479" s="112">
        <f t="shared" si="8"/>
        <v>44.57241379</v>
      </c>
      <c r="AB479" s="73">
        <v>12.0</v>
      </c>
      <c r="AC479" s="102">
        <v>2.9</v>
      </c>
      <c r="AD479" s="102">
        <v>6.36</v>
      </c>
      <c r="AE479" s="102">
        <v>9.32</v>
      </c>
      <c r="AF479" s="102">
        <v>2.78</v>
      </c>
      <c r="AG479" s="102">
        <v>5.800000000000001</v>
      </c>
      <c r="AH479" s="102">
        <v>53.800000000000004</v>
      </c>
      <c r="AI479" s="102">
        <v>5.11</v>
      </c>
      <c r="AJ479" s="102">
        <v>9.3</v>
      </c>
      <c r="AK479" s="102">
        <v>7.000000000000001</v>
      </c>
      <c r="AL479" s="113">
        <v>15290.0</v>
      </c>
      <c r="AM479" s="114">
        <v>0.5</v>
      </c>
      <c r="AN479" s="102">
        <v>0.73</v>
      </c>
      <c r="AO479" s="115">
        <f t="shared" si="9"/>
        <v>-35.84729318</v>
      </c>
      <c r="AP479" s="116">
        <f t="shared" si="10"/>
        <v>8.725120609</v>
      </c>
      <c r="AQ479" s="117">
        <f t="shared" si="11"/>
        <v>134.6735892</v>
      </c>
      <c r="AR479" s="103">
        <f t="array" ref="AR479">INDEX(Historical!$C$7:$C$1381,MATCH(B479,Historical!$B$7:$B$1403,0))*IF(AH479="n/a",1.03,IF(AH479&lt;0,1.01,IF(AH479&gt;10,1.1,(1+AH479/100))))</f>
        <v>4.224</v>
      </c>
      <c r="AS479" s="112">
        <f t="shared" si="12"/>
        <v>4.4398464</v>
      </c>
      <c r="AT479" s="112">
        <f t="shared" ref="AT479:AV479" si="487">IF($AK479="n/a",1.03*AS479,IF($AK479&lt;0,1.01*AS479,IF($AK479&gt;10,1.1*AS479,(1+$AK479/100)*AS479)))</f>
        <v>4.750635648</v>
      </c>
      <c r="AU479" s="112">
        <f t="shared" si="487"/>
        <v>5.083180143</v>
      </c>
      <c r="AV479" s="112">
        <f t="shared" si="487"/>
        <v>5.439002753</v>
      </c>
      <c r="AW479" s="103">
        <f t="shared" si="14"/>
        <v>23.93666494</v>
      </c>
      <c r="AX479" s="118">
        <f t="shared" si="15"/>
        <v>18.51823066</v>
      </c>
      <c r="AY479" s="119">
        <v>0.41</v>
      </c>
      <c r="AZ479" s="114">
        <v>26.96</v>
      </c>
      <c r="BA479" s="114">
        <v>-13.18</v>
      </c>
      <c r="BB479" s="114">
        <v>-4.97</v>
      </c>
      <c r="BC479" s="114">
        <v>0.52</v>
      </c>
      <c r="BD479" s="42"/>
      <c r="BE479" s="17">
        <v>2011.0</v>
      </c>
      <c r="BF479" s="17">
        <f t="shared" si="16"/>
        <v>0</v>
      </c>
      <c r="BG479" s="120">
        <v>3.1</v>
      </c>
    </row>
    <row r="480" ht="11.25" customHeight="1">
      <c r="A480" s="55" t="s">
        <v>922</v>
      </c>
      <c r="B480" s="99" t="s">
        <v>923</v>
      </c>
      <c r="C480" s="100" t="s">
        <v>272</v>
      </c>
      <c r="D480" s="100" t="s">
        <v>273</v>
      </c>
      <c r="E480" s="101">
        <v>10.0</v>
      </c>
      <c r="F480" s="58">
        <v>343.0</v>
      </c>
      <c r="G480" s="58" t="s">
        <v>121</v>
      </c>
      <c r="H480" s="58" t="s">
        <v>121</v>
      </c>
      <c r="I480" s="150">
        <v>20.42</v>
      </c>
      <c r="J480" s="103">
        <f t="shared" si="2"/>
        <v>14.69147894</v>
      </c>
      <c r="K480" s="104">
        <v>0.75</v>
      </c>
      <c r="L480" s="73">
        <v>4.0</v>
      </c>
      <c r="M480" s="23">
        <f t="shared" si="3"/>
        <v>3</v>
      </c>
      <c r="N480" s="105" t="s">
        <v>138</v>
      </c>
      <c r="O480" s="106">
        <v>0.74</v>
      </c>
      <c r="P480" s="148">
        <v>43412.0</v>
      </c>
      <c r="Q480" s="148">
        <v>43437.0</v>
      </c>
      <c r="R480" s="23">
        <f t="shared" si="4"/>
        <v>1.351351351</v>
      </c>
      <c r="S480" s="108">
        <f t="array" ref="S480">IF(INDEX(Historical!$D$7:$D$1379,MATCH(B480,Historical!$B$7:$B$1403,0))=0,"n/a",(INDEX(Historical!$C$7:$C$1381,MATCH(B480,Historical!$B$7:$B$1403,0))/INDEX(Historical!$D$7:$D$1379,MATCH(B480,Historical!$B$7:$B$1403,0))-1)*100)</f>
        <v>1.01010101</v>
      </c>
      <c r="T480" s="108">
        <f t="array" ref="T480">IF(INDEX(Historical!$F$7:$F$1372,MATCH(B480,Historical!$B$7:$B$1403,0))=0,"n/a",((INDEX(Historical!$C$7:$C$1381,MATCH(B480,Historical!$B$7:$B$1403,0))/INDEX(Historical!$F$7:$F$1372,MATCH(B480,Historical!$B$7:$B$1403,0)))^(1/3)-1)*100)</f>
        <v>2.94284984</v>
      </c>
      <c r="U480" s="108">
        <f t="array" ref="U480">IF(INDEX(Historical!$H$7:$H$1372,MATCH(B480,Historical!$B$7:$B$1403,0))=0,"n/a",((INDEX(Historical!$C$7:$C$1381,MATCH(B480,Historical!$B$7:$B$1403,0))/INDEX(Historical!$H$7:$H$1372,MATCH(B480,Historical!$B$7:$B$1403,0)))^(1/5)-1)*100)</f>
        <v>3.630956499</v>
      </c>
      <c r="V480" s="108">
        <f t="array" ref="V480">IF(INDEX(Historical!$O$7:$O$1372,MATCH(B480,Historical!$B$7:$B$1403,0))=0,"n/a",((INDEX(Historical!$C$7:$C$1381,MATCH(B480,Historical!$B$7:$B$1403,0))/INDEX(Historical!$O$7:$O$1372,MATCH(B480,Historical!$B$7:$B$1403,0)))^(1/10)-1)*100)</f>
        <v>11.83803243</v>
      </c>
      <c r="W480" s="109">
        <f t="shared" si="5"/>
        <v>0.3067195939</v>
      </c>
      <c r="X480" s="110" t="str">
        <f t="shared" si="6"/>
        <v>n/a</v>
      </c>
      <c r="Y480" s="149" t="s">
        <v>761</v>
      </c>
      <c r="Z480" s="103">
        <f t="shared" si="7"/>
        <v>526.3157895</v>
      </c>
      <c r="AA480" s="112">
        <f t="shared" si="8"/>
        <v>35.8245614</v>
      </c>
      <c r="AB480" s="73">
        <v>12.0</v>
      </c>
      <c r="AC480" s="102">
        <v>0.57</v>
      </c>
      <c r="AD480" s="102">
        <v>170.59</v>
      </c>
      <c r="AE480" s="102">
        <v>3.29</v>
      </c>
      <c r="AF480" s="102">
        <v>1.07</v>
      </c>
      <c r="AG480" s="102">
        <v>3.8</v>
      </c>
      <c r="AH480" s="102">
        <v>-62.9</v>
      </c>
      <c r="AI480" s="102">
        <v>14.42</v>
      </c>
      <c r="AJ480" s="102">
        <v>-14.799999999999999</v>
      </c>
      <c r="AK480" s="102">
        <v>0.21</v>
      </c>
      <c r="AL480" s="113">
        <v>3070.0</v>
      </c>
      <c r="AM480" s="114">
        <v>0.3</v>
      </c>
      <c r="AN480" s="102">
        <v>1.97</v>
      </c>
      <c r="AO480" s="115">
        <f t="shared" si="9"/>
        <v>-17.50212596</v>
      </c>
      <c r="AP480" s="116">
        <f t="shared" si="10"/>
        <v>18.32243544</v>
      </c>
      <c r="AQ480" s="117">
        <f t="shared" si="11"/>
        <v>30.52420925</v>
      </c>
      <c r="AR480" s="103">
        <f t="array" ref="AR480">INDEX(Historical!$C$7:$C$1381,MATCH(B480,Historical!$B$7:$B$1403,0))*IF(AH480="n/a",1.03,IF(AH480&lt;0,1.01,IF(AH480&gt;10,1.1,(1+AH480/100))))</f>
        <v>3.03</v>
      </c>
      <c r="AS480" s="112">
        <f t="shared" si="12"/>
        <v>3.333</v>
      </c>
      <c r="AT480" s="112">
        <f t="shared" ref="AT480:AV480" si="488">IF($AK480="n/a",1.03*AS480,IF($AK480&lt;0,1.01*AS480,IF($AK480&gt;10,1.1*AS480,(1+$AK480/100)*AS480)))</f>
        <v>3.3399993</v>
      </c>
      <c r="AU480" s="112">
        <f t="shared" si="488"/>
        <v>3.347013299</v>
      </c>
      <c r="AV480" s="112">
        <f t="shared" si="488"/>
        <v>3.354042026</v>
      </c>
      <c r="AW480" s="103">
        <f t="shared" si="14"/>
        <v>16.40405462</v>
      </c>
      <c r="AX480" s="118">
        <f t="shared" si="15"/>
        <v>80.33327436</v>
      </c>
      <c r="AY480" s="119">
        <v>0.83</v>
      </c>
      <c r="AZ480" s="114">
        <v>1.8499999999999999</v>
      </c>
      <c r="BA480" s="114">
        <v>-54.35</v>
      </c>
      <c r="BB480" s="114">
        <v>-17.57</v>
      </c>
      <c r="BC480" s="114">
        <v>-31.259999999999998</v>
      </c>
      <c r="BD480" s="42"/>
      <c r="BE480" s="17">
        <v>2011.0</v>
      </c>
      <c r="BF480" s="17">
        <f t="shared" si="16"/>
        <v>0</v>
      </c>
      <c r="BG480" s="120">
        <v>1.2</v>
      </c>
    </row>
    <row r="481" ht="11.25" customHeight="1">
      <c r="A481" s="55" t="s">
        <v>1349</v>
      </c>
      <c r="B481" s="99" t="s">
        <v>1350</v>
      </c>
      <c r="C481" s="100" t="s">
        <v>136</v>
      </c>
      <c r="D481" s="100" t="s">
        <v>183</v>
      </c>
      <c r="E481" s="101">
        <v>9.0</v>
      </c>
      <c r="F481" s="58">
        <v>488.0</v>
      </c>
      <c r="G481" s="58" t="s">
        <v>168</v>
      </c>
      <c r="H481" s="58" t="s">
        <v>168</v>
      </c>
      <c r="I481" s="150">
        <v>36.93</v>
      </c>
      <c r="J481" s="103">
        <f t="shared" si="2"/>
        <v>6.661251015</v>
      </c>
      <c r="K481" s="104">
        <v>0.205</v>
      </c>
      <c r="L481" s="73">
        <v>12.0</v>
      </c>
      <c r="M481" s="23">
        <f t="shared" si="3"/>
        <v>2.46</v>
      </c>
      <c r="N481" s="105" t="s">
        <v>746</v>
      </c>
      <c r="O481" s="106">
        <v>0.2</v>
      </c>
      <c r="P481" s="107">
        <v>43643.0</v>
      </c>
      <c r="Q481" s="107">
        <v>43661.0</v>
      </c>
      <c r="R481" s="23">
        <f t="shared" si="4"/>
        <v>2.5</v>
      </c>
      <c r="S481" s="108">
        <f t="array" ref="S481">IF(INDEX(Historical!$D$7:$D$1379,MATCH(B481,Historical!$B$7:$B$1403,0))=0,"n/a",(INDEX(Historical!$C$7:$C$1381,MATCH(B481,Historical!$B$7:$B$1403,0))/INDEX(Historical!$D$7:$D$1379,MATCH(B481,Historical!$B$7:$B$1403,0))-1)*100)</f>
        <v>5.22875817</v>
      </c>
      <c r="T481" s="108">
        <f t="array" ref="T481">IF(INDEX(Historical!$F$7:$F$1372,MATCH(B481,Historical!$B$7:$B$1403,0))=0,"n/a",((INDEX(Historical!$C$7:$C$1381,MATCH(B481,Historical!$B$7:$B$1403,0))/INDEX(Historical!$F$7:$F$1372,MATCH(B481,Historical!$B$7:$B$1403,0)))^(1/3)-1)*100)</f>
        <v>3.550601179</v>
      </c>
      <c r="U481" s="108">
        <f t="array" ref="U481">IF(INDEX(Historical!$H$7:$H$1372,MATCH(B481,Historical!$B$7:$B$1403,0))=0,"n/a",((INDEX(Historical!$C$7:$C$1381,MATCH(B481,Historical!$B$7:$B$1403,0))/INDEX(Historical!$H$7:$H$1372,MATCH(B481,Historical!$B$7:$B$1403,0)))^(1/5)-1)*100)</f>
        <v>3.895047749</v>
      </c>
      <c r="V481" s="108">
        <f t="array" ref="V481">IF(INDEX(Historical!$O$7:$O$1372,MATCH(B481,Historical!$B$7:$B$1403,0))=0,"n/a",((INDEX(Historical!$C$7:$C$1381,MATCH(B481,Historical!$B$7:$B$1403,0))/INDEX(Historical!$O$7:$O$1372,MATCH(B481,Historical!$B$7:$B$1403,0)))^(1/10)-1)*100)</f>
        <v>4.877563082</v>
      </c>
      <c r="W481" s="109">
        <f t="shared" si="5"/>
        <v>0.7985643001</v>
      </c>
      <c r="X481" s="110">
        <f t="shared" si="6"/>
        <v>3.540952499</v>
      </c>
      <c r="Y481" s="133"/>
      <c r="Z481" s="103">
        <f t="shared" si="7"/>
        <v>132.972973</v>
      </c>
      <c r="AA481" s="112">
        <f t="shared" si="8"/>
        <v>19.96216216</v>
      </c>
      <c r="AB481" s="73">
        <v>12.0</v>
      </c>
      <c r="AC481" s="102">
        <v>1.85</v>
      </c>
      <c r="AD481" s="102">
        <v>2.85</v>
      </c>
      <c r="AE481" s="102">
        <v>9.73</v>
      </c>
      <c r="AF481" s="102">
        <v>1.53</v>
      </c>
      <c r="AG481" s="102">
        <v>8.1</v>
      </c>
      <c r="AH481" s="102">
        <v>-5.6000000000000005</v>
      </c>
      <c r="AI481" s="102">
        <v>-0.72</v>
      </c>
      <c r="AJ481" s="102">
        <v>1.0999999999999999</v>
      </c>
      <c r="AK481" s="102">
        <v>7.000000000000001</v>
      </c>
      <c r="AL481" s="113">
        <v>2360.0</v>
      </c>
      <c r="AM481" s="114">
        <v>5.3</v>
      </c>
      <c r="AN481" s="102">
        <v>0.69</v>
      </c>
      <c r="AO481" s="115">
        <f t="shared" si="9"/>
        <v>-9.405863398</v>
      </c>
      <c r="AP481" s="116">
        <f t="shared" si="10"/>
        <v>10.55629876</v>
      </c>
      <c r="AQ481" s="117">
        <f t="shared" si="11"/>
        <v>16.50867037</v>
      </c>
      <c r="AR481" s="103">
        <f t="array" ref="AR481">INDEX(Historical!$C$7:$C$1381,MATCH(B481,Historical!$B$7:$B$1403,0))*IF(AH481="n/a",1.03,IF(AH481&lt;0,1.01,IF(AH481&gt;10,1.1,(1+AH481/100))))</f>
        <v>2.43915</v>
      </c>
      <c r="AS481" s="112">
        <f t="shared" si="12"/>
        <v>2.4635415</v>
      </c>
      <c r="AT481" s="112">
        <f t="shared" ref="AT481:AV481" si="489">IF($AK481="n/a",1.03*AS481,IF($AK481&lt;0,1.01*AS481,IF($AK481&gt;10,1.1*AS481,(1+$AK481/100)*AS481)))</f>
        <v>2.635989405</v>
      </c>
      <c r="AU481" s="112">
        <f t="shared" si="489"/>
        <v>2.820508663</v>
      </c>
      <c r="AV481" s="112">
        <f t="shared" si="489"/>
        <v>3.01794427</v>
      </c>
      <c r="AW481" s="103">
        <f t="shared" si="14"/>
        <v>13.37713384</v>
      </c>
      <c r="AX481" s="118">
        <f t="shared" si="15"/>
        <v>36.22294568</v>
      </c>
      <c r="AY481" s="119">
        <v>0.75</v>
      </c>
      <c r="AZ481" s="114">
        <v>1.7999999999999998</v>
      </c>
      <c r="BA481" s="114">
        <v>-18.12</v>
      </c>
      <c r="BB481" s="114">
        <v>-15.28</v>
      </c>
      <c r="BC481" s="114">
        <v>-12.870000000000001</v>
      </c>
      <c r="BD481" s="42"/>
      <c r="BE481" s="17">
        <v>2011.0</v>
      </c>
      <c r="BF481" s="17">
        <f t="shared" si="16"/>
        <v>0</v>
      </c>
      <c r="BG481" s="120">
        <v>4.7</v>
      </c>
    </row>
    <row r="482" ht="11.25" customHeight="1">
      <c r="A482" s="155" t="s">
        <v>1351</v>
      </c>
      <c r="B482" s="99" t="s">
        <v>1352</v>
      </c>
      <c r="C482" s="100" t="s">
        <v>118</v>
      </c>
      <c r="D482" s="100" t="s">
        <v>983</v>
      </c>
      <c r="E482" s="101">
        <v>9.0</v>
      </c>
      <c r="F482" s="58">
        <v>478.0</v>
      </c>
      <c r="G482" s="58" t="s">
        <v>168</v>
      </c>
      <c r="H482" s="58" t="s">
        <v>168</v>
      </c>
      <c r="I482" s="150">
        <v>75.94</v>
      </c>
      <c r="J482" s="103">
        <f t="shared" si="2"/>
        <v>2.870687385</v>
      </c>
      <c r="K482" s="104">
        <v>1.09</v>
      </c>
      <c r="L482" s="73">
        <v>2.0</v>
      </c>
      <c r="M482" s="23">
        <f t="shared" si="3"/>
        <v>2.18</v>
      </c>
      <c r="N482" s="105" t="s">
        <v>1329</v>
      </c>
      <c r="O482" s="106">
        <v>1.01</v>
      </c>
      <c r="P482" s="107">
        <v>43616.0</v>
      </c>
      <c r="Q482" s="107">
        <v>43630.0</v>
      </c>
      <c r="R482" s="23">
        <f t="shared" si="4"/>
        <v>7.920792079</v>
      </c>
      <c r="S482" s="108">
        <f t="array" ref="S482">IF(INDEX(Historical!$D$7:$D$1379,MATCH(B482,Historical!$B$7:$B$1403,0))=0,"n/a",(INDEX(Historical!$C$7:$C$1381,MATCH(B482,Historical!$B$7:$B$1403,0))/INDEX(Historical!$D$7:$D$1379,MATCH(B482,Historical!$B$7:$B$1403,0))-1)*100)</f>
        <v>7.920792079</v>
      </c>
      <c r="T482" s="108">
        <f t="array" ref="T482">IF(INDEX(Historical!$F$7:$F$1372,MATCH(B482,Historical!$B$7:$B$1403,0))=0,"n/a",((INDEX(Historical!$C$7:$C$1381,MATCH(B482,Historical!$B$7:$B$1403,0))/INDEX(Historical!$F$7:$F$1372,MATCH(B482,Historical!$B$7:$B$1403,0)))^(1/3)-1)*100)</f>
        <v>9.508913102</v>
      </c>
      <c r="U482" s="108">
        <f t="array" ref="U482">IF(INDEX(Historical!$H$7:$H$1372,MATCH(B482,Historical!$B$7:$B$1403,0))=0,"n/a",((INDEX(Historical!$C$7:$C$1381,MATCH(B482,Historical!$B$7:$B$1403,0))/INDEX(Historical!$H$7:$H$1372,MATCH(B482,Historical!$B$7:$B$1403,0)))^(1/5)-1)*100)</f>
        <v>17.33999992</v>
      </c>
      <c r="V482" s="108">
        <f t="array" ref="V482">IF(INDEX(Historical!$O$7:$O$1372,MATCH(B482,Historical!$B$7:$B$1403,0))=0,"n/a",((INDEX(Historical!$C$7:$C$1381,MATCH(B482,Historical!$B$7:$B$1403,0))/INDEX(Historical!$O$7:$O$1372,MATCH(B482,Historical!$B$7:$B$1403,0)))^(1/10)-1)*100)</f>
        <v>11.40956471</v>
      </c>
      <c r="W482" s="109">
        <f t="shared" si="5"/>
        <v>1.519777517</v>
      </c>
      <c r="X482" s="110">
        <f t="shared" si="6"/>
        <v>0.9322580602</v>
      </c>
      <c r="Y482" s="133"/>
      <c r="Z482" s="103">
        <f t="shared" si="7"/>
        <v>28.16537468</v>
      </c>
      <c r="AA482" s="112">
        <f t="shared" si="8"/>
        <v>9.811369509</v>
      </c>
      <c r="AB482" s="73">
        <v>12.0</v>
      </c>
      <c r="AC482" s="102">
        <v>7.74</v>
      </c>
      <c r="AD482" s="102">
        <v>6.54</v>
      </c>
      <c r="AE482" s="102">
        <v>0.22</v>
      </c>
      <c r="AF482" s="102">
        <v>1.69</v>
      </c>
      <c r="AG482" s="102">
        <v>18.9</v>
      </c>
      <c r="AH482" s="102">
        <v>30.9</v>
      </c>
      <c r="AI482" s="102">
        <v>8.51</v>
      </c>
      <c r="AJ482" s="102">
        <v>18.6</v>
      </c>
      <c r="AK482" s="102">
        <v>1.5</v>
      </c>
      <c r="AL482" s="113">
        <v>4500.0</v>
      </c>
      <c r="AM482" s="114">
        <v>0.2</v>
      </c>
      <c r="AN482" s="102">
        <v>0.38</v>
      </c>
      <c r="AO482" s="115">
        <f t="shared" si="9"/>
        <v>10.3993178</v>
      </c>
      <c r="AP482" s="116">
        <f t="shared" si="10"/>
        <v>20.2106873</v>
      </c>
      <c r="AQ482" s="117">
        <f t="shared" si="11"/>
        <v>-14.15462358</v>
      </c>
      <c r="AR482" s="103">
        <f t="array" ref="AR482">INDEX(Historical!$C$7:$C$1381,MATCH(B482,Historical!$B$7:$B$1403,0))*IF(AH482="n/a",1.03,IF(AH482&lt;0,1.01,IF(AH482&gt;10,1.1,(1+AH482/100))))</f>
        <v>2.398</v>
      </c>
      <c r="AS482" s="112">
        <f t="shared" si="12"/>
        <v>2.6020698</v>
      </c>
      <c r="AT482" s="112">
        <f t="shared" ref="AT482:AV482" si="490">IF($AK482="n/a",1.03*AS482,IF($AK482&lt;0,1.01*AS482,IF($AK482&gt;10,1.1*AS482,(1+$AK482/100)*AS482)))</f>
        <v>2.641100847</v>
      </c>
      <c r="AU482" s="112">
        <f t="shared" si="490"/>
        <v>2.68071736</v>
      </c>
      <c r="AV482" s="112">
        <f t="shared" si="490"/>
        <v>2.72092812</v>
      </c>
      <c r="AW482" s="103">
        <f t="shared" si="14"/>
        <v>13.04281613</v>
      </c>
      <c r="AX482" s="118">
        <f t="shared" si="15"/>
        <v>17.1751595</v>
      </c>
      <c r="AY482" s="119">
        <v>1.64</v>
      </c>
      <c r="AZ482" s="114">
        <v>0.88</v>
      </c>
      <c r="BA482" s="114">
        <v>-24.8</v>
      </c>
      <c r="BB482" s="114">
        <v>-19.509999999999998</v>
      </c>
      <c r="BC482" s="114">
        <v>-16.16</v>
      </c>
      <c r="BD482" s="42"/>
      <c r="BE482" s="17">
        <v>2011.0</v>
      </c>
      <c r="BF482" s="17">
        <f t="shared" si="16"/>
        <v>0</v>
      </c>
      <c r="BG482" s="120">
        <v>5.7</v>
      </c>
    </row>
    <row r="483" ht="11.25" customHeight="1">
      <c r="A483" s="55" t="s">
        <v>924</v>
      </c>
      <c r="B483" s="99" t="s">
        <v>925</v>
      </c>
      <c r="C483" s="100" t="s">
        <v>296</v>
      </c>
      <c r="D483" s="100" t="s">
        <v>348</v>
      </c>
      <c r="E483" s="101">
        <v>10.0</v>
      </c>
      <c r="F483" s="58">
        <v>357.0</v>
      </c>
      <c r="G483" s="58" t="s">
        <v>120</v>
      </c>
      <c r="H483" s="58" t="s">
        <v>120</v>
      </c>
      <c r="I483" s="150">
        <v>124.0</v>
      </c>
      <c r="J483" s="103">
        <f t="shared" si="2"/>
        <v>1.548387097</v>
      </c>
      <c r="K483" s="104">
        <v>0.48</v>
      </c>
      <c r="L483" s="73">
        <v>4.0</v>
      </c>
      <c r="M483" s="23">
        <f t="shared" si="3"/>
        <v>1.92</v>
      </c>
      <c r="N483" s="105" t="s">
        <v>409</v>
      </c>
      <c r="O483" s="106">
        <v>0.41</v>
      </c>
      <c r="P483" s="107">
        <v>43608.0</v>
      </c>
      <c r="Q483" s="107">
        <v>43644.0</v>
      </c>
      <c r="R483" s="23">
        <f t="shared" si="4"/>
        <v>17.07317073</v>
      </c>
      <c r="S483" s="108">
        <f t="array" ref="S483">IF(INDEX(Historical!$D$7:$D$1379,MATCH(B483,Historical!$B$7:$B$1403,0))=0,"n/a",(INDEX(Historical!$C$7:$C$1381,MATCH(B483,Historical!$B$7:$B$1403,0))/INDEX(Historical!$D$7:$D$1379,MATCH(B483,Historical!$B$7:$B$1403,0))-1)*100)</f>
        <v>18.58974359</v>
      </c>
      <c r="T483" s="108">
        <f t="array" ref="T483">IF(INDEX(Historical!$F$7:$F$1372,MATCH(B483,Historical!$B$7:$B$1403,0))=0,"n/a",((INDEX(Historical!$C$7:$C$1381,MATCH(B483,Historical!$B$7:$B$1403,0))/INDEX(Historical!$F$7:$F$1372,MATCH(B483,Historical!$B$7:$B$1403,0)))^(1/3)-1)*100)</f>
        <v>17.17221218</v>
      </c>
      <c r="U483" s="108">
        <f t="array" ref="U483">IF(INDEX(Historical!$H$7:$H$1372,MATCH(B483,Historical!$B$7:$B$1403,0))=0,"n/a",((INDEX(Historical!$C$7:$C$1381,MATCH(B483,Historical!$B$7:$B$1403,0))/INDEX(Historical!$H$7:$H$1372,MATCH(B483,Historical!$B$7:$B$1403,0)))^(1/5)-1)*100)</f>
        <v>19.16156563</v>
      </c>
      <c r="V483" s="108">
        <f t="array" ref="V483">IF(INDEX(Historical!$O$7:$O$1372,MATCH(B483,Historical!$B$7:$B$1403,0))=0,"n/a",((INDEX(Historical!$C$7:$C$1381,MATCH(B483,Historical!$B$7:$B$1403,0))/INDEX(Historical!$O$7:$O$1372,MATCH(B483,Historical!$B$7:$B$1403,0)))^(1/10)-1)*100)</f>
        <v>36.558866</v>
      </c>
      <c r="W483" s="109">
        <f t="shared" si="5"/>
        <v>0.5241291026</v>
      </c>
      <c r="X483" s="110">
        <f t="shared" si="6"/>
        <v>0.895400263</v>
      </c>
      <c r="Y483" s="239"/>
      <c r="Z483" s="103">
        <f t="shared" si="7"/>
        <v>48.3627204</v>
      </c>
      <c r="AA483" s="112">
        <f t="shared" si="8"/>
        <v>31.23425693</v>
      </c>
      <c r="AB483" s="73">
        <v>12.0</v>
      </c>
      <c r="AC483" s="102">
        <v>3.97</v>
      </c>
      <c r="AD483" s="102">
        <v>6.31</v>
      </c>
      <c r="AE483" s="102">
        <v>1.98</v>
      </c>
      <c r="AF483" s="102">
        <v>48.82</v>
      </c>
      <c r="AG483" s="102">
        <v>95.5</v>
      </c>
      <c r="AH483" s="102">
        <v>-2.4</v>
      </c>
      <c r="AI483" s="102">
        <v>9.66</v>
      </c>
      <c r="AJ483" s="102">
        <v>21.4</v>
      </c>
      <c r="AK483" s="102">
        <v>4.95</v>
      </c>
      <c r="AL483" s="113">
        <v>41560.0</v>
      </c>
      <c r="AM483" s="114">
        <v>1.0</v>
      </c>
      <c r="AN483" s="102">
        <v>12.86</v>
      </c>
      <c r="AO483" s="115">
        <f t="shared" si="9"/>
        <v>-10.5243042</v>
      </c>
      <c r="AP483" s="116">
        <f t="shared" si="10"/>
        <v>20.70995273</v>
      </c>
      <c r="AQ483" s="117">
        <f t="shared" si="11"/>
        <v>723.2338464</v>
      </c>
      <c r="AR483" s="103">
        <f t="array" ref="AR483">INDEX(Historical!$C$7:$C$1381,MATCH(B483,Historical!$B$7:$B$1403,0))*IF(AH483="n/a",1.03,IF(AH483&lt;0,1.01,IF(AH483&gt;10,1.1,(1+AH483/100))))</f>
        <v>1.8685</v>
      </c>
      <c r="AS483" s="112">
        <f t="shared" si="12"/>
        <v>2.0489971</v>
      </c>
      <c r="AT483" s="112">
        <f t="shared" ref="AT483:AV483" si="491">IF($AK483="n/a",1.03*AS483,IF($AK483&lt;0,1.01*AS483,IF($AK483&gt;10,1.1*AS483,(1+$AK483/100)*AS483)))</f>
        <v>2.150422456</v>
      </c>
      <c r="AU483" s="112">
        <f t="shared" si="491"/>
        <v>2.256868368</v>
      </c>
      <c r="AV483" s="112">
        <f t="shared" si="491"/>
        <v>2.368583352</v>
      </c>
      <c r="AW483" s="103">
        <f t="shared" si="14"/>
        <v>10.69337128</v>
      </c>
      <c r="AX483" s="118">
        <f t="shared" si="15"/>
        <v>8.623686514</v>
      </c>
      <c r="AY483" s="119">
        <v>1.27</v>
      </c>
      <c r="AZ483" s="114">
        <v>8.33</v>
      </c>
      <c r="BA483" s="114">
        <v>-19.16</v>
      </c>
      <c r="BB483" s="114">
        <v>-14.540000000000001</v>
      </c>
      <c r="BC483" s="114">
        <v>-8.110000000000001</v>
      </c>
      <c r="BD483" s="42"/>
      <c r="BE483" s="17">
        <v>2010.0</v>
      </c>
      <c r="BF483" s="17">
        <f t="shared" si="16"/>
        <v>0</v>
      </c>
      <c r="BG483" s="120">
        <v>5.7</v>
      </c>
    </row>
    <row r="484" ht="11.25" customHeight="1">
      <c r="A484" s="260" t="s">
        <v>1937</v>
      </c>
      <c r="B484" s="122" t="s">
        <v>1938</v>
      </c>
      <c r="C484" s="100" t="s">
        <v>118</v>
      </c>
      <c r="D484" s="100" t="s">
        <v>146</v>
      </c>
      <c r="E484" s="123">
        <v>6.0</v>
      </c>
      <c r="F484" s="58">
        <v>779.0</v>
      </c>
      <c r="G484" s="124" t="s">
        <v>168</v>
      </c>
      <c r="H484" s="124" t="s">
        <v>168</v>
      </c>
      <c r="I484" s="216">
        <v>41.32</v>
      </c>
      <c r="J484" s="126">
        <f t="shared" si="2"/>
        <v>1.306873185</v>
      </c>
      <c r="K484" s="127">
        <v>0.135</v>
      </c>
      <c r="L484" s="128">
        <v>4.0</v>
      </c>
      <c r="M484" s="129">
        <f t="shared" si="3"/>
        <v>0.54</v>
      </c>
      <c r="N484" s="224" t="s">
        <v>1366</v>
      </c>
      <c r="O484" s="131">
        <v>0.12</v>
      </c>
      <c r="P484" s="132">
        <v>43748.0</v>
      </c>
      <c r="Q484" s="132">
        <v>43781.0</v>
      </c>
      <c r="R484" s="129">
        <f t="shared" si="4"/>
        <v>12.5</v>
      </c>
      <c r="S484" s="108">
        <f t="array" ref="S484">IF(INDEX(Historical!$D$7:$D$1379,MATCH(B484,Historical!$B$7:$B$1403,0))=0,"n/a",(INDEX(Historical!$C$7:$C$1381,MATCH(B484,Historical!$B$7:$B$1403,0))/INDEX(Historical!$D$7:$D$1379,MATCH(B484,Historical!$B$7:$B$1403,0))-1)*100)</f>
        <v>13.79310345</v>
      </c>
      <c r="T484" s="108">
        <f t="array" ref="T484">IF(INDEX(Historical!$F$7:$F$1372,MATCH(B484,Historical!$B$7:$B$1403,0))=0,"n/a",((INDEX(Historical!$C$7:$C$1381,MATCH(B484,Historical!$B$7:$B$1403,0))/INDEX(Historical!$F$7:$F$1372,MATCH(B484,Historical!$B$7:$B$1403,0)))^(1/3)-1)*100)</f>
        <v>8.7380373</v>
      </c>
      <c r="U484" s="108">
        <f t="array" ref="U484">IF(INDEX(Historical!$H$7:$H$1372,MATCH(B484,Historical!$B$7:$B$1403,0))=0,"n/a",((INDEX(Historical!$C$7:$C$1381,MATCH(B484,Historical!$B$7:$B$1403,0))/INDEX(Historical!$H$7:$H$1372,MATCH(B484,Historical!$B$7:$B$1403,0)))^(1/5)-1)*100)</f>
        <v>8.44717712</v>
      </c>
      <c r="V484" s="108">
        <f t="array" ref="V484">IF(INDEX(Historical!$O$7:$O$1372,MATCH(B484,Historical!$B$7:$B$1403,0))=0,"n/a",((INDEX(Historical!$C$7:$C$1381,MATCH(B484,Historical!$B$7:$B$1403,0))/INDEX(Historical!$O$7:$O$1372,MATCH(B484,Historical!$B$7:$B$1403,0)))^(1/10)-1)*100)</f>
        <v>0.736008053</v>
      </c>
      <c r="W484" s="109">
        <f t="shared" si="5"/>
        <v>11.47701725</v>
      </c>
      <c r="X484" s="110" t="str">
        <f t="shared" si="6"/>
        <v>n/a</v>
      </c>
      <c r="Y484" s="181"/>
      <c r="Z484" s="126">
        <f t="shared" si="7"/>
        <v>24.43438914</v>
      </c>
      <c r="AA484" s="134">
        <f t="shared" si="8"/>
        <v>18.69683258</v>
      </c>
      <c r="AB484" s="128">
        <v>12.0</v>
      </c>
      <c r="AC484" s="125">
        <v>2.21</v>
      </c>
      <c r="AD484" s="125">
        <v>1.64</v>
      </c>
      <c r="AE484" s="125">
        <v>1.72</v>
      </c>
      <c r="AF484" s="125" t="s">
        <v>128</v>
      </c>
      <c r="AG484" s="125">
        <v>-600.3</v>
      </c>
      <c r="AH484" s="125">
        <v>7.3999999999999995</v>
      </c>
      <c r="AI484" s="125">
        <v>13.850000000000001</v>
      </c>
      <c r="AJ484" s="125">
        <v>-0.7000000000000001</v>
      </c>
      <c r="AK484" s="125">
        <v>11.4</v>
      </c>
      <c r="AL484" s="135">
        <v>11530.0</v>
      </c>
      <c r="AM484" s="136">
        <v>0.5</v>
      </c>
      <c r="AN484" s="125" t="s">
        <v>128</v>
      </c>
      <c r="AO484" s="137">
        <f t="shared" si="9"/>
        <v>-8.942782275</v>
      </c>
      <c r="AP484" s="138">
        <f t="shared" si="10"/>
        <v>9.754050305</v>
      </c>
      <c r="AQ484" s="139" t="str">
        <f t="shared" si="11"/>
        <v>n/a</v>
      </c>
      <c r="AR484" s="103">
        <f t="array" ref="AR484">INDEX(Historical!$C$7:$C$1381,MATCH(B484,Historical!$B$7:$B$1403,0))*IF(AH484="n/a",1.03,IF(AH484&lt;0,1.01,IF(AH484&gt;10,1.1,(1+AH484/100))))</f>
        <v>0.53163</v>
      </c>
      <c r="AS484" s="134">
        <f t="shared" si="12"/>
        <v>0.584793</v>
      </c>
      <c r="AT484" s="134">
        <f t="shared" ref="AT484:AV484" si="492">IF($AK484="n/a",1.03*AS484,IF($AK484&lt;0,1.01*AS484,IF($AK484&gt;10,1.1*AS484,(1+$AK484/100)*AS484)))</f>
        <v>0.6432723</v>
      </c>
      <c r="AU484" s="134">
        <f t="shared" si="492"/>
        <v>0.70759953</v>
      </c>
      <c r="AV484" s="134">
        <f t="shared" si="492"/>
        <v>0.778359483</v>
      </c>
      <c r="AW484" s="126">
        <f t="shared" si="14"/>
        <v>3.245654313</v>
      </c>
      <c r="AX484" s="140">
        <f t="shared" si="15"/>
        <v>7.854923313</v>
      </c>
      <c r="AY484" s="141">
        <v>1.4</v>
      </c>
      <c r="AZ484" s="136">
        <v>18.77</v>
      </c>
      <c r="BA484" s="136">
        <v>-17.46</v>
      </c>
      <c r="BB484" s="136">
        <v>-13.08</v>
      </c>
      <c r="BC484" s="136">
        <v>-3.58</v>
      </c>
      <c r="BD484" s="142"/>
      <c r="BE484" s="17">
        <v>2014.0</v>
      </c>
      <c r="BF484" s="17">
        <f t="shared" si="16"/>
        <v>0</v>
      </c>
      <c r="BG484" s="143">
        <v>16.900000000000002</v>
      </c>
    </row>
    <row r="485" ht="11.25" customHeight="1">
      <c r="A485" s="55" t="s">
        <v>344</v>
      </c>
      <c r="B485" s="99" t="s">
        <v>345</v>
      </c>
      <c r="C485" s="100" t="s">
        <v>118</v>
      </c>
      <c r="D485" s="100" t="s">
        <v>119</v>
      </c>
      <c r="E485" s="101">
        <v>25.0</v>
      </c>
      <c r="F485" s="58">
        <v>137.0</v>
      </c>
      <c r="G485" s="58" t="s">
        <v>168</v>
      </c>
      <c r="H485" s="58" t="s">
        <v>168</v>
      </c>
      <c r="I485" s="102">
        <v>29.56</v>
      </c>
      <c r="J485" s="103">
        <f t="shared" si="2"/>
        <v>2.841677943</v>
      </c>
      <c r="K485" s="144">
        <v>0.21</v>
      </c>
      <c r="L485" s="73">
        <v>4.0</v>
      </c>
      <c r="M485" s="23">
        <f t="shared" si="3"/>
        <v>0.84</v>
      </c>
      <c r="N485" s="105" t="s">
        <v>164</v>
      </c>
      <c r="O485" s="145">
        <v>0.2</v>
      </c>
      <c r="P485" s="107">
        <v>43790.0</v>
      </c>
      <c r="Q485" s="107">
        <v>43807.0</v>
      </c>
      <c r="R485" s="23">
        <f t="shared" si="4"/>
        <v>5</v>
      </c>
      <c r="S485" s="108">
        <f t="array" ref="S485">IF(INDEX(Historical!$D$7:$D$1379,MATCH(B485,Historical!$B$7:$B$1403,0))=0,"n/a",(INDEX(Historical!$C$7:$C$1381,MATCH(B485,Historical!$B$7:$B$1403,0))/INDEX(Historical!$D$7:$D$1379,MATCH(B485,Historical!$B$7:$B$1403,0))-1)*100)</f>
        <v>5.194805195</v>
      </c>
      <c r="T485" s="108">
        <f t="array" ref="T485">IF(INDEX(Historical!$F$7:$F$1372,MATCH(B485,Historical!$B$7:$B$1403,0))=0,"n/a",((INDEX(Historical!$C$7:$C$1381,MATCH(B485,Historical!$B$7:$B$1403,0))/INDEX(Historical!$F$7:$F$1372,MATCH(B485,Historical!$B$7:$B$1403,0)))^(1/3)-1)*100)</f>
        <v>9.319535187</v>
      </c>
      <c r="U485" s="108">
        <f t="array" ref="U485">IF(INDEX(Historical!$H$7:$H$1372,MATCH(B485,Historical!$B$7:$B$1403,0))=0,"n/a",((INDEX(Historical!$C$7:$C$1381,MATCH(B485,Historical!$B$7:$B$1403,0))/INDEX(Historical!$H$7:$H$1372,MATCH(B485,Historical!$B$7:$B$1403,0)))^(1/5)-1)*100)</f>
        <v>11.98128259</v>
      </c>
      <c r="V485" s="108">
        <f t="array" ref="V485">IF(INDEX(Historical!$O$7:$O$1372,MATCH(B485,Historical!$B$7:$B$1403,0))=0,"n/a",((INDEX(Historical!$C$7:$C$1381,MATCH(B485,Historical!$B$7:$B$1403,0))/INDEX(Historical!$O$7:$O$1372,MATCH(B485,Historical!$B$7:$B$1403,0)))^(1/10)-1)*100)</f>
        <v>11.82113974</v>
      </c>
      <c r="W485" s="109">
        <f t="shared" si="5"/>
        <v>1.013547159</v>
      </c>
      <c r="X485" s="110" t="str">
        <f t="shared" si="6"/>
        <v>n/a</v>
      </c>
      <c r="Y485" s="99"/>
      <c r="Z485" s="103" t="str">
        <f t="shared" si="7"/>
        <v>n/a</v>
      </c>
      <c r="AA485" s="112" t="str">
        <f t="shared" si="8"/>
        <v>n/a</v>
      </c>
      <c r="AB485" s="73">
        <v>9.0</v>
      </c>
      <c r="AC485" s="102">
        <v>-1.66</v>
      </c>
      <c r="AD485" s="102" t="s">
        <v>128</v>
      </c>
      <c r="AE485" s="102">
        <v>0.61</v>
      </c>
      <c r="AF485" s="102">
        <v>1.29</v>
      </c>
      <c r="AG485" s="102">
        <v>-6.6000000000000005</v>
      </c>
      <c r="AH485" s="102">
        <v>-135.60000000000002</v>
      </c>
      <c r="AI485" s="102">
        <v>9.02</v>
      </c>
      <c r="AJ485" s="102">
        <v>-22.900000000000002</v>
      </c>
      <c r="AK485" s="102">
        <v>-10.0</v>
      </c>
      <c r="AL485" s="113">
        <v>924.93</v>
      </c>
      <c r="AM485" s="114">
        <v>2.4</v>
      </c>
      <c r="AN485" s="102">
        <v>1.35</v>
      </c>
      <c r="AO485" s="115" t="str">
        <f t="shared" si="9"/>
        <v>n/a</v>
      </c>
      <c r="AP485" s="116">
        <f t="shared" si="10"/>
        <v>14.82296054</v>
      </c>
      <c r="AQ485" s="117" t="str">
        <f t="shared" si="11"/>
        <v>n/a</v>
      </c>
      <c r="AR485" s="103">
        <f t="array" ref="AR485">INDEX(Historical!$C$7:$C$1381,MATCH(B485,Historical!$B$7:$B$1403,0))*IF(AH485="n/a",1.03,IF(AH485&lt;0,1.01,IF(AH485&gt;10,1.1,(1+AH485/100))))</f>
        <v>0.8181</v>
      </c>
      <c r="AS485" s="112">
        <f t="shared" si="12"/>
        <v>0.89189262</v>
      </c>
      <c r="AT485" s="112">
        <f t="shared" ref="AT485:AV485" si="493">IF($AK485="n/a",1.03*AS485,IF($AK485&lt;0,1.01*AS485,IF($AK485&gt;10,1.1*AS485,(1+$AK485/100)*AS485)))</f>
        <v>0.9008115462</v>
      </c>
      <c r="AU485" s="112">
        <f t="shared" si="493"/>
        <v>0.9098196617</v>
      </c>
      <c r="AV485" s="112">
        <f t="shared" si="493"/>
        <v>0.9189178583</v>
      </c>
      <c r="AW485" s="103">
        <f t="shared" si="14"/>
        <v>4.439541686</v>
      </c>
      <c r="AX485" s="118">
        <f t="shared" si="15"/>
        <v>15.01874725</v>
      </c>
      <c r="AY485" s="119">
        <v>1.16</v>
      </c>
      <c r="AZ485" s="114">
        <v>3.4799999999999995</v>
      </c>
      <c r="BA485" s="114">
        <v>-27.48</v>
      </c>
      <c r="BB485" s="114">
        <v>-19.16</v>
      </c>
      <c r="BC485" s="114">
        <v>-15.950000000000001</v>
      </c>
      <c r="BD485" s="42"/>
      <c r="BE485" s="17">
        <v>1996.0</v>
      </c>
      <c r="BF485" s="17">
        <f t="shared" si="16"/>
        <v>2</v>
      </c>
      <c r="BG485" s="120">
        <v>-2.3</v>
      </c>
    </row>
    <row r="486" ht="11.25" customHeight="1">
      <c r="A486" s="231" t="s">
        <v>1592</v>
      </c>
      <c r="B486" s="99" t="s">
        <v>1593</v>
      </c>
      <c r="C486" s="100" t="s">
        <v>118</v>
      </c>
      <c r="D486" s="100" t="s">
        <v>1594</v>
      </c>
      <c r="E486" s="101">
        <v>8.0</v>
      </c>
      <c r="F486" s="58">
        <v>583.0</v>
      </c>
      <c r="G486" s="58" t="s">
        <v>168</v>
      </c>
      <c r="H486" s="58" t="s">
        <v>168</v>
      </c>
      <c r="I486" s="60">
        <v>33.21</v>
      </c>
      <c r="J486" s="103">
        <f t="shared" si="2"/>
        <v>2.649804276</v>
      </c>
      <c r="K486" s="55">
        <v>0.22</v>
      </c>
      <c r="L486" s="58">
        <v>4.0</v>
      </c>
      <c r="M486" s="23">
        <f t="shared" si="3"/>
        <v>0.88</v>
      </c>
      <c r="N486" s="58" t="s">
        <v>1595</v>
      </c>
      <c r="O486" s="232">
        <v>0.21</v>
      </c>
      <c r="P486" s="107">
        <v>43677.0</v>
      </c>
      <c r="Q486" s="107">
        <v>43713.0</v>
      </c>
      <c r="R486" s="23">
        <f t="shared" si="4"/>
        <v>4.761904762</v>
      </c>
      <c r="S486" s="108">
        <f t="array" ref="S486">IF(INDEX(Historical!$D$7:$D$1379,MATCH(B486,Historical!$B$7:$B$1403,0))=0,"n/a",(INDEX(Historical!$C$7:$C$1381,MATCH(B486,Historical!$B$7:$B$1403,0))/INDEX(Historical!$D$7:$D$1379,MATCH(B486,Historical!$B$7:$B$1403,0))-1)*100)</f>
        <v>4.87804878</v>
      </c>
      <c r="T486" s="108">
        <f t="array" ref="T486">IF(INDEX(Historical!$F$7:$F$1372,MATCH(B486,Historical!$B$7:$B$1403,0))=0,"n/a",((INDEX(Historical!$C$7:$C$1381,MATCH(B486,Historical!$B$7:$B$1403,0))/INDEX(Historical!$F$7:$F$1372,MATCH(B486,Historical!$B$7:$B$1403,0)))^(1/3)-1)*100)</f>
        <v>5.136999166</v>
      </c>
      <c r="U486" s="108">
        <f t="array" ref="U486">IF(INDEX(Historical!$H$7:$H$1372,MATCH(B486,Historical!$B$7:$B$1403,0))=0,"n/a",((INDEX(Historical!$C$7:$C$1381,MATCH(B486,Historical!$B$7:$B$1403,0))/INDEX(Historical!$H$7:$H$1372,MATCH(B486,Historical!$B$7:$B$1403,0)))^(1/5)-1)*100)</f>
        <v>5.436481113</v>
      </c>
      <c r="V486" s="108" t="str">
        <f t="array" ref="V486">IF(INDEX(Historical!$O$7:$O$1372,MATCH(B486,Historical!$B$7:$B$1403,0))=0,"n/a",((INDEX(Historical!$C$7:$C$1381,MATCH(B486,Historical!$B$7:$B$1403,0))/INDEX(Historical!$O$7:$O$1372,MATCH(B486,Historical!$B$7:$B$1403,0)))^(1/10)-1)*100)</f>
        <v>n/a</v>
      </c>
      <c r="W486" s="109" t="str">
        <f t="shared" si="5"/>
        <v>n/a</v>
      </c>
      <c r="X486" s="110">
        <f t="shared" si="6"/>
        <v>0.3419170511</v>
      </c>
      <c r="Y486" s="233"/>
      <c r="Z486" s="103">
        <f t="shared" si="7"/>
        <v>41.9047619</v>
      </c>
      <c r="AA486" s="112">
        <f t="shared" si="8"/>
        <v>15.81428571</v>
      </c>
      <c r="AB486" s="73">
        <v>12.0</v>
      </c>
      <c r="AC486" s="120">
        <v>2.1</v>
      </c>
      <c r="AD486" s="120">
        <v>1.06</v>
      </c>
      <c r="AE486" s="102">
        <v>0.64</v>
      </c>
      <c r="AF486" s="102">
        <v>1.79</v>
      </c>
      <c r="AG486" s="102">
        <v>11.4</v>
      </c>
      <c r="AH486" s="102">
        <v>46.0</v>
      </c>
      <c r="AI486" s="102">
        <v>11.24</v>
      </c>
      <c r="AJ486" s="234">
        <v>15.9</v>
      </c>
      <c r="AK486" s="234">
        <v>15.0</v>
      </c>
      <c r="AL486" s="120">
        <v>1430.0</v>
      </c>
      <c r="AM486" s="120">
        <v>1.7000000000000002</v>
      </c>
      <c r="AN486" s="120">
        <v>1.11</v>
      </c>
      <c r="AO486" s="115">
        <f t="shared" si="9"/>
        <v>-7.728000326</v>
      </c>
      <c r="AP486" s="116">
        <f t="shared" si="10"/>
        <v>8.086285388</v>
      </c>
      <c r="AQ486" s="117">
        <f t="shared" si="11"/>
        <v>12.16569376</v>
      </c>
      <c r="AR486" s="103">
        <f t="array" ref="AR486">INDEX(Historical!$C$7:$C$1381,MATCH(B486,Historical!$B$7:$B$1403,0))*IF(AH486="n/a",1.03,IF(AH486&lt;0,1.01,IF(AH486&gt;10,1.1,(1+AH486/100))))</f>
        <v>0.946</v>
      </c>
      <c r="AS486" s="112">
        <f t="shared" si="12"/>
        <v>1.0406</v>
      </c>
      <c r="AT486" s="112">
        <f t="shared" ref="AT486:AV486" si="494">IF($AK486="n/a",1.03*AS486,IF($AK486&lt;0,1.01*AS486,IF($AK486&gt;10,1.1*AS486,(1+$AK486/100)*AS486)))</f>
        <v>1.14466</v>
      </c>
      <c r="AU486" s="112">
        <f t="shared" si="494"/>
        <v>1.259126</v>
      </c>
      <c r="AV486" s="112">
        <f t="shared" si="494"/>
        <v>1.3850386</v>
      </c>
      <c r="AW486" s="103">
        <f t="shared" si="14"/>
        <v>5.7754246</v>
      </c>
      <c r="AX486" s="118">
        <f t="shared" si="15"/>
        <v>17.39061909</v>
      </c>
      <c r="AY486" s="235">
        <v>1.53</v>
      </c>
      <c r="AZ486" s="102">
        <v>5.38</v>
      </c>
      <c r="BA486" s="102">
        <v>-21.22</v>
      </c>
      <c r="BB486" s="102">
        <v>-13.450000000000001</v>
      </c>
      <c r="BC486" s="102">
        <v>-12.27</v>
      </c>
      <c r="BD486" s="42"/>
      <c r="BE486" s="17">
        <v>2012.0</v>
      </c>
      <c r="BF486" s="17">
        <f t="shared" si="16"/>
        <v>0</v>
      </c>
      <c r="BG486" s="120">
        <v>3.3000000000000003</v>
      </c>
    </row>
    <row r="487" ht="11.25" customHeight="1">
      <c r="A487" s="155" t="s">
        <v>1353</v>
      </c>
      <c r="B487" s="99" t="s">
        <v>1354</v>
      </c>
      <c r="C487" s="100" t="s">
        <v>136</v>
      </c>
      <c r="D487" s="100" t="s">
        <v>153</v>
      </c>
      <c r="E487" s="101">
        <v>9.0</v>
      </c>
      <c r="F487" s="58">
        <v>538.0</v>
      </c>
      <c r="G487" s="58" t="s">
        <v>121</v>
      </c>
      <c r="H487" s="58" t="s">
        <v>121</v>
      </c>
      <c r="I487" s="150">
        <v>28.69</v>
      </c>
      <c r="J487" s="103">
        <f t="shared" si="2"/>
        <v>3.903799233</v>
      </c>
      <c r="K487" s="104">
        <v>0.28</v>
      </c>
      <c r="L487" s="73">
        <v>4.0</v>
      </c>
      <c r="M487" s="23">
        <f t="shared" si="3"/>
        <v>1.12</v>
      </c>
      <c r="N487" s="105" t="s">
        <v>975</v>
      </c>
      <c r="O487" s="106">
        <v>0.27</v>
      </c>
      <c r="P487" s="107">
        <v>43895.0</v>
      </c>
      <c r="Q487" s="107">
        <v>43907.0</v>
      </c>
      <c r="R487" s="23">
        <f t="shared" si="4"/>
        <v>3.703703704</v>
      </c>
      <c r="S487" s="108">
        <f t="array" ref="S487">IF(INDEX(Historical!$D$7:$D$1379,MATCH(B487,Historical!$B$7:$B$1403,0))=0,"n/a",(INDEX(Historical!$C$7:$C$1381,MATCH(B487,Historical!$B$7:$B$1403,0))/INDEX(Historical!$D$7:$D$1379,MATCH(B487,Historical!$B$7:$B$1403,0))-1)*100)</f>
        <v>13.97849462</v>
      </c>
      <c r="T487" s="108">
        <f t="array" ref="T487">IF(INDEX(Historical!$F$7:$F$1372,MATCH(B487,Historical!$B$7:$B$1403,0))=0,"n/a",((INDEX(Historical!$C$7:$C$1381,MATCH(B487,Historical!$B$7:$B$1403,0))/INDEX(Historical!$F$7:$F$1372,MATCH(B487,Historical!$B$7:$B$1403,0)))^(1/3)-1)*100)</f>
        <v>17.10820112</v>
      </c>
      <c r="U487" s="108">
        <f t="array" ref="U487">IF(INDEX(Historical!$H$7:$H$1372,MATCH(B487,Historical!$B$7:$B$1403,0))=0,"n/a",((INDEX(Historical!$C$7:$C$1381,MATCH(B487,Historical!$B$7:$B$1403,0))/INDEX(Historical!$H$7:$H$1372,MATCH(B487,Historical!$B$7:$B$1403,0)))^(1/5)-1)*100)</f>
        <v>17.16905455</v>
      </c>
      <c r="V487" s="108">
        <f t="array" ref="V487">IF(INDEX(Historical!$O$7:$O$1372,MATCH(B487,Historical!$B$7:$B$1403,0))=0,"n/a",((INDEX(Historical!$C$7:$C$1381,MATCH(B487,Historical!$B$7:$B$1403,0))/INDEX(Historical!$O$7:$O$1372,MATCH(B487,Historical!$B$7:$B$1403,0)))^(1/10)-1)*100)</f>
        <v>31.22626939</v>
      </c>
      <c r="W487" s="109">
        <f t="shared" si="5"/>
        <v>0.5498272732</v>
      </c>
      <c r="X487" s="110">
        <f t="shared" si="6"/>
        <v>3.239444255</v>
      </c>
      <c r="Y487" s="133"/>
      <c r="Z487" s="103">
        <f t="shared" si="7"/>
        <v>37.20930233</v>
      </c>
      <c r="AA487" s="112">
        <f t="shared" si="8"/>
        <v>9.531561462</v>
      </c>
      <c r="AB487" s="73">
        <v>12.0</v>
      </c>
      <c r="AC487" s="102">
        <v>3.01</v>
      </c>
      <c r="AD487" s="102">
        <v>1.19</v>
      </c>
      <c r="AE487" s="102">
        <v>2.99</v>
      </c>
      <c r="AF487" s="102">
        <v>1.15</v>
      </c>
      <c r="AG487" s="102">
        <v>11.600000000000001</v>
      </c>
      <c r="AH487" s="102">
        <v>28.000000000000004</v>
      </c>
      <c r="AI487" s="102">
        <v>3.82</v>
      </c>
      <c r="AJ487" s="102">
        <v>5.3</v>
      </c>
      <c r="AK487" s="102">
        <v>8.0</v>
      </c>
      <c r="AL487" s="113">
        <v>473.1</v>
      </c>
      <c r="AM487" s="114">
        <v>1.2</v>
      </c>
      <c r="AN487" s="102">
        <v>0.11</v>
      </c>
      <c r="AO487" s="115">
        <f t="shared" si="9"/>
        <v>11.54129232</v>
      </c>
      <c r="AP487" s="116">
        <f t="shared" si="10"/>
        <v>21.07285379</v>
      </c>
      <c r="AQ487" s="117">
        <f t="shared" si="11"/>
        <v>-30.20252892</v>
      </c>
      <c r="AR487" s="103">
        <f t="array" ref="AR487">INDEX(Historical!$C$7:$C$1381,MATCH(B487,Historical!$B$7:$B$1403,0))*IF(AH487="n/a",1.03,IF(AH487&lt;0,1.01,IF(AH487&gt;10,1.1,(1+AH487/100))))</f>
        <v>1.166</v>
      </c>
      <c r="AS487" s="112">
        <f t="shared" si="12"/>
        <v>1.2105412</v>
      </c>
      <c r="AT487" s="112">
        <f t="shared" ref="AT487:AV487" si="495">IF($AK487="n/a",1.03*AS487,IF($AK487&lt;0,1.01*AS487,IF($AK487&gt;10,1.1*AS487,(1+$AK487/100)*AS487)))</f>
        <v>1.307384496</v>
      </c>
      <c r="AU487" s="112">
        <f t="shared" si="495"/>
        <v>1.411975256</v>
      </c>
      <c r="AV487" s="112">
        <f t="shared" si="495"/>
        <v>1.524933276</v>
      </c>
      <c r="AW487" s="103">
        <f t="shared" si="14"/>
        <v>6.620834228</v>
      </c>
      <c r="AX487" s="118">
        <f t="shared" si="15"/>
        <v>23.07714963</v>
      </c>
      <c r="AY487" s="119">
        <v>0.85</v>
      </c>
      <c r="AZ487" s="114">
        <v>-3.66</v>
      </c>
      <c r="BA487" s="114">
        <v>-23.119999999999997</v>
      </c>
      <c r="BB487" s="114">
        <v>-16.8</v>
      </c>
      <c r="BC487" s="114">
        <v>-14.180000000000001</v>
      </c>
      <c r="BD487" s="42"/>
      <c r="BE487" s="17">
        <v>2012.0</v>
      </c>
      <c r="BF487" s="17">
        <f t="shared" si="16"/>
        <v>0</v>
      </c>
      <c r="BG487" s="120">
        <v>1.3</v>
      </c>
    </row>
    <row r="488" ht="11.25" customHeight="1">
      <c r="A488" s="155" t="s">
        <v>1730</v>
      </c>
      <c r="B488" s="99" t="s">
        <v>1731</v>
      </c>
      <c r="C488" s="100" t="s">
        <v>136</v>
      </c>
      <c r="D488" s="100" t="s">
        <v>183</v>
      </c>
      <c r="E488" s="101">
        <v>7.0</v>
      </c>
      <c r="F488" s="58">
        <v>726.0</v>
      </c>
      <c r="G488" s="58" t="s">
        <v>168</v>
      </c>
      <c r="H488" s="58" t="s">
        <v>168</v>
      </c>
      <c r="I488" s="150">
        <v>31.96</v>
      </c>
      <c r="J488" s="103">
        <f t="shared" si="2"/>
        <v>6.382978723</v>
      </c>
      <c r="K488" s="104">
        <v>0.51</v>
      </c>
      <c r="L488" s="73">
        <v>4.0</v>
      </c>
      <c r="M488" s="23">
        <f t="shared" si="3"/>
        <v>2.04</v>
      </c>
      <c r="N488" s="105" t="s">
        <v>434</v>
      </c>
      <c r="O488" s="106">
        <v>0.5</v>
      </c>
      <c r="P488" s="107">
        <v>43875.0</v>
      </c>
      <c r="Q488" s="107">
        <v>43917.0</v>
      </c>
      <c r="R488" s="23">
        <f t="shared" si="4"/>
        <v>2</v>
      </c>
      <c r="S488" s="108">
        <f t="array" ref="S488">IF(INDEX(Historical!$D$7:$D$1379,MATCH(B488,Historical!$B$7:$B$1403,0))=0,"n/a",(INDEX(Historical!$C$7:$C$1381,MATCH(B488,Historical!$B$7:$B$1403,0))/INDEX(Historical!$D$7:$D$1379,MATCH(B488,Historical!$B$7:$B$1403,0))-1)*100)</f>
        <v>6.382978723</v>
      </c>
      <c r="T488" s="108">
        <f t="array" ref="T488">IF(INDEX(Historical!$F$7:$F$1372,MATCH(B488,Historical!$B$7:$B$1403,0))=0,"n/a",((INDEX(Historical!$C$7:$C$1381,MATCH(B488,Historical!$B$7:$B$1403,0))/INDEX(Historical!$F$7:$F$1372,MATCH(B488,Historical!$B$7:$B$1403,0)))^(1/3)-1)*100)</f>
        <v>17.27427861</v>
      </c>
      <c r="U488" s="108">
        <f t="array" ref="U488">IF(INDEX(Historical!$H$7:$H$1372,MATCH(B488,Historical!$B$7:$B$1403,0))=0,"n/a",((INDEX(Historical!$C$7:$C$1381,MATCH(B488,Historical!$B$7:$B$1403,0))/INDEX(Historical!$H$7:$H$1372,MATCH(B488,Historical!$B$7:$B$1403,0)))^(1/5)-1)*100)</f>
        <v>37.97296615</v>
      </c>
      <c r="V488" s="108" t="str">
        <f t="array" ref="V488">IF(INDEX(Historical!$O$7:$O$1372,MATCH(B488,Historical!$B$7:$B$1403,0))=0,"n/a",((INDEX(Historical!$C$7:$C$1381,MATCH(B488,Historical!$B$7:$B$1403,0))/INDEX(Historical!$O$7:$O$1372,MATCH(B488,Historical!$B$7:$B$1403,0)))^(1/10)-1)*100)</f>
        <v>n/a</v>
      </c>
      <c r="W488" s="109" t="str">
        <f t="shared" si="5"/>
        <v>n/a</v>
      </c>
      <c r="X488" s="110">
        <f t="shared" si="6"/>
        <v>2.565740956</v>
      </c>
      <c r="Y488" s="147"/>
      <c r="Z488" s="103">
        <f t="shared" si="7"/>
        <v>107.3684211</v>
      </c>
      <c r="AA488" s="112">
        <f t="shared" si="8"/>
        <v>16.82105263</v>
      </c>
      <c r="AB488" s="73">
        <v>12.0</v>
      </c>
      <c r="AC488" s="102">
        <v>1.9</v>
      </c>
      <c r="AD488" s="102" t="s">
        <v>128</v>
      </c>
      <c r="AE488" s="102">
        <v>2.61</v>
      </c>
      <c r="AF488" s="102">
        <v>3.95</v>
      </c>
      <c r="AG488" s="102">
        <v>29.9</v>
      </c>
      <c r="AH488" s="102">
        <v>-50.3</v>
      </c>
      <c r="AI488" s="102">
        <v>7.109999999999999</v>
      </c>
      <c r="AJ488" s="102">
        <v>14.799999999999999</v>
      </c>
      <c r="AK488" s="102">
        <v>-4.7</v>
      </c>
      <c r="AL488" s="113">
        <v>1950.0</v>
      </c>
      <c r="AM488" s="114">
        <v>0.2</v>
      </c>
      <c r="AN488" s="102">
        <v>0.0</v>
      </c>
      <c r="AO488" s="115">
        <f t="shared" si="9"/>
        <v>27.53489224</v>
      </c>
      <c r="AP488" s="116">
        <f t="shared" si="10"/>
        <v>44.35594487</v>
      </c>
      <c r="AQ488" s="117">
        <f t="shared" si="11"/>
        <v>71.84380233</v>
      </c>
      <c r="AR488" s="103">
        <f t="array" ref="AR488">INDEX(Historical!$C$7:$C$1381,MATCH(B488,Historical!$B$7:$B$1403,0))*IF(AH488="n/a",1.03,IF(AH488&lt;0,1.01,IF(AH488&gt;10,1.1,(1+AH488/100))))</f>
        <v>2.02</v>
      </c>
      <c r="AS488" s="112">
        <f t="shared" si="12"/>
        <v>2.163622</v>
      </c>
      <c r="AT488" s="112">
        <f t="shared" ref="AT488:AV488" si="496">IF($AK488="n/a",1.03*AS488,IF($AK488&lt;0,1.01*AS488,IF($AK488&gt;10,1.1*AS488,(1+$AK488/100)*AS488)))</f>
        <v>2.18525822</v>
      </c>
      <c r="AU488" s="112">
        <f t="shared" si="496"/>
        <v>2.207110802</v>
      </c>
      <c r="AV488" s="112">
        <f t="shared" si="496"/>
        <v>2.22918191</v>
      </c>
      <c r="AW488" s="103">
        <f t="shared" si="14"/>
        <v>10.80517293</v>
      </c>
      <c r="AX488" s="118">
        <f t="shared" si="15"/>
        <v>33.80842595</v>
      </c>
      <c r="AY488" s="119">
        <v>1.97</v>
      </c>
      <c r="AZ488" s="114">
        <v>10.299999999999999</v>
      </c>
      <c r="BA488" s="114">
        <v>-28.939999999999998</v>
      </c>
      <c r="BB488" s="114">
        <v>-6.460000000000001</v>
      </c>
      <c r="BC488" s="114">
        <v>-3.47</v>
      </c>
      <c r="BD488" s="42"/>
      <c r="BE488" s="17">
        <v>2014.0</v>
      </c>
      <c r="BF488" s="17">
        <f t="shared" si="16"/>
        <v>0</v>
      </c>
      <c r="BG488" s="120">
        <v>14.7</v>
      </c>
    </row>
    <row r="489" ht="11.25" customHeight="1">
      <c r="A489" s="155" t="s">
        <v>1732</v>
      </c>
      <c r="B489" s="99" t="s">
        <v>1733</v>
      </c>
      <c r="C489" s="100" t="s">
        <v>136</v>
      </c>
      <c r="D489" s="100" t="s">
        <v>153</v>
      </c>
      <c r="E489" s="101">
        <v>7.0</v>
      </c>
      <c r="F489" s="58">
        <v>714.0</v>
      </c>
      <c r="G489" s="58" t="s">
        <v>168</v>
      </c>
      <c r="H489" s="58" t="s">
        <v>168</v>
      </c>
      <c r="I489" s="150">
        <v>9.64</v>
      </c>
      <c r="J489" s="103">
        <f t="shared" si="2"/>
        <v>3.319502075</v>
      </c>
      <c r="K489" s="104">
        <v>0.08</v>
      </c>
      <c r="L489" s="73">
        <v>4.0</v>
      </c>
      <c r="M489" s="23">
        <f t="shared" si="3"/>
        <v>0.32</v>
      </c>
      <c r="N489" s="105" t="s">
        <v>556</v>
      </c>
      <c r="O489" s="106">
        <v>0.07</v>
      </c>
      <c r="P489" s="107">
        <v>43871.0</v>
      </c>
      <c r="Q489" s="107">
        <v>43888.0</v>
      </c>
      <c r="R489" s="23">
        <f t="shared" si="4"/>
        <v>14.28571429</v>
      </c>
      <c r="S489" s="108">
        <f t="array" ref="S489">IF(INDEX(Historical!$D$7:$D$1379,MATCH(B489,Historical!$B$7:$B$1403,0))=0,"n/a",(INDEX(Historical!$C$7:$C$1381,MATCH(B489,Historical!$B$7:$B$1403,0))/INDEX(Historical!$D$7:$D$1379,MATCH(B489,Historical!$B$7:$B$1403,0))-1)*100)</f>
        <v>12</v>
      </c>
      <c r="T489" s="108">
        <f t="array" ref="T489">IF(INDEX(Historical!$F$7:$F$1372,MATCH(B489,Historical!$B$7:$B$1403,0))=0,"n/a",((INDEX(Historical!$C$7:$C$1381,MATCH(B489,Historical!$B$7:$B$1403,0))/INDEX(Historical!$F$7:$F$1372,MATCH(B489,Historical!$B$7:$B$1403,0)))^(1/3)-1)*100)</f>
        <v>32.63524026</v>
      </c>
      <c r="U489" s="108">
        <f t="array" ref="U489">IF(INDEX(Historical!$H$7:$H$1372,MATCH(B489,Historical!$B$7:$B$1403,0))=0,"n/a",((INDEX(Historical!$C$7:$C$1381,MATCH(B489,Historical!$B$7:$B$1403,0))/INDEX(Historical!$H$7:$H$1372,MATCH(B489,Historical!$B$7:$B$1403,0)))^(1/5)-1)*100)</f>
        <v>28.47351571</v>
      </c>
      <c r="V489" s="108" t="str">
        <f t="array" ref="V489">IF(INDEX(Historical!$O$7:$O$1372,MATCH(B489,Historical!$B$7:$B$1403,0))=0,"n/a",((INDEX(Historical!$C$7:$C$1381,MATCH(B489,Historical!$B$7:$B$1403,0))/INDEX(Historical!$O$7:$O$1372,MATCH(B489,Historical!$B$7:$B$1403,0)))^(1/10)-1)*100)</f>
        <v>n/a</v>
      </c>
      <c r="W489" s="109" t="str">
        <f t="shared" si="5"/>
        <v>n/a</v>
      </c>
      <c r="X489" s="110">
        <f t="shared" si="6"/>
        <v>1.148125634</v>
      </c>
      <c r="Y489" s="149" t="s">
        <v>1715</v>
      </c>
      <c r="Z489" s="103">
        <f t="shared" si="7"/>
        <v>34.04255319</v>
      </c>
      <c r="AA489" s="112">
        <f t="shared" si="8"/>
        <v>10.25531915</v>
      </c>
      <c r="AB489" s="73">
        <v>12.0</v>
      </c>
      <c r="AC489" s="102">
        <v>0.94</v>
      </c>
      <c r="AD489" s="102">
        <v>1.28</v>
      </c>
      <c r="AE489" s="102">
        <v>4.34</v>
      </c>
      <c r="AF489" s="102">
        <v>1.51</v>
      </c>
      <c r="AG489" s="102">
        <v>15.4</v>
      </c>
      <c r="AH489" s="102">
        <v>21.099999999999998</v>
      </c>
      <c r="AI489" s="102">
        <v>2.93</v>
      </c>
      <c r="AJ489" s="102">
        <v>24.8</v>
      </c>
      <c r="AK489" s="102">
        <v>8.0</v>
      </c>
      <c r="AL489" s="113">
        <v>329.59</v>
      </c>
      <c r="AM489" s="114">
        <v>2.1</v>
      </c>
      <c r="AN489" s="102">
        <v>0.09</v>
      </c>
      <c r="AO489" s="115">
        <f t="shared" si="9"/>
        <v>21.53769864</v>
      </c>
      <c r="AP489" s="116">
        <f t="shared" si="10"/>
        <v>31.79301779</v>
      </c>
      <c r="AQ489" s="117">
        <f t="shared" si="11"/>
        <v>-17.03941521</v>
      </c>
      <c r="AR489" s="103">
        <f t="array" ref="AR489">INDEX(Historical!$C$7:$C$1381,MATCH(B489,Historical!$B$7:$B$1403,0))*IF(AH489="n/a",1.03,IF(AH489&lt;0,1.01,IF(AH489&gt;10,1.1,(1+AH489/100))))</f>
        <v>0.308</v>
      </c>
      <c r="AS489" s="112">
        <f t="shared" si="12"/>
        <v>0.3170244</v>
      </c>
      <c r="AT489" s="112">
        <f t="shared" ref="AT489:AV489" si="497">IF($AK489="n/a",1.03*AS489,IF($AK489&lt;0,1.01*AS489,IF($AK489&gt;10,1.1*AS489,(1+$AK489/100)*AS489)))</f>
        <v>0.342386352</v>
      </c>
      <c r="AU489" s="112">
        <f t="shared" si="497"/>
        <v>0.3697772602</v>
      </c>
      <c r="AV489" s="112">
        <f t="shared" si="497"/>
        <v>0.399359441</v>
      </c>
      <c r="AW489" s="103">
        <f t="shared" si="14"/>
        <v>1.736547453</v>
      </c>
      <c r="AX489" s="118">
        <f t="shared" si="15"/>
        <v>18.01397773</v>
      </c>
      <c r="AY489" s="119">
        <v>0.48</v>
      </c>
      <c r="AZ489" s="114">
        <v>3.4299999999999997</v>
      </c>
      <c r="BA489" s="114">
        <v>-15.590000000000002</v>
      </c>
      <c r="BB489" s="114">
        <v>-10.9</v>
      </c>
      <c r="BC489" s="114">
        <v>-7.7299999999999995</v>
      </c>
      <c r="BD489" s="42"/>
      <c r="BE489" s="17">
        <v>2014.0</v>
      </c>
      <c r="BF489" s="17">
        <f t="shared" si="16"/>
        <v>0</v>
      </c>
      <c r="BG489" s="120">
        <v>1.6</v>
      </c>
    </row>
    <row r="490" ht="11.25" customHeight="1">
      <c r="A490" s="55" t="s">
        <v>346</v>
      </c>
      <c r="B490" s="99" t="s">
        <v>347</v>
      </c>
      <c r="C490" s="100" t="s">
        <v>296</v>
      </c>
      <c r="D490" s="100" t="s">
        <v>348</v>
      </c>
      <c r="E490" s="101">
        <v>44.0</v>
      </c>
      <c r="F490" s="58">
        <v>58.0</v>
      </c>
      <c r="G490" s="58" t="s">
        <v>121</v>
      </c>
      <c r="H490" s="58" t="s">
        <v>120</v>
      </c>
      <c r="I490" s="102">
        <v>194.17</v>
      </c>
      <c r="J490" s="103">
        <f t="shared" si="2"/>
        <v>2.575063089</v>
      </c>
      <c r="K490" s="104">
        <v>1.25</v>
      </c>
      <c r="L490" s="73">
        <v>4.0</v>
      </c>
      <c r="M490" s="23">
        <f t="shared" si="3"/>
        <v>5</v>
      </c>
      <c r="N490" s="105" t="s">
        <v>154</v>
      </c>
      <c r="O490" s="106">
        <v>1.16</v>
      </c>
      <c r="P490" s="107">
        <v>43798.0</v>
      </c>
      <c r="Q490" s="107">
        <v>43815.0</v>
      </c>
      <c r="R490" s="23">
        <f t="shared" si="4"/>
        <v>7.75862069</v>
      </c>
      <c r="S490" s="108">
        <f t="array" ref="S490">IF(INDEX(Historical!$D$7:$D$1379,MATCH(B490,Historical!$B$7:$B$1403,0))=0,"n/a",(INDEX(Historical!$C$7:$C$1381,MATCH(B490,Historical!$B$7:$B$1403,0))/INDEX(Historical!$D$7:$D$1379,MATCH(B490,Historical!$B$7:$B$1403,0))-1)*100)</f>
        <v>12.88782816</v>
      </c>
      <c r="T490" s="108">
        <f t="array" ref="T490">IF(INDEX(Historical!$F$7:$F$1372,MATCH(B490,Historical!$B$7:$B$1403,0))=0,"n/a",((INDEX(Historical!$C$7:$C$1381,MATCH(B490,Historical!$B$7:$B$1403,0))/INDEX(Historical!$F$7:$F$1372,MATCH(B490,Historical!$B$7:$B$1403,0)))^(1/3)-1)*100)</f>
        <v>9.425358874</v>
      </c>
      <c r="U490" s="108">
        <f t="array" ref="U490">IF(INDEX(Historical!$H$7:$H$1372,MATCH(B490,Historical!$B$7:$B$1403,0))=0,"n/a",((INDEX(Historical!$C$7:$C$1381,MATCH(B490,Historical!$B$7:$B$1403,0))/INDEX(Historical!$H$7:$H$1372,MATCH(B490,Historical!$B$7:$B$1403,0)))^(1/5)-1)*100)</f>
        <v>7.596330287</v>
      </c>
      <c r="V490" s="108">
        <f t="array" ref="V490">IF(INDEX(Historical!$O$7:$O$1372,MATCH(B490,Historical!$B$7:$B$1403,0))=0,"n/a",((INDEX(Historical!$C$7:$C$1381,MATCH(B490,Historical!$B$7:$B$1403,0))/INDEX(Historical!$O$7:$O$1372,MATCH(B490,Historical!$B$7:$B$1403,0)))^(1/10)-1)*100)</f>
        <v>8.720321494</v>
      </c>
      <c r="W490" s="109">
        <f t="shared" si="5"/>
        <v>0.8711066779</v>
      </c>
      <c r="X490" s="110">
        <f t="shared" si="6"/>
        <v>1.150959134</v>
      </c>
      <c r="Y490" s="166"/>
      <c r="Z490" s="103">
        <f t="shared" si="7"/>
        <v>62.97229219</v>
      </c>
      <c r="AA490" s="112">
        <f t="shared" si="8"/>
        <v>24.45465995</v>
      </c>
      <c r="AB490" s="73">
        <v>12.0</v>
      </c>
      <c r="AC490" s="102">
        <v>7.94</v>
      </c>
      <c r="AD490" s="102">
        <v>3.24</v>
      </c>
      <c r="AE490" s="102">
        <v>6.97</v>
      </c>
      <c r="AF490" s="102" t="s">
        <v>128</v>
      </c>
      <c r="AG490" s="160">
        <v>-83.6</v>
      </c>
      <c r="AH490" s="102">
        <v>5.7</v>
      </c>
      <c r="AI490" s="102">
        <v>8.18</v>
      </c>
      <c r="AJ490" s="102">
        <v>6.6000000000000005</v>
      </c>
      <c r="AK490" s="102">
        <v>7.539999999999999</v>
      </c>
      <c r="AL490" s="113">
        <v>146910.0</v>
      </c>
      <c r="AM490" s="114">
        <v>0.11</v>
      </c>
      <c r="AN490" s="102" t="s">
        <v>128</v>
      </c>
      <c r="AO490" s="115">
        <f t="shared" si="9"/>
        <v>-14.28326657</v>
      </c>
      <c r="AP490" s="116">
        <f t="shared" si="10"/>
        <v>10.17139338</v>
      </c>
      <c r="AQ490" s="117" t="str">
        <f t="shared" si="11"/>
        <v>n/a</v>
      </c>
      <c r="AR490" s="103">
        <f t="array" ref="AR490">INDEX(Historical!$C$7:$C$1381,MATCH(B490,Historical!$B$7:$B$1403,0))*IF(AH490="n/a",1.03,IF(AH490&lt;0,1.01,IF(AH490&gt;10,1.1,(1+AH490/100))))</f>
        <v>4.99961</v>
      </c>
      <c r="AS490" s="112">
        <f t="shared" si="12"/>
        <v>5.408578098</v>
      </c>
      <c r="AT490" s="112">
        <f t="shared" ref="AT490:AV490" si="498">IF($AK490="n/a",1.03*AS490,IF($AK490&lt;0,1.01*AS490,IF($AK490&gt;10,1.1*AS490,(1+$AK490/100)*AS490)))</f>
        <v>5.816384887</v>
      </c>
      <c r="AU490" s="112">
        <f t="shared" si="498"/>
        <v>6.254940307</v>
      </c>
      <c r="AV490" s="112">
        <f t="shared" si="498"/>
        <v>6.726562806</v>
      </c>
      <c r="AW490" s="103">
        <f t="shared" si="14"/>
        <v>29.2060761</v>
      </c>
      <c r="AX490" s="118">
        <f t="shared" si="15"/>
        <v>15.04149771</v>
      </c>
      <c r="AY490" s="119">
        <v>0.4</v>
      </c>
      <c r="AZ490" s="114">
        <v>8.92</v>
      </c>
      <c r="BA490" s="114">
        <v>-12.509999999999998</v>
      </c>
      <c r="BB490" s="114">
        <v>-6.660000000000001</v>
      </c>
      <c r="BC490" s="114">
        <v>-5.99</v>
      </c>
      <c r="BD490" s="42"/>
      <c r="BE490" s="17">
        <v>1976.0</v>
      </c>
      <c r="BF490" s="17">
        <f t="shared" si="16"/>
        <v>4</v>
      </c>
      <c r="BG490" s="120">
        <v>13.8</v>
      </c>
    </row>
    <row r="491" ht="11.25" customHeight="1">
      <c r="A491" s="155" t="s">
        <v>926</v>
      </c>
      <c r="B491" s="99" t="s">
        <v>927</v>
      </c>
      <c r="C491" s="100" t="s">
        <v>131</v>
      </c>
      <c r="D491" s="100" t="s">
        <v>546</v>
      </c>
      <c r="E491" s="101">
        <v>19.0</v>
      </c>
      <c r="F491" s="58">
        <v>178.0</v>
      </c>
      <c r="G491" s="58" t="s">
        <v>168</v>
      </c>
      <c r="H491" s="58" t="s">
        <v>168</v>
      </c>
      <c r="I491" s="150">
        <v>90.71</v>
      </c>
      <c r="J491" s="103">
        <f t="shared" si="2"/>
        <v>1.618344174</v>
      </c>
      <c r="K491" s="104">
        <v>0.367</v>
      </c>
      <c r="L491" s="73">
        <v>4.0</v>
      </c>
      <c r="M491" s="23">
        <f t="shared" si="3"/>
        <v>1.468</v>
      </c>
      <c r="N491" s="105" t="s">
        <v>928</v>
      </c>
      <c r="O491" s="106">
        <v>0.3665</v>
      </c>
      <c r="P491" s="107">
        <v>43881.0</v>
      </c>
      <c r="Q491" s="107">
        <v>43896.0</v>
      </c>
      <c r="R491" s="23">
        <f t="shared" si="4"/>
        <v>0.136425648</v>
      </c>
      <c r="S491" s="108">
        <f t="array" ref="S491">IF(INDEX(Historical!$D$7:$D$1379,MATCH(B491,Historical!$B$7:$B$1403,0))=0,"n/a",(INDEX(Historical!$C$7:$C$1381,MATCH(B491,Historical!$B$7:$B$1403,0))/INDEX(Historical!$D$7:$D$1379,MATCH(B491,Historical!$B$7:$B$1403,0))-1)*100)</f>
        <v>0.5498281787</v>
      </c>
      <c r="T491" s="108">
        <f t="array" ref="T491">IF(INDEX(Historical!$F$7:$F$1372,MATCH(B491,Historical!$B$7:$B$1403,0))=0,"n/a",((INDEX(Historical!$C$7:$C$1381,MATCH(B491,Historical!$B$7:$B$1403,0))/INDEX(Historical!$F$7:$F$1372,MATCH(B491,Historical!$B$7:$B$1403,0)))^(1/3)-1)*100)</f>
        <v>0.5528792382</v>
      </c>
      <c r="U491" s="108">
        <f t="array" ref="U491">IF(INDEX(Historical!$H$7:$H$1372,MATCH(B491,Historical!$B$7:$B$1403,0))=0,"n/a",((INDEX(Historical!$C$7:$C$1381,MATCH(B491,Historical!$B$7:$B$1403,0))/INDEX(Historical!$H$7:$H$1372,MATCH(B491,Historical!$B$7:$B$1403,0)))^(1/5)-1)*100)</f>
        <v>0.5559758998</v>
      </c>
      <c r="V491" s="108">
        <f t="array" ref="V491">IF(INDEX(Historical!$O$7:$O$1372,MATCH(B491,Historical!$B$7:$B$1403,0))=0,"n/a",((INDEX(Historical!$C$7:$C$1381,MATCH(B491,Historical!$B$7:$B$1403,0))/INDEX(Historical!$O$7:$O$1372,MATCH(B491,Historical!$B$7:$B$1403,0)))^(1/10)-1)*100)</f>
        <v>0.7549629947</v>
      </c>
      <c r="W491" s="109">
        <f t="shared" si="5"/>
        <v>0.7364280153</v>
      </c>
      <c r="X491" s="110" t="str">
        <f t="shared" si="6"/>
        <v>n/a</v>
      </c>
      <c r="Y491" s="133"/>
      <c r="Z491" s="103">
        <f t="shared" si="7"/>
        <v>58.02371542</v>
      </c>
      <c r="AA491" s="112">
        <f t="shared" si="8"/>
        <v>35.85375494</v>
      </c>
      <c r="AB491" s="73">
        <v>3.0</v>
      </c>
      <c r="AC491" s="102">
        <v>2.53</v>
      </c>
      <c r="AD491" s="102">
        <v>6.91</v>
      </c>
      <c r="AE491" s="102">
        <v>4.24</v>
      </c>
      <c r="AF491" s="102">
        <v>3.86</v>
      </c>
      <c r="AG491" s="102">
        <v>12.0</v>
      </c>
      <c r="AH491" s="102">
        <v>-52.400000000000006</v>
      </c>
      <c r="AI491" s="102">
        <v>17.37</v>
      </c>
      <c r="AJ491" s="102">
        <v>-4.1000000000000005</v>
      </c>
      <c r="AK491" s="102">
        <v>5.2</v>
      </c>
      <c r="AL491" s="113">
        <v>22360.0</v>
      </c>
      <c r="AM491" s="114">
        <v>2.1999999999999997</v>
      </c>
      <c r="AN491" s="102">
        <v>1.71</v>
      </c>
      <c r="AO491" s="115">
        <f t="shared" si="9"/>
        <v>-33.67943487</v>
      </c>
      <c r="AP491" s="116">
        <f t="shared" si="10"/>
        <v>2.174320074</v>
      </c>
      <c r="AQ491" s="117">
        <f t="shared" si="11"/>
        <v>148.0102991</v>
      </c>
      <c r="AR491" s="103">
        <f t="array" ref="AR491">INDEX(Historical!$C$7:$C$1381,MATCH(B491,Historical!$B$7:$B$1403,0))*IF(AH491="n/a",1.03,IF(AH491&lt;0,1.01,IF(AH491&gt;10,1.1,(1+AH491/100))))</f>
        <v>1.47763</v>
      </c>
      <c r="AS491" s="112">
        <f t="shared" si="12"/>
        <v>1.625393</v>
      </c>
      <c r="AT491" s="112">
        <f t="shared" ref="AT491:AV491" si="499">IF($AK491="n/a",1.03*AS491,IF($AK491&lt;0,1.01*AS491,IF($AK491&gt;10,1.1*AS491,(1+$AK491/100)*AS491)))</f>
        <v>1.709913436</v>
      </c>
      <c r="AU491" s="112">
        <f t="shared" si="499"/>
        <v>1.798828935</v>
      </c>
      <c r="AV491" s="112">
        <f t="shared" si="499"/>
        <v>1.892368039</v>
      </c>
      <c r="AW491" s="103">
        <f t="shared" si="14"/>
        <v>8.50413341</v>
      </c>
      <c r="AX491" s="118">
        <f t="shared" si="15"/>
        <v>9.375078172</v>
      </c>
      <c r="AY491" s="119">
        <v>1.44</v>
      </c>
      <c r="AZ491" s="114">
        <v>16.8</v>
      </c>
      <c r="BA491" s="114">
        <v>-19.35</v>
      </c>
      <c r="BB491" s="114">
        <v>-14.04</v>
      </c>
      <c r="BC491" s="114">
        <v>-3.8600000000000003</v>
      </c>
      <c r="BD491" s="42"/>
      <c r="BE491" s="17">
        <v>2002.0</v>
      </c>
      <c r="BF491" s="17">
        <f t="shared" si="16"/>
        <v>1</v>
      </c>
      <c r="BG491" s="120">
        <v>3.5999999999999996</v>
      </c>
    </row>
    <row r="492" ht="11.25" customHeight="1">
      <c r="A492" s="155" t="s">
        <v>929</v>
      </c>
      <c r="B492" s="99" t="s">
        <v>930</v>
      </c>
      <c r="C492" s="100" t="s">
        <v>177</v>
      </c>
      <c r="D492" s="100" t="s">
        <v>534</v>
      </c>
      <c r="E492" s="101">
        <v>12.0</v>
      </c>
      <c r="F492" s="58">
        <v>301.0</v>
      </c>
      <c r="G492" s="58" t="s">
        <v>120</v>
      </c>
      <c r="H492" s="58" t="s">
        <v>120</v>
      </c>
      <c r="I492" s="150">
        <v>139.86</v>
      </c>
      <c r="J492" s="103">
        <f t="shared" si="2"/>
        <v>1.172601173</v>
      </c>
      <c r="K492" s="104">
        <v>0.41</v>
      </c>
      <c r="L492" s="73">
        <v>4.0</v>
      </c>
      <c r="M492" s="23">
        <f t="shared" si="3"/>
        <v>1.64</v>
      </c>
      <c r="N492" s="105" t="s">
        <v>143</v>
      </c>
      <c r="O492" s="106">
        <v>0.39</v>
      </c>
      <c r="P492" s="107">
        <v>43707.0</v>
      </c>
      <c r="Q492" s="107">
        <v>43739.0</v>
      </c>
      <c r="R492" s="23">
        <f t="shared" si="4"/>
        <v>5.128205128</v>
      </c>
      <c r="S492" s="108">
        <f t="array" ref="S492">IF(INDEX(Historical!$D$7:$D$1379,MATCH(B492,Historical!$B$7:$B$1403,0))=0,"n/a",(INDEX(Historical!$C$7:$C$1381,MATCH(B492,Historical!$B$7:$B$1403,0))/INDEX(Historical!$D$7:$D$1379,MATCH(B492,Historical!$B$7:$B$1403,0))-1)*100)</f>
        <v>12.05673759</v>
      </c>
      <c r="T492" s="108">
        <f t="array" ref="T492">IF(INDEX(Historical!$F$7:$F$1372,MATCH(B492,Historical!$B$7:$B$1403,0))=0,"n/a",((INDEX(Historical!$C$7:$C$1381,MATCH(B492,Historical!$B$7:$B$1403,0))/INDEX(Historical!$F$7:$F$1372,MATCH(B492,Historical!$B$7:$B$1403,0)))^(1/3)-1)*100)</f>
        <v>12.15354911</v>
      </c>
      <c r="U492" s="108">
        <f t="array" ref="U492">IF(INDEX(Historical!$H$7:$H$1372,MATCH(B492,Historical!$B$7:$B$1403,0))=0,"n/a",((INDEX(Historical!$C$7:$C$1381,MATCH(B492,Historical!$B$7:$B$1403,0))/INDEX(Historical!$H$7:$H$1372,MATCH(B492,Historical!$B$7:$B$1403,0)))^(1/5)-1)*100)</f>
        <v>10.47834781</v>
      </c>
      <c r="V492" s="108">
        <f t="array" ref="V492">IF(INDEX(Historical!$O$7:$O$1372,MATCH(B492,Historical!$B$7:$B$1403,0))=0,"n/a",((INDEX(Historical!$C$7:$C$1381,MATCH(B492,Historical!$B$7:$B$1403,0))/INDEX(Historical!$O$7:$O$1372,MATCH(B492,Historical!$B$7:$B$1403,0)))^(1/10)-1)*100)</f>
        <v>12.65269477</v>
      </c>
      <c r="W492" s="109">
        <f t="shared" si="5"/>
        <v>0.8281514726</v>
      </c>
      <c r="X492" s="110" t="str">
        <f t="shared" si="6"/>
        <v>n/a</v>
      </c>
      <c r="Y492" s="149"/>
      <c r="Z492" s="103" t="str">
        <f t="shared" si="7"/>
        <v>n/a</v>
      </c>
      <c r="AA492" s="112" t="str">
        <f t="shared" si="8"/>
        <v>n/a</v>
      </c>
      <c r="AB492" s="73">
        <v>3.0</v>
      </c>
      <c r="AC492" s="102">
        <v>-5.24</v>
      </c>
      <c r="AD492" s="102" t="s">
        <v>128</v>
      </c>
      <c r="AE492" s="102">
        <v>0.11</v>
      </c>
      <c r="AF492" s="102">
        <v>4.06</v>
      </c>
      <c r="AG492" s="102">
        <v>-12.8</v>
      </c>
      <c r="AH492" s="102">
        <v>93.0</v>
      </c>
      <c r="AI492" s="102">
        <v>6.98</v>
      </c>
      <c r="AJ492" s="102">
        <v>-15.4</v>
      </c>
      <c r="AK492" s="102">
        <v>8.01</v>
      </c>
      <c r="AL492" s="113">
        <v>24720.0</v>
      </c>
      <c r="AM492" s="114">
        <v>0.3</v>
      </c>
      <c r="AN492" s="102">
        <v>1.6</v>
      </c>
      <c r="AO492" s="115" t="str">
        <f t="shared" si="9"/>
        <v>n/a</v>
      </c>
      <c r="AP492" s="116">
        <f t="shared" si="10"/>
        <v>11.65094898</v>
      </c>
      <c r="AQ492" s="117" t="str">
        <f t="shared" si="11"/>
        <v>n/a</v>
      </c>
      <c r="AR492" s="103">
        <f t="array" ref="AR492">INDEX(Historical!$C$7:$C$1381,MATCH(B492,Historical!$B$7:$B$1403,0))*IF(AH492="n/a",1.03,IF(AH492&lt;0,1.01,IF(AH492&gt;10,1.1,(1+AH492/100))))</f>
        <v>1.738</v>
      </c>
      <c r="AS492" s="112">
        <f t="shared" si="12"/>
        <v>1.8593124</v>
      </c>
      <c r="AT492" s="112">
        <f t="shared" ref="AT492:AV492" si="500">IF($AK492="n/a",1.03*AS492,IF($AK492&lt;0,1.01*AS492,IF($AK492&gt;10,1.1*AS492,(1+$AK492/100)*AS492)))</f>
        <v>2.008243323</v>
      </c>
      <c r="AU492" s="112">
        <f t="shared" si="500"/>
        <v>2.169103613</v>
      </c>
      <c r="AV492" s="112">
        <f t="shared" si="500"/>
        <v>2.342848813</v>
      </c>
      <c r="AW492" s="103">
        <f t="shared" si="14"/>
        <v>10.11750815</v>
      </c>
      <c r="AX492" s="118">
        <f t="shared" si="15"/>
        <v>7.234025561</v>
      </c>
      <c r="AY492" s="119">
        <v>1.22</v>
      </c>
      <c r="AZ492" s="114">
        <v>26.55</v>
      </c>
      <c r="BA492" s="114">
        <v>-18.77</v>
      </c>
      <c r="BB492" s="114">
        <v>-7.02</v>
      </c>
      <c r="BC492" s="114">
        <v>-1.53</v>
      </c>
      <c r="BD492" s="42"/>
      <c r="BE492" s="17">
        <v>2008.0</v>
      </c>
      <c r="BF492" s="17">
        <f t="shared" si="16"/>
        <v>1</v>
      </c>
      <c r="BG492" s="120">
        <v>-1.5</v>
      </c>
    </row>
    <row r="493" ht="11.25" customHeight="1">
      <c r="A493" s="55" t="s">
        <v>931</v>
      </c>
      <c r="B493" s="99" t="s">
        <v>932</v>
      </c>
      <c r="C493" s="100" t="s">
        <v>136</v>
      </c>
      <c r="D493" s="100" t="s">
        <v>183</v>
      </c>
      <c r="E493" s="101">
        <v>11.0</v>
      </c>
      <c r="F493" s="58">
        <v>331.0</v>
      </c>
      <c r="G493" s="58" t="s">
        <v>168</v>
      </c>
      <c r="H493" s="58" t="s">
        <v>168</v>
      </c>
      <c r="I493" s="150">
        <v>240.03</v>
      </c>
      <c r="J493" s="103">
        <f t="shared" si="2"/>
        <v>0.9332166812</v>
      </c>
      <c r="K493" s="104">
        <v>0.56</v>
      </c>
      <c r="L493" s="73">
        <v>4.0</v>
      </c>
      <c r="M493" s="23">
        <f t="shared" si="3"/>
        <v>2.24</v>
      </c>
      <c r="N493" s="105" t="s">
        <v>247</v>
      </c>
      <c r="O493" s="106">
        <v>0.5</v>
      </c>
      <c r="P493" s="107">
        <v>43885.0</v>
      </c>
      <c r="Q493" s="107">
        <v>43908.0</v>
      </c>
      <c r="R493" s="23">
        <f t="shared" si="4"/>
        <v>12</v>
      </c>
      <c r="S493" s="108">
        <f t="array" ref="S493">IF(INDEX(Historical!$D$7:$D$1379,MATCH(B493,Historical!$B$7:$B$1403,0))=0,"n/a",(INDEX(Historical!$C$7:$C$1381,MATCH(B493,Historical!$B$7:$B$1403,0))/INDEX(Historical!$D$7:$D$1379,MATCH(B493,Historical!$B$7:$B$1403,0))-1)*100)</f>
        <v>13.63636364</v>
      </c>
      <c r="T493" s="108">
        <f t="array" ref="T493">IF(INDEX(Historical!$F$7:$F$1372,MATCH(B493,Historical!$B$7:$B$1403,0))=0,"n/a",((INDEX(Historical!$C$7:$C$1381,MATCH(B493,Historical!$B$7:$B$1403,0))/INDEX(Historical!$F$7:$F$1372,MATCH(B493,Historical!$B$7:$B$1403,0)))^(1/3)-1)*100)</f>
        <v>11.06035226</v>
      </c>
      <c r="U493" s="108">
        <f t="array" ref="U493">IF(INDEX(Historical!$H$7:$H$1372,MATCH(B493,Historical!$B$7:$B$1403,0))=0,"n/a",((INDEX(Historical!$C$7:$C$1381,MATCH(B493,Historical!$B$7:$B$1403,0))/INDEX(Historical!$H$7:$H$1372,MATCH(B493,Historical!$B$7:$B$1403,0)))^(1/5)-1)*100)</f>
        <v>12.29551071</v>
      </c>
      <c r="V493" s="108">
        <f t="array" ref="V493">IF(INDEX(Historical!$O$7:$O$1372,MATCH(B493,Historical!$B$7:$B$1403,0))=0,"n/a",((INDEX(Historical!$C$7:$C$1381,MATCH(B493,Historical!$B$7:$B$1403,0))/INDEX(Historical!$O$7:$O$1372,MATCH(B493,Historical!$B$7:$B$1403,0)))^(1/10)-1)*100)</f>
        <v>17.46189431</v>
      </c>
      <c r="W493" s="109">
        <f t="shared" si="5"/>
        <v>0.7041338407</v>
      </c>
      <c r="X493" s="110">
        <f t="shared" si="6"/>
        <v>0.9996350167</v>
      </c>
      <c r="Y493" s="147"/>
      <c r="Z493" s="103">
        <f t="shared" si="7"/>
        <v>30.14804845</v>
      </c>
      <c r="AA493" s="112">
        <f t="shared" si="8"/>
        <v>32.30551817</v>
      </c>
      <c r="AB493" s="73">
        <v>12.0</v>
      </c>
      <c r="AC493" s="102">
        <v>7.43</v>
      </c>
      <c r="AD493" s="102">
        <v>2.84</v>
      </c>
      <c r="AE493" s="102">
        <v>9.63</v>
      </c>
      <c r="AF493" s="102">
        <v>96.01</v>
      </c>
      <c r="AG493" s="160">
        <v>353.2</v>
      </c>
      <c r="AH493" s="102">
        <v>0.2</v>
      </c>
      <c r="AI493" s="102">
        <v>10.780000000000001</v>
      </c>
      <c r="AJ493" s="102">
        <v>12.3</v>
      </c>
      <c r="AK493" s="102">
        <v>11.4</v>
      </c>
      <c r="AL493" s="113">
        <v>46490.0</v>
      </c>
      <c r="AM493" s="228">
        <v>0.2</v>
      </c>
      <c r="AN493" s="102">
        <v>11.08</v>
      </c>
      <c r="AO493" s="115">
        <f t="shared" si="9"/>
        <v>-19.07679078</v>
      </c>
      <c r="AP493" s="116">
        <f t="shared" si="10"/>
        <v>13.22872739</v>
      </c>
      <c r="AQ493" s="117">
        <f t="shared" si="11"/>
        <v>1074.100658</v>
      </c>
      <c r="AR493" s="103">
        <f t="array" ref="AR493">INDEX(Historical!$C$7:$C$1381,MATCH(B493,Historical!$B$7:$B$1403,0))*IF(AH493="n/a",1.03,IF(AH493&lt;0,1.01,IF(AH493&gt;10,1.1,(1+AH493/100))))</f>
        <v>2.004</v>
      </c>
      <c r="AS493" s="112">
        <f t="shared" si="12"/>
        <v>2.2044</v>
      </c>
      <c r="AT493" s="112">
        <f t="shared" ref="AT493:AV493" si="501">IF($AK493="n/a",1.03*AS493,IF($AK493&lt;0,1.01*AS493,IF($AK493&gt;10,1.1*AS493,(1+$AK493/100)*AS493)))</f>
        <v>2.42484</v>
      </c>
      <c r="AU493" s="112">
        <f t="shared" si="501"/>
        <v>2.667324</v>
      </c>
      <c r="AV493" s="112">
        <f t="shared" si="501"/>
        <v>2.9340564</v>
      </c>
      <c r="AW493" s="103">
        <f t="shared" si="14"/>
        <v>12.2346204</v>
      </c>
      <c r="AX493" s="118">
        <f t="shared" si="15"/>
        <v>5.09712136</v>
      </c>
      <c r="AY493" s="119">
        <v>1.23</v>
      </c>
      <c r="AZ493" s="114">
        <v>43.059999999999995</v>
      </c>
      <c r="BA493" s="114">
        <v>-16.439999999999998</v>
      </c>
      <c r="BB493" s="114">
        <v>-5.88</v>
      </c>
      <c r="BC493" s="114">
        <v>9.01</v>
      </c>
      <c r="BD493" s="42"/>
      <c r="BE493" s="17">
        <v>2010.0</v>
      </c>
      <c r="BF493" s="17">
        <f t="shared" si="16"/>
        <v>0</v>
      </c>
      <c r="BG493" s="120">
        <v>13.100000000000001</v>
      </c>
    </row>
    <row r="494" ht="11.25" customHeight="1">
      <c r="A494" s="151" t="s">
        <v>1734</v>
      </c>
      <c r="B494" s="122" t="s">
        <v>1735</v>
      </c>
      <c r="C494" s="100" t="s">
        <v>320</v>
      </c>
      <c r="D494" s="100" t="s">
        <v>602</v>
      </c>
      <c r="E494" s="123">
        <v>7.0</v>
      </c>
      <c r="F494" s="58">
        <v>723.0</v>
      </c>
      <c r="G494" s="124" t="s">
        <v>168</v>
      </c>
      <c r="H494" s="124" t="s">
        <v>168</v>
      </c>
      <c r="I494" s="216">
        <v>26.72</v>
      </c>
      <c r="J494" s="126">
        <f t="shared" si="2"/>
        <v>2.54491018</v>
      </c>
      <c r="K494" s="127">
        <v>0.17</v>
      </c>
      <c r="L494" s="128">
        <v>4.0</v>
      </c>
      <c r="M494" s="129">
        <f t="shared" si="3"/>
        <v>0.68</v>
      </c>
      <c r="N494" s="130" t="s">
        <v>154</v>
      </c>
      <c r="O494" s="131">
        <v>0.16</v>
      </c>
      <c r="P494" s="132">
        <v>43889.0</v>
      </c>
      <c r="Q494" s="132">
        <v>43906.0</v>
      </c>
      <c r="R494" s="129">
        <f t="shared" si="4"/>
        <v>6.25</v>
      </c>
      <c r="S494" s="108">
        <f t="array" ref="S494">IF(INDEX(Historical!$D$7:$D$1379,MATCH(B494,Historical!$B$7:$B$1403,0))=0,"n/a",(INDEX(Historical!$C$7:$C$1381,MATCH(B494,Historical!$B$7:$B$1403,0))/INDEX(Historical!$D$7:$D$1379,MATCH(B494,Historical!$B$7:$B$1403,0))-1)*100)</f>
        <v>6.666666667</v>
      </c>
      <c r="T494" s="108">
        <f t="array" ref="T494">IF(INDEX(Historical!$F$7:$F$1372,MATCH(B494,Historical!$B$7:$B$1403,0))=0,"n/a",((INDEX(Historical!$C$7:$C$1381,MATCH(B494,Historical!$B$7:$B$1403,0))/INDEX(Historical!$F$7:$F$1372,MATCH(B494,Historical!$B$7:$B$1403,0)))^(1/3)-1)*100)</f>
        <v>12.45768871</v>
      </c>
      <c r="U494" s="108">
        <f t="array" ref="U494">IF(INDEX(Historical!$H$7:$H$1372,MATCH(B494,Historical!$B$7:$B$1403,0))=0,"n/a",((INDEX(Historical!$C$7:$C$1381,MATCH(B494,Historical!$B$7:$B$1403,0))/INDEX(Historical!$H$7:$H$1372,MATCH(B494,Historical!$B$7:$B$1403,0)))^(1/5)-1)*100)</f>
        <v>11.58238758</v>
      </c>
      <c r="V494" s="108">
        <f t="array" ref="V494">IF(INDEX(Historical!$O$7:$O$1372,MATCH(B494,Historical!$B$7:$B$1403,0))=0,"n/a",((INDEX(Historical!$C$7:$C$1381,MATCH(B494,Historical!$B$7:$B$1403,0))/INDEX(Historical!$O$7:$O$1372,MATCH(B494,Historical!$B$7:$B$1403,0)))^(1/10)-1)*100)</f>
        <v>6.52955324</v>
      </c>
      <c r="W494" s="109">
        <f t="shared" si="5"/>
        <v>1.773840745</v>
      </c>
      <c r="X494" s="110">
        <f t="shared" si="6"/>
        <v>0.8156610974</v>
      </c>
      <c r="Y494" s="181"/>
      <c r="Z494" s="126">
        <f t="shared" si="7"/>
        <v>50.74626866</v>
      </c>
      <c r="AA494" s="134">
        <f t="shared" si="8"/>
        <v>19.94029851</v>
      </c>
      <c r="AB494" s="128">
        <v>12.0</v>
      </c>
      <c r="AC494" s="125">
        <v>1.34</v>
      </c>
      <c r="AD494" s="125">
        <v>1.33</v>
      </c>
      <c r="AE494" s="125">
        <v>1.05</v>
      </c>
      <c r="AF494" s="125">
        <v>1.33</v>
      </c>
      <c r="AG494" s="125">
        <v>7.7</v>
      </c>
      <c r="AH494" s="125">
        <v>16.3</v>
      </c>
      <c r="AI494" s="125">
        <v>10.58</v>
      </c>
      <c r="AJ494" s="125">
        <v>14.2</v>
      </c>
      <c r="AK494" s="125">
        <v>15.0</v>
      </c>
      <c r="AL494" s="135">
        <v>864.93</v>
      </c>
      <c r="AM494" s="136">
        <v>1.6</v>
      </c>
      <c r="AN494" s="125">
        <v>0.43</v>
      </c>
      <c r="AO494" s="137">
        <f t="shared" si="9"/>
        <v>-5.813000745</v>
      </c>
      <c r="AP494" s="138">
        <f t="shared" si="10"/>
        <v>14.12729776</v>
      </c>
      <c r="AQ494" s="139">
        <f t="shared" si="11"/>
        <v>8.567637934</v>
      </c>
      <c r="AR494" s="103">
        <f t="array" ref="AR494">INDEX(Historical!$C$7:$C$1381,MATCH(B494,Historical!$B$7:$B$1403,0))*IF(AH494="n/a",1.03,IF(AH494&lt;0,1.01,IF(AH494&gt;10,1.1,(1+AH494/100))))</f>
        <v>0.704</v>
      </c>
      <c r="AS494" s="134">
        <f t="shared" si="12"/>
        <v>0.7744</v>
      </c>
      <c r="AT494" s="134">
        <f t="shared" ref="AT494:AV494" si="502">IF($AK494="n/a",1.03*AS494,IF($AK494&lt;0,1.01*AS494,IF($AK494&gt;10,1.1*AS494,(1+$AK494/100)*AS494)))</f>
        <v>0.85184</v>
      </c>
      <c r="AU494" s="134">
        <f t="shared" si="502"/>
        <v>0.937024</v>
      </c>
      <c r="AV494" s="134">
        <f t="shared" si="502"/>
        <v>1.0307264</v>
      </c>
      <c r="AW494" s="126">
        <f t="shared" si="14"/>
        <v>4.2979904</v>
      </c>
      <c r="AX494" s="140">
        <f t="shared" si="15"/>
        <v>16.08529341</v>
      </c>
      <c r="AY494" s="141">
        <v>0.6</v>
      </c>
      <c r="AZ494" s="136">
        <v>6.92</v>
      </c>
      <c r="BA494" s="136">
        <v>-38.21</v>
      </c>
      <c r="BB494" s="136">
        <v>-13.309999999999999</v>
      </c>
      <c r="BC494" s="136">
        <v>-20.23</v>
      </c>
      <c r="BD494" s="142"/>
      <c r="BE494" s="17">
        <v>2014.0</v>
      </c>
      <c r="BF494" s="17">
        <f t="shared" si="16"/>
        <v>0</v>
      </c>
      <c r="BG494" s="143">
        <v>3.5999999999999996</v>
      </c>
    </row>
    <row r="495" ht="11.25" customHeight="1">
      <c r="A495" s="155" t="s">
        <v>349</v>
      </c>
      <c r="B495" s="99" t="s">
        <v>350</v>
      </c>
      <c r="C495" s="100" t="s">
        <v>136</v>
      </c>
      <c r="D495" s="100" t="s">
        <v>137</v>
      </c>
      <c r="E495" s="101">
        <v>33.0</v>
      </c>
      <c r="F495" s="58">
        <v>86.0</v>
      </c>
      <c r="G495" s="58" t="s">
        <v>168</v>
      </c>
      <c r="H495" s="58" t="s">
        <v>168</v>
      </c>
      <c r="I495" s="102">
        <v>43.31</v>
      </c>
      <c r="J495" s="103">
        <f t="shared" si="2"/>
        <v>5.818517663</v>
      </c>
      <c r="K495" s="144">
        <v>0.63</v>
      </c>
      <c r="L495" s="73">
        <v>4.0</v>
      </c>
      <c r="M495" s="23">
        <f t="shared" si="3"/>
        <v>2.52</v>
      </c>
      <c r="N495" s="105" t="s">
        <v>351</v>
      </c>
      <c r="O495" s="145">
        <v>0.6275</v>
      </c>
      <c r="P495" s="107">
        <v>43810.0</v>
      </c>
      <c r="Q495" s="107">
        <v>43825.0</v>
      </c>
      <c r="R495" s="23">
        <f t="shared" si="4"/>
        <v>0.3984063745</v>
      </c>
      <c r="S495" s="108">
        <f t="array" ref="S495">IF(INDEX(Historical!$D$7:$D$1379,MATCH(B495,Historical!$B$7:$B$1403,0))=0,"n/a",(INDEX(Historical!$C$7:$C$1381,MATCH(B495,Historical!$B$7:$B$1403,0))/INDEX(Historical!$D$7:$D$1379,MATCH(B495,Historical!$B$7:$B$1403,0))-1)*100)</f>
        <v>0.3996003996</v>
      </c>
      <c r="T495" s="108">
        <f t="array" ref="T495">IF(INDEX(Historical!$F$7:$F$1372,MATCH(B495,Historical!$B$7:$B$1403,0))=0,"n/a",((INDEX(Historical!$C$7:$C$1381,MATCH(B495,Historical!$B$7:$B$1403,0))/INDEX(Historical!$F$7:$F$1372,MATCH(B495,Historical!$B$7:$B$1403,0)))^(1/3)-1)*100)</f>
        <v>0.4012079076</v>
      </c>
      <c r="U495" s="108">
        <f t="array" ref="U495">IF(INDEX(Historical!$H$7:$H$1372,MATCH(B495,Historical!$B$7:$B$1403,0))=0,"n/a",((INDEX(Historical!$C$7:$C$1381,MATCH(B495,Historical!$B$7:$B$1403,0))/INDEX(Historical!$H$7:$H$1372,MATCH(B495,Historical!$B$7:$B$1403,0)))^(1/5)-1)*100)</f>
        <v>0.4028327853</v>
      </c>
      <c r="V495" s="108">
        <f t="array" ref="V495">IF(INDEX(Historical!$O$7:$O$1372,MATCH(B495,Historical!$B$7:$B$1403,0))=0,"n/a",((INDEX(Historical!$C$7:$C$1381,MATCH(B495,Historical!$B$7:$B$1403,0))/INDEX(Historical!$O$7:$O$1372,MATCH(B495,Historical!$B$7:$B$1403,0)))^(1/10)-1)*100)</f>
        <v>0.7569505533</v>
      </c>
      <c r="W495" s="109">
        <f t="shared" si="5"/>
        <v>0.5321784673</v>
      </c>
      <c r="X495" s="110">
        <f t="shared" si="6"/>
        <v>0.03275063295</v>
      </c>
      <c r="Y495" s="99"/>
      <c r="Z495" s="103">
        <f t="shared" si="7"/>
        <v>43.59861592</v>
      </c>
      <c r="AA495" s="112">
        <f t="shared" si="8"/>
        <v>7.493079585</v>
      </c>
      <c r="AB495" s="73">
        <v>12.0</v>
      </c>
      <c r="AC495" s="102">
        <v>5.78</v>
      </c>
      <c r="AD495" s="102">
        <v>0.2</v>
      </c>
      <c r="AE495" s="102">
        <v>0.61</v>
      </c>
      <c r="AF495" s="102">
        <v>1.33</v>
      </c>
      <c r="AG495" s="102">
        <v>18.099999999999998</v>
      </c>
      <c r="AH495" s="102">
        <v>23.799999999999997</v>
      </c>
      <c r="AI495" s="102">
        <v>12.43</v>
      </c>
      <c r="AJ495" s="102">
        <v>12.3</v>
      </c>
      <c r="AK495" s="102">
        <v>37.9</v>
      </c>
      <c r="AL495" s="113">
        <v>2430.0</v>
      </c>
      <c r="AM495" s="114">
        <v>50.71</v>
      </c>
      <c r="AN495" s="102">
        <v>0.21</v>
      </c>
      <c r="AO495" s="115">
        <f t="shared" si="9"/>
        <v>-1.271729136</v>
      </c>
      <c r="AP495" s="116">
        <f t="shared" si="10"/>
        <v>6.221350449</v>
      </c>
      <c r="AQ495" s="117">
        <f t="shared" si="11"/>
        <v>-33.44744483</v>
      </c>
      <c r="AR495" s="103">
        <f t="array" ref="AR495">INDEX(Historical!$C$7:$C$1381,MATCH(B495,Historical!$B$7:$B$1403,0))*IF(AH495="n/a",1.03,IF(AH495&lt;0,1.01,IF(AH495&gt;10,1.1,(1+AH495/100))))</f>
        <v>2.76375</v>
      </c>
      <c r="AS495" s="112">
        <f t="shared" si="12"/>
        <v>3.040125</v>
      </c>
      <c r="AT495" s="112">
        <f t="shared" ref="AT495:AV495" si="503">IF($AK495="n/a",1.03*AS495,IF($AK495&lt;0,1.01*AS495,IF($AK495&gt;10,1.1*AS495,(1+$AK495/100)*AS495)))</f>
        <v>3.3441375</v>
      </c>
      <c r="AU495" s="112">
        <f t="shared" si="503"/>
        <v>3.67855125</v>
      </c>
      <c r="AV495" s="112">
        <f t="shared" si="503"/>
        <v>4.046406375</v>
      </c>
      <c r="AW495" s="103">
        <f t="shared" si="14"/>
        <v>16.87297013</v>
      </c>
      <c r="AX495" s="118">
        <f t="shared" si="15"/>
        <v>38.95860107</v>
      </c>
      <c r="AY495" s="119">
        <v>0.3</v>
      </c>
      <c r="AZ495" s="114">
        <v>-5.81</v>
      </c>
      <c r="BA495" s="114">
        <v>-33.589999999999996</v>
      </c>
      <c r="BB495" s="114">
        <v>-11.65</v>
      </c>
      <c r="BC495" s="114">
        <v>-19.35</v>
      </c>
      <c r="BD495" s="42"/>
      <c r="BE495" s="17">
        <v>1988.0</v>
      </c>
      <c r="BF495" s="17">
        <f t="shared" si="16"/>
        <v>3</v>
      </c>
      <c r="BG495" s="120">
        <v>5.5</v>
      </c>
    </row>
    <row r="496" ht="11.25" customHeight="1">
      <c r="A496" s="231" t="s">
        <v>1596</v>
      </c>
      <c r="B496" s="99" t="s">
        <v>1597</v>
      </c>
      <c r="C496" s="100" t="s">
        <v>125</v>
      </c>
      <c r="D496" s="100" t="s">
        <v>126</v>
      </c>
      <c r="E496" s="101">
        <v>8.0</v>
      </c>
      <c r="F496" s="58">
        <v>590.0</v>
      </c>
      <c r="G496" s="58" t="s">
        <v>168</v>
      </c>
      <c r="H496" s="58" t="s">
        <v>168</v>
      </c>
      <c r="I496" s="60">
        <v>52.8</v>
      </c>
      <c r="J496" s="103">
        <f t="shared" si="2"/>
        <v>2.159090909</v>
      </c>
      <c r="K496" s="55">
        <v>0.285</v>
      </c>
      <c r="L496" s="58">
        <v>4.0</v>
      </c>
      <c r="M496" s="23">
        <f t="shared" si="3"/>
        <v>1.14</v>
      </c>
      <c r="N496" s="58" t="s">
        <v>184</v>
      </c>
      <c r="O496" s="232">
        <v>0.26</v>
      </c>
      <c r="P496" s="107">
        <v>43735.0</v>
      </c>
      <c r="Q496" s="107">
        <v>43752.0</v>
      </c>
      <c r="R496" s="23">
        <f t="shared" si="4"/>
        <v>9.615384615</v>
      </c>
      <c r="S496" s="108">
        <f t="array" ref="S496">IF(INDEX(Historical!$D$7:$D$1379,MATCH(B496,Historical!$B$7:$B$1403,0))=0,"n/a",(INDEX(Historical!$C$7:$C$1381,MATCH(B496,Historical!$B$7:$B$1403,0))/INDEX(Historical!$D$7:$D$1379,MATCH(B496,Historical!$B$7:$B$1403,0))-1)*100)</f>
        <v>15.76086957</v>
      </c>
      <c r="T496" s="108">
        <f t="array" ref="T496">IF(INDEX(Historical!$F$7:$F$1372,MATCH(B496,Historical!$B$7:$B$1403,0))=0,"n/a",((INDEX(Historical!$C$7:$C$1381,MATCH(B496,Historical!$B$7:$B$1403,0))/INDEX(Historical!$F$7:$F$1372,MATCH(B496,Historical!$B$7:$B$1403,0)))^(1/3)-1)*100)</f>
        <v>13.93899133</v>
      </c>
      <c r="U496" s="108">
        <f t="array" ref="U496">IF(INDEX(Historical!$H$7:$H$1372,MATCH(B496,Historical!$B$7:$B$1403,0))=0,"n/a",((INDEX(Historical!$C$7:$C$1381,MATCH(B496,Historical!$B$7:$B$1403,0))/INDEX(Historical!$H$7:$H$1372,MATCH(B496,Historical!$B$7:$B$1403,0)))^(1/5)-1)*100)</f>
        <v>12.92349804</v>
      </c>
      <c r="V496" s="108" t="str">
        <f t="array" ref="V496">IF(INDEX(Historical!$O$7:$O$1372,MATCH(B496,Historical!$B$7:$B$1403,0))=0,"n/a",((INDEX(Historical!$C$7:$C$1381,MATCH(B496,Historical!$B$7:$B$1403,0))/INDEX(Historical!$O$7:$O$1372,MATCH(B496,Historical!$B$7:$B$1403,0)))^(1/10)-1)*100)</f>
        <v>n/a</v>
      </c>
      <c r="W496" s="109" t="str">
        <f t="shared" si="5"/>
        <v>n/a</v>
      </c>
      <c r="X496" s="110">
        <f t="shared" si="6"/>
        <v>0.8231527412</v>
      </c>
      <c r="Y496" s="233"/>
      <c r="Z496" s="103">
        <f t="shared" si="7"/>
        <v>42.85714286</v>
      </c>
      <c r="AA496" s="112">
        <f t="shared" si="8"/>
        <v>19.84962406</v>
      </c>
      <c r="AB496" s="73">
        <v>12.0</v>
      </c>
      <c r="AC496" s="120">
        <v>2.66</v>
      </c>
      <c r="AD496" s="120">
        <v>2.53</v>
      </c>
      <c r="AE496" s="102">
        <v>2.94</v>
      </c>
      <c r="AF496" s="102">
        <v>2.79</v>
      </c>
      <c r="AG496" s="102">
        <v>14.6</v>
      </c>
      <c r="AH496" s="102">
        <v>16.2</v>
      </c>
      <c r="AI496" s="102">
        <v>8.67</v>
      </c>
      <c r="AJ496" s="234">
        <v>15.7</v>
      </c>
      <c r="AK496" s="234">
        <v>7.86</v>
      </c>
      <c r="AL496" s="120">
        <v>76030.0</v>
      </c>
      <c r="AM496" s="120">
        <v>0.1</v>
      </c>
      <c r="AN496" s="120">
        <v>0.68</v>
      </c>
      <c r="AO496" s="115">
        <f t="shared" si="9"/>
        <v>-4.767035115</v>
      </c>
      <c r="AP496" s="116">
        <f t="shared" si="10"/>
        <v>15.08258895</v>
      </c>
      <c r="AQ496" s="117">
        <f t="shared" si="11"/>
        <v>56.88700977</v>
      </c>
      <c r="AR496" s="103">
        <f t="array" ref="AR496">INDEX(Historical!$C$7:$C$1381,MATCH(B496,Historical!$B$7:$B$1403,0))*IF(AH496="n/a",1.03,IF(AH496&lt;0,1.01,IF(AH496&gt;10,1.1,(1+AH496/100))))</f>
        <v>1.1715</v>
      </c>
      <c r="AS496" s="112">
        <f t="shared" si="12"/>
        <v>1.27306905</v>
      </c>
      <c r="AT496" s="112">
        <f t="shared" ref="AT496:AV496" si="504">IF($AK496="n/a",1.03*AS496,IF($AK496&lt;0,1.01*AS496,IF($AK496&gt;10,1.1*AS496,(1+$AK496/100)*AS496)))</f>
        <v>1.373132277</v>
      </c>
      <c r="AU496" s="112">
        <f t="shared" si="504"/>
        <v>1.481060474</v>
      </c>
      <c r="AV496" s="112">
        <f t="shared" si="504"/>
        <v>1.597471828</v>
      </c>
      <c r="AW496" s="103">
        <f t="shared" si="14"/>
        <v>6.896233629</v>
      </c>
      <c r="AX496" s="118">
        <f t="shared" si="15"/>
        <v>13.06104854</v>
      </c>
      <c r="AY496" s="235">
        <v>0.74</v>
      </c>
      <c r="AZ496" s="102">
        <v>13.87</v>
      </c>
      <c r="BA496" s="102">
        <v>-11.940000000000001</v>
      </c>
      <c r="BB496" s="102">
        <v>-5.91</v>
      </c>
      <c r="BC496" s="102">
        <v>-3.0</v>
      </c>
      <c r="BD496" s="42"/>
      <c r="BE496" s="17">
        <v>2012.0</v>
      </c>
      <c r="BF496" s="17">
        <f t="shared" si="16"/>
        <v>0</v>
      </c>
      <c r="BG496" s="120">
        <v>6.0</v>
      </c>
    </row>
    <row r="497" ht="11.25" customHeight="1">
      <c r="A497" s="55" t="s">
        <v>352</v>
      </c>
      <c r="B497" s="99" t="s">
        <v>353</v>
      </c>
      <c r="C497" s="100" t="s">
        <v>320</v>
      </c>
      <c r="D497" s="100" t="s">
        <v>321</v>
      </c>
      <c r="E497" s="101">
        <v>27.0</v>
      </c>
      <c r="F497" s="58">
        <v>113.0</v>
      </c>
      <c r="G497" s="58" t="s">
        <v>168</v>
      </c>
      <c r="H497" s="58" t="s">
        <v>168</v>
      </c>
      <c r="I497" s="102">
        <v>26.35</v>
      </c>
      <c r="J497" s="103">
        <f t="shared" si="2"/>
        <v>9.032258065</v>
      </c>
      <c r="K497" s="144">
        <v>0.595</v>
      </c>
      <c r="L497" s="73">
        <v>4.0</v>
      </c>
      <c r="M497" s="23">
        <f t="shared" si="3"/>
        <v>2.38</v>
      </c>
      <c r="N497" s="105" t="s">
        <v>154</v>
      </c>
      <c r="O497" s="145">
        <v>0.575</v>
      </c>
      <c r="P497" s="107">
        <v>43888.0</v>
      </c>
      <c r="Q497" s="107">
        <v>43903.0</v>
      </c>
      <c r="R497" s="23">
        <f t="shared" si="4"/>
        <v>3.47826087</v>
      </c>
      <c r="S497" s="108">
        <f t="array" ref="S497">IF(INDEX(Historical!$D$7:$D$1379,MATCH(B497,Historical!$B$7:$B$1403,0))=0,"n/a",(INDEX(Historical!$C$7:$C$1381,MATCH(B497,Historical!$B$7:$B$1403,0))/INDEX(Historical!$D$7:$D$1379,MATCH(B497,Historical!$B$7:$B$1403,0))-1)*100)</f>
        <v>5.504587156</v>
      </c>
      <c r="T497" s="108">
        <f t="array" ref="T497">IF(INDEX(Historical!$F$7:$F$1372,MATCH(B497,Historical!$B$7:$B$1403,0))=0,"n/a",((INDEX(Historical!$C$7:$C$1381,MATCH(B497,Historical!$B$7:$B$1403,0))/INDEX(Historical!$F$7:$F$1372,MATCH(B497,Historical!$B$7:$B$1403,0)))^(1/3)-1)*100)</f>
        <v>5.120531628</v>
      </c>
      <c r="U497" s="108">
        <f t="array" ref="U497">IF(INDEX(Historical!$H$7:$H$1372,MATCH(B497,Historical!$B$7:$B$1403,0))=0,"n/a",((INDEX(Historical!$C$7:$C$1381,MATCH(B497,Historical!$B$7:$B$1403,0))/INDEX(Historical!$H$7:$H$1372,MATCH(B497,Historical!$B$7:$B$1403,0)))^(1/5)-1)*100)</f>
        <v>5.861086388</v>
      </c>
      <c r="V497" s="108">
        <f t="array" ref="V497">IF(INDEX(Historical!$O$7:$O$1372,MATCH(B497,Historical!$B$7:$B$1403,0))=0,"n/a",((INDEX(Historical!$C$7:$C$1381,MATCH(B497,Historical!$B$7:$B$1403,0))/INDEX(Historical!$O$7:$O$1372,MATCH(B497,Historical!$B$7:$B$1403,0)))^(1/10)-1)*100)</f>
        <v>9.836967182</v>
      </c>
      <c r="W497" s="109">
        <f t="shared" si="5"/>
        <v>0.5958225009</v>
      </c>
      <c r="X497" s="110" t="str">
        <f t="shared" si="6"/>
        <v>n/a</v>
      </c>
      <c r="Y497" s="133"/>
      <c r="Z497" s="103">
        <f t="shared" si="7"/>
        <v>528.8888889</v>
      </c>
      <c r="AA497" s="112">
        <f t="shared" si="8"/>
        <v>58.55555556</v>
      </c>
      <c r="AB497" s="73">
        <v>6.0</v>
      </c>
      <c r="AC497" s="102">
        <v>0.45</v>
      </c>
      <c r="AD497" s="102">
        <v>2.28</v>
      </c>
      <c r="AE497" s="102">
        <v>0.41</v>
      </c>
      <c r="AF497" s="102">
        <v>1.29</v>
      </c>
      <c r="AG497" s="102">
        <v>-2.4</v>
      </c>
      <c r="AH497" s="102">
        <v>196.8</v>
      </c>
      <c r="AI497" s="102">
        <v>11.89</v>
      </c>
      <c r="AJ497" s="102">
        <v>-14.799999999999999</v>
      </c>
      <c r="AK497" s="102">
        <v>25.7</v>
      </c>
      <c r="AL497" s="113">
        <v>1260.0</v>
      </c>
      <c r="AM497" s="114">
        <v>0.6</v>
      </c>
      <c r="AN497" s="102">
        <v>3.13</v>
      </c>
      <c r="AO497" s="115">
        <f t="shared" si="9"/>
        <v>-43.6622111</v>
      </c>
      <c r="AP497" s="116">
        <f t="shared" si="10"/>
        <v>14.89334445</v>
      </c>
      <c r="AQ497" s="117">
        <f t="shared" si="11"/>
        <v>83.22623134</v>
      </c>
      <c r="AR497" s="103">
        <f t="array" ref="AR497">INDEX(Historical!$C$7:$C$1381,MATCH(B497,Historical!$B$7:$B$1403,0))*IF(AH497="n/a",1.03,IF(AH497&lt;0,1.01,IF(AH497&gt;10,1.1,(1+AH497/100))))</f>
        <v>2.53</v>
      </c>
      <c r="AS497" s="112">
        <f t="shared" si="12"/>
        <v>2.783</v>
      </c>
      <c r="AT497" s="112">
        <f t="shared" ref="AT497:AV497" si="505">IF($AK497="n/a",1.03*AS497,IF($AK497&lt;0,1.01*AS497,IF($AK497&gt;10,1.1*AS497,(1+$AK497/100)*AS497)))</f>
        <v>3.0613</v>
      </c>
      <c r="AU497" s="112">
        <f t="shared" si="505"/>
        <v>3.36743</v>
      </c>
      <c r="AV497" s="112">
        <f t="shared" si="505"/>
        <v>3.704173</v>
      </c>
      <c r="AW497" s="103">
        <f t="shared" si="14"/>
        <v>15.445903</v>
      </c>
      <c r="AX497" s="118">
        <f t="shared" si="15"/>
        <v>58.6182277</v>
      </c>
      <c r="AY497" s="119">
        <v>1.12</v>
      </c>
      <c r="AZ497" s="114">
        <v>2.33</v>
      </c>
      <c r="BA497" s="114">
        <v>-56.769999999999996</v>
      </c>
      <c r="BB497" s="114">
        <v>-17.080000000000002</v>
      </c>
      <c r="BC497" s="114">
        <v>-36.07</v>
      </c>
      <c r="BD497" s="42"/>
      <c r="BE497" s="17">
        <v>1994.0</v>
      </c>
      <c r="BF497" s="17">
        <f t="shared" si="16"/>
        <v>2</v>
      </c>
      <c r="BG497" s="120">
        <v>-0.4</v>
      </c>
    </row>
    <row r="498" ht="11.25" customHeight="1">
      <c r="A498" s="155" t="s">
        <v>354</v>
      </c>
      <c r="B498" s="99" t="s">
        <v>355</v>
      </c>
      <c r="C498" s="100" t="s">
        <v>177</v>
      </c>
      <c r="D498" s="100" t="s">
        <v>178</v>
      </c>
      <c r="E498" s="101">
        <v>42.0</v>
      </c>
      <c r="F498" s="58">
        <v>62.0</v>
      </c>
      <c r="G498" s="58" t="s">
        <v>120</v>
      </c>
      <c r="H498" s="58" t="s">
        <v>120</v>
      </c>
      <c r="I498" s="102">
        <v>100.67</v>
      </c>
      <c r="J498" s="103">
        <f t="shared" si="2"/>
        <v>2.145624317</v>
      </c>
      <c r="K498" s="104">
        <v>0.54</v>
      </c>
      <c r="L498" s="73">
        <v>4.0</v>
      </c>
      <c r="M498" s="23">
        <f t="shared" si="3"/>
        <v>2.16</v>
      </c>
      <c r="N498" s="105" t="s">
        <v>356</v>
      </c>
      <c r="O498" s="106">
        <v>0.5</v>
      </c>
      <c r="P498" s="107">
        <v>43651.0</v>
      </c>
      <c r="Q498" s="107">
        <v>43671.0</v>
      </c>
      <c r="R498" s="23">
        <f t="shared" si="4"/>
        <v>8</v>
      </c>
      <c r="S498" s="108">
        <f t="array" ref="S498">IF(INDEX(Historical!$D$7:$D$1379,MATCH(B498,Historical!$B$7:$B$1403,0))=0,"n/a",(INDEX(Historical!$C$7:$C$1381,MATCH(B498,Historical!$B$7:$B$1403,0))/INDEX(Historical!$D$7:$D$1379,MATCH(B498,Historical!$B$7:$B$1403,0))-1)*100)</f>
        <v>8.333333333</v>
      </c>
      <c r="T498" s="108">
        <f t="array" ref="T498">IF(INDEX(Historical!$F$7:$F$1372,MATCH(B498,Historical!$B$7:$B$1403,0))=0,"n/a",((INDEX(Historical!$C$7:$C$1381,MATCH(B498,Historical!$B$7:$B$1403,0))/INDEX(Historical!$F$7:$F$1372,MATCH(B498,Historical!$B$7:$B$1403,0)))^(1/3)-1)*100)</f>
        <v>8.688294367</v>
      </c>
      <c r="U498" s="108">
        <f t="array" ref="U498">IF(INDEX(Historical!$H$7:$H$1372,MATCH(B498,Historical!$B$7:$B$1403,0))=0,"n/a",((INDEX(Historical!$C$7:$C$1381,MATCH(B498,Historical!$B$7:$B$1403,0))/INDEX(Historical!$H$7:$H$1372,MATCH(B498,Historical!$B$7:$B$1403,0)))^(1/5)-1)*100)</f>
        <v>12.19551454</v>
      </c>
      <c r="V498" s="108">
        <f t="array" ref="V498">IF(INDEX(Historical!$O$7:$O$1372,MATCH(B498,Historical!$B$7:$B$1403,0))=0,"n/a",((INDEX(Historical!$C$7:$C$1381,MATCH(B498,Historical!$B$7:$B$1403,0))/INDEX(Historical!$O$7:$O$1372,MATCH(B498,Historical!$B$7:$B$1403,0)))^(1/10)-1)*100)</f>
        <v>10.23496482</v>
      </c>
      <c r="W498" s="109">
        <f t="shared" si="5"/>
        <v>1.191554125</v>
      </c>
      <c r="X498" s="110">
        <f t="shared" si="6"/>
        <v>4.878205818</v>
      </c>
      <c r="Y498" s="180" t="s">
        <v>357</v>
      </c>
      <c r="Z498" s="103">
        <f t="shared" si="7"/>
        <v>55.24296675</v>
      </c>
      <c r="AA498" s="112">
        <f t="shared" si="8"/>
        <v>25.74680307</v>
      </c>
      <c r="AB498" s="73">
        <v>4.0</v>
      </c>
      <c r="AC498" s="102">
        <v>3.91</v>
      </c>
      <c r="AD498" s="102">
        <v>3.36</v>
      </c>
      <c r="AE498" s="102">
        <v>4.37</v>
      </c>
      <c r="AF498" s="102">
        <v>2.67</v>
      </c>
      <c r="AG498" s="102">
        <v>8.799999999999999</v>
      </c>
      <c r="AH498" s="102">
        <v>-13.100000000000001</v>
      </c>
      <c r="AI498" s="102">
        <v>7.180000000000001</v>
      </c>
      <c r="AJ498" s="102">
        <v>2.5</v>
      </c>
      <c r="AK498" s="102">
        <v>7.670000000000001</v>
      </c>
      <c r="AL498" s="113">
        <v>135670.0</v>
      </c>
      <c r="AM498" s="114">
        <v>0.1</v>
      </c>
      <c r="AN498" s="102">
        <v>0.51</v>
      </c>
      <c r="AO498" s="115">
        <f t="shared" si="9"/>
        <v>-11.40566421</v>
      </c>
      <c r="AP498" s="116">
        <f t="shared" si="10"/>
        <v>14.34113886</v>
      </c>
      <c r="AQ498" s="117">
        <f t="shared" si="11"/>
        <v>74.79380131</v>
      </c>
      <c r="AR498" s="103">
        <f t="array" ref="AR498">INDEX(Historical!$C$7:$C$1381,MATCH(B498,Historical!$B$7:$B$1403,0))*IF(AH498="n/a",1.03,IF(AH498&lt;0,1.01,IF(AH498&gt;10,1.1,(1+AH498/100))))</f>
        <v>2.1008</v>
      </c>
      <c r="AS498" s="112">
        <f t="shared" si="12"/>
        <v>2.25163744</v>
      </c>
      <c r="AT498" s="112">
        <f t="shared" ref="AT498:AV498" si="506">IF($AK498="n/a",1.03*AS498,IF($AK498&lt;0,1.01*AS498,IF($AK498&gt;10,1.1*AS498,(1+$AK498/100)*AS498)))</f>
        <v>2.424338032</v>
      </c>
      <c r="AU498" s="112">
        <f t="shared" si="506"/>
        <v>2.610284759</v>
      </c>
      <c r="AV498" s="112">
        <f t="shared" si="506"/>
        <v>2.8104936</v>
      </c>
      <c r="AW498" s="103">
        <f t="shared" si="14"/>
        <v>12.19755383</v>
      </c>
      <c r="AX498" s="118">
        <f t="shared" si="15"/>
        <v>12.11637412</v>
      </c>
      <c r="AY498" s="119">
        <v>0.55</v>
      </c>
      <c r="AZ498" s="114">
        <v>21.63</v>
      </c>
      <c r="BA498" s="114">
        <v>-17.580000000000002</v>
      </c>
      <c r="BB498" s="114">
        <v>-13.089999999999998</v>
      </c>
      <c r="BC498" s="114">
        <v>-5.74</v>
      </c>
      <c r="BD498" s="42"/>
      <c r="BE498" s="17">
        <v>1978.0</v>
      </c>
      <c r="BF498" s="17">
        <f t="shared" si="16"/>
        <v>4</v>
      </c>
      <c r="BG498" s="120">
        <v>4.9</v>
      </c>
    </row>
    <row r="499" ht="11.25" customHeight="1">
      <c r="A499" s="155" t="s">
        <v>358</v>
      </c>
      <c r="B499" s="99" t="s">
        <v>359</v>
      </c>
      <c r="C499" s="100" t="s">
        <v>158</v>
      </c>
      <c r="D499" s="100" t="s">
        <v>190</v>
      </c>
      <c r="E499" s="101">
        <v>28.0</v>
      </c>
      <c r="F499" s="58">
        <v>100.0</v>
      </c>
      <c r="G499" s="58" t="s">
        <v>121</v>
      </c>
      <c r="H499" s="58" t="s">
        <v>121</v>
      </c>
      <c r="I499" s="102">
        <v>27.73</v>
      </c>
      <c r="J499" s="103">
        <f t="shared" si="2"/>
        <v>2.993148215</v>
      </c>
      <c r="K499" s="144">
        <v>0.2075</v>
      </c>
      <c r="L499" s="73">
        <v>4.0</v>
      </c>
      <c r="M499" s="23">
        <f t="shared" si="3"/>
        <v>0.83</v>
      </c>
      <c r="N499" s="105" t="s">
        <v>133</v>
      </c>
      <c r="O499" s="145">
        <v>0.2025</v>
      </c>
      <c r="P499" s="107">
        <v>43809.0</v>
      </c>
      <c r="Q499" s="107">
        <v>43830.0</v>
      </c>
      <c r="R499" s="23">
        <f t="shared" si="4"/>
        <v>2.469135802</v>
      </c>
      <c r="S499" s="108">
        <f t="array" ref="S499">IF(INDEX(Historical!$D$7:$D$1379,MATCH(B499,Historical!$B$7:$B$1403,0))=0,"n/a",(INDEX(Historical!$C$7:$C$1381,MATCH(B499,Historical!$B$7:$B$1403,0))/INDEX(Historical!$D$7:$D$1379,MATCH(B499,Historical!$B$7:$B$1403,0))-1)*100)</f>
        <v>3.164556962</v>
      </c>
      <c r="T499" s="108">
        <f t="array" ref="T499">IF(INDEX(Historical!$F$7:$F$1372,MATCH(B499,Historical!$B$7:$B$1403,0))=0,"n/a",((INDEX(Historical!$C$7:$C$1381,MATCH(B499,Historical!$B$7:$B$1403,0))/INDEX(Historical!$F$7:$F$1372,MATCH(B499,Historical!$B$7:$B$1403,0)))^(1/3)-1)*100)</f>
        <v>2.809232047</v>
      </c>
      <c r="U499" s="108">
        <f t="array" ref="U499">IF(INDEX(Historical!$H$7:$H$1372,MATCH(B499,Historical!$B$7:$B$1403,0))=0,"n/a",((INDEX(Historical!$C$7:$C$1381,MATCH(B499,Historical!$B$7:$B$1403,0))/INDEX(Historical!$H$7:$H$1372,MATCH(B499,Historical!$B$7:$B$1403,0)))^(1/5)-1)*100)</f>
        <v>2.796860701</v>
      </c>
      <c r="V499" s="108">
        <f t="array" ref="V499">IF(INDEX(Historical!$O$7:$O$1372,MATCH(B499,Historical!$B$7:$B$1403,0))=0,"n/a",((INDEX(Historical!$C$7:$C$1381,MATCH(B499,Historical!$B$7:$B$1403,0))/INDEX(Historical!$O$7:$O$1372,MATCH(B499,Historical!$B$7:$B$1403,0)))^(1/10)-1)*100)</f>
        <v>2.772422099</v>
      </c>
      <c r="W499" s="109">
        <f t="shared" si="5"/>
        <v>1.008814892</v>
      </c>
      <c r="X499" s="110">
        <f t="shared" si="6"/>
        <v>0.3252163606</v>
      </c>
      <c r="Y499" s="111"/>
      <c r="Z499" s="103">
        <f t="shared" si="7"/>
        <v>49.4047619</v>
      </c>
      <c r="AA499" s="112">
        <f t="shared" si="8"/>
        <v>16.50595238</v>
      </c>
      <c r="AB499" s="73">
        <v>12.0</v>
      </c>
      <c r="AC499" s="102">
        <v>1.68</v>
      </c>
      <c r="AD499" s="102">
        <v>2.01</v>
      </c>
      <c r="AE499" s="102">
        <v>1.05</v>
      </c>
      <c r="AF499" s="102">
        <v>1.98</v>
      </c>
      <c r="AG499" s="102">
        <v>10.9</v>
      </c>
      <c r="AH499" s="156">
        <v>7.3999999999999995</v>
      </c>
      <c r="AI499" s="156">
        <v>5.63</v>
      </c>
      <c r="AJ499" s="102">
        <v>8.6</v>
      </c>
      <c r="AK499" s="102">
        <v>8.200000000000001</v>
      </c>
      <c r="AL499" s="113">
        <v>5620.0</v>
      </c>
      <c r="AM499" s="114">
        <v>0.5</v>
      </c>
      <c r="AN499" s="102">
        <v>0.85</v>
      </c>
      <c r="AO499" s="115">
        <f t="shared" si="9"/>
        <v>-10.71594346</v>
      </c>
      <c r="AP499" s="116">
        <f t="shared" si="10"/>
        <v>5.790008916</v>
      </c>
      <c r="AQ499" s="117">
        <f t="shared" si="11"/>
        <v>20.52069571</v>
      </c>
      <c r="AR499" s="103">
        <f t="array" ref="AR499">INDEX(Historical!$C$7:$C$1381,MATCH(B499,Historical!$B$7:$B$1403,0))*IF(AH499="n/a",1.03,IF(AH499&lt;0,1.01,IF(AH499&gt;10,1.1,(1+AH499/100))))</f>
        <v>0.87531</v>
      </c>
      <c r="AS499" s="112">
        <f t="shared" si="12"/>
        <v>0.924589953</v>
      </c>
      <c r="AT499" s="112">
        <f t="shared" ref="AT499:AV499" si="507">IF($AK499="n/a",1.03*AS499,IF($AK499&lt;0,1.01*AS499,IF($AK499&gt;10,1.1*AS499,(1+$AK499/100)*AS499)))</f>
        <v>1.000406329</v>
      </c>
      <c r="AU499" s="112">
        <f t="shared" si="507"/>
        <v>1.082439648</v>
      </c>
      <c r="AV499" s="112">
        <f t="shared" si="507"/>
        <v>1.171199699</v>
      </c>
      <c r="AW499" s="103">
        <f t="shared" si="14"/>
        <v>5.05394563</v>
      </c>
      <c r="AX499" s="118">
        <f t="shared" si="15"/>
        <v>18.22555222</v>
      </c>
      <c r="AY499" s="119">
        <v>0.75</v>
      </c>
      <c r="AZ499" s="114">
        <v>13.79</v>
      </c>
      <c r="BA499" s="114">
        <v>-13.94</v>
      </c>
      <c r="BB499" s="114">
        <v>-7.64</v>
      </c>
      <c r="BC499" s="114">
        <v>-0.49</v>
      </c>
      <c r="BD499" s="42"/>
      <c r="BE499" s="17">
        <v>1992.0</v>
      </c>
      <c r="BF499" s="17">
        <f t="shared" si="16"/>
        <v>2</v>
      </c>
      <c r="BG499" s="120">
        <v>3.9</v>
      </c>
    </row>
    <row r="500" ht="11.25" customHeight="1">
      <c r="A500" s="230" t="s">
        <v>2090</v>
      </c>
      <c r="B500" s="99" t="s">
        <v>2091</v>
      </c>
      <c r="C500" s="100" t="s">
        <v>125</v>
      </c>
      <c r="D500" s="100" t="s">
        <v>731</v>
      </c>
      <c r="E500" s="101">
        <v>5.0</v>
      </c>
      <c r="F500" s="58">
        <v>858.0</v>
      </c>
      <c r="G500" s="58" t="s">
        <v>168</v>
      </c>
      <c r="H500" s="58" t="s">
        <v>168</v>
      </c>
      <c r="I500" s="150">
        <v>83.11</v>
      </c>
      <c r="J500" s="103">
        <f t="shared" si="2"/>
        <v>5.438575382</v>
      </c>
      <c r="K500" s="104">
        <v>1.13</v>
      </c>
      <c r="L500" s="73">
        <v>4.0</v>
      </c>
      <c r="M500" s="23">
        <f t="shared" si="3"/>
        <v>4.52</v>
      </c>
      <c r="N500" s="105" t="s">
        <v>2092</v>
      </c>
      <c r="O500" s="106">
        <v>0.75</v>
      </c>
      <c r="P500" s="107" t="s">
        <v>2093</v>
      </c>
      <c r="Q500" s="107" t="s">
        <v>2094</v>
      </c>
      <c r="R500" s="23">
        <f t="shared" si="4"/>
        <v>50.66666667</v>
      </c>
      <c r="S500" s="108">
        <f t="array" ref="S500">IF(INDEX(Historical!$D$7:$D$1379,MATCH(B500,Historical!$B$7:$B$1403,0))=0,"n/a",(INDEX(Historical!$C$7:$C$1381,MATCH(B500,Historical!$B$7:$B$1403,0))/INDEX(Historical!$D$7:$D$1379,MATCH(B500,Historical!$B$7:$B$1403,0))-1)*100)</f>
        <v>56.25</v>
      </c>
      <c r="T500" s="108">
        <f t="array" ref="T500">IF(INDEX(Historical!$F$7:$F$1372,MATCH(B500,Historical!$B$7:$B$1403,0))=0,"n/a",((INDEX(Historical!$C$7:$C$1381,MATCH(B500,Historical!$B$7:$B$1403,0))/INDEX(Historical!$F$7:$F$1372,MATCH(B500,Historical!$B$7:$B$1403,0)))^(1/3)-1)*100)</f>
        <v>44.22495703</v>
      </c>
      <c r="U500" s="108" t="str">
        <f t="array" ref="U500">IF(INDEX(Historical!$H$7:$H$1372,MATCH(B500,Historical!$B$7:$B$1403,0))=0,"n/a",((INDEX(Historical!$C$7:$C$1381,MATCH(B500,Historical!$B$7:$B$1403,0))/INDEX(Historical!$H$7:$H$1372,MATCH(B500,Historical!$B$7:$B$1403,0)))^(1/5)-1)*100)</f>
        <v>n/a</v>
      </c>
      <c r="V500" s="108" t="str">
        <f t="array" ref="V500">IF(INDEX(Historical!$O$7:$O$1372,MATCH(B500,Historical!$B$7:$B$1403,0))=0,"n/a",((INDEX(Historical!$C$7:$C$1381,MATCH(B500,Historical!$B$7:$B$1403,0))/INDEX(Historical!$O$7:$O$1372,MATCH(B500,Historical!$B$7:$B$1403,0)))^(1/10)-1)*100)</f>
        <v>n/a</v>
      </c>
      <c r="W500" s="109" t="str">
        <f t="shared" si="5"/>
        <v>n/a</v>
      </c>
      <c r="X500" s="110" t="str">
        <f t="shared" si="6"/>
        <v>n/a</v>
      </c>
      <c r="Y500" s="133"/>
      <c r="Z500" s="103">
        <f t="shared" si="7"/>
        <v>74.4645799</v>
      </c>
      <c r="AA500" s="112">
        <f t="shared" si="8"/>
        <v>13.69192751</v>
      </c>
      <c r="AB500" s="73">
        <v>12.0</v>
      </c>
      <c r="AC500" s="102">
        <v>6.07</v>
      </c>
      <c r="AD500" s="102">
        <v>0.68</v>
      </c>
      <c r="AE500" s="102">
        <v>1.48</v>
      </c>
      <c r="AF500" s="102">
        <v>8.77</v>
      </c>
      <c r="AG500" s="102">
        <v>62.9</v>
      </c>
      <c r="AH500" s="102">
        <v>98.4</v>
      </c>
      <c r="AI500" s="102">
        <v>14.67</v>
      </c>
      <c r="AJ500" s="102">
        <v>18.7</v>
      </c>
      <c r="AK500" s="102">
        <v>20.0</v>
      </c>
      <c r="AL500" s="113">
        <v>1020.0</v>
      </c>
      <c r="AM500" s="114">
        <v>1.5</v>
      </c>
      <c r="AN500" s="102">
        <v>0.0</v>
      </c>
      <c r="AO500" s="115" t="str">
        <f t="shared" si="9"/>
        <v>n/a</v>
      </c>
      <c r="AP500" s="116" t="str">
        <f t="shared" si="10"/>
        <v>n/a</v>
      </c>
      <c r="AQ500" s="117">
        <f t="shared" si="11"/>
        <v>131.0153475</v>
      </c>
      <c r="AR500" s="103">
        <f t="array" ref="AR500">INDEX(Historical!$C$7:$C$1381,MATCH(B500,Historical!$B$7:$B$1403,0))*IF(AH500="n/a",1.03,IF(AH500&lt;0,1.01,IF(AH500&gt;10,1.1,(1+AH500/100))))</f>
        <v>3.3</v>
      </c>
      <c r="AS500" s="112">
        <f t="shared" si="12"/>
        <v>3.63</v>
      </c>
      <c r="AT500" s="112">
        <f t="shared" ref="AT500:AV500" si="508">IF($AK500="n/a",1.03*AS500,IF($AK500&lt;0,1.01*AS500,IF($AK500&gt;10,1.1*AS500,(1+$AK500/100)*AS500)))</f>
        <v>3.993</v>
      </c>
      <c r="AU500" s="112">
        <f t="shared" si="508"/>
        <v>4.3923</v>
      </c>
      <c r="AV500" s="112">
        <f t="shared" si="508"/>
        <v>4.83153</v>
      </c>
      <c r="AW500" s="103">
        <f t="shared" si="14"/>
        <v>20.14683</v>
      </c>
      <c r="AX500" s="118">
        <f t="shared" si="15"/>
        <v>24.24116232</v>
      </c>
      <c r="AY500" s="119">
        <v>0.75</v>
      </c>
      <c r="AZ500" s="114">
        <v>24.98</v>
      </c>
      <c r="BA500" s="114">
        <v>-47.86</v>
      </c>
      <c r="BB500" s="114">
        <v>-20.51</v>
      </c>
      <c r="BC500" s="114">
        <v>-23.16</v>
      </c>
      <c r="BD500" s="42"/>
      <c r="BE500" s="17">
        <v>2016.0</v>
      </c>
      <c r="BF500" s="17">
        <f t="shared" si="16"/>
        <v>0</v>
      </c>
      <c r="BG500" s="120">
        <v>37.3</v>
      </c>
    </row>
    <row r="501" ht="11.25" customHeight="1">
      <c r="A501" s="155" t="s">
        <v>1355</v>
      </c>
      <c r="B501" s="99" t="s">
        <v>1356</v>
      </c>
      <c r="C501" s="100" t="s">
        <v>141</v>
      </c>
      <c r="D501" s="100" t="s">
        <v>142</v>
      </c>
      <c r="E501" s="101">
        <v>9.0</v>
      </c>
      <c r="F501" s="58">
        <v>483.0</v>
      </c>
      <c r="G501" s="58" t="s">
        <v>168</v>
      </c>
      <c r="H501" s="58" t="s">
        <v>168</v>
      </c>
      <c r="I501" s="150">
        <v>28.85</v>
      </c>
      <c r="J501" s="103">
        <f t="shared" si="2"/>
        <v>4.991334489</v>
      </c>
      <c r="K501" s="104">
        <v>0.36</v>
      </c>
      <c r="L501" s="73">
        <v>4.0</v>
      </c>
      <c r="M501" s="23">
        <f t="shared" si="3"/>
        <v>1.44</v>
      </c>
      <c r="N501" s="105" t="s">
        <v>749</v>
      </c>
      <c r="O501" s="106">
        <v>0.33</v>
      </c>
      <c r="P501" s="107">
        <v>43629.0</v>
      </c>
      <c r="Q501" s="107">
        <v>43646.0</v>
      </c>
      <c r="R501" s="23">
        <f t="shared" si="4"/>
        <v>9.090909091</v>
      </c>
      <c r="S501" s="108">
        <f t="array" ref="S501">IF(INDEX(Historical!$D$7:$D$1379,MATCH(B501,Historical!$B$7:$B$1403,0))=0,"n/a",(INDEX(Historical!$C$7:$C$1381,MATCH(B501,Historical!$B$7:$B$1403,0))/INDEX(Historical!$D$7:$D$1379,MATCH(B501,Historical!$B$7:$B$1403,0))-1)*100)</f>
        <v>6.818181818</v>
      </c>
      <c r="T501" s="108">
        <f t="array" ref="T501">IF(INDEX(Historical!$F$7:$F$1372,MATCH(B501,Historical!$B$7:$B$1403,0))=0,"n/a",((INDEX(Historical!$C$7:$C$1381,MATCH(B501,Historical!$B$7:$B$1403,0))/INDEX(Historical!$F$7:$F$1372,MATCH(B501,Historical!$B$7:$B$1403,0)))^(1/3)-1)*100)</f>
        <v>8.628089766</v>
      </c>
      <c r="U501" s="108">
        <f t="array" ref="U501">IF(INDEX(Historical!$H$7:$H$1372,MATCH(B501,Historical!$B$7:$B$1403,0))=0,"n/a",((INDEX(Historical!$C$7:$C$1381,MATCH(B501,Historical!$B$7:$B$1403,0))/INDEX(Historical!$H$7:$H$1372,MATCH(B501,Historical!$B$7:$B$1403,0)))^(1/5)-1)*100)</f>
        <v>8.217899852</v>
      </c>
      <c r="V501" s="108">
        <f t="array" ref="V501">IF(INDEX(Historical!$O$7:$O$1372,MATCH(B501,Historical!$B$7:$B$1403,0))=0,"n/a",((INDEX(Historical!$C$7:$C$1381,MATCH(B501,Historical!$B$7:$B$1403,0))/INDEX(Historical!$O$7:$O$1372,MATCH(B501,Historical!$B$7:$B$1403,0)))^(1/10)-1)*100)</f>
        <v>8.563226559</v>
      </c>
      <c r="W501" s="109">
        <f t="shared" si="5"/>
        <v>0.9596732955</v>
      </c>
      <c r="X501" s="110">
        <f t="shared" si="6"/>
        <v>0.5267884521</v>
      </c>
      <c r="Y501" s="149"/>
      <c r="Z501" s="103">
        <f t="shared" si="7"/>
        <v>133.3333333</v>
      </c>
      <c r="AA501" s="112">
        <f t="shared" si="8"/>
        <v>26.71296296</v>
      </c>
      <c r="AB501" s="73">
        <v>12.0</v>
      </c>
      <c r="AC501" s="102">
        <v>1.08</v>
      </c>
      <c r="AD501" s="102">
        <v>0.34</v>
      </c>
      <c r="AE501" s="102">
        <v>0.81</v>
      </c>
      <c r="AF501" s="102">
        <v>1.58</v>
      </c>
      <c r="AG501" s="102">
        <v>25.900000000000002</v>
      </c>
      <c r="AH501" s="156">
        <v>93.2</v>
      </c>
      <c r="AI501" s="156">
        <v>63.77</v>
      </c>
      <c r="AJ501" s="102">
        <v>15.6</v>
      </c>
      <c r="AK501" s="102">
        <v>78.7</v>
      </c>
      <c r="AL501" s="113">
        <v>2240.0</v>
      </c>
      <c r="AM501" s="114">
        <v>0.5</v>
      </c>
      <c r="AN501" s="102">
        <v>2.01</v>
      </c>
      <c r="AO501" s="115">
        <f t="shared" si="9"/>
        <v>-13.50372862</v>
      </c>
      <c r="AP501" s="116">
        <f t="shared" si="10"/>
        <v>13.20923434</v>
      </c>
      <c r="AQ501" s="117">
        <f t="shared" si="11"/>
        <v>36.96144061</v>
      </c>
      <c r="AR501" s="103">
        <f t="array" ref="AR501">INDEX(Historical!$C$7:$C$1381,MATCH(B501,Historical!$B$7:$B$1403,0))*IF(AH501="n/a",1.03,IF(AH501&lt;0,1.01,IF(AH501&gt;10,1.1,(1+AH501/100))))</f>
        <v>1.551</v>
      </c>
      <c r="AS501" s="112">
        <f t="shared" si="12"/>
        <v>1.7061</v>
      </c>
      <c r="AT501" s="112">
        <f t="shared" ref="AT501:AV501" si="509">IF($AK501="n/a",1.03*AS501,IF($AK501&lt;0,1.01*AS501,IF($AK501&gt;10,1.1*AS501,(1+$AK501/100)*AS501)))</f>
        <v>1.87671</v>
      </c>
      <c r="AU501" s="112">
        <f t="shared" si="509"/>
        <v>2.064381</v>
      </c>
      <c r="AV501" s="112">
        <f t="shared" si="509"/>
        <v>2.2708191</v>
      </c>
      <c r="AW501" s="103">
        <f t="shared" si="14"/>
        <v>9.4690101</v>
      </c>
      <c r="AX501" s="118">
        <f t="shared" si="15"/>
        <v>32.82152548</v>
      </c>
      <c r="AY501" s="119">
        <v>1.74</v>
      </c>
      <c r="AZ501" s="114">
        <v>5.18</v>
      </c>
      <c r="BA501" s="114">
        <v>-54.17999999999999</v>
      </c>
      <c r="BB501" s="114">
        <v>-20.59</v>
      </c>
      <c r="BC501" s="114">
        <v>-24.490000000000002</v>
      </c>
      <c r="BD501" s="42"/>
      <c r="BE501" s="17">
        <v>2011.0</v>
      </c>
      <c r="BF501" s="17">
        <f t="shared" si="16"/>
        <v>0</v>
      </c>
      <c r="BG501" s="120">
        <v>7.6</v>
      </c>
    </row>
    <row r="502" ht="11.25" customHeight="1">
      <c r="A502" s="155" t="s">
        <v>1736</v>
      </c>
      <c r="B502" s="99" t="s">
        <v>1737</v>
      </c>
      <c r="C502" s="100" t="s">
        <v>136</v>
      </c>
      <c r="D502" s="100" t="s">
        <v>137</v>
      </c>
      <c r="E502" s="101">
        <v>7.0</v>
      </c>
      <c r="F502" s="58">
        <v>669.0</v>
      </c>
      <c r="G502" s="58" t="s">
        <v>168</v>
      </c>
      <c r="H502" s="58" t="s">
        <v>168</v>
      </c>
      <c r="I502" s="150">
        <v>42.72</v>
      </c>
      <c r="J502" s="103">
        <f t="shared" si="2"/>
        <v>4.119850187</v>
      </c>
      <c r="K502" s="104">
        <v>0.44</v>
      </c>
      <c r="L502" s="73">
        <v>4.0</v>
      </c>
      <c r="M502" s="23">
        <f t="shared" si="3"/>
        <v>1.76</v>
      </c>
      <c r="N502" s="105" t="s">
        <v>127</v>
      </c>
      <c r="O502" s="106">
        <v>0.42</v>
      </c>
      <c r="P502" s="107">
        <v>43591.0</v>
      </c>
      <c r="Q502" s="107">
        <v>43629.0</v>
      </c>
      <c r="R502" s="23">
        <f t="shared" si="4"/>
        <v>4.761904762</v>
      </c>
      <c r="S502" s="108">
        <f t="array" ref="S502">IF(INDEX(Historical!$D$7:$D$1379,MATCH(B502,Historical!$B$7:$B$1403,0))=0,"n/a",(INDEX(Historical!$C$7:$C$1381,MATCH(B502,Historical!$B$7:$B$1403,0))/INDEX(Historical!$D$7:$D$1379,MATCH(B502,Historical!$B$7:$B$1403,0))-1)*100)</f>
        <v>4.819277108</v>
      </c>
      <c r="T502" s="108">
        <f t="array" ref="T502">IF(INDEX(Historical!$F$7:$F$1372,MATCH(B502,Historical!$B$7:$B$1403,0))=0,"n/a",((INDEX(Historical!$C$7:$C$1381,MATCH(B502,Historical!$B$7:$B$1403,0))/INDEX(Historical!$F$7:$F$1372,MATCH(B502,Historical!$B$7:$B$1403,0)))^(1/3)-1)*100)</f>
        <v>3.376755284</v>
      </c>
      <c r="U502" s="108">
        <f t="array" ref="U502">IF(INDEX(Historical!$H$7:$H$1372,MATCH(B502,Historical!$B$7:$B$1403,0))=0,"n/a",((INDEX(Historical!$C$7:$C$1381,MATCH(B502,Historical!$B$7:$B$1403,0))/INDEX(Historical!$H$7:$H$1372,MATCH(B502,Historical!$B$7:$B$1403,0)))^(1/5)-1)*100)</f>
        <v>8.060196785</v>
      </c>
      <c r="V502" s="108">
        <f t="array" ref="V502">IF(INDEX(Historical!$O$7:$O$1372,MATCH(B502,Historical!$B$7:$B$1403,0))=0,"n/a",((INDEX(Historical!$C$7:$C$1381,MATCH(B502,Historical!$B$7:$B$1403,0))/INDEX(Historical!$O$7:$O$1372,MATCH(B502,Historical!$B$7:$B$1403,0)))^(1/10)-1)*100)</f>
        <v>10.18711465</v>
      </c>
      <c r="W502" s="109">
        <f t="shared" si="5"/>
        <v>0.7912148885</v>
      </c>
      <c r="X502" s="110">
        <f t="shared" si="6"/>
        <v>3.504433385</v>
      </c>
      <c r="Y502" s="154"/>
      <c r="Z502" s="103">
        <f t="shared" si="7"/>
        <v>29.09090909</v>
      </c>
      <c r="AA502" s="112">
        <f t="shared" si="8"/>
        <v>7.061157025</v>
      </c>
      <c r="AB502" s="73">
        <v>12.0</v>
      </c>
      <c r="AC502" s="102">
        <v>6.05</v>
      </c>
      <c r="AD502" s="102">
        <v>1.64</v>
      </c>
      <c r="AE502" s="102">
        <v>0.58</v>
      </c>
      <c r="AF502" s="102">
        <v>0.59</v>
      </c>
      <c r="AG502" s="102">
        <v>8.9</v>
      </c>
      <c r="AH502" s="102">
        <v>23.3</v>
      </c>
      <c r="AI502" s="102">
        <v>7.470000000000001</v>
      </c>
      <c r="AJ502" s="102">
        <v>2.3</v>
      </c>
      <c r="AK502" s="102">
        <v>4.3</v>
      </c>
      <c r="AL502" s="113">
        <v>40090.0</v>
      </c>
      <c r="AM502" s="114">
        <v>0.1</v>
      </c>
      <c r="AN502" s="102">
        <v>0.25</v>
      </c>
      <c r="AO502" s="115">
        <f t="shared" si="9"/>
        <v>5.118889948</v>
      </c>
      <c r="AP502" s="116">
        <f t="shared" si="10"/>
        <v>12.18004697</v>
      </c>
      <c r="AQ502" s="117">
        <f t="shared" si="11"/>
        <v>-56.96986769</v>
      </c>
      <c r="AR502" s="103">
        <f t="array" ref="AR502">INDEX(Historical!$C$7:$C$1381,MATCH(B502,Historical!$B$7:$B$1403,0))*IF(AH502="n/a",1.03,IF(AH502&lt;0,1.01,IF(AH502&gt;10,1.1,(1+AH502/100))))</f>
        <v>1.914</v>
      </c>
      <c r="AS502" s="112">
        <f t="shared" si="12"/>
        <v>2.0569758</v>
      </c>
      <c r="AT502" s="112">
        <f t="shared" ref="AT502:AV502" si="510">IF($AK502="n/a",1.03*AS502,IF($AK502&lt;0,1.01*AS502,IF($AK502&gt;10,1.1*AS502,(1+$AK502/100)*AS502)))</f>
        <v>2.145425759</v>
      </c>
      <c r="AU502" s="112">
        <f t="shared" si="510"/>
        <v>2.237679067</v>
      </c>
      <c r="AV502" s="112">
        <f t="shared" si="510"/>
        <v>2.333899267</v>
      </c>
      <c r="AW502" s="103">
        <f t="shared" si="14"/>
        <v>10.68797989</v>
      </c>
      <c r="AX502" s="118">
        <f t="shared" si="15"/>
        <v>25.01867953</v>
      </c>
      <c r="AY502" s="119">
        <v>1.05</v>
      </c>
      <c r="AZ502" s="114">
        <v>3.16</v>
      </c>
      <c r="BA502" s="114">
        <v>-19.82</v>
      </c>
      <c r="BB502" s="114">
        <v>-16.36</v>
      </c>
      <c r="BC502" s="114">
        <v>-12.120000000000001</v>
      </c>
      <c r="BD502" s="42"/>
      <c r="BE502" s="17">
        <v>2013.0</v>
      </c>
      <c r="BF502" s="17">
        <f t="shared" si="16"/>
        <v>0</v>
      </c>
      <c r="BG502" s="120">
        <v>0.8</v>
      </c>
    </row>
    <row r="503" ht="11.25" customHeight="1">
      <c r="A503" s="231" t="s">
        <v>1738</v>
      </c>
      <c r="B503" s="99" t="s">
        <v>1739</v>
      </c>
      <c r="C503" s="100" t="s">
        <v>136</v>
      </c>
      <c r="D503" s="100" t="s">
        <v>137</v>
      </c>
      <c r="E503" s="101">
        <v>7.0</v>
      </c>
      <c r="F503" s="58">
        <v>725.0</v>
      </c>
      <c r="G503" s="58" t="s">
        <v>168</v>
      </c>
      <c r="H503" s="58" t="s">
        <v>168</v>
      </c>
      <c r="I503" s="60">
        <v>16.84</v>
      </c>
      <c r="J503" s="103">
        <f t="shared" si="2"/>
        <v>6.650831354</v>
      </c>
      <c r="K503" s="55">
        <v>0.28</v>
      </c>
      <c r="L503" s="58">
        <v>4.0</v>
      </c>
      <c r="M503" s="23">
        <f t="shared" si="3"/>
        <v>1.12</v>
      </c>
      <c r="N503" s="58" t="s">
        <v>425</v>
      </c>
      <c r="O503" s="232">
        <v>0.25</v>
      </c>
      <c r="P503" s="107">
        <v>43885.0</v>
      </c>
      <c r="Q503" s="107">
        <v>43909.0</v>
      </c>
      <c r="R503" s="23">
        <f t="shared" si="4"/>
        <v>12</v>
      </c>
      <c r="S503" s="108">
        <f t="array" ref="S503">IF(INDEX(Historical!$D$7:$D$1379,MATCH(B503,Historical!$B$7:$B$1403,0))=0,"n/a",(INDEX(Historical!$C$7:$C$1381,MATCH(B503,Historical!$B$7:$B$1403,0))/INDEX(Historical!$D$7:$D$1379,MATCH(B503,Historical!$B$7:$B$1403,0))-1)*100)</f>
        <v>9.89010989</v>
      </c>
      <c r="T503" s="108">
        <f t="array" ref="T503">IF(INDEX(Historical!$F$7:$F$1372,MATCH(B503,Historical!$B$7:$B$1403,0))=0,"n/a",((INDEX(Historical!$C$7:$C$1381,MATCH(B503,Historical!$B$7:$B$1403,0))/INDEX(Historical!$F$7:$F$1372,MATCH(B503,Historical!$B$7:$B$1403,0)))^(1/3)-1)*100)</f>
        <v>10.55780985</v>
      </c>
      <c r="U503" s="108">
        <f t="array" ref="U503">IF(INDEX(Historical!$H$7:$H$1372,MATCH(B503,Historical!$B$7:$B$1403,0))=0,"n/a",((INDEX(Historical!$C$7:$C$1381,MATCH(B503,Historical!$B$7:$B$1403,0))/INDEX(Historical!$H$7:$H$1372,MATCH(B503,Historical!$B$7:$B$1403,0)))^(1/5)-1)*100)</f>
        <v>11.89869685</v>
      </c>
      <c r="V503" s="108">
        <f t="array" ref="V503">IF(INDEX(Historical!$O$7:$O$1372,MATCH(B503,Historical!$B$7:$B$1403,0))=0,"n/a",((INDEX(Historical!$C$7:$C$1381,MATCH(B503,Historical!$B$7:$B$1403,0))/INDEX(Historical!$O$7:$O$1372,MATCH(B503,Historical!$B$7:$B$1403,0)))^(1/10)-1)*100)</f>
        <v>2.51573735</v>
      </c>
      <c r="W503" s="109">
        <f t="shared" si="5"/>
        <v>4.729705528</v>
      </c>
      <c r="X503" s="110">
        <f t="shared" si="6"/>
        <v>1.307549105</v>
      </c>
      <c r="Y503" s="149" t="s">
        <v>1740</v>
      </c>
      <c r="Z503" s="103">
        <f t="shared" si="7"/>
        <v>53.58851675</v>
      </c>
      <c r="AA503" s="112">
        <f t="shared" si="8"/>
        <v>8.057416268</v>
      </c>
      <c r="AB503" s="73">
        <v>12.0</v>
      </c>
      <c r="AC503" s="120">
        <v>2.09</v>
      </c>
      <c r="AD503" s="120">
        <v>0.92</v>
      </c>
      <c r="AE503" s="102">
        <v>0.56</v>
      </c>
      <c r="AF503" s="102">
        <v>0.97</v>
      </c>
      <c r="AG503" s="102">
        <v>12.1</v>
      </c>
      <c r="AH503" s="102">
        <v>27.6</v>
      </c>
      <c r="AI503" s="102">
        <v>8.219999999999999</v>
      </c>
      <c r="AJ503" s="234">
        <v>9.1</v>
      </c>
      <c r="AK503" s="234">
        <v>8.82</v>
      </c>
      <c r="AL503" s="120">
        <v>33670.0</v>
      </c>
      <c r="AM503" s="120">
        <v>0.02</v>
      </c>
      <c r="AN503" s="120">
        <v>0.26</v>
      </c>
      <c r="AO503" s="115">
        <f t="shared" si="9"/>
        <v>10.49211194</v>
      </c>
      <c r="AP503" s="116">
        <f t="shared" si="10"/>
        <v>18.54952821</v>
      </c>
      <c r="AQ503" s="117">
        <f t="shared" si="11"/>
        <v>-41.06239163</v>
      </c>
      <c r="AR503" s="103">
        <f t="array" ref="AR503">INDEX(Historical!$C$7:$C$1381,MATCH(B503,Historical!$B$7:$B$1403,0))*IF(AH503="n/a",1.03,IF(AH503&lt;0,1.01,IF(AH503&gt;10,1.1,(1+AH503/100))))</f>
        <v>1.1</v>
      </c>
      <c r="AS503" s="112">
        <f t="shared" si="12"/>
        <v>1.19042</v>
      </c>
      <c r="AT503" s="112">
        <f t="shared" ref="AT503:AV503" si="511">IF($AK503="n/a",1.03*AS503,IF($AK503&lt;0,1.01*AS503,IF($AK503&gt;10,1.1*AS503,(1+$AK503/100)*AS503)))</f>
        <v>1.295415044</v>
      </c>
      <c r="AU503" s="112">
        <f t="shared" si="511"/>
        <v>1.409670651</v>
      </c>
      <c r="AV503" s="112">
        <f t="shared" si="511"/>
        <v>1.534003602</v>
      </c>
      <c r="AW503" s="103">
        <f t="shared" si="14"/>
        <v>6.529509297</v>
      </c>
      <c r="AX503" s="118">
        <f t="shared" si="15"/>
        <v>38.77380818</v>
      </c>
      <c r="AY503" s="235">
        <v>1.35</v>
      </c>
      <c r="AZ503" s="102">
        <v>4.859999999999999</v>
      </c>
      <c r="BA503" s="102">
        <v>-20.68</v>
      </c>
      <c r="BB503" s="102">
        <v>-15.840000000000002</v>
      </c>
      <c r="BC503" s="102">
        <v>-9.3</v>
      </c>
      <c r="BD503" s="42"/>
      <c r="BE503" s="17">
        <v>2014.0</v>
      </c>
      <c r="BF503" s="17">
        <f t="shared" si="16"/>
        <v>0</v>
      </c>
      <c r="BG503" s="120">
        <v>0.7000000000000001</v>
      </c>
    </row>
    <row r="504" ht="11.25" customHeight="1">
      <c r="A504" s="245" t="s">
        <v>1741</v>
      </c>
      <c r="B504" s="122" t="s">
        <v>1742</v>
      </c>
      <c r="C504" s="100" t="s">
        <v>136</v>
      </c>
      <c r="D504" s="100" t="s">
        <v>153</v>
      </c>
      <c r="E504" s="123">
        <v>7.0</v>
      </c>
      <c r="F504" s="58">
        <v>684.0</v>
      </c>
      <c r="G504" s="124" t="s">
        <v>168</v>
      </c>
      <c r="H504" s="124" t="s">
        <v>168</v>
      </c>
      <c r="I504" s="216">
        <v>13.99</v>
      </c>
      <c r="J504" s="126">
        <f t="shared" si="2"/>
        <v>4.002859185</v>
      </c>
      <c r="K504" s="127">
        <v>0.14</v>
      </c>
      <c r="L504" s="128">
        <v>4.0</v>
      </c>
      <c r="M504" s="129">
        <f t="shared" si="3"/>
        <v>0.56</v>
      </c>
      <c r="N504" s="130" t="s">
        <v>822</v>
      </c>
      <c r="O504" s="131">
        <v>0.12</v>
      </c>
      <c r="P504" s="132">
        <v>43734.0</v>
      </c>
      <c r="Q504" s="132">
        <v>43746.0</v>
      </c>
      <c r="R504" s="129">
        <f t="shared" si="4"/>
        <v>16.66666667</v>
      </c>
      <c r="S504" s="108">
        <f t="array" ref="S504">IF(INDEX(Historical!$D$7:$D$1379,MATCH(B504,Historical!$B$7:$B$1403,0))=0,"n/a",(INDEX(Historical!$C$7:$C$1381,MATCH(B504,Historical!$B$7:$B$1403,0))/INDEX(Historical!$D$7:$D$1379,MATCH(B504,Historical!$B$7:$B$1403,0))-1)*100)</f>
        <v>4.166666667</v>
      </c>
      <c r="T504" s="108">
        <f t="array" ref="T504">IF(INDEX(Historical!$F$7:$F$1372,MATCH(B504,Historical!$B$7:$B$1403,0))=0,"n/a",((INDEX(Historical!$C$7:$C$1381,MATCH(B504,Historical!$B$7:$B$1403,0))/INDEX(Historical!$F$7:$F$1372,MATCH(B504,Historical!$B$7:$B$1403,0)))^(1/3)-1)*100)</f>
        <v>7.721734502</v>
      </c>
      <c r="U504" s="108">
        <f t="array" ref="U504">IF(INDEX(Historical!$H$7:$H$1372,MATCH(B504,Historical!$B$7:$B$1403,0))=0,"n/a",((INDEX(Historical!$C$7:$C$1381,MATCH(B504,Historical!$B$7:$B$1403,0))/INDEX(Historical!$H$7:$H$1372,MATCH(B504,Historical!$B$7:$B$1403,0)))^(1/5)-1)*100)</f>
        <v>20.1124434</v>
      </c>
      <c r="V504" s="108" t="str">
        <f t="array" ref="V504">IF(INDEX(Historical!$O$7:$O$1372,MATCH(B504,Historical!$B$7:$B$1403,0))=0,"n/a",((INDEX(Historical!$C$7:$C$1381,MATCH(B504,Historical!$B$7:$B$1403,0))/INDEX(Historical!$O$7:$O$1372,MATCH(B504,Historical!$B$7:$B$1403,0)))^(1/10)-1)*100)</f>
        <v>n/a</v>
      </c>
      <c r="W504" s="109" t="str">
        <f t="shared" si="5"/>
        <v>n/a</v>
      </c>
      <c r="X504" s="110" t="str">
        <f t="shared" si="6"/>
        <v>n/a</v>
      </c>
      <c r="Y504" s="229" t="s">
        <v>1743</v>
      </c>
      <c r="Z504" s="126">
        <f t="shared" si="7"/>
        <v>43.41085271</v>
      </c>
      <c r="AA504" s="134">
        <f t="shared" si="8"/>
        <v>10.84496124</v>
      </c>
      <c r="AB504" s="128">
        <v>12.0</v>
      </c>
      <c r="AC504" s="125">
        <v>1.29</v>
      </c>
      <c r="AD504" s="125">
        <v>1.09</v>
      </c>
      <c r="AE504" s="125">
        <v>2.35</v>
      </c>
      <c r="AF504" s="125">
        <v>0.94</v>
      </c>
      <c r="AG504" s="125">
        <v>8.5</v>
      </c>
      <c r="AH504" s="125">
        <v>-21.0</v>
      </c>
      <c r="AI504" s="125">
        <v>13.19</v>
      </c>
      <c r="AJ504" s="125">
        <v>-1.2</v>
      </c>
      <c r="AK504" s="125">
        <v>10.0</v>
      </c>
      <c r="AL504" s="135">
        <v>151.09</v>
      </c>
      <c r="AM504" s="136">
        <v>3.5000000000000004</v>
      </c>
      <c r="AN504" s="125">
        <v>0.0</v>
      </c>
      <c r="AO504" s="137">
        <f t="shared" si="9"/>
        <v>13.27034134</v>
      </c>
      <c r="AP504" s="138">
        <f t="shared" si="10"/>
        <v>24.11530258</v>
      </c>
      <c r="AQ504" s="139">
        <f t="shared" si="11"/>
        <v>-32.68890279</v>
      </c>
      <c r="AR504" s="103">
        <f t="array" ref="AR504">INDEX(Historical!$C$7:$C$1381,MATCH(B504,Historical!$B$7:$B$1403,0))*IF(AH504="n/a",1.03,IF(AH504&lt;0,1.01,IF(AH504&gt;10,1.1,(1+AH504/100))))</f>
        <v>0.505</v>
      </c>
      <c r="AS504" s="134">
        <f t="shared" si="12"/>
        <v>0.5555</v>
      </c>
      <c r="AT504" s="134">
        <f t="shared" ref="AT504:AV504" si="512">IF($AK504="n/a",1.03*AS504,IF($AK504&lt;0,1.01*AS504,IF($AK504&gt;10,1.1*AS504,(1+$AK504/100)*AS504)))</f>
        <v>0.61105</v>
      </c>
      <c r="AU504" s="134">
        <f t="shared" si="512"/>
        <v>0.672155</v>
      </c>
      <c r="AV504" s="134">
        <f t="shared" si="512"/>
        <v>0.7393705</v>
      </c>
      <c r="AW504" s="126">
        <f t="shared" si="14"/>
        <v>3.0830755</v>
      </c>
      <c r="AX504" s="140">
        <f t="shared" si="15"/>
        <v>22.03770908</v>
      </c>
      <c r="AY504" s="141">
        <v>0.72</v>
      </c>
      <c r="AZ504" s="136">
        <v>7.829999999999999</v>
      </c>
      <c r="BA504" s="136">
        <v>-21.18</v>
      </c>
      <c r="BB504" s="136">
        <v>-13.65</v>
      </c>
      <c r="BC504" s="136">
        <v>-10.51</v>
      </c>
      <c r="BD504" s="142"/>
      <c r="BE504" s="17">
        <v>2014.0</v>
      </c>
      <c r="BF504" s="17">
        <f t="shared" si="16"/>
        <v>0</v>
      </c>
      <c r="BG504" s="143">
        <v>1.0</v>
      </c>
    </row>
    <row r="505" ht="11.25" customHeight="1">
      <c r="A505" s="230" t="s">
        <v>1939</v>
      </c>
      <c r="B505" s="99" t="s">
        <v>1940</v>
      </c>
      <c r="C505" s="100" t="s">
        <v>136</v>
      </c>
      <c r="D505" s="100" t="s">
        <v>153</v>
      </c>
      <c r="E505" s="101">
        <v>6.0</v>
      </c>
      <c r="F505" s="58">
        <v>741.0</v>
      </c>
      <c r="G505" s="58" t="s">
        <v>168</v>
      </c>
      <c r="H505" s="58" t="s">
        <v>168</v>
      </c>
      <c r="I505" s="150">
        <v>33.5</v>
      </c>
      <c r="J505" s="103">
        <f t="shared" si="2"/>
        <v>2.388059701</v>
      </c>
      <c r="K505" s="104">
        <v>0.2</v>
      </c>
      <c r="L505" s="73">
        <v>4.0</v>
      </c>
      <c r="M505" s="23">
        <f t="shared" si="3"/>
        <v>0.8</v>
      </c>
      <c r="N505" s="105" t="s">
        <v>425</v>
      </c>
      <c r="O505" s="106">
        <v>0.18</v>
      </c>
      <c r="P505" s="148">
        <v>43447.0</v>
      </c>
      <c r="Q505" s="148">
        <v>43462.0</v>
      </c>
      <c r="R505" s="23">
        <f t="shared" si="4"/>
        <v>11.11111111</v>
      </c>
      <c r="S505" s="108">
        <f t="array" ref="S505">IF(INDEX(Historical!$D$7:$D$1379,MATCH(B505,Historical!$B$7:$B$1403,0))=0,"n/a",(INDEX(Historical!$C$7:$C$1381,MATCH(B505,Historical!$B$7:$B$1403,0))/INDEX(Historical!$D$7:$D$1379,MATCH(B505,Historical!$B$7:$B$1403,0))-1)*100)</f>
        <v>8.108108108</v>
      </c>
      <c r="T505" s="108">
        <f t="array" ref="T505">IF(INDEX(Historical!$F$7:$F$1372,MATCH(B505,Historical!$B$7:$B$1403,0))=0,"n/a",((INDEX(Historical!$C$7:$C$1381,MATCH(B505,Historical!$B$7:$B$1403,0))/INDEX(Historical!$F$7:$F$1372,MATCH(B505,Historical!$B$7:$B$1403,0)))^(1/3)-1)*100)</f>
        <v>11.31507873</v>
      </c>
      <c r="U505" s="108">
        <f t="array" ref="U505">IF(INDEX(Historical!$H$7:$H$1372,MATCH(B505,Historical!$B$7:$B$1403,0))=0,"n/a",((INDEX(Historical!$C$7:$C$1381,MATCH(B505,Historical!$B$7:$B$1403,0))/INDEX(Historical!$H$7:$H$1372,MATCH(B505,Historical!$B$7:$B$1403,0)))^(1/5)-1)*100)</f>
        <v>20.1124434</v>
      </c>
      <c r="V505" s="108">
        <f t="array" ref="V505">IF(INDEX(Historical!$O$7:$O$1372,MATCH(B505,Historical!$B$7:$B$1403,0))=0,"n/a",((INDEX(Historical!$C$7:$C$1381,MATCH(B505,Historical!$B$7:$B$1403,0))/INDEX(Historical!$O$7:$O$1372,MATCH(B505,Historical!$B$7:$B$1403,0)))^(1/10)-1)*100)</f>
        <v>6.655699817</v>
      </c>
      <c r="W505" s="109">
        <f t="shared" si="5"/>
        <v>3.021837515</v>
      </c>
      <c r="X505" s="110">
        <f t="shared" si="6"/>
        <v>1.387065062</v>
      </c>
      <c r="Y505" s="149" t="s">
        <v>1715</v>
      </c>
      <c r="Z505" s="103">
        <f t="shared" si="7"/>
        <v>29.19708029</v>
      </c>
      <c r="AA505" s="112">
        <f t="shared" si="8"/>
        <v>12.22627737</v>
      </c>
      <c r="AB505" s="73">
        <v>12.0</v>
      </c>
      <c r="AC505" s="102">
        <v>2.74</v>
      </c>
      <c r="AD505" s="102">
        <v>2.45</v>
      </c>
      <c r="AE505" s="102">
        <v>3.38</v>
      </c>
      <c r="AF505" s="102">
        <v>1.29</v>
      </c>
      <c r="AG505" s="102">
        <v>10.2</v>
      </c>
      <c r="AH505" s="102">
        <v>15.7</v>
      </c>
      <c r="AI505" s="102">
        <v>5.07</v>
      </c>
      <c r="AJ505" s="102">
        <v>14.499999999999998</v>
      </c>
      <c r="AK505" s="102">
        <v>5.0</v>
      </c>
      <c r="AL505" s="113">
        <v>288.44</v>
      </c>
      <c r="AM505" s="114">
        <v>4.0</v>
      </c>
      <c r="AN505" s="102">
        <v>0.08</v>
      </c>
      <c r="AO505" s="115">
        <f t="shared" si="9"/>
        <v>10.27422573</v>
      </c>
      <c r="AP505" s="116">
        <f t="shared" si="10"/>
        <v>22.5005031</v>
      </c>
      <c r="AQ505" s="117">
        <f t="shared" si="11"/>
        <v>-16.27585557</v>
      </c>
      <c r="AR505" s="103">
        <f t="array" ref="AR505">INDEX(Historical!$C$7:$C$1381,MATCH(B505,Historical!$B$7:$B$1403,0))*IF(AH505="n/a",1.03,IF(AH505&lt;0,1.01,IF(AH505&gt;10,1.1,(1+AH505/100))))</f>
        <v>0.88</v>
      </c>
      <c r="AS505" s="112">
        <f t="shared" si="12"/>
        <v>0.924616</v>
      </c>
      <c r="AT505" s="112">
        <f t="shared" ref="AT505:AV505" si="513">IF($AK505="n/a",1.03*AS505,IF($AK505&lt;0,1.01*AS505,IF($AK505&gt;10,1.1*AS505,(1+$AK505/100)*AS505)))</f>
        <v>0.9708468</v>
      </c>
      <c r="AU505" s="112">
        <f t="shared" si="513"/>
        <v>1.01938914</v>
      </c>
      <c r="AV505" s="112">
        <f t="shared" si="513"/>
        <v>1.070358597</v>
      </c>
      <c r="AW505" s="103">
        <f t="shared" si="14"/>
        <v>4.865210537</v>
      </c>
      <c r="AX505" s="118">
        <f t="shared" si="15"/>
        <v>14.52301653</v>
      </c>
      <c r="AY505" s="119">
        <v>0.85</v>
      </c>
      <c r="AZ505" s="114">
        <v>22.43</v>
      </c>
      <c r="BA505" s="114">
        <v>-17.51</v>
      </c>
      <c r="BB505" s="114">
        <v>-12.64</v>
      </c>
      <c r="BC505" s="114">
        <v>-2.77</v>
      </c>
      <c r="BD505" s="42"/>
      <c r="BE505" s="17">
        <v>2014.0</v>
      </c>
      <c r="BF505" s="17">
        <f t="shared" si="16"/>
        <v>0</v>
      </c>
      <c r="BG505" s="120">
        <v>1.0</v>
      </c>
    </row>
    <row r="506" ht="11.25" customHeight="1">
      <c r="A506" s="55" t="s">
        <v>933</v>
      </c>
      <c r="B506" s="99" t="s">
        <v>934</v>
      </c>
      <c r="C506" s="100" t="s">
        <v>296</v>
      </c>
      <c r="D506" s="100" t="s">
        <v>569</v>
      </c>
      <c r="E506" s="101">
        <v>11.0</v>
      </c>
      <c r="F506" s="58">
        <v>332.0</v>
      </c>
      <c r="G506" s="58" t="s">
        <v>168</v>
      </c>
      <c r="H506" s="58" t="s">
        <v>168</v>
      </c>
      <c r="I506" s="150">
        <v>45.82</v>
      </c>
      <c r="J506" s="103">
        <f t="shared" si="2"/>
        <v>3.491924924</v>
      </c>
      <c r="K506" s="104">
        <v>0.4</v>
      </c>
      <c r="L506" s="73">
        <v>4.0</v>
      </c>
      <c r="M506" s="23">
        <f t="shared" si="3"/>
        <v>1.6</v>
      </c>
      <c r="N506" s="105" t="s">
        <v>589</v>
      </c>
      <c r="O506" s="106">
        <v>0.365</v>
      </c>
      <c r="P506" s="107">
        <v>43895.0</v>
      </c>
      <c r="Q506" s="107">
        <v>43910.0</v>
      </c>
      <c r="R506" s="23">
        <f t="shared" si="4"/>
        <v>9.589041096</v>
      </c>
      <c r="S506" s="108">
        <f t="array" ref="S506">IF(INDEX(Historical!$D$7:$D$1379,MATCH(B506,Historical!$B$7:$B$1403,0))=0,"n/a",(INDEX(Historical!$C$7:$C$1381,MATCH(B506,Historical!$B$7:$B$1403,0))/INDEX(Historical!$D$7:$D$1379,MATCH(B506,Historical!$B$7:$B$1403,0))-1)*100)</f>
        <v>10.60606061</v>
      </c>
      <c r="T506" s="108">
        <f t="array" ref="T506">IF(INDEX(Historical!$F$7:$F$1372,MATCH(B506,Historical!$B$7:$B$1403,0))=0,"n/a",((INDEX(Historical!$C$7:$C$1381,MATCH(B506,Historical!$B$7:$B$1403,0))/INDEX(Historical!$F$7:$F$1372,MATCH(B506,Historical!$B$7:$B$1403,0)))^(1/3)-1)*100)</f>
        <v>13.4447194</v>
      </c>
      <c r="U506" s="108">
        <f t="array" ref="U506">IF(INDEX(Historical!$H$7:$H$1372,MATCH(B506,Historical!$B$7:$B$1403,0))=0,"n/a",((INDEX(Historical!$C$7:$C$1381,MATCH(B506,Historical!$B$7:$B$1403,0))/INDEX(Historical!$H$7:$H$1372,MATCH(B506,Historical!$B$7:$B$1403,0)))^(1/5)-1)*100)</f>
        <v>13.94830063</v>
      </c>
      <c r="V506" s="108">
        <f t="array" ref="V506">IF(INDEX(Historical!$O$7:$O$1372,MATCH(B506,Historical!$B$7:$B$1403,0))=0,"n/a",((INDEX(Historical!$C$7:$C$1381,MATCH(B506,Historical!$B$7:$B$1403,0))/INDEX(Historical!$O$7:$O$1372,MATCH(B506,Historical!$B$7:$B$1403,0)))^(1/10)-1)*100)</f>
        <v>41.61655786</v>
      </c>
      <c r="W506" s="109">
        <f t="shared" si="5"/>
        <v>0.335162285</v>
      </c>
      <c r="X506" s="110">
        <f t="shared" si="6"/>
        <v>0.9686319881</v>
      </c>
      <c r="Y506" s="133" t="s">
        <v>485</v>
      </c>
      <c r="Z506" s="103">
        <f t="shared" si="7"/>
        <v>29.46593002</v>
      </c>
      <c r="AA506" s="112">
        <f t="shared" si="8"/>
        <v>8.438305709</v>
      </c>
      <c r="AB506" s="73">
        <v>12.0</v>
      </c>
      <c r="AC506" s="102">
        <v>5.43</v>
      </c>
      <c r="AD506" s="102">
        <v>21.59</v>
      </c>
      <c r="AE506" s="102">
        <v>0.36</v>
      </c>
      <c r="AF506" s="102">
        <v>1.35</v>
      </c>
      <c r="AG506" s="102">
        <v>23.200000000000003</v>
      </c>
      <c r="AH506" s="102">
        <v>14.2</v>
      </c>
      <c r="AI506" s="102">
        <v>12.94</v>
      </c>
      <c r="AJ506" s="102">
        <v>14.399999999999999</v>
      </c>
      <c r="AK506" s="102">
        <v>0.38999999999999996</v>
      </c>
      <c r="AL506" s="113">
        <v>14450.0</v>
      </c>
      <c r="AM506" s="114">
        <v>1.6</v>
      </c>
      <c r="AN506" s="102">
        <v>0.34</v>
      </c>
      <c r="AO506" s="115">
        <f t="shared" si="9"/>
        <v>9.001919843</v>
      </c>
      <c r="AP506" s="116">
        <f t="shared" si="10"/>
        <v>17.44022555</v>
      </c>
      <c r="AQ506" s="117">
        <f t="shared" si="11"/>
        <v>-28.84535556</v>
      </c>
      <c r="AR506" s="103">
        <f t="array" ref="AR506">INDEX(Historical!$C$7:$C$1381,MATCH(B506,Historical!$B$7:$B$1403,0))*IF(AH506="n/a",1.03,IF(AH506&lt;0,1.01,IF(AH506&gt;10,1.1,(1+AH506/100))))</f>
        <v>1.606</v>
      </c>
      <c r="AS506" s="112">
        <f t="shared" si="12"/>
        <v>1.7666</v>
      </c>
      <c r="AT506" s="112">
        <f t="shared" ref="AT506:AV506" si="514">IF($AK506="n/a",1.03*AS506,IF($AK506&lt;0,1.01*AS506,IF($AK506&gt;10,1.1*AS506,(1+$AK506/100)*AS506)))</f>
        <v>1.77348974</v>
      </c>
      <c r="AU506" s="112">
        <f t="shared" si="514"/>
        <v>1.78040635</v>
      </c>
      <c r="AV506" s="112">
        <f t="shared" si="514"/>
        <v>1.787349935</v>
      </c>
      <c r="AW506" s="103">
        <f t="shared" si="14"/>
        <v>8.713846025</v>
      </c>
      <c r="AX506" s="118">
        <f t="shared" si="15"/>
        <v>19.01756007</v>
      </c>
      <c r="AY506" s="119">
        <v>1.46</v>
      </c>
      <c r="AZ506" s="114">
        <v>7.79</v>
      </c>
      <c r="BA506" s="114">
        <v>-19.74</v>
      </c>
      <c r="BB506" s="114">
        <v>-13.3</v>
      </c>
      <c r="BC506" s="114">
        <v>-10.16</v>
      </c>
      <c r="BD506" s="42"/>
      <c r="BE506" s="17">
        <v>2011.0</v>
      </c>
      <c r="BF506" s="17">
        <f t="shared" si="16"/>
        <v>0</v>
      </c>
      <c r="BG506" s="120">
        <v>9.5</v>
      </c>
    </row>
    <row r="507" ht="11.25" customHeight="1">
      <c r="A507" s="55" t="s">
        <v>360</v>
      </c>
      <c r="B507" s="99" t="s">
        <v>361</v>
      </c>
      <c r="C507" s="100" t="s">
        <v>158</v>
      </c>
      <c r="D507" s="100" t="s">
        <v>362</v>
      </c>
      <c r="E507" s="101">
        <v>44.0</v>
      </c>
      <c r="F507" s="58">
        <v>57.0</v>
      </c>
      <c r="G507" s="58" t="s">
        <v>121</v>
      </c>
      <c r="H507" s="58" t="s">
        <v>121</v>
      </c>
      <c r="I507" s="102">
        <v>71.34</v>
      </c>
      <c r="J507" s="103">
        <f t="shared" si="2"/>
        <v>1.976450799</v>
      </c>
      <c r="K507" s="104">
        <v>0.3525</v>
      </c>
      <c r="L507" s="73">
        <v>4.0</v>
      </c>
      <c r="M507" s="23">
        <f t="shared" si="3"/>
        <v>1.41</v>
      </c>
      <c r="N507" s="105" t="s">
        <v>154</v>
      </c>
      <c r="O507" s="106">
        <v>0.3375</v>
      </c>
      <c r="P507" s="107">
        <v>43707.0</v>
      </c>
      <c r="Q507" s="107">
        <v>43723.0</v>
      </c>
      <c r="R507" s="23">
        <f t="shared" si="4"/>
        <v>4.444444444</v>
      </c>
      <c r="S507" s="108">
        <f t="array" ref="S507">IF(INDEX(Historical!$D$7:$D$1379,MATCH(B507,Historical!$B$7:$B$1403,0))=0,"n/a",(INDEX(Historical!$C$7:$C$1381,MATCH(B507,Historical!$B$7:$B$1403,0))/INDEX(Historical!$D$7:$D$1379,MATCH(B507,Historical!$B$7:$B$1403,0))-1)*100)</f>
        <v>4.545454545</v>
      </c>
      <c r="T507" s="108">
        <f t="array" ref="T507">IF(INDEX(Historical!$F$7:$F$1372,MATCH(B507,Historical!$B$7:$B$1403,0))=0,"n/a",((INDEX(Historical!$C$7:$C$1381,MATCH(B507,Historical!$B$7:$B$1403,0))/INDEX(Historical!$F$7:$F$1372,MATCH(B507,Historical!$B$7:$B$1403,0)))^(1/3)-1)*100)</f>
        <v>4.623845775</v>
      </c>
      <c r="U507" s="108">
        <f t="array" ref="U507">IF(INDEX(Historical!$H$7:$H$1372,MATCH(B507,Historical!$B$7:$B$1403,0))=0,"n/a",((INDEX(Historical!$C$7:$C$1381,MATCH(B507,Historical!$B$7:$B$1403,0))/INDEX(Historical!$H$7:$H$1372,MATCH(B507,Historical!$B$7:$B$1403,0)))^(1/5)-1)*100)</f>
        <v>4.479549118</v>
      </c>
      <c r="V507" s="108">
        <f t="array" ref="V507">IF(INDEX(Historical!$O$7:$O$1372,MATCH(B507,Historical!$B$7:$B$1403,0))=0,"n/a",((INDEX(Historical!$C$7:$C$1381,MATCH(B507,Historical!$B$7:$B$1403,0))/INDEX(Historical!$O$7:$O$1372,MATCH(B507,Historical!$B$7:$B$1403,0)))^(1/10)-1)*100)</f>
        <v>3.551358337</v>
      </c>
      <c r="W507" s="109">
        <f t="shared" si="5"/>
        <v>1.261362187</v>
      </c>
      <c r="X507" s="110">
        <f t="shared" si="6"/>
        <v>1.866478799</v>
      </c>
      <c r="Y507" s="149"/>
      <c r="Z507" s="103">
        <f t="shared" si="7"/>
        <v>56.4</v>
      </c>
      <c r="AA507" s="112">
        <f t="shared" si="8"/>
        <v>28.536</v>
      </c>
      <c r="AB507" s="73">
        <v>12.0</v>
      </c>
      <c r="AC507" s="102">
        <v>2.5</v>
      </c>
      <c r="AD507" s="102">
        <v>7.14</v>
      </c>
      <c r="AE507" s="102">
        <v>4.39</v>
      </c>
      <c r="AF507" s="102">
        <v>2.91</v>
      </c>
      <c r="AG507" s="102">
        <v>10.4</v>
      </c>
      <c r="AH507" s="102">
        <v>11.0</v>
      </c>
      <c r="AI507" s="102" t="s">
        <v>128</v>
      </c>
      <c r="AJ507" s="102">
        <v>2.4</v>
      </c>
      <c r="AK507" s="102">
        <v>4.0</v>
      </c>
      <c r="AL507" s="113">
        <v>2490.0</v>
      </c>
      <c r="AM507" s="114">
        <v>0.19</v>
      </c>
      <c r="AN507" s="102">
        <v>0.67</v>
      </c>
      <c r="AO507" s="115">
        <f t="shared" si="9"/>
        <v>-22.08000008</v>
      </c>
      <c r="AP507" s="116">
        <f t="shared" si="10"/>
        <v>6.455999917</v>
      </c>
      <c r="AQ507" s="117">
        <f t="shared" si="11"/>
        <v>92.11080136</v>
      </c>
      <c r="AR507" s="103">
        <f t="array" ref="AR507">INDEX(Historical!$C$7:$C$1381,MATCH(B507,Historical!$B$7:$B$1403,0))*IF(AH507="n/a",1.03,IF(AH507&lt;0,1.01,IF(AH507&gt;10,1.1,(1+AH507/100))))</f>
        <v>1.518</v>
      </c>
      <c r="AS507" s="112">
        <f t="shared" si="12"/>
        <v>1.56354</v>
      </c>
      <c r="AT507" s="112">
        <f t="shared" ref="AT507:AV507" si="515">IF($AK507="n/a",1.03*AS507,IF($AK507&lt;0,1.01*AS507,IF($AK507&gt;10,1.1*AS507,(1+$AK507/100)*AS507)))</f>
        <v>1.6260816</v>
      </c>
      <c r="AU507" s="112">
        <f t="shared" si="515"/>
        <v>1.691124864</v>
      </c>
      <c r="AV507" s="112">
        <f t="shared" si="515"/>
        <v>1.758769859</v>
      </c>
      <c r="AW507" s="103">
        <f t="shared" si="14"/>
        <v>8.157516323</v>
      </c>
      <c r="AX507" s="118">
        <f t="shared" si="15"/>
        <v>11.43470188</v>
      </c>
      <c r="AY507" s="119">
        <v>0.39</v>
      </c>
      <c r="AZ507" s="114">
        <v>12.68</v>
      </c>
      <c r="BA507" s="114">
        <v>-14.32</v>
      </c>
      <c r="BB507" s="114">
        <v>-10.040000000000001</v>
      </c>
      <c r="BC507" s="114">
        <v>-5.65</v>
      </c>
      <c r="BD507" s="42"/>
      <c r="BE507" s="17">
        <v>1976.0</v>
      </c>
      <c r="BF507" s="17">
        <f t="shared" si="16"/>
        <v>4</v>
      </c>
      <c r="BG507" s="120">
        <v>4.3</v>
      </c>
    </row>
    <row r="508" ht="11.25" customHeight="1">
      <c r="A508" s="155" t="s">
        <v>363</v>
      </c>
      <c r="B508" s="99" t="s">
        <v>364</v>
      </c>
      <c r="C508" s="100" t="s">
        <v>118</v>
      </c>
      <c r="D508" s="100" t="s">
        <v>119</v>
      </c>
      <c r="E508" s="101">
        <v>28.0</v>
      </c>
      <c r="F508" s="58">
        <v>104.0</v>
      </c>
      <c r="G508" s="58" t="s">
        <v>168</v>
      </c>
      <c r="H508" s="58" t="s">
        <v>168</v>
      </c>
      <c r="I508" s="102">
        <v>69.45</v>
      </c>
      <c r="J508" s="103">
        <f t="shared" si="2"/>
        <v>2.419006479</v>
      </c>
      <c r="K508" s="144">
        <v>0.42</v>
      </c>
      <c r="L508" s="73">
        <v>4.0</v>
      </c>
      <c r="M508" s="23">
        <f t="shared" si="3"/>
        <v>1.68</v>
      </c>
      <c r="N508" s="105" t="s">
        <v>365</v>
      </c>
      <c r="O508" s="145">
        <v>0.375</v>
      </c>
      <c r="P508" s="107">
        <v>43935.0</v>
      </c>
      <c r="Q508" s="107">
        <v>43951.0</v>
      </c>
      <c r="R508" s="23">
        <f t="shared" si="4"/>
        <v>12</v>
      </c>
      <c r="S508" s="108">
        <f t="array" ref="S508">IF(INDEX(Historical!$D$7:$D$1379,MATCH(B508,Historical!$B$7:$B$1403,0))=0,"n/a",(INDEX(Historical!$C$7:$C$1381,MATCH(B508,Historical!$B$7:$B$1403,0))/INDEX(Historical!$D$7:$D$1379,MATCH(B508,Historical!$B$7:$B$1403,0))-1)*100)</f>
        <v>14.453125</v>
      </c>
      <c r="T508" s="108">
        <f t="array" ref="T508">IF(INDEX(Historical!$F$7:$F$1372,MATCH(B508,Historical!$B$7:$B$1403,0))=0,"n/a",((INDEX(Historical!$C$7:$C$1381,MATCH(B508,Historical!$B$7:$B$1403,0))/INDEX(Historical!$F$7:$F$1372,MATCH(B508,Historical!$B$7:$B$1403,0)))^(1/3)-1)*100)</f>
        <v>13.01181785</v>
      </c>
      <c r="U508" s="108">
        <f t="array" ref="U508">IF(INDEX(Historical!$H$7:$H$1372,MATCH(B508,Historical!$B$7:$B$1403,0))=0,"n/a",((INDEX(Historical!$C$7:$C$1381,MATCH(B508,Historical!$B$7:$B$1403,0))/INDEX(Historical!$H$7:$H$1372,MATCH(B508,Historical!$B$7:$B$1403,0)))^(1/5)-1)*100)</f>
        <v>8.484227753</v>
      </c>
      <c r="V508" s="108">
        <f t="array" ref="V508">IF(INDEX(Historical!$O$7:$O$1372,MATCH(B508,Historical!$B$7:$B$1403,0))=0,"n/a",((INDEX(Historical!$C$7:$C$1381,MATCH(B508,Historical!$B$7:$B$1403,0))/INDEX(Historical!$O$7:$O$1372,MATCH(B508,Historical!$B$7:$B$1403,0)))^(1/10)-1)*100)</f>
        <v>5.471207314</v>
      </c>
      <c r="W508" s="109">
        <f t="shared" si="5"/>
        <v>1.550704857</v>
      </c>
      <c r="X508" s="110">
        <f t="shared" si="6"/>
        <v>0.6017182803</v>
      </c>
      <c r="Y508" s="99"/>
      <c r="Z508" s="103">
        <f t="shared" si="7"/>
        <v>43.63636364</v>
      </c>
      <c r="AA508" s="112">
        <f t="shared" si="8"/>
        <v>18.03896104</v>
      </c>
      <c r="AB508" s="73">
        <v>12.0</v>
      </c>
      <c r="AC508" s="102">
        <v>3.85</v>
      </c>
      <c r="AD508" s="102">
        <v>1.8</v>
      </c>
      <c r="AE508" s="102">
        <v>3.08</v>
      </c>
      <c r="AF508" s="102">
        <v>2.73</v>
      </c>
      <c r="AG508" s="102">
        <v>16.0</v>
      </c>
      <c r="AH508" s="102">
        <v>52.7</v>
      </c>
      <c r="AI508" s="102">
        <v>5.52</v>
      </c>
      <c r="AJ508" s="102">
        <v>14.099999999999998</v>
      </c>
      <c r="AK508" s="102">
        <v>10.0</v>
      </c>
      <c r="AL508" s="113">
        <v>1710.0</v>
      </c>
      <c r="AM508" s="114">
        <v>0.3</v>
      </c>
      <c r="AN508" s="102">
        <v>0.49</v>
      </c>
      <c r="AO508" s="115">
        <f t="shared" si="9"/>
        <v>-7.135726807</v>
      </c>
      <c r="AP508" s="116">
        <f t="shared" si="10"/>
        <v>10.90323423</v>
      </c>
      <c r="AQ508" s="117">
        <f t="shared" si="11"/>
        <v>47.94347815</v>
      </c>
      <c r="AR508" s="103">
        <f t="array" ref="AR508">INDEX(Historical!$C$7:$C$1381,MATCH(B508,Historical!$B$7:$B$1403,0))*IF(AH508="n/a",1.03,IF(AH508&lt;0,1.01,IF(AH508&gt;10,1.1,(1+AH508/100))))</f>
        <v>1.6115</v>
      </c>
      <c r="AS508" s="112">
        <f t="shared" si="12"/>
        <v>1.7004548</v>
      </c>
      <c r="AT508" s="112">
        <f t="shared" ref="AT508:AV508" si="516">IF($AK508="n/a",1.03*AS508,IF($AK508&lt;0,1.01*AS508,IF($AK508&gt;10,1.1*AS508,(1+$AK508/100)*AS508)))</f>
        <v>1.87050028</v>
      </c>
      <c r="AU508" s="112">
        <f t="shared" si="516"/>
        <v>2.057550308</v>
      </c>
      <c r="AV508" s="112">
        <f t="shared" si="516"/>
        <v>2.263305339</v>
      </c>
      <c r="AW508" s="103">
        <f t="shared" si="14"/>
        <v>9.503310727</v>
      </c>
      <c r="AX508" s="118">
        <f t="shared" si="15"/>
        <v>13.68367275</v>
      </c>
      <c r="AY508" s="119">
        <v>0.68</v>
      </c>
      <c r="AZ508" s="114">
        <v>24.66</v>
      </c>
      <c r="BA508" s="114">
        <v>-17.27</v>
      </c>
      <c r="BB508" s="114">
        <v>-11.27</v>
      </c>
      <c r="BC508" s="114">
        <v>0.15</v>
      </c>
      <c r="BD508" s="42"/>
      <c r="BE508" s="17">
        <v>1993.0</v>
      </c>
      <c r="BF508" s="17">
        <f t="shared" si="16"/>
        <v>2</v>
      </c>
      <c r="BG508" s="120">
        <v>7.5</v>
      </c>
    </row>
    <row r="509" ht="11.25" customHeight="1">
      <c r="A509" s="155" t="s">
        <v>1744</v>
      </c>
      <c r="B509" s="99" t="s">
        <v>1745</v>
      </c>
      <c r="C509" s="100" t="s">
        <v>118</v>
      </c>
      <c r="D509" s="100" t="s">
        <v>119</v>
      </c>
      <c r="E509" s="101">
        <v>7.0</v>
      </c>
      <c r="F509" s="58">
        <v>720.0</v>
      </c>
      <c r="G509" s="58" t="s">
        <v>168</v>
      </c>
      <c r="H509" s="58" t="s">
        <v>168</v>
      </c>
      <c r="I509" s="150">
        <v>38.99</v>
      </c>
      <c r="J509" s="103">
        <f t="shared" si="2"/>
        <v>3.108489356</v>
      </c>
      <c r="K509" s="104">
        <v>0.303</v>
      </c>
      <c r="L509" s="73">
        <v>4.0</v>
      </c>
      <c r="M509" s="23">
        <f t="shared" si="3"/>
        <v>1.212</v>
      </c>
      <c r="N509" s="105" t="s">
        <v>629</v>
      </c>
      <c r="O509" s="106">
        <v>0.275</v>
      </c>
      <c r="P509" s="107">
        <v>43886.0</v>
      </c>
      <c r="Q509" s="107">
        <v>43901.0</v>
      </c>
      <c r="R509" s="23">
        <f t="shared" si="4"/>
        <v>10.18181818</v>
      </c>
      <c r="S509" s="108">
        <f t="array" ref="S509">IF(INDEX(Historical!$D$7:$D$1379,MATCH(B509,Historical!$B$7:$B$1403,0))=0,"n/a",(INDEX(Historical!$C$7:$C$1381,MATCH(B509,Historical!$B$7:$B$1403,0))/INDEX(Historical!$D$7:$D$1379,MATCH(B509,Historical!$B$7:$B$1403,0))-1)*100)</f>
        <v>10</v>
      </c>
      <c r="T509" s="108">
        <f t="array" ref="T509">IF(INDEX(Historical!$F$7:$F$1372,MATCH(B509,Historical!$B$7:$B$1403,0))=0,"n/a",((INDEX(Historical!$C$7:$C$1381,MATCH(B509,Historical!$B$7:$B$1403,0))/INDEX(Historical!$F$7:$F$1372,MATCH(B509,Historical!$B$7:$B$1403,0)))^(1/3)-1)*100)</f>
        <v>10.108748</v>
      </c>
      <c r="U509" s="108">
        <f t="array" ref="U509">IF(INDEX(Historical!$H$7:$H$1372,MATCH(B509,Historical!$B$7:$B$1403,0))=0,"n/a",((INDEX(Historical!$C$7:$C$1381,MATCH(B509,Historical!$B$7:$B$1403,0))/INDEX(Historical!$H$7:$H$1372,MATCH(B509,Historical!$B$7:$B$1403,0)))^(1/5)-1)*100)</f>
        <v>10.09732178</v>
      </c>
      <c r="V509" s="108" t="str">
        <f t="array" ref="V509">IF(INDEX(Historical!$O$7:$O$1372,MATCH(B509,Historical!$B$7:$B$1403,0))=0,"n/a",((INDEX(Historical!$C$7:$C$1381,MATCH(B509,Historical!$B$7:$B$1403,0))/INDEX(Historical!$O$7:$O$1372,MATCH(B509,Historical!$B$7:$B$1403,0)))^(1/10)-1)*100)</f>
        <v>n/a</v>
      </c>
      <c r="W509" s="109" t="str">
        <f t="shared" si="5"/>
        <v>n/a</v>
      </c>
      <c r="X509" s="110">
        <f t="shared" si="6"/>
        <v>0.6915973823</v>
      </c>
      <c r="Y509" s="147"/>
      <c r="Z509" s="103">
        <f t="shared" si="7"/>
        <v>64.46808511</v>
      </c>
      <c r="AA509" s="112">
        <f t="shared" si="8"/>
        <v>20.7393617</v>
      </c>
      <c r="AB509" s="73">
        <v>12.0</v>
      </c>
      <c r="AC509" s="102">
        <v>1.88</v>
      </c>
      <c r="AD509" s="102">
        <v>1.48</v>
      </c>
      <c r="AE509" s="102">
        <v>2.88</v>
      </c>
      <c r="AF509" s="102">
        <v>2.03</v>
      </c>
      <c r="AG509" s="102">
        <v>10.2</v>
      </c>
      <c r="AH509" s="102">
        <v>10.4</v>
      </c>
      <c r="AI509" s="102">
        <v>10.5</v>
      </c>
      <c r="AJ509" s="102">
        <v>14.6</v>
      </c>
      <c r="AK509" s="102">
        <v>14.000000000000002</v>
      </c>
      <c r="AL509" s="113">
        <v>1770.0</v>
      </c>
      <c r="AM509" s="114">
        <v>1.2</v>
      </c>
      <c r="AN509" s="102">
        <v>1.04</v>
      </c>
      <c r="AO509" s="115">
        <f t="shared" si="9"/>
        <v>-7.533550564</v>
      </c>
      <c r="AP509" s="116">
        <f t="shared" si="10"/>
        <v>13.20581114</v>
      </c>
      <c r="AQ509" s="117">
        <f t="shared" si="11"/>
        <v>36.79003254</v>
      </c>
      <c r="AR509" s="103">
        <f t="array" ref="AR509">INDEX(Historical!$C$7:$C$1381,MATCH(B509,Historical!$B$7:$B$1403,0))*IF(AH509="n/a",1.03,IF(AH509&lt;0,1.01,IF(AH509&gt;10,1.1,(1+AH509/100))))</f>
        <v>1.21</v>
      </c>
      <c r="AS509" s="112">
        <f t="shared" si="12"/>
        <v>1.331</v>
      </c>
      <c r="AT509" s="112">
        <f t="shared" ref="AT509:AV509" si="517">IF($AK509="n/a",1.03*AS509,IF($AK509&lt;0,1.01*AS509,IF($AK509&gt;10,1.1*AS509,(1+$AK509/100)*AS509)))</f>
        <v>1.4641</v>
      </c>
      <c r="AU509" s="112">
        <f t="shared" si="517"/>
        <v>1.61051</v>
      </c>
      <c r="AV509" s="112">
        <f t="shared" si="517"/>
        <v>1.771561</v>
      </c>
      <c r="AW509" s="103">
        <f t="shared" si="14"/>
        <v>7.387171</v>
      </c>
      <c r="AX509" s="118">
        <f t="shared" si="15"/>
        <v>18.94632213</v>
      </c>
      <c r="AY509" s="119">
        <v>1.45</v>
      </c>
      <c r="AZ509" s="114">
        <v>34.36</v>
      </c>
      <c r="BA509" s="114">
        <v>-14.78</v>
      </c>
      <c r="BB509" s="114">
        <v>-2.82</v>
      </c>
      <c r="BC509" s="114">
        <v>9.370000000000001</v>
      </c>
      <c r="BD509" s="42"/>
      <c r="BE509" s="17">
        <v>2014.0</v>
      </c>
      <c r="BF509" s="17">
        <f t="shared" si="16"/>
        <v>0</v>
      </c>
      <c r="BG509" s="120">
        <v>4.0</v>
      </c>
    </row>
    <row r="510" ht="11.25" customHeight="1">
      <c r="A510" s="55" t="s">
        <v>366</v>
      </c>
      <c r="B510" s="99" t="s">
        <v>367</v>
      </c>
      <c r="C510" s="100" t="s">
        <v>125</v>
      </c>
      <c r="D510" s="100" t="s">
        <v>126</v>
      </c>
      <c r="E510" s="101">
        <v>33.0</v>
      </c>
      <c r="F510" s="58">
        <v>83.0</v>
      </c>
      <c r="G510" s="58" t="s">
        <v>121</v>
      </c>
      <c r="H510" s="58" t="s">
        <v>121</v>
      </c>
      <c r="I510" s="102">
        <v>146.19</v>
      </c>
      <c r="J510" s="103">
        <f t="shared" si="2"/>
        <v>1.696422464</v>
      </c>
      <c r="K510" s="144">
        <v>0.62</v>
      </c>
      <c r="L510" s="73">
        <v>4.0</v>
      </c>
      <c r="M510" s="23">
        <f t="shared" si="3"/>
        <v>2.48</v>
      </c>
      <c r="N510" s="105" t="s">
        <v>218</v>
      </c>
      <c r="O510" s="145">
        <v>0.57</v>
      </c>
      <c r="P510" s="107">
        <v>43828.0</v>
      </c>
      <c r="Q510" s="107">
        <v>43758.0</v>
      </c>
      <c r="R510" s="23">
        <f t="shared" si="4"/>
        <v>8.771929825</v>
      </c>
      <c r="S510" s="108">
        <f t="array" ref="S510">IF(INDEX(Historical!$D$7:$D$1379,MATCH(B510,Historical!$B$7:$B$1403,0))=0,"n/a",(INDEX(Historical!$C$7:$C$1381,MATCH(B510,Historical!$B$7:$B$1403,0))/INDEX(Historical!$D$7:$D$1379,MATCH(B510,Historical!$B$7:$B$1403,0))-1)*100)</f>
        <v>9.615384615</v>
      </c>
      <c r="T510" s="108">
        <f t="array" ref="T510">IF(INDEX(Historical!$F$7:$F$1372,MATCH(B510,Historical!$B$7:$B$1403,0))=0,"n/a",((INDEX(Historical!$C$7:$C$1381,MATCH(B510,Historical!$B$7:$B$1403,0))/INDEX(Historical!$F$7:$F$1372,MATCH(B510,Historical!$B$7:$B$1403,0)))^(1/3)-1)*100)</f>
        <v>9.850524118</v>
      </c>
      <c r="U510" s="108">
        <f t="array" ref="U510">IF(INDEX(Historical!$H$7:$H$1372,MATCH(B510,Historical!$B$7:$B$1403,0))=0,"n/a",((INDEX(Historical!$C$7:$C$1381,MATCH(B510,Historical!$B$7:$B$1403,0))/INDEX(Historical!$H$7:$H$1372,MATCH(B510,Historical!$B$7:$B$1403,0)))^(1/5)-1)*100)</f>
        <v>9.027141632</v>
      </c>
      <c r="V510" s="108">
        <f t="array" ref="V510">IF(INDEX(Historical!$O$7:$O$1372,MATCH(B510,Historical!$B$7:$B$1403,0))=0,"n/a",((INDEX(Historical!$C$7:$C$1381,MATCH(B510,Historical!$B$7:$B$1403,0))/INDEX(Historical!$O$7:$O$1372,MATCH(B510,Historical!$B$7:$B$1403,0)))^(1/10)-1)*100)</f>
        <v>9.035108831</v>
      </c>
      <c r="W510" s="109">
        <f t="shared" si="5"/>
        <v>0.9991181955</v>
      </c>
      <c r="X510" s="110">
        <f t="shared" si="6"/>
        <v>0.9603342161</v>
      </c>
      <c r="Y510" s="99" t="s">
        <v>368</v>
      </c>
      <c r="Z510" s="103">
        <f t="shared" si="7"/>
        <v>47.41873805</v>
      </c>
      <c r="AA510" s="112">
        <f t="shared" si="8"/>
        <v>27.95219885</v>
      </c>
      <c r="AB510" s="73">
        <v>11.0</v>
      </c>
      <c r="AC510" s="168">
        <v>5.23</v>
      </c>
      <c r="AD510" s="168">
        <v>5.59</v>
      </c>
      <c r="AE510" s="168">
        <v>3.67</v>
      </c>
      <c r="AF510" s="168">
        <v>5.64</v>
      </c>
      <c r="AG510" s="102">
        <v>20.599999999999998</v>
      </c>
      <c r="AH510" s="168">
        <v>10.2</v>
      </c>
      <c r="AI510" s="168">
        <v>7.17</v>
      </c>
      <c r="AJ510" s="102">
        <v>9.4</v>
      </c>
      <c r="AK510" s="102">
        <v>5.0</v>
      </c>
      <c r="AL510" s="169">
        <v>19620.0</v>
      </c>
      <c r="AM510" s="114">
        <v>0.06999999999999999</v>
      </c>
      <c r="AN510" s="102">
        <v>1.26</v>
      </c>
      <c r="AO510" s="115">
        <f t="shared" si="9"/>
        <v>-17.22863476</v>
      </c>
      <c r="AP510" s="116">
        <f t="shared" si="10"/>
        <v>10.7235641</v>
      </c>
      <c r="AQ510" s="117">
        <f t="shared" si="11"/>
        <v>164.7014264</v>
      </c>
      <c r="AR510" s="103">
        <f t="array" ref="AR510">INDEX(Historical!$C$7:$C$1381,MATCH(B510,Historical!$B$7:$B$1403,0))*IF(AH510="n/a",1.03,IF(AH510&lt;0,1.01,IF(AH510&gt;10,1.1,(1+AH510/100))))</f>
        <v>2.508</v>
      </c>
      <c r="AS510" s="112">
        <f t="shared" si="12"/>
        <v>2.6878236</v>
      </c>
      <c r="AT510" s="112">
        <f t="shared" ref="AT510:AV510" si="518">IF($AK510="n/a",1.03*AS510,IF($AK510&lt;0,1.01*AS510,IF($AK510&gt;10,1.1*AS510,(1+$AK510/100)*AS510)))</f>
        <v>2.82221478</v>
      </c>
      <c r="AU510" s="112">
        <f t="shared" si="518"/>
        <v>2.963325519</v>
      </c>
      <c r="AV510" s="112">
        <f t="shared" si="518"/>
        <v>3.111491795</v>
      </c>
      <c r="AW510" s="103">
        <f t="shared" si="14"/>
        <v>14.09285569</v>
      </c>
      <c r="AX510" s="118">
        <f t="shared" si="15"/>
        <v>9.640095556</v>
      </c>
      <c r="AY510" s="119">
        <v>0.07</v>
      </c>
      <c r="AZ510" s="114">
        <v>9.610000000000001</v>
      </c>
      <c r="BA510" s="114">
        <v>-16.259999999999998</v>
      </c>
      <c r="BB510" s="114">
        <v>-11.95</v>
      </c>
      <c r="BC510" s="114">
        <v>-9.89</v>
      </c>
      <c r="BD510" s="42"/>
      <c r="BE510" s="17">
        <v>1987.0</v>
      </c>
      <c r="BF510" s="17">
        <f t="shared" si="16"/>
        <v>3</v>
      </c>
      <c r="BG510" s="120">
        <v>6.800000000000001</v>
      </c>
    </row>
    <row r="511" ht="11.25" customHeight="1">
      <c r="A511" s="155" t="s">
        <v>1357</v>
      </c>
      <c r="B511" s="99" t="s">
        <v>1358</v>
      </c>
      <c r="C511" s="100" t="s">
        <v>131</v>
      </c>
      <c r="D511" s="100" t="s">
        <v>546</v>
      </c>
      <c r="E511" s="101">
        <v>9.0</v>
      </c>
      <c r="F511" s="58">
        <v>437.0</v>
      </c>
      <c r="G511" s="58" t="s">
        <v>168</v>
      </c>
      <c r="H511" s="58" t="s">
        <v>168</v>
      </c>
      <c r="I511" s="150">
        <v>100.19</v>
      </c>
      <c r="J511" s="103">
        <f t="shared" si="2"/>
        <v>0.7984828825</v>
      </c>
      <c r="K511" s="104">
        <v>0.2</v>
      </c>
      <c r="L511" s="73">
        <v>4.0</v>
      </c>
      <c r="M511" s="23">
        <f t="shared" si="3"/>
        <v>0.8</v>
      </c>
      <c r="N511" s="105" t="s">
        <v>300</v>
      </c>
      <c r="O511" s="106">
        <v>0.18</v>
      </c>
      <c r="P511" s="148">
        <v>43244.0</v>
      </c>
      <c r="Q511" s="148">
        <v>43259.0</v>
      </c>
      <c r="R511" s="23">
        <f t="shared" si="4"/>
        <v>11.11111111</v>
      </c>
      <c r="S511" s="108">
        <f t="array" ref="S511">IF(INDEX(Historical!$D$7:$D$1379,MATCH(B511,Historical!$B$7:$B$1403,0))=0,"n/a",(INDEX(Historical!$C$7:$C$1381,MATCH(B511,Historical!$B$7:$B$1403,0))/INDEX(Historical!$D$7:$D$1379,MATCH(B511,Historical!$B$7:$B$1403,0))-1)*100)</f>
        <v>2.564102564</v>
      </c>
      <c r="T511" s="108">
        <f t="array" ref="T511">IF(INDEX(Historical!$F$7:$F$1372,MATCH(B511,Historical!$B$7:$B$1403,0))=0,"n/a",((INDEX(Historical!$C$7:$C$1381,MATCH(B511,Historical!$B$7:$B$1403,0))/INDEX(Historical!$F$7:$F$1372,MATCH(B511,Historical!$B$7:$B$1403,0)))^(1/3)-1)*100)</f>
        <v>5.566719198</v>
      </c>
      <c r="U511" s="108">
        <f t="array" ref="U511">IF(INDEX(Historical!$H$7:$H$1372,MATCH(B511,Historical!$B$7:$B$1403,0))=0,"n/a",((INDEX(Historical!$C$7:$C$1381,MATCH(B511,Historical!$B$7:$B$1403,0))/INDEX(Historical!$H$7:$H$1372,MATCH(B511,Historical!$B$7:$B$1403,0)))^(1/5)-1)*100)</f>
        <v>4.080588073</v>
      </c>
      <c r="V511" s="108" t="str">
        <f t="array" ref="V511">IF(INDEX(Historical!$O$7:$O$1372,MATCH(B511,Historical!$B$7:$B$1403,0))=0,"n/a",((INDEX(Historical!$C$7:$C$1381,MATCH(B511,Historical!$B$7:$B$1403,0))/INDEX(Historical!$O$7:$O$1372,MATCH(B511,Historical!$B$7:$B$1403,0)))^(1/10)-1)*100)</f>
        <v>n/a</v>
      </c>
      <c r="W511" s="109" t="str">
        <f t="shared" si="5"/>
        <v>n/a</v>
      </c>
      <c r="X511" s="110">
        <f t="shared" si="6"/>
        <v>0.06744773675</v>
      </c>
      <c r="Y511" s="149" t="s">
        <v>825</v>
      </c>
      <c r="Z511" s="103">
        <f t="shared" si="7"/>
        <v>31.49606299</v>
      </c>
      <c r="AA511" s="112">
        <f t="shared" si="8"/>
        <v>39.44488189</v>
      </c>
      <c r="AB511" s="73">
        <v>12.0</v>
      </c>
      <c r="AC511" s="102">
        <v>2.54</v>
      </c>
      <c r="AD511" s="102">
        <v>53.26</v>
      </c>
      <c r="AE511" s="102">
        <v>2.97</v>
      </c>
      <c r="AF511" s="102">
        <v>2.79</v>
      </c>
      <c r="AG511" s="102">
        <v>11.200000000000001</v>
      </c>
      <c r="AH511" s="102">
        <v>14.399999999999999</v>
      </c>
      <c r="AI511" s="102">
        <v>29.849999999999998</v>
      </c>
      <c r="AJ511" s="102">
        <v>60.5</v>
      </c>
      <c r="AK511" s="102">
        <v>0.74</v>
      </c>
      <c r="AL511" s="113">
        <v>5650.0</v>
      </c>
      <c r="AM511" s="114">
        <v>0.2</v>
      </c>
      <c r="AN511" s="102">
        <v>0.45</v>
      </c>
      <c r="AO511" s="115">
        <f t="shared" si="9"/>
        <v>-34.56581093</v>
      </c>
      <c r="AP511" s="116">
        <f t="shared" si="10"/>
        <v>4.879070956</v>
      </c>
      <c r="AQ511" s="117">
        <f t="shared" si="11"/>
        <v>121.1597919</v>
      </c>
      <c r="AR511" s="103">
        <f t="array" ref="AR511">INDEX(Historical!$C$7:$C$1381,MATCH(B511,Historical!$B$7:$B$1403,0))*IF(AH511="n/a",1.03,IF(AH511&lt;0,1.01,IF(AH511&gt;10,1.1,(1+AH511/100))))</f>
        <v>0.88</v>
      </c>
      <c r="AS511" s="112">
        <f t="shared" si="12"/>
        <v>0.968</v>
      </c>
      <c r="AT511" s="112">
        <f t="shared" ref="AT511:AV511" si="519">IF($AK511="n/a",1.03*AS511,IF($AK511&lt;0,1.01*AS511,IF($AK511&gt;10,1.1*AS511,(1+$AK511/100)*AS511)))</f>
        <v>0.9751632</v>
      </c>
      <c r="AU511" s="112">
        <f t="shared" si="519"/>
        <v>0.9823794077</v>
      </c>
      <c r="AV511" s="112">
        <f t="shared" si="519"/>
        <v>0.9896490153</v>
      </c>
      <c r="AW511" s="103">
        <f t="shared" si="14"/>
        <v>4.795191623</v>
      </c>
      <c r="AX511" s="118">
        <f t="shared" si="15"/>
        <v>4.786098037</v>
      </c>
      <c r="AY511" s="119">
        <v>1.54</v>
      </c>
      <c r="AZ511" s="114">
        <v>42.17</v>
      </c>
      <c r="BA511" s="114">
        <v>-18.08</v>
      </c>
      <c r="BB511" s="114">
        <v>-10.11</v>
      </c>
      <c r="BC511" s="114">
        <v>6.47</v>
      </c>
      <c r="BD511" s="42"/>
      <c r="BE511" s="17">
        <v>2011.0</v>
      </c>
      <c r="BF511" s="17">
        <f t="shared" si="16"/>
        <v>0</v>
      </c>
      <c r="BG511" s="120">
        <v>6.7</v>
      </c>
    </row>
    <row r="512" ht="11.25" customHeight="1">
      <c r="A512" s="55" t="s">
        <v>935</v>
      </c>
      <c r="B512" s="99" t="s">
        <v>936</v>
      </c>
      <c r="C512" s="100" t="s">
        <v>136</v>
      </c>
      <c r="D512" s="100" t="s">
        <v>183</v>
      </c>
      <c r="E512" s="101">
        <v>12.0</v>
      </c>
      <c r="F512" s="58">
        <v>305.0</v>
      </c>
      <c r="G512" s="58" t="s">
        <v>168</v>
      </c>
      <c r="H512" s="58" t="s">
        <v>168</v>
      </c>
      <c r="I512" s="150">
        <v>324.33</v>
      </c>
      <c r="J512" s="103">
        <f t="shared" si="2"/>
        <v>0.7399870502</v>
      </c>
      <c r="K512" s="104">
        <v>0.6</v>
      </c>
      <c r="L512" s="73">
        <v>4.0</v>
      </c>
      <c r="M512" s="23">
        <f t="shared" si="3"/>
        <v>2.4</v>
      </c>
      <c r="N512" s="105" t="s">
        <v>556</v>
      </c>
      <c r="O512" s="106">
        <v>0.51</v>
      </c>
      <c r="P512" s="107">
        <v>43872.0</v>
      </c>
      <c r="Q512" s="107">
        <v>43887.0</v>
      </c>
      <c r="R512" s="23">
        <f t="shared" si="4"/>
        <v>17.64705882</v>
      </c>
      <c r="S512" s="108">
        <f t="array" ref="S512">IF(INDEX(Historical!$D$7:$D$1379,MATCH(B512,Historical!$B$7:$B$1403,0))=0,"n/a",(INDEX(Historical!$C$7:$C$1381,MATCH(B512,Historical!$B$7:$B$1403,0))/INDEX(Historical!$D$7:$D$1379,MATCH(B512,Historical!$B$7:$B$1403,0))-1)*100)</f>
        <v>21.42857143</v>
      </c>
      <c r="T512" s="108">
        <f t="array" ref="T512">IF(INDEX(Historical!$F$7:$F$1372,MATCH(B512,Historical!$B$7:$B$1403,0))=0,"n/a",((INDEX(Historical!$C$7:$C$1381,MATCH(B512,Historical!$B$7:$B$1403,0))/INDEX(Historical!$F$7:$F$1372,MATCH(B512,Historical!$B$7:$B$1403,0)))^(1/3)-1)*100)</f>
        <v>25.17923007</v>
      </c>
      <c r="U512" s="108">
        <f t="array" ref="U512">IF(INDEX(Historical!$H$7:$H$1372,MATCH(B512,Historical!$B$7:$B$1403,0))=0,"n/a",((INDEX(Historical!$C$7:$C$1381,MATCH(B512,Historical!$B$7:$B$1403,0))/INDEX(Historical!$H$7:$H$1372,MATCH(B512,Historical!$B$7:$B$1403,0)))^(1/5)-1)*100)</f>
        <v>26.09272741</v>
      </c>
      <c r="V512" s="108">
        <f t="array" ref="V512">IF(INDEX(Historical!$O$7:$O$1372,MATCH(B512,Historical!$B$7:$B$1403,0))=0,"n/a",((INDEX(Historical!$C$7:$C$1381,MATCH(B512,Historical!$B$7:$B$1403,0))/INDEX(Historical!$O$7:$O$1372,MATCH(B512,Historical!$B$7:$B$1403,0)))^(1/10)-1)*100)</f>
        <v>40.10486395</v>
      </c>
      <c r="W512" s="109">
        <f t="shared" si="5"/>
        <v>0.6506125401</v>
      </c>
      <c r="X512" s="110">
        <f t="shared" si="6"/>
        <v>1.170077462</v>
      </c>
      <c r="Y512" s="99"/>
      <c r="Z512" s="103">
        <f t="shared" si="7"/>
        <v>44.44444444</v>
      </c>
      <c r="AA512" s="112">
        <f t="shared" si="8"/>
        <v>60.06111111</v>
      </c>
      <c r="AB512" s="73">
        <v>12.0</v>
      </c>
      <c r="AC512" s="102">
        <v>5.4</v>
      </c>
      <c r="AD512" s="102">
        <v>4.48</v>
      </c>
      <c r="AE512" s="102">
        <v>24.26</v>
      </c>
      <c r="AF512" s="102">
        <v>15.65</v>
      </c>
      <c r="AG512" s="102">
        <v>29.7</v>
      </c>
      <c r="AH512" s="102">
        <v>18.5</v>
      </c>
      <c r="AI512" s="102">
        <v>12.18</v>
      </c>
      <c r="AJ512" s="102">
        <v>22.3</v>
      </c>
      <c r="AK512" s="102">
        <v>13.41</v>
      </c>
      <c r="AL512" s="113">
        <v>12410.0</v>
      </c>
      <c r="AM512" s="114">
        <v>3.1</v>
      </c>
      <c r="AN512" s="102">
        <v>0.0</v>
      </c>
      <c r="AO512" s="115">
        <f t="shared" si="9"/>
        <v>-33.22839665</v>
      </c>
      <c r="AP512" s="116">
        <f t="shared" si="10"/>
        <v>26.83271446</v>
      </c>
      <c r="AQ512" s="117">
        <f t="shared" si="11"/>
        <v>546.3423203</v>
      </c>
      <c r="AR512" s="103">
        <f t="array" ref="AR512">INDEX(Historical!$C$7:$C$1381,MATCH(B512,Historical!$B$7:$B$1403,0))*IF(AH512="n/a",1.03,IF(AH512&lt;0,1.01,IF(AH512&gt;10,1.1,(1+AH512/100))))</f>
        <v>2.244</v>
      </c>
      <c r="AS512" s="112">
        <f t="shared" si="12"/>
        <v>2.4684</v>
      </c>
      <c r="AT512" s="112">
        <f t="shared" ref="AT512:AV512" si="520">IF($AK512="n/a",1.03*AS512,IF($AK512&lt;0,1.01*AS512,IF($AK512&gt;10,1.1*AS512,(1+$AK512/100)*AS512)))</f>
        <v>2.71524</v>
      </c>
      <c r="AU512" s="112">
        <f t="shared" si="520"/>
        <v>2.986764</v>
      </c>
      <c r="AV512" s="112">
        <f t="shared" si="520"/>
        <v>3.2854404</v>
      </c>
      <c r="AW512" s="103">
        <f t="shared" si="14"/>
        <v>13.6998444</v>
      </c>
      <c r="AX512" s="118">
        <f t="shared" si="15"/>
        <v>4.224044769</v>
      </c>
      <c r="AY512" s="119">
        <v>0.15</v>
      </c>
      <c r="AZ512" s="114">
        <v>45.89</v>
      </c>
      <c r="BA512" s="114">
        <v>-23.04</v>
      </c>
      <c r="BB512" s="114">
        <v>-9.84</v>
      </c>
      <c r="BC512" s="114">
        <v>-7.920000000000001</v>
      </c>
      <c r="BD512" s="42"/>
      <c r="BE512" s="17">
        <v>2009.0</v>
      </c>
      <c r="BF512" s="17">
        <f t="shared" si="16"/>
        <v>0</v>
      </c>
      <c r="BG512" s="120">
        <v>24.099999999999998</v>
      </c>
    </row>
    <row r="513" ht="11.25" customHeight="1">
      <c r="A513" s="55" t="s">
        <v>1359</v>
      </c>
      <c r="B513" s="99" t="s">
        <v>1360</v>
      </c>
      <c r="C513" s="100" t="s">
        <v>136</v>
      </c>
      <c r="D513" s="100" t="s">
        <v>153</v>
      </c>
      <c r="E513" s="101">
        <v>9.0</v>
      </c>
      <c r="F513" s="58">
        <v>444.0</v>
      </c>
      <c r="G513" s="58" t="s">
        <v>168</v>
      </c>
      <c r="H513" s="58" t="s">
        <v>168</v>
      </c>
      <c r="I513" s="150">
        <v>23.16</v>
      </c>
      <c r="J513" s="103">
        <f t="shared" si="2"/>
        <v>4.317789292</v>
      </c>
      <c r="K513" s="104">
        <v>0.25</v>
      </c>
      <c r="L513" s="73">
        <v>4.0</v>
      </c>
      <c r="M513" s="23">
        <f t="shared" si="3"/>
        <v>1</v>
      </c>
      <c r="N513" s="105" t="s">
        <v>326</v>
      </c>
      <c r="O513" s="157">
        <v>0.23809523809523808</v>
      </c>
      <c r="P513" s="148">
        <v>43447.0</v>
      </c>
      <c r="Q513" s="148">
        <v>43467.0</v>
      </c>
      <c r="R513" s="23">
        <f t="shared" si="4"/>
        <v>5</v>
      </c>
      <c r="S513" s="108">
        <f t="array" ref="S513">IF(INDEX(Historical!$D$7:$D$1379,MATCH(B513,Historical!$B$7:$B$1403,0))=0,"n/a",(INDEX(Historical!$C$7:$C$1381,MATCH(B513,Historical!$B$7:$B$1403,0))/INDEX(Historical!$D$7:$D$1379,MATCH(B513,Historical!$B$7:$B$1403,0))-1)*100)</f>
        <v>5</v>
      </c>
      <c r="T513" s="108">
        <f t="array" ref="T513">IF(INDEX(Historical!$F$7:$F$1372,MATCH(B513,Historical!$B$7:$B$1403,0))=0,"n/a",((INDEX(Historical!$C$7:$C$1381,MATCH(B513,Historical!$B$7:$B$1403,0))/INDEX(Historical!$F$7:$F$1372,MATCH(B513,Historical!$B$7:$B$1403,0)))^(1/3)-1)*100)</f>
        <v>6.998748057</v>
      </c>
      <c r="U513" s="108">
        <f t="array" ref="U513">IF(INDEX(Historical!$H$7:$H$1372,MATCH(B513,Historical!$B$7:$B$1403,0))=0,"n/a",((INDEX(Historical!$C$7:$C$1381,MATCH(B513,Historical!$B$7:$B$1403,0))/INDEX(Historical!$H$7:$H$1372,MATCH(B513,Historical!$B$7:$B$1403,0)))^(1/5)-1)*100)</f>
        <v>9.510588197</v>
      </c>
      <c r="V513" s="108">
        <f t="array" ref="V513">IF(INDEX(Historical!$O$7:$O$1372,MATCH(B513,Historical!$B$7:$B$1403,0))=0,"n/a",((INDEX(Historical!$C$7:$C$1381,MATCH(B513,Historical!$B$7:$B$1403,0))/INDEX(Historical!$O$7:$O$1372,MATCH(B513,Historical!$B$7:$B$1403,0)))^(1/10)-1)*100)</f>
        <v>13.16779707</v>
      </c>
      <c r="W513" s="109">
        <f t="shared" si="5"/>
        <v>0.7222611455</v>
      </c>
      <c r="X513" s="110" t="str">
        <f t="shared" si="6"/>
        <v>n/a</v>
      </c>
      <c r="Y513" s="158" t="s">
        <v>211</v>
      </c>
      <c r="Z513" s="103" t="str">
        <f t="shared" si="7"/>
        <v>n/a</v>
      </c>
      <c r="AA513" s="112" t="str">
        <f t="shared" si="8"/>
        <v>n/a</v>
      </c>
      <c r="AB513" s="73">
        <v>12.0</v>
      </c>
      <c r="AC513" s="102" t="s">
        <v>128</v>
      </c>
      <c r="AD513" s="102" t="s">
        <v>128</v>
      </c>
      <c r="AE513" s="102" t="s">
        <v>128</v>
      </c>
      <c r="AF513" s="156" t="s">
        <v>128</v>
      </c>
      <c r="AG513" s="102" t="s">
        <v>128</v>
      </c>
      <c r="AH513" s="102" t="s">
        <v>128</v>
      </c>
      <c r="AI513" s="102" t="s">
        <v>128</v>
      </c>
      <c r="AJ513" s="102" t="s">
        <v>128</v>
      </c>
      <c r="AK513" s="102" t="s">
        <v>128</v>
      </c>
      <c r="AL513" s="113" t="s">
        <v>128</v>
      </c>
      <c r="AM513" s="114" t="s">
        <v>128</v>
      </c>
      <c r="AN513" s="102" t="s">
        <v>128</v>
      </c>
      <c r="AO513" s="115" t="str">
        <f t="shared" si="9"/>
        <v>n/a</v>
      </c>
      <c r="AP513" s="116">
        <f t="shared" si="10"/>
        <v>13.82837749</v>
      </c>
      <c r="AQ513" s="117" t="str">
        <f t="shared" si="11"/>
        <v>n/a</v>
      </c>
      <c r="AR513" s="103">
        <f t="array" ref="AR513">INDEX(Historical!$C$7:$C$1381,MATCH(B513,Historical!$B$7:$B$1403,0))*IF(AH513="n/a",1.03,IF(AH513&lt;0,1.01,IF(AH513&gt;10,1.1,(1+AH513/100))))</f>
        <v>1.03</v>
      </c>
      <c r="AS513" s="112">
        <f t="shared" si="12"/>
        <v>1.0609</v>
      </c>
      <c r="AT513" s="112">
        <f t="shared" ref="AT513:AV513" si="521">IF($AK513="n/a",1.03*AS513,IF($AK513&lt;0,1.01*AS513,IF($AK513&gt;10,1.1*AS513,(1+$AK513/100)*AS513)))</f>
        <v>1.092727</v>
      </c>
      <c r="AU513" s="112">
        <f t="shared" si="521"/>
        <v>1.12550881</v>
      </c>
      <c r="AV513" s="112">
        <f t="shared" si="521"/>
        <v>1.159274074</v>
      </c>
      <c r="AW513" s="103">
        <f t="shared" si="14"/>
        <v>5.468409884</v>
      </c>
      <c r="AX513" s="118">
        <f t="shared" si="15"/>
        <v>23.61144164</v>
      </c>
      <c r="AY513" s="119" t="s">
        <v>128</v>
      </c>
      <c r="AZ513" s="114" t="s">
        <v>128</v>
      </c>
      <c r="BA513" s="114" t="s">
        <v>128</v>
      </c>
      <c r="BB513" s="114" t="s">
        <v>128</v>
      </c>
      <c r="BC513" s="114" t="s">
        <v>128</v>
      </c>
      <c r="BD513" s="42" t="s">
        <v>112</v>
      </c>
      <c r="BE513" s="17">
        <v>2010.0</v>
      </c>
      <c r="BF513" s="17">
        <f t="shared" si="16"/>
        <v>0</v>
      </c>
      <c r="BG513" s="120" t="s">
        <v>128</v>
      </c>
    </row>
    <row r="514" ht="11.25" customHeight="1">
      <c r="A514" s="151" t="s">
        <v>1598</v>
      </c>
      <c r="B514" s="122" t="s">
        <v>1599</v>
      </c>
      <c r="C514" s="100" t="s">
        <v>118</v>
      </c>
      <c r="D514" s="100" t="s">
        <v>119</v>
      </c>
      <c r="E514" s="123">
        <v>8.0</v>
      </c>
      <c r="F514" s="58">
        <v>593.0</v>
      </c>
      <c r="G514" s="124" t="s">
        <v>168</v>
      </c>
      <c r="H514" s="124" t="s">
        <v>168</v>
      </c>
      <c r="I514" s="125">
        <v>34.24</v>
      </c>
      <c r="J514" s="126">
        <f t="shared" si="2"/>
        <v>2.453271028</v>
      </c>
      <c r="K514" s="127">
        <v>0.21</v>
      </c>
      <c r="L514" s="128">
        <v>4.0</v>
      </c>
      <c r="M514" s="129">
        <f t="shared" si="3"/>
        <v>0.84</v>
      </c>
      <c r="N514" s="130" t="s">
        <v>592</v>
      </c>
      <c r="O514" s="131">
        <v>0.1975</v>
      </c>
      <c r="P514" s="132">
        <v>43707.0</v>
      </c>
      <c r="Q514" s="132">
        <v>43753.0</v>
      </c>
      <c r="R514" s="129">
        <f t="shared" si="4"/>
        <v>6.329113924</v>
      </c>
      <c r="S514" s="108">
        <f t="array" ref="S514">IF(INDEX(Historical!$D$7:$D$1379,MATCH(B514,Historical!$B$7:$B$1403,0))=0,"n/a",(INDEX(Historical!$C$7:$C$1381,MATCH(B514,Historical!$B$7:$B$1403,0))/INDEX(Historical!$D$7:$D$1379,MATCH(B514,Historical!$B$7:$B$1403,0))-1)*100)</f>
        <v>8.813559322</v>
      </c>
      <c r="T514" s="108">
        <f t="array" ref="T514">IF(INDEX(Historical!$F$7:$F$1372,MATCH(B514,Historical!$B$7:$B$1403,0))=0,"n/a",((INDEX(Historical!$C$7:$C$1381,MATCH(B514,Historical!$B$7:$B$1403,0))/INDEX(Historical!$F$7:$F$1372,MATCH(B514,Historical!$B$7:$B$1403,0)))^(1/3)-1)*100)</f>
        <v>9.424099849</v>
      </c>
      <c r="U514" s="108">
        <f t="array" ref="U514">IF(INDEX(Historical!$H$7:$H$1372,MATCH(B514,Historical!$B$7:$B$1403,0))=0,"n/a",((INDEX(Historical!$C$7:$C$1381,MATCH(B514,Historical!$B$7:$B$1403,0))/INDEX(Historical!$H$7:$H$1372,MATCH(B514,Historical!$B$7:$B$1403,0)))^(1/5)-1)*100)</f>
        <v>8.046252362</v>
      </c>
      <c r="V514" s="108">
        <f t="array" ref="V514">IF(INDEX(Historical!$O$7:$O$1372,MATCH(B514,Historical!$B$7:$B$1403,0))=0,"n/a",((INDEX(Historical!$C$7:$C$1381,MATCH(B514,Historical!$B$7:$B$1403,0))/INDEX(Historical!$O$7:$O$1372,MATCH(B514,Historical!$B$7:$B$1403,0)))^(1/10)-1)*100)</f>
        <v>13.81571631</v>
      </c>
      <c r="W514" s="109">
        <f t="shared" si="5"/>
        <v>0.582398493</v>
      </c>
      <c r="X514" s="110">
        <f t="shared" si="6"/>
        <v>0.14497752</v>
      </c>
      <c r="Y514" s="122"/>
      <c r="Z514" s="126">
        <f t="shared" si="7"/>
        <v>23.93162393</v>
      </c>
      <c r="AA514" s="134">
        <f t="shared" si="8"/>
        <v>9.754985755</v>
      </c>
      <c r="AB514" s="128">
        <v>5.0</v>
      </c>
      <c r="AC514" s="125">
        <v>3.51</v>
      </c>
      <c r="AD514" s="125" t="s">
        <v>128</v>
      </c>
      <c r="AE514" s="125">
        <v>0.77</v>
      </c>
      <c r="AF514" s="125">
        <v>2.39</v>
      </c>
      <c r="AG514" s="125">
        <v>28.000000000000004</v>
      </c>
      <c r="AH514" s="125">
        <v>37.8</v>
      </c>
      <c r="AI514" s="125">
        <v>10.209999999999999</v>
      </c>
      <c r="AJ514" s="125">
        <v>55.50000000000001</v>
      </c>
      <c r="AK514" s="125" t="s">
        <v>128</v>
      </c>
      <c r="AL514" s="135">
        <v>2020.0</v>
      </c>
      <c r="AM514" s="136">
        <v>0.3</v>
      </c>
      <c r="AN514" s="125">
        <v>0.33</v>
      </c>
      <c r="AO514" s="137">
        <f t="shared" si="9"/>
        <v>0.744537635</v>
      </c>
      <c r="AP514" s="138">
        <f t="shared" si="10"/>
        <v>10.49952339</v>
      </c>
      <c r="AQ514" s="139">
        <f t="shared" si="11"/>
        <v>1.793725968</v>
      </c>
      <c r="AR514" s="103">
        <f t="array" ref="AR514">INDEX(Historical!$C$7:$C$1381,MATCH(B514,Historical!$B$7:$B$1403,0))*IF(AH514="n/a",1.03,IF(AH514&lt;0,1.01,IF(AH514&gt;10,1.1,(1+AH514/100))))</f>
        <v>0.88275</v>
      </c>
      <c r="AS514" s="134">
        <f t="shared" si="12"/>
        <v>0.971025</v>
      </c>
      <c r="AT514" s="134">
        <f t="shared" ref="AT514:AV514" si="522">IF($AK514="n/a",1.03*AS514,IF($AK514&lt;0,1.01*AS514,IF($AK514&gt;10,1.1*AS514,(1+$AK514/100)*AS514)))</f>
        <v>1.00015575</v>
      </c>
      <c r="AU514" s="134">
        <f t="shared" si="522"/>
        <v>1.030160423</v>
      </c>
      <c r="AV514" s="134">
        <f t="shared" si="522"/>
        <v>1.061065235</v>
      </c>
      <c r="AW514" s="126">
        <f t="shared" si="14"/>
        <v>4.945156408</v>
      </c>
      <c r="AX514" s="140">
        <f t="shared" si="15"/>
        <v>14.4426297</v>
      </c>
      <c r="AY514" s="141">
        <v>1.65</v>
      </c>
      <c r="AZ514" s="136">
        <v>0.88</v>
      </c>
      <c r="BA514" s="136">
        <v>-31.35</v>
      </c>
      <c r="BB514" s="136">
        <v>-16.72</v>
      </c>
      <c r="BC514" s="136">
        <v>-20.4</v>
      </c>
      <c r="BD514" s="142"/>
      <c r="BE514" s="17">
        <v>2012.0</v>
      </c>
      <c r="BF514" s="17">
        <f t="shared" si="16"/>
        <v>0</v>
      </c>
      <c r="BG514" s="143">
        <v>12.5</v>
      </c>
    </row>
    <row r="515" ht="11.25" customHeight="1">
      <c r="A515" s="55" t="s">
        <v>937</v>
      </c>
      <c r="B515" s="99" t="s">
        <v>938</v>
      </c>
      <c r="C515" s="100" t="s">
        <v>136</v>
      </c>
      <c r="D515" s="100" t="s">
        <v>137</v>
      </c>
      <c r="E515" s="101">
        <v>10.0</v>
      </c>
      <c r="F515" s="58">
        <v>361.0</v>
      </c>
      <c r="G515" s="58" t="s">
        <v>120</v>
      </c>
      <c r="H515" s="58" t="s">
        <v>120</v>
      </c>
      <c r="I515" s="150">
        <v>104.56</v>
      </c>
      <c r="J515" s="103">
        <f t="shared" si="2"/>
        <v>1.740627391</v>
      </c>
      <c r="K515" s="104">
        <v>0.455</v>
      </c>
      <c r="L515" s="73">
        <v>4.0</v>
      </c>
      <c r="M515" s="23">
        <f t="shared" si="3"/>
        <v>1.82</v>
      </c>
      <c r="N515" s="105" t="s">
        <v>147</v>
      </c>
      <c r="O515" s="106">
        <v>0.415</v>
      </c>
      <c r="P515" s="107">
        <v>43656.0</v>
      </c>
      <c r="Q515" s="107">
        <v>43692.0</v>
      </c>
      <c r="R515" s="23">
        <f t="shared" si="4"/>
        <v>9.638554217</v>
      </c>
      <c r="S515" s="108">
        <f t="array" ref="S515">IF(INDEX(Historical!$D$7:$D$1379,MATCH(B515,Historical!$B$7:$B$1403,0))=0,"n/a",(INDEX(Historical!$C$7:$C$1381,MATCH(B515,Historical!$B$7:$B$1403,0))/INDEX(Historical!$D$7:$D$1379,MATCH(B515,Historical!$B$7:$B$1403,0))-1)*100)</f>
        <v>10.12658228</v>
      </c>
      <c r="T515" s="108">
        <f t="array" ref="T515">IF(INDEX(Historical!$F$7:$F$1372,MATCH(B515,Historical!$B$7:$B$1403,0))=0,"n/a",((INDEX(Historical!$C$7:$C$1381,MATCH(B515,Historical!$B$7:$B$1403,0))/INDEX(Historical!$F$7:$F$1372,MATCH(B515,Historical!$B$7:$B$1403,0)))^(1/3)-1)*100)</f>
        <v>10.20516911</v>
      </c>
      <c r="U515" s="108">
        <f t="array" ref="U515">IF(INDEX(Historical!$H$7:$H$1372,MATCH(B515,Historical!$B$7:$B$1403,0))=0,"n/a",((INDEX(Historical!$C$7:$C$1381,MATCH(B515,Historical!$B$7:$B$1403,0))/INDEX(Historical!$H$7:$H$1372,MATCH(B515,Historical!$B$7:$B$1403,0)))^(1/5)-1)*100)</f>
        <v>10.42023742</v>
      </c>
      <c r="V515" s="108">
        <f t="array" ref="V515">IF(INDEX(Historical!$O$7:$O$1372,MATCH(B515,Historical!$B$7:$B$1403,0))=0,"n/a",((INDEX(Historical!$C$7:$C$1381,MATCH(B515,Historical!$B$7:$B$1403,0))/INDEX(Historical!$O$7:$O$1372,MATCH(B515,Historical!$B$7:$B$1403,0)))^(1/10)-1)*100)</f>
        <v>8.080146858</v>
      </c>
      <c r="W515" s="109">
        <f t="shared" si="5"/>
        <v>1.289609905</v>
      </c>
      <c r="X515" s="110">
        <f t="shared" si="6"/>
        <v>1.860756682</v>
      </c>
      <c r="Y515" s="149"/>
      <c r="Z515" s="103">
        <f t="shared" si="7"/>
        <v>53.37243402</v>
      </c>
      <c r="AA515" s="112">
        <f t="shared" si="8"/>
        <v>30.6627566</v>
      </c>
      <c r="AB515" s="73">
        <v>12.0</v>
      </c>
      <c r="AC515" s="102">
        <v>3.41</v>
      </c>
      <c r="AD515" s="102">
        <v>3.1</v>
      </c>
      <c r="AE515" s="102">
        <v>3.19</v>
      </c>
      <c r="AF515" s="102">
        <v>6.79</v>
      </c>
      <c r="AG515" s="102">
        <v>22.2</v>
      </c>
      <c r="AH515" s="102">
        <v>5.8999999999999995</v>
      </c>
      <c r="AI515" s="102">
        <v>11.540000000000001</v>
      </c>
      <c r="AJ515" s="102">
        <v>5.6000000000000005</v>
      </c>
      <c r="AK515" s="102">
        <v>9.9</v>
      </c>
      <c r="AL515" s="113">
        <v>53100.0</v>
      </c>
      <c r="AM515" s="114">
        <v>0.18</v>
      </c>
      <c r="AN515" s="102">
        <v>1.53</v>
      </c>
      <c r="AO515" s="115">
        <f t="shared" si="9"/>
        <v>-18.50189179</v>
      </c>
      <c r="AP515" s="116">
        <f t="shared" si="10"/>
        <v>12.16086481</v>
      </c>
      <c r="AQ515" s="117">
        <f t="shared" si="11"/>
        <v>204.1930069</v>
      </c>
      <c r="AR515" s="103">
        <f t="array" ref="AR515">INDEX(Historical!$C$7:$C$1381,MATCH(B515,Historical!$B$7:$B$1403,0))*IF(AH515="n/a",1.03,IF(AH515&lt;0,1.01,IF(AH515&gt;10,1.1,(1+AH515/100))))</f>
        <v>1.84266</v>
      </c>
      <c r="AS515" s="112">
        <f t="shared" si="12"/>
        <v>2.026926</v>
      </c>
      <c r="AT515" s="112">
        <f t="shared" ref="AT515:AV515" si="523">IF($AK515="n/a",1.03*AS515,IF($AK515&lt;0,1.01*AS515,IF($AK515&gt;10,1.1*AS515,(1+$AK515/100)*AS515)))</f>
        <v>2.227591674</v>
      </c>
      <c r="AU515" s="112">
        <f t="shared" si="523"/>
        <v>2.44812325</v>
      </c>
      <c r="AV515" s="112">
        <f t="shared" si="523"/>
        <v>2.690487451</v>
      </c>
      <c r="AW515" s="103">
        <f t="shared" si="14"/>
        <v>11.23578838</v>
      </c>
      <c r="AX515" s="118">
        <f t="shared" si="15"/>
        <v>10.74578077</v>
      </c>
      <c r="AY515" s="119">
        <v>0.71</v>
      </c>
      <c r="AZ515" s="114">
        <v>17.669999999999998</v>
      </c>
      <c r="BA515" s="114">
        <v>-12.78</v>
      </c>
      <c r="BB515" s="114">
        <v>-8.07</v>
      </c>
      <c r="BC515" s="114">
        <v>0.8</v>
      </c>
      <c r="BD515" s="42"/>
      <c r="BE515" s="17">
        <v>2010.0</v>
      </c>
      <c r="BF515" s="17">
        <f t="shared" si="16"/>
        <v>0</v>
      </c>
      <c r="BG515" s="120">
        <v>5.6000000000000005</v>
      </c>
    </row>
    <row r="516" ht="11.25" customHeight="1">
      <c r="A516" s="55" t="s">
        <v>369</v>
      </c>
      <c r="B516" s="99" t="s">
        <v>370</v>
      </c>
      <c r="C516" s="100" t="s">
        <v>118</v>
      </c>
      <c r="D516" s="100" t="s">
        <v>233</v>
      </c>
      <c r="E516" s="101">
        <v>62.0</v>
      </c>
      <c r="F516" s="58">
        <v>8.0</v>
      </c>
      <c r="G516" s="58" t="s">
        <v>121</v>
      </c>
      <c r="H516" s="58" t="s">
        <v>121</v>
      </c>
      <c r="I516" s="102">
        <v>149.24</v>
      </c>
      <c r="J516" s="103">
        <f t="shared" si="2"/>
        <v>3.939962477</v>
      </c>
      <c r="K516" s="104">
        <v>1.47</v>
      </c>
      <c r="L516" s="73">
        <v>4.0</v>
      </c>
      <c r="M516" s="23">
        <f t="shared" si="3"/>
        <v>5.88</v>
      </c>
      <c r="N516" s="105" t="s">
        <v>247</v>
      </c>
      <c r="O516" s="106">
        <v>1.44</v>
      </c>
      <c r="P516" s="107">
        <v>43874.0</v>
      </c>
      <c r="Q516" s="107">
        <v>43902.0</v>
      </c>
      <c r="R516" s="23">
        <f t="shared" si="4"/>
        <v>2.083333333</v>
      </c>
      <c r="S516" s="108">
        <f t="array" ref="S516">IF(INDEX(Historical!$D$7:$D$1379,MATCH(B516,Historical!$B$7:$B$1403,0))=0,"n/a",(INDEX(Historical!$C$7:$C$1381,MATCH(B516,Historical!$B$7:$B$1403,0))/INDEX(Historical!$D$7:$D$1379,MATCH(B516,Historical!$B$7:$B$1403,0))-1)*100)</f>
        <v>5.882352941</v>
      </c>
      <c r="T516" s="108">
        <f t="array" ref="T516">IF(INDEX(Historical!$F$7:$F$1372,MATCH(B516,Historical!$B$7:$B$1403,0))=0,"n/a",((INDEX(Historical!$C$7:$C$1381,MATCH(B516,Historical!$B$7:$B$1403,0))/INDEX(Historical!$F$7:$F$1372,MATCH(B516,Historical!$B$7:$B$1403,0)))^(1/3)-1)*100)</f>
        <v>9.063602229</v>
      </c>
      <c r="U516" s="108">
        <f t="array" ref="U516">IF(INDEX(Historical!$H$7:$H$1372,MATCH(B516,Historical!$B$7:$B$1403,0))=0,"n/a",((INDEX(Historical!$C$7:$C$1381,MATCH(B516,Historical!$B$7:$B$1403,0))/INDEX(Historical!$H$7:$H$1372,MATCH(B516,Historical!$B$7:$B$1403,0)))^(1/5)-1)*100)</f>
        <v>10.98883057</v>
      </c>
      <c r="V516" s="108">
        <f t="array" ref="V516">IF(INDEX(Historical!$O$7:$O$1372,MATCH(B516,Historical!$B$7:$B$1403,0))=0,"n/a",((INDEX(Historical!$C$7:$C$1381,MATCH(B516,Historical!$B$7:$B$1403,0))/INDEX(Historical!$O$7:$O$1372,MATCH(B516,Historical!$B$7:$B$1403,0)))^(1/10)-1)*100)</f>
        <v>10.93771888</v>
      </c>
      <c r="W516" s="109">
        <f t="shared" si="5"/>
        <v>1.004672975</v>
      </c>
      <c r="X516" s="110">
        <f t="shared" si="6"/>
        <v>12.20981174</v>
      </c>
      <c r="Y516" s="99"/>
      <c r="Z516" s="103">
        <f t="shared" si="7"/>
        <v>75.19181586</v>
      </c>
      <c r="AA516" s="112">
        <f t="shared" si="8"/>
        <v>19.08439898</v>
      </c>
      <c r="AB516" s="73">
        <v>12.0</v>
      </c>
      <c r="AC516" s="102">
        <v>7.82</v>
      </c>
      <c r="AD516" s="102">
        <v>4.32</v>
      </c>
      <c r="AE516" s="102">
        <v>2.7</v>
      </c>
      <c r="AF516" s="102">
        <v>8.55</v>
      </c>
      <c r="AG516" s="102">
        <v>45.1</v>
      </c>
      <c r="AH516" s="102">
        <v>-14.899999999999999</v>
      </c>
      <c r="AI516" s="102">
        <v>6.419999999999999</v>
      </c>
      <c r="AJ516" s="102">
        <v>0.8999999999999999</v>
      </c>
      <c r="AK516" s="102">
        <v>4.42</v>
      </c>
      <c r="AL516" s="113">
        <v>86800.0</v>
      </c>
      <c r="AM516" s="114">
        <v>0.1</v>
      </c>
      <c r="AN516" s="102">
        <v>2.03</v>
      </c>
      <c r="AO516" s="115">
        <f t="shared" si="9"/>
        <v>-4.155605935</v>
      </c>
      <c r="AP516" s="116">
        <f t="shared" si="10"/>
        <v>14.92879304</v>
      </c>
      <c r="AQ516" s="117">
        <f t="shared" si="11"/>
        <v>169.2967065</v>
      </c>
      <c r="AR516" s="103">
        <f t="array" ref="AR516">INDEX(Historical!$C$7:$C$1381,MATCH(B516,Historical!$B$7:$B$1403,0))*IF(AH516="n/a",1.03,IF(AH516&lt;0,1.01,IF(AH516&gt;10,1.1,(1+AH516/100))))</f>
        <v>5.8176</v>
      </c>
      <c r="AS516" s="112">
        <f t="shared" si="12"/>
        <v>6.19108992</v>
      </c>
      <c r="AT516" s="112">
        <f t="shared" ref="AT516:AV516" si="524">IF($AK516="n/a",1.03*AS516,IF($AK516&lt;0,1.01*AS516,IF($AK516&gt;10,1.1*AS516,(1+$AK516/100)*AS516)))</f>
        <v>6.464736094</v>
      </c>
      <c r="AU516" s="112">
        <f t="shared" si="524"/>
        <v>6.75047743</v>
      </c>
      <c r="AV516" s="112">
        <f t="shared" si="524"/>
        <v>7.048848532</v>
      </c>
      <c r="AW516" s="103">
        <f t="shared" si="14"/>
        <v>32.27275198</v>
      </c>
      <c r="AX516" s="118">
        <f t="shared" si="15"/>
        <v>21.6247333</v>
      </c>
      <c r="AY516" s="119">
        <v>1.12</v>
      </c>
      <c r="AZ516" s="114">
        <v>2.2399999999999998</v>
      </c>
      <c r="BA516" s="114">
        <v>-32.09</v>
      </c>
      <c r="BB516" s="114">
        <v>-11.76</v>
      </c>
      <c r="BC516" s="114">
        <v>-10.93</v>
      </c>
      <c r="BD516" s="42"/>
      <c r="BE516" s="17">
        <v>1959.0</v>
      </c>
      <c r="BF516" s="17">
        <f t="shared" si="16"/>
        <v>7</v>
      </c>
      <c r="BG516" s="120">
        <v>11.1</v>
      </c>
    </row>
    <row r="517" ht="11.25" customHeight="1">
      <c r="A517" s="55" t="s">
        <v>939</v>
      </c>
      <c r="B517" s="99" t="s">
        <v>940</v>
      </c>
      <c r="C517" s="100" t="s">
        <v>245</v>
      </c>
      <c r="D517" s="100" t="s">
        <v>246</v>
      </c>
      <c r="E517" s="101">
        <v>20.0</v>
      </c>
      <c r="F517" s="58">
        <v>172.0</v>
      </c>
      <c r="G517" s="58" t="s">
        <v>168</v>
      </c>
      <c r="H517" s="58" t="s">
        <v>168</v>
      </c>
      <c r="I517" s="150">
        <v>54.55</v>
      </c>
      <c r="J517" s="103">
        <f t="shared" si="2"/>
        <v>7.534372136</v>
      </c>
      <c r="K517" s="144">
        <v>1.0275</v>
      </c>
      <c r="L517" s="73">
        <v>4.0</v>
      </c>
      <c r="M517" s="23">
        <f t="shared" si="3"/>
        <v>4.11</v>
      </c>
      <c r="N517" s="105" t="s">
        <v>147</v>
      </c>
      <c r="O517" s="145">
        <v>1.02</v>
      </c>
      <c r="P517" s="107">
        <v>43867.0</v>
      </c>
      <c r="Q517" s="107">
        <v>43874.0</v>
      </c>
      <c r="R517" s="23">
        <f t="shared" si="4"/>
        <v>0.7352941176</v>
      </c>
      <c r="S517" s="108">
        <f t="array" ref="S517">IF(INDEX(Historical!$D$7:$D$1379,MATCH(B517,Historical!$B$7:$B$1403,0))=0,"n/a",(INDEX(Historical!$C$7:$C$1381,MATCH(B517,Historical!$B$7:$B$1403,0))/INDEX(Historical!$D$7:$D$1379,MATCH(B517,Historical!$B$7:$B$1403,0))-1)*100)</f>
        <v>6.394199077</v>
      </c>
      <c r="T517" s="108">
        <f t="array" ref="T517">IF(INDEX(Historical!$F$7:$F$1372,MATCH(B517,Historical!$B$7:$B$1403,0))=0,"n/a",((INDEX(Historical!$C$7:$C$1381,MATCH(B517,Historical!$B$7:$B$1403,0))/INDEX(Historical!$F$7:$F$1372,MATCH(B517,Historical!$B$7:$B$1403,0)))^(1/3)-1)*100)</f>
        <v>7.533293132</v>
      </c>
      <c r="U517" s="108">
        <f t="array" ref="U517">IF(INDEX(Historical!$H$7:$H$1372,MATCH(B517,Historical!$B$7:$B$1403,0))=0,"n/a",((INDEX(Historical!$C$7:$C$1381,MATCH(B517,Historical!$B$7:$B$1403,0))/INDEX(Historical!$H$7:$H$1372,MATCH(B517,Historical!$B$7:$B$1403,0)))^(1/5)-1)*100)</f>
        <v>10.00366676</v>
      </c>
      <c r="V517" s="108">
        <f t="array" ref="V517">IF(INDEX(Historical!$O$7:$O$1372,MATCH(B517,Historical!$B$7:$B$1403,0))=0,"n/a",((INDEX(Historical!$C$7:$C$1381,MATCH(B517,Historical!$B$7:$B$1403,0))/INDEX(Historical!$O$7:$O$1372,MATCH(B517,Historical!$B$7:$B$1403,0)))^(1/10)-1)*100)</f>
        <v>11.00831728</v>
      </c>
      <c r="W517" s="109">
        <f t="shared" si="5"/>
        <v>0.9087371396</v>
      </c>
      <c r="X517" s="110">
        <f t="shared" si="6"/>
        <v>2.565042759</v>
      </c>
      <c r="Y517" s="133"/>
      <c r="Z517" s="103">
        <f t="shared" si="7"/>
        <v>92.15246637</v>
      </c>
      <c r="AA517" s="112">
        <f t="shared" si="8"/>
        <v>12.2309417</v>
      </c>
      <c r="AB517" s="73">
        <v>12.0</v>
      </c>
      <c r="AC517" s="102">
        <v>4.46</v>
      </c>
      <c r="AD517" s="102">
        <v>140.59</v>
      </c>
      <c r="AE517" s="102">
        <v>4.58</v>
      </c>
      <c r="AF517" s="102">
        <v>4.6</v>
      </c>
      <c r="AG517" s="102">
        <v>38.4</v>
      </c>
      <c r="AH517" s="102">
        <v>-23.599999999999998</v>
      </c>
      <c r="AI517" s="102">
        <v>3.9899999999999998</v>
      </c>
      <c r="AJ517" s="102">
        <v>3.9</v>
      </c>
      <c r="AK517" s="102">
        <v>0.09</v>
      </c>
      <c r="AL517" s="113">
        <v>12500.0</v>
      </c>
      <c r="AM517" s="114">
        <v>0.3</v>
      </c>
      <c r="AN517" s="102">
        <v>1.73</v>
      </c>
      <c r="AO517" s="115">
        <f t="shared" si="9"/>
        <v>5.307097192</v>
      </c>
      <c r="AP517" s="116">
        <f t="shared" si="10"/>
        <v>17.5380389</v>
      </c>
      <c r="AQ517" s="117">
        <f t="shared" si="11"/>
        <v>58.13121392</v>
      </c>
      <c r="AR517" s="103">
        <f t="array" ref="AR517">INDEX(Historical!$C$7:$C$1381,MATCH(B517,Historical!$B$7:$B$1403,0))*IF(AH517="n/a",1.03,IF(AH517&lt;0,1.01,IF(AH517&gt;10,1.1,(1+AH517/100))))</f>
        <v>4.07535</v>
      </c>
      <c r="AS517" s="112">
        <f t="shared" si="12"/>
        <v>4.237956465</v>
      </c>
      <c r="AT517" s="112">
        <f t="shared" ref="AT517:AV517" si="525">IF($AK517="n/a",1.03*AS517,IF($AK517&lt;0,1.01*AS517,IF($AK517&gt;10,1.1*AS517,(1+$AK517/100)*AS517)))</f>
        <v>4.241770626</v>
      </c>
      <c r="AU517" s="112">
        <f t="shared" si="525"/>
        <v>4.245588219</v>
      </c>
      <c r="AV517" s="112">
        <f t="shared" si="525"/>
        <v>4.249409249</v>
      </c>
      <c r="AW517" s="103">
        <f t="shared" si="14"/>
        <v>21.05007456</v>
      </c>
      <c r="AX517" s="118">
        <f t="shared" si="15"/>
        <v>38.58858764</v>
      </c>
      <c r="AY517" s="119">
        <v>0.65</v>
      </c>
      <c r="AZ517" s="114">
        <v>0.96</v>
      </c>
      <c r="BA517" s="114">
        <v>-19.48</v>
      </c>
      <c r="BB517" s="114">
        <v>-11.85</v>
      </c>
      <c r="BC517" s="114">
        <v>-13.88</v>
      </c>
      <c r="BD517" s="42"/>
      <c r="BE517" s="17">
        <v>2001.0</v>
      </c>
      <c r="BF517" s="17">
        <f t="shared" si="16"/>
        <v>2</v>
      </c>
      <c r="BG517" s="120">
        <v>12.5</v>
      </c>
    </row>
    <row r="518" ht="11.25" customHeight="1">
      <c r="A518" s="220" t="s">
        <v>1746</v>
      </c>
      <c r="B518" s="99" t="s">
        <v>1747</v>
      </c>
      <c r="C518" s="100" t="s">
        <v>136</v>
      </c>
      <c r="D518" s="100" t="s">
        <v>153</v>
      </c>
      <c r="E518" s="101">
        <v>7.0</v>
      </c>
      <c r="F518" s="58">
        <v>728.0</v>
      </c>
      <c r="G518" s="58" t="s">
        <v>168</v>
      </c>
      <c r="H518" s="58" t="s">
        <v>168</v>
      </c>
      <c r="I518" s="150">
        <v>32.0</v>
      </c>
      <c r="J518" s="103">
        <f t="shared" si="2"/>
        <v>3.25</v>
      </c>
      <c r="K518" s="104">
        <v>0.26</v>
      </c>
      <c r="L518" s="73">
        <v>4.0</v>
      </c>
      <c r="M518" s="23">
        <f t="shared" si="3"/>
        <v>1.04</v>
      </c>
      <c r="N518" s="105" t="s">
        <v>143</v>
      </c>
      <c r="O518" s="106">
        <v>0.25</v>
      </c>
      <c r="P518" s="107">
        <v>43909.0</v>
      </c>
      <c r="Q518" s="107">
        <v>43921.0</v>
      </c>
      <c r="R518" s="23">
        <f t="shared" si="4"/>
        <v>4</v>
      </c>
      <c r="S518" s="108">
        <f t="array" ref="S518">IF(INDEX(Historical!$D$7:$D$1379,MATCH(B518,Historical!$B$7:$B$1403,0))=0,"n/a",(INDEX(Historical!$C$7:$C$1381,MATCH(B518,Historical!$B$7:$B$1403,0))/INDEX(Historical!$D$7:$D$1379,MATCH(B518,Historical!$B$7:$B$1403,0))-1)*100)</f>
        <v>102.020202</v>
      </c>
      <c r="T518" s="108">
        <f t="array" ref="T518">IF(INDEX(Historical!$F$7:$F$1372,MATCH(B518,Historical!$B$7:$B$1403,0))=0,"n/a",((INDEX(Historical!$C$7:$C$1381,MATCH(B518,Historical!$B$7:$B$1403,0))/INDEX(Historical!$F$7:$F$1372,MATCH(B518,Historical!$B$7:$B$1403,0)))^(1/3)-1)*100)</f>
        <v>39.73904111</v>
      </c>
      <c r="U518" s="108">
        <f t="array" ref="U518">IF(INDEX(Historical!$H$7:$H$1372,MATCH(B518,Historical!$B$7:$B$1403,0))=0,"n/a",((INDEX(Historical!$C$7:$C$1381,MATCH(B518,Historical!$B$7:$B$1403,0))/INDEX(Historical!$H$7:$H$1372,MATCH(B518,Historical!$B$7:$B$1403,0)))^(1/5)-1)*100)</f>
        <v>42.45528324</v>
      </c>
      <c r="V518" s="108">
        <f t="array" ref="V518">IF(INDEX(Historical!$O$7:$O$1372,MATCH(B518,Historical!$B$7:$B$1403,0))=0,"n/a",((INDEX(Historical!$C$7:$C$1381,MATCH(B518,Historical!$B$7:$B$1403,0))/INDEX(Historical!$O$7:$O$1372,MATCH(B518,Historical!$B$7:$B$1403,0)))^(1/10)-1)*100)</f>
        <v>6.644147256</v>
      </c>
      <c r="W518" s="109">
        <f t="shared" si="5"/>
        <v>6.389876926</v>
      </c>
      <c r="X518" s="110" t="str">
        <f t="shared" si="6"/>
        <v>n/a</v>
      </c>
      <c r="Y518" s="133"/>
      <c r="Z518" s="103" t="str">
        <f t="shared" si="7"/>
        <v>n/a</v>
      </c>
      <c r="AA518" s="112" t="str">
        <f t="shared" si="8"/>
        <v>n/a</v>
      </c>
      <c r="AB518" s="73">
        <v>12.0</v>
      </c>
      <c r="AC518" s="102" t="s">
        <v>128</v>
      </c>
      <c r="AD518" s="102" t="s">
        <v>128</v>
      </c>
      <c r="AE518" s="102" t="s">
        <v>128</v>
      </c>
      <c r="AF518" s="102" t="s">
        <v>128</v>
      </c>
      <c r="AG518" s="102" t="s">
        <v>128</v>
      </c>
      <c r="AH518" s="102" t="s">
        <v>128</v>
      </c>
      <c r="AI518" s="102" t="s">
        <v>128</v>
      </c>
      <c r="AJ518" s="102" t="s">
        <v>128</v>
      </c>
      <c r="AK518" s="102" t="s">
        <v>128</v>
      </c>
      <c r="AL518" s="113" t="s">
        <v>128</v>
      </c>
      <c r="AM518" s="114" t="s">
        <v>128</v>
      </c>
      <c r="AN518" s="102" t="s">
        <v>128</v>
      </c>
      <c r="AO518" s="115" t="str">
        <f t="shared" si="9"/>
        <v>n/a</v>
      </c>
      <c r="AP518" s="116">
        <f t="shared" si="10"/>
        <v>45.70528324</v>
      </c>
      <c r="AQ518" s="117" t="str">
        <f t="shared" si="11"/>
        <v>n/a</v>
      </c>
      <c r="AR518" s="103">
        <f t="array" ref="AR518">INDEX(Historical!$C$7:$C$1381,MATCH(B518,Historical!$B$7:$B$1403,0))*IF(AH518="n/a",1.03,IF(AH518&lt;0,1.01,IF(AH518&gt;10,1.1,(1+AH518/100))))</f>
        <v>1.03</v>
      </c>
      <c r="AS518" s="112">
        <f t="shared" si="12"/>
        <v>1.0609</v>
      </c>
      <c r="AT518" s="112">
        <f t="shared" ref="AT518:AV518" si="526">IF($AK518="n/a",1.03*AS518,IF($AK518&lt;0,1.01*AS518,IF($AK518&gt;10,1.1*AS518,(1+$AK518/100)*AS518)))</f>
        <v>1.092727</v>
      </c>
      <c r="AU518" s="112">
        <f t="shared" si="526"/>
        <v>1.12550881</v>
      </c>
      <c r="AV518" s="112">
        <f t="shared" si="526"/>
        <v>1.159274074</v>
      </c>
      <c r="AW518" s="103">
        <f t="shared" si="14"/>
        <v>5.468409884</v>
      </c>
      <c r="AX518" s="118">
        <f t="shared" si="15"/>
        <v>17.08878089</v>
      </c>
      <c r="AY518" s="119" t="s">
        <v>128</v>
      </c>
      <c r="AZ518" s="114" t="s">
        <v>128</v>
      </c>
      <c r="BA518" s="114" t="s">
        <v>128</v>
      </c>
      <c r="BB518" s="114" t="s">
        <v>128</v>
      </c>
      <c r="BC518" s="114" t="s">
        <v>128</v>
      </c>
      <c r="BD518" s="42" t="s">
        <v>112</v>
      </c>
      <c r="BE518" s="17">
        <v>2014.0</v>
      </c>
      <c r="BF518" s="17">
        <f t="shared" si="16"/>
        <v>0</v>
      </c>
      <c r="BG518" s="120" t="s">
        <v>128</v>
      </c>
    </row>
    <row r="519" ht="11.25" customHeight="1">
      <c r="A519" s="155" t="s">
        <v>941</v>
      </c>
      <c r="B519" s="99" t="s">
        <v>942</v>
      </c>
      <c r="C519" s="100" t="s">
        <v>296</v>
      </c>
      <c r="D519" s="100" t="s">
        <v>342</v>
      </c>
      <c r="E519" s="101">
        <v>15.0</v>
      </c>
      <c r="F519" s="58">
        <v>257.0</v>
      </c>
      <c r="G519" s="58" t="s">
        <v>168</v>
      </c>
      <c r="H519" s="58" t="s">
        <v>168</v>
      </c>
      <c r="I519" s="150">
        <v>56.12</v>
      </c>
      <c r="J519" s="103">
        <f t="shared" si="2"/>
        <v>1.568068425</v>
      </c>
      <c r="K519" s="104">
        <v>0.22</v>
      </c>
      <c r="L519" s="73">
        <v>4.0</v>
      </c>
      <c r="M519" s="23">
        <f t="shared" si="3"/>
        <v>0.88</v>
      </c>
      <c r="N519" s="105" t="s">
        <v>247</v>
      </c>
      <c r="O519" s="106">
        <v>0.2</v>
      </c>
      <c r="P519" s="107">
        <v>43616.0</v>
      </c>
      <c r="Q519" s="107">
        <v>43633.0</v>
      </c>
      <c r="R519" s="23">
        <f t="shared" si="4"/>
        <v>10</v>
      </c>
      <c r="S519" s="108">
        <f t="array" ref="S519">IF(INDEX(Historical!$D$7:$D$1379,MATCH(B519,Historical!$B$7:$B$1403,0))=0,"n/a",(INDEX(Historical!$C$7:$C$1381,MATCH(B519,Historical!$B$7:$B$1403,0))/INDEX(Historical!$D$7:$D$1379,MATCH(B519,Historical!$B$7:$B$1403,0))-1)*100)</f>
        <v>10.25641026</v>
      </c>
      <c r="T519" s="108">
        <f t="array" ref="T519">IF(INDEX(Historical!$F$7:$F$1372,MATCH(B519,Historical!$B$7:$B$1403,0))=0,"n/a",((INDEX(Historical!$C$7:$C$1381,MATCH(B519,Historical!$B$7:$B$1403,0))/INDEX(Historical!$F$7:$F$1372,MATCH(B519,Historical!$B$7:$B$1403,0)))^(1/3)-1)*100)</f>
        <v>9.224023812</v>
      </c>
      <c r="U519" s="108">
        <f t="array" ref="U519">IF(INDEX(Historical!$H$7:$H$1372,MATCH(B519,Historical!$B$7:$B$1403,0))=0,"n/a",((INDEX(Historical!$C$7:$C$1381,MATCH(B519,Historical!$B$7:$B$1403,0))/INDEX(Historical!$H$7:$H$1372,MATCH(B519,Historical!$B$7:$B$1403,0)))^(1/5)-1)*100)</f>
        <v>11.456574</v>
      </c>
      <c r="V519" s="108">
        <f t="array" ref="V519">IF(INDEX(Historical!$O$7:$O$1372,MATCH(B519,Historical!$B$7:$B$1403,0))=0,"n/a",((INDEX(Historical!$C$7:$C$1381,MATCH(B519,Historical!$B$7:$B$1403,0))/INDEX(Historical!$O$7:$O$1372,MATCH(B519,Historical!$B$7:$B$1403,0)))^(1/10)-1)*100)</f>
        <v>16.92844709</v>
      </c>
      <c r="W519" s="109">
        <f t="shared" si="5"/>
        <v>0.6767646159</v>
      </c>
      <c r="X519" s="110">
        <f t="shared" si="6"/>
        <v>1.569393698</v>
      </c>
      <c r="Y519" s="147"/>
      <c r="Z519" s="103">
        <f t="shared" si="7"/>
        <v>38.26086957</v>
      </c>
      <c r="AA519" s="112">
        <f t="shared" si="8"/>
        <v>24.4</v>
      </c>
      <c r="AB519" s="73">
        <v>3.0</v>
      </c>
      <c r="AC519" s="102">
        <v>2.3</v>
      </c>
      <c r="AD519" s="102">
        <v>1.35</v>
      </c>
      <c r="AE519" s="102">
        <v>1.49</v>
      </c>
      <c r="AF519" s="102">
        <v>2.5</v>
      </c>
      <c r="AG519" s="102">
        <v>10.8</v>
      </c>
      <c r="AH519" s="102">
        <v>15.1</v>
      </c>
      <c r="AI519" s="102">
        <v>12.629999999999999</v>
      </c>
      <c r="AJ519" s="102">
        <v>7.3</v>
      </c>
      <c r="AK519" s="102">
        <v>18.0</v>
      </c>
      <c r="AL519" s="113">
        <v>1880.0</v>
      </c>
      <c r="AM519" s="114">
        <v>1.6</v>
      </c>
      <c r="AN519" s="102">
        <v>0.71</v>
      </c>
      <c r="AO519" s="115">
        <f t="shared" si="9"/>
        <v>-11.37535758</v>
      </c>
      <c r="AP519" s="116">
        <f t="shared" si="10"/>
        <v>13.02464242</v>
      </c>
      <c r="AQ519" s="117">
        <f t="shared" si="11"/>
        <v>64.65452047</v>
      </c>
      <c r="AR519" s="103">
        <f t="array" ref="AR519">INDEX(Historical!$C$7:$C$1381,MATCH(B519,Historical!$B$7:$B$1403,0))*IF(AH519="n/a",1.03,IF(AH519&lt;0,1.01,IF(AH519&gt;10,1.1,(1+AH519/100))))</f>
        <v>0.946</v>
      </c>
      <c r="AS519" s="112">
        <f t="shared" si="12"/>
        <v>1.0406</v>
      </c>
      <c r="AT519" s="112">
        <f t="shared" ref="AT519:AV519" si="527">IF($AK519="n/a",1.03*AS519,IF($AK519&lt;0,1.01*AS519,IF($AK519&gt;10,1.1*AS519,(1+$AK519/100)*AS519)))</f>
        <v>1.14466</v>
      </c>
      <c r="AU519" s="112">
        <f t="shared" si="527"/>
        <v>1.259126</v>
      </c>
      <c r="AV519" s="112">
        <f t="shared" si="527"/>
        <v>1.3850386</v>
      </c>
      <c r="AW519" s="103">
        <f t="shared" si="14"/>
        <v>5.7754246</v>
      </c>
      <c r="AX519" s="118">
        <f t="shared" si="15"/>
        <v>10.29120563</v>
      </c>
      <c r="AY519" s="119">
        <v>0.72</v>
      </c>
      <c r="AZ519" s="114">
        <v>2.71</v>
      </c>
      <c r="BA519" s="114">
        <v>-37.45</v>
      </c>
      <c r="BB519" s="114">
        <v>-20.28</v>
      </c>
      <c r="BC519" s="114">
        <v>-27.029999999999998</v>
      </c>
      <c r="BD519" s="42"/>
      <c r="BE519" s="17">
        <v>2005.0</v>
      </c>
      <c r="BF519" s="17">
        <f t="shared" si="16"/>
        <v>1</v>
      </c>
      <c r="BG519" s="120">
        <v>5.0</v>
      </c>
    </row>
    <row r="520" ht="11.25" customHeight="1">
      <c r="A520" s="55" t="s">
        <v>371</v>
      </c>
      <c r="B520" s="99" t="s">
        <v>372</v>
      </c>
      <c r="C520" s="100" t="s">
        <v>125</v>
      </c>
      <c r="D520" s="100" t="s">
        <v>373</v>
      </c>
      <c r="E520" s="101">
        <v>50.0</v>
      </c>
      <c r="F520" s="58">
        <v>28.0</v>
      </c>
      <c r="G520" s="58" t="s">
        <v>120</v>
      </c>
      <c r="H520" s="58" t="s">
        <v>120</v>
      </c>
      <c r="I520" s="102">
        <v>40.37</v>
      </c>
      <c r="J520" s="103">
        <f t="shared" si="2"/>
        <v>8.323012138</v>
      </c>
      <c r="K520" s="104">
        <v>0.84</v>
      </c>
      <c r="L520" s="73">
        <v>4.0</v>
      </c>
      <c r="M520" s="23">
        <f t="shared" si="3"/>
        <v>3.36</v>
      </c>
      <c r="N520" s="105" t="s">
        <v>184</v>
      </c>
      <c r="O520" s="106">
        <v>0.8</v>
      </c>
      <c r="P520" s="107">
        <v>43721.0</v>
      </c>
      <c r="Q520" s="107">
        <v>43748.0</v>
      </c>
      <c r="R520" s="23">
        <f t="shared" si="4"/>
        <v>5</v>
      </c>
      <c r="S520" s="108">
        <f t="array" ref="S520">IF(INDEX(Historical!$D$7:$D$1379,MATCH(B520,Historical!$B$7:$B$1403,0))=0,"n/a",(INDEX(Historical!$C$7:$C$1381,MATCH(B520,Historical!$B$7:$B$1403,0))/INDEX(Historical!$D$7:$D$1379,MATCH(B520,Historical!$B$7:$B$1403,0))-1)*100)</f>
        <v>14.68531469</v>
      </c>
      <c r="T520" s="108">
        <f t="array" ref="T520">IF(INDEX(Historical!$F$7:$F$1372,MATCH(B520,Historical!$B$7:$B$1403,0))=0,"n/a",((INDEX(Historical!$C$7:$C$1381,MATCH(B520,Historical!$B$7:$B$1403,0))/INDEX(Historical!$F$7:$F$1372,MATCH(B520,Historical!$B$7:$B$1403,0)))^(1/3)-1)*100)</f>
        <v>12.47801361</v>
      </c>
      <c r="U520" s="108">
        <f t="array" ref="U520">IF(INDEX(Historical!$H$7:$H$1372,MATCH(B520,Historical!$B$7:$B$1403,0))=0,"n/a",((INDEX(Historical!$C$7:$C$1381,MATCH(B520,Historical!$B$7:$B$1403,0))/INDEX(Historical!$H$7:$H$1372,MATCH(B520,Historical!$B$7:$B$1403,0)))^(1/5)-1)*100)</f>
        <v>10.84690065</v>
      </c>
      <c r="V520" s="108">
        <f t="array" ref="V520">IF(INDEX(Historical!$O$7:$O$1372,MATCH(B520,Historical!$B$7:$B$1403,0))=0,"n/a",((INDEX(Historical!$C$7:$C$1381,MATCH(B520,Historical!$B$7:$B$1403,0))/INDEX(Historical!$O$7:$O$1372,MATCH(B520,Historical!$B$7:$B$1403,0)))^(1/10)-1)*100)</f>
        <v>9.696570228</v>
      </c>
      <c r="W520" s="109">
        <f t="shared" si="5"/>
        <v>1.118632712</v>
      </c>
      <c r="X520" s="110">
        <f t="shared" si="6"/>
        <v>1.004342653</v>
      </c>
      <c r="Y520" s="170"/>
      <c r="Z520" s="103" t="str">
        <f t="shared" si="7"/>
        <v>n/a</v>
      </c>
      <c r="AA520" s="112" t="str">
        <f t="shared" si="8"/>
        <v>n/a</v>
      </c>
      <c r="AB520" s="73">
        <v>12.0</v>
      </c>
      <c r="AC520" s="102">
        <v>-0.75</v>
      </c>
      <c r="AD520" s="102" t="s">
        <v>128</v>
      </c>
      <c r="AE520" s="102">
        <v>2.98</v>
      </c>
      <c r="AF520" s="102">
        <v>7.15</v>
      </c>
      <c r="AG520" s="156">
        <v>46.800000000000004</v>
      </c>
      <c r="AH520" s="102">
        <v>6.2</v>
      </c>
      <c r="AI520" s="102">
        <v>5.74</v>
      </c>
      <c r="AJ520" s="102">
        <v>10.8</v>
      </c>
      <c r="AK520" s="102">
        <v>4.87</v>
      </c>
      <c r="AL520" s="113">
        <v>74870.0</v>
      </c>
      <c r="AM520" s="114">
        <v>0.1</v>
      </c>
      <c r="AN520" s="102">
        <v>2.65</v>
      </c>
      <c r="AO520" s="115" t="str">
        <f t="shared" si="9"/>
        <v>n/a</v>
      </c>
      <c r="AP520" s="116">
        <f t="shared" si="10"/>
        <v>19.16991279</v>
      </c>
      <c r="AQ520" s="117" t="str">
        <f t="shared" si="11"/>
        <v>n/a</v>
      </c>
      <c r="AR520" s="103">
        <f t="array" ref="AR520">INDEX(Historical!$C$7:$C$1381,MATCH(B520,Historical!$B$7:$B$1403,0))*IF(AH520="n/a",1.03,IF(AH520&lt;0,1.01,IF(AH520&gt;10,1.1,(1+AH520/100))))</f>
        <v>3.48336</v>
      </c>
      <c r="AS520" s="112">
        <f t="shared" si="12"/>
        <v>3.683304864</v>
      </c>
      <c r="AT520" s="112">
        <f t="shared" ref="AT520:AV520" si="528">IF($AK520="n/a",1.03*AS520,IF($AK520&lt;0,1.01*AS520,IF($AK520&gt;10,1.1*AS520,(1+$AK520/100)*AS520)))</f>
        <v>3.862681811</v>
      </c>
      <c r="AU520" s="112">
        <f t="shared" si="528"/>
        <v>4.050794415</v>
      </c>
      <c r="AV520" s="112">
        <f t="shared" si="528"/>
        <v>4.248068103</v>
      </c>
      <c r="AW520" s="103">
        <f t="shared" si="14"/>
        <v>19.32820919</v>
      </c>
      <c r="AX520" s="118">
        <f t="shared" si="15"/>
        <v>47.87765468</v>
      </c>
      <c r="AY520" s="119">
        <v>0.46</v>
      </c>
      <c r="AZ520" s="114">
        <v>2.7199999999999998</v>
      </c>
      <c r="BA520" s="114">
        <v>-30.25</v>
      </c>
      <c r="BB520" s="114">
        <v>-16.6</v>
      </c>
      <c r="BC520" s="114">
        <v>-14.96</v>
      </c>
      <c r="BD520" s="42"/>
      <c r="BE520" s="17">
        <v>1970.0</v>
      </c>
      <c r="BF520" s="17">
        <f t="shared" si="16"/>
        <v>6</v>
      </c>
      <c r="BG520" s="120">
        <v>11.200000000000001</v>
      </c>
    </row>
    <row r="521" ht="11.25" customHeight="1">
      <c r="A521" s="55" t="s">
        <v>943</v>
      </c>
      <c r="B521" s="99" t="s">
        <v>944</v>
      </c>
      <c r="C521" s="100" t="s">
        <v>136</v>
      </c>
      <c r="D521" s="100" t="s">
        <v>153</v>
      </c>
      <c r="E521" s="101">
        <v>10.0</v>
      </c>
      <c r="F521" s="58">
        <v>411.0</v>
      </c>
      <c r="G521" s="58" t="s">
        <v>168</v>
      </c>
      <c r="H521" s="58" t="s">
        <v>168</v>
      </c>
      <c r="I521" s="150">
        <v>28.73</v>
      </c>
      <c r="J521" s="103">
        <f t="shared" si="2"/>
        <v>3.063000348</v>
      </c>
      <c r="K521" s="104">
        <v>0.22</v>
      </c>
      <c r="L521" s="73">
        <v>4.0</v>
      </c>
      <c r="M521" s="23">
        <f t="shared" si="3"/>
        <v>0.88</v>
      </c>
      <c r="N521" s="105" t="s">
        <v>154</v>
      </c>
      <c r="O521" s="106">
        <v>0.2025</v>
      </c>
      <c r="P521" s="107">
        <v>43889.0</v>
      </c>
      <c r="Q521" s="107">
        <v>43905.0</v>
      </c>
      <c r="R521" s="23">
        <f t="shared" si="4"/>
        <v>8.641975309</v>
      </c>
      <c r="S521" s="108">
        <f t="array" ref="S521">IF(INDEX(Historical!$D$7:$D$1379,MATCH(B521,Historical!$B$7:$B$1403,0))=0,"n/a",(INDEX(Historical!$C$7:$C$1381,MATCH(B521,Historical!$B$7:$B$1403,0))/INDEX(Historical!$D$7:$D$1379,MATCH(B521,Historical!$B$7:$B$1403,0))-1)*100)</f>
        <v>3.846153846</v>
      </c>
      <c r="T521" s="108">
        <f t="array" ref="T521">IF(INDEX(Historical!$F$7:$F$1372,MATCH(B521,Historical!$B$7:$B$1403,0))=0,"n/a",((INDEX(Historical!$C$7:$C$1381,MATCH(B521,Historical!$B$7:$B$1403,0))/INDEX(Historical!$F$7:$F$1372,MATCH(B521,Historical!$B$7:$B$1403,0)))^(1/3)-1)*100)</f>
        <v>8.168717773</v>
      </c>
      <c r="U521" s="108">
        <f t="array" ref="U521">IF(INDEX(Historical!$H$7:$H$1372,MATCH(B521,Historical!$B$7:$B$1403,0))=0,"n/a",((INDEX(Historical!$C$7:$C$1381,MATCH(B521,Historical!$B$7:$B$1403,0))/INDEX(Historical!$H$7:$H$1372,MATCH(B521,Historical!$B$7:$B$1403,0)))^(1/5)-1)*100)</f>
        <v>6.908295418</v>
      </c>
      <c r="V521" s="108">
        <f t="array" ref="V521">IF(INDEX(Historical!$O$7:$O$1372,MATCH(B521,Historical!$B$7:$B$1403,0))=0,"n/a",((INDEX(Historical!$C$7:$C$1381,MATCH(B521,Historical!$B$7:$B$1403,0))/INDEX(Historical!$O$7:$O$1372,MATCH(B521,Historical!$B$7:$B$1403,0)))^(1/10)-1)*100)</f>
        <v>10.35092146</v>
      </c>
      <c r="W521" s="109">
        <f t="shared" si="5"/>
        <v>0.6674087369</v>
      </c>
      <c r="X521" s="110">
        <f t="shared" si="6"/>
        <v>2.657036699</v>
      </c>
      <c r="Y521" s="133"/>
      <c r="Z521" s="103">
        <f t="shared" si="7"/>
        <v>30.34482759</v>
      </c>
      <c r="AA521" s="112">
        <f t="shared" si="8"/>
        <v>9.906896552</v>
      </c>
      <c r="AB521" s="73">
        <v>12.0</v>
      </c>
      <c r="AC521" s="102">
        <v>2.9</v>
      </c>
      <c r="AD521" s="102">
        <v>1.24</v>
      </c>
      <c r="AE521" s="102">
        <v>2.56</v>
      </c>
      <c r="AF521" s="102">
        <v>0.93</v>
      </c>
      <c r="AG521" s="102">
        <v>7.6</v>
      </c>
      <c r="AH521" s="102">
        <v>36.6</v>
      </c>
      <c r="AI521" s="102">
        <v>3.61</v>
      </c>
      <c r="AJ521" s="102">
        <v>2.6</v>
      </c>
      <c r="AK521" s="102">
        <v>8.0</v>
      </c>
      <c r="AL521" s="113">
        <v>466.29</v>
      </c>
      <c r="AM521" s="114">
        <v>0.1</v>
      </c>
      <c r="AN521" s="102">
        <v>0.18</v>
      </c>
      <c r="AO521" s="115">
        <f t="shared" si="9"/>
        <v>0.06439921422</v>
      </c>
      <c r="AP521" s="116">
        <f t="shared" si="10"/>
        <v>9.971295766</v>
      </c>
      <c r="AQ521" s="117">
        <f t="shared" si="11"/>
        <v>-36.00898052</v>
      </c>
      <c r="AR521" s="103">
        <f t="array" ref="AR521">INDEX(Historical!$C$7:$C$1381,MATCH(B521,Historical!$B$7:$B$1403,0))*IF(AH521="n/a",1.03,IF(AH521&lt;0,1.01,IF(AH521&gt;10,1.1,(1+AH521/100))))</f>
        <v>0.891</v>
      </c>
      <c r="AS521" s="112">
        <f t="shared" si="12"/>
        <v>0.9231651</v>
      </c>
      <c r="AT521" s="112">
        <f t="shared" ref="AT521:AV521" si="529">IF($AK521="n/a",1.03*AS521,IF($AK521&lt;0,1.01*AS521,IF($AK521&gt;10,1.1*AS521,(1+$AK521/100)*AS521)))</f>
        <v>0.997018308</v>
      </c>
      <c r="AU521" s="112">
        <f t="shared" si="529"/>
        <v>1.076779773</v>
      </c>
      <c r="AV521" s="112">
        <f t="shared" si="529"/>
        <v>1.162922154</v>
      </c>
      <c r="AW521" s="103">
        <f t="shared" si="14"/>
        <v>5.050885335</v>
      </c>
      <c r="AX521" s="118">
        <f t="shared" si="15"/>
        <v>17.58052675</v>
      </c>
      <c r="AY521" s="119">
        <v>0.98</v>
      </c>
      <c r="AZ521" s="114">
        <v>11.92</v>
      </c>
      <c r="BA521" s="114">
        <v>-26.39</v>
      </c>
      <c r="BB521" s="114">
        <v>-15.290000000000001</v>
      </c>
      <c r="BC521" s="114">
        <v>-7.779999999999999</v>
      </c>
      <c r="BD521" s="42"/>
      <c r="BE521" s="17">
        <v>2011.0</v>
      </c>
      <c r="BF521" s="17">
        <f t="shared" si="16"/>
        <v>0</v>
      </c>
      <c r="BG521" s="120">
        <v>0.8</v>
      </c>
    </row>
    <row r="522" ht="11.25" customHeight="1">
      <c r="A522" s="55" t="s">
        <v>945</v>
      </c>
      <c r="B522" s="99" t="s">
        <v>946</v>
      </c>
      <c r="C522" s="100" t="s">
        <v>136</v>
      </c>
      <c r="D522" s="100" t="s">
        <v>183</v>
      </c>
      <c r="E522" s="101">
        <v>10.0</v>
      </c>
      <c r="F522" s="58">
        <v>398.0</v>
      </c>
      <c r="G522" s="58" t="s">
        <v>168</v>
      </c>
      <c r="H522" s="58" t="s">
        <v>168</v>
      </c>
      <c r="I522" s="150">
        <v>146.9</v>
      </c>
      <c r="J522" s="103">
        <f t="shared" si="2"/>
        <v>0.8168822328</v>
      </c>
      <c r="K522" s="104">
        <v>0.3</v>
      </c>
      <c r="L522" s="73">
        <v>4.0</v>
      </c>
      <c r="M522" s="23">
        <f t="shared" si="3"/>
        <v>1.2</v>
      </c>
      <c r="N522" s="105" t="s">
        <v>196</v>
      </c>
      <c r="O522" s="106">
        <v>0.28</v>
      </c>
      <c r="P522" s="107">
        <v>43831.0</v>
      </c>
      <c r="Q522" s="107">
        <v>43860.0</v>
      </c>
      <c r="R522" s="23">
        <f t="shared" si="4"/>
        <v>7.142857143</v>
      </c>
      <c r="S522" s="108">
        <f t="array" ref="S522">IF(INDEX(Historical!$D$7:$D$1379,MATCH(B522,Historical!$B$7:$B$1403,0))=0,"n/a",(INDEX(Historical!$C$7:$C$1381,MATCH(B522,Historical!$B$7:$B$1403,0))/INDEX(Historical!$D$7:$D$1379,MATCH(B522,Historical!$B$7:$B$1403,0))-1)*100)</f>
        <v>20</v>
      </c>
      <c r="T522" s="108">
        <f t="array" ref="T522">IF(INDEX(Historical!$F$7:$F$1372,MATCH(B522,Historical!$B$7:$B$1403,0))=0,"n/a",((INDEX(Historical!$C$7:$C$1381,MATCH(B522,Historical!$B$7:$B$1403,0))/INDEX(Historical!$F$7:$F$1372,MATCH(B522,Historical!$B$7:$B$1403,0)))^(1/3)-1)*100)</f>
        <v>10.89182339</v>
      </c>
      <c r="U522" s="108">
        <f t="array" ref="U522">IF(INDEX(Historical!$H$7:$H$1372,MATCH(B522,Historical!$B$7:$B$1403,0))=0,"n/a",((INDEX(Historical!$C$7:$C$1381,MATCH(B522,Historical!$B$7:$B$1403,0))/INDEX(Historical!$H$7:$H$1372,MATCH(B522,Historical!$B$7:$B$1403,0)))^(1/5)-1)*100)</f>
        <v>12.03003371</v>
      </c>
      <c r="V522" s="108" t="str">
        <f t="array" ref="V522">IF(INDEX(Historical!$O$7:$O$1372,MATCH(B522,Historical!$B$7:$B$1403,0))=0,"n/a",((INDEX(Historical!$C$7:$C$1381,MATCH(B522,Historical!$B$7:$B$1403,0))/INDEX(Historical!$O$7:$O$1372,MATCH(B522,Historical!$B$7:$B$1403,0)))^(1/10)-1)*100)</f>
        <v>n/a</v>
      </c>
      <c r="W522" s="109" t="str">
        <f t="shared" si="5"/>
        <v>n/a</v>
      </c>
      <c r="X522" s="110">
        <f t="shared" si="6"/>
        <v>1.215154921</v>
      </c>
      <c r="Y522" s="147"/>
      <c r="Z522" s="103">
        <f t="shared" si="7"/>
        <v>31.00775194</v>
      </c>
      <c r="AA522" s="112">
        <f t="shared" si="8"/>
        <v>37.95865633</v>
      </c>
      <c r="AB522" s="73">
        <v>12.0</v>
      </c>
      <c r="AC522" s="102">
        <v>3.87</v>
      </c>
      <c r="AD522" s="102">
        <v>2.37</v>
      </c>
      <c r="AE522" s="102">
        <v>5.78</v>
      </c>
      <c r="AF522" s="102">
        <v>6.04</v>
      </c>
      <c r="AG522" s="102">
        <v>17.7</v>
      </c>
      <c r="AH522" s="102">
        <v>44.9</v>
      </c>
      <c r="AI522" s="102" t="s">
        <v>128</v>
      </c>
      <c r="AJ522" s="102">
        <v>9.9</v>
      </c>
      <c r="AK522" s="102">
        <v>16.0</v>
      </c>
      <c r="AL522" s="113">
        <v>6410.0</v>
      </c>
      <c r="AM522" s="114">
        <v>48.9</v>
      </c>
      <c r="AN522" s="102">
        <v>0.52</v>
      </c>
      <c r="AO522" s="115">
        <f t="shared" si="9"/>
        <v>-25.11174038</v>
      </c>
      <c r="AP522" s="116">
        <f t="shared" si="10"/>
        <v>12.84691595</v>
      </c>
      <c r="AQ522" s="117">
        <f t="shared" si="11"/>
        <v>219.2145111</v>
      </c>
      <c r="AR522" s="103">
        <f t="array" ref="AR522">INDEX(Historical!$C$7:$C$1381,MATCH(B522,Historical!$B$7:$B$1403,0))*IF(AH522="n/a",1.03,IF(AH522&lt;0,1.01,IF(AH522&gt;10,1.1,(1+AH522/100))))</f>
        <v>1.32</v>
      </c>
      <c r="AS522" s="112">
        <f t="shared" si="12"/>
        <v>1.3596</v>
      </c>
      <c r="AT522" s="112">
        <f t="shared" ref="AT522:AV522" si="530">IF($AK522="n/a",1.03*AS522,IF($AK522&lt;0,1.01*AS522,IF($AK522&gt;10,1.1*AS522,(1+$AK522/100)*AS522)))</f>
        <v>1.49556</v>
      </c>
      <c r="AU522" s="112">
        <f t="shared" si="530"/>
        <v>1.645116</v>
      </c>
      <c r="AV522" s="112">
        <f t="shared" si="530"/>
        <v>1.8096276</v>
      </c>
      <c r="AW522" s="103">
        <f t="shared" si="14"/>
        <v>7.6299036</v>
      </c>
      <c r="AX522" s="118">
        <f t="shared" si="15"/>
        <v>5.193943907</v>
      </c>
      <c r="AY522" s="119">
        <v>0.74</v>
      </c>
      <c r="AZ522" s="114">
        <v>23.97</v>
      </c>
      <c r="BA522" s="114">
        <v>-11.82</v>
      </c>
      <c r="BB522" s="114">
        <v>-5.84</v>
      </c>
      <c r="BC522" s="114">
        <v>-3.56</v>
      </c>
      <c r="BD522" s="42"/>
      <c r="BE522" s="17">
        <v>2011.0</v>
      </c>
      <c r="BF522" s="17">
        <f t="shared" si="16"/>
        <v>0</v>
      </c>
      <c r="BG522" s="120">
        <v>10.2</v>
      </c>
    </row>
    <row r="523" ht="11.25" customHeight="1">
      <c r="A523" s="151" t="s">
        <v>1941</v>
      </c>
      <c r="B523" s="122" t="s">
        <v>1942</v>
      </c>
      <c r="C523" s="100" t="s">
        <v>136</v>
      </c>
      <c r="D523" s="100" t="s">
        <v>153</v>
      </c>
      <c r="E523" s="123">
        <v>6.0</v>
      </c>
      <c r="F523" s="58">
        <v>754.0</v>
      </c>
      <c r="G523" s="124" t="s">
        <v>121</v>
      </c>
      <c r="H523" s="124" t="s">
        <v>121</v>
      </c>
      <c r="I523" s="216">
        <v>21.27</v>
      </c>
      <c r="J523" s="126">
        <f t="shared" si="2"/>
        <v>3.385049365</v>
      </c>
      <c r="K523" s="127">
        <v>0.18</v>
      </c>
      <c r="L523" s="128">
        <v>4.0</v>
      </c>
      <c r="M523" s="129">
        <f t="shared" si="3"/>
        <v>0.72</v>
      </c>
      <c r="N523" s="130" t="s">
        <v>333</v>
      </c>
      <c r="O523" s="131">
        <v>0.15</v>
      </c>
      <c r="P523" s="132">
        <v>43592.0</v>
      </c>
      <c r="Q523" s="132">
        <v>43612.0</v>
      </c>
      <c r="R523" s="129">
        <f t="shared" si="4"/>
        <v>20</v>
      </c>
      <c r="S523" s="108">
        <f t="array" ref="S523">IF(INDEX(Historical!$D$7:$D$1379,MATCH(B523,Historical!$B$7:$B$1403,0))=0,"n/a",(INDEX(Historical!$C$7:$C$1381,MATCH(B523,Historical!$B$7:$B$1403,0))/INDEX(Historical!$D$7:$D$1379,MATCH(B523,Historical!$B$7:$B$1403,0))-1)*100)</f>
        <v>15</v>
      </c>
      <c r="T523" s="108">
        <f t="array" ref="T523">IF(INDEX(Historical!$F$7:$F$1372,MATCH(B523,Historical!$B$7:$B$1403,0))=0,"n/a",((INDEX(Historical!$C$7:$C$1381,MATCH(B523,Historical!$B$7:$B$1403,0))/INDEX(Historical!$F$7:$F$1372,MATCH(B523,Historical!$B$7:$B$1403,0)))^(1/3)-1)*100)</f>
        <v>12.85893589</v>
      </c>
      <c r="U523" s="108">
        <f t="array" ref="U523">IF(INDEX(Historical!$H$7:$H$1372,MATCH(B523,Historical!$B$7:$B$1403,0))=0,"n/a",((INDEX(Historical!$C$7:$C$1381,MATCH(B523,Historical!$B$7:$B$1403,0))/INDEX(Historical!$H$7:$H$1372,MATCH(B523,Historical!$B$7:$B$1403,0)))^(1/5)-1)*100)</f>
        <v>14.53974431</v>
      </c>
      <c r="V523" s="108">
        <f t="array" ref="V523">IF(INDEX(Historical!$O$7:$O$1372,MATCH(B523,Historical!$B$7:$B$1403,0))=0,"n/a",((INDEX(Historical!$C$7:$C$1381,MATCH(B523,Historical!$B$7:$B$1403,0))/INDEX(Historical!$O$7:$O$1372,MATCH(B523,Historical!$B$7:$B$1403,0)))^(1/10)-1)*100)</f>
        <v>2.869013425</v>
      </c>
      <c r="W523" s="109">
        <f t="shared" si="5"/>
        <v>5.067855097</v>
      </c>
      <c r="X523" s="110">
        <f t="shared" si="6"/>
        <v>6.321627959</v>
      </c>
      <c r="Y523" s="246"/>
      <c r="Z523" s="126">
        <f t="shared" si="7"/>
        <v>34.44976077</v>
      </c>
      <c r="AA523" s="134">
        <f t="shared" si="8"/>
        <v>10.17703349</v>
      </c>
      <c r="AB523" s="128">
        <v>12.0</v>
      </c>
      <c r="AC523" s="125">
        <v>2.09</v>
      </c>
      <c r="AD523" s="125" t="s">
        <v>128</v>
      </c>
      <c r="AE523" s="125">
        <v>1.89</v>
      </c>
      <c r="AF523" s="125">
        <v>0.77</v>
      </c>
      <c r="AG523" s="125">
        <v>6.6000000000000005</v>
      </c>
      <c r="AH523" s="125">
        <v>-23.9</v>
      </c>
      <c r="AI523" s="125">
        <v>18.41</v>
      </c>
      <c r="AJ523" s="125">
        <v>2.3</v>
      </c>
      <c r="AK523" s="125" t="s">
        <v>128</v>
      </c>
      <c r="AL523" s="135">
        <v>180.58</v>
      </c>
      <c r="AM523" s="136">
        <v>3.4000000000000004</v>
      </c>
      <c r="AN523" s="125">
        <v>0.38</v>
      </c>
      <c r="AO523" s="137">
        <f t="shared" si="9"/>
        <v>7.747760179</v>
      </c>
      <c r="AP523" s="138">
        <f t="shared" si="10"/>
        <v>17.92479367</v>
      </c>
      <c r="AQ523" s="139">
        <f t="shared" si="11"/>
        <v>-40.98468828</v>
      </c>
      <c r="AR523" s="103">
        <f t="array" ref="AR523">INDEX(Historical!$C$7:$C$1381,MATCH(B523,Historical!$B$7:$B$1403,0))*IF(AH523="n/a",1.03,IF(AH523&lt;0,1.01,IF(AH523&gt;10,1.1,(1+AH523/100))))</f>
        <v>0.6969</v>
      </c>
      <c r="AS523" s="134">
        <f t="shared" si="12"/>
        <v>0.76659</v>
      </c>
      <c r="AT523" s="134">
        <f t="shared" ref="AT523:AV523" si="531">IF($AK523="n/a",1.03*AS523,IF($AK523&lt;0,1.01*AS523,IF($AK523&gt;10,1.1*AS523,(1+$AK523/100)*AS523)))</f>
        <v>0.7895877</v>
      </c>
      <c r="AU523" s="134">
        <f t="shared" si="531"/>
        <v>0.813275331</v>
      </c>
      <c r="AV523" s="134">
        <f t="shared" si="531"/>
        <v>0.8376735909</v>
      </c>
      <c r="AW523" s="126">
        <f t="shared" si="14"/>
        <v>3.904026622</v>
      </c>
      <c r="AX523" s="140">
        <f t="shared" si="15"/>
        <v>18.35461505</v>
      </c>
      <c r="AY523" s="141">
        <v>0.61</v>
      </c>
      <c r="AZ523" s="136">
        <v>-0.91</v>
      </c>
      <c r="BA523" s="136">
        <v>-28.67</v>
      </c>
      <c r="BB523" s="136">
        <v>-19.7</v>
      </c>
      <c r="BC523" s="136">
        <v>-16.919999999999998</v>
      </c>
      <c r="BD523" s="142"/>
      <c r="BE523" s="17">
        <v>2014.0</v>
      </c>
      <c r="BF523" s="17">
        <f t="shared" si="16"/>
        <v>0</v>
      </c>
      <c r="BG523" s="143">
        <v>0.7000000000000001</v>
      </c>
    </row>
    <row r="524" ht="11.25" customHeight="1">
      <c r="A524" s="155" t="s">
        <v>947</v>
      </c>
      <c r="B524" s="99" t="s">
        <v>948</v>
      </c>
      <c r="C524" s="100" t="s">
        <v>245</v>
      </c>
      <c r="D524" s="100" t="s">
        <v>246</v>
      </c>
      <c r="E524" s="101">
        <v>10.0</v>
      </c>
      <c r="F524" s="58">
        <v>410.0</v>
      </c>
      <c r="G524" s="58" t="s">
        <v>121</v>
      </c>
      <c r="H524" s="58" t="s">
        <v>121</v>
      </c>
      <c r="I524" s="150">
        <v>47.42</v>
      </c>
      <c r="J524" s="103">
        <f t="shared" si="2"/>
        <v>4.892450443</v>
      </c>
      <c r="K524" s="104">
        <v>0.58</v>
      </c>
      <c r="L524" s="73">
        <v>4.0</v>
      </c>
      <c r="M524" s="23">
        <f t="shared" si="3"/>
        <v>2.32</v>
      </c>
      <c r="N524" s="105" t="s">
        <v>247</v>
      </c>
      <c r="O524" s="106">
        <v>0.53</v>
      </c>
      <c r="P524" s="107">
        <v>43879.0</v>
      </c>
      <c r="Q524" s="107">
        <v>43899.0</v>
      </c>
      <c r="R524" s="23">
        <f t="shared" si="4"/>
        <v>9.433962264</v>
      </c>
      <c r="S524" s="108">
        <f t="array" ref="S524">IF(INDEX(Historical!$D$7:$D$1379,MATCH(B524,Historical!$B$7:$B$1403,0))=0,"n/a",(INDEX(Historical!$C$7:$C$1381,MATCH(B524,Historical!$B$7:$B$1403,0))/INDEX(Historical!$D$7:$D$1379,MATCH(B524,Historical!$B$7:$B$1403,0))-1)*100)</f>
        <v>15.2173913</v>
      </c>
      <c r="T524" s="108">
        <f t="array" ref="T524">IF(INDEX(Historical!$F$7:$F$1372,MATCH(B524,Historical!$B$7:$B$1403,0))=0,"n/a",((INDEX(Historical!$C$7:$C$1381,MATCH(B524,Historical!$B$7:$B$1403,0))/INDEX(Historical!$F$7:$F$1372,MATCH(B524,Historical!$B$7:$B$1403,0)))^(1/3)-1)*100)</f>
        <v>15.94863782</v>
      </c>
      <c r="U524" s="108">
        <f t="array" ref="U524">IF(INDEX(Historical!$H$7:$H$1372,MATCH(B524,Historical!$B$7:$B$1403,0))=0,"n/a",((INDEX(Historical!$C$7:$C$1381,MATCH(B524,Historical!$B$7:$B$1403,0))/INDEX(Historical!$H$7:$H$1372,MATCH(B524,Historical!$B$7:$B$1403,0)))^(1/5)-1)*100)</f>
        <v>18.17064519</v>
      </c>
      <c r="V524" s="108" t="str">
        <f t="array" ref="V524">IF(INDEX(Historical!$O$7:$O$1372,MATCH(B524,Historical!$B$7:$B$1403,0))=0,"n/a",((INDEX(Historical!$C$7:$C$1381,MATCH(B524,Historical!$B$7:$B$1403,0))/INDEX(Historical!$O$7:$O$1372,MATCH(B524,Historical!$B$7:$B$1403,0)))^(1/10)-1)*100)</f>
        <v>n/a</v>
      </c>
      <c r="W524" s="109" t="str">
        <f t="shared" si="5"/>
        <v>n/a</v>
      </c>
      <c r="X524" s="110">
        <f t="shared" si="6"/>
        <v>1.873262391</v>
      </c>
      <c r="Y524" s="133"/>
      <c r="Z524" s="103">
        <f t="shared" si="7"/>
        <v>58.14536341</v>
      </c>
      <c r="AA524" s="112">
        <f t="shared" si="8"/>
        <v>11.88471178</v>
      </c>
      <c r="AB524" s="73">
        <v>12.0</v>
      </c>
      <c r="AC524" s="102">
        <v>3.99</v>
      </c>
      <c r="AD524" s="102">
        <v>3.36</v>
      </c>
      <c r="AE524" s="102">
        <v>0.25</v>
      </c>
      <c r="AF524" s="102">
        <v>0.92</v>
      </c>
      <c r="AG524" s="102">
        <v>8.1</v>
      </c>
      <c r="AH524" s="102">
        <v>40.2</v>
      </c>
      <c r="AI524" s="102">
        <v>-8.64</v>
      </c>
      <c r="AJ524" s="102">
        <v>9.700000000000001</v>
      </c>
      <c r="AK524" s="102">
        <v>3.54</v>
      </c>
      <c r="AL524" s="113">
        <v>31380.0</v>
      </c>
      <c r="AM524" s="114">
        <v>0.4</v>
      </c>
      <c r="AN524" s="102">
        <v>0.85</v>
      </c>
      <c r="AO524" s="115">
        <f t="shared" si="9"/>
        <v>11.17838386</v>
      </c>
      <c r="AP524" s="116">
        <f t="shared" si="10"/>
        <v>23.06309564</v>
      </c>
      <c r="AQ524" s="117">
        <f t="shared" si="11"/>
        <v>-30.28969521</v>
      </c>
      <c r="AR524" s="103">
        <f t="array" ref="AR524">INDEX(Historical!$C$7:$C$1381,MATCH(B524,Historical!$B$7:$B$1403,0))*IF(AH524="n/a",1.03,IF(AH524&lt;0,1.01,IF(AH524&gt;10,1.1,(1+AH524/100))))</f>
        <v>2.332</v>
      </c>
      <c r="AS524" s="112">
        <f t="shared" si="12"/>
        <v>2.35532</v>
      </c>
      <c r="AT524" s="112">
        <f t="shared" ref="AT524:AV524" si="532">IF($AK524="n/a",1.03*AS524,IF($AK524&lt;0,1.01*AS524,IF($AK524&gt;10,1.1*AS524,(1+$AK524/100)*AS524)))</f>
        <v>2.438698328</v>
      </c>
      <c r="AU524" s="112">
        <f t="shared" si="532"/>
        <v>2.525028249</v>
      </c>
      <c r="AV524" s="112">
        <f t="shared" si="532"/>
        <v>2.614414249</v>
      </c>
      <c r="AW524" s="103">
        <f t="shared" si="14"/>
        <v>12.26546083</v>
      </c>
      <c r="AX524" s="118">
        <f t="shared" si="15"/>
        <v>25.86558588</v>
      </c>
      <c r="AY524" s="119">
        <v>1.72</v>
      </c>
      <c r="AZ524" s="114">
        <v>7.870000000000001</v>
      </c>
      <c r="BA524" s="114">
        <v>-31.919999999999998</v>
      </c>
      <c r="BB524" s="114">
        <v>-17.330000000000002</v>
      </c>
      <c r="BC524" s="114">
        <v>-15.55</v>
      </c>
      <c r="BD524" s="42"/>
      <c r="BE524" s="17">
        <v>2011.0</v>
      </c>
      <c r="BF524" s="17">
        <f t="shared" si="16"/>
        <v>0</v>
      </c>
      <c r="BG524" s="120">
        <v>2.9000000000000004</v>
      </c>
    </row>
    <row r="525" ht="11.25" customHeight="1">
      <c r="A525" s="155" t="s">
        <v>1600</v>
      </c>
      <c r="B525" s="99" t="s">
        <v>1601</v>
      </c>
      <c r="C525" s="100" t="s">
        <v>245</v>
      </c>
      <c r="D525" s="100" t="s">
        <v>246</v>
      </c>
      <c r="E525" s="101">
        <v>8.0</v>
      </c>
      <c r="F525" s="58">
        <v>622.0</v>
      </c>
      <c r="G525" s="58" t="s">
        <v>168</v>
      </c>
      <c r="H525" s="58" t="s">
        <v>168</v>
      </c>
      <c r="I525" s="150">
        <v>20.29</v>
      </c>
      <c r="J525" s="103">
        <f t="shared" si="2"/>
        <v>13.55347462</v>
      </c>
      <c r="K525" s="104">
        <v>0.6875</v>
      </c>
      <c r="L525" s="73">
        <v>4.0</v>
      </c>
      <c r="M525" s="23">
        <f t="shared" si="3"/>
        <v>2.75</v>
      </c>
      <c r="N525" s="105" t="s">
        <v>147</v>
      </c>
      <c r="O525" s="106">
        <v>0.6775</v>
      </c>
      <c r="P525" s="107">
        <v>43864.0</v>
      </c>
      <c r="Q525" s="107">
        <v>43874.0</v>
      </c>
      <c r="R525" s="23">
        <f t="shared" si="4"/>
        <v>1.47601476</v>
      </c>
      <c r="S525" s="108">
        <f t="array" ref="S525">IF(INDEX(Historical!$D$7:$D$1379,MATCH(B525,Historical!$B$7:$B$1403,0))=0,"n/a",(INDEX(Historical!$C$7:$C$1381,MATCH(B525,Historical!$B$7:$B$1403,0))/INDEX(Historical!$D$7:$D$1379,MATCH(B525,Historical!$B$7:$B$1403,0))-1)*100)</f>
        <v>6.425702811</v>
      </c>
      <c r="T525" s="108">
        <f t="array" ref="T525">IF(INDEX(Historical!$F$7:$F$1372,MATCH(B525,Historical!$B$7:$B$1403,0))=0,"n/a",((INDEX(Historical!$C$7:$C$1381,MATCH(B525,Historical!$B$7:$B$1403,0))/INDEX(Historical!$F$7:$F$1372,MATCH(B525,Historical!$B$7:$B$1403,0)))^(1/3)-1)*100)</f>
        <v>9.290717886</v>
      </c>
      <c r="U525" s="108">
        <f t="array" ref="U525">IF(INDEX(Historical!$H$7:$H$1372,MATCH(B525,Historical!$B$7:$B$1403,0))=0,"n/a",((INDEX(Historical!$C$7:$C$1381,MATCH(B525,Historical!$B$7:$B$1403,0))/INDEX(Historical!$H$7:$H$1372,MATCH(B525,Historical!$B$7:$B$1403,0)))^(1/5)-1)*100)</f>
        <v>14.61150492</v>
      </c>
      <c r="V525" s="108" t="str">
        <f t="array" ref="V525">IF(INDEX(Historical!$O$7:$O$1372,MATCH(B525,Historical!$B$7:$B$1403,0))=0,"n/a",((INDEX(Historical!$C$7:$C$1381,MATCH(B525,Historical!$B$7:$B$1403,0))/INDEX(Historical!$O$7:$O$1372,MATCH(B525,Historical!$B$7:$B$1403,0)))^(1/10)-1)*100)</f>
        <v>n/a</v>
      </c>
      <c r="W525" s="109" t="str">
        <f t="shared" si="5"/>
        <v>n/a</v>
      </c>
      <c r="X525" s="110">
        <f t="shared" si="6"/>
        <v>0.84459566</v>
      </c>
      <c r="Y525" s="133"/>
      <c r="Z525" s="103">
        <f t="shared" si="7"/>
        <v>126.7281106</v>
      </c>
      <c r="AA525" s="112">
        <f t="shared" si="8"/>
        <v>9.350230415</v>
      </c>
      <c r="AB525" s="73">
        <v>12.0</v>
      </c>
      <c r="AC525" s="102">
        <v>2.17</v>
      </c>
      <c r="AD525" s="102">
        <v>2.07</v>
      </c>
      <c r="AE525" s="102">
        <v>2.58</v>
      </c>
      <c r="AF525" s="102">
        <v>1.16</v>
      </c>
      <c r="AG525" s="102">
        <v>15.4</v>
      </c>
      <c r="AH525" s="102">
        <v>116.19999999999999</v>
      </c>
      <c r="AI525" s="102">
        <v>4.81</v>
      </c>
      <c r="AJ525" s="102">
        <v>17.299999999999997</v>
      </c>
      <c r="AK525" s="102">
        <v>4.51</v>
      </c>
      <c r="AL525" s="113">
        <v>21810.0</v>
      </c>
      <c r="AM525" s="114">
        <v>0.1</v>
      </c>
      <c r="AN525" s="102">
        <v>1.18</v>
      </c>
      <c r="AO525" s="115">
        <f t="shared" si="9"/>
        <v>18.81474912</v>
      </c>
      <c r="AP525" s="116">
        <f t="shared" si="10"/>
        <v>28.16497954</v>
      </c>
      <c r="AQ525" s="117">
        <f t="shared" si="11"/>
        <v>-30.56972392</v>
      </c>
      <c r="AR525" s="103">
        <f t="array" ref="AR525">INDEX(Historical!$C$7:$C$1381,MATCH(B525,Historical!$B$7:$B$1403,0))*IF(AH525="n/a",1.03,IF(AH525&lt;0,1.01,IF(AH525&gt;10,1.1,(1+AH525/100))))</f>
        <v>2.915</v>
      </c>
      <c r="AS525" s="112">
        <f t="shared" si="12"/>
        <v>3.0552115</v>
      </c>
      <c r="AT525" s="112">
        <f t="shared" ref="AT525:AV525" si="533">IF($AK525="n/a",1.03*AS525,IF($AK525&lt;0,1.01*AS525,IF($AK525&gt;10,1.1*AS525,(1+$AK525/100)*AS525)))</f>
        <v>3.193001539</v>
      </c>
      <c r="AU525" s="112">
        <f t="shared" si="533"/>
        <v>3.337005908</v>
      </c>
      <c r="AV525" s="112">
        <f t="shared" si="533"/>
        <v>3.487504874</v>
      </c>
      <c r="AW525" s="103">
        <f t="shared" si="14"/>
        <v>15.98772382</v>
      </c>
      <c r="AX525" s="118">
        <f t="shared" si="15"/>
        <v>78.796076</v>
      </c>
      <c r="AY525" s="119">
        <v>1.12</v>
      </c>
      <c r="AZ525" s="114">
        <v>8.04</v>
      </c>
      <c r="BA525" s="114">
        <v>-41.339999999999996</v>
      </c>
      <c r="BB525" s="114">
        <v>-17.71</v>
      </c>
      <c r="BC525" s="114">
        <v>-26.13</v>
      </c>
      <c r="BD525" s="42"/>
      <c r="BE525" s="17">
        <v>2013.0</v>
      </c>
      <c r="BF525" s="17">
        <f t="shared" si="16"/>
        <v>0</v>
      </c>
      <c r="BG525" s="120">
        <v>5.800000000000001</v>
      </c>
    </row>
    <row r="526" ht="11.25" customHeight="1">
      <c r="A526" s="155" t="s">
        <v>1748</v>
      </c>
      <c r="B526" s="99" t="s">
        <v>1749</v>
      </c>
      <c r="C526" s="100" t="s">
        <v>272</v>
      </c>
      <c r="D526" s="100" t="s">
        <v>273</v>
      </c>
      <c r="E526" s="101">
        <v>7.0</v>
      </c>
      <c r="F526" s="58">
        <v>730.0</v>
      </c>
      <c r="G526" s="58" t="s">
        <v>168</v>
      </c>
      <c r="H526" s="58" t="s">
        <v>168</v>
      </c>
      <c r="I526" s="150">
        <v>21.13</v>
      </c>
      <c r="J526" s="103">
        <f t="shared" si="2"/>
        <v>5.11121628</v>
      </c>
      <c r="K526" s="104">
        <v>0.27</v>
      </c>
      <c r="L526" s="73">
        <v>4.0</v>
      </c>
      <c r="M526" s="23">
        <f t="shared" si="3"/>
        <v>1.08</v>
      </c>
      <c r="N526" s="105" t="s">
        <v>333</v>
      </c>
      <c r="O526" s="106">
        <v>0.26</v>
      </c>
      <c r="P526" s="107">
        <v>43901.0</v>
      </c>
      <c r="Q526" s="107">
        <v>43930.0</v>
      </c>
      <c r="R526" s="23">
        <f t="shared" si="4"/>
        <v>3.846153846</v>
      </c>
      <c r="S526" s="108">
        <f t="array" ref="S526">IF(INDEX(Historical!$D$7:$D$1379,MATCH(B526,Historical!$B$7:$B$1403,0))=0,"n/a",(INDEX(Historical!$C$7:$C$1381,MATCH(B526,Historical!$B$7:$B$1403,0))/INDEX(Historical!$D$7:$D$1379,MATCH(B526,Historical!$B$7:$B$1403,0))-1)*100)</f>
        <v>2.02020202</v>
      </c>
      <c r="T526" s="108">
        <f t="array" ref="T526">IF(INDEX(Historical!$F$7:$F$1372,MATCH(B526,Historical!$B$7:$B$1403,0))=0,"n/a",((INDEX(Historical!$C$7:$C$1381,MATCH(B526,Historical!$B$7:$B$1403,0))/INDEX(Historical!$F$7:$F$1372,MATCH(B526,Historical!$B$7:$B$1403,0)))^(1/3)-1)*100)</f>
        <v>3.918520446</v>
      </c>
      <c r="U526" s="108">
        <f t="array" ref="U526">IF(INDEX(Historical!$H$7:$H$1372,MATCH(B526,Historical!$B$7:$B$1403,0))=0,"n/a",((INDEX(Historical!$C$7:$C$1381,MATCH(B526,Historical!$B$7:$B$1403,0))/INDEX(Historical!$H$7:$H$1372,MATCH(B526,Historical!$B$7:$B$1403,0)))^(1/5)-1)*100)</f>
        <v>3.75485255</v>
      </c>
      <c r="V526" s="108">
        <f t="array" ref="V526">IF(INDEX(Historical!$O$7:$O$1372,MATCH(B526,Historical!$B$7:$B$1403,0))=0,"n/a",((INDEX(Historical!$C$7:$C$1381,MATCH(B526,Historical!$B$7:$B$1403,0))/INDEX(Historical!$O$7:$O$1372,MATCH(B526,Historical!$B$7:$B$1403,0)))^(1/10)-1)*100)</f>
        <v>2.358317514</v>
      </c>
      <c r="W526" s="109">
        <f t="shared" si="5"/>
        <v>1.592174306</v>
      </c>
      <c r="X526" s="110">
        <f t="shared" si="6"/>
        <v>0.1023120586</v>
      </c>
      <c r="Y526" s="133"/>
      <c r="Z526" s="103">
        <f t="shared" si="7"/>
        <v>125.5813953</v>
      </c>
      <c r="AA526" s="112">
        <f t="shared" si="8"/>
        <v>24.56976744</v>
      </c>
      <c r="AB526" s="73">
        <v>12.0</v>
      </c>
      <c r="AC526" s="102">
        <v>0.86</v>
      </c>
      <c r="AD526" s="102" t="s">
        <v>128</v>
      </c>
      <c r="AE526" s="102">
        <v>12.79</v>
      </c>
      <c r="AF526" s="102">
        <v>1.55</v>
      </c>
      <c r="AG526" s="102">
        <v>19.0</v>
      </c>
      <c r="AH526" s="102">
        <v>236.10000000000002</v>
      </c>
      <c r="AI526" s="102">
        <v>6.460000000000001</v>
      </c>
      <c r="AJ526" s="102">
        <v>36.7</v>
      </c>
      <c r="AK526" s="102" t="s">
        <v>128</v>
      </c>
      <c r="AL526" s="113">
        <v>10930.0</v>
      </c>
      <c r="AM526" s="114">
        <v>1.2</v>
      </c>
      <c r="AN526" s="102">
        <v>1.02</v>
      </c>
      <c r="AO526" s="115">
        <f t="shared" si="9"/>
        <v>-15.70369861</v>
      </c>
      <c r="AP526" s="116">
        <f t="shared" si="10"/>
        <v>8.866068831</v>
      </c>
      <c r="AQ526" s="117">
        <f t="shared" si="11"/>
        <v>30.09934586</v>
      </c>
      <c r="AR526" s="103">
        <f t="array" ref="AR526">INDEX(Historical!$C$7:$C$1381,MATCH(B526,Historical!$B$7:$B$1403,0))*IF(AH526="n/a",1.03,IF(AH526&lt;0,1.01,IF(AH526&gt;10,1.1,(1+AH526/100))))</f>
        <v>1.111</v>
      </c>
      <c r="AS526" s="112">
        <f t="shared" si="12"/>
        <v>1.1827706</v>
      </c>
      <c r="AT526" s="112">
        <f t="shared" ref="AT526:AV526" si="534">IF($AK526="n/a",1.03*AS526,IF($AK526&lt;0,1.01*AS526,IF($AK526&gt;10,1.1*AS526,(1+$AK526/100)*AS526)))</f>
        <v>1.218253718</v>
      </c>
      <c r="AU526" s="112">
        <f t="shared" si="534"/>
        <v>1.25480133</v>
      </c>
      <c r="AV526" s="112">
        <f t="shared" si="534"/>
        <v>1.292445369</v>
      </c>
      <c r="AW526" s="103">
        <f t="shared" si="14"/>
        <v>6.059271017</v>
      </c>
      <c r="AX526" s="118">
        <f t="shared" si="15"/>
        <v>28.67615247</v>
      </c>
      <c r="AY526" s="119">
        <v>0.67</v>
      </c>
      <c r="AZ526" s="114">
        <v>25.55</v>
      </c>
      <c r="BA526" s="114">
        <v>-13.0</v>
      </c>
      <c r="BB526" s="114">
        <v>-4.29</v>
      </c>
      <c r="BC526" s="114">
        <v>7.13</v>
      </c>
      <c r="BD526" s="42"/>
      <c r="BE526" s="17">
        <v>2014.0</v>
      </c>
      <c r="BF526" s="17">
        <f t="shared" si="16"/>
        <v>0</v>
      </c>
      <c r="BG526" s="120">
        <v>9.5</v>
      </c>
    </row>
    <row r="527" ht="11.25" customHeight="1">
      <c r="A527" s="155" t="s">
        <v>2095</v>
      </c>
      <c r="B527" s="99" t="s">
        <v>2096</v>
      </c>
      <c r="C527" s="100" t="s">
        <v>296</v>
      </c>
      <c r="D527" s="100" t="s">
        <v>416</v>
      </c>
      <c r="E527" s="101">
        <v>5.0</v>
      </c>
      <c r="F527" s="58">
        <v>826.0</v>
      </c>
      <c r="G527" s="58" t="s">
        <v>168</v>
      </c>
      <c r="H527" s="58" t="s">
        <v>168</v>
      </c>
      <c r="I527" s="150">
        <v>12.58</v>
      </c>
      <c r="J527" s="103">
        <f t="shared" si="2"/>
        <v>3.815580286</v>
      </c>
      <c r="K527" s="104">
        <v>0.12</v>
      </c>
      <c r="L527" s="73">
        <v>4.0</v>
      </c>
      <c r="M527" s="23">
        <f t="shared" si="3"/>
        <v>0.48</v>
      </c>
      <c r="N527" s="105" t="s">
        <v>2097</v>
      </c>
      <c r="O527" s="106">
        <v>0.1</v>
      </c>
      <c r="P527" s="148">
        <v>43504.0</v>
      </c>
      <c r="Q527" s="148">
        <v>43535.0</v>
      </c>
      <c r="R527" s="23">
        <f t="shared" si="4"/>
        <v>20</v>
      </c>
      <c r="S527" s="108">
        <f t="array" ref="S527">IF(INDEX(Historical!$D$7:$D$1379,MATCH(B527,Historical!$B$7:$B$1403,0))=0,"n/a",(INDEX(Historical!$C$7:$C$1381,MATCH(B527,Historical!$B$7:$B$1403,0))/INDEX(Historical!$D$7:$D$1379,MATCH(B527,Historical!$B$7:$B$1403,0))-1)*100)</f>
        <v>20</v>
      </c>
      <c r="T527" s="108">
        <f t="array" ref="T527">IF(INDEX(Historical!$F$7:$F$1372,MATCH(B527,Historical!$B$7:$B$1403,0))=0,"n/a",((INDEX(Historical!$C$7:$C$1381,MATCH(B527,Historical!$B$7:$B$1403,0))/INDEX(Historical!$F$7:$F$1372,MATCH(B527,Historical!$B$7:$B$1403,0)))^(1/3)-1)*100)</f>
        <v>25.99210499</v>
      </c>
      <c r="U527" s="108">
        <f t="array" ref="U527">IF(INDEX(Historical!$H$7:$H$1372,MATCH(B527,Historical!$B$7:$B$1403,0))=0,"n/a",((INDEX(Historical!$C$7:$C$1381,MATCH(B527,Historical!$B$7:$B$1403,0))/INDEX(Historical!$H$7:$H$1372,MATCH(B527,Historical!$B$7:$B$1403,0)))^(1/5)-1)*100)</f>
        <v>31.95079108</v>
      </c>
      <c r="V527" s="108">
        <f t="array" ref="V527">IF(INDEX(Historical!$O$7:$O$1372,MATCH(B527,Historical!$B$7:$B$1403,0))=0,"n/a",((INDEX(Historical!$C$7:$C$1381,MATCH(B527,Historical!$B$7:$B$1403,0))/INDEX(Historical!$O$7:$O$1372,MATCH(B527,Historical!$B$7:$B$1403,0)))^(1/10)-1)*100)</f>
        <v>47.27333575</v>
      </c>
      <c r="W527" s="109">
        <f t="shared" si="5"/>
        <v>0.6758734193</v>
      </c>
      <c r="X527" s="110">
        <f t="shared" si="6"/>
        <v>0.9861355271</v>
      </c>
      <c r="Y527" s="133"/>
      <c r="Z527" s="103">
        <f t="shared" si="7"/>
        <v>57.14285714</v>
      </c>
      <c r="AA527" s="112">
        <f t="shared" si="8"/>
        <v>14.97619048</v>
      </c>
      <c r="AB527" s="73">
        <v>12.0</v>
      </c>
      <c r="AC527" s="102">
        <v>0.84</v>
      </c>
      <c r="AD527" s="102">
        <v>1.5</v>
      </c>
      <c r="AE527" s="102">
        <v>1.39</v>
      </c>
      <c r="AF527" s="102">
        <v>5.07</v>
      </c>
      <c r="AG527" s="102">
        <v>36.1</v>
      </c>
      <c r="AH527" s="102">
        <v>36.6</v>
      </c>
      <c r="AI527" s="102">
        <v>6.9</v>
      </c>
      <c r="AJ527" s="102">
        <v>32.4</v>
      </c>
      <c r="AK527" s="102">
        <v>10.0</v>
      </c>
      <c r="AL527" s="113">
        <v>426.59</v>
      </c>
      <c r="AM527" s="114">
        <v>10.5</v>
      </c>
      <c r="AN527" s="102">
        <v>0.0</v>
      </c>
      <c r="AO527" s="115">
        <f t="shared" si="9"/>
        <v>20.79018089</v>
      </c>
      <c r="AP527" s="116">
        <f t="shared" si="10"/>
        <v>35.76637136</v>
      </c>
      <c r="AQ527" s="117">
        <f t="shared" si="11"/>
        <v>83.70179424</v>
      </c>
      <c r="AR527" s="103">
        <f t="array" ref="AR527">INDEX(Historical!$C$7:$C$1381,MATCH(B527,Historical!$B$7:$B$1403,0))*IF(AH527="n/a",1.03,IF(AH527&lt;0,1.01,IF(AH527&gt;10,1.1,(1+AH527/100))))</f>
        <v>0.528</v>
      </c>
      <c r="AS527" s="112">
        <f t="shared" si="12"/>
        <v>0.564432</v>
      </c>
      <c r="AT527" s="112">
        <f t="shared" ref="AT527:AV527" si="535">IF($AK527="n/a",1.03*AS527,IF($AK527&lt;0,1.01*AS527,IF($AK527&gt;10,1.1*AS527,(1+$AK527/100)*AS527)))</f>
        <v>0.6208752</v>
      </c>
      <c r="AU527" s="112">
        <f t="shared" si="535"/>
        <v>0.68296272</v>
      </c>
      <c r="AV527" s="112">
        <f t="shared" si="535"/>
        <v>0.751258992</v>
      </c>
      <c r="AW527" s="103">
        <f t="shared" si="14"/>
        <v>3.147528912</v>
      </c>
      <c r="AX527" s="118">
        <f t="shared" si="15"/>
        <v>25.02010264</v>
      </c>
      <c r="AY527" s="119">
        <v>0.54</v>
      </c>
      <c r="AZ527" s="114">
        <v>1.51</v>
      </c>
      <c r="BA527" s="114">
        <v>-31.259999999999998</v>
      </c>
      <c r="BB527" s="114">
        <v>-12.740000000000002</v>
      </c>
      <c r="BC527" s="114">
        <v>-13.81</v>
      </c>
      <c r="BD527" s="42"/>
      <c r="BE527" s="17">
        <v>2015.0</v>
      </c>
      <c r="BF527" s="17">
        <f t="shared" si="16"/>
        <v>0</v>
      </c>
      <c r="BG527" s="120">
        <v>25.2</v>
      </c>
    </row>
    <row r="528" ht="11.25" customHeight="1">
      <c r="A528" s="155" t="s">
        <v>1361</v>
      </c>
      <c r="B528" s="99" t="s">
        <v>1362</v>
      </c>
      <c r="C528" s="100" t="s">
        <v>177</v>
      </c>
      <c r="D528" s="100" t="s">
        <v>317</v>
      </c>
      <c r="E528" s="101">
        <v>9.0</v>
      </c>
      <c r="F528" s="58">
        <v>524.0</v>
      </c>
      <c r="G528" s="58" t="s">
        <v>120</v>
      </c>
      <c r="H528" s="58" t="s">
        <v>120</v>
      </c>
      <c r="I528" s="150">
        <v>76.56</v>
      </c>
      <c r="J528" s="103">
        <f t="shared" si="2"/>
        <v>3.187042842</v>
      </c>
      <c r="K528" s="104">
        <v>0.61</v>
      </c>
      <c r="L528" s="73">
        <v>4.0</v>
      </c>
      <c r="M528" s="23">
        <f t="shared" si="3"/>
        <v>2.44</v>
      </c>
      <c r="N528" s="105" t="s">
        <v>1363</v>
      </c>
      <c r="O528" s="106">
        <v>0.55</v>
      </c>
      <c r="P528" s="107">
        <v>43811.0</v>
      </c>
      <c r="Q528" s="107">
        <v>43837.0</v>
      </c>
      <c r="R528" s="23">
        <f t="shared" si="4"/>
        <v>10.90909091</v>
      </c>
      <c r="S528" s="108">
        <f t="array" ref="S528">IF(INDEX(Historical!$D$7:$D$1379,MATCH(B528,Historical!$B$7:$B$1403,0))=0,"n/a",(INDEX(Historical!$C$7:$C$1381,MATCH(B528,Historical!$B$7:$B$1403,0))/INDEX(Historical!$D$7:$D$1379,MATCH(B528,Historical!$B$7:$B$1403,0))-1)*100)</f>
        <v>14.58333333</v>
      </c>
      <c r="T528" s="108">
        <f t="array" ref="T528">IF(INDEX(Historical!$F$7:$F$1372,MATCH(B528,Historical!$B$7:$B$1403,0))=0,"n/a",((INDEX(Historical!$C$7:$C$1381,MATCH(B528,Historical!$B$7:$B$1403,0))/INDEX(Historical!$F$7:$F$1372,MATCH(B528,Historical!$B$7:$B$1403,0)))^(1/3)-1)*100)</f>
        <v>6.137361198</v>
      </c>
      <c r="U528" s="108">
        <f t="array" ref="U528">IF(INDEX(Historical!$H$7:$H$1372,MATCH(B528,Historical!$B$7:$B$1403,0))=0,"n/a",((INDEX(Historical!$C$7:$C$1381,MATCH(B528,Historical!$B$7:$B$1403,0))/INDEX(Historical!$H$7:$H$1372,MATCH(B528,Historical!$B$7:$B$1403,0)))^(1/5)-1)*100)</f>
        <v>4.563955259</v>
      </c>
      <c r="V528" s="108">
        <f t="array" ref="V528">IF(INDEX(Historical!$O$7:$O$1372,MATCH(B528,Historical!$B$7:$B$1403,0))=0,"n/a",((INDEX(Historical!$C$7:$C$1381,MATCH(B528,Historical!$B$7:$B$1403,0))/INDEX(Historical!$O$7:$O$1372,MATCH(B528,Historical!$B$7:$B$1403,0)))^(1/10)-1)*100)</f>
        <v>3.766677018</v>
      </c>
      <c r="W528" s="109">
        <f t="shared" si="5"/>
        <v>1.211666208</v>
      </c>
      <c r="X528" s="110">
        <f t="shared" si="6"/>
        <v>0.4305618169</v>
      </c>
      <c r="Y528" s="147"/>
      <c r="Z528" s="103">
        <f t="shared" si="7"/>
        <v>63.54166667</v>
      </c>
      <c r="AA528" s="112">
        <f t="shared" si="8"/>
        <v>19.9375</v>
      </c>
      <c r="AB528" s="73">
        <v>12.0</v>
      </c>
      <c r="AC528" s="102">
        <v>3.84</v>
      </c>
      <c r="AD528" s="102">
        <v>2.37</v>
      </c>
      <c r="AE528" s="102">
        <v>4.17</v>
      </c>
      <c r="AF528" s="102">
        <v>7.3</v>
      </c>
      <c r="AG528" s="102">
        <v>34.4</v>
      </c>
      <c r="AH528" s="102">
        <v>33.0</v>
      </c>
      <c r="AI528" s="102">
        <v>9.959999999999999</v>
      </c>
      <c r="AJ528" s="102">
        <v>10.6</v>
      </c>
      <c r="AK528" s="102">
        <v>8.43</v>
      </c>
      <c r="AL528" s="113">
        <v>195280.0</v>
      </c>
      <c r="AM528" s="114">
        <v>0.06999999999999999</v>
      </c>
      <c r="AN528" s="102">
        <v>0.97</v>
      </c>
      <c r="AO528" s="115">
        <f t="shared" si="9"/>
        <v>-12.1865019</v>
      </c>
      <c r="AP528" s="116">
        <f t="shared" si="10"/>
        <v>7.750998101</v>
      </c>
      <c r="AQ528" s="117">
        <f t="shared" si="11"/>
        <v>154.3346439</v>
      </c>
      <c r="AR528" s="103">
        <f t="array" ref="AR528">INDEX(Historical!$C$7:$C$1381,MATCH(B528,Historical!$B$7:$B$1403,0))*IF(AH528="n/a",1.03,IF(AH528&lt;0,1.01,IF(AH528&gt;10,1.1,(1+AH528/100))))</f>
        <v>2.42</v>
      </c>
      <c r="AS528" s="112">
        <f t="shared" si="12"/>
        <v>2.661032</v>
      </c>
      <c r="AT528" s="112">
        <f t="shared" ref="AT528:AV528" si="536">IF($AK528="n/a",1.03*AS528,IF($AK528&lt;0,1.01*AS528,IF($AK528&gt;10,1.1*AS528,(1+$AK528/100)*AS528)))</f>
        <v>2.885356998</v>
      </c>
      <c r="AU528" s="112">
        <f t="shared" si="536"/>
        <v>3.128592592</v>
      </c>
      <c r="AV528" s="112">
        <f t="shared" si="536"/>
        <v>3.392332948</v>
      </c>
      <c r="AW528" s="103">
        <f t="shared" si="14"/>
        <v>14.48731454</v>
      </c>
      <c r="AX528" s="118">
        <f t="shared" si="15"/>
        <v>18.92282463</v>
      </c>
      <c r="AY528" s="119">
        <v>0.59</v>
      </c>
      <c r="AZ528" s="114">
        <v>5.99</v>
      </c>
      <c r="BA528" s="114">
        <v>-17.36</v>
      </c>
      <c r="BB528" s="114">
        <v>-12.36</v>
      </c>
      <c r="BC528" s="114">
        <v>-9.68</v>
      </c>
      <c r="BD528" s="42"/>
      <c r="BE528" s="17">
        <v>2012.0</v>
      </c>
      <c r="BF528" s="17">
        <f t="shared" si="16"/>
        <v>0</v>
      </c>
      <c r="BG528" s="120">
        <v>11.3</v>
      </c>
    </row>
    <row r="529" ht="11.25" customHeight="1">
      <c r="A529" s="55" t="s">
        <v>1943</v>
      </c>
      <c r="B529" s="99" t="s">
        <v>1944</v>
      </c>
      <c r="C529" s="100" t="s">
        <v>136</v>
      </c>
      <c r="D529" s="100" t="s">
        <v>183</v>
      </c>
      <c r="E529" s="101">
        <v>6.0</v>
      </c>
      <c r="F529" s="58">
        <v>766.0</v>
      </c>
      <c r="G529" s="58" t="s">
        <v>168</v>
      </c>
      <c r="H529" s="58" t="s">
        <v>168</v>
      </c>
      <c r="I529" s="60">
        <v>45.03</v>
      </c>
      <c r="J529" s="103">
        <f t="shared" si="2"/>
        <v>3.109038419</v>
      </c>
      <c r="K529" s="144">
        <v>0.35</v>
      </c>
      <c r="L529" s="17">
        <v>4.0</v>
      </c>
      <c r="M529" s="23">
        <f t="shared" si="3"/>
        <v>1.4</v>
      </c>
      <c r="N529" s="17" t="s">
        <v>150</v>
      </c>
      <c r="O529" s="145">
        <v>0.3</v>
      </c>
      <c r="P529" s="107">
        <v>43676.0</v>
      </c>
      <c r="Q529" s="107">
        <v>43692.0</v>
      </c>
      <c r="R529" s="23">
        <f t="shared" si="4"/>
        <v>16.66666667</v>
      </c>
      <c r="S529" s="108">
        <f t="array" ref="S529">IF(INDEX(Historical!$D$7:$D$1379,MATCH(B529,Historical!$B$7:$B$1403,0))=0,"n/a",(INDEX(Historical!$C$7:$C$1381,MATCH(B529,Historical!$B$7:$B$1403,0))/INDEX(Historical!$D$7:$D$1379,MATCH(B529,Historical!$B$7:$B$1403,0))-1)*100)</f>
        <v>18.18181818</v>
      </c>
      <c r="T529" s="108">
        <f t="array" ref="T529">IF(INDEX(Historical!$F$7:$F$1372,MATCH(B529,Historical!$B$7:$B$1403,0))=0,"n/a",((INDEX(Historical!$C$7:$C$1381,MATCH(B529,Historical!$B$7:$B$1403,0))/INDEX(Historical!$F$7:$F$1372,MATCH(B529,Historical!$B$7:$B$1403,0)))^(1/3)-1)*100)</f>
        <v>22.91789213</v>
      </c>
      <c r="U529" s="108">
        <f t="array" ref="U529">IF(INDEX(Historical!$H$7:$H$1372,MATCH(B529,Historical!$B$7:$B$1403,0))=0,"n/a",((INDEX(Historical!$C$7:$C$1381,MATCH(B529,Historical!$B$7:$B$1403,0))/INDEX(Historical!$H$7:$H$1372,MATCH(B529,Historical!$B$7:$B$1403,0)))^(1/5)-1)*100)</f>
        <v>30.00949208</v>
      </c>
      <c r="V529" s="108">
        <f t="array" ref="V529">IF(INDEX(Historical!$O$7:$O$1372,MATCH(B529,Historical!$B$7:$B$1403,0))=0,"n/a",((INDEX(Historical!$C$7:$C$1381,MATCH(B529,Historical!$B$7:$B$1403,0))/INDEX(Historical!$O$7:$O$1372,MATCH(B529,Historical!$B$7:$B$1403,0)))^(1/10)-1)*100)</f>
        <v>11.51831314</v>
      </c>
      <c r="W529" s="109">
        <f t="shared" si="5"/>
        <v>2.605372133</v>
      </c>
      <c r="X529" s="110">
        <f t="shared" si="6"/>
        <v>1.071767574</v>
      </c>
      <c r="Y529" s="99"/>
      <c r="Z529" s="103">
        <f t="shared" si="7"/>
        <v>26.97495183</v>
      </c>
      <c r="AA529" s="112">
        <f t="shared" si="8"/>
        <v>8.676300578</v>
      </c>
      <c r="AB529" s="58">
        <v>12.0</v>
      </c>
      <c r="AC529" s="60">
        <v>5.19</v>
      </c>
      <c r="AD529" s="60">
        <v>1.06</v>
      </c>
      <c r="AE529" s="60">
        <v>1.39</v>
      </c>
      <c r="AF529" s="60">
        <v>0.98</v>
      </c>
      <c r="AG529" s="60">
        <v>10.6</v>
      </c>
      <c r="AH529" s="60">
        <v>26.6</v>
      </c>
      <c r="AI529" s="60">
        <v>10.35</v>
      </c>
      <c r="AJ529" s="60">
        <v>28.000000000000004</v>
      </c>
      <c r="AK529" s="60">
        <v>8.16</v>
      </c>
      <c r="AL529" s="60">
        <v>74730.0</v>
      </c>
      <c r="AM529" s="60">
        <v>23.799999999999997</v>
      </c>
      <c r="AN529" s="60">
        <v>5.87</v>
      </c>
      <c r="AO529" s="115">
        <f t="shared" si="9"/>
        <v>24.44222992</v>
      </c>
      <c r="AP529" s="116">
        <f t="shared" si="10"/>
        <v>33.1185305</v>
      </c>
      <c r="AQ529" s="117">
        <f t="shared" si="11"/>
        <v>-38.52633964</v>
      </c>
      <c r="AR529" s="103">
        <f t="array" ref="AR529">INDEX(Historical!$C$7:$C$1381,MATCH(B529,Historical!$B$7:$B$1403,0))*IF(AH529="n/a",1.03,IF(AH529&lt;0,1.01,IF(AH529&gt;10,1.1,(1+AH529/100))))</f>
        <v>1.43</v>
      </c>
      <c r="AS529" s="112">
        <f t="shared" si="12"/>
        <v>1.573</v>
      </c>
      <c r="AT529" s="112">
        <f t="shared" ref="AT529:AV529" si="537">IF($AK529="n/a",1.03*AS529,IF($AK529&lt;0,1.01*AS529,IF($AK529&gt;10,1.1*AS529,(1+$AK529/100)*AS529)))</f>
        <v>1.7013568</v>
      </c>
      <c r="AU529" s="112">
        <f t="shared" si="537"/>
        <v>1.840187515</v>
      </c>
      <c r="AV529" s="112">
        <f t="shared" si="537"/>
        <v>1.990346816</v>
      </c>
      <c r="AW529" s="103">
        <f t="shared" si="14"/>
        <v>8.534891131</v>
      </c>
      <c r="AX529" s="118">
        <f t="shared" si="15"/>
        <v>18.95378888</v>
      </c>
      <c r="AY529" s="235">
        <v>1.32</v>
      </c>
      <c r="AZ529" s="120">
        <v>16.18</v>
      </c>
      <c r="BA529" s="120">
        <v>-21.78</v>
      </c>
      <c r="BB529" s="120">
        <v>-14.75</v>
      </c>
      <c r="BC529" s="120">
        <v>-2.79</v>
      </c>
      <c r="BD529" s="42"/>
      <c r="BE529" s="17">
        <v>2014.0</v>
      </c>
      <c r="BF529" s="17">
        <f t="shared" si="16"/>
        <v>0</v>
      </c>
      <c r="BG529" s="120">
        <v>0.8999999999999999</v>
      </c>
    </row>
    <row r="530" ht="11.25" customHeight="1">
      <c r="A530" s="55" t="s">
        <v>374</v>
      </c>
      <c r="B530" s="99" t="s">
        <v>375</v>
      </c>
      <c r="C530" s="100" t="s">
        <v>118</v>
      </c>
      <c r="D530" s="100" t="s">
        <v>119</v>
      </c>
      <c r="E530" s="101">
        <v>48.0</v>
      </c>
      <c r="F530" s="58">
        <v>34.0</v>
      </c>
      <c r="G530" s="58" t="s">
        <v>168</v>
      </c>
      <c r="H530" s="58" t="s">
        <v>168</v>
      </c>
      <c r="I530" s="102">
        <v>121.67</v>
      </c>
      <c r="J530" s="103">
        <f t="shared" si="2"/>
        <v>1.380784088</v>
      </c>
      <c r="K530" s="104">
        <v>0.42</v>
      </c>
      <c r="L530" s="73">
        <v>4.0</v>
      </c>
      <c r="M530" s="23">
        <f t="shared" si="3"/>
        <v>1.68</v>
      </c>
      <c r="N530" s="105" t="s">
        <v>376</v>
      </c>
      <c r="O530" s="106">
        <v>0.38</v>
      </c>
      <c r="P530" s="107">
        <v>43602.0</v>
      </c>
      <c r="Q530" s="107">
        <v>43626.0</v>
      </c>
      <c r="R530" s="23">
        <f t="shared" si="4"/>
        <v>10.52631579</v>
      </c>
      <c r="S530" s="108">
        <f t="array" ref="S530">IF(INDEX(Historical!$D$7:$D$1379,MATCH(B530,Historical!$B$7:$B$1403,0))=0,"n/a",(INDEX(Historical!$C$7:$C$1381,MATCH(B530,Historical!$B$7:$B$1403,0))/INDEX(Historical!$D$7:$D$1379,MATCH(B530,Historical!$B$7:$B$1403,0))-1)*100)</f>
        <v>10.06711409</v>
      </c>
      <c r="T530" s="108">
        <f t="array" ref="T530">IF(INDEX(Historical!$F$7:$F$1372,MATCH(B530,Historical!$B$7:$B$1403,0))=0,"n/a",((INDEX(Historical!$C$7:$C$1381,MATCH(B530,Historical!$B$7:$B$1403,0))/INDEX(Historical!$F$7:$F$1372,MATCH(B530,Historical!$B$7:$B$1403,0)))^(1/3)-1)*100)</f>
        <v>7.776526848</v>
      </c>
      <c r="U530" s="108">
        <f t="array" ref="U530">IF(INDEX(Historical!$H$7:$H$1372,MATCH(B530,Historical!$B$7:$B$1403,0))=0,"n/a",((INDEX(Historical!$C$7:$C$1381,MATCH(B530,Historical!$B$7:$B$1403,0))/INDEX(Historical!$H$7:$H$1372,MATCH(B530,Historical!$B$7:$B$1403,0)))^(1/5)-1)*100)</f>
        <v>5.922384105</v>
      </c>
      <c r="V530" s="108">
        <f t="array" ref="V530">IF(INDEX(Historical!$O$7:$O$1372,MATCH(B530,Historical!$B$7:$B$1403,0))=0,"n/a",((INDEX(Historical!$C$7:$C$1381,MATCH(B530,Historical!$B$7:$B$1403,0))/INDEX(Historical!$O$7:$O$1372,MATCH(B530,Historical!$B$7:$B$1403,0)))^(1/10)-1)*100)</f>
        <v>5.501166489</v>
      </c>
      <c r="W530" s="109">
        <f t="shared" si="5"/>
        <v>1.076568782</v>
      </c>
      <c r="X530" s="110">
        <f t="shared" si="6"/>
        <v>0.6729981937</v>
      </c>
      <c r="Y530" s="149"/>
      <c r="Z530" s="103">
        <f t="shared" si="7"/>
        <v>48.27586207</v>
      </c>
      <c r="AA530" s="112">
        <f t="shared" si="8"/>
        <v>34.96264368</v>
      </c>
      <c r="AB530" s="73">
        <v>12.0</v>
      </c>
      <c r="AC530" s="102">
        <v>3.48</v>
      </c>
      <c r="AD530" s="102">
        <v>1.94</v>
      </c>
      <c r="AE530" s="102">
        <v>3.37</v>
      </c>
      <c r="AF530" s="102">
        <v>6.53</v>
      </c>
      <c r="AG530" s="102">
        <v>19.8</v>
      </c>
      <c r="AH530" s="102">
        <v>11.0</v>
      </c>
      <c r="AI530" s="102">
        <v>9.569999999999999</v>
      </c>
      <c r="AJ530" s="102">
        <v>8.799999999999999</v>
      </c>
      <c r="AK530" s="102">
        <v>18.0</v>
      </c>
      <c r="AL530" s="113">
        <v>4730.0</v>
      </c>
      <c r="AM530" s="114">
        <v>0.3</v>
      </c>
      <c r="AN530" s="102">
        <v>0.48</v>
      </c>
      <c r="AO530" s="115">
        <f t="shared" si="9"/>
        <v>-27.65947549</v>
      </c>
      <c r="AP530" s="116">
        <f t="shared" si="10"/>
        <v>7.303168193</v>
      </c>
      <c r="AQ530" s="117">
        <f t="shared" si="11"/>
        <v>218.5425583</v>
      </c>
      <c r="AR530" s="103">
        <f t="array" ref="AR530">INDEX(Historical!$C$7:$C$1381,MATCH(B530,Historical!$B$7:$B$1403,0))*IF(AH530="n/a",1.03,IF(AH530&lt;0,1.01,IF(AH530&gt;10,1.1,(1+AH530/100))))</f>
        <v>1.804</v>
      </c>
      <c r="AS530" s="112">
        <f t="shared" si="12"/>
        <v>1.9766428</v>
      </c>
      <c r="AT530" s="112">
        <f t="shared" ref="AT530:AV530" si="538">IF($AK530="n/a",1.03*AS530,IF($AK530&lt;0,1.01*AS530,IF($AK530&gt;10,1.1*AS530,(1+$AK530/100)*AS530)))</f>
        <v>2.17430708</v>
      </c>
      <c r="AU530" s="112">
        <f t="shared" si="538"/>
        <v>2.391737788</v>
      </c>
      <c r="AV530" s="112">
        <f t="shared" si="538"/>
        <v>2.630911567</v>
      </c>
      <c r="AW530" s="103">
        <f t="shared" si="14"/>
        <v>10.97759923</v>
      </c>
      <c r="AX530" s="118">
        <f t="shared" si="15"/>
        <v>9.022437113</v>
      </c>
      <c r="AY530" s="119">
        <v>1.0</v>
      </c>
      <c r="AZ530" s="114">
        <v>26.729999999999997</v>
      </c>
      <c r="BA530" s="114">
        <v>-14.52</v>
      </c>
      <c r="BB530" s="114">
        <v>-8.59</v>
      </c>
      <c r="BC530" s="114">
        <v>5.3</v>
      </c>
      <c r="BD530" s="42"/>
      <c r="BE530" s="17">
        <v>1972.0</v>
      </c>
      <c r="BF530" s="17">
        <f t="shared" si="16"/>
        <v>5</v>
      </c>
      <c r="BG530" s="120">
        <v>8.0</v>
      </c>
    </row>
    <row r="531" ht="11.25" customHeight="1">
      <c r="A531" s="260" t="s">
        <v>2098</v>
      </c>
      <c r="B531" s="122" t="s">
        <v>2099</v>
      </c>
      <c r="C531" s="100" t="s">
        <v>136</v>
      </c>
      <c r="D531" s="100" t="s">
        <v>153</v>
      </c>
      <c r="E531" s="123">
        <v>5.0</v>
      </c>
      <c r="F531" s="58">
        <v>860.0</v>
      </c>
      <c r="G531" s="124" t="s">
        <v>168</v>
      </c>
      <c r="H531" s="124" t="s">
        <v>168</v>
      </c>
      <c r="I531" s="216">
        <v>23.82</v>
      </c>
      <c r="J531" s="126">
        <f t="shared" si="2"/>
        <v>4.49202351</v>
      </c>
      <c r="K531" s="127">
        <v>0.2675</v>
      </c>
      <c r="L531" s="128">
        <v>4.0</v>
      </c>
      <c r="M531" s="129">
        <f t="shared" si="3"/>
        <v>1.07</v>
      </c>
      <c r="N531" s="130" t="s">
        <v>890</v>
      </c>
      <c r="O531" s="131">
        <v>0.2425</v>
      </c>
      <c r="P531" s="132">
        <v>43874.0</v>
      </c>
      <c r="Q531" s="132">
        <v>43882.0</v>
      </c>
      <c r="R531" s="129">
        <f t="shared" si="4"/>
        <v>10.30927835</v>
      </c>
      <c r="S531" s="108">
        <f t="array" ref="S531">IF(INDEX(Historical!$D$7:$D$1379,MATCH(B531,Historical!$B$7:$B$1403,0))=0,"n/a",(INDEX(Historical!$C$7:$C$1381,MATCH(B531,Historical!$B$7:$B$1403,0))/INDEX(Historical!$D$7:$D$1379,MATCH(B531,Historical!$B$7:$B$1403,0))-1)*100)</f>
        <v>10.22727273</v>
      </c>
      <c r="T531" s="108">
        <f t="array" ref="T531">IF(INDEX(Historical!$F$7:$F$1372,MATCH(B531,Historical!$B$7:$B$1403,0))=0,"n/a",((INDEX(Historical!$C$7:$C$1381,MATCH(B531,Historical!$B$7:$B$1403,0))/INDEX(Historical!$F$7:$F$1372,MATCH(B531,Historical!$B$7:$B$1403,0)))^(1/3)-1)*100)</f>
        <v>39.15209349</v>
      </c>
      <c r="U531" s="108" t="str">
        <f t="array" ref="U531">IF(INDEX(Historical!$H$7:$H$1372,MATCH(B531,Historical!$B$7:$B$1403,0))=0,"n/a",((INDEX(Historical!$C$7:$C$1381,MATCH(B531,Historical!$B$7:$B$1403,0))/INDEX(Historical!$H$7:$H$1372,MATCH(B531,Historical!$B$7:$B$1403,0)))^(1/5)-1)*100)</f>
        <v>n/a</v>
      </c>
      <c r="V531" s="108" t="str">
        <f t="array" ref="V531">IF(INDEX(Historical!$O$7:$O$1372,MATCH(B531,Historical!$B$7:$B$1403,0))=0,"n/a",((INDEX(Historical!$C$7:$C$1381,MATCH(B531,Historical!$B$7:$B$1403,0))/INDEX(Historical!$O$7:$O$1372,MATCH(B531,Historical!$B$7:$B$1403,0)))^(1/10)-1)*100)</f>
        <v>n/a</v>
      </c>
      <c r="W531" s="109" t="str">
        <f t="shared" si="5"/>
        <v>n/a</v>
      </c>
      <c r="X531" s="110" t="str">
        <f t="shared" si="6"/>
        <v>n/a</v>
      </c>
      <c r="Y531" s="181"/>
      <c r="Z531" s="126">
        <f t="shared" si="7"/>
        <v>47.55555556</v>
      </c>
      <c r="AA531" s="134">
        <f t="shared" si="8"/>
        <v>10.58666667</v>
      </c>
      <c r="AB531" s="128">
        <v>12.0</v>
      </c>
      <c r="AC531" s="125">
        <v>2.25</v>
      </c>
      <c r="AD531" s="125">
        <v>1.51</v>
      </c>
      <c r="AE531" s="125">
        <v>2.46</v>
      </c>
      <c r="AF531" s="125">
        <v>0.89</v>
      </c>
      <c r="AG531" s="125">
        <v>8.7</v>
      </c>
      <c r="AH531" s="125">
        <v>48.699999999999996</v>
      </c>
      <c r="AI531" s="125">
        <v>3.52</v>
      </c>
      <c r="AJ531" s="125">
        <v>20.7</v>
      </c>
      <c r="AK531" s="125">
        <v>7.000000000000001</v>
      </c>
      <c r="AL531" s="135">
        <v>585.97</v>
      </c>
      <c r="AM531" s="136">
        <v>3.8</v>
      </c>
      <c r="AN531" s="125">
        <v>0.37</v>
      </c>
      <c r="AO531" s="137" t="str">
        <f t="shared" si="9"/>
        <v>n/a</v>
      </c>
      <c r="AP531" s="138" t="str">
        <f t="shared" si="10"/>
        <v>n/a</v>
      </c>
      <c r="AQ531" s="139">
        <f t="shared" si="11"/>
        <v>-35.28821734</v>
      </c>
      <c r="AR531" s="103">
        <f t="array" ref="AR531">INDEX(Historical!$C$7:$C$1381,MATCH(B531,Historical!$B$7:$B$1403,0))*IF(AH531="n/a",1.03,IF(AH531&lt;0,1.01,IF(AH531&gt;10,1.1,(1+AH531/100))))</f>
        <v>1.067</v>
      </c>
      <c r="AS531" s="134">
        <f t="shared" si="12"/>
        <v>1.1045584</v>
      </c>
      <c r="AT531" s="134">
        <f t="shared" ref="AT531:AV531" si="539">IF($AK531="n/a",1.03*AS531,IF($AK531&lt;0,1.01*AS531,IF($AK531&gt;10,1.1*AS531,(1+$AK531/100)*AS531)))</f>
        <v>1.181877488</v>
      </c>
      <c r="AU531" s="134">
        <f t="shared" si="539"/>
        <v>1.264608912</v>
      </c>
      <c r="AV531" s="134">
        <f t="shared" si="539"/>
        <v>1.353131536</v>
      </c>
      <c r="AW531" s="126">
        <f t="shared" si="14"/>
        <v>5.971176336</v>
      </c>
      <c r="AX531" s="140">
        <f t="shared" si="15"/>
        <v>25.06791073</v>
      </c>
      <c r="AY531" s="141">
        <v>1.35</v>
      </c>
      <c r="AZ531" s="136">
        <v>5.35</v>
      </c>
      <c r="BA531" s="136">
        <v>-19.25</v>
      </c>
      <c r="BB531" s="136">
        <v>-14.16</v>
      </c>
      <c r="BC531" s="136">
        <v>-10.979999999999999</v>
      </c>
      <c r="BD531" s="142"/>
      <c r="BE531" s="17">
        <v>2016.0</v>
      </c>
      <c r="BF531" s="17">
        <f t="shared" si="16"/>
        <v>0</v>
      </c>
      <c r="BG531" s="143">
        <v>1.0</v>
      </c>
    </row>
    <row r="532" ht="11.25" customHeight="1">
      <c r="A532" s="220" t="s">
        <v>1945</v>
      </c>
      <c r="B532" s="99" t="s">
        <v>1946</v>
      </c>
      <c r="C532" s="100" t="s">
        <v>136</v>
      </c>
      <c r="D532" s="100" t="s">
        <v>183</v>
      </c>
      <c r="E532" s="101">
        <v>6.0</v>
      </c>
      <c r="F532" s="58">
        <v>769.0</v>
      </c>
      <c r="G532" s="58" t="s">
        <v>168</v>
      </c>
      <c r="H532" s="58" t="s">
        <v>168</v>
      </c>
      <c r="I532" s="150">
        <v>295.44</v>
      </c>
      <c r="J532" s="103">
        <f t="shared" si="2"/>
        <v>0.9206607095</v>
      </c>
      <c r="K532" s="104">
        <v>0.68</v>
      </c>
      <c r="L532" s="73">
        <v>4.0</v>
      </c>
      <c r="M532" s="23">
        <f t="shared" si="3"/>
        <v>2.72</v>
      </c>
      <c r="N532" s="105" t="s">
        <v>834</v>
      </c>
      <c r="O532" s="106">
        <v>0.58</v>
      </c>
      <c r="P532" s="107">
        <v>43692.0</v>
      </c>
      <c r="Q532" s="107">
        <v>43707.0</v>
      </c>
      <c r="R532" s="23">
        <f t="shared" si="4"/>
        <v>17.24137931</v>
      </c>
      <c r="S532" s="108">
        <f t="array" ref="S532">IF(INDEX(Historical!$D$7:$D$1379,MATCH(B532,Historical!$B$7:$B$1403,0))=0,"n/a",(INDEX(Historical!$C$7:$C$1381,MATCH(B532,Historical!$B$7:$B$1403,0))/INDEX(Historical!$D$7:$D$1379,MATCH(B532,Historical!$B$7:$B$1403,0))-1)*100)</f>
        <v>31.25</v>
      </c>
      <c r="T532" s="108">
        <f t="array" ref="T532">IF(INDEX(Historical!$F$7:$F$1372,MATCH(B532,Historical!$B$7:$B$1403,0))=0,"n/a",((INDEX(Historical!$C$7:$C$1381,MATCH(B532,Historical!$B$7:$B$1403,0))/INDEX(Historical!$F$7:$F$1372,MATCH(B532,Historical!$B$7:$B$1403,0)))^(1/3)-1)*100)</f>
        <v>36.08184232</v>
      </c>
      <c r="U532" s="108">
        <f t="array" ref="U532">IF(INDEX(Historical!$H$7:$H$1372,MATCH(B532,Historical!$B$7:$B$1403,0))=0,"n/a",((INDEX(Historical!$C$7:$C$1381,MATCH(B532,Historical!$B$7:$B$1403,0))/INDEX(Historical!$H$7:$H$1372,MATCH(B532,Historical!$B$7:$B$1403,0)))^(1/5)-1)*100)</f>
        <v>69.52182031</v>
      </c>
      <c r="V532" s="108" t="str">
        <f t="array" ref="V532">IF(INDEX(Historical!$O$7:$O$1372,MATCH(B532,Historical!$B$7:$B$1403,0))=0,"n/a",((INDEX(Historical!$C$7:$C$1381,MATCH(B532,Historical!$B$7:$B$1403,0))/INDEX(Historical!$O$7:$O$1372,MATCH(B532,Historical!$B$7:$B$1403,0)))^(1/10)-1)*100)</f>
        <v>n/a</v>
      </c>
      <c r="W532" s="109" t="str">
        <f t="shared" si="5"/>
        <v>n/a</v>
      </c>
      <c r="X532" s="110">
        <f t="shared" si="6"/>
        <v>2.235428306</v>
      </c>
      <c r="Y532" s="147"/>
      <c r="Z532" s="103">
        <f t="shared" si="7"/>
        <v>41.27465857</v>
      </c>
      <c r="AA532" s="112">
        <f t="shared" si="8"/>
        <v>44.83156297</v>
      </c>
      <c r="AB532" s="73">
        <v>12.0</v>
      </c>
      <c r="AC532" s="102">
        <v>6.59</v>
      </c>
      <c r="AD532" s="102">
        <v>3.4</v>
      </c>
      <c r="AE532" s="102">
        <v>16.74</v>
      </c>
      <c r="AF532" s="102" t="s">
        <v>128</v>
      </c>
      <c r="AG532" s="102">
        <v>-291.7</v>
      </c>
      <c r="AH532" s="102">
        <v>19.0</v>
      </c>
      <c r="AI532" s="102">
        <v>15.409999999999998</v>
      </c>
      <c r="AJ532" s="102">
        <v>31.1</v>
      </c>
      <c r="AK532" s="102">
        <v>13.200000000000001</v>
      </c>
      <c r="AL532" s="113">
        <v>26080.0</v>
      </c>
      <c r="AM532" s="114">
        <v>2.6</v>
      </c>
      <c r="AN532" s="102" t="s">
        <v>128</v>
      </c>
      <c r="AO532" s="115">
        <f t="shared" si="9"/>
        <v>25.61091804</v>
      </c>
      <c r="AP532" s="116">
        <f t="shared" si="10"/>
        <v>70.44248102</v>
      </c>
      <c r="AQ532" s="117" t="str">
        <f t="shared" si="11"/>
        <v>n/a</v>
      </c>
      <c r="AR532" s="103">
        <f t="array" ref="AR532">INDEX(Historical!$C$7:$C$1381,MATCH(B532,Historical!$B$7:$B$1403,0))*IF(AH532="n/a",1.03,IF(AH532&lt;0,1.01,IF(AH532&gt;10,1.1,(1+AH532/100))))</f>
        <v>2.772</v>
      </c>
      <c r="AS532" s="112">
        <f t="shared" si="12"/>
        <v>3.0492</v>
      </c>
      <c r="AT532" s="112">
        <f t="shared" ref="AT532:AV532" si="540">IF($AK532="n/a",1.03*AS532,IF($AK532&lt;0,1.01*AS532,IF($AK532&gt;10,1.1*AS532,(1+$AK532/100)*AS532)))</f>
        <v>3.35412</v>
      </c>
      <c r="AU532" s="112">
        <f t="shared" si="540"/>
        <v>3.689532</v>
      </c>
      <c r="AV532" s="112">
        <f t="shared" si="540"/>
        <v>4.0584852</v>
      </c>
      <c r="AW532" s="103">
        <f t="shared" si="14"/>
        <v>16.9233372</v>
      </c>
      <c r="AX532" s="118">
        <f t="shared" si="15"/>
        <v>5.728180747</v>
      </c>
      <c r="AY532" s="119">
        <v>1.26</v>
      </c>
      <c r="AZ532" s="114">
        <v>64.63</v>
      </c>
      <c r="BA532" s="114">
        <v>-11.92</v>
      </c>
      <c r="BB532" s="114">
        <v>4.6</v>
      </c>
      <c r="BC532" s="114">
        <v>19.93</v>
      </c>
      <c r="BD532" s="42"/>
      <c r="BE532" s="17">
        <v>2014.0</v>
      </c>
      <c r="BF532" s="17">
        <f t="shared" si="16"/>
        <v>0</v>
      </c>
      <c r="BG532" s="120">
        <v>15.7</v>
      </c>
    </row>
    <row r="533" ht="11.25" customHeight="1">
      <c r="A533" s="55" t="s">
        <v>377</v>
      </c>
      <c r="B533" s="99" t="s">
        <v>378</v>
      </c>
      <c r="C533" s="100" t="s">
        <v>158</v>
      </c>
      <c r="D533" s="100" t="s">
        <v>159</v>
      </c>
      <c r="E533" s="101">
        <v>47.0</v>
      </c>
      <c r="F533" s="58">
        <v>43.0</v>
      </c>
      <c r="G533" s="58" t="s">
        <v>121</v>
      </c>
      <c r="H533" s="58" t="s">
        <v>121</v>
      </c>
      <c r="I533" s="102">
        <v>59.47</v>
      </c>
      <c r="J533" s="103">
        <f t="shared" si="2"/>
        <v>1.723558097</v>
      </c>
      <c r="K533" s="104">
        <v>0.25625</v>
      </c>
      <c r="L533" s="73">
        <v>4.0</v>
      </c>
      <c r="M533" s="23">
        <f t="shared" si="3"/>
        <v>1.025</v>
      </c>
      <c r="N533" s="105" t="s">
        <v>138</v>
      </c>
      <c r="O533" s="106">
        <v>0.24</v>
      </c>
      <c r="P533" s="107">
        <v>43783.0</v>
      </c>
      <c r="Q533" s="107">
        <v>43801.0</v>
      </c>
      <c r="R533" s="23">
        <f t="shared" si="4"/>
        <v>6.770833333</v>
      </c>
      <c r="S533" s="108">
        <f t="array" ref="S533">IF(INDEX(Historical!$D$7:$D$1379,MATCH(B533,Historical!$B$7:$B$1403,0))=0,"n/a",(INDEX(Historical!$C$7:$C$1381,MATCH(B533,Historical!$B$7:$B$1403,0))/INDEX(Historical!$D$7:$D$1379,MATCH(B533,Historical!$B$7:$B$1403,0))-1)*100)</f>
        <v>7.127572016</v>
      </c>
      <c r="T533" s="108">
        <f t="array" ref="T533">IF(INDEX(Historical!$F$7:$F$1372,MATCH(B533,Historical!$B$7:$B$1403,0))=0,"n/a",((INDEX(Historical!$C$7:$C$1381,MATCH(B533,Historical!$B$7:$B$1403,0))/INDEX(Historical!$F$7:$F$1372,MATCH(B533,Historical!$B$7:$B$1403,0)))^(1/3)-1)*100)</f>
        <v>6.528404883</v>
      </c>
      <c r="U533" s="108">
        <f t="array" ref="U533">IF(INDEX(Historical!$H$7:$H$1372,MATCH(B533,Historical!$B$7:$B$1403,0))=0,"n/a",((INDEX(Historical!$C$7:$C$1381,MATCH(B533,Historical!$B$7:$B$1403,0))/INDEX(Historical!$H$7:$H$1372,MATCH(B533,Historical!$B$7:$B$1403,0)))^(1/5)-1)*100)</f>
        <v>5.065417607</v>
      </c>
      <c r="V533" s="108">
        <f t="array" ref="V533">IF(INDEX(Historical!$O$7:$O$1372,MATCH(B533,Historical!$B$7:$B$1403,0))=0,"n/a",((INDEX(Historical!$C$7:$C$1381,MATCH(B533,Historical!$B$7:$B$1403,0))/INDEX(Historical!$O$7:$O$1372,MATCH(B533,Historical!$B$7:$B$1403,0)))^(1/10)-1)*100)</f>
        <v>3.1989773</v>
      </c>
      <c r="W533" s="109">
        <f t="shared" si="5"/>
        <v>1.583449062</v>
      </c>
      <c r="X533" s="110">
        <f t="shared" si="6"/>
        <v>0.3644185328</v>
      </c>
      <c r="Y533" s="99"/>
      <c r="Z533" s="103">
        <f t="shared" si="7"/>
        <v>52.03045685</v>
      </c>
      <c r="AA533" s="112">
        <f t="shared" si="8"/>
        <v>30.18781726</v>
      </c>
      <c r="AB533" s="73">
        <v>12.0</v>
      </c>
      <c r="AC533" s="102">
        <v>1.97</v>
      </c>
      <c r="AD533" s="102">
        <v>11.2</v>
      </c>
      <c r="AE533" s="102">
        <v>7.56</v>
      </c>
      <c r="AF533" s="102">
        <v>3.58</v>
      </c>
      <c r="AG533" s="102">
        <v>12.5</v>
      </c>
      <c r="AH533" s="102">
        <v>45.800000000000004</v>
      </c>
      <c r="AI533" s="102">
        <v>2.54</v>
      </c>
      <c r="AJ533" s="102">
        <v>13.900000000000002</v>
      </c>
      <c r="AK533" s="102">
        <v>2.7</v>
      </c>
      <c r="AL533" s="120">
        <v>1020.0</v>
      </c>
      <c r="AM533" s="114">
        <v>0.1</v>
      </c>
      <c r="AN533" s="102">
        <v>1.07</v>
      </c>
      <c r="AO533" s="115">
        <f t="shared" si="9"/>
        <v>-23.39884156</v>
      </c>
      <c r="AP533" s="116">
        <f t="shared" si="10"/>
        <v>6.788975703</v>
      </c>
      <c r="AQ533" s="117">
        <f t="shared" si="11"/>
        <v>119.1624317</v>
      </c>
      <c r="AR533" s="103">
        <f t="array" ref="AR533">INDEX(Historical!$C$7:$C$1381,MATCH(B533,Historical!$B$7:$B$1403,0))*IF(AH533="n/a",1.03,IF(AH533&lt;0,1.01,IF(AH533&gt;10,1.1,(1+AH533/100))))</f>
        <v>1.07382</v>
      </c>
      <c r="AS533" s="112">
        <f t="shared" si="12"/>
        <v>1.101095028</v>
      </c>
      <c r="AT533" s="112">
        <f t="shared" ref="AT533:AV533" si="541">IF($AK533="n/a",1.03*AS533,IF($AK533&lt;0,1.01*AS533,IF($AK533&gt;10,1.1*AS533,(1+$AK533/100)*AS533)))</f>
        <v>1.130824594</v>
      </c>
      <c r="AU533" s="112">
        <f t="shared" si="541"/>
        <v>1.161356858</v>
      </c>
      <c r="AV533" s="112">
        <f t="shared" si="541"/>
        <v>1.192713493</v>
      </c>
      <c r="AW533" s="103">
        <f t="shared" si="14"/>
        <v>5.659809972</v>
      </c>
      <c r="AX533" s="118">
        <f t="shared" si="15"/>
        <v>9.517084198</v>
      </c>
      <c r="AY533" s="119">
        <v>0.24</v>
      </c>
      <c r="AZ533" s="114">
        <v>13.25</v>
      </c>
      <c r="BA533" s="114">
        <v>-14.95</v>
      </c>
      <c r="BB533" s="114">
        <v>-8.649999999999999</v>
      </c>
      <c r="BC533" s="114">
        <v>-4.79</v>
      </c>
      <c r="BD533" s="42"/>
      <c r="BE533" s="17">
        <v>1974.0</v>
      </c>
      <c r="BF533" s="17">
        <f t="shared" si="16"/>
        <v>4</v>
      </c>
      <c r="BG533" s="120">
        <v>4.0</v>
      </c>
    </row>
    <row r="534" ht="11.25" customHeight="1">
      <c r="A534" s="155" t="s">
        <v>949</v>
      </c>
      <c r="B534" s="99" t="s">
        <v>950</v>
      </c>
      <c r="C534" s="100" t="s">
        <v>131</v>
      </c>
      <c r="D534" s="100" t="s">
        <v>951</v>
      </c>
      <c r="E534" s="101">
        <v>18.0</v>
      </c>
      <c r="F534" s="58">
        <v>188.0</v>
      </c>
      <c r="G534" s="58" t="s">
        <v>121</v>
      </c>
      <c r="H534" s="58" t="s">
        <v>120</v>
      </c>
      <c r="I534" s="150">
        <v>162.01</v>
      </c>
      <c r="J534" s="103">
        <f t="shared" si="2"/>
        <v>1.259181532</v>
      </c>
      <c r="K534" s="104">
        <v>0.51</v>
      </c>
      <c r="L534" s="73">
        <v>4.0</v>
      </c>
      <c r="M534" s="23">
        <f t="shared" si="3"/>
        <v>2.04</v>
      </c>
      <c r="N534" s="105" t="s">
        <v>629</v>
      </c>
      <c r="O534" s="106">
        <v>0.46</v>
      </c>
      <c r="P534" s="107">
        <v>43789.0</v>
      </c>
      <c r="Q534" s="107">
        <v>43811.0</v>
      </c>
      <c r="R534" s="23">
        <f t="shared" si="4"/>
        <v>10.86956522</v>
      </c>
      <c r="S534" s="108">
        <f t="array" ref="S534">IF(INDEX(Historical!$D$7:$D$1379,MATCH(B534,Historical!$B$7:$B$1403,0))=0,"n/a",(INDEX(Historical!$C$7:$C$1381,MATCH(B534,Historical!$B$7:$B$1403,0))/INDEX(Historical!$D$7:$D$1379,MATCH(B534,Historical!$B$7:$B$1403,0))-1)*100)</f>
        <v>9.88372093</v>
      </c>
      <c r="T534" s="108">
        <f t="array" ref="T534">IF(INDEX(Historical!$F$7:$F$1372,MATCH(B534,Historical!$B$7:$B$1403,0))=0,"n/a",((INDEX(Historical!$C$7:$C$1381,MATCH(B534,Historical!$B$7:$B$1403,0))/INDEX(Historical!$F$7:$F$1372,MATCH(B534,Historical!$B$7:$B$1403,0)))^(1/3)-1)*100)</f>
        <v>8.7380373</v>
      </c>
      <c r="U534" s="108">
        <f t="array" ref="U534">IF(INDEX(Historical!$H$7:$H$1372,MATCH(B534,Historical!$B$7:$B$1403,0))=0,"n/a",((INDEX(Historical!$C$7:$C$1381,MATCH(B534,Historical!$B$7:$B$1403,0))/INDEX(Historical!$H$7:$H$1372,MATCH(B534,Historical!$B$7:$B$1403,0)))^(1/5)-1)*100)</f>
        <v>10.44671233</v>
      </c>
      <c r="V534" s="108">
        <f t="array" ref="V534">IF(INDEX(Historical!$O$7:$O$1372,MATCH(B534,Historical!$B$7:$B$1403,0))=0,"n/a",((INDEX(Historical!$C$7:$C$1381,MATCH(B534,Historical!$B$7:$B$1403,0))/INDEX(Historical!$O$7:$O$1372,MATCH(B534,Historical!$B$7:$B$1403,0)))^(1/10)-1)*100)</f>
        <v>13.77473851</v>
      </c>
      <c r="W534" s="109">
        <f t="shared" si="5"/>
        <v>0.758396417</v>
      </c>
      <c r="X534" s="110">
        <f t="shared" si="6"/>
        <v>0.8357369868</v>
      </c>
      <c r="Y534" s="99" t="s">
        <v>180</v>
      </c>
      <c r="Z534" s="103">
        <f t="shared" si="7"/>
        <v>37.70794824</v>
      </c>
      <c r="AA534" s="112">
        <f t="shared" si="8"/>
        <v>29.94639556</v>
      </c>
      <c r="AB534" s="73">
        <v>6.0</v>
      </c>
      <c r="AC534" s="102">
        <v>5.41</v>
      </c>
      <c r="AD534" s="102">
        <v>2.02</v>
      </c>
      <c r="AE534" s="102">
        <v>9.48</v>
      </c>
      <c r="AF534" s="102">
        <v>11.21</v>
      </c>
      <c r="AG534" s="102">
        <v>42.9</v>
      </c>
      <c r="AH534" s="102">
        <v>22.2</v>
      </c>
      <c r="AI534" s="102">
        <v>10.91</v>
      </c>
      <c r="AJ534" s="102">
        <v>12.5</v>
      </c>
      <c r="AK534" s="102">
        <v>14.860000000000001</v>
      </c>
      <c r="AL534" s="113">
        <v>1272480.0</v>
      </c>
      <c r="AM534" s="114">
        <v>0.1</v>
      </c>
      <c r="AN534" s="102">
        <v>0.71</v>
      </c>
      <c r="AO534" s="115">
        <f t="shared" si="9"/>
        <v>-18.2405017</v>
      </c>
      <c r="AP534" s="116">
        <f t="shared" si="10"/>
        <v>11.70589387</v>
      </c>
      <c r="AQ534" s="117">
        <f t="shared" si="11"/>
        <v>286.2636372</v>
      </c>
      <c r="AR534" s="103">
        <f t="array" ref="AR534">INDEX(Historical!$C$7:$C$1381,MATCH(B534,Historical!$B$7:$B$1403,0))*IF(AH534="n/a",1.03,IF(AH534&lt;0,1.01,IF(AH534&gt;10,1.1,(1+AH534/100))))</f>
        <v>2.079</v>
      </c>
      <c r="AS534" s="112">
        <f t="shared" si="12"/>
        <v>2.2869</v>
      </c>
      <c r="AT534" s="112">
        <f t="shared" ref="AT534:AV534" si="542">IF($AK534="n/a",1.03*AS534,IF($AK534&lt;0,1.01*AS534,IF($AK534&gt;10,1.1*AS534,(1+$AK534/100)*AS534)))</f>
        <v>2.51559</v>
      </c>
      <c r="AU534" s="112">
        <f t="shared" si="542"/>
        <v>2.767149</v>
      </c>
      <c r="AV534" s="112">
        <f t="shared" si="542"/>
        <v>3.0438639</v>
      </c>
      <c r="AW534" s="103">
        <f t="shared" si="14"/>
        <v>12.6925029</v>
      </c>
      <c r="AX534" s="118">
        <f t="shared" si="15"/>
        <v>7.834394729</v>
      </c>
      <c r="AY534" s="119">
        <v>1.16</v>
      </c>
      <c r="AZ534" s="114">
        <v>48.91</v>
      </c>
      <c r="BA534" s="114">
        <v>-15.040000000000001</v>
      </c>
      <c r="BB534" s="114">
        <v>-3.5999999999999996</v>
      </c>
      <c r="BC534" s="114">
        <v>11.110000000000001</v>
      </c>
      <c r="BD534" s="42"/>
      <c r="BE534" s="17">
        <v>2002.0</v>
      </c>
      <c r="BF534" s="17">
        <f t="shared" si="16"/>
        <v>1</v>
      </c>
      <c r="BG534" s="120">
        <v>15.9</v>
      </c>
    </row>
    <row r="535" ht="11.25" customHeight="1">
      <c r="A535" s="155" t="s">
        <v>952</v>
      </c>
      <c r="B535" s="99" t="s">
        <v>953</v>
      </c>
      <c r="C535" s="100" t="s">
        <v>131</v>
      </c>
      <c r="D535" s="100" t="s">
        <v>704</v>
      </c>
      <c r="E535" s="101">
        <v>10.0</v>
      </c>
      <c r="F535" s="58">
        <v>396.0</v>
      </c>
      <c r="G535" s="58" t="s">
        <v>168</v>
      </c>
      <c r="H535" s="58" t="s">
        <v>168</v>
      </c>
      <c r="I535" s="150">
        <v>165.68</v>
      </c>
      <c r="J535" s="103">
        <f t="shared" si="2"/>
        <v>1.545147272</v>
      </c>
      <c r="K535" s="104">
        <v>0.64</v>
      </c>
      <c r="L535" s="73">
        <v>4.0</v>
      </c>
      <c r="M535" s="23">
        <f t="shared" si="3"/>
        <v>2.56</v>
      </c>
      <c r="N535" s="105" t="s">
        <v>333</v>
      </c>
      <c r="O535" s="106">
        <v>0.57</v>
      </c>
      <c r="P535" s="107">
        <v>43810.0</v>
      </c>
      <c r="Q535" s="107">
        <v>43844.0</v>
      </c>
      <c r="R535" s="23">
        <f t="shared" si="4"/>
        <v>12.28070175</v>
      </c>
      <c r="S535" s="108">
        <f t="array" ref="S535">IF(INDEX(Historical!$D$7:$D$1379,MATCH(B535,Historical!$B$7:$B$1403,0))=0,"n/a",(INDEX(Historical!$C$7:$C$1381,MATCH(B535,Historical!$B$7:$B$1403,0))/INDEX(Historical!$D$7:$D$1379,MATCH(B535,Historical!$B$7:$B$1403,0))-1)*100)</f>
        <v>12.98076923</v>
      </c>
      <c r="T535" s="108">
        <f t="array" ref="T535">IF(INDEX(Historical!$F$7:$F$1372,MATCH(B535,Historical!$B$7:$B$1403,0))=0,"n/a",((INDEX(Historical!$C$7:$C$1381,MATCH(B535,Historical!$B$7:$B$1403,0))/INDEX(Historical!$F$7:$F$1372,MATCH(B535,Historical!$B$7:$B$1403,0)))^(1/3)-1)*100)</f>
        <v>12.73912801</v>
      </c>
      <c r="U535" s="108">
        <f t="array" ref="U535">IF(INDEX(Historical!$H$7:$H$1372,MATCH(B535,Historical!$B$7:$B$1403,0))=0,"n/a",((INDEX(Historical!$C$7:$C$1381,MATCH(B535,Historical!$B$7:$B$1403,0))/INDEX(Historical!$H$7:$H$1372,MATCH(B535,Historical!$B$7:$B$1403,0)))^(1/5)-1)*100)</f>
        <v>13.09745397</v>
      </c>
      <c r="V535" s="108">
        <f t="array" ref="V535">IF(INDEX(Historical!$O$7:$O$1372,MATCH(B535,Historical!$B$7:$B$1403,0))=0,"n/a",((INDEX(Historical!$C$7:$C$1381,MATCH(B535,Historical!$B$7:$B$1403,0))/INDEX(Historical!$O$7:$O$1372,MATCH(B535,Historical!$B$7:$B$1403,0)))^(1/10)-1)*100)</f>
        <v>27.80378284</v>
      </c>
      <c r="W535" s="109">
        <f t="shared" si="5"/>
        <v>0.4710673379</v>
      </c>
      <c r="X535" s="110">
        <f t="shared" si="6"/>
        <v>0.4336905287</v>
      </c>
      <c r="Y535" s="147"/>
      <c r="Z535" s="103">
        <f t="shared" si="7"/>
        <v>51.82186235</v>
      </c>
      <c r="AA535" s="112">
        <f t="shared" si="8"/>
        <v>33.53846154</v>
      </c>
      <c r="AB535" s="73">
        <v>12.0</v>
      </c>
      <c r="AC535" s="102">
        <v>4.94</v>
      </c>
      <c r="AD535" s="102">
        <v>3.24</v>
      </c>
      <c r="AE535" s="102">
        <v>3.59</v>
      </c>
      <c r="AF535" s="102" t="s">
        <v>128</v>
      </c>
      <c r="AG535" s="160">
        <v>-89.5</v>
      </c>
      <c r="AH535" s="156">
        <v>-4.1000000000000005</v>
      </c>
      <c r="AI535" s="156">
        <v>10.35</v>
      </c>
      <c r="AJ535" s="102">
        <v>30.2</v>
      </c>
      <c r="AK535" s="102">
        <v>10.35</v>
      </c>
      <c r="AL535" s="113">
        <v>28310.0</v>
      </c>
      <c r="AM535" s="114">
        <v>0.2</v>
      </c>
      <c r="AN535" s="102" t="s">
        <v>128</v>
      </c>
      <c r="AO535" s="115">
        <f t="shared" si="9"/>
        <v>-18.8958603</v>
      </c>
      <c r="AP535" s="116">
        <f t="shared" si="10"/>
        <v>14.64260124</v>
      </c>
      <c r="AQ535" s="117" t="str">
        <f t="shared" si="11"/>
        <v>n/a</v>
      </c>
      <c r="AR535" s="103">
        <f t="array" ref="AR535">INDEX(Historical!$C$7:$C$1381,MATCH(B535,Historical!$B$7:$B$1403,0))*IF(AH535="n/a",1.03,IF(AH535&lt;0,1.01,IF(AH535&gt;10,1.1,(1+AH535/100))))</f>
        <v>2.3735</v>
      </c>
      <c r="AS535" s="112">
        <f t="shared" si="12"/>
        <v>2.61085</v>
      </c>
      <c r="AT535" s="112">
        <f t="shared" ref="AT535:AV535" si="543">IF($AK535="n/a",1.03*AS535,IF($AK535&lt;0,1.01*AS535,IF($AK535&gt;10,1.1*AS535,(1+$AK535/100)*AS535)))</f>
        <v>2.871935</v>
      </c>
      <c r="AU535" s="112">
        <f t="shared" si="543"/>
        <v>3.1591285</v>
      </c>
      <c r="AV535" s="112">
        <f t="shared" si="543"/>
        <v>3.47504135</v>
      </c>
      <c r="AW535" s="103">
        <f t="shared" si="14"/>
        <v>14.49045485</v>
      </c>
      <c r="AX535" s="118">
        <f t="shared" si="15"/>
        <v>8.746049523</v>
      </c>
      <c r="AY535" s="119">
        <v>0.48</v>
      </c>
      <c r="AZ535" s="114">
        <v>21.85</v>
      </c>
      <c r="BA535" s="114">
        <v>-11.63</v>
      </c>
      <c r="BB535" s="114">
        <v>-4.3</v>
      </c>
      <c r="BC535" s="114">
        <v>-1.37</v>
      </c>
      <c r="BD535" s="42"/>
      <c r="BE535" s="17">
        <v>2011.0</v>
      </c>
      <c r="BF535" s="17">
        <f t="shared" si="16"/>
        <v>0</v>
      </c>
      <c r="BG535" s="120">
        <v>8.5</v>
      </c>
    </row>
    <row r="536" ht="11.25" customHeight="1">
      <c r="A536" s="155" t="s">
        <v>954</v>
      </c>
      <c r="B536" s="99" t="s">
        <v>955</v>
      </c>
      <c r="C536" s="100" t="s">
        <v>118</v>
      </c>
      <c r="D536" s="100" t="s">
        <v>303</v>
      </c>
      <c r="E536" s="101">
        <v>17.0</v>
      </c>
      <c r="F536" s="58">
        <v>209.0</v>
      </c>
      <c r="G536" s="58" t="s">
        <v>168</v>
      </c>
      <c r="H536" s="58" t="s">
        <v>168</v>
      </c>
      <c r="I536" s="150">
        <v>61.82</v>
      </c>
      <c r="J536" s="103">
        <f t="shared" si="2"/>
        <v>4.852798447</v>
      </c>
      <c r="K536" s="104">
        <v>0.75</v>
      </c>
      <c r="L536" s="73">
        <v>4.0</v>
      </c>
      <c r="M536" s="23">
        <f t="shared" si="3"/>
        <v>3</v>
      </c>
      <c r="N536" s="105" t="s">
        <v>365</v>
      </c>
      <c r="O536" s="106">
        <v>0.63</v>
      </c>
      <c r="P536" s="107">
        <v>43668.0</v>
      </c>
      <c r="Q536" s="107">
        <v>43683.0</v>
      </c>
      <c r="R536" s="23">
        <f t="shared" si="4"/>
        <v>19.04761905</v>
      </c>
      <c r="S536" s="108">
        <f t="array" ref="S536">IF(INDEX(Historical!$D$7:$D$1379,MATCH(B536,Historical!$B$7:$B$1403,0))=0,"n/a",(INDEX(Historical!$C$7:$C$1381,MATCH(B536,Historical!$B$7:$B$1403,0))/INDEX(Historical!$D$7:$D$1379,MATCH(B536,Historical!$B$7:$B$1403,0))-1)*100)</f>
        <v>16.4556962</v>
      </c>
      <c r="T536" s="108">
        <f t="array" ref="T536">IF(INDEX(Historical!$F$7:$F$1372,MATCH(B536,Historical!$B$7:$B$1403,0))=0,"n/a",((INDEX(Historical!$C$7:$C$1381,MATCH(B536,Historical!$B$7:$B$1403,0))/INDEX(Historical!$F$7:$F$1372,MATCH(B536,Historical!$B$7:$B$1403,0)))^(1/3)-1)*100)</f>
        <v>16.6236451</v>
      </c>
      <c r="U536" s="108">
        <f t="array" ref="U536">IF(INDEX(Historical!$H$7:$H$1372,MATCH(B536,Historical!$B$7:$B$1403,0))=0,"n/a",((INDEX(Historical!$C$7:$C$1381,MATCH(B536,Historical!$B$7:$B$1403,0))/INDEX(Historical!$H$7:$H$1372,MATCH(B536,Historical!$B$7:$B$1403,0)))^(1/5)-1)*100)</f>
        <v>14.70407747</v>
      </c>
      <c r="V536" s="108">
        <f t="array" ref="V536">IF(INDEX(Historical!$O$7:$O$1372,MATCH(B536,Historical!$B$7:$B$1403,0))=0,"n/a",((INDEX(Historical!$C$7:$C$1381,MATCH(B536,Historical!$B$7:$B$1403,0))/INDEX(Historical!$O$7:$O$1372,MATCH(B536,Historical!$B$7:$B$1403,0)))^(1/10)-1)*100)</f>
        <v>13.18318463</v>
      </c>
      <c r="W536" s="109">
        <f t="shared" si="5"/>
        <v>1.115366118</v>
      </c>
      <c r="X536" s="110">
        <f t="shared" si="6"/>
        <v>2.194638428</v>
      </c>
      <c r="Y536" s="180"/>
      <c r="Z536" s="103">
        <f t="shared" si="7"/>
        <v>59.28853755</v>
      </c>
      <c r="AA536" s="112">
        <f t="shared" si="8"/>
        <v>12.2173913</v>
      </c>
      <c r="AB536" s="73">
        <v>8.0</v>
      </c>
      <c r="AC536" s="102">
        <v>5.06</v>
      </c>
      <c r="AD536" s="102">
        <v>8.15</v>
      </c>
      <c r="AE536" s="102">
        <v>1.03</v>
      </c>
      <c r="AF536" s="102">
        <v>2.26</v>
      </c>
      <c r="AG536" s="102">
        <v>19.2</v>
      </c>
      <c r="AH536" s="102">
        <v>2.3</v>
      </c>
      <c r="AI536" s="102">
        <v>5.489999999999999</v>
      </c>
      <c r="AJ536" s="102">
        <v>6.7</v>
      </c>
      <c r="AK536" s="102">
        <v>1.5</v>
      </c>
      <c r="AL536" s="113">
        <v>3460.0</v>
      </c>
      <c r="AM536" s="114">
        <v>0.8999999999999999</v>
      </c>
      <c r="AN536" s="102">
        <v>0.27</v>
      </c>
      <c r="AO536" s="115">
        <f t="shared" si="9"/>
        <v>7.339484613</v>
      </c>
      <c r="AP536" s="116">
        <f t="shared" si="10"/>
        <v>19.55687592</v>
      </c>
      <c r="AQ536" s="117">
        <f t="shared" si="11"/>
        <v>10.77766391</v>
      </c>
      <c r="AR536" s="103">
        <f t="array" ref="AR536">INDEX(Historical!$C$7:$C$1381,MATCH(B536,Historical!$B$7:$B$1403,0))*IF(AH536="n/a",1.03,IF(AH536&lt;0,1.01,IF(AH536&gt;10,1.1,(1+AH536/100))))</f>
        <v>2.82348</v>
      </c>
      <c r="AS536" s="112">
        <f t="shared" si="12"/>
        <v>2.978489052</v>
      </c>
      <c r="AT536" s="112">
        <f t="shared" ref="AT536:AV536" si="544">IF($AK536="n/a",1.03*AS536,IF($AK536&lt;0,1.01*AS536,IF($AK536&gt;10,1.1*AS536,(1+$AK536/100)*AS536)))</f>
        <v>3.023166388</v>
      </c>
      <c r="AU536" s="112">
        <f t="shared" si="544"/>
        <v>3.068513884</v>
      </c>
      <c r="AV536" s="112">
        <f t="shared" si="544"/>
        <v>3.114541592</v>
      </c>
      <c r="AW536" s="103">
        <f t="shared" si="14"/>
        <v>15.00819092</v>
      </c>
      <c r="AX536" s="118">
        <f t="shared" si="15"/>
        <v>24.27724186</v>
      </c>
      <c r="AY536" s="119">
        <v>0.97</v>
      </c>
      <c r="AZ536" s="114">
        <v>2.37</v>
      </c>
      <c r="BA536" s="114">
        <v>-23.26</v>
      </c>
      <c r="BB536" s="114">
        <v>-13.170000000000002</v>
      </c>
      <c r="BC536" s="114">
        <v>-9.19</v>
      </c>
      <c r="BD536" s="42"/>
      <c r="BE536" s="17">
        <v>2003.0</v>
      </c>
      <c r="BF536" s="17">
        <f t="shared" si="16"/>
        <v>1</v>
      </c>
      <c r="BG536" s="120">
        <v>12.0</v>
      </c>
    </row>
    <row r="537" ht="11.25" customHeight="1">
      <c r="A537" s="155" t="s">
        <v>1364</v>
      </c>
      <c r="B537" s="99" t="s">
        <v>1365</v>
      </c>
      <c r="C537" s="100" t="s">
        <v>296</v>
      </c>
      <c r="D537" s="100" t="s">
        <v>348</v>
      </c>
      <c r="E537" s="101">
        <v>9.0</v>
      </c>
      <c r="F537" s="58">
        <v>462.0</v>
      </c>
      <c r="G537" s="58" t="s">
        <v>168</v>
      </c>
      <c r="H537" s="58" t="s">
        <v>168</v>
      </c>
      <c r="I537" s="150">
        <v>212.61</v>
      </c>
      <c r="J537" s="103">
        <f t="shared" si="2"/>
        <v>3.311227129</v>
      </c>
      <c r="K537" s="104">
        <v>1.76</v>
      </c>
      <c r="L537" s="73">
        <v>4.0</v>
      </c>
      <c r="M537" s="23">
        <f t="shared" si="3"/>
        <v>7.04</v>
      </c>
      <c r="N537" s="105" t="s">
        <v>1366</v>
      </c>
      <c r="O537" s="106">
        <v>1.47</v>
      </c>
      <c r="P537" s="146">
        <v>43550.0</v>
      </c>
      <c r="Q537" s="146">
        <v>43566.0</v>
      </c>
      <c r="R537" s="23">
        <f t="shared" si="4"/>
        <v>19.72789116</v>
      </c>
      <c r="S537" s="108">
        <f t="array" ref="S537">IF(INDEX(Historical!$D$7:$D$1379,MATCH(B537,Historical!$B$7:$B$1403,0))=0,"n/a",(INDEX(Historical!$C$7:$C$1381,MATCH(B537,Historical!$B$7:$B$1403,0))/INDEX(Historical!$D$7:$D$1379,MATCH(B537,Historical!$B$7:$B$1403,0))-1)*100)</f>
        <v>23.55848435</v>
      </c>
      <c r="T537" s="108">
        <f t="array" ref="T537">IF(INDEX(Historical!$F$7:$F$1372,MATCH(B537,Historical!$B$7:$B$1403,0))=0,"n/a",((INDEX(Historical!$C$7:$C$1381,MATCH(B537,Historical!$B$7:$B$1403,0))/INDEX(Historical!$F$7:$F$1372,MATCH(B537,Historical!$B$7:$B$1403,0)))^(1/3)-1)*100)</f>
        <v>30.28148497</v>
      </c>
      <c r="U537" s="108">
        <f t="array" ref="U537">IF(INDEX(Historical!$H$7:$H$1372,MATCH(B537,Historical!$B$7:$B$1403,0))=0,"n/a",((INDEX(Historical!$C$7:$C$1381,MATCH(B537,Historical!$B$7:$B$1403,0))/INDEX(Historical!$H$7:$H$1372,MATCH(B537,Historical!$B$7:$B$1403,0)))^(1/5)-1)*100)</f>
        <v>35.96825577</v>
      </c>
      <c r="V537" s="108" t="str">
        <f t="array" ref="V537">IF(INDEX(Historical!$O$7:$O$1372,MATCH(B537,Historical!$B$7:$B$1403,0))=0,"n/a",((INDEX(Historical!$C$7:$C$1381,MATCH(B537,Historical!$B$7:$B$1403,0))/INDEX(Historical!$O$7:$O$1372,MATCH(B537,Historical!$B$7:$B$1403,0)))^(1/10)-1)*100)</f>
        <v>n/a</v>
      </c>
      <c r="W537" s="109" t="str">
        <f t="shared" si="5"/>
        <v>n/a</v>
      </c>
      <c r="X537" s="110">
        <f t="shared" si="6"/>
        <v>0.6321310328</v>
      </c>
      <c r="Y537" s="133"/>
      <c r="Z537" s="103">
        <f t="shared" si="7"/>
        <v>96.7032967</v>
      </c>
      <c r="AA537" s="112">
        <f t="shared" si="8"/>
        <v>29.20467033</v>
      </c>
      <c r="AB537" s="73">
        <v>7.0</v>
      </c>
      <c r="AC537" s="102">
        <v>7.28</v>
      </c>
      <c r="AD537" s="102">
        <v>3.17</v>
      </c>
      <c r="AE537" s="102">
        <v>3.64</v>
      </c>
      <c r="AF537" s="102">
        <v>6.58</v>
      </c>
      <c r="AG537" s="102">
        <v>20.4</v>
      </c>
      <c r="AH537" s="102">
        <v>-4.5</v>
      </c>
      <c r="AI537" s="102">
        <v>7.99</v>
      </c>
      <c r="AJ537" s="102">
        <v>56.89999999999999</v>
      </c>
      <c r="AK537" s="102">
        <v>9.2</v>
      </c>
      <c r="AL537" s="113">
        <v>8450.0</v>
      </c>
      <c r="AM537" s="114">
        <v>1.2</v>
      </c>
      <c r="AN537" s="102">
        <v>1.59</v>
      </c>
      <c r="AO537" s="115">
        <f t="shared" si="9"/>
        <v>10.07481257</v>
      </c>
      <c r="AP537" s="116">
        <f t="shared" si="10"/>
        <v>39.2794829</v>
      </c>
      <c r="AQ537" s="117">
        <f t="shared" si="11"/>
        <v>192.2455062</v>
      </c>
      <c r="AR537" s="103">
        <f t="array" ref="AR537">INDEX(Historical!$C$7:$C$1381,MATCH(B537,Historical!$B$7:$B$1403,0))*IF(AH537="n/a",1.03,IF(AH537&lt;0,1.01,IF(AH537&gt;10,1.1,(1+AH537/100))))</f>
        <v>6.8175</v>
      </c>
      <c r="AS537" s="112">
        <f t="shared" si="12"/>
        <v>7.36221825</v>
      </c>
      <c r="AT537" s="112">
        <f t="shared" ref="AT537:AV537" si="545">IF($AK537="n/a",1.03*AS537,IF($AK537&lt;0,1.01*AS537,IF($AK537&gt;10,1.1*AS537,(1+$AK537/100)*AS537)))</f>
        <v>8.039542329</v>
      </c>
      <c r="AU537" s="112">
        <f t="shared" si="545"/>
        <v>8.779180223</v>
      </c>
      <c r="AV537" s="112">
        <f t="shared" si="545"/>
        <v>9.586864804</v>
      </c>
      <c r="AW537" s="103">
        <f t="shared" si="14"/>
        <v>40.58530561</v>
      </c>
      <c r="AX537" s="118">
        <f t="shared" si="15"/>
        <v>19.08908593</v>
      </c>
      <c r="AY537" s="119">
        <v>0.73</v>
      </c>
      <c r="AZ537" s="114">
        <v>6.01</v>
      </c>
      <c r="BA537" s="114">
        <v>-16.74</v>
      </c>
      <c r="BB537" s="114">
        <v>-12.61</v>
      </c>
      <c r="BC537" s="114">
        <v>-9.75</v>
      </c>
      <c r="BD537" s="42"/>
      <c r="BE537" s="17">
        <v>2011.0</v>
      </c>
      <c r="BF537" s="17">
        <f t="shared" si="16"/>
        <v>0</v>
      </c>
      <c r="BG537" s="120">
        <v>6.7</v>
      </c>
    </row>
    <row r="538" ht="11.25" customHeight="1">
      <c r="A538" s="155" t="s">
        <v>1750</v>
      </c>
      <c r="B538" s="99" t="s">
        <v>1751</v>
      </c>
      <c r="C538" s="100" t="s">
        <v>141</v>
      </c>
      <c r="D538" s="100" t="s">
        <v>397</v>
      </c>
      <c r="E538" s="101">
        <v>7.0</v>
      </c>
      <c r="F538" s="58">
        <v>667.0</v>
      </c>
      <c r="G538" s="58" t="s">
        <v>168</v>
      </c>
      <c r="H538" s="58" t="s">
        <v>168</v>
      </c>
      <c r="I538" s="150">
        <v>45.34</v>
      </c>
      <c r="J538" s="103">
        <f t="shared" si="2"/>
        <v>0.9704455227</v>
      </c>
      <c r="K538" s="104">
        <v>0.11</v>
      </c>
      <c r="L538" s="73">
        <v>4.0</v>
      </c>
      <c r="M538" s="23">
        <f t="shared" si="3"/>
        <v>0.44</v>
      </c>
      <c r="N538" s="105" t="s">
        <v>831</v>
      </c>
      <c r="O538" s="106">
        <v>0.105</v>
      </c>
      <c r="P538" s="107">
        <v>43602.0</v>
      </c>
      <c r="Q538" s="107">
        <v>43621.0</v>
      </c>
      <c r="R538" s="23">
        <f t="shared" si="4"/>
        <v>4.761904762</v>
      </c>
      <c r="S538" s="108">
        <f t="array" ref="S538">IF(INDEX(Historical!$D$7:$D$1379,MATCH(B538,Historical!$B$7:$B$1403,0))=0,"n/a",(INDEX(Historical!$C$7:$C$1381,MATCH(B538,Historical!$B$7:$B$1403,0))/INDEX(Historical!$D$7:$D$1379,MATCH(B538,Historical!$B$7:$B$1403,0))-1)*100)</f>
        <v>4.819277108</v>
      </c>
      <c r="T538" s="108">
        <f t="array" ref="T538">IF(INDEX(Historical!$F$7:$F$1372,MATCH(B538,Historical!$B$7:$B$1403,0))=0,"n/a",((INDEX(Historical!$C$7:$C$1381,MATCH(B538,Historical!$B$7:$B$1403,0))/INDEX(Historical!$F$7:$F$1372,MATCH(B538,Historical!$B$7:$B$1403,0)))^(1/3)-1)*100)</f>
        <v>5.07175745</v>
      </c>
      <c r="U538" s="108">
        <f t="array" ref="U538">IF(INDEX(Historical!$H$7:$H$1372,MATCH(B538,Historical!$B$7:$B$1403,0))=0,"n/a",((INDEX(Historical!$C$7:$C$1381,MATCH(B538,Historical!$B$7:$B$1403,0))/INDEX(Historical!$H$7:$H$1372,MATCH(B538,Historical!$B$7:$B$1403,0)))^(1/5)-1)*100)</f>
        <v>5.363184913</v>
      </c>
      <c r="V538" s="108" t="str">
        <f t="array" ref="V538">IF(INDEX(Historical!$O$7:$O$1372,MATCH(B538,Historical!$B$7:$B$1403,0))=0,"n/a",((INDEX(Historical!$C$7:$C$1381,MATCH(B538,Historical!$B$7:$B$1403,0))/INDEX(Historical!$O$7:$O$1372,MATCH(B538,Historical!$B$7:$B$1403,0)))^(1/10)-1)*100)</f>
        <v>n/a</v>
      </c>
      <c r="W538" s="109" t="str">
        <f t="shared" si="5"/>
        <v>n/a</v>
      </c>
      <c r="X538" s="110">
        <f t="shared" si="6"/>
        <v>1.340796228</v>
      </c>
      <c r="Y538" s="133"/>
      <c r="Z538" s="103">
        <f t="shared" si="7"/>
        <v>17.95918367</v>
      </c>
      <c r="AA538" s="112">
        <f t="shared" si="8"/>
        <v>18.50612245</v>
      </c>
      <c r="AB538" s="73">
        <v>12.0</v>
      </c>
      <c r="AC538" s="102">
        <v>2.45</v>
      </c>
      <c r="AD538" s="102">
        <v>1.54</v>
      </c>
      <c r="AE538" s="102">
        <v>0.78</v>
      </c>
      <c r="AF538" s="102">
        <v>1.52</v>
      </c>
      <c r="AG538" s="102">
        <v>8.5</v>
      </c>
      <c r="AH538" s="102">
        <v>418.70000000000005</v>
      </c>
      <c r="AI538" s="102">
        <v>7.9799999999999995</v>
      </c>
      <c r="AJ538" s="102">
        <v>4.0</v>
      </c>
      <c r="AK538" s="102">
        <v>12.0</v>
      </c>
      <c r="AL538" s="113">
        <v>926.3</v>
      </c>
      <c r="AM538" s="114">
        <v>0.5</v>
      </c>
      <c r="AN538" s="102">
        <v>0.03</v>
      </c>
      <c r="AO538" s="115">
        <f t="shared" si="9"/>
        <v>-12.17249201</v>
      </c>
      <c r="AP538" s="116">
        <f t="shared" si="10"/>
        <v>6.333630436</v>
      </c>
      <c r="AQ538" s="117">
        <f t="shared" si="11"/>
        <v>11.81195747</v>
      </c>
      <c r="AR538" s="103">
        <f t="array" ref="AR538">INDEX(Historical!$C$7:$C$1381,MATCH(B538,Historical!$B$7:$B$1403,0))*IF(AH538="n/a",1.03,IF(AH538&lt;0,1.01,IF(AH538&gt;10,1.1,(1+AH538/100))))</f>
        <v>0.4785</v>
      </c>
      <c r="AS538" s="112">
        <f t="shared" si="12"/>
        <v>0.5166843</v>
      </c>
      <c r="AT538" s="112">
        <f t="shared" ref="AT538:AV538" si="546">IF($AK538="n/a",1.03*AS538,IF($AK538&lt;0,1.01*AS538,IF($AK538&gt;10,1.1*AS538,(1+$AK538/100)*AS538)))</f>
        <v>0.56835273</v>
      </c>
      <c r="AU538" s="112">
        <f t="shared" si="546"/>
        <v>0.625188003</v>
      </c>
      <c r="AV538" s="112">
        <f t="shared" si="546"/>
        <v>0.6877068033</v>
      </c>
      <c r="AW538" s="103">
        <f t="shared" si="14"/>
        <v>2.876431836</v>
      </c>
      <c r="AX538" s="118">
        <f t="shared" si="15"/>
        <v>6.344137266</v>
      </c>
      <c r="AY538" s="119">
        <v>0.74</v>
      </c>
      <c r="AZ538" s="114">
        <v>-1.58</v>
      </c>
      <c r="BA538" s="114">
        <v>-37.0</v>
      </c>
      <c r="BB538" s="114">
        <v>-20.630000000000003</v>
      </c>
      <c r="BC538" s="114">
        <v>-25.03</v>
      </c>
      <c r="BD538" s="42"/>
      <c r="BE538" s="17">
        <v>2013.0</v>
      </c>
      <c r="BF538" s="17">
        <f t="shared" si="16"/>
        <v>0</v>
      </c>
      <c r="BG538" s="120">
        <v>6.0</v>
      </c>
    </row>
    <row r="539" ht="11.25" customHeight="1">
      <c r="A539" s="230" t="s">
        <v>2100</v>
      </c>
      <c r="B539" s="99" t="s">
        <v>2101</v>
      </c>
      <c r="C539" s="100" t="s">
        <v>118</v>
      </c>
      <c r="D539" s="100" t="s">
        <v>202</v>
      </c>
      <c r="E539" s="101">
        <v>5.0</v>
      </c>
      <c r="F539" s="58">
        <v>840.0</v>
      </c>
      <c r="G539" s="58" t="s">
        <v>168</v>
      </c>
      <c r="H539" s="58" t="s">
        <v>168</v>
      </c>
      <c r="I539" s="150">
        <v>10.95</v>
      </c>
      <c r="J539" s="103">
        <f t="shared" si="2"/>
        <v>1.917808219</v>
      </c>
      <c r="K539" s="104">
        <v>0.0525</v>
      </c>
      <c r="L539" s="73">
        <v>4.0</v>
      </c>
      <c r="M539" s="23">
        <f t="shared" si="3"/>
        <v>0.21</v>
      </c>
      <c r="N539" s="105" t="s">
        <v>1188</v>
      </c>
      <c r="O539" s="106">
        <v>0.05</v>
      </c>
      <c r="P539" s="107">
        <v>43685.0</v>
      </c>
      <c r="Q539" s="107">
        <v>43697.0</v>
      </c>
      <c r="R539" s="23">
        <f t="shared" si="4"/>
        <v>5</v>
      </c>
      <c r="S539" s="108">
        <f t="array" ref="S539">IF(INDEX(Historical!$D$7:$D$1379,MATCH(B539,Historical!$B$7:$B$1403,0))=0,"n/a",(INDEX(Historical!$C$7:$C$1381,MATCH(B539,Historical!$B$7:$B$1403,0))/INDEX(Historical!$D$7:$D$1379,MATCH(B539,Historical!$B$7:$B$1403,0))-1)*100)</f>
        <v>2.5</v>
      </c>
      <c r="T539" s="108">
        <f t="array" ref="T539">IF(INDEX(Historical!$F$7:$F$1372,MATCH(B539,Historical!$B$7:$B$1403,0))=0,"n/a",((INDEX(Historical!$C$7:$C$1381,MATCH(B539,Historical!$B$7:$B$1403,0))/INDEX(Historical!$F$7:$F$1372,MATCH(B539,Historical!$B$7:$B$1403,0)))^(1/3)-1)*100)</f>
        <v>23.06098643</v>
      </c>
      <c r="U539" s="108">
        <f t="array" ref="U539">IF(INDEX(Historical!$H$7:$H$1372,MATCH(B539,Historical!$B$7:$B$1403,0))=0,"n/a",((INDEX(Historical!$C$7:$C$1381,MATCH(B539,Historical!$B$7:$B$1403,0))/INDEX(Historical!$H$7:$H$1372,MATCH(B539,Historical!$B$7:$B$1403,0)))^(1/5)-1)*100)</f>
        <v>23.9741571</v>
      </c>
      <c r="V539" s="108">
        <f t="array" ref="V539">IF(INDEX(Historical!$O$7:$O$1372,MATCH(B539,Historical!$B$7:$B$1403,0))=0,"n/a",((INDEX(Historical!$C$7:$C$1381,MATCH(B539,Historical!$B$7:$B$1403,0))/INDEX(Historical!$O$7:$O$1372,MATCH(B539,Historical!$B$7:$B$1403,0)))^(1/10)-1)*100)</f>
        <v>11.34368285</v>
      </c>
      <c r="W539" s="109">
        <f t="shared" si="5"/>
        <v>2.113436828</v>
      </c>
      <c r="X539" s="110">
        <f t="shared" si="6"/>
        <v>1.377825121</v>
      </c>
      <c r="Y539" s="133"/>
      <c r="Z539" s="103">
        <f t="shared" si="7"/>
        <v>35</v>
      </c>
      <c r="AA539" s="112">
        <f t="shared" si="8"/>
        <v>18.25</v>
      </c>
      <c r="AB539" s="73">
        <v>9.0</v>
      </c>
      <c r="AC539" s="102">
        <v>0.6</v>
      </c>
      <c r="AD539" s="102">
        <v>1.83</v>
      </c>
      <c r="AE539" s="102">
        <v>1.77</v>
      </c>
      <c r="AF539" s="102">
        <v>2.9</v>
      </c>
      <c r="AG539" s="102">
        <v>16.6</v>
      </c>
      <c r="AH539" s="102">
        <v>-10.100000000000001</v>
      </c>
      <c r="AI539" s="102">
        <v>12.620000000000001</v>
      </c>
      <c r="AJ539" s="102">
        <v>17.4</v>
      </c>
      <c r="AK539" s="102">
        <v>10.0</v>
      </c>
      <c r="AL539" s="113">
        <v>1750.0</v>
      </c>
      <c r="AM539" s="114">
        <v>0.1</v>
      </c>
      <c r="AN539" s="102">
        <v>0.75</v>
      </c>
      <c r="AO539" s="115">
        <f t="shared" si="9"/>
        <v>7.64196532</v>
      </c>
      <c r="AP539" s="116">
        <f t="shared" si="10"/>
        <v>25.89196532</v>
      </c>
      <c r="AQ539" s="117">
        <f t="shared" si="11"/>
        <v>53.36956094</v>
      </c>
      <c r="AR539" s="103">
        <f t="array" ref="AR539">INDEX(Historical!$C$7:$C$1381,MATCH(B539,Historical!$B$7:$B$1403,0))*IF(AH539="n/a",1.03,IF(AH539&lt;0,1.01,IF(AH539&gt;10,1.1,(1+AH539/100))))</f>
        <v>0.20705</v>
      </c>
      <c r="AS539" s="112">
        <f t="shared" si="12"/>
        <v>0.227755</v>
      </c>
      <c r="AT539" s="112">
        <f t="shared" ref="AT539:AV539" si="547">IF($AK539="n/a",1.03*AS539,IF($AK539&lt;0,1.01*AS539,IF($AK539&gt;10,1.1*AS539,(1+$AK539/100)*AS539)))</f>
        <v>0.2505305</v>
      </c>
      <c r="AU539" s="112">
        <f t="shared" si="547"/>
        <v>0.27558355</v>
      </c>
      <c r="AV539" s="112">
        <f t="shared" si="547"/>
        <v>0.303141905</v>
      </c>
      <c r="AW539" s="103">
        <f t="shared" si="14"/>
        <v>1.264060955</v>
      </c>
      <c r="AX539" s="118">
        <f t="shared" si="15"/>
        <v>11.54393566</v>
      </c>
      <c r="AY539" s="119">
        <v>1.17</v>
      </c>
      <c r="AZ539" s="114">
        <v>23.59</v>
      </c>
      <c r="BA539" s="114">
        <v>-13.850000000000001</v>
      </c>
      <c r="BB539" s="114">
        <v>-8.82</v>
      </c>
      <c r="BC539" s="114">
        <v>0.86</v>
      </c>
      <c r="BD539" s="42"/>
      <c r="BE539" s="17">
        <v>2015.0</v>
      </c>
      <c r="BF539" s="17">
        <f t="shared" si="16"/>
        <v>0</v>
      </c>
      <c r="BG539" s="120">
        <v>7.3</v>
      </c>
    </row>
    <row r="540" ht="11.25" customHeight="1">
      <c r="A540" s="155" t="s">
        <v>956</v>
      </c>
      <c r="B540" s="99" t="s">
        <v>957</v>
      </c>
      <c r="C540" s="100" t="s">
        <v>131</v>
      </c>
      <c r="D540" s="100" t="s">
        <v>546</v>
      </c>
      <c r="E540" s="101">
        <v>18.0</v>
      </c>
      <c r="F540" s="58">
        <v>186.0</v>
      </c>
      <c r="G540" s="58" t="s">
        <v>168</v>
      </c>
      <c r="H540" s="58" t="s">
        <v>168</v>
      </c>
      <c r="I540" s="150">
        <v>55.62</v>
      </c>
      <c r="J540" s="103">
        <f t="shared" si="2"/>
        <v>3.451995685</v>
      </c>
      <c r="K540" s="104">
        <v>0.48</v>
      </c>
      <c r="L540" s="73">
        <v>4.0</v>
      </c>
      <c r="M540" s="23">
        <f t="shared" si="3"/>
        <v>1.92</v>
      </c>
      <c r="N540" s="105" t="s">
        <v>154</v>
      </c>
      <c r="O540" s="106">
        <v>0.46</v>
      </c>
      <c r="P540" s="107">
        <v>43705.0</v>
      </c>
      <c r="Q540" s="107">
        <v>43721.0</v>
      </c>
      <c r="R540" s="23">
        <f t="shared" si="4"/>
        <v>4.347826087</v>
      </c>
      <c r="S540" s="108">
        <f t="array" ref="S540">IF(INDEX(Historical!$D$7:$D$1379,MATCH(B540,Historical!$B$7:$B$1403,0))=0,"n/a",(INDEX(Historical!$C$7:$C$1381,MATCH(B540,Historical!$B$7:$B$1403,0))/INDEX(Historical!$D$7:$D$1379,MATCH(B540,Historical!$B$7:$B$1403,0))-1)*100)</f>
        <v>6.818181818</v>
      </c>
      <c r="T540" s="108">
        <f t="array" ref="T540">IF(INDEX(Historical!$F$7:$F$1372,MATCH(B540,Historical!$B$7:$B$1403,0))=0,"n/a",((INDEX(Historical!$C$7:$C$1381,MATCH(B540,Historical!$B$7:$B$1403,0))/INDEX(Historical!$F$7:$F$1372,MATCH(B540,Historical!$B$7:$B$1403,0)))^(1/3)-1)*100)</f>
        <v>14.2691775</v>
      </c>
      <c r="U540" s="108">
        <f t="array" ref="U540">IF(INDEX(Historical!$H$7:$H$1372,MATCH(B540,Historical!$B$7:$B$1403,0))=0,"n/a",((INDEX(Historical!$C$7:$C$1381,MATCH(B540,Historical!$B$7:$B$1403,0))/INDEX(Historical!$H$7:$H$1372,MATCH(B540,Historical!$B$7:$B$1403,0)))^(1/5)-1)*100)</f>
        <v>11.72408814</v>
      </c>
      <c r="V540" s="108">
        <f t="array" ref="V540">IF(INDEX(Historical!$O$7:$O$1372,MATCH(B540,Historical!$B$7:$B$1403,0))=0,"n/a",((INDEX(Historical!$C$7:$C$1381,MATCH(B540,Historical!$B$7:$B$1403,0))/INDEX(Historical!$O$7:$O$1372,MATCH(B540,Historical!$B$7:$B$1403,0)))^(1/10)-1)*100)</f>
        <v>8.919787715</v>
      </c>
      <c r="W540" s="109">
        <f t="shared" si="5"/>
        <v>1.314390938</v>
      </c>
      <c r="X540" s="110">
        <f t="shared" si="6"/>
        <v>0.5862044069</v>
      </c>
      <c r="Y540" s="99"/>
      <c r="Z540" s="103">
        <f t="shared" si="7"/>
        <v>67.36842105</v>
      </c>
      <c r="AA540" s="112">
        <f t="shared" si="8"/>
        <v>19.51578947</v>
      </c>
      <c r="AB540" s="73">
        <v>6.0</v>
      </c>
      <c r="AC540" s="102">
        <v>2.85</v>
      </c>
      <c r="AD540" s="102">
        <v>2.05</v>
      </c>
      <c r="AE540" s="102">
        <v>7.01</v>
      </c>
      <c r="AF540" s="102">
        <v>8.7</v>
      </c>
      <c r="AG540" s="102">
        <v>44.7</v>
      </c>
      <c r="AH540" s="102">
        <v>21.3</v>
      </c>
      <c r="AI540" s="102">
        <v>14.49</v>
      </c>
      <c r="AJ540" s="102">
        <v>20.0</v>
      </c>
      <c r="AK540" s="102">
        <v>9.54</v>
      </c>
      <c r="AL540" s="113">
        <v>15290.0</v>
      </c>
      <c r="AM540" s="114">
        <v>0.3</v>
      </c>
      <c r="AN540" s="102">
        <v>0.0</v>
      </c>
      <c r="AO540" s="115">
        <f t="shared" si="9"/>
        <v>-4.33970565</v>
      </c>
      <c r="AP540" s="116">
        <f t="shared" si="10"/>
        <v>15.17608382</v>
      </c>
      <c r="AQ540" s="117">
        <f t="shared" si="11"/>
        <v>174.7017521</v>
      </c>
      <c r="AR540" s="103">
        <f t="array" ref="AR540">INDEX(Historical!$C$7:$C$1381,MATCH(B540,Historical!$B$7:$B$1403,0))*IF(AH540="n/a",1.03,IF(AH540&lt;0,1.01,IF(AH540&gt;10,1.1,(1+AH540/100))))</f>
        <v>2.068</v>
      </c>
      <c r="AS540" s="112">
        <f t="shared" si="12"/>
        <v>2.2748</v>
      </c>
      <c r="AT540" s="112">
        <f t="shared" ref="AT540:AV540" si="548">IF($AK540="n/a",1.03*AS540,IF($AK540&lt;0,1.01*AS540,IF($AK540&gt;10,1.1*AS540,(1+$AK540/100)*AS540)))</f>
        <v>2.49181592</v>
      </c>
      <c r="AU540" s="112">
        <f t="shared" si="548"/>
        <v>2.729535159</v>
      </c>
      <c r="AV540" s="112">
        <f t="shared" si="548"/>
        <v>2.989932813</v>
      </c>
      <c r="AW540" s="103">
        <f t="shared" si="14"/>
        <v>12.55408389</v>
      </c>
      <c r="AX540" s="118">
        <f t="shared" si="15"/>
        <v>22.57116845</v>
      </c>
      <c r="AY540" s="119">
        <v>1.47</v>
      </c>
      <c r="AZ540" s="114">
        <v>8.51</v>
      </c>
      <c r="BA540" s="114">
        <v>-15.379999999999999</v>
      </c>
      <c r="BB540" s="114">
        <v>-9.78</v>
      </c>
      <c r="BC540" s="114">
        <v>-4.82</v>
      </c>
      <c r="BD540" s="42"/>
      <c r="BE540" s="17">
        <v>2002.0</v>
      </c>
      <c r="BF540" s="17">
        <f t="shared" si="16"/>
        <v>1</v>
      </c>
      <c r="BG540" s="120">
        <v>21.099999999999998</v>
      </c>
    </row>
    <row r="541" ht="11.25" customHeight="1">
      <c r="A541" s="55" t="s">
        <v>958</v>
      </c>
      <c r="B541" s="99" t="s">
        <v>959</v>
      </c>
      <c r="C541" s="100" t="s">
        <v>136</v>
      </c>
      <c r="D541" s="100" t="s">
        <v>153</v>
      </c>
      <c r="E541" s="101">
        <v>18.0</v>
      </c>
      <c r="F541" s="58">
        <v>189.0</v>
      </c>
      <c r="G541" s="58" t="s">
        <v>121</v>
      </c>
      <c r="H541" s="58" t="s">
        <v>168</v>
      </c>
      <c r="I541" s="150">
        <v>40.5</v>
      </c>
      <c r="J541" s="103">
        <f t="shared" si="2"/>
        <v>3.456790123</v>
      </c>
      <c r="K541" s="144">
        <v>0.35</v>
      </c>
      <c r="L541" s="73">
        <v>4.0</v>
      </c>
      <c r="M541" s="23">
        <f t="shared" si="3"/>
        <v>1.4</v>
      </c>
      <c r="N541" s="105" t="s">
        <v>154</v>
      </c>
      <c r="O541" s="145">
        <v>0.33</v>
      </c>
      <c r="P541" s="107">
        <v>43802.0</v>
      </c>
      <c r="Q541" s="107">
        <v>43811.0</v>
      </c>
      <c r="R541" s="23">
        <f t="shared" si="4"/>
        <v>6.060606061</v>
      </c>
      <c r="S541" s="108">
        <f t="array" ref="S541">IF(INDEX(Historical!$D$7:$D$1379,MATCH(B541,Historical!$B$7:$B$1403,0))=0,"n/a",(INDEX(Historical!$C$7:$C$1381,MATCH(B541,Historical!$B$7:$B$1403,0))/INDEX(Historical!$D$7:$D$1379,MATCH(B541,Historical!$B$7:$B$1403,0))-1)*100)</f>
        <v>3.076923077</v>
      </c>
      <c r="T541" s="108">
        <f t="array" ref="T541">IF(INDEX(Historical!$F$7:$F$1372,MATCH(B541,Historical!$B$7:$B$1403,0))=0,"n/a",((INDEX(Historical!$C$7:$C$1381,MATCH(B541,Historical!$B$7:$B$1403,0))/INDEX(Historical!$F$7:$F$1372,MATCH(B541,Historical!$B$7:$B$1403,0)))^(1/3)-1)*100)</f>
        <v>7.455095454</v>
      </c>
      <c r="U541" s="108">
        <f t="array" ref="U541">IF(INDEX(Historical!$H$7:$H$1372,MATCH(B541,Historical!$B$7:$B$1403,0))=0,"n/a",((INDEX(Historical!$C$7:$C$1381,MATCH(B541,Historical!$B$7:$B$1403,0))/INDEX(Historical!$H$7:$H$1372,MATCH(B541,Historical!$B$7:$B$1403,0)))^(1/5)-1)*100)</f>
        <v>8.773831162</v>
      </c>
      <c r="V541" s="108">
        <f t="array" ref="V541">IF(INDEX(Historical!$O$7:$O$1372,MATCH(B541,Historical!$B$7:$B$1403,0))=0,"n/a",((INDEX(Historical!$C$7:$C$1381,MATCH(B541,Historical!$B$7:$B$1403,0))/INDEX(Historical!$O$7:$O$1372,MATCH(B541,Historical!$B$7:$B$1403,0)))^(1/10)-1)*100)</f>
        <v>8.828763643</v>
      </c>
      <c r="W541" s="109">
        <f t="shared" si="5"/>
        <v>0.9937780097</v>
      </c>
      <c r="X541" s="110" t="str">
        <f t="shared" si="6"/>
        <v>n/a</v>
      </c>
      <c r="Y541" s="133"/>
      <c r="Z541" s="103" t="str">
        <f t="shared" si="7"/>
        <v>n/a</v>
      </c>
      <c r="AA541" s="112" t="str">
        <f t="shared" si="8"/>
        <v>n/a</v>
      </c>
      <c r="AB541" s="73">
        <v>12.0</v>
      </c>
      <c r="AC541" s="102" t="s">
        <v>128</v>
      </c>
      <c r="AD541" s="102" t="s">
        <v>128</v>
      </c>
      <c r="AE541" s="102" t="s">
        <v>128</v>
      </c>
      <c r="AF541" s="102" t="s">
        <v>128</v>
      </c>
      <c r="AG541" s="102" t="s">
        <v>128</v>
      </c>
      <c r="AH541" s="102" t="s">
        <v>128</v>
      </c>
      <c r="AI541" s="102" t="s">
        <v>128</v>
      </c>
      <c r="AJ541" s="102" t="s">
        <v>128</v>
      </c>
      <c r="AK541" s="102" t="s">
        <v>128</v>
      </c>
      <c r="AL541" s="113" t="s">
        <v>128</v>
      </c>
      <c r="AM541" s="114" t="s">
        <v>128</v>
      </c>
      <c r="AN541" s="102" t="s">
        <v>128</v>
      </c>
      <c r="AO541" s="115" t="str">
        <f t="shared" si="9"/>
        <v>n/a</v>
      </c>
      <c r="AP541" s="116">
        <f t="shared" si="10"/>
        <v>12.23062129</v>
      </c>
      <c r="AQ541" s="117" t="str">
        <f t="shared" si="11"/>
        <v>n/a</v>
      </c>
      <c r="AR541" s="103">
        <f t="array" ref="AR541">INDEX(Historical!$C$7:$C$1381,MATCH(B541,Historical!$B$7:$B$1403,0))*IF(AH541="n/a",1.03,IF(AH541&lt;0,1.01,IF(AH541&gt;10,1.1,(1+AH541/100))))</f>
        <v>1.3802</v>
      </c>
      <c r="AS541" s="112">
        <f t="shared" si="12"/>
        <v>1.421606</v>
      </c>
      <c r="AT541" s="112">
        <f t="shared" ref="AT541:AV541" si="549">IF($AK541="n/a",1.03*AS541,IF($AK541&lt;0,1.01*AS541,IF($AK541&gt;10,1.1*AS541,(1+$AK541/100)*AS541)))</f>
        <v>1.46425418</v>
      </c>
      <c r="AU541" s="112">
        <f t="shared" si="549"/>
        <v>1.508181805</v>
      </c>
      <c r="AV541" s="112">
        <f t="shared" si="549"/>
        <v>1.55342726</v>
      </c>
      <c r="AW541" s="103">
        <f t="shared" si="14"/>
        <v>7.327669245</v>
      </c>
      <c r="AX541" s="118">
        <f t="shared" si="15"/>
        <v>18.09301048</v>
      </c>
      <c r="AY541" s="119" t="s">
        <v>128</v>
      </c>
      <c r="AZ541" s="114" t="s">
        <v>128</v>
      </c>
      <c r="BA541" s="114" t="s">
        <v>128</v>
      </c>
      <c r="BB541" s="114" t="s">
        <v>128</v>
      </c>
      <c r="BC541" s="114" t="s">
        <v>128</v>
      </c>
      <c r="BD541" s="42" t="s">
        <v>112</v>
      </c>
      <c r="BE541" s="17">
        <v>2002.0</v>
      </c>
      <c r="BF541" s="17">
        <f t="shared" si="16"/>
        <v>1</v>
      </c>
      <c r="BG541" s="120" t="s">
        <v>128</v>
      </c>
    </row>
    <row r="542" ht="11.25" customHeight="1">
      <c r="A542" s="155" t="s">
        <v>1752</v>
      </c>
      <c r="B542" s="99" t="s">
        <v>1753</v>
      </c>
      <c r="C542" s="100" t="s">
        <v>131</v>
      </c>
      <c r="D542" s="100" t="s">
        <v>193</v>
      </c>
      <c r="E542" s="101">
        <v>7.0</v>
      </c>
      <c r="F542" s="58">
        <v>717.0</v>
      </c>
      <c r="G542" s="58" t="s">
        <v>168</v>
      </c>
      <c r="H542" s="58" t="s">
        <v>168</v>
      </c>
      <c r="I542" s="150">
        <v>40.28</v>
      </c>
      <c r="J542" s="103">
        <f t="shared" si="2"/>
        <v>2.581926514</v>
      </c>
      <c r="K542" s="104">
        <v>0.26</v>
      </c>
      <c r="L542" s="73">
        <v>4.0</v>
      </c>
      <c r="M542" s="23">
        <f t="shared" si="3"/>
        <v>1.04</v>
      </c>
      <c r="N542" s="105" t="s">
        <v>384</v>
      </c>
      <c r="O542" s="106">
        <v>0.25</v>
      </c>
      <c r="P542" s="107">
        <v>43875.0</v>
      </c>
      <c r="Q542" s="107">
        <v>43899.0</v>
      </c>
      <c r="R542" s="23">
        <f t="shared" si="4"/>
        <v>4</v>
      </c>
      <c r="S542" s="108">
        <f t="array" ref="S542">IF(INDEX(Historical!$D$7:$D$1379,MATCH(B542,Historical!$B$7:$B$1403,0))=0,"n/a",(INDEX(Historical!$C$7:$C$1381,MATCH(B542,Historical!$B$7:$B$1403,0))/INDEX(Historical!$D$7:$D$1379,MATCH(B542,Historical!$B$7:$B$1403,0))-1)*100)</f>
        <v>8.695652174</v>
      </c>
      <c r="T542" s="108">
        <f t="array" ref="T542">IF(INDEX(Historical!$F$7:$F$1372,MATCH(B542,Historical!$B$7:$B$1403,0))=0,"n/a",((INDEX(Historical!$C$7:$C$1381,MATCH(B542,Historical!$B$7:$B$1403,0))/INDEX(Historical!$F$7:$F$1372,MATCH(B542,Historical!$B$7:$B$1403,0)))^(1/3)-1)*100)</f>
        <v>7.721734502</v>
      </c>
      <c r="U542" s="108">
        <f t="array" ref="U542">IF(INDEX(Historical!$H$7:$H$1372,MATCH(B542,Historical!$B$7:$B$1403,0))=0,"n/a",((INDEX(Historical!$C$7:$C$1381,MATCH(B542,Historical!$B$7:$B$1403,0))/INDEX(Historical!$H$7:$H$1372,MATCH(B542,Historical!$B$7:$B$1403,0)))^(1/5)-1)*100)</f>
        <v>10.75663432</v>
      </c>
      <c r="V542" s="108">
        <f t="array" ref="V542">IF(INDEX(Historical!$O$7:$O$1372,MATCH(B542,Historical!$B$7:$B$1403,0))=0,"n/a",((INDEX(Historical!$C$7:$C$1381,MATCH(B542,Historical!$B$7:$B$1403,0))/INDEX(Historical!$O$7:$O$1372,MATCH(B542,Historical!$B$7:$B$1403,0)))^(1/10)-1)*100)</f>
        <v>12.06887238</v>
      </c>
      <c r="W542" s="109">
        <f t="shared" si="5"/>
        <v>0.8912708646</v>
      </c>
      <c r="X542" s="110">
        <f t="shared" si="6"/>
        <v>2.501542866</v>
      </c>
      <c r="Y542" s="133"/>
      <c r="Z542" s="103">
        <f t="shared" si="7"/>
        <v>84.55284553</v>
      </c>
      <c r="AA542" s="112">
        <f t="shared" si="8"/>
        <v>32.74796748</v>
      </c>
      <c r="AB542" s="73">
        <v>12.0</v>
      </c>
      <c r="AC542" s="102">
        <v>1.23</v>
      </c>
      <c r="AD542" s="102">
        <v>5.67</v>
      </c>
      <c r="AE542" s="102">
        <v>3.96</v>
      </c>
      <c r="AF542" s="102">
        <v>4.49</v>
      </c>
      <c r="AG542" s="102">
        <v>13.8</v>
      </c>
      <c r="AH542" s="102">
        <v>7.9</v>
      </c>
      <c r="AI542" s="102">
        <v>-21.18</v>
      </c>
      <c r="AJ542" s="102">
        <v>4.3</v>
      </c>
      <c r="AK542" s="102">
        <v>5.79</v>
      </c>
      <c r="AL542" s="113">
        <v>5360.0</v>
      </c>
      <c r="AM542" s="114">
        <v>0.7000000000000001</v>
      </c>
      <c r="AN542" s="102">
        <v>0.0</v>
      </c>
      <c r="AO542" s="115">
        <f t="shared" si="9"/>
        <v>-19.40940664</v>
      </c>
      <c r="AP542" s="116">
        <f t="shared" si="10"/>
        <v>13.33856084</v>
      </c>
      <c r="AQ542" s="117">
        <f t="shared" si="11"/>
        <v>155.6372204</v>
      </c>
      <c r="AR542" s="103">
        <f t="array" ref="AR542">INDEX(Historical!$C$7:$C$1381,MATCH(B542,Historical!$B$7:$B$1403,0))*IF(AH542="n/a",1.03,IF(AH542&lt;0,1.01,IF(AH542&gt;10,1.1,(1+AH542/100))))</f>
        <v>1.079</v>
      </c>
      <c r="AS542" s="112">
        <f t="shared" si="12"/>
        <v>1.08979</v>
      </c>
      <c r="AT542" s="112">
        <f t="shared" ref="AT542:AV542" si="550">IF($AK542="n/a",1.03*AS542,IF($AK542&lt;0,1.01*AS542,IF($AK542&gt;10,1.1*AS542,(1+$AK542/100)*AS542)))</f>
        <v>1.152888841</v>
      </c>
      <c r="AU542" s="112">
        <f t="shared" si="550"/>
        <v>1.219641105</v>
      </c>
      <c r="AV542" s="112">
        <f t="shared" si="550"/>
        <v>1.290258325</v>
      </c>
      <c r="AW542" s="103">
        <f t="shared" si="14"/>
        <v>5.831578271</v>
      </c>
      <c r="AX542" s="118">
        <f t="shared" si="15"/>
        <v>14.47760246</v>
      </c>
      <c r="AY542" s="119">
        <v>0.85</v>
      </c>
      <c r="AZ542" s="114">
        <v>5.970000000000001</v>
      </c>
      <c r="BA542" s="114">
        <v>-16.470000000000002</v>
      </c>
      <c r="BB542" s="114">
        <v>-8.12</v>
      </c>
      <c r="BC542" s="114">
        <v>-4.88</v>
      </c>
      <c r="BD542" s="42"/>
      <c r="BE542" s="17">
        <v>2014.0</v>
      </c>
      <c r="BF542" s="17">
        <f t="shared" si="16"/>
        <v>0</v>
      </c>
      <c r="BG542" s="120">
        <v>9.8</v>
      </c>
    </row>
    <row r="543" ht="11.25" customHeight="1">
      <c r="A543" s="220" t="s">
        <v>1754</v>
      </c>
      <c r="B543" s="99" t="s">
        <v>1755</v>
      </c>
      <c r="C543" s="100" t="s">
        <v>136</v>
      </c>
      <c r="D543" s="100" t="s">
        <v>153</v>
      </c>
      <c r="E543" s="101">
        <v>7.0</v>
      </c>
      <c r="F543" s="58">
        <v>694.0</v>
      </c>
      <c r="G543" s="58" t="s">
        <v>168</v>
      </c>
      <c r="H543" s="58" t="s">
        <v>168</v>
      </c>
      <c r="I543" s="150">
        <v>33.69</v>
      </c>
      <c r="J543" s="103">
        <f t="shared" si="2"/>
        <v>3.20569902</v>
      </c>
      <c r="K543" s="104">
        <v>0.27</v>
      </c>
      <c r="L543" s="73">
        <v>4.0</v>
      </c>
      <c r="M543" s="23">
        <f t="shared" si="3"/>
        <v>1.08</v>
      </c>
      <c r="N543" s="105" t="s">
        <v>154</v>
      </c>
      <c r="O543" s="106">
        <v>0.26</v>
      </c>
      <c r="P543" s="107">
        <v>43796.0</v>
      </c>
      <c r="Q543" s="107">
        <v>43812.0</v>
      </c>
      <c r="R543" s="23">
        <f t="shared" si="4"/>
        <v>3.846153846</v>
      </c>
      <c r="S543" s="108">
        <f t="array" ref="S543">IF(INDEX(Historical!$D$7:$D$1379,MATCH(B543,Historical!$B$7:$B$1403,0))=0,"n/a",(INDEX(Historical!$C$7:$C$1381,MATCH(B543,Historical!$B$7:$B$1403,0))/INDEX(Historical!$D$7:$D$1379,MATCH(B543,Historical!$B$7:$B$1403,0))-1)*100)</f>
        <v>6.060606061</v>
      </c>
      <c r="T543" s="108">
        <f t="array" ref="T543">IF(INDEX(Historical!$F$7:$F$1372,MATCH(B543,Historical!$B$7:$B$1403,0))=0,"n/a",((INDEX(Historical!$C$7:$C$1381,MATCH(B543,Historical!$B$7:$B$1403,0))/INDEX(Historical!$F$7:$F$1372,MATCH(B543,Historical!$B$7:$B$1403,0)))^(1/3)-1)*100)</f>
        <v>5.272659961</v>
      </c>
      <c r="U543" s="108">
        <f t="array" ref="U543">IF(INDEX(Historical!$H$7:$H$1372,MATCH(B543,Historical!$B$7:$B$1403,0))=0,"n/a",((INDEX(Historical!$C$7:$C$1381,MATCH(B543,Historical!$B$7:$B$1403,0))/INDEX(Historical!$H$7:$H$1372,MATCH(B543,Historical!$B$7:$B$1403,0)))^(1/5)-1)*100)</f>
        <v>4.563955259</v>
      </c>
      <c r="V543" s="108">
        <f t="array" ref="V543">IF(INDEX(Historical!$O$7:$O$1372,MATCH(B543,Historical!$B$7:$B$1403,0))=0,"n/a",((INDEX(Historical!$C$7:$C$1381,MATCH(B543,Historical!$B$7:$B$1403,0))/INDEX(Historical!$O$7:$O$1372,MATCH(B543,Historical!$B$7:$B$1403,0)))^(1/10)-1)*100)</f>
        <v>2.756648568</v>
      </c>
      <c r="W543" s="109">
        <f t="shared" si="5"/>
        <v>1.655617373</v>
      </c>
      <c r="X543" s="110">
        <f t="shared" si="6"/>
        <v>0.4225884499</v>
      </c>
      <c r="Y543" s="133"/>
      <c r="Z543" s="103">
        <f t="shared" si="7"/>
        <v>39.41605839</v>
      </c>
      <c r="AA543" s="112">
        <f t="shared" si="8"/>
        <v>12.29562044</v>
      </c>
      <c r="AB543" s="73">
        <v>12.0</v>
      </c>
      <c r="AC543" s="102">
        <v>2.74</v>
      </c>
      <c r="AD543" s="102">
        <v>2.46</v>
      </c>
      <c r="AE543" s="102">
        <v>4.04</v>
      </c>
      <c r="AF543" s="102">
        <v>1.34</v>
      </c>
      <c r="AG543" s="102">
        <v>11.200000000000001</v>
      </c>
      <c r="AH543" s="102">
        <v>23.599999999999998</v>
      </c>
      <c r="AI543" s="102">
        <v>2.76</v>
      </c>
      <c r="AJ543" s="102">
        <v>10.8</v>
      </c>
      <c r="AK543" s="102">
        <v>5.0</v>
      </c>
      <c r="AL543" s="113">
        <v>1480.0</v>
      </c>
      <c r="AM543" s="114">
        <v>0.8</v>
      </c>
      <c r="AN543" s="102">
        <v>0.17</v>
      </c>
      <c r="AO543" s="115">
        <f t="shared" si="9"/>
        <v>-4.525966158</v>
      </c>
      <c r="AP543" s="116">
        <f t="shared" si="10"/>
        <v>7.76965428</v>
      </c>
      <c r="AQ543" s="117">
        <f t="shared" si="11"/>
        <v>-14.42707753</v>
      </c>
      <c r="AR543" s="103">
        <f t="array" ref="AR543">INDEX(Historical!$C$7:$C$1381,MATCH(B543,Historical!$B$7:$B$1403,0))*IF(AH543="n/a",1.03,IF(AH543&lt;0,1.01,IF(AH543&gt;10,1.1,(1+AH543/100))))</f>
        <v>1.155</v>
      </c>
      <c r="AS543" s="112">
        <f t="shared" si="12"/>
        <v>1.186878</v>
      </c>
      <c r="AT543" s="112">
        <f t="shared" ref="AT543:AV543" si="551">IF($AK543="n/a",1.03*AS543,IF($AK543&lt;0,1.01*AS543,IF($AK543&gt;10,1.1*AS543,(1+$AK543/100)*AS543)))</f>
        <v>1.2462219</v>
      </c>
      <c r="AU543" s="112">
        <f t="shared" si="551"/>
        <v>1.308532995</v>
      </c>
      <c r="AV543" s="112">
        <f t="shared" si="551"/>
        <v>1.373959645</v>
      </c>
      <c r="AW543" s="103">
        <f t="shared" si="14"/>
        <v>6.27059254</v>
      </c>
      <c r="AX543" s="118">
        <f t="shared" si="15"/>
        <v>18.61262256</v>
      </c>
      <c r="AY543" s="119">
        <v>0.81</v>
      </c>
      <c r="AZ543" s="114">
        <v>-1.26</v>
      </c>
      <c r="BA543" s="114">
        <v>-18.82</v>
      </c>
      <c r="BB543" s="114">
        <v>-15.049999999999999</v>
      </c>
      <c r="BC543" s="114">
        <v>-11.37</v>
      </c>
      <c r="BD543" s="42"/>
      <c r="BE543" s="17">
        <v>2013.0</v>
      </c>
      <c r="BF543" s="17">
        <f t="shared" si="16"/>
        <v>0</v>
      </c>
      <c r="BG543" s="120">
        <v>1.2</v>
      </c>
    </row>
    <row r="544" ht="11.25" customHeight="1">
      <c r="A544" s="155" t="s">
        <v>379</v>
      </c>
      <c r="B544" s="99" t="s">
        <v>380</v>
      </c>
      <c r="C544" s="100" t="s">
        <v>245</v>
      </c>
      <c r="D544" s="100" t="s">
        <v>246</v>
      </c>
      <c r="E544" s="101">
        <v>34.0</v>
      </c>
      <c r="F544" s="58">
        <v>78.0</v>
      </c>
      <c r="G544" s="58" t="s">
        <v>168</v>
      </c>
      <c r="H544" s="58" t="s">
        <v>168</v>
      </c>
      <c r="I544" s="102">
        <v>41.22</v>
      </c>
      <c r="J544" s="103">
        <f t="shared" si="2"/>
        <v>1.843765163</v>
      </c>
      <c r="K544" s="104">
        <v>0.19</v>
      </c>
      <c r="L544" s="73">
        <v>4.0</v>
      </c>
      <c r="M544" s="23">
        <f t="shared" si="3"/>
        <v>0.76</v>
      </c>
      <c r="N544" s="105" t="s">
        <v>154</v>
      </c>
      <c r="O544" s="171">
        <v>0.165</v>
      </c>
      <c r="P544" s="107">
        <v>43615.0</v>
      </c>
      <c r="Q544" s="107">
        <v>43630.0</v>
      </c>
      <c r="R544" s="23">
        <f t="shared" si="4"/>
        <v>15.15151515</v>
      </c>
      <c r="S544" s="108">
        <f t="array" ref="S544">IF(INDEX(Historical!$D$7:$D$1379,MATCH(B544,Historical!$B$7:$B$1403,0))=0,"n/a",(INDEX(Historical!$C$7:$C$1381,MATCH(B544,Historical!$B$7:$B$1403,0))/INDEX(Historical!$D$7:$D$1379,MATCH(B544,Historical!$B$7:$B$1403,0))-1)*100)</f>
        <v>11.36363636</v>
      </c>
      <c r="T544" s="108">
        <f t="array" ref="T544">IF(INDEX(Historical!$F$7:$F$1372,MATCH(B544,Historical!$B$7:$B$1403,0))=0,"n/a",((INDEX(Historical!$C$7:$C$1381,MATCH(B544,Historical!$B$7:$B$1403,0))/INDEX(Historical!$F$7:$F$1372,MATCH(B544,Historical!$B$7:$B$1403,0)))^(1/3)-1)*100)</f>
        <v>29.83141661</v>
      </c>
      <c r="U544" s="108">
        <f t="array" ref="U544">IF(INDEX(Historical!$H$7:$H$1372,MATCH(B544,Historical!$B$7:$B$1403,0))=0,"n/a",((INDEX(Historical!$C$7:$C$1381,MATCH(B544,Historical!$B$7:$B$1403,0))/INDEX(Historical!$H$7:$H$1372,MATCH(B544,Historical!$B$7:$B$1403,0)))^(1/5)-1)*100)</f>
        <v>17.91393578</v>
      </c>
      <c r="V544" s="108">
        <f t="array" ref="V544">IF(INDEX(Historical!$O$7:$O$1372,MATCH(B544,Historical!$B$7:$B$1403,0))=0,"n/a",((INDEX(Historical!$C$7:$C$1381,MATCH(B544,Historical!$B$7:$B$1403,0))/INDEX(Historical!$O$7:$O$1372,MATCH(B544,Historical!$B$7:$B$1403,0)))^(1/10)-1)*100)</f>
        <v>13.47126226</v>
      </c>
      <c r="W544" s="109">
        <f t="shared" si="5"/>
        <v>1.329788957</v>
      </c>
      <c r="X544" s="110" t="str">
        <f t="shared" si="6"/>
        <v>n/a</v>
      </c>
      <c r="Y544" s="149" t="s">
        <v>381</v>
      </c>
      <c r="Z544" s="103">
        <f t="shared" si="7"/>
        <v>12.02531646</v>
      </c>
      <c r="AA544" s="112">
        <f t="shared" si="8"/>
        <v>6.522151899</v>
      </c>
      <c r="AB544" s="73">
        <v>12.0</v>
      </c>
      <c r="AC544" s="102">
        <v>6.32</v>
      </c>
      <c r="AD544" s="102" t="s">
        <v>128</v>
      </c>
      <c r="AE544" s="102">
        <v>1.87</v>
      </c>
      <c r="AF544" s="102">
        <v>1.02</v>
      </c>
      <c r="AG544" s="102">
        <v>16.5</v>
      </c>
      <c r="AH544" s="102">
        <v>35.6</v>
      </c>
      <c r="AI544" s="102" t="s">
        <v>128</v>
      </c>
      <c r="AJ544" s="102">
        <v>-1.7999999999999998</v>
      </c>
      <c r="AK544" s="102" t="s">
        <v>128</v>
      </c>
      <c r="AL544" s="113">
        <v>286.48</v>
      </c>
      <c r="AM544" s="114">
        <v>2.8000000000000003</v>
      </c>
      <c r="AN544" s="102">
        <v>0.03</v>
      </c>
      <c r="AO544" s="115">
        <f t="shared" si="9"/>
        <v>13.23554905</v>
      </c>
      <c r="AP544" s="116">
        <f t="shared" si="10"/>
        <v>19.75770094</v>
      </c>
      <c r="AQ544" s="117">
        <f t="shared" si="11"/>
        <v>-45.62437255</v>
      </c>
      <c r="AR544" s="103">
        <f t="array" ref="AR544">INDEX(Historical!$C$7:$C$1381,MATCH(B544,Historical!$B$7:$B$1403,0))*IF(AH544="n/a",1.03,IF(AH544&lt;0,1.01,IF(AH544&gt;10,1.1,(1+AH544/100))))</f>
        <v>0.8085</v>
      </c>
      <c r="AS544" s="112">
        <f t="shared" si="12"/>
        <v>0.832755</v>
      </c>
      <c r="AT544" s="112">
        <f t="shared" ref="AT544:AV544" si="552">IF($AK544="n/a",1.03*AS544,IF($AK544&lt;0,1.01*AS544,IF($AK544&gt;10,1.1*AS544,(1+$AK544/100)*AS544)))</f>
        <v>0.85773765</v>
      </c>
      <c r="AU544" s="112">
        <f t="shared" si="552"/>
        <v>0.8834697795</v>
      </c>
      <c r="AV544" s="112">
        <f t="shared" si="552"/>
        <v>0.9099738729</v>
      </c>
      <c r="AW544" s="103">
        <f t="shared" si="14"/>
        <v>4.292436302</v>
      </c>
      <c r="AX544" s="118">
        <f t="shared" si="15"/>
        <v>10.41347963</v>
      </c>
      <c r="AY544" s="119">
        <v>0.19</v>
      </c>
      <c r="AZ544" s="114">
        <v>14.34</v>
      </c>
      <c r="BA544" s="114">
        <v>-37.92</v>
      </c>
      <c r="BB544" s="114">
        <v>-13.25</v>
      </c>
      <c r="BC544" s="114">
        <v>-19.580000000000002</v>
      </c>
      <c r="BD544" s="42"/>
      <c r="BE544" s="17">
        <v>1987.0</v>
      </c>
      <c r="BF544" s="17">
        <f t="shared" si="16"/>
        <v>3</v>
      </c>
      <c r="BG544" s="120">
        <v>11.200000000000001</v>
      </c>
    </row>
    <row r="545" ht="11.25" customHeight="1">
      <c r="A545" s="155" t="s">
        <v>1602</v>
      </c>
      <c r="B545" s="99" t="s">
        <v>1603</v>
      </c>
      <c r="C545" s="100" t="s">
        <v>136</v>
      </c>
      <c r="D545" s="100" t="s">
        <v>183</v>
      </c>
      <c r="E545" s="101">
        <v>8.0</v>
      </c>
      <c r="F545" s="58">
        <v>574.0</v>
      </c>
      <c r="G545" s="58" t="s">
        <v>168</v>
      </c>
      <c r="H545" s="58" t="s">
        <v>168</v>
      </c>
      <c r="I545" s="150">
        <v>102.55</v>
      </c>
      <c r="J545" s="103">
        <f t="shared" si="2"/>
        <v>1.833252072</v>
      </c>
      <c r="K545" s="104">
        <v>0.47</v>
      </c>
      <c r="L545" s="73">
        <v>4.0</v>
      </c>
      <c r="M545" s="23">
        <f t="shared" si="3"/>
        <v>1.88</v>
      </c>
      <c r="N545" s="105" t="s">
        <v>179</v>
      </c>
      <c r="O545" s="106">
        <v>0.44</v>
      </c>
      <c r="P545" s="107">
        <v>43629.0</v>
      </c>
      <c r="Q545" s="107">
        <v>43644.0</v>
      </c>
      <c r="R545" s="23">
        <f t="shared" si="4"/>
        <v>6.818181818</v>
      </c>
      <c r="S545" s="108">
        <f t="array" ref="S545">IF(INDEX(Historical!$D$7:$D$1379,MATCH(B545,Historical!$B$7:$B$1403,0))=0,"n/a",(INDEX(Historical!$C$7:$C$1381,MATCH(B545,Historical!$B$7:$B$1403,0))/INDEX(Historical!$D$7:$D$1379,MATCH(B545,Historical!$B$7:$B$1403,0))-1)*100)</f>
        <v>8.823529412</v>
      </c>
      <c r="T545" s="108">
        <f t="array" ref="T545">IF(INDEX(Historical!$F$7:$F$1372,MATCH(B545,Historical!$B$7:$B$1403,0))=0,"n/a",((INDEX(Historical!$C$7:$C$1381,MATCH(B545,Historical!$B$7:$B$1403,0))/INDEX(Historical!$F$7:$F$1372,MATCH(B545,Historical!$B$7:$B$1403,0)))^(1/3)-1)*100)</f>
        <v>15.20255719</v>
      </c>
      <c r="U545" s="108">
        <f t="array" ref="U545">IF(INDEX(Historical!$H$7:$H$1372,MATCH(B545,Historical!$B$7:$B$1403,0))=0,"n/a",((INDEX(Historical!$C$7:$C$1381,MATCH(B545,Historical!$B$7:$B$1403,0))/INDEX(Historical!$H$7:$H$1372,MATCH(B545,Historical!$B$7:$B$1403,0)))^(1/5)-1)*100)</f>
        <v>26.10977388</v>
      </c>
      <c r="V545" s="108" t="str">
        <f t="array" ref="V545">IF(INDEX(Historical!$O$7:$O$1372,MATCH(B545,Historical!$B$7:$B$1403,0))=0,"n/a",((INDEX(Historical!$C$7:$C$1381,MATCH(B545,Historical!$B$7:$B$1403,0))/INDEX(Historical!$O$7:$O$1372,MATCH(B545,Historical!$B$7:$B$1403,0)))^(1/10)-1)*100)</f>
        <v>n/a</v>
      </c>
      <c r="W545" s="109" t="str">
        <f t="shared" si="5"/>
        <v>n/a</v>
      </c>
      <c r="X545" s="110">
        <f t="shared" si="6"/>
        <v>1.776175094</v>
      </c>
      <c r="Y545" s="149"/>
      <c r="Z545" s="103">
        <f t="shared" si="7"/>
        <v>40.60475162</v>
      </c>
      <c r="AA545" s="112">
        <f t="shared" si="8"/>
        <v>22.14902808</v>
      </c>
      <c r="AB545" s="73">
        <v>12.0</v>
      </c>
      <c r="AC545" s="102">
        <v>4.63</v>
      </c>
      <c r="AD545" s="102">
        <v>2.91</v>
      </c>
      <c r="AE545" s="102">
        <v>3.92</v>
      </c>
      <c r="AF545" s="102">
        <v>3.16</v>
      </c>
      <c r="AG545" s="102">
        <v>9.9</v>
      </c>
      <c r="AH545" s="102">
        <v>18.2</v>
      </c>
      <c r="AI545" s="102">
        <v>8.3</v>
      </c>
      <c r="AJ545" s="102">
        <v>14.7</v>
      </c>
      <c r="AK545" s="102">
        <v>7.61</v>
      </c>
      <c r="AL545" s="113">
        <v>16710.0</v>
      </c>
      <c r="AM545" s="114">
        <v>0.1</v>
      </c>
      <c r="AN545" s="102">
        <v>0.65</v>
      </c>
      <c r="AO545" s="115">
        <f t="shared" si="9"/>
        <v>5.79399787</v>
      </c>
      <c r="AP545" s="116">
        <f t="shared" si="10"/>
        <v>27.94302595</v>
      </c>
      <c r="AQ545" s="117">
        <f t="shared" si="11"/>
        <v>76.37199164</v>
      </c>
      <c r="AR545" s="103">
        <f t="array" ref="AR545">INDEX(Historical!$C$7:$C$1381,MATCH(B545,Historical!$B$7:$B$1403,0))*IF(AH545="n/a",1.03,IF(AH545&lt;0,1.01,IF(AH545&gt;10,1.1,(1+AH545/100))))</f>
        <v>2.035</v>
      </c>
      <c r="AS545" s="112">
        <f t="shared" si="12"/>
        <v>2.203905</v>
      </c>
      <c r="AT545" s="112">
        <f t="shared" ref="AT545:AV545" si="553">IF($AK545="n/a",1.03*AS545,IF($AK545&lt;0,1.01*AS545,IF($AK545&gt;10,1.1*AS545,(1+$AK545/100)*AS545)))</f>
        <v>2.371622171</v>
      </c>
      <c r="AU545" s="112">
        <f t="shared" si="553"/>
        <v>2.552102618</v>
      </c>
      <c r="AV545" s="112">
        <f t="shared" si="553"/>
        <v>2.746317627</v>
      </c>
      <c r="AW545" s="103">
        <f t="shared" si="14"/>
        <v>11.90894742</v>
      </c>
      <c r="AX545" s="118">
        <f t="shared" si="15"/>
        <v>11.61282049</v>
      </c>
      <c r="AY545" s="119">
        <v>0.55</v>
      </c>
      <c r="AZ545" s="114">
        <v>24.73</v>
      </c>
      <c r="BA545" s="114">
        <v>-14.71</v>
      </c>
      <c r="BB545" s="114">
        <v>-7.430000000000001</v>
      </c>
      <c r="BC545" s="114">
        <v>0.62</v>
      </c>
      <c r="BD545" s="42"/>
      <c r="BE545" s="17">
        <v>2012.0</v>
      </c>
      <c r="BF545" s="17">
        <f t="shared" si="16"/>
        <v>0</v>
      </c>
      <c r="BG545" s="120">
        <v>3.8</v>
      </c>
    </row>
    <row r="546" ht="11.25" customHeight="1">
      <c r="A546" s="55" t="s">
        <v>382</v>
      </c>
      <c r="B546" s="99" t="s">
        <v>383</v>
      </c>
      <c r="C546" s="100" t="s">
        <v>118</v>
      </c>
      <c r="D546" s="100" t="s">
        <v>202</v>
      </c>
      <c r="E546" s="101">
        <v>56.0</v>
      </c>
      <c r="F546" s="58">
        <v>16.0</v>
      </c>
      <c r="G546" s="58" t="s">
        <v>121</v>
      </c>
      <c r="H546" s="58" t="s">
        <v>121</v>
      </c>
      <c r="I546" s="102">
        <v>145.3</v>
      </c>
      <c r="J546" s="103">
        <f t="shared" si="2"/>
        <v>1.046111493</v>
      </c>
      <c r="K546" s="104">
        <v>0.38</v>
      </c>
      <c r="L546" s="73">
        <v>4.0</v>
      </c>
      <c r="M546" s="23">
        <f t="shared" si="3"/>
        <v>1.52</v>
      </c>
      <c r="N546" s="105" t="s">
        <v>384</v>
      </c>
      <c r="O546" s="106">
        <v>0.35</v>
      </c>
      <c r="P546" s="107">
        <v>43703.0</v>
      </c>
      <c r="Q546" s="107">
        <v>43718.0</v>
      </c>
      <c r="R546" s="23">
        <f t="shared" si="4"/>
        <v>8.571428571</v>
      </c>
      <c r="S546" s="108">
        <f t="array" ref="S546">IF(INDEX(Historical!$D$7:$D$1379,MATCH(B546,Historical!$B$7:$B$1403,0))=0,"n/a",(INDEX(Historical!$C$7:$C$1381,MATCH(B546,Historical!$B$7:$B$1403,0))/INDEX(Historical!$D$7:$D$1379,MATCH(B546,Historical!$B$7:$B$1403,0))-1)*100)</f>
        <v>14.4</v>
      </c>
      <c r="T546" s="108">
        <f t="array" ref="T546">IF(INDEX(Historical!$F$7:$F$1372,MATCH(B546,Historical!$B$7:$B$1403,0))=0,"n/a",((INDEX(Historical!$C$7:$C$1381,MATCH(B546,Historical!$B$7:$B$1403,0))/INDEX(Historical!$F$7:$F$1372,MATCH(B546,Historical!$B$7:$B$1403,0)))^(1/3)-1)*100)</f>
        <v>11.92109622</v>
      </c>
      <c r="U546" s="108">
        <f t="array" ref="U546">IF(INDEX(Historical!$H$7:$H$1372,MATCH(B546,Historical!$B$7:$B$1403,0))=0,"n/a",((INDEX(Historical!$C$7:$C$1381,MATCH(B546,Historical!$B$7:$B$1403,0))/INDEX(Historical!$H$7:$H$1372,MATCH(B546,Historical!$B$7:$B$1403,0)))^(1/5)-1)*100)</f>
        <v>13.47612291</v>
      </c>
      <c r="V546" s="108">
        <f t="array" ref="V546">IF(INDEX(Historical!$O$7:$O$1372,MATCH(B546,Historical!$B$7:$B$1403,0))=0,"n/a",((INDEX(Historical!$C$7:$C$1381,MATCH(B546,Historical!$B$7:$B$1403,0))/INDEX(Historical!$O$7:$O$1372,MATCH(B546,Historical!$B$7:$B$1403,0)))^(1/10)-1)*100)</f>
        <v>14.51447882</v>
      </c>
      <c r="W546" s="109">
        <f t="shared" si="5"/>
        <v>0.9284606828</v>
      </c>
      <c r="X546" s="110">
        <f t="shared" si="6"/>
        <v>1.514171114</v>
      </c>
      <c r="Y546" s="149"/>
      <c r="Z546" s="103">
        <f t="shared" si="7"/>
        <v>25.98290598</v>
      </c>
      <c r="AA546" s="112">
        <f t="shared" si="8"/>
        <v>24.83760684</v>
      </c>
      <c r="AB546" s="73">
        <v>10.0</v>
      </c>
      <c r="AC546" s="102">
        <v>5.85</v>
      </c>
      <c r="AD546" s="102">
        <v>1.91</v>
      </c>
      <c r="AE546" s="102">
        <v>3.87</v>
      </c>
      <c r="AF546" s="102">
        <v>5.28</v>
      </c>
      <c r="AG546" s="102">
        <v>21.4</v>
      </c>
      <c r="AH546" s="102">
        <v>-2.7</v>
      </c>
      <c r="AI546" s="102">
        <v>13.83</v>
      </c>
      <c r="AJ546" s="102">
        <v>8.9</v>
      </c>
      <c r="AK546" s="102">
        <v>13.0</v>
      </c>
      <c r="AL546" s="113">
        <v>8480.0</v>
      </c>
      <c r="AM546" s="114">
        <v>1.2</v>
      </c>
      <c r="AN546" s="102">
        <v>0.8</v>
      </c>
      <c r="AO546" s="115">
        <f t="shared" si="9"/>
        <v>-10.31537243</v>
      </c>
      <c r="AP546" s="116">
        <f t="shared" si="10"/>
        <v>14.52223441</v>
      </c>
      <c r="AQ546" s="117">
        <f t="shared" si="11"/>
        <v>141.4240751</v>
      </c>
      <c r="AR546" s="103">
        <f t="array" ref="AR546">INDEX(Historical!$C$7:$C$1381,MATCH(B546,Historical!$B$7:$B$1403,0))*IF(AH546="n/a",1.03,IF(AH546&lt;0,1.01,IF(AH546&gt;10,1.1,(1+AH546/100))))</f>
        <v>1.4443</v>
      </c>
      <c r="AS546" s="112">
        <f t="shared" si="12"/>
        <v>1.58873</v>
      </c>
      <c r="AT546" s="112">
        <f t="shared" ref="AT546:AV546" si="554">IF($AK546="n/a",1.03*AS546,IF($AK546&lt;0,1.01*AS546,IF($AK546&gt;10,1.1*AS546,(1+$AK546/100)*AS546)))</f>
        <v>1.747603</v>
      </c>
      <c r="AU546" s="112">
        <f t="shared" si="554"/>
        <v>1.9223633</v>
      </c>
      <c r="AV546" s="112">
        <f t="shared" si="554"/>
        <v>2.11459963</v>
      </c>
      <c r="AW546" s="103">
        <f t="shared" si="14"/>
        <v>8.81759593</v>
      </c>
      <c r="AX546" s="118">
        <f t="shared" si="15"/>
        <v>6.068545031</v>
      </c>
      <c r="AY546" s="119">
        <v>1.18</v>
      </c>
      <c r="AZ546" s="114">
        <v>16.33</v>
      </c>
      <c r="BA546" s="114">
        <v>-19.400000000000002</v>
      </c>
      <c r="BB546" s="114">
        <v>-13.61</v>
      </c>
      <c r="BC546" s="114">
        <v>-3.1</v>
      </c>
      <c r="BD546" s="42"/>
      <c r="BE546" s="17">
        <v>1964.0</v>
      </c>
      <c r="BF546" s="17">
        <f t="shared" si="16"/>
        <v>6</v>
      </c>
      <c r="BG546" s="120">
        <v>9.3</v>
      </c>
    </row>
    <row r="547" ht="11.25" customHeight="1">
      <c r="A547" s="155" t="s">
        <v>385</v>
      </c>
      <c r="B547" s="99" t="s">
        <v>386</v>
      </c>
      <c r="C547" s="100" t="s">
        <v>158</v>
      </c>
      <c r="D547" s="100" t="s">
        <v>362</v>
      </c>
      <c r="E547" s="101">
        <v>26.0</v>
      </c>
      <c r="F547" s="58">
        <v>130.0</v>
      </c>
      <c r="G547" s="58" t="s">
        <v>121</v>
      </c>
      <c r="H547" s="58" t="s">
        <v>121</v>
      </c>
      <c r="I547" s="102">
        <v>252.76</v>
      </c>
      <c r="J547" s="103">
        <f t="shared" si="2"/>
        <v>2.215540434</v>
      </c>
      <c r="K547" s="144">
        <v>1.4</v>
      </c>
      <c r="L547" s="73">
        <v>4.0</v>
      </c>
      <c r="M547" s="23">
        <f t="shared" si="3"/>
        <v>5.6</v>
      </c>
      <c r="N547" s="105" t="s">
        <v>154</v>
      </c>
      <c r="O547" s="145">
        <v>1.25</v>
      </c>
      <c r="P547" s="107">
        <v>43888.0</v>
      </c>
      <c r="Q547" s="107">
        <v>43906.0</v>
      </c>
      <c r="R547" s="23">
        <f t="shared" si="4"/>
        <v>12</v>
      </c>
      <c r="S547" s="108">
        <f t="array" ref="S547">IF(INDEX(Historical!$D$7:$D$1379,MATCH(B547,Historical!$B$7:$B$1403,0))=0,"n/a",(INDEX(Historical!$C$7:$C$1381,MATCH(B547,Historical!$B$7:$B$1403,0))/INDEX(Historical!$D$7:$D$1379,MATCH(B547,Historical!$B$7:$B$1403,0))-1)*100)</f>
        <v>12.61261261</v>
      </c>
      <c r="T547" s="108">
        <f t="array" ref="T547">IF(INDEX(Historical!$F$7:$F$1372,MATCH(B547,Historical!$B$7:$B$1403,0))=0,"n/a",((INDEX(Historical!$C$7:$C$1381,MATCH(B547,Historical!$B$7:$B$1403,0))/INDEX(Historical!$F$7:$F$1372,MATCH(B547,Historical!$B$7:$B$1403,0)))^(1/3)-1)*100)</f>
        <v>12.84013233</v>
      </c>
      <c r="U547" s="108">
        <f t="array" ref="U547">IF(INDEX(Historical!$H$7:$H$1372,MATCH(B547,Historical!$B$7:$B$1403,0))=0,"n/a",((INDEX(Historical!$C$7:$C$1381,MATCH(B547,Historical!$B$7:$B$1403,0))/INDEX(Historical!$H$7:$H$1372,MATCH(B547,Historical!$B$7:$B$1403,0)))^(1/5)-1)*100)</f>
        <v>11.51015033</v>
      </c>
      <c r="V547" s="108">
        <f t="array" ref="V547">IF(INDEX(Historical!$O$7:$O$1372,MATCH(B547,Historical!$B$7:$B$1403,0))=0,"n/a",((INDEX(Historical!$C$7:$C$1381,MATCH(B547,Historical!$B$7:$B$1403,0))/INDEX(Historical!$O$7:$O$1372,MATCH(B547,Historical!$B$7:$B$1403,0)))^(1/10)-1)*100)</f>
        <v>10.21756702</v>
      </c>
      <c r="W547" s="109">
        <f t="shared" si="5"/>
        <v>1.126505978</v>
      </c>
      <c r="X547" s="110">
        <f t="shared" si="6"/>
        <v>1.59863199</v>
      </c>
      <c r="Y547" s="99"/>
      <c r="Z547" s="103">
        <f t="shared" si="7"/>
        <v>70.52896725</v>
      </c>
      <c r="AA547" s="112">
        <f t="shared" si="8"/>
        <v>31.83375315</v>
      </c>
      <c r="AB547" s="73">
        <v>12.0</v>
      </c>
      <c r="AC547" s="102">
        <v>7.94</v>
      </c>
      <c r="AD547" s="102">
        <v>4.19</v>
      </c>
      <c r="AE547" s="102">
        <v>6.43</v>
      </c>
      <c r="AF547" s="102">
        <v>3.34</v>
      </c>
      <c r="AG547" s="102">
        <v>10.6</v>
      </c>
      <c r="AH547" s="102">
        <v>-38.9</v>
      </c>
      <c r="AI547" s="102">
        <v>8.58</v>
      </c>
      <c r="AJ547" s="102">
        <v>7.199999999999999</v>
      </c>
      <c r="AK547" s="102">
        <v>7.6</v>
      </c>
      <c r="AL547" s="113">
        <v>123570.0</v>
      </c>
      <c r="AM547" s="114">
        <v>0.2</v>
      </c>
      <c r="AN547" s="102">
        <v>1.15</v>
      </c>
      <c r="AO547" s="115">
        <f t="shared" si="9"/>
        <v>-18.10806239</v>
      </c>
      <c r="AP547" s="116">
        <f t="shared" si="10"/>
        <v>13.72569076</v>
      </c>
      <c r="AQ547" s="117">
        <f t="shared" si="11"/>
        <v>117.3831594</v>
      </c>
      <c r="AR547" s="103">
        <f t="array" ref="AR547">INDEX(Historical!$C$7:$C$1381,MATCH(B547,Historical!$B$7:$B$1403,0))*IF(AH547="n/a",1.03,IF(AH547&lt;0,1.01,IF(AH547&gt;10,1.1,(1+AH547/100))))</f>
        <v>5.05</v>
      </c>
      <c r="AS547" s="112">
        <f t="shared" si="12"/>
        <v>5.48329</v>
      </c>
      <c r="AT547" s="112">
        <f t="shared" ref="AT547:AV547" si="555">IF($AK547="n/a",1.03*AS547,IF($AK547&lt;0,1.01*AS547,IF($AK547&gt;10,1.1*AS547,(1+$AK547/100)*AS547)))</f>
        <v>5.90002004</v>
      </c>
      <c r="AU547" s="112">
        <f t="shared" si="555"/>
        <v>6.348421563</v>
      </c>
      <c r="AV547" s="112">
        <f t="shared" si="555"/>
        <v>6.830901602</v>
      </c>
      <c r="AW547" s="103">
        <f t="shared" si="14"/>
        <v>29.6126332</v>
      </c>
      <c r="AX547" s="118">
        <f t="shared" si="15"/>
        <v>11.71571182</v>
      </c>
      <c r="AY547" s="119">
        <v>0.21</v>
      </c>
      <c r="AZ547" s="114">
        <v>35.85</v>
      </c>
      <c r="BA547" s="114">
        <v>-10.79</v>
      </c>
      <c r="BB547" s="114">
        <v>-1.67</v>
      </c>
      <c r="BC547" s="114">
        <v>10.65</v>
      </c>
      <c r="BD547" s="42"/>
      <c r="BE547" s="17">
        <v>1995.0</v>
      </c>
      <c r="BF547" s="17">
        <f t="shared" si="16"/>
        <v>2</v>
      </c>
      <c r="BG547" s="120">
        <v>3.3000000000000003</v>
      </c>
    </row>
    <row r="548" ht="11.25" customHeight="1">
      <c r="A548" s="155" t="s">
        <v>1756</v>
      </c>
      <c r="B548" s="99" t="s">
        <v>1757</v>
      </c>
      <c r="C548" s="100" t="s">
        <v>158</v>
      </c>
      <c r="D548" s="100" t="s">
        <v>622</v>
      </c>
      <c r="E548" s="101">
        <v>7.0</v>
      </c>
      <c r="F548" s="58">
        <v>709.0</v>
      </c>
      <c r="G548" s="58" t="s">
        <v>168</v>
      </c>
      <c r="H548" s="58" t="s">
        <v>168</v>
      </c>
      <c r="I548" s="150">
        <v>57.67</v>
      </c>
      <c r="J548" s="103">
        <f t="shared" si="2"/>
        <v>3.710768164</v>
      </c>
      <c r="K548" s="104">
        <v>0.535</v>
      </c>
      <c r="L548" s="73">
        <v>4.0</v>
      </c>
      <c r="M548" s="23">
        <f t="shared" si="3"/>
        <v>2.14</v>
      </c>
      <c r="N548" s="105" t="s">
        <v>147</v>
      </c>
      <c r="O548" s="106">
        <v>0.5175</v>
      </c>
      <c r="P548" s="107">
        <v>43866.0</v>
      </c>
      <c r="Q548" s="107">
        <v>43874.0</v>
      </c>
      <c r="R548" s="23">
        <f t="shared" si="4"/>
        <v>3.381642512</v>
      </c>
      <c r="S548" s="108">
        <f t="array" ref="S548">IF(INDEX(Historical!$D$7:$D$1379,MATCH(B548,Historical!$B$7:$B$1403,0))=0,"n/a",(INDEX(Historical!$C$7:$C$1381,MATCH(B548,Historical!$B$7:$B$1403,0))/INDEX(Historical!$D$7:$D$1379,MATCH(B548,Historical!$B$7:$B$1403,0))-1)*100)</f>
        <v>14.89051095</v>
      </c>
      <c r="T548" s="108">
        <f t="array" ref="T548">IF(INDEX(Historical!$F$7:$F$1372,MATCH(B548,Historical!$B$7:$B$1403,0))=0,"n/a",((INDEX(Historical!$C$7:$C$1381,MATCH(B548,Historical!$B$7:$B$1403,0))/INDEX(Historical!$F$7:$F$1372,MATCH(B548,Historical!$B$7:$B$1403,0)))^(1/3)-1)*100)</f>
        <v>14.88653331</v>
      </c>
      <c r="U548" s="108">
        <f t="array" ref="U548">IF(INDEX(Historical!$H$7:$H$1372,MATCH(B548,Historical!$B$7:$B$1403,0))=0,"n/a",((INDEX(Historical!$C$7:$C$1381,MATCH(B548,Historical!$B$7:$B$1403,0))/INDEX(Historical!$H$7:$H$1372,MATCH(B548,Historical!$B$7:$B$1403,0)))^(1/5)-1)*100)</f>
        <v>60.02310531</v>
      </c>
      <c r="V548" s="108" t="str">
        <f t="array" ref="V548">IF(INDEX(Historical!$O$7:$O$1372,MATCH(B548,Historical!$B$7:$B$1403,0))=0,"n/a",((INDEX(Historical!$C$7:$C$1381,MATCH(B548,Historical!$B$7:$B$1403,0))/INDEX(Historical!$O$7:$O$1372,MATCH(B548,Historical!$B$7:$B$1403,0)))^(1/10)-1)*100)</f>
        <v>n/a</v>
      </c>
      <c r="W548" s="109" t="str">
        <f t="shared" si="5"/>
        <v>n/a</v>
      </c>
      <c r="X548" s="110" t="str">
        <f t="shared" si="6"/>
        <v>n/a</v>
      </c>
      <c r="Y548" s="133"/>
      <c r="Z548" s="103" t="str">
        <f t="shared" si="7"/>
        <v>n/a</v>
      </c>
      <c r="AA548" s="112" t="str">
        <f t="shared" si="8"/>
        <v>n/a</v>
      </c>
      <c r="AB548" s="73">
        <v>12.0</v>
      </c>
      <c r="AC548" s="102">
        <v>-1.55</v>
      </c>
      <c r="AD548" s="102" t="s">
        <v>128</v>
      </c>
      <c r="AE548" s="102">
        <v>4.43</v>
      </c>
      <c r="AF548" s="102">
        <v>1.82</v>
      </c>
      <c r="AG548" s="102">
        <v>-4.9</v>
      </c>
      <c r="AH548" s="156">
        <v>-151.4</v>
      </c>
      <c r="AI548" s="156">
        <v>20.380000000000003</v>
      </c>
      <c r="AJ548" s="102">
        <v>-62.5</v>
      </c>
      <c r="AK548" s="102">
        <v>-13.38</v>
      </c>
      <c r="AL548" s="113">
        <v>3790.0</v>
      </c>
      <c r="AM548" s="114">
        <v>0.5700000000000001</v>
      </c>
      <c r="AN548" s="102">
        <v>2.1</v>
      </c>
      <c r="AO548" s="115" t="str">
        <f t="shared" si="9"/>
        <v>n/a</v>
      </c>
      <c r="AP548" s="116">
        <f t="shared" si="10"/>
        <v>63.73387347</v>
      </c>
      <c r="AQ548" s="117" t="str">
        <f t="shared" si="11"/>
        <v>n/a</v>
      </c>
      <c r="AR548" s="103">
        <f t="array" ref="AR548">INDEX(Historical!$C$7:$C$1381,MATCH(B548,Historical!$B$7:$B$1403,0))*IF(AH548="n/a",1.03,IF(AH548&lt;0,1.01,IF(AH548&gt;10,1.1,(1+AH548/100))))</f>
        <v>1.987175</v>
      </c>
      <c r="AS548" s="112">
        <f t="shared" si="12"/>
        <v>2.1858925</v>
      </c>
      <c r="AT548" s="112">
        <f t="shared" ref="AT548:AV548" si="556">IF($AK548="n/a",1.03*AS548,IF($AK548&lt;0,1.01*AS548,IF($AK548&gt;10,1.1*AS548,(1+$AK548/100)*AS548)))</f>
        <v>2.207751425</v>
      </c>
      <c r="AU548" s="112">
        <f t="shared" si="556"/>
        <v>2.229828939</v>
      </c>
      <c r="AV548" s="112">
        <f t="shared" si="556"/>
        <v>2.252127229</v>
      </c>
      <c r="AW548" s="103">
        <f t="shared" si="14"/>
        <v>10.86277509</v>
      </c>
      <c r="AX548" s="118">
        <f t="shared" si="15"/>
        <v>18.83609345</v>
      </c>
      <c r="AY548" s="119">
        <v>1.04</v>
      </c>
      <c r="AZ548" s="114">
        <v>37.15</v>
      </c>
      <c r="BA548" s="114">
        <v>-6.79</v>
      </c>
      <c r="BB548" s="114">
        <v>3.27</v>
      </c>
      <c r="BC548" s="114">
        <v>12.120000000000001</v>
      </c>
      <c r="BD548" s="42"/>
      <c r="BE548" s="17">
        <v>2014.0</v>
      </c>
      <c r="BF548" s="17">
        <f t="shared" si="16"/>
        <v>0</v>
      </c>
      <c r="BG548" s="120">
        <v>-0.8</v>
      </c>
    </row>
    <row r="549" ht="11.25" customHeight="1">
      <c r="A549" s="155" t="s">
        <v>960</v>
      </c>
      <c r="B549" s="99" t="s">
        <v>961</v>
      </c>
      <c r="C549" s="100" t="s">
        <v>141</v>
      </c>
      <c r="D549" s="100" t="s">
        <v>142</v>
      </c>
      <c r="E549" s="101">
        <v>14.0</v>
      </c>
      <c r="F549" s="58">
        <v>280.0</v>
      </c>
      <c r="G549" s="58" t="s">
        <v>168</v>
      </c>
      <c r="H549" s="58" t="s">
        <v>168</v>
      </c>
      <c r="I549" s="150">
        <v>388.59</v>
      </c>
      <c r="J549" s="103">
        <f t="shared" si="2"/>
        <v>1.955788878</v>
      </c>
      <c r="K549" s="104">
        <v>1.9</v>
      </c>
      <c r="L549" s="73">
        <v>4.0</v>
      </c>
      <c r="M549" s="23">
        <f t="shared" si="3"/>
        <v>7.6</v>
      </c>
      <c r="N549" s="105" t="s">
        <v>326</v>
      </c>
      <c r="O549" s="106">
        <v>1.75</v>
      </c>
      <c r="P549" s="107">
        <v>43721.0</v>
      </c>
      <c r="Q549" s="107">
        <v>43739.0</v>
      </c>
      <c r="R549" s="23">
        <f t="shared" si="4"/>
        <v>8.571428571</v>
      </c>
      <c r="S549" s="108">
        <f t="array" ref="S549">IF(INDEX(Historical!$D$7:$D$1379,MATCH(B549,Historical!$B$7:$B$1403,0))=0,"n/a",(INDEX(Historical!$C$7:$C$1381,MATCH(B549,Historical!$B$7:$B$1403,0))/INDEX(Historical!$D$7:$D$1379,MATCH(B549,Historical!$B$7:$B$1403,0))-1)*100)</f>
        <v>2.142857143</v>
      </c>
      <c r="T549" s="108">
        <f t="array" ref="T549">IF(INDEX(Historical!$F$7:$F$1372,MATCH(B549,Historical!$B$7:$B$1403,0))=0,"n/a",((INDEX(Historical!$C$7:$C$1381,MATCH(B549,Historical!$B$7:$B$1403,0))/INDEX(Historical!$F$7:$F$1372,MATCH(B549,Historical!$B$7:$B$1403,0)))^(1/3)-1)*100)</f>
        <v>3.762881257</v>
      </c>
      <c r="U549" s="108">
        <f t="array" ref="U549">IF(INDEX(Historical!$H$7:$H$1372,MATCH(B549,Historical!$B$7:$B$1403,0))=0,"n/a",((INDEX(Historical!$C$7:$C$1381,MATCH(B549,Historical!$B$7:$B$1403,0))/INDEX(Historical!$H$7:$H$1372,MATCH(B549,Historical!$B$7:$B$1403,0)))^(1/5)-1)*100)</f>
        <v>10.19722877</v>
      </c>
      <c r="V549" s="108">
        <f t="array" ref="V549">IF(INDEX(Historical!$O$7:$O$1372,MATCH(B549,Historical!$B$7:$B$1403,0))=0,"n/a",((INDEX(Historical!$C$7:$C$1381,MATCH(B549,Historical!$B$7:$B$1403,0))/INDEX(Historical!$O$7:$O$1372,MATCH(B549,Historical!$B$7:$B$1403,0)))^(1/10)-1)*100)</f>
        <v>23.02867684</v>
      </c>
      <c r="W549" s="109">
        <f t="shared" si="5"/>
        <v>0.4428056742</v>
      </c>
      <c r="X549" s="110">
        <f t="shared" si="6"/>
        <v>2.371448552</v>
      </c>
      <c r="Y549" s="149" t="s">
        <v>962</v>
      </c>
      <c r="Z549" s="103">
        <f t="shared" si="7"/>
        <v>33.43598768</v>
      </c>
      <c r="AA549" s="112">
        <f t="shared" si="8"/>
        <v>17.09590849</v>
      </c>
      <c r="AB549" s="73">
        <v>12.0</v>
      </c>
      <c r="AC549" s="102">
        <v>22.73</v>
      </c>
      <c r="AD549" s="102">
        <v>2.22</v>
      </c>
      <c r="AE549" s="102">
        <v>2.02</v>
      </c>
      <c r="AF549" s="102">
        <v>6.35</v>
      </c>
      <c r="AG549" s="102">
        <v>41.6</v>
      </c>
      <c r="AH549" s="102">
        <v>14.7</v>
      </c>
      <c r="AI549" s="102" t="s">
        <v>128</v>
      </c>
      <c r="AJ549" s="102">
        <v>4.3</v>
      </c>
      <c r="AK549" s="102">
        <v>7.7</v>
      </c>
      <c r="AL549" s="113">
        <v>4420.0</v>
      </c>
      <c r="AM549" s="114">
        <v>0.1</v>
      </c>
      <c r="AN549" s="102">
        <v>0.96</v>
      </c>
      <c r="AO549" s="115">
        <f t="shared" si="9"/>
        <v>-4.942890841</v>
      </c>
      <c r="AP549" s="116">
        <f t="shared" si="10"/>
        <v>12.15301765</v>
      </c>
      <c r="AQ549" s="117">
        <f t="shared" si="11"/>
        <v>119.6553046</v>
      </c>
      <c r="AR549" s="103">
        <f t="array" ref="AR549">INDEX(Historical!$C$7:$C$1381,MATCH(B549,Historical!$B$7:$B$1403,0))*IF(AH549="n/a",1.03,IF(AH549&lt;0,1.01,IF(AH549&gt;10,1.1,(1+AH549/100))))</f>
        <v>7.865</v>
      </c>
      <c r="AS549" s="112">
        <f t="shared" si="12"/>
        <v>8.10095</v>
      </c>
      <c r="AT549" s="112">
        <f t="shared" ref="AT549:AV549" si="557">IF($AK549="n/a",1.03*AS549,IF($AK549&lt;0,1.01*AS549,IF($AK549&gt;10,1.1*AS549,(1+$AK549/100)*AS549)))</f>
        <v>8.72472315</v>
      </c>
      <c r="AU549" s="112">
        <f t="shared" si="557"/>
        <v>9.396526833</v>
      </c>
      <c r="AV549" s="112">
        <f t="shared" si="557"/>
        <v>10.1200594</v>
      </c>
      <c r="AW549" s="103">
        <f t="shared" si="14"/>
        <v>44.20725938</v>
      </c>
      <c r="AX549" s="118">
        <f t="shared" si="15"/>
        <v>11.3763245</v>
      </c>
      <c r="AY549" s="119">
        <v>0.49</v>
      </c>
      <c r="AZ549" s="114">
        <v>1.49</v>
      </c>
      <c r="BA549" s="114">
        <v>-23.080000000000002</v>
      </c>
      <c r="BB549" s="114">
        <v>-14.14</v>
      </c>
      <c r="BC549" s="114">
        <v>-13.62</v>
      </c>
      <c r="BD549" s="42"/>
      <c r="BE549" s="17">
        <v>2006.0</v>
      </c>
      <c r="BF549" s="17">
        <f t="shared" si="16"/>
        <v>1</v>
      </c>
      <c r="BG549" s="120">
        <v>14.099999999999998</v>
      </c>
    </row>
    <row r="550" ht="11.25" customHeight="1">
      <c r="A550" s="151" t="s">
        <v>1758</v>
      </c>
      <c r="B550" s="122" t="s">
        <v>1759</v>
      </c>
      <c r="C550" s="100" t="s">
        <v>136</v>
      </c>
      <c r="D550" s="100" t="s">
        <v>391</v>
      </c>
      <c r="E550" s="123">
        <v>7.0</v>
      </c>
      <c r="F550" s="58">
        <v>665.0</v>
      </c>
      <c r="G550" s="124" t="s">
        <v>168</v>
      </c>
      <c r="H550" s="124" t="s">
        <v>168</v>
      </c>
      <c r="I550" s="216">
        <v>14.13</v>
      </c>
      <c r="J550" s="126">
        <f t="shared" si="2"/>
        <v>3.113941967</v>
      </c>
      <c r="K550" s="127">
        <v>0.11</v>
      </c>
      <c r="L550" s="128">
        <v>4.0</v>
      </c>
      <c r="M550" s="129">
        <f t="shared" si="3"/>
        <v>0.44</v>
      </c>
      <c r="N550" s="130" t="s">
        <v>160</v>
      </c>
      <c r="O550" s="131">
        <v>0.1</v>
      </c>
      <c r="P550" s="132">
        <v>43592.0</v>
      </c>
      <c r="Q550" s="132">
        <v>43607.0</v>
      </c>
      <c r="R550" s="129">
        <f t="shared" si="4"/>
        <v>10</v>
      </c>
      <c r="S550" s="108">
        <f t="array" ref="S550">IF(INDEX(Historical!$D$7:$D$1379,MATCH(B550,Historical!$B$7:$B$1403,0))=0,"n/a",(INDEX(Historical!$C$7:$C$1381,MATCH(B550,Historical!$B$7:$B$1403,0))/INDEX(Historical!$D$7:$D$1379,MATCH(B550,Historical!$B$7:$B$1403,0))-1)*100)</f>
        <v>7.5</v>
      </c>
      <c r="T550" s="108">
        <f t="array" ref="T550">IF(INDEX(Historical!$F$7:$F$1372,MATCH(B550,Historical!$B$7:$B$1403,0))=0,"n/a",((INDEX(Historical!$C$7:$C$1381,MATCH(B550,Historical!$B$7:$B$1403,0))/INDEX(Historical!$F$7:$F$1372,MATCH(B550,Historical!$B$7:$B$1403,0)))^(1/3)-1)*100)</f>
        <v>11.52414967</v>
      </c>
      <c r="U550" s="108">
        <f t="array" ref="U550">IF(INDEX(Historical!$H$7:$H$1372,MATCH(B550,Historical!$B$7:$B$1403,0))=0,"n/a",((INDEX(Historical!$C$7:$C$1381,MATCH(B550,Historical!$B$7:$B$1403,0))/INDEX(Historical!$H$7:$H$1372,MATCH(B550,Historical!$B$7:$B$1403,0)))^(1/5)-1)*100)</f>
        <v>10.58571278</v>
      </c>
      <c r="V550" s="108">
        <f t="array" ref="V550">IF(INDEX(Historical!$O$7:$O$1372,MATCH(B550,Historical!$B$7:$B$1403,0))=0,"n/a",((INDEX(Historical!$C$7:$C$1381,MATCH(B550,Historical!$B$7:$B$1403,0))/INDEX(Historical!$O$7:$O$1372,MATCH(B550,Historical!$B$7:$B$1403,0)))^(1/10)-1)*100)</f>
        <v>14.19743793</v>
      </c>
      <c r="W550" s="109">
        <f t="shared" si="5"/>
        <v>0.745607259</v>
      </c>
      <c r="X550" s="110">
        <f t="shared" si="6"/>
        <v>0.5346319585</v>
      </c>
      <c r="Y550" s="229" t="s">
        <v>1743</v>
      </c>
      <c r="Z550" s="126">
        <f t="shared" si="7"/>
        <v>51.76470588</v>
      </c>
      <c r="AA550" s="134">
        <f t="shared" si="8"/>
        <v>16.62352941</v>
      </c>
      <c r="AB550" s="128">
        <v>12.0</v>
      </c>
      <c r="AC550" s="125">
        <v>0.85</v>
      </c>
      <c r="AD550" s="125">
        <v>2.07</v>
      </c>
      <c r="AE550" s="125">
        <v>4.25</v>
      </c>
      <c r="AF550" s="125">
        <v>0.95</v>
      </c>
      <c r="AG550" s="125">
        <v>5.3</v>
      </c>
      <c r="AH550" s="125">
        <v>13.200000000000001</v>
      </c>
      <c r="AI550" s="125">
        <v>11.39</v>
      </c>
      <c r="AJ550" s="125">
        <v>19.8</v>
      </c>
      <c r="AK550" s="125">
        <v>8.0</v>
      </c>
      <c r="AL550" s="135">
        <v>701.7</v>
      </c>
      <c r="AM550" s="136">
        <v>2.0</v>
      </c>
      <c r="AN550" s="125">
        <v>0.89</v>
      </c>
      <c r="AO550" s="137">
        <f t="shared" si="9"/>
        <v>-2.923874666</v>
      </c>
      <c r="AP550" s="138">
        <f t="shared" si="10"/>
        <v>13.69965475</v>
      </c>
      <c r="AQ550" s="139">
        <f t="shared" si="11"/>
        <v>-16.22158077</v>
      </c>
      <c r="AR550" s="103">
        <f t="array" ref="AR550">INDEX(Historical!$C$7:$C$1381,MATCH(B550,Historical!$B$7:$B$1403,0))*IF(AH550="n/a",1.03,IF(AH550&lt;0,1.01,IF(AH550&gt;10,1.1,(1+AH550/100))))</f>
        <v>0.473</v>
      </c>
      <c r="AS550" s="134">
        <f t="shared" si="12"/>
        <v>0.5203</v>
      </c>
      <c r="AT550" s="134">
        <f t="shared" ref="AT550:AV550" si="558">IF($AK550="n/a",1.03*AS550,IF($AK550&lt;0,1.01*AS550,IF($AK550&gt;10,1.1*AS550,(1+$AK550/100)*AS550)))</f>
        <v>0.561924</v>
      </c>
      <c r="AU550" s="134">
        <f t="shared" si="558"/>
        <v>0.60687792</v>
      </c>
      <c r="AV550" s="134">
        <f t="shared" si="558"/>
        <v>0.6554281536</v>
      </c>
      <c r="AW550" s="126">
        <f t="shared" si="14"/>
        <v>2.817530074</v>
      </c>
      <c r="AX550" s="140">
        <f t="shared" si="15"/>
        <v>19.94005714</v>
      </c>
      <c r="AY550" s="141">
        <v>0.56</v>
      </c>
      <c r="AZ550" s="136">
        <v>5.88</v>
      </c>
      <c r="BA550" s="136">
        <v>-19.49</v>
      </c>
      <c r="BB550" s="136">
        <v>-13.950000000000001</v>
      </c>
      <c r="BC550" s="136">
        <v>-11.99</v>
      </c>
      <c r="BD550" s="142"/>
      <c r="BE550" s="17">
        <v>2014.0</v>
      </c>
      <c r="BF550" s="17">
        <f t="shared" si="16"/>
        <v>0</v>
      </c>
      <c r="BG550" s="143">
        <v>0.8</v>
      </c>
    </row>
    <row r="551" ht="11.25" customHeight="1">
      <c r="A551" s="55" t="s">
        <v>387</v>
      </c>
      <c r="B551" s="99" t="s">
        <v>388</v>
      </c>
      <c r="C551" s="100" t="s">
        <v>158</v>
      </c>
      <c r="D551" s="100" t="s">
        <v>163</v>
      </c>
      <c r="E551" s="101">
        <v>49.0</v>
      </c>
      <c r="F551" s="58">
        <v>30.0</v>
      </c>
      <c r="G551" s="58" t="s">
        <v>121</v>
      </c>
      <c r="H551" s="58" t="s">
        <v>121</v>
      </c>
      <c r="I551" s="102">
        <v>36.61</v>
      </c>
      <c r="J551" s="103">
        <f t="shared" si="2"/>
        <v>4.752799781</v>
      </c>
      <c r="K551" s="104">
        <v>0.435</v>
      </c>
      <c r="L551" s="73">
        <v>4.0</v>
      </c>
      <c r="M551" s="23">
        <f t="shared" si="3"/>
        <v>1.74</v>
      </c>
      <c r="N551" s="105" t="s">
        <v>337</v>
      </c>
      <c r="O551" s="106">
        <v>0.425</v>
      </c>
      <c r="P551" s="107">
        <v>43643.0</v>
      </c>
      <c r="Q551" s="107">
        <v>43661.0</v>
      </c>
      <c r="R551" s="23">
        <f t="shared" si="4"/>
        <v>2.352941176</v>
      </c>
      <c r="S551" s="108">
        <f t="array" ref="S551">IF(INDEX(Historical!$D$7:$D$1379,MATCH(B551,Historical!$B$7:$B$1403,0))=0,"n/a",(INDEX(Historical!$C$7:$C$1381,MATCH(B551,Historical!$B$7:$B$1403,0))/INDEX(Historical!$D$7:$D$1379,MATCH(B551,Historical!$B$7:$B$1403,0))-1)*100)</f>
        <v>2.380952381</v>
      </c>
      <c r="T551" s="108">
        <f t="array" ref="T551">IF(INDEX(Historical!$F$7:$F$1372,MATCH(B551,Historical!$B$7:$B$1403,0))=0,"n/a",((INDEX(Historical!$C$7:$C$1381,MATCH(B551,Historical!$B$7:$B$1403,0))/INDEX(Historical!$F$7:$F$1372,MATCH(B551,Historical!$B$7:$B$1403,0)))^(1/3)-1)*100)</f>
        <v>2.439980726</v>
      </c>
      <c r="U551" s="108">
        <f t="array" ref="U551">IF(INDEX(Historical!$H$7:$H$1372,MATCH(B551,Historical!$B$7:$B$1403,0))=0,"n/a",((INDEX(Historical!$C$7:$C$1381,MATCH(B551,Historical!$B$7:$B$1403,0))/INDEX(Historical!$H$7:$H$1372,MATCH(B551,Historical!$B$7:$B$1403,0)))^(1/5)-1)*100)</f>
        <v>2.503093353</v>
      </c>
      <c r="V551" s="108">
        <f t="array" ref="V551">IF(INDEX(Historical!$O$7:$O$1372,MATCH(B551,Historical!$B$7:$B$1403,0))=0,"n/a",((INDEX(Historical!$C$7:$C$1381,MATCH(B551,Historical!$B$7:$B$1403,0))/INDEX(Historical!$O$7:$O$1372,MATCH(B551,Historical!$B$7:$B$1403,0)))^(1/10)-1)*100)</f>
        <v>2.682267755</v>
      </c>
      <c r="W551" s="109">
        <f t="shared" si="5"/>
        <v>0.9332004044</v>
      </c>
      <c r="X551" s="110" t="str">
        <f t="shared" si="6"/>
        <v>n/a</v>
      </c>
      <c r="Y551" s="99"/>
      <c r="Z551" s="103">
        <f t="shared" si="7"/>
        <v>52.40963855</v>
      </c>
      <c r="AA551" s="112">
        <f t="shared" si="8"/>
        <v>11.02710843</v>
      </c>
      <c r="AB551" s="73">
        <v>9.0</v>
      </c>
      <c r="AC551" s="102">
        <v>3.32</v>
      </c>
      <c r="AD551" s="102">
        <v>1.3</v>
      </c>
      <c r="AE551" s="102">
        <v>1.93</v>
      </c>
      <c r="AF551" s="102">
        <v>1.45</v>
      </c>
      <c r="AG551" s="102">
        <v>13.5</v>
      </c>
      <c r="AH551" s="102">
        <v>5.2</v>
      </c>
      <c r="AI551" s="102">
        <v>-8.0</v>
      </c>
      <c r="AJ551" s="102">
        <v>-0.1</v>
      </c>
      <c r="AK551" s="102">
        <v>8.5</v>
      </c>
      <c r="AL551" s="113">
        <v>3190.0</v>
      </c>
      <c r="AM551" s="114">
        <v>1.4000000000000001</v>
      </c>
      <c r="AN551" s="102">
        <v>1.04</v>
      </c>
      <c r="AO551" s="115">
        <f t="shared" si="9"/>
        <v>-3.771215299</v>
      </c>
      <c r="AP551" s="116">
        <f t="shared" si="10"/>
        <v>7.255893135</v>
      </c>
      <c r="AQ551" s="117">
        <f t="shared" si="11"/>
        <v>-15.70077836</v>
      </c>
      <c r="AR551" s="103">
        <f t="array" ref="AR551">INDEX(Historical!$C$7:$C$1381,MATCH(B551,Historical!$B$7:$B$1403,0))*IF(AH551="n/a",1.03,IF(AH551&lt;0,1.01,IF(AH551&gt;10,1.1,(1+AH551/100))))</f>
        <v>1.80944</v>
      </c>
      <c r="AS551" s="112">
        <f t="shared" si="12"/>
        <v>1.8275344</v>
      </c>
      <c r="AT551" s="112">
        <f t="shared" ref="AT551:AV551" si="559">IF($AK551="n/a",1.03*AS551,IF($AK551&lt;0,1.01*AS551,IF($AK551&gt;10,1.1*AS551,(1+$AK551/100)*AS551)))</f>
        <v>1.982874824</v>
      </c>
      <c r="AU551" s="112">
        <f t="shared" si="559"/>
        <v>2.151419184</v>
      </c>
      <c r="AV551" s="112">
        <f t="shared" si="559"/>
        <v>2.334289815</v>
      </c>
      <c r="AW551" s="103">
        <f t="shared" si="14"/>
        <v>10.10555822</v>
      </c>
      <c r="AX551" s="118">
        <f t="shared" si="15"/>
        <v>27.60327294</v>
      </c>
      <c r="AY551" s="119">
        <v>0.73</v>
      </c>
      <c r="AZ551" s="114">
        <v>0.0</v>
      </c>
      <c r="BA551" s="114">
        <v>-40.67</v>
      </c>
      <c r="BB551" s="114">
        <v>-17.11</v>
      </c>
      <c r="BC551" s="114">
        <v>-23.14</v>
      </c>
      <c r="BD551" s="42"/>
      <c r="BE551" s="17">
        <v>1971.0</v>
      </c>
      <c r="BF551" s="17">
        <f t="shared" si="16"/>
        <v>5</v>
      </c>
      <c r="BG551" s="120">
        <v>4.5</v>
      </c>
    </row>
    <row r="552" ht="11.25" customHeight="1">
      <c r="A552" s="155" t="s">
        <v>963</v>
      </c>
      <c r="B552" s="99" t="s">
        <v>964</v>
      </c>
      <c r="C552" s="100" t="s">
        <v>177</v>
      </c>
      <c r="D552" s="100" t="s">
        <v>534</v>
      </c>
      <c r="E552" s="101">
        <v>16.0</v>
      </c>
      <c r="F552" s="58">
        <v>238.0</v>
      </c>
      <c r="G552" s="58" t="s">
        <v>168</v>
      </c>
      <c r="H552" s="58" t="s">
        <v>168</v>
      </c>
      <c r="I552" s="150">
        <v>74.21</v>
      </c>
      <c r="J552" s="103">
        <f t="shared" si="2"/>
        <v>2.802856758</v>
      </c>
      <c r="K552" s="104">
        <v>0.52</v>
      </c>
      <c r="L552" s="73">
        <v>4.0</v>
      </c>
      <c r="M552" s="23">
        <f t="shared" si="3"/>
        <v>2.08</v>
      </c>
      <c r="N552" s="105" t="s">
        <v>138</v>
      </c>
      <c r="O552" s="106">
        <v>0.5</v>
      </c>
      <c r="P552" s="107">
        <v>43643.0</v>
      </c>
      <c r="Q552" s="107">
        <v>43707.0</v>
      </c>
      <c r="R552" s="23">
        <f t="shared" si="4"/>
        <v>4</v>
      </c>
      <c r="S552" s="108">
        <f t="array" ref="S552">IF(INDEX(Historical!$D$7:$D$1379,MATCH(B552,Historical!$B$7:$B$1403,0))=0,"n/a",(INDEX(Historical!$C$7:$C$1381,MATCH(B552,Historical!$B$7:$B$1403,0))/INDEX(Historical!$D$7:$D$1379,MATCH(B552,Historical!$B$7:$B$1403,0))-1)*100)</f>
        <v>4.081632653</v>
      </c>
      <c r="T552" s="108">
        <f t="array" ref="T552">IF(INDEX(Historical!$F$7:$F$1372,MATCH(B552,Historical!$B$7:$B$1403,0))=0,"n/a",((INDEX(Historical!$C$7:$C$1381,MATCH(B552,Historical!$B$7:$B$1403,0))/INDEX(Historical!$F$7:$F$1372,MATCH(B552,Historical!$B$7:$B$1403,0)))^(1/3)-1)*100)</f>
        <v>6.265856918</v>
      </c>
      <c r="U552" s="108">
        <f t="array" ref="U552">IF(INDEX(Historical!$H$7:$H$1372,MATCH(B552,Historical!$B$7:$B$1403,0))=0,"n/a",((INDEX(Historical!$C$7:$C$1381,MATCH(B552,Historical!$B$7:$B$1403,0))/INDEX(Historical!$H$7:$H$1372,MATCH(B552,Historical!$B$7:$B$1403,0)))^(1/5)-1)*100)</f>
        <v>9.09660785</v>
      </c>
      <c r="V552" s="108">
        <f t="array" ref="V552">IF(INDEX(Historical!$O$7:$O$1372,MATCH(B552,Historical!$B$7:$B$1403,0))=0,"n/a",((INDEX(Historical!$C$7:$C$1381,MATCH(B552,Historical!$B$7:$B$1403,0))/INDEX(Historical!$O$7:$O$1372,MATCH(B552,Historical!$B$7:$B$1403,0)))^(1/10)-1)*100)</f>
        <v>7.389795841</v>
      </c>
      <c r="W552" s="109">
        <f t="shared" si="5"/>
        <v>1.230968764</v>
      </c>
      <c r="X552" s="110">
        <f t="shared" si="6"/>
        <v>0.4660147464</v>
      </c>
      <c r="Y552" s="149"/>
      <c r="Z552" s="103">
        <f t="shared" si="7"/>
        <v>42.97520661</v>
      </c>
      <c r="AA552" s="112">
        <f t="shared" si="8"/>
        <v>15.33264463</v>
      </c>
      <c r="AB552" s="73">
        <v>12.0</v>
      </c>
      <c r="AC552" s="102">
        <v>4.84</v>
      </c>
      <c r="AD552" s="102" t="s">
        <v>128</v>
      </c>
      <c r="AE552" s="102">
        <v>1.14</v>
      </c>
      <c r="AF552" s="102">
        <v>1.47</v>
      </c>
      <c r="AG552" s="102">
        <v>9.9</v>
      </c>
      <c r="AH552" s="102" t="s">
        <v>128</v>
      </c>
      <c r="AI552" s="102" t="s">
        <v>128</v>
      </c>
      <c r="AJ552" s="102">
        <v>19.52</v>
      </c>
      <c r="AK552" s="102" t="s">
        <v>128</v>
      </c>
      <c r="AL552" s="113">
        <v>1130.0</v>
      </c>
      <c r="AM552" s="114">
        <v>3.6999999999999997</v>
      </c>
      <c r="AN552" s="102">
        <v>0.06</v>
      </c>
      <c r="AO552" s="115">
        <f t="shared" si="9"/>
        <v>-3.43318002</v>
      </c>
      <c r="AP552" s="116">
        <f t="shared" si="10"/>
        <v>11.89946461</v>
      </c>
      <c r="AQ552" s="117">
        <f t="shared" si="11"/>
        <v>0.08660161926</v>
      </c>
      <c r="AR552" s="103">
        <f t="array" ref="AR552">INDEX(Historical!$C$7:$C$1381,MATCH(B552,Historical!$B$7:$B$1403,0))*IF(AH552="n/a",1.03,IF(AH552&lt;0,1.01,IF(AH552&gt;10,1.1,(1+AH552/100))))</f>
        <v>2.1012</v>
      </c>
      <c r="AS552" s="112">
        <f t="shared" si="12"/>
        <v>2.164236</v>
      </c>
      <c r="AT552" s="112">
        <f t="shared" ref="AT552:AV552" si="560">IF($AK552="n/a",1.03*AS552,IF($AK552&lt;0,1.01*AS552,IF($AK552&gt;10,1.1*AS552,(1+$AK552/100)*AS552)))</f>
        <v>2.22916308</v>
      </c>
      <c r="AU552" s="112">
        <f t="shared" si="560"/>
        <v>2.296037972</v>
      </c>
      <c r="AV552" s="112">
        <f t="shared" si="560"/>
        <v>2.364919112</v>
      </c>
      <c r="AW552" s="103">
        <f t="shared" si="14"/>
        <v>11.15555616</v>
      </c>
      <c r="AX552" s="118">
        <f t="shared" si="15"/>
        <v>15.03241634</v>
      </c>
      <c r="AY552" s="119">
        <v>0.32</v>
      </c>
      <c r="AZ552" s="114">
        <v>4.68</v>
      </c>
      <c r="BA552" s="114">
        <v>-17.130000000000003</v>
      </c>
      <c r="BB552" s="114">
        <v>-12.53</v>
      </c>
      <c r="BC552" s="114">
        <v>-10.4</v>
      </c>
      <c r="BD552" s="42"/>
      <c r="BE552" s="17">
        <v>2004.0</v>
      </c>
      <c r="BF552" s="17">
        <f t="shared" si="16"/>
        <v>1</v>
      </c>
      <c r="BG552" s="120">
        <v>5.8999999999999995</v>
      </c>
    </row>
    <row r="553" ht="11.25" customHeight="1">
      <c r="A553" s="55" t="s">
        <v>965</v>
      </c>
      <c r="B553" s="99" t="s">
        <v>966</v>
      </c>
      <c r="C553" s="100" t="s">
        <v>272</v>
      </c>
      <c r="D553" s="100" t="s">
        <v>273</v>
      </c>
      <c r="E553" s="101">
        <v>18.0</v>
      </c>
      <c r="F553" s="58">
        <v>200.0</v>
      </c>
      <c r="G553" s="58" t="s">
        <v>120</v>
      </c>
      <c r="H553" s="58" t="s">
        <v>120</v>
      </c>
      <c r="I553" s="150">
        <v>81.73</v>
      </c>
      <c r="J553" s="103">
        <f t="shared" si="2"/>
        <v>5.39581549</v>
      </c>
      <c r="K553" s="104">
        <v>1.1025</v>
      </c>
      <c r="L553" s="73">
        <v>4.0</v>
      </c>
      <c r="M553" s="23">
        <f t="shared" si="3"/>
        <v>4.41</v>
      </c>
      <c r="N553" s="105" t="s">
        <v>290</v>
      </c>
      <c r="O553" s="106">
        <v>1.05</v>
      </c>
      <c r="P553" s="107">
        <v>43920.0</v>
      </c>
      <c r="Q553" s="107">
        <v>43959.0</v>
      </c>
      <c r="R553" s="23">
        <f t="shared" si="4"/>
        <v>5</v>
      </c>
      <c r="S553" s="108">
        <f t="array" ref="S553">IF(INDEX(Historical!$D$7:$D$1379,MATCH(B553,Historical!$B$7:$B$1403,0))=0,"n/a",(INDEX(Historical!$C$7:$C$1381,MATCH(B553,Historical!$B$7:$B$1403,0))/INDEX(Historical!$D$7:$D$1379,MATCH(B553,Historical!$B$7:$B$1403,0))-1)*100)</f>
        <v>5.063291139</v>
      </c>
      <c r="T553" s="108">
        <f t="array" ref="T553">IF(INDEX(Historical!$F$7:$F$1372,MATCH(B553,Historical!$B$7:$B$1403,0))=0,"n/a",((INDEX(Historical!$C$7:$C$1381,MATCH(B553,Historical!$B$7:$B$1403,0))/INDEX(Historical!$F$7:$F$1372,MATCH(B553,Historical!$B$7:$B$1403,0)))^(1/3)-1)*100)</f>
        <v>5.343218065</v>
      </c>
      <c r="U553" s="108">
        <f t="array" ref="U553">IF(INDEX(Historical!$H$7:$H$1372,MATCH(B553,Historical!$B$7:$B$1403,0))=0,"n/a",((INDEX(Historical!$C$7:$C$1381,MATCH(B553,Historical!$B$7:$B$1403,0))/INDEX(Historical!$H$7:$H$1372,MATCH(B553,Historical!$B$7:$B$1403,0)))^(1/5)-1)*100)</f>
        <v>6.387881272</v>
      </c>
      <c r="V553" s="108">
        <f t="array" ref="V553">IF(INDEX(Historical!$O$7:$O$1372,MATCH(B553,Historical!$B$7:$B$1403,0))=0,"n/a",((INDEX(Historical!$C$7:$C$1381,MATCH(B553,Historical!$B$7:$B$1403,0))/INDEX(Historical!$O$7:$O$1372,MATCH(B553,Historical!$B$7:$B$1403,0)))^(1/10)-1)*100)</f>
        <v>6.552229564</v>
      </c>
      <c r="W553" s="109">
        <f t="shared" si="5"/>
        <v>0.9749171957</v>
      </c>
      <c r="X553" s="110">
        <f t="shared" si="6"/>
        <v>1.681021387</v>
      </c>
      <c r="Y553" s="133"/>
      <c r="Z553" s="103">
        <f t="shared" si="7"/>
        <v>120.1634877</v>
      </c>
      <c r="AA553" s="112">
        <f t="shared" si="8"/>
        <v>22.26975477</v>
      </c>
      <c r="AB553" s="73">
        <v>12.0</v>
      </c>
      <c r="AC553" s="102">
        <v>3.67</v>
      </c>
      <c r="AD553" s="102">
        <v>2.23</v>
      </c>
      <c r="AE553" s="102">
        <v>11.37</v>
      </c>
      <c r="AF553" s="102">
        <v>2.41</v>
      </c>
      <c r="AG553" s="102">
        <v>11.1</v>
      </c>
      <c r="AH553" s="102">
        <v>0.1</v>
      </c>
      <c r="AI553" s="102">
        <v>3.3300000000000005</v>
      </c>
      <c r="AJ553" s="102">
        <v>3.8</v>
      </c>
      <c r="AK553" s="102">
        <v>10.0</v>
      </c>
      <c r="AL553" s="113">
        <v>3620.0</v>
      </c>
      <c r="AM553" s="114">
        <v>0.3</v>
      </c>
      <c r="AN553" s="102">
        <v>0.96</v>
      </c>
      <c r="AO553" s="115">
        <f t="shared" si="9"/>
        <v>-10.48605801</v>
      </c>
      <c r="AP553" s="116">
        <f t="shared" si="10"/>
        <v>11.78369676</v>
      </c>
      <c r="AQ553" s="117">
        <f t="shared" si="11"/>
        <v>54.44540062</v>
      </c>
      <c r="AR553" s="103">
        <f t="array" ref="AR553">INDEX(Historical!$C$7:$C$1381,MATCH(B553,Historical!$B$7:$B$1403,0))*IF(AH553="n/a",1.03,IF(AH553&lt;0,1.01,IF(AH553&gt;10,1.1,(1+AH553/100))))</f>
        <v>4.15415</v>
      </c>
      <c r="AS553" s="112">
        <f t="shared" si="12"/>
        <v>4.292483195</v>
      </c>
      <c r="AT553" s="112">
        <f t="shared" ref="AT553:AV553" si="561">IF($AK553="n/a",1.03*AS553,IF($AK553&lt;0,1.01*AS553,IF($AK553&gt;10,1.1*AS553,(1+$AK553/100)*AS553)))</f>
        <v>4.721731515</v>
      </c>
      <c r="AU553" s="112">
        <f t="shared" si="561"/>
        <v>5.193904666</v>
      </c>
      <c r="AV553" s="112">
        <f t="shared" si="561"/>
        <v>5.713295133</v>
      </c>
      <c r="AW553" s="103">
        <f t="shared" si="14"/>
        <v>24.07556451</v>
      </c>
      <c r="AX553" s="118">
        <f t="shared" si="15"/>
        <v>29.45743853</v>
      </c>
      <c r="AY553" s="119">
        <v>0.39</v>
      </c>
      <c r="AZ553" s="114">
        <v>11.020000000000001</v>
      </c>
      <c r="BA553" s="114">
        <v>-10.31</v>
      </c>
      <c r="BB553" s="114">
        <v>-3.1199999999999997</v>
      </c>
      <c r="BC553" s="114">
        <v>-0.22999999999999998</v>
      </c>
      <c r="BD553" s="42"/>
      <c r="BE553" s="17">
        <v>2003.0</v>
      </c>
      <c r="BF553" s="17">
        <f t="shared" si="16"/>
        <v>1</v>
      </c>
      <c r="BG553" s="120">
        <v>5.4</v>
      </c>
    </row>
    <row r="554" ht="11.25" customHeight="1">
      <c r="A554" s="155" t="s">
        <v>1367</v>
      </c>
      <c r="B554" s="99" t="s">
        <v>1368</v>
      </c>
      <c r="C554" s="100" t="s">
        <v>158</v>
      </c>
      <c r="D554" s="100" t="s">
        <v>190</v>
      </c>
      <c r="E554" s="101">
        <v>9.0</v>
      </c>
      <c r="F554" s="58">
        <v>534.0</v>
      </c>
      <c r="G554" s="58" t="s">
        <v>121</v>
      </c>
      <c r="H554" s="58" t="s">
        <v>121</v>
      </c>
      <c r="I554" s="150">
        <v>27.02</v>
      </c>
      <c r="J554" s="103">
        <f t="shared" si="2"/>
        <v>3.10880829</v>
      </c>
      <c r="K554" s="104">
        <v>0.21</v>
      </c>
      <c r="L554" s="73">
        <v>4.0</v>
      </c>
      <c r="M554" s="23">
        <f t="shared" si="3"/>
        <v>0.84</v>
      </c>
      <c r="N554" s="105" t="s">
        <v>1188</v>
      </c>
      <c r="O554" s="106">
        <v>0.2</v>
      </c>
      <c r="P554" s="107">
        <v>43871.0</v>
      </c>
      <c r="Q554" s="107">
        <v>43881.0</v>
      </c>
      <c r="R554" s="23">
        <f t="shared" si="4"/>
        <v>5</v>
      </c>
      <c r="S554" s="108">
        <f t="array" ref="S554">IF(INDEX(Historical!$D$7:$D$1379,MATCH(B554,Historical!$B$7:$B$1403,0))=0,"n/a",(INDEX(Historical!$C$7:$C$1381,MATCH(B554,Historical!$B$7:$B$1403,0))/INDEX(Historical!$D$7:$D$1379,MATCH(B554,Historical!$B$7:$B$1403,0))-1)*100)</f>
        <v>2.564102564</v>
      </c>
      <c r="T554" s="108">
        <f t="array" ref="T554">IF(INDEX(Historical!$F$7:$F$1372,MATCH(B554,Historical!$B$7:$B$1403,0))=0,"n/a",((INDEX(Historical!$C$7:$C$1381,MATCH(B554,Historical!$B$7:$B$1403,0))/INDEX(Historical!$F$7:$F$1372,MATCH(B554,Historical!$B$7:$B$1403,0)))^(1/3)-1)*100)</f>
        <v>7.721734502</v>
      </c>
      <c r="U554" s="108">
        <f t="array" ref="U554">IF(INDEX(Historical!$H$7:$H$1372,MATCH(B554,Historical!$B$7:$B$1403,0))=0,"n/a",((INDEX(Historical!$C$7:$C$1381,MATCH(B554,Historical!$B$7:$B$1403,0))/INDEX(Historical!$H$7:$H$1372,MATCH(B554,Historical!$B$7:$B$1403,0)))^(1/5)-1)*100)</f>
        <v>14.8250886</v>
      </c>
      <c r="V554" s="108">
        <f t="array" ref="V554">IF(INDEX(Historical!$O$7:$O$1372,MATCH(B554,Historical!$B$7:$B$1403,0))=0,"n/a",((INDEX(Historical!$C$7:$C$1381,MATCH(B554,Historical!$B$7:$B$1403,0))/INDEX(Historical!$O$7:$O$1372,MATCH(B554,Historical!$B$7:$B$1403,0)))^(1/10)-1)*100)</f>
        <v>8.268113945</v>
      </c>
      <c r="W554" s="109">
        <f t="shared" si="5"/>
        <v>1.793043577</v>
      </c>
      <c r="X554" s="110" t="str">
        <f t="shared" si="6"/>
        <v>n/a</v>
      </c>
      <c r="Y554" s="218"/>
      <c r="Z554" s="103">
        <f t="shared" si="7"/>
        <v>68.29268293</v>
      </c>
      <c r="AA554" s="112">
        <f t="shared" si="8"/>
        <v>21.96747967</v>
      </c>
      <c r="AB554" s="73">
        <v>12.0</v>
      </c>
      <c r="AC554" s="102">
        <v>1.23</v>
      </c>
      <c r="AD554" s="102">
        <v>5.41</v>
      </c>
      <c r="AE554" s="102">
        <v>1.92</v>
      </c>
      <c r="AF554" s="102">
        <v>2.03</v>
      </c>
      <c r="AG554" s="102">
        <v>9.3</v>
      </c>
      <c r="AH554" s="102">
        <v>-121.0</v>
      </c>
      <c r="AI554" s="102">
        <v>6.63</v>
      </c>
      <c r="AJ554" s="102">
        <v>-16.2</v>
      </c>
      <c r="AK554" s="102">
        <v>4.06</v>
      </c>
      <c r="AL554" s="113">
        <v>10150.0</v>
      </c>
      <c r="AM554" s="114">
        <v>0.3</v>
      </c>
      <c r="AN554" s="102">
        <v>1.91</v>
      </c>
      <c r="AO554" s="115">
        <f t="shared" si="9"/>
        <v>-4.033582781</v>
      </c>
      <c r="AP554" s="116">
        <f t="shared" si="10"/>
        <v>17.93389689</v>
      </c>
      <c r="AQ554" s="117">
        <f t="shared" si="11"/>
        <v>40.78191762</v>
      </c>
      <c r="AR554" s="103">
        <f t="array" ref="AR554">INDEX(Historical!$C$7:$C$1381,MATCH(B554,Historical!$B$7:$B$1403,0))*IF(AH554="n/a",1.03,IF(AH554&lt;0,1.01,IF(AH554&gt;10,1.1,(1+AH554/100))))</f>
        <v>0.808</v>
      </c>
      <c r="AS554" s="112">
        <f t="shared" si="12"/>
        <v>0.8615704</v>
      </c>
      <c r="AT554" s="112">
        <f t="shared" ref="AT554:AV554" si="562">IF($AK554="n/a",1.03*AS554,IF($AK554&lt;0,1.01*AS554,IF($AK554&gt;10,1.1*AS554,(1+$AK554/100)*AS554)))</f>
        <v>0.8965501582</v>
      </c>
      <c r="AU554" s="112">
        <f t="shared" si="562"/>
        <v>0.9329500947</v>
      </c>
      <c r="AV554" s="112">
        <f t="shared" si="562"/>
        <v>0.9708278685</v>
      </c>
      <c r="AW554" s="103">
        <f t="shared" si="14"/>
        <v>4.469898521</v>
      </c>
      <c r="AX554" s="118">
        <f t="shared" si="15"/>
        <v>16.54292569</v>
      </c>
      <c r="AY554" s="119">
        <v>0.21</v>
      </c>
      <c r="AZ554" s="114">
        <v>4.16</v>
      </c>
      <c r="BA554" s="114">
        <v>-11.899999999999999</v>
      </c>
      <c r="BB554" s="114">
        <v>-5.6000000000000005</v>
      </c>
      <c r="BC554" s="114">
        <v>-5.21</v>
      </c>
      <c r="BD554" s="42"/>
      <c r="BE554" s="17">
        <v>2012.0</v>
      </c>
      <c r="BF554" s="17">
        <f t="shared" si="16"/>
        <v>0</v>
      </c>
      <c r="BG554" s="120">
        <v>2.1</v>
      </c>
    </row>
    <row r="555" ht="11.25" customHeight="1">
      <c r="A555" s="55" t="s">
        <v>389</v>
      </c>
      <c r="B555" s="99" t="s">
        <v>390</v>
      </c>
      <c r="C555" s="100" t="s">
        <v>136</v>
      </c>
      <c r="D555" s="100" t="s">
        <v>391</v>
      </c>
      <c r="E555" s="101">
        <v>25.0</v>
      </c>
      <c r="F555" s="58">
        <v>136.0</v>
      </c>
      <c r="G555" s="58" t="s">
        <v>168</v>
      </c>
      <c r="H555" s="58" t="s">
        <v>168</v>
      </c>
      <c r="I555" s="102">
        <v>41.8</v>
      </c>
      <c r="J555" s="103">
        <f t="shared" si="2"/>
        <v>2.583732057</v>
      </c>
      <c r="K555" s="144">
        <v>0.27</v>
      </c>
      <c r="L555" s="73">
        <v>4.0</v>
      </c>
      <c r="M555" s="23">
        <f t="shared" si="3"/>
        <v>1.08</v>
      </c>
      <c r="N555" s="105" t="s">
        <v>392</v>
      </c>
      <c r="O555" s="145">
        <v>0.25</v>
      </c>
      <c r="P555" s="107">
        <v>43775.0</v>
      </c>
      <c r="Q555" s="107">
        <v>43790.0</v>
      </c>
      <c r="R555" s="23">
        <f t="shared" si="4"/>
        <v>8</v>
      </c>
      <c r="S555" s="108">
        <f t="array" ref="S555">IF(INDEX(Historical!$D$7:$D$1379,MATCH(B555,Historical!$B$7:$B$1403,0))=0,"n/a",(INDEX(Historical!$C$7:$C$1381,MATCH(B555,Historical!$B$7:$B$1403,0))/INDEX(Historical!$D$7:$D$1379,MATCH(B555,Historical!$B$7:$B$1403,0))-1)*100)</f>
        <v>5.154639175</v>
      </c>
      <c r="T555" s="108">
        <f t="array" ref="T555">IF(INDEX(Historical!$F$7:$F$1372,MATCH(B555,Historical!$B$7:$B$1403,0))=0,"n/a",((INDEX(Historical!$C$7:$C$1381,MATCH(B555,Historical!$B$7:$B$1403,0))/INDEX(Historical!$F$7:$F$1372,MATCH(B555,Historical!$B$7:$B$1403,0)))^(1/3)-1)*100)</f>
        <v>6.265856918</v>
      </c>
      <c r="U555" s="108">
        <f t="array" ref="U555">IF(INDEX(Historical!$H$7:$H$1372,MATCH(B555,Historical!$B$7:$B$1403,0))=0,"n/a",((INDEX(Historical!$C$7:$C$1381,MATCH(B555,Historical!$B$7:$B$1403,0))/INDEX(Historical!$H$7:$H$1372,MATCH(B555,Historical!$B$7:$B$1403,0)))^(1/5)-1)*100)</f>
        <v>5.377066146</v>
      </c>
      <c r="V555" s="108">
        <f t="array" ref="V555">IF(INDEX(Historical!$O$7:$O$1372,MATCH(B555,Historical!$B$7:$B$1403,0))=0,"n/a",((INDEX(Historical!$C$7:$C$1381,MATCH(B555,Historical!$B$7:$B$1403,0))/INDEX(Historical!$O$7:$O$1372,MATCH(B555,Historical!$B$7:$B$1403,0)))^(1/10)-1)*100)</f>
        <v>4.3705213</v>
      </c>
      <c r="W555" s="109">
        <f t="shared" si="5"/>
        <v>1.230303155</v>
      </c>
      <c r="X555" s="110" t="str">
        <f t="shared" si="6"/>
        <v>n/a</v>
      </c>
      <c r="Y555" s="159"/>
      <c r="Z555" s="103" t="str">
        <f t="shared" si="7"/>
        <v>n/a</v>
      </c>
      <c r="AA555" s="112" t="str">
        <f t="shared" si="8"/>
        <v>n/a</v>
      </c>
      <c r="AB555" s="73">
        <v>12.0</v>
      </c>
      <c r="AC555" s="102" t="s">
        <v>128</v>
      </c>
      <c r="AD555" s="102" t="s">
        <v>128</v>
      </c>
      <c r="AE555" s="102" t="s">
        <v>128</v>
      </c>
      <c r="AF555" s="102" t="s">
        <v>128</v>
      </c>
      <c r="AG555" s="102" t="s">
        <v>128</v>
      </c>
      <c r="AH555" s="102" t="s">
        <v>128</v>
      </c>
      <c r="AI555" s="102" t="s">
        <v>128</v>
      </c>
      <c r="AJ555" s="102" t="s">
        <v>128</v>
      </c>
      <c r="AK555" s="102" t="s">
        <v>128</v>
      </c>
      <c r="AL555" s="113" t="s">
        <v>128</v>
      </c>
      <c r="AM555" s="114" t="s">
        <v>128</v>
      </c>
      <c r="AN555" s="102" t="s">
        <v>128</v>
      </c>
      <c r="AO555" s="115" t="str">
        <f t="shared" si="9"/>
        <v>n/a</v>
      </c>
      <c r="AP555" s="116">
        <f t="shared" si="10"/>
        <v>7.960798204</v>
      </c>
      <c r="AQ555" s="117" t="str">
        <f t="shared" si="11"/>
        <v>n/a</v>
      </c>
      <c r="AR555" s="103">
        <f t="array" ref="AR555">INDEX(Historical!$C$7:$C$1381,MATCH(B555,Historical!$B$7:$B$1403,0))*IF(AH555="n/a",1.03,IF(AH555&lt;0,1.01,IF(AH555&gt;10,1.1,(1+AH555/100))))</f>
        <v>1.0506</v>
      </c>
      <c r="AS555" s="112">
        <f t="shared" si="12"/>
        <v>1.082118</v>
      </c>
      <c r="AT555" s="112">
        <f t="shared" ref="AT555:AV555" si="563">IF($AK555="n/a",1.03*AS555,IF($AK555&lt;0,1.01*AS555,IF($AK555&gt;10,1.1*AS555,(1+$AK555/100)*AS555)))</f>
        <v>1.11458154</v>
      </c>
      <c r="AU555" s="112">
        <f t="shared" si="563"/>
        <v>1.148018986</v>
      </c>
      <c r="AV555" s="112">
        <f t="shared" si="563"/>
        <v>1.182459556</v>
      </c>
      <c r="AW555" s="103">
        <f t="shared" si="14"/>
        <v>5.577778082</v>
      </c>
      <c r="AX555" s="118">
        <f t="shared" si="15"/>
        <v>13.3439667</v>
      </c>
      <c r="AY555" s="119" t="s">
        <v>128</v>
      </c>
      <c r="AZ555" s="114" t="s">
        <v>128</v>
      </c>
      <c r="BA555" s="114" t="s">
        <v>128</v>
      </c>
      <c r="BB555" s="114" t="s">
        <v>128</v>
      </c>
      <c r="BC555" s="114" t="s">
        <v>128</v>
      </c>
      <c r="BD555" s="42" t="s">
        <v>112</v>
      </c>
      <c r="BE555" s="17">
        <v>1996.0</v>
      </c>
      <c r="BF555" s="17">
        <f t="shared" si="16"/>
        <v>2</v>
      </c>
      <c r="BG555" s="120" t="s">
        <v>128</v>
      </c>
    </row>
    <row r="556" ht="11.25" customHeight="1">
      <c r="A556" s="55" t="s">
        <v>967</v>
      </c>
      <c r="B556" s="99" t="s">
        <v>968</v>
      </c>
      <c r="C556" s="100" t="s">
        <v>158</v>
      </c>
      <c r="D556" s="100" t="s">
        <v>163</v>
      </c>
      <c r="E556" s="101">
        <v>24.0</v>
      </c>
      <c r="F556" s="58">
        <v>143.0</v>
      </c>
      <c r="G556" s="58" t="s">
        <v>121</v>
      </c>
      <c r="H556" s="58" t="s">
        <v>121</v>
      </c>
      <c r="I556" s="102">
        <v>35.31</v>
      </c>
      <c r="J556" s="103">
        <f t="shared" si="2"/>
        <v>3.540073634</v>
      </c>
      <c r="K556" s="144">
        <v>0.3125</v>
      </c>
      <c r="L556" s="73">
        <v>4.0</v>
      </c>
      <c r="M556" s="23">
        <f t="shared" si="3"/>
        <v>1.25</v>
      </c>
      <c r="N556" s="105" t="s">
        <v>143</v>
      </c>
      <c r="O556" s="145">
        <v>0.2925</v>
      </c>
      <c r="P556" s="107">
        <v>43727.0</v>
      </c>
      <c r="Q556" s="107">
        <v>43739.0</v>
      </c>
      <c r="R556" s="23">
        <f t="shared" si="4"/>
        <v>6.837606838</v>
      </c>
      <c r="S556" s="108">
        <f t="array" ref="S556">IF(INDEX(Historical!$D$7:$D$1379,MATCH(B556,Historical!$B$7:$B$1403,0))=0,"n/a",(INDEX(Historical!$C$7:$C$1381,MATCH(B556,Historical!$B$7:$B$1403,0))/INDEX(Historical!$D$7:$D$1379,MATCH(B556,Historical!$B$7:$B$1403,0))-1)*100)</f>
        <v>7.207207207</v>
      </c>
      <c r="T556" s="108">
        <f t="array" ref="T556">IF(INDEX(Historical!$F$7:$F$1372,MATCH(B556,Historical!$B$7:$B$1403,0))=0,"n/a",((INDEX(Historical!$C$7:$C$1381,MATCH(B556,Historical!$B$7:$B$1403,0))/INDEX(Historical!$F$7:$F$1372,MATCH(B556,Historical!$B$7:$B$1403,0)))^(1/3)-1)*100)</f>
        <v>6.867942611</v>
      </c>
      <c r="U556" s="108">
        <f t="array" ref="U556">IF(INDEX(Historical!$H$7:$H$1372,MATCH(B556,Historical!$B$7:$B$1403,0))=0,"n/a",((INDEX(Historical!$C$7:$C$1381,MATCH(B556,Historical!$B$7:$B$1403,0))/INDEX(Historical!$H$7:$H$1372,MATCH(B556,Historical!$B$7:$B$1403,0)))^(1/5)-1)*100)</f>
        <v>6.83564328</v>
      </c>
      <c r="V556" s="108">
        <f t="array" ref="V556">IF(INDEX(Historical!$O$7:$O$1372,MATCH(B556,Historical!$B$7:$B$1403,0))=0,"n/a",((INDEX(Historical!$C$7:$C$1381,MATCH(B556,Historical!$B$7:$B$1403,0))/INDEX(Historical!$O$7:$O$1372,MATCH(B556,Historical!$B$7:$B$1403,0)))^(1/10)-1)*100)</f>
        <v>6.737131496</v>
      </c>
      <c r="W556" s="109">
        <f t="shared" si="5"/>
        <v>1.014622215</v>
      </c>
      <c r="X556" s="110">
        <f t="shared" si="6"/>
        <v>2.734257312</v>
      </c>
      <c r="Y556" s="149"/>
      <c r="Z556" s="103">
        <f t="shared" si="7"/>
        <v>65.78947368</v>
      </c>
      <c r="AA556" s="112">
        <f t="shared" si="8"/>
        <v>18.58421053</v>
      </c>
      <c r="AB556" s="73">
        <v>9.0</v>
      </c>
      <c r="AC556" s="102">
        <v>1.9</v>
      </c>
      <c r="AD556" s="102">
        <v>3.1</v>
      </c>
      <c r="AE556" s="102">
        <v>1.41</v>
      </c>
      <c r="AF556" s="102">
        <v>1.78</v>
      </c>
      <c r="AG556" s="102">
        <v>10.6</v>
      </c>
      <c r="AH556" s="102">
        <v>6.5</v>
      </c>
      <c r="AI556" s="102">
        <v>13.16</v>
      </c>
      <c r="AJ556" s="102">
        <v>2.5</v>
      </c>
      <c r="AK556" s="102">
        <v>6.0</v>
      </c>
      <c r="AL556" s="113">
        <v>3390.0</v>
      </c>
      <c r="AM556" s="114">
        <v>0.8999999999999999</v>
      </c>
      <c r="AN556" s="102">
        <v>1.07</v>
      </c>
      <c r="AO556" s="115">
        <f t="shared" si="9"/>
        <v>-8.208493613</v>
      </c>
      <c r="AP556" s="116">
        <f t="shared" si="10"/>
        <v>10.37571691</v>
      </c>
      <c r="AQ556" s="117">
        <f t="shared" si="11"/>
        <v>21.25252756</v>
      </c>
      <c r="AR556" s="103">
        <f t="array" ref="AR556">INDEX(Historical!$C$7:$C$1381,MATCH(B556,Historical!$B$7:$B$1403,0))*IF(AH556="n/a",1.03,IF(AH556&lt;0,1.01,IF(AH556&gt;10,1.1,(1+AH556/100))))</f>
        <v>1.26735</v>
      </c>
      <c r="AS556" s="112">
        <f t="shared" si="12"/>
        <v>1.394085</v>
      </c>
      <c r="AT556" s="112">
        <f t="shared" ref="AT556:AV556" si="564">IF($AK556="n/a",1.03*AS556,IF($AK556&lt;0,1.01*AS556,IF($AK556&gt;10,1.1*AS556,(1+$AK556/100)*AS556)))</f>
        <v>1.4777301</v>
      </c>
      <c r="AU556" s="112">
        <f t="shared" si="564"/>
        <v>1.566393906</v>
      </c>
      <c r="AV556" s="112">
        <f t="shared" si="564"/>
        <v>1.66037754</v>
      </c>
      <c r="AW556" s="103">
        <f t="shared" si="14"/>
        <v>7.365936546</v>
      </c>
      <c r="AX556" s="118">
        <f t="shared" si="15"/>
        <v>20.8607662</v>
      </c>
      <c r="AY556" s="119">
        <v>0.43</v>
      </c>
      <c r="AZ556" s="114">
        <v>-5.34</v>
      </c>
      <c r="BA556" s="114">
        <v>-31.04</v>
      </c>
      <c r="BB556" s="114">
        <v>-18.11</v>
      </c>
      <c r="BC556" s="114">
        <v>-22.009999999999998</v>
      </c>
      <c r="BD556" s="42"/>
      <c r="BE556" s="17">
        <v>1996.0</v>
      </c>
      <c r="BF556" s="17">
        <f t="shared" si="16"/>
        <v>2</v>
      </c>
      <c r="BG556" s="120">
        <v>3.9</v>
      </c>
    </row>
    <row r="557" ht="11.25" customHeight="1">
      <c r="A557" s="155" t="s">
        <v>969</v>
      </c>
      <c r="B557" s="99" t="s">
        <v>970</v>
      </c>
      <c r="C557" s="100" t="s">
        <v>296</v>
      </c>
      <c r="D557" s="100" t="s">
        <v>509</v>
      </c>
      <c r="E557" s="101">
        <v>18.0</v>
      </c>
      <c r="F557" s="58">
        <v>191.0</v>
      </c>
      <c r="G557" s="58" t="s">
        <v>120</v>
      </c>
      <c r="H557" s="58" t="s">
        <v>120</v>
      </c>
      <c r="I557" s="150">
        <v>89.38</v>
      </c>
      <c r="J557" s="103">
        <f t="shared" si="2"/>
        <v>1.096442157</v>
      </c>
      <c r="K557" s="104">
        <v>0.245</v>
      </c>
      <c r="L557" s="73">
        <v>4.0</v>
      </c>
      <c r="M557" s="23">
        <f t="shared" si="3"/>
        <v>0.98</v>
      </c>
      <c r="N557" s="105" t="s">
        <v>143</v>
      </c>
      <c r="O557" s="106">
        <v>0.22</v>
      </c>
      <c r="P557" s="107">
        <v>43797.0</v>
      </c>
      <c r="Q557" s="107">
        <v>43831.0</v>
      </c>
      <c r="R557" s="23">
        <f t="shared" si="4"/>
        <v>11.36363636</v>
      </c>
      <c r="S557" s="108">
        <f t="array" ref="S557">IF(INDEX(Historical!$D$7:$D$1379,MATCH(B557,Historical!$B$7:$B$1403,0))=0,"n/a",(INDEX(Historical!$C$7:$C$1381,MATCH(B557,Historical!$B$7:$B$1403,0))/INDEX(Historical!$D$7:$D$1379,MATCH(B557,Historical!$B$7:$B$1403,0))-1)*100)</f>
        <v>10</v>
      </c>
      <c r="T557" s="108">
        <f t="array" ref="T557">IF(INDEX(Historical!$F$7:$F$1372,MATCH(B557,Historical!$B$7:$B$1403,0))=0,"n/a",((INDEX(Historical!$C$7:$C$1381,MATCH(B557,Historical!$B$7:$B$1403,0))/INDEX(Historical!$F$7:$F$1372,MATCH(B557,Historical!$B$7:$B$1403,0)))^(1/3)-1)*100)</f>
        <v>11.19900453</v>
      </c>
      <c r="U557" s="108">
        <f t="array" ref="U557">IF(INDEX(Historical!$H$7:$H$1372,MATCH(B557,Historical!$B$7:$B$1403,0))=0,"n/a",((INDEX(Historical!$C$7:$C$1381,MATCH(B557,Historical!$B$7:$B$1403,0))/INDEX(Historical!$H$7:$H$1372,MATCH(B557,Historical!$B$7:$B$1403,0)))^(1/5)-1)*100)</f>
        <v>12.88813207</v>
      </c>
      <c r="V557" s="108">
        <f t="array" ref="V557">IF(INDEX(Historical!$O$7:$O$1372,MATCH(B557,Historical!$B$7:$B$1403,0))=0,"n/a",((INDEX(Historical!$C$7:$C$1381,MATCH(B557,Historical!$B$7:$B$1403,0))/INDEX(Historical!$O$7:$O$1372,MATCH(B557,Historical!$B$7:$B$1403,0)))^(1/10)-1)*100)</f>
        <v>13.18640057</v>
      </c>
      <c r="W557" s="109">
        <f t="shared" si="5"/>
        <v>0.9773805981</v>
      </c>
      <c r="X557" s="110">
        <f t="shared" si="6"/>
        <v>1.182397438</v>
      </c>
      <c r="Y557" s="147"/>
      <c r="Z557" s="103">
        <f t="shared" si="7"/>
        <v>34.38596491</v>
      </c>
      <c r="AA557" s="112">
        <f t="shared" si="8"/>
        <v>31.36140351</v>
      </c>
      <c r="AB557" s="73">
        <v>5.0</v>
      </c>
      <c r="AC557" s="102">
        <v>2.85</v>
      </c>
      <c r="AD557" s="102">
        <v>1.87</v>
      </c>
      <c r="AE557" s="102">
        <v>3.49</v>
      </c>
      <c r="AF557" s="102">
        <v>14.92</v>
      </c>
      <c r="AG557" s="102">
        <v>50.0</v>
      </c>
      <c r="AH557" s="102">
        <v>4.1000000000000005</v>
      </c>
      <c r="AI557" s="102">
        <v>16.81</v>
      </c>
      <c r="AJ557" s="102">
        <v>10.9</v>
      </c>
      <c r="AK557" s="102">
        <v>16.78</v>
      </c>
      <c r="AL557" s="113">
        <v>142360.0</v>
      </c>
      <c r="AM557" s="114">
        <v>1.2</v>
      </c>
      <c r="AN557" s="102">
        <v>0.4</v>
      </c>
      <c r="AO557" s="115">
        <f t="shared" si="9"/>
        <v>-17.37682928</v>
      </c>
      <c r="AP557" s="116">
        <f t="shared" si="10"/>
        <v>13.98457423</v>
      </c>
      <c r="AQ557" s="117">
        <f t="shared" si="11"/>
        <v>356.027358</v>
      </c>
      <c r="AR557" s="103">
        <f t="array" ref="AR557">INDEX(Historical!$C$7:$C$1381,MATCH(B557,Historical!$B$7:$B$1403,0))*IF(AH557="n/a",1.03,IF(AH557&lt;0,1.01,IF(AH557&gt;10,1.1,(1+AH557/100))))</f>
        <v>0.91608</v>
      </c>
      <c r="AS557" s="112">
        <f t="shared" si="12"/>
        <v>1.007688</v>
      </c>
      <c r="AT557" s="112">
        <f t="shared" ref="AT557:AV557" si="565">IF($AK557="n/a",1.03*AS557,IF($AK557&lt;0,1.01*AS557,IF($AK557&gt;10,1.1*AS557,(1+$AK557/100)*AS557)))</f>
        <v>1.1084568</v>
      </c>
      <c r="AU557" s="112">
        <f t="shared" si="565"/>
        <v>1.21930248</v>
      </c>
      <c r="AV557" s="112">
        <f t="shared" si="565"/>
        <v>1.341232728</v>
      </c>
      <c r="AW557" s="103">
        <f t="shared" si="14"/>
        <v>5.592760008</v>
      </c>
      <c r="AX557" s="118">
        <f t="shared" si="15"/>
        <v>6.257283518</v>
      </c>
      <c r="AY557" s="119">
        <v>0.85</v>
      </c>
      <c r="AZ557" s="114">
        <v>15.97</v>
      </c>
      <c r="BA557" s="114">
        <v>-15.379999999999999</v>
      </c>
      <c r="BB557" s="114">
        <v>-11.129999999999999</v>
      </c>
      <c r="BC557" s="114">
        <v>-1.6500000000000001</v>
      </c>
      <c r="BD557" s="42"/>
      <c r="BE557" s="17">
        <v>2003.0</v>
      </c>
      <c r="BF557" s="17">
        <f t="shared" si="16"/>
        <v>1</v>
      </c>
      <c r="BG557" s="120">
        <v>18.4</v>
      </c>
    </row>
    <row r="558" ht="11.25" customHeight="1">
      <c r="A558" s="55" t="s">
        <v>971</v>
      </c>
      <c r="B558" s="99" t="s">
        <v>972</v>
      </c>
      <c r="C558" s="100" t="s">
        <v>136</v>
      </c>
      <c r="D558" s="100" t="s">
        <v>153</v>
      </c>
      <c r="E558" s="101">
        <v>20.0</v>
      </c>
      <c r="F558" s="58">
        <v>170.0</v>
      </c>
      <c r="G558" s="58" t="s">
        <v>168</v>
      </c>
      <c r="H558" s="58" t="s">
        <v>168</v>
      </c>
      <c r="I558" s="150">
        <v>34.95</v>
      </c>
      <c r="J558" s="103">
        <f t="shared" si="2"/>
        <v>4.120171674</v>
      </c>
      <c r="K558" s="144">
        <v>0.72</v>
      </c>
      <c r="L558" s="73">
        <v>2.0</v>
      </c>
      <c r="M558" s="23">
        <f t="shared" si="3"/>
        <v>1.44</v>
      </c>
      <c r="N558" s="105" t="s">
        <v>279</v>
      </c>
      <c r="O558" s="145">
        <v>0.67</v>
      </c>
      <c r="P558" s="107">
        <v>43790.0</v>
      </c>
      <c r="Q558" s="107">
        <v>43800.0</v>
      </c>
      <c r="R558" s="23">
        <f t="shared" si="4"/>
        <v>7.462686567</v>
      </c>
      <c r="S558" s="108">
        <f t="array" ref="S558">IF(INDEX(Historical!$D$7:$D$1379,MATCH(B558,Historical!$B$7:$B$1403,0))=0,"n/a",(INDEX(Historical!$C$7:$C$1381,MATCH(B558,Historical!$B$7:$B$1403,0))/INDEX(Historical!$D$7:$D$1379,MATCH(B558,Historical!$B$7:$B$1403,0))-1)*100)</f>
        <v>14.87603306</v>
      </c>
      <c r="T558" s="108">
        <f t="array" ref="T558">IF(INDEX(Historical!$F$7:$F$1372,MATCH(B558,Historical!$B$7:$B$1403,0))=0,"n/a",((INDEX(Historical!$C$7:$C$1381,MATCH(B558,Historical!$B$7:$B$1403,0))/INDEX(Historical!$F$7:$F$1372,MATCH(B558,Historical!$B$7:$B$1403,0)))^(1/3)-1)*100)</f>
        <v>6.214938915</v>
      </c>
      <c r="U558" s="108">
        <f t="array" ref="U558">IF(INDEX(Historical!$H$7:$H$1372,MATCH(B558,Historical!$B$7:$B$1403,0))=0,"n/a",((INDEX(Historical!$C$7:$C$1381,MATCH(B558,Historical!$B$7:$B$1403,0))/INDEX(Historical!$H$7:$H$1372,MATCH(B558,Historical!$B$7:$B$1403,0)))^(1/5)-1)*100)</f>
        <v>4.228688078</v>
      </c>
      <c r="V558" s="108">
        <f t="array" ref="V558">IF(INDEX(Historical!$O$7:$O$1372,MATCH(B558,Historical!$B$7:$B$1403,0))=0,"n/a",((INDEX(Historical!$C$7:$C$1381,MATCH(B558,Historical!$B$7:$B$1403,0))/INDEX(Historical!$O$7:$O$1372,MATCH(B558,Historical!$B$7:$B$1403,0)))^(1/10)-1)*100)</f>
        <v>5.165563064</v>
      </c>
      <c r="W558" s="109">
        <f t="shared" si="5"/>
        <v>0.8186306169</v>
      </c>
      <c r="X558" s="110" t="str">
        <f t="shared" si="6"/>
        <v>n/a</v>
      </c>
      <c r="Y558" s="133"/>
      <c r="Z558" s="103">
        <f t="shared" si="7"/>
        <v>54.33962264</v>
      </c>
      <c r="AA558" s="112">
        <f t="shared" si="8"/>
        <v>13.18867925</v>
      </c>
      <c r="AB558" s="73">
        <v>12.0</v>
      </c>
      <c r="AC558" s="102">
        <v>2.65</v>
      </c>
      <c r="AD558" s="102" t="s">
        <v>128</v>
      </c>
      <c r="AE558" s="102">
        <v>5.04</v>
      </c>
      <c r="AF558" s="102">
        <v>1.21</v>
      </c>
      <c r="AG558" s="102">
        <v>9.3</v>
      </c>
      <c r="AH558" s="102">
        <v>3.2</v>
      </c>
      <c r="AI558" s="102">
        <v>0.8</v>
      </c>
      <c r="AJ558" s="102">
        <v>-1.9</v>
      </c>
      <c r="AK558" s="102" t="s">
        <v>128</v>
      </c>
      <c r="AL558" s="113">
        <v>227.52</v>
      </c>
      <c r="AM558" s="114">
        <v>0.1</v>
      </c>
      <c r="AN558" s="102">
        <v>0.0</v>
      </c>
      <c r="AO558" s="115">
        <f t="shared" si="9"/>
        <v>-4.839819494</v>
      </c>
      <c r="AP558" s="116">
        <f t="shared" si="10"/>
        <v>8.348859752</v>
      </c>
      <c r="AQ558" s="117">
        <f t="shared" si="11"/>
        <v>-15.78255159</v>
      </c>
      <c r="AR558" s="103">
        <f t="array" ref="AR558">INDEX(Historical!$C$7:$C$1381,MATCH(B558,Historical!$B$7:$B$1403,0))*IF(AH558="n/a",1.03,IF(AH558&lt;0,1.01,IF(AH558&gt;10,1.1,(1+AH558/100))))</f>
        <v>1.43448</v>
      </c>
      <c r="AS558" s="112">
        <f t="shared" si="12"/>
        <v>1.44595584</v>
      </c>
      <c r="AT558" s="112">
        <f t="shared" ref="AT558:AV558" si="566">IF($AK558="n/a",1.03*AS558,IF($AK558&lt;0,1.01*AS558,IF($AK558&gt;10,1.1*AS558,(1+$AK558/100)*AS558)))</f>
        <v>1.489334515</v>
      </c>
      <c r="AU558" s="112">
        <f t="shared" si="566"/>
        <v>1.534014551</v>
      </c>
      <c r="AV558" s="112">
        <f t="shared" si="566"/>
        <v>1.580034987</v>
      </c>
      <c r="AW558" s="103">
        <f t="shared" si="14"/>
        <v>7.483819893</v>
      </c>
      <c r="AX558" s="118">
        <f t="shared" si="15"/>
        <v>21.41293246</v>
      </c>
      <c r="AY558" s="119">
        <v>0.53</v>
      </c>
      <c r="AZ558" s="114">
        <v>7.470000000000001</v>
      </c>
      <c r="BA558" s="114">
        <v>-28.4</v>
      </c>
      <c r="BB558" s="114">
        <v>-17.19</v>
      </c>
      <c r="BC558" s="114">
        <v>-12.0</v>
      </c>
      <c r="BD558" s="42"/>
      <c r="BE558" s="17">
        <v>2001.0</v>
      </c>
      <c r="BF558" s="17">
        <f t="shared" si="16"/>
        <v>2</v>
      </c>
      <c r="BG558" s="120">
        <v>1.4000000000000001</v>
      </c>
    </row>
    <row r="559" ht="11.25" customHeight="1">
      <c r="A559" s="230" t="s">
        <v>2102</v>
      </c>
      <c r="B559" s="99" t="s">
        <v>2103</v>
      </c>
      <c r="C559" s="100" t="s">
        <v>136</v>
      </c>
      <c r="D559" s="100" t="s">
        <v>1267</v>
      </c>
      <c r="E559" s="101">
        <v>5.0</v>
      </c>
      <c r="F559" s="58">
        <v>853.0</v>
      </c>
      <c r="G559" s="58" t="s">
        <v>168</v>
      </c>
      <c r="H559" s="58" t="s">
        <v>168</v>
      </c>
      <c r="I559" s="150">
        <v>53.1</v>
      </c>
      <c r="J559" s="103">
        <f t="shared" si="2"/>
        <v>1.506591337</v>
      </c>
      <c r="K559" s="104">
        <v>0.2</v>
      </c>
      <c r="L559" s="73">
        <v>4.0</v>
      </c>
      <c r="M559" s="23">
        <f t="shared" si="3"/>
        <v>0.8</v>
      </c>
      <c r="N559" s="105" t="s">
        <v>834</v>
      </c>
      <c r="O559" s="106">
        <v>0.18</v>
      </c>
      <c r="P559" s="107">
        <v>43796.0</v>
      </c>
      <c r="Q559" s="107">
        <v>43812.0</v>
      </c>
      <c r="R559" s="23">
        <f t="shared" si="4"/>
        <v>11.11111111</v>
      </c>
      <c r="S559" s="108">
        <f t="array" ref="S559">IF(INDEX(Historical!$D$7:$D$1379,MATCH(B559,Historical!$B$7:$B$1403,0))=0,"n/a",(INDEX(Historical!$C$7:$C$1381,MATCH(B559,Historical!$B$7:$B$1403,0))/INDEX(Historical!$D$7:$D$1379,MATCH(B559,Historical!$B$7:$B$1403,0))-1)*100)</f>
        <v>12.12121212</v>
      </c>
      <c r="T559" s="108">
        <f t="array" ref="T559">IF(INDEX(Historical!$F$7:$F$1372,MATCH(B559,Historical!$B$7:$B$1403,0))=0,"n/a",((INDEX(Historical!$C$7:$C$1381,MATCH(B559,Historical!$B$7:$B$1403,0))/INDEX(Historical!$F$7:$F$1372,MATCH(B559,Historical!$B$7:$B$1403,0)))^(1/3)-1)*100)</f>
        <v>13.96038431</v>
      </c>
      <c r="U559" s="108">
        <f t="array" ref="U559">IF(INDEX(Historical!$H$7:$H$1372,MATCH(B559,Historical!$B$7:$B$1403,0))=0,"n/a",((INDEX(Historical!$C$7:$C$1381,MATCH(B559,Historical!$B$7:$B$1403,0))/INDEX(Historical!$H$7:$H$1372,MATCH(B559,Historical!$B$7:$B$1403,0)))^(1/5)-1)*100)</f>
        <v>13.0926409</v>
      </c>
      <c r="V559" s="108">
        <f t="array" ref="V559">IF(INDEX(Historical!$O$7:$O$1372,MATCH(B559,Historical!$B$7:$B$1403,0))=0,"n/a",((INDEX(Historical!$C$7:$C$1381,MATCH(B559,Historical!$B$7:$B$1403,0))/INDEX(Historical!$O$7:$O$1372,MATCH(B559,Historical!$B$7:$B$1403,0)))^(1/10)-1)*100)</f>
        <v>26.59407155</v>
      </c>
      <c r="W559" s="109">
        <f t="shared" si="5"/>
        <v>0.4923142692</v>
      </c>
      <c r="X559" s="110" t="str">
        <f t="shared" si="6"/>
        <v>n/a</v>
      </c>
      <c r="Y559" s="133"/>
      <c r="Z559" s="103">
        <f t="shared" si="7"/>
        <v>26.84563758</v>
      </c>
      <c r="AA559" s="112">
        <f t="shared" si="8"/>
        <v>17.81879195</v>
      </c>
      <c r="AB559" s="73">
        <v>12.0</v>
      </c>
      <c r="AC559" s="102">
        <v>2.98</v>
      </c>
      <c r="AD559" s="102" t="s">
        <v>128</v>
      </c>
      <c r="AE559" s="102">
        <v>1.24</v>
      </c>
      <c r="AF559" s="102">
        <v>0.9</v>
      </c>
      <c r="AG559" s="102">
        <v>5.1</v>
      </c>
      <c r="AH559" s="102">
        <v>20.599999999999998</v>
      </c>
      <c r="AI559" s="102">
        <v>-0.04</v>
      </c>
      <c r="AJ559" s="102">
        <v>-3.1</v>
      </c>
      <c r="AK559" s="102">
        <v>-6.909999999999999</v>
      </c>
      <c r="AL559" s="113">
        <v>2120.0</v>
      </c>
      <c r="AM559" s="114">
        <v>7.199999999999999</v>
      </c>
      <c r="AN559" s="102">
        <v>8.9</v>
      </c>
      <c r="AO559" s="115">
        <f t="shared" si="9"/>
        <v>-3.219559709</v>
      </c>
      <c r="AP559" s="116">
        <f t="shared" si="10"/>
        <v>14.59923224</v>
      </c>
      <c r="AQ559" s="117">
        <f t="shared" si="11"/>
        <v>-15.57537813</v>
      </c>
      <c r="AR559" s="103">
        <f t="array" ref="AR559">INDEX(Historical!$C$7:$C$1381,MATCH(B559,Historical!$B$7:$B$1403,0))*IF(AH559="n/a",1.03,IF(AH559&lt;0,1.01,IF(AH559&gt;10,1.1,(1+AH559/100))))</f>
        <v>0.814</v>
      </c>
      <c r="AS559" s="112">
        <f t="shared" si="12"/>
        <v>0.82214</v>
      </c>
      <c r="AT559" s="112">
        <f t="shared" ref="AT559:AV559" si="567">IF($AK559="n/a",1.03*AS559,IF($AK559&lt;0,1.01*AS559,IF($AK559&gt;10,1.1*AS559,(1+$AK559/100)*AS559)))</f>
        <v>0.8303614</v>
      </c>
      <c r="AU559" s="112">
        <f t="shared" si="567"/>
        <v>0.838665014</v>
      </c>
      <c r="AV559" s="112">
        <f t="shared" si="567"/>
        <v>0.8470516641</v>
      </c>
      <c r="AW559" s="103">
        <f t="shared" si="14"/>
        <v>4.152218078</v>
      </c>
      <c r="AX559" s="118">
        <f t="shared" si="15"/>
        <v>7.819619733</v>
      </c>
      <c r="AY559" s="119">
        <v>0.31</v>
      </c>
      <c r="AZ559" s="114">
        <v>1.03</v>
      </c>
      <c r="BA559" s="114">
        <v>-24.11</v>
      </c>
      <c r="BB559" s="114">
        <v>-9.74</v>
      </c>
      <c r="BC559" s="114">
        <v>-13.38</v>
      </c>
      <c r="BD559" s="42"/>
      <c r="BE559" s="17">
        <v>2015.0</v>
      </c>
      <c r="BF559" s="17">
        <f t="shared" si="16"/>
        <v>0</v>
      </c>
      <c r="BG559" s="120">
        <v>0.5</v>
      </c>
    </row>
    <row r="560" ht="11.25" customHeight="1">
      <c r="A560" s="151" t="s">
        <v>393</v>
      </c>
      <c r="B560" s="122" t="s">
        <v>394</v>
      </c>
      <c r="C560" s="100" t="s">
        <v>272</v>
      </c>
      <c r="D560" s="100" t="s">
        <v>273</v>
      </c>
      <c r="E560" s="123">
        <v>30.0</v>
      </c>
      <c r="F560" s="58">
        <v>91.0</v>
      </c>
      <c r="G560" s="124" t="s">
        <v>121</v>
      </c>
      <c r="H560" s="124" t="s">
        <v>121</v>
      </c>
      <c r="I560" s="125">
        <v>50.85</v>
      </c>
      <c r="J560" s="126">
        <f t="shared" si="2"/>
        <v>4.051130777</v>
      </c>
      <c r="K560" s="152">
        <v>0.515</v>
      </c>
      <c r="L560" s="128">
        <v>4.0</v>
      </c>
      <c r="M560" s="129">
        <f t="shared" si="3"/>
        <v>2.06</v>
      </c>
      <c r="N560" s="130" t="s">
        <v>147</v>
      </c>
      <c r="O560" s="153">
        <v>0.5</v>
      </c>
      <c r="P560" s="132">
        <v>43676.0</v>
      </c>
      <c r="Q560" s="132">
        <v>43692.0</v>
      </c>
      <c r="R560" s="129">
        <f t="shared" si="4"/>
        <v>3</v>
      </c>
      <c r="S560" s="108">
        <f t="array" ref="S560">IF(INDEX(Historical!$D$7:$D$1379,MATCH(B560,Historical!$B$7:$B$1403,0))=0,"n/a",(INDEX(Historical!$C$7:$C$1381,MATCH(B560,Historical!$B$7:$B$1403,0))/INDEX(Historical!$D$7:$D$1379,MATCH(B560,Historical!$B$7:$B$1403,0))-1)*100)</f>
        <v>4.102564103</v>
      </c>
      <c r="T560" s="108">
        <f t="array" ref="T560">IF(INDEX(Historical!$F$7:$F$1372,MATCH(B560,Historical!$B$7:$B$1403,0))=0,"n/a",((INDEX(Historical!$C$7:$C$1381,MATCH(B560,Historical!$B$7:$B$1403,0))/INDEX(Historical!$F$7:$F$1372,MATCH(B560,Historical!$B$7:$B$1403,0)))^(1/3)-1)*100)</f>
        <v>4.478119033</v>
      </c>
      <c r="U560" s="108">
        <f t="array" ref="U560">IF(INDEX(Historical!$H$7:$H$1372,MATCH(B560,Historical!$B$7:$B$1403,0))=0,"n/a",((INDEX(Historical!$C$7:$C$1381,MATCH(B560,Historical!$B$7:$B$1403,0))/INDEX(Historical!$H$7:$H$1372,MATCH(B560,Historical!$B$7:$B$1403,0)))^(1/5)-1)*100)</f>
        <v>4.232323444</v>
      </c>
      <c r="V560" s="108">
        <f t="array" ref="V560">IF(INDEX(Historical!$O$7:$O$1372,MATCH(B560,Historical!$B$7:$B$1403,0))=0,"n/a",((INDEX(Historical!$C$7:$C$1381,MATCH(B560,Historical!$B$7:$B$1403,0))/INDEX(Historical!$O$7:$O$1372,MATCH(B560,Historical!$B$7:$B$1403,0)))^(1/10)-1)*100)</f>
        <v>3.07194654</v>
      </c>
      <c r="W560" s="109">
        <f t="shared" si="5"/>
        <v>1.37773343</v>
      </c>
      <c r="X560" s="110">
        <f t="shared" si="6"/>
        <v>0.6613005382</v>
      </c>
      <c r="Y560" s="122"/>
      <c r="Z560" s="126">
        <f t="shared" si="7"/>
        <v>132.0512821</v>
      </c>
      <c r="AA560" s="134">
        <f t="shared" si="8"/>
        <v>32.59615385</v>
      </c>
      <c r="AB560" s="128">
        <v>12.0</v>
      </c>
      <c r="AC560" s="125">
        <v>1.56</v>
      </c>
      <c r="AD560" s="125">
        <v>3.25</v>
      </c>
      <c r="AE560" s="125">
        <v>13.01</v>
      </c>
      <c r="AF560" s="125">
        <v>2.18</v>
      </c>
      <c r="AG560" s="125">
        <v>6.800000000000001</v>
      </c>
      <c r="AH560" s="125">
        <v>-5.3</v>
      </c>
      <c r="AI560" s="125">
        <v>5.88</v>
      </c>
      <c r="AJ560" s="125">
        <v>6.4</v>
      </c>
      <c r="AK560" s="125">
        <v>10.0</v>
      </c>
      <c r="AL560" s="135">
        <v>8730.0</v>
      </c>
      <c r="AM560" s="136">
        <v>0.8</v>
      </c>
      <c r="AN560" s="125">
        <v>0.75</v>
      </c>
      <c r="AO560" s="137">
        <f t="shared" si="9"/>
        <v>-24.31269962</v>
      </c>
      <c r="AP560" s="138">
        <f t="shared" si="10"/>
        <v>8.283454221</v>
      </c>
      <c r="AQ560" s="139">
        <f t="shared" si="11"/>
        <v>77.71339646</v>
      </c>
      <c r="AR560" s="103">
        <f t="array" ref="AR560">INDEX(Historical!$C$7:$C$1381,MATCH(B560,Historical!$B$7:$B$1403,0))*IF(AH560="n/a",1.03,IF(AH560&lt;0,1.01,IF(AH560&gt;10,1.1,(1+AH560/100))))</f>
        <v>2.0503</v>
      </c>
      <c r="AS560" s="134">
        <f t="shared" si="12"/>
        <v>2.17085764</v>
      </c>
      <c r="AT560" s="134">
        <f t="shared" ref="AT560:AV560" si="568">IF($AK560="n/a",1.03*AS560,IF($AK560&lt;0,1.01*AS560,IF($AK560&gt;10,1.1*AS560,(1+$AK560/100)*AS560)))</f>
        <v>2.387943404</v>
      </c>
      <c r="AU560" s="134">
        <f t="shared" si="568"/>
        <v>2.626737744</v>
      </c>
      <c r="AV560" s="134">
        <f t="shared" si="568"/>
        <v>2.889411519</v>
      </c>
      <c r="AW560" s="126">
        <f t="shared" si="14"/>
        <v>12.12525031</v>
      </c>
      <c r="AX560" s="140">
        <f t="shared" si="15"/>
        <v>23.84513335</v>
      </c>
      <c r="AY560" s="141">
        <v>0.14</v>
      </c>
      <c r="AZ560" s="136">
        <v>1.05</v>
      </c>
      <c r="BA560" s="136">
        <v>-14.19</v>
      </c>
      <c r="BB560" s="136">
        <v>-7.57</v>
      </c>
      <c r="BC560" s="136">
        <v>-7.46</v>
      </c>
      <c r="BD560" s="65"/>
      <c r="BE560" s="17">
        <v>1990.0</v>
      </c>
      <c r="BF560" s="17">
        <f t="shared" si="16"/>
        <v>3</v>
      </c>
      <c r="BG560" s="143">
        <v>3.5000000000000004</v>
      </c>
    </row>
    <row r="561" ht="11.25" customHeight="1">
      <c r="A561" s="155" t="s">
        <v>973</v>
      </c>
      <c r="B561" s="99" t="s">
        <v>974</v>
      </c>
      <c r="C561" s="100" t="s">
        <v>118</v>
      </c>
      <c r="D561" s="100" t="s">
        <v>293</v>
      </c>
      <c r="E561" s="101">
        <v>16.0</v>
      </c>
      <c r="F561" s="58">
        <v>235.0</v>
      </c>
      <c r="G561" s="58" t="s">
        <v>121</v>
      </c>
      <c r="H561" s="58" t="s">
        <v>121</v>
      </c>
      <c r="I561" s="150">
        <v>328.84</v>
      </c>
      <c r="J561" s="103">
        <f t="shared" si="2"/>
        <v>1.605644082</v>
      </c>
      <c r="K561" s="104">
        <v>1.32</v>
      </c>
      <c r="L561" s="73">
        <v>4.0</v>
      </c>
      <c r="M561" s="23">
        <f t="shared" si="3"/>
        <v>5.28</v>
      </c>
      <c r="N561" s="105" t="s">
        <v>975</v>
      </c>
      <c r="O561" s="106">
        <v>1.2</v>
      </c>
      <c r="P561" s="107">
        <v>43616.0</v>
      </c>
      <c r="Q561" s="107">
        <v>43635.0</v>
      </c>
      <c r="R561" s="23">
        <f t="shared" si="4"/>
        <v>10</v>
      </c>
      <c r="S561" s="108">
        <f t="array" ref="S561">IF(INDEX(Historical!$D$7:$D$1379,MATCH(B561,Historical!$B$7:$B$1403,0))=0,"n/a",(INDEX(Historical!$C$7:$C$1381,MATCH(B561,Historical!$B$7:$B$1403,0))/INDEX(Historical!$D$7:$D$1379,MATCH(B561,Historical!$B$7:$B$1403,0))-1)*100)</f>
        <v>9.787234043</v>
      </c>
      <c r="T561" s="108">
        <f t="array" ref="T561">IF(INDEX(Historical!$F$7:$F$1372,MATCH(B561,Historical!$B$7:$B$1403,0))=0,"n/a",((INDEX(Historical!$C$7:$C$1381,MATCH(B561,Historical!$B$7:$B$1403,0))/INDEX(Historical!$F$7:$F$1372,MATCH(B561,Historical!$B$7:$B$1403,0)))^(1/3)-1)*100)</f>
        <v>13.81352798</v>
      </c>
      <c r="U561" s="108">
        <f t="array" ref="U561">IF(INDEX(Historical!$H$7:$H$1372,MATCH(B561,Historical!$B$7:$B$1403,0))=0,"n/a",((INDEX(Historical!$C$7:$C$1381,MATCH(B561,Historical!$B$7:$B$1403,0))/INDEX(Historical!$H$7:$H$1372,MATCH(B561,Historical!$B$7:$B$1403,0)))^(1/5)-1)*100)</f>
        <v>13.74598664</v>
      </c>
      <c r="V561" s="108">
        <f t="array" ref="V561">IF(INDEX(Historical!$O$7:$O$1372,MATCH(B561,Historical!$B$7:$B$1403,0))=0,"n/a",((INDEX(Historical!$C$7:$C$1381,MATCH(B561,Historical!$B$7:$B$1403,0))/INDEX(Historical!$O$7:$O$1372,MATCH(B561,Historical!$B$7:$B$1403,0)))^(1/10)-1)*100)</f>
        <v>12.94928447</v>
      </c>
      <c r="W561" s="109">
        <f t="shared" si="5"/>
        <v>1.061524803</v>
      </c>
      <c r="X561" s="110">
        <f t="shared" si="6"/>
        <v>2.181902641</v>
      </c>
      <c r="Y561" s="99"/>
      <c r="Z561" s="103">
        <f t="shared" si="7"/>
        <v>40.09111617</v>
      </c>
      <c r="AA561" s="112">
        <f t="shared" si="8"/>
        <v>24.96886864</v>
      </c>
      <c r="AB561" s="73">
        <v>12.0</v>
      </c>
      <c r="AC561" s="102">
        <v>13.17</v>
      </c>
      <c r="AD561" s="102">
        <v>2.37</v>
      </c>
      <c r="AE561" s="102">
        <v>1.62</v>
      </c>
      <c r="AF561" s="102">
        <v>6.28</v>
      </c>
      <c r="AG561" s="102">
        <v>24.6</v>
      </c>
      <c r="AH561" s="102">
        <v>-26.6</v>
      </c>
      <c r="AI561" s="102">
        <v>12.620000000000001</v>
      </c>
      <c r="AJ561" s="102">
        <v>6.3</v>
      </c>
      <c r="AK561" s="102">
        <v>10.51</v>
      </c>
      <c r="AL561" s="113">
        <v>54860.0</v>
      </c>
      <c r="AM561" s="114">
        <v>0.2</v>
      </c>
      <c r="AN561" s="102">
        <v>1.57</v>
      </c>
      <c r="AO561" s="115">
        <f t="shared" si="9"/>
        <v>-9.61723792</v>
      </c>
      <c r="AP561" s="116">
        <f t="shared" si="10"/>
        <v>15.35163072</v>
      </c>
      <c r="AQ561" s="117">
        <f t="shared" si="11"/>
        <v>163.9903155</v>
      </c>
      <c r="AR561" s="103">
        <f t="array" ref="AR561">INDEX(Historical!$C$7:$C$1381,MATCH(B561,Historical!$B$7:$B$1403,0))*IF(AH561="n/a",1.03,IF(AH561&lt;0,1.01,IF(AH561&gt;10,1.1,(1+AH561/100))))</f>
        <v>5.2116</v>
      </c>
      <c r="AS561" s="112">
        <f t="shared" si="12"/>
        <v>5.73276</v>
      </c>
      <c r="AT561" s="112">
        <f t="shared" ref="AT561:AV561" si="569">IF($AK561="n/a",1.03*AS561,IF($AK561&lt;0,1.01*AS561,IF($AK561&gt;10,1.1*AS561,(1+$AK561/100)*AS561)))</f>
        <v>6.306036</v>
      </c>
      <c r="AU561" s="112">
        <f t="shared" si="569"/>
        <v>6.9366396</v>
      </c>
      <c r="AV561" s="112">
        <f t="shared" si="569"/>
        <v>7.63030356</v>
      </c>
      <c r="AW561" s="103">
        <f t="shared" si="14"/>
        <v>31.81733916</v>
      </c>
      <c r="AX561" s="118">
        <f t="shared" si="15"/>
        <v>9.67562923</v>
      </c>
      <c r="AY561" s="119">
        <v>0.75</v>
      </c>
      <c r="AZ561" s="114">
        <v>24.9</v>
      </c>
      <c r="BA561" s="114">
        <v>-14.59</v>
      </c>
      <c r="BB561" s="114">
        <v>-9.67</v>
      </c>
      <c r="BC561" s="114">
        <v>-5.86</v>
      </c>
      <c r="BD561" s="42"/>
      <c r="BE561" s="17">
        <v>2004.0</v>
      </c>
      <c r="BF561" s="17">
        <f t="shared" si="16"/>
        <v>1</v>
      </c>
      <c r="BG561" s="120">
        <v>5.6000000000000005</v>
      </c>
    </row>
    <row r="562" ht="11.25" customHeight="1">
      <c r="A562" s="55" t="s">
        <v>976</v>
      </c>
      <c r="B562" s="99" t="s">
        <v>977</v>
      </c>
      <c r="C562" s="100" t="s">
        <v>141</v>
      </c>
      <c r="D562" s="100" t="s">
        <v>978</v>
      </c>
      <c r="E562" s="101">
        <v>10.0</v>
      </c>
      <c r="F562" s="58">
        <v>405.0</v>
      </c>
      <c r="G562" s="58" t="s">
        <v>168</v>
      </c>
      <c r="H562" s="58" t="s">
        <v>168</v>
      </c>
      <c r="I562" s="150">
        <v>57.77</v>
      </c>
      <c r="J562" s="103">
        <f t="shared" si="2"/>
        <v>3.254284231</v>
      </c>
      <c r="K562" s="104">
        <v>0.47</v>
      </c>
      <c r="L562" s="73">
        <v>4.0</v>
      </c>
      <c r="M562" s="23">
        <f t="shared" si="3"/>
        <v>1.88</v>
      </c>
      <c r="N562" s="105" t="s">
        <v>831</v>
      </c>
      <c r="O562" s="106">
        <v>0.45</v>
      </c>
      <c r="P562" s="107">
        <v>43874.0</v>
      </c>
      <c r="Q562" s="107">
        <v>43893.0</v>
      </c>
      <c r="R562" s="23">
        <f t="shared" si="4"/>
        <v>4.444444444</v>
      </c>
      <c r="S562" s="108">
        <f t="array" ref="S562">IF(INDEX(Historical!$D$7:$D$1379,MATCH(B562,Historical!$B$7:$B$1403,0))=0,"n/a",(INDEX(Historical!$C$7:$C$1381,MATCH(B562,Historical!$B$7:$B$1403,0))/INDEX(Historical!$D$7:$D$1379,MATCH(B562,Historical!$B$7:$B$1403,0))-1)*100)</f>
        <v>9.756097561</v>
      </c>
      <c r="T562" s="108">
        <f t="array" ref="T562">IF(INDEX(Historical!$F$7:$F$1372,MATCH(B562,Historical!$B$7:$B$1403,0))=0,"n/a",((INDEX(Historical!$C$7:$C$1381,MATCH(B562,Historical!$B$7:$B$1403,0))/INDEX(Historical!$F$7:$F$1372,MATCH(B562,Historical!$B$7:$B$1403,0)))^(1/3)-1)*100)</f>
        <v>10.89182339</v>
      </c>
      <c r="U562" s="108">
        <f t="array" ref="U562">IF(INDEX(Historical!$H$7:$H$1372,MATCH(B562,Historical!$B$7:$B$1403,0))=0,"n/a",((INDEX(Historical!$C$7:$C$1381,MATCH(B562,Historical!$B$7:$B$1403,0))/INDEX(Historical!$H$7:$H$1372,MATCH(B562,Historical!$B$7:$B$1403,0)))^(1/5)-1)*100)</f>
        <v>12.03003371</v>
      </c>
      <c r="V562" s="108">
        <f t="array" ref="V562">IF(INDEX(Historical!$O$7:$O$1372,MATCH(B562,Historical!$B$7:$B$1403,0))=0,"n/a",((INDEX(Historical!$C$7:$C$1381,MATCH(B562,Historical!$B$7:$B$1403,0))/INDEX(Historical!$O$7:$O$1372,MATCH(B562,Historical!$B$7:$B$1403,0)))^(1/10)-1)*100)</f>
        <v>16.23080652</v>
      </c>
      <c r="W562" s="109">
        <f t="shared" si="5"/>
        <v>0.7411852083</v>
      </c>
      <c r="X562" s="110" t="str">
        <f t="shared" si="6"/>
        <v>n/a</v>
      </c>
      <c r="Y562" s="149"/>
      <c r="Z562" s="103">
        <f t="shared" si="7"/>
        <v>62.87625418</v>
      </c>
      <c r="AA562" s="112">
        <f t="shared" si="8"/>
        <v>19.32107023</v>
      </c>
      <c r="AB562" s="73">
        <v>12.0</v>
      </c>
      <c r="AC562" s="102">
        <v>2.99</v>
      </c>
      <c r="AD562" s="102">
        <v>3.86</v>
      </c>
      <c r="AE562" s="102">
        <v>0.99</v>
      </c>
      <c r="AF562" s="102">
        <v>2.4</v>
      </c>
      <c r="AG562" s="102">
        <v>12.6</v>
      </c>
      <c r="AH562" s="102">
        <v>-49.4</v>
      </c>
      <c r="AI562" s="102">
        <v>2.78</v>
      </c>
      <c r="AJ562" s="102">
        <v>-5.6000000000000005</v>
      </c>
      <c r="AK562" s="102">
        <v>5.0</v>
      </c>
      <c r="AL562" s="113">
        <v>976.89</v>
      </c>
      <c r="AM562" s="114">
        <v>0.8</v>
      </c>
      <c r="AN562" s="102">
        <v>0.5</v>
      </c>
      <c r="AO562" s="115">
        <f t="shared" si="9"/>
        <v>-4.036752289</v>
      </c>
      <c r="AP562" s="116">
        <f t="shared" si="10"/>
        <v>15.28431794</v>
      </c>
      <c r="AQ562" s="117">
        <f t="shared" si="11"/>
        <v>43.55884363</v>
      </c>
      <c r="AR562" s="103">
        <f t="array" ref="AR562">INDEX(Historical!$C$7:$C$1381,MATCH(B562,Historical!$B$7:$B$1403,0))*IF(AH562="n/a",1.03,IF(AH562&lt;0,1.01,IF(AH562&gt;10,1.1,(1+AH562/100))))</f>
        <v>1.818</v>
      </c>
      <c r="AS562" s="112">
        <f t="shared" si="12"/>
        <v>1.8685404</v>
      </c>
      <c r="AT562" s="112">
        <f t="shared" ref="AT562:AV562" si="570">IF($AK562="n/a",1.03*AS562,IF($AK562&lt;0,1.01*AS562,IF($AK562&gt;10,1.1*AS562,(1+$AK562/100)*AS562)))</f>
        <v>1.96196742</v>
      </c>
      <c r="AU562" s="112">
        <f t="shared" si="570"/>
        <v>2.060065791</v>
      </c>
      <c r="AV562" s="112">
        <f t="shared" si="570"/>
        <v>2.163069081</v>
      </c>
      <c r="AW562" s="103">
        <f t="shared" si="14"/>
        <v>9.871642692</v>
      </c>
      <c r="AX562" s="118">
        <f t="shared" si="15"/>
        <v>17.08783571</v>
      </c>
      <c r="AY562" s="119">
        <v>1.29</v>
      </c>
      <c r="AZ562" s="114">
        <v>1.9300000000000002</v>
      </c>
      <c r="BA562" s="114">
        <v>-25.509999999999998</v>
      </c>
      <c r="BB562" s="114">
        <v>-15.379999999999999</v>
      </c>
      <c r="BC562" s="114">
        <v>-12.139999999999999</v>
      </c>
      <c r="BD562" s="42"/>
      <c r="BE562" s="17">
        <v>2011.0</v>
      </c>
      <c r="BF562" s="17">
        <f t="shared" si="16"/>
        <v>0</v>
      </c>
      <c r="BG562" s="120">
        <v>5.8999999999999995</v>
      </c>
    </row>
    <row r="563" ht="11.25" customHeight="1">
      <c r="A563" s="230" t="s">
        <v>1947</v>
      </c>
      <c r="B563" s="99" t="s">
        <v>1948</v>
      </c>
      <c r="C563" s="100" t="s">
        <v>118</v>
      </c>
      <c r="D563" s="100" t="s">
        <v>202</v>
      </c>
      <c r="E563" s="101">
        <v>6.0</v>
      </c>
      <c r="F563" s="58">
        <v>811.0</v>
      </c>
      <c r="G563" s="58" t="s">
        <v>168</v>
      </c>
      <c r="H563" s="58" t="s">
        <v>168</v>
      </c>
      <c r="I563" s="150">
        <v>53.95</v>
      </c>
      <c r="J563" s="103">
        <f t="shared" si="2"/>
        <v>1.927710843</v>
      </c>
      <c r="K563" s="104">
        <v>0.26</v>
      </c>
      <c r="L563" s="73">
        <v>4.0</v>
      </c>
      <c r="M563" s="23">
        <f t="shared" si="3"/>
        <v>1.04</v>
      </c>
      <c r="N563" s="105" t="s">
        <v>425</v>
      </c>
      <c r="O563" s="106">
        <v>0.25</v>
      </c>
      <c r="P563" s="107">
        <v>43893.0</v>
      </c>
      <c r="Q563" s="107">
        <v>43908.0</v>
      </c>
      <c r="R563" s="23">
        <f t="shared" si="4"/>
        <v>4</v>
      </c>
      <c r="S563" s="108">
        <f t="array" ref="S563">IF(INDEX(Historical!$D$7:$D$1379,MATCH(B563,Historical!$B$7:$B$1403,0))=0,"n/a",(INDEX(Historical!$C$7:$C$1381,MATCH(B563,Historical!$B$7:$B$1403,0))/INDEX(Historical!$D$7:$D$1379,MATCH(B563,Historical!$B$7:$B$1403,0))-1)*100)</f>
        <v>4.166666667</v>
      </c>
      <c r="T563" s="108">
        <f t="array" ref="T563">IF(INDEX(Historical!$F$7:$F$1372,MATCH(B563,Historical!$B$7:$B$1403,0))=0,"n/a",((INDEX(Historical!$C$7:$C$1381,MATCH(B563,Historical!$B$7:$B$1403,0))/INDEX(Historical!$F$7:$F$1372,MATCH(B563,Historical!$B$7:$B$1403,0)))^(1/3)-1)*100)</f>
        <v>5.983983295</v>
      </c>
      <c r="U563" s="108" t="str">
        <f t="array" ref="U563">IF(INDEX(Historical!$H$7:$H$1372,MATCH(B563,Historical!$B$7:$B$1403,0))=0,"n/a",((INDEX(Historical!$C$7:$C$1381,MATCH(B563,Historical!$B$7:$B$1403,0))/INDEX(Historical!$H$7:$H$1372,MATCH(B563,Historical!$B$7:$B$1403,0)))^(1/5)-1)*100)</f>
        <v>n/a</v>
      </c>
      <c r="V563" s="108" t="str">
        <f t="array" ref="V563">IF(INDEX(Historical!$O$7:$O$1372,MATCH(B563,Historical!$B$7:$B$1403,0))=0,"n/a",((INDEX(Historical!$C$7:$C$1381,MATCH(B563,Historical!$B$7:$B$1403,0))/INDEX(Historical!$O$7:$O$1372,MATCH(B563,Historical!$B$7:$B$1403,0)))^(1/10)-1)*100)</f>
        <v>n/a</v>
      </c>
      <c r="W563" s="109" t="str">
        <f t="shared" si="5"/>
        <v>n/a</v>
      </c>
      <c r="X563" s="110" t="str">
        <f t="shared" si="6"/>
        <v>n/a</v>
      </c>
      <c r="Y563" s="133"/>
      <c r="Z563" s="103">
        <f t="shared" si="7"/>
        <v>208</v>
      </c>
      <c r="AA563" s="112">
        <f t="shared" si="8"/>
        <v>107.9</v>
      </c>
      <c r="AB563" s="73">
        <v>12.0</v>
      </c>
      <c r="AC563" s="102">
        <v>0.5</v>
      </c>
      <c r="AD563" s="102">
        <v>18.02</v>
      </c>
      <c r="AE563" s="102">
        <v>0.75</v>
      </c>
      <c r="AF563" s="102">
        <v>1.27</v>
      </c>
      <c r="AG563" s="102">
        <v>1.0</v>
      </c>
      <c r="AH563" s="102">
        <v>-95.6</v>
      </c>
      <c r="AI563" s="102">
        <v>-18.42</v>
      </c>
      <c r="AJ563" s="102">
        <v>-2.3</v>
      </c>
      <c r="AK563" s="102">
        <v>6.0</v>
      </c>
      <c r="AL563" s="113">
        <v>1120.0</v>
      </c>
      <c r="AM563" s="114">
        <v>1.6</v>
      </c>
      <c r="AN563" s="102">
        <v>0.76</v>
      </c>
      <c r="AO563" s="115" t="str">
        <f t="shared" si="9"/>
        <v>n/a</v>
      </c>
      <c r="AP563" s="116" t="str">
        <f t="shared" si="10"/>
        <v>n/a</v>
      </c>
      <c r="AQ563" s="117">
        <f t="shared" si="11"/>
        <v>146.7864574</v>
      </c>
      <c r="AR563" s="103">
        <f t="array" ref="AR563">INDEX(Historical!$C$7:$C$1381,MATCH(B563,Historical!$B$7:$B$1403,0))*IF(AH563="n/a",1.03,IF(AH563&lt;0,1.01,IF(AH563&gt;10,1.1,(1+AH563/100))))</f>
        <v>1.01</v>
      </c>
      <c r="AS563" s="112">
        <f t="shared" si="12"/>
        <v>1.0201</v>
      </c>
      <c r="AT563" s="112">
        <f t="shared" ref="AT563:AV563" si="571">IF($AK563="n/a",1.03*AS563,IF($AK563&lt;0,1.01*AS563,IF($AK563&gt;10,1.1*AS563,(1+$AK563/100)*AS563)))</f>
        <v>1.081306</v>
      </c>
      <c r="AU563" s="112">
        <f t="shared" si="571"/>
        <v>1.14618436</v>
      </c>
      <c r="AV563" s="112">
        <f t="shared" si="571"/>
        <v>1.214955422</v>
      </c>
      <c r="AW563" s="103">
        <f t="shared" si="14"/>
        <v>5.472545782</v>
      </c>
      <c r="AX563" s="118">
        <f t="shared" si="15"/>
        <v>10.14373639</v>
      </c>
      <c r="AY563" s="119">
        <v>1.78</v>
      </c>
      <c r="AZ563" s="114">
        <v>0.32</v>
      </c>
      <c r="BA563" s="114">
        <v>-28.76</v>
      </c>
      <c r="BB563" s="114">
        <v>-14.82</v>
      </c>
      <c r="BC563" s="114">
        <v>-16.16</v>
      </c>
      <c r="BD563" s="42"/>
      <c r="BE563" s="17">
        <v>2015.0</v>
      </c>
      <c r="BF563" s="17">
        <f t="shared" si="16"/>
        <v>0</v>
      </c>
      <c r="BG563" s="120">
        <v>0.5</v>
      </c>
    </row>
    <row r="564" ht="11.25" customHeight="1">
      <c r="A564" s="230" t="s">
        <v>1949</v>
      </c>
      <c r="B564" s="99" t="s">
        <v>1950</v>
      </c>
      <c r="C564" s="100" t="s">
        <v>177</v>
      </c>
      <c r="D564" s="100" t="s">
        <v>534</v>
      </c>
      <c r="E564" s="101">
        <v>6.0</v>
      </c>
      <c r="F564" s="58">
        <v>792.0</v>
      </c>
      <c r="G564" s="58" t="s">
        <v>168</v>
      </c>
      <c r="H564" s="58" t="s">
        <v>168</v>
      </c>
      <c r="I564" s="150">
        <v>54.99</v>
      </c>
      <c r="J564" s="103">
        <f t="shared" si="2"/>
        <v>1.527550464</v>
      </c>
      <c r="K564" s="104">
        <v>0.21</v>
      </c>
      <c r="L564" s="73">
        <v>4.0</v>
      </c>
      <c r="M564" s="23">
        <f t="shared" si="3"/>
        <v>0.84</v>
      </c>
      <c r="N564" s="105" t="s">
        <v>592</v>
      </c>
      <c r="O564" s="106">
        <v>0.19</v>
      </c>
      <c r="P564" s="107">
        <v>43829.0</v>
      </c>
      <c r="Q564" s="107">
        <v>43845.0</v>
      </c>
      <c r="R564" s="23">
        <f t="shared" si="4"/>
        <v>10.52631579</v>
      </c>
      <c r="S564" s="108">
        <f t="array" ref="S564">IF(INDEX(Historical!$D$7:$D$1379,MATCH(B564,Historical!$B$7:$B$1403,0))=0,"n/a",(INDEX(Historical!$C$7:$C$1381,MATCH(B564,Historical!$B$7:$B$1403,0))/INDEX(Historical!$D$7:$D$1379,MATCH(B564,Historical!$B$7:$B$1403,0))-1)*100)</f>
        <v>40.74074074</v>
      </c>
      <c r="T564" s="108">
        <f t="array" ref="T564">IF(INDEX(Historical!$F$7:$F$1372,MATCH(B564,Historical!$B$7:$B$1403,0))=0,"n/a",((INDEX(Historical!$C$7:$C$1381,MATCH(B564,Historical!$B$7:$B$1403,0))/INDEX(Historical!$F$7:$F$1372,MATCH(B564,Historical!$B$7:$B$1403,0)))^(1/3)-1)*100)</f>
        <v>33.42008244</v>
      </c>
      <c r="U564" s="108" t="str">
        <f t="array" ref="U564">IF(INDEX(Historical!$H$7:$H$1372,MATCH(B564,Historical!$B$7:$B$1403,0))=0,"n/a",((INDEX(Historical!$C$7:$C$1381,MATCH(B564,Historical!$B$7:$B$1403,0))/INDEX(Historical!$H$7:$H$1372,MATCH(B564,Historical!$B$7:$B$1403,0)))^(1/5)-1)*100)</f>
        <v>n/a</v>
      </c>
      <c r="V564" s="108" t="str">
        <f t="array" ref="V564">IF(INDEX(Historical!$O$7:$O$1372,MATCH(B564,Historical!$B$7:$B$1403,0))=0,"n/a",((INDEX(Historical!$C$7:$C$1381,MATCH(B564,Historical!$B$7:$B$1403,0))/INDEX(Historical!$O$7:$O$1372,MATCH(B564,Historical!$B$7:$B$1403,0)))^(1/10)-1)*100)</f>
        <v>n/a</v>
      </c>
      <c r="W564" s="109" t="str">
        <f t="shared" si="5"/>
        <v>n/a</v>
      </c>
      <c r="X564" s="110" t="str">
        <f t="shared" si="6"/>
        <v>n/a</v>
      </c>
      <c r="Y564" s="133"/>
      <c r="Z564" s="103">
        <f t="shared" si="7"/>
        <v>70.58823529</v>
      </c>
      <c r="AA564" s="112">
        <f t="shared" si="8"/>
        <v>46.21008403</v>
      </c>
      <c r="AB564" s="73">
        <v>12.0</v>
      </c>
      <c r="AC564" s="102">
        <v>1.19</v>
      </c>
      <c r="AD564" s="102">
        <v>3.56</v>
      </c>
      <c r="AE564" s="102">
        <v>10.85</v>
      </c>
      <c r="AF564" s="102">
        <v>47.0</v>
      </c>
      <c r="AG564" s="102">
        <v>125.2</v>
      </c>
      <c r="AH564" s="102">
        <v>28.999999999999996</v>
      </c>
      <c r="AI564" s="102" t="s">
        <v>128</v>
      </c>
      <c r="AJ564" s="102">
        <v>11.1</v>
      </c>
      <c r="AK564" s="102">
        <v>13.0</v>
      </c>
      <c r="AL564" s="113">
        <v>1370.0</v>
      </c>
      <c r="AM564" s="114">
        <v>0.6</v>
      </c>
      <c r="AN564" s="102">
        <v>1.24</v>
      </c>
      <c r="AO564" s="115" t="str">
        <f t="shared" si="9"/>
        <v>n/a</v>
      </c>
      <c r="AP564" s="116" t="str">
        <f t="shared" si="10"/>
        <v>n/a</v>
      </c>
      <c r="AQ564" s="117">
        <f t="shared" si="11"/>
        <v>882.4852726</v>
      </c>
      <c r="AR564" s="103">
        <f t="array" ref="AR564">INDEX(Historical!$C$7:$C$1381,MATCH(B564,Historical!$B$7:$B$1403,0))*IF(AH564="n/a",1.03,IF(AH564&lt;0,1.01,IF(AH564&gt;10,1.1,(1+AH564/100))))</f>
        <v>0.836</v>
      </c>
      <c r="AS564" s="112">
        <f t="shared" si="12"/>
        <v>0.86108</v>
      </c>
      <c r="AT564" s="112">
        <f t="shared" ref="AT564:AV564" si="572">IF($AK564="n/a",1.03*AS564,IF($AK564&lt;0,1.01*AS564,IF($AK564&gt;10,1.1*AS564,(1+$AK564/100)*AS564)))</f>
        <v>0.947188</v>
      </c>
      <c r="AU564" s="112">
        <f t="shared" si="572"/>
        <v>1.0419068</v>
      </c>
      <c r="AV564" s="112">
        <f t="shared" si="572"/>
        <v>1.14609748</v>
      </c>
      <c r="AW564" s="103">
        <f t="shared" si="14"/>
        <v>4.83227228</v>
      </c>
      <c r="AX564" s="118">
        <f t="shared" si="15"/>
        <v>8.787547336</v>
      </c>
      <c r="AY564" s="119">
        <v>0.79</v>
      </c>
      <c r="AZ564" s="114">
        <v>46.37</v>
      </c>
      <c r="BA564" s="114">
        <v>-22.93</v>
      </c>
      <c r="BB564" s="114">
        <v>-18.41</v>
      </c>
      <c r="BC564" s="114">
        <v>-10.100000000000001</v>
      </c>
      <c r="BD564" s="42"/>
      <c r="BE564" s="17">
        <v>2014.0</v>
      </c>
      <c r="BF564" s="17">
        <f t="shared" si="16"/>
        <v>0</v>
      </c>
      <c r="BG564" s="120">
        <v>28.499999999999996</v>
      </c>
    </row>
    <row r="565" ht="11.25" customHeight="1">
      <c r="A565" s="155" t="s">
        <v>979</v>
      </c>
      <c r="B565" s="99" t="s">
        <v>980</v>
      </c>
      <c r="C565" s="100" t="s">
        <v>136</v>
      </c>
      <c r="D565" s="100" t="s">
        <v>153</v>
      </c>
      <c r="E565" s="101">
        <v>10.0</v>
      </c>
      <c r="F565" s="58">
        <v>368.0</v>
      </c>
      <c r="G565" s="58" t="s">
        <v>168</v>
      </c>
      <c r="H565" s="58" t="s">
        <v>168</v>
      </c>
      <c r="I565" s="150">
        <v>34.95</v>
      </c>
      <c r="J565" s="103">
        <f t="shared" si="2"/>
        <v>3.776824034</v>
      </c>
      <c r="K565" s="104">
        <v>0.33</v>
      </c>
      <c r="L565" s="73">
        <v>4.0</v>
      </c>
      <c r="M565" s="23">
        <f t="shared" si="3"/>
        <v>1.32</v>
      </c>
      <c r="N565" s="105" t="s">
        <v>314</v>
      </c>
      <c r="O565" s="106">
        <v>0.3</v>
      </c>
      <c r="P565" s="107">
        <v>43712.0</v>
      </c>
      <c r="Q565" s="107">
        <v>43721.0</v>
      </c>
      <c r="R565" s="23">
        <f t="shared" si="4"/>
        <v>10</v>
      </c>
      <c r="S565" s="108">
        <f t="array" ref="S565">IF(INDEX(Historical!$D$7:$D$1379,MATCH(B565,Historical!$B$7:$B$1403,0))=0,"n/a",(INDEX(Historical!$C$7:$C$1381,MATCH(B565,Historical!$B$7:$B$1403,0))/INDEX(Historical!$D$7:$D$1379,MATCH(B565,Historical!$B$7:$B$1403,0))-1)*100)</f>
        <v>23.52941176</v>
      </c>
      <c r="T565" s="108">
        <f t="array" ref="T565">IF(INDEX(Historical!$F$7:$F$1372,MATCH(B565,Historical!$B$7:$B$1403,0))=0,"n/a",((INDEX(Historical!$C$7:$C$1381,MATCH(B565,Historical!$B$7:$B$1403,0))/INDEX(Historical!$F$7:$F$1372,MATCH(B565,Historical!$B$7:$B$1403,0)))^(1/3)-1)*100)</f>
        <v>17.33438846</v>
      </c>
      <c r="U565" s="108">
        <f t="array" ref="U565">IF(INDEX(Historical!$H$7:$H$1372,MATCH(B565,Historical!$B$7:$B$1403,0))=0,"n/a",((INDEX(Historical!$C$7:$C$1381,MATCH(B565,Historical!$B$7:$B$1403,0))/INDEX(Historical!$H$7:$H$1372,MATCH(B565,Historical!$B$7:$B$1403,0)))^(1/5)-1)*100)</f>
        <v>12.47461131</v>
      </c>
      <c r="V565" s="108">
        <f t="array" ref="V565">IF(INDEX(Historical!$O$7:$O$1372,MATCH(B565,Historical!$B$7:$B$1403,0))=0,"n/a",((INDEX(Historical!$C$7:$C$1381,MATCH(B565,Historical!$B$7:$B$1403,0))/INDEX(Historical!$O$7:$O$1372,MATCH(B565,Historical!$B$7:$B$1403,0)))^(1/10)-1)*100)</f>
        <v>12.15820635</v>
      </c>
      <c r="W565" s="109">
        <f t="shared" si="5"/>
        <v>1.026023984</v>
      </c>
      <c r="X565" s="110">
        <f t="shared" si="6"/>
        <v>1.467601331</v>
      </c>
      <c r="Y565" s="99"/>
      <c r="Z565" s="103">
        <f t="shared" si="7"/>
        <v>43.27868852</v>
      </c>
      <c r="AA565" s="112">
        <f t="shared" si="8"/>
        <v>11.45901639</v>
      </c>
      <c r="AB565" s="73">
        <v>12.0</v>
      </c>
      <c r="AC565" s="102">
        <v>3.05</v>
      </c>
      <c r="AD565" s="102" t="s">
        <v>128</v>
      </c>
      <c r="AE565" s="102">
        <v>3.23</v>
      </c>
      <c r="AF565" s="102">
        <v>1.13</v>
      </c>
      <c r="AG565" s="102">
        <v>9.1</v>
      </c>
      <c r="AH565" s="102">
        <v>23.3</v>
      </c>
      <c r="AI565" s="102">
        <v>3.75</v>
      </c>
      <c r="AJ565" s="102">
        <v>8.5</v>
      </c>
      <c r="AK565" s="102" t="s">
        <v>128</v>
      </c>
      <c r="AL565" s="113">
        <v>226.48</v>
      </c>
      <c r="AM565" s="114">
        <v>0.8999999999999999</v>
      </c>
      <c r="AN565" s="102">
        <v>0.05</v>
      </c>
      <c r="AO565" s="115">
        <f t="shared" si="9"/>
        <v>4.792418955</v>
      </c>
      <c r="AP565" s="116">
        <f t="shared" si="10"/>
        <v>16.25143535</v>
      </c>
      <c r="AQ565" s="117">
        <f t="shared" si="11"/>
        <v>-24.13846378</v>
      </c>
      <c r="AR565" s="103">
        <f t="array" ref="AR565">INDEX(Historical!$C$7:$C$1381,MATCH(B565,Historical!$B$7:$B$1403,0))*IF(AH565="n/a",1.03,IF(AH565&lt;0,1.01,IF(AH565&gt;10,1.1,(1+AH565/100))))</f>
        <v>1.386</v>
      </c>
      <c r="AS565" s="112">
        <f t="shared" si="12"/>
        <v>1.437975</v>
      </c>
      <c r="AT565" s="112">
        <f t="shared" ref="AT565:AV565" si="573">IF($AK565="n/a",1.03*AS565,IF($AK565&lt;0,1.01*AS565,IF($AK565&gt;10,1.1*AS565,(1+$AK565/100)*AS565)))</f>
        <v>1.48111425</v>
      </c>
      <c r="AU565" s="112">
        <f t="shared" si="573"/>
        <v>1.525547678</v>
      </c>
      <c r="AV565" s="112">
        <f t="shared" si="573"/>
        <v>1.571314108</v>
      </c>
      <c r="AW565" s="103">
        <f t="shared" si="14"/>
        <v>7.401951035</v>
      </c>
      <c r="AX565" s="118">
        <f t="shared" si="15"/>
        <v>21.1786868</v>
      </c>
      <c r="AY565" s="119">
        <v>0.62</v>
      </c>
      <c r="AZ565" s="114">
        <v>5.91</v>
      </c>
      <c r="BA565" s="114">
        <v>-17.34</v>
      </c>
      <c r="BB565" s="114">
        <v>-8.85</v>
      </c>
      <c r="BC565" s="114">
        <v>-6.23</v>
      </c>
      <c r="BD565" s="42"/>
      <c r="BE565" s="17">
        <v>2010.0</v>
      </c>
      <c r="BF565" s="17">
        <f t="shared" si="16"/>
        <v>0</v>
      </c>
      <c r="BG565" s="120">
        <v>1.2</v>
      </c>
    </row>
    <row r="566" ht="11.25" customHeight="1">
      <c r="A566" s="230" t="s">
        <v>2104</v>
      </c>
      <c r="B566" s="99" t="s">
        <v>2105</v>
      </c>
      <c r="C566" s="100" t="s">
        <v>272</v>
      </c>
      <c r="D566" s="100" t="s">
        <v>273</v>
      </c>
      <c r="E566" s="101">
        <v>5.0</v>
      </c>
      <c r="F566" s="58">
        <v>854.0</v>
      </c>
      <c r="G566" s="58" t="s">
        <v>168</v>
      </c>
      <c r="H566" s="58" t="s">
        <v>168</v>
      </c>
      <c r="I566" s="150">
        <v>33.74</v>
      </c>
      <c r="J566" s="103">
        <f t="shared" si="2"/>
        <v>3.912270302</v>
      </c>
      <c r="K566" s="104">
        <v>0.33</v>
      </c>
      <c r="L566" s="73">
        <v>4.0</v>
      </c>
      <c r="M566" s="23">
        <f t="shared" si="3"/>
        <v>1.32</v>
      </c>
      <c r="N566" s="105" t="s">
        <v>409</v>
      </c>
      <c r="O566" s="106">
        <v>0.32</v>
      </c>
      <c r="P566" s="107">
        <v>43810.0</v>
      </c>
      <c r="Q566" s="107">
        <v>43829.0</v>
      </c>
      <c r="R566" s="23">
        <f t="shared" si="4"/>
        <v>3.125</v>
      </c>
      <c r="S566" s="108">
        <f t="array" ref="S566">IF(INDEX(Historical!$D$7:$D$1379,MATCH(B566,Historical!$B$7:$B$1403,0))=0,"n/a",(INDEX(Historical!$C$7:$C$1381,MATCH(B566,Historical!$B$7:$B$1403,0))/INDEX(Historical!$D$7:$D$1379,MATCH(B566,Historical!$B$7:$B$1403,0))-1)*100)</f>
        <v>9.482758621</v>
      </c>
      <c r="T566" s="108">
        <f t="array" ref="T566">IF(INDEX(Historical!$F$7:$F$1372,MATCH(B566,Historical!$B$7:$B$1403,0))=0,"n/a",((INDEX(Historical!$C$7:$C$1381,MATCH(B566,Historical!$B$7:$B$1403,0))/INDEX(Historical!$F$7:$F$1372,MATCH(B566,Historical!$B$7:$B$1403,0)))^(1/3)-1)*100)</f>
        <v>13.00743466</v>
      </c>
      <c r="U566" s="108" t="str">
        <f t="array" ref="U566">IF(INDEX(Historical!$H$7:$H$1372,MATCH(B566,Historical!$B$7:$B$1403,0))=0,"n/a",((INDEX(Historical!$C$7:$C$1381,MATCH(B566,Historical!$B$7:$B$1403,0))/INDEX(Historical!$H$7:$H$1372,MATCH(B566,Historical!$B$7:$B$1403,0)))^(1/5)-1)*100)</f>
        <v>n/a</v>
      </c>
      <c r="V566" s="108" t="str">
        <f t="array" ref="V566">IF(INDEX(Historical!$O$7:$O$1372,MATCH(B566,Historical!$B$7:$B$1403,0))=0,"n/a",((INDEX(Historical!$C$7:$C$1381,MATCH(B566,Historical!$B$7:$B$1403,0))/INDEX(Historical!$O$7:$O$1372,MATCH(B566,Historical!$B$7:$B$1403,0)))^(1/10)-1)*100)</f>
        <v>n/a</v>
      </c>
      <c r="W566" s="109" t="str">
        <f t="shared" si="5"/>
        <v>n/a</v>
      </c>
      <c r="X566" s="110" t="str">
        <f t="shared" si="6"/>
        <v>n/a</v>
      </c>
      <c r="Y566" s="133"/>
      <c r="Z566" s="103" t="str">
        <f t="shared" si="7"/>
        <v>n/a</v>
      </c>
      <c r="AA566" s="112" t="str">
        <f t="shared" si="8"/>
        <v>n/a</v>
      </c>
      <c r="AB566" s="73">
        <v>12.0</v>
      </c>
      <c r="AC566" s="102">
        <v>-0.47</v>
      </c>
      <c r="AD566" s="102" t="s">
        <v>128</v>
      </c>
      <c r="AE566" s="102">
        <v>5.31</v>
      </c>
      <c r="AF566" s="102">
        <v>2.87</v>
      </c>
      <c r="AG566" s="102">
        <v>-3.8</v>
      </c>
      <c r="AH566" s="102">
        <v>391.40000000000003</v>
      </c>
      <c r="AI566" s="102">
        <v>-35.88</v>
      </c>
      <c r="AJ566" s="102">
        <v>34.1</v>
      </c>
      <c r="AK566" s="102">
        <v>11.0</v>
      </c>
      <c r="AL566" s="113">
        <v>2000.0</v>
      </c>
      <c r="AM566" s="114">
        <v>0.3</v>
      </c>
      <c r="AN566" s="102">
        <v>2.2</v>
      </c>
      <c r="AO566" s="115" t="str">
        <f t="shared" si="9"/>
        <v>n/a</v>
      </c>
      <c r="AP566" s="116" t="str">
        <f t="shared" si="10"/>
        <v>n/a</v>
      </c>
      <c r="AQ566" s="117" t="str">
        <f t="shared" si="11"/>
        <v>n/a</v>
      </c>
      <c r="AR566" s="103">
        <f t="array" ref="AR566">INDEX(Historical!$C$7:$C$1381,MATCH(B566,Historical!$B$7:$B$1403,0))*IF(AH566="n/a",1.03,IF(AH566&lt;0,1.01,IF(AH566&gt;10,1.1,(1+AH566/100))))</f>
        <v>1.397</v>
      </c>
      <c r="AS566" s="112">
        <f t="shared" si="12"/>
        <v>1.41097</v>
      </c>
      <c r="AT566" s="112">
        <f t="shared" ref="AT566:AV566" si="574">IF($AK566="n/a",1.03*AS566,IF($AK566&lt;0,1.01*AS566,IF($AK566&gt;10,1.1*AS566,(1+$AK566/100)*AS566)))</f>
        <v>1.552067</v>
      </c>
      <c r="AU566" s="112">
        <f t="shared" si="574"/>
        <v>1.7072737</v>
      </c>
      <c r="AV566" s="112">
        <f t="shared" si="574"/>
        <v>1.87800107</v>
      </c>
      <c r="AW566" s="103">
        <f t="shared" si="14"/>
        <v>7.94531177</v>
      </c>
      <c r="AX566" s="118">
        <f t="shared" si="15"/>
        <v>23.54864188</v>
      </c>
      <c r="AY566" s="119">
        <v>0.32</v>
      </c>
      <c r="AZ566" s="114">
        <v>24.23</v>
      </c>
      <c r="BA566" s="114">
        <v>-11.709999999999999</v>
      </c>
      <c r="BB566" s="114">
        <v>-3.01</v>
      </c>
      <c r="BC566" s="114">
        <v>3.36</v>
      </c>
      <c r="BD566" s="42"/>
      <c r="BE566" s="17">
        <v>2015.0</v>
      </c>
      <c r="BF566" s="17">
        <f t="shared" si="16"/>
        <v>0</v>
      </c>
      <c r="BG566" s="120">
        <v>-0.8999999999999999</v>
      </c>
    </row>
    <row r="567" ht="11.25" customHeight="1">
      <c r="A567" s="55" t="s">
        <v>981</v>
      </c>
      <c r="B567" s="99" t="s">
        <v>982</v>
      </c>
      <c r="C567" s="100" t="s">
        <v>118</v>
      </c>
      <c r="D567" s="100" t="s">
        <v>983</v>
      </c>
      <c r="E567" s="101">
        <v>10.0</v>
      </c>
      <c r="F567" s="58">
        <v>415.0</v>
      </c>
      <c r="G567" s="58" t="s">
        <v>168</v>
      </c>
      <c r="H567" s="58" t="s">
        <v>168</v>
      </c>
      <c r="I567" s="150">
        <v>67.27</v>
      </c>
      <c r="J567" s="103">
        <f t="shared" si="2"/>
        <v>2.378474803</v>
      </c>
      <c r="K567" s="104">
        <v>0.4</v>
      </c>
      <c r="L567" s="73">
        <v>4.0</v>
      </c>
      <c r="M567" s="23">
        <f t="shared" si="3"/>
        <v>1.6</v>
      </c>
      <c r="N567" s="105" t="s">
        <v>636</v>
      </c>
      <c r="O567" s="106">
        <v>0.3</v>
      </c>
      <c r="P567" s="107">
        <v>43894.0</v>
      </c>
      <c r="Q567" s="107">
        <v>43909.0</v>
      </c>
      <c r="R567" s="23">
        <f t="shared" si="4"/>
        <v>33.33333333</v>
      </c>
      <c r="S567" s="108">
        <f t="array" ref="S567">IF(INDEX(Historical!$D$7:$D$1379,MATCH(B567,Historical!$B$7:$B$1403,0))=0,"n/a",(INDEX(Historical!$C$7:$C$1381,MATCH(B567,Historical!$B$7:$B$1403,0))/INDEX(Historical!$D$7:$D$1379,MATCH(B567,Historical!$B$7:$B$1403,0))-1)*100)</f>
        <v>50</v>
      </c>
      <c r="T567" s="108">
        <f t="array" ref="T567">IF(INDEX(Historical!$F$7:$F$1372,MATCH(B567,Historical!$B$7:$B$1403,0))=0,"n/a",((INDEX(Historical!$C$7:$C$1381,MATCH(B567,Historical!$B$7:$B$1403,0))/INDEX(Historical!$F$7:$F$1372,MATCH(B567,Historical!$B$7:$B$1403,0)))^(1/3)-1)*100)</f>
        <v>35.25287408</v>
      </c>
      <c r="U567" s="108">
        <f t="array" ref="U567">IF(INDEX(Historical!$H$7:$H$1372,MATCH(B567,Historical!$B$7:$B$1403,0))=0,"n/a",((INDEX(Historical!$C$7:$C$1381,MATCH(B567,Historical!$B$7:$B$1403,0))/INDEX(Historical!$H$7:$H$1372,MATCH(B567,Historical!$B$7:$B$1403,0)))^(1/5)-1)*100)</f>
        <v>26.53069817</v>
      </c>
      <c r="V567" s="108">
        <f t="array" ref="V567">IF(INDEX(Historical!$O$7:$O$1372,MATCH(B567,Historical!$B$7:$B$1403,0))=0,"n/a",((INDEX(Historical!$C$7:$C$1381,MATCH(B567,Historical!$B$7:$B$1403,0))/INDEX(Historical!$O$7:$O$1372,MATCH(B567,Historical!$B$7:$B$1403,0)))^(1/10)-1)*100)</f>
        <v>16.52545028</v>
      </c>
      <c r="W567" s="109">
        <f t="shared" si="5"/>
        <v>1.605444797</v>
      </c>
      <c r="X567" s="110">
        <f t="shared" si="6"/>
        <v>0.5550355266</v>
      </c>
      <c r="Y567" s="147"/>
      <c r="Z567" s="103">
        <f t="shared" si="7"/>
        <v>43.12668464</v>
      </c>
      <c r="AA567" s="112">
        <f t="shared" si="8"/>
        <v>18.13207547</v>
      </c>
      <c r="AB567" s="73">
        <v>12.0</v>
      </c>
      <c r="AC567" s="102">
        <v>3.71</v>
      </c>
      <c r="AD567" s="102">
        <v>1.21</v>
      </c>
      <c r="AE567" s="102">
        <v>0.62</v>
      </c>
      <c r="AF567" s="102">
        <v>672.7</v>
      </c>
      <c r="AG567" s="156">
        <v>199.70000000000002</v>
      </c>
      <c r="AH567" s="102">
        <v>14.7</v>
      </c>
      <c r="AI567" s="102">
        <v>12.35</v>
      </c>
      <c r="AJ567" s="102">
        <v>47.8</v>
      </c>
      <c r="AK567" s="102">
        <v>15.0</v>
      </c>
      <c r="AL567" s="113">
        <v>2680.0</v>
      </c>
      <c r="AM567" s="114">
        <v>2.1999999999999997</v>
      </c>
      <c r="AN567" s="102">
        <v>65.71</v>
      </c>
      <c r="AO567" s="115">
        <f t="shared" si="9"/>
        <v>10.7770975</v>
      </c>
      <c r="AP567" s="116">
        <f t="shared" si="10"/>
        <v>28.90917297</v>
      </c>
      <c r="AQ567" s="117">
        <f t="shared" si="11"/>
        <v>2228.322922</v>
      </c>
      <c r="AR567" s="103">
        <f t="array" ref="AR567">INDEX(Historical!$C$7:$C$1381,MATCH(B567,Historical!$B$7:$B$1403,0))*IF(AH567="n/a",1.03,IF(AH567&lt;0,1.01,IF(AH567&gt;10,1.1,(1+AH567/100))))</f>
        <v>1.32</v>
      </c>
      <c r="AS567" s="112">
        <f t="shared" si="12"/>
        <v>1.452</v>
      </c>
      <c r="AT567" s="112">
        <f t="shared" ref="AT567:AV567" si="575">IF($AK567="n/a",1.03*AS567,IF($AK567&lt;0,1.01*AS567,IF($AK567&gt;10,1.1*AS567,(1+$AK567/100)*AS567)))</f>
        <v>1.5972</v>
      </c>
      <c r="AU567" s="112">
        <f t="shared" si="575"/>
        <v>1.75692</v>
      </c>
      <c r="AV567" s="112">
        <f t="shared" si="575"/>
        <v>1.932612</v>
      </c>
      <c r="AW567" s="103">
        <f t="shared" si="14"/>
        <v>8.058732</v>
      </c>
      <c r="AX567" s="118">
        <f t="shared" si="15"/>
        <v>11.97968188</v>
      </c>
      <c r="AY567" s="119">
        <v>0.86</v>
      </c>
      <c r="AZ567" s="114">
        <v>2.4699999999999998</v>
      </c>
      <c r="BA567" s="114">
        <v>-53.580000000000005</v>
      </c>
      <c r="BB567" s="114">
        <v>-20.75</v>
      </c>
      <c r="BC567" s="114">
        <v>-31.740000000000002</v>
      </c>
      <c r="BD567" s="42"/>
      <c r="BE567" s="17">
        <v>2011.0</v>
      </c>
      <c r="BF567" s="17">
        <f t="shared" si="16"/>
        <v>0</v>
      </c>
      <c r="BG567" s="120">
        <v>11.200000000000001</v>
      </c>
    </row>
    <row r="568" ht="11.25" customHeight="1">
      <c r="A568" s="155" t="s">
        <v>1760</v>
      </c>
      <c r="B568" s="99" t="s">
        <v>1761</v>
      </c>
      <c r="C568" s="100" t="s">
        <v>131</v>
      </c>
      <c r="D568" s="100" t="s">
        <v>837</v>
      </c>
      <c r="E568" s="101">
        <v>7.0</v>
      </c>
      <c r="F568" s="58">
        <v>677.0</v>
      </c>
      <c r="G568" s="58" t="s">
        <v>168</v>
      </c>
      <c r="H568" s="58" t="s">
        <v>168</v>
      </c>
      <c r="I568" s="150">
        <v>46.72</v>
      </c>
      <c r="J568" s="103">
        <f t="shared" si="2"/>
        <v>4.109589041</v>
      </c>
      <c r="K568" s="104">
        <v>0.48</v>
      </c>
      <c r="L568" s="73">
        <v>4.0</v>
      </c>
      <c r="M568" s="23">
        <f t="shared" si="3"/>
        <v>1.92</v>
      </c>
      <c r="N568" s="105" t="s">
        <v>356</v>
      </c>
      <c r="O568" s="106">
        <v>0.4</v>
      </c>
      <c r="P568" s="107">
        <v>43649.0</v>
      </c>
      <c r="Q568" s="107">
        <v>43670.0</v>
      </c>
      <c r="R568" s="23">
        <f t="shared" si="4"/>
        <v>20</v>
      </c>
      <c r="S568" s="108">
        <f t="array" ref="S568">IF(INDEX(Historical!$D$7:$D$1379,MATCH(B568,Historical!$B$7:$B$1403,0))=0,"n/a",(INDEX(Historical!$C$7:$C$1381,MATCH(B568,Historical!$B$7:$B$1403,0))/INDEX(Historical!$D$7:$D$1379,MATCH(B568,Historical!$B$7:$B$1403,0))-1)*100)</f>
        <v>46.66666667</v>
      </c>
      <c r="T568" s="108">
        <f t="array" ref="T568">IF(INDEX(Historical!$F$7:$F$1372,MATCH(B568,Historical!$B$7:$B$1403,0))=0,"n/a",((INDEX(Historical!$C$7:$C$1381,MATCH(B568,Historical!$B$7:$B$1403,0))/INDEX(Historical!$F$7:$F$1372,MATCH(B568,Historical!$B$7:$B$1403,0)))^(1/3)-1)*100)</f>
        <v>33.48331471</v>
      </c>
      <c r="U568" s="108">
        <f t="array" ref="U568">IF(INDEX(Historical!$H$7:$H$1372,MATCH(B568,Historical!$B$7:$B$1403,0))=0,"n/a",((INDEX(Historical!$C$7:$C$1381,MATCH(B568,Historical!$B$7:$B$1403,0))/INDEX(Historical!$H$7:$H$1372,MATCH(B568,Historical!$B$7:$B$1403,0)))^(1/5)-1)*100)</f>
        <v>22.81019577</v>
      </c>
      <c r="V568" s="108" t="str">
        <f t="array" ref="V568">IF(INDEX(Historical!$O$7:$O$1372,MATCH(B568,Historical!$B$7:$B$1403,0))=0,"n/a",((INDEX(Historical!$C$7:$C$1381,MATCH(B568,Historical!$B$7:$B$1403,0))/INDEX(Historical!$O$7:$O$1372,MATCH(B568,Historical!$B$7:$B$1403,0)))^(1/10)-1)*100)</f>
        <v>n/a</v>
      </c>
      <c r="W568" s="109" t="str">
        <f t="shared" si="5"/>
        <v>n/a</v>
      </c>
      <c r="X568" s="110">
        <f t="shared" si="6"/>
        <v>1.152030089</v>
      </c>
      <c r="Y568" s="149"/>
      <c r="Z568" s="103">
        <f t="shared" si="7"/>
        <v>44.96487119</v>
      </c>
      <c r="AA568" s="112">
        <f t="shared" si="8"/>
        <v>10.94145199</v>
      </c>
      <c r="AB568" s="73">
        <v>4.0</v>
      </c>
      <c r="AC568" s="102">
        <v>4.27</v>
      </c>
      <c r="AD568" s="102">
        <v>1.61</v>
      </c>
      <c r="AE568" s="102">
        <v>1.9</v>
      </c>
      <c r="AF568" s="102">
        <v>37.38</v>
      </c>
      <c r="AG568" s="102">
        <v>147.10000000000002</v>
      </c>
      <c r="AH568" s="102">
        <v>27.900000000000002</v>
      </c>
      <c r="AI568" s="102">
        <v>9.8</v>
      </c>
      <c r="AJ568" s="102">
        <v>19.8</v>
      </c>
      <c r="AK568" s="102">
        <v>6.819999999999999</v>
      </c>
      <c r="AL568" s="113">
        <v>10670.0</v>
      </c>
      <c r="AM568" s="114">
        <v>0.1</v>
      </c>
      <c r="AN568" s="102">
        <v>6.52</v>
      </c>
      <c r="AO568" s="115">
        <f t="shared" si="9"/>
        <v>15.97833282</v>
      </c>
      <c r="AP568" s="116">
        <f t="shared" si="10"/>
        <v>26.91978481</v>
      </c>
      <c r="AQ568" s="117">
        <f t="shared" si="11"/>
        <v>326.349609</v>
      </c>
      <c r="AR568" s="103">
        <f t="array" ref="AR568">INDEX(Historical!$C$7:$C$1381,MATCH(B568,Historical!$B$7:$B$1403,0))*IF(AH568="n/a",1.03,IF(AH568&lt;0,1.01,IF(AH568&gt;10,1.1,(1+AH568/100))))</f>
        <v>1.936</v>
      </c>
      <c r="AS568" s="112">
        <f t="shared" si="12"/>
        <v>2.125728</v>
      </c>
      <c r="AT568" s="112">
        <f t="shared" ref="AT568:AV568" si="576">IF($AK568="n/a",1.03*AS568,IF($AK568&lt;0,1.01*AS568,IF($AK568&gt;10,1.1*AS568,(1+$AK568/100)*AS568)))</f>
        <v>2.27070265</v>
      </c>
      <c r="AU568" s="112">
        <f t="shared" si="576"/>
        <v>2.42556457</v>
      </c>
      <c r="AV568" s="112">
        <f t="shared" si="576"/>
        <v>2.590988074</v>
      </c>
      <c r="AW568" s="103">
        <f t="shared" si="14"/>
        <v>11.34898329</v>
      </c>
      <c r="AX568" s="118">
        <f t="shared" si="15"/>
        <v>24.29148821</v>
      </c>
      <c r="AY568" s="119">
        <v>1.57</v>
      </c>
      <c r="AZ568" s="114">
        <v>4.87</v>
      </c>
      <c r="BA568" s="114">
        <v>-40.37</v>
      </c>
      <c r="BB568" s="114">
        <v>-20.64</v>
      </c>
      <c r="BC568" s="114">
        <v>-18.68</v>
      </c>
      <c r="BD568" s="42"/>
      <c r="BE568" s="17">
        <v>2013.0</v>
      </c>
      <c r="BF568" s="17">
        <f t="shared" si="16"/>
        <v>0</v>
      </c>
      <c r="BG568" s="120">
        <v>12.9</v>
      </c>
    </row>
    <row r="569" ht="11.25" customHeight="1">
      <c r="A569" s="155" t="s">
        <v>1604</v>
      </c>
      <c r="B569" s="99" t="s">
        <v>1605</v>
      </c>
      <c r="C569" s="100" t="s">
        <v>136</v>
      </c>
      <c r="D569" s="100" t="s">
        <v>183</v>
      </c>
      <c r="E569" s="101">
        <v>8.0</v>
      </c>
      <c r="F569" s="58">
        <v>586.0</v>
      </c>
      <c r="G569" s="58" t="s">
        <v>168</v>
      </c>
      <c r="H569" s="58" t="s">
        <v>168</v>
      </c>
      <c r="I569" s="150">
        <v>87.76</v>
      </c>
      <c r="J569" s="103">
        <f t="shared" si="2"/>
        <v>3.190519599</v>
      </c>
      <c r="K569" s="104">
        <v>0.7</v>
      </c>
      <c r="L569" s="73">
        <v>4.0</v>
      </c>
      <c r="M569" s="23">
        <f t="shared" si="3"/>
        <v>2.8</v>
      </c>
      <c r="N569" s="105" t="s">
        <v>133</v>
      </c>
      <c r="O569" s="106">
        <v>0.6</v>
      </c>
      <c r="P569" s="107">
        <v>43720.0</v>
      </c>
      <c r="Q569" s="107">
        <v>43739.0</v>
      </c>
      <c r="R569" s="23">
        <f t="shared" si="4"/>
        <v>16.66666667</v>
      </c>
      <c r="S569" s="108">
        <f t="array" ref="S569">IF(INDEX(Historical!$D$7:$D$1379,MATCH(B569,Historical!$B$7:$B$1403,0))=0,"n/a",(INDEX(Historical!$C$7:$C$1381,MATCH(B569,Historical!$B$7:$B$1403,0))/INDEX(Historical!$D$7:$D$1379,MATCH(B569,Historical!$B$7:$B$1403,0))-1)*100)</f>
        <v>26.28865979</v>
      </c>
      <c r="T569" s="108">
        <f t="array" ref="T569">IF(INDEX(Historical!$F$7:$F$1372,MATCH(B569,Historical!$B$7:$B$1403,0))=0,"n/a",((INDEX(Historical!$C$7:$C$1381,MATCH(B569,Historical!$B$7:$B$1403,0))/INDEX(Historical!$F$7:$F$1372,MATCH(B569,Historical!$B$7:$B$1403,0)))^(1/3)-1)*100)</f>
        <v>18.8331865</v>
      </c>
      <c r="U569" s="108">
        <f t="array" ref="U569">IF(INDEX(Historical!$H$7:$H$1372,MATCH(B569,Historical!$B$7:$B$1403,0))=0,"n/a",((INDEX(Historical!$C$7:$C$1381,MATCH(B569,Historical!$B$7:$B$1403,0))/INDEX(Historical!$H$7:$H$1372,MATCH(B569,Historical!$B$7:$B$1403,0)))^(1/5)-1)*100)</f>
        <v>13.86525496</v>
      </c>
      <c r="V569" s="108">
        <f t="array" ref="V569">IF(INDEX(Historical!$O$7:$O$1372,MATCH(B569,Historical!$B$7:$B$1403,0))=0,"n/a",((INDEX(Historical!$C$7:$C$1381,MATCH(B569,Historical!$B$7:$B$1403,0))/INDEX(Historical!$O$7:$O$1372,MATCH(B569,Historical!$B$7:$B$1403,0)))^(1/10)-1)*100)</f>
        <v>8.142101825</v>
      </c>
      <c r="W569" s="109">
        <f t="shared" si="5"/>
        <v>1.702908569</v>
      </c>
      <c r="X569" s="110">
        <f t="shared" si="6"/>
        <v>0.8061194747</v>
      </c>
      <c r="Y569" s="149"/>
      <c r="Z569" s="103">
        <f t="shared" si="7"/>
        <v>42.23227753</v>
      </c>
      <c r="AA569" s="112">
        <f t="shared" si="8"/>
        <v>13.23680241</v>
      </c>
      <c r="AB569" s="73">
        <v>12.0</v>
      </c>
      <c r="AC569" s="102">
        <v>6.63</v>
      </c>
      <c r="AD569" s="102">
        <v>5.12</v>
      </c>
      <c r="AE569" s="102">
        <v>2.88</v>
      </c>
      <c r="AF569" s="102">
        <v>1.88</v>
      </c>
      <c r="AG569" s="102">
        <v>14.899999999999999</v>
      </c>
      <c r="AH569" s="102">
        <v>41.0</v>
      </c>
      <c r="AI569" s="102">
        <v>7.630000000000001</v>
      </c>
      <c r="AJ569" s="102">
        <v>17.2</v>
      </c>
      <c r="AK569" s="102">
        <v>2.58</v>
      </c>
      <c r="AL569" s="113">
        <v>18730.0</v>
      </c>
      <c r="AM569" s="114">
        <v>0.3</v>
      </c>
      <c r="AN569" s="156">
        <v>11.03</v>
      </c>
      <c r="AO569" s="115">
        <f t="shared" si="9"/>
        <v>3.81897215</v>
      </c>
      <c r="AP569" s="116">
        <f t="shared" si="10"/>
        <v>17.05577456</v>
      </c>
      <c r="AQ569" s="117">
        <f t="shared" si="11"/>
        <v>5.166932988</v>
      </c>
      <c r="AR569" s="103">
        <f t="array" ref="AR569">INDEX(Historical!$C$7:$C$1381,MATCH(B569,Historical!$B$7:$B$1403,0))*IF(AH569="n/a",1.03,IF(AH569&lt;0,1.01,IF(AH569&gt;10,1.1,(1+AH569/100))))</f>
        <v>2.695</v>
      </c>
      <c r="AS569" s="112">
        <f t="shared" si="12"/>
        <v>2.9006285</v>
      </c>
      <c r="AT569" s="112">
        <f t="shared" ref="AT569:AV569" si="577">IF($AK569="n/a",1.03*AS569,IF($AK569&lt;0,1.01*AS569,IF($AK569&gt;10,1.1*AS569,(1+$AK569/100)*AS569)))</f>
        <v>2.975464715</v>
      </c>
      <c r="AU569" s="112">
        <f t="shared" si="577"/>
        <v>3.052231705</v>
      </c>
      <c r="AV569" s="112">
        <f t="shared" si="577"/>
        <v>3.130979283</v>
      </c>
      <c r="AW569" s="103">
        <f t="shared" si="14"/>
        <v>14.7543042</v>
      </c>
      <c r="AX569" s="118">
        <f t="shared" si="15"/>
        <v>16.81210597</v>
      </c>
      <c r="AY569" s="119">
        <v>1.23</v>
      </c>
      <c r="AZ569" s="114">
        <v>4.54</v>
      </c>
      <c r="BA569" s="114">
        <v>-20.560000000000002</v>
      </c>
      <c r="BB569" s="114">
        <v>-15.1</v>
      </c>
      <c r="BC569" s="114">
        <v>-9.31</v>
      </c>
      <c r="BD569" s="42"/>
      <c r="BE569" s="17">
        <v>2012.0</v>
      </c>
      <c r="BF569" s="17">
        <f t="shared" si="16"/>
        <v>0</v>
      </c>
      <c r="BG569" s="120">
        <v>1.2</v>
      </c>
    </row>
    <row r="570" ht="11.25" customHeight="1">
      <c r="A570" s="121" t="s">
        <v>395</v>
      </c>
      <c r="B570" s="122" t="s">
        <v>396</v>
      </c>
      <c r="C570" s="100" t="s">
        <v>141</v>
      </c>
      <c r="D570" s="100" t="s">
        <v>397</v>
      </c>
      <c r="E570" s="123">
        <v>47.0</v>
      </c>
      <c r="F570" s="58">
        <v>46.0</v>
      </c>
      <c r="G570" s="124" t="s">
        <v>121</v>
      </c>
      <c r="H570" s="124" t="s">
        <v>121</v>
      </c>
      <c r="I570" s="125">
        <v>41.35</v>
      </c>
      <c r="J570" s="126">
        <f t="shared" si="2"/>
        <v>3.893591294</v>
      </c>
      <c r="K570" s="127">
        <v>0.4025</v>
      </c>
      <c r="L570" s="128">
        <v>4.0</v>
      </c>
      <c r="M570" s="129">
        <f t="shared" si="3"/>
        <v>1.61</v>
      </c>
      <c r="N570" s="130" t="s">
        <v>343</v>
      </c>
      <c r="O570" s="131">
        <v>0.4</v>
      </c>
      <c r="P570" s="132">
        <v>43828.0</v>
      </c>
      <c r="Q570" s="132">
        <v>43871.0</v>
      </c>
      <c r="R570" s="129">
        <f t="shared" si="4"/>
        <v>0.625</v>
      </c>
      <c r="S570" s="108">
        <f t="array" ref="S570">IF(INDEX(Historical!$D$7:$D$1379,MATCH(B570,Historical!$B$7:$B$1403,0))=0,"n/a",(INDEX(Historical!$C$7:$C$1381,MATCH(B570,Historical!$B$7:$B$1403,0))/INDEX(Historical!$D$7:$D$1379,MATCH(B570,Historical!$B$7:$B$1403,0))-1)*100)</f>
        <v>5.263157895</v>
      </c>
      <c r="T570" s="108">
        <f t="array" ref="T570">IF(INDEX(Historical!$F$7:$F$1372,MATCH(B570,Historical!$B$7:$B$1403,0))=0,"n/a",((INDEX(Historical!$C$7:$C$1381,MATCH(B570,Historical!$B$7:$B$1403,0))/INDEX(Historical!$F$7:$F$1372,MATCH(B570,Historical!$B$7:$B$1403,0)))^(1/3)-1)*100)</f>
        <v>2.174590986</v>
      </c>
      <c r="U570" s="108">
        <f t="array" ref="U570">IF(INDEX(Historical!$H$7:$H$1372,MATCH(B570,Historical!$B$7:$B$1403,0))=0,"n/a",((INDEX(Historical!$C$7:$C$1381,MATCH(B570,Historical!$B$7:$B$1403,0))/INDEX(Historical!$H$7:$H$1372,MATCH(B570,Historical!$B$7:$B$1403,0)))^(1/5)-1)*100)</f>
        <v>1.57145026</v>
      </c>
      <c r="V570" s="108">
        <f t="array" ref="V570">IF(INDEX(Historical!$O$7:$O$1372,MATCH(B570,Historical!$B$7:$B$1403,0))=0,"n/a",((INDEX(Historical!$C$7:$C$1381,MATCH(B570,Historical!$B$7:$B$1403,0))/INDEX(Historical!$O$7:$O$1372,MATCH(B570,Historical!$B$7:$B$1403,0)))^(1/10)-1)*100)</f>
        <v>1.272163265</v>
      </c>
      <c r="W570" s="109">
        <f t="shared" si="5"/>
        <v>1.235258323</v>
      </c>
      <c r="X570" s="110">
        <f t="shared" si="6"/>
        <v>0.04213003379</v>
      </c>
      <c r="Y570" s="265"/>
      <c r="Z570" s="126">
        <f t="shared" si="7"/>
        <v>24.3570348</v>
      </c>
      <c r="AA570" s="134">
        <f t="shared" si="8"/>
        <v>6.255673222</v>
      </c>
      <c r="AB570" s="128">
        <v>12.0</v>
      </c>
      <c r="AC570" s="125">
        <v>6.61</v>
      </c>
      <c r="AD570" s="125">
        <v>1.04</v>
      </c>
      <c r="AE570" s="125">
        <v>0.52</v>
      </c>
      <c r="AF570" s="125">
        <v>1.21</v>
      </c>
      <c r="AG570" s="125">
        <v>19.900000000000002</v>
      </c>
      <c r="AH570" s="125">
        <v>109.60000000000001</v>
      </c>
      <c r="AI570" s="125">
        <v>-2.0</v>
      </c>
      <c r="AJ570" s="125">
        <v>37.3</v>
      </c>
      <c r="AK570" s="125">
        <v>6.02</v>
      </c>
      <c r="AL570" s="135">
        <v>12600.0</v>
      </c>
      <c r="AM570" s="136">
        <v>0.3</v>
      </c>
      <c r="AN570" s="125">
        <v>0.43</v>
      </c>
      <c r="AO570" s="137">
        <f t="shared" si="9"/>
        <v>-0.7906316682</v>
      </c>
      <c r="AP570" s="138">
        <f t="shared" si="10"/>
        <v>5.465041554</v>
      </c>
      <c r="AQ570" s="139">
        <f t="shared" si="11"/>
        <v>-41.99860309</v>
      </c>
      <c r="AR570" s="103">
        <f t="array" ref="AR570">INDEX(Historical!$C$7:$C$1381,MATCH(B570,Historical!$B$7:$B$1403,0))*IF(AH570="n/a",1.03,IF(AH570&lt;0,1.01,IF(AH570&gt;10,1.1,(1+AH570/100))))</f>
        <v>1.76</v>
      </c>
      <c r="AS570" s="134">
        <f t="shared" si="12"/>
        <v>1.7776</v>
      </c>
      <c r="AT570" s="134">
        <f t="shared" ref="AT570:AV570" si="578">IF($AK570="n/a",1.03*AS570,IF($AK570&lt;0,1.01*AS570,IF($AK570&gt;10,1.1*AS570,(1+$AK570/100)*AS570)))</f>
        <v>1.88461152</v>
      </c>
      <c r="AU570" s="134">
        <f t="shared" si="578"/>
        <v>1.998065134</v>
      </c>
      <c r="AV570" s="134">
        <f t="shared" si="578"/>
        <v>2.118348655</v>
      </c>
      <c r="AW570" s="126">
        <f t="shared" si="14"/>
        <v>9.538625308</v>
      </c>
      <c r="AX570" s="140">
        <f t="shared" si="15"/>
        <v>23.06801767</v>
      </c>
      <c r="AY570" s="141">
        <v>1.61</v>
      </c>
      <c r="AZ570" s="136">
        <v>-0.8200000000000001</v>
      </c>
      <c r="BA570" s="136">
        <v>-32.5</v>
      </c>
      <c r="BB570" s="136">
        <v>-19.55</v>
      </c>
      <c r="BC570" s="136">
        <v>-21.279999999999998</v>
      </c>
      <c r="BD570" s="142"/>
      <c r="BE570" s="17">
        <v>1974.0</v>
      </c>
      <c r="BF570" s="17">
        <f t="shared" si="16"/>
        <v>4</v>
      </c>
      <c r="BG570" s="143">
        <v>11.200000000000001</v>
      </c>
    </row>
    <row r="571" ht="11.25" customHeight="1">
      <c r="A571" s="155" t="s">
        <v>984</v>
      </c>
      <c r="B571" s="99" t="s">
        <v>985</v>
      </c>
      <c r="C571" s="100" t="s">
        <v>125</v>
      </c>
      <c r="D571" s="100" t="s">
        <v>731</v>
      </c>
      <c r="E571" s="101">
        <v>20.0</v>
      </c>
      <c r="F571" s="58">
        <v>173.0</v>
      </c>
      <c r="G571" s="58" t="s">
        <v>168</v>
      </c>
      <c r="H571" s="58" t="s">
        <v>168</v>
      </c>
      <c r="I571" s="150">
        <v>24.52</v>
      </c>
      <c r="J571" s="103">
        <f t="shared" si="2"/>
        <v>6.117455139</v>
      </c>
      <c r="K571" s="104">
        <v>0.375</v>
      </c>
      <c r="L571" s="73">
        <v>4.0</v>
      </c>
      <c r="M571" s="23">
        <f t="shared" si="3"/>
        <v>1.5</v>
      </c>
      <c r="N571" s="105" t="s">
        <v>629</v>
      </c>
      <c r="O571" s="106">
        <v>0.37</v>
      </c>
      <c r="P571" s="107">
        <v>43888.0</v>
      </c>
      <c r="Q571" s="107">
        <v>43901.0</v>
      </c>
      <c r="R571" s="23">
        <f t="shared" si="4"/>
        <v>1.351351351</v>
      </c>
      <c r="S571" s="108">
        <f t="array" ref="S571">IF(INDEX(Historical!$D$7:$D$1379,MATCH(B571,Historical!$B$7:$B$1403,0))=0,"n/a",(INDEX(Historical!$C$7:$C$1381,MATCH(B571,Historical!$B$7:$B$1403,0))/INDEX(Historical!$D$7:$D$1379,MATCH(B571,Historical!$B$7:$B$1403,0))-1)*100)</f>
        <v>1.369863014</v>
      </c>
      <c r="T571" s="108">
        <f t="array" ref="T571">IF(INDEX(Historical!$F$7:$F$1372,MATCH(B571,Historical!$B$7:$B$1403,0))=0,"n/a",((INDEX(Historical!$C$7:$C$1381,MATCH(B571,Historical!$B$7:$B$1403,0))/INDEX(Historical!$F$7:$F$1372,MATCH(B571,Historical!$B$7:$B$1403,0)))^(1/3)-1)*100)</f>
        <v>1.389066312</v>
      </c>
      <c r="U571" s="108">
        <f t="array" ref="U571">IF(INDEX(Historical!$H$7:$H$1372,MATCH(B571,Historical!$B$7:$B$1403,0))=0,"n/a",((INDEX(Historical!$C$7:$C$1381,MATCH(B571,Historical!$B$7:$B$1403,0))/INDEX(Historical!$H$7:$H$1372,MATCH(B571,Historical!$B$7:$B$1403,0)))^(1/5)-1)*100)</f>
        <v>1.409005993</v>
      </c>
      <c r="V571" s="108">
        <f t="array" ref="V571">IF(INDEX(Historical!$O$7:$O$1372,MATCH(B571,Historical!$B$7:$B$1403,0))=0,"n/a",((INDEX(Historical!$C$7:$C$1381,MATCH(B571,Historical!$B$7:$B$1403,0))/INDEX(Historical!$O$7:$O$1372,MATCH(B571,Historical!$B$7:$B$1403,0)))^(1/10)-1)*100)</f>
        <v>12.39587907</v>
      </c>
      <c r="W571" s="109">
        <f t="shared" si="5"/>
        <v>0.1136672909</v>
      </c>
      <c r="X571" s="110" t="str">
        <f t="shared" si="6"/>
        <v>n/a</v>
      </c>
      <c r="Y571" s="149"/>
      <c r="Z571" s="103">
        <f t="shared" si="7"/>
        <v>48.38709677</v>
      </c>
      <c r="AA571" s="112">
        <f t="shared" si="8"/>
        <v>7.909677419</v>
      </c>
      <c r="AB571" s="73">
        <v>12.0</v>
      </c>
      <c r="AC571" s="102">
        <v>3.1</v>
      </c>
      <c r="AD571" s="102" t="s">
        <v>128</v>
      </c>
      <c r="AE571" s="102">
        <v>0.56</v>
      </c>
      <c r="AF571" s="102">
        <v>1.56</v>
      </c>
      <c r="AG571" s="102">
        <v>20.599999999999998</v>
      </c>
      <c r="AH571" s="102">
        <v>43.8</v>
      </c>
      <c r="AI571" s="102">
        <v>19.689999999999998</v>
      </c>
      <c r="AJ571" s="102">
        <v>0.0</v>
      </c>
      <c r="AK571" s="102">
        <v>-2.35</v>
      </c>
      <c r="AL571" s="113">
        <v>1360.0</v>
      </c>
      <c r="AM571" s="114">
        <v>0.2</v>
      </c>
      <c r="AN571" s="102">
        <v>0.41</v>
      </c>
      <c r="AO571" s="115">
        <f t="shared" si="9"/>
        <v>-0.383216288</v>
      </c>
      <c r="AP571" s="116">
        <f t="shared" si="10"/>
        <v>7.526461131</v>
      </c>
      <c r="AQ571" s="117">
        <f t="shared" si="11"/>
        <v>-25.94567527</v>
      </c>
      <c r="AR571" s="103">
        <f t="array" ref="AR571">INDEX(Historical!$C$7:$C$1381,MATCH(B571,Historical!$B$7:$B$1403,0))*IF(AH571="n/a",1.03,IF(AH571&lt;0,1.01,IF(AH571&gt;10,1.1,(1+AH571/100))))</f>
        <v>1.628</v>
      </c>
      <c r="AS571" s="112">
        <f t="shared" si="12"/>
        <v>1.7908</v>
      </c>
      <c r="AT571" s="112">
        <f t="shared" ref="AT571:AV571" si="579">IF($AK571="n/a",1.03*AS571,IF($AK571&lt;0,1.01*AS571,IF($AK571&gt;10,1.1*AS571,(1+$AK571/100)*AS571)))</f>
        <v>1.808708</v>
      </c>
      <c r="AU571" s="112">
        <f t="shared" si="579"/>
        <v>1.82679508</v>
      </c>
      <c r="AV571" s="112">
        <f t="shared" si="579"/>
        <v>1.845063031</v>
      </c>
      <c r="AW571" s="103">
        <f t="shared" si="14"/>
        <v>8.899366111</v>
      </c>
      <c r="AX571" s="118">
        <f t="shared" si="15"/>
        <v>36.2943153</v>
      </c>
      <c r="AY571" s="119">
        <v>0.52</v>
      </c>
      <c r="AZ571" s="114">
        <v>2.29</v>
      </c>
      <c r="BA571" s="114">
        <v>-62.22</v>
      </c>
      <c r="BB571" s="114">
        <v>-32.690000000000005</v>
      </c>
      <c r="BC571" s="114">
        <v>-41.03</v>
      </c>
      <c r="BD571" s="42"/>
      <c r="BE571" s="17">
        <v>2001.0</v>
      </c>
      <c r="BF571" s="17">
        <f t="shared" si="16"/>
        <v>2</v>
      </c>
      <c r="BG571" s="120">
        <v>9.8</v>
      </c>
    </row>
    <row r="572" ht="11.25" customHeight="1">
      <c r="A572" s="155" t="s">
        <v>1606</v>
      </c>
      <c r="B572" s="99" t="s">
        <v>1607</v>
      </c>
      <c r="C572" s="100" t="s">
        <v>131</v>
      </c>
      <c r="D572" s="100" t="s">
        <v>546</v>
      </c>
      <c r="E572" s="101">
        <v>8.0</v>
      </c>
      <c r="F572" s="58">
        <v>557.0</v>
      </c>
      <c r="G572" s="58" t="s">
        <v>168</v>
      </c>
      <c r="H572" s="58" t="s">
        <v>168</v>
      </c>
      <c r="I572" s="150">
        <v>270.07</v>
      </c>
      <c r="J572" s="103">
        <f t="shared" si="2"/>
        <v>0.2369755989</v>
      </c>
      <c r="K572" s="104">
        <v>0.16</v>
      </c>
      <c r="L572" s="73">
        <v>4.0</v>
      </c>
      <c r="M572" s="23">
        <f t="shared" si="3"/>
        <v>0.64</v>
      </c>
      <c r="N572" s="105" t="s">
        <v>154</v>
      </c>
      <c r="O572" s="106">
        <v>0.15</v>
      </c>
      <c r="P572" s="148">
        <v>43433.0</v>
      </c>
      <c r="Q572" s="148">
        <v>43455.0</v>
      </c>
      <c r="R572" s="23">
        <f t="shared" si="4"/>
        <v>6.666666667</v>
      </c>
      <c r="S572" s="108">
        <f t="array" ref="S572">IF(INDEX(Historical!$D$7:$D$1379,MATCH(B572,Historical!$B$7:$B$1403,0))=0,"n/a",(INDEX(Historical!$C$7:$C$1381,MATCH(B572,Historical!$B$7:$B$1403,0))/INDEX(Historical!$D$7:$D$1379,MATCH(B572,Historical!$B$7:$B$1403,0))-1)*100)</f>
        <v>4.918032787</v>
      </c>
      <c r="T572" s="108">
        <f t="array" ref="T572">IF(INDEX(Historical!$F$7:$F$1372,MATCH(B572,Historical!$B$7:$B$1403,0))=0,"n/a",((INDEX(Historical!$C$7:$C$1381,MATCH(B572,Historical!$B$7:$B$1403,0))/INDEX(Historical!$F$7:$F$1372,MATCH(B572,Historical!$B$7:$B$1403,0)))^(1/3)-1)*100)</f>
        <v>9.684706748</v>
      </c>
      <c r="U572" s="108">
        <f t="array" ref="U572">IF(INDEX(Historical!$H$7:$H$1372,MATCH(B572,Historical!$B$7:$B$1403,0))=0,"n/a",((INDEX(Historical!$C$7:$C$1381,MATCH(B572,Historical!$B$7:$B$1403,0))/INDEX(Historical!$H$7:$H$1372,MATCH(B572,Historical!$B$7:$B$1403,0)))^(1/5)-1)*100)</f>
        <v>13.48545713</v>
      </c>
      <c r="V572" s="108" t="str">
        <f t="array" ref="V572">IF(INDEX(Historical!$O$7:$O$1372,MATCH(B572,Historical!$B$7:$B$1403,0))=0,"n/a",((INDEX(Historical!$C$7:$C$1381,MATCH(B572,Historical!$B$7:$B$1403,0))/INDEX(Historical!$O$7:$O$1372,MATCH(B572,Historical!$B$7:$B$1403,0)))^(1/10)-1)*100)</f>
        <v>n/a</v>
      </c>
      <c r="W572" s="109" t="str">
        <f t="shared" si="5"/>
        <v>n/a</v>
      </c>
      <c r="X572" s="110">
        <f t="shared" si="6"/>
        <v>0.4188030166</v>
      </c>
      <c r="Y572" s="149" t="s">
        <v>1300</v>
      </c>
      <c r="Z572" s="103">
        <f t="shared" si="7"/>
        <v>14.15929204</v>
      </c>
      <c r="AA572" s="112">
        <f t="shared" si="8"/>
        <v>59.75</v>
      </c>
      <c r="AB572" s="73">
        <v>1.0</v>
      </c>
      <c r="AC572" s="102">
        <v>4.52</v>
      </c>
      <c r="AD572" s="102">
        <v>4.56</v>
      </c>
      <c r="AE572" s="102">
        <v>15.89</v>
      </c>
      <c r="AF572" s="102">
        <v>13.48</v>
      </c>
      <c r="AG572" s="102">
        <v>25.7</v>
      </c>
      <c r="AH572" s="102">
        <v>-25.1</v>
      </c>
      <c r="AI572" s="102">
        <v>18.54</v>
      </c>
      <c r="AJ572" s="102">
        <v>32.2</v>
      </c>
      <c r="AK572" s="102">
        <v>13.100000000000001</v>
      </c>
      <c r="AL572" s="113">
        <v>173510.0</v>
      </c>
      <c r="AM572" s="114">
        <v>0.3</v>
      </c>
      <c r="AN572" s="102">
        <v>0.0</v>
      </c>
      <c r="AO572" s="115">
        <f t="shared" si="9"/>
        <v>-46.02756727</v>
      </c>
      <c r="AP572" s="116">
        <f t="shared" si="10"/>
        <v>13.72243273</v>
      </c>
      <c r="AQ572" s="117">
        <f t="shared" si="11"/>
        <v>498.3050133</v>
      </c>
      <c r="AR572" s="103">
        <f t="array" ref="AR572">INDEX(Historical!$C$7:$C$1381,MATCH(B572,Historical!$B$7:$B$1403,0))*IF(AH572="n/a",1.03,IF(AH572&lt;0,1.01,IF(AH572&gt;10,1.1,(1+AH572/100))))</f>
        <v>0.6464</v>
      </c>
      <c r="AS572" s="112">
        <f t="shared" si="12"/>
        <v>0.71104</v>
      </c>
      <c r="AT572" s="112">
        <f t="shared" ref="AT572:AV572" si="580">IF($AK572="n/a",1.03*AS572,IF($AK572&lt;0,1.01*AS572,IF($AK572&gt;10,1.1*AS572,(1+$AK572/100)*AS572)))</f>
        <v>0.782144</v>
      </c>
      <c r="AU572" s="112">
        <f t="shared" si="580"/>
        <v>0.8603584</v>
      </c>
      <c r="AV572" s="112">
        <f t="shared" si="580"/>
        <v>0.94639424</v>
      </c>
      <c r="AW572" s="103">
        <f t="shared" si="14"/>
        <v>3.94633664</v>
      </c>
      <c r="AX572" s="118">
        <f t="shared" si="15"/>
        <v>1.461227326</v>
      </c>
      <c r="AY572" s="119">
        <v>2.13</v>
      </c>
      <c r="AZ572" s="114">
        <v>103.67</v>
      </c>
      <c r="BA572" s="114">
        <v>-14.62</v>
      </c>
      <c r="BB572" s="114">
        <v>7.19</v>
      </c>
      <c r="BC572" s="114">
        <v>38.34</v>
      </c>
      <c r="BD572" s="42"/>
      <c r="BE572" s="17">
        <v>2013.0</v>
      </c>
      <c r="BF572" s="17">
        <f t="shared" si="16"/>
        <v>0</v>
      </c>
      <c r="BG572" s="120">
        <v>18.099999999999998</v>
      </c>
    </row>
    <row r="573" ht="11.25" customHeight="1">
      <c r="A573" s="55" t="s">
        <v>986</v>
      </c>
      <c r="B573" s="99" t="s">
        <v>987</v>
      </c>
      <c r="C573" s="100" t="s">
        <v>136</v>
      </c>
      <c r="D573" s="100" t="s">
        <v>391</v>
      </c>
      <c r="E573" s="101">
        <v>11.0</v>
      </c>
      <c r="F573" s="58">
        <v>322.0</v>
      </c>
      <c r="G573" s="58" t="s">
        <v>121</v>
      </c>
      <c r="H573" s="58" t="s">
        <v>121</v>
      </c>
      <c r="I573" s="150">
        <v>13.89</v>
      </c>
      <c r="J573" s="103">
        <f t="shared" si="2"/>
        <v>5.471562275</v>
      </c>
      <c r="K573" s="104">
        <v>0.19</v>
      </c>
      <c r="L573" s="73">
        <v>4.0</v>
      </c>
      <c r="M573" s="23">
        <f t="shared" si="3"/>
        <v>0.76</v>
      </c>
      <c r="N573" s="105" t="s">
        <v>147</v>
      </c>
      <c r="O573" s="106">
        <v>0.18</v>
      </c>
      <c r="P573" s="107">
        <v>43866.0</v>
      </c>
      <c r="Q573" s="107">
        <v>43875.0</v>
      </c>
      <c r="R573" s="23">
        <f t="shared" si="4"/>
        <v>5.555555556</v>
      </c>
      <c r="S573" s="108">
        <f t="array" ref="S573">IF(INDEX(Historical!$D$7:$D$1379,MATCH(B573,Historical!$B$7:$B$1403,0))=0,"n/a",(INDEX(Historical!$C$7:$C$1381,MATCH(B573,Historical!$B$7:$B$1403,0))/INDEX(Historical!$D$7:$D$1379,MATCH(B573,Historical!$B$7:$B$1403,0))-1)*100)</f>
        <v>5.882352941</v>
      </c>
      <c r="T573" s="108">
        <f t="array" ref="T573">IF(INDEX(Historical!$F$7:$F$1372,MATCH(B573,Historical!$B$7:$B$1403,0))=0,"n/a",((INDEX(Historical!$C$7:$C$1381,MATCH(B573,Historical!$B$7:$B$1403,0))/INDEX(Historical!$F$7:$F$1372,MATCH(B573,Historical!$B$7:$B$1403,0)))^(1/3)-1)*100)</f>
        <v>6.265856918</v>
      </c>
      <c r="U573" s="108">
        <f t="array" ref="U573">IF(INDEX(Historical!$H$7:$H$1372,MATCH(B573,Historical!$B$7:$B$1403,0))=0,"n/a",((INDEX(Historical!$C$7:$C$1381,MATCH(B573,Historical!$B$7:$B$1403,0))/INDEX(Historical!$H$7:$H$1372,MATCH(B573,Historical!$B$7:$B$1403,0)))^(1/5)-1)*100)</f>
        <v>6.724918188</v>
      </c>
      <c r="V573" s="108">
        <f t="array" ref="V573">IF(INDEX(Historical!$O$7:$O$1372,MATCH(B573,Historical!$B$7:$B$1403,0))=0,"n/a",((INDEX(Historical!$C$7:$C$1381,MATCH(B573,Historical!$B$7:$B$1403,0))/INDEX(Historical!$O$7:$O$1372,MATCH(B573,Historical!$B$7:$B$1403,0)))^(1/10)-1)*100)</f>
        <v>6.292408327</v>
      </c>
      <c r="W573" s="109">
        <f t="shared" si="5"/>
        <v>1.068735187</v>
      </c>
      <c r="X573" s="110">
        <f t="shared" si="6"/>
        <v>0.9607025983</v>
      </c>
      <c r="Y573" s="147"/>
      <c r="Z573" s="103">
        <f t="shared" si="7"/>
        <v>73.07692308</v>
      </c>
      <c r="AA573" s="112">
        <f t="shared" si="8"/>
        <v>13.35576923</v>
      </c>
      <c r="AB573" s="73">
        <v>12.0</v>
      </c>
      <c r="AC573" s="102">
        <v>1.04</v>
      </c>
      <c r="AD573" s="102">
        <v>1.9</v>
      </c>
      <c r="AE573" s="102">
        <v>3.57</v>
      </c>
      <c r="AF573" s="102">
        <v>1.08</v>
      </c>
      <c r="AG573" s="102">
        <v>8.0</v>
      </c>
      <c r="AH573" s="102">
        <v>14.299999999999999</v>
      </c>
      <c r="AI573" s="102">
        <v>5.57</v>
      </c>
      <c r="AJ573" s="102">
        <v>7.000000000000001</v>
      </c>
      <c r="AK573" s="102">
        <v>7.000000000000001</v>
      </c>
      <c r="AL573" s="113">
        <v>1490.0</v>
      </c>
      <c r="AM573" s="114">
        <v>0.4</v>
      </c>
      <c r="AN573" s="102">
        <v>0.28</v>
      </c>
      <c r="AO573" s="115">
        <f t="shared" si="9"/>
        <v>-1.159288768</v>
      </c>
      <c r="AP573" s="116">
        <f t="shared" si="10"/>
        <v>12.19648046</v>
      </c>
      <c r="AQ573" s="117">
        <f t="shared" si="11"/>
        <v>-19.9327206</v>
      </c>
      <c r="AR573" s="103">
        <f t="array" ref="AR573">INDEX(Historical!$C$7:$C$1381,MATCH(B573,Historical!$B$7:$B$1403,0))*IF(AH573="n/a",1.03,IF(AH573&lt;0,1.01,IF(AH573&gt;10,1.1,(1+AH573/100))))</f>
        <v>0.792</v>
      </c>
      <c r="AS573" s="112">
        <f t="shared" si="12"/>
        <v>0.8361144</v>
      </c>
      <c r="AT573" s="112">
        <f t="shared" ref="AT573:AV573" si="581">IF($AK573="n/a",1.03*AS573,IF($AK573&lt;0,1.01*AS573,IF($AK573&gt;10,1.1*AS573,(1+$AK573/100)*AS573)))</f>
        <v>0.894642408</v>
      </c>
      <c r="AU573" s="112">
        <f t="shared" si="581"/>
        <v>0.9572673766</v>
      </c>
      <c r="AV573" s="112">
        <f t="shared" si="581"/>
        <v>1.024276093</v>
      </c>
      <c r="AW573" s="103">
        <f t="shared" si="14"/>
        <v>4.504300277</v>
      </c>
      <c r="AX573" s="118">
        <f t="shared" si="15"/>
        <v>32.42836773</v>
      </c>
      <c r="AY573" s="119">
        <v>0.62</v>
      </c>
      <c r="AZ573" s="114">
        <v>-3.6799999999999997</v>
      </c>
      <c r="BA573" s="114">
        <v>-25.840000000000003</v>
      </c>
      <c r="BB573" s="114">
        <v>-13.669999999999998</v>
      </c>
      <c r="BC573" s="114">
        <v>-16.42</v>
      </c>
      <c r="BD573" s="42"/>
      <c r="BE573" s="17">
        <v>2010.0</v>
      </c>
      <c r="BF573" s="17">
        <f t="shared" si="16"/>
        <v>0</v>
      </c>
      <c r="BG573" s="120">
        <v>1.0</v>
      </c>
    </row>
    <row r="574" ht="11.25" customHeight="1">
      <c r="A574" s="155" t="s">
        <v>988</v>
      </c>
      <c r="B574" s="99" t="s">
        <v>989</v>
      </c>
      <c r="C574" s="100" t="s">
        <v>158</v>
      </c>
      <c r="D574" s="100" t="s">
        <v>190</v>
      </c>
      <c r="E574" s="101">
        <v>16.0</v>
      </c>
      <c r="F574" s="58">
        <v>251.0</v>
      </c>
      <c r="G574" s="58" t="s">
        <v>121</v>
      </c>
      <c r="H574" s="58" t="s">
        <v>121</v>
      </c>
      <c r="I574" s="150">
        <v>70.34</v>
      </c>
      <c r="J574" s="103">
        <f t="shared" si="2"/>
        <v>3.411998863</v>
      </c>
      <c r="K574" s="104">
        <v>0.6</v>
      </c>
      <c r="L574" s="73">
        <v>4.0</v>
      </c>
      <c r="M574" s="23">
        <f t="shared" si="3"/>
        <v>2.4</v>
      </c>
      <c r="N574" s="105" t="s">
        <v>409</v>
      </c>
      <c r="O574" s="106">
        <v>0.575</v>
      </c>
      <c r="P574" s="107">
        <v>43902.0</v>
      </c>
      <c r="Q574" s="107">
        <v>43921.0</v>
      </c>
      <c r="R574" s="23">
        <f t="shared" si="4"/>
        <v>4.347826087</v>
      </c>
      <c r="S574" s="108">
        <f t="array" ref="S574">IF(INDEX(Historical!$D$7:$D$1379,MATCH(B574,Historical!$B$7:$B$1403,0))=0,"n/a",(INDEX(Historical!$C$7:$C$1381,MATCH(B574,Historical!$B$7:$B$1403,0))/INDEX(Historical!$D$7:$D$1379,MATCH(B574,Historical!$B$7:$B$1403,0))-1)*100)</f>
        <v>4.545454545</v>
      </c>
      <c r="T574" s="108">
        <f t="array" ref="T574">IF(INDEX(Historical!$F$7:$F$1372,MATCH(B574,Historical!$B$7:$B$1403,0))=0,"n/a",((INDEX(Historical!$C$7:$C$1381,MATCH(B574,Historical!$B$7:$B$1403,0))/INDEX(Historical!$F$7:$F$1372,MATCH(B574,Historical!$B$7:$B$1403,0)))^(1/3)-1)*100)</f>
        <v>4.768955317</v>
      </c>
      <c r="U574" s="108">
        <f t="array" ref="U574">IF(INDEX(Historical!$H$7:$H$1372,MATCH(B574,Historical!$B$7:$B$1403,0))=0,"n/a",((INDEX(Historical!$C$7:$C$1381,MATCH(B574,Historical!$B$7:$B$1403,0))/INDEX(Historical!$H$7:$H$1372,MATCH(B574,Historical!$B$7:$B$1403,0)))^(1/5)-1)*100)</f>
        <v>7.528000641</v>
      </c>
      <c r="V574" s="108">
        <f t="array" ref="V574">IF(INDEX(Historical!$O$7:$O$1372,MATCH(B574,Historical!$B$7:$B$1403,0))=0,"n/a",((INDEX(Historical!$C$7:$C$1381,MATCH(B574,Historical!$B$7:$B$1403,0))/INDEX(Historical!$O$7:$O$1372,MATCH(B574,Historical!$B$7:$B$1403,0)))^(1/10)-1)*100)</f>
        <v>5.550988226</v>
      </c>
      <c r="W574" s="109">
        <f t="shared" si="5"/>
        <v>1.356155037</v>
      </c>
      <c r="X574" s="110">
        <f t="shared" si="6"/>
        <v>1.297931145</v>
      </c>
      <c r="Y574" s="149"/>
      <c r="Z574" s="103">
        <f t="shared" si="7"/>
        <v>60.30150754</v>
      </c>
      <c r="AA574" s="112">
        <f t="shared" si="8"/>
        <v>17.67336683</v>
      </c>
      <c r="AB574" s="73">
        <v>12.0</v>
      </c>
      <c r="AC574" s="102">
        <v>3.98</v>
      </c>
      <c r="AD574" s="102">
        <v>4.66</v>
      </c>
      <c r="AE574" s="102">
        <v>2.85</v>
      </c>
      <c r="AF574" s="102">
        <v>1.74</v>
      </c>
      <c r="AG574" s="102">
        <v>10.100000000000001</v>
      </c>
      <c r="AH574" s="102">
        <v>12.8</v>
      </c>
      <c r="AI574" s="102">
        <v>4.29</v>
      </c>
      <c r="AJ574" s="102">
        <v>5.800000000000001</v>
      </c>
      <c r="AK574" s="102">
        <v>3.7900000000000005</v>
      </c>
      <c r="AL574" s="113">
        <v>3590.0</v>
      </c>
      <c r="AM574" s="114">
        <v>0.8</v>
      </c>
      <c r="AN574" s="102">
        <v>1.1</v>
      </c>
      <c r="AO574" s="115">
        <f t="shared" si="9"/>
        <v>-6.733367331</v>
      </c>
      <c r="AP574" s="116">
        <f t="shared" si="10"/>
        <v>10.9399995</v>
      </c>
      <c r="AQ574" s="117">
        <f t="shared" si="11"/>
        <v>16.90767163</v>
      </c>
      <c r="AR574" s="103">
        <f t="array" ref="AR574">INDEX(Historical!$C$7:$C$1381,MATCH(B574,Historical!$B$7:$B$1403,0))*IF(AH574="n/a",1.03,IF(AH574&lt;0,1.01,IF(AH574&gt;10,1.1,(1+AH574/100))))</f>
        <v>2.53</v>
      </c>
      <c r="AS574" s="112">
        <f t="shared" si="12"/>
        <v>2.638537</v>
      </c>
      <c r="AT574" s="112">
        <f t="shared" ref="AT574:AV574" si="582">IF($AK574="n/a",1.03*AS574,IF($AK574&lt;0,1.01*AS574,IF($AK574&gt;10,1.1*AS574,(1+$AK574/100)*AS574)))</f>
        <v>2.738537552</v>
      </c>
      <c r="AU574" s="112">
        <f t="shared" si="582"/>
        <v>2.842328126</v>
      </c>
      <c r="AV574" s="112">
        <f t="shared" si="582"/>
        <v>2.950052361</v>
      </c>
      <c r="AW574" s="103">
        <f t="shared" si="14"/>
        <v>13.69945504</v>
      </c>
      <c r="AX574" s="118">
        <f t="shared" si="15"/>
        <v>19.47605209</v>
      </c>
      <c r="AY574" s="119">
        <v>0.24</v>
      </c>
      <c r="AZ574" s="114">
        <v>4.43</v>
      </c>
      <c r="BA574" s="114">
        <v>-12.64</v>
      </c>
      <c r="BB574" s="114">
        <v>-5.87</v>
      </c>
      <c r="BC574" s="114">
        <v>-3.38</v>
      </c>
      <c r="BD574" s="42"/>
      <c r="BE574" s="17">
        <v>2005.0</v>
      </c>
      <c r="BF574" s="17">
        <f t="shared" si="16"/>
        <v>1</v>
      </c>
      <c r="BG574" s="120">
        <v>3.5000000000000004</v>
      </c>
    </row>
    <row r="575" ht="11.25" customHeight="1">
      <c r="A575" s="55" t="s">
        <v>990</v>
      </c>
      <c r="B575" s="99" t="s">
        <v>991</v>
      </c>
      <c r="C575" s="100" t="s">
        <v>136</v>
      </c>
      <c r="D575" s="100" t="s">
        <v>153</v>
      </c>
      <c r="E575" s="101">
        <v>22.0</v>
      </c>
      <c r="F575" s="58">
        <v>158.0</v>
      </c>
      <c r="G575" s="58" t="s">
        <v>121</v>
      </c>
      <c r="H575" s="58" t="s">
        <v>121</v>
      </c>
      <c r="I575" s="150">
        <v>30.88</v>
      </c>
      <c r="J575" s="103">
        <f t="shared" si="2"/>
        <v>3.238341969</v>
      </c>
      <c r="K575" s="144">
        <v>0.25</v>
      </c>
      <c r="L575" s="73">
        <v>4.0</v>
      </c>
      <c r="M575" s="23">
        <f t="shared" si="3"/>
        <v>1</v>
      </c>
      <c r="N575" s="105" t="s">
        <v>465</v>
      </c>
      <c r="O575" s="145">
        <v>0.24</v>
      </c>
      <c r="P575" s="107">
        <v>43843.0</v>
      </c>
      <c r="Q575" s="107">
        <v>43863.0</v>
      </c>
      <c r="R575" s="23">
        <f t="shared" si="4"/>
        <v>4.166666667</v>
      </c>
      <c r="S575" s="108">
        <f t="array" ref="S575">IF(INDEX(Historical!$D$7:$D$1379,MATCH(B575,Historical!$B$7:$B$1403,0))=0,"n/a",(INDEX(Historical!$C$7:$C$1381,MATCH(B575,Historical!$B$7:$B$1403,0))/INDEX(Historical!$D$7:$D$1379,MATCH(B575,Historical!$B$7:$B$1403,0))-1)*100)</f>
        <v>9.090909091</v>
      </c>
      <c r="T575" s="108">
        <f t="array" ref="T575">IF(INDEX(Historical!$F$7:$F$1372,MATCH(B575,Historical!$B$7:$B$1403,0))=0,"n/a",((INDEX(Historical!$C$7:$C$1381,MATCH(B575,Historical!$B$7:$B$1403,0))/INDEX(Historical!$F$7:$F$1372,MATCH(B575,Historical!$B$7:$B$1403,0)))^(1/3)-1)*100)</f>
        <v>5.110701767</v>
      </c>
      <c r="U575" s="108">
        <f t="array" ref="U575">IF(INDEX(Historical!$H$7:$H$1372,MATCH(B575,Historical!$B$7:$B$1403,0))=0,"n/a",((INDEX(Historical!$C$7:$C$1381,MATCH(B575,Historical!$B$7:$B$1403,0))/INDEX(Historical!$H$7:$H$1372,MATCH(B575,Historical!$B$7:$B$1403,0)))^(1/5)-1)*100)</f>
        <v>3.713728934</v>
      </c>
      <c r="V575" s="108">
        <f t="array" ref="V575">IF(INDEX(Historical!$O$7:$O$1372,MATCH(B575,Historical!$B$7:$B$1403,0))=0,"n/a",((INDEX(Historical!$C$7:$C$1381,MATCH(B575,Historical!$B$7:$B$1403,0))/INDEX(Historical!$O$7:$O$1372,MATCH(B575,Historical!$B$7:$B$1403,0)))^(1/10)-1)*100)</f>
        <v>3.904209397</v>
      </c>
      <c r="W575" s="109">
        <f t="shared" si="5"/>
        <v>0.9512115145</v>
      </c>
      <c r="X575" s="110">
        <f t="shared" si="6"/>
        <v>0.5382215846</v>
      </c>
      <c r="Y575" s="163"/>
      <c r="Z575" s="103">
        <f t="shared" si="7"/>
        <v>44.44444444</v>
      </c>
      <c r="AA575" s="112">
        <f t="shared" si="8"/>
        <v>13.72444444</v>
      </c>
      <c r="AB575" s="73">
        <v>12.0</v>
      </c>
      <c r="AC575" s="102">
        <v>2.25</v>
      </c>
      <c r="AD575" s="102" t="s">
        <v>128</v>
      </c>
      <c r="AE575" s="102">
        <v>4.11</v>
      </c>
      <c r="AF575" s="102">
        <v>1.43</v>
      </c>
      <c r="AG575" s="102">
        <v>10.6</v>
      </c>
      <c r="AH575" s="102">
        <v>20.9</v>
      </c>
      <c r="AI575" s="102" t="s">
        <v>128</v>
      </c>
      <c r="AJ575" s="102">
        <v>6.9</v>
      </c>
      <c r="AK575" s="102" t="s">
        <v>128</v>
      </c>
      <c r="AL575" s="113">
        <v>194.24</v>
      </c>
      <c r="AM575" s="114">
        <v>5.0</v>
      </c>
      <c r="AN575" s="102">
        <v>0.0</v>
      </c>
      <c r="AO575" s="115">
        <f t="shared" si="9"/>
        <v>-6.772373542</v>
      </c>
      <c r="AP575" s="116">
        <f t="shared" si="10"/>
        <v>6.952070903</v>
      </c>
      <c r="AQ575" s="117">
        <f t="shared" si="11"/>
        <v>-6.604888171</v>
      </c>
      <c r="AR575" s="103">
        <f t="array" ref="AR575">INDEX(Historical!$C$7:$C$1381,MATCH(B575,Historical!$B$7:$B$1403,0))*IF(AH575="n/a",1.03,IF(AH575&lt;0,1.01,IF(AH575&gt;10,1.1,(1+AH575/100))))</f>
        <v>1.056</v>
      </c>
      <c r="AS575" s="112">
        <f t="shared" si="12"/>
        <v>1.08768</v>
      </c>
      <c r="AT575" s="112">
        <f t="shared" ref="AT575:AV575" si="583">IF($AK575="n/a",1.03*AS575,IF($AK575&lt;0,1.01*AS575,IF($AK575&gt;10,1.1*AS575,(1+$AK575/100)*AS575)))</f>
        <v>1.1203104</v>
      </c>
      <c r="AU575" s="112">
        <f t="shared" si="583"/>
        <v>1.153919712</v>
      </c>
      <c r="AV575" s="112">
        <f t="shared" si="583"/>
        <v>1.188537303</v>
      </c>
      <c r="AW575" s="103">
        <f t="shared" si="14"/>
        <v>5.606447415</v>
      </c>
      <c r="AX575" s="118">
        <f t="shared" si="15"/>
        <v>18.15559396</v>
      </c>
      <c r="AY575" s="119">
        <v>0.48</v>
      </c>
      <c r="AZ575" s="114">
        <v>7.22</v>
      </c>
      <c r="BA575" s="114">
        <v>-22.2</v>
      </c>
      <c r="BB575" s="114">
        <v>-15.17</v>
      </c>
      <c r="BC575" s="114">
        <v>-8.6</v>
      </c>
      <c r="BD575" s="42"/>
      <c r="BE575" s="17">
        <v>2000.0</v>
      </c>
      <c r="BF575" s="17">
        <f t="shared" si="16"/>
        <v>2</v>
      </c>
      <c r="BG575" s="120">
        <v>1.0999999999999999</v>
      </c>
    </row>
    <row r="576" ht="11.25" customHeight="1">
      <c r="A576" s="55" t="s">
        <v>398</v>
      </c>
      <c r="B576" s="99" t="s">
        <v>399</v>
      </c>
      <c r="C576" s="100" t="s">
        <v>158</v>
      </c>
      <c r="D576" s="100" t="s">
        <v>163</v>
      </c>
      <c r="E576" s="101">
        <v>64.0</v>
      </c>
      <c r="F576" s="58">
        <v>3.0</v>
      </c>
      <c r="G576" s="58" t="s">
        <v>121</v>
      </c>
      <c r="H576" s="58" t="s">
        <v>121</v>
      </c>
      <c r="I576" s="102">
        <v>65.77</v>
      </c>
      <c r="J576" s="103">
        <f t="shared" si="2"/>
        <v>2.904059602</v>
      </c>
      <c r="K576" s="104">
        <v>0.4775</v>
      </c>
      <c r="L576" s="73">
        <v>4.0</v>
      </c>
      <c r="M576" s="23">
        <f t="shared" si="3"/>
        <v>1.91</v>
      </c>
      <c r="N576" s="105" t="s">
        <v>147</v>
      </c>
      <c r="O576" s="106">
        <v>0.475</v>
      </c>
      <c r="P576" s="107">
        <v>43768.0</v>
      </c>
      <c r="Q576" s="107">
        <v>43784.0</v>
      </c>
      <c r="R576" s="23">
        <f t="shared" si="4"/>
        <v>0.5263157895</v>
      </c>
      <c r="S576" s="108">
        <f t="array" ref="S576">IF(INDEX(Historical!$D$7:$D$1379,MATCH(B576,Historical!$B$7:$B$1403,0))=0,"n/a",(INDEX(Historical!$C$7:$C$1381,MATCH(B576,Historical!$B$7:$B$1403,0))/INDEX(Historical!$D$7:$D$1379,MATCH(B576,Historical!$B$7:$B$1403,0))-1)*100)</f>
        <v>0.5284015852</v>
      </c>
      <c r="T576" s="108">
        <f t="array" ref="T576">IF(INDEX(Historical!$F$7:$F$1372,MATCH(B576,Historical!$B$7:$B$1403,0))=0,"n/a",((INDEX(Historical!$C$7:$C$1381,MATCH(B576,Historical!$B$7:$B$1403,0))/INDEX(Historical!$F$7:$F$1372,MATCH(B576,Historical!$B$7:$B$1403,0)))^(1/3)-1)*100)</f>
        <v>0.5312184664</v>
      </c>
      <c r="U576" s="108">
        <f t="array" ref="U576">IF(INDEX(Historical!$H$7:$H$1372,MATCH(B576,Historical!$B$7:$B$1403,0))=0,"n/a",((INDEX(Historical!$C$7:$C$1381,MATCH(B576,Historical!$B$7:$B$1403,0))/INDEX(Historical!$H$7:$H$1372,MATCH(B576,Historical!$B$7:$B$1403,0)))^(1/5)-1)*100)</f>
        <v>0.61567822</v>
      </c>
      <c r="V576" s="108">
        <f t="array" ref="V576">IF(INDEX(Historical!$O$7:$O$1372,MATCH(B576,Historical!$B$7:$B$1403,0))=0,"n/a",((INDEX(Historical!$C$7:$C$1381,MATCH(B576,Historical!$B$7:$B$1403,0))/INDEX(Historical!$O$7:$O$1372,MATCH(B576,Historical!$B$7:$B$1403,0)))^(1/10)-1)*100)</f>
        <v>1.746731824</v>
      </c>
      <c r="W576" s="109">
        <f t="shared" si="5"/>
        <v>0.352474382</v>
      </c>
      <c r="X576" s="110">
        <f t="shared" si="6"/>
        <v>0.769597775</v>
      </c>
      <c r="Y576" s="99"/>
      <c r="Z576" s="103">
        <f t="shared" si="7"/>
        <v>85.65022422</v>
      </c>
      <c r="AA576" s="112">
        <f t="shared" si="8"/>
        <v>29.49327354</v>
      </c>
      <c r="AB576" s="73">
        <v>12.0</v>
      </c>
      <c r="AC576" s="102">
        <v>2.23</v>
      </c>
      <c r="AD576" s="102">
        <v>7.86</v>
      </c>
      <c r="AE576" s="102">
        <v>2.75</v>
      </c>
      <c r="AF576" s="102">
        <v>2.37</v>
      </c>
      <c r="AG576" s="102">
        <v>7.3999999999999995</v>
      </c>
      <c r="AH576" s="156">
        <v>-2.7</v>
      </c>
      <c r="AI576" s="156">
        <v>5.800000000000001</v>
      </c>
      <c r="AJ576" s="102">
        <v>0.8</v>
      </c>
      <c r="AK576" s="102">
        <v>3.75</v>
      </c>
      <c r="AL576" s="113">
        <v>1990.0</v>
      </c>
      <c r="AM576" s="114">
        <v>0.3</v>
      </c>
      <c r="AN576" s="102">
        <v>1.14</v>
      </c>
      <c r="AO576" s="115">
        <f t="shared" si="9"/>
        <v>-25.97353572</v>
      </c>
      <c r="AP576" s="116">
        <f t="shared" si="10"/>
        <v>3.519737822</v>
      </c>
      <c r="AQ576" s="117">
        <f t="shared" si="11"/>
        <v>76.25620026</v>
      </c>
      <c r="AR576" s="103">
        <f t="array" ref="AR576">INDEX(Historical!$C$7:$C$1381,MATCH(B576,Historical!$B$7:$B$1403,0))*IF(AH576="n/a",1.03,IF(AH576&lt;0,1.01,IF(AH576&gt;10,1.1,(1+AH576/100))))</f>
        <v>1.921525</v>
      </c>
      <c r="AS576" s="112">
        <f t="shared" si="12"/>
        <v>2.03297345</v>
      </c>
      <c r="AT576" s="112">
        <f t="shared" ref="AT576:AV576" si="584">IF($AK576="n/a",1.03*AS576,IF($AK576&lt;0,1.01*AS576,IF($AK576&gt;10,1.1*AS576,(1+$AK576/100)*AS576)))</f>
        <v>2.109209954</v>
      </c>
      <c r="AU576" s="112">
        <f t="shared" si="584"/>
        <v>2.188305328</v>
      </c>
      <c r="AV576" s="112">
        <f t="shared" si="584"/>
        <v>2.270366777</v>
      </c>
      <c r="AW576" s="103">
        <f t="shared" si="14"/>
        <v>10.52238051</v>
      </c>
      <c r="AX576" s="118">
        <f t="shared" si="15"/>
        <v>15.99875401</v>
      </c>
      <c r="AY576" s="119">
        <v>0.31</v>
      </c>
      <c r="AZ576" s="114">
        <v>5.489999999999999</v>
      </c>
      <c r="BA576" s="114">
        <v>-14.87</v>
      </c>
      <c r="BB576" s="114">
        <v>-10.93</v>
      </c>
      <c r="BC576" s="114">
        <v>-6.87</v>
      </c>
      <c r="BD576" s="42"/>
      <c r="BE576" s="17">
        <v>1957.0</v>
      </c>
      <c r="BF576" s="17">
        <f t="shared" si="16"/>
        <v>8</v>
      </c>
      <c r="BG576" s="120">
        <v>1.9</v>
      </c>
    </row>
    <row r="577" ht="11.25" customHeight="1">
      <c r="A577" s="230" t="s">
        <v>2106</v>
      </c>
      <c r="B577" s="99" t="s">
        <v>2107</v>
      </c>
      <c r="C577" s="100" t="s">
        <v>272</v>
      </c>
      <c r="D577" s="100" t="s">
        <v>273</v>
      </c>
      <c r="E577" s="101">
        <v>5.0</v>
      </c>
      <c r="F577" s="58">
        <v>855.0</v>
      </c>
      <c r="G577" s="58" t="s">
        <v>168</v>
      </c>
      <c r="H577" s="58" t="s">
        <v>168</v>
      </c>
      <c r="I577" s="150">
        <v>44.5</v>
      </c>
      <c r="J577" s="103">
        <f t="shared" si="2"/>
        <v>2.808988764</v>
      </c>
      <c r="K577" s="104">
        <v>0.3125</v>
      </c>
      <c r="L577" s="73">
        <v>4.0</v>
      </c>
      <c r="M577" s="23">
        <f t="shared" si="3"/>
        <v>1.25</v>
      </c>
      <c r="N577" s="105" t="s">
        <v>409</v>
      </c>
      <c r="O577" s="106">
        <v>0.275</v>
      </c>
      <c r="P577" s="107">
        <v>43815.0</v>
      </c>
      <c r="Q577" s="107">
        <v>43830.0</v>
      </c>
      <c r="R577" s="23">
        <f t="shared" si="4"/>
        <v>13.63636364</v>
      </c>
      <c r="S577" s="108">
        <f t="array" ref="S577">IF(INDEX(Historical!$D$7:$D$1379,MATCH(B577,Historical!$B$7:$B$1403,0))=0,"n/a",(INDEX(Historical!$C$7:$C$1381,MATCH(B577,Historical!$B$7:$B$1403,0))/INDEX(Historical!$D$7:$D$1379,MATCH(B577,Historical!$B$7:$B$1403,0))-1)*100)</f>
        <v>10.97560976</v>
      </c>
      <c r="T577" s="108">
        <f t="array" ref="T577">IF(INDEX(Historical!$F$7:$F$1372,MATCH(B577,Historical!$B$7:$B$1403,0))=0,"n/a",((INDEX(Historical!$C$7:$C$1381,MATCH(B577,Historical!$B$7:$B$1403,0))/INDEX(Historical!$F$7:$F$1372,MATCH(B577,Historical!$B$7:$B$1403,0)))^(1/3)-1)*100)</f>
        <v>10.72247767</v>
      </c>
      <c r="U577" s="108" t="str">
        <f t="array" ref="U577">IF(INDEX(Historical!$H$7:$H$1372,MATCH(B577,Historical!$B$7:$B$1403,0))=0,"n/a",((INDEX(Historical!$C$7:$C$1381,MATCH(B577,Historical!$B$7:$B$1403,0))/INDEX(Historical!$H$7:$H$1372,MATCH(B577,Historical!$B$7:$B$1403,0)))^(1/5)-1)*100)</f>
        <v>n/a</v>
      </c>
      <c r="V577" s="108" t="str">
        <f t="array" ref="V577">IF(INDEX(Historical!$O$7:$O$1372,MATCH(B577,Historical!$B$7:$B$1403,0))=0,"n/a",((INDEX(Historical!$C$7:$C$1381,MATCH(B577,Historical!$B$7:$B$1403,0))/INDEX(Historical!$O$7:$O$1372,MATCH(B577,Historical!$B$7:$B$1403,0)))^(1/10)-1)*100)</f>
        <v>n/a</v>
      </c>
      <c r="W577" s="109" t="str">
        <f t="shared" si="5"/>
        <v>n/a</v>
      </c>
      <c r="X577" s="110" t="str">
        <f t="shared" si="6"/>
        <v>n/a</v>
      </c>
      <c r="Y577" s="133"/>
      <c r="Z577" s="103">
        <f t="shared" si="7"/>
        <v>30.94059406</v>
      </c>
      <c r="AA577" s="112">
        <f t="shared" si="8"/>
        <v>11.01485149</v>
      </c>
      <c r="AB577" s="73">
        <v>12.0</v>
      </c>
      <c r="AC577" s="102">
        <v>4.04</v>
      </c>
      <c r="AD577" s="102">
        <v>2.2</v>
      </c>
      <c r="AE577" s="102">
        <v>6.24</v>
      </c>
      <c r="AF577" s="102">
        <v>2.55</v>
      </c>
      <c r="AG577" s="102">
        <v>-5.2</v>
      </c>
      <c r="AH577" s="102">
        <v>-103.0</v>
      </c>
      <c r="AI577" s="102">
        <v>700.0</v>
      </c>
      <c r="AJ577" s="102">
        <v>-56.89999999999999</v>
      </c>
      <c r="AK577" s="102">
        <v>5.0</v>
      </c>
      <c r="AL577" s="113">
        <v>1130.0</v>
      </c>
      <c r="AM577" s="114">
        <v>9.610000000000001</v>
      </c>
      <c r="AN577" s="102">
        <v>2.76</v>
      </c>
      <c r="AO577" s="115" t="str">
        <f t="shared" si="9"/>
        <v>n/a</v>
      </c>
      <c r="AP577" s="116" t="str">
        <f t="shared" si="10"/>
        <v>n/a</v>
      </c>
      <c r="AQ577" s="117">
        <f t="shared" si="11"/>
        <v>11.72957688</v>
      </c>
      <c r="AR577" s="103">
        <f t="array" ref="AR577">INDEX(Historical!$C$7:$C$1381,MATCH(B577,Historical!$B$7:$B$1403,0))*IF(AH577="n/a",1.03,IF(AH577&lt;0,1.01,IF(AH577&gt;10,1.1,(1+AH577/100))))</f>
        <v>1.148875</v>
      </c>
      <c r="AS577" s="112">
        <f t="shared" si="12"/>
        <v>1.2637625</v>
      </c>
      <c r="AT577" s="112">
        <f t="shared" ref="AT577:AV577" si="585">IF($AK577="n/a",1.03*AS577,IF($AK577&lt;0,1.01*AS577,IF($AK577&gt;10,1.1*AS577,(1+$AK577/100)*AS577)))</f>
        <v>1.326950625</v>
      </c>
      <c r="AU577" s="112">
        <f t="shared" si="585"/>
        <v>1.393298156</v>
      </c>
      <c r="AV577" s="112">
        <f t="shared" si="585"/>
        <v>1.462963064</v>
      </c>
      <c r="AW577" s="103">
        <f t="shared" si="14"/>
        <v>6.595849345</v>
      </c>
      <c r="AX577" s="118">
        <f t="shared" si="15"/>
        <v>14.82213336</v>
      </c>
      <c r="AY577" s="119">
        <v>0.34</v>
      </c>
      <c r="AZ577" s="114">
        <v>29.81</v>
      </c>
      <c r="BA577" s="114">
        <v>-15.83</v>
      </c>
      <c r="BB577" s="114">
        <v>-5.680000000000001</v>
      </c>
      <c r="BC577" s="114">
        <v>-2.06</v>
      </c>
      <c r="BD577" s="42"/>
      <c r="BE577" s="17">
        <v>2015.0</v>
      </c>
      <c r="BF577" s="17">
        <f t="shared" si="16"/>
        <v>0</v>
      </c>
      <c r="BG577" s="120">
        <v>-1.2</v>
      </c>
    </row>
    <row r="578" ht="11.25" customHeight="1">
      <c r="A578" s="155" t="s">
        <v>1608</v>
      </c>
      <c r="B578" s="99" t="s">
        <v>1609</v>
      </c>
      <c r="C578" s="100" t="s">
        <v>320</v>
      </c>
      <c r="D578" s="100" t="s">
        <v>321</v>
      </c>
      <c r="E578" s="101">
        <v>8.0</v>
      </c>
      <c r="F578" s="58">
        <v>629.0</v>
      </c>
      <c r="G578" s="58" t="s">
        <v>168</v>
      </c>
      <c r="H578" s="58" t="s">
        <v>168</v>
      </c>
      <c r="I578" s="150">
        <v>114.98</v>
      </c>
      <c r="J578" s="103">
        <f t="shared" si="2"/>
        <v>1.948164898</v>
      </c>
      <c r="K578" s="104">
        <v>0.56</v>
      </c>
      <c r="L578" s="73">
        <v>4.0</v>
      </c>
      <c r="M578" s="23">
        <f t="shared" si="3"/>
        <v>2.24</v>
      </c>
      <c r="N578" s="105" t="s">
        <v>831</v>
      </c>
      <c r="O578" s="106">
        <v>0.45</v>
      </c>
      <c r="P578" s="107">
        <v>43874.0</v>
      </c>
      <c r="Q578" s="107">
        <v>43889.0</v>
      </c>
      <c r="R578" s="23">
        <f t="shared" si="4"/>
        <v>24.44444444</v>
      </c>
      <c r="S578" s="108">
        <f t="array" ref="S578">IF(INDEX(Historical!$D$7:$D$1379,MATCH(B578,Historical!$B$7:$B$1403,0))=0,"n/a",(INDEX(Historical!$C$7:$C$1381,MATCH(B578,Historical!$B$7:$B$1403,0))/INDEX(Historical!$D$7:$D$1379,MATCH(B578,Historical!$B$7:$B$1403,0))-1)*100)</f>
        <v>20</v>
      </c>
      <c r="T578" s="108">
        <f t="array" ref="T578">IF(INDEX(Historical!$F$7:$F$1372,MATCH(B578,Historical!$B$7:$B$1403,0))=0,"n/a",((INDEX(Historical!$C$7:$C$1381,MATCH(B578,Historical!$B$7:$B$1403,0))/INDEX(Historical!$F$7:$F$1372,MATCH(B578,Historical!$B$7:$B$1403,0)))^(1/3)-1)*100)</f>
        <v>23.31060372</v>
      </c>
      <c r="U578" s="108">
        <f t="array" ref="U578">IF(INDEX(Historical!$H$7:$H$1372,MATCH(B578,Historical!$B$7:$B$1403,0))=0,"n/a",((INDEX(Historical!$C$7:$C$1381,MATCH(B578,Historical!$B$7:$B$1403,0))/INDEX(Historical!$H$7:$H$1372,MATCH(B578,Historical!$B$7:$B$1403,0)))^(1/5)-1)*100)</f>
        <v>24.57309396</v>
      </c>
      <c r="V578" s="108" t="str">
        <f t="array" ref="V578">IF(INDEX(Historical!$O$7:$O$1372,MATCH(B578,Historical!$B$7:$B$1403,0))=0,"n/a",((INDEX(Historical!$C$7:$C$1381,MATCH(B578,Historical!$B$7:$B$1403,0))/INDEX(Historical!$O$7:$O$1372,MATCH(B578,Historical!$B$7:$B$1403,0)))^(1/10)-1)*100)</f>
        <v>n/a</v>
      </c>
      <c r="W578" s="109" t="str">
        <f t="shared" si="5"/>
        <v>n/a</v>
      </c>
      <c r="X578" s="110">
        <f t="shared" si="6"/>
        <v>0.1458343855</v>
      </c>
      <c r="Y578" s="149"/>
      <c r="Z578" s="103">
        <f t="shared" si="7"/>
        <v>39.57597173</v>
      </c>
      <c r="AA578" s="112">
        <f t="shared" si="8"/>
        <v>20.31448763</v>
      </c>
      <c r="AB578" s="73">
        <v>12.0</v>
      </c>
      <c r="AC578" s="102">
        <v>5.66</v>
      </c>
      <c r="AD578" s="102" t="s">
        <v>128</v>
      </c>
      <c r="AE578" s="102">
        <v>1.99</v>
      </c>
      <c r="AF578" s="102">
        <v>2.75</v>
      </c>
      <c r="AG578" s="102">
        <v>14.2</v>
      </c>
      <c r="AH578" s="102">
        <v>153.5</v>
      </c>
      <c r="AI578" s="102">
        <v>200.32999999999998</v>
      </c>
      <c r="AJ578" s="102">
        <v>168.5</v>
      </c>
      <c r="AK578" s="102">
        <v>-3.19</v>
      </c>
      <c r="AL578" s="113">
        <v>5450.0</v>
      </c>
      <c r="AM578" s="114">
        <v>0.8</v>
      </c>
      <c r="AN578" s="156">
        <v>4.43</v>
      </c>
      <c r="AO578" s="115">
        <f t="shared" si="9"/>
        <v>6.206771227</v>
      </c>
      <c r="AP578" s="116">
        <f t="shared" si="10"/>
        <v>26.52125886</v>
      </c>
      <c r="AQ578" s="117">
        <f t="shared" si="11"/>
        <v>57.57162885</v>
      </c>
      <c r="AR578" s="103">
        <f t="array" ref="AR578">INDEX(Historical!$C$7:$C$1381,MATCH(B578,Historical!$B$7:$B$1403,0))*IF(AH578="n/a",1.03,IF(AH578&lt;0,1.01,IF(AH578&gt;10,1.1,(1+AH578/100))))</f>
        <v>1.98</v>
      </c>
      <c r="AS578" s="112">
        <f t="shared" si="12"/>
        <v>2.178</v>
      </c>
      <c r="AT578" s="112">
        <f t="shared" ref="AT578:AV578" si="586">IF($AK578="n/a",1.03*AS578,IF($AK578&lt;0,1.01*AS578,IF($AK578&gt;10,1.1*AS578,(1+$AK578/100)*AS578)))</f>
        <v>2.19978</v>
      </c>
      <c r="AU578" s="112">
        <f t="shared" si="586"/>
        <v>2.2217778</v>
      </c>
      <c r="AV578" s="112">
        <f t="shared" si="586"/>
        <v>2.243995578</v>
      </c>
      <c r="AW578" s="103">
        <f t="shared" si="14"/>
        <v>10.82355338</v>
      </c>
      <c r="AX578" s="118">
        <f t="shared" si="15"/>
        <v>9.413422663</v>
      </c>
      <c r="AY578" s="119">
        <v>1.41</v>
      </c>
      <c r="AZ578" s="114">
        <v>28.4</v>
      </c>
      <c r="BA578" s="114">
        <v>-13.71</v>
      </c>
      <c r="BB578" s="114">
        <v>-5.26</v>
      </c>
      <c r="BC578" s="114">
        <v>7.84</v>
      </c>
      <c r="BD578" s="42"/>
      <c r="BE578" s="17">
        <v>2013.0</v>
      </c>
      <c r="BF578" s="17">
        <f t="shared" si="16"/>
        <v>0</v>
      </c>
      <c r="BG578" s="120">
        <v>3.1</v>
      </c>
    </row>
    <row r="579" ht="11.25" customHeight="1">
      <c r="A579" s="121" t="s">
        <v>400</v>
      </c>
      <c r="B579" s="122" t="s">
        <v>401</v>
      </c>
      <c r="C579" s="100" t="s">
        <v>272</v>
      </c>
      <c r="D579" s="100" t="s">
        <v>273</v>
      </c>
      <c r="E579" s="123">
        <v>27.0</v>
      </c>
      <c r="F579" s="58">
        <v>112.0</v>
      </c>
      <c r="G579" s="124" t="s">
        <v>120</v>
      </c>
      <c r="H579" s="124" t="s">
        <v>120</v>
      </c>
      <c r="I579" s="125">
        <v>72.39</v>
      </c>
      <c r="J579" s="126">
        <f t="shared" si="2"/>
        <v>3.854123498</v>
      </c>
      <c r="K579" s="152">
        <v>0.2325</v>
      </c>
      <c r="L579" s="128">
        <v>12.0</v>
      </c>
      <c r="M579" s="129">
        <f t="shared" si="3"/>
        <v>2.79</v>
      </c>
      <c r="N579" s="130" t="s">
        <v>402</v>
      </c>
      <c r="O579" s="153">
        <v>0.2275</v>
      </c>
      <c r="P579" s="132">
        <v>43861.0</v>
      </c>
      <c r="Q579" s="132">
        <v>43874.0</v>
      </c>
      <c r="R579" s="129">
        <f t="shared" si="4"/>
        <v>2.197802198</v>
      </c>
      <c r="S579" s="108">
        <f t="array" ref="S579">IF(INDEX(Historical!$D$7:$D$1379,MATCH(B579,Historical!$B$7:$B$1403,0))=0,"n/a",(INDEX(Historical!$C$7:$C$1381,MATCH(B579,Historical!$B$7:$B$1403,0))/INDEX(Historical!$D$7:$D$1379,MATCH(B579,Historical!$B$7:$B$1403,0))-1)*100)</f>
        <v>3.041246911</v>
      </c>
      <c r="T579" s="108">
        <f t="array" ref="T579">IF(INDEX(Historical!$F$7:$F$1372,MATCH(B579,Historical!$B$7:$B$1403,0))=0,"n/a",((INDEX(Historical!$C$7:$C$1381,MATCH(B579,Historical!$B$7:$B$1403,0))/INDEX(Historical!$F$7:$F$1372,MATCH(B579,Historical!$B$7:$B$1403,0)))^(1/3)-1)*100)</f>
        <v>4.262069774</v>
      </c>
      <c r="U579" s="108">
        <f t="array" ref="U579">IF(INDEX(Historical!$H$7:$H$1372,MATCH(B579,Historical!$B$7:$B$1403,0))=0,"n/a",((INDEX(Historical!$C$7:$C$1381,MATCH(B579,Historical!$B$7:$B$1403,0))/INDEX(Historical!$H$7:$H$1372,MATCH(B579,Historical!$B$7:$B$1403,0)))^(1/5)-1)*100)</f>
        <v>4.341389847</v>
      </c>
      <c r="V579" s="108">
        <f t="array" ref="V579">IF(INDEX(Historical!$O$7:$O$1372,MATCH(B579,Historical!$B$7:$B$1403,0))=0,"n/a",((INDEX(Historical!$C$7:$C$1381,MATCH(B579,Historical!$B$7:$B$1403,0))/INDEX(Historical!$O$7:$O$1372,MATCH(B579,Historical!$B$7:$B$1403,0)))^(1/10)-1)*100)</f>
        <v>4.677468888</v>
      </c>
      <c r="W579" s="109">
        <f t="shared" si="5"/>
        <v>0.9281493796</v>
      </c>
      <c r="X579" s="110">
        <f t="shared" si="6"/>
        <v>0.3679143938</v>
      </c>
      <c r="Y579" s="181"/>
      <c r="Z579" s="126">
        <f t="shared" si="7"/>
        <v>202.173913</v>
      </c>
      <c r="AA579" s="134">
        <f t="shared" si="8"/>
        <v>52.45652174</v>
      </c>
      <c r="AB579" s="128">
        <v>12.0</v>
      </c>
      <c r="AC579" s="125">
        <v>1.38</v>
      </c>
      <c r="AD579" s="125">
        <v>9.63</v>
      </c>
      <c r="AE579" s="125">
        <v>16.09</v>
      </c>
      <c r="AF579" s="125">
        <v>2.49</v>
      </c>
      <c r="AG579" s="125">
        <v>4.6</v>
      </c>
      <c r="AH579" s="125">
        <v>13.900000000000002</v>
      </c>
      <c r="AI579" s="125">
        <v>8.89</v>
      </c>
      <c r="AJ579" s="125">
        <v>11.799999999999999</v>
      </c>
      <c r="AK579" s="125">
        <v>5.45</v>
      </c>
      <c r="AL579" s="135">
        <v>24000.0</v>
      </c>
      <c r="AM579" s="136">
        <v>0.1</v>
      </c>
      <c r="AN579" s="125">
        <v>0.76</v>
      </c>
      <c r="AO579" s="137">
        <f t="shared" si="9"/>
        <v>-44.26100839</v>
      </c>
      <c r="AP579" s="138">
        <f t="shared" si="10"/>
        <v>8.195513344</v>
      </c>
      <c r="AQ579" s="139">
        <f t="shared" si="11"/>
        <v>140.9395859</v>
      </c>
      <c r="AR579" s="103">
        <f t="array" ref="AR579">INDEX(Historical!$C$7:$C$1381,MATCH(B579,Historical!$B$7:$B$1403,0))*IF(AH579="n/a",1.03,IF(AH579&lt;0,1.01,IF(AH579&gt;10,1.1,(1+AH579/100))))</f>
        <v>2.98155</v>
      </c>
      <c r="AS579" s="134">
        <f t="shared" si="12"/>
        <v>3.246609795</v>
      </c>
      <c r="AT579" s="134">
        <f t="shared" ref="AT579:AV579" si="587">IF($AK579="n/a",1.03*AS579,IF($AK579&lt;0,1.01*AS579,IF($AK579&gt;10,1.1*AS579,(1+$AK579/100)*AS579)))</f>
        <v>3.423550029</v>
      </c>
      <c r="AU579" s="134">
        <f t="shared" si="587"/>
        <v>3.610133505</v>
      </c>
      <c r="AV579" s="134">
        <f t="shared" si="587"/>
        <v>3.806885781</v>
      </c>
      <c r="AW579" s="126">
        <f t="shared" si="14"/>
        <v>17.06872911</v>
      </c>
      <c r="AX579" s="140">
        <f t="shared" si="15"/>
        <v>23.57884944</v>
      </c>
      <c r="AY579" s="141">
        <v>0.15</v>
      </c>
      <c r="AZ579" s="136">
        <v>9.33</v>
      </c>
      <c r="BA579" s="136">
        <v>-14.760000000000002</v>
      </c>
      <c r="BB579" s="136">
        <v>-5.33</v>
      </c>
      <c r="BC579" s="136">
        <v>-2.93</v>
      </c>
      <c r="BD579" s="142"/>
      <c r="BE579" s="17">
        <v>1994.0</v>
      </c>
      <c r="BF579" s="17">
        <f t="shared" si="16"/>
        <v>2</v>
      </c>
      <c r="BG579" s="143">
        <v>2.4</v>
      </c>
    </row>
    <row r="580" ht="11.25" customHeight="1">
      <c r="A580" s="55" t="s">
        <v>1762</v>
      </c>
      <c r="B580" s="99" t="s">
        <v>1763</v>
      </c>
      <c r="C580" s="100" t="s">
        <v>118</v>
      </c>
      <c r="D580" s="100" t="s">
        <v>146</v>
      </c>
      <c r="E580" s="101">
        <v>7.0</v>
      </c>
      <c r="F580" s="58">
        <v>703.0</v>
      </c>
      <c r="G580" s="58" t="s">
        <v>168</v>
      </c>
      <c r="H580" s="58" t="s">
        <v>168</v>
      </c>
      <c r="I580" s="150">
        <v>56.49</v>
      </c>
      <c r="J580" s="103">
        <f t="shared" si="2"/>
        <v>1.699415826</v>
      </c>
      <c r="K580" s="104">
        <v>0.24</v>
      </c>
      <c r="L580" s="73">
        <v>4.0</v>
      </c>
      <c r="M580" s="23">
        <f t="shared" si="3"/>
        <v>0.96</v>
      </c>
      <c r="N580" s="105" t="s">
        <v>701</v>
      </c>
      <c r="O580" s="106">
        <v>0.22</v>
      </c>
      <c r="P580" s="107">
        <v>43831.0</v>
      </c>
      <c r="Q580" s="107">
        <v>43846.0</v>
      </c>
      <c r="R580" s="23">
        <f t="shared" si="4"/>
        <v>9.090909091</v>
      </c>
      <c r="S580" s="108">
        <f t="array" ref="S580">IF(INDEX(Historical!$D$7:$D$1379,MATCH(B580,Historical!$B$7:$B$1403,0))=0,"n/a",(INDEX(Historical!$C$7:$C$1381,MATCH(B580,Historical!$B$7:$B$1403,0))/INDEX(Historical!$D$7:$D$1379,MATCH(B580,Historical!$B$7:$B$1403,0))-1)*100)</f>
        <v>4.761904762</v>
      </c>
      <c r="T580" s="108">
        <f t="array" ref="T580">IF(INDEX(Historical!$F$7:$F$1372,MATCH(B580,Historical!$B$7:$B$1403,0))=0,"n/a",((INDEX(Historical!$C$7:$C$1381,MATCH(B580,Historical!$B$7:$B$1403,0))/INDEX(Historical!$F$7:$F$1372,MATCH(B580,Historical!$B$7:$B$1403,0)))^(1/3)-1)*100)</f>
        <v>7.417434195</v>
      </c>
      <c r="U580" s="108">
        <f t="array" ref="U580">IF(INDEX(Historical!$H$7:$H$1372,MATCH(B580,Historical!$B$7:$B$1403,0))=0,"n/a",((INDEX(Historical!$C$7:$C$1381,MATCH(B580,Historical!$B$7:$B$1403,0))/INDEX(Historical!$H$7:$H$1372,MATCH(B580,Historical!$B$7:$B$1403,0)))^(1/5)-1)*100)</f>
        <v>12.88813207</v>
      </c>
      <c r="V580" s="108" t="str">
        <f t="array" ref="V580">IF(INDEX(Historical!$O$7:$O$1372,MATCH(B580,Historical!$B$7:$B$1403,0))=0,"n/a",((INDEX(Historical!$C$7:$C$1381,MATCH(B580,Historical!$B$7:$B$1403,0))/INDEX(Historical!$O$7:$O$1372,MATCH(B580,Historical!$B$7:$B$1403,0)))^(1/10)-1)*100)</f>
        <v>n/a</v>
      </c>
      <c r="W580" s="109" t="str">
        <f t="shared" si="5"/>
        <v>n/a</v>
      </c>
      <c r="X580" s="110">
        <f t="shared" si="6"/>
        <v>0.9205808624</v>
      </c>
      <c r="Y580" s="147"/>
      <c r="Z580" s="103">
        <f t="shared" si="7"/>
        <v>26.01626016</v>
      </c>
      <c r="AA580" s="112">
        <f t="shared" si="8"/>
        <v>15.30894309</v>
      </c>
      <c r="AB580" s="73">
        <v>12.0</v>
      </c>
      <c r="AC580" s="102">
        <v>3.69</v>
      </c>
      <c r="AD580" s="102">
        <v>1.77</v>
      </c>
      <c r="AE580" s="102">
        <v>0.87</v>
      </c>
      <c r="AF580" s="102">
        <v>1.33</v>
      </c>
      <c r="AG580" s="102">
        <v>9.1</v>
      </c>
      <c r="AH580" s="102">
        <v>-24.8</v>
      </c>
      <c r="AI580" s="102">
        <v>12.27</v>
      </c>
      <c r="AJ580" s="102">
        <v>14.000000000000002</v>
      </c>
      <c r="AK580" s="102">
        <v>8.649999999999999</v>
      </c>
      <c r="AL580" s="113">
        <v>6210.0</v>
      </c>
      <c r="AM580" s="114">
        <v>1.4000000000000001</v>
      </c>
      <c r="AN580" s="102">
        <v>0.65</v>
      </c>
      <c r="AO580" s="115">
        <f t="shared" si="9"/>
        <v>-0.7213951906</v>
      </c>
      <c r="AP580" s="116">
        <f t="shared" si="10"/>
        <v>14.5875479</v>
      </c>
      <c r="AQ580" s="117">
        <f t="shared" si="11"/>
        <v>-4.872262933</v>
      </c>
      <c r="AR580" s="103">
        <f t="array" ref="AR580">INDEX(Historical!$C$7:$C$1381,MATCH(B580,Historical!$B$7:$B$1403,0))*IF(AH580="n/a",1.03,IF(AH580&lt;0,1.01,IF(AH580&gt;10,1.1,(1+AH580/100))))</f>
        <v>0.8888</v>
      </c>
      <c r="AS580" s="112">
        <f t="shared" si="12"/>
        <v>0.97768</v>
      </c>
      <c r="AT580" s="112">
        <f t="shared" ref="AT580:AV580" si="588">IF($AK580="n/a",1.03*AS580,IF($AK580&lt;0,1.01*AS580,IF($AK580&gt;10,1.1*AS580,(1+$AK580/100)*AS580)))</f>
        <v>1.06224932</v>
      </c>
      <c r="AU580" s="112">
        <f t="shared" si="588"/>
        <v>1.154133886</v>
      </c>
      <c r="AV580" s="112">
        <f t="shared" si="588"/>
        <v>1.253966467</v>
      </c>
      <c r="AW580" s="103">
        <f t="shared" si="14"/>
        <v>5.336829674</v>
      </c>
      <c r="AX580" s="118">
        <f t="shared" si="15"/>
        <v>9.44738834</v>
      </c>
      <c r="AY580" s="119">
        <v>1.39</v>
      </c>
      <c r="AZ580" s="114">
        <v>27.060000000000002</v>
      </c>
      <c r="BA580" s="114">
        <v>-17.8</v>
      </c>
      <c r="BB580" s="114">
        <v>-11.74</v>
      </c>
      <c r="BC580" s="114">
        <v>-5.19</v>
      </c>
      <c r="BD580" s="42"/>
      <c r="BE580" s="17">
        <v>2014.0</v>
      </c>
      <c r="BF580" s="17">
        <f t="shared" si="16"/>
        <v>0</v>
      </c>
      <c r="BG580" s="120">
        <v>4.0</v>
      </c>
    </row>
    <row r="581" ht="11.25" customHeight="1">
      <c r="A581" s="220" t="s">
        <v>1951</v>
      </c>
      <c r="B581" s="99" t="s">
        <v>1952</v>
      </c>
      <c r="C581" s="100" t="s">
        <v>136</v>
      </c>
      <c r="D581" s="100" t="s">
        <v>391</v>
      </c>
      <c r="E581" s="101">
        <v>6.0</v>
      </c>
      <c r="F581" s="58">
        <v>739.0</v>
      </c>
      <c r="G581" s="58" t="s">
        <v>168</v>
      </c>
      <c r="H581" s="58" t="s">
        <v>168</v>
      </c>
      <c r="I581" s="150">
        <v>20.44</v>
      </c>
      <c r="J581" s="103">
        <f t="shared" si="2"/>
        <v>3.326810176</v>
      </c>
      <c r="K581" s="104">
        <v>0.17</v>
      </c>
      <c r="L581" s="73">
        <v>4.0</v>
      </c>
      <c r="M581" s="23">
        <f t="shared" si="3"/>
        <v>0.68</v>
      </c>
      <c r="N581" s="105" t="s">
        <v>147</v>
      </c>
      <c r="O581" s="106">
        <v>0.15</v>
      </c>
      <c r="P581" s="148">
        <v>43406.0</v>
      </c>
      <c r="Q581" s="148">
        <v>43420.0</v>
      </c>
      <c r="R581" s="23">
        <f t="shared" si="4"/>
        <v>13.33333333</v>
      </c>
      <c r="S581" s="108">
        <f t="array" ref="S581">IF(INDEX(Historical!$D$7:$D$1379,MATCH(B581,Historical!$B$7:$B$1403,0))=0,"n/a",(INDEX(Historical!$C$7:$C$1381,MATCH(B581,Historical!$B$7:$B$1403,0))/INDEX(Historical!$D$7:$D$1379,MATCH(B581,Historical!$B$7:$B$1403,0))-1)*100)</f>
        <v>9.677419355</v>
      </c>
      <c r="T581" s="108">
        <f t="array" ref="T581">IF(INDEX(Historical!$F$7:$F$1372,MATCH(B581,Historical!$B$7:$B$1403,0))=0,"n/a",((INDEX(Historical!$C$7:$C$1381,MATCH(B581,Historical!$B$7:$B$1403,0))/INDEX(Historical!$F$7:$F$1372,MATCH(B581,Historical!$B$7:$B$1403,0)))^(1/3)-1)*100)</f>
        <v>7.987060043</v>
      </c>
      <c r="U581" s="108">
        <f t="array" ref="U581">IF(INDEX(Historical!$H$7:$H$1372,MATCH(B581,Historical!$B$7:$B$1403,0))=0,"n/a",((INDEX(Historical!$C$7:$C$1381,MATCH(B581,Historical!$B$7:$B$1403,0))/INDEX(Historical!$H$7:$H$1372,MATCH(B581,Historical!$B$7:$B$1403,0)))^(1/5)-1)*100)</f>
        <v>6.77327567</v>
      </c>
      <c r="V581" s="108">
        <f t="array" ref="V581">IF(INDEX(Historical!$O$7:$O$1372,MATCH(B581,Historical!$B$7:$B$1403,0))=0,"n/a",((INDEX(Historical!$C$7:$C$1381,MATCH(B581,Historical!$B$7:$B$1403,0))/INDEX(Historical!$O$7:$O$1372,MATCH(B581,Historical!$B$7:$B$1403,0)))^(1/10)-1)*100)</f>
        <v>-1.612054346</v>
      </c>
      <c r="W581" s="109" t="str">
        <f t="shared" si="5"/>
        <v>n/a</v>
      </c>
      <c r="X581" s="110">
        <f t="shared" si="6"/>
        <v>0.7443160076</v>
      </c>
      <c r="Y581" s="149" t="s">
        <v>1715</v>
      </c>
      <c r="Z581" s="103">
        <f t="shared" si="7"/>
        <v>38.85714286</v>
      </c>
      <c r="AA581" s="112">
        <f t="shared" si="8"/>
        <v>11.68</v>
      </c>
      <c r="AB581" s="73">
        <v>12.0</v>
      </c>
      <c r="AC581" s="102">
        <v>1.75</v>
      </c>
      <c r="AD581" s="102">
        <v>1.17</v>
      </c>
      <c r="AE581" s="102">
        <v>4.04</v>
      </c>
      <c r="AF581" s="102">
        <v>0.9</v>
      </c>
      <c r="AG581" s="102">
        <v>8.200000000000001</v>
      </c>
      <c r="AH581" s="102">
        <v>5.6000000000000005</v>
      </c>
      <c r="AI581" s="102">
        <v>8.57</v>
      </c>
      <c r="AJ581" s="102">
        <v>9.1</v>
      </c>
      <c r="AK581" s="102">
        <v>10.0</v>
      </c>
      <c r="AL581" s="113">
        <v>1250.0</v>
      </c>
      <c r="AM581" s="114">
        <v>0.8999999999999999</v>
      </c>
      <c r="AN581" s="102">
        <v>0.08</v>
      </c>
      <c r="AO581" s="115">
        <f t="shared" si="9"/>
        <v>-1.579914154</v>
      </c>
      <c r="AP581" s="116">
        <f t="shared" si="10"/>
        <v>10.10008585</v>
      </c>
      <c r="AQ581" s="117">
        <f t="shared" si="11"/>
        <v>-31.64797004</v>
      </c>
      <c r="AR581" s="103">
        <f t="array" ref="AR581">INDEX(Historical!$C$7:$C$1381,MATCH(B581,Historical!$B$7:$B$1403,0))*IF(AH581="n/a",1.03,IF(AH581&lt;0,1.01,IF(AH581&gt;10,1.1,(1+AH581/100))))</f>
        <v>0.71808</v>
      </c>
      <c r="AS581" s="112">
        <f t="shared" si="12"/>
        <v>0.779619456</v>
      </c>
      <c r="AT581" s="112">
        <f t="shared" ref="AT581:AV581" si="589">IF($AK581="n/a",1.03*AS581,IF($AK581&lt;0,1.01*AS581,IF($AK581&gt;10,1.1*AS581,(1+$AK581/100)*AS581)))</f>
        <v>0.8575814016</v>
      </c>
      <c r="AU581" s="112">
        <f t="shared" si="589"/>
        <v>0.9433395418</v>
      </c>
      <c r="AV581" s="112">
        <f t="shared" si="589"/>
        <v>1.037673496</v>
      </c>
      <c r="AW581" s="103">
        <f t="shared" si="14"/>
        <v>4.336293895</v>
      </c>
      <c r="AX581" s="118">
        <f t="shared" si="15"/>
        <v>21.21474508</v>
      </c>
      <c r="AY581" s="119">
        <v>0.8</v>
      </c>
      <c r="AZ581" s="114">
        <v>-0.1</v>
      </c>
      <c r="BA581" s="114">
        <v>-21.66</v>
      </c>
      <c r="BB581" s="114">
        <v>-15.78</v>
      </c>
      <c r="BC581" s="114">
        <v>-14.29</v>
      </c>
      <c r="BD581" s="42"/>
      <c r="BE581" s="17">
        <v>2014.0</v>
      </c>
      <c r="BF581" s="17">
        <f t="shared" si="16"/>
        <v>0</v>
      </c>
      <c r="BG581" s="120">
        <v>1.0999999999999999</v>
      </c>
    </row>
    <row r="582" ht="11.25" customHeight="1">
      <c r="A582" s="155" t="s">
        <v>992</v>
      </c>
      <c r="B582" s="99" t="s">
        <v>993</v>
      </c>
      <c r="C582" s="100" t="s">
        <v>125</v>
      </c>
      <c r="D582" s="100" t="s">
        <v>221</v>
      </c>
      <c r="E582" s="101">
        <v>17.0</v>
      </c>
      <c r="F582" s="58">
        <v>210.0</v>
      </c>
      <c r="G582" s="58" t="s">
        <v>168</v>
      </c>
      <c r="H582" s="58" t="s">
        <v>168</v>
      </c>
      <c r="I582" s="150">
        <v>30.43</v>
      </c>
      <c r="J582" s="103">
        <f t="shared" si="2"/>
        <v>3.286230693</v>
      </c>
      <c r="K582" s="104">
        <v>0.25</v>
      </c>
      <c r="L582" s="73">
        <v>4.0</v>
      </c>
      <c r="M582" s="23">
        <f t="shared" si="3"/>
        <v>1</v>
      </c>
      <c r="N582" s="105" t="s">
        <v>138</v>
      </c>
      <c r="O582" s="106">
        <v>0.24</v>
      </c>
      <c r="P582" s="107">
        <v>43692.0</v>
      </c>
      <c r="Q582" s="107">
        <v>43707.0</v>
      </c>
      <c r="R582" s="23">
        <f t="shared" si="4"/>
        <v>4.166666667</v>
      </c>
      <c r="S582" s="108">
        <f t="array" ref="S582">IF(INDEX(Historical!$D$7:$D$1379,MATCH(B582,Historical!$B$7:$B$1403,0))=0,"n/a",(INDEX(Historical!$C$7:$C$1381,MATCH(B582,Historical!$B$7:$B$1403,0))/INDEX(Historical!$D$7:$D$1379,MATCH(B582,Historical!$B$7:$B$1403,0))-1)*100)</f>
        <v>4.255319149</v>
      </c>
      <c r="T582" s="108">
        <f t="array" ref="T582">IF(INDEX(Historical!$F$7:$F$1372,MATCH(B582,Historical!$B$7:$B$1403,0))=0,"n/a",((INDEX(Historical!$C$7:$C$1381,MATCH(B582,Historical!$B$7:$B$1403,0))/INDEX(Historical!$F$7:$F$1372,MATCH(B582,Historical!$B$7:$B$1403,0)))^(1/3)-1)*100)</f>
        <v>4.450183706</v>
      </c>
      <c r="U582" s="108">
        <f t="array" ref="U582">IF(INDEX(Historical!$H$7:$H$1372,MATCH(B582,Historical!$B$7:$B$1403,0))=0,"n/a",((INDEX(Historical!$C$7:$C$1381,MATCH(B582,Historical!$B$7:$B$1403,0))/INDEX(Historical!$H$7:$H$1372,MATCH(B582,Historical!$B$7:$B$1403,0)))^(1/5)-1)*100)</f>
        <v>4.670981026</v>
      </c>
      <c r="V582" s="108">
        <f t="array" ref="V582">IF(INDEX(Historical!$O$7:$O$1372,MATCH(B582,Historical!$B$7:$B$1403,0))=0,"n/a",((INDEX(Historical!$C$7:$C$1381,MATCH(B582,Historical!$B$7:$B$1403,0))/INDEX(Historical!$O$7:$O$1372,MATCH(B582,Historical!$B$7:$B$1403,0)))^(1/10)-1)*100)</f>
        <v>5.385244684</v>
      </c>
      <c r="W582" s="109">
        <f t="shared" si="5"/>
        <v>0.8673665357</v>
      </c>
      <c r="X582" s="110">
        <f t="shared" si="6"/>
        <v>0.6398604145</v>
      </c>
      <c r="Y582" s="159"/>
      <c r="Z582" s="103">
        <f t="shared" si="7"/>
        <v>49.5049505</v>
      </c>
      <c r="AA582" s="112">
        <f t="shared" si="8"/>
        <v>15.06435644</v>
      </c>
      <c r="AB582" s="73">
        <v>7.0</v>
      </c>
      <c r="AC582" s="102">
        <v>2.02</v>
      </c>
      <c r="AD582" s="102" t="s">
        <v>128</v>
      </c>
      <c r="AE582" s="102">
        <v>0.82</v>
      </c>
      <c r="AF582" s="102">
        <v>1.59</v>
      </c>
      <c r="AG582" s="102" t="s">
        <v>128</v>
      </c>
      <c r="AH582" s="102">
        <v>0.2</v>
      </c>
      <c r="AI582" s="102" t="s">
        <v>128</v>
      </c>
      <c r="AJ582" s="102">
        <v>7.3</v>
      </c>
      <c r="AK582" s="102" t="s">
        <v>128</v>
      </c>
      <c r="AL582" s="113">
        <v>232.49</v>
      </c>
      <c r="AM582" s="114">
        <v>0.8999999999999999</v>
      </c>
      <c r="AN582" s="102">
        <v>0.02</v>
      </c>
      <c r="AO582" s="115">
        <f t="shared" si="9"/>
        <v>-7.107144716</v>
      </c>
      <c r="AP582" s="116">
        <f t="shared" si="10"/>
        <v>7.957211719</v>
      </c>
      <c r="AQ582" s="117">
        <f t="shared" si="11"/>
        <v>3.17692837</v>
      </c>
      <c r="AR582" s="103">
        <f t="array" ref="AR582">INDEX(Historical!$C$7:$C$1381,MATCH(B582,Historical!$B$7:$B$1403,0))*IF(AH582="n/a",1.03,IF(AH582&lt;0,1.01,IF(AH582&gt;10,1.1,(1+AH582/100))))</f>
        <v>0.98196</v>
      </c>
      <c r="AS582" s="112">
        <f t="shared" si="12"/>
        <v>1.0114188</v>
      </c>
      <c r="AT582" s="112">
        <f t="shared" ref="AT582:AV582" si="590">IF($AK582="n/a",1.03*AS582,IF($AK582&lt;0,1.01*AS582,IF($AK582&gt;10,1.1*AS582,(1+$AK582/100)*AS582)))</f>
        <v>1.041761364</v>
      </c>
      <c r="AU582" s="112">
        <f t="shared" si="590"/>
        <v>1.073014205</v>
      </c>
      <c r="AV582" s="112">
        <f t="shared" si="590"/>
        <v>1.105204631</v>
      </c>
      <c r="AW582" s="103">
        <f t="shared" si="14"/>
        <v>5.213359</v>
      </c>
      <c r="AX582" s="118">
        <f t="shared" si="15"/>
        <v>17.13230036</v>
      </c>
      <c r="AY582" s="119">
        <v>1.14</v>
      </c>
      <c r="AZ582" s="114">
        <v>10.61</v>
      </c>
      <c r="BA582" s="114">
        <v>-21.57</v>
      </c>
      <c r="BB582" s="114">
        <v>-15.83</v>
      </c>
      <c r="BC582" s="114">
        <v>-10.02</v>
      </c>
      <c r="BD582" s="42"/>
      <c r="BE582" s="17">
        <v>2003.0</v>
      </c>
      <c r="BF582" s="17">
        <f t="shared" si="16"/>
        <v>1</v>
      </c>
      <c r="BG582" s="120" t="s">
        <v>128</v>
      </c>
    </row>
    <row r="583" ht="11.25" customHeight="1">
      <c r="A583" s="155" t="s">
        <v>994</v>
      </c>
      <c r="B583" s="99" t="s">
        <v>995</v>
      </c>
      <c r="C583" s="100" t="s">
        <v>158</v>
      </c>
      <c r="D583" s="100" t="s">
        <v>362</v>
      </c>
      <c r="E583" s="101">
        <v>13.0</v>
      </c>
      <c r="F583" s="58">
        <v>288.0</v>
      </c>
      <c r="G583" s="58" t="s">
        <v>121</v>
      </c>
      <c r="H583" s="58" t="s">
        <v>121</v>
      </c>
      <c r="I583" s="150">
        <v>38.1</v>
      </c>
      <c r="J583" s="103">
        <f t="shared" si="2"/>
        <v>4.06824147</v>
      </c>
      <c r="K583" s="104">
        <v>0.3875</v>
      </c>
      <c r="L583" s="73">
        <v>4.0</v>
      </c>
      <c r="M583" s="23">
        <f t="shared" si="3"/>
        <v>1.55</v>
      </c>
      <c r="N583" s="105" t="s">
        <v>365</v>
      </c>
      <c r="O583" s="106">
        <v>0.365</v>
      </c>
      <c r="P583" s="107">
        <v>43747.0</v>
      </c>
      <c r="Q583" s="107">
        <v>43768.0</v>
      </c>
      <c r="R583" s="23">
        <f t="shared" si="4"/>
        <v>6.164383562</v>
      </c>
      <c r="S583" s="108">
        <f t="array" ref="S583">IF(INDEX(Historical!$D$7:$D$1379,MATCH(B583,Historical!$B$7:$B$1403,0))=0,"n/a",(INDEX(Historical!$C$7:$C$1381,MATCH(B583,Historical!$B$7:$B$1403,0))/INDEX(Historical!$D$7:$D$1379,MATCH(B583,Historical!$B$7:$B$1403,0))-1)*100)</f>
        <v>8.80733945</v>
      </c>
      <c r="T583" s="108">
        <f t="array" ref="T583">IF(INDEX(Historical!$F$7:$F$1372,MATCH(B583,Historical!$B$7:$B$1403,0))=0,"n/a",((INDEX(Historical!$C$7:$C$1381,MATCH(B583,Historical!$B$7:$B$1403,0))/INDEX(Historical!$F$7:$F$1372,MATCH(B583,Historical!$B$7:$B$1403,0)))^(1/3)-1)*100)</f>
        <v>9.553447934</v>
      </c>
      <c r="U583" s="108">
        <f t="array" ref="U583">IF(INDEX(Historical!$H$7:$H$1372,MATCH(B583,Historical!$B$7:$B$1403,0))=0,"n/a",((INDEX(Historical!$C$7:$C$1381,MATCH(B583,Historical!$B$7:$B$1403,0))/INDEX(Historical!$H$7:$H$1372,MATCH(B583,Historical!$B$7:$B$1403,0)))^(1/5)-1)*100)</f>
        <v>9.893142811</v>
      </c>
      <c r="V583" s="108">
        <f t="array" ref="V583">IF(INDEX(Historical!$O$7:$O$1372,MATCH(B583,Historical!$B$7:$B$1403,0))=0,"n/a",((INDEX(Historical!$C$7:$C$1381,MATCH(B583,Historical!$B$7:$B$1403,0))/INDEX(Historical!$O$7:$O$1372,MATCH(B583,Historical!$B$7:$B$1403,0)))^(1/10)-1)*100)</f>
        <v>7.639986676</v>
      </c>
      <c r="W583" s="109">
        <f t="shared" si="5"/>
        <v>1.294916239</v>
      </c>
      <c r="X583" s="110">
        <f t="shared" si="6"/>
        <v>5.496190451</v>
      </c>
      <c r="Y583" s="133"/>
      <c r="Z583" s="103">
        <f t="shared" si="7"/>
        <v>68.5840708</v>
      </c>
      <c r="AA583" s="112">
        <f t="shared" si="8"/>
        <v>16.85840708</v>
      </c>
      <c r="AB583" s="73">
        <v>12.0</v>
      </c>
      <c r="AC583" s="102">
        <v>2.26</v>
      </c>
      <c r="AD583" s="102">
        <v>5.28</v>
      </c>
      <c r="AE583" s="102">
        <v>3.35</v>
      </c>
      <c r="AF583" s="102">
        <v>1.82</v>
      </c>
      <c r="AG583" s="102">
        <v>11.200000000000001</v>
      </c>
      <c r="AH583" s="102">
        <v>13.5</v>
      </c>
      <c r="AI583" s="102">
        <v>1.83</v>
      </c>
      <c r="AJ583" s="102">
        <v>1.7999999999999998</v>
      </c>
      <c r="AK583" s="102">
        <v>3.2</v>
      </c>
      <c r="AL583" s="113">
        <v>7610.0</v>
      </c>
      <c r="AM583" s="114">
        <v>0.25</v>
      </c>
      <c r="AN583" s="102">
        <v>0.8</v>
      </c>
      <c r="AO583" s="115">
        <f t="shared" si="9"/>
        <v>-2.897022799</v>
      </c>
      <c r="AP583" s="116">
        <f t="shared" si="10"/>
        <v>13.96138428</v>
      </c>
      <c r="AQ583" s="117">
        <f t="shared" si="11"/>
        <v>16.7757602</v>
      </c>
      <c r="AR583" s="103">
        <f t="array" ref="AR583">INDEX(Historical!$C$7:$C$1381,MATCH(B583,Historical!$B$7:$B$1403,0))*IF(AH583="n/a",1.03,IF(AH583&lt;0,1.01,IF(AH583&gt;10,1.1,(1+AH583/100))))</f>
        <v>1.63075</v>
      </c>
      <c r="AS583" s="112">
        <f t="shared" si="12"/>
        <v>1.660592725</v>
      </c>
      <c r="AT583" s="112">
        <f t="shared" ref="AT583:AV583" si="591">IF($AK583="n/a",1.03*AS583,IF($AK583&lt;0,1.01*AS583,IF($AK583&gt;10,1.1*AS583,(1+$AK583/100)*AS583)))</f>
        <v>1.713731692</v>
      </c>
      <c r="AU583" s="112">
        <f t="shared" si="591"/>
        <v>1.768571106</v>
      </c>
      <c r="AV583" s="112">
        <f t="shared" si="591"/>
        <v>1.825165382</v>
      </c>
      <c r="AW583" s="103">
        <f t="shared" si="14"/>
        <v>8.598810905</v>
      </c>
      <c r="AX583" s="118">
        <f t="shared" si="15"/>
        <v>22.56905749</v>
      </c>
      <c r="AY583" s="119">
        <v>0.51</v>
      </c>
      <c r="AZ583" s="114">
        <v>-5.74</v>
      </c>
      <c r="BA583" s="114">
        <v>-17.94</v>
      </c>
      <c r="BB583" s="114">
        <v>-15.07</v>
      </c>
      <c r="BC583" s="114">
        <v>-12.46</v>
      </c>
      <c r="BD583" s="42"/>
      <c r="BE583" s="17">
        <v>2007.0</v>
      </c>
      <c r="BF583" s="17">
        <f t="shared" si="16"/>
        <v>1</v>
      </c>
      <c r="BG583" s="120">
        <v>4.2</v>
      </c>
    </row>
    <row r="584" ht="11.25" customHeight="1">
      <c r="A584" s="155" t="s">
        <v>1764</v>
      </c>
      <c r="B584" s="99" t="s">
        <v>1765</v>
      </c>
      <c r="C584" s="100" t="s">
        <v>158</v>
      </c>
      <c r="D584" s="100" t="s">
        <v>163</v>
      </c>
      <c r="E584" s="101">
        <v>7.0</v>
      </c>
      <c r="F584" s="58">
        <v>715.0</v>
      </c>
      <c r="G584" s="58" t="s">
        <v>120</v>
      </c>
      <c r="H584" s="58" t="s">
        <v>120</v>
      </c>
      <c r="I584" s="150">
        <v>82.14</v>
      </c>
      <c r="J584" s="103">
        <f t="shared" si="2"/>
        <v>2.629656684</v>
      </c>
      <c r="K584" s="104">
        <v>0.54</v>
      </c>
      <c r="L584" s="73">
        <v>4.0</v>
      </c>
      <c r="M584" s="23">
        <f t="shared" si="3"/>
        <v>2.16</v>
      </c>
      <c r="N584" s="105" t="s">
        <v>443</v>
      </c>
      <c r="O584" s="106">
        <v>0.5</v>
      </c>
      <c r="P584" s="107">
        <v>43881.0</v>
      </c>
      <c r="Q584" s="107">
        <v>43895.0</v>
      </c>
      <c r="R584" s="23">
        <f t="shared" si="4"/>
        <v>8</v>
      </c>
      <c r="S584" s="108">
        <f t="array" ref="S584">IF(INDEX(Historical!$D$7:$D$1379,MATCH(B584,Historical!$B$7:$B$1403,0))=0,"n/a",(INDEX(Historical!$C$7:$C$1381,MATCH(B584,Historical!$B$7:$B$1403,0))/INDEX(Historical!$D$7:$D$1379,MATCH(B584,Historical!$B$7:$B$1403,0))-1)*100)</f>
        <v>8.695652174</v>
      </c>
      <c r="T584" s="108">
        <f t="array" ref="T584">IF(INDEX(Historical!$F$7:$F$1372,MATCH(B584,Historical!$B$7:$B$1403,0))=0,"n/a",((INDEX(Historical!$C$7:$C$1381,MATCH(B584,Historical!$B$7:$B$1403,0))/INDEX(Historical!$F$7:$F$1372,MATCH(B584,Historical!$B$7:$B$1403,0)))^(1/3)-1)*100)</f>
        <v>12.62478804</v>
      </c>
      <c r="U584" s="108">
        <f t="array" ref="U584">IF(INDEX(Historical!$H$7:$H$1372,MATCH(B584,Historical!$B$7:$B$1403,0))=0,"n/a",((INDEX(Historical!$C$7:$C$1381,MATCH(B584,Historical!$B$7:$B$1403,0))/INDEX(Historical!$H$7:$H$1372,MATCH(B584,Historical!$B$7:$B$1403,0)))^(1/5)-1)*100)</f>
        <v>18.94608218</v>
      </c>
      <c r="V584" s="108" t="str">
        <f t="array" ref="V584">IF(INDEX(Historical!$O$7:$O$1372,MATCH(B584,Historical!$B$7:$B$1403,0))=0,"n/a",((INDEX(Historical!$C$7:$C$1381,MATCH(B584,Historical!$B$7:$B$1403,0))/INDEX(Historical!$O$7:$O$1372,MATCH(B584,Historical!$B$7:$B$1403,0)))^(1/10)-1)*100)</f>
        <v>n/a</v>
      </c>
      <c r="W584" s="109" t="str">
        <f t="shared" si="5"/>
        <v>n/a</v>
      </c>
      <c r="X584" s="110">
        <f t="shared" si="6"/>
        <v>1.706854251</v>
      </c>
      <c r="Y584" s="218"/>
      <c r="Z584" s="103">
        <f t="shared" si="7"/>
        <v>61.53846154</v>
      </c>
      <c r="AA584" s="112">
        <f t="shared" si="8"/>
        <v>23.4017094</v>
      </c>
      <c r="AB584" s="73">
        <v>12.0</v>
      </c>
      <c r="AC584" s="102">
        <v>3.51</v>
      </c>
      <c r="AD584" s="102">
        <v>4.68</v>
      </c>
      <c r="AE584" s="102">
        <v>2.65</v>
      </c>
      <c r="AF584" s="102">
        <v>2.04</v>
      </c>
      <c r="AG584" s="102">
        <v>8.799999999999999</v>
      </c>
      <c r="AH584" s="102">
        <v>8.1</v>
      </c>
      <c r="AI584" s="102">
        <v>6.49</v>
      </c>
      <c r="AJ584" s="102">
        <v>11.1</v>
      </c>
      <c r="AK584" s="102">
        <v>5.0</v>
      </c>
      <c r="AL584" s="113">
        <v>4370.0</v>
      </c>
      <c r="AM584" s="114">
        <v>1.6500000000000001</v>
      </c>
      <c r="AN584" s="102">
        <v>0.85</v>
      </c>
      <c r="AO584" s="115">
        <f t="shared" si="9"/>
        <v>-1.825970536</v>
      </c>
      <c r="AP584" s="116">
        <f t="shared" si="10"/>
        <v>21.57573887</v>
      </c>
      <c r="AQ584" s="117">
        <f t="shared" si="11"/>
        <v>45.66245178</v>
      </c>
      <c r="AR584" s="103">
        <f t="array" ref="AR584">INDEX(Historical!$C$7:$C$1381,MATCH(B584,Historical!$B$7:$B$1403,0))*IF(AH584="n/a",1.03,IF(AH584&lt;0,1.01,IF(AH584&gt;10,1.1,(1+AH584/100))))</f>
        <v>2.162</v>
      </c>
      <c r="AS584" s="112">
        <f t="shared" si="12"/>
        <v>2.3023138</v>
      </c>
      <c r="AT584" s="112">
        <f t="shared" ref="AT584:AV584" si="592">IF($AK584="n/a",1.03*AS584,IF($AK584&lt;0,1.01*AS584,IF($AK584&gt;10,1.1*AS584,(1+$AK584/100)*AS584)))</f>
        <v>2.41742949</v>
      </c>
      <c r="AU584" s="112">
        <f t="shared" si="592"/>
        <v>2.538300965</v>
      </c>
      <c r="AV584" s="112">
        <f t="shared" si="592"/>
        <v>2.665216013</v>
      </c>
      <c r="AW584" s="103">
        <f t="shared" si="14"/>
        <v>12.08526027</v>
      </c>
      <c r="AX584" s="118">
        <f t="shared" si="15"/>
        <v>14.71300252</v>
      </c>
      <c r="AY584" s="119">
        <v>0.35</v>
      </c>
      <c r="AZ584" s="114">
        <v>-3.25</v>
      </c>
      <c r="BA584" s="114">
        <v>-15.290000000000001</v>
      </c>
      <c r="BB584" s="114">
        <v>-12.379999999999999</v>
      </c>
      <c r="BC584" s="114">
        <v>-10.27</v>
      </c>
      <c r="BD584" s="42"/>
      <c r="BE584" s="17">
        <v>2014.0</v>
      </c>
      <c r="BF584" s="17">
        <f t="shared" si="16"/>
        <v>0</v>
      </c>
      <c r="BG584" s="120">
        <v>3.4000000000000004</v>
      </c>
    </row>
    <row r="585" ht="11.25" customHeight="1">
      <c r="A585" s="155" t="s">
        <v>996</v>
      </c>
      <c r="B585" s="99" t="s">
        <v>997</v>
      </c>
      <c r="C585" s="100" t="s">
        <v>272</v>
      </c>
      <c r="D585" s="100" t="s">
        <v>273</v>
      </c>
      <c r="E585" s="101">
        <v>17.0</v>
      </c>
      <c r="F585" s="58">
        <v>214.0</v>
      </c>
      <c r="G585" s="58" t="s">
        <v>121</v>
      </c>
      <c r="H585" s="58" t="s">
        <v>121</v>
      </c>
      <c r="I585" s="150">
        <v>39.6</v>
      </c>
      <c r="J585" s="103">
        <f t="shared" si="2"/>
        <v>6.767676768</v>
      </c>
      <c r="K585" s="104">
        <v>0.67</v>
      </c>
      <c r="L585" s="73">
        <v>4.0</v>
      </c>
      <c r="M585" s="23">
        <f t="shared" si="3"/>
        <v>2.68</v>
      </c>
      <c r="N585" s="105" t="s">
        <v>147</v>
      </c>
      <c r="O585" s="106">
        <v>0.66</v>
      </c>
      <c r="P585" s="107">
        <v>43768.0</v>
      </c>
      <c r="Q585" s="107">
        <v>43784.0</v>
      </c>
      <c r="R585" s="23">
        <f t="shared" si="4"/>
        <v>1.515151515</v>
      </c>
      <c r="S585" s="108">
        <f t="array" ref="S585">IF(INDEX(Historical!$D$7:$D$1379,MATCH(B585,Historical!$B$7:$B$1403,0))=0,"n/a",(INDEX(Historical!$C$7:$C$1381,MATCH(B585,Historical!$B$7:$B$1403,0))/INDEX(Historical!$D$7:$D$1379,MATCH(B585,Historical!$B$7:$B$1403,0))-1)*100)</f>
        <v>0.3787878788</v>
      </c>
      <c r="T585" s="108">
        <f t="array" ref="T585">IF(INDEX(Historical!$F$7:$F$1372,MATCH(B585,Historical!$B$7:$B$1403,0))=0,"n/a",((INDEX(Historical!$C$7:$C$1381,MATCH(B585,Historical!$B$7:$B$1403,0))/INDEX(Historical!$F$7:$F$1372,MATCH(B585,Historical!$B$7:$B$1403,0)))^(1/3)-1)*100)</f>
        <v>3.93886187</v>
      </c>
      <c r="U585" s="108">
        <f t="array" ref="U585">IF(INDEX(Historical!$H$7:$H$1372,MATCH(B585,Historical!$B$7:$B$1403,0))=0,"n/a",((INDEX(Historical!$C$7:$C$1381,MATCH(B585,Historical!$B$7:$B$1403,0))/INDEX(Historical!$H$7:$H$1372,MATCH(B585,Historical!$B$7:$B$1403,0)))^(1/5)-1)*100)</f>
        <v>5.579329813</v>
      </c>
      <c r="V585" s="108">
        <f t="array" ref="V585">IF(INDEX(Historical!$O$7:$O$1372,MATCH(B585,Historical!$B$7:$B$1403,0))=0,"n/a",((INDEX(Historical!$C$7:$C$1381,MATCH(B585,Historical!$B$7:$B$1403,0))/INDEX(Historical!$O$7:$O$1372,MATCH(B585,Historical!$B$7:$B$1403,0)))^(1/10)-1)*100)</f>
        <v>8.244655551</v>
      </c>
      <c r="W585" s="109">
        <f t="shared" si="5"/>
        <v>0.6767207894</v>
      </c>
      <c r="X585" s="110" t="str">
        <f t="shared" si="6"/>
        <v>n/a</v>
      </c>
      <c r="Y585" s="133"/>
      <c r="Z585" s="103">
        <f t="shared" si="7"/>
        <v>175.1633987</v>
      </c>
      <c r="AA585" s="112">
        <f t="shared" si="8"/>
        <v>25.88235294</v>
      </c>
      <c r="AB585" s="73">
        <v>12.0</v>
      </c>
      <c r="AC585" s="102">
        <v>1.53</v>
      </c>
      <c r="AD585" s="102">
        <v>1.64</v>
      </c>
      <c r="AE585" s="102">
        <v>9.29</v>
      </c>
      <c r="AF585" s="102">
        <v>2.22</v>
      </c>
      <c r="AG585" s="102">
        <v>7.1</v>
      </c>
      <c r="AH585" s="102">
        <v>176.5</v>
      </c>
      <c r="AI585" s="102">
        <v>4.130000000000001</v>
      </c>
      <c r="AJ585" s="102">
        <v>-1.7000000000000002</v>
      </c>
      <c r="AK585" s="102">
        <v>15.8</v>
      </c>
      <c r="AL585" s="113">
        <v>8630.0</v>
      </c>
      <c r="AM585" s="114">
        <v>0.4</v>
      </c>
      <c r="AN585" s="102">
        <v>1.19</v>
      </c>
      <c r="AO585" s="115">
        <f t="shared" si="9"/>
        <v>-13.53534636</v>
      </c>
      <c r="AP585" s="116">
        <f t="shared" si="10"/>
        <v>12.34700658</v>
      </c>
      <c r="AQ585" s="117">
        <f t="shared" si="11"/>
        <v>59.80380128</v>
      </c>
      <c r="AR585" s="103">
        <f t="array" ref="AR585">INDEX(Historical!$C$7:$C$1381,MATCH(B585,Historical!$B$7:$B$1403,0))*IF(AH585="n/a",1.03,IF(AH585&lt;0,1.01,IF(AH585&gt;10,1.1,(1+AH585/100))))</f>
        <v>2.915</v>
      </c>
      <c r="AS585" s="112">
        <f t="shared" si="12"/>
        <v>3.0353895</v>
      </c>
      <c r="AT585" s="112">
        <f t="shared" ref="AT585:AV585" si="593">IF($AK585="n/a",1.03*AS585,IF($AK585&lt;0,1.01*AS585,IF($AK585&gt;10,1.1*AS585,(1+$AK585/100)*AS585)))</f>
        <v>3.33892845</v>
      </c>
      <c r="AU585" s="112">
        <f t="shared" si="593"/>
        <v>3.672821295</v>
      </c>
      <c r="AV585" s="112">
        <f t="shared" si="593"/>
        <v>4.040103425</v>
      </c>
      <c r="AW585" s="103">
        <f t="shared" si="14"/>
        <v>17.00224267</v>
      </c>
      <c r="AX585" s="118">
        <f t="shared" si="15"/>
        <v>42.93495624</v>
      </c>
      <c r="AY585" s="119">
        <v>0.44</v>
      </c>
      <c r="AZ585" s="114">
        <v>14.32</v>
      </c>
      <c r="BA585" s="114">
        <v>-12.43</v>
      </c>
      <c r="BB585" s="114">
        <v>-7.3</v>
      </c>
      <c r="BC585" s="114">
        <v>-2.08</v>
      </c>
      <c r="BD585" s="42"/>
      <c r="BE585" s="17">
        <v>2003.0</v>
      </c>
      <c r="BF585" s="17">
        <f t="shared" si="16"/>
        <v>1</v>
      </c>
      <c r="BG585" s="120">
        <v>3.0</v>
      </c>
    </row>
    <row r="586" ht="11.25" customHeight="1">
      <c r="A586" s="155" t="s">
        <v>998</v>
      </c>
      <c r="B586" s="99" t="s">
        <v>999</v>
      </c>
      <c r="C586" s="100" t="s">
        <v>245</v>
      </c>
      <c r="D586" s="100" t="s">
        <v>246</v>
      </c>
      <c r="E586" s="101">
        <v>18.0</v>
      </c>
      <c r="F586" s="58">
        <v>194.0</v>
      </c>
      <c r="G586" s="58" t="s">
        <v>121</v>
      </c>
      <c r="H586" s="58" t="s">
        <v>121</v>
      </c>
      <c r="I586" s="150">
        <v>66.72</v>
      </c>
      <c r="J586" s="103">
        <f t="shared" si="2"/>
        <v>5.605515588</v>
      </c>
      <c r="K586" s="104">
        <v>0.935</v>
      </c>
      <c r="L586" s="73">
        <v>4.0</v>
      </c>
      <c r="M586" s="23">
        <f t="shared" si="3"/>
        <v>3.74</v>
      </c>
      <c r="N586" s="105" t="s">
        <v>147</v>
      </c>
      <c r="O586" s="106">
        <v>0.915</v>
      </c>
      <c r="P586" s="107">
        <v>43854.0</v>
      </c>
      <c r="Q586" s="107">
        <v>43874.0</v>
      </c>
      <c r="R586" s="23">
        <f t="shared" si="4"/>
        <v>2.18579235</v>
      </c>
      <c r="S586" s="108">
        <f t="array" ref="S586">IF(INDEX(Historical!$D$7:$D$1379,MATCH(B586,Historical!$B$7:$B$1403,0))=0,"n/a",(INDEX(Historical!$C$7:$C$1381,MATCH(B586,Historical!$B$7:$B$1403,0))/INDEX(Historical!$D$7:$D$1379,MATCH(B586,Historical!$B$7:$B$1403,0))-1)*100)</f>
        <v>8.782742681</v>
      </c>
      <c r="T586" s="108">
        <f t="array" ref="T586">IF(INDEX(Historical!$F$7:$F$1372,MATCH(B586,Historical!$B$7:$B$1403,0))=0,"n/a",((INDEX(Historical!$C$7:$C$1381,MATCH(B586,Historical!$B$7:$B$1403,0))/INDEX(Historical!$F$7:$F$1372,MATCH(B586,Historical!$B$7:$B$1403,0)))^(1/3)-1)*100)</f>
        <v>12.79240738</v>
      </c>
      <c r="U586" s="108">
        <f t="array" ref="U586">IF(INDEX(Historical!$H$7:$H$1372,MATCH(B586,Historical!$B$7:$B$1403,0))=0,"n/a",((INDEX(Historical!$C$7:$C$1381,MATCH(B586,Historical!$B$7:$B$1403,0))/INDEX(Historical!$H$7:$H$1372,MATCH(B586,Historical!$B$7:$B$1403,0)))^(1/5)-1)*100)</f>
        <v>10.68356891</v>
      </c>
      <c r="V586" s="108">
        <f t="array" ref="V586">IF(INDEX(Historical!$O$7:$O$1372,MATCH(B586,Historical!$B$7:$B$1403,0))=0,"n/a",((INDEX(Historical!$C$7:$C$1381,MATCH(B586,Historical!$B$7:$B$1403,0))/INDEX(Historical!$O$7:$O$1372,MATCH(B586,Historical!$B$7:$B$1403,0)))^(1/10)-1)*100)</f>
        <v>17.29640794</v>
      </c>
      <c r="W586" s="109">
        <f t="shared" si="5"/>
        <v>0.6176755858</v>
      </c>
      <c r="X586" s="110">
        <f t="shared" si="6"/>
        <v>0.671922573</v>
      </c>
      <c r="Y586" s="133"/>
      <c r="Z586" s="103">
        <f t="shared" si="7"/>
        <v>124.2524917</v>
      </c>
      <c r="AA586" s="112">
        <f t="shared" si="8"/>
        <v>22.16611296</v>
      </c>
      <c r="AB586" s="73">
        <v>12.0</v>
      </c>
      <c r="AC586" s="102">
        <v>3.01</v>
      </c>
      <c r="AD586" s="102">
        <v>1.48</v>
      </c>
      <c r="AE586" s="102">
        <v>2.61</v>
      </c>
      <c r="AF586" s="102">
        <v>4.44</v>
      </c>
      <c r="AG586" s="156">
        <v>19.5</v>
      </c>
      <c r="AH586" s="102">
        <v>57.599999999999994</v>
      </c>
      <c r="AI586" s="102">
        <v>25.66</v>
      </c>
      <c r="AJ586" s="102">
        <v>15.9</v>
      </c>
      <c r="AK586" s="102">
        <v>14.940000000000001</v>
      </c>
      <c r="AL586" s="113">
        <v>27730.0</v>
      </c>
      <c r="AM586" s="114">
        <v>0.5</v>
      </c>
      <c r="AN586" s="156">
        <v>2.01</v>
      </c>
      <c r="AO586" s="115">
        <f t="shared" si="9"/>
        <v>-5.877028459</v>
      </c>
      <c r="AP586" s="116">
        <f t="shared" si="10"/>
        <v>16.2890845</v>
      </c>
      <c r="AQ586" s="117">
        <f t="shared" si="11"/>
        <v>109.1438012</v>
      </c>
      <c r="AR586" s="103">
        <f t="array" ref="AR586">INDEX(Historical!$C$7:$C$1381,MATCH(B586,Historical!$B$7:$B$1403,0))*IF(AH586="n/a",1.03,IF(AH586&lt;0,1.01,IF(AH586&gt;10,1.1,(1+AH586/100))))</f>
        <v>3.883</v>
      </c>
      <c r="AS586" s="112">
        <f t="shared" si="12"/>
        <v>4.2713</v>
      </c>
      <c r="AT586" s="112">
        <f t="shared" ref="AT586:AV586" si="594">IF($AK586="n/a",1.03*AS586,IF($AK586&lt;0,1.01*AS586,IF($AK586&gt;10,1.1*AS586,(1+$AK586/100)*AS586)))</f>
        <v>4.69843</v>
      </c>
      <c r="AU586" s="112">
        <f t="shared" si="594"/>
        <v>5.168273</v>
      </c>
      <c r="AV586" s="112">
        <f t="shared" si="594"/>
        <v>5.6851003</v>
      </c>
      <c r="AW586" s="103">
        <f t="shared" si="14"/>
        <v>23.7061033</v>
      </c>
      <c r="AX586" s="118">
        <f t="shared" si="15"/>
        <v>35.53073037</v>
      </c>
      <c r="AY586" s="119">
        <v>1.11</v>
      </c>
      <c r="AZ586" s="114">
        <v>5.6899999999999995</v>
      </c>
      <c r="BA586" s="114">
        <v>-14.979999999999999</v>
      </c>
      <c r="BB586" s="114">
        <v>-11.55</v>
      </c>
      <c r="BC586" s="114">
        <v>-6.25</v>
      </c>
      <c r="BD586" s="42"/>
      <c r="BE586" s="17">
        <v>2003.0</v>
      </c>
      <c r="BF586" s="17">
        <f t="shared" si="16"/>
        <v>1</v>
      </c>
      <c r="BG586" s="120">
        <v>6.4</v>
      </c>
    </row>
    <row r="587" ht="11.25" customHeight="1">
      <c r="A587" s="55" t="s">
        <v>1000</v>
      </c>
      <c r="B587" s="99" t="s">
        <v>1001</v>
      </c>
      <c r="C587" s="100" t="s">
        <v>320</v>
      </c>
      <c r="D587" s="100" t="s">
        <v>321</v>
      </c>
      <c r="E587" s="101">
        <v>10.0</v>
      </c>
      <c r="F587" s="58">
        <v>348.0</v>
      </c>
      <c r="G587" s="58" t="s">
        <v>121</v>
      </c>
      <c r="H587" s="58" t="s">
        <v>121</v>
      </c>
      <c r="I587" s="150">
        <v>69.28</v>
      </c>
      <c r="J587" s="103">
        <f t="shared" si="2"/>
        <v>3.752886836</v>
      </c>
      <c r="K587" s="104">
        <v>0.65</v>
      </c>
      <c r="L587" s="73">
        <v>4.0</v>
      </c>
      <c r="M587" s="23">
        <f t="shared" si="3"/>
        <v>2.6</v>
      </c>
      <c r="N587" s="105" t="s">
        <v>1002</v>
      </c>
      <c r="O587" s="106">
        <v>0.6</v>
      </c>
      <c r="P587" s="146">
        <v>43532.0</v>
      </c>
      <c r="Q587" s="146">
        <v>43564.0</v>
      </c>
      <c r="R587" s="23">
        <f t="shared" si="4"/>
        <v>8.333333333</v>
      </c>
      <c r="S587" s="108">
        <f t="array" ref="S587">IF(INDEX(Historical!$D$7:$D$1379,MATCH(B587,Historical!$B$7:$B$1403,0))=0,"n/a",(INDEX(Historical!$C$7:$C$1381,MATCH(B587,Historical!$B$7:$B$1403,0))/INDEX(Historical!$D$7:$D$1379,MATCH(B587,Historical!$B$7:$B$1403,0))-1)*100)</f>
        <v>6.25</v>
      </c>
      <c r="T587" s="108">
        <f t="array" ref="T587">IF(INDEX(Historical!$F$7:$F$1372,MATCH(B587,Historical!$B$7:$B$1403,0))=0,"n/a",((INDEX(Historical!$C$7:$C$1381,MATCH(B587,Historical!$B$7:$B$1403,0))/INDEX(Historical!$F$7:$F$1372,MATCH(B587,Historical!$B$7:$B$1403,0)))^(1/3)-1)*100)</f>
        <v>6.685884434</v>
      </c>
      <c r="U587" s="108">
        <f t="array" ref="U587">IF(INDEX(Historical!$H$7:$H$1372,MATCH(B587,Historical!$B$7:$B$1403,0))=0,"n/a",((INDEX(Historical!$C$7:$C$1381,MATCH(B587,Historical!$B$7:$B$1403,0))/INDEX(Historical!$H$7:$H$1372,MATCH(B587,Historical!$B$7:$B$1403,0)))^(1/5)-1)*100)</f>
        <v>7.21450259</v>
      </c>
      <c r="V587" s="108">
        <f t="array" ref="V587">IF(INDEX(Historical!$O$7:$O$1372,MATCH(B587,Historical!$B$7:$B$1403,0))=0,"n/a",((INDEX(Historical!$C$7:$C$1381,MATCH(B587,Historical!$B$7:$B$1403,0))/INDEX(Historical!$O$7:$O$1372,MATCH(B587,Historical!$B$7:$B$1403,0)))^(1/10)-1)*100)</f>
        <v>15.56834474</v>
      </c>
      <c r="W587" s="109">
        <f t="shared" si="5"/>
        <v>0.4634084556</v>
      </c>
      <c r="X587" s="110">
        <f t="shared" si="6"/>
        <v>1.030643227</v>
      </c>
      <c r="Y587" s="147"/>
      <c r="Z587" s="103">
        <f t="shared" si="7"/>
        <v>42.83360791</v>
      </c>
      <c r="AA587" s="112">
        <f t="shared" si="8"/>
        <v>11.41350906</v>
      </c>
      <c r="AB587" s="73">
        <v>12.0</v>
      </c>
      <c r="AC587" s="102">
        <v>6.07</v>
      </c>
      <c r="AD587" s="102">
        <v>2.26</v>
      </c>
      <c r="AE587" s="102">
        <v>1.01</v>
      </c>
      <c r="AF587" s="102">
        <v>5.3</v>
      </c>
      <c r="AG587" s="102">
        <v>52.800000000000004</v>
      </c>
      <c r="AH587" s="102">
        <v>1.7999999999999998</v>
      </c>
      <c r="AI587" s="102">
        <v>6.1</v>
      </c>
      <c r="AJ587" s="102">
        <v>7.000000000000001</v>
      </c>
      <c r="AK587" s="102">
        <v>5.050000000000001</v>
      </c>
      <c r="AL587" s="113">
        <v>15120.0</v>
      </c>
      <c r="AM587" s="114">
        <v>0.1</v>
      </c>
      <c r="AN587" s="102">
        <v>1.85</v>
      </c>
      <c r="AO587" s="115">
        <f t="shared" si="9"/>
        <v>-0.4461196348</v>
      </c>
      <c r="AP587" s="116">
        <f t="shared" si="10"/>
        <v>10.96738943</v>
      </c>
      <c r="AQ587" s="117">
        <f t="shared" si="11"/>
        <v>63.96693166</v>
      </c>
      <c r="AR587" s="103">
        <f t="array" ref="AR587">INDEX(Historical!$C$7:$C$1381,MATCH(B587,Historical!$B$7:$B$1403,0))*IF(AH587="n/a",1.03,IF(AH587&lt;0,1.01,IF(AH587&gt;10,1.1,(1+AH587/100))))</f>
        <v>2.5959</v>
      </c>
      <c r="AS587" s="112">
        <f t="shared" si="12"/>
        <v>2.7542499</v>
      </c>
      <c r="AT587" s="112">
        <f t="shared" ref="AT587:AV587" si="595">IF($AK587="n/a",1.03*AS587,IF($AK587&lt;0,1.01*AS587,IF($AK587&gt;10,1.1*AS587,(1+$AK587/100)*AS587)))</f>
        <v>2.89333952</v>
      </c>
      <c r="AU587" s="112">
        <f t="shared" si="595"/>
        <v>3.039453166</v>
      </c>
      <c r="AV587" s="112">
        <f t="shared" si="595"/>
        <v>3.192945551</v>
      </c>
      <c r="AW587" s="103">
        <f t="shared" si="14"/>
        <v>14.47588814</v>
      </c>
      <c r="AX587" s="118">
        <f t="shared" si="15"/>
        <v>20.8947577</v>
      </c>
      <c r="AY587" s="119">
        <v>0.66</v>
      </c>
      <c r="AZ587" s="114">
        <v>-0.3</v>
      </c>
      <c r="BA587" s="114">
        <v>-18.54</v>
      </c>
      <c r="BB587" s="114">
        <v>-11.66</v>
      </c>
      <c r="BC587" s="114">
        <v>-12.04</v>
      </c>
      <c r="BD587" s="42"/>
      <c r="BE587" s="17">
        <v>2010.0</v>
      </c>
      <c r="BF587" s="17">
        <f t="shared" si="16"/>
        <v>0</v>
      </c>
      <c r="BG587" s="120">
        <v>5.3</v>
      </c>
    </row>
    <row r="588" ht="11.25" customHeight="1">
      <c r="A588" s="55" t="s">
        <v>1003</v>
      </c>
      <c r="B588" s="99" t="s">
        <v>1004</v>
      </c>
      <c r="C588" s="100" t="s">
        <v>131</v>
      </c>
      <c r="D588" s="100" t="s">
        <v>951</v>
      </c>
      <c r="E588" s="101">
        <v>11.0</v>
      </c>
      <c r="F588" s="58">
        <v>310.0</v>
      </c>
      <c r="G588" s="58" t="s">
        <v>168</v>
      </c>
      <c r="H588" s="58" t="s">
        <v>168</v>
      </c>
      <c r="I588" s="150">
        <v>49.46</v>
      </c>
      <c r="J588" s="103">
        <f t="shared" si="2"/>
        <v>1.940962394</v>
      </c>
      <c r="K588" s="104">
        <v>0.24</v>
      </c>
      <c r="L588" s="73">
        <v>4.0</v>
      </c>
      <c r="M588" s="23">
        <f t="shared" si="3"/>
        <v>0.96</v>
      </c>
      <c r="N588" s="105" t="s">
        <v>356</v>
      </c>
      <c r="O588" s="106">
        <v>0.19</v>
      </c>
      <c r="P588" s="146">
        <v>43566.0</v>
      </c>
      <c r="Q588" s="146">
        <v>43580.0</v>
      </c>
      <c r="R588" s="23">
        <f t="shared" si="4"/>
        <v>26.31578947</v>
      </c>
      <c r="S588" s="108">
        <f t="array" ref="S588">IF(INDEX(Historical!$D$7:$D$1379,MATCH(B588,Historical!$B$7:$B$1403,0))=0,"n/a",(INDEX(Historical!$C$7:$C$1381,MATCH(B588,Historical!$B$7:$B$1403,0))/INDEX(Historical!$D$7:$D$1379,MATCH(B588,Historical!$B$7:$B$1403,0))-1)*100)</f>
        <v>19.73684211</v>
      </c>
      <c r="T588" s="108">
        <f t="array" ref="T588">IF(INDEX(Historical!$F$7:$F$1372,MATCH(B588,Historical!$B$7:$B$1403,0))=0,"n/a",((INDEX(Historical!$C$7:$C$1381,MATCH(B588,Historical!$B$7:$B$1403,0))/INDEX(Historical!$F$7:$F$1372,MATCH(B588,Historical!$B$7:$B$1403,0)))^(1/3)-1)*100)</f>
        <v>14.89383186</v>
      </c>
      <c r="U588" s="108">
        <f t="array" ref="U588">IF(INDEX(Historical!$H$7:$H$1372,MATCH(B588,Historical!$B$7:$B$1403,0))=0,"n/a",((INDEX(Historical!$C$7:$C$1381,MATCH(B588,Historical!$B$7:$B$1403,0))/INDEX(Historical!$H$7:$H$1372,MATCH(B588,Historical!$B$7:$B$1403,0)))^(1/5)-1)*100)</f>
        <v>13.64753778</v>
      </c>
      <c r="V588" s="108">
        <f t="array" ref="V588">IF(INDEX(Historical!$O$7:$O$1372,MATCH(B588,Historical!$B$7:$B$1403,0))=0,"n/a",((INDEX(Historical!$C$7:$C$1381,MATCH(B588,Historical!$B$7:$B$1403,0))/INDEX(Historical!$O$7:$O$1372,MATCH(B588,Historical!$B$7:$B$1403,0)))^(1/10)-1)*100)</f>
        <v>19.75537453</v>
      </c>
      <c r="W588" s="109">
        <f t="shared" si="5"/>
        <v>0.6908265777</v>
      </c>
      <c r="X588" s="110">
        <f t="shared" si="6"/>
        <v>3.59145731</v>
      </c>
      <c r="Y588" s="149" t="s">
        <v>1005</v>
      </c>
      <c r="Z588" s="103">
        <f t="shared" si="7"/>
        <v>31.16883117</v>
      </c>
      <c r="AA588" s="112">
        <f t="shared" si="8"/>
        <v>16.05844156</v>
      </c>
      <c r="AB588" s="73">
        <v>5.0</v>
      </c>
      <c r="AC588" s="102">
        <v>3.08</v>
      </c>
      <c r="AD588" s="102">
        <v>1.6</v>
      </c>
      <c r="AE588" s="102">
        <v>4.07</v>
      </c>
      <c r="AF588" s="102">
        <v>10.3</v>
      </c>
      <c r="AG588" s="102">
        <v>55.00000000000001</v>
      </c>
      <c r="AH588" s="102">
        <v>16.1</v>
      </c>
      <c r="AI588" s="102">
        <v>8.43</v>
      </c>
      <c r="AJ588" s="102">
        <v>3.8</v>
      </c>
      <c r="AK588" s="102">
        <v>10.03</v>
      </c>
      <c r="AL588" s="113">
        <v>161060.0</v>
      </c>
      <c r="AM588" s="114">
        <v>35.75</v>
      </c>
      <c r="AN588" s="102">
        <v>3.32</v>
      </c>
      <c r="AO588" s="115">
        <f t="shared" si="9"/>
        <v>-0.4699413866</v>
      </c>
      <c r="AP588" s="116">
        <f t="shared" si="10"/>
        <v>15.58850017</v>
      </c>
      <c r="AQ588" s="117">
        <f t="shared" si="11"/>
        <v>171.1309221</v>
      </c>
      <c r="AR588" s="103">
        <f t="array" ref="AR588">INDEX(Historical!$C$7:$C$1381,MATCH(B588,Historical!$B$7:$B$1403,0))*IF(AH588="n/a",1.03,IF(AH588&lt;0,1.01,IF(AH588&gt;10,1.1,(1+AH588/100))))</f>
        <v>1.001</v>
      </c>
      <c r="AS588" s="112">
        <f t="shared" si="12"/>
        <v>1.0853843</v>
      </c>
      <c r="AT588" s="112">
        <f t="shared" ref="AT588:AV588" si="596">IF($AK588="n/a",1.03*AS588,IF($AK588&lt;0,1.01*AS588,IF($AK588&gt;10,1.1*AS588,(1+$AK588/100)*AS588)))</f>
        <v>1.19392273</v>
      </c>
      <c r="AU588" s="112">
        <f t="shared" si="596"/>
        <v>1.313315003</v>
      </c>
      <c r="AV588" s="112">
        <f t="shared" si="596"/>
        <v>1.444646503</v>
      </c>
      <c r="AW588" s="103">
        <f t="shared" si="14"/>
        <v>6.038268536</v>
      </c>
      <c r="AX588" s="118">
        <f t="shared" si="15"/>
        <v>12.20838766</v>
      </c>
      <c r="AY588" s="119">
        <v>1.12</v>
      </c>
      <c r="AZ588" s="114">
        <v>-0.86</v>
      </c>
      <c r="BA588" s="114">
        <v>-18.25</v>
      </c>
      <c r="BB588" s="114">
        <v>-8.41</v>
      </c>
      <c r="BC588" s="114">
        <v>-9.64</v>
      </c>
      <c r="BD588" s="42"/>
      <c r="BE588" s="17">
        <v>2010.0</v>
      </c>
      <c r="BF588" s="17">
        <f t="shared" si="16"/>
        <v>0</v>
      </c>
      <c r="BG588" s="120">
        <v>10.299999999999999</v>
      </c>
    </row>
    <row r="589" ht="11.25" customHeight="1">
      <c r="A589" s="155" t="s">
        <v>403</v>
      </c>
      <c r="B589" s="99" t="s">
        <v>404</v>
      </c>
      <c r="C589" s="100" t="s">
        <v>136</v>
      </c>
      <c r="D589" s="100" t="s">
        <v>137</v>
      </c>
      <c r="E589" s="101">
        <v>38.0</v>
      </c>
      <c r="F589" s="58">
        <v>68.0</v>
      </c>
      <c r="G589" s="58" t="s">
        <v>121</v>
      </c>
      <c r="H589" s="58" t="s">
        <v>120</v>
      </c>
      <c r="I589" s="102">
        <v>19.72</v>
      </c>
      <c r="J589" s="103">
        <f t="shared" si="2"/>
        <v>4.056795132</v>
      </c>
      <c r="K589" s="104">
        <v>0.2</v>
      </c>
      <c r="L589" s="73">
        <v>4.0</v>
      </c>
      <c r="M589" s="23">
        <f t="shared" si="3"/>
        <v>0.8</v>
      </c>
      <c r="N589" s="105" t="s">
        <v>154</v>
      </c>
      <c r="O589" s="106">
        <v>0.195</v>
      </c>
      <c r="P589" s="146">
        <v>43528.0</v>
      </c>
      <c r="Q589" s="146">
        <v>43539.0</v>
      </c>
      <c r="R589" s="23">
        <f t="shared" si="4"/>
        <v>2.564102564</v>
      </c>
      <c r="S589" s="108">
        <f t="array" ref="S589">IF(INDEX(Historical!$D$7:$D$1379,MATCH(B589,Historical!$B$7:$B$1403,0))=0,"n/a",(INDEX(Historical!$C$7:$C$1381,MATCH(B589,Historical!$B$7:$B$1403,0))/INDEX(Historical!$D$7:$D$1379,MATCH(B589,Historical!$B$7:$B$1403,0))-1)*100)</f>
        <v>2.564102564</v>
      </c>
      <c r="T589" s="108">
        <f t="array" ref="T589">IF(INDEX(Historical!$F$7:$F$1372,MATCH(B589,Historical!$B$7:$B$1403,0))=0,"n/a",((INDEX(Historical!$C$7:$C$1381,MATCH(B589,Historical!$B$7:$B$1403,0))/INDEX(Historical!$F$7:$F$1372,MATCH(B589,Historical!$B$7:$B$1403,0)))^(1/3)-1)*100)</f>
        <v>2.174590986</v>
      </c>
      <c r="U589" s="108">
        <f t="array" ref="U589">IF(INDEX(Historical!$H$7:$H$1372,MATCH(B589,Historical!$B$7:$B$1403,0))=0,"n/a",((INDEX(Historical!$C$7:$C$1381,MATCH(B589,Historical!$B$7:$B$1403,0))/INDEX(Historical!$H$7:$H$1372,MATCH(B589,Historical!$B$7:$B$1403,0)))^(1/5)-1)*100)</f>
        <v>1.848215809</v>
      </c>
      <c r="V589" s="108">
        <f t="array" ref="V589">IF(INDEX(Historical!$O$7:$O$1372,MATCH(B589,Historical!$B$7:$B$1403,0))=0,"n/a",((INDEX(Historical!$C$7:$C$1381,MATCH(B589,Historical!$B$7:$B$1403,0))/INDEX(Historical!$O$7:$O$1372,MATCH(B589,Historical!$B$7:$B$1403,0)))^(1/10)-1)*100)</f>
        <v>1.63846733</v>
      </c>
      <c r="W589" s="109">
        <f t="shared" si="5"/>
        <v>1.128015052</v>
      </c>
      <c r="X589" s="110" t="str">
        <f t="shared" si="6"/>
        <v>n/a</v>
      </c>
      <c r="Y589" s="147"/>
      <c r="Z589" s="103">
        <f t="shared" si="7"/>
        <v>22.79202279</v>
      </c>
      <c r="AA589" s="112">
        <f t="shared" si="8"/>
        <v>5.618233618</v>
      </c>
      <c r="AB589" s="73">
        <v>12.0</v>
      </c>
      <c r="AC589" s="102">
        <v>3.51</v>
      </c>
      <c r="AD589" s="102">
        <v>0.56</v>
      </c>
      <c r="AE589" s="102">
        <v>0.9</v>
      </c>
      <c r="AF589" s="102">
        <v>1.02</v>
      </c>
      <c r="AG589" s="102">
        <v>13.3</v>
      </c>
      <c r="AH589" s="102">
        <v>-40.9</v>
      </c>
      <c r="AI589" s="102">
        <v>4.64</v>
      </c>
      <c r="AJ589" s="102">
        <v>-4.8</v>
      </c>
      <c r="AK589" s="102">
        <v>10.0</v>
      </c>
      <c r="AL589" s="113">
        <v>5980.0</v>
      </c>
      <c r="AM589" s="114">
        <v>0.2</v>
      </c>
      <c r="AN589" s="102">
        <v>0.17</v>
      </c>
      <c r="AO589" s="115">
        <f t="shared" si="9"/>
        <v>0.286777323</v>
      </c>
      <c r="AP589" s="116">
        <f t="shared" si="10"/>
        <v>5.905010941</v>
      </c>
      <c r="AQ589" s="117">
        <f t="shared" si="11"/>
        <v>-49.53285649</v>
      </c>
      <c r="AR589" s="103">
        <f t="array" ref="AR589">INDEX(Historical!$C$7:$C$1381,MATCH(B589,Historical!$B$7:$B$1403,0))*IF(AH589="n/a",1.03,IF(AH589&lt;0,1.01,IF(AH589&gt;10,1.1,(1+AH589/100))))</f>
        <v>0.808</v>
      </c>
      <c r="AS589" s="112">
        <f t="shared" si="12"/>
        <v>0.8454912</v>
      </c>
      <c r="AT589" s="112">
        <f t="shared" ref="AT589:AV589" si="597">IF($AK589="n/a",1.03*AS589,IF($AK589&lt;0,1.01*AS589,IF($AK589&gt;10,1.1*AS589,(1+$AK589/100)*AS589)))</f>
        <v>0.93004032</v>
      </c>
      <c r="AU589" s="112">
        <f t="shared" si="597"/>
        <v>1.023044352</v>
      </c>
      <c r="AV589" s="112">
        <f t="shared" si="597"/>
        <v>1.125348787</v>
      </c>
      <c r="AW589" s="103">
        <f t="shared" si="14"/>
        <v>4.731924659</v>
      </c>
      <c r="AX589" s="118">
        <f t="shared" si="15"/>
        <v>23.99556115</v>
      </c>
      <c r="AY589" s="119">
        <v>0.71</v>
      </c>
      <c r="AZ589" s="114">
        <v>0.91</v>
      </c>
      <c r="BA589" s="114">
        <v>-18.17</v>
      </c>
      <c r="BB589" s="114">
        <v>-12.889999999999999</v>
      </c>
      <c r="BC589" s="114">
        <v>-11.77</v>
      </c>
      <c r="BD589" s="42"/>
      <c r="BE589" s="17">
        <v>1982.0</v>
      </c>
      <c r="BF589" s="17">
        <f t="shared" si="16"/>
        <v>3</v>
      </c>
      <c r="BG589" s="120">
        <v>3.6999999999999997</v>
      </c>
    </row>
    <row r="590" ht="11.25" customHeight="1">
      <c r="A590" s="155" t="s">
        <v>1953</v>
      </c>
      <c r="B590" s="99" t="s">
        <v>1954</v>
      </c>
      <c r="C590" s="100" t="s">
        <v>136</v>
      </c>
      <c r="D590" s="100" t="s">
        <v>153</v>
      </c>
      <c r="E590" s="101">
        <v>6.0</v>
      </c>
      <c r="F590" s="58">
        <v>795.0</v>
      </c>
      <c r="G590" s="58" t="s">
        <v>168</v>
      </c>
      <c r="H590" s="58" t="s">
        <v>168</v>
      </c>
      <c r="I590" s="150">
        <v>17.8</v>
      </c>
      <c r="J590" s="103">
        <f t="shared" si="2"/>
        <v>3.820224719</v>
      </c>
      <c r="K590" s="104">
        <v>0.17</v>
      </c>
      <c r="L590" s="73">
        <v>4.0</v>
      </c>
      <c r="M590" s="23">
        <f t="shared" si="3"/>
        <v>0.68</v>
      </c>
      <c r="N590" s="105" t="s">
        <v>290</v>
      </c>
      <c r="O590" s="106">
        <v>0.15</v>
      </c>
      <c r="P590" s="107">
        <v>43861.0</v>
      </c>
      <c r="Q590" s="107">
        <v>43870.0</v>
      </c>
      <c r="R590" s="23">
        <f t="shared" si="4"/>
        <v>13.33333333</v>
      </c>
      <c r="S590" s="108">
        <f t="array" ref="S590">IF(INDEX(Historical!$D$7:$D$1379,MATCH(B590,Historical!$B$7:$B$1403,0))=0,"n/a",(INDEX(Historical!$C$7:$C$1381,MATCH(B590,Historical!$B$7:$B$1403,0))/INDEX(Historical!$D$7:$D$1379,MATCH(B590,Historical!$B$7:$B$1403,0))-1)*100)</f>
        <v>20</v>
      </c>
      <c r="T590" s="108">
        <f t="array" ref="T590">IF(INDEX(Historical!$F$7:$F$1372,MATCH(B590,Historical!$B$7:$B$1403,0))=0,"n/a",((INDEX(Historical!$C$7:$C$1381,MATCH(B590,Historical!$B$7:$B$1403,0))/INDEX(Historical!$F$7:$F$1372,MATCH(B590,Historical!$B$7:$B$1403,0)))^(1/3)-1)*100)</f>
        <v>19.68169612</v>
      </c>
      <c r="U590" s="108" t="str">
        <f t="array" ref="U590">IF(INDEX(Historical!$H$7:$H$1372,MATCH(B590,Historical!$B$7:$B$1403,0))=0,"n/a",((INDEX(Historical!$C$7:$C$1381,MATCH(B590,Historical!$B$7:$B$1403,0))/INDEX(Historical!$H$7:$H$1372,MATCH(B590,Historical!$B$7:$B$1403,0)))^(1/5)-1)*100)</f>
        <v>n/a</v>
      </c>
      <c r="V590" s="108">
        <f t="array" ref="V590">IF(INDEX(Historical!$O$7:$O$1372,MATCH(B590,Historical!$B$7:$B$1403,0))=0,"n/a",((INDEX(Historical!$C$7:$C$1381,MATCH(B590,Historical!$B$7:$B$1403,0))/INDEX(Historical!$O$7:$O$1372,MATCH(B590,Historical!$B$7:$B$1403,0)))^(1/10)-1)*100)</f>
        <v>-3.757508401</v>
      </c>
      <c r="W590" s="109" t="str">
        <f t="shared" si="5"/>
        <v>n/a</v>
      </c>
      <c r="X590" s="110" t="str">
        <f t="shared" si="6"/>
        <v>n/a</v>
      </c>
      <c r="Y590" s="133"/>
      <c r="Z590" s="103">
        <f t="shared" si="7"/>
        <v>42.7672956</v>
      </c>
      <c r="AA590" s="112">
        <f t="shared" si="8"/>
        <v>11.19496855</v>
      </c>
      <c r="AB590" s="73">
        <v>12.0</v>
      </c>
      <c r="AC590" s="102">
        <v>1.59</v>
      </c>
      <c r="AD590" s="102" t="s">
        <v>128</v>
      </c>
      <c r="AE590" s="102">
        <v>2.18</v>
      </c>
      <c r="AF590" s="102">
        <v>0.87</v>
      </c>
      <c r="AG590" s="102">
        <v>5.5</v>
      </c>
      <c r="AH590" s="102">
        <v>15.0</v>
      </c>
      <c r="AI590" s="102">
        <v>11.35</v>
      </c>
      <c r="AJ590" s="102">
        <v>3.9</v>
      </c>
      <c r="AK590" s="102" t="s">
        <v>128</v>
      </c>
      <c r="AL590" s="113">
        <v>202.03</v>
      </c>
      <c r="AM590" s="114">
        <v>3.9</v>
      </c>
      <c r="AN590" s="102">
        <v>0.14</v>
      </c>
      <c r="AO590" s="115" t="str">
        <f t="shared" si="9"/>
        <v>n/a</v>
      </c>
      <c r="AP590" s="116" t="str">
        <f t="shared" si="10"/>
        <v>n/a</v>
      </c>
      <c r="AQ590" s="117">
        <f t="shared" si="11"/>
        <v>-34.20698233</v>
      </c>
      <c r="AR590" s="103">
        <f t="array" ref="AR590">INDEX(Historical!$C$7:$C$1381,MATCH(B590,Historical!$B$7:$B$1403,0))*IF(AH590="n/a",1.03,IF(AH590&lt;0,1.01,IF(AH590&gt;10,1.1,(1+AH590/100))))</f>
        <v>0.66</v>
      </c>
      <c r="AS590" s="112">
        <f t="shared" si="12"/>
        <v>0.726</v>
      </c>
      <c r="AT590" s="112">
        <f t="shared" ref="AT590:AV590" si="598">IF($AK590="n/a",1.03*AS590,IF($AK590&lt;0,1.01*AS590,IF($AK590&gt;10,1.1*AS590,(1+$AK590/100)*AS590)))</f>
        <v>0.74778</v>
      </c>
      <c r="AU590" s="112">
        <f t="shared" si="598"/>
        <v>0.7702134</v>
      </c>
      <c r="AV590" s="112">
        <f t="shared" si="598"/>
        <v>0.793319802</v>
      </c>
      <c r="AW590" s="103">
        <f t="shared" si="14"/>
        <v>3.697313202</v>
      </c>
      <c r="AX590" s="118">
        <f t="shared" si="15"/>
        <v>20.77142248</v>
      </c>
      <c r="AY590" s="119">
        <v>0.66</v>
      </c>
      <c r="AZ590" s="114">
        <v>-1.6</v>
      </c>
      <c r="BA590" s="114">
        <v>-24.19</v>
      </c>
      <c r="BB590" s="114">
        <v>-18.07</v>
      </c>
      <c r="BC590" s="114">
        <v>-18.11</v>
      </c>
      <c r="BD590" s="42"/>
      <c r="BE590" s="17">
        <v>2015.0</v>
      </c>
      <c r="BF590" s="17">
        <f t="shared" si="16"/>
        <v>0</v>
      </c>
      <c r="BG590" s="120">
        <v>0.5</v>
      </c>
    </row>
    <row r="591" ht="11.25" customHeight="1">
      <c r="A591" s="155" t="s">
        <v>1766</v>
      </c>
      <c r="B591" s="99" t="s">
        <v>1767</v>
      </c>
      <c r="C591" s="100" t="s">
        <v>118</v>
      </c>
      <c r="D591" s="100" t="s">
        <v>202</v>
      </c>
      <c r="E591" s="101">
        <v>7.0</v>
      </c>
      <c r="F591" s="58">
        <v>691.0</v>
      </c>
      <c r="G591" s="58" t="s">
        <v>168</v>
      </c>
      <c r="H591" s="58" t="s">
        <v>168</v>
      </c>
      <c r="I591" s="150">
        <v>72.15</v>
      </c>
      <c r="J591" s="103">
        <f t="shared" si="2"/>
        <v>1.663201663</v>
      </c>
      <c r="K591" s="104">
        <v>0.3</v>
      </c>
      <c r="L591" s="73">
        <v>4.0</v>
      </c>
      <c r="M591" s="23">
        <f t="shared" si="3"/>
        <v>1.2</v>
      </c>
      <c r="N591" s="105" t="s">
        <v>834</v>
      </c>
      <c r="O591" s="106">
        <v>0.27</v>
      </c>
      <c r="P591" s="107">
        <v>43784.0</v>
      </c>
      <c r="Q591" s="107">
        <v>43801.0</v>
      </c>
      <c r="R591" s="23">
        <f t="shared" si="4"/>
        <v>11.11111111</v>
      </c>
      <c r="S591" s="108">
        <f t="array" ref="S591">IF(INDEX(Historical!$D$7:$D$1379,MATCH(B591,Historical!$B$7:$B$1403,0))=0,"n/a",(INDEX(Historical!$C$7:$C$1381,MATCH(B591,Historical!$B$7:$B$1403,0))/INDEX(Historical!$D$7:$D$1379,MATCH(B591,Historical!$B$7:$B$1403,0))-1)*100)</f>
        <v>12.12121212</v>
      </c>
      <c r="T591" s="108">
        <f t="array" ref="T591">IF(INDEX(Historical!$F$7:$F$1372,MATCH(B591,Historical!$B$7:$B$1403,0))=0,"n/a",((INDEX(Historical!$C$7:$C$1381,MATCH(B591,Historical!$B$7:$B$1403,0))/INDEX(Historical!$F$7:$F$1372,MATCH(B591,Historical!$B$7:$B$1403,0)))^(1/3)-1)*100)</f>
        <v>12.48021178</v>
      </c>
      <c r="U591" s="108">
        <f t="array" ref="U591">IF(INDEX(Historical!$H$7:$H$1372,MATCH(B591,Historical!$B$7:$B$1403,0))=0,"n/a",((INDEX(Historical!$C$7:$C$1381,MATCH(B591,Historical!$B$7:$B$1403,0))/INDEX(Historical!$H$7:$H$1372,MATCH(B591,Historical!$B$7:$B$1403,0)))^(1/5)-1)*100)</f>
        <v>12.35340994</v>
      </c>
      <c r="V591" s="108">
        <f t="array" ref="V591">IF(INDEX(Historical!$O$7:$O$1372,MATCH(B591,Historical!$B$7:$B$1403,0))=0,"n/a",((INDEX(Historical!$C$7:$C$1381,MATCH(B591,Historical!$B$7:$B$1403,0))/INDEX(Historical!$O$7:$O$1372,MATCH(B591,Historical!$B$7:$B$1403,0)))^(1/10)-1)*100)</f>
        <v>27.21323533</v>
      </c>
      <c r="W591" s="109">
        <f t="shared" si="5"/>
        <v>0.453948595</v>
      </c>
      <c r="X591" s="110">
        <f t="shared" si="6"/>
        <v>0.6787587881</v>
      </c>
      <c r="Y591" s="149"/>
      <c r="Z591" s="103">
        <f t="shared" si="7"/>
        <v>15.36491677</v>
      </c>
      <c r="AA591" s="112">
        <f t="shared" si="8"/>
        <v>9.23815621</v>
      </c>
      <c r="AB591" s="73">
        <v>9.0</v>
      </c>
      <c r="AC591" s="102">
        <v>7.81</v>
      </c>
      <c r="AD591" s="102">
        <v>7.37</v>
      </c>
      <c r="AE591" s="102">
        <v>0.6</v>
      </c>
      <c r="AF591" s="102">
        <v>1.83</v>
      </c>
      <c r="AG591" s="102">
        <v>21.0</v>
      </c>
      <c r="AH591" s="102">
        <v>35.099999999999994</v>
      </c>
      <c r="AI591" s="102">
        <v>4.84</v>
      </c>
      <c r="AJ591" s="102">
        <v>18.2</v>
      </c>
      <c r="AK591" s="102">
        <v>1.25</v>
      </c>
      <c r="AL591" s="113">
        <v>4930.0</v>
      </c>
      <c r="AM591" s="114">
        <v>1.0</v>
      </c>
      <c r="AN591" s="102">
        <v>0.31</v>
      </c>
      <c r="AO591" s="115">
        <f t="shared" si="9"/>
        <v>4.778455396</v>
      </c>
      <c r="AP591" s="116">
        <f t="shared" si="10"/>
        <v>14.01661161</v>
      </c>
      <c r="AQ591" s="117">
        <f t="shared" si="11"/>
        <v>-13.31839651</v>
      </c>
      <c r="AR591" s="103">
        <f t="array" ref="AR591">INDEX(Historical!$C$7:$C$1381,MATCH(B591,Historical!$B$7:$B$1403,0))*IF(AH591="n/a",1.03,IF(AH591&lt;0,1.01,IF(AH591&gt;10,1.1,(1+AH591/100))))</f>
        <v>1.221</v>
      </c>
      <c r="AS591" s="112">
        <f t="shared" si="12"/>
        <v>1.2800964</v>
      </c>
      <c r="AT591" s="112">
        <f t="shared" ref="AT591:AV591" si="599">IF($AK591="n/a",1.03*AS591,IF($AK591&lt;0,1.01*AS591,IF($AK591&gt;10,1.1*AS591,(1+$AK591/100)*AS591)))</f>
        <v>1.296097605</v>
      </c>
      <c r="AU591" s="112">
        <f t="shared" si="599"/>
        <v>1.312298825</v>
      </c>
      <c r="AV591" s="112">
        <f t="shared" si="599"/>
        <v>1.32870256</v>
      </c>
      <c r="AW591" s="103">
        <f t="shared" si="14"/>
        <v>6.43819539</v>
      </c>
      <c r="AX591" s="118">
        <f t="shared" si="15"/>
        <v>8.923347734</v>
      </c>
      <c r="AY591" s="119">
        <v>1.91</v>
      </c>
      <c r="AZ591" s="114">
        <v>9.25</v>
      </c>
      <c r="BA591" s="114">
        <v>-24.55</v>
      </c>
      <c r="BB591" s="114">
        <v>-19.29</v>
      </c>
      <c r="BC591" s="114">
        <v>-12.11</v>
      </c>
      <c r="BD591" s="42"/>
      <c r="BE591" s="17">
        <v>2014.0</v>
      </c>
      <c r="BF591" s="17">
        <f t="shared" si="16"/>
        <v>0</v>
      </c>
      <c r="BG591" s="120">
        <v>9.9</v>
      </c>
    </row>
    <row r="592" ht="11.25" customHeight="1">
      <c r="A592" s="155" t="s">
        <v>1768</v>
      </c>
      <c r="B592" s="99" t="s">
        <v>1769</v>
      </c>
      <c r="C592" s="100" t="s">
        <v>131</v>
      </c>
      <c r="D592" s="100" t="s">
        <v>951</v>
      </c>
      <c r="E592" s="101">
        <v>7.0</v>
      </c>
      <c r="F592" s="58">
        <v>674.0</v>
      </c>
      <c r="G592" s="58" t="s">
        <v>168</v>
      </c>
      <c r="H592" s="58" t="s">
        <v>168</v>
      </c>
      <c r="I592" s="150">
        <v>41.92</v>
      </c>
      <c r="J592" s="103">
        <f t="shared" si="2"/>
        <v>1.666030534</v>
      </c>
      <c r="K592" s="104">
        <v>0.1746</v>
      </c>
      <c r="L592" s="73">
        <v>4.0</v>
      </c>
      <c r="M592" s="23">
        <f t="shared" si="3"/>
        <v>0.6984</v>
      </c>
      <c r="N592" s="105" t="s">
        <v>314</v>
      </c>
      <c r="O592" s="106">
        <v>0.1518</v>
      </c>
      <c r="P592" s="107">
        <v>43615.0</v>
      </c>
      <c r="Q592" s="107">
        <v>43637.0</v>
      </c>
      <c r="R592" s="23">
        <f t="shared" si="4"/>
        <v>15.01976285</v>
      </c>
      <c r="S592" s="108">
        <f t="array" ref="S592">IF(INDEX(Historical!$D$7:$D$1379,MATCH(B592,Historical!$B$7:$B$1403,0))=0,"n/a",(INDEX(Historical!$C$7:$C$1381,MATCH(B592,Historical!$B$7:$B$1403,0))/INDEX(Historical!$D$7:$D$1379,MATCH(B592,Historical!$B$7:$B$1403,0))-1)*100)</f>
        <v>15.01532176</v>
      </c>
      <c r="T592" s="108">
        <f t="array" ref="T592">IF(INDEX(Historical!$F$7:$F$1372,MATCH(B592,Historical!$B$7:$B$1403,0))=0,"n/a",((INDEX(Historical!$C$7:$C$1381,MATCH(B592,Historical!$B$7:$B$1403,0))/INDEX(Historical!$F$7:$F$1372,MATCH(B592,Historical!$B$7:$B$1403,0)))^(1/3)-1)*100)</f>
        <v>14.93259433</v>
      </c>
      <c r="U592" s="108">
        <f t="array" ref="U592">IF(INDEX(Historical!$H$7:$H$1372,MATCH(B592,Historical!$B$7:$B$1403,0))=0,"n/a",((INDEX(Historical!$C$7:$C$1381,MATCH(B592,Historical!$B$7:$B$1403,0))/INDEX(Historical!$H$7:$H$1372,MATCH(B592,Historical!$B$7:$B$1403,0)))^(1/5)-1)*100)</f>
        <v>15.09559536</v>
      </c>
      <c r="V592" s="108" t="str">
        <f t="array" ref="V592">IF(INDEX(Historical!$O$7:$O$1372,MATCH(B592,Historical!$B$7:$B$1403,0))=0,"n/a",((INDEX(Historical!$C$7:$C$1381,MATCH(B592,Historical!$B$7:$B$1403,0))/INDEX(Historical!$O$7:$O$1372,MATCH(B592,Historical!$B$7:$B$1403,0)))^(1/10)-1)*100)</f>
        <v>n/a</v>
      </c>
      <c r="W592" s="109" t="str">
        <f t="shared" si="5"/>
        <v>n/a</v>
      </c>
      <c r="X592" s="110">
        <f t="shared" si="6"/>
        <v>4.71737355</v>
      </c>
      <c r="Y592" s="133" t="s">
        <v>485</v>
      </c>
      <c r="Z592" s="103">
        <f t="shared" si="7"/>
        <v>57.71900826</v>
      </c>
      <c r="AA592" s="112">
        <f t="shared" si="8"/>
        <v>34.6446281</v>
      </c>
      <c r="AB592" s="73">
        <v>6.0</v>
      </c>
      <c r="AC592" s="102">
        <v>1.21</v>
      </c>
      <c r="AD592" s="102">
        <v>3.61</v>
      </c>
      <c r="AE592" s="102">
        <v>3.95</v>
      </c>
      <c r="AF592" s="102">
        <v>2.84</v>
      </c>
      <c r="AG592" s="102">
        <v>8.4</v>
      </c>
      <c r="AH592" s="102">
        <v>8.3</v>
      </c>
      <c r="AI592" s="102">
        <v>15.25</v>
      </c>
      <c r="AJ592" s="102">
        <v>3.2</v>
      </c>
      <c r="AK592" s="102">
        <v>9.65</v>
      </c>
      <c r="AL592" s="113">
        <v>11580.0</v>
      </c>
      <c r="AM592" s="114">
        <v>2.3</v>
      </c>
      <c r="AN592" s="102">
        <v>0.88</v>
      </c>
      <c r="AO592" s="115">
        <f t="shared" si="9"/>
        <v>-17.8830022</v>
      </c>
      <c r="AP592" s="116">
        <f t="shared" si="10"/>
        <v>16.7616259</v>
      </c>
      <c r="AQ592" s="117">
        <f t="shared" si="11"/>
        <v>109.1153258</v>
      </c>
      <c r="AR592" s="103">
        <f t="array" ref="AR592">INDEX(Historical!$C$7:$C$1381,MATCH(B592,Historical!$B$7:$B$1403,0))*IF(AH592="n/a",1.03,IF(AH592&lt;0,1.01,IF(AH592&gt;10,1.1,(1+AH592/100))))</f>
        <v>0.7316748</v>
      </c>
      <c r="AS592" s="112">
        <f t="shared" si="12"/>
        <v>0.80484228</v>
      </c>
      <c r="AT592" s="112">
        <f t="shared" ref="AT592:AV592" si="600">IF($AK592="n/a",1.03*AS592,IF($AK592&lt;0,1.01*AS592,IF($AK592&gt;10,1.1*AS592,(1+$AK592/100)*AS592)))</f>
        <v>0.88250956</v>
      </c>
      <c r="AU592" s="112">
        <f t="shared" si="600"/>
        <v>0.9676717326</v>
      </c>
      <c r="AV592" s="112">
        <f t="shared" si="600"/>
        <v>1.061052055</v>
      </c>
      <c r="AW592" s="103">
        <f t="shared" si="14"/>
        <v>4.447750427</v>
      </c>
      <c r="AX592" s="118">
        <f t="shared" si="15"/>
        <v>10.61009167</v>
      </c>
      <c r="AY592" s="119">
        <v>0.58</v>
      </c>
      <c r="AZ592" s="114">
        <v>13.270000000000001</v>
      </c>
      <c r="BA592" s="114">
        <v>-12.379999999999999</v>
      </c>
      <c r="BB592" s="114">
        <v>-8.02</v>
      </c>
      <c r="BC592" s="114">
        <v>-0.64</v>
      </c>
      <c r="BD592" s="42"/>
      <c r="BE592" s="17">
        <v>2013.0</v>
      </c>
      <c r="BF592" s="17">
        <f t="shared" si="16"/>
        <v>0</v>
      </c>
      <c r="BG592" s="120">
        <v>3.9</v>
      </c>
    </row>
    <row r="593" ht="11.25" customHeight="1">
      <c r="A593" s="55" t="s">
        <v>1770</v>
      </c>
      <c r="B593" s="99" t="s">
        <v>1771</v>
      </c>
      <c r="C593" s="100" t="s">
        <v>158</v>
      </c>
      <c r="D593" s="100" t="s">
        <v>362</v>
      </c>
      <c r="E593" s="101">
        <v>7.0</v>
      </c>
      <c r="F593" s="58">
        <v>718.0</v>
      </c>
      <c r="G593" s="58" t="s">
        <v>121</v>
      </c>
      <c r="H593" s="58" t="s">
        <v>121</v>
      </c>
      <c r="I593" s="150">
        <v>48.61</v>
      </c>
      <c r="J593" s="103">
        <f t="shared" si="2"/>
        <v>3.04464102</v>
      </c>
      <c r="K593" s="104">
        <v>0.37</v>
      </c>
      <c r="L593" s="73">
        <v>4.0</v>
      </c>
      <c r="M593" s="23">
        <f t="shared" si="3"/>
        <v>1.48</v>
      </c>
      <c r="N593" s="105" t="s">
        <v>376</v>
      </c>
      <c r="O593" s="106">
        <v>0.35</v>
      </c>
      <c r="P593" s="107">
        <v>43874.0</v>
      </c>
      <c r="Q593" s="107">
        <v>43900.0</v>
      </c>
      <c r="R593" s="23">
        <f t="shared" si="4"/>
        <v>5.714285714</v>
      </c>
      <c r="S593" s="108">
        <f t="array" ref="S593">IF(INDEX(Historical!$D$7:$D$1379,MATCH(B593,Historical!$B$7:$B$1403,0))=0,"n/a",(INDEX(Historical!$C$7:$C$1381,MATCH(B593,Historical!$B$7:$B$1403,0))/INDEX(Historical!$D$7:$D$1379,MATCH(B593,Historical!$B$7:$B$1403,0))-1)*100)</f>
        <v>4.47761194</v>
      </c>
      <c r="T593" s="108">
        <f t="array" ref="T593">IF(INDEX(Historical!$F$7:$F$1372,MATCH(B593,Historical!$B$7:$B$1403,0))=0,"n/a",((INDEX(Historical!$C$7:$C$1381,MATCH(B593,Historical!$B$7:$B$1403,0))/INDEX(Historical!$F$7:$F$1372,MATCH(B593,Historical!$B$7:$B$1403,0)))^(1/3)-1)*100)</f>
        <v>3.849882037</v>
      </c>
      <c r="U593" s="108">
        <f t="array" ref="U593">IF(INDEX(Historical!$H$7:$H$1372,MATCH(B593,Historical!$B$7:$B$1403,0))=0,"n/a",((INDEX(Historical!$C$7:$C$1381,MATCH(B593,Historical!$B$7:$B$1403,0))/INDEX(Historical!$H$7:$H$1372,MATCH(B593,Historical!$B$7:$B$1403,0)))^(1/5)-1)*100)</f>
        <v>2.959999805</v>
      </c>
      <c r="V593" s="108">
        <f t="array" ref="V593">IF(INDEX(Historical!$O$7:$O$1372,MATCH(B593,Historical!$B$7:$B$1403,0))=0,"n/a",((INDEX(Historical!$C$7:$C$1381,MATCH(B593,Historical!$B$7:$B$1403,0))/INDEX(Historical!$O$7:$O$1372,MATCH(B593,Historical!$B$7:$B$1403,0)))^(1/10)-1)*100)</f>
        <v>1.63846733</v>
      </c>
      <c r="W593" s="109">
        <f t="shared" si="5"/>
        <v>1.806566265</v>
      </c>
      <c r="X593" s="110">
        <f t="shared" si="6"/>
        <v>0.422857115</v>
      </c>
      <c r="Y593" s="218"/>
      <c r="Z593" s="103">
        <f t="shared" si="7"/>
        <v>67.88990826</v>
      </c>
      <c r="AA593" s="112">
        <f t="shared" si="8"/>
        <v>22.29816514</v>
      </c>
      <c r="AB593" s="73">
        <v>12.0</v>
      </c>
      <c r="AC593" s="102">
        <v>2.18</v>
      </c>
      <c r="AD593" s="102">
        <v>2.48</v>
      </c>
      <c r="AE593" s="102">
        <v>2.13</v>
      </c>
      <c r="AF593" s="102">
        <v>2.48</v>
      </c>
      <c r="AG593" s="102">
        <v>11.5</v>
      </c>
      <c r="AH593" s="102">
        <v>5.3</v>
      </c>
      <c r="AI593" s="102">
        <v>5.25</v>
      </c>
      <c r="AJ593" s="102">
        <v>7.000000000000001</v>
      </c>
      <c r="AK593" s="102">
        <v>9.0</v>
      </c>
      <c r="AL593" s="113">
        <v>1950.0</v>
      </c>
      <c r="AM593" s="114">
        <v>1.2</v>
      </c>
      <c r="AN593" s="102">
        <v>0.89</v>
      </c>
      <c r="AO593" s="115">
        <f t="shared" si="9"/>
        <v>-16.29352431</v>
      </c>
      <c r="AP593" s="116">
        <f t="shared" si="10"/>
        <v>6.004640825</v>
      </c>
      <c r="AQ593" s="117">
        <f t="shared" si="11"/>
        <v>56.77223329</v>
      </c>
      <c r="AR593" s="103">
        <f t="array" ref="AR593">INDEX(Historical!$C$7:$C$1381,MATCH(B593,Historical!$B$7:$B$1403,0))*IF(AH593="n/a",1.03,IF(AH593&lt;0,1.01,IF(AH593&gt;10,1.1,(1+AH593/100))))</f>
        <v>1.4742</v>
      </c>
      <c r="AS593" s="112">
        <f t="shared" si="12"/>
        <v>1.5515955</v>
      </c>
      <c r="AT593" s="112">
        <f t="shared" ref="AT593:AV593" si="601">IF($AK593="n/a",1.03*AS593,IF($AK593&lt;0,1.01*AS593,IF($AK593&gt;10,1.1*AS593,(1+$AK593/100)*AS593)))</f>
        <v>1.691239095</v>
      </c>
      <c r="AU593" s="112">
        <f t="shared" si="601"/>
        <v>1.843450614</v>
      </c>
      <c r="AV593" s="112">
        <f t="shared" si="601"/>
        <v>2.009361169</v>
      </c>
      <c r="AW593" s="103">
        <f t="shared" si="14"/>
        <v>8.569846377</v>
      </c>
      <c r="AX593" s="118">
        <f t="shared" si="15"/>
        <v>17.62980123</v>
      </c>
      <c r="AY593" s="119">
        <v>0.29</v>
      </c>
      <c r="AZ593" s="114">
        <v>1.08</v>
      </c>
      <c r="BA593" s="114">
        <v>-15.809999999999999</v>
      </c>
      <c r="BB593" s="114">
        <v>-8.25</v>
      </c>
      <c r="BC593" s="114">
        <v>-6.94</v>
      </c>
      <c r="BD593" s="42"/>
      <c r="BE593" s="17">
        <v>2014.0</v>
      </c>
      <c r="BF593" s="17">
        <f t="shared" si="16"/>
        <v>0</v>
      </c>
      <c r="BG593" s="120">
        <v>4.0</v>
      </c>
    </row>
    <row r="594" ht="11.25" customHeight="1">
      <c r="A594" s="155" t="s">
        <v>1772</v>
      </c>
      <c r="B594" s="99" t="s">
        <v>1773</v>
      </c>
      <c r="C594" s="100" t="s">
        <v>136</v>
      </c>
      <c r="D594" s="100" t="s">
        <v>153</v>
      </c>
      <c r="E594" s="101">
        <v>7.0</v>
      </c>
      <c r="F594" s="58">
        <v>710.0</v>
      </c>
      <c r="G594" s="58" t="s">
        <v>168</v>
      </c>
      <c r="H594" s="58" t="s">
        <v>168</v>
      </c>
      <c r="I594" s="150">
        <v>16.69</v>
      </c>
      <c r="J594" s="103">
        <f t="shared" si="2"/>
        <v>1.677651288</v>
      </c>
      <c r="K594" s="104">
        <v>0.14</v>
      </c>
      <c r="L594" s="73">
        <v>2.0</v>
      </c>
      <c r="M594" s="23">
        <f t="shared" si="3"/>
        <v>0.28</v>
      </c>
      <c r="N594" s="105" t="s">
        <v>343</v>
      </c>
      <c r="O594" s="106">
        <v>0.135</v>
      </c>
      <c r="P594" s="107">
        <v>43861.0</v>
      </c>
      <c r="Q594" s="107">
        <v>43874.0</v>
      </c>
      <c r="R594" s="23">
        <f t="shared" si="4"/>
        <v>3.703703704</v>
      </c>
      <c r="S594" s="108">
        <f t="array" ref="S594">IF(INDEX(Historical!$D$7:$D$1379,MATCH(B594,Historical!$B$7:$B$1403,0))=0,"n/a",(INDEX(Historical!$C$7:$C$1381,MATCH(B594,Historical!$B$7:$B$1403,0))/INDEX(Historical!$D$7:$D$1379,MATCH(B594,Historical!$B$7:$B$1403,0))-1)*100)</f>
        <v>3.846153846</v>
      </c>
      <c r="T594" s="108">
        <f t="array" ref="T594">IF(INDEX(Historical!$F$7:$F$1372,MATCH(B594,Historical!$B$7:$B$1403,0))=0,"n/a",((INDEX(Historical!$C$7:$C$1381,MATCH(B594,Historical!$B$7:$B$1403,0))/INDEX(Historical!$F$7:$F$1372,MATCH(B594,Historical!$B$7:$B$1403,0)))^(1/3)-1)*100)</f>
        <v>4.004191153</v>
      </c>
      <c r="U594" s="108">
        <f t="array" ref="U594">IF(INDEX(Historical!$H$7:$H$1372,MATCH(B594,Historical!$B$7:$B$1403,0))=0,"n/a",((INDEX(Historical!$C$7:$C$1381,MATCH(B594,Historical!$B$7:$B$1403,0))/INDEX(Historical!$H$7:$H$1372,MATCH(B594,Historical!$B$7:$B$1403,0)))^(1/5)-1)*100)</f>
        <v>10.35092146</v>
      </c>
      <c r="V594" s="108">
        <f t="array" ref="V594">IF(INDEX(Historical!$O$7:$O$1372,MATCH(B594,Historical!$B$7:$B$1403,0))=0,"n/a",((INDEX(Historical!$C$7:$C$1381,MATCH(B594,Historical!$B$7:$B$1403,0))/INDEX(Historical!$O$7:$O$1372,MATCH(B594,Historical!$B$7:$B$1403,0)))^(1/10)-1)*100)</f>
        <v>26.86516118</v>
      </c>
      <c r="W594" s="109">
        <f t="shared" si="5"/>
        <v>0.3852916196</v>
      </c>
      <c r="X594" s="110">
        <f t="shared" si="6"/>
        <v>0.7446706086</v>
      </c>
      <c r="Y594" s="133"/>
      <c r="Z594" s="103">
        <f t="shared" si="7"/>
        <v>18.18181818</v>
      </c>
      <c r="AA594" s="112">
        <f t="shared" si="8"/>
        <v>10.83766234</v>
      </c>
      <c r="AB594" s="73">
        <v>12.0</v>
      </c>
      <c r="AC594" s="102">
        <v>1.54</v>
      </c>
      <c r="AD594" s="102" t="s">
        <v>128</v>
      </c>
      <c r="AE594" s="102">
        <v>3.27</v>
      </c>
      <c r="AF594" s="102">
        <v>1.24</v>
      </c>
      <c r="AG594" s="102">
        <v>11.700000000000001</v>
      </c>
      <c r="AH594" s="102">
        <v>14.2</v>
      </c>
      <c r="AI594" s="102" t="s">
        <v>128</v>
      </c>
      <c r="AJ594" s="102">
        <v>13.900000000000002</v>
      </c>
      <c r="AK594" s="102" t="s">
        <v>128</v>
      </c>
      <c r="AL594" s="113">
        <v>138.03</v>
      </c>
      <c r="AM594" s="114">
        <v>3.5999999999999996</v>
      </c>
      <c r="AN594" s="102">
        <v>0.0</v>
      </c>
      <c r="AO594" s="115">
        <f t="shared" si="9"/>
        <v>1.190910411</v>
      </c>
      <c r="AP594" s="116">
        <f t="shared" si="10"/>
        <v>12.02857275</v>
      </c>
      <c r="AQ594" s="117">
        <f t="shared" si="11"/>
        <v>-22.71639156</v>
      </c>
      <c r="AR594" s="103">
        <f t="array" ref="AR594">INDEX(Historical!$C$7:$C$1381,MATCH(B594,Historical!$B$7:$B$1403,0))*IF(AH594="n/a",1.03,IF(AH594&lt;0,1.01,IF(AH594&gt;10,1.1,(1+AH594/100))))</f>
        <v>0.297</v>
      </c>
      <c r="AS594" s="112">
        <f t="shared" si="12"/>
        <v>0.30591</v>
      </c>
      <c r="AT594" s="112">
        <f t="shared" ref="AT594:AV594" si="602">IF($AK594="n/a",1.03*AS594,IF($AK594&lt;0,1.01*AS594,IF($AK594&gt;10,1.1*AS594,(1+$AK594/100)*AS594)))</f>
        <v>0.3150873</v>
      </c>
      <c r="AU594" s="112">
        <f t="shared" si="602"/>
        <v>0.324539919</v>
      </c>
      <c r="AV594" s="112">
        <f t="shared" si="602"/>
        <v>0.3342761166</v>
      </c>
      <c r="AW594" s="103">
        <f t="shared" si="14"/>
        <v>1.576813336</v>
      </c>
      <c r="AX594" s="118">
        <f t="shared" si="15"/>
        <v>9.447653299</v>
      </c>
      <c r="AY594" s="119">
        <v>0.55</v>
      </c>
      <c r="AZ594" s="114">
        <v>6.99</v>
      </c>
      <c r="BA594" s="114">
        <v>-16.34</v>
      </c>
      <c r="BB594" s="114">
        <v>-10.620000000000001</v>
      </c>
      <c r="BC594" s="114">
        <v>-8.18</v>
      </c>
      <c r="BD594" s="42"/>
      <c r="BE594" s="17">
        <v>2014.0</v>
      </c>
      <c r="BF594" s="17">
        <f t="shared" si="16"/>
        <v>0</v>
      </c>
      <c r="BG594" s="120">
        <v>1.0999999999999999</v>
      </c>
    </row>
    <row r="595" ht="11.25" customHeight="1">
      <c r="A595" s="55" t="s">
        <v>1369</v>
      </c>
      <c r="B595" s="99" t="s">
        <v>1370</v>
      </c>
      <c r="C595" s="100" t="s">
        <v>296</v>
      </c>
      <c r="D595" s="100" t="s">
        <v>509</v>
      </c>
      <c r="E595" s="101">
        <v>9.0</v>
      </c>
      <c r="F595" s="58">
        <v>468.0</v>
      </c>
      <c r="G595" s="58" t="s">
        <v>168</v>
      </c>
      <c r="H595" s="58" t="s">
        <v>168</v>
      </c>
      <c r="I595" s="150">
        <v>60.39</v>
      </c>
      <c r="J595" s="103">
        <f t="shared" si="2"/>
        <v>2.450736877</v>
      </c>
      <c r="K595" s="104">
        <v>0.37</v>
      </c>
      <c r="L595" s="73">
        <v>4.0</v>
      </c>
      <c r="M595" s="23">
        <f t="shared" si="3"/>
        <v>1.48</v>
      </c>
      <c r="N595" s="105" t="s">
        <v>659</v>
      </c>
      <c r="O595" s="106">
        <v>0.34</v>
      </c>
      <c r="P595" s="146">
        <v>43572.0</v>
      </c>
      <c r="Q595" s="146">
        <v>43588.0</v>
      </c>
      <c r="R595" s="23">
        <f t="shared" si="4"/>
        <v>8.823529412</v>
      </c>
      <c r="S595" s="108">
        <f t="array" ref="S595">IF(INDEX(Historical!$D$7:$D$1379,MATCH(B595,Historical!$B$7:$B$1403,0))=0,"n/a",(INDEX(Historical!$C$7:$C$1381,MATCH(B595,Historical!$B$7:$B$1403,0))/INDEX(Historical!$D$7:$D$1379,MATCH(B595,Historical!$B$7:$B$1403,0))-1)*100)</f>
        <v>12.40310078</v>
      </c>
      <c r="T595" s="108">
        <f t="array" ref="T595">IF(INDEX(Historical!$F$7:$F$1372,MATCH(B595,Historical!$B$7:$B$1403,0))=0,"n/a",((INDEX(Historical!$C$7:$C$1381,MATCH(B595,Historical!$B$7:$B$1403,0))/INDEX(Historical!$F$7:$F$1372,MATCH(B595,Historical!$B$7:$B$1403,0)))^(1/3)-1)*100)</f>
        <v>11.00794057</v>
      </c>
      <c r="U595" s="108">
        <f t="array" ref="U595">IF(INDEX(Historical!$H$7:$H$1372,MATCH(B595,Historical!$B$7:$B$1403,0))=0,"n/a",((INDEX(Historical!$C$7:$C$1381,MATCH(B595,Historical!$B$7:$B$1403,0))/INDEX(Historical!$H$7:$H$1372,MATCH(B595,Historical!$B$7:$B$1403,0)))^(1/5)-1)*100)</f>
        <v>12.35091059</v>
      </c>
      <c r="V595" s="108">
        <f t="array" ref="V595">IF(INDEX(Historical!$O$7:$O$1372,MATCH(B595,Historical!$B$7:$B$1403,0))=0,"n/a",((INDEX(Historical!$C$7:$C$1381,MATCH(B595,Historical!$B$7:$B$1403,0))/INDEX(Historical!$O$7:$O$1372,MATCH(B595,Historical!$B$7:$B$1403,0)))^(1/10)-1)*100)</f>
        <v>12.41274394</v>
      </c>
      <c r="W595" s="109">
        <f t="shared" si="5"/>
        <v>0.9950185594</v>
      </c>
      <c r="X595" s="110">
        <f t="shared" si="6"/>
        <v>3.859659559</v>
      </c>
      <c r="Y595" s="149"/>
      <c r="Z595" s="103">
        <f t="shared" si="7"/>
        <v>35.74879227</v>
      </c>
      <c r="AA595" s="112">
        <f t="shared" si="8"/>
        <v>14.58695652</v>
      </c>
      <c r="AB595" s="73">
        <v>1.0</v>
      </c>
      <c r="AC595" s="102">
        <v>4.14</v>
      </c>
      <c r="AD595" s="102">
        <v>1.46</v>
      </c>
      <c r="AE595" s="102">
        <v>0.92</v>
      </c>
      <c r="AF595" s="102">
        <v>1.96</v>
      </c>
      <c r="AG595" s="102">
        <v>13.900000000000002</v>
      </c>
      <c r="AH595" s="102">
        <v>23.799999999999997</v>
      </c>
      <c r="AI595" s="102">
        <v>4.54</v>
      </c>
      <c r="AJ595" s="102">
        <v>3.2</v>
      </c>
      <c r="AK595" s="102">
        <v>10.0</v>
      </c>
      <c r="AL595" s="113">
        <v>1030.0</v>
      </c>
      <c r="AM595" s="114">
        <v>0.8999999999999999</v>
      </c>
      <c r="AN595" s="102">
        <v>0.0</v>
      </c>
      <c r="AO595" s="115">
        <f t="shared" si="9"/>
        <v>0.2146909451</v>
      </c>
      <c r="AP595" s="116">
        <f t="shared" si="10"/>
        <v>14.80164747</v>
      </c>
      <c r="AQ595" s="117">
        <f t="shared" si="11"/>
        <v>12.72470849</v>
      </c>
      <c r="AR595" s="103">
        <f t="array" ref="AR595">INDEX(Historical!$C$7:$C$1381,MATCH(B595,Historical!$B$7:$B$1403,0))*IF(AH595="n/a",1.03,IF(AH595&lt;0,1.01,IF(AH595&gt;10,1.1,(1+AH595/100))))</f>
        <v>1.595</v>
      </c>
      <c r="AS595" s="112">
        <f t="shared" si="12"/>
        <v>1.667413</v>
      </c>
      <c r="AT595" s="112">
        <f t="shared" ref="AT595:AV595" si="603">IF($AK595="n/a",1.03*AS595,IF($AK595&lt;0,1.01*AS595,IF($AK595&gt;10,1.1*AS595,(1+$AK595/100)*AS595)))</f>
        <v>1.8341543</v>
      </c>
      <c r="AU595" s="112">
        <f t="shared" si="603"/>
        <v>2.01756973</v>
      </c>
      <c r="AV595" s="112">
        <f t="shared" si="603"/>
        <v>2.219326703</v>
      </c>
      <c r="AW595" s="103">
        <f t="shared" si="14"/>
        <v>9.333463733</v>
      </c>
      <c r="AX595" s="118">
        <f t="shared" si="15"/>
        <v>15.45531335</v>
      </c>
      <c r="AY595" s="119">
        <v>0.47</v>
      </c>
      <c r="AZ595" s="114">
        <v>-0.26</v>
      </c>
      <c r="BA595" s="114">
        <v>-29.25</v>
      </c>
      <c r="BB595" s="114">
        <v>-16.28</v>
      </c>
      <c r="BC595" s="114">
        <v>-15.68</v>
      </c>
      <c r="BD595" s="42"/>
      <c r="BE595" s="17">
        <v>2011.0</v>
      </c>
      <c r="BF595" s="17">
        <f t="shared" si="16"/>
        <v>0</v>
      </c>
      <c r="BG595" s="120">
        <v>7.3999999999999995</v>
      </c>
    </row>
    <row r="596" ht="11.25" customHeight="1">
      <c r="A596" s="155" t="s">
        <v>1006</v>
      </c>
      <c r="B596" s="99" t="s">
        <v>1007</v>
      </c>
      <c r="C596" s="100" t="s">
        <v>245</v>
      </c>
      <c r="D596" s="100" t="s">
        <v>246</v>
      </c>
      <c r="E596" s="101">
        <v>16.0</v>
      </c>
      <c r="F596" s="58">
        <v>241.0</v>
      </c>
      <c r="G596" s="58" t="s">
        <v>121</v>
      </c>
      <c r="H596" s="58" t="s">
        <v>121</v>
      </c>
      <c r="I596" s="150">
        <v>32.74</v>
      </c>
      <c r="J596" s="103">
        <f t="shared" si="2"/>
        <v>9.651802077</v>
      </c>
      <c r="K596" s="104">
        <v>0.79</v>
      </c>
      <c r="L596" s="73">
        <v>4.0</v>
      </c>
      <c r="M596" s="23">
        <f t="shared" si="3"/>
        <v>3.16</v>
      </c>
      <c r="N596" s="105" t="s">
        <v>218</v>
      </c>
      <c r="O596" s="106">
        <v>0.78</v>
      </c>
      <c r="P596" s="107">
        <v>43717.0</v>
      </c>
      <c r="Q596" s="107">
        <v>43753.0</v>
      </c>
      <c r="R596" s="23">
        <f t="shared" si="4"/>
        <v>1.282051282</v>
      </c>
      <c r="S596" s="108">
        <f t="array" ref="S596">IF(INDEX(Historical!$D$7:$D$1379,MATCH(B596,Historical!$B$7:$B$1403,0))=0,"n/a",(INDEX(Historical!$C$7:$C$1381,MATCH(B596,Historical!$B$7:$B$1403,0))/INDEX(Historical!$D$7:$D$1379,MATCH(B596,Historical!$B$7:$B$1403,0))-1)*100)</f>
        <v>1.294498382</v>
      </c>
      <c r="T596" s="108">
        <f t="array" ref="T596">IF(INDEX(Historical!$F$7:$F$1372,MATCH(B596,Historical!$B$7:$B$1403,0))=0,"n/a",((INDEX(Historical!$C$7:$C$1381,MATCH(B596,Historical!$B$7:$B$1403,0))/INDEX(Historical!$F$7:$F$1372,MATCH(B596,Historical!$B$7:$B$1403,0)))^(1/3)-1)*100)</f>
        <v>1.311624842</v>
      </c>
      <c r="U596" s="108">
        <f t="array" ref="U596">IF(INDEX(Historical!$H$7:$H$1372,MATCH(B596,Historical!$B$7:$B$1403,0))=0,"n/a",((INDEX(Historical!$C$7:$C$1381,MATCH(B596,Historical!$B$7:$B$1403,0))/INDEX(Historical!$H$7:$H$1372,MATCH(B596,Historical!$B$7:$B$1403,0)))^(1/5)-1)*100)</f>
        <v>3.007948163</v>
      </c>
      <c r="V596" s="108">
        <f t="array" ref="V596">IF(INDEX(Historical!$O$7:$O$1372,MATCH(B596,Historical!$B$7:$B$1403,0))=0,"n/a",((INDEX(Historical!$C$7:$C$1381,MATCH(B596,Historical!$B$7:$B$1403,0))/INDEX(Historical!$O$7:$O$1372,MATCH(B596,Historical!$B$7:$B$1403,0)))^(1/10)-1)*100)</f>
        <v>9.488327747</v>
      </c>
      <c r="W596" s="109">
        <f t="shared" si="5"/>
        <v>0.3170156263</v>
      </c>
      <c r="X596" s="110" t="str">
        <f t="shared" si="6"/>
        <v>n/a</v>
      </c>
      <c r="Y596" s="133"/>
      <c r="Z596" s="103">
        <f t="shared" si="7"/>
        <v>227.3381295</v>
      </c>
      <c r="AA596" s="112">
        <f t="shared" si="8"/>
        <v>23.55395683</v>
      </c>
      <c r="AB596" s="73">
        <v>12.0</v>
      </c>
      <c r="AC596" s="102">
        <v>1.39</v>
      </c>
      <c r="AD596" s="102" t="s">
        <v>128</v>
      </c>
      <c r="AE596" s="102">
        <v>1.58</v>
      </c>
      <c r="AF596" s="102">
        <v>1.05</v>
      </c>
      <c r="AG596" s="102">
        <v>4.3</v>
      </c>
      <c r="AH596" s="156">
        <v>216.8</v>
      </c>
      <c r="AI596" s="156">
        <v>-56.120000000000005</v>
      </c>
      <c r="AJ596" s="102">
        <v>-2.6</v>
      </c>
      <c r="AK596" s="102" t="s">
        <v>128</v>
      </c>
      <c r="AL596" s="113">
        <v>29840.0</v>
      </c>
      <c r="AM596" s="114">
        <v>0.15</v>
      </c>
      <c r="AN596" s="102">
        <v>1.81</v>
      </c>
      <c r="AO596" s="115">
        <f t="shared" si="9"/>
        <v>-10.89420659</v>
      </c>
      <c r="AP596" s="116">
        <f t="shared" si="10"/>
        <v>12.65975024</v>
      </c>
      <c r="AQ596" s="117">
        <f t="shared" si="11"/>
        <v>4.842007434</v>
      </c>
      <c r="AR596" s="103">
        <f t="array" ref="AR596">INDEX(Historical!$C$7:$C$1381,MATCH(B596,Historical!$B$7:$B$1403,0))*IF(AH596="n/a",1.03,IF(AH596&lt;0,1.01,IF(AH596&gt;10,1.1,(1+AH596/100))))</f>
        <v>3.443</v>
      </c>
      <c r="AS596" s="112">
        <f t="shared" si="12"/>
        <v>3.47743</v>
      </c>
      <c r="AT596" s="112">
        <f t="shared" ref="AT596:AV596" si="604">IF($AK596="n/a",1.03*AS596,IF($AK596&lt;0,1.01*AS596,IF($AK596&gt;10,1.1*AS596,(1+$AK596/100)*AS596)))</f>
        <v>3.5817529</v>
      </c>
      <c r="AU596" s="112">
        <f t="shared" si="604"/>
        <v>3.689205487</v>
      </c>
      <c r="AV596" s="112">
        <f t="shared" si="604"/>
        <v>3.799881652</v>
      </c>
      <c r="AW596" s="103">
        <f t="shared" si="14"/>
        <v>17.99127004</v>
      </c>
      <c r="AX596" s="118">
        <f t="shared" si="15"/>
        <v>54.95195491</v>
      </c>
      <c r="AY596" s="119">
        <v>0.99</v>
      </c>
      <c r="AZ596" s="114">
        <v>5.07</v>
      </c>
      <c r="BA596" s="114">
        <v>-52.43</v>
      </c>
      <c r="BB596" s="114">
        <v>-21.38</v>
      </c>
      <c r="BC596" s="114">
        <v>-26.55</v>
      </c>
      <c r="BD596" s="42"/>
      <c r="BE596" s="17">
        <v>2004.0</v>
      </c>
      <c r="BF596" s="17">
        <f t="shared" si="16"/>
        <v>1</v>
      </c>
      <c r="BG596" s="120">
        <v>1.5</v>
      </c>
    </row>
    <row r="597" ht="11.25" customHeight="1">
      <c r="A597" s="55" t="s">
        <v>1008</v>
      </c>
      <c r="B597" s="99" t="s">
        <v>1009</v>
      </c>
      <c r="C597" s="100" t="s">
        <v>136</v>
      </c>
      <c r="D597" s="100" t="s">
        <v>153</v>
      </c>
      <c r="E597" s="101">
        <v>24.0</v>
      </c>
      <c r="F597" s="58">
        <v>145.0</v>
      </c>
      <c r="G597" s="58" t="s">
        <v>168</v>
      </c>
      <c r="H597" s="58" t="s">
        <v>168</v>
      </c>
      <c r="I597" s="150">
        <v>25.39</v>
      </c>
      <c r="J597" s="103">
        <f t="shared" si="2"/>
        <v>4.096100827</v>
      </c>
      <c r="K597" s="144">
        <v>0.26</v>
      </c>
      <c r="L597" s="73">
        <v>4.0</v>
      </c>
      <c r="M597" s="23">
        <f t="shared" si="3"/>
        <v>1.04</v>
      </c>
      <c r="N597" s="105" t="s">
        <v>780</v>
      </c>
      <c r="O597" s="145">
        <v>0.25</v>
      </c>
      <c r="P597" s="107">
        <v>43846.0</v>
      </c>
      <c r="Q597" s="107">
        <v>43853.0</v>
      </c>
      <c r="R597" s="23">
        <f t="shared" si="4"/>
        <v>4</v>
      </c>
      <c r="S597" s="108">
        <f t="array" ref="S597">IF(INDEX(Historical!$D$7:$D$1379,MATCH(B597,Historical!$B$7:$B$1403,0))=0,"n/a",(INDEX(Historical!$C$7:$C$1381,MATCH(B597,Historical!$B$7:$B$1403,0))/INDEX(Historical!$D$7:$D$1379,MATCH(B597,Historical!$B$7:$B$1403,0))-1)*100)</f>
        <v>18.23899371</v>
      </c>
      <c r="T597" s="108">
        <f t="array" ref="T597">IF(INDEX(Historical!$F$7:$F$1372,MATCH(B597,Historical!$B$7:$B$1403,0))=0,"n/a",((INDEX(Historical!$C$7:$C$1381,MATCH(B597,Historical!$B$7:$B$1403,0))/INDEX(Historical!$F$7:$F$1372,MATCH(B597,Historical!$B$7:$B$1403,0)))^(1/3)-1)*100)</f>
        <v>14.2691775</v>
      </c>
      <c r="U597" s="108">
        <f t="array" ref="U597">IF(INDEX(Historical!$H$7:$H$1372,MATCH(B597,Historical!$B$7:$B$1403,0))=0,"n/a",((INDEX(Historical!$C$7:$C$1381,MATCH(B597,Historical!$B$7:$B$1403,0))/INDEX(Historical!$H$7:$H$1372,MATCH(B597,Historical!$B$7:$B$1403,0)))^(1/5)-1)*100)</f>
        <v>14.8698355</v>
      </c>
      <c r="V597" s="108">
        <f t="array" ref="V597">IF(INDEX(Historical!$O$7:$O$1372,MATCH(B597,Historical!$B$7:$B$1403,0))=0,"n/a",((INDEX(Historical!$C$7:$C$1381,MATCH(B597,Historical!$B$7:$B$1403,0))/INDEX(Historical!$O$7:$O$1372,MATCH(B597,Historical!$B$7:$B$1403,0)))^(1/10)-1)*100)</f>
        <v>21.8760724</v>
      </c>
      <c r="W597" s="109">
        <f t="shared" si="5"/>
        <v>0.6797305854</v>
      </c>
      <c r="X597" s="110">
        <f t="shared" si="6"/>
        <v>0.7148959375</v>
      </c>
      <c r="Y597" s="133" t="s">
        <v>1010</v>
      </c>
      <c r="Z597" s="103">
        <f t="shared" si="7"/>
        <v>31.51515152</v>
      </c>
      <c r="AA597" s="112">
        <f t="shared" si="8"/>
        <v>7.693939394</v>
      </c>
      <c r="AB597" s="73">
        <v>12.0</v>
      </c>
      <c r="AC597" s="102">
        <v>3.3</v>
      </c>
      <c r="AD597" s="102">
        <v>0.64</v>
      </c>
      <c r="AE597" s="102">
        <v>2.84</v>
      </c>
      <c r="AF597" s="102">
        <v>0.8</v>
      </c>
      <c r="AG597" s="102">
        <v>10.4</v>
      </c>
      <c r="AH597" s="102">
        <v>-13.600000000000001</v>
      </c>
      <c r="AI597" s="102">
        <v>2.93</v>
      </c>
      <c r="AJ597" s="102">
        <v>20.8</v>
      </c>
      <c r="AK597" s="102">
        <v>12.0</v>
      </c>
      <c r="AL597" s="113">
        <v>3310.0</v>
      </c>
      <c r="AM597" s="114">
        <v>1.0999999999999999</v>
      </c>
      <c r="AN597" s="102">
        <v>0.16</v>
      </c>
      <c r="AO597" s="115">
        <f t="shared" si="9"/>
        <v>11.27199693</v>
      </c>
      <c r="AP597" s="116">
        <f t="shared" si="10"/>
        <v>18.96593633</v>
      </c>
      <c r="AQ597" s="117">
        <f t="shared" si="11"/>
        <v>-47.69681754</v>
      </c>
      <c r="AR597" s="103">
        <f t="array" ref="AR597">INDEX(Historical!$C$7:$C$1381,MATCH(B597,Historical!$B$7:$B$1403,0))*IF(AH597="n/a",1.03,IF(AH597&lt;0,1.01,IF(AH597&gt;10,1.1,(1+AH597/100))))</f>
        <v>0.9494</v>
      </c>
      <c r="AS597" s="112">
        <f t="shared" si="12"/>
        <v>0.97721742</v>
      </c>
      <c r="AT597" s="112">
        <f t="shared" ref="AT597:AV597" si="605">IF($AK597="n/a",1.03*AS597,IF($AK597&lt;0,1.01*AS597,IF($AK597&gt;10,1.1*AS597,(1+$AK597/100)*AS597)))</f>
        <v>1.074939162</v>
      </c>
      <c r="AU597" s="112">
        <f t="shared" si="605"/>
        <v>1.182433078</v>
      </c>
      <c r="AV597" s="112">
        <f t="shared" si="605"/>
        <v>1.300676386</v>
      </c>
      <c r="AW597" s="103">
        <f t="shared" si="14"/>
        <v>5.484666046</v>
      </c>
      <c r="AX597" s="118">
        <f t="shared" si="15"/>
        <v>21.60167801</v>
      </c>
      <c r="AY597" s="119">
        <v>1.8</v>
      </c>
      <c r="AZ597" s="114">
        <v>4.2700000000000005</v>
      </c>
      <c r="BA597" s="114">
        <v>-26.06</v>
      </c>
      <c r="BB597" s="114">
        <v>-12.64</v>
      </c>
      <c r="BC597" s="114">
        <v>-12.030000000000001</v>
      </c>
      <c r="BD597" s="42"/>
      <c r="BE597" s="17">
        <v>1997.0</v>
      </c>
      <c r="BF597" s="17">
        <f t="shared" si="16"/>
        <v>2</v>
      </c>
      <c r="BG597" s="120">
        <v>1.7999999999999998</v>
      </c>
    </row>
    <row r="598" ht="11.25" customHeight="1">
      <c r="A598" s="121" t="s">
        <v>1011</v>
      </c>
      <c r="B598" s="122" t="s">
        <v>1012</v>
      </c>
      <c r="C598" s="100" t="s">
        <v>296</v>
      </c>
      <c r="D598" s="100" t="s">
        <v>342</v>
      </c>
      <c r="E598" s="123">
        <v>10.0</v>
      </c>
      <c r="F598" s="58">
        <v>406.0</v>
      </c>
      <c r="G598" s="124" t="s">
        <v>168</v>
      </c>
      <c r="H598" s="124" t="s">
        <v>168</v>
      </c>
      <c r="I598" s="216">
        <v>46.02</v>
      </c>
      <c r="J598" s="126">
        <f t="shared" si="2"/>
        <v>3.650586701</v>
      </c>
      <c r="K598" s="127">
        <v>0.42</v>
      </c>
      <c r="L598" s="128">
        <v>4.0</v>
      </c>
      <c r="M598" s="129">
        <f t="shared" si="3"/>
        <v>1.68</v>
      </c>
      <c r="N598" s="130" t="s">
        <v>138</v>
      </c>
      <c r="O598" s="131">
        <v>0.41</v>
      </c>
      <c r="P598" s="132">
        <v>43882.0</v>
      </c>
      <c r="Q598" s="132">
        <v>43893.0</v>
      </c>
      <c r="R598" s="129">
        <f t="shared" si="4"/>
        <v>2.43902439</v>
      </c>
      <c r="S598" s="108">
        <f t="array" ref="S598">IF(INDEX(Historical!$D$7:$D$1379,MATCH(B598,Historical!$B$7:$B$1403,0))=0,"n/a",(INDEX(Historical!$C$7:$C$1381,MATCH(B598,Historical!$B$7:$B$1403,0))/INDEX(Historical!$D$7:$D$1379,MATCH(B598,Historical!$B$7:$B$1403,0))-1)*100)</f>
        <v>11.26760563</v>
      </c>
      <c r="T598" s="108">
        <f t="array" ref="T598">IF(INDEX(Historical!$F$7:$F$1372,MATCH(B598,Historical!$B$7:$B$1403,0))=0,"n/a",((INDEX(Historical!$C$7:$C$1381,MATCH(B598,Historical!$B$7:$B$1403,0))/INDEX(Historical!$F$7:$F$1372,MATCH(B598,Historical!$B$7:$B$1403,0)))^(1/3)-1)*100)</f>
        <v>12.8291892</v>
      </c>
      <c r="U598" s="108">
        <f t="array" ref="U598">IF(INDEX(Historical!$H$7:$H$1372,MATCH(B598,Historical!$B$7:$B$1403,0))=0,"n/a",((INDEX(Historical!$C$7:$C$1381,MATCH(B598,Historical!$B$7:$B$1403,0))/INDEX(Historical!$H$7:$H$1372,MATCH(B598,Historical!$B$7:$B$1403,0)))^(1/5)-1)*100)</f>
        <v>15.1628746</v>
      </c>
      <c r="V598" s="108" t="str">
        <f t="array" ref="V598">IF(INDEX(Historical!$O$7:$O$1372,MATCH(B598,Historical!$B$7:$B$1403,0))=0,"n/a",((INDEX(Historical!$C$7:$C$1381,MATCH(B598,Historical!$B$7:$B$1403,0))/INDEX(Historical!$O$7:$O$1372,MATCH(B598,Historical!$B$7:$B$1403,0)))^(1/10)-1)*100)</f>
        <v>n/a</v>
      </c>
      <c r="W598" s="109" t="str">
        <f t="shared" si="5"/>
        <v>n/a</v>
      </c>
      <c r="X598" s="110">
        <f t="shared" si="6"/>
        <v>1.004163881</v>
      </c>
      <c r="Y598" s="181"/>
      <c r="Z598" s="126">
        <f t="shared" si="7"/>
        <v>31.81818182</v>
      </c>
      <c r="AA598" s="134">
        <f t="shared" si="8"/>
        <v>8.715909091</v>
      </c>
      <c r="AB598" s="128">
        <v>12.0</v>
      </c>
      <c r="AC598" s="125">
        <v>5.28</v>
      </c>
      <c r="AD598" s="125">
        <v>7.92</v>
      </c>
      <c r="AE598" s="125">
        <v>0.16</v>
      </c>
      <c r="AF598" s="125">
        <v>1.42</v>
      </c>
      <c r="AG598" s="125">
        <v>17.0</v>
      </c>
      <c r="AH598" s="125">
        <v>28.199999999999996</v>
      </c>
      <c r="AI598" s="125">
        <v>3.93</v>
      </c>
      <c r="AJ598" s="125">
        <v>15.1</v>
      </c>
      <c r="AK598" s="125">
        <v>1.0999999999999999</v>
      </c>
      <c r="AL598" s="135">
        <v>3740.0</v>
      </c>
      <c r="AM598" s="136">
        <v>1.4000000000000001</v>
      </c>
      <c r="AN598" s="125">
        <v>2.36</v>
      </c>
      <c r="AO598" s="137">
        <f t="shared" si="9"/>
        <v>10.09755221</v>
      </c>
      <c r="AP598" s="138">
        <f t="shared" si="10"/>
        <v>18.8134613</v>
      </c>
      <c r="AQ598" s="139">
        <f t="shared" si="11"/>
        <v>-25.83324821</v>
      </c>
      <c r="AR598" s="103">
        <f t="array" ref="AR598">INDEX(Historical!$C$7:$C$1381,MATCH(B598,Historical!$B$7:$B$1403,0))*IF(AH598="n/a",1.03,IF(AH598&lt;0,1.01,IF(AH598&gt;10,1.1,(1+AH598/100))))</f>
        <v>1.738</v>
      </c>
      <c r="AS598" s="134">
        <f t="shared" si="12"/>
        <v>1.8063034</v>
      </c>
      <c r="AT598" s="134">
        <f t="shared" ref="AT598:AV598" si="606">IF($AK598="n/a",1.03*AS598,IF($AK598&lt;0,1.01*AS598,IF($AK598&gt;10,1.1*AS598,(1+$AK598/100)*AS598)))</f>
        <v>1.826172737</v>
      </c>
      <c r="AU598" s="134">
        <f t="shared" si="606"/>
        <v>1.846260638</v>
      </c>
      <c r="AV598" s="134">
        <f t="shared" si="606"/>
        <v>1.866569505</v>
      </c>
      <c r="AW598" s="126">
        <f t="shared" si="14"/>
        <v>9.083306279</v>
      </c>
      <c r="AX598" s="140">
        <f t="shared" si="15"/>
        <v>19.73773637</v>
      </c>
      <c r="AY598" s="141">
        <v>1.38</v>
      </c>
      <c r="AZ598" s="136">
        <v>11.540000000000001</v>
      </c>
      <c r="BA598" s="136">
        <v>-14.48</v>
      </c>
      <c r="BB598" s="136">
        <v>-7.46</v>
      </c>
      <c r="BC598" s="136">
        <v>-2.83</v>
      </c>
      <c r="BD598" s="142"/>
      <c r="BE598" s="17">
        <v>2011.0</v>
      </c>
      <c r="BF598" s="17">
        <f t="shared" si="16"/>
        <v>0</v>
      </c>
      <c r="BG598" s="143">
        <v>3.5000000000000004</v>
      </c>
    </row>
    <row r="599" ht="11.25" customHeight="1">
      <c r="A599" s="55" t="s">
        <v>1371</v>
      </c>
      <c r="B599" s="99" t="s">
        <v>1372</v>
      </c>
      <c r="C599" s="100" t="s">
        <v>131</v>
      </c>
      <c r="D599" s="100" t="s">
        <v>132</v>
      </c>
      <c r="E599" s="101">
        <v>9.0</v>
      </c>
      <c r="F599" s="58">
        <v>473.0</v>
      </c>
      <c r="G599" s="58" t="s">
        <v>121</v>
      </c>
      <c r="H599" s="58" t="s">
        <v>121</v>
      </c>
      <c r="I599" s="150">
        <v>77.48</v>
      </c>
      <c r="J599" s="103">
        <f t="shared" si="2"/>
        <v>3.20082602</v>
      </c>
      <c r="K599" s="104">
        <v>0.62</v>
      </c>
      <c r="L599" s="73">
        <v>4.0</v>
      </c>
      <c r="M599" s="23">
        <f t="shared" si="3"/>
        <v>2.48</v>
      </c>
      <c r="N599" s="105" t="s">
        <v>1326</v>
      </c>
      <c r="O599" s="106">
        <v>0.56</v>
      </c>
      <c r="P599" s="107">
        <v>43599.0</v>
      </c>
      <c r="Q599" s="107">
        <v>43615.0</v>
      </c>
      <c r="R599" s="23">
        <f t="shared" si="4"/>
        <v>10.71428571</v>
      </c>
      <c r="S599" s="108">
        <f t="array" ref="S599">IF(INDEX(Historical!$D$7:$D$1379,MATCH(B599,Historical!$B$7:$B$1403,0))=0,"n/a",(INDEX(Historical!$C$7:$C$1381,MATCH(B599,Historical!$B$7:$B$1403,0))/INDEX(Historical!$D$7:$D$1379,MATCH(B599,Historical!$B$7:$B$1403,0))-1)*100)</f>
        <v>11.00917431</v>
      </c>
      <c r="T599" s="108">
        <f t="array" ref="T599">IF(INDEX(Historical!$F$7:$F$1372,MATCH(B599,Historical!$B$7:$B$1403,0))=0,"n/a",((INDEX(Historical!$C$7:$C$1381,MATCH(B599,Historical!$B$7:$B$1403,0))/INDEX(Historical!$F$7:$F$1372,MATCH(B599,Historical!$B$7:$B$1403,0)))^(1/3)-1)*100)</f>
        <v>11.19900453</v>
      </c>
      <c r="U599" s="108">
        <f t="array" ref="U599">IF(INDEX(Historical!$H$7:$H$1372,MATCH(B599,Historical!$B$7:$B$1403,0))=0,"n/a",((INDEX(Historical!$C$7:$C$1381,MATCH(B599,Historical!$B$7:$B$1403,0))/INDEX(Historical!$H$7:$H$1372,MATCH(B599,Historical!$B$7:$B$1403,0)))^(1/5)-1)*100)</f>
        <v>10.63499028</v>
      </c>
      <c r="V599" s="108">
        <f t="array" ref="V599">IF(INDEX(Historical!$O$7:$O$1372,MATCH(B599,Historical!$B$7:$B$1403,0))=0,"n/a",((INDEX(Historical!$C$7:$C$1381,MATCH(B599,Historical!$B$7:$B$1403,0))/INDEX(Historical!$O$7:$O$1372,MATCH(B599,Historical!$B$7:$B$1403,0)))^(1/10)-1)*100)</f>
        <v>6.915179168</v>
      </c>
      <c r="W599" s="109">
        <f t="shared" si="5"/>
        <v>1.537919701</v>
      </c>
      <c r="X599" s="110">
        <f t="shared" si="6"/>
        <v>0.9847213223</v>
      </c>
      <c r="Y599" s="159"/>
      <c r="Z599" s="103">
        <f t="shared" si="7"/>
        <v>83.22147651</v>
      </c>
      <c r="AA599" s="112">
        <f t="shared" si="8"/>
        <v>26</v>
      </c>
      <c r="AB599" s="73">
        <v>5.0</v>
      </c>
      <c r="AC599" s="102">
        <v>2.98</v>
      </c>
      <c r="AD599" s="102">
        <v>3.08</v>
      </c>
      <c r="AE599" s="102">
        <v>6.98</v>
      </c>
      <c r="AF599" s="102">
        <v>10.79</v>
      </c>
      <c r="AG599" s="102">
        <v>41.8</v>
      </c>
      <c r="AH599" s="102">
        <v>13.700000000000001</v>
      </c>
      <c r="AI599" s="102">
        <v>7.82</v>
      </c>
      <c r="AJ599" s="102">
        <v>10.8</v>
      </c>
      <c r="AK599" s="102">
        <v>8.44</v>
      </c>
      <c r="AL599" s="113">
        <v>28140.0</v>
      </c>
      <c r="AM599" s="114">
        <v>10.6</v>
      </c>
      <c r="AN599" s="102">
        <v>0.33</v>
      </c>
      <c r="AO599" s="115">
        <f t="shared" si="9"/>
        <v>-12.1641837</v>
      </c>
      <c r="AP599" s="116">
        <f t="shared" si="10"/>
        <v>13.8358163</v>
      </c>
      <c r="AQ599" s="117">
        <f t="shared" si="11"/>
        <v>253.1068456</v>
      </c>
      <c r="AR599" s="103">
        <f t="array" ref="AR599">INDEX(Historical!$C$7:$C$1381,MATCH(B599,Historical!$B$7:$B$1403,0))*IF(AH599="n/a",1.03,IF(AH599&lt;0,1.01,IF(AH599&gt;10,1.1,(1+AH599/100))))</f>
        <v>2.662</v>
      </c>
      <c r="AS599" s="112">
        <f t="shared" si="12"/>
        <v>2.8701684</v>
      </c>
      <c r="AT599" s="112">
        <f t="shared" ref="AT599:AV599" si="607">IF($AK599="n/a",1.03*AS599,IF($AK599&lt;0,1.01*AS599,IF($AK599&gt;10,1.1*AS599,(1+$AK599/100)*AS599)))</f>
        <v>3.112410613</v>
      </c>
      <c r="AU599" s="112">
        <f t="shared" si="607"/>
        <v>3.375098069</v>
      </c>
      <c r="AV599" s="112">
        <f t="shared" si="607"/>
        <v>3.659956346</v>
      </c>
      <c r="AW599" s="103">
        <f t="shared" si="14"/>
        <v>15.67963343</v>
      </c>
      <c r="AX599" s="118">
        <f t="shared" si="15"/>
        <v>20.23700752</v>
      </c>
      <c r="AY599" s="119">
        <v>0.83</v>
      </c>
      <c r="AZ599" s="114">
        <v>3.17</v>
      </c>
      <c r="BA599" s="114">
        <v>-14.42</v>
      </c>
      <c r="BB599" s="114">
        <v>-10.59</v>
      </c>
      <c r="BC599" s="114">
        <v>-8.59</v>
      </c>
      <c r="BD599" s="42"/>
      <c r="BE599" s="17">
        <v>2011.0</v>
      </c>
      <c r="BF599" s="17">
        <f t="shared" si="16"/>
        <v>0</v>
      </c>
      <c r="BG599" s="120">
        <v>11.899999999999999</v>
      </c>
    </row>
    <row r="600" ht="11.25" customHeight="1">
      <c r="A600" s="55" t="s">
        <v>1013</v>
      </c>
      <c r="B600" s="99" t="s">
        <v>1014</v>
      </c>
      <c r="C600" s="100" t="s">
        <v>136</v>
      </c>
      <c r="D600" s="100" t="s">
        <v>153</v>
      </c>
      <c r="E600" s="101">
        <v>22.0</v>
      </c>
      <c r="F600" s="58">
        <v>157.0</v>
      </c>
      <c r="G600" s="58" t="s">
        <v>121</v>
      </c>
      <c r="H600" s="58" t="s">
        <v>121</v>
      </c>
      <c r="I600" s="150">
        <v>64.6</v>
      </c>
      <c r="J600" s="103">
        <f t="shared" si="2"/>
        <v>2.848297214</v>
      </c>
      <c r="K600" s="144">
        <v>0.46</v>
      </c>
      <c r="L600" s="73">
        <v>4.0</v>
      </c>
      <c r="M600" s="23">
        <f t="shared" si="3"/>
        <v>1.84</v>
      </c>
      <c r="N600" s="105" t="s">
        <v>143</v>
      </c>
      <c r="O600" s="145">
        <v>0.41</v>
      </c>
      <c r="P600" s="107">
        <v>43812.0</v>
      </c>
      <c r="Q600" s="107">
        <v>43832.0</v>
      </c>
      <c r="R600" s="23">
        <f t="shared" si="4"/>
        <v>12.19512195</v>
      </c>
      <c r="S600" s="108">
        <f t="array" ref="S600">IF(INDEX(Historical!$D$7:$D$1379,MATCH(B600,Historical!$B$7:$B$1403,0))=0,"n/a",(INDEX(Historical!$C$7:$C$1381,MATCH(B600,Historical!$B$7:$B$1403,0))/INDEX(Historical!$D$7:$D$1379,MATCH(B600,Historical!$B$7:$B$1403,0))-1)*100)</f>
        <v>13.88888889</v>
      </c>
      <c r="T600" s="108">
        <f t="array" ref="T600">IF(INDEX(Historical!$F$7:$F$1372,MATCH(B600,Historical!$B$7:$B$1403,0))=0,"n/a",((INDEX(Historical!$C$7:$C$1381,MATCH(B600,Historical!$B$7:$B$1403,0))/INDEX(Historical!$F$7:$F$1372,MATCH(B600,Historical!$B$7:$B$1403,0)))^(1/3)-1)*100)</f>
        <v>10.97390471</v>
      </c>
      <c r="U600" s="108">
        <f t="array" ref="U600">IF(INDEX(Historical!$H$7:$H$1372,MATCH(B600,Historical!$B$7:$B$1403,0))=0,"n/a",((INDEX(Historical!$C$7:$C$1381,MATCH(B600,Historical!$B$7:$B$1403,0))/INDEX(Historical!$H$7:$H$1372,MATCH(B600,Historical!$B$7:$B$1403,0)))^(1/5)-1)*100)</f>
        <v>11.30496131</v>
      </c>
      <c r="V600" s="108">
        <f t="array" ref="V600">IF(INDEX(Historical!$O$7:$O$1372,MATCH(B600,Historical!$B$7:$B$1403,0))=0,"n/a",((INDEX(Historical!$C$7:$C$1381,MATCH(B600,Historical!$B$7:$B$1403,0))/INDEX(Historical!$O$7:$O$1372,MATCH(B600,Historical!$B$7:$B$1403,0)))^(1/10)-1)*100)</f>
        <v>11.54448838</v>
      </c>
      <c r="W600" s="109">
        <f t="shared" si="5"/>
        <v>0.9792518242</v>
      </c>
      <c r="X600" s="110">
        <f t="shared" si="6"/>
        <v>2.405310916</v>
      </c>
      <c r="Y600" s="111"/>
      <c r="Z600" s="103">
        <f t="shared" si="7"/>
        <v>40.43956044</v>
      </c>
      <c r="AA600" s="112">
        <f t="shared" si="8"/>
        <v>14.1978022</v>
      </c>
      <c r="AB600" s="73">
        <v>12.0</v>
      </c>
      <c r="AC600" s="102">
        <v>4.55</v>
      </c>
      <c r="AD600" s="102">
        <v>1.56</v>
      </c>
      <c r="AE600" s="102">
        <v>7.37</v>
      </c>
      <c r="AF600" s="102">
        <v>1.08</v>
      </c>
      <c r="AG600" s="102">
        <v>8.1</v>
      </c>
      <c r="AH600" s="102">
        <v>17.1</v>
      </c>
      <c r="AI600" s="102">
        <v>3.95</v>
      </c>
      <c r="AJ600" s="102">
        <v>4.7</v>
      </c>
      <c r="AK600" s="102">
        <v>9.120000000000001</v>
      </c>
      <c r="AL600" s="113">
        <v>6140.0</v>
      </c>
      <c r="AM600" s="114">
        <v>1.3</v>
      </c>
      <c r="AN600" s="102">
        <v>0.0</v>
      </c>
      <c r="AO600" s="115">
        <f t="shared" si="9"/>
        <v>-0.04454367857</v>
      </c>
      <c r="AP600" s="116">
        <f t="shared" si="10"/>
        <v>14.15325852</v>
      </c>
      <c r="AQ600" s="117">
        <f t="shared" si="11"/>
        <v>-17.44731952</v>
      </c>
      <c r="AR600" s="103">
        <f t="array" ref="AR600">INDEX(Historical!$C$7:$C$1381,MATCH(B600,Historical!$B$7:$B$1403,0))*IF(AH600="n/a",1.03,IF(AH600&lt;0,1.01,IF(AH600&gt;10,1.1,(1+AH600/100))))</f>
        <v>1.804</v>
      </c>
      <c r="AS600" s="112">
        <f t="shared" si="12"/>
        <v>1.875258</v>
      </c>
      <c r="AT600" s="112">
        <f t="shared" ref="AT600:AV600" si="608">IF($AK600="n/a",1.03*AS600,IF($AK600&lt;0,1.01*AS600,IF($AK600&gt;10,1.1*AS600,(1+$AK600/100)*AS600)))</f>
        <v>2.04628153</v>
      </c>
      <c r="AU600" s="112">
        <f t="shared" si="608"/>
        <v>2.232902405</v>
      </c>
      <c r="AV600" s="112">
        <f t="shared" si="608"/>
        <v>2.436543104</v>
      </c>
      <c r="AW600" s="103">
        <f t="shared" si="14"/>
        <v>10.39498504</v>
      </c>
      <c r="AX600" s="118">
        <f t="shared" si="15"/>
        <v>16.09130811</v>
      </c>
      <c r="AY600" s="119">
        <v>1.25</v>
      </c>
      <c r="AZ600" s="114">
        <v>4.44</v>
      </c>
      <c r="BA600" s="114">
        <v>-14.24</v>
      </c>
      <c r="BB600" s="114">
        <v>-9.569999999999999</v>
      </c>
      <c r="BC600" s="114">
        <v>-6.4399999999999995</v>
      </c>
      <c r="BD600" s="42"/>
      <c r="BE600" s="17">
        <v>2000.0</v>
      </c>
      <c r="BF600" s="17">
        <f t="shared" si="16"/>
        <v>2</v>
      </c>
      <c r="BG600" s="120">
        <v>1.5</v>
      </c>
    </row>
    <row r="601" ht="11.25" customHeight="1">
      <c r="A601" s="155" t="s">
        <v>405</v>
      </c>
      <c r="B601" s="99" t="s">
        <v>406</v>
      </c>
      <c r="C601" s="100" t="s">
        <v>136</v>
      </c>
      <c r="D601" s="100" t="s">
        <v>153</v>
      </c>
      <c r="E601" s="101">
        <v>27.0</v>
      </c>
      <c r="F601" s="58">
        <v>105.0</v>
      </c>
      <c r="G601" s="58" t="s">
        <v>121</v>
      </c>
      <c r="H601" s="58" t="s">
        <v>120</v>
      </c>
      <c r="I601" s="102">
        <v>13.99</v>
      </c>
      <c r="J601" s="103">
        <f t="shared" si="2"/>
        <v>5.07505361</v>
      </c>
      <c r="K601" s="144">
        <v>0.1775</v>
      </c>
      <c r="L601" s="73">
        <v>4.0</v>
      </c>
      <c r="M601" s="23">
        <f t="shared" si="3"/>
        <v>0.71</v>
      </c>
      <c r="N601" s="105" t="s">
        <v>147</v>
      </c>
      <c r="O601" s="145">
        <v>0.175</v>
      </c>
      <c r="P601" s="146">
        <v>43585.0</v>
      </c>
      <c r="Q601" s="146">
        <v>43600.0</v>
      </c>
      <c r="R601" s="23">
        <f t="shared" si="4"/>
        <v>1.428571429</v>
      </c>
      <c r="S601" s="108">
        <f t="array" ref="S601">IF(INDEX(Historical!$D$7:$D$1379,MATCH(B601,Historical!$B$7:$B$1403,0))=0,"n/a",(INDEX(Historical!$C$7:$C$1381,MATCH(B601,Historical!$B$7:$B$1403,0))/INDEX(Historical!$D$7:$D$1379,MATCH(B601,Historical!$B$7:$B$1403,0))-1)*100)</f>
        <v>1.433691756</v>
      </c>
      <c r="T601" s="108">
        <f t="array" ref="T601">IF(INDEX(Historical!$F$7:$F$1372,MATCH(B601,Historical!$B$7:$B$1403,0))=0,"n/a",((INDEX(Historical!$C$7:$C$1381,MATCH(B601,Historical!$B$7:$B$1403,0))/INDEX(Historical!$F$7:$F$1372,MATCH(B601,Historical!$B$7:$B$1403,0)))^(1/3)-1)*100)</f>
        <v>1.454749186</v>
      </c>
      <c r="U601" s="108">
        <f t="array" ref="U601">IF(INDEX(Historical!$H$7:$H$1372,MATCH(B601,Historical!$B$7:$B$1403,0))=0,"n/a",((INDEX(Historical!$C$7:$C$1381,MATCH(B601,Historical!$B$7:$B$1403,0))/INDEX(Historical!$H$7:$H$1372,MATCH(B601,Historical!$B$7:$B$1403,0)))^(1/5)-1)*100)</f>
        <v>1.476653686</v>
      </c>
      <c r="V601" s="108">
        <f t="array" ref="V601">IF(INDEX(Historical!$O$7:$O$1372,MATCH(B601,Historical!$B$7:$B$1403,0))=0,"n/a",((INDEX(Historical!$C$7:$C$1381,MATCH(B601,Historical!$B$7:$B$1403,0))/INDEX(Historical!$O$7:$O$1372,MATCH(B601,Historical!$B$7:$B$1403,0)))^(1/10)-1)*100)</f>
        <v>1.535524408</v>
      </c>
      <c r="W601" s="109">
        <f t="shared" si="5"/>
        <v>0.961660836</v>
      </c>
      <c r="X601" s="110">
        <f t="shared" si="6"/>
        <v>0.1306773174</v>
      </c>
      <c r="Y601" s="99"/>
      <c r="Z601" s="103">
        <f t="shared" si="7"/>
        <v>55.90551181</v>
      </c>
      <c r="AA601" s="112">
        <f t="shared" si="8"/>
        <v>11.01574803</v>
      </c>
      <c r="AB601" s="73">
        <v>12.0</v>
      </c>
      <c r="AC601" s="102">
        <v>1.27</v>
      </c>
      <c r="AD601" s="102">
        <v>0.8</v>
      </c>
      <c r="AE601" s="102">
        <v>3.31</v>
      </c>
      <c r="AF601" s="102">
        <v>0.8</v>
      </c>
      <c r="AG601" s="102">
        <v>7.3</v>
      </c>
      <c r="AH601" s="102">
        <v>33.1</v>
      </c>
      <c r="AI601" s="102">
        <v>2.4899999999999998</v>
      </c>
      <c r="AJ601" s="102">
        <v>11.3</v>
      </c>
      <c r="AK601" s="102">
        <v>13.73</v>
      </c>
      <c r="AL601" s="113">
        <v>6230.0</v>
      </c>
      <c r="AM601" s="114">
        <v>0.2</v>
      </c>
      <c r="AN601" s="102">
        <v>0.13</v>
      </c>
      <c r="AO601" s="115">
        <f t="shared" si="9"/>
        <v>-4.464040736</v>
      </c>
      <c r="AP601" s="116">
        <f t="shared" si="10"/>
        <v>6.551707296</v>
      </c>
      <c r="AQ601" s="117">
        <f t="shared" si="11"/>
        <v>-37.41637266</v>
      </c>
      <c r="AR601" s="103">
        <f t="array" ref="AR601">INDEX(Historical!$C$7:$C$1381,MATCH(B601,Historical!$B$7:$B$1403,0))*IF(AH601="n/a",1.03,IF(AH601&lt;0,1.01,IF(AH601&gt;10,1.1,(1+AH601/100))))</f>
        <v>0.77825</v>
      </c>
      <c r="AS601" s="112">
        <f t="shared" si="12"/>
        <v>0.797628425</v>
      </c>
      <c r="AT601" s="112">
        <f t="shared" ref="AT601:AV601" si="609">IF($AK601="n/a",1.03*AS601,IF($AK601&lt;0,1.01*AS601,IF($AK601&gt;10,1.1*AS601,(1+$AK601/100)*AS601)))</f>
        <v>0.8773912675</v>
      </c>
      <c r="AU601" s="112">
        <f t="shared" si="609"/>
        <v>0.9651303943</v>
      </c>
      <c r="AV601" s="112">
        <f t="shared" si="609"/>
        <v>1.061643434</v>
      </c>
      <c r="AW601" s="103">
        <f t="shared" si="14"/>
        <v>4.48004352</v>
      </c>
      <c r="AX601" s="118">
        <f t="shared" si="15"/>
        <v>32.02318456</v>
      </c>
      <c r="AY601" s="119">
        <v>1.23</v>
      </c>
      <c r="AZ601" s="114">
        <v>1.3</v>
      </c>
      <c r="BA601" s="114">
        <v>-22.41</v>
      </c>
      <c r="BB601" s="114">
        <v>-13.84</v>
      </c>
      <c r="BC601" s="114">
        <v>-12.83</v>
      </c>
      <c r="BD601" s="42"/>
      <c r="BE601" s="17">
        <v>1993.0</v>
      </c>
      <c r="BF601" s="17">
        <f t="shared" si="16"/>
        <v>2</v>
      </c>
      <c r="BG601" s="120">
        <v>1.0</v>
      </c>
    </row>
    <row r="602" ht="11.25" customHeight="1">
      <c r="A602" s="155" t="s">
        <v>1955</v>
      </c>
      <c r="B602" s="99" t="s">
        <v>1956</v>
      </c>
      <c r="C602" s="100" t="s">
        <v>245</v>
      </c>
      <c r="D602" s="100" t="s">
        <v>246</v>
      </c>
      <c r="E602" s="101">
        <v>6.0</v>
      </c>
      <c r="F602" s="58">
        <v>781.0</v>
      </c>
      <c r="G602" s="58" t="s">
        <v>168</v>
      </c>
      <c r="H602" s="58" t="s">
        <v>168</v>
      </c>
      <c r="I602" s="150">
        <v>18.97</v>
      </c>
      <c r="J602" s="103">
        <f t="shared" si="2"/>
        <v>10.96468108</v>
      </c>
      <c r="K602" s="104">
        <v>0.52</v>
      </c>
      <c r="L602" s="73">
        <v>4.0</v>
      </c>
      <c r="M602" s="23">
        <f t="shared" si="3"/>
        <v>2.08</v>
      </c>
      <c r="N602" s="105" t="s">
        <v>629</v>
      </c>
      <c r="O602" s="106">
        <v>0.515</v>
      </c>
      <c r="P602" s="107">
        <v>43781.0</v>
      </c>
      <c r="Q602" s="107">
        <v>43794.0</v>
      </c>
      <c r="R602" s="23">
        <f t="shared" si="4"/>
        <v>0.9708737864</v>
      </c>
      <c r="S602" s="108">
        <f t="array" ref="S602">IF(INDEX(Historical!$D$7:$D$1379,MATCH(B602,Historical!$B$7:$B$1403,0))=0,"n/a",(INDEX(Historical!$C$7:$C$1381,MATCH(B602,Historical!$B$7:$B$1403,0))/INDEX(Historical!$D$7:$D$1379,MATCH(B602,Historical!$B$7:$B$1403,0))-1)*100)</f>
        <v>4.060913706</v>
      </c>
      <c r="T602" s="108">
        <f t="array" ref="T602">IF(INDEX(Historical!$F$7:$F$1372,MATCH(B602,Historical!$B$7:$B$1403,0))=0,"n/a",((INDEX(Historical!$C$7:$C$1381,MATCH(B602,Historical!$B$7:$B$1403,0))/INDEX(Historical!$F$7:$F$1372,MATCH(B602,Historical!$B$7:$B$1403,0)))^(1/3)-1)*100)</f>
        <v>6.439210989</v>
      </c>
      <c r="U602" s="108">
        <f t="array" ref="U602">IF(INDEX(Historical!$H$7:$H$1372,MATCH(B602,Historical!$B$7:$B$1403,0))=0,"n/a",((INDEX(Historical!$C$7:$C$1381,MATCH(B602,Historical!$B$7:$B$1403,0))/INDEX(Historical!$H$7:$H$1372,MATCH(B602,Historical!$B$7:$B$1403,0)))^(1/5)-1)*100)</f>
        <v>34.83393398</v>
      </c>
      <c r="V602" s="108" t="str">
        <f t="array" ref="V602">IF(INDEX(Historical!$O$7:$O$1372,MATCH(B602,Historical!$B$7:$B$1403,0))=0,"n/a",((INDEX(Historical!$C$7:$C$1381,MATCH(B602,Historical!$B$7:$B$1403,0))/INDEX(Historical!$O$7:$O$1372,MATCH(B602,Historical!$B$7:$B$1403,0)))^(1/10)-1)*100)</f>
        <v>n/a</v>
      </c>
      <c r="W602" s="109" t="str">
        <f t="shared" si="5"/>
        <v>n/a</v>
      </c>
      <c r="X602" s="110">
        <f t="shared" si="6"/>
        <v>2.721401092</v>
      </c>
      <c r="Y602" s="133"/>
      <c r="Z602" s="103">
        <f t="shared" si="7"/>
        <v>123.0769231</v>
      </c>
      <c r="AA602" s="112">
        <f t="shared" si="8"/>
        <v>11.22485207</v>
      </c>
      <c r="AB602" s="73">
        <v>12.0</v>
      </c>
      <c r="AC602" s="102">
        <v>1.69</v>
      </c>
      <c r="AD602" s="102">
        <v>1.42</v>
      </c>
      <c r="AE602" s="102">
        <v>3.5</v>
      </c>
      <c r="AF602" s="102">
        <v>11.29</v>
      </c>
      <c r="AG602" s="160">
        <v>120.39999999999999</v>
      </c>
      <c r="AH602" s="102">
        <v>-1.0</v>
      </c>
      <c r="AI602" s="102">
        <v>4.5600000000000005</v>
      </c>
      <c r="AJ602" s="102">
        <v>12.8</v>
      </c>
      <c r="AK602" s="102">
        <v>7.89</v>
      </c>
      <c r="AL602" s="113">
        <v>1190.0</v>
      </c>
      <c r="AM602" s="114">
        <v>0.1</v>
      </c>
      <c r="AN602" s="102">
        <v>7.63</v>
      </c>
      <c r="AO602" s="115">
        <f t="shared" si="9"/>
        <v>34.57376298</v>
      </c>
      <c r="AP602" s="116">
        <f t="shared" si="10"/>
        <v>45.79861505</v>
      </c>
      <c r="AQ602" s="117">
        <f t="shared" si="11"/>
        <v>137.3263856</v>
      </c>
      <c r="AR602" s="103">
        <f t="array" ref="AR602">INDEX(Historical!$C$7:$C$1381,MATCH(B602,Historical!$B$7:$B$1403,0))*IF(AH602="n/a",1.03,IF(AH602&lt;0,1.01,IF(AH602&gt;10,1.1,(1+AH602/100))))</f>
        <v>2.0705</v>
      </c>
      <c r="AS602" s="112">
        <f t="shared" si="12"/>
        <v>2.1649148</v>
      </c>
      <c r="AT602" s="112">
        <f t="shared" ref="AT602:AV602" si="610">IF($AK602="n/a",1.03*AS602,IF($AK602&lt;0,1.01*AS602,IF($AK602&gt;10,1.1*AS602,(1+$AK602/100)*AS602)))</f>
        <v>2.335726578</v>
      </c>
      <c r="AU602" s="112">
        <f t="shared" si="610"/>
        <v>2.520015405</v>
      </c>
      <c r="AV602" s="112">
        <f t="shared" si="610"/>
        <v>2.71884462</v>
      </c>
      <c r="AW602" s="103">
        <f t="shared" si="14"/>
        <v>11.8100014</v>
      </c>
      <c r="AX602" s="118">
        <f t="shared" si="15"/>
        <v>62.25620138</v>
      </c>
      <c r="AY602" s="119">
        <v>0.83</v>
      </c>
      <c r="AZ602" s="114">
        <v>1.34</v>
      </c>
      <c r="BA602" s="114">
        <v>-15.1</v>
      </c>
      <c r="BB602" s="114">
        <v>-9.35</v>
      </c>
      <c r="BC602" s="114">
        <v>-8.94</v>
      </c>
      <c r="BD602" s="42"/>
      <c r="BE602" s="17">
        <v>2014.0</v>
      </c>
      <c r="BF602" s="17">
        <f t="shared" si="16"/>
        <v>0</v>
      </c>
      <c r="BG602" s="120">
        <v>10.299999999999999</v>
      </c>
    </row>
    <row r="603" ht="11.25" customHeight="1">
      <c r="A603" s="230" t="s">
        <v>2108</v>
      </c>
      <c r="B603" s="99" t="s">
        <v>2109</v>
      </c>
      <c r="C603" s="100" t="s">
        <v>136</v>
      </c>
      <c r="D603" s="100" t="s">
        <v>153</v>
      </c>
      <c r="E603" s="101">
        <v>5.0</v>
      </c>
      <c r="F603" s="58">
        <v>820.0</v>
      </c>
      <c r="G603" s="58" t="s">
        <v>168</v>
      </c>
      <c r="H603" s="58" t="s">
        <v>168</v>
      </c>
      <c r="I603" s="150">
        <v>14.11</v>
      </c>
      <c r="J603" s="103">
        <f t="shared" si="2"/>
        <v>1.700921332</v>
      </c>
      <c r="K603" s="104">
        <v>0.06</v>
      </c>
      <c r="L603" s="73">
        <v>4.0</v>
      </c>
      <c r="M603" s="23">
        <f t="shared" si="3"/>
        <v>0.24</v>
      </c>
      <c r="N603" s="105" t="s">
        <v>290</v>
      </c>
      <c r="O603" s="106">
        <v>0.0575</v>
      </c>
      <c r="P603" s="148" t="s">
        <v>2110</v>
      </c>
      <c r="Q603" s="148" t="s">
        <v>2111</v>
      </c>
      <c r="R603" s="23">
        <f t="shared" si="4"/>
        <v>4.347826087</v>
      </c>
      <c r="S603" s="108">
        <f t="array" ref="S603">IF(INDEX(Historical!$D$7:$D$1379,MATCH(B603,Historical!$B$7:$B$1403,0))=0,"n/a",(INDEX(Historical!$C$7:$C$1381,MATCH(B603,Historical!$B$7:$B$1403,0))/INDEX(Historical!$D$7:$D$1379,MATCH(B603,Historical!$B$7:$B$1403,0))-1)*100)</f>
        <v>1.052631579</v>
      </c>
      <c r="T603" s="108">
        <f t="array" ref="T603">IF(INDEX(Historical!$F$7:$F$1372,MATCH(B603,Historical!$B$7:$B$1403,0))=0,"n/a",((INDEX(Historical!$C$7:$C$1381,MATCH(B603,Historical!$B$7:$B$1403,0))/INDEX(Historical!$F$7:$F$1372,MATCH(B603,Historical!$B$7:$B$1403,0)))^(1/3)-1)*100)</f>
        <v>6.265856918</v>
      </c>
      <c r="U603" s="108">
        <f t="array" ref="U603">IF(INDEX(Historical!$H$7:$H$1372,MATCH(B603,Historical!$B$7:$B$1403,0))=0,"n/a",((INDEX(Historical!$C$7:$C$1381,MATCH(B603,Historical!$B$7:$B$1403,0))/INDEX(Historical!$H$7:$H$1372,MATCH(B603,Historical!$B$7:$B$1403,0)))^(1/5)-1)*100)</f>
        <v>14.8698355</v>
      </c>
      <c r="V603" s="108">
        <f t="array" ref="V603">IF(INDEX(Historical!$O$7:$O$1372,MATCH(B603,Historical!$B$7:$B$1403,0))=0,"n/a",((INDEX(Historical!$C$7:$C$1381,MATCH(B603,Historical!$B$7:$B$1403,0))/INDEX(Historical!$O$7:$O$1372,MATCH(B603,Historical!$B$7:$B$1403,0)))^(1/10)-1)*100)</f>
        <v>2.229927026</v>
      </c>
      <c r="W603" s="109">
        <f t="shared" si="5"/>
        <v>6.668305879</v>
      </c>
      <c r="X603" s="110" t="str">
        <f t="shared" si="6"/>
        <v>n/a</v>
      </c>
      <c r="Y603" s="149" t="s">
        <v>2026</v>
      </c>
      <c r="Z603" s="103">
        <f t="shared" si="7"/>
        <v>30.37974684</v>
      </c>
      <c r="AA603" s="112">
        <f t="shared" si="8"/>
        <v>17.86075949</v>
      </c>
      <c r="AB603" s="73">
        <v>12.0</v>
      </c>
      <c r="AC603" s="102">
        <v>0.79</v>
      </c>
      <c r="AD603" s="102" t="s">
        <v>128</v>
      </c>
      <c r="AE603" s="102">
        <v>1.53</v>
      </c>
      <c r="AF603" s="102">
        <v>0.73</v>
      </c>
      <c r="AG603" s="102">
        <v>3.5000000000000004</v>
      </c>
      <c r="AH603" s="102">
        <v>18.7</v>
      </c>
      <c r="AI603" s="102" t="s">
        <v>128</v>
      </c>
      <c r="AJ603" s="102">
        <v>-0.2</v>
      </c>
      <c r="AK603" s="102" t="s">
        <v>128</v>
      </c>
      <c r="AL603" s="113">
        <v>63.92</v>
      </c>
      <c r="AM603" s="114">
        <v>3.1</v>
      </c>
      <c r="AN603" s="102">
        <v>0.17</v>
      </c>
      <c r="AO603" s="115">
        <f t="shared" si="9"/>
        <v>-1.290002662</v>
      </c>
      <c r="AP603" s="116">
        <f t="shared" si="10"/>
        <v>16.57075683</v>
      </c>
      <c r="AQ603" s="117">
        <f t="shared" si="11"/>
        <v>-23.87625737</v>
      </c>
      <c r="AR603" s="103">
        <f t="array" ref="AR603">INDEX(Historical!$C$7:$C$1381,MATCH(B603,Historical!$B$7:$B$1403,0))*IF(AH603="n/a",1.03,IF(AH603&lt;0,1.01,IF(AH603&gt;10,1.1,(1+AH603/100))))</f>
        <v>0.264</v>
      </c>
      <c r="AS603" s="112">
        <f t="shared" si="12"/>
        <v>0.27192</v>
      </c>
      <c r="AT603" s="112">
        <f t="shared" ref="AT603:AV603" si="611">IF($AK603="n/a",1.03*AS603,IF($AK603&lt;0,1.01*AS603,IF($AK603&gt;10,1.1*AS603,(1+$AK603/100)*AS603)))</f>
        <v>0.2800776</v>
      </c>
      <c r="AU603" s="112">
        <f t="shared" si="611"/>
        <v>0.288479928</v>
      </c>
      <c r="AV603" s="112">
        <f t="shared" si="611"/>
        <v>0.2971343258</v>
      </c>
      <c r="AW603" s="103">
        <f t="shared" si="14"/>
        <v>1.401611854</v>
      </c>
      <c r="AX603" s="118">
        <f t="shared" si="15"/>
        <v>9.933464591</v>
      </c>
      <c r="AY603" s="119">
        <v>-0.43</v>
      </c>
      <c r="AZ603" s="114">
        <v>12.43</v>
      </c>
      <c r="BA603" s="114">
        <v>-13.170000000000002</v>
      </c>
      <c r="BB603" s="114">
        <v>2.3</v>
      </c>
      <c r="BC603" s="114">
        <v>2.25</v>
      </c>
      <c r="BD603" s="42"/>
      <c r="BE603" s="17">
        <v>2015.0</v>
      </c>
      <c r="BF603" s="17">
        <f t="shared" si="16"/>
        <v>0</v>
      </c>
      <c r="BG603" s="120">
        <v>0.3</v>
      </c>
    </row>
    <row r="604" ht="11.25" customHeight="1">
      <c r="A604" s="55" t="s">
        <v>1373</v>
      </c>
      <c r="B604" s="99" t="s">
        <v>1374</v>
      </c>
      <c r="C604" s="100" t="s">
        <v>118</v>
      </c>
      <c r="D604" s="100" t="s">
        <v>202</v>
      </c>
      <c r="E604" s="101">
        <v>9.0</v>
      </c>
      <c r="F604" s="58">
        <v>450.0</v>
      </c>
      <c r="G604" s="58" t="s">
        <v>168</v>
      </c>
      <c r="H604" s="58" t="s">
        <v>168</v>
      </c>
      <c r="I604" s="150">
        <v>66.9</v>
      </c>
      <c r="J604" s="103">
        <f t="shared" si="2"/>
        <v>1.913303438</v>
      </c>
      <c r="K604" s="104">
        <v>0.32</v>
      </c>
      <c r="L604" s="73">
        <v>4.0</v>
      </c>
      <c r="M604" s="23">
        <f t="shared" si="3"/>
        <v>1.28</v>
      </c>
      <c r="N604" s="105" t="s">
        <v>928</v>
      </c>
      <c r="O604" s="106">
        <v>0.28</v>
      </c>
      <c r="P604" s="148">
        <v>43507.0</v>
      </c>
      <c r="Q604" s="148">
        <v>43529.0</v>
      </c>
      <c r="R604" s="23">
        <f t="shared" si="4"/>
        <v>14.28571429</v>
      </c>
      <c r="S604" s="108">
        <f t="array" ref="S604">IF(INDEX(Historical!$D$7:$D$1379,MATCH(B604,Historical!$B$7:$B$1403,0))=0,"n/a",(INDEX(Historical!$C$7:$C$1381,MATCH(B604,Historical!$B$7:$B$1403,0))/INDEX(Historical!$D$7:$D$1379,MATCH(B604,Historical!$B$7:$B$1403,0))-1)*100)</f>
        <v>17.43119266</v>
      </c>
      <c r="T604" s="108">
        <f t="array" ref="T604">IF(INDEX(Historical!$F$7:$F$1372,MATCH(B604,Historical!$B$7:$B$1403,0))=0,"n/a",((INDEX(Historical!$C$7:$C$1381,MATCH(B604,Historical!$B$7:$B$1403,0))/INDEX(Historical!$F$7:$F$1372,MATCH(B604,Historical!$B$7:$B$1403,0)))^(1/3)-1)*100)</f>
        <v>10.06424163</v>
      </c>
      <c r="U604" s="108">
        <f t="array" ref="U604">IF(INDEX(Historical!$H$7:$H$1372,MATCH(B604,Historical!$B$7:$B$1403,0))=0,"n/a",((INDEX(Historical!$C$7:$C$1381,MATCH(B604,Historical!$B$7:$B$1403,0))/INDEX(Historical!$H$7:$H$1372,MATCH(B604,Historical!$B$7:$B$1403,0)))^(1/5)-1)*100)</f>
        <v>8.278518174</v>
      </c>
      <c r="V604" s="108">
        <f t="array" ref="V604">IF(INDEX(Historical!$O$7:$O$1372,MATCH(B604,Historical!$B$7:$B$1403,0))=0,"n/a",((INDEX(Historical!$C$7:$C$1381,MATCH(B604,Historical!$B$7:$B$1403,0))/INDEX(Historical!$O$7:$O$1372,MATCH(B604,Historical!$B$7:$B$1403,0)))^(1/10)-1)*100)</f>
        <v>9.013835757</v>
      </c>
      <c r="W604" s="109">
        <f t="shared" si="5"/>
        <v>0.9184234545</v>
      </c>
      <c r="X604" s="110">
        <f t="shared" si="6"/>
        <v>0.6622814539</v>
      </c>
      <c r="Y604" s="248"/>
      <c r="Z604" s="103">
        <f t="shared" si="7"/>
        <v>18.63173217</v>
      </c>
      <c r="AA604" s="112">
        <f t="shared" si="8"/>
        <v>9.737991266</v>
      </c>
      <c r="AB604" s="73">
        <v>12.0</v>
      </c>
      <c r="AC604" s="102">
        <v>6.87</v>
      </c>
      <c r="AD604" s="102" t="s">
        <v>128</v>
      </c>
      <c r="AE604" s="102">
        <v>0.91</v>
      </c>
      <c r="AF604" s="102">
        <v>2.39</v>
      </c>
      <c r="AG604" s="102">
        <v>24.9</v>
      </c>
      <c r="AH604" s="102">
        <v>10.100000000000001</v>
      </c>
      <c r="AI604" s="102">
        <v>3.5000000000000004</v>
      </c>
      <c r="AJ604" s="102">
        <v>12.5</v>
      </c>
      <c r="AK604" s="102">
        <v>-2.69</v>
      </c>
      <c r="AL604" s="113">
        <v>23230.0</v>
      </c>
      <c r="AM604" s="114">
        <v>1.4000000000000001</v>
      </c>
      <c r="AN604" s="102">
        <v>1.16</v>
      </c>
      <c r="AO604" s="115">
        <f t="shared" si="9"/>
        <v>0.4538303456</v>
      </c>
      <c r="AP604" s="116">
        <f t="shared" si="10"/>
        <v>10.19182161</v>
      </c>
      <c r="AQ604" s="117">
        <f t="shared" si="11"/>
        <v>1.70501818</v>
      </c>
      <c r="AR604" s="103">
        <f t="array" ref="AR604">INDEX(Historical!$C$7:$C$1381,MATCH(B604,Historical!$B$7:$B$1403,0))*IF(AH604="n/a",1.03,IF(AH604&lt;0,1.01,IF(AH604&gt;10,1.1,(1+AH604/100))))</f>
        <v>1.408</v>
      </c>
      <c r="AS604" s="112">
        <f t="shared" si="12"/>
        <v>1.45728</v>
      </c>
      <c r="AT604" s="112">
        <f t="shared" ref="AT604:AV604" si="612">IF($AK604="n/a",1.03*AS604,IF($AK604&lt;0,1.01*AS604,IF($AK604&gt;10,1.1*AS604,(1+$AK604/100)*AS604)))</f>
        <v>1.4718528</v>
      </c>
      <c r="AU604" s="112">
        <f t="shared" si="612"/>
        <v>1.486571328</v>
      </c>
      <c r="AV604" s="112">
        <f t="shared" si="612"/>
        <v>1.501437041</v>
      </c>
      <c r="AW604" s="103">
        <f t="shared" si="14"/>
        <v>7.325141169</v>
      </c>
      <c r="AX604" s="118">
        <f t="shared" si="15"/>
        <v>10.94938889</v>
      </c>
      <c r="AY604" s="119">
        <v>1.21</v>
      </c>
      <c r="AZ604" s="114">
        <v>10.76</v>
      </c>
      <c r="BA604" s="114">
        <v>-17.5</v>
      </c>
      <c r="BB604" s="114">
        <v>-12.94</v>
      </c>
      <c r="BC604" s="114">
        <v>-6.23</v>
      </c>
      <c r="BD604" s="42"/>
      <c r="BE604" s="17">
        <v>2011.0</v>
      </c>
      <c r="BF604" s="17">
        <f t="shared" si="16"/>
        <v>0</v>
      </c>
      <c r="BG604" s="120">
        <v>8.7</v>
      </c>
    </row>
    <row r="605" ht="11.25" customHeight="1">
      <c r="A605" s="155" t="s">
        <v>1774</v>
      </c>
      <c r="B605" s="99" t="s">
        <v>1775</v>
      </c>
      <c r="C605" s="100" t="s">
        <v>136</v>
      </c>
      <c r="D605" s="100" t="s">
        <v>153</v>
      </c>
      <c r="E605" s="101">
        <v>7.0</v>
      </c>
      <c r="F605" s="58">
        <v>656.0</v>
      </c>
      <c r="G605" s="58" t="s">
        <v>121</v>
      </c>
      <c r="H605" s="58" t="s">
        <v>120</v>
      </c>
      <c r="I605" s="150">
        <v>25.43</v>
      </c>
      <c r="J605" s="103">
        <f t="shared" si="2"/>
        <v>2.202123476</v>
      </c>
      <c r="K605" s="104">
        <v>0.14</v>
      </c>
      <c r="L605" s="73">
        <v>4.0</v>
      </c>
      <c r="M605" s="23">
        <f t="shared" si="3"/>
        <v>0.56</v>
      </c>
      <c r="N605" s="105" t="s">
        <v>154</v>
      </c>
      <c r="O605" s="157">
        <v>0.13</v>
      </c>
      <c r="P605" s="146">
        <v>43525.0</v>
      </c>
      <c r="Q605" s="146">
        <v>43539.0</v>
      </c>
      <c r="R605" s="23">
        <f t="shared" si="4"/>
        <v>7.692307692</v>
      </c>
      <c r="S605" s="108">
        <f t="array" ref="S605">IF(INDEX(Historical!$D$7:$D$1379,MATCH(B605,Historical!$B$7:$B$1403,0))=0,"n/a",(INDEX(Historical!$C$7:$C$1381,MATCH(B605,Historical!$B$7:$B$1403,0))/INDEX(Historical!$D$7:$D$1379,MATCH(B605,Historical!$B$7:$B$1403,0))-1)*100)</f>
        <v>7.692307692</v>
      </c>
      <c r="T605" s="108">
        <f t="array" ref="T605">IF(INDEX(Historical!$F$7:$F$1372,MATCH(B605,Historical!$B$7:$B$1403,0))=0,"n/a",((INDEX(Historical!$C$7:$C$1381,MATCH(B605,Historical!$B$7:$B$1403,0))/INDEX(Historical!$F$7:$F$1372,MATCH(B605,Historical!$B$7:$B$1403,0)))^(1/3)-1)*100)</f>
        <v>17.47146146</v>
      </c>
      <c r="U605" s="108">
        <f t="array" ref="U605">IF(INDEX(Historical!$H$7:$H$1372,MATCH(B605,Historical!$B$7:$B$1403,0))=0,"n/a",((INDEX(Historical!$C$7:$C$1381,MATCH(B605,Historical!$B$7:$B$1403,0))/INDEX(Historical!$H$7:$H$1372,MATCH(B605,Historical!$B$7:$B$1403,0)))^(1/5)-1)*100)</f>
        <v>27.89737807</v>
      </c>
      <c r="V605" s="108">
        <f t="array" ref="V605">IF(INDEX(Historical!$O$7:$O$1372,MATCH(B605,Historical!$B$7:$B$1403,0))=0,"n/a",((INDEX(Historical!$C$7:$C$1381,MATCH(B605,Historical!$B$7:$B$1403,0))/INDEX(Historical!$O$7:$O$1372,MATCH(B605,Historical!$B$7:$B$1403,0)))^(1/10)-1)*100)</f>
        <v>9.008593573</v>
      </c>
      <c r="W605" s="109">
        <f t="shared" si="5"/>
        <v>3.096751767</v>
      </c>
      <c r="X605" s="110">
        <f t="shared" si="6"/>
        <v>1.558512741</v>
      </c>
      <c r="Y605" s="158" t="s">
        <v>211</v>
      </c>
      <c r="Z605" s="103">
        <f t="shared" si="7"/>
        <v>23.72881356</v>
      </c>
      <c r="AA605" s="112">
        <f t="shared" si="8"/>
        <v>10.77542373</v>
      </c>
      <c r="AB605" s="73">
        <v>12.0</v>
      </c>
      <c r="AC605" s="102">
        <v>2.36</v>
      </c>
      <c r="AD605" s="102" t="s">
        <v>128</v>
      </c>
      <c r="AE605" s="102">
        <v>3.03</v>
      </c>
      <c r="AF605" s="102">
        <v>1.13</v>
      </c>
      <c r="AG605" s="102">
        <v>11.200000000000001</v>
      </c>
      <c r="AH605" s="102">
        <v>24.2</v>
      </c>
      <c r="AI605" s="102" t="s">
        <v>128</v>
      </c>
      <c r="AJ605" s="102">
        <v>17.9</v>
      </c>
      <c r="AK605" s="102" t="s">
        <v>128</v>
      </c>
      <c r="AL605" s="113">
        <v>150.29</v>
      </c>
      <c r="AM605" s="114">
        <v>4.6</v>
      </c>
      <c r="AN605" s="102">
        <v>0.16</v>
      </c>
      <c r="AO605" s="115">
        <f t="shared" si="9"/>
        <v>19.32407782</v>
      </c>
      <c r="AP605" s="116">
        <f t="shared" si="10"/>
        <v>30.09950154</v>
      </c>
      <c r="AQ605" s="117">
        <f t="shared" si="11"/>
        <v>-26.43603293</v>
      </c>
      <c r="AR605" s="103">
        <f t="array" ref="AR605">INDEX(Historical!$C$7:$C$1381,MATCH(B605,Historical!$B$7:$B$1403,0))*IF(AH605="n/a",1.03,IF(AH605&lt;0,1.01,IF(AH605&gt;10,1.1,(1+AH605/100))))</f>
        <v>0.616</v>
      </c>
      <c r="AS605" s="112">
        <f t="shared" si="12"/>
        <v>0.63448</v>
      </c>
      <c r="AT605" s="112">
        <f t="shared" ref="AT605:AV605" si="613">IF($AK605="n/a",1.03*AS605,IF($AK605&lt;0,1.01*AS605,IF($AK605&gt;10,1.1*AS605,(1+$AK605/100)*AS605)))</f>
        <v>0.6535144</v>
      </c>
      <c r="AU605" s="112">
        <f t="shared" si="613"/>
        <v>0.673119832</v>
      </c>
      <c r="AV605" s="112">
        <f t="shared" si="613"/>
        <v>0.693313427</v>
      </c>
      <c r="AW605" s="103">
        <f t="shared" si="14"/>
        <v>3.270427659</v>
      </c>
      <c r="AX605" s="118">
        <f t="shared" si="15"/>
        <v>12.86050987</v>
      </c>
      <c r="AY605" s="119">
        <v>0.8</v>
      </c>
      <c r="AZ605" s="114">
        <v>2.17</v>
      </c>
      <c r="BA605" s="114">
        <v>-25.509999999999998</v>
      </c>
      <c r="BB605" s="114">
        <v>-13.780000000000001</v>
      </c>
      <c r="BC605" s="114">
        <v>-11.709999999999999</v>
      </c>
      <c r="BD605" s="42"/>
      <c r="BE605" s="17">
        <v>2013.0</v>
      </c>
      <c r="BF605" s="17">
        <f t="shared" si="16"/>
        <v>0</v>
      </c>
      <c r="BG605" s="120">
        <v>1.3</v>
      </c>
    </row>
    <row r="606" ht="11.25" customHeight="1">
      <c r="A606" s="155" t="s">
        <v>1375</v>
      </c>
      <c r="B606" s="99" t="s">
        <v>95</v>
      </c>
      <c r="C606" s="100" t="s">
        <v>158</v>
      </c>
      <c r="D606" s="100" t="s">
        <v>190</v>
      </c>
      <c r="E606" s="101">
        <v>9.0</v>
      </c>
      <c r="F606" s="58">
        <v>547.0</v>
      </c>
      <c r="G606" s="58" t="s">
        <v>121</v>
      </c>
      <c r="H606" s="58" t="s">
        <v>121</v>
      </c>
      <c r="I606" s="150">
        <v>51.31</v>
      </c>
      <c r="J606" s="103">
        <f t="shared" si="2"/>
        <v>3.819918145</v>
      </c>
      <c r="K606" s="104">
        <v>0.49</v>
      </c>
      <c r="L606" s="73">
        <v>4.0</v>
      </c>
      <c r="M606" s="23">
        <f t="shared" si="3"/>
        <v>1.96</v>
      </c>
      <c r="N606" s="105" t="s">
        <v>409</v>
      </c>
      <c r="O606" s="106">
        <v>0.47</v>
      </c>
      <c r="P606" s="107">
        <v>43899.0</v>
      </c>
      <c r="Q606" s="107">
        <v>43921.0</v>
      </c>
      <c r="R606" s="23">
        <f t="shared" si="4"/>
        <v>4.255319149</v>
      </c>
      <c r="S606" s="108">
        <f t="array" ref="S606">IF(INDEX(Historical!$D$7:$D$1379,MATCH(B606,Historical!$B$7:$B$1403,0))=0,"n/a",(INDEX(Historical!$C$7:$C$1381,MATCH(B606,Historical!$B$7:$B$1403,0))/INDEX(Historical!$D$7:$D$1379,MATCH(B606,Historical!$B$7:$B$1403,0))-1)*100)</f>
        <v>4.444444444</v>
      </c>
      <c r="T606" s="108">
        <f t="array" ref="T606">IF(INDEX(Historical!$F$7:$F$1372,MATCH(B606,Historical!$B$7:$B$1403,0))=0,"n/a",((INDEX(Historical!$C$7:$C$1381,MATCH(B606,Historical!$B$7:$B$1403,0))/INDEX(Historical!$F$7:$F$1372,MATCH(B606,Historical!$B$7:$B$1403,0)))^(1/3)-1)*100)</f>
        <v>4.657735536</v>
      </c>
      <c r="U606" s="108">
        <f t="array" ref="U606">IF(INDEX(Historical!$H$7:$H$1372,MATCH(B606,Historical!$B$7:$B$1403,0))=0,"n/a",((INDEX(Historical!$C$7:$C$1381,MATCH(B606,Historical!$B$7:$B$1403,0))/INDEX(Historical!$H$7:$H$1372,MATCH(B606,Historical!$B$7:$B$1403,0)))^(1/5)-1)*100)</f>
        <v>4.900903025</v>
      </c>
      <c r="V606" s="108">
        <f t="array" ref="V606">IF(INDEX(Historical!$O$7:$O$1372,MATCH(B606,Historical!$B$7:$B$1403,0))=0,"n/a",((INDEX(Historical!$C$7:$C$1381,MATCH(B606,Historical!$B$7:$B$1403,0))/INDEX(Historical!$O$7:$O$1372,MATCH(B606,Historical!$B$7:$B$1403,0)))^(1/10)-1)*100)</f>
        <v>3.521515409</v>
      </c>
      <c r="W606" s="109">
        <f t="shared" si="5"/>
        <v>1.391702848</v>
      </c>
      <c r="X606" s="110">
        <f t="shared" si="6"/>
        <v>1.633634342</v>
      </c>
      <c r="Y606" s="218"/>
      <c r="Z606" s="103">
        <f t="shared" si="7"/>
        <v>68.29268293</v>
      </c>
      <c r="AA606" s="112">
        <f t="shared" si="8"/>
        <v>17.87804878</v>
      </c>
      <c r="AB606" s="73">
        <v>12.0</v>
      </c>
      <c r="AC606" s="102">
        <v>2.87</v>
      </c>
      <c r="AD606" s="102">
        <v>5.11</v>
      </c>
      <c r="AE606" s="102">
        <v>2.54</v>
      </c>
      <c r="AF606" s="102">
        <v>1.73</v>
      </c>
      <c r="AG606" s="102">
        <v>9.9</v>
      </c>
      <c r="AH606" s="102">
        <v>73.5</v>
      </c>
      <c r="AI606" s="102">
        <v>4.78</v>
      </c>
      <c r="AJ606" s="102">
        <v>3.0</v>
      </c>
      <c r="AK606" s="102">
        <v>3.5000000000000004</v>
      </c>
      <c r="AL606" s="113">
        <v>25610.0</v>
      </c>
      <c r="AM606" s="114">
        <v>0.1</v>
      </c>
      <c r="AN606" s="102">
        <v>1.06</v>
      </c>
      <c r="AO606" s="115">
        <f t="shared" si="9"/>
        <v>-9.157227611</v>
      </c>
      <c r="AP606" s="116">
        <f t="shared" si="10"/>
        <v>8.72082117</v>
      </c>
      <c r="AQ606" s="117">
        <f t="shared" si="11"/>
        <v>17.24433062</v>
      </c>
      <c r="AR606" s="103">
        <f t="array" ref="AR606">INDEX(Historical!$C$7:$C$1381,MATCH(B606,Historical!$B$7:$B$1403,0))*IF(AH606="n/a",1.03,IF(AH606&lt;0,1.01,IF(AH606&gt;10,1.1,(1+AH606/100))))</f>
        <v>2.068</v>
      </c>
      <c r="AS606" s="112">
        <f t="shared" si="12"/>
        <v>2.1668504</v>
      </c>
      <c r="AT606" s="112">
        <f t="shared" ref="AT606:AV606" si="614">IF($AK606="n/a",1.03*AS606,IF($AK606&lt;0,1.01*AS606,IF($AK606&gt;10,1.1*AS606,(1+$AK606/100)*AS606)))</f>
        <v>2.242690164</v>
      </c>
      <c r="AU606" s="112">
        <f t="shared" si="614"/>
        <v>2.32118432</v>
      </c>
      <c r="AV606" s="112">
        <f t="shared" si="614"/>
        <v>2.402425771</v>
      </c>
      <c r="AW606" s="103">
        <f t="shared" si="14"/>
        <v>11.20115065</v>
      </c>
      <c r="AX606" s="118">
        <f t="shared" si="15"/>
        <v>21.83034624</v>
      </c>
      <c r="AY606" s="119">
        <v>0.29</v>
      </c>
      <c r="AZ606" s="114">
        <v>-2.93</v>
      </c>
      <c r="BA606" s="114">
        <v>-19.68</v>
      </c>
      <c r="BB606" s="114">
        <v>-12.67</v>
      </c>
      <c r="BC606" s="114">
        <v>-14.29</v>
      </c>
      <c r="BD606" s="42"/>
      <c r="BE606" s="17">
        <v>2012.0</v>
      </c>
      <c r="BF606" s="17">
        <f t="shared" si="16"/>
        <v>0</v>
      </c>
      <c r="BG606" s="120">
        <v>3.2</v>
      </c>
    </row>
    <row r="607" ht="11.25" customHeight="1">
      <c r="A607" s="121" t="s">
        <v>407</v>
      </c>
      <c r="B607" s="122" t="s">
        <v>408</v>
      </c>
      <c r="C607" s="100" t="s">
        <v>125</v>
      </c>
      <c r="D607" s="100" t="s">
        <v>187</v>
      </c>
      <c r="E607" s="123">
        <v>47.0</v>
      </c>
      <c r="F607" s="58">
        <v>42.0</v>
      </c>
      <c r="G607" s="124" t="s">
        <v>120</v>
      </c>
      <c r="H607" s="124" t="s">
        <v>120</v>
      </c>
      <c r="I607" s="125">
        <v>132.03</v>
      </c>
      <c r="J607" s="126">
        <f t="shared" si="2"/>
        <v>2.89328183</v>
      </c>
      <c r="K607" s="127">
        <v>0.955</v>
      </c>
      <c r="L607" s="128">
        <v>4.0</v>
      </c>
      <c r="M607" s="129">
        <f t="shared" si="3"/>
        <v>3.82</v>
      </c>
      <c r="N607" s="130" t="s">
        <v>409</v>
      </c>
      <c r="O607" s="131">
        <v>0.9275</v>
      </c>
      <c r="P607" s="132">
        <v>43622.0</v>
      </c>
      <c r="Q607" s="132">
        <v>43644.0</v>
      </c>
      <c r="R607" s="129">
        <f t="shared" si="4"/>
        <v>2.964959569</v>
      </c>
      <c r="S607" s="108">
        <f t="array" ref="S607">IF(INDEX(Historical!$D$7:$D$1379,MATCH(B607,Historical!$B$7:$B$1403,0))=0,"n/a",(INDEX(Historical!$C$7:$C$1381,MATCH(B607,Historical!$B$7:$B$1403,0))/INDEX(Historical!$D$7:$D$1379,MATCH(B607,Historical!$B$7:$B$1403,0))-1)*100)</f>
        <v>8.658008658</v>
      </c>
      <c r="T607" s="108">
        <f t="array" ref="T607">IF(INDEX(Historical!$F$7:$F$1372,MATCH(B607,Historical!$B$7:$B$1403,0))=0,"n/a",((INDEX(Historical!$C$7:$C$1381,MATCH(B607,Historical!$B$7:$B$1403,0))/INDEX(Historical!$F$7:$F$1372,MATCH(B607,Historical!$B$7:$B$1403,0)))^(1/3)-1)*100)</f>
        <v>8.96591345</v>
      </c>
      <c r="U607" s="108">
        <f t="array" ref="U607">IF(INDEX(Historical!$H$7:$H$1372,MATCH(B607,Historical!$B$7:$B$1403,0))=0,"n/a",((INDEX(Historical!$C$7:$C$1381,MATCH(B607,Historical!$B$7:$B$1403,0))/INDEX(Historical!$H$7:$H$1372,MATCH(B607,Historical!$B$7:$B$1403,0)))^(1/5)-1)*100)</f>
        <v>9.017752251</v>
      </c>
      <c r="V607" s="108">
        <f t="array" ref="V607">IF(INDEX(Historical!$O$7:$O$1372,MATCH(B607,Historical!$B$7:$B$1403,0))=0,"n/a",((INDEX(Historical!$C$7:$C$1381,MATCH(B607,Historical!$B$7:$B$1403,0))/INDEX(Historical!$O$7:$O$1372,MATCH(B607,Historical!$B$7:$B$1403,0)))^(1/10)-1)*100)</f>
        <v>7.962440482</v>
      </c>
      <c r="W607" s="109">
        <f t="shared" si="5"/>
        <v>1.132536221</v>
      </c>
      <c r="X607" s="110">
        <f t="shared" si="6"/>
        <v>2.254438063</v>
      </c>
      <c r="Y607" s="264"/>
      <c r="Z607" s="126">
        <f t="shared" si="7"/>
        <v>73.60308285</v>
      </c>
      <c r="AA607" s="134">
        <f t="shared" si="8"/>
        <v>25.43930636</v>
      </c>
      <c r="AB607" s="128">
        <v>12.0</v>
      </c>
      <c r="AC607" s="125">
        <v>5.19</v>
      </c>
      <c r="AD607" s="125">
        <v>4.02</v>
      </c>
      <c r="AE607" s="125">
        <v>2.74</v>
      </c>
      <c r="AF607" s="125">
        <v>12.44</v>
      </c>
      <c r="AG607" s="125">
        <v>51.300000000000004</v>
      </c>
      <c r="AH607" s="125">
        <v>-40.699999999999996</v>
      </c>
      <c r="AI607" s="125">
        <v>7.66</v>
      </c>
      <c r="AJ607" s="125">
        <v>4.0</v>
      </c>
      <c r="AK607" s="125">
        <v>6.32</v>
      </c>
      <c r="AL607" s="135">
        <v>183920.0</v>
      </c>
      <c r="AM607" s="136">
        <v>0.22</v>
      </c>
      <c r="AN607" s="125">
        <v>2.17</v>
      </c>
      <c r="AO607" s="137">
        <f t="shared" si="9"/>
        <v>-13.52827228</v>
      </c>
      <c r="AP607" s="138">
        <f t="shared" si="10"/>
        <v>11.91103408</v>
      </c>
      <c r="AQ607" s="139">
        <f t="shared" si="11"/>
        <v>275.0347961</v>
      </c>
      <c r="AR607" s="103">
        <f t="array" ref="AR607">INDEX(Historical!$C$7:$C$1381,MATCH(B607,Historical!$B$7:$B$1403,0))*IF(AH607="n/a",1.03,IF(AH607&lt;0,1.01,IF(AH607&gt;10,1.1,(1+AH607/100))))</f>
        <v>3.80265</v>
      </c>
      <c r="AS607" s="134">
        <f t="shared" si="12"/>
        <v>4.09393299</v>
      </c>
      <c r="AT607" s="134">
        <f t="shared" ref="AT607:AV607" si="615">IF($AK607="n/a",1.03*AS607,IF($AK607&lt;0,1.01*AS607,IF($AK607&gt;10,1.1*AS607,(1+$AK607/100)*AS607)))</f>
        <v>4.352669555</v>
      </c>
      <c r="AU607" s="134">
        <f t="shared" si="615"/>
        <v>4.627758271</v>
      </c>
      <c r="AV607" s="134">
        <f t="shared" si="615"/>
        <v>4.920232594</v>
      </c>
      <c r="AW607" s="126">
        <f t="shared" si="14"/>
        <v>21.79724341</v>
      </c>
      <c r="AX607" s="140">
        <f t="shared" si="15"/>
        <v>16.50931107</v>
      </c>
      <c r="AY607" s="141">
        <v>0.51</v>
      </c>
      <c r="AZ607" s="136">
        <v>15.6</v>
      </c>
      <c r="BA607" s="136">
        <v>-10.31</v>
      </c>
      <c r="BB607" s="136">
        <v>-6.01</v>
      </c>
      <c r="BC607" s="136">
        <v>-2.41</v>
      </c>
      <c r="BD607" s="142"/>
      <c r="BE607" s="17">
        <v>1973.0</v>
      </c>
      <c r="BF607" s="17">
        <f t="shared" si="16"/>
        <v>5</v>
      </c>
      <c r="BG607" s="143">
        <v>9.5</v>
      </c>
    </row>
    <row r="608" ht="11.25" customHeight="1">
      <c r="A608" s="55" t="s">
        <v>1015</v>
      </c>
      <c r="B608" s="99" t="s">
        <v>1016</v>
      </c>
      <c r="C608" s="100" t="s">
        <v>296</v>
      </c>
      <c r="D608" s="100" t="s">
        <v>1017</v>
      </c>
      <c r="E608" s="101">
        <v>11.0</v>
      </c>
      <c r="F608" s="58">
        <v>308.0</v>
      </c>
      <c r="G608" s="58" t="s">
        <v>168</v>
      </c>
      <c r="H608" s="58" t="s">
        <v>168</v>
      </c>
      <c r="I608" s="150">
        <v>26.4</v>
      </c>
      <c r="J608" s="103">
        <f t="shared" si="2"/>
        <v>4.090909091</v>
      </c>
      <c r="K608" s="104">
        <v>0.27</v>
      </c>
      <c r="L608" s="73">
        <v>4.0</v>
      </c>
      <c r="M608" s="23">
        <f t="shared" si="3"/>
        <v>1.08</v>
      </c>
      <c r="N608" s="105" t="s">
        <v>263</v>
      </c>
      <c r="O608" s="106">
        <v>0.25</v>
      </c>
      <c r="P608" s="148">
        <v>43314.0</v>
      </c>
      <c r="Q608" s="148">
        <v>43322.0</v>
      </c>
      <c r="R608" s="23">
        <f t="shared" si="4"/>
        <v>8</v>
      </c>
      <c r="S608" s="108">
        <f t="array" ref="S608">IF(INDEX(Historical!$D$7:$D$1379,MATCH(B608,Historical!$B$7:$B$1403,0))=0,"n/a",(INDEX(Historical!$C$7:$C$1381,MATCH(B608,Historical!$B$7:$B$1403,0))/INDEX(Historical!$D$7:$D$1379,MATCH(B608,Historical!$B$7:$B$1403,0))-1)*100)</f>
        <v>3.846153846</v>
      </c>
      <c r="T608" s="108">
        <f t="array" ref="T608">IF(INDEX(Historical!$F$7:$F$1372,MATCH(B608,Historical!$B$7:$B$1403,0))=0,"n/a",((INDEX(Historical!$C$7:$C$1381,MATCH(B608,Historical!$B$7:$B$1403,0))/INDEX(Historical!$F$7:$F$1372,MATCH(B608,Historical!$B$7:$B$1403,0)))^(1/3)-1)*100)</f>
        <v>12.92432347</v>
      </c>
      <c r="U608" s="108">
        <f t="array" ref="U608">IF(INDEX(Historical!$H$7:$H$1372,MATCH(B608,Historical!$B$7:$B$1403,0))=0,"n/a",((INDEX(Historical!$C$7:$C$1381,MATCH(B608,Historical!$B$7:$B$1403,0))/INDEX(Historical!$H$7:$H$1372,MATCH(B608,Historical!$B$7:$B$1403,0)))^(1/5)-1)*100)</f>
        <v>9.694024046</v>
      </c>
      <c r="V608" s="108">
        <f t="array" ref="V608">IF(INDEX(Historical!$O$7:$O$1372,MATCH(B608,Historical!$B$7:$B$1403,0))=0,"n/a",((INDEX(Historical!$C$7:$C$1381,MATCH(B608,Historical!$B$7:$B$1403,0))/INDEX(Historical!$O$7:$O$1372,MATCH(B608,Historical!$B$7:$B$1403,0)))^(1/10)-1)*100)</f>
        <v>18.36938085</v>
      </c>
      <c r="W608" s="109">
        <f t="shared" si="5"/>
        <v>0.5277273156</v>
      </c>
      <c r="X608" s="110">
        <f t="shared" si="6"/>
        <v>0.6254209062</v>
      </c>
      <c r="Y608" s="149" t="s">
        <v>1018</v>
      </c>
      <c r="Z608" s="103">
        <f t="shared" si="7"/>
        <v>85.71428571</v>
      </c>
      <c r="AA608" s="112">
        <f t="shared" si="8"/>
        <v>20.95238095</v>
      </c>
      <c r="AB608" s="73">
        <v>3.0</v>
      </c>
      <c r="AC608" s="102">
        <v>1.26</v>
      </c>
      <c r="AD608" s="102">
        <v>2.83</v>
      </c>
      <c r="AE608" s="102">
        <v>1.93</v>
      </c>
      <c r="AF608" s="102">
        <v>4.13</v>
      </c>
      <c r="AG608" s="102">
        <v>19.900000000000002</v>
      </c>
      <c r="AH608" s="102">
        <v>8.1</v>
      </c>
      <c r="AI608" s="102">
        <v>18.66</v>
      </c>
      <c r="AJ608" s="102">
        <v>15.5</v>
      </c>
      <c r="AK608" s="102">
        <v>7.39</v>
      </c>
      <c r="AL608" s="113">
        <v>529.58</v>
      </c>
      <c r="AM608" s="114">
        <v>2.8000000000000003</v>
      </c>
      <c r="AN608" s="102">
        <v>0.0</v>
      </c>
      <c r="AO608" s="115">
        <f t="shared" si="9"/>
        <v>-7.167447815</v>
      </c>
      <c r="AP608" s="116">
        <f t="shared" si="10"/>
        <v>13.78493314</v>
      </c>
      <c r="AQ608" s="117">
        <f t="shared" si="11"/>
        <v>96.1103242</v>
      </c>
      <c r="AR608" s="103">
        <f t="array" ref="AR608">INDEX(Historical!$C$7:$C$1381,MATCH(B608,Historical!$B$7:$B$1403,0))*IF(AH608="n/a",1.03,IF(AH608&lt;0,1.01,IF(AH608&gt;10,1.1,(1+AH608/100))))</f>
        <v>1.16748</v>
      </c>
      <c r="AS608" s="112">
        <f t="shared" si="12"/>
        <v>1.284228</v>
      </c>
      <c r="AT608" s="112">
        <f t="shared" ref="AT608:AV608" si="616">IF($AK608="n/a",1.03*AS608,IF($AK608&lt;0,1.01*AS608,IF($AK608&gt;10,1.1*AS608,(1+$AK608/100)*AS608)))</f>
        <v>1.379132449</v>
      </c>
      <c r="AU608" s="112">
        <f t="shared" si="616"/>
        <v>1.481050337</v>
      </c>
      <c r="AV608" s="112">
        <f t="shared" si="616"/>
        <v>1.590499957</v>
      </c>
      <c r="AW608" s="103">
        <f t="shared" si="14"/>
        <v>6.902390744</v>
      </c>
      <c r="AX608" s="118">
        <f t="shared" si="15"/>
        <v>26.14541948</v>
      </c>
      <c r="AY608" s="119">
        <v>0.76</v>
      </c>
      <c r="AZ608" s="114">
        <v>76.0</v>
      </c>
      <c r="BA608" s="114">
        <v>-9.5</v>
      </c>
      <c r="BB608" s="114">
        <v>3.58</v>
      </c>
      <c r="BC608" s="114">
        <v>29.09</v>
      </c>
      <c r="BD608" s="42"/>
      <c r="BE608" s="17">
        <v>2009.0</v>
      </c>
      <c r="BF608" s="17">
        <f t="shared" si="16"/>
        <v>0</v>
      </c>
      <c r="BG608" s="120">
        <v>17.1</v>
      </c>
    </row>
    <row r="609" ht="11.25" customHeight="1">
      <c r="A609" s="55" t="s">
        <v>1957</v>
      </c>
      <c r="B609" s="99" t="s">
        <v>1958</v>
      </c>
      <c r="C609" s="100" t="s">
        <v>136</v>
      </c>
      <c r="D609" s="100" t="s">
        <v>153</v>
      </c>
      <c r="E609" s="101">
        <v>6.0</v>
      </c>
      <c r="F609" s="58">
        <v>742.0</v>
      </c>
      <c r="G609" s="58" t="s">
        <v>168</v>
      </c>
      <c r="H609" s="58" t="s">
        <v>168</v>
      </c>
      <c r="I609" s="150">
        <v>51.13</v>
      </c>
      <c r="J609" s="103">
        <f t="shared" si="2"/>
        <v>2.346958733</v>
      </c>
      <c r="K609" s="104">
        <v>0.3</v>
      </c>
      <c r="L609" s="73">
        <v>4.0</v>
      </c>
      <c r="M609" s="23">
        <f t="shared" si="3"/>
        <v>1.2</v>
      </c>
      <c r="N609" s="105" t="s">
        <v>1959</v>
      </c>
      <c r="O609" s="106">
        <v>0.25</v>
      </c>
      <c r="P609" s="148">
        <v>43472.0</v>
      </c>
      <c r="Q609" s="148">
        <v>43487.0</v>
      </c>
      <c r="R609" s="23">
        <f t="shared" si="4"/>
        <v>20</v>
      </c>
      <c r="S609" s="108">
        <f t="array" ref="S609">IF(INDEX(Historical!$D$7:$D$1379,MATCH(B609,Historical!$B$7:$B$1403,0))=0,"n/a",(INDEX(Historical!$C$7:$C$1381,MATCH(B609,Historical!$B$7:$B$1403,0))/INDEX(Historical!$D$7:$D$1379,MATCH(B609,Historical!$B$7:$B$1403,0))-1)*100)</f>
        <v>27.65957447</v>
      </c>
      <c r="T609" s="108">
        <f t="array" ref="T609">IF(INDEX(Historical!$F$7:$F$1372,MATCH(B609,Historical!$B$7:$B$1403,0))=0,"n/a",((INDEX(Historical!$C$7:$C$1381,MATCH(B609,Historical!$B$7:$B$1403,0))/INDEX(Historical!$F$7:$F$1372,MATCH(B609,Historical!$B$7:$B$1403,0)))^(1/3)-1)*100)</f>
        <v>25.99210499</v>
      </c>
      <c r="U609" s="108">
        <f t="array" ref="U609">IF(INDEX(Historical!$H$7:$H$1372,MATCH(B609,Historical!$B$7:$B$1403,0))=0,"n/a",((INDEX(Historical!$C$7:$C$1381,MATCH(B609,Historical!$B$7:$B$1403,0))/INDEX(Historical!$H$7:$H$1372,MATCH(B609,Historical!$B$7:$B$1403,0)))^(1/5)-1)*100)</f>
        <v>64.37518295</v>
      </c>
      <c r="V609" s="108">
        <f t="array" ref="V609">IF(INDEX(Historical!$O$7:$O$1372,MATCH(B609,Historical!$B$7:$B$1403,0))=0,"n/a",((INDEX(Historical!$C$7:$C$1381,MATCH(B609,Historical!$B$7:$B$1403,0))/INDEX(Historical!$O$7:$O$1372,MATCH(B609,Historical!$B$7:$B$1403,0)))^(1/10)-1)*100)</f>
        <v>31.1019423</v>
      </c>
      <c r="W609" s="109">
        <f t="shared" si="5"/>
        <v>2.069812307</v>
      </c>
      <c r="X609" s="110">
        <f t="shared" si="6"/>
        <v>2.411055541</v>
      </c>
      <c r="Y609" s="147"/>
      <c r="Z609" s="103">
        <f t="shared" si="7"/>
        <v>23.21083172</v>
      </c>
      <c r="AA609" s="112">
        <f t="shared" si="8"/>
        <v>9.889748549</v>
      </c>
      <c r="AB609" s="73">
        <v>12.0</v>
      </c>
      <c r="AC609" s="102">
        <v>5.17</v>
      </c>
      <c r="AD609" s="102">
        <v>0.99</v>
      </c>
      <c r="AE609" s="102">
        <v>3.44</v>
      </c>
      <c r="AF609" s="102">
        <v>1.68</v>
      </c>
      <c r="AG609" s="102">
        <v>17.1</v>
      </c>
      <c r="AH609" s="102">
        <v>37.3</v>
      </c>
      <c r="AI609" s="102">
        <v>7.920000000000001</v>
      </c>
      <c r="AJ609" s="102">
        <v>26.700000000000003</v>
      </c>
      <c r="AK609" s="102">
        <v>10.0</v>
      </c>
      <c r="AL609" s="113">
        <v>779.22</v>
      </c>
      <c r="AM609" s="114">
        <v>1.6</v>
      </c>
      <c r="AN609" s="102">
        <v>0.22</v>
      </c>
      <c r="AO609" s="115">
        <f t="shared" si="9"/>
        <v>56.83239314</v>
      </c>
      <c r="AP609" s="116">
        <f t="shared" si="10"/>
        <v>66.72214168</v>
      </c>
      <c r="AQ609" s="117">
        <f t="shared" si="11"/>
        <v>-14.06778495</v>
      </c>
      <c r="AR609" s="103">
        <f t="array" ref="AR609">INDEX(Historical!$C$7:$C$1381,MATCH(B609,Historical!$B$7:$B$1403,0))*IF(AH609="n/a",1.03,IF(AH609&lt;0,1.01,IF(AH609&gt;10,1.1,(1+AH609/100))))</f>
        <v>1.32</v>
      </c>
      <c r="AS609" s="112">
        <f t="shared" si="12"/>
        <v>1.424544</v>
      </c>
      <c r="AT609" s="112">
        <f t="shared" ref="AT609:AV609" si="617">IF($AK609="n/a",1.03*AS609,IF($AK609&lt;0,1.01*AS609,IF($AK609&gt;10,1.1*AS609,(1+$AK609/100)*AS609)))</f>
        <v>1.5669984</v>
      </c>
      <c r="AU609" s="112">
        <f t="shared" si="617"/>
        <v>1.72369824</v>
      </c>
      <c r="AV609" s="112">
        <f t="shared" si="617"/>
        <v>1.896068064</v>
      </c>
      <c r="AW609" s="103">
        <f t="shared" si="14"/>
        <v>7.931308704</v>
      </c>
      <c r="AX609" s="118">
        <f t="shared" si="15"/>
        <v>15.51204519</v>
      </c>
      <c r="AY609" s="119">
        <v>1.17</v>
      </c>
      <c r="AZ609" s="114">
        <v>21.8</v>
      </c>
      <c r="BA609" s="114">
        <v>-20.73</v>
      </c>
      <c r="BB609" s="114">
        <v>-14.91</v>
      </c>
      <c r="BC609" s="114">
        <v>-3.95</v>
      </c>
      <c r="BD609" s="42"/>
      <c r="BE609" s="17">
        <v>2014.0</v>
      </c>
      <c r="BF609" s="17">
        <f t="shared" si="16"/>
        <v>0</v>
      </c>
      <c r="BG609" s="120">
        <v>1.7000000000000002</v>
      </c>
    </row>
    <row r="610" ht="11.25" customHeight="1">
      <c r="A610" s="55" t="s">
        <v>1019</v>
      </c>
      <c r="B610" s="99" t="s">
        <v>1020</v>
      </c>
      <c r="C610" s="100" t="s">
        <v>177</v>
      </c>
      <c r="D610" s="100" t="s">
        <v>317</v>
      </c>
      <c r="E610" s="101">
        <v>10.0</v>
      </c>
      <c r="F610" s="58">
        <v>409.0</v>
      </c>
      <c r="G610" s="58" t="s">
        <v>121</v>
      </c>
      <c r="H610" s="58" t="s">
        <v>121</v>
      </c>
      <c r="I610" s="150">
        <v>33.42</v>
      </c>
      <c r="J610" s="103">
        <f t="shared" si="2"/>
        <v>4.548174746</v>
      </c>
      <c r="K610" s="104">
        <v>0.38</v>
      </c>
      <c r="L610" s="73">
        <v>4.0</v>
      </c>
      <c r="M610" s="23">
        <f t="shared" si="3"/>
        <v>1.52</v>
      </c>
      <c r="N610" s="105" t="s">
        <v>138</v>
      </c>
      <c r="O610" s="106">
        <v>0.36</v>
      </c>
      <c r="P610" s="107">
        <v>43859.0</v>
      </c>
      <c r="Q610" s="107">
        <v>43895.0</v>
      </c>
      <c r="R610" s="23">
        <f t="shared" si="4"/>
        <v>5.555555556</v>
      </c>
      <c r="S610" s="108">
        <f t="array" ref="S610">IF(INDEX(Historical!$D$7:$D$1379,MATCH(B610,Historical!$B$7:$B$1403,0))=0,"n/a",(INDEX(Historical!$C$7:$C$1381,MATCH(B610,Historical!$B$7:$B$1403,0))/INDEX(Historical!$D$7:$D$1379,MATCH(B610,Historical!$B$7:$B$1403,0))-1)*100)</f>
        <v>5.882352941</v>
      </c>
      <c r="T610" s="108">
        <f t="array" ref="T610">IF(INDEX(Historical!$F$7:$F$1372,MATCH(B610,Historical!$B$7:$B$1403,0))=0,"n/a",((INDEX(Historical!$C$7:$C$1381,MATCH(B610,Historical!$B$7:$B$1403,0))/INDEX(Historical!$F$7:$F$1372,MATCH(B610,Historical!$B$7:$B$1403,0)))^(1/3)-1)*100)</f>
        <v>6.265856918</v>
      </c>
      <c r="U610" s="108">
        <f t="array" ref="U610">IF(INDEX(Historical!$H$7:$H$1372,MATCH(B610,Historical!$B$7:$B$1403,0))=0,"n/a",((INDEX(Historical!$C$7:$C$1381,MATCH(B610,Historical!$B$7:$B$1403,0))/INDEX(Historical!$H$7:$H$1372,MATCH(B610,Historical!$B$7:$B$1403,0)))^(1/5)-1)*100)</f>
        <v>6.724918188</v>
      </c>
      <c r="V610" s="108">
        <f t="array" ref="V610">IF(INDEX(Historical!$O$7:$O$1372,MATCH(B610,Historical!$B$7:$B$1403,0))=0,"n/a",((INDEX(Historical!$C$7:$C$1381,MATCH(B610,Historical!$B$7:$B$1403,0))/INDEX(Historical!$O$7:$O$1372,MATCH(B610,Historical!$B$7:$B$1403,0)))^(1/10)-1)*100)</f>
        <v>6.054048161</v>
      </c>
      <c r="W610" s="109">
        <f t="shared" si="5"/>
        <v>1.11081346</v>
      </c>
      <c r="X610" s="110">
        <f t="shared" si="6"/>
        <v>6.724918188</v>
      </c>
      <c r="Y610" s="147"/>
      <c r="Z610" s="103">
        <f t="shared" si="7"/>
        <v>53.14685315</v>
      </c>
      <c r="AA610" s="112">
        <f t="shared" si="8"/>
        <v>11.68531469</v>
      </c>
      <c r="AB610" s="73">
        <v>12.0</v>
      </c>
      <c r="AC610" s="102">
        <v>2.86</v>
      </c>
      <c r="AD610" s="102">
        <v>1.28</v>
      </c>
      <c r="AE610" s="102">
        <v>3.59</v>
      </c>
      <c r="AF610" s="102">
        <v>2.85</v>
      </c>
      <c r="AG610" s="102">
        <v>20.5</v>
      </c>
      <c r="AH610" s="102">
        <v>-11.899999999999999</v>
      </c>
      <c r="AI610" s="102">
        <v>8.53</v>
      </c>
      <c r="AJ610" s="102">
        <v>1.0</v>
      </c>
      <c r="AK610" s="102">
        <v>9.1</v>
      </c>
      <c r="AL610" s="113">
        <v>185620.0</v>
      </c>
      <c r="AM610" s="114">
        <v>0.03</v>
      </c>
      <c r="AN610" s="102">
        <v>0.81</v>
      </c>
      <c r="AO610" s="115">
        <f t="shared" si="9"/>
        <v>-0.4122217517</v>
      </c>
      <c r="AP610" s="116">
        <f t="shared" si="10"/>
        <v>11.27309293</v>
      </c>
      <c r="AQ610" s="117">
        <f t="shared" si="11"/>
        <v>21.66099869</v>
      </c>
      <c r="AR610" s="103">
        <f t="array" ref="AR610">INDEX(Historical!$C$7:$C$1381,MATCH(B610,Historical!$B$7:$B$1403,0))*IF(AH610="n/a",1.03,IF(AH610&lt;0,1.01,IF(AH610&gt;10,1.1,(1+AH610/100))))</f>
        <v>1.4544</v>
      </c>
      <c r="AS610" s="112">
        <f t="shared" si="12"/>
        <v>1.57846032</v>
      </c>
      <c r="AT610" s="112">
        <f t="shared" ref="AT610:AV610" si="618">IF($AK610="n/a",1.03*AS610,IF($AK610&lt;0,1.01*AS610,IF($AK610&gt;10,1.1*AS610,(1+$AK610/100)*AS610)))</f>
        <v>1.722100209</v>
      </c>
      <c r="AU610" s="112">
        <f t="shared" si="618"/>
        <v>1.878811328</v>
      </c>
      <c r="AV610" s="112">
        <f t="shared" si="618"/>
        <v>2.049783159</v>
      </c>
      <c r="AW610" s="103">
        <f t="shared" si="14"/>
        <v>8.683555016</v>
      </c>
      <c r="AX610" s="118">
        <f t="shared" si="15"/>
        <v>25.98310897</v>
      </c>
      <c r="AY610" s="119">
        <v>0.59</v>
      </c>
      <c r="AZ610" s="114">
        <v>-0.86</v>
      </c>
      <c r="BA610" s="114">
        <v>-25.0</v>
      </c>
      <c r="BB610" s="114">
        <v>-12.72</v>
      </c>
      <c r="BC610" s="114">
        <v>-13.66</v>
      </c>
      <c r="BD610" s="42"/>
      <c r="BE610" s="17">
        <v>2011.0</v>
      </c>
      <c r="BF610" s="17">
        <f t="shared" si="16"/>
        <v>0</v>
      </c>
      <c r="BG610" s="120">
        <v>7.9</v>
      </c>
    </row>
    <row r="611" ht="11.25" customHeight="1">
      <c r="A611" s="155" t="s">
        <v>1021</v>
      </c>
      <c r="B611" s="99" t="s">
        <v>1022</v>
      </c>
      <c r="C611" s="100" t="s">
        <v>136</v>
      </c>
      <c r="D611" s="100" t="s">
        <v>137</v>
      </c>
      <c r="E611" s="101">
        <v>12.0</v>
      </c>
      <c r="F611" s="58">
        <v>307.0</v>
      </c>
      <c r="G611" s="58" t="s">
        <v>168</v>
      </c>
      <c r="H611" s="58" t="s">
        <v>168</v>
      </c>
      <c r="I611" s="150">
        <v>44.39</v>
      </c>
      <c r="J611" s="103">
        <f t="shared" si="2"/>
        <v>5.046181572</v>
      </c>
      <c r="K611" s="104">
        <v>0.56</v>
      </c>
      <c r="L611" s="73">
        <v>4.0</v>
      </c>
      <c r="M611" s="23">
        <f t="shared" si="3"/>
        <v>2.24</v>
      </c>
      <c r="N611" s="105" t="s">
        <v>179</v>
      </c>
      <c r="O611" s="106">
        <v>0.55</v>
      </c>
      <c r="P611" s="107">
        <v>43889.0</v>
      </c>
      <c r="Q611" s="107">
        <v>43917.0</v>
      </c>
      <c r="R611" s="23">
        <f t="shared" si="4"/>
        <v>1.818181818</v>
      </c>
      <c r="S611" s="108">
        <f t="array" ref="S611">IF(INDEX(Historical!$D$7:$D$1379,MATCH(B611,Historical!$B$7:$B$1403,0))=0,"n/a",(INDEX(Historical!$C$7:$C$1381,MATCH(B611,Historical!$B$7:$B$1403,0))/INDEX(Historical!$D$7:$D$1379,MATCH(B611,Historical!$B$7:$B$1403,0))-1)*100)</f>
        <v>3.80952381</v>
      </c>
      <c r="T611" s="108">
        <f t="array" ref="T611">IF(INDEX(Historical!$F$7:$F$1372,MATCH(B611,Historical!$B$7:$B$1403,0))=0,"n/a",((INDEX(Historical!$C$7:$C$1381,MATCH(B611,Historical!$B$7:$B$1403,0))/INDEX(Historical!$F$7:$F$1372,MATCH(B611,Historical!$B$7:$B$1403,0)))^(1/3)-1)*100)</f>
        <v>10.63100879</v>
      </c>
      <c r="U611" s="108">
        <f t="array" ref="U611">IF(INDEX(Historical!$H$7:$H$1372,MATCH(B611,Historical!$B$7:$B$1403,0))=0,"n/a",((INDEX(Historical!$C$7:$C$1381,MATCH(B611,Historical!$B$7:$B$1403,0))/INDEX(Historical!$H$7:$H$1372,MATCH(B611,Historical!$B$7:$B$1403,0)))^(1/5)-1)*100)</f>
        <v>10.55452233</v>
      </c>
      <c r="V611" s="108">
        <f t="array" ref="V611">IF(INDEX(Historical!$O$7:$O$1372,MATCH(B611,Historical!$B$7:$B$1403,0))=0,"n/a",((INDEX(Historical!$C$7:$C$1381,MATCH(B611,Historical!$B$7:$B$1403,0))/INDEX(Historical!$O$7:$O$1372,MATCH(B611,Historical!$B$7:$B$1403,0)))^(1/10)-1)*100)</f>
        <v>15.86403502</v>
      </c>
      <c r="W611" s="109">
        <f t="shared" si="5"/>
        <v>0.665311336</v>
      </c>
      <c r="X611" s="110">
        <f t="shared" si="6"/>
        <v>1.78890209</v>
      </c>
      <c r="Y611" s="133"/>
      <c r="Z611" s="103">
        <f t="shared" si="7"/>
        <v>45.16129032</v>
      </c>
      <c r="AA611" s="112">
        <f t="shared" si="8"/>
        <v>8.949596774</v>
      </c>
      <c r="AB611" s="73">
        <v>12.0</v>
      </c>
      <c r="AC611" s="102">
        <v>4.96</v>
      </c>
      <c r="AD611" s="102">
        <v>1.25</v>
      </c>
      <c r="AE611" s="102">
        <v>0.77</v>
      </c>
      <c r="AF611" s="102">
        <v>0.84</v>
      </c>
      <c r="AG611" s="102">
        <v>9.9</v>
      </c>
      <c r="AH611" s="102">
        <v>-7.3</v>
      </c>
      <c r="AI611" s="102">
        <v>11.72</v>
      </c>
      <c r="AJ611" s="102">
        <v>5.8999999999999995</v>
      </c>
      <c r="AK611" s="102">
        <v>7.17</v>
      </c>
      <c r="AL611" s="113">
        <v>12550.0</v>
      </c>
      <c r="AM611" s="114">
        <v>0.4</v>
      </c>
      <c r="AN611" s="102">
        <v>0.26</v>
      </c>
      <c r="AO611" s="115">
        <f t="shared" si="9"/>
        <v>6.651107129</v>
      </c>
      <c r="AP611" s="116">
        <f t="shared" si="10"/>
        <v>15.6007039</v>
      </c>
      <c r="AQ611" s="117">
        <f t="shared" si="11"/>
        <v>-42.19703472</v>
      </c>
      <c r="AR611" s="103">
        <f t="array" ref="AR611">INDEX(Historical!$C$7:$C$1381,MATCH(B611,Historical!$B$7:$B$1403,0))*IF(AH611="n/a",1.03,IF(AH611&lt;0,1.01,IF(AH611&gt;10,1.1,(1+AH611/100))))</f>
        <v>2.2018</v>
      </c>
      <c r="AS611" s="112">
        <f t="shared" si="12"/>
        <v>2.42198</v>
      </c>
      <c r="AT611" s="112">
        <f t="shared" ref="AT611:AV611" si="619">IF($AK611="n/a",1.03*AS611,IF($AK611&lt;0,1.01*AS611,IF($AK611&gt;10,1.1*AS611,(1+$AK611/100)*AS611)))</f>
        <v>2.595635966</v>
      </c>
      <c r="AU611" s="112">
        <f t="shared" si="619"/>
        <v>2.781743065</v>
      </c>
      <c r="AV611" s="112">
        <f t="shared" si="619"/>
        <v>2.981194043</v>
      </c>
      <c r="AW611" s="103">
        <f t="shared" si="14"/>
        <v>12.98235307</v>
      </c>
      <c r="AX611" s="118">
        <f t="shared" si="15"/>
        <v>29.24612091</v>
      </c>
      <c r="AY611" s="119">
        <v>1.48</v>
      </c>
      <c r="AZ611" s="114">
        <v>-4.46</v>
      </c>
      <c r="BA611" s="114">
        <v>-27.0</v>
      </c>
      <c r="BB611" s="114">
        <v>-18.9</v>
      </c>
      <c r="BC611" s="114">
        <v>-19.75</v>
      </c>
      <c r="BD611" s="42"/>
      <c r="BE611" s="17">
        <v>2009.0</v>
      </c>
      <c r="BF611" s="17">
        <f t="shared" si="16"/>
        <v>0</v>
      </c>
      <c r="BG611" s="120">
        <v>0.5</v>
      </c>
    </row>
    <row r="612" ht="11.25" customHeight="1">
      <c r="A612" s="55" t="s">
        <v>1376</v>
      </c>
      <c r="B612" s="99" t="s">
        <v>1377</v>
      </c>
      <c r="C612" s="100" t="s">
        <v>136</v>
      </c>
      <c r="D612" s="100" t="s">
        <v>391</v>
      </c>
      <c r="E612" s="101">
        <v>9.0</v>
      </c>
      <c r="F612" s="58">
        <v>449.0</v>
      </c>
      <c r="G612" s="58" t="s">
        <v>168</v>
      </c>
      <c r="H612" s="58" t="s">
        <v>168</v>
      </c>
      <c r="I612" s="150">
        <v>19.98</v>
      </c>
      <c r="J612" s="103">
        <f t="shared" si="2"/>
        <v>4.604604605</v>
      </c>
      <c r="K612" s="104">
        <v>0.23</v>
      </c>
      <c r="L612" s="73">
        <v>4.0</v>
      </c>
      <c r="M612" s="23">
        <f t="shared" si="3"/>
        <v>0.92</v>
      </c>
      <c r="N612" s="105" t="s">
        <v>252</v>
      </c>
      <c r="O612" s="106">
        <v>0.21</v>
      </c>
      <c r="P612" s="148">
        <v>43510.0</v>
      </c>
      <c r="Q612" s="148">
        <v>43524.0</v>
      </c>
      <c r="R612" s="23">
        <f t="shared" si="4"/>
        <v>9.523809524</v>
      </c>
      <c r="S612" s="108">
        <f t="array" ref="S612">IF(INDEX(Historical!$D$7:$D$1379,MATCH(B612,Historical!$B$7:$B$1403,0))=0,"n/a",(INDEX(Historical!$C$7:$C$1381,MATCH(B612,Historical!$B$7:$B$1403,0))/INDEX(Historical!$D$7:$D$1379,MATCH(B612,Historical!$B$7:$B$1403,0))-1)*100)</f>
        <v>12.19512195</v>
      </c>
      <c r="T612" s="108">
        <f t="array" ref="T612">IF(INDEX(Historical!$F$7:$F$1372,MATCH(B612,Historical!$B$7:$B$1403,0))=0,"n/a",((INDEX(Historical!$C$7:$C$1381,MATCH(B612,Historical!$B$7:$B$1403,0))/INDEX(Historical!$F$7:$F$1372,MATCH(B612,Historical!$B$7:$B$1403,0)))^(1/3)-1)*100)</f>
        <v>9.020915883</v>
      </c>
      <c r="U612" s="108">
        <f t="array" ref="U612">IF(INDEX(Historical!$H$7:$H$1372,MATCH(B612,Historical!$B$7:$B$1403,0))=0,"n/a",((INDEX(Historical!$C$7:$C$1381,MATCH(B612,Historical!$B$7:$B$1403,0))/INDEX(Historical!$H$7:$H$1372,MATCH(B612,Historical!$B$7:$B$1403,0)))^(1/5)-1)*100)</f>
        <v>8.924936491</v>
      </c>
      <c r="V612" s="108">
        <f t="array" ref="V612">IF(INDEX(Historical!$O$7:$O$1372,MATCH(B612,Historical!$B$7:$B$1403,0))=0,"n/a",((INDEX(Historical!$C$7:$C$1381,MATCH(B612,Historical!$B$7:$B$1403,0))/INDEX(Historical!$O$7:$O$1372,MATCH(B612,Historical!$B$7:$B$1403,0)))^(1/10)-1)*100)</f>
        <v>7.65482891</v>
      </c>
      <c r="W612" s="109">
        <f t="shared" si="5"/>
        <v>1.1659224</v>
      </c>
      <c r="X612" s="110">
        <f t="shared" si="6"/>
        <v>1.101844011</v>
      </c>
      <c r="Y612" s="133"/>
      <c r="Z612" s="103">
        <f t="shared" si="7"/>
        <v>52.87356322</v>
      </c>
      <c r="AA612" s="112">
        <f t="shared" si="8"/>
        <v>11.48275862</v>
      </c>
      <c r="AB612" s="73">
        <v>12.0</v>
      </c>
      <c r="AC612" s="102">
        <v>1.74</v>
      </c>
      <c r="AD612" s="102">
        <v>1.44</v>
      </c>
      <c r="AE612" s="102">
        <v>3.54</v>
      </c>
      <c r="AF612" s="102">
        <v>0.92</v>
      </c>
      <c r="AG612" s="102">
        <v>9.2</v>
      </c>
      <c r="AH612" s="102">
        <v>20.0</v>
      </c>
      <c r="AI612" s="102">
        <v>2.44</v>
      </c>
      <c r="AJ612" s="102">
        <v>8.1</v>
      </c>
      <c r="AK612" s="102">
        <v>8.0</v>
      </c>
      <c r="AL612" s="113">
        <v>1320.0</v>
      </c>
      <c r="AM612" s="114">
        <v>0.1</v>
      </c>
      <c r="AN612" s="102">
        <v>0.99</v>
      </c>
      <c r="AO612" s="115">
        <f t="shared" si="9"/>
        <v>2.046782475</v>
      </c>
      <c r="AP612" s="116">
        <f t="shared" si="10"/>
        <v>13.5295411</v>
      </c>
      <c r="AQ612" s="117">
        <f t="shared" si="11"/>
        <v>-31.47867183</v>
      </c>
      <c r="AR612" s="103">
        <f t="array" ref="AR612">INDEX(Historical!$C$7:$C$1381,MATCH(B612,Historical!$B$7:$B$1403,0))*IF(AH612="n/a",1.03,IF(AH612&lt;0,1.01,IF(AH612&gt;10,1.1,(1+AH612/100))))</f>
        <v>1.012</v>
      </c>
      <c r="AS612" s="112">
        <f t="shared" si="12"/>
        <v>1.0366928</v>
      </c>
      <c r="AT612" s="112">
        <f t="shared" ref="AT612:AV612" si="620">IF($AK612="n/a",1.03*AS612,IF($AK612&lt;0,1.01*AS612,IF($AK612&gt;10,1.1*AS612,(1+$AK612/100)*AS612)))</f>
        <v>1.119628224</v>
      </c>
      <c r="AU612" s="112">
        <f t="shared" si="620"/>
        <v>1.209198482</v>
      </c>
      <c r="AV612" s="112">
        <f t="shared" si="620"/>
        <v>1.30593436</v>
      </c>
      <c r="AW612" s="103">
        <f t="shared" si="14"/>
        <v>5.683453866</v>
      </c>
      <c r="AX612" s="118">
        <f t="shared" si="15"/>
        <v>28.44571505</v>
      </c>
      <c r="AY612" s="119">
        <v>0.54</v>
      </c>
      <c r="AZ612" s="114">
        <v>-3.34</v>
      </c>
      <c r="BA612" s="114">
        <v>-28.26</v>
      </c>
      <c r="BB612" s="114">
        <v>-15.950000000000001</v>
      </c>
      <c r="BC612" s="114">
        <v>-17.57</v>
      </c>
      <c r="BD612" s="42"/>
      <c r="BE612" s="17">
        <v>2011.0</v>
      </c>
      <c r="BF612" s="17">
        <f t="shared" si="16"/>
        <v>0</v>
      </c>
      <c r="BG612" s="120">
        <v>1.3</v>
      </c>
    </row>
    <row r="613" ht="11.25" customHeight="1">
      <c r="A613" s="55" t="s">
        <v>410</v>
      </c>
      <c r="B613" s="99" t="s">
        <v>411</v>
      </c>
      <c r="C613" s="100" t="s">
        <v>125</v>
      </c>
      <c r="D613" s="100" t="s">
        <v>221</v>
      </c>
      <c r="E613" s="101">
        <v>63.0</v>
      </c>
      <c r="F613" s="58">
        <v>5.0</v>
      </c>
      <c r="G613" s="58" t="s">
        <v>121</v>
      </c>
      <c r="H613" s="58" t="s">
        <v>120</v>
      </c>
      <c r="I613" s="102">
        <v>113.23</v>
      </c>
      <c r="J613" s="103">
        <f t="shared" si="2"/>
        <v>2.634990727</v>
      </c>
      <c r="K613" s="104">
        <v>0.7459</v>
      </c>
      <c r="L613" s="73">
        <v>4.0</v>
      </c>
      <c r="M613" s="23">
        <f t="shared" si="3"/>
        <v>2.9836</v>
      </c>
      <c r="N613" s="105" t="s">
        <v>147</v>
      </c>
      <c r="O613" s="106">
        <v>0.7172</v>
      </c>
      <c r="P613" s="146">
        <v>43572.0</v>
      </c>
      <c r="Q613" s="146">
        <v>43600.0</v>
      </c>
      <c r="R613" s="23">
        <f t="shared" si="4"/>
        <v>4.001673173</v>
      </c>
      <c r="S613" s="108">
        <f t="array" ref="S613">IF(INDEX(Historical!$D$7:$D$1379,MATCH(B613,Historical!$B$7:$B$1403,0))=0,"n/a",(INDEX(Historical!$C$7:$C$1381,MATCH(B613,Historical!$B$7:$B$1403,0))/INDEX(Historical!$D$7:$D$1379,MATCH(B613,Historical!$B$7:$B$1403,0))-1)*100)</f>
        <v>4.001830213</v>
      </c>
      <c r="T613" s="108">
        <f t="array" ref="T613">IF(INDEX(Historical!$F$7:$F$1372,MATCH(B613,Historical!$B$7:$B$1403,0))=0,"n/a",((INDEX(Historical!$C$7:$C$1381,MATCH(B613,Historical!$B$7:$B$1403,0))/INDEX(Historical!$F$7:$F$1372,MATCH(B613,Historical!$B$7:$B$1403,0)))^(1/3)-1)*100)</f>
        <v>3.419227346</v>
      </c>
      <c r="U613" s="108">
        <f t="array" ref="U613">IF(INDEX(Historical!$H$7:$H$1372,MATCH(B613,Historical!$B$7:$B$1403,0))=0,"n/a",((INDEX(Historical!$C$7:$C$1381,MATCH(B613,Historical!$B$7:$B$1403,0))/INDEX(Historical!$H$7:$H$1372,MATCH(B613,Historical!$B$7:$B$1403,0)))^(1/5)-1)*100)</f>
        <v>3.134870263</v>
      </c>
      <c r="V613" s="108">
        <f t="array" ref="V613">IF(INDEX(Historical!$O$7:$O$1372,MATCH(B613,Historical!$B$7:$B$1403,0))=0,"n/a",((INDEX(Historical!$C$7:$C$1381,MATCH(B613,Historical!$B$7:$B$1403,0))/INDEX(Historical!$O$7:$O$1372,MATCH(B613,Historical!$B$7:$B$1403,0)))^(1/10)-1)*100)</f>
        <v>5.560498899</v>
      </c>
      <c r="W613" s="109">
        <f t="shared" si="5"/>
        <v>0.5637749994</v>
      </c>
      <c r="X613" s="110" t="str">
        <f t="shared" si="6"/>
        <v>n/a</v>
      </c>
      <c r="Y613" s="99"/>
      <c r="Z613" s="103">
        <f t="shared" si="7"/>
        <v>164.839779</v>
      </c>
      <c r="AA613" s="112">
        <f t="shared" si="8"/>
        <v>62.55801105</v>
      </c>
      <c r="AB613" s="73">
        <v>6.0</v>
      </c>
      <c r="AC613" s="102">
        <v>1.81</v>
      </c>
      <c r="AD613" s="102">
        <v>7.11</v>
      </c>
      <c r="AE613" s="102">
        <v>4.01</v>
      </c>
      <c r="AF613" s="102">
        <v>6.31</v>
      </c>
      <c r="AG613" s="102">
        <v>9.6</v>
      </c>
      <c r="AH613" s="102">
        <v>-60.6</v>
      </c>
      <c r="AI613" s="102">
        <v>6.370000000000001</v>
      </c>
      <c r="AJ613" s="102">
        <v>-15.8</v>
      </c>
      <c r="AK613" s="102">
        <v>8.799999999999999</v>
      </c>
      <c r="AL613" s="113">
        <v>279350.0</v>
      </c>
      <c r="AM613" s="114">
        <v>0.1</v>
      </c>
      <c r="AN613" s="102">
        <v>0.63</v>
      </c>
      <c r="AO613" s="115">
        <f t="shared" si="9"/>
        <v>-56.78815006</v>
      </c>
      <c r="AP613" s="116">
        <f t="shared" si="10"/>
        <v>5.76986099</v>
      </c>
      <c r="AQ613" s="117">
        <f t="shared" si="11"/>
        <v>318.8561406</v>
      </c>
      <c r="AR613" s="103">
        <f t="array" ref="AR613">INDEX(Historical!$C$7:$C$1381,MATCH(B613,Historical!$B$7:$B$1403,0))*IF(AH613="n/a",1.03,IF(AH613&lt;0,1.01,IF(AH613&gt;10,1.1,(1+AH613/100))))</f>
        <v>2.984449</v>
      </c>
      <c r="AS613" s="112">
        <f t="shared" si="12"/>
        <v>3.174558401</v>
      </c>
      <c r="AT613" s="112">
        <f t="shared" ref="AT613:AV613" si="621">IF($AK613="n/a",1.03*AS613,IF($AK613&lt;0,1.01*AS613,IF($AK613&gt;10,1.1*AS613,(1+$AK613/100)*AS613)))</f>
        <v>3.453919541</v>
      </c>
      <c r="AU613" s="112">
        <f t="shared" si="621"/>
        <v>3.75786446</v>
      </c>
      <c r="AV613" s="112">
        <f t="shared" si="621"/>
        <v>4.088556533</v>
      </c>
      <c r="AW613" s="103">
        <f t="shared" si="14"/>
        <v>17.45934793</v>
      </c>
      <c r="AX613" s="118">
        <f t="shared" si="15"/>
        <v>15.41936583</v>
      </c>
      <c r="AY613" s="119">
        <v>0.35</v>
      </c>
      <c r="AZ613" s="114">
        <v>15.840000000000002</v>
      </c>
      <c r="BA613" s="114">
        <v>-11.600000000000001</v>
      </c>
      <c r="BB613" s="114">
        <v>-9.16</v>
      </c>
      <c r="BC613" s="114">
        <v>-4.92</v>
      </c>
      <c r="BD613" s="42"/>
      <c r="BE613" s="17">
        <v>1957.0</v>
      </c>
      <c r="BF613" s="17">
        <f t="shared" si="16"/>
        <v>8</v>
      </c>
      <c r="BG613" s="120">
        <v>3.9</v>
      </c>
    </row>
    <row r="614" ht="11.25" customHeight="1">
      <c r="A614" s="55" t="s">
        <v>412</v>
      </c>
      <c r="B614" s="99" t="s">
        <v>413</v>
      </c>
      <c r="C614" s="100" t="s">
        <v>118</v>
      </c>
      <c r="D614" s="100" t="s">
        <v>202</v>
      </c>
      <c r="E614" s="101">
        <v>63.0</v>
      </c>
      <c r="F614" s="58">
        <v>6.0</v>
      </c>
      <c r="G614" s="58" t="s">
        <v>121</v>
      </c>
      <c r="H614" s="58" t="s">
        <v>121</v>
      </c>
      <c r="I614" s="102">
        <v>184.77</v>
      </c>
      <c r="J614" s="103">
        <f t="shared" si="2"/>
        <v>1.90507117</v>
      </c>
      <c r="K614" s="104">
        <v>0.88</v>
      </c>
      <c r="L614" s="73">
        <v>4.0</v>
      </c>
      <c r="M614" s="23">
        <f t="shared" si="3"/>
        <v>3.52</v>
      </c>
      <c r="N614" s="105" t="s">
        <v>376</v>
      </c>
      <c r="O614" s="106">
        <v>0.76</v>
      </c>
      <c r="P614" s="107">
        <v>43594.0</v>
      </c>
      <c r="Q614" s="107">
        <v>43623.0</v>
      </c>
      <c r="R614" s="23">
        <f t="shared" si="4"/>
        <v>15.78947368</v>
      </c>
      <c r="S614" s="108">
        <f t="array" ref="S614">IF(INDEX(Historical!$D$7:$D$1379,MATCH(B614,Historical!$B$7:$B$1403,0))=0,"n/a",(INDEX(Historical!$C$7:$C$1381,MATCH(B614,Historical!$B$7:$B$1403,0))/INDEX(Historical!$D$7:$D$1379,MATCH(B614,Historical!$B$7:$B$1403,0))-1)*100)</f>
        <v>15.6462585</v>
      </c>
      <c r="T614" s="108">
        <f t="array" ref="T614">IF(INDEX(Historical!$F$7:$F$1372,MATCH(B614,Historical!$B$7:$B$1403,0))=0,"n/a",((INDEX(Historical!$C$7:$C$1381,MATCH(B614,Historical!$B$7:$B$1403,0))/INDEX(Historical!$F$7:$F$1372,MATCH(B614,Historical!$B$7:$B$1403,0)))^(1/3)-1)*100)</f>
        <v>10.49928268</v>
      </c>
      <c r="U614" s="108">
        <f t="array" ref="U614">IF(INDEX(Historical!$H$7:$H$1372,MATCH(B614,Historical!$B$7:$B$1403,0))=0,"n/a",((INDEX(Historical!$C$7:$C$1381,MATCH(B614,Historical!$B$7:$B$1403,0))/INDEX(Historical!$H$7:$H$1372,MATCH(B614,Historical!$B$7:$B$1403,0)))^(1/5)-1)*100)</f>
        <v>10.43372319</v>
      </c>
      <c r="V614" s="108">
        <f t="array" ref="V614">IF(INDEX(Historical!$O$7:$O$1372,MATCH(B614,Historical!$B$7:$B$1403,0))=0,"n/a",((INDEX(Historical!$C$7:$C$1381,MATCH(B614,Historical!$B$7:$B$1403,0))/INDEX(Historical!$O$7:$O$1372,MATCH(B614,Historical!$B$7:$B$1403,0)))^(1/10)-1)*100)</f>
        <v>13.01807132</v>
      </c>
      <c r="W614" s="109">
        <f t="shared" si="5"/>
        <v>0.8014799526</v>
      </c>
      <c r="X614" s="110">
        <f t="shared" si="6"/>
        <v>0.9485202898</v>
      </c>
      <c r="Y614" s="133" t="s">
        <v>180</v>
      </c>
      <c r="Z614" s="103">
        <f t="shared" si="7"/>
        <v>33.52380952</v>
      </c>
      <c r="AA614" s="112">
        <f t="shared" si="8"/>
        <v>17.59714286</v>
      </c>
      <c r="AB614" s="73">
        <v>6.0</v>
      </c>
      <c r="AC614" s="102">
        <v>10.5</v>
      </c>
      <c r="AD614" s="102">
        <v>2.83</v>
      </c>
      <c r="AE614" s="102">
        <v>1.67</v>
      </c>
      <c r="AF614" s="102">
        <v>3.75</v>
      </c>
      <c r="AG614" s="102">
        <v>22.400000000000002</v>
      </c>
      <c r="AH614" s="102">
        <v>9.1</v>
      </c>
      <c r="AI614" s="102">
        <v>10.530000000000001</v>
      </c>
      <c r="AJ614" s="102">
        <v>11.0</v>
      </c>
      <c r="AK614" s="102">
        <v>6.23</v>
      </c>
      <c r="AL614" s="113">
        <v>23730.0</v>
      </c>
      <c r="AM614" s="114">
        <v>0.4</v>
      </c>
      <c r="AN614" s="102">
        <v>1.54</v>
      </c>
      <c r="AO614" s="115">
        <f t="shared" si="9"/>
        <v>-5.2583485</v>
      </c>
      <c r="AP614" s="116">
        <f t="shared" si="10"/>
        <v>12.33879436</v>
      </c>
      <c r="AQ614" s="117">
        <f t="shared" si="11"/>
        <v>71.25586538</v>
      </c>
      <c r="AR614" s="103">
        <f t="array" ref="AR614">INDEX(Historical!$C$7:$C$1381,MATCH(B614,Historical!$B$7:$B$1403,0))*IF(AH614="n/a",1.03,IF(AH614&lt;0,1.01,IF(AH614&gt;10,1.1,(1+AH614/100))))</f>
        <v>3.7094</v>
      </c>
      <c r="AS614" s="112">
        <f t="shared" si="12"/>
        <v>4.08034</v>
      </c>
      <c r="AT614" s="112">
        <f t="shared" ref="AT614:AV614" si="622">IF($AK614="n/a",1.03*AS614,IF($AK614&lt;0,1.01*AS614,IF($AK614&gt;10,1.1*AS614,(1+$AK614/100)*AS614)))</f>
        <v>4.334545182</v>
      </c>
      <c r="AU614" s="112">
        <f t="shared" si="622"/>
        <v>4.604587347</v>
      </c>
      <c r="AV614" s="112">
        <f t="shared" si="622"/>
        <v>4.891453139</v>
      </c>
      <c r="AW614" s="103">
        <f t="shared" si="14"/>
        <v>21.62032567</v>
      </c>
      <c r="AX614" s="118">
        <f t="shared" si="15"/>
        <v>11.70120997</v>
      </c>
      <c r="AY614" s="119">
        <v>1.58</v>
      </c>
      <c r="AZ614" s="114">
        <v>21.42</v>
      </c>
      <c r="BA614" s="114">
        <v>-14.430000000000001</v>
      </c>
      <c r="BB614" s="114">
        <v>-10.01</v>
      </c>
      <c r="BC614" s="114">
        <v>0.69</v>
      </c>
      <c r="BD614" s="42"/>
      <c r="BE614" s="17">
        <v>1957.0</v>
      </c>
      <c r="BF614" s="17">
        <f t="shared" si="16"/>
        <v>8</v>
      </c>
      <c r="BG614" s="120">
        <v>7.3999999999999995</v>
      </c>
    </row>
    <row r="615" ht="11.25" customHeight="1">
      <c r="A615" s="55" t="s">
        <v>414</v>
      </c>
      <c r="B615" s="99" t="s">
        <v>415</v>
      </c>
      <c r="C615" s="100" t="s">
        <v>296</v>
      </c>
      <c r="D615" s="100" t="s">
        <v>416</v>
      </c>
      <c r="E615" s="101">
        <v>25.0</v>
      </c>
      <c r="F615" s="58">
        <v>139.0</v>
      </c>
      <c r="G615" s="58" t="s">
        <v>121</v>
      </c>
      <c r="H615" s="58" t="s">
        <v>121</v>
      </c>
      <c r="I615" s="102">
        <v>82.53</v>
      </c>
      <c r="J615" s="103">
        <f t="shared" si="2"/>
        <v>3.00496789</v>
      </c>
      <c r="K615" s="144">
        <v>0.62</v>
      </c>
      <c r="L615" s="73">
        <v>4.0</v>
      </c>
      <c r="M615" s="23">
        <f t="shared" si="3"/>
        <v>2.48</v>
      </c>
      <c r="N615" s="105" t="s">
        <v>154</v>
      </c>
      <c r="O615" s="145">
        <v>0.61</v>
      </c>
      <c r="P615" s="107">
        <v>43889.0</v>
      </c>
      <c r="Q615" s="107">
        <v>43906.0</v>
      </c>
      <c r="R615" s="23">
        <f t="shared" si="4"/>
        <v>1.639344262</v>
      </c>
      <c r="S615" s="108">
        <f t="array" ref="S615">IF(INDEX(Historical!$D$7:$D$1379,MATCH(B615,Historical!$B$7:$B$1403,0))=0,"n/a",(INDEX(Historical!$C$7:$C$1381,MATCH(B615,Historical!$B$7:$B$1403,0))/INDEX(Historical!$D$7:$D$1379,MATCH(B615,Historical!$B$7:$B$1403,0))-1)*100)</f>
        <v>1.666666667</v>
      </c>
      <c r="T615" s="108">
        <f t="array" ref="T615">IF(INDEX(Historical!$F$7:$F$1372,MATCH(B615,Historical!$B$7:$B$1403,0))=0,"n/a",((INDEX(Historical!$C$7:$C$1381,MATCH(B615,Historical!$B$7:$B$1403,0))/INDEX(Historical!$F$7:$F$1372,MATCH(B615,Historical!$B$7:$B$1403,0)))^(1/3)-1)*100)</f>
        <v>3.511606409</v>
      </c>
      <c r="U615" s="108">
        <f t="array" ref="U615">IF(INDEX(Historical!$H$7:$H$1372,MATCH(B615,Historical!$B$7:$B$1403,0))=0,"n/a",((INDEX(Historical!$C$7:$C$1381,MATCH(B615,Historical!$B$7:$B$1403,0))/INDEX(Historical!$H$7:$H$1372,MATCH(B615,Historical!$B$7:$B$1403,0)))^(1/5)-1)*100)</f>
        <v>4.910201102</v>
      </c>
      <c r="V615" s="108">
        <f t="array" ref="V615">IF(INDEX(Historical!$O$7:$O$1372,MATCH(B615,Historical!$B$7:$B$1403,0))=0,"n/a",((INDEX(Historical!$C$7:$C$1381,MATCH(B615,Historical!$B$7:$B$1403,0))/INDEX(Historical!$O$7:$O$1372,MATCH(B615,Historical!$B$7:$B$1403,0)))^(1/10)-1)*100)</f>
        <v>12.08036133</v>
      </c>
      <c r="W615" s="109">
        <f t="shared" si="5"/>
        <v>0.4064614434</v>
      </c>
      <c r="X615" s="110" t="str">
        <f t="shared" si="6"/>
        <v>n/a</v>
      </c>
      <c r="Y615" s="149"/>
      <c r="Z615" s="103">
        <f t="shared" si="7"/>
        <v>47.69230769</v>
      </c>
      <c r="AA615" s="112">
        <f t="shared" si="8"/>
        <v>15.87115385</v>
      </c>
      <c r="AB615" s="73">
        <v>12.0</v>
      </c>
      <c r="AC615" s="102">
        <v>5.2</v>
      </c>
      <c r="AD615" s="102">
        <v>1.06</v>
      </c>
      <c r="AE615" s="102">
        <v>0.77</v>
      </c>
      <c r="AF615" s="102">
        <v>4.58</v>
      </c>
      <c r="AG615" s="102">
        <v>32.800000000000004</v>
      </c>
      <c r="AH615" s="102">
        <v>-0.8</v>
      </c>
      <c r="AI615" s="102">
        <v>9.67</v>
      </c>
      <c r="AJ615" s="102">
        <v>-4.8</v>
      </c>
      <c r="AK615" s="102">
        <v>15.0</v>
      </c>
      <c r="AL615" s="113">
        <v>5250.0</v>
      </c>
      <c r="AM615" s="114">
        <v>1.3</v>
      </c>
      <c r="AN615" s="102">
        <v>1.53</v>
      </c>
      <c r="AO615" s="115">
        <f t="shared" si="9"/>
        <v>-7.955984854</v>
      </c>
      <c r="AP615" s="116">
        <f t="shared" si="10"/>
        <v>7.915168992</v>
      </c>
      <c r="AQ615" s="117">
        <f t="shared" si="11"/>
        <v>79.74041111</v>
      </c>
      <c r="AR615" s="103">
        <f t="array" ref="AR615">INDEX(Historical!$C$7:$C$1381,MATCH(B615,Historical!$B$7:$B$1403,0))*IF(AH615="n/a",1.03,IF(AH615&lt;0,1.01,IF(AH615&gt;10,1.1,(1+AH615/100))))</f>
        <v>2.4644</v>
      </c>
      <c r="AS615" s="112">
        <f t="shared" si="12"/>
        <v>2.70270748</v>
      </c>
      <c r="AT615" s="112">
        <f t="shared" ref="AT615:AV615" si="623">IF($AK615="n/a",1.03*AS615,IF($AK615&lt;0,1.01*AS615,IF($AK615&gt;10,1.1*AS615,(1+$AK615/100)*AS615)))</f>
        <v>2.972978228</v>
      </c>
      <c r="AU615" s="112">
        <f t="shared" si="623"/>
        <v>3.270276051</v>
      </c>
      <c r="AV615" s="112">
        <f t="shared" si="623"/>
        <v>3.597303656</v>
      </c>
      <c r="AW615" s="103">
        <f t="shared" si="14"/>
        <v>15.00766541</v>
      </c>
      <c r="AX615" s="118">
        <f t="shared" si="15"/>
        <v>18.18449705</v>
      </c>
      <c r="AY615" s="119">
        <v>1.47</v>
      </c>
      <c r="AZ615" s="114">
        <v>7.109999999999999</v>
      </c>
      <c r="BA615" s="114">
        <v>-20.93</v>
      </c>
      <c r="BB615" s="114">
        <v>-12.809999999999999</v>
      </c>
      <c r="BC615" s="114">
        <v>-9.76</v>
      </c>
      <c r="BD615" s="42"/>
      <c r="BE615" s="17">
        <v>1996.0</v>
      </c>
      <c r="BF615" s="17">
        <f t="shared" si="16"/>
        <v>2</v>
      </c>
      <c r="BG615" s="120">
        <v>7.3</v>
      </c>
    </row>
    <row r="616" ht="11.25" customHeight="1">
      <c r="A616" s="155" t="s">
        <v>1960</v>
      </c>
      <c r="B616" s="99" t="s">
        <v>1961</v>
      </c>
      <c r="C616" s="100" t="s">
        <v>136</v>
      </c>
      <c r="D616" s="100" t="s">
        <v>153</v>
      </c>
      <c r="E616" s="101">
        <v>6.0</v>
      </c>
      <c r="F616" s="58">
        <v>763.0</v>
      </c>
      <c r="G616" s="58" t="s">
        <v>168</v>
      </c>
      <c r="H616" s="58" t="s">
        <v>168</v>
      </c>
      <c r="I616" s="150">
        <v>18.5</v>
      </c>
      <c r="J616" s="103">
        <f t="shared" si="2"/>
        <v>3.459459459</v>
      </c>
      <c r="K616" s="104">
        <v>0.16</v>
      </c>
      <c r="L616" s="73">
        <v>4.0</v>
      </c>
      <c r="M616" s="23">
        <f t="shared" si="3"/>
        <v>0.64</v>
      </c>
      <c r="N616" s="105" t="s">
        <v>1962</v>
      </c>
      <c r="O616" s="106">
        <v>0.14</v>
      </c>
      <c r="P616" s="107">
        <v>43657.0</v>
      </c>
      <c r="Q616" s="107">
        <v>43672.0</v>
      </c>
      <c r="R616" s="23">
        <f t="shared" si="4"/>
        <v>14.28571429</v>
      </c>
      <c r="S616" s="108">
        <f t="array" ref="S616">IF(INDEX(Historical!$D$7:$D$1379,MATCH(B616,Historical!$B$7:$B$1403,0))=0,"n/a",(INDEX(Historical!$C$7:$C$1381,MATCH(B616,Historical!$B$7:$B$1403,0))/INDEX(Historical!$D$7:$D$1379,MATCH(B616,Historical!$B$7:$B$1403,0))-1)*100)</f>
        <v>15.38461538</v>
      </c>
      <c r="T616" s="108">
        <f t="array" ref="T616">IF(INDEX(Historical!$F$7:$F$1372,MATCH(B616,Historical!$B$7:$B$1403,0))=0,"n/a",((INDEX(Historical!$C$7:$C$1381,MATCH(B616,Historical!$B$7:$B$1403,0))/INDEX(Historical!$F$7:$F$1372,MATCH(B616,Historical!$B$7:$B$1403,0)))^(1/3)-1)*100)</f>
        <v>24.62251711</v>
      </c>
      <c r="U616" s="108">
        <f t="array" ref="U616">IF(INDEX(Historical!$H$7:$H$1372,MATCH(B616,Historical!$B$7:$B$1403,0))=0,"n/a",((INDEX(Historical!$C$7:$C$1381,MATCH(B616,Historical!$B$7:$B$1403,0))/INDEX(Historical!$H$7:$H$1372,MATCH(B616,Historical!$B$7:$B$1403,0)))^(1/5)-1)*100)</f>
        <v>43.09690811</v>
      </c>
      <c r="V616" s="108" t="str">
        <f t="array" ref="V616">IF(INDEX(Historical!$O$7:$O$1372,MATCH(B616,Historical!$B$7:$B$1403,0))=0,"n/a",((INDEX(Historical!$C$7:$C$1381,MATCH(B616,Historical!$B$7:$B$1403,0))/INDEX(Historical!$O$7:$O$1372,MATCH(B616,Historical!$B$7:$B$1403,0)))^(1/10)-1)*100)</f>
        <v>n/a</v>
      </c>
      <c r="W616" s="109" t="str">
        <f t="shared" si="5"/>
        <v>n/a</v>
      </c>
      <c r="X616" s="110">
        <f t="shared" si="6"/>
        <v>2.627860251</v>
      </c>
      <c r="Y616" s="165" t="s">
        <v>1963</v>
      </c>
      <c r="Z616" s="103">
        <f t="shared" si="7"/>
        <v>25.80645161</v>
      </c>
      <c r="AA616" s="112">
        <f t="shared" si="8"/>
        <v>7.459677419</v>
      </c>
      <c r="AB616" s="73">
        <v>12.0</v>
      </c>
      <c r="AC616" s="102">
        <v>2.48</v>
      </c>
      <c r="AD616" s="102">
        <v>0.28</v>
      </c>
      <c r="AE616" s="102">
        <v>3.08</v>
      </c>
      <c r="AF616" s="102">
        <v>1.28</v>
      </c>
      <c r="AG616" s="102">
        <v>16.900000000000002</v>
      </c>
      <c r="AH616" s="102">
        <v>58.699999999999996</v>
      </c>
      <c r="AI616" s="102" t="s">
        <v>128</v>
      </c>
      <c r="AJ616" s="102">
        <v>16.400000000000002</v>
      </c>
      <c r="AK616" s="102">
        <v>26.3</v>
      </c>
      <c r="AL616" s="113">
        <v>245.13</v>
      </c>
      <c r="AM616" s="114">
        <v>8.4</v>
      </c>
      <c r="AN616" s="102">
        <v>0.09</v>
      </c>
      <c r="AO616" s="115">
        <f t="shared" si="9"/>
        <v>39.09669015</v>
      </c>
      <c r="AP616" s="116">
        <f t="shared" si="10"/>
        <v>46.55636757</v>
      </c>
      <c r="AQ616" s="117">
        <f t="shared" si="11"/>
        <v>-34.85610083</v>
      </c>
      <c r="AR616" s="103">
        <f t="array" ref="AR616">INDEX(Historical!$C$7:$C$1381,MATCH(B616,Historical!$B$7:$B$1403,0))*IF(AH616="n/a",1.03,IF(AH616&lt;0,1.01,IF(AH616&gt;10,1.1,(1+AH616/100))))</f>
        <v>0.66</v>
      </c>
      <c r="AS616" s="112">
        <f t="shared" si="12"/>
        <v>0.6798</v>
      </c>
      <c r="AT616" s="112">
        <f t="shared" ref="AT616:AV616" si="624">IF($AK616="n/a",1.03*AS616,IF($AK616&lt;0,1.01*AS616,IF($AK616&gt;10,1.1*AS616,(1+$AK616/100)*AS616)))</f>
        <v>0.74778</v>
      </c>
      <c r="AU616" s="112">
        <f t="shared" si="624"/>
        <v>0.822558</v>
      </c>
      <c r="AV616" s="112">
        <f t="shared" si="624"/>
        <v>0.9048138</v>
      </c>
      <c r="AW616" s="103">
        <f t="shared" si="14"/>
        <v>3.8149518</v>
      </c>
      <c r="AX616" s="118">
        <f t="shared" si="15"/>
        <v>20.62136108</v>
      </c>
      <c r="AY616" s="119">
        <v>0.75</v>
      </c>
      <c r="AZ616" s="114">
        <v>4.25</v>
      </c>
      <c r="BA616" s="114">
        <v>-20.04</v>
      </c>
      <c r="BB616" s="114">
        <v>-14.84</v>
      </c>
      <c r="BC616" s="114">
        <v>-11.87</v>
      </c>
      <c r="BD616" s="42"/>
      <c r="BE616" s="17">
        <v>2014.0</v>
      </c>
      <c r="BF616" s="17">
        <f t="shared" si="16"/>
        <v>0</v>
      </c>
      <c r="BG616" s="120">
        <v>1.7999999999999998</v>
      </c>
    </row>
    <row r="617" ht="11.25" customHeight="1">
      <c r="A617" s="151" t="s">
        <v>1378</v>
      </c>
      <c r="B617" s="122" t="s">
        <v>1379</v>
      </c>
      <c r="C617" s="100" t="s">
        <v>141</v>
      </c>
      <c r="D617" s="100" t="s">
        <v>167</v>
      </c>
      <c r="E617" s="123">
        <v>9.0</v>
      </c>
      <c r="F617" s="58">
        <v>438.0</v>
      </c>
      <c r="G617" s="124" t="s">
        <v>168</v>
      </c>
      <c r="H617" s="124" t="s">
        <v>168</v>
      </c>
      <c r="I617" s="216">
        <v>90.62</v>
      </c>
      <c r="J617" s="126">
        <f t="shared" si="2"/>
        <v>3.487088943</v>
      </c>
      <c r="K617" s="127">
        <v>0.79</v>
      </c>
      <c r="L617" s="128">
        <v>4.0</v>
      </c>
      <c r="M617" s="129">
        <f t="shared" si="3"/>
        <v>3.16</v>
      </c>
      <c r="N617" s="130" t="s">
        <v>337</v>
      </c>
      <c r="O617" s="131">
        <v>0.63</v>
      </c>
      <c r="P617" s="244">
        <v>43265.0</v>
      </c>
      <c r="Q617" s="244">
        <v>43294.0</v>
      </c>
      <c r="R617" s="129">
        <f t="shared" si="4"/>
        <v>25.3968254</v>
      </c>
      <c r="S617" s="108">
        <f t="array" ref="S617">IF(INDEX(Historical!$D$7:$D$1379,MATCH(B617,Historical!$B$7:$B$1403,0))=0,"n/a",(INDEX(Historical!$C$7:$C$1381,MATCH(B617,Historical!$B$7:$B$1403,0))/INDEX(Historical!$D$7:$D$1379,MATCH(B617,Historical!$B$7:$B$1403,0))-1)*100)</f>
        <v>11.26760563</v>
      </c>
      <c r="T617" s="108">
        <f t="array" ref="T617">IF(INDEX(Historical!$F$7:$F$1372,MATCH(B617,Historical!$B$7:$B$1403,0))=0,"n/a",((INDEX(Historical!$C$7:$C$1381,MATCH(B617,Historical!$B$7:$B$1403,0))/INDEX(Historical!$F$7:$F$1372,MATCH(B617,Historical!$B$7:$B$1403,0)))^(1/3)-1)*100)</f>
        <v>11.49380709</v>
      </c>
      <c r="U617" s="108">
        <f t="array" ref="U617">IF(INDEX(Historical!$H$7:$H$1372,MATCH(B617,Historical!$B$7:$B$1403,0))=0,"n/a",((INDEX(Historical!$C$7:$C$1381,MATCH(B617,Historical!$B$7:$B$1403,0))/INDEX(Historical!$H$7:$H$1372,MATCH(B617,Historical!$B$7:$B$1403,0)))^(1/5)-1)*100)</f>
        <v>14.58121417</v>
      </c>
      <c r="V617" s="108">
        <f t="array" ref="V617">IF(INDEX(Historical!$O$7:$O$1372,MATCH(B617,Historical!$B$7:$B$1403,0))=0,"n/a",((INDEX(Historical!$C$7:$C$1381,MATCH(B617,Historical!$B$7:$B$1403,0))/INDEX(Historical!$O$7:$O$1372,MATCH(B617,Historical!$B$7:$B$1403,0)))^(1/10)-1)*100)</f>
        <v>15.46824949</v>
      </c>
      <c r="W617" s="109">
        <f t="shared" si="5"/>
        <v>0.9426544472</v>
      </c>
      <c r="X617" s="110">
        <f t="shared" si="6"/>
        <v>1.279053875</v>
      </c>
      <c r="Y617" s="229" t="s">
        <v>825</v>
      </c>
      <c r="Z617" s="126">
        <f t="shared" si="7"/>
        <v>43.05177112</v>
      </c>
      <c r="AA617" s="134">
        <f t="shared" si="8"/>
        <v>12.34604905</v>
      </c>
      <c r="AB617" s="128">
        <v>12.0</v>
      </c>
      <c r="AC617" s="125">
        <v>7.34</v>
      </c>
      <c r="AD617" s="125">
        <v>2.47</v>
      </c>
      <c r="AE617" s="125">
        <v>1.22</v>
      </c>
      <c r="AF617" s="125">
        <v>2.8</v>
      </c>
      <c r="AG617" s="125">
        <v>27.500000000000004</v>
      </c>
      <c r="AH617" s="125">
        <v>34.699999999999996</v>
      </c>
      <c r="AI617" s="125">
        <v>0.16999999999999998</v>
      </c>
      <c r="AJ617" s="125">
        <v>11.4</v>
      </c>
      <c r="AK617" s="125">
        <v>5.0</v>
      </c>
      <c r="AL617" s="135">
        <v>8510.0</v>
      </c>
      <c r="AM617" s="136">
        <v>0.1</v>
      </c>
      <c r="AN617" s="125">
        <v>0.83</v>
      </c>
      <c r="AO617" s="137">
        <f t="shared" si="9"/>
        <v>5.72225407</v>
      </c>
      <c r="AP617" s="138">
        <f t="shared" si="10"/>
        <v>18.06830312</v>
      </c>
      <c r="AQ617" s="139">
        <f t="shared" si="11"/>
        <v>23.9514911</v>
      </c>
      <c r="AR617" s="103">
        <f t="array" ref="AR617">INDEX(Historical!$C$7:$C$1381,MATCH(B617,Historical!$B$7:$B$1403,0))*IF(AH617="n/a",1.03,IF(AH617&lt;0,1.01,IF(AH617&gt;10,1.1,(1+AH617/100))))</f>
        <v>3.476</v>
      </c>
      <c r="AS617" s="134">
        <f t="shared" si="12"/>
        <v>3.4819092</v>
      </c>
      <c r="AT617" s="134">
        <f t="shared" ref="AT617:AV617" si="625">IF($AK617="n/a",1.03*AS617,IF($AK617&lt;0,1.01*AS617,IF($AK617&gt;10,1.1*AS617,(1+$AK617/100)*AS617)))</f>
        <v>3.65600466</v>
      </c>
      <c r="AU617" s="134">
        <f t="shared" si="625"/>
        <v>3.838804893</v>
      </c>
      <c r="AV617" s="134">
        <f t="shared" si="625"/>
        <v>4.030745138</v>
      </c>
      <c r="AW617" s="126">
        <f t="shared" si="14"/>
        <v>18.48346389</v>
      </c>
      <c r="AX617" s="140">
        <f t="shared" si="15"/>
        <v>20.3966717</v>
      </c>
      <c r="AY617" s="141">
        <v>1.7</v>
      </c>
      <c r="AZ617" s="136">
        <v>3.15</v>
      </c>
      <c r="BA617" s="136">
        <v>-21.05</v>
      </c>
      <c r="BB617" s="136">
        <v>-13.56</v>
      </c>
      <c r="BC617" s="136">
        <v>-12.22</v>
      </c>
      <c r="BD617" s="142"/>
      <c r="BE617" s="17">
        <v>2011.0</v>
      </c>
      <c r="BF617" s="17">
        <f t="shared" si="16"/>
        <v>0</v>
      </c>
      <c r="BG617" s="143">
        <v>11.3</v>
      </c>
    </row>
    <row r="618" ht="11.25" customHeight="1">
      <c r="A618" s="55" t="s">
        <v>1964</v>
      </c>
      <c r="B618" s="99" t="s">
        <v>1965</v>
      </c>
      <c r="C618" s="100" t="s">
        <v>296</v>
      </c>
      <c r="D618" s="100" t="s">
        <v>342</v>
      </c>
      <c r="E618" s="101">
        <v>6.0</v>
      </c>
      <c r="F618" s="58">
        <v>752.0</v>
      </c>
      <c r="G618" s="58" t="s">
        <v>168</v>
      </c>
      <c r="H618" s="58" t="s">
        <v>168</v>
      </c>
      <c r="I618" s="150">
        <v>57.6</v>
      </c>
      <c r="J618" s="103">
        <f t="shared" si="2"/>
        <v>3.888888889</v>
      </c>
      <c r="K618" s="104">
        <v>0.56</v>
      </c>
      <c r="L618" s="73">
        <v>4.0</v>
      </c>
      <c r="M618" s="23">
        <f t="shared" si="3"/>
        <v>2.24</v>
      </c>
      <c r="N618" s="105" t="s">
        <v>576</v>
      </c>
      <c r="O618" s="106">
        <v>0.5</v>
      </c>
      <c r="P618" s="146">
        <v>43567.0</v>
      </c>
      <c r="Q618" s="146">
        <v>43581.0</v>
      </c>
      <c r="R618" s="23">
        <f t="shared" si="4"/>
        <v>12</v>
      </c>
      <c r="S618" s="108">
        <f t="array" ref="S618">IF(INDEX(Historical!$D$7:$D$1379,MATCH(B618,Historical!$B$7:$B$1403,0))=0,"n/a",(INDEX(Historical!$C$7:$C$1381,MATCH(B618,Historical!$B$7:$B$1403,0))/INDEX(Historical!$D$7:$D$1379,MATCH(B618,Historical!$B$7:$B$1403,0))-1)*100)</f>
        <v>12</v>
      </c>
      <c r="T618" s="108">
        <f t="array" ref="T618">IF(INDEX(Historical!$F$7:$F$1372,MATCH(B618,Historical!$B$7:$B$1403,0))=0,"n/a",((INDEX(Historical!$C$7:$C$1381,MATCH(B618,Historical!$B$7:$B$1403,0))/INDEX(Historical!$F$7:$F$1372,MATCH(B618,Historical!$B$7:$B$1403,0)))^(1/3)-1)*100)</f>
        <v>44.0109731</v>
      </c>
      <c r="U618" s="108">
        <f t="array" ref="U618">IF(INDEX(Historical!$H$7:$H$1372,MATCH(B618,Historical!$B$7:$B$1403,0))=0,"n/a",((INDEX(Historical!$C$7:$C$1381,MATCH(B618,Historical!$B$7:$B$1403,0))/INDEX(Historical!$H$7:$H$1372,MATCH(B618,Historical!$B$7:$B$1403,0)))^(1/5)-1)*100)</f>
        <v>41.31301976</v>
      </c>
      <c r="V618" s="108" t="str">
        <f t="array" ref="V618">IF(INDEX(Historical!$O$7:$O$1372,MATCH(B618,Historical!$B$7:$B$1403,0))=0,"n/a",((INDEX(Historical!$C$7:$C$1381,MATCH(B618,Historical!$B$7:$B$1403,0))/INDEX(Historical!$O$7:$O$1372,MATCH(B618,Historical!$B$7:$B$1403,0)))^(1/10)-1)*100)</f>
        <v>n/a</v>
      </c>
      <c r="W618" s="109" t="str">
        <f t="shared" si="5"/>
        <v>n/a</v>
      </c>
      <c r="X618" s="110">
        <f t="shared" si="6"/>
        <v>1.97669951</v>
      </c>
      <c r="Y618" s="149"/>
      <c r="Z618" s="103">
        <f t="shared" si="7"/>
        <v>57.88113695</v>
      </c>
      <c r="AA618" s="112">
        <f t="shared" si="8"/>
        <v>14.88372093</v>
      </c>
      <c r="AB618" s="73">
        <v>1.0</v>
      </c>
      <c r="AC618" s="102">
        <v>3.87</v>
      </c>
      <c r="AD618" s="102">
        <v>5.14</v>
      </c>
      <c r="AE618" s="102">
        <v>0.48</v>
      </c>
      <c r="AF618" s="102">
        <v>3.51</v>
      </c>
      <c r="AG618" s="102">
        <v>22.2</v>
      </c>
      <c r="AH618" s="102">
        <v>-20.3</v>
      </c>
      <c r="AI618" s="102">
        <v>23.04</v>
      </c>
      <c r="AJ618" s="102">
        <v>20.9</v>
      </c>
      <c r="AK618" s="102">
        <v>2.9000000000000004</v>
      </c>
      <c r="AL618" s="113">
        <v>899.71</v>
      </c>
      <c r="AM618" s="114">
        <v>3.5999999999999996</v>
      </c>
      <c r="AN618" s="102">
        <v>0.72</v>
      </c>
      <c r="AO618" s="115">
        <f t="shared" si="9"/>
        <v>30.31818772</v>
      </c>
      <c r="AP618" s="116">
        <f t="shared" si="10"/>
        <v>45.20190865</v>
      </c>
      <c r="AQ618" s="117">
        <f t="shared" si="11"/>
        <v>52.37652264</v>
      </c>
      <c r="AR618" s="103">
        <f t="array" ref="AR618">INDEX(Historical!$C$7:$C$1381,MATCH(B618,Historical!$B$7:$B$1403,0))*IF(AH618="n/a",1.03,IF(AH618&lt;0,1.01,IF(AH618&gt;10,1.1,(1+AH618/100))))</f>
        <v>2.2624</v>
      </c>
      <c r="AS618" s="112">
        <f t="shared" si="12"/>
        <v>2.48864</v>
      </c>
      <c r="AT618" s="112">
        <f t="shared" ref="AT618:AV618" si="626">IF($AK618="n/a",1.03*AS618,IF($AK618&lt;0,1.01*AS618,IF($AK618&gt;10,1.1*AS618,(1+$AK618/100)*AS618)))</f>
        <v>2.56081056</v>
      </c>
      <c r="AU618" s="112">
        <f t="shared" si="626"/>
        <v>2.635074066</v>
      </c>
      <c r="AV618" s="112">
        <f t="shared" si="626"/>
        <v>2.711491214</v>
      </c>
      <c r="AW618" s="103">
        <f t="shared" si="14"/>
        <v>12.65841584</v>
      </c>
      <c r="AX618" s="118">
        <f t="shared" si="15"/>
        <v>21.97641639</v>
      </c>
      <c r="AY618" s="119">
        <v>0.87</v>
      </c>
      <c r="AZ618" s="114">
        <v>7.42</v>
      </c>
      <c r="BA618" s="114">
        <v>-50.7</v>
      </c>
      <c r="BB618" s="114">
        <v>-10.639999999999999</v>
      </c>
      <c r="BC618" s="114">
        <v>-28.24</v>
      </c>
      <c r="BD618" s="42"/>
      <c r="BE618" s="17">
        <v>2014.0</v>
      </c>
      <c r="BF618" s="17">
        <f t="shared" si="16"/>
        <v>0</v>
      </c>
      <c r="BG618" s="120">
        <v>5.3</v>
      </c>
    </row>
    <row r="619" ht="11.25" customHeight="1">
      <c r="A619" s="55" t="s">
        <v>1776</v>
      </c>
      <c r="B619" s="99" t="s">
        <v>1777</v>
      </c>
      <c r="C619" s="100" t="s">
        <v>272</v>
      </c>
      <c r="D619" s="100" t="s">
        <v>273</v>
      </c>
      <c r="E619" s="101">
        <v>7.0</v>
      </c>
      <c r="F619" s="58">
        <v>729.0</v>
      </c>
      <c r="G619" s="58" t="s">
        <v>168</v>
      </c>
      <c r="H619" s="58" t="s">
        <v>168</v>
      </c>
      <c r="I619" s="150">
        <v>84.28</v>
      </c>
      <c r="J619" s="103">
        <f t="shared" si="2"/>
        <v>2.752728999</v>
      </c>
      <c r="K619" s="104">
        <v>0.58</v>
      </c>
      <c r="L619" s="73">
        <v>4.0</v>
      </c>
      <c r="M619" s="23">
        <f t="shared" si="3"/>
        <v>2.32</v>
      </c>
      <c r="N619" s="105" t="s">
        <v>179</v>
      </c>
      <c r="O619" s="106">
        <v>0.53</v>
      </c>
      <c r="P619" s="107">
        <v>43903.0</v>
      </c>
      <c r="Q619" s="107">
        <v>43921.0</v>
      </c>
      <c r="R619" s="23">
        <f t="shared" si="4"/>
        <v>9.433962264</v>
      </c>
      <c r="S619" s="108">
        <f t="array" ref="S619">IF(INDEX(Historical!$D$7:$D$1379,MATCH(B619,Historical!$B$7:$B$1403,0))=0,"n/a",(INDEX(Historical!$C$7:$C$1381,MATCH(B619,Historical!$B$7:$B$1403,0))/INDEX(Historical!$D$7:$D$1379,MATCH(B619,Historical!$B$7:$B$1403,0))-1)*100)</f>
        <v>10.41666667</v>
      </c>
      <c r="T619" s="108">
        <f t="array" ref="T619">IF(INDEX(Historical!$F$7:$F$1372,MATCH(B619,Historical!$B$7:$B$1403,0))=0,"n/a",((INDEX(Historical!$C$7:$C$1381,MATCH(B619,Historical!$B$7:$B$1403,0))/INDEX(Historical!$F$7:$F$1372,MATCH(B619,Historical!$B$7:$B$1403,0)))^(1/3)-1)*100)</f>
        <v>8.062628339</v>
      </c>
      <c r="U619" s="108">
        <f t="array" ref="U619">IF(INDEX(Historical!$H$7:$H$1372,MATCH(B619,Historical!$B$7:$B$1403,0))=0,"n/a",((INDEX(Historical!$C$7:$C$1381,MATCH(B619,Historical!$B$7:$B$1403,0))/INDEX(Historical!$H$7:$H$1372,MATCH(B619,Historical!$B$7:$B$1403,0)))^(1/5)-1)*100)</f>
        <v>9.939152803</v>
      </c>
      <c r="V619" s="108">
        <f t="array" ref="V619">IF(INDEX(Historical!$O$7:$O$1372,MATCH(B619,Historical!$B$7:$B$1403,0))=0,"n/a",((INDEX(Historical!$C$7:$C$1381,MATCH(B619,Historical!$B$7:$B$1403,0))/INDEX(Historical!$O$7:$O$1372,MATCH(B619,Historical!$B$7:$B$1403,0)))^(1/10)-1)*100)</f>
        <v>6.588851779</v>
      </c>
      <c r="W619" s="109">
        <f t="shared" si="5"/>
        <v>1.508480254</v>
      </c>
      <c r="X619" s="110">
        <f t="shared" si="6"/>
        <v>0.6538916318</v>
      </c>
      <c r="Y619" s="149"/>
      <c r="Z619" s="103">
        <f t="shared" si="7"/>
        <v>93.17269076</v>
      </c>
      <c r="AA619" s="112">
        <f t="shared" si="8"/>
        <v>33.84738956</v>
      </c>
      <c r="AB619" s="73">
        <v>12.0</v>
      </c>
      <c r="AC619" s="102">
        <v>2.49</v>
      </c>
      <c r="AD619" s="102" t="s">
        <v>128</v>
      </c>
      <c r="AE619" s="102">
        <v>18.64</v>
      </c>
      <c r="AF619" s="102">
        <v>2.36</v>
      </c>
      <c r="AG619" s="102">
        <v>7.000000000000001</v>
      </c>
      <c r="AH619" s="102">
        <v>-13.700000000000001</v>
      </c>
      <c r="AI619" s="102">
        <v>10.290000000000001</v>
      </c>
      <c r="AJ619" s="102">
        <v>15.2</v>
      </c>
      <c r="AK619" s="102">
        <v>-6.05</v>
      </c>
      <c r="AL619" s="113">
        <v>62090.0</v>
      </c>
      <c r="AM619" s="114">
        <v>0.54</v>
      </c>
      <c r="AN619" s="102">
        <v>0.53</v>
      </c>
      <c r="AO619" s="115">
        <f t="shared" si="9"/>
        <v>-21.15550776</v>
      </c>
      <c r="AP619" s="116">
        <f t="shared" si="10"/>
        <v>12.6918818</v>
      </c>
      <c r="AQ619" s="117">
        <f t="shared" si="11"/>
        <v>88.42014443</v>
      </c>
      <c r="AR619" s="103">
        <f t="array" ref="AR619">INDEX(Historical!$C$7:$C$1381,MATCH(B619,Historical!$B$7:$B$1403,0))*IF(AH619="n/a",1.03,IF(AH619&lt;0,1.01,IF(AH619&gt;10,1.1,(1+AH619/100))))</f>
        <v>2.1412</v>
      </c>
      <c r="AS619" s="112">
        <f t="shared" si="12"/>
        <v>2.35532</v>
      </c>
      <c r="AT619" s="112">
        <f t="shared" ref="AT619:AV619" si="627">IF($AK619="n/a",1.03*AS619,IF($AK619&lt;0,1.01*AS619,IF($AK619&gt;10,1.1*AS619,(1+$AK619/100)*AS619)))</f>
        <v>2.3788732</v>
      </c>
      <c r="AU619" s="112">
        <f t="shared" si="627"/>
        <v>2.402661932</v>
      </c>
      <c r="AV619" s="112">
        <f t="shared" si="627"/>
        <v>2.426688551</v>
      </c>
      <c r="AW619" s="103">
        <f t="shared" si="14"/>
        <v>11.70474368</v>
      </c>
      <c r="AX619" s="118">
        <f t="shared" si="15"/>
        <v>13.88792559</v>
      </c>
      <c r="AY619" s="119">
        <v>1.12</v>
      </c>
      <c r="AZ619" s="114">
        <v>22.220000000000002</v>
      </c>
      <c r="BA619" s="114">
        <v>-15.540000000000001</v>
      </c>
      <c r="BB619" s="114">
        <v>-8.74</v>
      </c>
      <c r="BC619" s="114">
        <v>-1.8900000000000001</v>
      </c>
      <c r="BD619" s="42"/>
      <c r="BE619" s="17">
        <v>2014.0</v>
      </c>
      <c r="BF619" s="17">
        <f t="shared" si="16"/>
        <v>0</v>
      </c>
      <c r="BG619" s="120">
        <v>4.0</v>
      </c>
    </row>
    <row r="620" ht="11.25" customHeight="1">
      <c r="A620" s="55" t="s">
        <v>1023</v>
      </c>
      <c r="B620" s="99" t="s">
        <v>1024</v>
      </c>
      <c r="C620" s="100" t="s">
        <v>118</v>
      </c>
      <c r="D620" s="100" t="s">
        <v>202</v>
      </c>
      <c r="E620" s="101">
        <v>11.0</v>
      </c>
      <c r="F620" s="58">
        <v>340.0</v>
      </c>
      <c r="G620" s="58" t="s">
        <v>120</v>
      </c>
      <c r="H620" s="58" t="s">
        <v>120</v>
      </c>
      <c r="I620" s="150">
        <v>43.53</v>
      </c>
      <c r="J620" s="103">
        <f t="shared" si="2"/>
        <v>2.572938204</v>
      </c>
      <c r="K620" s="104">
        <v>0.28</v>
      </c>
      <c r="L620" s="73">
        <v>4.0</v>
      </c>
      <c r="M620" s="23">
        <f t="shared" si="3"/>
        <v>1.12</v>
      </c>
      <c r="N620" s="105" t="s">
        <v>409</v>
      </c>
      <c r="O620" s="106">
        <v>0.2725</v>
      </c>
      <c r="P620" s="107">
        <v>43909.0</v>
      </c>
      <c r="Q620" s="107">
        <v>43921.0</v>
      </c>
      <c r="R620" s="23">
        <f t="shared" si="4"/>
        <v>2.752293578</v>
      </c>
      <c r="S620" s="108">
        <f t="array" ref="S620">IF(INDEX(Historical!$D$7:$D$1379,MATCH(B620,Historical!$B$7:$B$1403,0))=0,"n/a",(INDEX(Historical!$C$7:$C$1381,MATCH(B620,Historical!$B$7:$B$1403,0))/INDEX(Historical!$D$7:$D$1379,MATCH(B620,Historical!$B$7:$B$1403,0))-1)*100)</f>
        <v>2.830188679</v>
      </c>
      <c r="T620" s="108">
        <f t="array" ref="T620">IF(INDEX(Historical!$F$7:$F$1372,MATCH(B620,Historical!$B$7:$B$1403,0))=0,"n/a",((INDEX(Historical!$C$7:$C$1381,MATCH(B620,Historical!$B$7:$B$1403,0))/INDEX(Historical!$F$7:$F$1372,MATCH(B620,Historical!$B$7:$B$1403,0)))^(1/3)-1)*100)</f>
        <v>5.058907779</v>
      </c>
      <c r="U620" s="108">
        <f t="array" ref="U620">IF(INDEX(Historical!$H$7:$H$1372,MATCH(B620,Historical!$B$7:$B$1403,0))=0,"n/a",((INDEX(Historical!$C$7:$C$1381,MATCH(B620,Historical!$B$7:$B$1403,0))/INDEX(Historical!$H$7:$H$1372,MATCH(B620,Historical!$B$7:$B$1403,0)))^(1/5)-1)*100)</f>
        <v>4.611986494</v>
      </c>
      <c r="V620" s="108" t="str">
        <f t="array" ref="V620">IF(INDEX(Historical!$O$7:$O$1372,MATCH(B620,Historical!$B$7:$B$1403,0))=0,"n/a",((INDEX(Historical!$C$7:$C$1381,MATCH(B620,Historical!$B$7:$B$1403,0))/INDEX(Historical!$O$7:$O$1372,MATCH(B620,Historical!$B$7:$B$1403,0)))^(1/10)-1)*100)</f>
        <v>n/a</v>
      </c>
      <c r="W620" s="109" t="str">
        <f t="shared" si="5"/>
        <v>n/a</v>
      </c>
      <c r="X620" s="110">
        <f t="shared" si="6"/>
        <v>0.1552857406</v>
      </c>
      <c r="Y620" s="147"/>
      <c r="Z620" s="103">
        <f t="shared" si="7"/>
        <v>49.55752212</v>
      </c>
      <c r="AA620" s="112">
        <f t="shared" si="8"/>
        <v>19.26106195</v>
      </c>
      <c r="AB620" s="73">
        <v>12.0</v>
      </c>
      <c r="AC620" s="102">
        <v>2.26</v>
      </c>
      <c r="AD620" s="102">
        <v>1.28</v>
      </c>
      <c r="AE620" s="102">
        <v>1.77</v>
      </c>
      <c r="AF620" s="102">
        <v>3.31</v>
      </c>
      <c r="AG620" s="102">
        <v>12.8</v>
      </c>
      <c r="AH620" s="102">
        <v>-44.1</v>
      </c>
      <c r="AI620" s="102">
        <v>7.1</v>
      </c>
      <c r="AJ620" s="102">
        <v>29.7</v>
      </c>
      <c r="AK620" s="102">
        <v>15.0</v>
      </c>
      <c r="AL620" s="113">
        <v>994.23</v>
      </c>
      <c r="AM620" s="114">
        <v>0.6</v>
      </c>
      <c r="AN620" s="102">
        <v>1.01</v>
      </c>
      <c r="AO620" s="115">
        <f t="shared" si="9"/>
        <v>-12.07613725</v>
      </c>
      <c r="AP620" s="116">
        <f t="shared" si="10"/>
        <v>7.184924698</v>
      </c>
      <c r="AQ620" s="117">
        <f t="shared" si="11"/>
        <v>68.33051489</v>
      </c>
      <c r="AR620" s="103">
        <f t="array" ref="AR620">INDEX(Historical!$C$7:$C$1381,MATCH(B620,Historical!$B$7:$B$1403,0))*IF(AH620="n/a",1.03,IF(AH620&lt;0,1.01,IF(AH620&gt;10,1.1,(1+AH620/100))))</f>
        <v>1.1009</v>
      </c>
      <c r="AS620" s="112">
        <f t="shared" si="12"/>
        <v>1.1790639</v>
      </c>
      <c r="AT620" s="112">
        <f t="shared" ref="AT620:AV620" si="628">IF($AK620="n/a",1.03*AS620,IF($AK620&lt;0,1.01*AS620,IF($AK620&gt;10,1.1*AS620,(1+$AK620/100)*AS620)))</f>
        <v>1.29697029</v>
      </c>
      <c r="AU620" s="112">
        <f t="shared" si="628"/>
        <v>1.426667319</v>
      </c>
      <c r="AV620" s="112">
        <f t="shared" si="628"/>
        <v>1.569334051</v>
      </c>
      <c r="AW620" s="103">
        <f t="shared" si="14"/>
        <v>6.57293556</v>
      </c>
      <c r="AX620" s="118">
        <f t="shared" si="15"/>
        <v>15.09978305</v>
      </c>
      <c r="AY620" s="119">
        <v>0.52</v>
      </c>
      <c r="AZ620" s="114">
        <v>24.16</v>
      </c>
      <c r="BA620" s="114">
        <v>-23.48</v>
      </c>
      <c r="BB620" s="114">
        <v>-19.439999999999998</v>
      </c>
      <c r="BC620" s="114">
        <v>-6.01</v>
      </c>
      <c r="BD620" s="42"/>
      <c r="BE620" s="17">
        <v>2010.0</v>
      </c>
      <c r="BF620" s="17">
        <f t="shared" si="16"/>
        <v>0</v>
      </c>
      <c r="BG620" s="120">
        <v>5.2</v>
      </c>
    </row>
    <row r="621" ht="11.25" customHeight="1">
      <c r="A621" s="55" t="s">
        <v>1025</v>
      </c>
      <c r="B621" s="99" t="s">
        <v>1026</v>
      </c>
      <c r="C621" s="100" t="s">
        <v>125</v>
      </c>
      <c r="D621" s="100" t="s">
        <v>373</v>
      </c>
      <c r="E621" s="101">
        <v>12.0</v>
      </c>
      <c r="F621" s="58">
        <v>302.0</v>
      </c>
      <c r="G621" s="58" t="s">
        <v>120</v>
      </c>
      <c r="H621" s="58" t="s">
        <v>120</v>
      </c>
      <c r="I621" s="150">
        <v>81.87</v>
      </c>
      <c r="J621" s="103">
        <f t="shared" si="2"/>
        <v>5.716379626</v>
      </c>
      <c r="K621" s="104">
        <v>1.17</v>
      </c>
      <c r="L621" s="73">
        <v>4.0</v>
      </c>
      <c r="M621" s="23">
        <f t="shared" si="3"/>
        <v>4.68</v>
      </c>
      <c r="N621" s="105" t="s">
        <v>247</v>
      </c>
      <c r="O621" s="106">
        <v>1.14</v>
      </c>
      <c r="P621" s="107">
        <v>43732.0</v>
      </c>
      <c r="Q621" s="107">
        <v>43749.0</v>
      </c>
      <c r="R621" s="23">
        <f t="shared" si="4"/>
        <v>2.631578947</v>
      </c>
      <c r="S621" s="108">
        <f t="array" ref="S621">IF(INDEX(Historical!$D$7:$D$1379,MATCH(B621,Historical!$B$7:$B$1403,0))=0,"n/a",(INDEX(Historical!$C$7:$C$1381,MATCH(B621,Historical!$B$7:$B$1403,0))/INDEX(Historical!$D$7:$D$1379,MATCH(B621,Historical!$B$7:$B$1403,0))-1)*100)</f>
        <v>3.846153846</v>
      </c>
      <c r="T621" s="108">
        <f t="array" ref="T621">IF(INDEX(Historical!$F$7:$F$1372,MATCH(B621,Historical!$B$7:$B$1403,0))=0,"n/a",((INDEX(Historical!$C$7:$C$1381,MATCH(B621,Historical!$B$7:$B$1403,0))/INDEX(Historical!$F$7:$F$1372,MATCH(B621,Historical!$B$7:$B$1403,0)))^(1/3)-1)*100)</f>
        <v>3.834802919</v>
      </c>
      <c r="U621" s="108">
        <f t="array" ref="U621">IF(INDEX(Historical!$H$7:$H$1372,MATCH(B621,Historical!$B$7:$B$1403,0))=0,"n/a",((INDEX(Historical!$C$7:$C$1381,MATCH(B621,Historical!$B$7:$B$1403,0))/INDEX(Historical!$H$7:$H$1372,MATCH(B621,Historical!$B$7:$B$1403,0)))^(1/5)-1)*100)</f>
        <v>3.418013642</v>
      </c>
      <c r="V621" s="108">
        <f t="array" ref="V621">IF(INDEX(Historical!$O$7:$O$1372,MATCH(B621,Historical!$B$7:$B$1403,0))=0,"n/a",((INDEX(Historical!$C$7:$C$1381,MATCH(B621,Historical!$B$7:$B$1403,0))/INDEX(Historical!$O$7:$O$1372,MATCH(B621,Historical!$B$7:$B$1403,0)))^(1/10)-1)*100)</f>
        <v>7.63140276</v>
      </c>
      <c r="W621" s="109">
        <f t="shared" si="5"/>
        <v>0.4478879899</v>
      </c>
      <c r="X621" s="110" t="str">
        <f t="shared" si="6"/>
        <v>n/a</v>
      </c>
      <c r="Y621" s="99"/>
      <c r="Z621" s="103">
        <f t="shared" si="7"/>
        <v>101.5184382</v>
      </c>
      <c r="AA621" s="112">
        <f t="shared" si="8"/>
        <v>17.75921909</v>
      </c>
      <c r="AB621" s="73">
        <v>12.0</v>
      </c>
      <c r="AC621" s="102">
        <v>4.61</v>
      </c>
      <c r="AD621" s="102">
        <v>2.15</v>
      </c>
      <c r="AE621" s="102">
        <v>4.17</v>
      </c>
      <c r="AF621" s="102" t="s">
        <v>128</v>
      </c>
      <c r="AG621" s="102">
        <v>-62.7</v>
      </c>
      <c r="AH621" s="102">
        <v>-9.6</v>
      </c>
      <c r="AI621" s="102">
        <v>8.57</v>
      </c>
      <c r="AJ621" s="102">
        <v>-0.7000000000000001</v>
      </c>
      <c r="AK621" s="102">
        <v>8.25</v>
      </c>
      <c r="AL621" s="113">
        <v>124260.0</v>
      </c>
      <c r="AM621" s="114">
        <v>0.2</v>
      </c>
      <c r="AN621" s="102" t="s">
        <v>128</v>
      </c>
      <c r="AO621" s="115">
        <f t="shared" si="9"/>
        <v>-8.62482582</v>
      </c>
      <c r="AP621" s="116">
        <f t="shared" si="10"/>
        <v>9.134393268</v>
      </c>
      <c r="AQ621" s="117" t="str">
        <f t="shared" si="11"/>
        <v>n/a</v>
      </c>
      <c r="AR621" s="103">
        <f t="array" ref="AR621">INDEX(Historical!$C$7:$C$1381,MATCH(B621,Historical!$B$7:$B$1403,0))*IF(AH621="n/a",1.03,IF(AH621&lt;0,1.01,IF(AH621&gt;10,1.1,(1+AH621/100))))</f>
        <v>4.6359</v>
      </c>
      <c r="AS621" s="112">
        <f t="shared" si="12"/>
        <v>5.03319663</v>
      </c>
      <c r="AT621" s="112">
        <f t="shared" ref="AT621:AV621" si="629">IF($AK621="n/a",1.03*AS621,IF($AK621&lt;0,1.01*AS621,IF($AK621&gt;10,1.1*AS621,(1+$AK621/100)*AS621)))</f>
        <v>5.448435352</v>
      </c>
      <c r="AU621" s="112">
        <f t="shared" si="629"/>
        <v>5.897931269</v>
      </c>
      <c r="AV621" s="112">
        <f t="shared" si="629"/>
        <v>6.384510598</v>
      </c>
      <c r="AW621" s="103">
        <f t="shared" si="14"/>
        <v>27.39997385</v>
      </c>
      <c r="AX621" s="118">
        <f t="shared" si="15"/>
        <v>33.46766074</v>
      </c>
      <c r="AY621" s="119">
        <v>1.06</v>
      </c>
      <c r="AZ621" s="114">
        <v>18.19</v>
      </c>
      <c r="BA621" s="114">
        <v>-11.72</v>
      </c>
      <c r="BB621" s="114">
        <v>-5.3100000000000005</v>
      </c>
      <c r="BC621" s="114">
        <v>0.02</v>
      </c>
      <c r="BD621" s="42"/>
      <c r="BE621" s="17">
        <v>2008.0</v>
      </c>
      <c r="BF621" s="17">
        <f t="shared" si="16"/>
        <v>1</v>
      </c>
      <c r="BG621" s="120">
        <v>17.7</v>
      </c>
    </row>
    <row r="622" ht="11.25" customHeight="1">
      <c r="A622" s="155" t="s">
        <v>1027</v>
      </c>
      <c r="B622" s="99" t="s">
        <v>1028</v>
      </c>
      <c r="C622" s="100" t="s">
        <v>136</v>
      </c>
      <c r="D622" s="100" t="s">
        <v>153</v>
      </c>
      <c r="E622" s="101">
        <v>10.0</v>
      </c>
      <c r="F622" s="58">
        <v>345.0</v>
      </c>
      <c r="G622" s="58" t="s">
        <v>168</v>
      </c>
      <c r="H622" s="58" t="s">
        <v>168</v>
      </c>
      <c r="I622" s="150">
        <v>28.5</v>
      </c>
      <c r="J622" s="103">
        <f t="shared" si="2"/>
        <v>3.087719298</v>
      </c>
      <c r="K622" s="104">
        <v>0.22</v>
      </c>
      <c r="L622" s="73">
        <v>4.0</v>
      </c>
      <c r="M622" s="23">
        <f t="shared" si="3"/>
        <v>0.88</v>
      </c>
      <c r="N622" s="105" t="s">
        <v>409</v>
      </c>
      <c r="O622" s="106">
        <v>0.21</v>
      </c>
      <c r="P622" s="146">
        <v>43542.0</v>
      </c>
      <c r="Q622" s="146">
        <v>43553.0</v>
      </c>
      <c r="R622" s="23">
        <f t="shared" si="4"/>
        <v>4.761904762</v>
      </c>
      <c r="S622" s="108">
        <f t="array" ref="S622">IF(INDEX(Historical!$D$7:$D$1379,MATCH(B622,Historical!$B$7:$B$1403,0))=0,"n/a",(INDEX(Historical!$C$7:$C$1381,MATCH(B622,Historical!$B$7:$B$1403,0))/INDEX(Historical!$D$7:$D$1379,MATCH(B622,Historical!$B$7:$B$1403,0))-1)*100)</f>
        <v>4.761904762</v>
      </c>
      <c r="T622" s="108">
        <f t="array" ref="T622">IF(INDEX(Historical!$F$7:$F$1372,MATCH(B622,Historical!$B$7:$B$1403,0))=0,"n/a",((INDEX(Historical!$C$7:$C$1381,MATCH(B622,Historical!$B$7:$B$1403,0))/INDEX(Historical!$F$7:$F$1372,MATCH(B622,Historical!$B$7:$B$1403,0)))^(1/3)-1)*100)</f>
        <v>5.008154676</v>
      </c>
      <c r="U622" s="108">
        <f t="array" ref="U622">IF(INDEX(Historical!$H$7:$H$1372,MATCH(B622,Historical!$B$7:$B$1403,0))=0,"n/a",((INDEX(Historical!$C$7:$C$1381,MATCH(B622,Historical!$B$7:$B$1403,0))/INDEX(Historical!$H$7:$H$1372,MATCH(B622,Historical!$B$7:$B$1403,0)))^(1/5)-1)*100)</f>
        <v>5.291848907</v>
      </c>
      <c r="V622" s="108">
        <f t="array" ref="V622">IF(INDEX(Historical!$O$7:$O$1372,MATCH(B622,Historical!$B$7:$B$1403,0))=0,"n/a",((INDEX(Historical!$C$7:$C$1381,MATCH(B622,Historical!$B$7:$B$1403,0))/INDEX(Historical!$O$7:$O$1372,MATCH(B622,Historical!$B$7:$B$1403,0)))^(1/10)-1)*100)</f>
        <v>4.438537518</v>
      </c>
      <c r="W622" s="109">
        <f t="shared" si="5"/>
        <v>1.192250575</v>
      </c>
      <c r="X622" s="110" t="str">
        <f t="shared" si="6"/>
        <v>n/a</v>
      </c>
      <c r="Y622" s="165"/>
      <c r="Z622" s="103" t="str">
        <f t="shared" si="7"/>
        <v>n/a</v>
      </c>
      <c r="AA622" s="112" t="str">
        <f t="shared" si="8"/>
        <v>n/a</v>
      </c>
      <c r="AB622" s="73">
        <v>12.0</v>
      </c>
      <c r="AC622" s="102" t="s">
        <v>128</v>
      </c>
      <c r="AD622" s="102" t="s">
        <v>128</v>
      </c>
      <c r="AE622" s="102" t="s">
        <v>128</v>
      </c>
      <c r="AF622" s="102" t="s">
        <v>128</v>
      </c>
      <c r="AG622" s="102" t="s">
        <v>128</v>
      </c>
      <c r="AH622" s="102" t="s">
        <v>128</v>
      </c>
      <c r="AI622" s="102" t="s">
        <v>128</v>
      </c>
      <c r="AJ622" s="102" t="s">
        <v>128</v>
      </c>
      <c r="AK622" s="102" t="s">
        <v>128</v>
      </c>
      <c r="AL622" s="113" t="s">
        <v>128</v>
      </c>
      <c r="AM622" s="114" t="s">
        <v>128</v>
      </c>
      <c r="AN622" s="102" t="s">
        <v>128</v>
      </c>
      <c r="AO622" s="115" t="str">
        <f t="shared" si="9"/>
        <v>n/a</v>
      </c>
      <c r="AP622" s="116">
        <f t="shared" si="10"/>
        <v>8.379568205</v>
      </c>
      <c r="AQ622" s="117" t="str">
        <f t="shared" si="11"/>
        <v>n/a</v>
      </c>
      <c r="AR622" s="103">
        <f t="array" ref="AR622">INDEX(Historical!$C$7:$C$1381,MATCH(B622,Historical!$B$7:$B$1403,0))*IF(AH622="n/a",1.03,IF(AH622&lt;0,1.01,IF(AH622&gt;10,1.1,(1+AH622/100))))</f>
        <v>0.9064</v>
      </c>
      <c r="AS622" s="112">
        <f t="shared" si="12"/>
        <v>0.933592</v>
      </c>
      <c r="AT622" s="112">
        <f t="shared" ref="AT622:AV622" si="630">IF($AK622="n/a",1.03*AS622,IF($AK622&lt;0,1.01*AS622,IF($AK622&gt;10,1.1*AS622,(1+$AK622/100)*AS622)))</f>
        <v>0.96159976</v>
      </c>
      <c r="AU622" s="112">
        <f t="shared" si="630"/>
        <v>0.9904477528</v>
      </c>
      <c r="AV622" s="112">
        <f t="shared" si="630"/>
        <v>1.020161185</v>
      </c>
      <c r="AW622" s="103">
        <f t="shared" si="14"/>
        <v>4.812200698</v>
      </c>
      <c r="AX622" s="118">
        <f t="shared" si="15"/>
        <v>16.88491473</v>
      </c>
      <c r="AY622" s="119" t="s">
        <v>128</v>
      </c>
      <c r="AZ622" s="114" t="s">
        <v>128</v>
      </c>
      <c r="BA622" s="114" t="s">
        <v>128</v>
      </c>
      <c r="BB622" s="114" t="s">
        <v>128</v>
      </c>
      <c r="BC622" s="114" t="s">
        <v>128</v>
      </c>
      <c r="BD622" s="42" t="s">
        <v>112</v>
      </c>
      <c r="BE622" s="17">
        <v>2010.0</v>
      </c>
      <c r="BF622" s="17">
        <f t="shared" si="16"/>
        <v>0</v>
      </c>
      <c r="BG622" s="120" t="s">
        <v>128</v>
      </c>
    </row>
    <row r="623" ht="11.25" customHeight="1">
      <c r="A623" s="55" t="s">
        <v>1380</v>
      </c>
      <c r="B623" s="99" t="s">
        <v>1381</v>
      </c>
      <c r="C623" s="100" t="s">
        <v>136</v>
      </c>
      <c r="D623" s="100" t="s">
        <v>153</v>
      </c>
      <c r="E623" s="101">
        <v>9.0</v>
      </c>
      <c r="F623" s="58">
        <v>491.0</v>
      </c>
      <c r="G623" s="58" t="s">
        <v>121</v>
      </c>
      <c r="H623" s="58" t="s">
        <v>120</v>
      </c>
      <c r="I623" s="150">
        <v>126.4</v>
      </c>
      <c r="J623" s="103">
        <f t="shared" si="2"/>
        <v>3.639240506</v>
      </c>
      <c r="K623" s="104">
        <v>1.15</v>
      </c>
      <c r="L623" s="73">
        <v>4.0</v>
      </c>
      <c r="M623" s="23">
        <f t="shared" si="3"/>
        <v>4.6</v>
      </c>
      <c r="N623" s="105" t="s">
        <v>122</v>
      </c>
      <c r="O623" s="106">
        <v>0.95</v>
      </c>
      <c r="P623" s="107">
        <v>43664.0</v>
      </c>
      <c r="Q623" s="107">
        <v>43682.0</v>
      </c>
      <c r="R623" s="23">
        <f t="shared" si="4"/>
        <v>21.05263158</v>
      </c>
      <c r="S623" s="108">
        <f t="array" ref="S623">IF(INDEX(Historical!$D$7:$D$1379,MATCH(B623,Historical!$B$7:$B$1403,0))=0,"n/a",(INDEX(Historical!$C$7:$C$1381,MATCH(B623,Historical!$B$7:$B$1403,0))/INDEX(Historical!$D$7:$D$1379,MATCH(B623,Historical!$B$7:$B$1403,0))-1)*100)</f>
        <v>23.52941176</v>
      </c>
      <c r="T623" s="108">
        <f t="array" ref="T623">IF(INDEX(Historical!$F$7:$F$1372,MATCH(B623,Historical!$B$7:$B$1403,0))=0,"n/a",((INDEX(Historical!$C$7:$C$1381,MATCH(B623,Historical!$B$7:$B$1403,0))/INDEX(Historical!$F$7:$F$1372,MATCH(B623,Historical!$B$7:$B$1403,0)))^(1/3)-1)*100)</f>
        <v>25.59465091</v>
      </c>
      <c r="U623" s="108">
        <f t="array" ref="U623">IF(INDEX(Historical!$H$7:$H$1372,MATCH(B623,Historical!$B$7:$B$1403,0))=0,"n/a",((INDEX(Historical!$C$7:$C$1381,MATCH(B623,Historical!$B$7:$B$1403,0))/INDEX(Historical!$H$7:$H$1372,MATCH(B623,Historical!$B$7:$B$1403,0)))^(1/5)-1)*100)</f>
        <v>17.44060726</v>
      </c>
      <c r="V623" s="108">
        <f t="array" ref="V623">IF(INDEX(Historical!$O$7:$O$1372,MATCH(B623,Historical!$B$7:$B$1403,0))=0,"n/a",((INDEX(Historical!$C$7:$C$1381,MATCH(B623,Historical!$B$7:$B$1403,0))/INDEX(Historical!$O$7:$O$1372,MATCH(B623,Historical!$B$7:$B$1403,0)))^(1/10)-1)*100)</f>
        <v>19.79536634</v>
      </c>
      <c r="W623" s="109">
        <f t="shared" si="5"/>
        <v>0.8810449355</v>
      </c>
      <c r="X623" s="110">
        <f t="shared" si="6"/>
        <v>2.26501393</v>
      </c>
      <c r="Y623" s="149"/>
      <c r="Z623" s="103">
        <f t="shared" si="7"/>
        <v>40.31551271</v>
      </c>
      <c r="AA623" s="112">
        <f t="shared" si="8"/>
        <v>11.07800175</v>
      </c>
      <c r="AB623" s="73">
        <v>12.0</v>
      </c>
      <c r="AC623" s="102">
        <v>11.41</v>
      </c>
      <c r="AD623" s="102">
        <v>1.98</v>
      </c>
      <c r="AE623" s="102">
        <v>4.04</v>
      </c>
      <c r="AF623" s="102">
        <v>1.14</v>
      </c>
      <c r="AG623" s="102">
        <v>10.4</v>
      </c>
      <c r="AH623" s="102">
        <v>35.3</v>
      </c>
      <c r="AI623" s="102">
        <v>7.68</v>
      </c>
      <c r="AJ623" s="102">
        <v>7.7</v>
      </c>
      <c r="AK623" s="102">
        <v>5.6000000000000005</v>
      </c>
      <c r="AL623" s="113">
        <v>55630.0</v>
      </c>
      <c r="AM623" s="114">
        <v>0.2</v>
      </c>
      <c r="AN623" s="102">
        <v>0.8</v>
      </c>
      <c r="AO623" s="115">
        <f t="shared" si="9"/>
        <v>10.00184602</v>
      </c>
      <c r="AP623" s="116">
        <f t="shared" si="10"/>
        <v>21.07984777</v>
      </c>
      <c r="AQ623" s="117">
        <f t="shared" si="11"/>
        <v>-25.08101561</v>
      </c>
      <c r="AR623" s="103">
        <f t="array" ref="AR623">INDEX(Historical!$C$7:$C$1381,MATCH(B623,Historical!$B$7:$B$1403,0))*IF(AH623="n/a",1.03,IF(AH623&lt;0,1.01,IF(AH623&gt;10,1.1,(1+AH623/100))))</f>
        <v>4.62</v>
      </c>
      <c r="AS623" s="112">
        <f t="shared" si="12"/>
        <v>4.974816</v>
      </c>
      <c r="AT623" s="112">
        <f t="shared" ref="AT623:AV623" si="631">IF($AK623="n/a",1.03*AS623,IF($AK623&lt;0,1.01*AS623,IF($AK623&gt;10,1.1*AS623,(1+$AK623/100)*AS623)))</f>
        <v>5.253405696</v>
      </c>
      <c r="AU623" s="112">
        <f t="shared" si="631"/>
        <v>5.547596415</v>
      </c>
      <c r="AV623" s="112">
        <f t="shared" si="631"/>
        <v>5.858261814</v>
      </c>
      <c r="AW623" s="103">
        <f t="shared" si="14"/>
        <v>26.25407993</v>
      </c>
      <c r="AX623" s="118">
        <f t="shared" si="15"/>
        <v>20.77063285</v>
      </c>
      <c r="AY623" s="119">
        <v>1.1</v>
      </c>
      <c r="AZ623" s="114">
        <v>6.49</v>
      </c>
      <c r="BA623" s="114">
        <v>-21.87</v>
      </c>
      <c r="BB623" s="114">
        <v>-18.05</v>
      </c>
      <c r="BC623" s="114">
        <v>-11.63</v>
      </c>
      <c r="BD623" s="42"/>
      <c r="BE623" s="17">
        <v>2011.0</v>
      </c>
      <c r="BF623" s="17">
        <f t="shared" si="16"/>
        <v>0</v>
      </c>
      <c r="BG623" s="120">
        <v>1.3</v>
      </c>
    </row>
    <row r="624" ht="11.25" customHeight="1">
      <c r="A624" s="55" t="s">
        <v>1382</v>
      </c>
      <c r="B624" s="99" t="s">
        <v>1383</v>
      </c>
      <c r="C624" s="100" t="s">
        <v>158</v>
      </c>
      <c r="D624" s="100" t="s">
        <v>362</v>
      </c>
      <c r="E624" s="101">
        <v>9.0</v>
      </c>
      <c r="F624" s="58">
        <v>531.0</v>
      </c>
      <c r="G624" s="58" t="s">
        <v>121</v>
      </c>
      <c r="H624" s="58" t="s">
        <v>121</v>
      </c>
      <c r="I624" s="150">
        <v>47.08</v>
      </c>
      <c r="J624" s="103">
        <f t="shared" si="2"/>
        <v>2.612574342</v>
      </c>
      <c r="K624" s="104">
        <v>0.3075</v>
      </c>
      <c r="L624" s="73">
        <v>4.0</v>
      </c>
      <c r="M624" s="23">
        <f t="shared" si="3"/>
        <v>1.23</v>
      </c>
      <c r="N624" s="105" t="s">
        <v>465</v>
      </c>
      <c r="O624" s="106">
        <v>0.29</v>
      </c>
      <c r="P624" s="107">
        <v>43860.0</v>
      </c>
      <c r="Q624" s="107">
        <v>43874.0</v>
      </c>
      <c r="R624" s="23">
        <f t="shared" si="4"/>
        <v>6.034482759</v>
      </c>
      <c r="S624" s="108">
        <f t="array" ref="S624">IF(INDEX(Historical!$D$7:$D$1379,MATCH(B624,Historical!$B$7:$B$1403,0))=0,"n/a",(INDEX(Historical!$C$7:$C$1381,MATCH(B624,Historical!$B$7:$B$1403,0))/INDEX(Historical!$D$7:$D$1379,MATCH(B624,Historical!$B$7:$B$1403,0))-1)*100)</f>
        <v>9.433962264</v>
      </c>
      <c r="T624" s="108">
        <f t="array" ref="T624">IF(INDEX(Historical!$F$7:$F$1372,MATCH(B624,Historical!$B$7:$B$1403,0))=0,"n/a",((INDEX(Historical!$C$7:$C$1381,MATCH(B624,Historical!$B$7:$B$1403,0))/INDEX(Historical!$F$7:$F$1372,MATCH(B624,Historical!$B$7:$B$1403,0)))^(1/3)-1)*100)</f>
        <v>9.645742373</v>
      </c>
      <c r="U624" s="108">
        <f t="array" ref="U624">IF(INDEX(Historical!$H$7:$H$1372,MATCH(B624,Historical!$B$7:$B$1403,0))=0,"n/a",((INDEX(Historical!$C$7:$C$1381,MATCH(B624,Historical!$B$7:$B$1403,0))/INDEX(Historical!$H$7:$H$1372,MATCH(B624,Historical!$B$7:$B$1403,0)))^(1/5)-1)*100)</f>
        <v>9.407036351</v>
      </c>
      <c r="V624" s="108">
        <f t="array" ref="V624">IF(INDEX(Historical!$O$7:$O$1372,MATCH(B624,Historical!$B$7:$B$1403,0))=0,"n/a",((INDEX(Historical!$C$7:$C$1381,MATCH(B624,Historical!$B$7:$B$1403,0))/INDEX(Historical!$O$7:$O$1372,MATCH(B624,Historical!$B$7:$B$1403,0)))^(1/10)-1)*100)</f>
        <v>8.779935881</v>
      </c>
      <c r="W624" s="109">
        <f t="shared" si="5"/>
        <v>1.071424265</v>
      </c>
      <c r="X624" s="110" t="str">
        <f t="shared" si="6"/>
        <v>n/a</v>
      </c>
      <c r="Y624" s="147"/>
      <c r="Z624" s="103" t="str">
        <f t="shared" si="7"/>
        <v>n/a</v>
      </c>
      <c r="AA624" s="112" t="str">
        <f t="shared" si="8"/>
        <v>n/a</v>
      </c>
      <c r="AB624" s="73">
        <v>12.0</v>
      </c>
      <c r="AC624" s="102">
        <v>-0.08</v>
      </c>
      <c r="AD624" s="102" t="s">
        <v>128</v>
      </c>
      <c r="AE624" s="102">
        <v>2.79</v>
      </c>
      <c r="AF624" s="102">
        <v>2.25</v>
      </c>
      <c r="AG624" s="102">
        <v>-0.6</v>
      </c>
      <c r="AH624" s="102">
        <v>-35.4</v>
      </c>
      <c r="AI624" s="102">
        <v>4.38</v>
      </c>
      <c r="AJ624" s="102">
        <v>-2.4</v>
      </c>
      <c r="AK624" s="102">
        <v>6.3</v>
      </c>
      <c r="AL624" s="113">
        <v>4059.9999999999995</v>
      </c>
      <c r="AM624" s="114">
        <v>1.01</v>
      </c>
      <c r="AN624" s="102">
        <v>1.88</v>
      </c>
      <c r="AO624" s="115" t="str">
        <f t="shared" si="9"/>
        <v>n/a</v>
      </c>
      <c r="AP624" s="116">
        <f t="shared" si="10"/>
        <v>12.01961069</v>
      </c>
      <c r="AQ624" s="117" t="str">
        <f t="shared" si="11"/>
        <v>n/a</v>
      </c>
      <c r="AR624" s="103">
        <f t="array" ref="AR624">INDEX(Historical!$C$7:$C$1381,MATCH(B624,Historical!$B$7:$B$1403,0))*IF(AH624="n/a",1.03,IF(AH624&lt;0,1.01,IF(AH624&gt;10,1.1,(1+AH624/100))))</f>
        <v>1.1716</v>
      </c>
      <c r="AS624" s="112">
        <f t="shared" si="12"/>
        <v>1.22291608</v>
      </c>
      <c r="AT624" s="112">
        <f t="shared" ref="AT624:AV624" si="632">IF($AK624="n/a",1.03*AS624,IF($AK624&lt;0,1.01*AS624,IF($AK624&gt;10,1.1*AS624,(1+$AK624/100)*AS624)))</f>
        <v>1.299959793</v>
      </c>
      <c r="AU624" s="112">
        <f t="shared" si="632"/>
        <v>1.38185726</v>
      </c>
      <c r="AV624" s="112">
        <f t="shared" si="632"/>
        <v>1.468914267</v>
      </c>
      <c r="AW624" s="103">
        <f t="shared" si="14"/>
        <v>6.5452474</v>
      </c>
      <c r="AX624" s="118">
        <f t="shared" si="15"/>
        <v>13.90239465</v>
      </c>
      <c r="AY624" s="119">
        <v>0.21</v>
      </c>
      <c r="AZ624" s="114">
        <v>8.4</v>
      </c>
      <c r="BA624" s="114">
        <v>-16.14</v>
      </c>
      <c r="BB624" s="114">
        <v>-10.13</v>
      </c>
      <c r="BC624" s="114">
        <v>-7.03</v>
      </c>
      <c r="BD624" s="42"/>
      <c r="BE624" s="17">
        <v>2012.0</v>
      </c>
      <c r="BF624" s="17">
        <f t="shared" si="16"/>
        <v>0</v>
      </c>
      <c r="BG624" s="120">
        <v>-0.1</v>
      </c>
    </row>
    <row r="625" ht="11.25" customHeight="1">
      <c r="A625" s="155" t="s">
        <v>417</v>
      </c>
      <c r="B625" s="99" t="s">
        <v>418</v>
      </c>
      <c r="C625" s="100" t="s">
        <v>118</v>
      </c>
      <c r="D625" s="100" t="s">
        <v>202</v>
      </c>
      <c r="E625" s="101">
        <v>44.0</v>
      </c>
      <c r="F625" s="58">
        <v>60.0</v>
      </c>
      <c r="G625" s="58" t="s">
        <v>121</v>
      </c>
      <c r="H625" s="58" t="s">
        <v>121</v>
      </c>
      <c r="I625" s="102">
        <v>39.39</v>
      </c>
      <c r="J625" s="103">
        <f t="shared" si="2"/>
        <v>1.929423712</v>
      </c>
      <c r="K625" s="175">
        <v>0.19</v>
      </c>
      <c r="L625" s="73">
        <v>4.0</v>
      </c>
      <c r="M625" s="23">
        <f t="shared" si="3"/>
        <v>0.76</v>
      </c>
      <c r="N625" s="105" t="s">
        <v>343</v>
      </c>
      <c r="O625" s="106">
        <v>0.18</v>
      </c>
      <c r="P625" s="107">
        <v>43852.0</v>
      </c>
      <c r="Q625" s="107">
        <v>43867.0</v>
      </c>
      <c r="R625" s="23">
        <f t="shared" si="4"/>
        <v>5.555555556</v>
      </c>
      <c r="S625" s="108">
        <f t="array" ref="S625">IF(INDEX(Historical!$D$7:$D$1379,MATCH(B625,Historical!$B$7:$B$1403,0))=0,"n/a",(INDEX(Historical!$C$7:$C$1381,MATCH(B625,Historical!$B$7:$B$1403,0))/INDEX(Historical!$D$7:$D$1379,MATCH(B625,Historical!$B$7:$B$1403,0))-1)*100)</f>
        <v>-7.317073171</v>
      </c>
      <c r="T625" s="108">
        <f t="array" ref="T625">IF(INDEX(Historical!$F$7:$F$1372,MATCH(B625,Historical!$B$7:$B$1403,0))=0,"n/a",((INDEX(Historical!$C$7:$C$1381,MATCH(B625,Historical!$B$7:$B$1403,0))/INDEX(Historical!$F$7:$F$1372,MATCH(B625,Historical!$B$7:$B$1403,0)))^(1/3)-1)*100)</f>
        <v>-5.943287758</v>
      </c>
      <c r="U625" s="108">
        <f t="array" ref="U625">IF(INDEX(Historical!$H$7:$H$1372,MATCH(B625,Historical!$B$7:$B$1403,0))=0,"n/a",((INDEX(Historical!$C$7:$C$1381,MATCH(B625,Historical!$B$7:$B$1403,0))/INDEX(Historical!$H$7:$H$1372,MATCH(B625,Historical!$B$7:$B$1403,0)))^(1/5)-1)*100)</f>
        <v>0.5687659303</v>
      </c>
      <c r="V625" s="108">
        <f t="array" ref="V625">IF(INDEX(Historical!$O$7:$O$1372,MATCH(B625,Historical!$B$7:$B$1403,0))=0,"n/a",((INDEX(Historical!$C$7:$C$1381,MATCH(B625,Historical!$B$7:$B$1403,0))/INDEX(Historical!$O$7:$O$1372,MATCH(B625,Historical!$B$7:$B$1403,0)))^(1/10)-1)*100)</f>
        <v>4.625507922</v>
      </c>
      <c r="W625" s="109">
        <f t="shared" si="5"/>
        <v>0.1229629135</v>
      </c>
      <c r="X625" s="110" t="str">
        <f t="shared" si="6"/>
        <v>n/a</v>
      </c>
      <c r="Y625" s="176"/>
      <c r="Z625" s="103">
        <f t="shared" si="7"/>
        <v>35.68075117</v>
      </c>
      <c r="AA625" s="112">
        <f t="shared" si="8"/>
        <v>18.49295775</v>
      </c>
      <c r="AB625" s="73">
        <v>12.0</v>
      </c>
      <c r="AC625" s="102">
        <v>2.13</v>
      </c>
      <c r="AD625" s="102">
        <v>3.62</v>
      </c>
      <c r="AE625" s="102">
        <v>2.24</v>
      </c>
      <c r="AF625" s="102">
        <v>3.54</v>
      </c>
      <c r="AG625" s="102">
        <v>20.0</v>
      </c>
      <c r="AH625" s="156">
        <v>103.89999999999999</v>
      </c>
      <c r="AI625" s="156">
        <v>8.01</v>
      </c>
      <c r="AJ625" s="102">
        <v>-4.7</v>
      </c>
      <c r="AK625" s="102">
        <v>5.1</v>
      </c>
      <c r="AL625" s="113">
        <v>6620.0</v>
      </c>
      <c r="AM625" s="114">
        <v>0.2</v>
      </c>
      <c r="AN625" s="102">
        <v>0.0</v>
      </c>
      <c r="AO625" s="115">
        <f t="shared" si="9"/>
        <v>-15.9947681</v>
      </c>
      <c r="AP625" s="116">
        <f t="shared" si="10"/>
        <v>2.498189642</v>
      </c>
      <c r="AQ625" s="117">
        <f t="shared" si="11"/>
        <v>70.57428544</v>
      </c>
      <c r="AR625" s="103">
        <f t="array" ref="AR625">INDEX(Historical!$C$7:$C$1381,MATCH(B625,Historical!$B$7:$B$1403,0))*IF(AH625="n/a",1.03,IF(AH625&lt;0,1.01,IF(AH625&gt;10,1.1,(1+AH625/100))))</f>
        <v>0.836</v>
      </c>
      <c r="AS625" s="112">
        <f t="shared" si="12"/>
        <v>0.9029636</v>
      </c>
      <c r="AT625" s="112">
        <f t="shared" ref="AT625:AV625" si="633">IF($AK625="n/a",1.03*AS625,IF($AK625&lt;0,1.01*AS625,IF($AK625&gt;10,1.1*AS625,(1+$AK625/100)*AS625)))</f>
        <v>0.9490147436</v>
      </c>
      <c r="AU625" s="112">
        <f t="shared" si="633"/>
        <v>0.9974144955</v>
      </c>
      <c r="AV625" s="112">
        <f t="shared" si="633"/>
        <v>1.048282635</v>
      </c>
      <c r="AW625" s="103">
        <f t="shared" si="14"/>
        <v>4.733675474</v>
      </c>
      <c r="AX625" s="118">
        <f t="shared" si="15"/>
        <v>12.01745487</v>
      </c>
      <c r="AY625" s="119">
        <v>1.2</v>
      </c>
      <c r="AZ625" s="114">
        <v>14.17</v>
      </c>
      <c r="BA625" s="114">
        <v>-16.950000000000003</v>
      </c>
      <c r="BB625" s="114">
        <v>-12.3</v>
      </c>
      <c r="BC625" s="114">
        <v>-1.7399999999999998</v>
      </c>
      <c r="BD625" s="42"/>
      <c r="BE625" s="17">
        <v>1977.0</v>
      </c>
      <c r="BF625" s="17">
        <f t="shared" si="16"/>
        <v>4</v>
      </c>
      <c r="BG625" s="120">
        <v>9.0</v>
      </c>
    </row>
    <row r="626" ht="11.25" customHeight="1">
      <c r="A626" s="155" t="s">
        <v>1610</v>
      </c>
      <c r="B626" s="99" t="s">
        <v>1611</v>
      </c>
      <c r="C626" s="100" t="s">
        <v>158</v>
      </c>
      <c r="D626" s="100" t="s">
        <v>362</v>
      </c>
      <c r="E626" s="101">
        <v>8.0</v>
      </c>
      <c r="F626" s="58">
        <v>601.0</v>
      </c>
      <c r="G626" s="58" t="s">
        <v>121</v>
      </c>
      <c r="H626" s="58" t="s">
        <v>121</v>
      </c>
      <c r="I626" s="150">
        <v>89.49</v>
      </c>
      <c r="J626" s="103">
        <f t="shared" si="2"/>
        <v>3.497597497</v>
      </c>
      <c r="K626" s="104">
        <v>0.7825</v>
      </c>
      <c r="L626" s="73">
        <v>4.0</v>
      </c>
      <c r="M626" s="23">
        <f t="shared" si="3"/>
        <v>3.13</v>
      </c>
      <c r="N626" s="105" t="s">
        <v>138</v>
      </c>
      <c r="O626" s="106">
        <v>0.7375</v>
      </c>
      <c r="P626" s="107">
        <v>43770.0</v>
      </c>
      <c r="Q626" s="107">
        <v>43801.0</v>
      </c>
      <c r="R626" s="23">
        <f t="shared" si="4"/>
        <v>6.101694915</v>
      </c>
      <c r="S626" s="108">
        <f t="array" ref="S626">IF(INDEX(Historical!$D$7:$D$1379,MATCH(B626,Historical!$B$7:$B$1403,0))=0,"n/a",(INDEX(Historical!$C$7:$C$1381,MATCH(B626,Historical!$B$7:$B$1403,0))/INDEX(Historical!$D$7:$D$1379,MATCH(B626,Historical!$B$7:$B$1403,0))-1)*100)</f>
        <v>6.111603189</v>
      </c>
      <c r="T626" s="108">
        <f t="array" ref="T626">IF(INDEX(Historical!$F$7:$F$1372,MATCH(B626,Historical!$B$7:$B$1403,0))=0,"n/a",((INDEX(Historical!$C$7:$C$1381,MATCH(B626,Historical!$B$7:$B$1403,0))/INDEX(Historical!$F$7:$F$1372,MATCH(B626,Historical!$B$7:$B$1403,0)))^(1/3)-1)*100)</f>
        <v>5.785327563</v>
      </c>
      <c r="U626" s="108">
        <f t="array" ref="U626">IF(INDEX(Historical!$H$7:$H$1372,MATCH(B626,Historical!$B$7:$B$1403,0))=0,"n/a",((INDEX(Historical!$C$7:$C$1381,MATCH(B626,Historical!$B$7:$B$1403,0))/INDEX(Historical!$H$7:$H$1372,MATCH(B626,Historical!$B$7:$B$1403,0)))^(1/5)-1)*100)</f>
        <v>5.445551193</v>
      </c>
      <c r="V626" s="108">
        <f t="array" ref="V626">IF(INDEX(Historical!$O$7:$O$1372,MATCH(B626,Historical!$B$7:$B$1403,0))=0,"n/a",((INDEX(Historical!$C$7:$C$1381,MATCH(B626,Historical!$B$7:$B$1403,0))/INDEX(Historical!$O$7:$O$1372,MATCH(B626,Historical!$B$7:$B$1403,0)))^(1/10)-1)*100)</f>
        <v>3.61383617</v>
      </c>
      <c r="W626" s="109">
        <f t="shared" si="5"/>
        <v>1.506861666</v>
      </c>
      <c r="X626" s="110">
        <f t="shared" si="6"/>
        <v>0.3995268667</v>
      </c>
      <c r="Y626" s="218"/>
      <c r="Z626" s="103">
        <f t="shared" si="7"/>
        <v>71.46118721</v>
      </c>
      <c r="AA626" s="112">
        <f t="shared" si="8"/>
        <v>20.43150685</v>
      </c>
      <c r="AB626" s="73">
        <v>12.0</v>
      </c>
      <c r="AC626" s="102">
        <v>4.38</v>
      </c>
      <c r="AD626" s="102">
        <v>5.1</v>
      </c>
      <c r="AE626" s="102">
        <v>2.83</v>
      </c>
      <c r="AF626" s="102">
        <v>1.81</v>
      </c>
      <c r="AG626" s="102">
        <v>9.5</v>
      </c>
      <c r="AH626" s="102">
        <v>3.5000000000000004</v>
      </c>
      <c r="AI626" s="102">
        <v>5.4</v>
      </c>
      <c r="AJ626" s="102">
        <v>13.63</v>
      </c>
      <c r="AK626" s="102">
        <v>4.01</v>
      </c>
      <c r="AL626" s="113">
        <v>10060.0</v>
      </c>
      <c r="AM626" s="114">
        <v>0.1</v>
      </c>
      <c r="AN626" s="102">
        <v>0.99</v>
      </c>
      <c r="AO626" s="115">
        <f t="shared" si="9"/>
        <v>-11.48835816</v>
      </c>
      <c r="AP626" s="116">
        <f t="shared" si="10"/>
        <v>8.94314869</v>
      </c>
      <c r="AQ626" s="117">
        <f t="shared" si="11"/>
        <v>28.20301157</v>
      </c>
      <c r="AR626" s="103">
        <f t="array" ref="AR626">INDEX(Historical!$C$7:$C$1381,MATCH(B626,Historical!$B$7:$B$1403,0))*IF(AH626="n/a",1.03,IF(AH626&lt;0,1.01,IF(AH626&gt;10,1.1,(1+AH626/100))))</f>
        <v>3.099825</v>
      </c>
      <c r="AS626" s="112">
        <f t="shared" si="12"/>
        <v>3.26721555</v>
      </c>
      <c r="AT626" s="112">
        <f t="shared" ref="AT626:AV626" si="634">IF($AK626="n/a",1.03*AS626,IF($AK626&lt;0,1.01*AS626,IF($AK626&gt;10,1.1*AS626,(1+$AK626/100)*AS626)))</f>
        <v>3.398230894</v>
      </c>
      <c r="AU626" s="112">
        <f t="shared" si="634"/>
        <v>3.534499952</v>
      </c>
      <c r="AV626" s="112">
        <f t="shared" si="634"/>
        <v>3.6762334</v>
      </c>
      <c r="AW626" s="103">
        <f t="shared" si="14"/>
        <v>16.9760048</v>
      </c>
      <c r="AX626" s="118">
        <f t="shared" si="15"/>
        <v>18.96972265</v>
      </c>
      <c r="AY626" s="119">
        <v>0.11</v>
      </c>
      <c r="AZ626" s="114">
        <v>6.21</v>
      </c>
      <c r="BA626" s="114">
        <v>-15.18</v>
      </c>
      <c r="BB626" s="114">
        <v>-5.220000000000001</v>
      </c>
      <c r="BC626" s="114">
        <v>-4.390000000000001</v>
      </c>
      <c r="BD626" s="42"/>
      <c r="BE626" s="17">
        <v>2013.0</v>
      </c>
      <c r="BF626" s="17">
        <f t="shared" si="16"/>
        <v>0</v>
      </c>
      <c r="BG626" s="120">
        <v>2.8000000000000003</v>
      </c>
    </row>
    <row r="627" ht="11.25" customHeight="1">
      <c r="A627" s="55" t="s">
        <v>1029</v>
      </c>
      <c r="B627" s="99" t="s">
        <v>1030</v>
      </c>
      <c r="C627" s="100" t="s">
        <v>141</v>
      </c>
      <c r="D627" s="100" t="s">
        <v>142</v>
      </c>
      <c r="E627" s="101">
        <v>10.0</v>
      </c>
      <c r="F627" s="58">
        <v>391.0</v>
      </c>
      <c r="G627" s="58" t="s">
        <v>168</v>
      </c>
      <c r="H627" s="58" t="s">
        <v>168</v>
      </c>
      <c r="I627" s="150">
        <v>24.76</v>
      </c>
      <c r="J627" s="103">
        <f t="shared" si="2"/>
        <v>3.271405493</v>
      </c>
      <c r="K627" s="104">
        <v>0.2025</v>
      </c>
      <c r="L627" s="73">
        <v>4.0</v>
      </c>
      <c r="M627" s="23">
        <f t="shared" si="3"/>
        <v>0.81</v>
      </c>
      <c r="N627" s="105" t="s">
        <v>184</v>
      </c>
      <c r="O627" s="106">
        <v>0.195</v>
      </c>
      <c r="P627" s="107">
        <v>43811.0</v>
      </c>
      <c r="Q627" s="107">
        <v>43839.0</v>
      </c>
      <c r="R627" s="23">
        <f t="shared" si="4"/>
        <v>3.846153846</v>
      </c>
      <c r="S627" s="108">
        <f t="array" ref="S627">IF(INDEX(Historical!$D$7:$D$1379,MATCH(B627,Historical!$B$7:$B$1403,0))=0,"n/a",(INDEX(Historical!$C$7:$C$1381,MATCH(B627,Historical!$B$7:$B$1403,0))/INDEX(Historical!$D$7:$D$1379,MATCH(B627,Historical!$B$7:$B$1403,0))-1)*100)</f>
        <v>11.42857143</v>
      </c>
      <c r="T627" s="108">
        <f t="array" ref="T627">IF(INDEX(Historical!$F$7:$F$1372,MATCH(B627,Historical!$B$7:$B$1403,0))=0,"n/a",((INDEX(Historical!$C$7:$C$1381,MATCH(B627,Historical!$B$7:$B$1403,0))/INDEX(Historical!$F$7:$F$1372,MATCH(B627,Historical!$B$7:$B$1403,0)))^(1/3)-1)*100)</f>
        <v>17.56673439</v>
      </c>
      <c r="U627" s="108">
        <f t="array" ref="U627">IF(INDEX(Historical!$H$7:$H$1372,MATCH(B627,Historical!$B$7:$B$1403,0))=0,"n/a",((INDEX(Historical!$C$7:$C$1381,MATCH(B627,Historical!$B$7:$B$1403,0))/INDEX(Historical!$H$7:$H$1372,MATCH(B627,Historical!$B$7:$B$1403,0)))^(1/5)-1)*100)</f>
        <v>19.50578387</v>
      </c>
      <c r="V627" s="108" t="str">
        <f t="array" ref="V627">IF(INDEX(Historical!$O$7:$O$1372,MATCH(B627,Historical!$B$7:$B$1403,0))=0,"n/a",((INDEX(Historical!$C$7:$C$1381,MATCH(B627,Historical!$B$7:$B$1403,0))/INDEX(Historical!$O$7:$O$1372,MATCH(B627,Historical!$B$7:$B$1403,0)))^(1/10)-1)*100)</f>
        <v>n/a</v>
      </c>
      <c r="W627" s="109" t="str">
        <f t="shared" si="5"/>
        <v>n/a</v>
      </c>
      <c r="X627" s="110">
        <f t="shared" si="6"/>
        <v>6.292188344</v>
      </c>
      <c r="Y627" s="147"/>
      <c r="Z627" s="103">
        <f t="shared" si="7"/>
        <v>82.65306122</v>
      </c>
      <c r="AA627" s="112">
        <f t="shared" si="8"/>
        <v>25.26530612</v>
      </c>
      <c r="AB627" s="73">
        <v>12.0</v>
      </c>
      <c r="AC627" s="102">
        <v>0.98</v>
      </c>
      <c r="AD627" s="102">
        <v>5.77</v>
      </c>
      <c r="AE627" s="102">
        <v>0.84</v>
      </c>
      <c r="AF627" s="102">
        <v>1.81</v>
      </c>
      <c r="AG627" s="102">
        <v>84.6</v>
      </c>
      <c r="AH627" s="102">
        <v>-8.9</v>
      </c>
      <c r="AI627" s="102">
        <v>12.389999999999999</v>
      </c>
      <c r="AJ627" s="102">
        <v>3.1</v>
      </c>
      <c r="AK627" s="102">
        <v>4.3999999999999995</v>
      </c>
      <c r="AL627" s="113">
        <v>2390.0</v>
      </c>
      <c r="AM627" s="114">
        <v>0.3</v>
      </c>
      <c r="AN627" s="102">
        <v>1.17</v>
      </c>
      <c r="AO627" s="115">
        <f t="shared" si="9"/>
        <v>-2.488116762</v>
      </c>
      <c r="AP627" s="116">
        <f t="shared" si="10"/>
        <v>22.77718936</v>
      </c>
      <c r="AQ627" s="117">
        <f t="shared" si="11"/>
        <v>42.56414398</v>
      </c>
      <c r="AR627" s="103">
        <f t="array" ref="AR627">INDEX(Historical!$C$7:$C$1381,MATCH(B627,Historical!$B$7:$B$1403,0))*IF(AH627="n/a",1.03,IF(AH627&lt;0,1.01,IF(AH627&gt;10,1.1,(1+AH627/100))))</f>
        <v>0.7878</v>
      </c>
      <c r="AS627" s="112">
        <f t="shared" si="12"/>
        <v>0.86658</v>
      </c>
      <c r="AT627" s="112">
        <f t="shared" ref="AT627:AV627" si="635">IF($AK627="n/a",1.03*AS627,IF($AK627&lt;0,1.01*AS627,IF($AK627&gt;10,1.1*AS627,(1+$AK627/100)*AS627)))</f>
        <v>0.90470952</v>
      </c>
      <c r="AU627" s="112">
        <f t="shared" si="635"/>
        <v>0.9445167389</v>
      </c>
      <c r="AV627" s="112">
        <f t="shared" si="635"/>
        <v>0.9860754754</v>
      </c>
      <c r="AW627" s="103">
        <f t="shared" si="14"/>
        <v>4.489681734</v>
      </c>
      <c r="AX627" s="118">
        <f t="shared" si="15"/>
        <v>18.13280183</v>
      </c>
      <c r="AY627" s="119">
        <v>1.65</v>
      </c>
      <c r="AZ627" s="114">
        <v>1.77</v>
      </c>
      <c r="BA627" s="114">
        <v>-33.67</v>
      </c>
      <c r="BB627" s="114">
        <v>-26.6</v>
      </c>
      <c r="BC627" s="114">
        <v>-21.65</v>
      </c>
      <c r="BD627" s="42"/>
      <c r="BE627" s="17">
        <v>2011.0</v>
      </c>
      <c r="BF627" s="17">
        <f t="shared" si="16"/>
        <v>0</v>
      </c>
      <c r="BG627" s="120">
        <v>19.400000000000002</v>
      </c>
    </row>
    <row r="628" ht="11.25" customHeight="1">
      <c r="A628" s="55" t="s">
        <v>1384</v>
      </c>
      <c r="B628" s="99" t="s">
        <v>1385</v>
      </c>
      <c r="C628" s="100" t="s">
        <v>296</v>
      </c>
      <c r="D628" s="100" t="s">
        <v>297</v>
      </c>
      <c r="E628" s="101">
        <v>9.0</v>
      </c>
      <c r="F628" s="58">
        <v>474.0</v>
      </c>
      <c r="G628" s="58" t="s">
        <v>168</v>
      </c>
      <c r="H628" s="58" t="s">
        <v>168</v>
      </c>
      <c r="I628" s="150">
        <v>210.96</v>
      </c>
      <c r="J628" s="103">
        <f t="shared" si="2"/>
        <v>1.042851725</v>
      </c>
      <c r="K628" s="104">
        <v>0.55</v>
      </c>
      <c r="L628" s="73">
        <v>4.0</v>
      </c>
      <c r="M628" s="23">
        <f t="shared" si="3"/>
        <v>2.2</v>
      </c>
      <c r="N628" s="105" t="s">
        <v>252</v>
      </c>
      <c r="O628" s="106">
        <v>0.45</v>
      </c>
      <c r="P628" s="107">
        <v>43601.0</v>
      </c>
      <c r="Q628" s="107">
        <v>43616.0</v>
      </c>
      <c r="R628" s="23">
        <f t="shared" si="4"/>
        <v>22.22222222</v>
      </c>
      <c r="S628" s="108">
        <f t="array" ref="S628">IF(INDEX(Historical!$D$7:$D$1379,MATCH(B628,Historical!$B$7:$B$1403,0))=0,"n/a",(INDEX(Historical!$C$7:$C$1381,MATCH(B628,Historical!$B$7:$B$1403,0))/INDEX(Historical!$D$7:$D$1379,MATCH(B628,Historical!$B$7:$B$1403,0))-1)*100)</f>
        <v>22.09302326</v>
      </c>
      <c r="T628" s="108">
        <f t="array" ref="T628">IF(INDEX(Historical!$F$7:$F$1372,MATCH(B628,Historical!$B$7:$B$1403,0))=0,"n/a",((INDEX(Historical!$C$7:$C$1381,MATCH(B628,Historical!$B$7:$B$1403,0))/INDEX(Historical!$F$7:$F$1372,MATCH(B628,Historical!$B$7:$B$1403,0)))^(1/3)-1)*100)</f>
        <v>20.84372701</v>
      </c>
      <c r="U628" s="108">
        <f t="array" ref="U628">IF(INDEX(Historical!$H$7:$H$1372,MATCH(B628,Historical!$B$7:$B$1403,0))=0,"n/a",((INDEX(Historical!$C$7:$C$1381,MATCH(B628,Historical!$B$7:$B$1403,0))/INDEX(Historical!$H$7:$H$1372,MATCH(B628,Historical!$B$7:$B$1403,0)))^(1/5)-1)*100)</f>
        <v>19.82848645</v>
      </c>
      <c r="V628" s="108">
        <f t="array" ref="V628">IF(INDEX(Historical!$O$7:$O$1372,MATCH(B628,Historical!$B$7:$B$1403,0))=0,"n/a",((INDEX(Historical!$C$7:$C$1381,MATCH(B628,Historical!$B$7:$B$1403,0))/INDEX(Historical!$O$7:$O$1372,MATCH(B628,Historical!$B$7:$B$1403,0)))^(1/10)-1)*100)</f>
        <v>14.97981224</v>
      </c>
      <c r="W628" s="109">
        <f t="shared" si="5"/>
        <v>1.323680573</v>
      </c>
      <c r="X628" s="110">
        <f t="shared" si="6"/>
        <v>0.8852002881</v>
      </c>
      <c r="Y628" s="218"/>
      <c r="Z628" s="103">
        <f t="shared" si="7"/>
        <v>34.32137285</v>
      </c>
      <c r="AA628" s="112">
        <f t="shared" si="8"/>
        <v>32.91107644</v>
      </c>
      <c r="AB628" s="73">
        <v>12.0</v>
      </c>
      <c r="AC628" s="102">
        <v>6.41</v>
      </c>
      <c r="AD628" s="102">
        <v>1.94</v>
      </c>
      <c r="AE628" s="102">
        <v>2.68</v>
      </c>
      <c r="AF628" s="102">
        <v>20.74</v>
      </c>
      <c r="AG628" s="102">
        <v>83.5</v>
      </c>
      <c r="AH628" s="102">
        <v>32.9</v>
      </c>
      <c r="AI628" s="102">
        <v>12.24</v>
      </c>
      <c r="AJ628" s="102">
        <v>22.400000000000002</v>
      </c>
      <c r="AK628" s="102">
        <v>17.0</v>
      </c>
      <c r="AL628" s="113">
        <v>8560.0</v>
      </c>
      <c r="AM628" s="114">
        <v>0.5</v>
      </c>
      <c r="AN628" s="102">
        <v>1.35</v>
      </c>
      <c r="AO628" s="115">
        <f t="shared" si="9"/>
        <v>-12.03973826</v>
      </c>
      <c r="AP628" s="116">
        <f t="shared" si="10"/>
        <v>20.87133818</v>
      </c>
      <c r="AQ628" s="117">
        <f t="shared" si="11"/>
        <v>450.787608</v>
      </c>
      <c r="AR628" s="103">
        <f t="array" ref="AR628">INDEX(Historical!$C$7:$C$1381,MATCH(B628,Historical!$B$7:$B$1403,0))*IF(AH628="n/a",1.03,IF(AH628&lt;0,1.01,IF(AH628&gt;10,1.1,(1+AH628/100))))</f>
        <v>2.31</v>
      </c>
      <c r="AS628" s="112">
        <f t="shared" si="12"/>
        <v>2.541</v>
      </c>
      <c r="AT628" s="112">
        <f t="shared" ref="AT628:AV628" si="636">IF($AK628="n/a",1.03*AS628,IF($AK628&lt;0,1.01*AS628,IF($AK628&gt;10,1.1*AS628,(1+$AK628/100)*AS628)))</f>
        <v>2.7951</v>
      </c>
      <c r="AU628" s="112">
        <f t="shared" si="636"/>
        <v>3.07461</v>
      </c>
      <c r="AV628" s="112">
        <f t="shared" si="636"/>
        <v>3.382071</v>
      </c>
      <c r="AW628" s="103">
        <f t="shared" si="14"/>
        <v>14.102781</v>
      </c>
      <c r="AX628" s="118">
        <f t="shared" si="15"/>
        <v>6.685049772</v>
      </c>
      <c r="AY628" s="119">
        <v>0.83</v>
      </c>
      <c r="AZ628" s="114">
        <v>36.84</v>
      </c>
      <c r="BA628" s="114">
        <v>-11.450000000000001</v>
      </c>
      <c r="BB628" s="114">
        <v>-4.04</v>
      </c>
      <c r="BC628" s="114">
        <v>4.66</v>
      </c>
      <c r="BD628" s="42"/>
      <c r="BE628" s="17">
        <v>2011.0</v>
      </c>
      <c r="BF628" s="17">
        <f t="shared" si="16"/>
        <v>0</v>
      </c>
      <c r="BG628" s="120">
        <v>16.400000000000002</v>
      </c>
    </row>
    <row r="629" ht="11.25" customHeight="1">
      <c r="A629" s="155" t="s">
        <v>1031</v>
      </c>
      <c r="B629" s="99" t="s">
        <v>1032</v>
      </c>
      <c r="C629" s="100" t="s">
        <v>158</v>
      </c>
      <c r="D629" s="100" t="s">
        <v>362</v>
      </c>
      <c r="E629" s="101">
        <v>14.0</v>
      </c>
      <c r="F629" s="58">
        <v>277.0</v>
      </c>
      <c r="G629" s="58" t="s">
        <v>168</v>
      </c>
      <c r="H629" s="58" t="s">
        <v>168</v>
      </c>
      <c r="I629" s="150">
        <v>54.41</v>
      </c>
      <c r="J629" s="103">
        <f t="shared" si="2"/>
        <v>2.830362066</v>
      </c>
      <c r="K629" s="104">
        <v>0.385</v>
      </c>
      <c r="L629" s="73">
        <v>4.0</v>
      </c>
      <c r="M629" s="23">
        <f t="shared" si="3"/>
        <v>1.54</v>
      </c>
      <c r="N629" s="105" t="s">
        <v>218</v>
      </c>
      <c r="O629" s="106">
        <v>0.3625</v>
      </c>
      <c r="P629" s="107">
        <v>43640.0</v>
      </c>
      <c r="Q629" s="107">
        <v>43661.0</v>
      </c>
      <c r="R629" s="23">
        <f t="shared" si="4"/>
        <v>6.206896552</v>
      </c>
      <c r="S629" s="108">
        <f t="array" ref="S629">IF(INDEX(Historical!$D$7:$D$1379,MATCH(B629,Historical!$B$7:$B$1403,0))=0,"n/a",(INDEX(Historical!$C$7:$C$1381,MATCH(B629,Historical!$B$7:$B$1403,0))/INDEX(Historical!$D$7:$D$1379,MATCH(B629,Historical!$B$7:$B$1403,0))-1)*100)</f>
        <v>6.40569395</v>
      </c>
      <c r="T629" s="108">
        <f t="array" ref="T629">IF(INDEX(Historical!$F$7:$F$1372,MATCH(B629,Historical!$B$7:$B$1403,0))=0,"n/a",((INDEX(Historical!$C$7:$C$1381,MATCH(B629,Historical!$B$7:$B$1403,0))/INDEX(Historical!$F$7:$F$1372,MATCH(B629,Historical!$B$7:$B$1403,0)))^(1/3)-1)*100)</f>
        <v>6.432231826</v>
      </c>
      <c r="U629" s="108">
        <f t="array" ref="U629">IF(INDEX(Historical!$H$7:$H$1372,MATCH(B629,Historical!$B$7:$B$1403,0))=0,"n/a",((INDEX(Historical!$C$7:$C$1381,MATCH(B629,Historical!$B$7:$B$1403,0))/INDEX(Historical!$H$7:$H$1372,MATCH(B629,Historical!$B$7:$B$1403,0)))^(1/5)-1)*100)</f>
        <v>6.13622646</v>
      </c>
      <c r="V629" s="108">
        <f t="array" ref="V629">IF(INDEX(Historical!$O$7:$O$1372,MATCH(B629,Historical!$B$7:$B$1403,0))=0,"n/a",((INDEX(Historical!$C$7:$C$1381,MATCH(B629,Historical!$B$7:$B$1403,0))/INDEX(Historical!$O$7:$O$1372,MATCH(B629,Historical!$B$7:$B$1403,0)))^(1/10)-1)*100)</f>
        <v>4.103209562</v>
      </c>
      <c r="W629" s="109">
        <f t="shared" si="5"/>
        <v>1.495469916</v>
      </c>
      <c r="X629" s="110">
        <f t="shared" si="6"/>
        <v>3.229592874</v>
      </c>
      <c r="Y629" s="99"/>
      <c r="Z629" s="103">
        <f t="shared" si="7"/>
        <v>64.43514644</v>
      </c>
      <c r="AA629" s="112">
        <f t="shared" si="8"/>
        <v>22.76569038</v>
      </c>
      <c r="AB629" s="73">
        <v>12.0</v>
      </c>
      <c r="AC629" s="102">
        <v>2.39</v>
      </c>
      <c r="AD629" s="102">
        <v>4.84</v>
      </c>
      <c r="AE629" s="102">
        <v>2.29</v>
      </c>
      <c r="AF629" s="102">
        <v>1.88</v>
      </c>
      <c r="AG629" s="102">
        <v>8.4</v>
      </c>
      <c r="AH629" s="102">
        <v>0.7000000000000001</v>
      </c>
      <c r="AI629" s="102">
        <v>6.63</v>
      </c>
      <c r="AJ629" s="102">
        <v>1.9</v>
      </c>
      <c r="AK629" s="102">
        <v>4.7</v>
      </c>
      <c r="AL629" s="113">
        <v>4870.0</v>
      </c>
      <c r="AM629" s="114">
        <v>0.2</v>
      </c>
      <c r="AN629" s="102">
        <v>1.06</v>
      </c>
      <c r="AO629" s="115">
        <f t="shared" si="9"/>
        <v>-13.79910185</v>
      </c>
      <c r="AP629" s="116">
        <f t="shared" si="10"/>
        <v>8.966588526</v>
      </c>
      <c r="AQ629" s="117">
        <f t="shared" si="11"/>
        <v>37.92026345</v>
      </c>
      <c r="AR629" s="103">
        <f t="array" ref="AR629">INDEX(Historical!$C$7:$C$1381,MATCH(B629,Historical!$B$7:$B$1403,0))*IF(AH629="n/a",1.03,IF(AH629&lt;0,1.01,IF(AH629&gt;10,1.1,(1+AH629/100))))</f>
        <v>1.505465</v>
      </c>
      <c r="AS629" s="112">
        <f t="shared" si="12"/>
        <v>1.60527733</v>
      </c>
      <c r="AT629" s="112">
        <f t="shared" ref="AT629:AV629" si="637">IF($AK629="n/a",1.03*AS629,IF($AK629&lt;0,1.01*AS629,IF($AK629&gt;10,1.1*AS629,(1+$AK629/100)*AS629)))</f>
        <v>1.680725364</v>
      </c>
      <c r="AU629" s="112">
        <f t="shared" si="637"/>
        <v>1.759719456</v>
      </c>
      <c r="AV629" s="112">
        <f t="shared" si="637"/>
        <v>1.842426271</v>
      </c>
      <c r="AW629" s="103">
        <f t="shared" si="14"/>
        <v>8.39361342</v>
      </c>
      <c r="AX629" s="118">
        <f t="shared" si="15"/>
        <v>15.42660066</v>
      </c>
      <c r="AY629" s="119">
        <v>0.19</v>
      </c>
      <c r="AZ629" s="114">
        <v>9.85</v>
      </c>
      <c r="BA629" s="114">
        <v>-13.74</v>
      </c>
      <c r="BB629" s="114">
        <v>-7.359999999999999</v>
      </c>
      <c r="BC629" s="114">
        <v>-3.2300000000000004</v>
      </c>
      <c r="BD629" s="42"/>
      <c r="BE629" s="17">
        <v>2006.0</v>
      </c>
      <c r="BF629" s="17">
        <f t="shared" si="16"/>
        <v>1</v>
      </c>
      <c r="BG629" s="120">
        <v>2.6</v>
      </c>
    </row>
    <row r="630" ht="11.25" customHeight="1">
      <c r="A630" s="55" t="s">
        <v>1778</v>
      </c>
      <c r="B630" s="99" t="s">
        <v>1779</v>
      </c>
      <c r="C630" s="100" t="s">
        <v>131</v>
      </c>
      <c r="D630" s="100" t="s">
        <v>546</v>
      </c>
      <c r="E630" s="101">
        <v>7.0</v>
      </c>
      <c r="F630" s="58">
        <v>696.0</v>
      </c>
      <c r="G630" s="58" t="s">
        <v>168</v>
      </c>
      <c r="H630" s="58" t="s">
        <v>168</v>
      </c>
      <c r="I630" s="150">
        <v>87.05</v>
      </c>
      <c r="J630" s="103">
        <f t="shared" si="2"/>
        <v>0.8730614589</v>
      </c>
      <c r="K630" s="104">
        <v>0.19</v>
      </c>
      <c r="L630" s="73">
        <v>4.0</v>
      </c>
      <c r="M630" s="23">
        <f t="shared" si="3"/>
        <v>0.76</v>
      </c>
      <c r="N630" s="105" t="s">
        <v>409</v>
      </c>
      <c r="O630" s="106">
        <v>0.17</v>
      </c>
      <c r="P630" s="107">
        <v>43796.0</v>
      </c>
      <c r="Q630" s="107">
        <v>43830.0</v>
      </c>
      <c r="R630" s="23">
        <f t="shared" si="4"/>
        <v>11.76470588</v>
      </c>
      <c r="S630" s="108">
        <f t="array" ref="S630">IF(INDEX(Historical!$D$7:$D$1379,MATCH(B630,Historical!$B$7:$B$1403,0))=0,"n/a",(INDEX(Historical!$C$7:$C$1381,MATCH(B630,Historical!$B$7:$B$1403,0))/INDEX(Historical!$D$7:$D$1379,MATCH(B630,Historical!$B$7:$B$1403,0))-1)*100)</f>
        <v>9.375</v>
      </c>
      <c r="T630" s="108">
        <f t="array" ref="T630">IF(INDEX(Historical!$F$7:$F$1372,MATCH(B630,Historical!$B$7:$B$1403,0))=0,"n/a",((INDEX(Historical!$C$7:$C$1381,MATCH(B630,Historical!$B$7:$B$1403,0))/INDEX(Historical!$F$7:$F$1372,MATCH(B630,Historical!$B$7:$B$1403,0)))^(1/3)-1)*100)</f>
        <v>10.41588696</v>
      </c>
      <c r="U630" s="108">
        <f t="array" ref="U630">IF(INDEX(Historical!$H$7:$H$1372,MATCH(B630,Historical!$B$7:$B$1403,0))=0,"n/a",((INDEX(Historical!$C$7:$C$1381,MATCH(B630,Historical!$B$7:$B$1403,0))/INDEX(Historical!$H$7:$H$1372,MATCH(B630,Historical!$B$7:$B$1403,0)))^(1/5)-1)*100)</f>
        <v>9.730933215</v>
      </c>
      <c r="V630" s="108">
        <f t="array" ref="V630">IF(INDEX(Historical!$O$7:$O$1372,MATCH(B630,Historical!$B$7:$B$1403,0))=0,"n/a",((INDEX(Historical!$C$7:$C$1381,MATCH(B630,Historical!$B$7:$B$1403,0))/INDEX(Historical!$O$7:$O$1372,MATCH(B630,Historical!$B$7:$B$1403,0)))^(1/10)-1)*100)</f>
        <v>21.4814044</v>
      </c>
      <c r="W630" s="109">
        <f t="shared" si="5"/>
        <v>0.452993344</v>
      </c>
      <c r="X630" s="110">
        <f t="shared" si="6"/>
        <v>0.355143548</v>
      </c>
      <c r="Y630" s="240"/>
      <c r="Z630" s="103">
        <f t="shared" si="7"/>
        <v>11.80124224</v>
      </c>
      <c r="AA630" s="112">
        <f t="shared" si="8"/>
        <v>13.51708075</v>
      </c>
      <c r="AB630" s="73">
        <v>12.0</v>
      </c>
      <c r="AC630" s="102">
        <v>6.44</v>
      </c>
      <c r="AD630" s="102">
        <v>1.28</v>
      </c>
      <c r="AE630" s="102">
        <v>6.26</v>
      </c>
      <c r="AF630" s="102">
        <v>3.54</v>
      </c>
      <c r="AG630" s="102">
        <v>32.7</v>
      </c>
      <c r="AH630" s="102">
        <v>224.5</v>
      </c>
      <c r="AI630" s="102">
        <v>14.13</v>
      </c>
      <c r="AJ630" s="102">
        <v>27.400000000000002</v>
      </c>
      <c r="AK630" s="102">
        <v>10.6</v>
      </c>
      <c r="AL630" s="113">
        <v>2630.0</v>
      </c>
      <c r="AM630" s="114">
        <v>1.3</v>
      </c>
      <c r="AN630" s="102">
        <v>0.0</v>
      </c>
      <c r="AO630" s="115">
        <f t="shared" si="9"/>
        <v>-2.913086071</v>
      </c>
      <c r="AP630" s="116">
        <f t="shared" si="10"/>
        <v>10.60399467</v>
      </c>
      <c r="AQ630" s="117">
        <f t="shared" si="11"/>
        <v>45.83166222</v>
      </c>
      <c r="AR630" s="103">
        <f t="array" ref="AR630">INDEX(Historical!$C$7:$C$1381,MATCH(B630,Historical!$B$7:$B$1403,0))*IF(AH630="n/a",1.03,IF(AH630&lt;0,1.01,IF(AH630&gt;10,1.1,(1+AH630/100))))</f>
        <v>0.77</v>
      </c>
      <c r="AS630" s="112">
        <f t="shared" si="12"/>
        <v>0.847</v>
      </c>
      <c r="AT630" s="112">
        <f t="shared" ref="AT630:AV630" si="638">IF($AK630="n/a",1.03*AS630,IF($AK630&lt;0,1.01*AS630,IF($AK630&gt;10,1.1*AS630,(1+$AK630/100)*AS630)))</f>
        <v>0.9317</v>
      </c>
      <c r="AU630" s="112">
        <f t="shared" si="638"/>
        <v>1.02487</v>
      </c>
      <c r="AV630" s="112">
        <f t="shared" si="638"/>
        <v>1.127357</v>
      </c>
      <c r="AW630" s="103">
        <f t="shared" si="14"/>
        <v>4.700927</v>
      </c>
      <c r="AX630" s="118">
        <f t="shared" si="15"/>
        <v>5.40026077</v>
      </c>
      <c r="AY630" s="119">
        <v>1.28</v>
      </c>
      <c r="AZ630" s="114">
        <v>34.03</v>
      </c>
      <c r="BA630" s="114">
        <v>-21.97</v>
      </c>
      <c r="BB630" s="114">
        <v>-13.270000000000001</v>
      </c>
      <c r="BC630" s="114">
        <v>-1.81</v>
      </c>
      <c r="BD630" s="42"/>
      <c r="BE630" s="17">
        <v>2013.0</v>
      </c>
      <c r="BF630" s="17">
        <f t="shared" si="16"/>
        <v>0</v>
      </c>
      <c r="BG630" s="120">
        <v>29.099999999999998</v>
      </c>
    </row>
    <row r="631" ht="11.25" customHeight="1">
      <c r="A631" s="55" t="s">
        <v>1612</v>
      </c>
      <c r="B631" s="99" t="s">
        <v>1613</v>
      </c>
      <c r="C631" s="100" t="s">
        <v>136</v>
      </c>
      <c r="D631" s="100" t="s">
        <v>153</v>
      </c>
      <c r="E631" s="101">
        <v>8.0</v>
      </c>
      <c r="F631" s="58">
        <v>568.0</v>
      </c>
      <c r="G631" s="58" t="s">
        <v>168</v>
      </c>
      <c r="H631" s="58" t="s">
        <v>168</v>
      </c>
      <c r="I631" s="150">
        <v>31.35</v>
      </c>
      <c r="J631" s="103">
        <f t="shared" si="2"/>
        <v>1.786283892</v>
      </c>
      <c r="K631" s="104">
        <v>0.14</v>
      </c>
      <c r="L631" s="73">
        <v>4.0</v>
      </c>
      <c r="M631" s="23">
        <f t="shared" si="3"/>
        <v>0.56</v>
      </c>
      <c r="N631" s="105" t="s">
        <v>831</v>
      </c>
      <c r="O631" s="106">
        <v>0.125</v>
      </c>
      <c r="P631" s="107">
        <v>43608.0</v>
      </c>
      <c r="Q631" s="107">
        <v>43623.0</v>
      </c>
      <c r="R631" s="23">
        <f t="shared" si="4"/>
        <v>12</v>
      </c>
      <c r="S631" s="108">
        <f t="array" ref="S631">IF(INDEX(Historical!$D$7:$D$1379,MATCH(B631,Historical!$B$7:$B$1403,0))=0,"n/a",(INDEX(Historical!$C$7:$C$1381,MATCH(B631,Historical!$B$7:$B$1403,0))/INDEX(Historical!$D$7:$D$1379,MATCH(B631,Historical!$B$7:$B$1403,0))-1)*100)</f>
        <v>22.47191011</v>
      </c>
      <c r="T631" s="108">
        <f t="array" ref="T631">IF(INDEX(Historical!$F$7:$F$1372,MATCH(B631,Historical!$B$7:$B$1403,0))=0,"n/a",((INDEX(Historical!$C$7:$C$1381,MATCH(B631,Historical!$B$7:$B$1403,0))/INDEX(Historical!$F$7:$F$1372,MATCH(B631,Historical!$B$7:$B$1403,0)))^(1/3)-1)*100)</f>
        <v>12.77278399</v>
      </c>
      <c r="U631" s="108">
        <f t="array" ref="U631">IF(INDEX(Historical!$H$7:$H$1372,MATCH(B631,Historical!$B$7:$B$1403,0))=0,"n/a",((INDEX(Historical!$C$7:$C$1381,MATCH(B631,Historical!$B$7:$B$1403,0))/INDEX(Historical!$H$7:$H$1372,MATCH(B631,Historical!$B$7:$B$1403,0)))^(1/5)-1)*100)</f>
        <v>11.23700951</v>
      </c>
      <c r="V631" s="108">
        <f t="array" ref="V631">IF(INDEX(Historical!$O$7:$O$1372,MATCH(B631,Historical!$B$7:$B$1403,0))=0,"n/a",((INDEX(Historical!$C$7:$C$1381,MATCH(B631,Historical!$B$7:$B$1403,0))/INDEX(Historical!$O$7:$O$1372,MATCH(B631,Historical!$B$7:$B$1403,0)))^(1/10)-1)*100)</f>
        <v>18.47852812</v>
      </c>
      <c r="W631" s="109">
        <f t="shared" si="5"/>
        <v>0.6081117195</v>
      </c>
      <c r="X631" s="110" t="str">
        <f t="shared" si="6"/>
        <v>n/a</v>
      </c>
      <c r="Y631" s="149"/>
      <c r="Z631" s="103" t="str">
        <f t="shared" si="7"/>
        <v>n/a</v>
      </c>
      <c r="AA631" s="112" t="str">
        <f t="shared" si="8"/>
        <v>n/a</v>
      </c>
      <c r="AB631" s="73">
        <v>12.0</v>
      </c>
      <c r="AC631" s="102" t="s">
        <v>128</v>
      </c>
      <c r="AD631" s="102" t="s">
        <v>128</v>
      </c>
      <c r="AE631" s="102" t="s">
        <v>128</v>
      </c>
      <c r="AF631" s="102" t="s">
        <v>128</v>
      </c>
      <c r="AG631" s="102" t="s">
        <v>128</v>
      </c>
      <c r="AH631" s="102" t="s">
        <v>128</v>
      </c>
      <c r="AI631" s="102" t="s">
        <v>128</v>
      </c>
      <c r="AJ631" s="102" t="s">
        <v>128</v>
      </c>
      <c r="AK631" s="102" t="s">
        <v>128</v>
      </c>
      <c r="AL631" s="113" t="s">
        <v>128</v>
      </c>
      <c r="AM631" s="114" t="s">
        <v>128</v>
      </c>
      <c r="AN631" s="102" t="s">
        <v>128</v>
      </c>
      <c r="AO631" s="115" t="str">
        <f t="shared" si="9"/>
        <v>n/a</v>
      </c>
      <c r="AP631" s="116">
        <f t="shared" si="10"/>
        <v>13.0232934</v>
      </c>
      <c r="AQ631" s="117" t="str">
        <f t="shared" si="11"/>
        <v>n/a</v>
      </c>
      <c r="AR631" s="103">
        <f t="array" ref="AR631">INDEX(Historical!$C$7:$C$1381,MATCH(B631,Historical!$B$7:$B$1403,0))*IF(AH631="n/a",1.03,IF(AH631&lt;0,1.01,IF(AH631&gt;10,1.1,(1+AH631/100))))</f>
        <v>0.56135</v>
      </c>
      <c r="AS631" s="112">
        <f t="shared" si="12"/>
        <v>0.5781905</v>
      </c>
      <c r="AT631" s="112">
        <f t="shared" ref="AT631:AV631" si="639">IF($AK631="n/a",1.03*AS631,IF($AK631&lt;0,1.01*AS631,IF($AK631&gt;10,1.1*AS631,(1+$AK631/100)*AS631)))</f>
        <v>0.595536215</v>
      </c>
      <c r="AU631" s="112">
        <f t="shared" si="639"/>
        <v>0.6134023015</v>
      </c>
      <c r="AV631" s="112">
        <f t="shared" si="639"/>
        <v>0.6318043705</v>
      </c>
      <c r="AW631" s="103">
        <f t="shared" si="14"/>
        <v>2.980283387</v>
      </c>
      <c r="AX631" s="118">
        <f t="shared" si="15"/>
        <v>9.506486083</v>
      </c>
      <c r="AY631" s="119" t="s">
        <v>128</v>
      </c>
      <c r="AZ631" s="114" t="s">
        <v>128</v>
      </c>
      <c r="BA631" s="114" t="s">
        <v>128</v>
      </c>
      <c r="BB631" s="114" t="s">
        <v>128</v>
      </c>
      <c r="BC631" s="114" t="s">
        <v>128</v>
      </c>
      <c r="BD631" s="42" t="s">
        <v>112</v>
      </c>
      <c r="BE631" s="17">
        <v>2012.0</v>
      </c>
      <c r="BF631" s="17">
        <f t="shared" si="16"/>
        <v>0</v>
      </c>
      <c r="BG631" s="120" t="s">
        <v>128</v>
      </c>
    </row>
    <row r="632" ht="11.25" customHeight="1">
      <c r="A632" s="55" t="s">
        <v>419</v>
      </c>
      <c r="B632" s="99" t="s">
        <v>420</v>
      </c>
      <c r="C632" s="100" t="s">
        <v>141</v>
      </c>
      <c r="D632" s="100" t="s">
        <v>142</v>
      </c>
      <c r="E632" s="101">
        <v>48.0</v>
      </c>
      <c r="F632" s="58">
        <v>37.0</v>
      </c>
      <c r="G632" s="58" t="s">
        <v>121</v>
      </c>
      <c r="H632" s="58" t="s">
        <v>120</v>
      </c>
      <c r="I632" s="102">
        <v>104.45</v>
      </c>
      <c r="J632" s="103">
        <f t="shared" si="2"/>
        <v>1.953087602</v>
      </c>
      <c r="K632" s="104">
        <v>0.51</v>
      </c>
      <c r="L632" s="73">
        <v>4.0</v>
      </c>
      <c r="M632" s="23">
        <f t="shared" si="3"/>
        <v>2.04</v>
      </c>
      <c r="N632" s="105" t="s">
        <v>247</v>
      </c>
      <c r="O632" s="106">
        <v>0.48</v>
      </c>
      <c r="P632" s="107">
        <v>43686.0</v>
      </c>
      <c r="Q632" s="107">
        <v>43720.0</v>
      </c>
      <c r="R632" s="23">
        <f t="shared" si="4"/>
        <v>6.25</v>
      </c>
      <c r="S632" s="108">
        <f t="array" ref="S632">IF(INDEX(Historical!$D$7:$D$1379,MATCH(B632,Historical!$B$7:$B$1403,0))=0,"n/a",(INDEX(Historical!$C$7:$C$1381,MATCH(B632,Historical!$B$7:$B$1403,0))/INDEX(Historical!$D$7:$D$1379,MATCH(B632,Historical!$B$7:$B$1403,0))-1)*100)</f>
        <v>6.451612903</v>
      </c>
      <c r="T632" s="108">
        <f t="array" ref="T632">IF(INDEX(Historical!$F$7:$F$1372,MATCH(B632,Historical!$B$7:$B$1403,0))=0,"n/a",((INDEX(Historical!$C$7:$C$1381,MATCH(B632,Historical!$B$7:$B$1403,0))/INDEX(Historical!$F$7:$F$1372,MATCH(B632,Historical!$B$7:$B$1403,0)))^(1/3)-1)*100)</f>
        <v>8.271344702</v>
      </c>
      <c r="U632" s="108">
        <f t="array" ref="U632">IF(INDEX(Historical!$H$7:$H$1372,MATCH(B632,Historical!$B$7:$B$1403,0))=0,"n/a",((INDEX(Historical!$C$7:$C$1381,MATCH(B632,Historical!$B$7:$B$1403,0))/INDEX(Historical!$H$7:$H$1372,MATCH(B632,Historical!$B$7:$B$1403,0)))^(1/5)-1)*100)</f>
        <v>8.612242081</v>
      </c>
      <c r="V632" s="108">
        <f t="array" ref="V632">IF(INDEX(Historical!$O$7:$O$1372,MATCH(B632,Historical!$B$7:$B$1403,0))=0,"n/a",((INDEX(Historical!$C$7:$C$1381,MATCH(B632,Historical!$B$7:$B$1403,0))/INDEX(Historical!$O$7:$O$1372,MATCH(B632,Historical!$B$7:$B$1403,0)))^(1/10)-1)*100)</f>
        <v>6.397532999</v>
      </c>
      <c r="W632" s="109">
        <f t="shared" si="5"/>
        <v>1.346181736</v>
      </c>
      <c r="X632" s="110">
        <f t="shared" si="6"/>
        <v>1.266506188</v>
      </c>
      <c r="Y632" s="149"/>
      <c r="Z632" s="103">
        <f t="shared" si="7"/>
        <v>39.08045977</v>
      </c>
      <c r="AA632" s="112">
        <f t="shared" si="8"/>
        <v>20.00957854</v>
      </c>
      <c r="AB632" s="73">
        <v>12.0</v>
      </c>
      <c r="AC632" s="102">
        <v>5.22</v>
      </c>
      <c r="AD632" s="102">
        <v>2.38</v>
      </c>
      <c r="AE632" s="102">
        <v>1.64</v>
      </c>
      <c r="AF632" s="102">
        <v>4.68</v>
      </c>
      <c r="AG632" s="102">
        <v>24.2</v>
      </c>
      <c r="AH632" s="102">
        <v>-2.1999999999999997</v>
      </c>
      <c r="AI632" s="102">
        <v>9.5</v>
      </c>
      <c r="AJ632" s="102">
        <v>6.800000000000001</v>
      </c>
      <c r="AK632" s="102">
        <v>8.42</v>
      </c>
      <c r="AL632" s="113">
        <v>24790.0</v>
      </c>
      <c r="AM632" s="114">
        <v>0.1</v>
      </c>
      <c r="AN632" s="102">
        <v>0.96</v>
      </c>
      <c r="AO632" s="115">
        <f t="shared" si="9"/>
        <v>-9.444248862</v>
      </c>
      <c r="AP632" s="116">
        <f t="shared" si="10"/>
        <v>10.56532968</v>
      </c>
      <c r="AQ632" s="117">
        <f t="shared" si="11"/>
        <v>104.0096159</v>
      </c>
      <c r="AR632" s="103">
        <f t="array" ref="AR632">INDEX(Historical!$C$7:$C$1381,MATCH(B632,Historical!$B$7:$B$1403,0))*IF(AH632="n/a",1.03,IF(AH632&lt;0,1.01,IF(AH632&gt;10,1.1,(1+AH632/100))))</f>
        <v>1.9998</v>
      </c>
      <c r="AS632" s="112">
        <f t="shared" si="12"/>
        <v>2.189781</v>
      </c>
      <c r="AT632" s="112">
        <f t="shared" ref="AT632:AV632" si="640">IF($AK632="n/a",1.03*AS632,IF($AK632&lt;0,1.01*AS632,IF($AK632&gt;10,1.1*AS632,(1+$AK632/100)*AS632)))</f>
        <v>2.37416056</v>
      </c>
      <c r="AU632" s="112">
        <f t="shared" si="640"/>
        <v>2.574064879</v>
      </c>
      <c r="AV632" s="112">
        <f t="shared" si="640"/>
        <v>2.790801142</v>
      </c>
      <c r="AW632" s="103">
        <f t="shared" si="14"/>
        <v>11.92860758</v>
      </c>
      <c r="AX632" s="118">
        <f t="shared" si="15"/>
        <v>11.42039979</v>
      </c>
      <c r="AY632" s="119">
        <v>1.23</v>
      </c>
      <c r="AZ632" s="114">
        <v>0.86</v>
      </c>
      <c r="BA632" s="114">
        <v>-22.259999999999998</v>
      </c>
      <c r="BB632" s="114">
        <v>-16.650000000000002</v>
      </c>
      <c r="BC632" s="114">
        <v>-12.94</v>
      </c>
      <c r="BD632" s="42"/>
      <c r="BE632" s="17">
        <v>1972.0</v>
      </c>
      <c r="BF632" s="17">
        <f t="shared" si="16"/>
        <v>5</v>
      </c>
      <c r="BG632" s="120">
        <v>7.000000000000001</v>
      </c>
    </row>
    <row r="633" ht="11.25" customHeight="1">
      <c r="A633" s="155" t="s">
        <v>1033</v>
      </c>
      <c r="B633" s="99" t="s">
        <v>1034</v>
      </c>
      <c r="C633" s="100" t="s">
        <v>158</v>
      </c>
      <c r="D633" s="100" t="s">
        <v>362</v>
      </c>
      <c r="E633" s="101">
        <v>19.0</v>
      </c>
      <c r="F633" s="58">
        <v>180.0</v>
      </c>
      <c r="G633" s="58" t="s">
        <v>121</v>
      </c>
      <c r="H633" s="58" t="s">
        <v>121</v>
      </c>
      <c r="I633" s="150">
        <v>30.01</v>
      </c>
      <c r="J633" s="103">
        <f t="shared" si="2"/>
        <v>5.531489503</v>
      </c>
      <c r="K633" s="104">
        <v>0.415</v>
      </c>
      <c r="L633" s="73">
        <v>4.0</v>
      </c>
      <c r="M633" s="23">
        <f t="shared" si="3"/>
        <v>1.66</v>
      </c>
      <c r="N633" s="105" t="s">
        <v>143</v>
      </c>
      <c r="O633" s="106">
        <v>0.4125</v>
      </c>
      <c r="P633" s="107">
        <v>43899.0</v>
      </c>
      <c r="Q633" s="107">
        <v>43922.0</v>
      </c>
      <c r="R633" s="23">
        <f t="shared" si="4"/>
        <v>0.6060606061</v>
      </c>
      <c r="S633" s="108">
        <f t="array" ref="S633">IF(INDEX(Historical!$D$7:$D$1379,MATCH(B633,Historical!$B$7:$B$1403,0))=0,"n/a",(INDEX(Historical!$C$7:$C$1381,MATCH(B633,Historical!$B$7:$B$1403,0))/INDEX(Historical!$D$7:$D$1379,MATCH(B633,Historical!$B$7:$B$1403,0))-1)*100)</f>
        <v>1.384615385</v>
      </c>
      <c r="T633" s="108">
        <f t="array" ref="T633">IF(INDEX(Historical!$F$7:$F$1372,MATCH(B633,Historical!$B$7:$B$1403,0))=0,"n/a",((INDEX(Historical!$C$7:$C$1381,MATCH(B633,Historical!$B$7:$B$1403,0))/INDEX(Historical!$F$7:$F$1372,MATCH(B633,Historical!$B$7:$B$1403,0)))^(1/3)-1)*100)</f>
        <v>2.834205445</v>
      </c>
      <c r="U633" s="108">
        <f t="array" ref="U633">IF(INDEX(Historical!$H$7:$H$1372,MATCH(B633,Historical!$B$7:$B$1403,0))=0,"n/a",((INDEX(Historical!$C$7:$C$1381,MATCH(B633,Historical!$B$7:$B$1403,0))/INDEX(Historical!$H$7:$H$1372,MATCH(B633,Historical!$B$7:$B$1403,0)))^(1/5)-1)*100)</f>
        <v>3.560120525</v>
      </c>
      <c r="V633" s="108">
        <f t="array" ref="V633">IF(INDEX(Historical!$O$7:$O$1372,MATCH(B633,Historical!$B$7:$B$1403,0))=0,"n/a",((INDEX(Historical!$C$7:$C$1381,MATCH(B633,Historical!$B$7:$B$1403,0))/INDEX(Historical!$O$7:$O$1372,MATCH(B633,Historical!$B$7:$B$1403,0)))^(1/10)-1)*100)</f>
        <v>2.513487948</v>
      </c>
      <c r="W633" s="109">
        <f t="shared" si="5"/>
        <v>1.416406444</v>
      </c>
      <c r="X633" s="110">
        <f t="shared" si="6"/>
        <v>1.873747645</v>
      </c>
      <c r="Y633" s="133"/>
      <c r="Z633" s="103">
        <f t="shared" si="7"/>
        <v>70.04219409</v>
      </c>
      <c r="AA633" s="112">
        <f t="shared" si="8"/>
        <v>12.66244726</v>
      </c>
      <c r="AB633" s="73">
        <v>12.0</v>
      </c>
      <c r="AC633" s="102">
        <v>2.37</v>
      </c>
      <c r="AD633" s="102">
        <v>25.28</v>
      </c>
      <c r="AE633" s="156">
        <v>2.95</v>
      </c>
      <c r="AF633" s="102">
        <v>1.73</v>
      </c>
      <c r="AG633" s="102">
        <v>14.2</v>
      </c>
      <c r="AH633" s="102">
        <v>-8.0</v>
      </c>
      <c r="AI633" s="102">
        <v>0.0</v>
      </c>
      <c r="AJ633" s="102">
        <v>1.9</v>
      </c>
      <c r="AK633" s="102">
        <v>0.5</v>
      </c>
      <c r="AL633" s="113">
        <v>22910.0</v>
      </c>
      <c r="AM633" s="114">
        <v>0.1</v>
      </c>
      <c r="AN633" s="102">
        <v>1.77</v>
      </c>
      <c r="AO633" s="115">
        <f t="shared" si="9"/>
        <v>-3.570837229</v>
      </c>
      <c r="AP633" s="116">
        <f t="shared" si="10"/>
        <v>9.091610029</v>
      </c>
      <c r="AQ633" s="117">
        <f t="shared" si="11"/>
        <v>-1.32875291</v>
      </c>
      <c r="AR633" s="103">
        <f t="array" ref="AR633">INDEX(Historical!$C$7:$C$1381,MATCH(B633,Historical!$B$7:$B$1403,0))*IF(AH633="n/a",1.03,IF(AH633&lt;0,1.01,IF(AH633&gt;10,1.1,(1+AH633/100))))</f>
        <v>1.663975</v>
      </c>
      <c r="AS633" s="112">
        <f t="shared" si="12"/>
        <v>1.663975</v>
      </c>
      <c r="AT633" s="112">
        <f t="shared" ref="AT633:AV633" si="641">IF($AK633="n/a",1.03*AS633,IF($AK633&lt;0,1.01*AS633,IF($AK633&gt;10,1.1*AS633,(1+$AK633/100)*AS633)))</f>
        <v>1.672294875</v>
      </c>
      <c r="AU633" s="112">
        <f t="shared" si="641"/>
        <v>1.680656349</v>
      </c>
      <c r="AV633" s="112">
        <f t="shared" si="641"/>
        <v>1.689059631</v>
      </c>
      <c r="AW633" s="103">
        <f t="shared" si="14"/>
        <v>8.369960855</v>
      </c>
      <c r="AX633" s="118">
        <f t="shared" si="15"/>
        <v>27.89057266</v>
      </c>
      <c r="AY633" s="119">
        <v>0.56</v>
      </c>
      <c r="AZ633" s="114">
        <v>5.11</v>
      </c>
      <c r="BA633" s="114">
        <v>-18.52</v>
      </c>
      <c r="BB633" s="114">
        <v>-15.939999999999998</v>
      </c>
      <c r="BC633" s="114">
        <v>-7.46</v>
      </c>
      <c r="BD633" s="42"/>
      <c r="BE633" s="17">
        <v>2002.0</v>
      </c>
      <c r="BF633" s="17">
        <f t="shared" si="16"/>
        <v>1</v>
      </c>
      <c r="BG633" s="120">
        <v>3.9</v>
      </c>
    </row>
    <row r="634" ht="11.25" customHeight="1">
      <c r="A634" s="151" t="s">
        <v>1614</v>
      </c>
      <c r="B634" s="122" t="s">
        <v>1615</v>
      </c>
      <c r="C634" s="100" t="s">
        <v>136</v>
      </c>
      <c r="D634" s="100" t="s">
        <v>153</v>
      </c>
      <c r="E634" s="123">
        <v>8.0</v>
      </c>
      <c r="F634" s="58">
        <v>605.0</v>
      </c>
      <c r="G634" s="124" t="s">
        <v>168</v>
      </c>
      <c r="H634" s="124" t="s">
        <v>168</v>
      </c>
      <c r="I634" s="216">
        <v>74.0</v>
      </c>
      <c r="J634" s="126">
        <f t="shared" si="2"/>
        <v>2.972972973</v>
      </c>
      <c r="K634" s="127">
        <v>0.55</v>
      </c>
      <c r="L634" s="128">
        <v>4.0</v>
      </c>
      <c r="M634" s="129">
        <f t="shared" si="3"/>
        <v>2.2</v>
      </c>
      <c r="N634" s="130" t="s">
        <v>179</v>
      </c>
      <c r="O634" s="131">
        <v>0.53</v>
      </c>
      <c r="P634" s="132">
        <v>43790.0</v>
      </c>
      <c r="Q634" s="132">
        <v>43812.0</v>
      </c>
      <c r="R634" s="129">
        <f t="shared" si="4"/>
        <v>3.773584906</v>
      </c>
      <c r="S634" s="108">
        <f t="array" ref="S634">IF(INDEX(Historical!$D$7:$D$1379,MATCH(B634,Historical!$B$7:$B$1403,0))=0,"n/a",(INDEX(Historical!$C$7:$C$1381,MATCH(B634,Historical!$B$7:$B$1403,0))/INDEX(Historical!$D$7:$D$1379,MATCH(B634,Historical!$B$7:$B$1403,0))-1)*100)</f>
        <v>5.882352941</v>
      </c>
      <c r="T634" s="108">
        <f t="array" ref="T634">IF(INDEX(Historical!$F$7:$F$1372,MATCH(B634,Historical!$B$7:$B$1403,0))=0,"n/a",((INDEX(Historical!$C$7:$C$1381,MATCH(B634,Historical!$B$7:$B$1403,0))/INDEX(Historical!$F$7:$F$1372,MATCH(B634,Historical!$B$7:$B$1403,0)))^(1/3)-1)*100)</f>
        <v>4.736639166</v>
      </c>
      <c r="U634" s="108">
        <f t="array" ref="U634">IF(INDEX(Historical!$H$7:$H$1372,MATCH(B634,Historical!$B$7:$B$1403,0))=0,"n/a",((INDEX(Historical!$C$7:$C$1381,MATCH(B634,Historical!$B$7:$B$1403,0))/INDEX(Historical!$H$7:$H$1372,MATCH(B634,Historical!$B$7:$B$1403,0)))^(1/5)-1)*100)</f>
        <v>8.82822588</v>
      </c>
      <c r="V634" s="108" t="str">
        <f t="array" ref="V634">IF(INDEX(Historical!$O$7:$O$1372,MATCH(B634,Historical!$B$7:$B$1403,0))=0,"n/a",((INDEX(Historical!$C$7:$C$1381,MATCH(B634,Historical!$B$7:$B$1403,0))/INDEX(Historical!$O$7:$O$1372,MATCH(B634,Historical!$B$7:$B$1403,0)))^(1/10)-1)*100)</f>
        <v>n/a</v>
      </c>
      <c r="W634" s="109" t="str">
        <f t="shared" si="5"/>
        <v>n/a</v>
      </c>
      <c r="X634" s="110" t="str">
        <f t="shared" si="6"/>
        <v>n/a</v>
      </c>
      <c r="Y634" s="223"/>
      <c r="Z634" s="126" t="str">
        <f t="shared" si="7"/>
        <v>n/a</v>
      </c>
      <c r="AA634" s="134" t="str">
        <f t="shared" si="8"/>
        <v>n/a</v>
      </c>
      <c r="AB634" s="128">
        <v>12.0</v>
      </c>
      <c r="AC634" s="125" t="s">
        <v>128</v>
      </c>
      <c r="AD634" s="125" t="s">
        <v>128</v>
      </c>
      <c r="AE634" s="125" t="s">
        <v>128</v>
      </c>
      <c r="AF634" s="125" t="s">
        <v>128</v>
      </c>
      <c r="AG634" s="125" t="s">
        <v>128</v>
      </c>
      <c r="AH634" s="125" t="s">
        <v>128</v>
      </c>
      <c r="AI634" s="125" t="s">
        <v>128</v>
      </c>
      <c r="AJ634" s="125" t="s">
        <v>128</v>
      </c>
      <c r="AK634" s="125" t="s">
        <v>128</v>
      </c>
      <c r="AL634" s="135" t="s">
        <v>128</v>
      </c>
      <c r="AM634" s="136" t="s">
        <v>128</v>
      </c>
      <c r="AN634" s="125" t="s">
        <v>128</v>
      </c>
      <c r="AO634" s="137" t="str">
        <f t="shared" si="9"/>
        <v>n/a</v>
      </c>
      <c r="AP634" s="138">
        <f t="shared" si="10"/>
        <v>11.80119885</v>
      </c>
      <c r="AQ634" s="139" t="str">
        <f t="shared" si="11"/>
        <v>n/a</v>
      </c>
      <c r="AR634" s="103">
        <f t="array" ref="AR634">INDEX(Historical!$C$7:$C$1381,MATCH(B634,Historical!$B$7:$B$1403,0))*IF(AH634="n/a",1.03,IF(AH634&lt;0,1.01,IF(AH634&gt;10,1.1,(1+AH634/100))))</f>
        <v>2.2248</v>
      </c>
      <c r="AS634" s="134">
        <f t="shared" si="12"/>
        <v>2.291544</v>
      </c>
      <c r="AT634" s="134">
        <f t="shared" ref="AT634:AV634" si="642">IF($AK634="n/a",1.03*AS634,IF($AK634&lt;0,1.01*AS634,IF($AK634&gt;10,1.1*AS634,(1+$AK634/100)*AS634)))</f>
        <v>2.36029032</v>
      </c>
      <c r="AU634" s="134">
        <f t="shared" si="642"/>
        <v>2.43109903</v>
      </c>
      <c r="AV634" s="134">
        <f t="shared" si="642"/>
        <v>2.504032</v>
      </c>
      <c r="AW634" s="126">
        <f t="shared" si="14"/>
        <v>11.81176535</v>
      </c>
      <c r="AX634" s="140">
        <f t="shared" si="15"/>
        <v>15.96184507</v>
      </c>
      <c r="AY634" s="141" t="s">
        <v>128</v>
      </c>
      <c r="AZ634" s="136" t="s">
        <v>128</v>
      </c>
      <c r="BA634" s="136" t="s">
        <v>128</v>
      </c>
      <c r="BB634" s="136" t="s">
        <v>128</v>
      </c>
      <c r="BC634" s="136" t="s">
        <v>128</v>
      </c>
      <c r="BD634" s="142" t="s">
        <v>112</v>
      </c>
      <c r="BE634" s="17">
        <v>2012.0</v>
      </c>
      <c r="BF634" s="17">
        <f t="shared" si="16"/>
        <v>0</v>
      </c>
      <c r="BG634" s="143" t="s">
        <v>128</v>
      </c>
    </row>
    <row r="635" ht="11.25" customHeight="1">
      <c r="A635" s="155" t="s">
        <v>1035</v>
      </c>
      <c r="B635" s="99" t="s">
        <v>1036</v>
      </c>
      <c r="C635" s="100" t="s">
        <v>177</v>
      </c>
      <c r="D635" s="100" t="s">
        <v>317</v>
      </c>
      <c r="E635" s="101">
        <v>18.0</v>
      </c>
      <c r="F635" s="58">
        <v>198.0</v>
      </c>
      <c r="G635" s="58" t="s">
        <v>168</v>
      </c>
      <c r="H635" s="58" t="s">
        <v>168</v>
      </c>
      <c r="I635" s="150">
        <v>50.69</v>
      </c>
      <c r="J635" s="103">
        <f t="shared" si="2"/>
        <v>1.775498126</v>
      </c>
      <c r="K635" s="104">
        <v>0.225</v>
      </c>
      <c r="L635" s="73">
        <v>4.0</v>
      </c>
      <c r="M635" s="23">
        <f t="shared" si="3"/>
        <v>0.9</v>
      </c>
      <c r="N635" s="105" t="s">
        <v>425</v>
      </c>
      <c r="O635" s="106">
        <v>0.21</v>
      </c>
      <c r="P635" s="107">
        <v>43888.0</v>
      </c>
      <c r="Q635" s="107">
        <v>43907.0</v>
      </c>
      <c r="R635" s="23">
        <f t="shared" si="4"/>
        <v>7.142857143</v>
      </c>
      <c r="S635" s="108">
        <f t="array" ref="S635">IF(INDEX(Historical!$D$7:$D$1379,MATCH(B635,Historical!$B$7:$B$1403,0))=0,"n/a",(INDEX(Historical!$C$7:$C$1381,MATCH(B635,Historical!$B$7:$B$1403,0))/INDEX(Historical!$D$7:$D$1379,MATCH(B635,Historical!$B$7:$B$1403,0))-1)*100)</f>
        <v>7.894736842</v>
      </c>
      <c r="T635" s="108">
        <f t="array" ref="T635">IF(INDEX(Historical!$F$7:$F$1372,MATCH(B635,Historical!$B$7:$B$1403,0))=0,"n/a",((INDEX(Historical!$C$7:$C$1381,MATCH(B635,Historical!$B$7:$B$1403,0))/INDEX(Historical!$F$7:$F$1372,MATCH(B635,Historical!$B$7:$B$1403,0)))^(1/3)-1)*100)</f>
        <v>12.23507978</v>
      </c>
      <c r="U635" s="108">
        <f t="array" ref="U635">IF(INDEX(Historical!$H$7:$H$1372,MATCH(B635,Historical!$B$7:$B$1403,0))=0,"n/a",((INDEX(Historical!$C$7:$C$1381,MATCH(B635,Historical!$B$7:$B$1403,0))/INDEX(Historical!$H$7:$H$1372,MATCH(B635,Historical!$B$7:$B$1403,0)))^(1/5)-1)*100)</f>
        <v>14.31755108</v>
      </c>
      <c r="V635" s="108">
        <f t="array" ref="V635">IF(INDEX(Historical!$O$7:$O$1372,MATCH(B635,Historical!$B$7:$B$1403,0))=0,"n/a",((INDEX(Historical!$C$7:$C$1381,MATCH(B635,Historical!$B$7:$B$1403,0))/INDEX(Historical!$O$7:$O$1372,MATCH(B635,Historical!$B$7:$B$1403,0)))^(1/10)-1)*100)</f>
        <v>13.67978542</v>
      </c>
      <c r="W635" s="109">
        <f t="shared" si="5"/>
        <v>1.046621028</v>
      </c>
      <c r="X635" s="110" t="str">
        <f t="shared" si="6"/>
        <v>n/a</v>
      </c>
      <c r="Y635" s="133" t="s">
        <v>540</v>
      </c>
      <c r="Z635" s="103">
        <f t="shared" si="7"/>
        <v>49.72375691</v>
      </c>
      <c r="AA635" s="112">
        <f t="shared" si="8"/>
        <v>28.00552486</v>
      </c>
      <c r="AB635" s="73">
        <v>6.0</v>
      </c>
      <c r="AC635" s="102">
        <v>1.81</v>
      </c>
      <c r="AD635" s="102">
        <v>3.51</v>
      </c>
      <c r="AE635" s="102">
        <v>1.46</v>
      </c>
      <c r="AF635" s="102">
        <v>1.2</v>
      </c>
      <c r="AG635" s="102">
        <v>4.3</v>
      </c>
      <c r="AH635" s="102">
        <v>0.3</v>
      </c>
      <c r="AI635" s="102">
        <v>8.97</v>
      </c>
      <c r="AJ635" s="102">
        <v>-11.799999999999999</v>
      </c>
      <c r="AK635" s="102">
        <v>8.0</v>
      </c>
      <c r="AL635" s="113">
        <v>6870.0</v>
      </c>
      <c r="AM635" s="114">
        <v>0.1</v>
      </c>
      <c r="AN635" s="102">
        <v>0.58</v>
      </c>
      <c r="AO635" s="115">
        <f t="shared" si="9"/>
        <v>-11.91247565</v>
      </c>
      <c r="AP635" s="116">
        <f t="shared" si="10"/>
        <v>16.09304921</v>
      </c>
      <c r="AQ635" s="117">
        <f t="shared" si="11"/>
        <v>22.21407417</v>
      </c>
      <c r="AR635" s="103">
        <f t="array" ref="AR635">INDEX(Historical!$C$7:$C$1381,MATCH(B635,Historical!$B$7:$B$1403,0))*IF(AH635="n/a",1.03,IF(AH635&lt;0,1.01,IF(AH635&gt;10,1.1,(1+AH635/100))))</f>
        <v>0.82246</v>
      </c>
      <c r="AS635" s="112">
        <f t="shared" si="12"/>
        <v>0.896234662</v>
      </c>
      <c r="AT635" s="112">
        <f t="shared" ref="AT635:AV635" si="643">IF($AK635="n/a",1.03*AS635,IF($AK635&lt;0,1.01*AS635,IF($AK635&gt;10,1.1*AS635,(1+$AK635/100)*AS635)))</f>
        <v>0.967933435</v>
      </c>
      <c r="AU635" s="112">
        <f t="shared" si="643"/>
        <v>1.04536811</v>
      </c>
      <c r="AV635" s="112">
        <f t="shared" si="643"/>
        <v>1.128997559</v>
      </c>
      <c r="AW635" s="103">
        <f t="shared" si="14"/>
        <v>4.860993765</v>
      </c>
      <c r="AX635" s="118">
        <f t="shared" si="15"/>
        <v>9.589650356</v>
      </c>
      <c r="AY635" s="119">
        <v>1.46</v>
      </c>
      <c r="AZ635" s="114">
        <v>24.610000000000003</v>
      </c>
      <c r="BA635" s="114">
        <v>-20.62</v>
      </c>
      <c r="BB635" s="114">
        <v>-9.85</v>
      </c>
      <c r="BC635" s="114">
        <v>-1.91</v>
      </c>
      <c r="BD635" s="42"/>
      <c r="BE635" s="17">
        <v>2003.0</v>
      </c>
      <c r="BF635" s="17">
        <f t="shared" si="16"/>
        <v>1</v>
      </c>
      <c r="BG635" s="120">
        <v>2.1999999999999997</v>
      </c>
    </row>
    <row r="636" ht="11.25" customHeight="1">
      <c r="A636" s="55" t="s">
        <v>1037</v>
      </c>
      <c r="B636" s="99" t="s">
        <v>1038</v>
      </c>
      <c r="C636" s="100" t="s">
        <v>136</v>
      </c>
      <c r="D636" s="100" t="s">
        <v>137</v>
      </c>
      <c r="E636" s="101">
        <v>11.0</v>
      </c>
      <c r="F636" s="58">
        <v>330.0</v>
      </c>
      <c r="G636" s="58" t="s">
        <v>168</v>
      </c>
      <c r="H636" s="58" t="s">
        <v>168</v>
      </c>
      <c r="I636" s="150">
        <v>111.34</v>
      </c>
      <c r="J636" s="103">
        <f t="shared" si="2"/>
        <v>1.437039698</v>
      </c>
      <c r="K636" s="104">
        <v>0.4</v>
      </c>
      <c r="L636" s="73">
        <v>4.0</v>
      </c>
      <c r="M636" s="23">
        <f t="shared" si="3"/>
        <v>1.6</v>
      </c>
      <c r="N636" s="105" t="s">
        <v>314</v>
      </c>
      <c r="O636" s="106">
        <v>0.34</v>
      </c>
      <c r="P636" s="107">
        <v>43882.0</v>
      </c>
      <c r="Q636" s="107">
        <v>43906.0</v>
      </c>
      <c r="R636" s="23">
        <f t="shared" si="4"/>
        <v>17.64705882</v>
      </c>
      <c r="S636" s="108">
        <f t="array" ref="S636">IF(INDEX(Historical!$D$7:$D$1379,MATCH(B636,Historical!$B$7:$B$1403,0))=0,"n/a",(INDEX(Historical!$C$7:$C$1381,MATCH(B636,Historical!$B$7:$B$1403,0))/INDEX(Historical!$D$7:$D$1379,MATCH(B636,Historical!$B$7:$B$1403,0))-1)*100)</f>
        <v>36</v>
      </c>
      <c r="T636" s="108">
        <f t="array" ref="T636">IF(INDEX(Historical!$F$7:$F$1372,MATCH(B636,Historical!$B$7:$B$1403,0))=0,"n/a",((INDEX(Historical!$C$7:$C$1381,MATCH(B636,Historical!$B$7:$B$1403,0))/INDEX(Historical!$F$7:$F$1372,MATCH(B636,Historical!$B$7:$B$1403,0)))^(1/3)-1)*100)</f>
        <v>24.7805674</v>
      </c>
      <c r="U636" s="108">
        <f t="array" ref="U636">IF(INDEX(Historical!$H$7:$H$1372,MATCH(B636,Historical!$B$7:$B$1403,0))=0,"n/a",((INDEX(Historical!$C$7:$C$1381,MATCH(B636,Historical!$B$7:$B$1403,0))/INDEX(Historical!$H$7:$H$1372,MATCH(B636,Historical!$B$7:$B$1403,0)))^(1/5)-1)*100)</f>
        <v>23.15712276</v>
      </c>
      <c r="V636" s="108" t="str">
        <f t="array" ref="V636">IF(INDEX(Historical!$O$7:$O$1372,MATCH(B636,Historical!$B$7:$B$1403,0))=0,"n/a",((INDEX(Historical!$C$7:$C$1381,MATCH(B636,Historical!$B$7:$B$1403,0))/INDEX(Historical!$O$7:$O$1372,MATCH(B636,Historical!$B$7:$B$1403,0)))^(1/10)-1)*100)</f>
        <v>n/a</v>
      </c>
      <c r="W636" s="109" t="str">
        <f t="shared" si="5"/>
        <v>n/a</v>
      </c>
      <c r="X636" s="110">
        <f t="shared" si="6"/>
        <v>1.08210854</v>
      </c>
      <c r="Y636" s="133"/>
      <c r="Z636" s="103">
        <f t="shared" si="7"/>
        <v>19.9252802</v>
      </c>
      <c r="AA636" s="112">
        <f t="shared" si="8"/>
        <v>13.86550436</v>
      </c>
      <c r="AB636" s="73">
        <v>12.0</v>
      </c>
      <c r="AC636" s="102">
        <v>8.03</v>
      </c>
      <c r="AD636" s="102">
        <v>1.21</v>
      </c>
      <c r="AE636" s="102">
        <v>2.41</v>
      </c>
      <c r="AF636" s="102">
        <v>2.91</v>
      </c>
      <c r="AG636" s="102">
        <v>22.400000000000002</v>
      </c>
      <c r="AH636" s="102">
        <v>31.3</v>
      </c>
      <c r="AI636" s="102">
        <v>10.23</v>
      </c>
      <c r="AJ636" s="102">
        <v>21.4</v>
      </c>
      <c r="AK636" s="102">
        <v>11.49</v>
      </c>
      <c r="AL636" s="113">
        <v>4750.0</v>
      </c>
      <c r="AM636" s="114">
        <v>0.6</v>
      </c>
      <c r="AN636" s="102">
        <v>0.94</v>
      </c>
      <c r="AO636" s="115">
        <f t="shared" si="9"/>
        <v>10.7286581</v>
      </c>
      <c r="AP636" s="116">
        <f t="shared" si="10"/>
        <v>24.59416246</v>
      </c>
      <c r="AQ636" s="117">
        <f t="shared" si="11"/>
        <v>33.91310231</v>
      </c>
      <c r="AR636" s="103">
        <f t="array" ref="AR636">INDEX(Historical!$C$7:$C$1381,MATCH(B636,Historical!$B$7:$B$1403,0))*IF(AH636="n/a",1.03,IF(AH636&lt;0,1.01,IF(AH636&gt;10,1.1,(1+AH636/100))))</f>
        <v>1.496</v>
      </c>
      <c r="AS636" s="112">
        <f t="shared" si="12"/>
        <v>1.6456</v>
      </c>
      <c r="AT636" s="112">
        <f t="shared" ref="AT636:AV636" si="644">IF($AK636="n/a",1.03*AS636,IF($AK636&lt;0,1.01*AS636,IF($AK636&gt;10,1.1*AS636,(1+$AK636/100)*AS636)))</f>
        <v>1.81016</v>
      </c>
      <c r="AU636" s="112">
        <f t="shared" si="644"/>
        <v>1.991176</v>
      </c>
      <c r="AV636" s="112">
        <f t="shared" si="644"/>
        <v>2.1902936</v>
      </c>
      <c r="AW636" s="103">
        <f t="shared" si="14"/>
        <v>9.1332296</v>
      </c>
      <c r="AX636" s="118">
        <f t="shared" si="15"/>
        <v>8.203008443</v>
      </c>
      <c r="AY636" s="119">
        <v>1.39</v>
      </c>
      <c r="AZ636" s="114">
        <v>2.3800000000000003</v>
      </c>
      <c r="BA636" s="114">
        <v>-19.35</v>
      </c>
      <c r="BB636" s="114">
        <v>-13.29</v>
      </c>
      <c r="BC636" s="114">
        <v>-10.65</v>
      </c>
      <c r="BD636" s="42"/>
      <c r="BE636" s="17">
        <v>2010.0</v>
      </c>
      <c r="BF636" s="17">
        <f t="shared" si="16"/>
        <v>0</v>
      </c>
      <c r="BG636" s="120">
        <v>2.6</v>
      </c>
    </row>
    <row r="637" ht="11.25" customHeight="1">
      <c r="A637" s="55" t="s">
        <v>1039</v>
      </c>
      <c r="B637" s="99" t="s">
        <v>1040</v>
      </c>
      <c r="C637" s="100" t="s">
        <v>136</v>
      </c>
      <c r="D637" s="100" t="s">
        <v>137</v>
      </c>
      <c r="E637" s="101">
        <v>12.0</v>
      </c>
      <c r="F637" s="58">
        <v>306.0</v>
      </c>
      <c r="G637" s="58" t="s">
        <v>168</v>
      </c>
      <c r="H637" s="58" t="s">
        <v>168</v>
      </c>
      <c r="I637" s="150">
        <v>75.45</v>
      </c>
      <c r="J637" s="103">
        <f t="shared" si="2"/>
        <v>5.831676607</v>
      </c>
      <c r="K637" s="104">
        <v>1.1</v>
      </c>
      <c r="L637" s="73">
        <v>4.0</v>
      </c>
      <c r="M637" s="23">
        <f t="shared" si="3"/>
        <v>4.4</v>
      </c>
      <c r="N637" s="105" t="s">
        <v>154</v>
      </c>
      <c r="O637" s="106">
        <v>1.0</v>
      </c>
      <c r="P637" s="107">
        <v>43875.0</v>
      </c>
      <c r="Q637" s="107">
        <v>43902.0</v>
      </c>
      <c r="R637" s="23">
        <f t="shared" si="4"/>
        <v>10</v>
      </c>
      <c r="S637" s="108">
        <f t="array" ref="S637">IF(INDEX(Historical!$D$7:$D$1379,MATCH(B637,Historical!$B$7:$B$1403,0))=0,"n/a",(INDEX(Historical!$C$7:$C$1381,MATCH(B637,Historical!$B$7:$B$1403,0))/INDEX(Historical!$D$7:$D$1379,MATCH(B637,Historical!$B$7:$B$1403,0))-1)*100)</f>
        <v>11.11111111</v>
      </c>
      <c r="T637" s="108">
        <f t="array" ref="T637">IF(INDEX(Historical!$F$7:$F$1372,MATCH(B637,Historical!$B$7:$B$1403,0))=0,"n/a",((INDEX(Historical!$C$7:$C$1381,MATCH(B637,Historical!$B$7:$B$1403,0))/INDEX(Historical!$F$7:$F$1372,MATCH(B637,Historical!$B$7:$B$1403,0)))^(1/3)-1)*100)</f>
        <v>12.62478804</v>
      </c>
      <c r="U637" s="108">
        <f t="array" ref="U637">IF(INDEX(Historical!$H$7:$H$1372,MATCH(B637,Historical!$B$7:$B$1403,0))=0,"n/a",((INDEX(Historical!$C$7:$C$1381,MATCH(B637,Historical!$B$7:$B$1403,0))/INDEX(Historical!$H$7:$H$1372,MATCH(B637,Historical!$B$7:$B$1403,0)))^(1/5)-1)*100)</f>
        <v>13.0108266</v>
      </c>
      <c r="V637" s="108">
        <f t="array" ref="V637">IF(INDEX(Historical!$O$7:$O$1372,MATCH(B637,Historical!$B$7:$B$1403,0))=0,"n/a",((INDEX(Historical!$C$7:$C$1381,MATCH(B637,Historical!$B$7:$B$1403,0))/INDEX(Historical!$O$7:$O$1372,MATCH(B637,Historical!$B$7:$B$1403,0)))^(1/10)-1)*100)</f>
        <v>19.04089821</v>
      </c>
      <c r="W637" s="109">
        <f t="shared" si="5"/>
        <v>0.6833094979</v>
      </c>
      <c r="X637" s="110">
        <f t="shared" si="6"/>
        <v>0.5042956045</v>
      </c>
      <c r="Y637" s="149"/>
      <c r="Z637" s="103">
        <f t="shared" si="7"/>
        <v>43.47826087</v>
      </c>
      <c r="AA637" s="112">
        <f t="shared" si="8"/>
        <v>7.455533597</v>
      </c>
      <c r="AB637" s="73">
        <v>12.0</v>
      </c>
      <c r="AC637" s="102">
        <v>10.12</v>
      </c>
      <c r="AD637" s="102">
        <v>0.83</v>
      </c>
      <c r="AE637" s="102">
        <v>0.47</v>
      </c>
      <c r="AF637" s="102">
        <v>0.48</v>
      </c>
      <c r="AG637" s="102">
        <v>6.7</v>
      </c>
      <c r="AH637" s="156">
        <v>10.6</v>
      </c>
      <c r="AI637" s="156">
        <v>11.18</v>
      </c>
      <c r="AJ637" s="102">
        <v>25.8</v>
      </c>
      <c r="AK637" s="102">
        <v>9.0</v>
      </c>
      <c r="AL637" s="113">
        <v>30340.0</v>
      </c>
      <c r="AM637" s="114">
        <v>0.1</v>
      </c>
      <c r="AN637" s="102">
        <v>0.35</v>
      </c>
      <c r="AO637" s="115">
        <f t="shared" si="9"/>
        <v>11.38696961</v>
      </c>
      <c r="AP637" s="116">
        <f t="shared" si="10"/>
        <v>18.8425032</v>
      </c>
      <c r="AQ637" s="117">
        <f t="shared" si="11"/>
        <v>-60.11875335</v>
      </c>
      <c r="AR637" s="103">
        <f t="array" ref="AR637">INDEX(Historical!$C$7:$C$1381,MATCH(B637,Historical!$B$7:$B$1403,0))*IF(AH637="n/a",1.03,IF(AH637&lt;0,1.01,IF(AH637&gt;10,1.1,(1+AH637/100))))</f>
        <v>4.4</v>
      </c>
      <c r="AS637" s="112">
        <f t="shared" si="12"/>
        <v>4.84</v>
      </c>
      <c r="AT637" s="112">
        <f t="shared" ref="AT637:AV637" si="645">IF($AK637="n/a",1.03*AS637,IF($AK637&lt;0,1.01*AS637,IF($AK637&gt;10,1.1*AS637,(1+$AK637/100)*AS637)))</f>
        <v>5.2756</v>
      </c>
      <c r="AU637" s="112">
        <f t="shared" si="645"/>
        <v>5.750404</v>
      </c>
      <c r="AV637" s="112">
        <f t="shared" si="645"/>
        <v>6.26794036</v>
      </c>
      <c r="AW637" s="103">
        <f t="shared" si="14"/>
        <v>26.53394436</v>
      </c>
      <c r="AX637" s="118">
        <f t="shared" si="15"/>
        <v>35.16758696</v>
      </c>
      <c r="AY637" s="119">
        <v>1.52</v>
      </c>
      <c r="AZ637" s="114">
        <v>-2.34</v>
      </c>
      <c r="BA637" s="114">
        <v>-29.09</v>
      </c>
      <c r="BB637" s="114">
        <v>-19.06</v>
      </c>
      <c r="BC637" s="114">
        <v>-18.66</v>
      </c>
      <c r="BD637" s="42"/>
      <c r="BE637" s="17">
        <v>2009.0</v>
      </c>
      <c r="BF637" s="17">
        <f t="shared" si="16"/>
        <v>0</v>
      </c>
      <c r="BG637" s="120">
        <v>0.5</v>
      </c>
    </row>
    <row r="638" ht="11.25" customHeight="1">
      <c r="A638" s="220" t="s">
        <v>1966</v>
      </c>
      <c r="B638" s="99" t="s">
        <v>1967</v>
      </c>
      <c r="C638" s="100" t="s">
        <v>272</v>
      </c>
      <c r="D638" s="100" t="s">
        <v>273</v>
      </c>
      <c r="E638" s="101">
        <v>6.0</v>
      </c>
      <c r="F638" s="58">
        <v>738.0</v>
      </c>
      <c r="G638" s="58" t="s">
        <v>168</v>
      </c>
      <c r="H638" s="58" t="s">
        <v>168</v>
      </c>
      <c r="I638" s="150">
        <v>148.55</v>
      </c>
      <c r="J638" s="103">
        <f t="shared" si="2"/>
        <v>2.827330865</v>
      </c>
      <c r="K638" s="104">
        <v>1.05</v>
      </c>
      <c r="L638" s="73">
        <v>4.0</v>
      </c>
      <c r="M638" s="23">
        <f t="shared" si="3"/>
        <v>4.2</v>
      </c>
      <c r="N638" s="15" t="s">
        <v>247</v>
      </c>
      <c r="O638" s="106">
        <v>0.85</v>
      </c>
      <c r="P638" s="148">
        <v>43354.0</v>
      </c>
      <c r="Q638" s="148">
        <v>43370.0</v>
      </c>
      <c r="R638" s="23">
        <f t="shared" si="4"/>
        <v>23.52941176</v>
      </c>
      <c r="S638" s="108">
        <f t="array" ref="S638">IF(INDEX(Historical!$D$7:$D$1379,MATCH(B638,Historical!$B$7:$B$1403,0))=0,"n/a",(INDEX(Historical!$C$7:$C$1381,MATCH(B638,Historical!$B$7:$B$1403,0))/INDEX(Historical!$D$7:$D$1379,MATCH(B638,Historical!$B$7:$B$1403,0))-1)*100)</f>
        <v>10.52631579</v>
      </c>
      <c r="T638" s="108">
        <f t="array" ref="T638">IF(INDEX(Historical!$F$7:$F$1372,MATCH(B638,Historical!$B$7:$B$1403,0))=0,"n/a",((INDEX(Historical!$C$7:$C$1381,MATCH(B638,Historical!$B$7:$B$1403,0))/INDEX(Historical!$F$7:$F$1372,MATCH(B638,Historical!$B$7:$B$1403,0)))^(1/3)-1)*100)</f>
        <v>11.86889421</v>
      </c>
      <c r="U638" s="108">
        <f t="array" ref="U638">IF(INDEX(Historical!$H$7:$H$1372,MATCH(B638,Historical!$B$7:$B$1403,0))=0,"n/a",((INDEX(Historical!$C$7:$C$1381,MATCH(B638,Historical!$B$7:$B$1403,0))/INDEX(Historical!$H$7:$H$1372,MATCH(B638,Historical!$B$7:$B$1403,0)))^(1/5)-1)*100)</f>
        <v>15.99622587</v>
      </c>
      <c r="V638" s="108">
        <f t="array" ref="V638">IF(INDEX(Historical!$O$7:$O$1372,MATCH(B638,Historical!$B$7:$B$1403,0))=0,"n/a",((INDEX(Historical!$C$7:$C$1381,MATCH(B638,Historical!$B$7:$B$1403,0))/INDEX(Historical!$O$7:$O$1372,MATCH(B638,Historical!$B$7:$B$1403,0)))^(1/10)-1)*100)</f>
        <v>9.087166752</v>
      </c>
      <c r="W638" s="109">
        <f t="shared" si="5"/>
        <v>1.760309489</v>
      </c>
      <c r="X638" s="110" t="str">
        <f t="shared" si="6"/>
        <v>n/a</v>
      </c>
      <c r="Y638" s="149" t="s">
        <v>1715</v>
      </c>
      <c r="Z638" s="103">
        <f t="shared" si="7"/>
        <v>106.3291139</v>
      </c>
      <c r="AA638" s="112">
        <f t="shared" si="8"/>
        <v>37.60759494</v>
      </c>
      <c r="AB638" s="73">
        <v>12.0</v>
      </c>
      <c r="AC638" s="102">
        <v>3.95</v>
      </c>
      <c r="AD638" s="102" t="s">
        <v>128</v>
      </c>
      <c r="AE638" s="102">
        <v>9.45</v>
      </c>
      <c r="AF638" s="102">
        <v>5.09</v>
      </c>
      <c r="AG638" s="102">
        <v>13.600000000000001</v>
      </c>
      <c r="AH638" s="102">
        <v>-37.4</v>
      </c>
      <c r="AI638" s="102">
        <v>8.129999999999999</v>
      </c>
      <c r="AJ638" s="102">
        <v>-1.2</v>
      </c>
      <c r="AK638" s="102" t="s">
        <v>128</v>
      </c>
      <c r="AL638" s="113">
        <v>4059.9999999999995</v>
      </c>
      <c r="AM638" s="114">
        <v>0.3</v>
      </c>
      <c r="AN638" s="102">
        <v>0.0</v>
      </c>
      <c r="AO638" s="115">
        <f t="shared" si="9"/>
        <v>-18.78403821</v>
      </c>
      <c r="AP638" s="116">
        <f t="shared" si="10"/>
        <v>18.82355673</v>
      </c>
      <c r="AQ638" s="117">
        <f t="shared" si="11"/>
        <v>191.6791679</v>
      </c>
      <c r="AR638" s="103">
        <f t="array" ref="AR638">INDEX(Historical!$C$7:$C$1381,MATCH(B638,Historical!$B$7:$B$1403,0))*IF(AH638="n/a",1.03,IF(AH638&lt;0,1.01,IF(AH638&gt;10,1.1,(1+AH638/100))))</f>
        <v>4.242</v>
      </c>
      <c r="AS638" s="112">
        <f t="shared" si="12"/>
        <v>4.5868746</v>
      </c>
      <c r="AT638" s="112">
        <f t="shared" ref="AT638:AV638" si="646">IF($AK638="n/a",1.03*AS638,IF($AK638&lt;0,1.01*AS638,IF($AK638&gt;10,1.1*AS638,(1+$AK638/100)*AS638)))</f>
        <v>4.724480838</v>
      </c>
      <c r="AU638" s="112">
        <f t="shared" si="646"/>
        <v>4.866215263</v>
      </c>
      <c r="AV638" s="112">
        <f t="shared" si="646"/>
        <v>5.012201721</v>
      </c>
      <c r="AW638" s="103">
        <f t="shared" si="14"/>
        <v>23.43177242</v>
      </c>
      <c r="AX638" s="118">
        <f t="shared" si="15"/>
        <v>15.77366033</v>
      </c>
      <c r="AY638" s="119">
        <v>0.44</v>
      </c>
      <c r="AZ638" s="114">
        <v>3.35</v>
      </c>
      <c r="BA638" s="114">
        <v>-22.68</v>
      </c>
      <c r="BB638" s="114">
        <v>-11.09</v>
      </c>
      <c r="BC638" s="114">
        <v>-14.14</v>
      </c>
      <c r="BD638" s="42"/>
      <c r="BE638" s="17">
        <v>2014.0</v>
      </c>
      <c r="BF638" s="17">
        <f t="shared" si="16"/>
        <v>0</v>
      </c>
      <c r="BG638" s="120">
        <v>5.3</v>
      </c>
    </row>
    <row r="639" ht="11.25" customHeight="1">
      <c r="A639" s="155" t="s">
        <v>421</v>
      </c>
      <c r="B639" s="99" t="s">
        <v>422</v>
      </c>
      <c r="C639" s="100" t="s">
        <v>136</v>
      </c>
      <c r="D639" s="100" t="s">
        <v>153</v>
      </c>
      <c r="E639" s="101">
        <v>26.0</v>
      </c>
      <c r="F639" s="58">
        <v>123.0</v>
      </c>
      <c r="G639" s="58" t="s">
        <v>168</v>
      </c>
      <c r="H639" s="58" t="s">
        <v>168</v>
      </c>
      <c r="I639" s="150">
        <v>27.35</v>
      </c>
      <c r="J639" s="103">
        <f t="shared" si="2"/>
        <v>1.462522852</v>
      </c>
      <c r="K639" s="104">
        <v>0.2</v>
      </c>
      <c r="L639" s="73">
        <v>2.0</v>
      </c>
      <c r="M639" s="23">
        <f t="shared" si="3"/>
        <v>0.4</v>
      </c>
      <c r="N639" s="105" t="s">
        <v>285</v>
      </c>
      <c r="O639" s="161">
        <v>0.18</v>
      </c>
      <c r="P639" s="107">
        <v>43657.0</v>
      </c>
      <c r="Q639" s="107">
        <v>43677.0</v>
      </c>
      <c r="R639" s="23">
        <f t="shared" si="4"/>
        <v>11.11111111</v>
      </c>
      <c r="S639" s="108">
        <f t="array" ref="S639">IF(INDEX(Historical!$D$7:$D$1379,MATCH(B639,Historical!$B$7:$B$1403,0))=0,"n/a",(INDEX(Historical!$C$7:$C$1381,MATCH(B639,Historical!$B$7:$B$1403,0))/INDEX(Historical!$D$7:$D$1379,MATCH(B639,Historical!$B$7:$B$1403,0))-1)*100)</f>
        <v>12.86011286</v>
      </c>
      <c r="T639" s="108">
        <f t="array" ref="T639">IF(INDEX(Historical!$F$7:$F$1372,MATCH(B639,Historical!$B$7:$B$1403,0))=0,"n/a",((INDEX(Historical!$C$7:$C$1381,MATCH(B639,Historical!$B$7:$B$1403,0))/INDEX(Historical!$F$7:$F$1372,MATCH(B639,Historical!$B$7:$B$1403,0)))^(1/3)-1)*100)</f>
        <v>10.71552449</v>
      </c>
      <c r="U639" s="108">
        <f t="array" ref="U639">IF(INDEX(Historical!$H$7:$H$1372,MATCH(B639,Historical!$B$7:$B$1403,0))=0,"n/a",((INDEX(Historical!$C$7:$C$1381,MATCH(B639,Historical!$B$7:$B$1403,0))/INDEX(Historical!$H$7:$H$1372,MATCH(B639,Historical!$B$7:$B$1403,0)))^(1/5)-1)*100)</f>
        <v>7.610723676</v>
      </c>
      <c r="V639" s="108">
        <f t="array" ref="V639">IF(INDEX(Historical!$O$7:$O$1372,MATCH(B639,Historical!$B$7:$B$1403,0))=0,"n/a",((INDEX(Historical!$C$7:$C$1381,MATCH(B639,Historical!$B$7:$B$1403,0))/INDEX(Historical!$O$7:$O$1372,MATCH(B639,Historical!$B$7:$B$1403,0)))^(1/10)-1)*100)</f>
        <v>6.180867282</v>
      </c>
      <c r="W639" s="109">
        <f t="shared" si="5"/>
        <v>1.231335884</v>
      </c>
      <c r="X639" s="110" t="str">
        <f t="shared" si="6"/>
        <v>n/a</v>
      </c>
      <c r="Y639" s="176" t="s">
        <v>237</v>
      </c>
      <c r="Z639" s="103" t="str">
        <f t="shared" si="7"/>
        <v>n/a</v>
      </c>
      <c r="AA639" s="112" t="str">
        <f t="shared" si="8"/>
        <v>n/a</v>
      </c>
      <c r="AB639" s="73">
        <v>12.0</v>
      </c>
      <c r="AC639" s="102" t="s">
        <v>128</v>
      </c>
      <c r="AD639" s="102" t="s">
        <v>128</v>
      </c>
      <c r="AE639" s="102" t="s">
        <v>128</v>
      </c>
      <c r="AF639" s="102" t="s">
        <v>128</v>
      </c>
      <c r="AG639" s="102" t="s">
        <v>128</v>
      </c>
      <c r="AH639" s="102" t="s">
        <v>128</v>
      </c>
      <c r="AI639" s="102" t="s">
        <v>128</v>
      </c>
      <c r="AJ639" s="102" t="s">
        <v>128</v>
      </c>
      <c r="AK639" s="102" t="s">
        <v>128</v>
      </c>
      <c r="AL639" s="113" t="s">
        <v>128</v>
      </c>
      <c r="AM639" s="114" t="s">
        <v>128</v>
      </c>
      <c r="AN639" s="102" t="s">
        <v>128</v>
      </c>
      <c r="AO639" s="115" t="str">
        <f t="shared" si="9"/>
        <v>n/a</v>
      </c>
      <c r="AP639" s="116">
        <f t="shared" si="10"/>
        <v>9.073246527</v>
      </c>
      <c r="AQ639" s="117" t="str">
        <f t="shared" si="11"/>
        <v>n/a</v>
      </c>
      <c r="AR639" s="103">
        <f t="array" ref="AR639">INDEX(Historical!$C$7:$C$1381,MATCH(B639,Historical!$B$7:$B$1403,0))*IF(AH639="n/a",1.03,IF(AH639&lt;0,1.01,IF(AH639&gt;10,1.1,(1+AH639/100))))</f>
        <v>0.3914</v>
      </c>
      <c r="AS639" s="112">
        <f t="shared" si="12"/>
        <v>0.403142</v>
      </c>
      <c r="AT639" s="112">
        <f t="shared" ref="AT639:AV639" si="647">IF($AK639="n/a",1.03*AS639,IF($AK639&lt;0,1.01*AS639,IF($AK639&gt;10,1.1*AS639,(1+$AK639/100)*AS639)))</f>
        <v>0.41523626</v>
      </c>
      <c r="AU639" s="112">
        <f t="shared" si="647"/>
        <v>0.4276933478</v>
      </c>
      <c r="AV639" s="112">
        <f t="shared" si="647"/>
        <v>0.4405241482</v>
      </c>
      <c r="AW639" s="103">
        <f t="shared" si="14"/>
        <v>2.077995756</v>
      </c>
      <c r="AX639" s="118">
        <f t="shared" si="15"/>
        <v>7.597790698</v>
      </c>
      <c r="AY639" s="119" t="s">
        <v>128</v>
      </c>
      <c r="AZ639" s="114" t="s">
        <v>128</v>
      </c>
      <c r="BA639" s="114" t="s">
        <v>128</v>
      </c>
      <c r="BB639" s="114" t="s">
        <v>128</v>
      </c>
      <c r="BC639" s="114" t="s">
        <v>128</v>
      </c>
      <c r="BD639" s="42" t="s">
        <v>112</v>
      </c>
      <c r="BE639" s="17">
        <v>1994.0</v>
      </c>
      <c r="BF639" s="17">
        <f t="shared" si="16"/>
        <v>2</v>
      </c>
      <c r="BG639" s="120" t="s">
        <v>128</v>
      </c>
    </row>
    <row r="640" ht="11.25" customHeight="1">
      <c r="A640" s="155" t="s">
        <v>1616</v>
      </c>
      <c r="B640" s="99" t="s">
        <v>1617</v>
      </c>
      <c r="C640" s="100" t="s">
        <v>245</v>
      </c>
      <c r="D640" s="100" t="s">
        <v>246</v>
      </c>
      <c r="E640" s="101">
        <v>8.0</v>
      </c>
      <c r="F640" s="58">
        <v>567.0</v>
      </c>
      <c r="G640" s="58" t="s">
        <v>121</v>
      </c>
      <c r="H640" s="58" t="s">
        <v>121</v>
      </c>
      <c r="I640" s="150">
        <v>74.86</v>
      </c>
      <c r="J640" s="103">
        <f t="shared" si="2"/>
        <v>4.808976757</v>
      </c>
      <c r="K640" s="104">
        <v>0.9</v>
      </c>
      <c r="L640" s="73">
        <v>4.0</v>
      </c>
      <c r="M640" s="23">
        <f t="shared" si="3"/>
        <v>3.6</v>
      </c>
      <c r="N640" s="105" t="s">
        <v>138</v>
      </c>
      <c r="O640" s="106">
        <v>0.8</v>
      </c>
      <c r="P640" s="107">
        <v>43602.0</v>
      </c>
      <c r="Q640" s="107">
        <v>43619.0</v>
      </c>
      <c r="R640" s="23">
        <f t="shared" si="4"/>
        <v>12.5</v>
      </c>
      <c r="S640" s="108">
        <f t="array" ref="S640">IF(INDEX(Historical!$D$7:$D$1379,MATCH(B640,Historical!$B$7:$B$1403,0))=0,"n/a",(INDEX(Historical!$C$7:$C$1381,MATCH(B640,Historical!$B$7:$B$1403,0))/INDEX(Historical!$D$7:$D$1379,MATCH(B640,Historical!$B$7:$B$1403,0))-1)*100)</f>
        <v>12.90322581</v>
      </c>
      <c r="T640" s="108">
        <f t="array" ref="T640">IF(INDEX(Historical!$F$7:$F$1372,MATCH(B640,Historical!$B$7:$B$1403,0))=0,"n/a",((INDEX(Historical!$C$7:$C$1381,MATCH(B640,Historical!$B$7:$B$1403,0))/INDEX(Historical!$F$7:$F$1372,MATCH(B640,Historical!$B$7:$B$1403,0)))^(1/3)-1)*100)</f>
        <v>12.62478804</v>
      </c>
      <c r="U640" s="108">
        <f t="array" ref="U640">IF(INDEX(Historical!$H$7:$H$1372,MATCH(B640,Historical!$B$7:$B$1403,0))=0,"n/a",((INDEX(Historical!$C$7:$C$1381,MATCH(B640,Historical!$B$7:$B$1403,0))/INDEX(Historical!$H$7:$H$1372,MATCH(B640,Historical!$B$7:$B$1403,0)))^(1/5)-1)*100)</f>
        <v>13.11527301</v>
      </c>
      <c r="V640" s="108" t="str">
        <f t="array" ref="V640">IF(INDEX(Historical!$O$7:$O$1372,MATCH(B640,Historical!$B$7:$B$1403,0))=0,"n/a",((INDEX(Historical!$C$7:$C$1381,MATCH(B640,Historical!$B$7:$B$1403,0))/INDEX(Historical!$O$7:$O$1372,MATCH(B640,Historical!$B$7:$B$1403,0)))^(1/10)-1)*100)</f>
        <v>n/a</v>
      </c>
      <c r="W640" s="109" t="str">
        <f t="shared" si="5"/>
        <v>n/a</v>
      </c>
      <c r="X640" s="110">
        <f t="shared" si="6"/>
        <v>0.880219665</v>
      </c>
      <c r="Y640" s="133"/>
      <c r="Z640" s="103">
        <f t="shared" si="7"/>
        <v>31.11495246</v>
      </c>
      <c r="AA640" s="112">
        <f t="shared" si="8"/>
        <v>6.470181504</v>
      </c>
      <c r="AB640" s="73">
        <v>12.0</v>
      </c>
      <c r="AC640" s="102">
        <v>11.57</v>
      </c>
      <c r="AD640" s="102" t="s">
        <v>128</v>
      </c>
      <c r="AE640" s="102">
        <v>0.31</v>
      </c>
      <c r="AF640" s="102">
        <v>1.35</v>
      </c>
      <c r="AG640" s="102">
        <v>21.7</v>
      </c>
      <c r="AH640" s="102">
        <v>158.6</v>
      </c>
      <c r="AI640" s="102">
        <v>4.97</v>
      </c>
      <c r="AJ640" s="102">
        <v>14.899999999999999</v>
      </c>
      <c r="AK640" s="102">
        <v>-1.68</v>
      </c>
      <c r="AL640" s="113">
        <v>33620.0</v>
      </c>
      <c r="AM640" s="114">
        <v>0.3</v>
      </c>
      <c r="AN640" s="102">
        <v>0.48</v>
      </c>
      <c r="AO640" s="115">
        <f t="shared" si="9"/>
        <v>11.45406826</v>
      </c>
      <c r="AP640" s="116">
        <f t="shared" si="10"/>
        <v>17.92424977</v>
      </c>
      <c r="AQ640" s="117">
        <f t="shared" si="11"/>
        <v>-37.6934281</v>
      </c>
      <c r="AR640" s="103">
        <f t="array" ref="AR640">INDEX(Historical!$C$7:$C$1381,MATCH(B640,Historical!$B$7:$B$1403,0))*IF(AH640="n/a",1.03,IF(AH640&lt;0,1.01,IF(AH640&gt;10,1.1,(1+AH640/100))))</f>
        <v>3.85</v>
      </c>
      <c r="AS640" s="112">
        <f t="shared" si="12"/>
        <v>4.041345</v>
      </c>
      <c r="AT640" s="112">
        <f t="shared" ref="AT640:AV640" si="648">IF($AK640="n/a",1.03*AS640,IF($AK640&lt;0,1.01*AS640,IF($AK640&gt;10,1.1*AS640,(1+$AK640/100)*AS640)))</f>
        <v>4.08175845</v>
      </c>
      <c r="AU640" s="112">
        <f t="shared" si="648"/>
        <v>4.122576035</v>
      </c>
      <c r="AV640" s="112">
        <f t="shared" si="648"/>
        <v>4.163801795</v>
      </c>
      <c r="AW640" s="103">
        <f t="shared" si="14"/>
        <v>20.25948128</v>
      </c>
      <c r="AX640" s="118">
        <f t="shared" si="15"/>
        <v>27.0631596</v>
      </c>
      <c r="AY640" s="119">
        <v>1.06</v>
      </c>
      <c r="AZ640" s="114">
        <v>0.84</v>
      </c>
      <c r="BA640" s="114">
        <v>-37.580000000000005</v>
      </c>
      <c r="BB640" s="114">
        <v>-24.8</v>
      </c>
      <c r="BC640" s="114">
        <v>-25.840000000000003</v>
      </c>
      <c r="BD640" s="42"/>
      <c r="BE640" s="17">
        <v>2012.0</v>
      </c>
      <c r="BF640" s="17">
        <f t="shared" si="16"/>
        <v>0</v>
      </c>
      <c r="BG640" s="120">
        <v>9.4</v>
      </c>
    </row>
    <row r="641" ht="11.25" customHeight="1">
      <c r="A641" s="155" t="s">
        <v>1618</v>
      </c>
      <c r="B641" s="99" t="s">
        <v>1619</v>
      </c>
      <c r="C641" s="100" t="s">
        <v>245</v>
      </c>
      <c r="D641" s="100" t="s">
        <v>246</v>
      </c>
      <c r="E641" s="101">
        <v>8.0</v>
      </c>
      <c r="F641" s="58">
        <v>617.0</v>
      </c>
      <c r="G641" s="58" t="s">
        <v>168</v>
      </c>
      <c r="H641" s="58" t="s">
        <v>168</v>
      </c>
      <c r="I641" s="150">
        <v>54.37</v>
      </c>
      <c r="J641" s="103">
        <f t="shared" si="2"/>
        <v>6.437373552</v>
      </c>
      <c r="K641" s="104">
        <v>0.875</v>
      </c>
      <c r="L641" s="73">
        <v>4.0</v>
      </c>
      <c r="M641" s="23">
        <f t="shared" si="3"/>
        <v>3.5</v>
      </c>
      <c r="N641" s="105" t="s">
        <v>150</v>
      </c>
      <c r="O641" s="106">
        <v>0.865</v>
      </c>
      <c r="P641" s="107">
        <v>43860.0</v>
      </c>
      <c r="Q641" s="107">
        <v>43873.0</v>
      </c>
      <c r="R641" s="23">
        <f t="shared" si="4"/>
        <v>1.156069364</v>
      </c>
      <c r="S641" s="108">
        <f t="array" ref="S641">IF(INDEX(Historical!$D$7:$D$1379,MATCH(B641,Historical!$B$7:$B$1403,0))=0,"n/a",(INDEX(Historical!$C$7:$C$1381,MATCH(B641,Historical!$B$7:$B$1403,0))/INDEX(Historical!$D$7:$D$1379,MATCH(B641,Historical!$B$7:$B$1403,0))-1)*100)</f>
        <v>28.98330804</v>
      </c>
      <c r="T641" s="108">
        <f t="array" ref="T641">IF(INDEX(Historical!$F$7:$F$1372,MATCH(B641,Historical!$B$7:$B$1403,0))=0,"n/a",((INDEX(Historical!$C$7:$C$1381,MATCH(B641,Historical!$B$7:$B$1403,0))/INDEX(Historical!$F$7:$F$1372,MATCH(B641,Historical!$B$7:$B$1403,0)))^(1/3)-1)*100)</f>
        <v>19.84978861</v>
      </c>
      <c r="U641" s="108">
        <f t="array" ref="U641">IF(INDEX(Historical!$H$7:$H$1372,MATCH(B641,Historical!$B$7:$B$1403,0))=0,"n/a",((INDEX(Historical!$C$7:$C$1381,MATCH(B641,Historical!$B$7:$B$1403,0))/INDEX(Historical!$H$7:$H$1372,MATCH(B641,Historical!$B$7:$B$1403,0)))^(1/5)-1)*100)</f>
        <v>24.91293784</v>
      </c>
      <c r="V641" s="108" t="str">
        <f t="array" ref="V641">IF(INDEX(Historical!$O$7:$O$1372,MATCH(B641,Historical!$B$7:$B$1403,0))=0,"n/a",((INDEX(Historical!$C$7:$C$1381,MATCH(B641,Historical!$B$7:$B$1403,0))/INDEX(Historical!$O$7:$O$1372,MATCH(B641,Historical!$B$7:$B$1403,0)))^(1/10)-1)*100)</f>
        <v>n/a</v>
      </c>
      <c r="W641" s="109" t="str">
        <f t="shared" si="5"/>
        <v>n/a</v>
      </c>
      <c r="X641" s="110">
        <f t="shared" si="6"/>
        <v>0.4265914014</v>
      </c>
      <c r="Y641" s="133"/>
      <c r="Z641" s="103">
        <f t="shared" si="7"/>
        <v>73.52941176</v>
      </c>
      <c r="AA641" s="112">
        <f t="shared" si="8"/>
        <v>11.42226891</v>
      </c>
      <c r="AB641" s="73">
        <v>12.0</v>
      </c>
      <c r="AC641" s="102">
        <v>4.76</v>
      </c>
      <c r="AD641" s="102">
        <v>1.39</v>
      </c>
      <c r="AE641" s="102">
        <v>10.94</v>
      </c>
      <c r="AF641" s="102">
        <v>5.21</v>
      </c>
      <c r="AG641" s="102">
        <v>19.7</v>
      </c>
      <c r="AH641" s="102">
        <v>54.50000000000001</v>
      </c>
      <c r="AI641" s="102">
        <v>11.12</v>
      </c>
      <c r="AJ641" s="102">
        <v>58.4</v>
      </c>
      <c r="AK641" s="102">
        <v>8.21</v>
      </c>
      <c r="AL641" s="113">
        <v>12380.0</v>
      </c>
      <c r="AM641" s="114">
        <v>74.68</v>
      </c>
      <c r="AN641" s="102">
        <v>1.9</v>
      </c>
      <c r="AO641" s="115">
        <f t="shared" si="9"/>
        <v>19.92804249</v>
      </c>
      <c r="AP641" s="116">
        <f t="shared" si="10"/>
        <v>31.35031139</v>
      </c>
      <c r="AQ641" s="117">
        <f t="shared" si="11"/>
        <v>62.63117237</v>
      </c>
      <c r="AR641" s="103">
        <f t="array" ref="AR641">INDEX(Historical!$C$7:$C$1381,MATCH(B641,Historical!$B$7:$B$1403,0))*IF(AH641="n/a",1.03,IF(AH641&lt;0,1.01,IF(AH641&gt;10,1.1,(1+AH641/100))))</f>
        <v>3.74</v>
      </c>
      <c r="AS641" s="112">
        <f t="shared" si="12"/>
        <v>4.114</v>
      </c>
      <c r="AT641" s="112">
        <f t="shared" ref="AT641:AV641" si="649">IF($AK641="n/a",1.03*AS641,IF($AK641&lt;0,1.01*AS641,IF($AK641&gt;10,1.1*AS641,(1+$AK641/100)*AS641)))</f>
        <v>4.4517594</v>
      </c>
      <c r="AU641" s="112">
        <f t="shared" si="649"/>
        <v>4.817248847</v>
      </c>
      <c r="AV641" s="112">
        <f t="shared" si="649"/>
        <v>5.212744977</v>
      </c>
      <c r="AW641" s="103">
        <f t="shared" si="14"/>
        <v>22.33575322</v>
      </c>
      <c r="AX641" s="118">
        <f t="shared" si="15"/>
        <v>41.08102487</v>
      </c>
      <c r="AY641" s="119">
        <v>1.04</v>
      </c>
      <c r="AZ641" s="114">
        <v>14.85</v>
      </c>
      <c r="BA641" s="114">
        <v>-16.64</v>
      </c>
      <c r="BB641" s="114">
        <v>-11.23</v>
      </c>
      <c r="BC641" s="114">
        <v>-1.7000000000000002</v>
      </c>
      <c r="BD641" s="42"/>
      <c r="BE641" s="17">
        <v>2013.0</v>
      </c>
      <c r="BF641" s="17">
        <f t="shared" si="16"/>
        <v>0</v>
      </c>
      <c r="BG641" s="120">
        <v>8.6</v>
      </c>
    </row>
    <row r="642" ht="11.25" customHeight="1">
      <c r="A642" s="230" t="s">
        <v>1968</v>
      </c>
      <c r="B642" s="99" t="s">
        <v>1969</v>
      </c>
      <c r="C642" s="100" t="s">
        <v>136</v>
      </c>
      <c r="D642" s="100" t="s">
        <v>153</v>
      </c>
      <c r="E642" s="101">
        <v>6.0</v>
      </c>
      <c r="F642" s="58">
        <v>798.0</v>
      </c>
      <c r="G642" s="58" t="s">
        <v>168</v>
      </c>
      <c r="H642" s="58" t="s">
        <v>168</v>
      </c>
      <c r="I642" s="150">
        <v>23.97</v>
      </c>
      <c r="J642" s="103">
        <f t="shared" si="2"/>
        <v>2.33625365</v>
      </c>
      <c r="K642" s="104">
        <v>0.14</v>
      </c>
      <c r="L642" s="73">
        <v>4.0</v>
      </c>
      <c r="M642" s="23">
        <f t="shared" si="3"/>
        <v>0.56</v>
      </c>
      <c r="N642" s="105" t="s">
        <v>1140</v>
      </c>
      <c r="O642" s="106">
        <v>0.13</v>
      </c>
      <c r="P642" s="107">
        <v>43868.0</v>
      </c>
      <c r="Q642" s="107">
        <v>43879.0</v>
      </c>
      <c r="R642" s="23">
        <f t="shared" si="4"/>
        <v>7.692307692</v>
      </c>
      <c r="S642" s="108">
        <f t="array" ref="S642">IF(INDEX(Historical!$D$7:$D$1379,MATCH(B642,Historical!$B$7:$B$1403,0))=0,"n/a",(INDEX(Historical!$C$7:$C$1381,MATCH(B642,Historical!$B$7:$B$1403,0))/INDEX(Historical!$D$7:$D$1379,MATCH(B642,Historical!$B$7:$B$1403,0))-1)*100)</f>
        <v>19.51219512</v>
      </c>
      <c r="T642" s="108">
        <f t="array" ref="T642">IF(INDEX(Historical!$F$7:$F$1372,MATCH(B642,Historical!$B$7:$B$1403,0))=0,"n/a",((INDEX(Historical!$C$7:$C$1381,MATCH(B642,Historical!$B$7:$B$1403,0))/INDEX(Historical!$F$7:$F$1372,MATCH(B642,Historical!$B$7:$B$1403,0)))^(1/3)-1)*100)</f>
        <v>19.10574064</v>
      </c>
      <c r="U642" s="108" t="str">
        <f t="array" ref="U642">IF(INDEX(Historical!$H$7:$H$1372,MATCH(B642,Historical!$B$7:$B$1403,0))=0,"n/a",((INDEX(Historical!$C$7:$C$1381,MATCH(B642,Historical!$B$7:$B$1403,0))/INDEX(Historical!$H$7:$H$1372,MATCH(B642,Historical!$B$7:$B$1403,0)))^(1/5)-1)*100)</f>
        <v>n/a</v>
      </c>
      <c r="V642" s="108" t="str">
        <f t="array" ref="V642">IF(INDEX(Historical!$O$7:$O$1372,MATCH(B642,Historical!$B$7:$B$1403,0))=0,"n/a",((INDEX(Historical!$C$7:$C$1381,MATCH(B642,Historical!$B$7:$B$1403,0))/INDEX(Historical!$O$7:$O$1372,MATCH(B642,Historical!$B$7:$B$1403,0)))^(1/10)-1)*100)</f>
        <v>n/a</v>
      </c>
      <c r="W642" s="109" t="str">
        <f t="shared" si="5"/>
        <v>n/a</v>
      </c>
      <c r="X642" s="110" t="str">
        <f t="shared" si="6"/>
        <v>n/a</v>
      </c>
      <c r="Y642" s="133"/>
      <c r="Z642" s="103">
        <f t="shared" si="7"/>
        <v>24.03433476</v>
      </c>
      <c r="AA642" s="112">
        <f t="shared" si="8"/>
        <v>10.28755365</v>
      </c>
      <c r="AB642" s="73">
        <v>12.0</v>
      </c>
      <c r="AC642" s="102">
        <v>2.33</v>
      </c>
      <c r="AD642" s="102">
        <v>1.29</v>
      </c>
      <c r="AE642" s="102">
        <v>3.81</v>
      </c>
      <c r="AF642" s="102">
        <v>1.4</v>
      </c>
      <c r="AG642" s="102">
        <v>13.900000000000002</v>
      </c>
      <c r="AH642" s="102">
        <v>59.699999999999996</v>
      </c>
      <c r="AI642" s="102">
        <v>5.489999999999999</v>
      </c>
      <c r="AJ642" s="102">
        <v>25.0</v>
      </c>
      <c r="AK642" s="102">
        <v>8.0</v>
      </c>
      <c r="AL642" s="113">
        <v>453.75</v>
      </c>
      <c r="AM642" s="114">
        <v>0.4</v>
      </c>
      <c r="AN642" s="102">
        <v>0.0</v>
      </c>
      <c r="AO642" s="115" t="str">
        <f t="shared" si="9"/>
        <v>n/a</v>
      </c>
      <c r="AP642" s="116" t="str">
        <f t="shared" si="10"/>
        <v>n/a</v>
      </c>
      <c r="AQ642" s="117">
        <f t="shared" si="11"/>
        <v>-19.99284724</v>
      </c>
      <c r="AR642" s="103">
        <f t="array" ref="AR642">INDEX(Historical!$C$7:$C$1381,MATCH(B642,Historical!$B$7:$B$1403,0))*IF(AH642="n/a",1.03,IF(AH642&lt;0,1.01,IF(AH642&gt;10,1.1,(1+AH642/100))))</f>
        <v>0.539</v>
      </c>
      <c r="AS642" s="112">
        <f t="shared" si="12"/>
        <v>0.5685911</v>
      </c>
      <c r="AT642" s="112">
        <f t="shared" ref="AT642:AV642" si="650">IF($AK642="n/a",1.03*AS642,IF($AK642&lt;0,1.01*AS642,IF($AK642&gt;10,1.1*AS642,(1+$AK642/100)*AS642)))</f>
        <v>0.614078388</v>
      </c>
      <c r="AU642" s="112">
        <f t="shared" si="650"/>
        <v>0.663204659</v>
      </c>
      <c r="AV642" s="112">
        <f t="shared" si="650"/>
        <v>0.7162610318</v>
      </c>
      <c r="AW642" s="103">
        <f t="shared" si="14"/>
        <v>3.101135179</v>
      </c>
      <c r="AX642" s="118">
        <f t="shared" si="15"/>
        <v>12.93756854</v>
      </c>
      <c r="AY642" s="119">
        <v>0.72</v>
      </c>
      <c r="AZ642" s="114">
        <v>-4.04</v>
      </c>
      <c r="BA642" s="114">
        <v>-23.52</v>
      </c>
      <c r="BB642" s="114">
        <v>-16.31</v>
      </c>
      <c r="BC642" s="114">
        <v>-16.689999999999998</v>
      </c>
      <c r="BD642" s="42"/>
      <c r="BE642" s="17">
        <v>2015.0</v>
      </c>
      <c r="BF642" s="17">
        <f t="shared" si="16"/>
        <v>0</v>
      </c>
      <c r="BG642" s="120">
        <v>1.9</v>
      </c>
    </row>
    <row r="643" ht="11.25" customHeight="1">
      <c r="A643" s="155" t="s">
        <v>1041</v>
      </c>
      <c r="B643" s="99" t="s">
        <v>1042</v>
      </c>
      <c r="C643" s="100" t="s">
        <v>131</v>
      </c>
      <c r="D643" s="100" t="s">
        <v>546</v>
      </c>
      <c r="E643" s="101">
        <v>17.0</v>
      </c>
      <c r="F643" s="58">
        <v>201.0</v>
      </c>
      <c r="G643" s="58" t="s">
        <v>121</v>
      </c>
      <c r="H643" s="58" t="s">
        <v>120</v>
      </c>
      <c r="I643" s="150">
        <v>78.3</v>
      </c>
      <c r="J643" s="103">
        <f t="shared" si="2"/>
        <v>3.167305236</v>
      </c>
      <c r="K643" s="104">
        <v>0.62</v>
      </c>
      <c r="L643" s="73">
        <v>4.0</v>
      </c>
      <c r="M643" s="23">
        <f t="shared" si="3"/>
        <v>2.48</v>
      </c>
      <c r="N643" s="105" t="s">
        <v>425</v>
      </c>
      <c r="O643" s="106">
        <v>0.57</v>
      </c>
      <c r="P643" s="148">
        <v>43249.0</v>
      </c>
      <c r="Q643" s="148">
        <v>43271.0</v>
      </c>
      <c r="R643" s="23">
        <f t="shared" si="4"/>
        <v>8.771929825</v>
      </c>
      <c r="S643" s="108">
        <f t="array" ref="S643">IF(INDEX(Historical!$D$7:$D$1379,MATCH(B643,Historical!$B$7:$B$1403,0))=0,"n/a",(INDEX(Historical!$C$7:$C$1381,MATCH(B643,Historical!$B$7:$B$1403,0))/INDEX(Historical!$D$7:$D$1379,MATCH(B643,Historical!$B$7:$B$1403,0))-1)*100)</f>
        <v>2.057613169</v>
      </c>
      <c r="T643" s="108">
        <f t="array" ref="T643">IF(INDEX(Historical!$F$7:$F$1372,MATCH(B643,Historical!$B$7:$B$1403,0))=0,"n/a",((INDEX(Historical!$C$7:$C$1381,MATCH(B643,Historical!$B$7:$B$1403,0))/INDEX(Historical!$F$7:$F$1372,MATCH(B643,Historical!$B$7:$B$1403,0)))^(1/3)-1)*100)</f>
        <v>6.208786093</v>
      </c>
      <c r="U643" s="108">
        <f t="array" ref="U643">IF(INDEX(Historical!$H$7:$H$1372,MATCH(B643,Historical!$B$7:$B$1403,0))=0,"n/a",((INDEX(Historical!$C$7:$C$1381,MATCH(B643,Historical!$B$7:$B$1403,0))/INDEX(Historical!$H$7:$H$1372,MATCH(B643,Historical!$B$7:$B$1403,0)))^(1/5)-1)*100)</f>
        <v>9.024765432</v>
      </c>
      <c r="V643" s="108">
        <f t="array" ref="V643">IF(INDEX(Historical!$O$7:$O$1372,MATCH(B643,Historical!$B$7:$B$1403,0))=0,"n/a",((INDEX(Historical!$C$7:$C$1381,MATCH(B643,Historical!$B$7:$B$1403,0))/INDEX(Historical!$O$7:$O$1372,MATCH(B643,Historical!$B$7:$B$1403,0)))^(1/10)-1)*100)</f>
        <v>13.98237129</v>
      </c>
      <c r="W643" s="109">
        <f t="shared" si="5"/>
        <v>0.6454388346</v>
      </c>
      <c r="X643" s="110" t="str">
        <f t="shared" si="6"/>
        <v>n/a</v>
      </c>
      <c r="Y643" s="149" t="s">
        <v>913</v>
      </c>
      <c r="Z643" s="103">
        <f t="shared" si="7"/>
        <v>70.65527066</v>
      </c>
      <c r="AA643" s="112">
        <f t="shared" si="8"/>
        <v>22.30769231</v>
      </c>
      <c r="AB643" s="73">
        <v>9.0</v>
      </c>
      <c r="AC643" s="102">
        <v>3.51</v>
      </c>
      <c r="AD643" s="102">
        <v>0.83</v>
      </c>
      <c r="AE643" s="102">
        <v>4.65</v>
      </c>
      <c r="AF643" s="102">
        <v>19.87</v>
      </c>
      <c r="AG643" s="102">
        <v>90.5</v>
      </c>
      <c r="AH643" s="102">
        <v>216.29999999999998</v>
      </c>
      <c r="AI643" s="102">
        <v>45.12</v>
      </c>
      <c r="AJ643" s="102">
        <v>-4.0</v>
      </c>
      <c r="AK643" s="102">
        <v>26.8</v>
      </c>
      <c r="AL643" s="113">
        <v>92010.0</v>
      </c>
      <c r="AM643" s="114">
        <v>0.12</v>
      </c>
      <c r="AN643" s="102">
        <v>3.53</v>
      </c>
      <c r="AO643" s="115">
        <f t="shared" si="9"/>
        <v>-10.11562164</v>
      </c>
      <c r="AP643" s="116">
        <f t="shared" si="10"/>
        <v>12.19207067</v>
      </c>
      <c r="AQ643" s="117">
        <f t="shared" si="11"/>
        <v>343.8487461</v>
      </c>
      <c r="AR643" s="103">
        <f t="array" ref="AR643">INDEX(Historical!$C$7:$C$1381,MATCH(B643,Historical!$B$7:$B$1403,0))*IF(AH643="n/a",1.03,IF(AH643&lt;0,1.01,IF(AH643&gt;10,1.1,(1+AH643/100))))</f>
        <v>2.728</v>
      </c>
      <c r="AS643" s="112">
        <f t="shared" si="12"/>
        <v>3.0008</v>
      </c>
      <c r="AT643" s="112">
        <f t="shared" ref="AT643:AV643" si="651">IF($AK643="n/a",1.03*AS643,IF($AK643&lt;0,1.01*AS643,IF($AK643&gt;10,1.1*AS643,(1+$AK643/100)*AS643)))</f>
        <v>3.30088</v>
      </c>
      <c r="AU643" s="112">
        <f t="shared" si="651"/>
        <v>3.630968</v>
      </c>
      <c r="AV643" s="112">
        <f t="shared" si="651"/>
        <v>3.9940648</v>
      </c>
      <c r="AW643" s="103">
        <f t="shared" si="14"/>
        <v>16.6547128</v>
      </c>
      <c r="AX643" s="118">
        <f t="shared" si="15"/>
        <v>21.27038672</v>
      </c>
      <c r="AY643" s="119">
        <v>1.52</v>
      </c>
      <c r="AZ643" s="114">
        <v>48.55</v>
      </c>
      <c r="BA643" s="114">
        <v>-18.58</v>
      </c>
      <c r="BB643" s="114">
        <v>-11.57</v>
      </c>
      <c r="BC643" s="114">
        <v>-2.15</v>
      </c>
      <c r="BD643" s="42"/>
      <c r="BE643" s="17">
        <v>2003.0</v>
      </c>
      <c r="BF643" s="17">
        <f t="shared" si="16"/>
        <v>1</v>
      </c>
      <c r="BG643" s="120">
        <v>12.6</v>
      </c>
    </row>
    <row r="644" ht="11.25" customHeight="1">
      <c r="A644" s="121" t="s">
        <v>1386</v>
      </c>
      <c r="B644" s="122" t="s">
        <v>1387</v>
      </c>
      <c r="C644" s="100" t="s">
        <v>136</v>
      </c>
      <c r="D644" s="100" t="s">
        <v>153</v>
      </c>
      <c r="E644" s="123">
        <v>9.0</v>
      </c>
      <c r="F644" s="58">
        <v>453.0</v>
      </c>
      <c r="G644" s="124" t="s">
        <v>168</v>
      </c>
      <c r="H644" s="124" t="s">
        <v>168</v>
      </c>
      <c r="I644" s="216">
        <v>34.0</v>
      </c>
      <c r="J644" s="126">
        <f t="shared" si="2"/>
        <v>3.882352941</v>
      </c>
      <c r="K644" s="127">
        <v>0.33</v>
      </c>
      <c r="L644" s="128">
        <v>4.0</v>
      </c>
      <c r="M644" s="129">
        <f t="shared" si="3"/>
        <v>1.32</v>
      </c>
      <c r="N644" s="130" t="s">
        <v>409</v>
      </c>
      <c r="O644" s="131">
        <v>0.32</v>
      </c>
      <c r="P644" s="173">
        <v>43538.0</v>
      </c>
      <c r="Q644" s="173">
        <v>43553.0</v>
      </c>
      <c r="R644" s="129">
        <f t="shared" si="4"/>
        <v>3.125</v>
      </c>
      <c r="S644" s="108">
        <f t="array" ref="S644">IF(INDEX(Historical!$D$7:$D$1379,MATCH(B644,Historical!$B$7:$B$1403,0))=0,"n/a",(INDEX(Historical!$C$7:$C$1381,MATCH(B644,Historical!$B$7:$B$1403,0))/INDEX(Historical!$D$7:$D$1379,MATCH(B644,Historical!$B$7:$B$1403,0))-1)*100)</f>
        <v>3.125</v>
      </c>
      <c r="T644" s="108">
        <f t="array" ref="T644">IF(INDEX(Historical!$F$7:$F$1372,MATCH(B644,Historical!$B$7:$B$1403,0))=0,"n/a",((INDEX(Historical!$C$7:$C$1381,MATCH(B644,Historical!$B$7:$B$1403,0))/INDEX(Historical!$F$7:$F$1372,MATCH(B644,Historical!$B$7:$B$1403,0)))^(1/3)-1)*100)</f>
        <v>3.228011546</v>
      </c>
      <c r="U644" s="108">
        <f t="array" ref="U644">IF(INDEX(Historical!$H$7:$H$1372,MATCH(B644,Historical!$B$7:$B$1403,0))=0,"n/a",((INDEX(Historical!$C$7:$C$1381,MATCH(B644,Historical!$B$7:$B$1403,0))/INDEX(Historical!$H$7:$H$1372,MATCH(B644,Historical!$B$7:$B$1403,0)))^(1/5)-1)*100)</f>
        <v>3.340648294</v>
      </c>
      <c r="V644" s="108">
        <f t="array" ref="V644">IF(INDEX(Historical!$O$7:$O$1372,MATCH(B644,Historical!$B$7:$B$1403,0))=0,"n/a",((INDEX(Historical!$C$7:$C$1381,MATCH(B644,Historical!$B$7:$B$1403,0))/INDEX(Historical!$O$7:$O$1372,MATCH(B644,Historical!$B$7:$B$1403,0)))^(1/10)-1)*100)</f>
        <v>3.235786268</v>
      </c>
      <c r="W644" s="109">
        <f t="shared" si="5"/>
        <v>1.032406969</v>
      </c>
      <c r="X644" s="110" t="str">
        <f t="shared" si="6"/>
        <v>n/a</v>
      </c>
      <c r="Y644" s="164"/>
      <c r="Z644" s="126" t="str">
        <f t="shared" si="7"/>
        <v>n/a</v>
      </c>
      <c r="AA644" s="134" t="str">
        <f t="shared" si="8"/>
        <v>n/a</v>
      </c>
      <c r="AB644" s="128">
        <v>12.0</v>
      </c>
      <c r="AC644" s="125" t="s">
        <v>128</v>
      </c>
      <c r="AD644" s="125" t="s">
        <v>128</v>
      </c>
      <c r="AE644" s="125" t="s">
        <v>128</v>
      </c>
      <c r="AF644" s="125" t="s">
        <v>128</v>
      </c>
      <c r="AG644" s="125" t="s">
        <v>128</v>
      </c>
      <c r="AH644" s="125" t="s">
        <v>128</v>
      </c>
      <c r="AI644" s="125" t="s">
        <v>128</v>
      </c>
      <c r="AJ644" s="125" t="s">
        <v>128</v>
      </c>
      <c r="AK644" s="125" t="s">
        <v>128</v>
      </c>
      <c r="AL644" s="135" t="s">
        <v>128</v>
      </c>
      <c r="AM644" s="136" t="s">
        <v>128</v>
      </c>
      <c r="AN644" s="125" t="s">
        <v>128</v>
      </c>
      <c r="AO644" s="137" t="str">
        <f t="shared" si="9"/>
        <v>n/a</v>
      </c>
      <c r="AP644" s="138">
        <f t="shared" si="10"/>
        <v>7.223001235</v>
      </c>
      <c r="AQ644" s="139" t="str">
        <f t="shared" si="11"/>
        <v>n/a</v>
      </c>
      <c r="AR644" s="103">
        <f t="array" ref="AR644">INDEX(Historical!$C$7:$C$1381,MATCH(B644,Historical!$B$7:$B$1403,0))*IF(AH644="n/a",1.03,IF(AH644&lt;0,1.01,IF(AH644&gt;10,1.1,(1+AH644/100))))</f>
        <v>1.3596</v>
      </c>
      <c r="AS644" s="134">
        <f t="shared" si="12"/>
        <v>1.400388</v>
      </c>
      <c r="AT644" s="134">
        <f t="shared" ref="AT644:AV644" si="652">IF($AK644="n/a",1.03*AS644,IF($AK644&lt;0,1.01*AS644,IF($AK644&gt;10,1.1*AS644,(1+$AK644/100)*AS644)))</f>
        <v>1.44239964</v>
      </c>
      <c r="AU644" s="134">
        <f t="shared" si="652"/>
        <v>1.485671629</v>
      </c>
      <c r="AV644" s="134">
        <f t="shared" si="652"/>
        <v>1.530241778</v>
      </c>
      <c r="AW644" s="126">
        <f t="shared" si="14"/>
        <v>7.218301047</v>
      </c>
      <c r="AX644" s="140">
        <f t="shared" si="15"/>
        <v>21.2302972</v>
      </c>
      <c r="AY644" s="141" t="s">
        <v>128</v>
      </c>
      <c r="AZ644" s="136" t="s">
        <v>128</v>
      </c>
      <c r="BA644" s="136" t="s">
        <v>128</v>
      </c>
      <c r="BB644" s="136" t="s">
        <v>128</v>
      </c>
      <c r="BC644" s="136" t="s">
        <v>128</v>
      </c>
      <c r="BD644" s="142" t="s">
        <v>112</v>
      </c>
      <c r="BE644" s="17">
        <v>2011.0</v>
      </c>
      <c r="BF644" s="17">
        <f t="shared" si="16"/>
        <v>0</v>
      </c>
      <c r="BG644" s="143" t="s">
        <v>128</v>
      </c>
    </row>
    <row r="645" ht="11.25" customHeight="1">
      <c r="A645" s="155" t="s">
        <v>1043</v>
      </c>
      <c r="B645" s="99" t="s">
        <v>1044</v>
      </c>
      <c r="C645" s="100" t="s">
        <v>136</v>
      </c>
      <c r="D645" s="100" t="s">
        <v>391</v>
      </c>
      <c r="E645" s="101">
        <v>12.0</v>
      </c>
      <c r="F645" s="58">
        <v>296.0</v>
      </c>
      <c r="G645" s="58" t="s">
        <v>168</v>
      </c>
      <c r="H645" s="58" t="s">
        <v>168</v>
      </c>
      <c r="I645" s="150">
        <v>14.9</v>
      </c>
      <c r="J645" s="103">
        <f t="shared" si="2"/>
        <v>2.416107383</v>
      </c>
      <c r="K645" s="104">
        <v>0.09</v>
      </c>
      <c r="L645" s="73">
        <v>4.0</v>
      </c>
      <c r="M645" s="23">
        <f t="shared" si="3"/>
        <v>0.36</v>
      </c>
      <c r="N645" s="105" t="s">
        <v>792</v>
      </c>
      <c r="O645" s="106">
        <v>0.07</v>
      </c>
      <c r="P645" s="146">
        <v>43573.0</v>
      </c>
      <c r="Q645" s="146">
        <v>43591.0</v>
      </c>
      <c r="R645" s="23">
        <f t="shared" si="4"/>
        <v>28.57142857</v>
      </c>
      <c r="S645" s="108">
        <f t="array" ref="S645">IF(INDEX(Historical!$D$7:$D$1379,MATCH(B645,Historical!$B$7:$B$1403,0))=0,"n/a",(INDEX(Historical!$C$7:$C$1381,MATCH(B645,Historical!$B$7:$B$1403,0))/INDEX(Historical!$D$7:$D$1379,MATCH(B645,Historical!$B$7:$B$1403,0))-1)*100)</f>
        <v>30.76923077</v>
      </c>
      <c r="T645" s="108">
        <f t="array" ref="T645">IF(INDEX(Historical!$F$7:$F$1372,MATCH(B645,Historical!$B$7:$B$1403,0))=0,"n/a",((INDEX(Historical!$C$7:$C$1381,MATCH(B645,Historical!$B$7:$B$1403,0))/INDEX(Historical!$F$7:$F$1372,MATCH(B645,Historical!$B$7:$B$1403,0)))^(1/3)-1)*100)</f>
        <v>29.24074505</v>
      </c>
      <c r="U645" s="108">
        <f t="array" ref="U645">IF(INDEX(Historical!$H$7:$H$1372,MATCH(B645,Historical!$B$7:$B$1403,0))=0,"n/a",((INDEX(Historical!$C$7:$C$1381,MATCH(B645,Historical!$B$7:$B$1403,0))/INDEX(Historical!$H$7:$H$1372,MATCH(B645,Historical!$B$7:$B$1403,0)))^(1/5)-1)*100)</f>
        <v>24.20990092</v>
      </c>
      <c r="V645" s="108">
        <f t="array" ref="V645">IF(INDEX(Historical!$O$7:$O$1372,MATCH(B645,Historical!$B$7:$B$1403,0))=0,"n/a",((INDEX(Historical!$C$7:$C$1381,MATCH(B645,Historical!$B$7:$B$1403,0))/INDEX(Historical!$O$7:$O$1372,MATCH(B645,Historical!$B$7:$B$1403,0)))^(1/10)-1)*100)</f>
        <v>21.12976963</v>
      </c>
      <c r="W645" s="109">
        <f t="shared" si="5"/>
        <v>1.145772119</v>
      </c>
      <c r="X645" s="110" t="str">
        <f t="shared" si="6"/>
        <v>n/a</v>
      </c>
      <c r="Y645" s="133"/>
      <c r="Z645" s="103" t="str">
        <f t="shared" si="7"/>
        <v>n/a</v>
      </c>
      <c r="AA645" s="112" t="str">
        <f t="shared" si="8"/>
        <v>n/a</v>
      </c>
      <c r="AB645" s="73">
        <v>12.0</v>
      </c>
      <c r="AC645" s="102" t="s">
        <v>128</v>
      </c>
      <c r="AD645" s="102" t="s">
        <v>128</v>
      </c>
      <c r="AE645" s="102" t="s">
        <v>128</v>
      </c>
      <c r="AF645" s="102" t="s">
        <v>128</v>
      </c>
      <c r="AG645" s="102" t="s">
        <v>128</v>
      </c>
      <c r="AH645" s="102" t="s">
        <v>128</v>
      </c>
      <c r="AI645" s="102" t="s">
        <v>128</v>
      </c>
      <c r="AJ645" s="102" t="s">
        <v>128</v>
      </c>
      <c r="AK645" s="102" t="s">
        <v>128</v>
      </c>
      <c r="AL645" s="113" t="s">
        <v>128</v>
      </c>
      <c r="AM645" s="114" t="s">
        <v>128</v>
      </c>
      <c r="AN645" s="102" t="s">
        <v>128</v>
      </c>
      <c r="AO645" s="115" t="str">
        <f t="shared" si="9"/>
        <v>n/a</v>
      </c>
      <c r="AP645" s="116">
        <f t="shared" si="10"/>
        <v>26.6260083</v>
      </c>
      <c r="AQ645" s="117" t="str">
        <f t="shared" si="11"/>
        <v>n/a</v>
      </c>
      <c r="AR645" s="103">
        <f t="array" ref="AR645">INDEX(Historical!$C$7:$C$1381,MATCH(B645,Historical!$B$7:$B$1403,0))*IF(AH645="n/a",1.03,IF(AH645&lt;0,1.01,IF(AH645&gt;10,1.1,(1+AH645/100))))</f>
        <v>0.3502</v>
      </c>
      <c r="AS645" s="112">
        <f t="shared" si="12"/>
        <v>0.360706</v>
      </c>
      <c r="AT645" s="112">
        <f t="shared" ref="AT645:AV645" si="653">IF($AK645="n/a",1.03*AS645,IF($AK645&lt;0,1.01*AS645,IF($AK645&gt;10,1.1*AS645,(1+$AK645/100)*AS645)))</f>
        <v>0.37152718</v>
      </c>
      <c r="AU645" s="112">
        <f t="shared" si="653"/>
        <v>0.3826729954</v>
      </c>
      <c r="AV645" s="112">
        <f t="shared" si="653"/>
        <v>0.3941531853</v>
      </c>
      <c r="AW645" s="103">
        <f t="shared" si="14"/>
        <v>1.859259361</v>
      </c>
      <c r="AX645" s="118">
        <f t="shared" si="15"/>
        <v>12.47825074</v>
      </c>
      <c r="AY645" s="119" t="s">
        <v>128</v>
      </c>
      <c r="AZ645" s="114" t="s">
        <v>128</v>
      </c>
      <c r="BA645" s="114" t="s">
        <v>128</v>
      </c>
      <c r="BB645" s="114" t="s">
        <v>128</v>
      </c>
      <c r="BC645" s="114" t="s">
        <v>128</v>
      </c>
      <c r="BD645" s="42" t="s">
        <v>112</v>
      </c>
      <c r="BE645" s="17">
        <v>2008.0</v>
      </c>
      <c r="BF645" s="17">
        <f t="shared" si="16"/>
        <v>1</v>
      </c>
      <c r="BG645" s="120" t="s">
        <v>128</v>
      </c>
    </row>
    <row r="646" ht="11.25" customHeight="1">
      <c r="A646" s="55" t="s">
        <v>1970</v>
      </c>
      <c r="B646" s="99" t="s">
        <v>1971</v>
      </c>
      <c r="C646" s="100" t="s">
        <v>296</v>
      </c>
      <c r="D646" s="100" t="s">
        <v>348</v>
      </c>
      <c r="E646" s="101">
        <v>6.0</v>
      </c>
      <c r="F646" s="58">
        <v>817.0</v>
      </c>
      <c r="G646" s="58" t="s">
        <v>168</v>
      </c>
      <c r="H646" s="58" t="s">
        <v>168</v>
      </c>
      <c r="I646" s="150">
        <v>58.5</v>
      </c>
      <c r="J646" s="103">
        <f t="shared" si="2"/>
        <v>3.555555556</v>
      </c>
      <c r="K646" s="104">
        <v>0.52</v>
      </c>
      <c r="L646" s="73">
        <v>4.0</v>
      </c>
      <c r="M646" s="23">
        <f t="shared" si="3"/>
        <v>2.08</v>
      </c>
      <c r="N646" s="105" t="s">
        <v>1972</v>
      </c>
      <c r="O646" s="106">
        <v>0.5</v>
      </c>
      <c r="P646" s="107">
        <v>43903.0</v>
      </c>
      <c r="Q646" s="107">
        <v>43924.0</v>
      </c>
      <c r="R646" s="23">
        <f t="shared" si="4"/>
        <v>4</v>
      </c>
      <c r="S646" s="108">
        <f t="array" ref="S646">IF(INDEX(Historical!$D$7:$D$1379,MATCH(B646,Historical!$B$7:$B$1403,0))=0,"n/a",(INDEX(Historical!$C$7:$C$1381,MATCH(B646,Historical!$B$7:$B$1403,0))/INDEX(Historical!$D$7:$D$1379,MATCH(B646,Historical!$B$7:$B$1403,0))-1)*100)</f>
        <v>8.333333333</v>
      </c>
      <c r="T646" s="108">
        <f t="array" ref="T646">IF(INDEX(Historical!$F$7:$F$1372,MATCH(B646,Historical!$B$7:$B$1403,0))=0,"n/a",((INDEX(Historical!$C$7:$C$1381,MATCH(B646,Historical!$B$7:$B$1403,0))/INDEX(Historical!$F$7:$F$1372,MATCH(B646,Historical!$B$7:$B$1403,0)))^(1/3)-1)*100)</f>
        <v>46.51462368</v>
      </c>
      <c r="U646" s="108" t="str">
        <f t="array" ref="U646">IF(INDEX(Historical!$H$7:$H$1372,MATCH(B646,Historical!$B$7:$B$1403,0))=0,"n/a",((INDEX(Historical!$C$7:$C$1381,MATCH(B646,Historical!$B$7:$B$1403,0))/INDEX(Historical!$H$7:$H$1372,MATCH(B646,Historical!$B$7:$B$1403,0)))^(1/5)-1)*100)</f>
        <v>n/a</v>
      </c>
      <c r="V646" s="108" t="str">
        <f t="array" ref="V646">IF(INDEX(Historical!$O$7:$O$1372,MATCH(B646,Historical!$B$7:$B$1403,0))=0,"n/a",((INDEX(Historical!$C$7:$C$1381,MATCH(B646,Historical!$B$7:$B$1403,0))/INDEX(Historical!$O$7:$O$1372,MATCH(B646,Historical!$B$7:$B$1403,0)))^(1/10)-1)*100)</f>
        <v>n/a</v>
      </c>
      <c r="W646" s="109" t="str">
        <f t="shared" si="5"/>
        <v>n/a</v>
      </c>
      <c r="X646" s="110" t="str">
        <f t="shared" si="6"/>
        <v>n/a</v>
      </c>
      <c r="Y646" s="133"/>
      <c r="Z646" s="103">
        <f t="shared" si="7"/>
        <v>87.76371308</v>
      </c>
      <c r="AA646" s="112">
        <f t="shared" si="8"/>
        <v>24.6835443</v>
      </c>
      <c r="AB646" s="73">
        <v>12.0</v>
      </c>
      <c r="AC646" s="102">
        <v>2.37</v>
      </c>
      <c r="AD646" s="102" t="s">
        <v>128</v>
      </c>
      <c r="AE646" s="102">
        <v>3.11</v>
      </c>
      <c r="AF646" s="102">
        <v>7.01</v>
      </c>
      <c r="AG646" s="102" t="s">
        <v>128</v>
      </c>
      <c r="AH646" s="102" t="s">
        <v>128</v>
      </c>
      <c r="AI646" s="102" t="s">
        <v>128</v>
      </c>
      <c r="AJ646" s="102" t="s">
        <v>128</v>
      </c>
      <c r="AK646" s="102" t="s">
        <v>128</v>
      </c>
      <c r="AL646" s="113">
        <v>17450.0</v>
      </c>
      <c r="AM646" s="114">
        <v>3.34</v>
      </c>
      <c r="AN646" s="102" t="s">
        <v>128</v>
      </c>
      <c r="AO646" s="115" t="str">
        <f t="shared" si="9"/>
        <v>n/a</v>
      </c>
      <c r="AP646" s="116" t="str">
        <f t="shared" si="10"/>
        <v>n/a</v>
      </c>
      <c r="AQ646" s="117">
        <f t="shared" si="11"/>
        <v>177.3138179</v>
      </c>
      <c r="AR646" s="103">
        <f t="array" ref="AR646">INDEX(Historical!$C$7:$C$1381,MATCH(B646,Historical!$B$7:$B$1403,0))*IF(AH646="n/a",1.03,IF(AH646&lt;0,1.01,IF(AH646&gt;10,1.1,(1+AH646/100))))</f>
        <v>2.0085</v>
      </c>
      <c r="AS646" s="112">
        <f t="shared" si="12"/>
        <v>2.068755</v>
      </c>
      <c r="AT646" s="112">
        <f t="shared" ref="AT646:AV646" si="654">IF($AK646="n/a",1.03*AS646,IF($AK646&lt;0,1.01*AS646,IF($AK646&gt;10,1.1*AS646,(1+$AK646/100)*AS646)))</f>
        <v>2.13081765</v>
      </c>
      <c r="AU646" s="112">
        <f t="shared" si="654"/>
        <v>2.19474218</v>
      </c>
      <c r="AV646" s="112">
        <f t="shared" si="654"/>
        <v>2.260584445</v>
      </c>
      <c r="AW646" s="103">
        <f t="shared" si="14"/>
        <v>10.66339927</v>
      </c>
      <c r="AX646" s="118">
        <f t="shared" si="15"/>
        <v>18.22803295</v>
      </c>
      <c r="AY646" s="119" t="s">
        <v>128</v>
      </c>
      <c r="AZ646" s="114">
        <v>-0.98</v>
      </c>
      <c r="BA646" s="114">
        <v>-26.38</v>
      </c>
      <c r="BB646" s="114">
        <v>-8.58</v>
      </c>
      <c r="BC646" s="114">
        <v>-14.75</v>
      </c>
      <c r="BD646" s="42"/>
      <c r="BE646" s="17">
        <v>2015.0</v>
      </c>
      <c r="BF646" s="17">
        <f t="shared" si="16"/>
        <v>0</v>
      </c>
      <c r="BG646" s="120" t="s">
        <v>128</v>
      </c>
    </row>
    <row r="647" ht="11.25" customHeight="1">
      <c r="A647" s="55" t="s">
        <v>1973</v>
      </c>
      <c r="B647" s="99" t="s">
        <v>1974</v>
      </c>
      <c r="C647" s="100" t="s">
        <v>272</v>
      </c>
      <c r="D647" s="100" t="s">
        <v>273</v>
      </c>
      <c r="E647" s="101">
        <v>6.0</v>
      </c>
      <c r="F647" s="58">
        <v>750.0</v>
      </c>
      <c r="G647" s="58" t="s">
        <v>168</v>
      </c>
      <c r="H647" s="58" t="s">
        <v>168</v>
      </c>
      <c r="I647" s="150">
        <v>56.17</v>
      </c>
      <c r="J647" s="103">
        <f t="shared" si="2"/>
        <v>3.133345202</v>
      </c>
      <c r="K647" s="104">
        <v>0.44</v>
      </c>
      <c r="L647" s="73">
        <v>4.0</v>
      </c>
      <c r="M647" s="23">
        <f t="shared" si="3"/>
        <v>1.76</v>
      </c>
      <c r="N647" s="105" t="s">
        <v>698</v>
      </c>
      <c r="O647" s="106">
        <v>0.41</v>
      </c>
      <c r="P647" s="146">
        <v>43543.0</v>
      </c>
      <c r="Q647" s="146">
        <v>43559.0</v>
      </c>
      <c r="R647" s="23">
        <f t="shared" si="4"/>
        <v>7.317073171</v>
      </c>
      <c r="S647" s="108">
        <f t="array" ref="S647">IF(INDEX(Historical!$D$7:$D$1379,MATCH(B647,Historical!$B$7:$B$1403,0))=0,"n/a",(INDEX(Historical!$C$7:$C$1381,MATCH(B647,Historical!$B$7:$B$1403,0))/INDEX(Historical!$D$7:$D$1379,MATCH(B647,Historical!$B$7:$B$1403,0))-1)*100)</f>
        <v>6.790123457</v>
      </c>
      <c r="T647" s="108">
        <f t="array" ref="T647">IF(INDEX(Historical!$F$7:$F$1372,MATCH(B647,Historical!$B$7:$B$1403,0))=0,"n/a",((INDEX(Historical!$C$7:$C$1381,MATCH(B647,Historical!$B$7:$B$1403,0))/INDEX(Historical!$F$7:$F$1372,MATCH(B647,Historical!$B$7:$B$1403,0)))^(1/3)-1)*100)</f>
        <v>7.309792679</v>
      </c>
      <c r="U647" s="108">
        <f t="array" ref="U647">IF(INDEX(Historical!$H$7:$H$1372,MATCH(B647,Historical!$B$7:$B$1403,0))=0,"n/a",((INDEX(Historical!$C$7:$C$1381,MATCH(B647,Historical!$B$7:$B$1403,0))/INDEX(Historical!$H$7:$H$1372,MATCH(B647,Historical!$B$7:$B$1403,0)))^(1/5)-1)*100)</f>
        <v>9.280991043</v>
      </c>
      <c r="V647" s="108" t="str">
        <f t="array" ref="V647">IF(INDEX(Historical!$O$7:$O$1372,MATCH(B647,Historical!$B$7:$B$1403,0))=0,"n/a",((INDEX(Historical!$C$7:$C$1381,MATCH(B647,Historical!$B$7:$B$1403,0))/INDEX(Historical!$O$7:$O$1372,MATCH(B647,Historical!$B$7:$B$1403,0)))^(1/10)-1)*100)</f>
        <v>n/a</v>
      </c>
      <c r="W647" s="109" t="str">
        <f t="shared" si="5"/>
        <v>n/a</v>
      </c>
      <c r="X647" s="110" t="str">
        <f t="shared" si="6"/>
        <v>n/a</v>
      </c>
      <c r="Y647" s="133"/>
      <c r="Z647" s="103" t="str">
        <f t="shared" si="7"/>
        <v>n/a</v>
      </c>
      <c r="AA647" s="112" t="str">
        <f t="shared" si="8"/>
        <v>n/a</v>
      </c>
      <c r="AB647" s="73">
        <v>12.0</v>
      </c>
      <c r="AC647" s="102">
        <v>-0.09</v>
      </c>
      <c r="AD647" s="102" t="s">
        <v>128</v>
      </c>
      <c r="AE647" s="102">
        <v>7.17</v>
      </c>
      <c r="AF647" s="102">
        <v>3.22</v>
      </c>
      <c r="AG647" s="102">
        <v>-0.5</v>
      </c>
      <c r="AH647" s="156">
        <v>-842.4</v>
      </c>
      <c r="AI647" s="156">
        <v>73.72999999999999</v>
      </c>
      <c r="AJ647" s="102">
        <v>-49.2</v>
      </c>
      <c r="AK647" s="102" t="s">
        <v>128</v>
      </c>
      <c r="AL647" s="113">
        <v>3270.0</v>
      </c>
      <c r="AM647" s="114">
        <v>1.0999999999999999</v>
      </c>
      <c r="AN647" s="102">
        <v>1.42</v>
      </c>
      <c r="AO647" s="115" t="str">
        <f t="shared" si="9"/>
        <v>n/a</v>
      </c>
      <c r="AP647" s="116">
        <f t="shared" si="10"/>
        <v>12.41433625</v>
      </c>
      <c r="AQ647" s="117" t="str">
        <f t="shared" si="11"/>
        <v>n/a</v>
      </c>
      <c r="AR647" s="103">
        <f t="array" ref="AR647">INDEX(Historical!$C$7:$C$1381,MATCH(B647,Historical!$B$7:$B$1403,0))*IF(AH647="n/a",1.03,IF(AH647&lt;0,1.01,IF(AH647&gt;10,1.1,(1+AH647/100))))</f>
        <v>1.7473</v>
      </c>
      <c r="AS647" s="112">
        <f t="shared" si="12"/>
        <v>1.92203</v>
      </c>
      <c r="AT647" s="112">
        <f t="shared" ref="AT647:AV647" si="655">IF($AK647="n/a",1.03*AS647,IF($AK647&lt;0,1.01*AS647,IF($AK647&gt;10,1.1*AS647,(1+$AK647/100)*AS647)))</f>
        <v>1.9796909</v>
      </c>
      <c r="AU647" s="112">
        <f t="shared" si="655"/>
        <v>2.039081627</v>
      </c>
      <c r="AV647" s="112">
        <f t="shared" si="655"/>
        <v>2.100254076</v>
      </c>
      <c r="AW647" s="103">
        <f t="shared" si="14"/>
        <v>9.788356603</v>
      </c>
      <c r="AX647" s="118">
        <f t="shared" si="15"/>
        <v>17.42630693</v>
      </c>
      <c r="AY647" s="119">
        <v>0.76</v>
      </c>
      <c r="AZ647" s="114">
        <v>36.63</v>
      </c>
      <c r="BA647" s="114">
        <v>-12.01</v>
      </c>
      <c r="BB647" s="114">
        <v>0.02</v>
      </c>
      <c r="BC647" s="114">
        <v>10.84</v>
      </c>
      <c r="BD647" s="42"/>
      <c r="BE647" s="17">
        <v>2014.0</v>
      </c>
      <c r="BF647" s="17">
        <f t="shared" si="16"/>
        <v>0</v>
      </c>
      <c r="BG647" s="120">
        <v>-0.1</v>
      </c>
    </row>
    <row r="648" ht="11.25" customHeight="1">
      <c r="A648" s="155" t="s">
        <v>1045</v>
      </c>
      <c r="B648" s="99" t="s">
        <v>1046</v>
      </c>
      <c r="C648" s="100" t="s">
        <v>118</v>
      </c>
      <c r="D648" s="100" t="s">
        <v>227</v>
      </c>
      <c r="E648" s="101">
        <v>15.0</v>
      </c>
      <c r="F648" s="58">
        <v>263.0</v>
      </c>
      <c r="G648" s="58" t="s">
        <v>120</v>
      </c>
      <c r="H648" s="58" t="s">
        <v>120</v>
      </c>
      <c r="I648" s="150">
        <v>38.04</v>
      </c>
      <c r="J648" s="103">
        <f t="shared" si="2"/>
        <v>5.888538381</v>
      </c>
      <c r="K648" s="104">
        <v>0.56</v>
      </c>
      <c r="L648" s="73">
        <v>4.0</v>
      </c>
      <c r="M648" s="23">
        <f t="shared" si="3"/>
        <v>2.24</v>
      </c>
      <c r="N648" s="105" t="s">
        <v>314</v>
      </c>
      <c r="O648" s="106">
        <v>0.54</v>
      </c>
      <c r="P648" s="107">
        <v>43693.0</v>
      </c>
      <c r="Q648" s="107">
        <v>43728.0</v>
      </c>
      <c r="R648" s="23">
        <f t="shared" si="4"/>
        <v>3.703703704</v>
      </c>
      <c r="S648" s="108">
        <f t="array" ref="S648">IF(INDEX(Historical!$D$7:$D$1379,MATCH(B648,Historical!$B$7:$B$1403,0))=0,"n/a",(INDEX(Historical!$C$7:$C$1381,MATCH(B648,Historical!$B$7:$B$1403,0))/INDEX(Historical!$D$7:$D$1379,MATCH(B648,Historical!$B$7:$B$1403,0))-1)*100)</f>
        <v>3.773584906</v>
      </c>
      <c r="T648" s="108">
        <f t="array" ref="T648">IF(INDEX(Historical!$F$7:$F$1372,MATCH(B648,Historical!$B$7:$B$1403,0))=0,"n/a",((INDEX(Historical!$C$7:$C$1381,MATCH(B648,Historical!$B$7:$B$1403,0))/INDEX(Historical!$F$7:$F$1372,MATCH(B648,Historical!$B$7:$B$1403,0)))^(1/3)-1)*100)</f>
        <v>8.974425082</v>
      </c>
      <c r="U648" s="108">
        <f t="array" ref="U648">IF(INDEX(Historical!$H$7:$H$1372,MATCH(B648,Historical!$B$7:$B$1403,0))=0,"n/a",((INDEX(Historical!$C$7:$C$1381,MATCH(B648,Historical!$B$7:$B$1403,0))/INDEX(Historical!$H$7:$H$1372,MATCH(B648,Historical!$B$7:$B$1403,0)))^(1/5)-1)*100)</f>
        <v>9.150785964</v>
      </c>
      <c r="V648" s="108">
        <f t="array" ref="V648">IF(INDEX(Historical!$O$7:$O$1372,MATCH(B648,Historical!$B$7:$B$1403,0))=0,"n/a",((INDEX(Historical!$C$7:$C$1381,MATCH(B648,Historical!$B$7:$B$1403,0))/INDEX(Historical!$O$7:$O$1372,MATCH(B648,Historical!$B$7:$B$1403,0)))^(1/10)-1)*100)</f>
        <v>8.646351026</v>
      </c>
      <c r="W648" s="109">
        <f t="shared" si="5"/>
        <v>1.058340789</v>
      </c>
      <c r="X648" s="110">
        <f t="shared" si="6"/>
        <v>3.268137844</v>
      </c>
      <c r="Y648" s="99"/>
      <c r="Z648" s="103">
        <f t="shared" si="7"/>
        <v>97.39130435</v>
      </c>
      <c r="AA648" s="112">
        <f t="shared" si="8"/>
        <v>16.53913043</v>
      </c>
      <c r="AB648" s="73">
        <v>12.0</v>
      </c>
      <c r="AC648" s="102">
        <v>2.3</v>
      </c>
      <c r="AD648" s="102" t="s">
        <v>128</v>
      </c>
      <c r="AE648" s="102">
        <v>0.23</v>
      </c>
      <c r="AF648" s="102">
        <v>0.8</v>
      </c>
      <c r="AG648" s="102">
        <v>10.8</v>
      </c>
      <c r="AH648" s="102">
        <v>30.0</v>
      </c>
      <c r="AI648" s="102">
        <v>196.06</v>
      </c>
      <c r="AJ648" s="102">
        <v>2.8000000000000003</v>
      </c>
      <c r="AK648" s="102" t="s">
        <v>128</v>
      </c>
      <c r="AL648" s="113">
        <v>2040.0</v>
      </c>
      <c r="AM648" s="114">
        <v>0.8</v>
      </c>
      <c r="AN648" s="102">
        <v>3.13</v>
      </c>
      <c r="AO648" s="115">
        <f t="shared" si="9"/>
        <v>-1.49980609</v>
      </c>
      <c r="AP648" s="116">
        <f t="shared" si="10"/>
        <v>15.03932434</v>
      </c>
      <c r="AQ648" s="117">
        <f t="shared" si="11"/>
        <v>-23.31506204</v>
      </c>
      <c r="AR648" s="103">
        <f t="array" ref="AR648">INDEX(Historical!$C$7:$C$1381,MATCH(B648,Historical!$B$7:$B$1403,0))*IF(AH648="n/a",1.03,IF(AH648&lt;0,1.01,IF(AH648&gt;10,1.1,(1+AH648/100))))</f>
        <v>2.42</v>
      </c>
      <c r="AS648" s="112">
        <f t="shared" si="12"/>
        <v>2.662</v>
      </c>
      <c r="AT648" s="112">
        <f t="shared" ref="AT648:AV648" si="656">IF($AK648="n/a",1.03*AS648,IF($AK648&lt;0,1.01*AS648,IF($AK648&gt;10,1.1*AS648,(1+$AK648/100)*AS648)))</f>
        <v>2.74186</v>
      </c>
      <c r="AU648" s="112">
        <f t="shared" si="656"/>
        <v>2.8241158</v>
      </c>
      <c r="AV648" s="112">
        <f t="shared" si="656"/>
        <v>2.908839274</v>
      </c>
      <c r="AW648" s="103">
        <f t="shared" si="14"/>
        <v>13.55681507</v>
      </c>
      <c r="AX648" s="118">
        <f t="shared" si="15"/>
        <v>35.63831513</v>
      </c>
      <c r="AY648" s="119">
        <v>1.69</v>
      </c>
      <c r="AZ648" s="114">
        <v>7.580000000000001</v>
      </c>
      <c r="BA648" s="114">
        <v>-43.769999999999996</v>
      </c>
      <c r="BB648" s="114">
        <v>-23.810000000000002</v>
      </c>
      <c r="BC648" s="114">
        <v>-26.950000000000003</v>
      </c>
      <c r="BD648" s="42"/>
      <c r="BE648" s="17">
        <v>2005.0</v>
      </c>
      <c r="BF648" s="17">
        <f t="shared" si="16"/>
        <v>1</v>
      </c>
      <c r="BG648" s="120">
        <v>1.9</v>
      </c>
    </row>
    <row r="649" ht="11.25" customHeight="1">
      <c r="A649" s="155" t="s">
        <v>1047</v>
      </c>
      <c r="B649" s="99" t="s">
        <v>1048</v>
      </c>
      <c r="C649" s="100" t="s">
        <v>118</v>
      </c>
      <c r="D649" s="100" t="s">
        <v>119</v>
      </c>
      <c r="E649" s="101">
        <v>19.0</v>
      </c>
      <c r="F649" s="58">
        <v>176.0</v>
      </c>
      <c r="G649" s="58" t="s">
        <v>168</v>
      </c>
      <c r="H649" s="58" t="s">
        <v>168</v>
      </c>
      <c r="I649" s="150">
        <v>39.7</v>
      </c>
      <c r="J649" s="103">
        <f t="shared" si="2"/>
        <v>2.01511335</v>
      </c>
      <c r="K649" s="104">
        <v>0.2</v>
      </c>
      <c r="L649" s="73">
        <v>4.0</v>
      </c>
      <c r="M649" s="23">
        <f t="shared" si="3"/>
        <v>0.8</v>
      </c>
      <c r="N649" s="105" t="s">
        <v>589</v>
      </c>
      <c r="O649" s="106">
        <v>0.18</v>
      </c>
      <c r="P649" s="107">
        <v>43704.0</v>
      </c>
      <c r="Q649" s="107">
        <v>43726.0</v>
      </c>
      <c r="R649" s="23">
        <f t="shared" si="4"/>
        <v>11.11111111</v>
      </c>
      <c r="S649" s="108">
        <f t="array" ref="S649">IF(INDEX(Historical!$D$7:$D$1379,MATCH(B649,Historical!$B$7:$B$1403,0))=0,"n/a",(INDEX(Historical!$C$7:$C$1381,MATCH(B649,Historical!$B$7:$B$1403,0))/INDEX(Historical!$D$7:$D$1379,MATCH(B649,Historical!$B$7:$B$1403,0))-1)*100)</f>
        <v>8.571428571</v>
      </c>
      <c r="T649" s="108">
        <f t="array" ref="T649">IF(INDEX(Historical!$F$7:$F$1372,MATCH(B649,Historical!$B$7:$B$1403,0))=0,"n/a",((INDEX(Historical!$C$7:$C$1381,MATCH(B649,Historical!$B$7:$B$1403,0))/INDEX(Historical!$F$7:$F$1372,MATCH(B649,Historical!$B$7:$B$1403,0)))^(1/3)-1)*100)</f>
        <v>4.814946963</v>
      </c>
      <c r="U649" s="108">
        <f t="array" ref="U649">IF(INDEX(Historical!$H$7:$H$1372,MATCH(B649,Historical!$B$7:$B$1403,0))=0,"n/a",((INDEX(Historical!$C$7:$C$1381,MATCH(B649,Historical!$B$7:$B$1403,0))/INDEX(Historical!$H$7:$H$1372,MATCH(B649,Historical!$B$7:$B$1403,0)))^(1/5)-1)*100)</f>
        <v>7.073985066</v>
      </c>
      <c r="V649" s="108">
        <f t="array" ref="V649">IF(INDEX(Historical!$O$7:$O$1372,MATCH(B649,Historical!$B$7:$B$1403,0))=0,"n/a",((INDEX(Historical!$C$7:$C$1381,MATCH(B649,Historical!$B$7:$B$1403,0))/INDEX(Historical!$O$7:$O$1372,MATCH(B649,Historical!$B$7:$B$1403,0)))^(1/10)-1)*100)</f>
        <v>7.177346254</v>
      </c>
      <c r="W649" s="109">
        <f t="shared" si="5"/>
        <v>0.9855989687</v>
      </c>
      <c r="X649" s="110">
        <f t="shared" si="6"/>
        <v>1.443670422</v>
      </c>
      <c r="Y649" s="240" t="s">
        <v>1049</v>
      </c>
      <c r="Z649" s="103">
        <f t="shared" si="7"/>
        <v>66.11570248</v>
      </c>
      <c r="AA649" s="112">
        <f t="shared" si="8"/>
        <v>32.80991736</v>
      </c>
      <c r="AB649" s="73">
        <v>12.0</v>
      </c>
      <c r="AC649" s="102">
        <v>1.21</v>
      </c>
      <c r="AD649" s="102">
        <v>0.66</v>
      </c>
      <c r="AE649" s="102">
        <v>3.21</v>
      </c>
      <c r="AF649" s="102">
        <v>5.12</v>
      </c>
      <c r="AG649" s="102">
        <v>16.0</v>
      </c>
      <c r="AH649" s="102">
        <v>60.0</v>
      </c>
      <c r="AI649" s="102">
        <v>16.73</v>
      </c>
      <c r="AJ649" s="102">
        <v>4.9</v>
      </c>
      <c r="AK649" s="102">
        <v>50.0</v>
      </c>
      <c r="AL649" s="113">
        <v>4310.0</v>
      </c>
      <c r="AM649" s="114">
        <v>14.299999999999999</v>
      </c>
      <c r="AN649" s="102">
        <v>0.85</v>
      </c>
      <c r="AO649" s="115">
        <f t="shared" si="9"/>
        <v>-23.72081894</v>
      </c>
      <c r="AP649" s="116">
        <f t="shared" si="10"/>
        <v>9.089098416</v>
      </c>
      <c r="AQ649" s="117">
        <f t="shared" si="11"/>
        <v>173.2412665</v>
      </c>
      <c r="AR649" s="103">
        <f t="array" ref="AR649">INDEX(Historical!$C$7:$C$1381,MATCH(B649,Historical!$B$7:$B$1403,0))*IF(AH649="n/a",1.03,IF(AH649&lt;0,1.01,IF(AH649&gt;10,1.1,(1+AH649/100))))</f>
        <v>0.836</v>
      </c>
      <c r="AS649" s="112">
        <f t="shared" si="12"/>
        <v>0.9196</v>
      </c>
      <c r="AT649" s="112">
        <f t="shared" ref="AT649:AV649" si="657">IF($AK649="n/a",1.03*AS649,IF($AK649&lt;0,1.01*AS649,IF($AK649&gt;10,1.1*AS649,(1+$AK649/100)*AS649)))</f>
        <v>1.01156</v>
      </c>
      <c r="AU649" s="112">
        <f t="shared" si="657"/>
        <v>1.112716</v>
      </c>
      <c r="AV649" s="112">
        <f t="shared" si="657"/>
        <v>1.2239876</v>
      </c>
      <c r="AW649" s="103">
        <f t="shared" si="14"/>
        <v>5.1038636</v>
      </c>
      <c r="AX649" s="118">
        <f t="shared" si="15"/>
        <v>12.8560796</v>
      </c>
      <c r="AY649" s="119">
        <v>0.66</v>
      </c>
      <c r="AZ649" s="114">
        <v>24.69</v>
      </c>
      <c r="BA649" s="114">
        <v>-12.09</v>
      </c>
      <c r="BB649" s="114">
        <v>-7.960000000000001</v>
      </c>
      <c r="BC649" s="114">
        <v>1.1400000000000001</v>
      </c>
      <c r="BD649" s="42"/>
      <c r="BE649" s="17">
        <v>2001.0</v>
      </c>
      <c r="BF649" s="17">
        <f t="shared" si="16"/>
        <v>2</v>
      </c>
      <c r="BG649" s="120">
        <v>5.8999999999999995</v>
      </c>
    </row>
    <row r="650" ht="11.25" customHeight="1">
      <c r="A650" s="155" t="s">
        <v>1050</v>
      </c>
      <c r="B650" s="99" t="s">
        <v>1051</v>
      </c>
      <c r="C650" s="100" t="s">
        <v>118</v>
      </c>
      <c r="D650" s="100" t="s">
        <v>266</v>
      </c>
      <c r="E650" s="101">
        <v>15.0</v>
      </c>
      <c r="F650" s="58">
        <v>259.0</v>
      </c>
      <c r="G650" s="58" t="s">
        <v>168</v>
      </c>
      <c r="H650" s="58" t="s">
        <v>168</v>
      </c>
      <c r="I650" s="150">
        <v>77.64</v>
      </c>
      <c r="J650" s="103">
        <f t="shared" si="2"/>
        <v>1.545595054</v>
      </c>
      <c r="K650" s="104">
        <v>0.3</v>
      </c>
      <c r="L650" s="73">
        <v>4.0</v>
      </c>
      <c r="M650" s="23">
        <f t="shared" si="3"/>
        <v>1.2</v>
      </c>
      <c r="N650" s="105" t="s">
        <v>174</v>
      </c>
      <c r="O650" s="106">
        <v>0.28</v>
      </c>
      <c r="P650" s="107">
        <v>43643.0</v>
      </c>
      <c r="Q650" s="107">
        <v>43658.0</v>
      </c>
      <c r="R650" s="23">
        <f t="shared" si="4"/>
        <v>7.142857143</v>
      </c>
      <c r="S650" s="108">
        <f t="array" ref="S650">IF(INDEX(Historical!$D$7:$D$1379,MATCH(B650,Historical!$B$7:$B$1403,0))=0,"n/a",(INDEX(Historical!$C$7:$C$1381,MATCH(B650,Historical!$B$7:$B$1403,0))/INDEX(Historical!$D$7:$D$1379,MATCH(B650,Historical!$B$7:$B$1403,0))-1)*100)</f>
        <v>7.407407407</v>
      </c>
      <c r="T650" s="108">
        <f t="array" ref="T650">IF(INDEX(Historical!$F$7:$F$1372,MATCH(B650,Historical!$B$7:$B$1403,0))=0,"n/a",((INDEX(Historical!$C$7:$C$1381,MATCH(B650,Historical!$B$7:$B$1403,0))/INDEX(Historical!$F$7:$F$1372,MATCH(B650,Historical!$B$7:$B$1403,0)))^(1/3)-1)*100)</f>
        <v>7.261379592</v>
      </c>
      <c r="U650" s="108">
        <f t="array" ref="U650">IF(INDEX(Historical!$H$7:$H$1372,MATCH(B650,Historical!$B$7:$B$1403,0))=0,"n/a",((INDEX(Historical!$C$7:$C$1381,MATCH(B650,Historical!$B$7:$B$1403,0))/INDEX(Historical!$H$7:$H$1372,MATCH(B650,Historical!$B$7:$B$1403,0)))^(1/5)-1)*100)</f>
        <v>6.668390128</v>
      </c>
      <c r="V650" s="108">
        <f t="array" ref="V650">IF(INDEX(Historical!$O$7:$O$1372,MATCH(B650,Historical!$B$7:$B$1403,0))=0,"n/a",((INDEX(Historical!$C$7:$C$1381,MATCH(B650,Historical!$B$7:$B$1403,0))/INDEX(Historical!$O$7:$O$1372,MATCH(B650,Historical!$B$7:$B$1403,0)))^(1/10)-1)*100)</f>
        <v>6.127467661</v>
      </c>
      <c r="W650" s="109">
        <f t="shared" si="5"/>
        <v>1.088278306</v>
      </c>
      <c r="X650" s="110">
        <f t="shared" si="6"/>
        <v>0.5377733974</v>
      </c>
      <c r="Y650" s="99"/>
      <c r="Z650" s="103">
        <f t="shared" si="7"/>
        <v>21.31438721</v>
      </c>
      <c r="AA650" s="112">
        <f t="shared" si="8"/>
        <v>13.79040853</v>
      </c>
      <c r="AB650" s="73">
        <v>12.0</v>
      </c>
      <c r="AC650" s="102">
        <v>5.63</v>
      </c>
      <c r="AD650" s="102">
        <v>2.01</v>
      </c>
      <c r="AE650" s="102">
        <v>0.98</v>
      </c>
      <c r="AF650" s="102">
        <v>1.4</v>
      </c>
      <c r="AG650" s="102">
        <v>11.0</v>
      </c>
      <c r="AH650" s="102">
        <v>0.5</v>
      </c>
      <c r="AI650" s="102">
        <v>11.219999999999999</v>
      </c>
      <c r="AJ650" s="102">
        <v>12.4</v>
      </c>
      <c r="AK650" s="102">
        <v>6.8500000000000005</v>
      </c>
      <c r="AL650" s="113">
        <v>3170.0</v>
      </c>
      <c r="AM650" s="114">
        <v>0.2</v>
      </c>
      <c r="AN650" s="102">
        <v>0.52</v>
      </c>
      <c r="AO650" s="115">
        <f t="shared" si="9"/>
        <v>-5.576423344</v>
      </c>
      <c r="AP650" s="116">
        <f t="shared" si="10"/>
        <v>8.213985182</v>
      </c>
      <c r="AQ650" s="117">
        <f t="shared" si="11"/>
        <v>-7.367939469</v>
      </c>
      <c r="AR650" s="103">
        <f t="array" ref="AR650">INDEX(Historical!$C$7:$C$1381,MATCH(B650,Historical!$B$7:$B$1403,0))*IF(AH650="n/a",1.03,IF(AH650&lt;0,1.01,IF(AH650&gt;10,1.1,(1+AH650/100))))</f>
        <v>1.1658</v>
      </c>
      <c r="AS650" s="112">
        <f t="shared" si="12"/>
        <v>1.28238</v>
      </c>
      <c r="AT650" s="112">
        <f t="shared" ref="AT650:AV650" si="658">IF($AK650="n/a",1.03*AS650,IF($AK650&lt;0,1.01*AS650,IF($AK650&gt;10,1.1*AS650,(1+$AK650/100)*AS650)))</f>
        <v>1.37022303</v>
      </c>
      <c r="AU650" s="112">
        <f t="shared" si="658"/>
        <v>1.464083308</v>
      </c>
      <c r="AV650" s="112">
        <f t="shared" si="658"/>
        <v>1.564373014</v>
      </c>
      <c r="AW650" s="103">
        <f t="shared" si="14"/>
        <v>6.846859352</v>
      </c>
      <c r="AX650" s="118">
        <f t="shared" si="15"/>
        <v>8.818726625</v>
      </c>
      <c r="AY650" s="119">
        <v>1.63</v>
      </c>
      <c r="AZ650" s="114">
        <v>14.610000000000001</v>
      </c>
      <c r="BA650" s="114">
        <v>-13.91</v>
      </c>
      <c r="BB650" s="114">
        <v>-9.04</v>
      </c>
      <c r="BC650" s="114">
        <v>-1.68</v>
      </c>
      <c r="BD650" s="42"/>
      <c r="BE650" s="17">
        <v>2005.0</v>
      </c>
      <c r="BF650" s="17">
        <f t="shared" si="16"/>
        <v>1</v>
      </c>
      <c r="BG650" s="120">
        <v>5.6000000000000005</v>
      </c>
    </row>
    <row r="651" ht="11.25" customHeight="1">
      <c r="A651" s="55" t="s">
        <v>1052</v>
      </c>
      <c r="B651" s="99" t="s">
        <v>1053</v>
      </c>
      <c r="C651" s="100" t="s">
        <v>136</v>
      </c>
      <c r="D651" s="100" t="s">
        <v>153</v>
      </c>
      <c r="E651" s="101">
        <v>22.0</v>
      </c>
      <c r="F651" s="58">
        <v>161.0</v>
      </c>
      <c r="G651" s="58" t="s">
        <v>121</v>
      </c>
      <c r="H651" s="58" t="s">
        <v>120</v>
      </c>
      <c r="I651" s="150">
        <v>35.74</v>
      </c>
      <c r="J651" s="103">
        <f t="shared" si="2"/>
        <v>3.200895355</v>
      </c>
      <c r="K651" s="144">
        <v>0.286</v>
      </c>
      <c r="L651" s="73">
        <v>4.0</v>
      </c>
      <c r="M651" s="23">
        <f t="shared" si="3"/>
        <v>1.144</v>
      </c>
      <c r="N651" s="105" t="s">
        <v>780</v>
      </c>
      <c r="O651" s="145">
        <v>0.264</v>
      </c>
      <c r="P651" s="107">
        <v>43909.0</v>
      </c>
      <c r="Q651" s="107">
        <v>43937.0</v>
      </c>
      <c r="R651" s="23">
        <f t="shared" si="4"/>
        <v>8.333333333</v>
      </c>
      <c r="S651" s="108">
        <f t="array" ref="S651">IF(INDEX(Historical!$D$7:$D$1379,MATCH(B651,Historical!$B$7:$B$1403,0))=0,"n/a",(INDEX(Historical!$C$7:$C$1381,MATCH(B651,Historical!$B$7:$B$1403,0))/INDEX(Historical!$D$7:$D$1379,MATCH(B651,Historical!$B$7:$B$1403,0))-1)*100)</f>
        <v>9.302325581</v>
      </c>
      <c r="T651" s="108">
        <f t="array" ref="T651">IF(INDEX(Historical!$F$7:$F$1372,MATCH(B651,Historical!$B$7:$B$1403,0))=0,"n/a",((INDEX(Historical!$C$7:$C$1381,MATCH(B651,Historical!$B$7:$B$1403,0))/INDEX(Historical!$F$7:$F$1372,MATCH(B651,Historical!$B$7:$B$1403,0)))^(1/3)-1)*100)</f>
        <v>8.300894743</v>
      </c>
      <c r="U651" s="108">
        <f t="array" ref="U651">IF(INDEX(Historical!$H$7:$H$1372,MATCH(B651,Historical!$B$7:$B$1403,0))=0,"n/a",((INDEX(Historical!$C$7:$C$1381,MATCH(B651,Historical!$B$7:$B$1403,0))/INDEX(Historical!$H$7:$H$1372,MATCH(B651,Historical!$B$7:$B$1403,0)))^(1/5)-1)*100)</f>
        <v>7.328926012</v>
      </c>
      <c r="V651" s="108">
        <f t="array" ref="V651">IF(INDEX(Historical!$O$7:$O$1372,MATCH(B651,Historical!$B$7:$B$1403,0))=0,"n/a",((INDEX(Historical!$C$7:$C$1381,MATCH(B651,Historical!$B$7:$B$1403,0))/INDEX(Historical!$O$7:$O$1372,MATCH(B651,Historical!$B$7:$B$1403,0)))^(1/10)-1)*100)</f>
        <v>7.177346254</v>
      </c>
      <c r="W651" s="109">
        <f t="shared" si="5"/>
        <v>1.021119193</v>
      </c>
      <c r="X651" s="110">
        <f t="shared" si="6"/>
        <v>0.311869192</v>
      </c>
      <c r="Y651" s="165"/>
      <c r="Z651" s="103">
        <f t="shared" si="7"/>
        <v>26.359447</v>
      </c>
      <c r="AA651" s="112">
        <f t="shared" si="8"/>
        <v>8.235023041</v>
      </c>
      <c r="AB651" s="73">
        <v>12.0</v>
      </c>
      <c r="AC651" s="102">
        <v>4.34</v>
      </c>
      <c r="AD651" s="102">
        <v>0.82</v>
      </c>
      <c r="AE651" s="102">
        <v>2.67</v>
      </c>
      <c r="AF651" s="102">
        <v>1.01</v>
      </c>
      <c r="AG651" s="102">
        <v>13.100000000000001</v>
      </c>
      <c r="AH651" s="102">
        <v>41.0</v>
      </c>
      <c r="AI651" s="102">
        <v>1.34</v>
      </c>
      <c r="AJ651" s="102">
        <v>23.5</v>
      </c>
      <c r="AK651" s="102">
        <v>10.0</v>
      </c>
      <c r="AL651" s="113">
        <v>749.83</v>
      </c>
      <c r="AM651" s="114">
        <v>1.2</v>
      </c>
      <c r="AN651" s="102">
        <v>0.06</v>
      </c>
      <c r="AO651" s="115">
        <f t="shared" si="9"/>
        <v>2.294798326</v>
      </c>
      <c r="AP651" s="116">
        <f t="shared" si="10"/>
        <v>10.52982137</v>
      </c>
      <c r="AQ651" s="117">
        <f t="shared" si="11"/>
        <v>-39.20024389</v>
      </c>
      <c r="AR651" s="103">
        <f t="array" ref="AR651">INDEX(Historical!$C$7:$C$1381,MATCH(B651,Historical!$B$7:$B$1403,0))*IF(AH651="n/a",1.03,IF(AH651&lt;0,1.01,IF(AH651&gt;10,1.1,(1+AH651/100))))</f>
        <v>1.1374</v>
      </c>
      <c r="AS651" s="112">
        <f t="shared" si="12"/>
        <v>1.15264116</v>
      </c>
      <c r="AT651" s="112">
        <f t="shared" ref="AT651:AV651" si="659">IF($AK651="n/a",1.03*AS651,IF($AK651&lt;0,1.01*AS651,IF($AK651&gt;10,1.1*AS651,(1+$AK651/100)*AS651)))</f>
        <v>1.267905276</v>
      </c>
      <c r="AU651" s="112">
        <f t="shared" si="659"/>
        <v>1.394695804</v>
      </c>
      <c r="AV651" s="112">
        <f t="shared" si="659"/>
        <v>1.534165384</v>
      </c>
      <c r="AW651" s="103">
        <f t="shared" si="14"/>
        <v>6.486807624</v>
      </c>
      <c r="AX651" s="118">
        <f t="shared" si="15"/>
        <v>18.14999335</v>
      </c>
      <c r="AY651" s="119">
        <v>0.68</v>
      </c>
      <c r="AZ651" s="114">
        <v>-2.22</v>
      </c>
      <c r="BA651" s="114">
        <v>-32.15</v>
      </c>
      <c r="BB651" s="114">
        <v>-19.23</v>
      </c>
      <c r="BC651" s="114">
        <v>-21.16</v>
      </c>
      <c r="BD651" s="42"/>
      <c r="BE651" s="17">
        <v>1999.0</v>
      </c>
      <c r="BF651" s="17">
        <f t="shared" si="16"/>
        <v>2</v>
      </c>
      <c r="BG651" s="120">
        <v>1.7000000000000002</v>
      </c>
    </row>
    <row r="652" ht="11.25" customHeight="1">
      <c r="A652" s="155" t="s">
        <v>1388</v>
      </c>
      <c r="B652" s="99" t="s">
        <v>1389</v>
      </c>
      <c r="C652" s="100" t="s">
        <v>296</v>
      </c>
      <c r="D652" s="100" t="s">
        <v>348</v>
      </c>
      <c r="E652" s="101">
        <v>9.0</v>
      </c>
      <c r="F652" s="58">
        <v>504.0</v>
      </c>
      <c r="G652" s="58" t="s">
        <v>168</v>
      </c>
      <c r="H652" s="58" t="s">
        <v>168</v>
      </c>
      <c r="I652" s="150">
        <v>80.41</v>
      </c>
      <c r="J652" s="103">
        <f t="shared" si="2"/>
        <v>3.880114414</v>
      </c>
      <c r="K652" s="104">
        <v>0.78</v>
      </c>
      <c r="L652" s="73">
        <v>4.0</v>
      </c>
      <c r="M652" s="23">
        <f t="shared" si="3"/>
        <v>3.12</v>
      </c>
      <c r="N652" s="105" t="s">
        <v>1366</v>
      </c>
      <c r="O652" s="106">
        <v>0.7</v>
      </c>
      <c r="P652" s="107">
        <v>43727.0</v>
      </c>
      <c r="Q652" s="107">
        <v>43749.0</v>
      </c>
      <c r="R652" s="23">
        <f t="shared" si="4"/>
        <v>11.42857143</v>
      </c>
      <c r="S652" s="108">
        <f t="array" ref="S652">IF(INDEX(Historical!$D$7:$D$1379,MATCH(B652,Historical!$B$7:$B$1403,0))=0,"n/a",(INDEX(Historical!$C$7:$C$1381,MATCH(B652,Historical!$B$7:$B$1403,0))/INDEX(Historical!$D$7:$D$1379,MATCH(B652,Historical!$B$7:$B$1403,0))-1)*100)</f>
        <v>15.2</v>
      </c>
      <c r="T652" s="108">
        <f t="array" ref="T652">IF(INDEX(Historical!$F$7:$F$1372,MATCH(B652,Historical!$B$7:$B$1403,0))=0,"n/a",((INDEX(Historical!$C$7:$C$1381,MATCH(B652,Historical!$B$7:$B$1403,0))/INDEX(Historical!$F$7:$F$1372,MATCH(B652,Historical!$B$7:$B$1403,0)))^(1/3)-1)*100)</f>
        <v>21.51759071</v>
      </c>
      <c r="U652" s="108">
        <f t="array" ref="U652">IF(INDEX(Historical!$H$7:$H$1372,MATCH(B652,Historical!$B$7:$B$1403,0))=0,"n/a",((INDEX(Historical!$C$7:$C$1381,MATCH(B652,Historical!$B$7:$B$1403,0))/INDEX(Historical!$H$7:$H$1372,MATCH(B652,Historical!$B$7:$B$1403,0)))^(1/5)-1)*100)</f>
        <v>22.36032948</v>
      </c>
      <c r="V652" s="108" t="str">
        <f t="array" ref="V652">IF(INDEX(Historical!$O$7:$O$1372,MATCH(B652,Historical!$B$7:$B$1403,0))=0,"n/a",((INDEX(Historical!$C$7:$C$1381,MATCH(B652,Historical!$B$7:$B$1403,0))/INDEX(Historical!$O$7:$O$1372,MATCH(B652,Historical!$B$7:$B$1403,0)))^(1/10)-1)*100)</f>
        <v>n/a</v>
      </c>
      <c r="W652" s="109" t="str">
        <f t="shared" si="5"/>
        <v>n/a</v>
      </c>
      <c r="X652" s="110">
        <f t="shared" si="6"/>
        <v>0.7009507674</v>
      </c>
      <c r="Y652" s="149"/>
      <c r="Z652" s="103">
        <f t="shared" si="7"/>
        <v>34.6281909</v>
      </c>
      <c r="AA652" s="112">
        <f t="shared" si="8"/>
        <v>8.924528302</v>
      </c>
      <c r="AB652" s="73">
        <v>12.0</v>
      </c>
      <c r="AC652" s="102">
        <v>9.01</v>
      </c>
      <c r="AD652" s="102">
        <v>0.82</v>
      </c>
      <c r="AE652" s="102">
        <v>1.59</v>
      </c>
      <c r="AF652" s="102">
        <v>1.41</v>
      </c>
      <c r="AG652" s="102">
        <v>16.1</v>
      </c>
      <c r="AH652" s="102">
        <v>13.600000000000001</v>
      </c>
      <c r="AI652" s="102">
        <v>15.78</v>
      </c>
      <c r="AJ652" s="102">
        <v>31.900000000000002</v>
      </c>
      <c r="AK652" s="102">
        <v>10.9</v>
      </c>
      <c r="AL652" s="113">
        <v>17440.0</v>
      </c>
      <c r="AM652" s="114">
        <v>0.8</v>
      </c>
      <c r="AN652" s="102">
        <v>0.87</v>
      </c>
      <c r="AO652" s="115">
        <f t="shared" si="9"/>
        <v>17.31591559</v>
      </c>
      <c r="AP652" s="116">
        <f t="shared" si="10"/>
        <v>26.24044389</v>
      </c>
      <c r="AQ652" s="117">
        <f t="shared" si="11"/>
        <v>-25.21561391</v>
      </c>
      <c r="AR652" s="103">
        <f t="array" ref="AR652">INDEX(Historical!$C$7:$C$1381,MATCH(B652,Historical!$B$7:$B$1403,0))*IF(AH652="n/a",1.03,IF(AH652&lt;0,1.01,IF(AH652&gt;10,1.1,(1+AH652/100))))</f>
        <v>3.168</v>
      </c>
      <c r="AS652" s="112">
        <f t="shared" si="12"/>
        <v>3.4848</v>
      </c>
      <c r="AT652" s="112">
        <f t="shared" ref="AT652:AV652" si="660">IF($AK652="n/a",1.03*AS652,IF($AK652&lt;0,1.01*AS652,IF($AK652&gt;10,1.1*AS652,(1+$AK652/100)*AS652)))</f>
        <v>3.83328</v>
      </c>
      <c r="AU652" s="112">
        <f t="shared" si="660"/>
        <v>4.216608</v>
      </c>
      <c r="AV652" s="112">
        <f t="shared" si="660"/>
        <v>4.6382688</v>
      </c>
      <c r="AW652" s="103">
        <f t="shared" si="14"/>
        <v>19.3409568</v>
      </c>
      <c r="AX652" s="118">
        <f t="shared" si="15"/>
        <v>24.05292476</v>
      </c>
      <c r="AY652" s="119">
        <v>1.42</v>
      </c>
      <c r="AZ652" s="114">
        <v>14.06</v>
      </c>
      <c r="BA652" s="114">
        <v>-40.58</v>
      </c>
      <c r="BB652" s="114">
        <v>-33.86</v>
      </c>
      <c r="BC652" s="114">
        <v>-30.570000000000004</v>
      </c>
      <c r="BD652" s="42"/>
      <c r="BE652" s="17">
        <v>2011.0</v>
      </c>
      <c r="BF652" s="17">
        <f t="shared" si="16"/>
        <v>0</v>
      </c>
      <c r="BG652" s="120">
        <v>6.4</v>
      </c>
    </row>
    <row r="653" ht="11.25" customHeight="1">
      <c r="A653" s="155" t="s">
        <v>1780</v>
      </c>
      <c r="B653" s="99" t="s">
        <v>1781</v>
      </c>
      <c r="C653" s="100" t="s">
        <v>136</v>
      </c>
      <c r="D653" s="100" t="s">
        <v>137</v>
      </c>
      <c r="E653" s="101">
        <v>7.0</v>
      </c>
      <c r="F653" s="58">
        <v>695.0</v>
      </c>
      <c r="G653" s="58" t="s">
        <v>168</v>
      </c>
      <c r="H653" s="58" t="s">
        <v>168</v>
      </c>
      <c r="I653" s="150">
        <v>247.88</v>
      </c>
      <c r="J653" s="103">
        <f t="shared" si="2"/>
        <v>2.501210263</v>
      </c>
      <c r="K653" s="104">
        <v>1.55</v>
      </c>
      <c r="L653" s="73">
        <v>4.0</v>
      </c>
      <c r="M653" s="23">
        <f t="shared" si="3"/>
        <v>6.2</v>
      </c>
      <c r="N653" s="105" t="s">
        <v>127</v>
      </c>
      <c r="O653" s="106">
        <v>1.4</v>
      </c>
      <c r="P653" s="107">
        <v>43801.0</v>
      </c>
      <c r="Q653" s="107">
        <v>43822.0</v>
      </c>
      <c r="R653" s="23">
        <f t="shared" si="4"/>
        <v>10.71428571</v>
      </c>
      <c r="S653" s="108">
        <f t="array" ref="S653">IF(INDEX(Historical!$D$7:$D$1379,MATCH(B653,Historical!$B$7:$B$1403,0))=0,"n/a",(INDEX(Historical!$C$7:$C$1381,MATCH(B653,Historical!$B$7:$B$1403,0))/INDEX(Historical!$D$7:$D$1379,MATCH(B653,Historical!$B$7:$B$1403,0))-1)*100)</f>
        <v>8.490566038</v>
      </c>
      <c r="T653" s="108">
        <f t="array" ref="T653">IF(INDEX(Historical!$F$7:$F$1372,MATCH(B653,Historical!$B$7:$B$1403,0))=0,"n/a",((INDEX(Historical!$C$7:$C$1381,MATCH(B653,Historical!$B$7:$B$1403,0))/INDEX(Historical!$F$7:$F$1372,MATCH(B653,Historical!$B$7:$B$1403,0)))^(1/3)-1)*100)</f>
        <v>6.952267274</v>
      </c>
      <c r="U653" s="108">
        <f t="array" ref="U653">IF(INDEX(Historical!$H$7:$H$1372,MATCH(B653,Historical!$B$7:$B$1403,0))=0,"n/a",((INDEX(Historical!$C$7:$C$1381,MATCH(B653,Historical!$B$7:$B$1403,0))/INDEX(Historical!$H$7:$H$1372,MATCH(B653,Historical!$B$7:$B$1403,0)))^(1/5)-1)*100)</f>
        <v>12.43553048</v>
      </c>
      <c r="V653" s="108">
        <f t="array" ref="V653">IF(INDEX(Historical!$O$7:$O$1372,MATCH(B653,Historical!$B$7:$B$1403,0))=0,"n/a",((INDEX(Historical!$C$7:$C$1381,MATCH(B653,Historical!$B$7:$B$1403,0))/INDEX(Historical!$O$7:$O$1372,MATCH(B653,Historical!$B$7:$B$1403,0)))^(1/10)-1)*100)</f>
        <v>11.59292511</v>
      </c>
      <c r="W653" s="109">
        <f t="shared" si="5"/>
        <v>1.072682724</v>
      </c>
      <c r="X653" s="110" t="str">
        <f t="shared" si="6"/>
        <v>n/a</v>
      </c>
      <c r="Y653" s="133" t="s">
        <v>623</v>
      </c>
      <c r="Z653" s="103">
        <f t="shared" si="7"/>
        <v>38.84711779</v>
      </c>
      <c r="AA653" s="112">
        <f t="shared" si="8"/>
        <v>15.53132832</v>
      </c>
      <c r="AB653" s="73">
        <v>12.0</v>
      </c>
      <c r="AC653" s="102">
        <v>15.96</v>
      </c>
      <c r="AD653" s="102">
        <v>0.39</v>
      </c>
      <c r="AE653" s="102">
        <v>1.3</v>
      </c>
      <c r="AF653" s="102">
        <v>1.11</v>
      </c>
      <c r="AG653" s="102">
        <v>7.6</v>
      </c>
      <c r="AH653" s="102">
        <v>-78.10000000000001</v>
      </c>
      <c r="AI653" s="102">
        <v>5.7700000000000005</v>
      </c>
      <c r="AJ653" s="102">
        <v>-36.0</v>
      </c>
      <c r="AK653" s="102">
        <v>39.32</v>
      </c>
      <c r="AL653" s="113">
        <v>10040.0</v>
      </c>
      <c r="AM653" s="114">
        <v>1.3</v>
      </c>
      <c r="AN653" s="102">
        <v>0.07</v>
      </c>
      <c r="AO653" s="115">
        <f t="shared" si="9"/>
        <v>-0.5945875769</v>
      </c>
      <c r="AP653" s="116">
        <f t="shared" si="10"/>
        <v>14.93674074</v>
      </c>
      <c r="AQ653" s="117">
        <f t="shared" si="11"/>
        <v>-12.46645231</v>
      </c>
      <c r="AR653" s="103">
        <f t="array" ref="AR653">INDEX(Historical!$C$7:$C$1381,MATCH(B653,Historical!$B$7:$B$1403,0))*IF(AH653="n/a",1.03,IF(AH653&lt;0,1.01,IF(AH653&gt;10,1.1,(1+AH653/100))))</f>
        <v>5.8075</v>
      </c>
      <c r="AS653" s="112">
        <f t="shared" si="12"/>
        <v>6.14259275</v>
      </c>
      <c r="AT653" s="112">
        <f t="shared" ref="AT653:AV653" si="661">IF($AK653="n/a",1.03*AS653,IF($AK653&lt;0,1.01*AS653,IF($AK653&gt;10,1.1*AS653,(1+$AK653/100)*AS653)))</f>
        <v>6.756852025</v>
      </c>
      <c r="AU653" s="112">
        <f t="shared" si="661"/>
        <v>7.432537228</v>
      </c>
      <c r="AV653" s="112">
        <f t="shared" si="661"/>
        <v>8.17579095</v>
      </c>
      <c r="AW653" s="103">
        <f t="shared" si="14"/>
        <v>34.31527295</v>
      </c>
      <c r="AX653" s="118">
        <f t="shared" si="15"/>
        <v>13.84350208</v>
      </c>
      <c r="AY653" s="119">
        <v>0.26</v>
      </c>
      <c r="AZ653" s="114">
        <v>17.97</v>
      </c>
      <c r="BA653" s="114">
        <v>-15.78</v>
      </c>
      <c r="BB653" s="114">
        <v>-11.17</v>
      </c>
      <c r="BC653" s="114">
        <v>-5.01</v>
      </c>
      <c r="BD653" s="42"/>
      <c r="BE653" s="17">
        <v>2014.0</v>
      </c>
      <c r="BF653" s="17">
        <f t="shared" si="16"/>
        <v>0</v>
      </c>
      <c r="BG653" s="120">
        <v>2.5</v>
      </c>
    </row>
    <row r="654" ht="11.25" customHeight="1">
      <c r="A654" s="121" t="s">
        <v>1054</v>
      </c>
      <c r="B654" s="122" t="s">
        <v>1055</v>
      </c>
      <c r="C654" s="100" t="s">
        <v>118</v>
      </c>
      <c r="D654" s="100" t="s">
        <v>983</v>
      </c>
      <c r="E654" s="123">
        <v>10.0</v>
      </c>
      <c r="F654" s="58">
        <v>371.0</v>
      </c>
      <c r="G654" s="124" t="s">
        <v>168</v>
      </c>
      <c r="H654" s="124" t="s">
        <v>168</v>
      </c>
      <c r="I654" s="216">
        <v>12.53</v>
      </c>
      <c r="J654" s="126">
        <f t="shared" si="2"/>
        <v>4.469273743</v>
      </c>
      <c r="K654" s="127">
        <v>0.14</v>
      </c>
      <c r="L654" s="128">
        <v>4.0</v>
      </c>
      <c r="M654" s="129">
        <f t="shared" si="3"/>
        <v>0.56</v>
      </c>
      <c r="N654" s="130" t="s">
        <v>975</v>
      </c>
      <c r="O654" s="131">
        <v>0.13</v>
      </c>
      <c r="P654" s="132">
        <v>43698.0</v>
      </c>
      <c r="Q654" s="132">
        <v>43727.0</v>
      </c>
      <c r="R654" s="129">
        <f t="shared" si="4"/>
        <v>7.692307692</v>
      </c>
      <c r="S654" s="108">
        <f t="array" ref="S654">IF(INDEX(Historical!$D$7:$D$1379,MATCH(B654,Historical!$B$7:$B$1403,0))=0,"n/a",(INDEX(Historical!$C$7:$C$1381,MATCH(B654,Historical!$B$7:$B$1403,0))/INDEX(Historical!$D$7:$D$1379,MATCH(B654,Historical!$B$7:$B$1403,0))-1)*100)</f>
        <v>8</v>
      </c>
      <c r="T654" s="108">
        <f t="array" ref="T654">IF(INDEX(Historical!$F$7:$F$1372,MATCH(B654,Historical!$B$7:$B$1403,0))=0,"n/a",((INDEX(Historical!$C$7:$C$1381,MATCH(B654,Historical!$B$7:$B$1403,0))/INDEX(Historical!$F$7:$F$1372,MATCH(B654,Historical!$B$7:$B$1403,0)))^(1/3)-1)*100)</f>
        <v>8.7380373</v>
      </c>
      <c r="U654" s="108">
        <f t="array" ref="U654">IF(INDEX(Historical!$H$7:$H$1372,MATCH(B654,Historical!$B$7:$B$1403,0))=0,"n/a",((INDEX(Historical!$C$7:$C$1381,MATCH(B654,Historical!$B$7:$B$1403,0))/INDEX(Historical!$H$7:$H$1372,MATCH(B654,Historical!$B$7:$B$1403,0)))^(1/5)-1)*100)</f>
        <v>12.47461131</v>
      </c>
      <c r="V654" s="108" t="str">
        <f t="array" ref="V654">IF(INDEX(Historical!$O$7:$O$1372,MATCH(B654,Historical!$B$7:$B$1403,0))=0,"n/a",((INDEX(Historical!$C$7:$C$1381,MATCH(B654,Historical!$B$7:$B$1403,0))/INDEX(Historical!$O$7:$O$1372,MATCH(B654,Historical!$B$7:$B$1403,0)))^(1/10)-1)*100)</f>
        <v>n/a</v>
      </c>
      <c r="W654" s="109" t="str">
        <f t="shared" si="5"/>
        <v>n/a</v>
      </c>
      <c r="X654" s="110">
        <f t="shared" si="6"/>
        <v>0.8847242067</v>
      </c>
      <c r="Y654" s="229"/>
      <c r="Z654" s="126">
        <f t="shared" si="7"/>
        <v>55.44554455</v>
      </c>
      <c r="AA654" s="134">
        <f t="shared" si="8"/>
        <v>12.40594059</v>
      </c>
      <c r="AB654" s="128">
        <v>5.0</v>
      </c>
      <c r="AC654" s="125">
        <v>1.01</v>
      </c>
      <c r="AD654" s="125">
        <v>1.55</v>
      </c>
      <c r="AE654" s="125">
        <v>0.57</v>
      </c>
      <c r="AF654" s="125">
        <v>1.33</v>
      </c>
      <c r="AG654" s="125">
        <v>11.200000000000001</v>
      </c>
      <c r="AH654" s="125">
        <v>69.19999999999999</v>
      </c>
      <c r="AI654" s="125">
        <v>4.66</v>
      </c>
      <c r="AJ654" s="125">
        <v>14.099999999999998</v>
      </c>
      <c r="AK654" s="125">
        <v>8.0</v>
      </c>
      <c r="AL654" s="135">
        <v>407.73</v>
      </c>
      <c r="AM654" s="136">
        <v>0.5</v>
      </c>
      <c r="AN654" s="125">
        <v>0.18</v>
      </c>
      <c r="AO654" s="137">
        <f t="shared" si="9"/>
        <v>4.537944463</v>
      </c>
      <c r="AP654" s="138">
        <f t="shared" si="10"/>
        <v>16.94388506</v>
      </c>
      <c r="AQ654" s="139">
        <f t="shared" si="11"/>
        <v>-14.36537307</v>
      </c>
      <c r="AR654" s="103">
        <f t="array" ref="AR654">INDEX(Historical!$C$7:$C$1381,MATCH(B654,Historical!$B$7:$B$1403,0))*IF(AH654="n/a",1.03,IF(AH654&lt;0,1.01,IF(AH654&gt;10,1.1,(1+AH654/100))))</f>
        <v>0.594</v>
      </c>
      <c r="AS654" s="134">
        <f t="shared" si="12"/>
        <v>0.6216804</v>
      </c>
      <c r="AT654" s="134">
        <f t="shared" ref="AT654:AV654" si="662">IF($AK654="n/a",1.03*AS654,IF($AK654&lt;0,1.01*AS654,IF($AK654&gt;10,1.1*AS654,(1+$AK654/100)*AS654)))</f>
        <v>0.671414832</v>
      </c>
      <c r="AU654" s="134">
        <f t="shared" si="662"/>
        <v>0.7251280186</v>
      </c>
      <c r="AV654" s="134">
        <f t="shared" si="662"/>
        <v>0.78313826</v>
      </c>
      <c r="AW654" s="126">
        <f t="shared" si="14"/>
        <v>3.395361511</v>
      </c>
      <c r="AX654" s="140">
        <f t="shared" si="15"/>
        <v>27.09785723</v>
      </c>
      <c r="AY654" s="141">
        <v>1.13</v>
      </c>
      <c r="AZ654" s="136">
        <v>1.55</v>
      </c>
      <c r="BA654" s="136">
        <v>-30.12</v>
      </c>
      <c r="BB654" s="136">
        <v>-19.46</v>
      </c>
      <c r="BC654" s="136">
        <v>-20.89</v>
      </c>
      <c r="BD654" s="142"/>
      <c r="BE654" s="17">
        <v>2010.0</v>
      </c>
      <c r="BF654" s="17">
        <f t="shared" si="16"/>
        <v>0</v>
      </c>
      <c r="BG654" s="143">
        <v>7.000000000000001</v>
      </c>
    </row>
    <row r="655" ht="11.25" customHeight="1">
      <c r="A655" s="155" t="s">
        <v>1782</v>
      </c>
      <c r="B655" s="99" t="s">
        <v>1783</v>
      </c>
      <c r="C655" s="100" t="s">
        <v>272</v>
      </c>
      <c r="D655" s="100" t="s">
        <v>273</v>
      </c>
      <c r="E655" s="101">
        <v>7.0</v>
      </c>
      <c r="F655" s="58">
        <v>716.0</v>
      </c>
      <c r="G655" s="58" t="s">
        <v>168</v>
      </c>
      <c r="H655" s="58" t="s">
        <v>168</v>
      </c>
      <c r="I655" s="150">
        <v>57.44</v>
      </c>
      <c r="J655" s="103">
        <f t="shared" si="2"/>
        <v>4.143454039</v>
      </c>
      <c r="K655" s="104">
        <v>0.595</v>
      </c>
      <c r="L655" s="73">
        <v>4.0</v>
      </c>
      <c r="M655" s="23">
        <f t="shared" si="3"/>
        <v>2.38</v>
      </c>
      <c r="N655" s="105" t="s">
        <v>831</v>
      </c>
      <c r="O655" s="106">
        <v>0.585</v>
      </c>
      <c r="P655" s="107">
        <v>43882.0</v>
      </c>
      <c r="Q655" s="107">
        <v>43895.0</v>
      </c>
      <c r="R655" s="23">
        <f t="shared" si="4"/>
        <v>1.709401709</v>
      </c>
      <c r="S655" s="108">
        <f t="array" ref="S655">IF(INDEX(Historical!$D$7:$D$1379,MATCH(B655,Historical!$B$7:$B$1403,0))=0,"n/a",(INDEX(Historical!$C$7:$C$1381,MATCH(B655,Historical!$B$7:$B$1403,0))/INDEX(Historical!$D$7:$D$1379,MATCH(B655,Historical!$B$7:$B$1403,0))-1)*100)</f>
        <v>5.405405405</v>
      </c>
      <c r="T655" s="108">
        <f t="array" ref="T655">IF(INDEX(Historical!$F$7:$F$1372,MATCH(B655,Historical!$B$7:$B$1403,0))=0,"n/a",((INDEX(Historical!$C$7:$C$1381,MATCH(B655,Historical!$B$7:$B$1403,0))/INDEX(Historical!$F$7:$F$1372,MATCH(B655,Historical!$B$7:$B$1403,0)))^(1/3)-1)*100)</f>
        <v>5.372824303</v>
      </c>
      <c r="U655" s="108">
        <f t="array" ref="U655">IF(INDEX(Historical!$H$7:$H$1372,MATCH(B655,Historical!$B$7:$B$1403,0))=0,"n/a",((INDEX(Historical!$C$7:$C$1381,MATCH(B655,Historical!$B$7:$B$1403,0))/INDEX(Historical!$H$7:$H$1372,MATCH(B655,Historical!$B$7:$B$1403,0)))^(1/5)-1)*100)</f>
        <v>4.474812798</v>
      </c>
      <c r="V655" s="108">
        <f t="array" ref="V655">IF(INDEX(Historical!$O$7:$O$1372,MATCH(B655,Historical!$B$7:$B$1403,0))=0,"n/a",((INDEX(Historical!$C$7:$C$1381,MATCH(B655,Historical!$B$7:$B$1403,0))/INDEX(Historical!$O$7:$O$1372,MATCH(B655,Historical!$B$7:$B$1403,0)))^(1/10)-1)*100)</f>
        <v>1.028036851</v>
      </c>
      <c r="W655" s="109">
        <f t="shared" si="5"/>
        <v>4.352774703</v>
      </c>
      <c r="X655" s="110" t="str">
        <f t="shared" si="6"/>
        <v>n/a</v>
      </c>
      <c r="Y655" s="257"/>
      <c r="Z655" s="103">
        <f t="shared" si="7"/>
        <v>166.4335664</v>
      </c>
      <c r="AA655" s="112">
        <f t="shared" si="8"/>
        <v>40.16783217</v>
      </c>
      <c r="AB655" s="73">
        <v>12.0</v>
      </c>
      <c r="AC655" s="102">
        <v>1.43</v>
      </c>
      <c r="AD655" s="102">
        <v>4.42</v>
      </c>
      <c r="AE655" s="102">
        <v>8.55</v>
      </c>
      <c r="AF655" s="102">
        <v>1.55</v>
      </c>
      <c r="AG655" s="102">
        <v>3.8</v>
      </c>
      <c r="AH655" s="102">
        <v>-2.6</v>
      </c>
      <c r="AI655" s="102">
        <v>7.35</v>
      </c>
      <c r="AJ655" s="102">
        <v>-4.5</v>
      </c>
      <c r="AK655" s="102">
        <v>9.1</v>
      </c>
      <c r="AL655" s="113">
        <v>9690.0</v>
      </c>
      <c r="AM655" s="114">
        <v>0.7000000000000001</v>
      </c>
      <c r="AN655" s="102">
        <v>0.63</v>
      </c>
      <c r="AO655" s="115">
        <f t="shared" si="9"/>
        <v>-31.54956533</v>
      </c>
      <c r="AP655" s="116">
        <f t="shared" si="10"/>
        <v>8.618266837</v>
      </c>
      <c r="AQ655" s="117">
        <f t="shared" si="11"/>
        <v>66.34654571</v>
      </c>
      <c r="AR655" s="103">
        <f t="array" ref="AR655">INDEX(Historical!$C$7:$C$1381,MATCH(B655,Historical!$B$7:$B$1403,0))*IF(AH655="n/a",1.03,IF(AH655&lt;0,1.01,IF(AH655&gt;10,1.1,(1+AH655/100))))</f>
        <v>2.3634</v>
      </c>
      <c r="AS655" s="112">
        <f t="shared" si="12"/>
        <v>2.5371099</v>
      </c>
      <c r="AT655" s="112">
        <f t="shared" ref="AT655:AV655" si="663">IF($AK655="n/a",1.03*AS655,IF($AK655&lt;0,1.01*AS655,IF($AK655&gt;10,1.1*AS655,(1+$AK655/100)*AS655)))</f>
        <v>2.767986901</v>
      </c>
      <c r="AU655" s="112">
        <f t="shared" si="663"/>
        <v>3.019873709</v>
      </c>
      <c r="AV655" s="112">
        <f t="shared" si="663"/>
        <v>3.294682216</v>
      </c>
      <c r="AW655" s="103">
        <f t="shared" si="14"/>
        <v>13.98305273</v>
      </c>
      <c r="AX655" s="118">
        <f t="shared" si="15"/>
        <v>24.34375475</v>
      </c>
      <c r="AY655" s="119">
        <v>0.54</v>
      </c>
      <c r="AZ655" s="114">
        <v>-1.59</v>
      </c>
      <c r="BA655" s="114">
        <v>-18.25</v>
      </c>
      <c r="BB655" s="114">
        <v>-8.34</v>
      </c>
      <c r="BC655" s="114">
        <v>-12.540000000000001</v>
      </c>
      <c r="BD655" s="42"/>
      <c r="BE655" s="17">
        <v>2014.0</v>
      </c>
      <c r="BF655" s="17">
        <f t="shared" si="16"/>
        <v>0</v>
      </c>
      <c r="BG655" s="120">
        <v>2.1999999999999997</v>
      </c>
    </row>
    <row r="656" ht="11.25" customHeight="1">
      <c r="A656" s="230" t="s">
        <v>1784</v>
      </c>
      <c r="B656" s="99" t="s">
        <v>1785</v>
      </c>
      <c r="C656" s="100" t="s">
        <v>272</v>
      </c>
      <c r="D656" s="100" t="s">
        <v>273</v>
      </c>
      <c r="E656" s="101">
        <v>7.0</v>
      </c>
      <c r="F656" s="58">
        <v>731.0</v>
      </c>
      <c r="G656" s="58" t="s">
        <v>168</v>
      </c>
      <c r="H656" s="58" t="s">
        <v>168</v>
      </c>
      <c r="I656" s="150">
        <v>46.77</v>
      </c>
      <c r="J656" s="103">
        <f t="shared" si="2"/>
        <v>1.838785546</v>
      </c>
      <c r="K656" s="104">
        <v>0.215</v>
      </c>
      <c r="L656" s="73">
        <v>4.0</v>
      </c>
      <c r="M656" s="23">
        <f t="shared" si="3"/>
        <v>0.86</v>
      </c>
      <c r="N656" s="105" t="s">
        <v>592</v>
      </c>
      <c r="O656" s="106">
        <v>0.185</v>
      </c>
      <c r="P656" s="107">
        <v>43920.0</v>
      </c>
      <c r="Q656" s="107">
        <v>43936.0</v>
      </c>
      <c r="R656" s="23">
        <f t="shared" si="4"/>
        <v>16.21621622</v>
      </c>
      <c r="S656" s="108">
        <f t="array" ref="S656">IF(INDEX(Historical!$D$7:$D$1379,MATCH(B656,Historical!$B$7:$B$1403,0))=0,"n/a",(INDEX(Historical!$C$7:$C$1381,MATCH(B656,Historical!$B$7:$B$1403,0))/INDEX(Historical!$D$7:$D$1379,MATCH(B656,Historical!$B$7:$B$1403,0))-1)*100)</f>
        <v>14.4</v>
      </c>
      <c r="T656" s="108">
        <f t="array" ref="T656">IF(INDEX(Historical!$F$7:$F$1372,MATCH(B656,Historical!$B$7:$B$1403,0))=0,"n/a",((INDEX(Historical!$C$7:$C$1381,MATCH(B656,Historical!$B$7:$B$1403,0))/INDEX(Historical!$F$7:$F$1372,MATCH(B656,Historical!$B$7:$B$1403,0)))^(1/3)-1)*100)</f>
        <v>9.808871242</v>
      </c>
      <c r="U656" s="108">
        <f t="array" ref="U656">IF(INDEX(Historical!$H$7:$H$1372,MATCH(B656,Historical!$B$7:$B$1403,0))=0,"n/a",((INDEX(Historical!$C$7:$C$1381,MATCH(B656,Historical!$B$7:$B$1403,0))/INDEX(Historical!$H$7:$H$1372,MATCH(B656,Historical!$B$7:$B$1403,0)))^(1/5)-1)*100)</f>
        <v>8.296135897</v>
      </c>
      <c r="V656" s="108" t="str">
        <f t="array" ref="V656">IF(INDEX(Historical!$O$7:$O$1372,MATCH(B656,Historical!$B$7:$B$1403,0))=0,"n/a",((INDEX(Historical!$C$7:$C$1381,MATCH(B656,Historical!$B$7:$B$1403,0))/INDEX(Historical!$O$7:$O$1372,MATCH(B656,Historical!$B$7:$B$1403,0)))^(1/10)-1)*100)</f>
        <v>n/a</v>
      </c>
      <c r="W656" s="109" t="str">
        <f t="shared" si="5"/>
        <v>n/a</v>
      </c>
      <c r="X656" s="110">
        <f t="shared" si="6"/>
        <v>0.1160298727</v>
      </c>
      <c r="Y656" s="133"/>
      <c r="Z656" s="103">
        <f t="shared" si="7"/>
        <v>182.9787234</v>
      </c>
      <c r="AA656" s="112">
        <f t="shared" si="8"/>
        <v>99.5106383</v>
      </c>
      <c r="AB656" s="73">
        <v>12.0</v>
      </c>
      <c r="AC656" s="102">
        <v>0.47</v>
      </c>
      <c r="AD656" s="102">
        <v>9.99</v>
      </c>
      <c r="AE656" s="102">
        <v>19.79</v>
      </c>
      <c r="AF656" s="102">
        <v>2.26</v>
      </c>
      <c r="AG656" s="102">
        <v>2.4</v>
      </c>
      <c r="AH656" s="102">
        <v>14.2</v>
      </c>
      <c r="AI656" s="102">
        <v>-8.94</v>
      </c>
      <c r="AJ656" s="102">
        <v>71.5</v>
      </c>
      <c r="AK656" s="102">
        <v>10.0</v>
      </c>
      <c r="AL656" s="113">
        <v>5290.0</v>
      </c>
      <c r="AM656" s="114">
        <v>0.1</v>
      </c>
      <c r="AN656" s="102">
        <v>0.37</v>
      </c>
      <c r="AO656" s="115">
        <f t="shared" si="9"/>
        <v>-89.37571685</v>
      </c>
      <c r="AP656" s="116">
        <f t="shared" si="10"/>
        <v>10.13492144</v>
      </c>
      <c r="AQ656" s="117">
        <f t="shared" si="11"/>
        <v>216.1532979</v>
      </c>
      <c r="AR656" s="103">
        <f t="array" ref="AR656">INDEX(Historical!$C$7:$C$1381,MATCH(B656,Historical!$B$7:$B$1403,0))*IF(AH656="n/a",1.03,IF(AH656&lt;0,1.01,IF(AH656&gt;10,1.1,(1+AH656/100))))</f>
        <v>0.7865</v>
      </c>
      <c r="AS656" s="112">
        <f t="shared" si="12"/>
        <v>0.794365</v>
      </c>
      <c r="AT656" s="112">
        <f t="shared" ref="AT656:AV656" si="664">IF($AK656="n/a",1.03*AS656,IF($AK656&lt;0,1.01*AS656,IF($AK656&gt;10,1.1*AS656,(1+$AK656/100)*AS656)))</f>
        <v>0.8738015</v>
      </c>
      <c r="AU656" s="112">
        <f t="shared" si="664"/>
        <v>0.96118165</v>
      </c>
      <c r="AV656" s="112">
        <f t="shared" si="664"/>
        <v>1.057299815</v>
      </c>
      <c r="AW656" s="103">
        <f t="shared" si="14"/>
        <v>4.473147965</v>
      </c>
      <c r="AX656" s="118">
        <f t="shared" si="15"/>
        <v>9.564139331</v>
      </c>
      <c r="AY656" s="119">
        <v>0.83</v>
      </c>
      <c r="AZ656" s="114">
        <v>38.7</v>
      </c>
      <c r="BA656" s="114">
        <v>-12.55</v>
      </c>
      <c r="BB656" s="114">
        <v>-2.48</v>
      </c>
      <c r="BC656" s="114">
        <v>5.28</v>
      </c>
      <c r="BD656" s="42"/>
      <c r="BE656" s="17">
        <v>2014.0</v>
      </c>
      <c r="BF656" s="17">
        <f t="shared" si="16"/>
        <v>0</v>
      </c>
      <c r="BG656" s="120">
        <v>1.5</v>
      </c>
    </row>
    <row r="657" ht="11.25" customHeight="1">
      <c r="A657" s="155" t="s">
        <v>1786</v>
      </c>
      <c r="B657" s="99" t="s">
        <v>1787</v>
      </c>
      <c r="C657" s="100" t="s">
        <v>136</v>
      </c>
      <c r="D657" s="100" t="s">
        <v>153</v>
      </c>
      <c r="E657" s="101">
        <v>7.0</v>
      </c>
      <c r="F657" s="58">
        <v>683.0</v>
      </c>
      <c r="G657" s="58" t="s">
        <v>120</v>
      </c>
      <c r="H657" s="58" t="s">
        <v>120</v>
      </c>
      <c r="I657" s="150">
        <v>13.52</v>
      </c>
      <c r="J657" s="103">
        <f t="shared" si="2"/>
        <v>4.585798817</v>
      </c>
      <c r="K657" s="104">
        <v>0.155</v>
      </c>
      <c r="L657" s="73">
        <v>4.0</v>
      </c>
      <c r="M657" s="23">
        <f t="shared" si="3"/>
        <v>0.62</v>
      </c>
      <c r="N657" s="105" t="s">
        <v>179</v>
      </c>
      <c r="O657" s="106">
        <v>0.14</v>
      </c>
      <c r="P657" s="107">
        <v>43713.0</v>
      </c>
      <c r="Q657" s="107">
        <v>43739.0</v>
      </c>
      <c r="R657" s="23">
        <f t="shared" si="4"/>
        <v>10.71428571</v>
      </c>
      <c r="S657" s="108">
        <f t="array" ref="S657">IF(INDEX(Historical!$D$7:$D$1379,MATCH(B657,Historical!$B$7:$B$1403,0))=0,"n/a",(INDEX(Historical!$C$7:$C$1381,MATCH(B657,Historical!$B$7:$B$1403,0))/INDEX(Historical!$D$7:$D$1379,MATCH(B657,Historical!$B$7:$B$1403,0))-1)*100)</f>
        <v>40.24390244</v>
      </c>
      <c r="T657" s="108">
        <f t="array" ref="T657">IF(INDEX(Historical!$F$7:$F$1372,MATCH(B657,Historical!$B$7:$B$1403,0))=0,"n/a",((INDEX(Historical!$C$7:$C$1381,MATCH(B657,Historical!$B$7:$B$1403,0))/INDEX(Historical!$F$7:$F$1372,MATCH(B657,Historical!$B$7:$B$1403,0)))^(1/3)-1)*100)</f>
        <v>32.00061218</v>
      </c>
      <c r="U657" s="108">
        <f t="array" ref="U657">IF(INDEX(Historical!$H$7:$H$1372,MATCH(B657,Historical!$B$7:$B$1403,0))=0,"n/a",((INDEX(Historical!$C$7:$C$1381,MATCH(B657,Historical!$B$7:$B$1403,0))/INDEX(Historical!$H$7:$H$1372,MATCH(B657,Historical!$B$7:$B$1403,0)))^(1/5)-1)*100)</f>
        <v>29.15450891</v>
      </c>
      <c r="V657" s="108">
        <f t="array" ref="V657">IF(INDEX(Historical!$O$7:$O$1372,MATCH(B657,Historical!$B$7:$B$1403,0))=0,"n/a",((INDEX(Historical!$C$7:$C$1381,MATCH(B657,Historical!$B$7:$B$1403,0))/INDEX(Historical!$O$7:$O$1372,MATCH(B657,Historical!$B$7:$B$1403,0)))^(1/10)-1)*100)</f>
        <v>10.08407978</v>
      </c>
      <c r="W657" s="109">
        <f t="shared" si="5"/>
        <v>2.891142231</v>
      </c>
      <c r="X657" s="110">
        <f t="shared" si="6"/>
        <v>2.449958732</v>
      </c>
      <c r="Y657" s="133"/>
      <c r="Z657" s="103">
        <f t="shared" si="7"/>
        <v>41.33333333</v>
      </c>
      <c r="AA657" s="112">
        <f t="shared" si="8"/>
        <v>9.013333333</v>
      </c>
      <c r="AB657" s="73">
        <v>12.0</v>
      </c>
      <c r="AC657" s="102">
        <v>1.5</v>
      </c>
      <c r="AD657" s="102">
        <v>1.1</v>
      </c>
      <c r="AE657" s="102">
        <v>2.85</v>
      </c>
      <c r="AF657" s="102">
        <v>0.87</v>
      </c>
      <c r="AG657" s="102">
        <v>11.4</v>
      </c>
      <c r="AH657" s="102">
        <v>28.799999999999997</v>
      </c>
      <c r="AI657" s="102">
        <v>5.99</v>
      </c>
      <c r="AJ657" s="102">
        <v>11.899999999999999</v>
      </c>
      <c r="AK657" s="102">
        <v>8.17</v>
      </c>
      <c r="AL657" s="113">
        <v>13210.0</v>
      </c>
      <c r="AM657" s="114">
        <v>0.1</v>
      </c>
      <c r="AN657" s="102">
        <v>0.4</v>
      </c>
      <c r="AO657" s="115">
        <f t="shared" si="9"/>
        <v>24.72697439</v>
      </c>
      <c r="AP657" s="116">
        <f t="shared" si="10"/>
        <v>33.74030772</v>
      </c>
      <c r="AQ657" s="117">
        <f t="shared" si="11"/>
        <v>-40.96479393</v>
      </c>
      <c r="AR657" s="103">
        <f t="array" ref="AR657">INDEX(Historical!$C$7:$C$1381,MATCH(B657,Historical!$B$7:$B$1403,0))*IF(AH657="n/a",1.03,IF(AH657&lt;0,1.01,IF(AH657&gt;10,1.1,(1+AH657/100))))</f>
        <v>0.6325</v>
      </c>
      <c r="AS657" s="112">
        <f t="shared" si="12"/>
        <v>0.67038675</v>
      </c>
      <c r="AT657" s="112">
        <f t="shared" ref="AT657:AV657" si="665">IF($AK657="n/a",1.03*AS657,IF($AK657&lt;0,1.01*AS657,IF($AK657&gt;10,1.1*AS657,(1+$AK657/100)*AS657)))</f>
        <v>0.7251573475</v>
      </c>
      <c r="AU657" s="112">
        <f t="shared" si="665"/>
        <v>0.7844027028</v>
      </c>
      <c r="AV657" s="112">
        <f t="shared" si="665"/>
        <v>0.8484884036</v>
      </c>
      <c r="AW657" s="103">
        <f t="shared" si="14"/>
        <v>3.660935204</v>
      </c>
      <c r="AX657" s="118">
        <f t="shared" si="15"/>
        <v>27.07792311</v>
      </c>
      <c r="AY657" s="119">
        <v>1.49</v>
      </c>
      <c r="AZ657" s="114">
        <v>1.05</v>
      </c>
      <c r="BA657" s="114">
        <v>-22.919999999999998</v>
      </c>
      <c r="BB657" s="114">
        <v>-17.380000000000003</v>
      </c>
      <c r="BC657" s="114">
        <v>-13.420000000000002</v>
      </c>
      <c r="BD657" s="42"/>
      <c r="BE657" s="17">
        <v>2013.0</v>
      </c>
      <c r="BF657" s="17">
        <f t="shared" si="16"/>
        <v>0</v>
      </c>
      <c r="BG657" s="120">
        <v>1.3</v>
      </c>
    </row>
    <row r="658" ht="11.25" customHeight="1">
      <c r="A658" s="55" t="s">
        <v>1056</v>
      </c>
      <c r="B658" s="99" t="s">
        <v>1057</v>
      </c>
      <c r="C658" s="100" t="s">
        <v>136</v>
      </c>
      <c r="D658" s="100" t="s">
        <v>137</v>
      </c>
      <c r="E658" s="101">
        <v>11.0</v>
      </c>
      <c r="F658" s="58">
        <v>312.0</v>
      </c>
      <c r="G658" s="58" t="s">
        <v>168</v>
      </c>
      <c r="H658" s="58" t="s">
        <v>168</v>
      </c>
      <c r="I658" s="150">
        <v>122.03</v>
      </c>
      <c r="J658" s="103">
        <f t="shared" si="2"/>
        <v>2.294517742</v>
      </c>
      <c r="K658" s="104">
        <v>0.7</v>
      </c>
      <c r="L658" s="73">
        <v>4.0</v>
      </c>
      <c r="M658" s="23">
        <f t="shared" si="3"/>
        <v>2.8</v>
      </c>
      <c r="N658" s="105" t="s">
        <v>1058</v>
      </c>
      <c r="O658" s="106">
        <v>0.6</v>
      </c>
      <c r="P658" s="107">
        <v>43684.0</v>
      </c>
      <c r="Q658" s="107">
        <v>43706.0</v>
      </c>
      <c r="R658" s="23">
        <f t="shared" si="4"/>
        <v>16.66666667</v>
      </c>
      <c r="S658" s="108">
        <f t="array" ref="S658">IF(INDEX(Historical!$D$7:$D$1379,MATCH(B658,Historical!$B$7:$B$1403,0))=0,"n/a",(INDEX(Historical!$C$7:$C$1381,MATCH(B658,Historical!$B$7:$B$1403,0))/INDEX(Historical!$D$7:$D$1379,MATCH(B658,Historical!$B$7:$B$1403,0))-1)*100)</f>
        <v>18.18181818</v>
      </c>
      <c r="T658" s="108">
        <f t="array" ref="T658">IF(INDEX(Historical!$F$7:$F$1372,MATCH(B658,Historical!$B$7:$B$1403,0))=0,"n/a",((INDEX(Historical!$C$7:$C$1381,MATCH(B658,Historical!$B$7:$B$1403,0))/INDEX(Historical!$F$7:$F$1372,MATCH(B658,Historical!$B$7:$B$1403,0)))^(1/3)-1)*100)</f>
        <v>18.56311015</v>
      </c>
      <c r="U658" s="108">
        <f t="array" ref="U658">IF(INDEX(Historical!$H$7:$H$1372,MATCH(B658,Historical!$B$7:$B$1403,0))=0,"n/a",((INDEX(Historical!$C$7:$C$1381,MATCH(B658,Historical!$B$7:$B$1403,0))/INDEX(Historical!$H$7:$H$1372,MATCH(B658,Historical!$B$7:$B$1403,0)))^(1/5)-1)*100)</f>
        <v>15.59007901</v>
      </c>
      <c r="V658" s="108">
        <f t="array" ref="V658">IF(INDEX(Historical!$O$7:$O$1372,MATCH(B658,Historical!$B$7:$B$1403,0))=0,"n/a",((INDEX(Historical!$C$7:$C$1381,MATCH(B658,Historical!$B$7:$B$1403,0))/INDEX(Historical!$O$7:$O$1372,MATCH(B658,Historical!$B$7:$B$1403,0)))^(1/10)-1)*100)</f>
        <v>21.86165858</v>
      </c>
      <c r="W658" s="109">
        <f t="shared" si="5"/>
        <v>0.7131242559</v>
      </c>
      <c r="X658" s="110">
        <f t="shared" si="6"/>
        <v>1.332485385</v>
      </c>
      <c r="Y658" s="133"/>
      <c r="Z658" s="103">
        <f t="shared" si="7"/>
        <v>20.54292003</v>
      </c>
      <c r="AA658" s="112">
        <f t="shared" si="8"/>
        <v>8.953044754</v>
      </c>
      <c r="AB658" s="73">
        <v>12.0</v>
      </c>
      <c r="AC658" s="102">
        <v>13.63</v>
      </c>
      <c r="AD658" s="102">
        <v>1.15</v>
      </c>
      <c r="AE658" s="102">
        <v>0.54</v>
      </c>
      <c r="AF658" s="102">
        <v>0.66</v>
      </c>
      <c r="AG658" s="102">
        <v>7.8</v>
      </c>
      <c r="AH658" s="102">
        <v>-16.3</v>
      </c>
      <c r="AI658" s="102">
        <v>7.41</v>
      </c>
      <c r="AJ658" s="102">
        <v>11.700000000000001</v>
      </c>
      <c r="AK658" s="102">
        <v>7.76</v>
      </c>
      <c r="AL658" s="113">
        <v>7720.0</v>
      </c>
      <c r="AM658" s="114">
        <v>0.3</v>
      </c>
      <c r="AN658" s="102">
        <v>0.35</v>
      </c>
      <c r="AO658" s="115">
        <f t="shared" si="9"/>
        <v>8.931551993</v>
      </c>
      <c r="AP658" s="116">
        <f t="shared" si="10"/>
        <v>17.88459675</v>
      </c>
      <c r="AQ658" s="117">
        <f t="shared" si="11"/>
        <v>-48.75327853</v>
      </c>
      <c r="AR658" s="103">
        <f t="array" ref="AR658">INDEX(Historical!$C$7:$C$1381,MATCH(B658,Historical!$B$7:$B$1403,0))*IF(AH658="n/a",1.03,IF(AH658&lt;0,1.01,IF(AH658&gt;10,1.1,(1+AH658/100))))</f>
        <v>2.626</v>
      </c>
      <c r="AS658" s="112">
        <f t="shared" si="12"/>
        <v>2.8205866</v>
      </c>
      <c r="AT658" s="112">
        <f t="shared" ref="AT658:AV658" si="666">IF($AK658="n/a",1.03*AS658,IF($AK658&lt;0,1.01*AS658,IF($AK658&gt;10,1.1*AS658,(1+$AK658/100)*AS658)))</f>
        <v>3.03946412</v>
      </c>
      <c r="AU658" s="112">
        <f t="shared" si="666"/>
        <v>3.275326536</v>
      </c>
      <c r="AV658" s="112">
        <f t="shared" si="666"/>
        <v>3.529491875</v>
      </c>
      <c r="AW658" s="103">
        <f t="shared" si="14"/>
        <v>15.29086913</v>
      </c>
      <c r="AX658" s="118">
        <f t="shared" si="15"/>
        <v>12.53041804</v>
      </c>
      <c r="AY658" s="119">
        <v>0.62</v>
      </c>
      <c r="AZ658" s="114">
        <v>-5.06</v>
      </c>
      <c r="BA658" s="114">
        <v>-27.900000000000002</v>
      </c>
      <c r="BB658" s="114">
        <v>-21.43</v>
      </c>
      <c r="BC658" s="114">
        <v>-21.84</v>
      </c>
      <c r="BD658" s="42"/>
      <c r="BE658" s="17">
        <v>2009.0</v>
      </c>
      <c r="BF658" s="17">
        <f t="shared" si="16"/>
        <v>0</v>
      </c>
      <c r="BG658" s="120">
        <v>1.0999999999999999</v>
      </c>
    </row>
    <row r="659" ht="11.25" customHeight="1">
      <c r="A659" s="155" t="s">
        <v>1059</v>
      </c>
      <c r="B659" s="99" t="s">
        <v>1060</v>
      </c>
      <c r="C659" s="100" t="s">
        <v>158</v>
      </c>
      <c r="D659" s="100" t="s">
        <v>163</v>
      </c>
      <c r="E659" s="101">
        <v>16.0</v>
      </c>
      <c r="F659" s="58">
        <v>242.0</v>
      </c>
      <c r="G659" s="58" t="s">
        <v>121</v>
      </c>
      <c r="H659" s="58" t="s">
        <v>121</v>
      </c>
      <c r="I659" s="150">
        <v>27.45</v>
      </c>
      <c r="J659" s="103">
        <f t="shared" si="2"/>
        <v>2.550091075</v>
      </c>
      <c r="K659" s="104">
        <v>0.175</v>
      </c>
      <c r="L659" s="73">
        <v>4.0</v>
      </c>
      <c r="M659" s="23">
        <f t="shared" si="3"/>
        <v>0.7</v>
      </c>
      <c r="N659" s="105" t="s">
        <v>465</v>
      </c>
      <c r="O659" s="106">
        <v>0.165</v>
      </c>
      <c r="P659" s="107">
        <v>43843.0</v>
      </c>
      <c r="Q659" s="107">
        <v>43769.0</v>
      </c>
      <c r="R659" s="23">
        <f t="shared" si="4"/>
        <v>6.060606061</v>
      </c>
      <c r="S659" s="108">
        <f t="array" ref="S659">IF(INDEX(Historical!$D$7:$D$1379,MATCH(B659,Historical!$B$7:$B$1403,0))=0,"n/a",(INDEX(Historical!$C$7:$C$1381,MATCH(B659,Historical!$B$7:$B$1403,0))/INDEX(Historical!$D$7:$D$1379,MATCH(B659,Historical!$B$7:$B$1403,0))-1)*100)</f>
        <v>6.451612903</v>
      </c>
      <c r="T659" s="108">
        <f t="array" ref="T659">IF(INDEX(Historical!$F$7:$F$1372,MATCH(B659,Historical!$B$7:$B$1403,0))=0,"n/a",((INDEX(Historical!$C$7:$C$1381,MATCH(B659,Historical!$B$7:$B$1403,0))/INDEX(Historical!$F$7:$F$1372,MATCH(B659,Historical!$B$7:$B$1403,0)))^(1/3)-1)*100)</f>
        <v>6.917811</v>
      </c>
      <c r="U659" s="108">
        <f t="array" ref="U659">IF(INDEX(Historical!$H$7:$H$1372,MATCH(B659,Historical!$B$7:$B$1403,0))=0,"n/a",((INDEX(Historical!$C$7:$C$1381,MATCH(B659,Historical!$B$7:$B$1403,0))/INDEX(Historical!$H$7:$H$1372,MATCH(B659,Historical!$B$7:$B$1403,0)))^(1/5)-1)*100)</f>
        <v>5.993856764</v>
      </c>
      <c r="V659" s="108">
        <f t="array" ref="V659">IF(INDEX(Historical!$O$7:$O$1372,MATCH(B659,Historical!$B$7:$B$1403,0))=0,"n/a",((INDEX(Historical!$C$7:$C$1381,MATCH(B659,Historical!$B$7:$B$1403,0))/INDEX(Historical!$O$7:$O$1372,MATCH(B659,Historical!$B$7:$B$1403,0)))^(1/10)-1)*100)</f>
        <v>4.458917764</v>
      </c>
      <c r="W659" s="109">
        <f t="shared" si="5"/>
        <v>1.344240258</v>
      </c>
      <c r="X659" s="110">
        <f t="shared" si="6"/>
        <v>0.5934511647</v>
      </c>
      <c r="Y659" s="147"/>
      <c r="Z659" s="103">
        <f t="shared" si="7"/>
        <v>55.11811024</v>
      </c>
      <c r="AA659" s="112">
        <f t="shared" si="8"/>
        <v>21.61417323</v>
      </c>
      <c r="AB659" s="73">
        <v>9.0</v>
      </c>
      <c r="AC659" s="102">
        <v>1.27</v>
      </c>
      <c r="AD659" s="102" t="s">
        <v>128</v>
      </c>
      <c r="AE659" s="102">
        <v>3.26</v>
      </c>
      <c r="AF659" s="102">
        <v>2.57</v>
      </c>
      <c r="AG659" s="102">
        <v>12.1</v>
      </c>
      <c r="AH659" s="102">
        <v>13.5</v>
      </c>
      <c r="AI659" s="102">
        <v>5.65</v>
      </c>
      <c r="AJ659" s="102">
        <v>10.100000000000001</v>
      </c>
      <c r="AK659" s="102" t="s">
        <v>128</v>
      </c>
      <c r="AL659" s="113">
        <v>217.4</v>
      </c>
      <c r="AM659" s="114">
        <v>5.4</v>
      </c>
      <c r="AN659" s="102">
        <v>1.32</v>
      </c>
      <c r="AO659" s="115">
        <f t="shared" si="9"/>
        <v>-13.07022539</v>
      </c>
      <c r="AP659" s="116">
        <f t="shared" si="10"/>
        <v>8.543947838</v>
      </c>
      <c r="AQ659" s="117">
        <f t="shared" si="11"/>
        <v>57.12475609</v>
      </c>
      <c r="AR659" s="103">
        <f t="array" ref="AR659">INDEX(Historical!$C$7:$C$1381,MATCH(B659,Historical!$B$7:$B$1403,0))*IF(AH659="n/a",1.03,IF(AH659&lt;0,1.01,IF(AH659&gt;10,1.1,(1+AH659/100))))</f>
        <v>0.726</v>
      </c>
      <c r="AS659" s="112">
        <f t="shared" si="12"/>
        <v>0.767019</v>
      </c>
      <c r="AT659" s="112">
        <f t="shared" ref="AT659:AV659" si="667">IF($AK659="n/a",1.03*AS659,IF($AK659&lt;0,1.01*AS659,IF($AK659&gt;10,1.1*AS659,(1+$AK659/100)*AS659)))</f>
        <v>0.79002957</v>
      </c>
      <c r="AU659" s="112">
        <f t="shared" si="667"/>
        <v>0.8137304571</v>
      </c>
      <c r="AV659" s="112">
        <f t="shared" si="667"/>
        <v>0.8381423708</v>
      </c>
      <c r="AW659" s="103">
        <f t="shared" si="14"/>
        <v>3.934921398</v>
      </c>
      <c r="AX659" s="118">
        <f t="shared" si="15"/>
        <v>14.33486848</v>
      </c>
      <c r="AY659" s="119">
        <v>-0.19</v>
      </c>
      <c r="AZ659" s="114">
        <v>10.02</v>
      </c>
      <c r="BA659" s="114">
        <v>-11.450000000000001</v>
      </c>
      <c r="BB659" s="114">
        <v>0.98</v>
      </c>
      <c r="BC659" s="114">
        <v>-2.4299999999999997</v>
      </c>
      <c r="BD659" s="42"/>
      <c r="BE659" s="17">
        <v>2004.0</v>
      </c>
      <c r="BF659" s="17">
        <f t="shared" si="16"/>
        <v>1</v>
      </c>
      <c r="BG659" s="120">
        <v>4.1000000000000005</v>
      </c>
    </row>
    <row r="660" ht="11.25" customHeight="1">
      <c r="A660" s="155" t="s">
        <v>1061</v>
      </c>
      <c r="B660" s="99" t="s">
        <v>1062</v>
      </c>
      <c r="C660" s="100" t="s">
        <v>141</v>
      </c>
      <c r="D660" s="100" t="s">
        <v>397</v>
      </c>
      <c r="E660" s="101">
        <v>19.0</v>
      </c>
      <c r="F660" s="58">
        <v>177.0</v>
      </c>
      <c r="G660" s="58" t="s">
        <v>168</v>
      </c>
      <c r="H660" s="58" t="s">
        <v>168</v>
      </c>
      <c r="I660" s="150">
        <v>96.47</v>
      </c>
      <c r="J660" s="103">
        <f t="shared" si="2"/>
        <v>1.160982689</v>
      </c>
      <c r="K660" s="104">
        <v>0.28</v>
      </c>
      <c r="L660" s="73">
        <v>4.0</v>
      </c>
      <c r="M660" s="23">
        <f t="shared" si="3"/>
        <v>1.12</v>
      </c>
      <c r="N660" s="105" t="s">
        <v>322</v>
      </c>
      <c r="O660" s="106">
        <v>0.265</v>
      </c>
      <c r="P660" s="107">
        <v>43831.0</v>
      </c>
      <c r="Q660" s="107">
        <v>43846.0</v>
      </c>
      <c r="R660" s="23">
        <f t="shared" si="4"/>
        <v>5.660377358</v>
      </c>
      <c r="S660" s="108">
        <f t="array" ref="S660">IF(INDEX(Historical!$D$7:$D$1379,MATCH(B660,Historical!$B$7:$B$1403,0))=0,"n/a",(INDEX(Historical!$C$7:$C$1381,MATCH(B660,Historical!$B$7:$B$1403,0))/INDEX(Historical!$D$7:$D$1379,MATCH(B660,Historical!$B$7:$B$1403,0))-1)*100)</f>
        <v>6</v>
      </c>
      <c r="T660" s="108">
        <f t="array" ref="T660">IF(INDEX(Historical!$F$7:$F$1372,MATCH(B660,Historical!$B$7:$B$1403,0))=0,"n/a",((INDEX(Historical!$C$7:$C$1381,MATCH(B660,Historical!$B$7:$B$1403,0))/INDEX(Historical!$F$7:$F$1372,MATCH(B660,Historical!$B$7:$B$1403,0)))^(1/3)-1)*100)</f>
        <v>4.834930747</v>
      </c>
      <c r="U660" s="108">
        <f t="array" ref="U660">IF(INDEX(Historical!$H$7:$H$1372,MATCH(B660,Historical!$B$7:$B$1403,0))=0,"n/a",((INDEX(Historical!$C$7:$C$1381,MATCH(B660,Historical!$B$7:$B$1403,0))/INDEX(Historical!$H$7:$H$1372,MATCH(B660,Historical!$B$7:$B$1403,0)))^(1/5)-1)*100)</f>
        <v>4.762370264</v>
      </c>
      <c r="V660" s="108">
        <f t="array" ref="V660">IF(INDEX(Historical!$O$7:$O$1372,MATCH(B660,Historical!$B$7:$B$1403,0))=0,"n/a",((INDEX(Historical!$C$7:$C$1381,MATCH(B660,Historical!$B$7:$B$1403,0))/INDEX(Historical!$O$7:$O$1372,MATCH(B660,Historical!$B$7:$B$1403,0)))^(1/10)-1)*100)</f>
        <v>12.72379169</v>
      </c>
      <c r="W660" s="109">
        <f t="shared" si="5"/>
        <v>0.3742886068</v>
      </c>
      <c r="X660" s="110">
        <f t="shared" si="6"/>
        <v>0.5737795499</v>
      </c>
      <c r="Y660" s="147"/>
      <c r="Z660" s="103">
        <f t="shared" si="7"/>
        <v>43.92156863</v>
      </c>
      <c r="AA660" s="112">
        <f t="shared" si="8"/>
        <v>37.83137255</v>
      </c>
      <c r="AB660" s="73">
        <v>6.0</v>
      </c>
      <c r="AC660" s="102">
        <v>2.55</v>
      </c>
      <c r="AD660" s="102">
        <v>1.83</v>
      </c>
      <c r="AE660" s="102">
        <v>13.5</v>
      </c>
      <c r="AF660" s="102">
        <v>2.85</v>
      </c>
      <c r="AG660" s="102">
        <v>7.7</v>
      </c>
      <c r="AH660" s="156">
        <v>213.39999999999998</v>
      </c>
      <c r="AI660" s="156">
        <v>2.04</v>
      </c>
      <c r="AJ660" s="102">
        <v>8.3</v>
      </c>
      <c r="AK660" s="102">
        <v>20.7</v>
      </c>
      <c r="AL660" s="113">
        <v>6320.0</v>
      </c>
      <c r="AM660" s="114">
        <v>0.2</v>
      </c>
      <c r="AN660" s="102">
        <v>0.06</v>
      </c>
      <c r="AO660" s="115">
        <f t="shared" si="9"/>
        <v>-31.9080196</v>
      </c>
      <c r="AP660" s="116">
        <f t="shared" si="10"/>
        <v>5.923352953</v>
      </c>
      <c r="AQ660" s="117">
        <f t="shared" si="11"/>
        <v>118.9057755</v>
      </c>
      <c r="AR660" s="103">
        <f t="array" ref="AR660">INDEX(Historical!$C$7:$C$1381,MATCH(B660,Historical!$B$7:$B$1403,0))*IF(AH660="n/a",1.03,IF(AH660&lt;0,1.01,IF(AH660&gt;10,1.1,(1+AH660/100))))</f>
        <v>1.166</v>
      </c>
      <c r="AS660" s="112">
        <f t="shared" si="12"/>
        <v>1.1897864</v>
      </c>
      <c r="AT660" s="112">
        <f t="shared" ref="AT660:AV660" si="668">IF($AK660="n/a",1.03*AS660,IF($AK660&lt;0,1.01*AS660,IF($AK660&gt;10,1.1*AS660,(1+$AK660/100)*AS660)))</f>
        <v>1.30876504</v>
      </c>
      <c r="AU660" s="112">
        <f t="shared" si="668"/>
        <v>1.439641544</v>
      </c>
      <c r="AV660" s="112">
        <f t="shared" si="668"/>
        <v>1.583605698</v>
      </c>
      <c r="AW660" s="103">
        <f t="shared" si="14"/>
        <v>6.687798682</v>
      </c>
      <c r="AX660" s="118">
        <f t="shared" si="15"/>
        <v>6.932516515</v>
      </c>
      <c r="AY660" s="119">
        <v>0.14</v>
      </c>
      <c r="AZ660" s="114">
        <v>19.62</v>
      </c>
      <c r="BA660" s="114">
        <v>-30.490000000000002</v>
      </c>
      <c r="BB660" s="114">
        <v>-14.44</v>
      </c>
      <c r="BC660" s="114">
        <v>-15.120000000000001</v>
      </c>
      <c r="BD660" s="42"/>
      <c r="BE660" s="17">
        <v>2002.0</v>
      </c>
      <c r="BF660" s="17">
        <f t="shared" si="16"/>
        <v>1</v>
      </c>
      <c r="BG660" s="120">
        <v>6.5</v>
      </c>
    </row>
    <row r="661" ht="11.25" customHeight="1">
      <c r="A661" s="155" t="s">
        <v>1063</v>
      </c>
      <c r="B661" s="99" t="s">
        <v>1064</v>
      </c>
      <c r="C661" s="100" t="s">
        <v>118</v>
      </c>
      <c r="D661" s="100" t="s">
        <v>983</v>
      </c>
      <c r="E661" s="101">
        <v>17.0</v>
      </c>
      <c r="F661" s="58">
        <v>224.0</v>
      </c>
      <c r="G661" s="58" t="s">
        <v>168</v>
      </c>
      <c r="H661" s="58" t="s">
        <v>168</v>
      </c>
      <c r="I661" s="150">
        <v>50.41</v>
      </c>
      <c r="J661" s="103">
        <f t="shared" si="2"/>
        <v>2.697877405</v>
      </c>
      <c r="K661" s="104">
        <v>0.34</v>
      </c>
      <c r="L661" s="73">
        <v>4.0</v>
      </c>
      <c r="M661" s="23">
        <f t="shared" si="3"/>
        <v>1.36</v>
      </c>
      <c r="N661" s="105" t="s">
        <v>154</v>
      </c>
      <c r="O661" s="106">
        <v>0.31</v>
      </c>
      <c r="P661" s="107">
        <v>43885.0</v>
      </c>
      <c r="Q661" s="107">
        <v>43906.0</v>
      </c>
      <c r="R661" s="23">
        <f t="shared" si="4"/>
        <v>9.677419355</v>
      </c>
      <c r="S661" s="108">
        <f t="array" ref="S661">IF(INDEX(Historical!$D$7:$D$1379,MATCH(B661,Historical!$B$7:$B$1403,0))=0,"n/a",(INDEX(Historical!$C$7:$C$1381,MATCH(B661,Historical!$B$7:$B$1403,0))/INDEX(Historical!$D$7:$D$1379,MATCH(B661,Historical!$B$7:$B$1403,0))-1)*100)</f>
        <v>10.71428571</v>
      </c>
      <c r="T661" s="108">
        <f t="array" ref="T661">IF(INDEX(Historical!$F$7:$F$1372,MATCH(B661,Historical!$B$7:$B$1403,0))=0,"n/a",((INDEX(Historical!$C$7:$C$1381,MATCH(B661,Historical!$B$7:$B$1403,0))/INDEX(Historical!$F$7:$F$1372,MATCH(B661,Historical!$B$7:$B$1403,0)))^(1/3)-1)*100)</f>
        <v>12.11051244</v>
      </c>
      <c r="U661" s="108">
        <f t="array" ref="U661">IF(INDEX(Historical!$H$7:$H$1372,MATCH(B661,Historical!$B$7:$B$1403,0))=0,"n/a",((INDEX(Historical!$C$7:$C$1381,MATCH(B661,Historical!$B$7:$B$1403,0))/INDEX(Historical!$H$7:$H$1372,MATCH(B661,Historical!$B$7:$B$1403,0)))^(1/5)-1)*100)</f>
        <v>11.48535927</v>
      </c>
      <c r="V661" s="108">
        <f t="array" ref="V661">IF(INDEX(Historical!$O$7:$O$1372,MATCH(B661,Historical!$B$7:$B$1403,0))=0,"n/a",((INDEX(Historical!$C$7:$C$1381,MATCH(B661,Historical!$B$7:$B$1403,0))/INDEX(Historical!$O$7:$O$1372,MATCH(B661,Historical!$B$7:$B$1403,0)))^(1/10)-1)*100)</f>
        <v>9.955775216</v>
      </c>
      <c r="W661" s="109">
        <f t="shared" si="5"/>
        <v>1.153637866</v>
      </c>
      <c r="X661" s="110">
        <f t="shared" si="6"/>
        <v>0.9901171787</v>
      </c>
      <c r="Y661" s="99"/>
      <c r="Z661" s="103">
        <f t="shared" si="7"/>
        <v>34.87179487</v>
      </c>
      <c r="AA661" s="112">
        <f t="shared" si="8"/>
        <v>12.92564103</v>
      </c>
      <c r="AB661" s="73">
        <v>12.0</v>
      </c>
      <c r="AC661" s="102">
        <v>3.9</v>
      </c>
      <c r="AD661" s="102">
        <v>2.19</v>
      </c>
      <c r="AE661" s="102">
        <v>0.96</v>
      </c>
      <c r="AF661" s="102">
        <v>5.03</v>
      </c>
      <c r="AG661" s="102">
        <v>40.9</v>
      </c>
      <c r="AH661" s="102">
        <v>8.1</v>
      </c>
      <c r="AI661" s="102">
        <v>5.76</v>
      </c>
      <c r="AJ661" s="102">
        <v>11.600000000000001</v>
      </c>
      <c r="AK661" s="102">
        <v>5.8999999999999995</v>
      </c>
      <c r="AL661" s="113">
        <v>5810.0</v>
      </c>
      <c r="AM661" s="114">
        <v>2.8000000000000003</v>
      </c>
      <c r="AN661" s="102">
        <v>0.0</v>
      </c>
      <c r="AO661" s="115">
        <f t="shared" si="9"/>
        <v>1.257595652</v>
      </c>
      <c r="AP661" s="116">
        <f t="shared" si="10"/>
        <v>14.18323668</v>
      </c>
      <c r="AQ661" s="117">
        <f t="shared" si="11"/>
        <v>69.98820137</v>
      </c>
      <c r="AR661" s="103">
        <f t="array" ref="AR661">INDEX(Historical!$C$7:$C$1381,MATCH(B661,Historical!$B$7:$B$1403,0))*IF(AH661="n/a",1.03,IF(AH661&lt;0,1.01,IF(AH661&gt;10,1.1,(1+AH661/100))))</f>
        <v>1.34044</v>
      </c>
      <c r="AS661" s="112">
        <f t="shared" si="12"/>
        <v>1.417649344</v>
      </c>
      <c r="AT661" s="112">
        <f t="shared" ref="AT661:AV661" si="669">IF($AK661="n/a",1.03*AS661,IF($AK661&lt;0,1.01*AS661,IF($AK661&gt;10,1.1*AS661,(1+$AK661/100)*AS661)))</f>
        <v>1.501290655</v>
      </c>
      <c r="AU661" s="112">
        <f t="shared" si="669"/>
        <v>1.589866804</v>
      </c>
      <c r="AV661" s="112">
        <f t="shared" si="669"/>
        <v>1.683668945</v>
      </c>
      <c r="AW661" s="103">
        <f t="shared" si="14"/>
        <v>7.532915749</v>
      </c>
      <c r="AX661" s="118">
        <f t="shared" si="15"/>
        <v>14.94329647</v>
      </c>
      <c r="AY661" s="119">
        <v>1.36</v>
      </c>
      <c r="AZ661" s="114">
        <v>0.32</v>
      </c>
      <c r="BA661" s="114">
        <v>-27.029999999999998</v>
      </c>
      <c r="BB661" s="114">
        <v>-17.169999999999998</v>
      </c>
      <c r="BC661" s="114">
        <v>-12.520000000000001</v>
      </c>
      <c r="BD661" s="42"/>
      <c r="BE661" s="17">
        <v>2004.0</v>
      </c>
      <c r="BF661" s="17">
        <f t="shared" si="16"/>
        <v>1</v>
      </c>
      <c r="BG661" s="120">
        <v>20.0</v>
      </c>
    </row>
    <row r="662" ht="11.25" customHeight="1">
      <c r="A662" s="155" t="s">
        <v>1620</v>
      </c>
      <c r="B662" s="99" t="s">
        <v>1621</v>
      </c>
      <c r="C662" s="100" t="s">
        <v>272</v>
      </c>
      <c r="D662" s="100" t="s">
        <v>273</v>
      </c>
      <c r="E662" s="101">
        <v>8.0</v>
      </c>
      <c r="F662" s="58">
        <v>650.0</v>
      </c>
      <c r="G662" s="58" t="s">
        <v>168</v>
      </c>
      <c r="H662" s="58" t="s">
        <v>168</v>
      </c>
      <c r="I662" s="150">
        <v>69.51</v>
      </c>
      <c r="J662" s="103">
        <f t="shared" si="2"/>
        <v>5.466839304</v>
      </c>
      <c r="K662" s="104">
        <v>0.95</v>
      </c>
      <c r="L662" s="73">
        <v>4.0</v>
      </c>
      <c r="M662" s="23">
        <f t="shared" si="3"/>
        <v>3.8</v>
      </c>
      <c r="N662" s="105" t="s">
        <v>218</v>
      </c>
      <c r="O662" s="106">
        <v>0.9</v>
      </c>
      <c r="P662" s="107">
        <v>43920.0</v>
      </c>
      <c r="Q662" s="107">
        <v>43936.0</v>
      </c>
      <c r="R662" s="23">
        <f t="shared" si="4"/>
        <v>5.555555556</v>
      </c>
      <c r="S662" s="108">
        <f t="array" ref="S662">IF(INDEX(Historical!$D$7:$D$1379,MATCH(B662,Historical!$B$7:$B$1403,0))=0,"n/a",(INDEX(Historical!$C$7:$C$1381,MATCH(B662,Historical!$B$7:$B$1403,0))/INDEX(Historical!$D$7:$D$1379,MATCH(B662,Historical!$B$7:$B$1403,0))-1)*100)</f>
        <v>5.970149254</v>
      </c>
      <c r="T662" s="108">
        <f t="array" ref="T662">IF(INDEX(Historical!$F$7:$F$1372,MATCH(B662,Historical!$B$7:$B$1403,0))=0,"n/a",((INDEX(Historical!$C$7:$C$1381,MATCH(B662,Historical!$B$7:$B$1403,0))/INDEX(Historical!$F$7:$F$1372,MATCH(B662,Historical!$B$7:$B$1403,0)))^(1/3)-1)*100)</f>
        <v>6.365824858</v>
      </c>
      <c r="U662" s="108">
        <f t="array" ref="U662">IF(INDEX(Historical!$H$7:$H$1372,MATCH(B662,Historical!$B$7:$B$1403,0))=0,"n/a",((INDEX(Historical!$C$7:$C$1381,MATCH(B662,Historical!$B$7:$B$1403,0))/INDEX(Historical!$H$7:$H$1372,MATCH(B662,Historical!$B$7:$B$1403,0)))^(1/5)-1)*100)</f>
        <v>10.54980443</v>
      </c>
      <c r="V662" s="108" t="str">
        <f t="array" ref="V662">IF(INDEX(Historical!$O$7:$O$1372,MATCH(B662,Historical!$B$7:$B$1403,0))=0,"n/a",((INDEX(Historical!$C$7:$C$1381,MATCH(B662,Historical!$B$7:$B$1403,0))/INDEX(Historical!$O$7:$O$1372,MATCH(B662,Historical!$B$7:$B$1403,0)))^(1/10)-1)*100)</f>
        <v>n/a</v>
      </c>
      <c r="W662" s="109" t="str">
        <f t="shared" si="5"/>
        <v>n/a</v>
      </c>
      <c r="X662" s="110">
        <f t="shared" si="6"/>
        <v>0.4547329497</v>
      </c>
      <c r="Y662" s="149"/>
      <c r="Z662" s="103">
        <f t="shared" si="7"/>
        <v>75.3968254</v>
      </c>
      <c r="AA662" s="112">
        <f t="shared" si="8"/>
        <v>13.79166667</v>
      </c>
      <c r="AB662" s="73">
        <v>12.0</v>
      </c>
      <c r="AC662" s="102">
        <v>5.04</v>
      </c>
      <c r="AD662" s="102">
        <v>0.89</v>
      </c>
      <c r="AE662" s="102">
        <v>2.53</v>
      </c>
      <c r="AF662" s="102">
        <v>11.49</v>
      </c>
      <c r="AG662" s="102">
        <v>62.9</v>
      </c>
      <c r="AH662" s="102">
        <v>51.6</v>
      </c>
      <c r="AI662" s="102">
        <v>34.150000000000006</v>
      </c>
      <c r="AJ662" s="102">
        <v>23.200000000000003</v>
      </c>
      <c r="AK662" s="102">
        <v>15.509999999999998</v>
      </c>
      <c r="AL662" s="113">
        <v>3840.0</v>
      </c>
      <c r="AM662" s="114">
        <v>0.3</v>
      </c>
      <c r="AN662" s="102">
        <v>8.29</v>
      </c>
      <c r="AO662" s="115">
        <f t="shared" si="9"/>
        <v>2.224977069</v>
      </c>
      <c r="AP662" s="116">
        <f t="shared" si="10"/>
        <v>16.01664374</v>
      </c>
      <c r="AQ662" s="117">
        <f t="shared" si="11"/>
        <v>165.3854639</v>
      </c>
      <c r="AR662" s="103">
        <f t="array" ref="AR662">INDEX(Historical!$C$7:$C$1381,MATCH(B662,Historical!$B$7:$B$1403,0))*IF(AH662="n/a",1.03,IF(AH662&lt;0,1.01,IF(AH662&gt;10,1.1,(1+AH662/100))))</f>
        <v>3.905</v>
      </c>
      <c r="AS662" s="112">
        <f t="shared" si="12"/>
        <v>4.2955</v>
      </c>
      <c r="AT662" s="112">
        <f t="shared" ref="AT662:AV662" si="670">IF($AK662="n/a",1.03*AS662,IF($AK662&lt;0,1.01*AS662,IF($AK662&gt;10,1.1*AS662,(1+$AK662/100)*AS662)))</f>
        <v>4.72505</v>
      </c>
      <c r="AU662" s="112">
        <f t="shared" si="670"/>
        <v>5.197555</v>
      </c>
      <c r="AV662" s="112">
        <f t="shared" si="670"/>
        <v>5.7173105</v>
      </c>
      <c r="AW662" s="103">
        <f t="shared" si="14"/>
        <v>23.8404155</v>
      </c>
      <c r="AX662" s="118">
        <f t="shared" si="15"/>
        <v>34.29782118</v>
      </c>
      <c r="AY662" s="119">
        <v>1.16</v>
      </c>
      <c r="AZ662" s="114">
        <v>-1.76</v>
      </c>
      <c r="BA662" s="114">
        <v>-24.09</v>
      </c>
      <c r="BB662" s="114">
        <v>-19.31</v>
      </c>
      <c r="BC662" s="114">
        <v>-16.29</v>
      </c>
      <c r="BD662" s="42"/>
      <c r="BE662" s="17">
        <v>2013.0</v>
      </c>
      <c r="BF662" s="17">
        <f t="shared" si="16"/>
        <v>0</v>
      </c>
      <c r="BG662" s="120">
        <v>6.7</v>
      </c>
    </row>
    <row r="663" ht="11.25" customHeight="1">
      <c r="A663" s="151" t="s">
        <v>1622</v>
      </c>
      <c r="B663" s="122" t="s">
        <v>1623</v>
      </c>
      <c r="C663" s="100" t="s">
        <v>136</v>
      </c>
      <c r="D663" s="100" t="s">
        <v>183</v>
      </c>
      <c r="E663" s="123">
        <v>8.0</v>
      </c>
      <c r="F663" s="58">
        <v>613.0</v>
      </c>
      <c r="G663" s="124" t="s">
        <v>168</v>
      </c>
      <c r="H663" s="124" t="s">
        <v>168</v>
      </c>
      <c r="I663" s="216">
        <v>83.63</v>
      </c>
      <c r="J663" s="126">
        <f t="shared" si="2"/>
        <v>1.769699868</v>
      </c>
      <c r="K663" s="127">
        <v>0.37</v>
      </c>
      <c r="L663" s="128">
        <v>4.0</v>
      </c>
      <c r="M663" s="129">
        <f t="shared" si="3"/>
        <v>1.48</v>
      </c>
      <c r="N663" s="130" t="s">
        <v>701</v>
      </c>
      <c r="O663" s="131">
        <v>0.34</v>
      </c>
      <c r="P663" s="132">
        <v>43829.0</v>
      </c>
      <c r="Q663" s="132">
        <v>43845.0</v>
      </c>
      <c r="R663" s="129">
        <f t="shared" si="4"/>
        <v>8.823529412</v>
      </c>
      <c r="S663" s="108">
        <f t="array" ref="S663">IF(INDEX(Historical!$D$7:$D$1379,MATCH(B663,Historical!$B$7:$B$1403,0))=0,"n/a",(INDEX(Historical!$C$7:$C$1381,MATCH(B663,Historical!$B$7:$B$1403,0))/INDEX(Historical!$D$7:$D$1379,MATCH(B663,Historical!$B$7:$B$1403,0))-1)*100)</f>
        <v>23.63636364</v>
      </c>
      <c r="T663" s="108">
        <f t="array" ref="T663">IF(INDEX(Historical!$F$7:$F$1372,MATCH(B663,Historical!$B$7:$B$1403,0))=0,"n/a",((INDEX(Historical!$C$7:$C$1381,MATCH(B663,Historical!$B$7:$B$1403,0))/INDEX(Historical!$F$7:$F$1372,MATCH(B663,Historical!$B$7:$B$1403,0)))^(1/3)-1)*100)</f>
        <v>19.34831919</v>
      </c>
      <c r="U663" s="108">
        <f t="array" ref="U663">IF(INDEX(Historical!$H$7:$H$1372,MATCH(B663,Historical!$B$7:$B$1403,0))=0,"n/a",((INDEX(Historical!$C$7:$C$1381,MATCH(B663,Historical!$B$7:$B$1403,0))/INDEX(Historical!$H$7:$H$1372,MATCH(B663,Historical!$B$7:$B$1403,0)))^(1/5)-1)*100)</f>
        <v>16.27110152</v>
      </c>
      <c r="V663" s="108">
        <f t="array" ref="V663">IF(INDEX(Historical!$O$7:$O$1372,MATCH(B663,Historical!$B$7:$B$1403,0))=0,"n/a",((INDEX(Historical!$C$7:$C$1381,MATCH(B663,Historical!$B$7:$B$1403,0))/INDEX(Historical!$O$7:$O$1372,MATCH(B663,Historical!$B$7:$B$1403,0)))^(1/10)-1)*100)</f>
        <v>11.94601108</v>
      </c>
      <c r="W663" s="109">
        <f t="shared" si="5"/>
        <v>1.362053108</v>
      </c>
      <c r="X663" s="110">
        <f t="shared" si="6"/>
        <v>0.9801868387</v>
      </c>
      <c r="Y663" s="174"/>
      <c r="Z663" s="126">
        <f t="shared" si="7"/>
        <v>20.10869565</v>
      </c>
      <c r="AA663" s="134">
        <f t="shared" si="8"/>
        <v>11.36277174</v>
      </c>
      <c r="AB663" s="128">
        <v>9.0</v>
      </c>
      <c r="AC663" s="125">
        <v>7.36</v>
      </c>
      <c r="AD663" s="125">
        <v>1.34</v>
      </c>
      <c r="AE663" s="125">
        <v>1.5</v>
      </c>
      <c r="AF663" s="125">
        <v>1.69</v>
      </c>
      <c r="AG663" s="125">
        <v>16.0</v>
      </c>
      <c r="AH663" s="125">
        <v>11.0</v>
      </c>
      <c r="AI663" s="125">
        <v>5.96</v>
      </c>
      <c r="AJ663" s="125">
        <v>16.6</v>
      </c>
      <c r="AK663" s="125">
        <v>8.48</v>
      </c>
      <c r="AL663" s="135">
        <v>12080.0</v>
      </c>
      <c r="AM663" s="136">
        <v>0.5</v>
      </c>
      <c r="AN663" s="125">
        <v>3.75</v>
      </c>
      <c r="AO663" s="137">
        <f t="shared" si="9"/>
        <v>6.678029651</v>
      </c>
      <c r="AP663" s="138">
        <f t="shared" si="10"/>
        <v>18.04080139</v>
      </c>
      <c r="AQ663" s="139">
        <f t="shared" si="11"/>
        <v>-7.616537701</v>
      </c>
      <c r="AR663" s="103">
        <f t="array" ref="AR663">INDEX(Historical!$C$7:$C$1381,MATCH(B663,Historical!$B$7:$B$1403,0))*IF(AH663="n/a",1.03,IF(AH663&lt;0,1.01,IF(AH663&gt;10,1.1,(1+AH663/100))))</f>
        <v>1.496</v>
      </c>
      <c r="AS663" s="134">
        <f t="shared" si="12"/>
        <v>1.5851616</v>
      </c>
      <c r="AT663" s="134">
        <f t="shared" ref="AT663:AV663" si="671">IF($AK663="n/a",1.03*AS663,IF($AK663&lt;0,1.01*AS663,IF($AK663&gt;10,1.1*AS663,(1+$AK663/100)*AS663)))</f>
        <v>1.719583304</v>
      </c>
      <c r="AU663" s="134">
        <f t="shared" si="671"/>
        <v>1.865403968</v>
      </c>
      <c r="AV663" s="134">
        <f t="shared" si="671"/>
        <v>2.023590224</v>
      </c>
      <c r="AW663" s="126">
        <f t="shared" si="14"/>
        <v>8.689739096</v>
      </c>
      <c r="AX663" s="140">
        <f t="shared" si="15"/>
        <v>10.39069604</v>
      </c>
      <c r="AY663" s="141">
        <v>1.51</v>
      </c>
      <c r="AZ663" s="136">
        <v>14.66</v>
      </c>
      <c r="BA663" s="136">
        <v>-18.37</v>
      </c>
      <c r="BB663" s="136">
        <v>-10.12</v>
      </c>
      <c r="BC663" s="136">
        <v>-2.59</v>
      </c>
      <c r="BD663" s="142"/>
      <c r="BE663" s="17">
        <v>2013.0</v>
      </c>
      <c r="BF663" s="17">
        <f t="shared" si="16"/>
        <v>0</v>
      </c>
      <c r="BG663" s="143">
        <v>2.7</v>
      </c>
    </row>
    <row r="664" ht="11.25" customHeight="1">
      <c r="A664" s="55" t="s">
        <v>423</v>
      </c>
      <c r="B664" s="99" t="s">
        <v>424</v>
      </c>
      <c r="C664" s="100" t="s">
        <v>136</v>
      </c>
      <c r="D664" s="100" t="s">
        <v>137</v>
      </c>
      <c r="E664" s="101">
        <v>44.0</v>
      </c>
      <c r="F664" s="58">
        <v>55.0</v>
      </c>
      <c r="G664" s="58" t="s">
        <v>121</v>
      </c>
      <c r="H664" s="58" t="s">
        <v>121</v>
      </c>
      <c r="I664" s="102">
        <v>80.38</v>
      </c>
      <c r="J664" s="103">
        <f t="shared" si="2"/>
        <v>1.144563324</v>
      </c>
      <c r="K664" s="104">
        <v>0.23</v>
      </c>
      <c r="L664" s="73">
        <v>4.0</v>
      </c>
      <c r="M664" s="23">
        <f t="shared" si="3"/>
        <v>0.92</v>
      </c>
      <c r="N664" s="105" t="s">
        <v>425</v>
      </c>
      <c r="O664" s="106">
        <v>0.22</v>
      </c>
      <c r="P664" s="107">
        <v>43615.0</v>
      </c>
      <c r="Q664" s="107">
        <v>43636.0</v>
      </c>
      <c r="R664" s="23">
        <f t="shared" si="4"/>
        <v>4.545454545</v>
      </c>
      <c r="S664" s="108">
        <f t="array" ref="S664">IF(INDEX(Historical!$D$7:$D$1379,MATCH(B664,Historical!$B$7:$B$1403,0))=0,"n/a",(INDEX(Historical!$C$7:$C$1381,MATCH(B664,Historical!$B$7:$B$1403,0))/INDEX(Historical!$D$7:$D$1379,MATCH(B664,Historical!$B$7:$B$1403,0))-1)*100)</f>
        <v>4.597701149</v>
      </c>
      <c r="T664" s="108">
        <f t="array" ref="T664">IF(INDEX(Historical!$F$7:$F$1372,MATCH(B664,Historical!$B$7:$B$1403,0))=0,"n/a",((INDEX(Historical!$C$7:$C$1381,MATCH(B664,Historical!$B$7:$B$1403,0))/INDEX(Historical!$F$7:$F$1372,MATCH(B664,Historical!$B$7:$B$1403,0)))^(1/3)-1)*100)</f>
        <v>4.826584017</v>
      </c>
      <c r="U664" s="108">
        <f t="array" ref="U664">IF(INDEX(Historical!$H$7:$H$1372,MATCH(B664,Historical!$B$7:$B$1403,0))=0,"n/a",((INDEX(Historical!$C$7:$C$1381,MATCH(B664,Historical!$B$7:$B$1403,0))/INDEX(Historical!$H$7:$H$1372,MATCH(B664,Historical!$B$7:$B$1403,0)))^(1/5)-1)*100)</f>
        <v>5.088842546</v>
      </c>
      <c r="V664" s="108">
        <f t="array" ref="V664">IF(INDEX(Historical!$O$7:$O$1372,MATCH(B664,Historical!$B$7:$B$1403,0))=0,"n/a",((INDEX(Historical!$C$7:$C$1381,MATCH(B664,Historical!$B$7:$B$1403,0))/INDEX(Historical!$O$7:$O$1372,MATCH(B664,Historical!$B$7:$B$1403,0)))^(1/10)-1)*100)</f>
        <v>5.554451242</v>
      </c>
      <c r="W664" s="109">
        <f t="shared" si="5"/>
        <v>0.916173772</v>
      </c>
      <c r="X664" s="110" t="str">
        <f t="shared" si="6"/>
        <v>n/a</v>
      </c>
      <c r="Y664" s="159"/>
      <c r="Z664" s="103">
        <f t="shared" si="7"/>
        <v>21.69811321</v>
      </c>
      <c r="AA664" s="112">
        <f t="shared" si="8"/>
        <v>18.95754717</v>
      </c>
      <c r="AB664" s="73">
        <v>12.0</v>
      </c>
      <c r="AC664" s="102">
        <v>4.24</v>
      </c>
      <c r="AD664" s="102">
        <v>1.93</v>
      </c>
      <c r="AE664" s="102">
        <v>3.64</v>
      </c>
      <c r="AF664" s="102">
        <v>3.6</v>
      </c>
      <c r="AG664" s="102">
        <v>13.600000000000001</v>
      </c>
      <c r="AH664" s="102">
        <v>-14.899999999999999</v>
      </c>
      <c r="AI664" s="102">
        <v>2.3</v>
      </c>
      <c r="AJ664" s="102">
        <v>-13.8</v>
      </c>
      <c r="AK664" s="102">
        <v>9.8</v>
      </c>
      <c r="AL664" s="113">
        <v>3650.0</v>
      </c>
      <c r="AM664" s="114">
        <v>2.8000000000000003</v>
      </c>
      <c r="AN664" s="102">
        <v>0.15</v>
      </c>
      <c r="AO664" s="115">
        <f t="shared" si="9"/>
        <v>-12.7241413</v>
      </c>
      <c r="AP664" s="116">
        <f t="shared" si="10"/>
        <v>6.23340587</v>
      </c>
      <c r="AQ664" s="117">
        <f t="shared" si="11"/>
        <v>74.16106187</v>
      </c>
      <c r="AR664" s="103">
        <f t="array" ref="AR664">INDEX(Historical!$C$7:$C$1381,MATCH(B664,Historical!$B$7:$B$1403,0))*IF(AH664="n/a",1.03,IF(AH664&lt;0,1.01,IF(AH664&gt;10,1.1,(1+AH664/100))))</f>
        <v>0.9191</v>
      </c>
      <c r="AS664" s="112">
        <f t="shared" si="12"/>
        <v>0.9402393</v>
      </c>
      <c r="AT664" s="112">
        <f t="shared" ref="AT664:AV664" si="672">IF($AK664="n/a",1.03*AS664,IF($AK664&lt;0,1.01*AS664,IF($AK664&gt;10,1.1*AS664,(1+$AK664/100)*AS664)))</f>
        <v>1.032382751</v>
      </c>
      <c r="AU664" s="112">
        <f t="shared" si="672"/>
        <v>1.133556261</v>
      </c>
      <c r="AV664" s="112">
        <f t="shared" si="672"/>
        <v>1.244644775</v>
      </c>
      <c r="AW664" s="103">
        <f t="shared" si="14"/>
        <v>5.269923087</v>
      </c>
      <c r="AX664" s="118">
        <f t="shared" si="15"/>
        <v>6.556261616</v>
      </c>
      <c r="AY664" s="119">
        <v>0.66</v>
      </c>
      <c r="AZ664" s="114">
        <v>18.240000000000002</v>
      </c>
      <c r="BA664" s="114">
        <v>-19.0</v>
      </c>
      <c r="BB664" s="114">
        <v>-12.93</v>
      </c>
      <c r="BC664" s="114">
        <v>-11.44</v>
      </c>
      <c r="BD664" s="42"/>
      <c r="BE664" s="17">
        <v>1976.0</v>
      </c>
      <c r="BF664" s="17">
        <f t="shared" si="16"/>
        <v>4</v>
      </c>
      <c r="BG664" s="120">
        <v>3.8</v>
      </c>
    </row>
    <row r="665" ht="11.25" customHeight="1">
      <c r="A665" s="155" t="s">
        <v>1788</v>
      </c>
      <c r="B665" s="99" t="s">
        <v>1789</v>
      </c>
      <c r="C665" s="100" t="s">
        <v>272</v>
      </c>
      <c r="D665" s="100" t="s">
        <v>885</v>
      </c>
      <c r="E665" s="101">
        <v>7.0</v>
      </c>
      <c r="F665" s="58">
        <v>724.0</v>
      </c>
      <c r="G665" s="58" t="s">
        <v>168</v>
      </c>
      <c r="H665" s="58" t="s">
        <v>168</v>
      </c>
      <c r="I665" s="150">
        <v>29.15</v>
      </c>
      <c r="J665" s="103">
        <f t="shared" si="2"/>
        <v>3.018867925</v>
      </c>
      <c r="K665" s="104">
        <v>0.22</v>
      </c>
      <c r="L665" s="73">
        <v>4.0</v>
      </c>
      <c r="M665" s="23">
        <f t="shared" si="3"/>
        <v>0.88</v>
      </c>
      <c r="N665" s="105" t="s">
        <v>975</v>
      </c>
      <c r="O665" s="106">
        <v>0.21</v>
      </c>
      <c r="P665" s="107">
        <v>43893.0</v>
      </c>
      <c r="Q665" s="107">
        <v>43908.0</v>
      </c>
      <c r="R665" s="23">
        <f t="shared" si="4"/>
        <v>4.761904762</v>
      </c>
      <c r="S665" s="108">
        <f t="array" ref="S665">IF(INDEX(Historical!$D$7:$D$1379,MATCH(B665,Historical!$B$7:$B$1403,0))=0,"n/a",(INDEX(Historical!$C$7:$C$1381,MATCH(B665,Historical!$B$7:$B$1403,0))/INDEX(Historical!$D$7:$D$1379,MATCH(B665,Historical!$B$7:$B$1403,0))-1)*100)</f>
        <v>5</v>
      </c>
      <c r="T665" s="108">
        <f t="array" ref="T665">IF(INDEX(Historical!$F$7:$F$1372,MATCH(B665,Historical!$B$7:$B$1403,0))=0,"n/a",((INDEX(Historical!$C$7:$C$1381,MATCH(B665,Historical!$B$7:$B$1403,0))/INDEX(Historical!$F$7:$F$1372,MATCH(B665,Historical!$B$7:$B$1403,0)))^(1/3)-1)*100)</f>
        <v>11.86889421</v>
      </c>
      <c r="U665" s="108">
        <f t="array" ref="U665">IF(INDEX(Historical!$H$7:$H$1372,MATCH(B665,Historical!$B$7:$B$1403,0))=0,"n/a",((INDEX(Historical!$C$7:$C$1381,MATCH(B665,Historical!$B$7:$B$1403,0))/INDEX(Historical!$H$7:$H$1372,MATCH(B665,Historical!$B$7:$B$1403,0)))^(1/5)-1)*100)</f>
        <v>27.42887691</v>
      </c>
      <c r="V665" s="108" t="str">
        <f t="array" ref="V665">IF(INDEX(Historical!$O$7:$O$1372,MATCH(B665,Historical!$B$7:$B$1403,0))=0,"n/a",((INDEX(Historical!$C$7:$C$1381,MATCH(B665,Historical!$B$7:$B$1403,0))/INDEX(Historical!$O$7:$O$1372,MATCH(B665,Historical!$B$7:$B$1403,0)))^(1/10)-1)*100)</f>
        <v>n/a</v>
      </c>
      <c r="W665" s="109" t="str">
        <f t="shared" si="5"/>
        <v>n/a</v>
      </c>
      <c r="X665" s="110">
        <f t="shared" si="6"/>
        <v>0.4648962188</v>
      </c>
      <c r="Y665" s="149"/>
      <c r="Z665" s="103">
        <f t="shared" si="7"/>
        <v>55</v>
      </c>
      <c r="AA665" s="112">
        <f t="shared" si="8"/>
        <v>18.21875</v>
      </c>
      <c r="AB665" s="73">
        <v>12.0</v>
      </c>
      <c r="AC665" s="102">
        <v>1.6</v>
      </c>
      <c r="AD665" s="102" t="s">
        <v>128</v>
      </c>
      <c r="AE665" s="102">
        <v>2.35</v>
      </c>
      <c r="AF665" s="102">
        <v>1.05</v>
      </c>
      <c r="AG665" s="102" t="s">
        <v>128</v>
      </c>
      <c r="AH665" s="102">
        <v>162.1</v>
      </c>
      <c r="AI665" s="102">
        <v>5.42</v>
      </c>
      <c r="AJ665" s="102">
        <v>59.0</v>
      </c>
      <c r="AK665" s="102" t="s">
        <v>128</v>
      </c>
      <c r="AL665" s="113">
        <v>623.23</v>
      </c>
      <c r="AM665" s="114">
        <v>0.7000000000000001</v>
      </c>
      <c r="AN665" s="102">
        <v>0.46</v>
      </c>
      <c r="AO665" s="115">
        <f t="shared" si="9"/>
        <v>12.22899483</v>
      </c>
      <c r="AP665" s="116">
        <f t="shared" si="10"/>
        <v>30.44774483</v>
      </c>
      <c r="AQ665" s="117">
        <f t="shared" si="11"/>
        <v>-7.793257658</v>
      </c>
      <c r="AR665" s="103">
        <f t="array" ref="AR665">INDEX(Historical!$C$7:$C$1381,MATCH(B665,Historical!$B$7:$B$1403,0))*IF(AH665="n/a",1.03,IF(AH665&lt;0,1.01,IF(AH665&gt;10,1.1,(1+AH665/100))))</f>
        <v>0.924</v>
      </c>
      <c r="AS665" s="112">
        <f t="shared" si="12"/>
        <v>0.9740808</v>
      </c>
      <c r="AT665" s="112">
        <f t="shared" ref="AT665:AV665" si="673">IF($AK665="n/a",1.03*AS665,IF($AK665&lt;0,1.01*AS665,IF($AK665&gt;10,1.1*AS665,(1+$AK665/100)*AS665)))</f>
        <v>1.003303224</v>
      </c>
      <c r="AU665" s="112">
        <f t="shared" si="673"/>
        <v>1.033402321</v>
      </c>
      <c r="AV665" s="112">
        <f t="shared" si="673"/>
        <v>1.06440439</v>
      </c>
      <c r="AW665" s="103">
        <f t="shared" si="14"/>
        <v>4.999190735</v>
      </c>
      <c r="AX665" s="118">
        <f t="shared" si="15"/>
        <v>17.14988245</v>
      </c>
      <c r="AY665" s="119">
        <v>1.32</v>
      </c>
      <c r="AZ665" s="114">
        <v>18.16</v>
      </c>
      <c r="BA665" s="114">
        <v>-33.989999999999995</v>
      </c>
      <c r="BB665" s="114">
        <v>-22.689999999999998</v>
      </c>
      <c r="BC665" s="114">
        <v>-11.95</v>
      </c>
      <c r="BD665" s="42"/>
      <c r="BE665" s="17">
        <v>2014.0</v>
      </c>
      <c r="BF665" s="17">
        <f t="shared" si="16"/>
        <v>0</v>
      </c>
      <c r="BG665" s="120" t="s">
        <v>128</v>
      </c>
    </row>
    <row r="666" ht="11.25" customHeight="1">
      <c r="A666" s="155" t="s">
        <v>1624</v>
      </c>
      <c r="B666" s="99" t="s">
        <v>1625</v>
      </c>
      <c r="C666" s="100" t="s">
        <v>177</v>
      </c>
      <c r="D666" s="100" t="s">
        <v>178</v>
      </c>
      <c r="E666" s="101">
        <v>8.0</v>
      </c>
      <c r="F666" s="58">
        <v>585.0</v>
      </c>
      <c r="G666" s="58" t="s">
        <v>168</v>
      </c>
      <c r="H666" s="58" t="s">
        <v>168</v>
      </c>
      <c r="I666" s="150">
        <v>158.96</v>
      </c>
      <c r="J666" s="103">
        <f t="shared" si="2"/>
        <v>0.9813789633</v>
      </c>
      <c r="K666" s="104">
        <v>0.39</v>
      </c>
      <c r="L666" s="73">
        <v>4.0</v>
      </c>
      <c r="M666" s="23">
        <f t="shared" si="3"/>
        <v>1.56</v>
      </c>
      <c r="N666" s="105" t="s">
        <v>975</v>
      </c>
      <c r="O666" s="106">
        <v>0.37</v>
      </c>
      <c r="P666" s="107">
        <v>43691.0</v>
      </c>
      <c r="Q666" s="107">
        <v>43727.0</v>
      </c>
      <c r="R666" s="23">
        <f t="shared" si="4"/>
        <v>5.405405405</v>
      </c>
      <c r="S666" s="108">
        <f t="array" ref="S666">IF(INDEX(Historical!$D$7:$D$1379,MATCH(B666,Historical!$B$7:$B$1403,0))=0,"n/a",(INDEX(Historical!$C$7:$C$1381,MATCH(B666,Historical!$B$7:$B$1403,0))/INDEX(Historical!$D$7:$D$1379,MATCH(B666,Historical!$B$7:$B$1403,0))-1)*100)</f>
        <v>5.555555556</v>
      </c>
      <c r="T666" s="108">
        <f t="array" ref="T666">IF(INDEX(Historical!$F$7:$F$1372,MATCH(B666,Historical!$B$7:$B$1403,0))=0,"n/a",((INDEX(Historical!$C$7:$C$1381,MATCH(B666,Historical!$B$7:$B$1403,0))/INDEX(Historical!$F$7:$F$1372,MATCH(B666,Historical!$B$7:$B$1403,0)))^(1/3)-1)*100)</f>
        <v>6.452945081</v>
      </c>
      <c r="U666" s="108">
        <f t="array" ref="U666">IF(INDEX(Historical!$H$7:$H$1372,MATCH(B666,Historical!$B$7:$B$1403,0))=0,"n/a",((INDEX(Historical!$C$7:$C$1381,MATCH(B666,Historical!$B$7:$B$1403,0))/INDEX(Historical!$H$7:$H$1372,MATCH(B666,Historical!$B$7:$B$1403,0)))^(1/5)-1)*100)</f>
        <v>7.475022457</v>
      </c>
      <c r="V666" s="108" t="str">
        <f t="array" ref="V666">IF(INDEX(Historical!$O$7:$O$1372,MATCH(B666,Historical!$B$7:$B$1403,0))=0,"n/a",((INDEX(Historical!$C$7:$C$1381,MATCH(B666,Historical!$B$7:$B$1403,0))/INDEX(Historical!$O$7:$O$1372,MATCH(B666,Historical!$B$7:$B$1403,0)))^(1/10)-1)*100)</f>
        <v>n/a</v>
      </c>
      <c r="W666" s="109" t="str">
        <f t="shared" si="5"/>
        <v>n/a</v>
      </c>
      <c r="X666" s="110">
        <f t="shared" si="6"/>
        <v>2.135720702</v>
      </c>
      <c r="Y666" s="149"/>
      <c r="Z666" s="103">
        <f t="shared" si="7"/>
        <v>49.21135647</v>
      </c>
      <c r="AA666" s="112">
        <f t="shared" si="8"/>
        <v>50.14511041</v>
      </c>
      <c r="AB666" s="73">
        <v>6.0</v>
      </c>
      <c r="AC666" s="102">
        <v>3.17</v>
      </c>
      <c r="AD666" s="102">
        <v>2.28</v>
      </c>
      <c r="AE666" s="102">
        <v>8.36</v>
      </c>
      <c r="AF666" s="102">
        <v>10.15</v>
      </c>
      <c r="AG666" s="102">
        <v>21.5</v>
      </c>
      <c r="AH666" s="102">
        <v>-9.6</v>
      </c>
      <c r="AI666" s="102">
        <v>9.86</v>
      </c>
      <c r="AJ666" s="102">
        <v>3.5000000000000004</v>
      </c>
      <c r="AK666" s="102">
        <v>22.0</v>
      </c>
      <c r="AL666" s="113">
        <v>23270.0</v>
      </c>
      <c r="AM666" s="114">
        <v>1.0</v>
      </c>
      <c r="AN666" s="102">
        <v>0.58</v>
      </c>
      <c r="AO666" s="115">
        <f t="shared" si="9"/>
        <v>-41.68870899</v>
      </c>
      <c r="AP666" s="116">
        <f t="shared" si="10"/>
        <v>8.45640142</v>
      </c>
      <c r="AQ666" s="117">
        <f t="shared" si="11"/>
        <v>375.615564</v>
      </c>
      <c r="AR666" s="103">
        <f t="array" ref="AR666">INDEX(Historical!$C$7:$C$1381,MATCH(B666,Historical!$B$7:$B$1403,0))*IF(AH666="n/a",1.03,IF(AH666&lt;0,1.01,IF(AH666&gt;10,1.1,(1+AH666/100))))</f>
        <v>1.5352</v>
      </c>
      <c r="AS666" s="112">
        <f t="shared" si="12"/>
        <v>1.68657072</v>
      </c>
      <c r="AT666" s="112">
        <f t="shared" ref="AT666:AV666" si="674">IF($AK666="n/a",1.03*AS666,IF($AK666&lt;0,1.01*AS666,IF($AK666&gt;10,1.1*AS666,(1+$AK666/100)*AS666)))</f>
        <v>1.855227792</v>
      </c>
      <c r="AU666" s="112">
        <f t="shared" si="674"/>
        <v>2.040750571</v>
      </c>
      <c r="AV666" s="112">
        <f t="shared" si="674"/>
        <v>2.244825628</v>
      </c>
      <c r="AW666" s="103">
        <f t="shared" si="14"/>
        <v>9.362574712</v>
      </c>
      <c r="AX666" s="118">
        <f t="shared" si="15"/>
        <v>5.889893502</v>
      </c>
      <c r="AY666" s="119">
        <v>0.52</v>
      </c>
      <c r="AZ666" s="114">
        <v>64.2</v>
      </c>
      <c r="BA666" s="114">
        <v>-10.69</v>
      </c>
      <c r="BB666" s="114">
        <v>-2.4299999999999997</v>
      </c>
      <c r="BC666" s="114">
        <v>14.02</v>
      </c>
      <c r="BD666" s="42"/>
      <c r="BE666" s="17">
        <v>2012.0</v>
      </c>
      <c r="BF666" s="17">
        <f t="shared" si="16"/>
        <v>0</v>
      </c>
      <c r="BG666" s="120">
        <v>10.9</v>
      </c>
    </row>
    <row r="667" ht="11.25" customHeight="1">
      <c r="A667" s="55" t="s">
        <v>1065</v>
      </c>
      <c r="B667" s="99" t="s">
        <v>1066</v>
      </c>
      <c r="C667" s="100" t="s">
        <v>136</v>
      </c>
      <c r="D667" s="100" t="s">
        <v>137</v>
      </c>
      <c r="E667" s="101">
        <v>24.0</v>
      </c>
      <c r="F667" s="58">
        <v>141.0</v>
      </c>
      <c r="G667" s="58" t="s">
        <v>168</v>
      </c>
      <c r="H667" s="58" t="s">
        <v>168</v>
      </c>
      <c r="I667" s="102">
        <v>170.4</v>
      </c>
      <c r="J667" s="103">
        <f t="shared" si="2"/>
        <v>0.7981220657</v>
      </c>
      <c r="K667" s="144">
        <v>0.34</v>
      </c>
      <c r="L667" s="73">
        <v>4.0</v>
      </c>
      <c r="M667" s="23">
        <f t="shared" si="3"/>
        <v>1.36</v>
      </c>
      <c r="N667" s="105" t="s">
        <v>179</v>
      </c>
      <c r="O667" s="145">
        <v>0.33</v>
      </c>
      <c r="P667" s="146">
        <v>43538.0</v>
      </c>
      <c r="Q667" s="146">
        <v>43553.0</v>
      </c>
      <c r="R667" s="23">
        <f t="shared" si="4"/>
        <v>3.03030303</v>
      </c>
      <c r="S667" s="108">
        <f t="array" ref="S667">IF(INDEX(Historical!$D$7:$D$1379,MATCH(B667,Historical!$B$7:$B$1403,0))=0,"n/a",(INDEX(Historical!$C$7:$C$1381,MATCH(B667,Historical!$B$7:$B$1403,0))/INDEX(Historical!$D$7:$D$1379,MATCH(B667,Historical!$B$7:$B$1403,0))-1)*100)</f>
        <v>3.03030303</v>
      </c>
      <c r="T667" s="108">
        <f t="array" ref="T667">IF(INDEX(Historical!$F$7:$F$1372,MATCH(B667,Historical!$B$7:$B$1403,0))=0,"n/a",((INDEX(Historical!$C$7:$C$1381,MATCH(B667,Historical!$B$7:$B$1403,0))/INDEX(Historical!$F$7:$F$1372,MATCH(B667,Historical!$B$7:$B$1403,0)))^(1/3)-1)*100)</f>
        <v>3.127005599</v>
      </c>
      <c r="U667" s="108">
        <f t="array" ref="U667">IF(INDEX(Historical!$H$7:$H$1372,MATCH(B667,Historical!$B$7:$B$1403,0))=0,"n/a",((INDEX(Historical!$C$7:$C$1381,MATCH(B667,Historical!$B$7:$B$1403,0))/INDEX(Historical!$H$7:$H$1372,MATCH(B667,Historical!$B$7:$B$1403,0)))^(1/5)-1)*100)</f>
        <v>3.232437954</v>
      </c>
      <c r="V667" s="108">
        <f t="array" ref="V667">IF(INDEX(Historical!$O$7:$O$1372,MATCH(B667,Historical!$B$7:$B$1403,0))=0,"n/a",((INDEX(Historical!$C$7:$C$1381,MATCH(B667,Historical!$B$7:$B$1403,0))/INDEX(Historical!$O$7:$O$1372,MATCH(B667,Historical!$B$7:$B$1403,0)))^(1/10)-1)*100)</f>
        <v>3.544436157</v>
      </c>
      <c r="W667" s="109">
        <f t="shared" si="5"/>
        <v>0.9119752228</v>
      </c>
      <c r="X667" s="110">
        <f t="shared" si="6"/>
        <v>0.6098939535</v>
      </c>
      <c r="Y667" s="133" t="s">
        <v>1067</v>
      </c>
      <c r="Z667" s="103">
        <f t="shared" si="7"/>
        <v>8.374384236</v>
      </c>
      <c r="AA667" s="112">
        <f t="shared" si="8"/>
        <v>10.49261084</v>
      </c>
      <c r="AB667" s="73">
        <v>12.0</v>
      </c>
      <c r="AC667" s="102">
        <v>16.24</v>
      </c>
      <c r="AD667" s="102">
        <v>0.41</v>
      </c>
      <c r="AE667" s="102">
        <v>1.78</v>
      </c>
      <c r="AF667" s="102">
        <v>1.39</v>
      </c>
      <c r="AG667" s="102">
        <v>13.5</v>
      </c>
      <c r="AH667" s="156">
        <v>231.9</v>
      </c>
      <c r="AI667" s="156">
        <v>7.380000000000001</v>
      </c>
      <c r="AJ667" s="102">
        <v>5.3</v>
      </c>
      <c r="AK667" s="102">
        <v>25.45</v>
      </c>
      <c r="AL667" s="113">
        <v>7470.0</v>
      </c>
      <c r="AM667" s="114">
        <v>1.0999999999999999</v>
      </c>
      <c r="AN667" s="102">
        <v>0.26</v>
      </c>
      <c r="AO667" s="115">
        <f t="shared" si="9"/>
        <v>-6.462050818</v>
      </c>
      <c r="AP667" s="116">
        <f t="shared" si="10"/>
        <v>4.030560019</v>
      </c>
      <c r="AQ667" s="117">
        <f t="shared" si="11"/>
        <v>-19.48849892</v>
      </c>
      <c r="AR667" s="103">
        <f t="array" ref="AR667">INDEX(Historical!$C$7:$C$1381,MATCH(B667,Historical!$B$7:$B$1403,0))*IF(AH667="n/a",1.03,IF(AH667&lt;0,1.01,IF(AH667&gt;10,1.1,(1+AH667/100))))</f>
        <v>1.496</v>
      </c>
      <c r="AS667" s="112">
        <f t="shared" si="12"/>
        <v>1.6064048</v>
      </c>
      <c r="AT667" s="112">
        <f t="shared" ref="AT667:AV667" si="675">IF($AK667="n/a",1.03*AS667,IF($AK667&lt;0,1.01*AS667,IF($AK667&gt;10,1.1*AS667,(1+$AK667/100)*AS667)))</f>
        <v>1.76704528</v>
      </c>
      <c r="AU667" s="112">
        <f t="shared" si="675"/>
        <v>1.943749808</v>
      </c>
      <c r="AV667" s="112">
        <f t="shared" si="675"/>
        <v>2.138124789</v>
      </c>
      <c r="AW667" s="103">
        <f t="shared" si="14"/>
        <v>8.951324677</v>
      </c>
      <c r="AX667" s="118">
        <f t="shared" si="15"/>
        <v>5.25312481</v>
      </c>
      <c r="AY667" s="119">
        <v>0.29</v>
      </c>
      <c r="AZ667" s="114">
        <v>20.849999999999998</v>
      </c>
      <c r="BA667" s="114">
        <v>-15.93</v>
      </c>
      <c r="BB667" s="114">
        <v>-12.07</v>
      </c>
      <c r="BC667" s="114">
        <v>-8.77</v>
      </c>
      <c r="BD667" s="42"/>
      <c r="BE667" s="17">
        <v>1996.0</v>
      </c>
      <c r="BF667" s="17">
        <f t="shared" si="16"/>
        <v>2</v>
      </c>
      <c r="BG667" s="120">
        <v>2.7</v>
      </c>
    </row>
    <row r="668" ht="11.25" customHeight="1">
      <c r="A668" s="55" t="s">
        <v>1068</v>
      </c>
      <c r="B668" s="99" t="s">
        <v>1069</v>
      </c>
      <c r="C668" s="100" t="s">
        <v>272</v>
      </c>
      <c r="D668" s="100" t="s">
        <v>273</v>
      </c>
      <c r="E668" s="101">
        <v>11.0</v>
      </c>
      <c r="F668" s="58">
        <v>338.0</v>
      </c>
      <c r="G668" s="58" t="s">
        <v>168</v>
      </c>
      <c r="H668" s="58" t="s">
        <v>168</v>
      </c>
      <c r="I668" s="150">
        <v>15.0</v>
      </c>
      <c r="J668" s="103">
        <f t="shared" si="2"/>
        <v>5.333333333</v>
      </c>
      <c r="K668" s="104">
        <v>0.2</v>
      </c>
      <c r="L668" s="73">
        <v>4.0</v>
      </c>
      <c r="M668" s="23">
        <f t="shared" si="3"/>
        <v>0.8</v>
      </c>
      <c r="N668" s="105" t="s">
        <v>179</v>
      </c>
      <c r="O668" s="106">
        <v>0.197</v>
      </c>
      <c r="P668" s="107">
        <v>43903.0</v>
      </c>
      <c r="Q668" s="107">
        <v>43920.0</v>
      </c>
      <c r="R668" s="23">
        <f t="shared" si="4"/>
        <v>1.52284264</v>
      </c>
      <c r="S668" s="108">
        <f t="array" ref="S668">IF(INDEX(Historical!$D$7:$D$1379,MATCH(B668,Historical!$B$7:$B$1403,0))=0,"n/a",(INDEX(Historical!$C$7:$C$1381,MATCH(B668,Historical!$B$7:$B$1403,0))/INDEX(Historical!$D$7:$D$1379,MATCH(B668,Historical!$B$7:$B$1403,0))-1)*100)</f>
        <v>1.025641026</v>
      </c>
      <c r="T668" s="108">
        <f t="array" ref="T668">IF(INDEX(Historical!$F$7:$F$1372,MATCH(B668,Historical!$B$7:$B$1403,0))=0,"n/a",((INDEX(Historical!$C$7:$C$1381,MATCH(B668,Historical!$B$7:$B$1403,0))/INDEX(Historical!$F$7:$F$1372,MATCH(B668,Historical!$B$7:$B$1403,0)))^(1/3)-1)*100)</f>
        <v>3.053933624</v>
      </c>
      <c r="U668" s="108">
        <f t="array" ref="U668">IF(INDEX(Historical!$H$7:$H$1372,MATCH(B668,Historical!$B$7:$B$1403,0))=0,"n/a",((INDEX(Historical!$C$7:$C$1381,MATCH(B668,Historical!$B$7:$B$1403,0))/INDEX(Historical!$H$7:$H$1372,MATCH(B668,Historical!$B$7:$B$1403,0)))^(1/5)-1)*100)</f>
        <v>4.248364123</v>
      </c>
      <c r="V668" s="108" t="str">
        <f t="array" ref="V668">IF(INDEX(Historical!$O$7:$O$1372,MATCH(B668,Historical!$B$7:$B$1403,0))=0,"n/a",((INDEX(Historical!$C$7:$C$1381,MATCH(B668,Historical!$B$7:$B$1403,0))/INDEX(Historical!$O$7:$O$1372,MATCH(B668,Historical!$B$7:$B$1403,0)))^(1/10)-1)*100)</f>
        <v>n/a</v>
      </c>
      <c r="W668" s="109" t="str">
        <f t="shared" si="5"/>
        <v>n/a</v>
      </c>
      <c r="X668" s="110">
        <f t="shared" si="6"/>
        <v>0.3933670484</v>
      </c>
      <c r="Y668" s="147"/>
      <c r="Z668" s="103">
        <f t="shared" si="7"/>
        <v>205.1282051</v>
      </c>
      <c r="AA668" s="112">
        <f t="shared" si="8"/>
        <v>38.46153846</v>
      </c>
      <c r="AB668" s="73">
        <v>12.0</v>
      </c>
      <c r="AC668" s="102">
        <v>0.39</v>
      </c>
      <c r="AD668" s="102">
        <v>4.87</v>
      </c>
      <c r="AE668" s="102">
        <v>5.86</v>
      </c>
      <c r="AF668" s="102">
        <v>1.47</v>
      </c>
      <c r="AG668" s="102">
        <v>4.1000000000000005</v>
      </c>
      <c r="AH668" s="102">
        <v>13.200000000000001</v>
      </c>
      <c r="AI668" s="102">
        <v>9.32</v>
      </c>
      <c r="AJ668" s="102">
        <v>10.8</v>
      </c>
      <c r="AK668" s="102">
        <v>8.0</v>
      </c>
      <c r="AL668" s="113">
        <v>1730.0</v>
      </c>
      <c r="AM668" s="114">
        <v>0.6</v>
      </c>
      <c r="AN668" s="102">
        <v>1.2</v>
      </c>
      <c r="AO668" s="115">
        <f t="shared" si="9"/>
        <v>-28.87984101</v>
      </c>
      <c r="AP668" s="116">
        <f t="shared" si="10"/>
        <v>9.581697456</v>
      </c>
      <c r="AQ668" s="117">
        <f t="shared" si="11"/>
        <v>58.51878478</v>
      </c>
      <c r="AR668" s="103">
        <f t="array" ref="AR668">INDEX(Historical!$C$7:$C$1381,MATCH(B668,Historical!$B$7:$B$1403,0))*IF(AH668="n/a",1.03,IF(AH668&lt;0,1.01,IF(AH668&gt;10,1.1,(1+AH668/100))))</f>
        <v>0.8668</v>
      </c>
      <c r="AS668" s="112">
        <f t="shared" si="12"/>
        <v>0.94758576</v>
      </c>
      <c r="AT668" s="112">
        <f t="shared" ref="AT668:AV668" si="676">IF($AK668="n/a",1.03*AS668,IF($AK668&lt;0,1.01*AS668,IF($AK668&gt;10,1.1*AS668,(1+$AK668/100)*AS668)))</f>
        <v>1.023392621</v>
      </c>
      <c r="AU668" s="112">
        <f t="shared" si="676"/>
        <v>1.10526403</v>
      </c>
      <c r="AV668" s="112">
        <f t="shared" si="676"/>
        <v>1.193685153</v>
      </c>
      <c r="AW668" s="103">
        <f t="shared" si="14"/>
        <v>5.136727564</v>
      </c>
      <c r="AX668" s="118">
        <f t="shared" si="15"/>
        <v>34.24485043</v>
      </c>
      <c r="AY668" s="119">
        <v>0.78</v>
      </c>
      <c r="AZ668" s="114">
        <v>-1.9300000000000002</v>
      </c>
      <c r="BA668" s="114">
        <v>-21.790000000000003</v>
      </c>
      <c r="BB668" s="114">
        <v>-11.87</v>
      </c>
      <c r="BC668" s="114">
        <v>-15.079999999999998</v>
      </c>
      <c r="BD668" s="42"/>
      <c r="BE668" s="17">
        <v>2010.0</v>
      </c>
      <c r="BF668" s="17">
        <f t="shared" si="16"/>
        <v>0</v>
      </c>
      <c r="BG668" s="120">
        <v>1.6</v>
      </c>
    </row>
    <row r="669" ht="11.25" customHeight="1">
      <c r="A669" s="55" t="s">
        <v>1070</v>
      </c>
      <c r="B669" s="99" t="s">
        <v>1071</v>
      </c>
      <c r="C669" s="100" t="s">
        <v>118</v>
      </c>
      <c r="D669" s="100" t="s">
        <v>266</v>
      </c>
      <c r="E669" s="101">
        <v>10.0</v>
      </c>
      <c r="F669" s="58">
        <v>381.0</v>
      </c>
      <c r="G669" s="58" t="s">
        <v>121</v>
      </c>
      <c r="H669" s="58" t="s">
        <v>120</v>
      </c>
      <c r="I669" s="150">
        <v>183.5</v>
      </c>
      <c r="J669" s="103">
        <f t="shared" si="2"/>
        <v>2.223433243</v>
      </c>
      <c r="K669" s="104">
        <v>1.02</v>
      </c>
      <c r="L669" s="73">
        <v>4.0</v>
      </c>
      <c r="M669" s="23">
        <f t="shared" si="3"/>
        <v>4.08</v>
      </c>
      <c r="N669" s="105" t="s">
        <v>164</v>
      </c>
      <c r="O669" s="106">
        <v>0.97</v>
      </c>
      <c r="P669" s="107">
        <v>43777.0</v>
      </c>
      <c r="Q669" s="107">
        <v>43809.0</v>
      </c>
      <c r="R669" s="23">
        <f t="shared" si="4"/>
        <v>5.154639175</v>
      </c>
      <c r="S669" s="108">
        <f t="array" ref="S669">IF(INDEX(Historical!$D$7:$D$1379,MATCH(B669,Historical!$B$7:$B$1403,0))=0,"n/a",(INDEX(Historical!$C$7:$C$1381,MATCH(B669,Historical!$B$7:$B$1403,0))/INDEX(Historical!$D$7:$D$1379,MATCH(B669,Historical!$B$7:$B$1403,0))-1)*100)</f>
        <v>7.818930041</v>
      </c>
      <c r="T669" s="108">
        <f t="array" ref="T669">IF(INDEX(Historical!$F$7:$F$1372,MATCH(B669,Historical!$B$7:$B$1403,0))=0,"n/a",((INDEX(Historical!$C$7:$C$1381,MATCH(B669,Historical!$B$7:$B$1403,0))/INDEX(Historical!$F$7:$F$1372,MATCH(B669,Historical!$B$7:$B$1403,0)))^(1/3)-1)*100)</f>
        <v>10.2202728</v>
      </c>
      <c r="U669" s="108">
        <f t="array" ref="U669">IF(INDEX(Historical!$H$7:$H$1372,MATCH(B669,Historical!$B$7:$B$1403,0))=0,"n/a",((INDEX(Historical!$C$7:$C$1381,MATCH(B669,Historical!$B$7:$B$1403,0))/INDEX(Historical!$H$7:$H$1372,MATCH(B669,Historical!$B$7:$B$1403,0)))^(1/5)-1)*100)</f>
        <v>10.45844623</v>
      </c>
      <c r="V669" s="108">
        <f t="array" ref="V669">IF(INDEX(Historical!$O$7:$O$1372,MATCH(B669,Historical!$B$7:$B$1403,0))=0,"n/a",((INDEX(Historical!$C$7:$C$1381,MATCH(B669,Historical!$B$7:$B$1403,0))/INDEX(Historical!$O$7:$O$1372,MATCH(B669,Historical!$B$7:$B$1403,0)))^(1/10)-1)*100)</f>
        <v>12.97788912</v>
      </c>
      <c r="W669" s="109">
        <f t="shared" si="5"/>
        <v>0.805866511</v>
      </c>
      <c r="X669" s="110" t="str">
        <f t="shared" si="6"/>
        <v>n/a</v>
      </c>
      <c r="Y669" s="165"/>
      <c r="Z669" s="103">
        <f t="shared" si="7"/>
        <v>52.17391304</v>
      </c>
      <c r="AA669" s="112">
        <f t="shared" si="8"/>
        <v>23.46547315</v>
      </c>
      <c r="AB669" s="73">
        <v>9.0</v>
      </c>
      <c r="AC669" s="102">
        <v>7.82</v>
      </c>
      <c r="AD669" s="102">
        <v>3.65</v>
      </c>
      <c r="AE669" s="102">
        <v>3.15</v>
      </c>
      <c r="AF669" s="102">
        <v>29.6</v>
      </c>
      <c r="AG669" s="102">
        <v>102.4</v>
      </c>
      <c r="AH669" s="102">
        <v>-31.1</v>
      </c>
      <c r="AI669" s="102">
        <v>6.1899999999999995</v>
      </c>
      <c r="AJ669" s="102">
        <v>-0.3</v>
      </c>
      <c r="AK669" s="102">
        <v>6.4399999999999995</v>
      </c>
      <c r="AL669" s="113">
        <v>21230.0</v>
      </c>
      <c r="AM669" s="228">
        <v>0.2</v>
      </c>
      <c r="AN669" s="102">
        <v>3.18</v>
      </c>
      <c r="AO669" s="115">
        <f t="shared" si="9"/>
        <v>-10.78359368</v>
      </c>
      <c r="AP669" s="116">
        <f t="shared" si="10"/>
        <v>12.68187947</v>
      </c>
      <c r="AQ669" s="117">
        <f t="shared" si="11"/>
        <v>455.6089773</v>
      </c>
      <c r="AR669" s="103">
        <f t="array" ref="AR669">INDEX(Historical!$C$7:$C$1381,MATCH(B669,Historical!$B$7:$B$1403,0))*IF(AH669="n/a",1.03,IF(AH669&lt;0,1.01,IF(AH669&gt;10,1.1,(1+AH669/100))))</f>
        <v>3.9693</v>
      </c>
      <c r="AS669" s="112">
        <f t="shared" si="12"/>
        <v>4.21499967</v>
      </c>
      <c r="AT669" s="112">
        <f t="shared" ref="AT669:AV669" si="677">IF($AK669="n/a",1.03*AS669,IF($AK669&lt;0,1.01*AS669,IF($AK669&gt;10,1.1*AS669,(1+$AK669/100)*AS669)))</f>
        <v>4.486445649</v>
      </c>
      <c r="AU669" s="112">
        <f t="shared" si="677"/>
        <v>4.775372749</v>
      </c>
      <c r="AV669" s="112">
        <f t="shared" si="677"/>
        <v>5.082906754</v>
      </c>
      <c r="AW669" s="103">
        <f t="shared" si="14"/>
        <v>22.52902482</v>
      </c>
      <c r="AX669" s="118">
        <f t="shared" si="15"/>
        <v>12.27739772</v>
      </c>
      <c r="AY669" s="119">
        <v>1.47</v>
      </c>
      <c r="AZ669" s="114">
        <v>27.51</v>
      </c>
      <c r="BA669" s="114">
        <v>-12.45</v>
      </c>
      <c r="BB669" s="114">
        <v>-9.08</v>
      </c>
      <c r="BC669" s="114">
        <v>4.71</v>
      </c>
      <c r="BD669" s="42"/>
      <c r="BE669" s="17">
        <v>2010.0</v>
      </c>
      <c r="BF669" s="17">
        <f t="shared" si="16"/>
        <v>0</v>
      </c>
      <c r="BG669" s="120">
        <v>14.399999999999999</v>
      </c>
    </row>
    <row r="670" ht="11.25" customHeight="1">
      <c r="A670" s="155" t="s">
        <v>1072</v>
      </c>
      <c r="B670" s="99" t="s">
        <v>1073</v>
      </c>
      <c r="C670" s="100" t="s">
        <v>118</v>
      </c>
      <c r="D670" s="100" t="s">
        <v>119</v>
      </c>
      <c r="E670" s="101">
        <v>18.0</v>
      </c>
      <c r="F670" s="58">
        <v>196.0</v>
      </c>
      <c r="G670" s="58" t="s">
        <v>121</v>
      </c>
      <c r="H670" s="58" t="s">
        <v>168</v>
      </c>
      <c r="I670" s="150">
        <v>37.44</v>
      </c>
      <c r="J670" s="103">
        <f t="shared" si="2"/>
        <v>1.282051282</v>
      </c>
      <c r="K670" s="175">
        <v>0.12</v>
      </c>
      <c r="L670" s="73">
        <v>4.0</v>
      </c>
      <c r="M670" s="23">
        <f t="shared" si="3"/>
        <v>0.48</v>
      </c>
      <c r="N670" s="105" t="s">
        <v>443</v>
      </c>
      <c r="O670" s="161">
        <v>0.105</v>
      </c>
      <c r="P670" s="107">
        <v>43868.0</v>
      </c>
      <c r="Q670" s="107">
        <v>43900.0</v>
      </c>
      <c r="R670" s="23">
        <f t="shared" si="4"/>
        <v>14.28571429</v>
      </c>
      <c r="S670" s="108">
        <f t="array" ref="S670">IF(INDEX(Historical!$D$7:$D$1379,MATCH(B670,Historical!$B$7:$B$1403,0))=0,"n/a",(INDEX(Historical!$C$7:$C$1381,MATCH(B670,Historical!$B$7:$B$1403,0))/INDEX(Historical!$D$7:$D$1379,MATCH(B670,Historical!$B$7:$B$1403,0))-1)*100)</f>
        <v>12.5</v>
      </c>
      <c r="T670" s="108">
        <f t="array" ref="T670">IF(INDEX(Historical!$F$7:$F$1372,MATCH(B670,Historical!$B$7:$B$1403,0))=0,"n/a",((INDEX(Historical!$C$7:$C$1381,MATCH(B670,Historical!$B$7:$B$1403,0))/INDEX(Historical!$F$7:$F$1372,MATCH(B670,Historical!$B$7:$B$1403,0)))^(1/3)-1)*100)</f>
        <v>16.34833857</v>
      </c>
      <c r="U670" s="108">
        <f t="array" ref="U670">IF(INDEX(Historical!$H$7:$H$1372,MATCH(B670,Historical!$B$7:$B$1403,0))=0,"n/a",((INDEX(Historical!$C$7:$C$1381,MATCH(B670,Historical!$B$7:$B$1403,0))/INDEX(Historical!$H$7:$H$1372,MATCH(B670,Historical!$B$7:$B$1403,0)))^(1/5)-1)*100)</f>
        <v>17.60790225</v>
      </c>
      <c r="V670" s="108">
        <f t="array" ref="V670">IF(INDEX(Historical!$O$7:$O$1372,MATCH(B670,Historical!$B$7:$B$1403,0))=0,"n/a",((INDEX(Historical!$C$7:$C$1381,MATCH(B670,Historical!$B$7:$B$1403,0))/INDEX(Historical!$O$7:$O$1372,MATCH(B670,Historical!$B$7:$B$1403,0)))^(1/10)-1)*100)</f>
        <v>17.60706223</v>
      </c>
      <c r="W670" s="109">
        <f t="shared" si="5"/>
        <v>1.000047709</v>
      </c>
      <c r="X670" s="110">
        <f t="shared" si="6"/>
        <v>1.28524834</v>
      </c>
      <c r="Y670" s="162" t="s">
        <v>237</v>
      </c>
      <c r="Z670" s="103">
        <f t="shared" si="7"/>
        <v>77.41935484</v>
      </c>
      <c r="AA670" s="112">
        <f t="shared" si="8"/>
        <v>60.38709677</v>
      </c>
      <c r="AB670" s="73">
        <v>12.0</v>
      </c>
      <c r="AC670" s="102">
        <v>0.62</v>
      </c>
      <c r="AD670" s="102">
        <v>7.35</v>
      </c>
      <c r="AE670" s="102">
        <v>6.01</v>
      </c>
      <c r="AF670" s="102">
        <v>15.22</v>
      </c>
      <c r="AG670" s="102">
        <v>30.2</v>
      </c>
      <c r="AH670" s="102">
        <v>22.400000000000002</v>
      </c>
      <c r="AI670" s="102">
        <v>10.71</v>
      </c>
      <c r="AJ670" s="102">
        <v>13.700000000000001</v>
      </c>
      <c r="AK670" s="102">
        <v>8.200000000000001</v>
      </c>
      <c r="AL670" s="113">
        <v>12120.0</v>
      </c>
      <c r="AM670" s="114">
        <v>1.5</v>
      </c>
      <c r="AN670" s="102">
        <v>0.4</v>
      </c>
      <c r="AO670" s="115">
        <f t="shared" si="9"/>
        <v>-41.49714324</v>
      </c>
      <c r="AP670" s="116">
        <f t="shared" si="10"/>
        <v>18.88995353</v>
      </c>
      <c r="AQ670" s="117">
        <f t="shared" si="11"/>
        <v>539.1284388</v>
      </c>
      <c r="AR670" s="103">
        <f t="array" ref="AR670">INDEX(Historical!$C$7:$C$1381,MATCH(B670,Historical!$B$7:$B$1403,0))*IF(AH670="n/a",1.03,IF(AH670&lt;0,1.01,IF(AH670&gt;10,1.1,(1+AH670/100))))</f>
        <v>0.462</v>
      </c>
      <c r="AS670" s="112">
        <f t="shared" si="12"/>
        <v>0.5082</v>
      </c>
      <c r="AT670" s="112">
        <f t="shared" ref="AT670:AV670" si="678">IF($AK670="n/a",1.03*AS670,IF($AK670&lt;0,1.01*AS670,IF($AK670&gt;10,1.1*AS670,(1+$AK670/100)*AS670)))</f>
        <v>0.5498724</v>
      </c>
      <c r="AU670" s="112">
        <f t="shared" si="678"/>
        <v>0.5949619368</v>
      </c>
      <c r="AV670" s="112">
        <f t="shared" si="678"/>
        <v>0.6437488156</v>
      </c>
      <c r="AW670" s="103">
        <f t="shared" si="14"/>
        <v>2.758783152</v>
      </c>
      <c r="AX670" s="118">
        <f t="shared" si="15"/>
        <v>7.368544745</v>
      </c>
      <c r="AY670" s="119">
        <v>0.28</v>
      </c>
      <c r="AZ670" s="114">
        <v>19.54</v>
      </c>
      <c r="BA670" s="114">
        <v>-14.62</v>
      </c>
      <c r="BB670" s="114">
        <v>3.26</v>
      </c>
      <c r="BC670" s="114">
        <v>4.68</v>
      </c>
      <c r="BD670" s="42"/>
      <c r="BE670" s="17">
        <v>2003.0</v>
      </c>
      <c r="BF670" s="17">
        <f t="shared" si="16"/>
        <v>1</v>
      </c>
      <c r="BG670" s="120">
        <v>15.4</v>
      </c>
    </row>
    <row r="671" ht="11.25" customHeight="1">
      <c r="A671" s="155" t="s">
        <v>426</v>
      </c>
      <c r="B671" s="99" t="s">
        <v>427</v>
      </c>
      <c r="C671" s="100" t="s">
        <v>118</v>
      </c>
      <c r="D671" s="100" t="s">
        <v>233</v>
      </c>
      <c r="E671" s="101">
        <v>27.0</v>
      </c>
      <c r="F671" s="58">
        <v>110.0</v>
      </c>
      <c r="G671" s="58" t="s">
        <v>168</v>
      </c>
      <c r="H671" s="58" t="s">
        <v>168</v>
      </c>
      <c r="I671" s="102">
        <v>351.7</v>
      </c>
      <c r="J671" s="103">
        <f t="shared" si="2"/>
        <v>0.582883139</v>
      </c>
      <c r="K671" s="144">
        <v>0.5125</v>
      </c>
      <c r="L671" s="73">
        <v>4.0</v>
      </c>
      <c r="M671" s="23">
        <f t="shared" si="3"/>
        <v>2.05</v>
      </c>
      <c r="N671" s="105" t="s">
        <v>269</v>
      </c>
      <c r="O671" s="145">
        <v>0.4625</v>
      </c>
      <c r="P671" s="107">
        <v>43837.0</v>
      </c>
      <c r="Q671" s="107">
        <v>43852.0</v>
      </c>
      <c r="R671" s="23">
        <f t="shared" si="4"/>
        <v>10.81081081</v>
      </c>
      <c r="S671" s="108">
        <f t="array" ref="S671">IF(INDEX(Historical!$D$7:$D$1379,MATCH(B671,Historical!$B$7:$B$1403,0))=0,"n/a",(INDEX(Historical!$C$7:$C$1381,MATCH(B671,Historical!$B$7:$B$1403,0))/INDEX(Historical!$D$7:$D$1379,MATCH(B671,Historical!$B$7:$B$1403,0))-1)*100)</f>
        <v>12.12121212</v>
      </c>
      <c r="T671" s="108">
        <f t="array" ref="T671">IF(INDEX(Historical!$F$7:$F$1372,MATCH(B671,Historical!$B$7:$B$1403,0))=0,"n/a",((INDEX(Historical!$C$7:$C$1381,MATCH(B671,Historical!$B$7:$B$1403,0))/INDEX(Historical!$F$7:$F$1372,MATCH(B671,Historical!$B$7:$B$1403,0)))^(1/3)-1)*100)</f>
        <v>15.52167947</v>
      </c>
      <c r="U671" s="108">
        <f t="array" ref="U671">IF(INDEX(Historical!$H$7:$H$1372,MATCH(B671,Historical!$B$7:$B$1403,0))=0,"n/a",((INDEX(Historical!$C$7:$C$1381,MATCH(B671,Historical!$B$7:$B$1403,0))/INDEX(Historical!$H$7:$H$1372,MATCH(B671,Historical!$B$7:$B$1403,0)))^(1/5)-1)*100)</f>
        <v>18.25413843</v>
      </c>
      <c r="V671" s="108">
        <f t="array" ref="V671">IF(INDEX(Historical!$O$7:$O$1372,MATCH(B671,Historical!$B$7:$B$1403,0))=0,"n/a",((INDEX(Historical!$C$7:$C$1381,MATCH(B671,Historical!$B$7:$B$1403,0))/INDEX(Historical!$O$7:$O$1372,MATCH(B671,Historical!$B$7:$B$1403,0)))^(1/10)-1)*100)</f>
        <v>18.81349709</v>
      </c>
      <c r="W671" s="109">
        <f t="shared" si="5"/>
        <v>0.9702682252</v>
      </c>
      <c r="X671" s="110">
        <f t="shared" si="6"/>
        <v>1.705994246</v>
      </c>
      <c r="Y671" s="147"/>
      <c r="Z671" s="103">
        <f t="shared" si="7"/>
        <v>12.15895611</v>
      </c>
      <c r="AA671" s="112">
        <f t="shared" si="8"/>
        <v>20.86002372</v>
      </c>
      <c r="AB671" s="73">
        <v>12.0</v>
      </c>
      <c r="AC671" s="102">
        <v>16.86</v>
      </c>
      <c r="AD671" s="102">
        <v>3.79</v>
      </c>
      <c r="AE671" s="102">
        <v>6.76</v>
      </c>
      <c r="AF671" s="102">
        <v>4.27</v>
      </c>
      <c r="AG671" s="102">
        <v>13.700000000000001</v>
      </c>
      <c r="AH671" s="102">
        <v>22.0</v>
      </c>
      <c r="AI671" s="102">
        <v>4.43</v>
      </c>
      <c r="AJ671" s="102">
        <v>10.7</v>
      </c>
      <c r="AK671" s="102">
        <v>5.5</v>
      </c>
      <c r="AL671" s="113">
        <v>36290.0</v>
      </c>
      <c r="AM671" s="114">
        <v>0.6</v>
      </c>
      <c r="AN671" s="102">
        <v>0.72</v>
      </c>
      <c r="AO671" s="115">
        <f t="shared" si="9"/>
        <v>-2.023002154</v>
      </c>
      <c r="AP671" s="116">
        <f t="shared" si="10"/>
        <v>18.83702157</v>
      </c>
      <c r="AQ671" s="117">
        <f t="shared" si="11"/>
        <v>98.96655364</v>
      </c>
      <c r="AR671" s="103">
        <f t="array" ref="AR671">INDEX(Historical!$C$7:$C$1381,MATCH(B671,Historical!$B$7:$B$1403,0))*IF(AH671="n/a",1.03,IF(AH671&lt;0,1.01,IF(AH671&gt;10,1.1,(1+AH671/100))))</f>
        <v>2.035</v>
      </c>
      <c r="AS671" s="112">
        <f t="shared" si="12"/>
        <v>2.1251505</v>
      </c>
      <c r="AT671" s="112">
        <f t="shared" ref="AT671:AV671" si="679">IF($AK671="n/a",1.03*AS671,IF($AK671&lt;0,1.01*AS671,IF($AK671&gt;10,1.1*AS671,(1+$AK671/100)*AS671)))</f>
        <v>2.242033778</v>
      </c>
      <c r="AU671" s="112">
        <f t="shared" si="679"/>
        <v>2.365345635</v>
      </c>
      <c r="AV671" s="112">
        <f t="shared" si="679"/>
        <v>2.495439645</v>
      </c>
      <c r="AW671" s="103">
        <f t="shared" si="14"/>
        <v>11.26296956</v>
      </c>
      <c r="AX671" s="118">
        <f t="shared" si="15"/>
        <v>3.20243661</v>
      </c>
      <c r="AY671" s="119">
        <v>1.07</v>
      </c>
      <c r="AZ671" s="114">
        <v>11.62</v>
      </c>
      <c r="BA671" s="114">
        <v>-10.96</v>
      </c>
      <c r="BB671" s="114">
        <v>-5.510000000000001</v>
      </c>
      <c r="BC671" s="114">
        <v>-2.18</v>
      </c>
      <c r="BD671" s="42"/>
      <c r="BE671" s="17">
        <v>1994.0</v>
      </c>
      <c r="BF671" s="17">
        <f t="shared" si="16"/>
        <v>2</v>
      </c>
      <c r="BG671" s="120">
        <v>7.000000000000001</v>
      </c>
    </row>
    <row r="672" ht="11.25" customHeight="1">
      <c r="A672" s="55" t="s">
        <v>428</v>
      </c>
      <c r="B672" s="99" t="s">
        <v>429</v>
      </c>
      <c r="C672" s="100" t="s">
        <v>296</v>
      </c>
      <c r="D672" s="100" t="s">
        <v>342</v>
      </c>
      <c r="E672" s="101">
        <v>25.0</v>
      </c>
      <c r="F672" s="58">
        <v>132.0</v>
      </c>
      <c r="G672" s="58" t="s">
        <v>168</v>
      </c>
      <c r="H672" s="58" t="s">
        <v>168</v>
      </c>
      <c r="I672" s="102">
        <v>108.78</v>
      </c>
      <c r="J672" s="103">
        <f t="shared" si="2"/>
        <v>0.9376723662</v>
      </c>
      <c r="K672" s="144">
        <v>0.255</v>
      </c>
      <c r="L672" s="73">
        <v>4.0</v>
      </c>
      <c r="M672" s="23">
        <f t="shared" si="3"/>
        <v>1.02</v>
      </c>
      <c r="N672" s="105" t="s">
        <v>409</v>
      </c>
      <c r="O672" s="145">
        <v>0.225</v>
      </c>
      <c r="P672" s="146">
        <v>43539.0</v>
      </c>
      <c r="Q672" s="146">
        <v>43553.0</v>
      </c>
      <c r="R672" s="23">
        <f t="shared" si="4"/>
        <v>13.33333333</v>
      </c>
      <c r="S672" s="108">
        <f t="array" ref="S672">IF(INDEX(Historical!$D$7:$D$1379,MATCH(B672,Historical!$B$7:$B$1403,0))=0,"n/a",(INDEX(Historical!$C$7:$C$1381,MATCH(B672,Historical!$B$7:$B$1403,0))/INDEX(Historical!$D$7:$D$1379,MATCH(B672,Historical!$B$7:$B$1403,0))-1)*100)</f>
        <v>13.33333333</v>
      </c>
      <c r="T672" s="108">
        <f t="array" ref="T672">IF(INDEX(Historical!$F$7:$F$1372,MATCH(B672,Historical!$B$7:$B$1403,0))=0,"n/a",((INDEX(Historical!$C$7:$C$1381,MATCH(B672,Historical!$B$7:$B$1403,0))/INDEX(Historical!$F$7:$F$1372,MATCH(B672,Historical!$B$7:$B$1403,0)))^(1/3)-1)*100)</f>
        <v>23.61432564</v>
      </c>
      <c r="U672" s="108">
        <f t="array" ref="U672">IF(INDEX(Historical!$H$7:$H$1372,MATCH(B672,Historical!$B$7:$B$1403,0))=0,"n/a",((INDEX(Historical!$C$7:$C$1381,MATCH(B672,Historical!$B$7:$B$1403,0))/INDEX(Historical!$H$7:$H$1372,MATCH(B672,Historical!$B$7:$B$1403,0)))^(1/5)-1)*100)</f>
        <v>20.58909506</v>
      </c>
      <c r="V672" s="108">
        <f t="array" ref="V672">IF(INDEX(Historical!$O$7:$O$1372,MATCH(B672,Historical!$B$7:$B$1403,0))=0,"n/a",((INDEX(Historical!$C$7:$C$1381,MATCH(B672,Historical!$B$7:$B$1403,0))/INDEX(Historical!$O$7:$O$1372,MATCH(B672,Historical!$B$7:$B$1403,0)))^(1/10)-1)*100)</f>
        <v>24.94553721</v>
      </c>
      <c r="W672" s="109">
        <f t="shared" si="5"/>
        <v>0.8253618628</v>
      </c>
      <c r="X672" s="110">
        <f t="shared" si="6"/>
        <v>1.211123239</v>
      </c>
      <c r="Y672" s="149"/>
      <c r="Z672" s="103">
        <f t="shared" si="7"/>
        <v>22.56637168</v>
      </c>
      <c r="AA672" s="112">
        <f t="shared" si="8"/>
        <v>24.06637168</v>
      </c>
      <c r="AB672" s="73">
        <v>1.0</v>
      </c>
      <c r="AC672" s="102">
        <v>4.52</v>
      </c>
      <c r="AD672" s="102">
        <v>2.63</v>
      </c>
      <c r="AE672" s="102">
        <v>2.51</v>
      </c>
      <c r="AF672" s="102">
        <v>11.85</v>
      </c>
      <c r="AG672" s="102">
        <v>50.1</v>
      </c>
      <c r="AH672" s="102">
        <v>27.6</v>
      </c>
      <c r="AI672" s="102">
        <v>9.59</v>
      </c>
      <c r="AJ672" s="102">
        <v>17.0</v>
      </c>
      <c r="AK672" s="102">
        <v>9.16</v>
      </c>
      <c r="AL672" s="113">
        <v>39530.0</v>
      </c>
      <c r="AM672" s="114">
        <v>0.2</v>
      </c>
      <c r="AN672" s="102">
        <v>0.1</v>
      </c>
      <c r="AO672" s="115">
        <f t="shared" si="9"/>
        <v>-2.539604255</v>
      </c>
      <c r="AP672" s="116">
        <f t="shared" si="10"/>
        <v>21.52676743</v>
      </c>
      <c r="AQ672" s="117">
        <f t="shared" si="11"/>
        <v>256.019041</v>
      </c>
      <c r="AR672" s="103">
        <f t="array" ref="AR672">INDEX(Historical!$C$7:$C$1381,MATCH(B672,Historical!$B$7:$B$1403,0))*IF(AH672="n/a",1.03,IF(AH672&lt;0,1.01,IF(AH672&gt;10,1.1,(1+AH672/100))))</f>
        <v>1.122</v>
      </c>
      <c r="AS672" s="112">
        <f t="shared" si="12"/>
        <v>1.2295998</v>
      </c>
      <c r="AT672" s="112">
        <f t="shared" ref="AT672:AV672" si="680">IF($AK672="n/a",1.03*AS672,IF($AK672&lt;0,1.01*AS672,IF($AK672&gt;10,1.1*AS672,(1+$AK672/100)*AS672)))</f>
        <v>1.342231142</v>
      </c>
      <c r="AU672" s="112">
        <f t="shared" si="680"/>
        <v>1.465179514</v>
      </c>
      <c r="AV672" s="112">
        <f t="shared" si="680"/>
        <v>1.599389958</v>
      </c>
      <c r="AW672" s="103">
        <f t="shared" si="14"/>
        <v>6.758400414</v>
      </c>
      <c r="AX672" s="118">
        <f t="shared" si="15"/>
        <v>6.212907165</v>
      </c>
      <c r="AY672" s="119">
        <v>0.77</v>
      </c>
      <c r="AZ672" s="114">
        <v>23.189999999999998</v>
      </c>
      <c r="BA672" s="114">
        <v>-12.389999999999999</v>
      </c>
      <c r="BB672" s="114">
        <v>-7.42</v>
      </c>
      <c r="BC672" s="114">
        <v>-0.13</v>
      </c>
      <c r="BD672" s="42"/>
      <c r="BE672" s="17">
        <v>1995.0</v>
      </c>
      <c r="BF672" s="17">
        <f t="shared" si="16"/>
        <v>2</v>
      </c>
      <c r="BG672" s="120">
        <v>19.5</v>
      </c>
    </row>
    <row r="673" ht="11.25" customHeight="1">
      <c r="A673" s="121" t="s">
        <v>430</v>
      </c>
      <c r="B673" s="122" t="s">
        <v>431</v>
      </c>
      <c r="C673" s="100" t="s">
        <v>141</v>
      </c>
      <c r="D673" s="100" t="s">
        <v>142</v>
      </c>
      <c r="E673" s="123">
        <v>46.0</v>
      </c>
      <c r="F673" s="58">
        <v>49.0</v>
      </c>
      <c r="G673" s="124" t="s">
        <v>121</v>
      </c>
      <c r="H673" s="124" t="s">
        <v>121</v>
      </c>
      <c r="I673" s="125">
        <v>64.11</v>
      </c>
      <c r="J673" s="126">
        <f t="shared" si="2"/>
        <v>2.246139448</v>
      </c>
      <c r="K673" s="127">
        <v>0.36</v>
      </c>
      <c r="L673" s="128">
        <v>4.0</v>
      </c>
      <c r="M673" s="129">
        <f t="shared" si="3"/>
        <v>1.44</v>
      </c>
      <c r="N673" s="130" t="s">
        <v>196</v>
      </c>
      <c r="O673" s="131">
        <v>0.35</v>
      </c>
      <c r="P673" s="132">
        <v>43749.0</v>
      </c>
      <c r="Q673" s="132">
        <v>43769.0</v>
      </c>
      <c r="R673" s="129">
        <f t="shared" si="4"/>
        <v>2.857142857</v>
      </c>
      <c r="S673" s="108">
        <f t="array" ref="S673">IF(INDEX(Historical!$D$7:$D$1379,MATCH(B673,Historical!$B$7:$B$1403,0))=0,"n/a",(INDEX(Historical!$C$7:$C$1381,MATCH(B673,Historical!$B$7:$B$1403,0))/INDEX(Historical!$D$7:$D$1379,MATCH(B673,Historical!$B$7:$B$1403,0))-1)*100)</f>
        <v>7.633587786</v>
      </c>
      <c r="T673" s="108">
        <f t="array" ref="T673">IF(INDEX(Historical!$F$7:$F$1372,MATCH(B673,Historical!$B$7:$B$1403,0))=0,"n/a",((INDEX(Historical!$C$7:$C$1381,MATCH(B673,Historical!$B$7:$B$1403,0))/INDEX(Historical!$F$7:$F$1372,MATCH(B673,Historical!$B$7:$B$1403,0)))^(1/3)-1)*100)</f>
        <v>7.817402167</v>
      </c>
      <c r="U673" s="108">
        <f t="array" ref="U673">IF(INDEX(Historical!$H$7:$H$1372,MATCH(B673,Historical!$B$7:$B$1403,0))=0,"n/a",((INDEX(Historical!$C$7:$C$1381,MATCH(B673,Historical!$B$7:$B$1403,0))/INDEX(Historical!$H$7:$H$1372,MATCH(B673,Historical!$B$7:$B$1403,0)))^(1/5)-1)*100)</f>
        <v>7.547076037</v>
      </c>
      <c r="V673" s="108">
        <f t="array" ref="V673">IF(INDEX(Historical!$O$7:$O$1372,MATCH(B673,Historical!$B$7:$B$1403,0))=0,"n/a",((INDEX(Historical!$C$7:$C$1381,MATCH(B673,Historical!$B$7:$B$1403,0))/INDEX(Historical!$O$7:$O$1372,MATCH(B673,Historical!$B$7:$B$1403,0)))^(1/10)-1)*100)</f>
        <v>5.765085114</v>
      </c>
      <c r="W673" s="109">
        <f t="shared" si="5"/>
        <v>1.30910054</v>
      </c>
      <c r="X673" s="110" t="str">
        <f t="shared" si="6"/>
        <v>n/a</v>
      </c>
      <c r="Y673" s="238"/>
      <c r="Z673" s="126">
        <f t="shared" si="7"/>
        <v>58.7755102</v>
      </c>
      <c r="AA673" s="134">
        <f t="shared" si="8"/>
        <v>26.16734694</v>
      </c>
      <c r="AB673" s="128">
        <v>5.0</v>
      </c>
      <c r="AC673" s="125">
        <v>2.45</v>
      </c>
      <c r="AD673" s="125">
        <v>1.69</v>
      </c>
      <c r="AE673" s="125">
        <v>1.49</v>
      </c>
      <c r="AF673" s="125">
        <v>5.88</v>
      </c>
      <c r="AG673" s="125">
        <v>23.5</v>
      </c>
      <c r="AH673" s="125">
        <v>-23.7</v>
      </c>
      <c r="AI673" s="125">
        <v>21.740000000000002</v>
      </c>
      <c r="AJ673" s="125">
        <v>-2.1999999999999997</v>
      </c>
      <c r="AK673" s="125">
        <v>15.53</v>
      </c>
      <c r="AL673" s="135">
        <v>8380.0</v>
      </c>
      <c r="AM673" s="136">
        <v>0.8999999999999999</v>
      </c>
      <c r="AN673" s="125">
        <v>1.8</v>
      </c>
      <c r="AO673" s="137">
        <f t="shared" si="9"/>
        <v>-16.37413145</v>
      </c>
      <c r="AP673" s="138">
        <f t="shared" si="10"/>
        <v>9.793215484</v>
      </c>
      <c r="AQ673" s="139">
        <f t="shared" si="11"/>
        <v>161.5033461</v>
      </c>
      <c r="AR673" s="103">
        <f t="array" ref="AR673">INDEX(Historical!$C$7:$C$1381,MATCH(B673,Historical!$B$7:$B$1403,0))*IF(AH673="n/a",1.03,IF(AH673&lt;0,1.01,IF(AH673&gt;10,1.1,(1+AH673/100))))</f>
        <v>1.4241</v>
      </c>
      <c r="AS673" s="134">
        <f t="shared" si="12"/>
        <v>1.56651</v>
      </c>
      <c r="AT673" s="134">
        <f t="shared" ref="AT673:AV673" si="681">IF($AK673="n/a",1.03*AS673,IF($AK673&lt;0,1.01*AS673,IF($AK673&gt;10,1.1*AS673,(1+$AK673/100)*AS673)))</f>
        <v>1.723161</v>
      </c>
      <c r="AU673" s="134">
        <f t="shared" si="681"/>
        <v>1.8954771</v>
      </c>
      <c r="AV673" s="134">
        <f t="shared" si="681"/>
        <v>2.08502481</v>
      </c>
      <c r="AW673" s="126">
        <f t="shared" si="14"/>
        <v>8.69427291</v>
      </c>
      <c r="AX673" s="140">
        <f t="shared" si="15"/>
        <v>13.56149261</v>
      </c>
      <c r="AY673" s="141">
        <v>1.25</v>
      </c>
      <c r="AZ673" s="136">
        <v>20.06</v>
      </c>
      <c r="BA673" s="136">
        <v>-17.25</v>
      </c>
      <c r="BB673" s="136">
        <v>-13.4</v>
      </c>
      <c r="BC673" s="136">
        <v>-6.18</v>
      </c>
      <c r="BD673" s="142"/>
      <c r="BE673" s="17">
        <v>1975.0</v>
      </c>
      <c r="BF673" s="17">
        <f t="shared" si="16"/>
        <v>4</v>
      </c>
      <c r="BG673" s="143">
        <v>6.0</v>
      </c>
    </row>
    <row r="674" ht="11.25" customHeight="1">
      <c r="A674" s="55" t="s">
        <v>1390</v>
      </c>
      <c r="B674" s="99" t="s">
        <v>1391</v>
      </c>
      <c r="C674" s="100" t="s">
        <v>141</v>
      </c>
      <c r="D674" s="100" t="s">
        <v>397</v>
      </c>
      <c r="E674" s="101">
        <v>9.0</v>
      </c>
      <c r="F674" s="58">
        <v>454.0</v>
      </c>
      <c r="G674" s="58" t="s">
        <v>168</v>
      </c>
      <c r="H674" s="58" t="s">
        <v>168</v>
      </c>
      <c r="I674" s="150">
        <v>102.29</v>
      </c>
      <c r="J674" s="103">
        <f t="shared" si="2"/>
        <v>2.150747874</v>
      </c>
      <c r="K674" s="104">
        <v>0.55</v>
      </c>
      <c r="L674" s="73">
        <v>4.0</v>
      </c>
      <c r="M674" s="23">
        <f t="shared" si="3"/>
        <v>2.2</v>
      </c>
      <c r="N674" s="105" t="s">
        <v>409</v>
      </c>
      <c r="O674" s="106">
        <v>0.5</v>
      </c>
      <c r="P674" s="146">
        <v>43538.0</v>
      </c>
      <c r="Q674" s="146">
        <v>43553.0</v>
      </c>
      <c r="R674" s="23">
        <f t="shared" si="4"/>
        <v>10</v>
      </c>
      <c r="S674" s="108">
        <f t="array" ref="S674">IF(INDEX(Historical!$D$7:$D$1379,MATCH(B674,Historical!$B$7:$B$1403,0))=0,"n/a",(INDEX(Historical!$C$7:$C$1381,MATCH(B674,Historical!$B$7:$B$1403,0))/INDEX(Historical!$D$7:$D$1379,MATCH(B674,Historical!$B$7:$B$1403,0))-1)*100)</f>
        <v>10</v>
      </c>
      <c r="T674" s="108">
        <f t="array" ref="T674">IF(INDEX(Historical!$F$7:$F$1372,MATCH(B674,Historical!$B$7:$B$1403,0))=0,"n/a",((INDEX(Historical!$C$7:$C$1381,MATCH(B674,Historical!$B$7:$B$1403,0))/INDEX(Historical!$F$7:$F$1372,MATCH(B674,Historical!$B$7:$B$1403,0)))^(1/3)-1)*100)</f>
        <v>10.06424163</v>
      </c>
      <c r="U674" s="108">
        <f t="array" ref="U674">IF(INDEX(Historical!$H$7:$H$1372,MATCH(B674,Historical!$B$7:$B$1403,0))=0,"n/a",((INDEX(Historical!$C$7:$C$1381,MATCH(B674,Historical!$B$7:$B$1403,0))/INDEX(Historical!$H$7:$H$1372,MATCH(B674,Historical!$B$7:$B$1403,0)))^(1/5)-1)*100)</f>
        <v>9.460878422</v>
      </c>
      <c r="V674" s="108">
        <f t="array" ref="V674">IF(INDEX(Historical!$O$7:$O$1372,MATCH(B674,Historical!$B$7:$B$1403,0))=0,"n/a",((INDEX(Historical!$C$7:$C$1381,MATCH(B674,Historical!$B$7:$B$1403,0))/INDEX(Historical!$O$7:$O$1372,MATCH(B674,Historical!$B$7:$B$1403,0)))^(1/10)-1)*100)</f>
        <v>18.58677786</v>
      </c>
      <c r="W674" s="109">
        <f t="shared" si="5"/>
        <v>0.5090112171</v>
      </c>
      <c r="X674" s="110">
        <f t="shared" si="6"/>
        <v>0.5840048409</v>
      </c>
      <c r="Y674" s="165"/>
      <c r="Z674" s="103">
        <f t="shared" si="7"/>
        <v>21.27659574</v>
      </c>
      <c r="AA674" s="112">
        <f t="shared" si="8"/>
        <v>9.892649903</v>
      </c>
      <c r="AB674" s="73">
        <v>12.0</v>
      </c>
      <c r="AC674" s="102">
        <v>10.34</v>
      </c>
      <c r="AD674" s="102">
        <v>2.75</v>
      </c>
      <c r="AE674" s="102">
        <v>0.61</v>
      </c>
      <c r="AF674" s="102">
        <v>1.34</v>
      </c>
      <c r="AG674" s="102">
        <v>12.4</v>
      </c>
      <c r="AH674" s="102">
        <v>59.199999999999996</v>
      </c>
      <c r="AI674" s="102">
        <v>2.5</v>
      </c>
      <c r="AJ674" s="102">
        <v>16.2</v>
      </c>
      <c r="AK674" s="102">
        <v>3.5999999999999996</v>
      </c>
      <c r="AL674" s="113">
        <v>6720.0</v>
      </c>
      <c r="AM674" s="114">
        <v>0.5</v>
      </c>
      <c r="AN674" s="102">
        <v>0.32</v>
      </c>
      <c r="AO674" s="115">
        <f t="shared" si="9"/>
        <v>1.718976393</v>
      </c>
      <c r="AP674" s="116">
        <f t="shared" si="10"/>
        <v>11.6116263</v>
      </c>
      <c r="AQ674" s="117">
        <f t="shared" si="11"/>
        <v>-23.24309406</v>
      </c>
      <c r="AR674" s="103">
        <f t="array" ref="AR674">INDEX(Historical!$C$7:$C$1381,MATCH(B674,Historical!$B$7:$B$1403,0))*IF(AH674="n/a",1.03,IF(AH674&lt;0,1.01,IF(AH674&gt;10,1.1,(1+AH674/100))))</f>
        <v>2.42</v>
      </c>
      <c r="AS674" s="112">
        <f t="shared" si="12"/>
        <v>2.4805</v>
      </c>
      <c r="AT674" s="112">
        <f t="shared" ref="AT674:AV674" si="682">IF($AK674="n/a",1.03*AS674,IF($AK674&lt;0,1.01*AS674,IF($AK674&gt;10,1.1*AS674,(1+$AK674/100)*AS674)))</f>
        <v>2.569798</v>
      </c>
      <c r="AU674" s="112">
        <f t="shared" si="682"/>
        <v>2.662310728</v>
      </c>
      <c r="AV674" s="112">
        <f t="shared" si="682"/>
        <v>2.758153914</v>
      </c>
      <c r="AW674" s="103">
        <f t="shared" si="14"/>
        <v>12.89076264</v>
      </c>
      <c r="AX674" s="118">
        <f t="shared" si="15"/>
        <v>12.60217288</v>
      </c>
      <c r="AY674" s="119">
        <v>1.21</v>
      </c>
      <c r="AZ674" s="114">
        <v>23.810000000000002</v>
      </c>
      <c r="BA674" s="114">
        <v>-16.27</v>
      </c>
      <c r="BB674" s="114">
        <v>-12.75</v>
      </c>
      <c r="BC674" s="114">
        <v>-2.29</v>
      </c>
      <c r="BD674" s="42"/>
      <c r="BE674" s="17">
        <v>2011.0</v>
      </c>
      <c r="BF674" s="17">
        <f t="shared" si="16"/>
        <v>0</v>
      </c>
      <c r="BG674" s="120">
        <v>7.3999999999999995</v>
      </c>
    </row>
    <row r="675" ht="11.25" customHeight="1">
      <c r="A675" s="155" t="s">
        <v>1074</v>
      </c>
      <c r="B675" s="99" t="s">
        <v>1075</v>
      </c>
      <c r="C675" s="100" t="s">
        <v>118</v>
      </c>
      <c r="D675" s="100" t="s">
        <v>119</v>
      </c>
      <c r="E675" s="101">
        <v>17.0</v>
      </c>
      <c r="F675" s="58">
        <v>213.0</v>
      </c>
      <c r="G675" s="58" t="s">
        <v>168</v>
      </c>
      <c r="H675" s="58" t="s">
        <v>168</v>
      </c>
      <c r="I675" s="150">
        <v>90.26</v>
      </c>
      <c r="J675" s="103">
        <f t="shared" si="2"/>
        <v>1.794814979</v>
      </c>
      <c r="K675" s="104">
        <v>0.405</v>
      </c>
      <c r="L675" s="73">
        <v>4.0</v>
      </c>
      <c r="M675" s="23">
        <f t="shared" si="3"/>
        <v>1.62</v>
      </c>
      <c r="N675" s="105" t="s">
        <v>218</v>
      </c>
      <c r="O675" s="106">
        <v>0.375</v>
      </c>
      <c r="P675" s="107">
        <v>43738.0</v>
      </c>
      <c r="Q675" s="107">
        <v>43753.0</v>
      </c>
      <c r="R675" s="23">
        <f t="shared" si="4"/>
        <v>8</v>
      </c>
      <c r="S675" s="108">
        <f t="array" ref="S675">IF(INDEX(Historical!$D$7:$D$1379,MATCH(B675,Historical!$B$7:$B$1403,0))=0,"n/a",(INDEX(Historical!$C$7:$C$1381,MATCH(B675,Historical!$B$7:$B$1403,0))/INDEX(Historical!$D$7:$D$1379,MATCH(B675,Historical!$B$7:$B$1403,0))-1)*100)</f>
        <v>8.510638298</v>
      </c>
      <c r="T675" s="108">
        <f t="array" ref="T675">IF(INDEX(Historical!$F$7:$F$1372,MATCH(B675,Historical!$B$7:$B$1403,0))=0,"n/a",((INDEX(Historical!$C$7:$C$1381,MATCH(B675,Historical!$B$7:$B$1403,0))/INDEX(Historical!$F$7:$F$1372,MATCH(B675,Historical!$B$7:$B$1403,0)))^(1/3)-1)*100)</f>
        <v>7.839334742</v>
      </c>
      <c r="U675" s="108">
        <f t="array" ref="U675">IF(INDEX(Historical!$H$7:$H$1372,MATCH(B675,Historical!$B$7:$B$1403,0))=0,"n/a",((INDEX(Historical!$C$7:$C$1381,MATCH(B675,Historical!$B$7:$B$1403,0))/INDEX(Historical!$H$7:$H$1372,MATCH(B675,Historical!$B$7:$B$1403,0)))^(1/5)-1)*100)</f>
        <v>7.616066279</v>
      </c>
      <c r="V675" s="108">
        <f t="array" ref="V675">IF(INDEX(Historical!$O$7:$O$1372,MATCH(B675,Historical!$B$7:$B$1403,0))=0,"n/a",((INDEX(Historical!$C$7:$C$1381,MATCH(B675,Historical!$B$7:$B$1403,0))/INDEX(Historical!$O$7:$O$1372,MATCH(B675,Historical!$B$7:$B$1403,0)))^(1/10)-1)*100)</f>
        <v>7.24764978</v>
      </c>
      <c r="W675" s="109">
        <f t="shared" si="5"/>
        <v>1.050832547</v>
      </c>
      <c r="X675" s="110">
        <f t="shared" si="6"/>
        <v>0.4506548094</v>
      </c>
      <c r="Y675" s="99"/>
      <c r="Z675" s="103">
        <f t="shared" si="7"/>
        <v>48.64864865</v>
      </c>
      <c r="AA675" s="112">
        <f t="shared" si="8"/>
        <v>27.10510511</v>
      </c>
      <c r="AB675" s="73">
        <v>12.0</v>
      </c>
      <c r="AC675" s="102">
        <v>3.33</v>
      </c>
      <c r="AD675" s="102">
        <v>3.56</v>
      </c>
      <c r="AE675" s="102">
        <v>2.79</v>
      </c>
      <c r="AF675" s="102">
        <v>3.56</v>
      </c>
      <c r="AG675" s="102">
        <v>13.4</v>
      </c>
      <c r="AH675" s="102">
        <v>5.5</v>
      </c>
      <c r="AI675" s="102">
        <v>9.41</v>
      </c>
      <c r="AJ675" s="102">
        <v>16.900000000000002</v>
      </c>
      <c r="AK675" s="102">
        <v>7.61</v>
      </c>
      <c r="AL675" s="113">
        <v>28710.0</v>
      </c>
      <c r="AM675" s="114">
        <v>0.1</v>
      </c>
      <c r="AN675" s="102">
        <v>1.07</v>
      </c>
      <c r="AO675" s="115">
        <f t="shared" si="9"/>
        <v>-17.69422385</v>
      </c>
      <c r="AP675" s="116">
        <f t="shared" si="10"/>
        <v>9.410881258</v>
      </c>
      <c r="AQ675" s="117">
        <f t="shared" si="11"/>
        <v>107.0900761</v>
      </c>
      <c r="AR675" s="103">
        <f t="array" ref="AR675">INDEX(Historical!$C$7:$C$1381,MATCH(B675,Historical!$B$7:$B$1403,0))*IF(AH675="n/a",1.03,IF(AH675&lt;0,1.01,IF(AH675&gt;10,1.1,(1+AH675/100))))</f>
        <v>1.61415</v>
      </c>
      <c r="AS675" s="112">
        <f t="shared" si="12"/>
        <v>1.766041515</v>
      </c>
      <c r="AT675" s="112">
        <f t="shared" ref="AT675:AV675" si="683">IF($AK675="n/a",1.03*AS675,IF($AK675&lt;0,1.01*AS675,IF($AK675&gt;10,1.1*AS675,(1+$AK675/100)*AS675)))</f>
        <v>1.900437274</v>
      </c>
      <c r="AU675" s="112">
        <f t="shared" si="683"/>
        <v>2.045060551</v>
      </c>
      <c r="AV675" s="112">
        <f t="shared" si="683"/>
        <v>2.200689659</v>
      </c>
      <c r="AW675" s="103">
        <f t="shared" si="14"/>
        <v>9.526378999</v>
      </c>
      <c r="AX675" s="118">
        <f t="shared" si="15"/>
        <v>10.55437514</v>
      </c>
      <c r="AY675" s="119">
        <v>0.49</v>
      </c>
      <c r="AZ675" s="114">
        <v>18.56</v>
      </c>
      <c r="BA675" s="114">
        <v>-10.549999999999999</v>
      </c>
      <c r="BB675" s="114">
        <v>-3.81</v>
      </c>
      <c r="BC675" s="114">
        <v>1.66</v>
      </c>
      <c r="BD675" s="42"/>
      <c r="BE675" s="17">
        <v>2003.0</v>
      </c>
      <c r="BF675" s="17">
        <f t="shared" si="16"/>
        <v>1</v>
      </c>
      <c r="BG675" s="120">
        <v>4.8</v>
      </c>
    </row>
    <row r="676" ht="11.25" customHeight="1">
      <c r="A676" s="155" t="s">
        <v>1076</v>
      </c>
      <c r="B676" s="99" t="s">
        <v>1077</v>
      </c>
      <c r="C676" s="100" t="s">
        <v>118</v>
      </c>
      <c r="D676" s="100" t="s">
        <v>293</v>
      </c>
      <c r="E676" s="101">
        <v>15.0</v>
      </c>
      <c r="F676" s="58">
        <v>255.0</v>
      </c>
      <c r="G676" s="58" t="s">
        <v>121</v>
      </c>
      <c r="H676" s="58" t="s">
        <v>121</v>
      </c>
      <c r="I676" s="150">
        <v>188.56</v>
      </c>
      <c r="J676" s="103">
        <f t="shared" si="2"/>
        <v>1.999363598</v>
      </c>
      <c r="K676" s="104">
        <v>0.9425</v>
      </c>
      <c r="L676" s="73">
        <v>4.0</v>
      </c>
      <c r="M676" s="23">
        <f t="shared" si="3"/>
        <v>3.77</v>
      </c>
      <c r="N676" s="105" t="s">
        <v>290</v>
      </c>
      <c r="O676" s="106">
        <v>0.8675</v>
      </c>
      <c r="P676" s="146">
        <v>43564.0</v>
      </c>
      <c r="Q676" s="146">
        <v>43594.0</v>
      </c>
      <c r="R676" s="23">
        <f t="shared" si="4"/>
        <v>8.645533141</v>
      </c>
      <c r="S676" s="108">
        <f t="array" ref="S676">IF(INDEX(Historical!$D$7:$D$1379,MATCH(B676,Historical!$B$7:$B$1403,0))=0,"n/a",(INDEX(Historical!$C$7:$C$1381,MATCH(B676,Historical!$B$7:$B$1403,0))/INDEX(Historical!$D$7:$D$1379,MATCH(B676,Historical!$B$7:$B$1403,0))-1)*100)</f>
        <v>8.676470588</v>
      </c>
      <c r="T676" s="108">
        <f t="array" ref="T676">IF(INDEX(Historical!$F$7:$F$1372,MATCH(B676,Historical!$B$7:$B$1403,0))=0,"n/a",((INDEX(Historical!$C$7:$C$1381,MATCH(B676,Historical!$B$7:$B$1403,0))/INDEX(Historical!$F$7:$F$1372,MATCH(B676,Historical!$B$7:$B$1403,0)))^(1/3)-1)*100)</f>
        <v>8.818734763</v>
      </c>
      <c r="U676" s="108">
        <f t="array" ref="U676">IF(INDEX(Historical!$H$7:$H$1372,MATCH(B676,Historical!$B$7:$B$1403,0))=0,"n/a",((INDEX(Historical!$C$7:$C$1381,MATCH(B676,Historical!$B$7:$B$1403,0))/INDEX(Historical!$H$7:$H$1372,MATCH(B676,Historical!$B$7:$B$1403,0)))^(1/5)-1)*100)</f>
        <v>9.334358094</v>
      </c>
      <c r="V676" s="108">
        <f t="array" ref="V676">IF(INDEX(Historical!$O$7:$O$1372,MATCH(B676,Historical!$B$7:$B$1403,0))=0,"n/a",((INDEX(Historical!$C$7:$C$1381,MATCH(B676,Historical!$B$7:$B$1403,0))/INDEX(Historical!$O$7:$O$1372,MATCH(B676,Historical!$B$7:$B$1403,0)))^(1/10)-1)*100)</f>
        <v>11.81058178</v>
      </c>
      <c r="W676" s="109">
        <f t="shared" si="5"/>
        <v>0.790338551</v>
      </c>
      <c r="X676" s="110">
        <f t="shared" si="6"/>
        <v>0.8260493888</v>
      </c>
      <c r="Y676" s="99"/>
      <c r="Z676" s="103">
        <f t="shared" si="7"/>
        <v>31.60100587</v>
      </c>
      <c r="AA676" s="112">
        <f t="shared" si="8"/>
        <v>15.80553227</v>
      </c>
      <c r="AB676" s="73">
        <v>12.0</v>
      </c>
      <c r="AC676" s="102">
        <v>11.93</v>
      </c>
      <c r="AD676" s="102">
        <v>1.22</v>
      </c>
      <c r="AE676" s="102">
        <v>1.81</v>
      </c>
      <c r="AF676" s="102">
        <v>4.31</v>
      </c>
      <c r="AG676" s="102">
        <v>27.200000000000003</v>
      </c>
      <c r="AH676" s="102">
        <v>17.599999999999998</v>
      </c>
      <c r="AI676" s="102">
        <v>11.21</v>
      </c>
      <c r="AJ676" s="102">
        <v>11.3</v>
      </c>
      <c r="AK676" s="102">
        <v>12.91</v>
      </c>
      <c r="AL676" s="113">
        <v>52680.0</v>
      </c>
      <c r="AM676" s="114">
        <v>0.2</v>
      </c>
      <c r="AN676" s="102">
        <v>0.39</v>
      </c>
      <c r="AO676" s="115">
        <f t="shared" si="9"/>
        <v>-4.47181058</v>
      </c>
      <c r="AP676" s="116">
        <f t="shared" si="10"/>
        <v>11.33372169</v>
      </c>
      <c r="AQ676" s="117">
        <f t="shared" si="11"/>
        <v>74.00107802</v>
      </c>
      <c r="AR676" s="103">
        <f t="array" ref="AR676">INDEX(Historical!$C$7:$C$1381,MATCH(B676,Historical!$B$7:$B$1403,0))*IF(AH676="n/a",1.03,IF(AH676&lt;0,1.01,IF(AH676&gt;10,1.1,(1+AH676/100))))</f>
        <v>4.0645</v>
      </c>
      <c r="AS676" s="112">
        <f t="shared" si="12"/>
        <v>4.47095</v>
      </c>
      <c r="AT676" s="112">
        <f t="shared" ref="AT676:AV676" si="684">IF($AK676="n/a",1.03*AS676,IF($AK676&lt;0,1.01*AS676,IF($AK676&gt;10,1.1*AS676,(1+$AK676/100)*AS676)))</f>
        <v>4.918045</v>
      </c>
      <c r="AU676" s="112">
        <f t="shared" si="684"/>
        <v>5.4098495</v>
      </c>
      <c r="AV676" s="112">
        <f t="shared" si="684"/>
        <v>5.95083445</v>
      </c>
      <c r="AW676" s="103">
        <f t="shared" si="14"/>
        <v>24.81417895</v>
      </c>
      <c r="AX676" s="118">
        <f t="shared" si="15"/>
        <v>13.15983186</v>
      </c>
      <c r="AY676" s="119">
        <v>0.8</v>
      </c>
      <c r="AZ676" s="114">
        <v>11.15</v>
      </c>
      <c r="BA676" s="114">
        <v>-19.24</v>
      </c>
      <c r="BB676" s="114">
        <v>-15.57</v>
      </c>
      <c r="BC676" s="114">
        <v>-5.88</v>
      </c>
      <c r="BD676" s="42"/>
      <c r="BE676" s="17">
        <v>2005.0</v>
      </c>
      <c r="BF676" s="17">
        <f t="shared" si="16"/>
        <v>1</v>
      </c>
      <c r="BG676" s="120">
        <v>10.2</v>
      </c>
    </row>
    <row r="677" ht="11.25" customHeight="1">
      <c r="A677" s="155" t="s">
        <v>1790</v>
      </c>
      <c r="B677" s="99" t="s">
        <v>1791</v>
      </c>
      <c r="C677" s="100" t="s">
        <v>296</v>
      </c>
      <c r="D677" s="100" t="s">
        <v>348</v>
      </c>
      <c r="E677" s="101">
        <v>7.0</v>
      </c>
      <c r="F677" s="58">
        <v>659.0</v>
      </c>
      <c r="G677" s="58" t="s">
        <v>168</v>
      </c>
      <c r="H677" s="58" t="s">
        <v>168</v>
      </c>
      <c r="I677" s="150">
        <v>19.13</v>
      </c>
      <c r="J677" s="103">
        <f t="shared" si="2"/>
        <v>2.718243596</v>
      </c>
      <c r="K677" s="104">
        <v>0.13</v>
      </c>
      <c r="L677" s="73">
        <v>4.0</v>
      </c>
      <c r="M677" s="23">
        <f t="shared" si="3"/>
        <v>0.52</v>
      </c>
      <c r="N677" s="105" t="s">
        <v>636</v>
      </c>
      <c r="O677" s="106">
        <v>0.11</v>
      </c>
      <c r="P677" s="146">
        <v>43530.0</v>
      </c>
      <c r="Q677" s="146">
        <v>43545.0</v>
      </c>
      <c r="R677" s="23">
        <f t="shared" si="4"/>
        <v>18.18181818</v>
      </c>
      <c r="S677" s="108">
        <f t="array" ref="S677">IF(INDEX(Historical!$D$7:$D$1379,MATCH(B677,Historical!$B$7:$B$1403,0))=0,"n/a",(INDEX(Historical!$C$7:$C$1381,MATCH(B677,Historical!$B$7:$B$1403,0))/INDEX(Historical!$D$7:$D$1379,MATCH(B677,Historical!$B$7:$B$1403,0))-1)*100)</f>
        <v>18.18181818</v>
      </c>
      <c r="T677" s="108">
        <f t="array" ref="T677">IF(INDEX(Historical!$F$7:$F$1372,MATCH(B677,Historical!$B$7:$B$1403,0))=0,"n/a",((INDEX(Historical!$C$7:$C$1381,MATCH(B677,Historical!$B$7:$B$1403,0))/INDEX(Historical!$F$7:$F$1372,MATCH(B677,Historical!$B$7:$B$1403,0)))^(1/3)-1)*100)</f>
        <v>22.91789213</v>
      </c>
      <c r="U677" s="108">
        <f t="array" ref="U677">IF(INDEX(Historical!$H$7:$H$1372,MATCH(B677,Historical!$B$7:$B$1403,0))=0,"n/a",((INDEX(Historical!$C$7:$C$1381,MATCH(B677,Historical!$B$7:$B$1403,0))/INDEX(Historical!$H$7:$H$1372,MATCH(B677,Historical!$B$7:$B$1403,0)))^(1/5)-1)*100)</f>
        <v>21.05832751</v>
      </c>
      <c r="V677" s="108" t="str">
        <f t="array" ref="V677">IF(INDEX(Historical!$O$7:$O$1372,MATCH(B677,Historical!$B$7:$B$1403,0))=0,"n/a",((INDEX(Historical!$C$7:$C$1381,MATCH(B677,Historical!$B$7:$B$1403,0))/INDEX(Historical!$O$7:$O$1372,MATCH(B677,Historical!$B$7:$B$1403,0)))^(1/10)-1)*100)</f>
        <v>n/a</v>
      </c>
      <c r="W677" s="109" t="str">
        <f t="shared" si="5"/>
        <v>n/a</v>
      </c>
      <c r="X677" s="110">
        <f t="shared" si="6"/>
        <v>1.442351199</v>
      </c>
      <c r="Y677" s="147"/>
      <c r="Z677" s="103">
        <f t="shared" si="7"/>
        <v>36.87943262</v>
      </c>
      <c r="AA677" s="112">
        <f t="shared" si="8"/>
        <v>13.56737589</v>
      </c>
      <c r="AB677" s="73">
        <v>12.0</v>
      </c>
      <c r="AC677" s="102">
        <v>1.41</v>
      </c>
      <c r="AD677" s="102">
        <v>0.96</v>
      </c>
      <c r="AE677" s="102">
        <v>1.31</v>
      </c>
      <c r="AF677" s="102">
        <v>6.38</v>
      </c>
      <c r="AG677" s="102">
        <v>44.6</v>
      </c>
      <c r="AH677" s="102">
        <v>33.4</v>
      </c>
      <c r="AI677" s="102">
        <v>6.4799999999999995</v>
      </c>
      <c r="AJ677" s="102">
        <v>14.6</v>
      </c>
      <c r="AK677" s="102">
        <v>14.180000000000001</v>
      </c>
      <c r="AL677" s="113">
        <v>601.26</v>
      </c>
      <c r="AM677" s="114">
        <v>0.7000000000000001</v>
      </c>
      <c r="AN677" s="102">
        <v>0.96</v>
      </c>
      <c r="AO677" s="115">
        <f t="shared" si="9"/>
        <v>10.20919522</v>
      </c>
      <c r="AP677" s="116">
        <f t="shared" si="10"/>
        <v>23.77657111</v>
      </c>
      <c r="AQ677" s="117">
        <f t="shared" si="11"/>
        <v>96.14037848</v>
      </c>
      <c r="AR677" s="103">
        <f t="array" ref="AR677">INDEX(Historical!$C$7:$C$1381,MATCH(B677,Historical!$B$7:$B$1403,0))*IF(AH677="n/a",1.03,IF(AH677&lt;0,1.01,IF(AH677&gt;10,1.1,(1+AH677/100))))</f>
        <v>0.572</v>
      </c>
      <c r="AS677" s="112">
        <f t="shared" si="12"/>
        <v>0.6090656</v>
      </c>
      <c r="AT677" s="112">
        <f t="shared" ref="AT677:AV677" si="685">IF($AK677="n/a",1.03*AS677,IF($AK677&lt;0,1.01*AS677,IF($AK677&gt;10,1.1*AS677,(1+$AK677/100)*AS677)))</f>
        <v>0.66997216</v>
      </c>
      <c r="AU677" s="112">
        <f t="shared" si="685"/>
        <v>0.736969376</v>
      </c>
      <c r="AV677" s="112">
        <f t="shared" si="685"/>
        <v>0.8106663136</v>
      </c>
      <c r="AW677" s="103">
        <f t="shared" si="14"/>
        <v>3.39867345</v>
      </c>
      <c r="AX677" s="118">
        <f t="shared" si="15"/>
        <v>17.76619681</v>
      </c>
      <c r="AY677" s="119">
        <v>0.69</v>
      </c>
      <c r="AZ677" s="114">
        <v>4.78</v>
      </c>
      <c r="BA677" s="114">
        <v>-29.509999999999998</v>
      </c>
      <c r="BB677" s="114">
        <v>-10.48</v>
      </c>
      <c r="BC677" s="114">
        <v>-11.72</v>
      </c>
      <c r="BD677" s="42"/>
      <c r="BE677" s="17">
        <v>2013.0</v>
      </c>
      <c r="BF677" s="17">
        <f t="shared" si="16"/>
        <v>0</v>
      </c>
      <c r="BG677" s="120">
        <v>10.6</v>
      </c>
    </row>
    <row r="678" ht="11.25" customHeight="1">
      <c r="A678" s="230" t="s">
        <v>1975</v>
      </c>
      <c r="B678" s="99" t="s">
        <v>1976</v>
      </c>
      <c r="C678" s="100" t="s">
        <v>136</v>
      </c>
      <c r="D678" s="100" t="s">
        <v>391</v>
      </c>
      <c r="E678" s="101">
        <v>6.0</v>
      </c>
      <c r="F678" s="58">
        <v>793.0</v>
      </c>
      <c r="G678" s="58" t="s">
        <v>168</v>
      </c>
      <c r="H678" s="58" t="s">
        <v>168</v>
      </c>
      <c r="I678" s="150">
        <v>6.45</v>
      </c>
      <c r="J678" s="103">
        <f t="shared" si="2"/>
        <v>3.100775194</v>
      </c>
      <c r="K678" s="104">
        <v>0.05</v>
      </c>
      <c r="L678" s="73">
        <v>4.0</v>
      </c>
      <c r="M678" s="23">
        <f t="shared" si="3"/>
        <v>0.2</v>
      </c>
      <c r="N678" s="105" t="s">
        <v>269</v>
      </c>
      <c r="O678" s="106">
        <v>0.045</v>
      </c>
      <c r="P678" s="107">
        <v>43837.0</v>
      </c>
      <c r="Q678" s="107">
        <v>43850.0</v>
      </c>
      <c r="R678" s="23">
        <f t="shared" si="4"/>
        <v>11.11111111</v>
      </c>
      <c r="S678" s="108">
        <f t="array" ref="S678">IF(INDEX(Historical!$D$7:$D$1379,MATCH(B678,Historical!$B$7:$B$1403,0))=0,"n/a",(INDEX(Historical!$C$7:$C$1381,MATCH(B678,Historical!$B$7:$B$1403,0))/INDEX(Historical!$D$7:$D$1379,MATCH(B678,Historical!$B$7:$B$1403,0))-1)*100)</f>
        <v>30.76923077</v>
      </c>
      <c r="T678" s="108">
        <f t="array" ref="T678">IF(INDEX(Historical!$F$7:$F$1372,MATCH(B678,Historical!$B$7:$B$1403,0))=0,"n/a",((INDEX(Historical!$C$7:$C$1381,MATCH(B678,Historical!$B$7:$B$1403,0))/INDEX(Historical!$F$7:$F$1372,MATCH(B678,Historical!$B$7:$B$1403,0)))^(1/3)-1)*100)</f>
        <v>29.93188517</v>
      </c>
      <c r="U678" s="108" t="str">
        <f t="array" ref="U678">IF(INDEX(Historical!$H$7:$H$1372,MATCH(B678,Historical!$B$7:$B$1403,0))=0,"n/a",((INDEX(Historical!$C$7:$C$1381,MATCH(B678,Historical!$B$7:$B$1403,0))/INDEX(Historical!$H$7:$H$1372,MATCH(B678,Historical!$B$7:$B$1403,0)))^(1/5)-1)*100)</f>
        <v>n/a</v>
      </c>
      <c r="V678" s="108" t="str">
        <f t="array" ref="V678">IF(INDEX(Historical!$O$7:$O$1372,MATCH(B678,Historical!$B$7:$B$1403,0))=0,"n/a",((INDEX(Historical!$C$7:$C$1381,MATCH(B678,Historical!$B$7:$B$1403,0))/INDEX(Historical!$O$7:$O$1372,MATCH(B678,Historical!$B$7:$B$1403,0)))^(1/10)-1)*100)</f>
        <v>n/a</v>
      </c>
      <c r="W678" s="109" t="str">
        <f t="shared" si="5"/>
        <v>n/a</v>
      </c>
      <c r="X678" s="110" t="str">
        <f t="shared" si="6"/>
        <v>n/a</v>
      </c>
      <c r="Y678" s="133"/>
      <c r="Z678" s="103">
        <f t="shared" si="7"/>
        <v>26.66666667</v>
      </c>
      <c r="AA678" s="112">
        <f t="shared" si="8"/>
        <v>8.6</v>
      </c>
      <c r="AB678" s="73">
        <v>3.0</v>
      </c>
      <c r="AC678" s="102">
        <v>0.75</v>
      </c>
      <c r="AD678" s="102">
        <v>0.71</v>
      </c>
      <c r="AE678" s="102">
        <v>2.86</v>
      </c>
      <c r="AF678" s="102">
        <v>1.0</v>
      </c>
      <c r="AG678" s="102">
        <v>12.2</v>
      </c>
      <c r="AH678" s="102">
        <v>39.6</v>
      </c>
      <c r="AI678" s="102">
        <v>-11.110000000000001</v>
      </c>
      <c r="AJ678" s="102">
        <v>-2.6</v>
      </c>
      <c r="AK678" s="102">
        <v>12.0</v>
      </c>
      <c r="AL678" s="113">
        <v>144.93</v>
      </c>
      <c r="AM678" s="114">
        <v>1.0</v>
      </c>
      <c r="AN678" s="102">
        <v>0.2</v>
      </c>
      <c r="AO678" s="115" t="str">
        <f t="shared" si="9"/>
        <v>n/a</v>
      </c>
      <c r="AP678" s="116" t="str">
        <f t="shared" si="10"/>
        <v>n/a</v>
      </c>
      <c r="AQ678" s="117">
        <f t="shared" si="11"/>
        <v>-38.1758767</v>
      </c>
      <c r="AR678" s="103">
        <f t="array" ref="AR678">INDEX(Historical!$C$7:$C$1381,MATCH(B678,Historical!$B$7:$B$1403,0))*IF(AH678="n/a",1.03,IF(AH678&lt;0,1.01,IF(AH678&gt;10,1.1,(1+AH678/100))))</f>
        <v>0.187</v>
      </c>
      <c r="AS678" s="112">
        <f t="shared" si="12"/>
        <v>0.18887</v>
      </c>
      <c r="AT678" s="112">
        <f t="shared" ref="AT678:AV678" si="686">IF($AK678="n/a",1.03*AS678,IF($AK678&lt;0,1.01*AS678,IF($AK678&gt;10,1.1*AS678,(1+$AK678/100)*AS678)))</f>
        <v>0.207757</v>
      </c>
      <c r="AU678" s="112">
        <f t="shared" si="686"/>
        <v>0.2285327</v>
      </c>
      <c r="AV678" s="112">
        <f t="shared" si="686"/>
        <v>0.25138597</v>
      </c>
      <c r="AW678" s="103">
        <f t="shared" si="14"/>
        <v>1.06354567</v>
      </c>
      <c r="AX678" s="118">
        <f t="shared" si="15"/>
        <v>16.48908016</v>
      </c>
      <c r="AY678" s="119">
        <v>0.65</v>
      </c>
      <c r="AZ678" s="114">
        <v>-1.83</v>
      </c>
      <c r="BA678" s="114">
        <v>-25.86</v>
      </c>
      <c r="BB678" s="114">
        <v>-15.229999999999999</v>
      </c>
      <c r="BC678" s="114">
        <v>-15.690000000000001</v>
      </c>
      <c r="BD678" s="42"/>
      <c r="BE678" s="17">
        <v>2015.0</v>
      </c>
      <c r="BF678" s="17">
        <f t="shared" si="16"/>
        <v>0</v>
      </c>
      <c r="BG678" s="120">
        <v>1.5</v>
      </c>
    </row>
    <row r="679" ht="11.25" customHeight="1">
      <c r="A679" s="230" t="s">
        <v>2112</v>
      </c>
      <c r="B679" s="99" t="s">
        <v>2113</v>
      </c>
      <c r="C679" s="100" t="s">
        <v>136</v>
      </c>
      <c r="D679" s="100" t="s">
        <v>183</v>
      </c>
      <c r="E679" s="101">
        <v>5.0</v>
      </c>
      <c r="F679" s="58">
        <v>843.0</v>
      </c>
      <c r="G679" s="58" t="s">
        <v>168</v>
      </c>
      <c r="H679" s="58" t="s">
        <v>168</v>
      </c>
      <c r="I679" s="150">
        <v>22.91</v>
      </c>
      <c r="J679" s="103">
        <f t="shared" si="2"/>
        <v>9.777389786</v>
      </c>
      <c r="K679" s="104">
        <v>0.56</v>
      </c>
      <c r="L679" s="73">
        <v>4.0</v>
      </c>
      <c r="M679" s="23">
        <f t="shared" si="3"/>
        <v>2.24</v>
      </c>
      <c r="N679" s="105" t="s">
        <v>351</v>
      </c>
      <c r="O679" s="106">
        <v>0.55</v>
      </c>
      <c r="P679" s="107">
        <v>43720.0</v>
      </c>
      <c r="Q679" s="107">
        <v>43734.0</v>
      </c>
      <c r="R679" s="23">
        <f t="shared" si="4"/>
        <v>1.818181818</v>
      </c>
      <c r="S679" s="108">
        <f t="array" ref="S679">IF(INDEX(Historical!$D$7:$D$1379,MATCH(B679,Historical!$B$7:$B$1403,0))=0,"n/a",(INDEX(Historical!$C$7:$C$1381,MATCH(B679,Historical!$B$7:$B$1403,0))/INDEX(Historical!$D$7:$D$1379,MATCH(B679,Historical!$B$7:$B$1403,0))-1)*100)</f>
        <v>5.825242718</v>
      </c>
      <c r="T679" s="108">
        <f t="array" ref="T679">IF(INDEX(Historical!$F$7:$F$1372,MATCH(B679,Historical!$B$7:$B$1403,0))=0,"n/a",((INDEX(Historical!$C$7:$C$1381,MATCH(B679,Historical!$B$7:$B$1403,0))/INDEX(Historical!$F$7:$F$1372,MATCH(B679,Historical!$B$7:$B$1403,0)))^(1/3)-1)*100)</f>
        <v>8.643193783</v>
      </c>
      <c r="U679" s="108" t="str">
        <f t="array" ref="U679">IF(INDEX(Historical!$H$7:$H$1372,MATCH(B679,Historical!$B$7:$B$1403,0))=0,"n/a",((INDEX(Historical!$C$7:$C$1381,MATCH(B679,Historical!$B$7:$B$1403,0))/INDEX(Historical!$H$7:$H$1372,MATCH(B679,Historical!$B$7:$B$1403,0)))^(1/5)-1)*100)</f>
        <v>n/a</v>
      </c>
      <c r="V679" s="108" t="str">
        <f t="array" ref="V679">IF(INDEX(Historical!$O$7:$O$1372,MATCH(B679,Historical!$B$7:$B$1403,0))=0,"n/a",((INDEX(Historical!$C$7:$C$1381,MATCH(B679,Historical!$B$7:$B$1403,0))/INDEX(Historical!$O$7:$O$1372,MATCH(B679,Historical!$B$7:$B$1403,0)))^(1/10)-1)*100)</f>
        <v>n/a</v>
      </c>
      <c r="W679" s="109" t="str">
        <f t="shared" si="5"/>
        <v>n/a</v>
      </c>
      <c r="X679" s="110" t="str">
        <f t="shared" si="6"/>
        <v>n/a</v>
      </c>
      <c r="Y679" s="133"/>
      <c r="Z679" s="103">
        <f t="shared" si="7"/>
        <v>51.14155251</v>
      </c>
      <c r="AA679" s="112">
        <f t="shared" si="8"/>
        <v>5.230593607</v>
      </c>
      <c r="AB679" s="73">
        <v>2.0</v>
      </c>
      <c r="AC679" s="102">
        <v>4.38</v>
      </c>
      <c r="AD679" s="102" t="s">
        <v>128</v>
      </c>
      <c r="AE679" s="102">
        <v>4.76</v>
      </c>
      <c r="AF679" s="102">
        <v>0.91</v>
      </c>
      <c r="AG679" s="102" t="s">
        <v>128</v>
      </c>
      <c r="AH679" s="102">
        <v>104.89999999999999</v>
      </c>
      <c r="AI679" s="102">
        <v>-57.099999999999994</v>
      </c>
      <c r="AJ679" s="102">
        <v>16.38</v>
      </c>
      <c r="AK679" s="102" t="s">
        <v>128</v>
      </c>
      <c r="AL679" s="113">
        <v>256.18</v>
      </c>
      <c r="AM679" s="114">
        <v>18.75</v>
      </c>
      <c r="AN679" s="102" t="s">
        <v>128</v>
      </c>
      <c r="AO679" s="115" t="str">
        <f t="shared" si="9"/>
        <v>n/a</v>
      </c>
      <c r="AP679" s="116" t="str">
        <f t="shared" si="10"/>
        <v>n/a</v>
      </c>
      <c r="AQ679" s="117">
        <f t="shared" si="11"/>
        <v>-54.00560332</v>
      </c>
      <c r="AR679" s="103">
        <f t="array" ref="AR679">INDEX(Historical!$C$7:$C$1381,MATCH(B679,Historical!$B$7:$B$1403,0))*IF(AH679="n/a",1.03,IF(AH679&lt;0,1.01,IF(AH679&gt;10,1.1,(1+AH679/100))))</f>
        <v>2.398</v>
      </c>
      <c r="AS679" s="112">
        <f t="shared" si="12"/>
        <v>2.42198</v>
      </c>
      <c r="AT679" s="112">
        <f t="shared" ref="AT679:AV679" si="687">IF($AK679="n/a",1.03*AS679,IF($AK679&lt;0,1.01*AS679,IF($AK679&gt;10,1.1*AS679,(1+$AK679/100)*AS679)))</f>
        <v>2.4946394</v>
      </c>
      <c r="AU679" s="112">
        <f t="shared" si="687"/>
        <v>2.569478582</v>
      </c>
      <c r="AV679" s="112">
        <f t="shared" si="687"/>
        <v>2.646562939</v>
      </c>
      <c r="AW679" s="103">
        <f t="shared" si="14"/>
        <v>12.53066092</v>
      </c>
      <c r="AX679" s="118">
        <f t="shared" si="15"/>
        <v>54.69515898</v>
      </c>
      <c r="AY679" s="119" t="s">
        <v>128</v>
      </c>
      <c r="AZ679" s="114">
        <v>3.81</v>
      </c>
      <c r="BA679" s="114">
        <v>-20.169999999999998</v>
      </c>
      <c r="BB679" s="114">
        <v>-13.44</v>
      </c>
      <c r="BC679" s="114">
        <v>-9.1</v>
      </c>
      <c r="BD679" s="42"/>
      <c r="BE679" s="17">
        <v>2015.0</v>
      </c>
      <c r="BF679" s="17">
        <f t="shared" si="16"/>
        <v>0</v>
      </c>
      <c r="BG679" s="120" t="s">
        <v>128</v>
      </c>
    </row>
    <row r="680" ht="11.25" customHeight="1">
      <c r="A680" s="155" t="s">
        <v>1392</v>
      </c>
      <c r="B680" s="99" t="s">
        <v>1393</v>
      </c>
      <c r="C680" s="100" t="s">
        <v>136</v>
      </c>
      <c r="D680" s="100" t="s">
        <v>153</v>
      </c>
      <c r="E680" s="101">
        <v>9.0</v>
      </c>
      <c r="F680" s="58">
        <v>469.0</v>
      </c>
      <c r="G680" s="58" t="s">
        <v>168</v>
      </c>
      <c r="H680" s="58" t="s">
        <v>168</v>
      </c>
      <c r="I680" s="150">
        <v>30.76</v>
      </c>
      <c r="J680" s="103">
        <f t="shared" si="2"/>
        <v>3.901170351</v>
      </c>
      <c r="K680" s="104">
        <v>0.3</v>
      </c>
      <c r="L680" s="73">
        <v>4.0</v>
      </c>
      <c r="M680" s="23">
        <f t="shared" si="3"/>
        <v>1.2</v>
      </c>
      <c r="N680" s="105" t="s">
        <v>263</v>
      </c>
      <c r="O680" s="106">
        <v>0.28</v>
      </c>
      <c r="P680" s="107">
        <v>43592.0</v>
      </c>
      <c r="Q680" s="107">
        <v>43600.0</v>
      </c>
      <c r="R680" s="23">
        <f t="shared" si="4"/>
        <v>7.142857143</v>
      </c>
      <c r="S680" s="108">
        <f t="array" ref="S680">IF(INDEX(Historical!$D$7:$D$1379,MATCH(B680,Historical!$B$7:$B$1403,0))=0,"n/a",(INDEX(Historical!$C$7:$C$1381,MATCH(B680,Historical!$B$7:$B$1403,0))/INDEX(Historical!$D$7:$D$1379,MATCH(B680,Historical!$B$7:$B$1403,0))-1)*100)</f>
        <v>7.272727273</v>
      </c>
      <c r="T680" s="108">
        <f t="array" ref="T680">IF(INDEX(Historical!$F$7:$F$1372,MATCH(B680,Historical!$B$7:$B$1403,0))=0,"n/a",((INDEX(Historical!$C$7:$C$1381,MATCH(B680,Historical!$B$7:$B$1403,0))/INDEX(Historical!$F$7:$F$1372,MATCH(B680,Historical!$B$7:$B$1403,0)))^(1/3)-1)*100)</f>
        <v>6.386203405</v>
      </c>
      <c r="U680" s="108">
        <f t="array" ref="U680">IF(INDEX(Historical!$H$7:$H$1372,MATCH(B680,Historical!$B$7:$B$1403,0))=0,"n/a",((INDEX(Historical!$C$7:$C$1381,MATCH(B680,Historical!$B$7:$B$1403,0))/INDEX(Historical!$H$7:$H$1372,MATCH(B680,Historical!$B$7:$B$1403,0)))^(1/5)-1)*100)</f>
        <v>9.197748266</v>
      </c>
      <c r="V680" s="108">
        <f t="array" ref="V680">IF(INDEX(Historical!$O$7:$O$1372,MATCH(B680,Historical!$B$7:$B$1403,0))=0,"n/a",((INDEX(Historical!$C$7:$C$1381,MATCH(B680,Historical!$B$7:$B$1403,0))/INDEX(Historical!$O$7:$O$1372,MATCH(B680,Historical!$B$7:$B$1403,0)))^(1/10)-1)*100)</f>
        <v>12.29696743</v>
      </c>
      <c r="W680" s="109">
        <f t="shared" si="5"/>
        <v>0.7479688241</v>
      </c>
      <c r="X680" s="110">
        <f t="shared" si="6"/>
        <v>0.9385457414</v>
      </c>
      <c r="Y680" s="149"/>
      <c r="Z680" s="103">
        <f t="shared" si="7"/>
        <v>36.92307692</v>
      </c>
      <c r="AA680" s="112">
        <f t="shared" si="8"/>
        <v>9.464615385</v>
      </c>
      <c r="AB680" s="73">
        <v>12.0</v>
      </c>
      <c r="AC680" s="102">
        <v>3.25</v>
      </c>
      <c r="AD680" s="102">
        <v>1.37</v>
      </c>
      <c r="AE680" s="102">
        <v>3.12</v>
      </c>
      <c r="AF680" s="102">
        <v>0.97</v>
      </c>
      <c r="AG680" s="102">
        <v>10.299999999999999</v>
      </c>
      <c r="AH680" s="102">
        <v>16.3</v>
      </c>
      <c r="AI680" s="102">
        <v>9.53</v>
      </c>
      <c r="AJ680" s="102">
        <v>9.8</v>
      </c>
      <c r="AK680" s="102">
        <v>6.9</v>
      </c>
      <c r="AL680" s="113">
        <v>1080.0</v>
      </c>
      <c r="AM680" s="114">
        <v>0.2</v>
      </c>
      <c r="AN680" s="102">
        <v>0.03</v>
      </c>
      <c r="AO680" s="115">
        <f t="shared" si="9"/>
        <v>3.634303233</v>
      </c>
      <c r="AP680" s="116">
        <f t="shared" si="10"/>
        <v>13.09891862</v>
      </c>
      <c r="AQ680" s="117">
        <f t="shared" si="11"/>
        <v>-36.12276732</v>
      </c>
      <c r="AR680" s="103">
        <f t="array" ref="AR680">INDEX(Historical!$C$7:$C$1381,MATCH(B680,Historical!$B$7:$B$1403,0))*IF(AH680="n/a",1.03,IF(AH680&lt;0,1.01,IF(AH680&gt;10,1.1,(1+AH680/100))))</f>
        <v>1.298</v>
      </c>
      <c r="AS680" s="112">
        <f t="shared" si="12"/>
        <v>1.4216994</v>
      </c>
      <c r="AT680" s="112">
        <f t="shared" ref="AT680:AV680" si="688">IF($AK680="n/a",1.03*AS680,IF($AK680&lt;0,1.01*AS680,IF($AK680&gt;10,1.1*AS680,(1+$AK680/100)*AS680)))</f>
        <v>1.519796659</v>
      </c>
      <c r="AU680" s="112">
        <f t="shared" si="688"/>
        <v>1.624662628</v>
      </c>
      <c r="AV680" s="112">
        <f t="shared" si="688"/>
        <v>1.736764349</v>
      </c>
      <c r="AW680" s="103">
        <f t="shared" si="14"/>
        <v>7.600923036</v>
      </c>
      <c r="AX680" s="118">
        <f t="shared" si="15"/>
        <v>24.71041299</v>
      </c>
      <c r="AY680" s="119">
        <v>0.86</v>
      </c>
      <c r="AZ680" s="114">
        <v>3.1199999999999997</v>
      </c>
      <c r="BA680" s="114">
        <v>-20.0</v>
      </c>
      <c r="BB680" s="114">
        <v>-15.160000000000002</v>
      </c>
      <c r="BC680" s="114">
        <v>-11.87</v>
      </c>
      <c r="BD680" s="42"/>
      <c r="BE680" s="17">
        <v>2011.0</v>
      </c>
      <c r="BF680" s="17">
        <f t="shared" si="16"/>
        <v>0</v>
      </c>
      <c r="BG680" s="120">
        <v>1.4000000000000001</v>
      </c>
    </row>
    <row r="681" ht="11.25" customHeight="1">
      <c r="A681" s="155" t="s">
        <v>1792</v>
      </c>
      <c r="B681" s="99" t="s">
        <v>1793</v>
      </c>
      <c r="C681" s="100" t="s">
        <v>136</v>
      </c>
      <c r="D681" s="100" t="s">
        <v>153</v>
      </c>
      <c r="E681" s="101">
        <v>7.0</v>
      </c>
      <c r="F681" s="58">
        <v>688.0</v>
      </c>
      <c r="G681" s="58" t="s">
        <v>168</v>
      </c>
      <c r="H681" s="58" t="s">
        <v>168</v>
      </c>
      <c r="I681" s="150">
        <v>18.74</v>
      </c>
      <c r="J681" s="103">
        <f t="shared" si="2"/>
        <v>2.027748132</v>
      </c>
      <c r="K681" s="104">
        <v>0.095</v>
      </c>
      <c r="L681" s="73">
        <v>4.0</v>
      </c>
      <c r="M681" s="23">
        <f t="shared" si="3"/>
        <v>0.38</v>
      </c>
      <c r="N681" s="105" t="s">
        <v>890</v>
      </c>
      <c r="O681" s="106">
        <v>0.09</v>
      </c>
      <c r="P681" s="107">
        <v>43776.0</v>
      </c>
      <c r="Q681" s="107">
        <v>43789.0</v>
      </c>
      <c r="R681" s="23">
        <f t="shared" si="4"/>
        <v>5.555555556</v>
      </c>
      <c r="S681" s="108">
        <f t="array" ref="S681">IF(INDEX(Historical!$D$7:$D$1379,MATCH(B681,Historical!$B$7:$B$1403,0))=0,"n/a",(INDEX(Historical!$C$7:$C$1381,MATCH(B681,Historical!$B$7:$B$1403,0))/INDEX(Historical!$D$7:$D$1379,MATCH(B681,Historical!$B$7:$B$1403,0))-1)*100)</f>
        <v>12.5</v>
      </c>
      <c r="T681" s="108">
        <f t="array" ref="T681">IF(INDEX(Historical!$F$7:$F$1372,MATCH(B681,Historical!$B$7:$B$1403,0))=0,"n/a",((INDEX(Historical!$C$7:$C$1381,MATCH(B681,Historical!$B$7:$B$1403,0))/INDEX(Historical!$F$7:$F$1372,MATCH(B681,Historical!$B$7:$B$1403,0)))^(1/3)-1)*100)</f>
        <v>14.47142426</v>
      </c>
      <c r="U681" s="108">
        <f t="array" ref="U681">IF(INDEX(Historical!$H$7:$H$1372,MATCH(B681,Historical!$B$7:$B$1403,0))=0,"n/a",((INDEX(Historical!$C$7:$C$1381,MATCH(B681,Historical!$B$7:$B$1403,0))/INDEX(Historical!$H$7:$H$1372,MATCH(B681,Historical!$B$7:$B$1403,0)))^(1/5)-1)*100)</f>
        <v>17.60790225</v>
      </c>
      <c r="V681" s="108">
        <f t="array" ref="V681">IF(INDEX(Historical!$O$7:$O$1372,MATCH(B681,Historical!$B$7:$B$1403,0))=0,"n/a",((INDEX(Historical!$C$7:$C$1381,MATCH(B681,Historical!$B$7:$B$1403,0))/INDEX(Historical!$O$7:$O$1372,MATCH(B681,Historical!$B$7:$B$1403,0)))^(1/10)-1)*100)</f>
        <v>0</v>
      </c>
      <c r="W681" s="109" t="str">
        <f t="shared" si="5"/>
        <v>n/a</v>
      </c>
      <c r="X681" s="110">
        <f t="shared" si="6"/>
        <v>3.322245708</v>
      </c>
      <c r="Y681" s="133"/>
      <c r="Z681" s="103">
        <f t="shared" si="7"/>
        <v>26.57342657</v>
      </c>
      <c r="AA681" s="112">
        <f t="shared" si="8"/>
        <v>13.1048951</v>
      </c>
      <c r="AB681" s="73">
        <v>12.0</v>
      </c>
      <c r="AC681" s="102">
        <v>1.43</v>
      </c>
      <c r="AD681" s="102" t="s">
        <v>128</v>
      </c>
      <c r="AE681" s="102">
        <v>3.28</v>
      </c>
      <c r="AF681" s="102">
        <v>0.99</v>
      </c>
      <c r="AG681" s="102">
        <v>8.4</v>
      </c>
      <c r="AH681" s="102">
        <v>4.9</v>
      </c>
      <c r="AI681" s="102">
        <v>11.540000000000001</v>
      </c>
      <c r="AJ681" s="102">
        <v>5.3</v>
      </c>
      <c r="AK681" s="102" t="s">
        <v>128</v>
      </c>
      <c r="AL681" s="113">
        <v>145.8</v>
      </c>
      <c r="AM681" s="114">
        <v>2.7</v>
      </c>
      <c r="AN681" s="102">
        <v>0.09</v>
      </c>
      <c r="AO681" s="115">
        <f t="shared" si="9"/>
        <v>6.53075528</v>
      </c>
      <c r="AP681" s="116">
        <f t="shared" si="10"/>
        <v>19.63565038</v>
      </c>
      <c r="AQ681" s="117">
        <f t="shared" si="11"/>
        <v>-24.06480496</v>
      </c>
      <c r="AR681" s="103">
        <f t="array" ref="AR681">INDEX(Historical!$C$7:$C$1381,MATCH(B681,Historical!$B$7:$B$1403,0))*IF(AH681="n/a",1.03,IF(AH681&lt;0,1.01,IF(AH681&gt;10,1.1,(1+AH681/100))))</f>
        <v>0.37764</v>
      </c>
      <c r="AS681" s="112">
        <f t="shared" si="12"/>
        <v>0.415404</v>
      </c>
      <c r="AT681" s="112">
        <f t="shared" ref="AT681:AV681" si="689">IF($AK681="n/a",1.03*AS681,IF($AK681&lt;0,1.01*AS681,IF($AK681&gt;10,1.1*AS681,(1+$AK681/100)*AS681)))</f>
        <v>0.42786612</v>
      </c>
      <c r="AU681" s="112">
        <f t="shared" si="689"/>
        <v>0.4407021036</v>
      </c>
      <c r="AV681" s="112">
        <f t="shared" si="689"/>
        <v>0.4539231667</v>
      </c>
      <c r="AW681" s="103">
        <f t="shared" si="14"/>
        <v>2.11553539</v>
      </c>
      <c r="AX681" s="118">
        <f t="shared" si="15"/>
        <v>11.28887615</v>
      </c>
      <c r="AY681" s="119">
        <v>0.79</v>
      </c>
      <c r="AZ681" s="114">
        <v>18.91</v>
      </c>
      <c r="BA681" s="114">
        <v>-8.540000000000001</v>
      </c>
      <c r="BB681" s="114">
        <v>-3.06</v>
      </c>
      <c r="BC681" s="114">
        <v>6.859999999999999</v>
      </c>
      <c r="BD681" s="42"/>
      <c r="BE681" s="17">
        <v>2013.0</v>
      </c>
      <c r="BF681" s="17">
        <f t="shared" si="16"/>
        <v>0</v>
      </c>
      <c r="BG681" s="120">
        <v>1.0</v>
      </c>
    </row>
    <row r="682" ht="11.25" customHeight="1">
      <c r="A682" s="155" t="s">
        <v>1394</v>
      </c>
      <c r="B682" s="99" t="s">
        <v>1395</v>
      </c>
      <c r="C682" s="100" t="s">
        <v>320</v>
      </c>
      <c r="D682" s="100" t="s">
        <v>321</v>
      </c>
      <c r="E682" s="101">
        <v>9.0</v>
      </c>
      <c r="F682" s="58">
        <v>443.0</v>
      </c>
      <c r="G682" s="58" t="s">
        <v>168</v>
      </c>
      <c r="H682" s="58" t="s">
        <v>168</v>
      </c>
      <c r="I682" s="150">
        <v>23.21</v>
      </c>
      <c r="J682" s="103">
        <f t="shared" si="2"/>
        <v>3.446790177</v>
      </c>
      <c r="K682" s="104">
        <v>0.2</v>
      </c>
      <c r="L682" s="73">
        <v>4.0</v>
      </c>
      <c r="M682" s="23">
        <f t="shared" si="3"/>
        <v>0.8</v>
      </c>
      <c r="N682" s="105" t="s">
        <v>154</v>
      </c>
      <c r="O682" s="106">
        <v>0.18</v>
      </c>
      <c r="P682" s="148">
        <v>43433.0</v>
      </c>
      <c r="Q682" s="148">
        <v>43451.0</v>
      </c>
      <c r="R682" s="23">
        <f t="shared" si="4"/>
        <v>11.11111111</v>
      </c>
      <c r="S682" s="108">
        <f t="array" ref="S682">IF(INDEX(Historical!$D$7:$D$1379,MATCH(B682,Historical!$B$7:$B$1403,0))=0,"n/a",(INDEX(Historical!$C$7:$C$1381,MATCH(B682,Historical!$B$7:$B$1403,0))/INDEX(Historical!$D$7:$D$1379,MATCH(B682,Historical!$B$7:$B$1403,0))-1)*100)</f>
        <v>8.108108108</v>
      </c>
      <c r="T682" s="108">
        <f t="array" ref="T682">IF(INDEX(Historical!$F$7:$F$1372,MATCH(B682,Historical!$B$7:$B$1403,0))=0,"n/a",((INDEX(Historical!$C$7:$C$1381,MATCH(B682,Historical!$B$7:$B$1403,0))/INDEX(Historical!$F$7:$F$1372,MATCH(B682,Historical!$B$7:$B$1403,0)))^(1/3)-1)*100)</f>
        <v>4.303838199</v>
      </c>
      <c r="U682" s="108">
        <f t="array" ref="U682">IF(INDEX(Historical!$H$7:$H$1372,MATCH(B682,Historical!$B$7:$B$1403,0))=0,"n/a",((INDEX(Historical!$C$7:$C$1381,MATCH(B682,Historical!$B$7:$B$1403,0))/INDEX(Historical!$H$7:$H$1372,MATCH(B682,Historical!$B$7:$B$1403,0)))^(1/5)-1)*100)</f>
        <v>4.893816562</v>
      </c>
      <c r="V682" s="108">
        <f t="array" ref="V682">IF(INDEX(Historical!$O$7:$O$1372,MATCH(B682,Historical!$B$7:$B$1403,0))=0,"n/a",((INDEX(Historical!$C$7:$C$1381,MATCH(B682,Historical!$B$7:$B$1403,0))/INDEX(Historical!$O$7:$O$1372,MATCH(B682,Historical!$B$7:$B$1403,0)))^(1/10)-1)*100)</f>
        <v>14.8698355</v>
      </c>
      <c r="W682" s="109">
        <f t="shared" si="5"/>
        <v>0.3291103363</v>
      </c>
      <c r="X682" s="110">
        <f t="shared" si="6"/>
        <v>0.1284466289</v>
      </c>
      <c r="Y682" s="149" t="s">
        <v>825</v>
      </c>
      <c r="Z682" s="103">
        <f t="shared" si="7"/>
        <v>38.0952381</v>
      </c>
      <c r="AA682" s="112">
        <f t="shared" si="8"/>
        <v>11.05238095</v>
      </c>
      <c r="AB682" s="73">
        <v>12.0</v>
      </c>
      <c r="AC682" s="102">
        <v>2.1</v>
      </c>
      <c r="AD682" s="102">
        <v>6.92</v>
      </c>
      <c r="AE682" s="102">
        <v>0.62</v>
      </c>
      <c r="AF682" s="102">
        <v>1.43</v>
      </c>
      <c r="AG682" s="102">
        <v>1.6</v>
      </c>
      <c r="AH682" s="102">
        <v>9.9</v>
      </c>
      <c r="AI682" s="102">
        <v>312.54</v>
      </c>
      <c r="AJ682" s="102">
        <v>38.1</v>
      </c>
      <c r="AK682" s="102">
        <v>1.6</v>
      </c>
      <c r="AL682" s="113">
        <v>2170.0</v>
      </c>
      <c r="AM682" s="228">
        <v>1.7999999999999998</v>
      </c>
      <c r="AN682" s="102">
        <v>8.34</v>
      </c>
      <c r="AO682" s="115">
        <f t="shared" si="9"/>
        <v>-2.711774213</v>
      </c>
      <c r="AP682" s="116">
        <f t="shared" si="10"/>
        <v>8.340606739</v>
      </c>
      <c r="AQ682" s="117">
        <f t="shared" si="11"/>
        <v>-16.18829368</v>
      </c>
      <c r="AR682" s="103">
        <f t="array" ref="AR682">INDEX(Historical!$C$7:$C$1381,MATCH(B682,Historical!$B$7:$B$1403,0))*IF(AH682="n/a",1.03,IF(AH682&lt;0,1.01,IF(AH682&gt;10,1.1,(1+AH682/100))))</f>
        <v>0.8792</v>
      </c>
      <c r="AS682" s="112">
        <f t="shared" si="12"/>
        <v>0.96712</v>
      </c>
      <c r="AT682" s="112">
        <f t="shared" ref="AT682:AV682" si="690">IF($AK682="n/a",1.03*AS682,IF($AK682&lt;0,1.01*AS682,IF($AK682&gt;10,1.1*AS682,(1+$AK682/100)*AS682)))</f>
        <v>0.98259392</v>
      </c>
      <c r="AU682" s="112">
        <f t="shared" si="690"/>
        <v>0.9983154227</v>
      </c>
      <c r="AV682" s="112">
        <f t="shared" si="690"/>
        <v>1.014288469</v>
      </c>
      <c r="AW682" s="103">
        <f t="shared" si="14"/>
        <v>4.841517812</v>
      </c>
      <c r="AX682" s="118">
        <f t="shared" si="15"/>
        <v>20.85962004</v>
      </c>
      <c r="AY682" s="119">
        <v>0.94</v>
      </c>
      <c r="AZ682" s="114">
        <v>5.5</v>
      </c>
      <c r="BA682" s="114">
        <v>-65.13</v>
      </c>
      <c r="BB682" s="114">
        <v>-25.259999999999998</v>
      </c>
      <c r="BC682" s="114">
        <v>-45.11</v>
      </c>
      <c r="BD682" s="42"/>
      <c r="BE682" s="17">
        <v>2012.0</v>
      </c>
      <c r="BF682" s="17">
        <f t="shared" si="16"/>
        <v>0</v>
      </c>
      <c r="BG682" s="120">
        <v>0.3</v>
      </c>
    </row>
    <row r="683" ht="11.25" customHeight="1">
      <c r="A683" s="121" t="s">
        <v>432</v>
      </c>
      <c r="B683" s="122" t="s">
        <v>433</v>
      </c>
      <c r="C683" s="100" t="s">
        <v>136</v>
      </c>
      <c r="D683" s="100" t="s">
        <v>153</v>
      </c>
      <c r="E683" s="123">
        <v>25.0</v>
      </c>
      <c r="F683" s="58">
        <v>134.0</v>
      </c>
      <c r="G683" s="124" t="s">
        <v>121</v>
      </c>
      <c r="H683" s="124" t="s">
        <v>168</v>
      </c>
      <c r="I683" s="125">
        <v>32.22</v>
      </c>
      <c r="J683" s="126">
        <f t="shared" si="2"/>
        <v>3.848541279</v>
      </c>
      <c r="K683" s="152">
        <v>0.31</v>
      </c>
      <c r="L683" s="128">
        <v>4.0</v>
      </c>
      <c r="M683" s="129">
        <f t="shared" si="3"/>
        <v>1.24</v>
      </c>
      <c r="N683" s="130" t="s">
        <v>434</v>
      </c>
      <c r="O683" s="153">
        <v>0.3</v>
      </c>
      <c r="P683" s="132">
        <v>43607.0</v>
      </c>
      <c r="Q683" s="132">
        <v>43622.0</v>
      </c>
      <c r="R683" s="129">
        <f t="shared" si="4"/>
        <v>3.333333333</v>
      </c>
      <c r="S683" s="108">
        <f t="array" ref="S683">IF(INDEX(Historical!$D$7:$D$1379,MATCH(B683,Historical!$B$7:$B$1403,0))=0,"n/a",(INDEX(Historical!$C$7:$C$1381,MATCH(B683,Historical!$B$7:$B$1403,0))/INDEX(Historical!$D$7:$D$1379,MATCH(B683,Historical!$B$7:$B$1403,0))-1)*100)</f>
        <v>2.5</v>
      </c>
      <c r="T683" s="108">
        <f t="array" ref="T683">IF(INDEX(Historical!$F$7:$F$1372,MATCH(B683,Historical!$B$7:$B$1403,0))=0,"n/a",((INDEX(Historical!$C$7:$C$1381,MATCH(B683,Historical!$B$7:$B$1403,0))/INDEX(Historical!$F$7:$F$1372,MATCH(B683,Historical!$B$7:$B$1403,0)))^(1/3)-1)*100)</f>
        <v>10.37418908</v>
      </c>
      <c r="U683" s="108">
        <f t="array" ref="U683">IF(INDEX(Historical!$H$7:$H$1372,MATCH(B683,Historical!$B$7:$B$1403,0))=0,"n/a",((INDEX(Historical!$C$7:$C$1381,MATCH(B683,Historical!$B$7:$B$1403,0))/INDEX(Historical!$H$7:$H$1372,MATCH(B683,Historical!$B$7:$B$1403,0)))^(1/5)-1)*100)</f>
        <v>10.0783281</v>
      </c>
      <c r="V683" s="108">
        <f t="array" ref="V683">IF(INDEX(Historical!$O$7:$O$1372,MATCH(B683,Historical!$B$7:$B$1403,0))=0,"n/a",((INDEX(Historical!$C$7:$C$1381,MATCH(B683,Historical!$B$7:$B$1403,0))/INDEX(Historical!$O$7:$O$1372,MATCH(B683,Historical!$B$7:$B$1403,0)))^(1/10)-1)*100)</f>
        <v>12.55286681</v>
      </c>
      <c r="W683" s="109">
        <f t="shared" si="5"/>
        <v>0.8028706311</v>
      </c>
      <c r="X683" s="110">
        <f t="shared" si="6"/>
        <v>6.718885398</v>
      </c>
      <c r="Y683" s="223"/>
      <c r="Z683" s="126">
        <f t="shared" si="7"/>
        <v>73.37278107</v>
      </c>
      <c r="AA683" s="134">
        <f t="shared" si="8"/>
        <v>19.06508876</v>
      </c>
      <c r="AB683" s="128">
        <v>12.0</v>
      </c>
      <c r="AC683" s="125">
        <v>1.69</v>
      </c>
      <c r="AD683" s="125">
        <v>9.54</v>
      </c>
      <c r="AE683" s="125">
        <v>6.11</v>
      </c>
      <c r="AF683" s="125">
        <v>1.34</v>
      </c>
      <c r="AG683" s="125">
        <v>9.700000000000001</v>
      </c>
      <c r="AH683" s="125">
        <v>10.7</v>
      </c>
      <c r="AI683" s="125">
        <v>5.319999999999999</v>
      </c>
      <c r="AJ683" s="125">
        <v>1.5</v>
      </c>
      <c r="AK683" s="125">
        <v>2.0</v>
      </c>
      <c r="AL683" s="135">
        <v>1100.0</v>
      </c>
      <c r="AM683" s="136">
        <v>1.3</v>
      </c>
      <c r="AN683" s="125">
        <v>0.2</v>
      </c>
      <c r="AO683" s="137">
        <f t="shared" si="9"/>
        <v>-5.138219382</v>
      </c>
      <c r="AP683" s="138">
        <f t="shared" si="10"/>
        <v>13.92686938</v>
      </c>
      <c r="AQ683" s="139">
        <f t="shared" si="11"/>
        <v>6.556649378</v>
      </c>
      <c r="AR683" s="103">
        <f t="array" ref="AR683">INDEX(Historical!$C$7:$C$1381,MATCH(B683,Historical!$B$7:$B$1403,0))*IF(AH683="n/a",1.03,IF(AH683&lt;0,1.01,IF(AH683&gt;10,1.1,(1+AH683/100))))</f>
        <v>1.353</v>
      </c>
      <c r="AS683" s="134">
        <f t="shared" si="12"/>
        <v>1.4249796</v>
      </c>
      <c r="AT683" s="134">
        <f t="shared" ref="AT683:AV683" si="691">IF($AK683="n/a",1.03*AS683,IF($AK683&lt;0,1.01*AS683,IF($AK683&gt;10,1.1*AS683,(1+$AK683/100)*AS683)))</f>
        <v>1.453479192</v>
      </c>
      <c r="AU683" s="134">
        <f t="shared" si="691"/>
        <v>1.482548776</v>
      </c>
      <c r="AV683" s="134">
        <f t="shared" si="691"/>
        <v>1.512199751</v>
      </c>
      <c r="AW683" s="126">
        <f t="shared" si="14"/>
        <v>7.226207319</v>
      </c>
      <c r="AX683" s="140">
        <f t="shared" si="15"/>
        <v>22.42770738</v>
      </c>
      <c r="AY683" s="141">
        <v>0.67</v>
      </c>
      <c r="AZ683" s="136">
        <v>3.06</v>
      </c>
      <c r="BA683" s="136">
        <v>-14.96</v>
      </c>
      <c r="BB683" s="136">
        <v>-11.72</v>
      </c>
      <c r="BC683" s="136">
        <v>-6.5600000000000005</v>
      </c>
      <c r="BD683" s="142"/>
      <c r="BE683" s="17">
        <v>1995.0</v>
      </c>
      <c r="BF683" s="17">
        <f t="shared" si="16"/>
        <v>2</v>
      </c>
      <c r="BG683" s="143">
        <v>1.2</v>
      </c>
    </row>
    <row r="684" ht="11.25" customHeight="1">
      <c r="A684" s="55" t="s">
        <v>1078</v>
      </c>
      <c r="B684" s="99" t="s">
        <v>1079</v>
      </c>
      <c r="C684" s="100" t="s">
        <v>296</v>
      </c>
      <c r="D684" s="100" t="s">
        <v>348</v>
      </c>
      <c r="E684" s="101">
        <v>10.0</v>
      </c>
      <c r="F684" s="58">
        <v>377.0</v>
      </c>
      <c r="G684" s="58" t="s">
        <v>120</v>
      </c>
      <c r="H684" s="58" t="s">
        <v>120</v>
      </c>
      <c r="I684" s="150">
        <v>78.43</v>
      </c>
      <c r="J684" s="103">
        <f t="shared" si="2"/>
        <v>2.091036593</v>
      </c>
      <c r="K684" s="104">
        <v>0.41</v>
      </c>
      <c r="L684" s="73">
        <v>4.0</v>
      </c>
      <c r="M684" s="23">
        <f t="shared" si="3"/>
        <v>1.64</v>
      </c>
      <c r="N684" s="105" t="s">
        <v>138</v>
      </c>
      <c r="O684" s="106">
        <v>0.36</v>
      </c>
      <c r="P684" s="107">
        <v>43781.0</v>
      </c>
      <c r="Q684" s="107">
        <v>43798.0</v>
      </c>
      <c r="R684" s="23">
        <f t="shared" si="4"/>
        <v>13.88888889</v>
      </c>
      <c r="S684" s="108">
        <f t="array" ref="S684">IF(INDEX(Historical!$D$7:$D$1379,MATCH(B684,Historical!$B$7:$B$1403,0))=0,"n/a",(INDEX(Historical!$C$7:$C$1381,MATCH(B684,Historical!$B$7:$B$1403,0))/INDEX(Historical!$D$7:$D$1379,MATCH(B684,Historical!$B$7:$B$1403,0))-1)*100)</f>
        <v>12.87878788</v>
      </c>
      <c r="T684" s="108">
        <f t="array" ref="T684">IF(INDEX(Historical!$F$7:$F$1372,MATCH(B684,Historical!$B$7:$B$1403,0))=0,"n/a",((INDEX(Historical!$C$7:$C$1381,MATCH(B684,Historical!$B$7:$B$1403,0))/INDEX(Historical!$F$7:$F$1372,MATCH(B684,Historical!$B$7:$B$1403,0)))^(1/3)-1)*100)</f>
        <v>20.57458641</v>
      </c>
      <c r="U684" s="108">
        <f t="array" ref="U684">IF(INDEX(Historical!$H$7:$H$1372,MATCH(B684,Historical!$B$7:$B$1403,0))=0,"n/a",((INDEX(Historical!$C$7:$C$1381,MATCH(B684,Historical!$B$7:$B$1403,0))/INDEX(Historical!$H$7:$H$1372,MATCH(B684,Historical!$B$7:$B$1403,0)))^(1/5)-1)*100)</f>
        <v>22.05756896</v>
      </c>
      <c r="V684" s="108" t="str">
        <f t="array" ref="V684">IF(INDEX(Historical!$O$7:$O$1372,MATCH(B684,Historical!$B$7:$B$1403,0))=0,"n/a",((INDEX(Historical!$C$7:$C$1381,MATCH(B684,Historical!$B$7:$B$1403,0))/INDEX(Historical!$O$7:$O$1372,MATCH(B684,Historical!$B$7:$B$1403,0)))^(1/10)-1)*100)</f>
        <v>n/a</v>
      </c>
      <c r="W684" s="109" t="str">
        <f t="shared" si="5"/>
        <v>n/a</v>
      </c>
      <c r="X684" s="110">
        <f t="shared" si="6"/>
        <v>1.328769214</v>
      </c>
      <c r="Y684" s="149"/>
      <c r="Z684" s="103">
        <f t="shared" si="7"/>
        <v>53.59477124</v>
      </c>
      <c r="AA684" s="112">
        <f t="shared" si="8"/>
        <v>25.63071895</v>
      </c>
      <c r="AB684" s="73">
        <v>9.0</v>
      </c>
      <c r="AC684" s="102">
        <v>3.06</v>
      </c>
      <c r="AD684" s="102">
        <v>2.42</v>
      </c>
      <c r="AE684" s="102">
        <v>3.46</v>
      </c>
      <c r="AF684" s="102" t="s">
        <v>128</v>
      </c>
      <c r="AG684" s="102">
        <v>-66.7</v>
      </c>
      <c r="AH684" s="102">
        <v>-13.0</v>
      </c>
      <c r="AI684" s="102">
        <v>14.34</v>
      </c>
      <c r="AJ684" s="102">
        <v>16.6</v>
      </c>
      <c r="AK684" s="102">
        <v>10.58</v>
      </c>
      <c r="AL684" s="113">
        <v>93360.0</v>
      </c>
      <c r="AM684" s="114">
        <v>0.1</v>
      </c>
      <c r="AN684" s="102" t="s">
        <v>128</v>
      </c>
      <c r="AO684" s="115">
        <f t="shared" si="9"/>
        <v>-1.482113404</v>
      </c>
      <c r="AP684" s="116">
        <f t="shared" si="10"/>
        <v>24.14860555</v>
      </c>
      <c r="AQ684" s="117" t="str">
        <f t="shared" si="11"/>
        <v>n/a</v>
      </c>
      <c r="AR684" s="103">
        <f t="array" ref="AR684">INDEX(Historical!$C$7:$C$1381,MATCH(B684,Historical!$B$7:$B$1403,0))*IF(AH684="n/a",1.03,IF(AH684&lt;0,1.01,IF(AH684&gt;10,1.1,(1+AH684/100))))</f>
        <v>1.5049</v>
      </c>
      <c r="AS684" s="112">
        <f t="shared" si="12"/>
        <v>1.65539</v>
      </c>
      <c r="AT684" s="112">
        <f t="shared" ref="AT684:AV684" si="692">IF($AK684="n/a",1.03*AS684,IF($AK684&lt;0,1.01*AS684,IF($AK684&gt;10,1.1*AS684,(1+$AK684/100)*AS684)))</f>
        <v>1.820929</v>
      </c>
      <c r="AU684" s="112">
        <f t="shared" si="692"/>
        <v>2.0030219</v>
      </c>
      <c r="AV684" s="112">
        <f t="shared" si="692"/>
        <v>2.20332409</v>
      </c>
      <c r="AW684" s="103">
        <f t="shared" si="14"/>
        <v>9.18756499</v>
      </c>
      <c r="AX684" s="118">
        <f t="shared" si="15"/>
        <v>11.71435036</v>
      </c>
      <c r="AY684" s="119">
        <v>0.54</v>
      </c>
      <c r="AZ684" s="114">
        <v>13.62</v>
      </c>
      <c r="BA684" s="114">
        <v>-21.349999999999998</v>
      </c>
      <c r="BB684" s="114">
        <v>-11.23</v>
      </c>
      <c r="BC684" s="114">
        <v>-10.31</v>
      </c>
      <c r="BD684" s="72"/>
      <c r="BE684" s="17">
        <v>2010.0</v>
      </c>
      <c r="BF684" s="17">
        <f t="shared" si="16"/>
        <v>0</v>
      </c>
      <c r="BG684" s="120">
        <v>17.4</v>
      </c>
    </row>
    <row r="685" ht="11.25" customHeight="1">
      <c r="A685" s="230" t="s">
        <v>2114</v>
      </c>
      <c r="B685" s="99" t="s">
        <v>2115</v>
      </c>
      <c r="C685" s="100" t="s">
        <v>136</v>
      </c>
      <c r="D685" s="100" t="s">
        <v>183</v>
      </c>
      <c r="E685" s="101">
        <v>5.0</v>
      </c>
      <c r="F685" s="58">
        <v>863.0</v>
      </c>
      <c r="G685" s="58" t="s">
        <v>168</v>
      </c>
      <c r="H685" s="58" t="s">
        <v>168</v>
      </c>
      <c r="I685" s="150">
        <v>40.75</v>
      </c>
      <c r="J685" s="103">
        <f t="shared" si="2"/>
        <v>1.766871166</v>
      </c>
      <c r="K685" s="104">
        <v>0.18</v>
      </c>
      <c r="L685" s="73">
        <v>4.0</v>
      </c>
      <c r="M685" s="23">
        <f t="shared" si="3"/>
        <v>0.72</v>
      </c>
      <c r="N685" s="105" t="s">
        <v>1188</v>
      </c>
      <c r="O685" s="106">
        <v>0.17</v>
      </c>
      <c r="P685" s="107">
        <v>43874.0</v>
      </c>
      <c r="Q685" s="107">
        <v>43889.0</v>
      </c>
      <c r="R685" s="23">
        <f t="shared" si="4"/>
        <v>5.882352941</v>
      </c>
      <c r="S685" s="108">
        <f t="array" ref="S685">IF(INDEX(Historical!$D$7:$D$1379,MATCH(B685,Historical!$B$7:$B$1403,0))=0,"n/a",(INDEX(Historical!$C$7:$C$1381,MATCH(B685,Historical!$B$7:$B$1403,0))/INDEX(Historical!$D$7:$D$1379,MATCH(B685,Historical!$B$7:$B$1403,0))-1)*100)</f>
        <v>47.82608696</v>
      </c>
      <c r="T685" s="108">
        <f t="array" ref="T685">IF(INDEX(Historical!$F$7:$F$1372,MATCH(B685,Historical!$B$7:$B$1403,0))=0,"n/a",((INDEX(Historical!$C$7:$C$1381,MATCH(B685,Historical!$B$7:$B$1403,0))/INDEX(Historical!$F$7:$F$1372,MATCH(B685,Historical!$B$7:$B$1403,0)))^(1/3)-1)*100)</f>
        <v>36.05517006</v>
      </c>
      <c r="U685" s="108">
        <f t="array" ref="U685">IF(INDEX(Historical!$H$7:$H$1372,MATCH(B685,Historical!$B$7:$B$1403,0))=0,"n/a",((INDEX(Historical!$C$7:$C$1381,MATCH(B685,Historical!$B$7:$B$1403,0))/INDEX(Historical!$H$7:$H$1372,MATCH(B685,Historical!$B$7:$B$1403,0)))^(1/5)-1)*100)</f>
        <v>23.15712276</v>
      </c>
      <c r="V685" s="108">
        <f t="array" ref="V685">IF(INDEX(Historical!$O$7:$O$1372,MATCH(B685,Historical!$B$7:$B$1403,0))=0,"n/a",((INDEX(Historical!$C$7:$C$1381,MATCH(B685,Historical!$B$7:$B$1403,0))/INDEX(Historical!$O$7:$O$1372,MATCH(B685,Historical!$B$7:$B$1403,0)))^(1/10)-1)*100)</f>
        <v>10.97617887</v>
      </c>
      <c r="W685" s="109">
        <f t="shared" si="5"/>
        <v>2.109761789</v>
      </c>
      <c r="X685" s="110">
        <f t="shared" si="6"/>
        <v>0.9045751077</v>
      </c>
      <c r="Y685" s="133"/>
      <c r="Z685" s="103">
        <f t="shared" si="7"/>
        <v>26.96629213</v>
      </c>
      <c r="AA685" s="112">
        <f t="shared" si="8"/>
        <v>15.26217228</v>
      </c>
      <c r="AB685" s="73">
        <v>12.0</v>
      </c>
      <c r="AC685" s="102">
        <v>2.67</v>
      </c>
      <c r="AD685" s="102">
        <v>8.34</v>
      </c>
      <c r="AE685" s="102">
        <v>4.66</v>
      </c>
      <c r="AF685" s="102">
        <v>2.85</v>
      </c>
      <c r="AG685" s="102">
        <v>19.400000000000002</v>
      </c>
      <c r="AH685" s="102">
        <v>48.699999999999996</v>
      </c>
      <c r="AI685" s="102">
        <v>9.16</v>
      </c>
      <c r="AJ685" s="102">
        <v>25.6</v>
      </c>
      <c r="AK685" s="102">
        <v>1.83</v>
      </c>
      <c r="AL685" s="113">
        <v>54960.0</v>
      </c>
      <c r="AM685" s="114">
        <v>10.57</v>
      </c>
      <c r="AN685" s="102">
        <v>11.68</v>
      </c>
      <c r="AO685" s="115">
        <f t="shared" si="9"/>
        <v>9.661821638</v>
      </c>
      <c r="AP685" s="116">
        <f t="shared" si="10"/>
        <v>24.92399392</v>
      </c>
      <c r="AQ685" s="117">
        <f t="shared" si="11"/>
        <v>39.039868</v>
      </c>
      <c r="AR685" s="103">
        <f t="array" ref="AR685">INDEX(Historical!$C$7:$C$1381,MATCH(B685,Historical!$B$7:$B$1403,0))*IF(AH685="n/a",1.03,IF(AH685&lt;0,1.01,IF(AH685&gt;10,1.1,(1+AH685/100))))</f>
        <v>0.748</v>
      </c>
      <c r="AS685" s="112">
        <f t="shared" si="12"/>
        <v>0.8165168</v>
      </c>
      <c r="AT685" s="112">
        <f t="shared" ref="AT685:AV685" si="693">IF($AK685="n/a",1.03*AS685,IF($AK685&lt;0,1.01*AS685,IF($AK685&gt;10,1.1*AS685,(1+$AK685/100)*AS685)))</f>
        <v>0.8314590574</v>
      </c>
      <c r="AU685" s="112">
        <f t="shared" si="693"/>
        <v>0.8466747582</v>
      </c>
      <c r="AV685" s="112">
        <f t="shared" si="693"/>
        <v>0.8621689063</v>
      </c>
      <c r="AW685" s="103">
        <f t="shared" si="14"/>
        <v>4.104819522</v>
      </c>
      <c r="AX685" s="118">
        <f t="shared" si="15"/>
        <v>10.07317674</v>
      </c>
      <c r="AY685" s="119">
        <v>1.3</v>
      </c>
      <c r="AZ685" s="114">
        <v>17.84</v>
      </c>
      <c r="BA685" s="114">
        <v>-21.099999999999998</v>
      </c>
      <c r="BB685" s="114">
        <v>-13.750000000000002</v>
      </c>
      <c r="BC685" s="114">
        <v>-5.47</v>
      </c>
      <c r="BD685" s="42"/>
      <c r="BE685" s="17">
        <v>2016.0</v>
      </c>
      <c r="BF685" s="17">
        <f t="shared" si="16"/>
        <v>0</v>
      </c>
      <c r="BG685" s="120">
        <v>1.3</v>
      </c>
    </row>
    <row r="686" ht="11.25" customHeight="1">
      <c r="A686" s="155" t="s">
        <v>1396</v>
      </c>
      <c r="B686" s="99" t="s">
        <v>1397</v>
      </c>
      <c r="C686" s="100" t="s">
        <v>296</v>
      </c>
      <c r="D686" s="100" t="s">
        <v>1398</v>
      </c>
      <c r="E686" s="101">
        <v>9.0</v>
      </c>
      <c r="F686" s="58">
        <v>455.0</v>
      </c>
      <c r="G686" s="58" t="s">
        <v>168</v>
      </c>
      <c r="H686" s="58" t="s">
        <v>168</v>
      </c>
      <c r="I686" s="150">
        <v>47.79</v>
      </c>
      <c r="J686" s="103">
        <f t="shared" si="2"/>
        <v>1.506591337</v>
      </c>
      <c r="K686" s="104">
        <v>0.18</v>
      </c>
      <c r="L686" s="73">
        <v>4.0</v>
      </c>
      <c r="M686" s="23">
        <f t="shared" si="3"/>
        <v>0.72</v>
      </c>
      <c r="N686" s="105" t="s">
        <v>409</v>
      </c>
      <c r="O686" s="106">
        <v>0.17</v>
      </c>
      <c r="P686" s="146">
        <v>43538.0</v>
      </c>
      <c r="Q686" s="146">
        <v>43553.0</v>
      </c>
      <c r="R686" s="23">
        <f t="shared" si="4"/>
        <v>5.882352941</v>
      </c>
      <c r="S686" s="108">
        <f t="array" ref="S686">IF(INDEX(Historical!$D$7:$D$1379,MATCH(B686,Historical!$B$7:$B$1403,0))=0,"n/a",(INDEX(Historical!$C$7:$C$1381,MATCH(B686,Historical!$B$7:$B$1403,0))/INDEX(Historical!$D$7:$D$1379,MATCH(B686,Historical!$B$7:$B$1403,0))-1)*100)</f>
        <v>5.882352941</v>
      </c>
      <c r="T686" s="108">
        <f t="array" ref="T686">IF(INDEX(Historical!$F$7:$F$1372,MATCH(B686,Historical!$B$7:$B$1403,0))=0,"n/a",((INDEX(Historical!$C$7:$C$1381,MATCH(B686,Historical!$B$7:$B$1403,0))/INDEX(Historical!$F$7:$F$1372,MATCH(B686,Historical!$B$7:$B$1403,0)))^(1/3)-1)*100)</f>
        <v>12.18137878</v>
      </c>
      <c r="U686" s="108">
        <f t="array" ref="U686">IF(INDEX(Historical!$H$7:$H$1372,MATCH(B686,Historical!$B$7:$B$1403,0))=0,"n/a",((INDEX(Historical!$C$7:$C$1381,MATCH(B686,Historical!$B$7:$B$1403,0))/INDEX(Historical!$H$7:$H$1372,MATCH(B686,Historical!$B$7:$B$1403,0)))^(1/5)-1)*100)</f>
        <v>16.19052549</v>
      </c>
      <c r="V686" s="108">
        <f t="array" ref="V686">IF(INDEX(Historical!$O$7:$O$1372,MATCH(B686,Historical!$B$7:$B$1403,0))=0,"n/a",((INDEX(Historical!$C$7:$C$1381,MATCH(B686,Historical!$B$7:$B$1403,0))/INDEX(Historical!$O$7:$O$1372,MATCH(B686,Historical!$B$7:$B$1403,0)))^(1/10)-1)*100)</f>
        <v>16.23080652</v>
      </c>
      <c r="W686" s="109">
        <f t="shared" si="5"/>
        <v>0.9975182359</v>
      </c>
      <c r="X686" s="110">
        <f t="shared" si="6"/>
        <v>0.8015111629</v>
      </c>
      <c r="Y686" s="133"/>
      <c r="Z686" s="103">
        <f t="shared" si="7"/>
        <v>36.18090452</v>
      </c>
      <c r="AA686" s="112">
        <f t="shared" si="8"/>
        <v>24.01507538</v>
      </c>
      <c r="AB686" s="73">
        <v>12.0</v>
      </c>
      <c r="AC686" s="102">
        <v>1.99</v>
      </c>
      <c r="AD686" s="102">
        <v>2.27</v>
      </c>
      <c r="AE686" s="102">
        <v>2.65</v>
      </c>
      <c r="AF686" s="102">
        <v>4.78</v>
      </c>
      <c r="AG686" s="102">
        <v>21.0</v>
      </c>
      <c r="AH686" s="102">
        <v>-13.600000000000001</v>
      </c>
      <c r="AI686" s="102">
        <v>9.76</v>
      </c>
      <c r="AJ686" s="102">
        <v>20.200000000000003</v>
      </c>
      <c r="AK686" s="102">
        <v>10.57</v>
      </c>
      <c r="AL686" s="113">
        <v>8550.0</v>
      </c>
      <c r="AM686" s="114">
        <v>1.3</v>
      </c>
      <c r="AN686" s="102">
        <v>1.97</v>
      </c>
      <c r="AO686" s="115">
        <f t="shared" si="9"/>
        <v>-6.317958549</v>
      </c>
      <c r="AP686" s="116">
        <f t="shared" si="10"/>
        <v>17.69711683</v>
      </c>
      <c r="AQ686" s="117">
        <f t="shared" si="11"/>
        <v>125.8731801</v>
      </c>
      <c r="AR686" s="103">
        <f t="array" ref="AR686">INDEX(Historical!$C$7:$C$1381,MATCH(B686,Historical!$B$7:$B$1403,0))*IF(AH686="n/a",1.03,IF(AH686&lt;0,1.01,IF(AH686&gt;10,1.1,(1+AH686/100))))</f>
        <v>0.7272</v>
      </c>
      <c r="AS686" s="112">
        <f t="shared" si="12"/>
        <v>0.79817472</v>
      </c>
      <c r="AT686" s="112">
        <f t="shared" ref="AT686:AV686" si="694">IF($AK686="n/a",1.03*AS686,IF($AK686&lt;0,1.01*AS686,IF($AK686&gt;10,1.1*AS686,(1+$AK686/100)*AS686)))</f>
        <v>0.877992192</v>
      </c>
      <c r="AU686" s="112">
        <f t="shared" si="694"/>
        <v>0.9657914112</v>
      </c>
      <c r="AV686" s="112">
        <f t="shared" si="694"/>
        <v>1.062370552</v>
      </c>
      <c r="AW686" s="103">
        <f t="shared" si="14"/>
        <v>4.431528876</v>
      </c>
      <c r="AX686" s="118">
        <f t="shared" si="15"/>
        <v>9.272920853</v>
      </c>
      <c r="AY686" s="119">
        <v>0.87</v>
      </c>
      <c r="AZ686" s="114">
        <v>22.79</v>
      </c>
      <c r="BA686" s="114">
        <v>-9.39</v>
      </c>
      <c r="BB686" s="114">
        <v>-0.12</v>
      </c>
      <c r="BC686" s="114">
        <v>3.34</v>
      </c>
      <c r="BD686" s="42"/>
      <c r="BE686" s="17">
        <v>2011.0</v>
      </c>
      <c r="BF686" s="17">
        <f t="shared" si="16"/>
        <v>0</v>
      </c>
      <c r="BG686" s="120">
        <v>2.8000000000000003</v>
      </c>
    </row>
    <row r="687" ht="11.25" customHeight="1">
      <c r="A687" s="55" t="s">
        <v>435</v>
      </c>
      <c r="B687" s="99" t="s">
        <v>436</v>
      </c>
      <c r="C687" s="100" t="s">
        <v>141</v>
      </c>
      <c r="D687" s="100" t="s">
        <v>142</v>
      </c>
      <c r="E687" s="101">
        <v>52.0</v>
      </c>
      <c r="F687" s="58">
        <v>25.0</v>
      </c>
      <c r="G687" s="58" t="s">
        <v>168</v>
      </c>
      <c r="H687" s="58" t="s">
        <v>168</v>
      </c>
      <c r="I687" s="102">
        <v>87.83</v>
      </c>
      <c r="J687" s="103">
        <f t="shared" si="2"/>
        <v>1.252419447</v>
      </c>
      <c r="K687" s="104">
        <v>0.275</v>
      </c>
      <c r="L687" s="73">
        <v>4.0</v>
      </c>
      <c r="M687" s="23">
        <f t="shared" si="3"/>
        <v>1.1</v>
      </c>
      <c r="N687" s="105" t="s">
        <v>154</v>
      </c>
      <c r="O687" s="106">
        <v>0.25</v>
      </c>
      <c r="P687" s="107">
        <v>43796.0</v>
      </c>
      <c r="Q687" s="107">
        <v>43812.0</v>
      </c>
      <c r="R687" s="23">
        <f t="shared" si="4"/>
        <v>10</v>
      </c>
      <c r="S687" s="108">
        <f t="array" ref="S687">IF(INDEX(Historical!$D$7:$D$1379,MATCH(B687,Historical!$B$7:$B$1403,0))=0,"n/a",(INDEX(Historical!$C$7:$C$1381,MATCH(B687,Historical!$B$7:$B$1403,0))/INDEX(Historical!$D$7:$D$1379,MATCH(B687,Historical!$B$7:$B$1403,0))-1)*100)</f>
        <v>10.81081081</v>
      </c>
      <c r="T687" s="108">
        <f t="array" ref="T687">IF(INDEX(Historical!$F$7:$F$1372,MATCH(B687,Historical!$B$7:$B$1403,0))=0,"n/a",((INDEX(Historical!$C$7:$C$1381,MATCH(B687,Historical!$B$7:$B$1403,0))/INDEX(Historical!$F$7:$F$1372,MATCH(B687,Historical!$B$7:$B$1403,0)))^(1/3)-1)*100)</f>
        <v>9.299473401</v>
      </c>
      <c r="U687" s="108">
        <f t="array" ref="U687">IF(INDEX(Historical!$H$7:$H$1372,MATCH(B687,Historical!$B$7:$B$1403,0))=0,"n/a",((INDEX(Historical!$C$7:$C$1381,MATCH(B687,Historical!$B$7:$B$1403,0))/INDEX(Historical!$H$7:$H$1372,MATCH(B687,Historical!$B$7:$B$1403,0)))^(1/5)-1)*100)</f>
        <v>8.236802737</v>
      </c>
      <c r="V687" s="108">
        <f t="array" ref="V687">IF(INDEX(Historical!$O$7:$O$1372,MATCH(B687,Historical!$B$7:$B$1403,0))=0,"n/a",((INDEX(Historical!$C$7:$C$1381,MATCH(B687,Historical!$B$7:$B$1403,0))/INDEX(Historical!$O$7:$O$1372,MATCH(B687,Historical!$B$7:$B$1403,0)))^(1/10)-1)*100)</f>
        <v>8.58032448</v>
      </c>
      <c r="W687" s="109">
        <f t="shared" si="5"/>
        <v>0.9599640149</v>
      </c>
      <c r="X687" s="110">
        <f t="shared" si="6"/>
        <v>1.248000415</v>
      </c>
      <c r="Y687" s="149"/>
      <c r="Z687" s="103">
        <f t="shared" si="7"/>
        <v>22.49488753</v>
      </c>
      <c r="AA687" s="112">
        <f t="shared" si="8"/>
        <v>17.96114519</v>
      </c>
      <c r="AB687" s="73">
        <v>12.0</v>
      </c>
      <c r="AC687" s="102">
        <v>4.89</v>
      </c>
      <c r="AD687" s="102">
        <v>4.08</v>
      </c>
      <c r="AE687" s="102">
        <v>1.07</v>
      </c>
      <c r="AF687" s="102">
        <v>2.37</v>
      </c>
      <c r="AG687" s="102">
        <v>12.8</v>
      </c>
      <c r="AH687" s="102" t="s">
        <v>437</v>
      </c>
      <c r="AI687" s="102">
        <v>9.81</v>
      </c>
      <c r="AJ687" s="102">
        <v>6.6000000000000005</v>
      </c>
      <c r="AK687" s="102">
        <v>4.3999999999999995</v>
      </c>
      <c r="AL687" s="113">
        <v>2009.9999999999998</v>
      </c>
      <c r="AM687" s="114">
        <v>1.7000000000000002</v>
      </c>
      <c r="AN687" s="102">
        <v>0.27</v>
      </c>
      <c r="AO687" s="115">
        <f t="shared" si="9"/>
        <v>-8.47192301</v>
      </c>
      <c r="AP687" s="116">
        <f t="shared" si="10"/>
        <v>9.489222184</v>
      </c>
      <c r="AQ687" s="117">
        <f t="shared" si="11"/>
        <v>37.54662096</v>
      </c>
      <c r="AR687" s="103">
        <f t="array" ref="AR687">INDEX(Historical!$C$7:$C$1381,MATCH(B687,Historical!$B$7:$B$1403,0))*IF(AH687="n/a",1.03,IF(AH687&lt;0,1.01,IF(AH687&gt;10,1.1,(1+AH687/100))))</f>
        <v>1.1275</v>
      </c>
      <c r="AS687" s="112">
        <f t="shared" si="12"/>
        <v>1.23810775</v>
      </c>
      <c r="AT687" s="112">
        <f t="shared" ref="AT687:AV687" si="695">IF($AK687="n/a",1.03*AS687,IF($AK687&lt;0,1.01*AS687,IF($AK687&gt;10,1.1*AS687,(1+$AK687/100)*AS687)))</f>
        <v>1.292584491</v>
      </c>
      <c r="AU687" s="112">
        <f t="shared" si="695"/>
        <v>1.349458209</v>
      </c>
      <c r="AV687" s="112">
        <f t="shared" si="695"/>
        <v>1.40883437</v>
      </c>
      <c r="AW687" s="103">
        <f t="shared" si="14"/>
        <v>6.416484819</v>
      </c>
      <c r="AX687" s="118">
        <f t="shared" si="15"/>
        <v>7.305573061</v>
      </c>
      <c r="AY687" s="119">
        <v>1.27</v>
      </c>
      <c r="AZ687" s="114">
        <v>5.84</v>
      </c>
      <c r="BA687" s="114">
        <v>-17.04</v>
      </c>
      <c r="BB687" s="114">
        <v>-13.01</v>
      </c>
      <c r="BC687" s="114">
        <v>-8.5</v>
      </c>
      <c r="BD687" s="42"/>
      <c r="BE687" s="17">
        <v>1969.0</v>
      </c>
      <c r="BF687" s="17">
        <f t="shared" si="16"/>
        <v>6</v>
      </c>
      <c r="BG687" s="120">
        <v>7.1</v>
      </c>
    </row>
    <row r="688" ht="11.25" customHeight="1">
      <c r="A688" s="55" t="s">
        <v>1399</v>
      </c>
      <c r="B688" s="99" t="s">
        <v>1400</v>
      </c>
      <c r="C688" s="100" t="s">
        <v>118</v>
      </c>
      <c r="D688" s="100" t="s">
        <v>119</v>
      </c>
      <c r="E688" s="101">
        <v>9.0</v>
      </c>
      <c r="F688" s="58">
        <v>463.0</v>
      </c>
      <c r="G688" s="58" t="s">
        <v>168</v>
      </c>
      <c r="H688" s="58" t="s">
        <v>168</v>
      </c>
      <c r="I688" s="102">
        <v>16.22</v>
      </c>
      <c r="J688" s="103">
        <f t="shared" si="2"/>
        <v>3.575832306</v>
      </c>
      <c r="K688" s="104">
        <v>0.145</v>
      </c>
      <c r="L688" s="73">
        <v>4.0</v>
      </c>
      <c r="M688" s="23">
        <f t="shared" si="3"/>
        <v>0.58</v>
      </c>
      <c r="N688" s="105" t="s">
        <v>174</v>
      </c>
      <c r="O688" s="106">
        <v>0.135</v>
      </c>
      <c r="P688" s="146">
        <v>43552.0</v>
      </c>
      <c r="Q688" s="146">
        <v>43567.0</v>
      </c>
      <c r="R688" s="23">
        <f t="shared" si="4"/>
        <v>7.407407407</v>
      </c>
      <c r="S688" s="108">
        <f t="array" ref="S688">IF(INDEX(Historical!$D$7:$D$1379,MATCH(B688,Historical!$B$7:$B$1403,0))=0,"n/a",(INDEX(Historical!$C$7:$C$1381,MATCH(B688,Historical!$B$7:$B$1403,0))/INDEX(Historical!$D$7:$D$1379,MATCH(B688,Historical!$B$7:$B$1403,0))-1)*100)</f>
        <v>7.042253521</v>
      </c>
      <c r="T688" s="108">
        <f t="array" ref="T688">IF(INDEX(Historical!$F$7:$F$1372,MATCH(B688,Historical!$B$7:$B$1403,0))=0,"n/a",((INDEX(Historical!$C$7:$C$1381,MATCH(B688,Historical!$B$7:$B$1403,0))/INDEX(Historical!$F$7:$F$1372,MATCH(B688,Historical!$B$7:$B$1403,0)))^(1/3)-1)*100)</f>
        <v>6.452945081</v>
      </c>
      <c r="U688" s="108">
        <f t="array" ref="U688">IF(INDEX(Historical!$H$7:$H$1372,MATCH(B688,Historical!$B$7:$B$1403,0))=0,"n/a",((INDEX(Historical!$C$7:$C$1381,MATCH(B688,Historical!$B$7:$B$1403,0))/INDEX(Historical!$H$7:$H$1372,MATCH(B688,Historical!$B$7:$B$1403,0)))^(1/5)-1)*100)</f>
        <v>6.552919037</v>
      </c>
      <c r="V688" s="108">
        <f t="array" ref="V688">IF(INDEX(Historical!$O$7:$O$1372,MATCH(B688,Historical!$B$7:$B$1403,0))=0,"n/a",((INDEX(Historical!$C$7:$C$1381,MATCH(B688,Historical!$B$7:$B$1403,0))/INDEX(Historical!$O$7:$O$1372,MATCH(B688,Historical!$B$7:$B$1403,0)))^(1/10)-1)*100)</f>
        <v>9.035108831</v>
      </c>
      <c r="W688" s="109">
        <f t="shared" si="5"/>
        <v>0.7252728395</v>
      </c>
      <c r="X688" s="110">
        <f t="shared" si="6"/>
        <v>0.7122738084</v>
      </c>
      <c r="Y688" s="99"/>
      <c r="Z688" s="103">
        <f t="shared" si="7"/>
        <v>44.61538462</v>
      </c>
      <c r="AA688" s="112">
        <f t="shared" si="8"/>
        <v>12.47692308</v>
      </c>
      <c r="AB688" s="73">
        <v>2.0</v>
      </c>
      <c r="AC688" s="102">
        <v>1.3</v>
      </c>
      <c r="AD688" s="102">
        <v>1.25</v>
      </c>
      <c r="AE688" s="102">
        <v>0.52</v>
      </c>
      <c r="AF688" s="102">
        <v>2.04</v>
      </c>
      <c r="AG688" s="102">
        <v>17.299999999999997</v>
      </c>
      <c r="AH688" s="102">
        <v>15.299999999999999</v>
      </c>
      <c r="AI688" s="102">
        <v>0.69</v>
      </c>
      <c r="AJ688" s="102">
        <v>9.2</v>
      </c>
      <c r="AK688" s="102">
        <v>10.0</v>
      </c>
      <c r="AL688" s="113">
        <v>1920.0</v>
      </c>
      <c r="AM688" s="114">
        <v>2.0</v>
      </c>
      <c r="AN688" s="102">
        <v>0.52</v>
      </c>
      <c r="AO688" s="115">
        <f t="shared" si="9"/>
        <v>-2.348171734</v>
      </c>
      <c r="AP688" s="116">
        <f t="shared" si="10"/>
        <v>10.12875134</v>
      </c>
      <c r="AQ688" s="117">
        <f t="shared" si="11"/>
        <v>6.359815045</v>
      </c>
      <c r="AR688" s="103">
        <f t="array" ref="AR688">INDEX(Historical!$C$7:$C$1381,MATCH(B688,Historical!$B$7:$B$1403,0))*IF(AH688="n/a",1.03,IF(AH688&lt;0,1.01,IF(AH688&gt;10,1.1,(1+AH688/100))))</f>
        <v>0.627</v>
      </c>
      <c r="AS688" s="112">
        <f t="shared" si="12"/>
        <v>0.6313263</v>
      </c>
      <c r="AT688" s="112">
        <f t="shared" ref="AT688:AV688" si="696">IF($AK688="n/a",1.03*AS688,IF($AK688&lt;0,1.01*AS688,IF($AK688&gt;10,1.1*AS688,(1+$AK688/100)*AS688)))</f>
        <v>0.69445893</v>
      </c>
      <c r="AU688" s="112">
        <f t="shared" si="696"/>
        <v>0.763904823</v>
      </c>
      <c r="AV688" s="112">
        <f t="shared" si="696"/>
        <v>0.8402953053</v>
      </c>
      <c r="AW688" s="103">
        <f t="shared" si="14"/>
        <v>3.556985358</v>
      </c>
      <c r="AX688" s="118">
        <f t="shared" si="15"/>
        <v>21.92962613</v>
      </c>
      <c r="AY688" s="119">
        <v>1.36</v>
      </c>
      <c r="AZ688" s="114">
        <v>12.29</v>
      </c>
      <c r="BA688" s="114">
        <v>-29.54</v>
      </c>
      <c r="BB688" s="114">
        <v>-16.56</v>
      </c>
      <c r="BC688" s="114">
        <v>-8.6</v>
      </c>
      <c r="BD688" s="42"/>
      <c r="BE688" s="17">
        <v>2011.0</v>
      </c>
      <c r="BF688" s="17">
        <f t="shared" si="16"/>
        <v>0</v>
      </c>
      <c r="BG688" s="120">
        <v>6.6000000000000005</v>
      </c>
    </row>
    <row r="689" ht="11.25" customHeight="1">
      <c r="A689" s="155" t="s">
        <v>1626</v>
      </c>
      <c r="B689" s="99" t="s">
        <v>1627</v>
      </c>
      <c r="C689" s="100" t="s">
        <v>296</v>
      </c>
      <c r="D689" s="100" t="s">
        <v>342</v>
      </c>
      <c r="E689" s="101">
        <v>8.0</v>
      </c>
      <c r="F689" s="58">
        <v>577.0</v>
      </c>
      <c r="G689" s="58" t="s">
        <v>168</v>
      </c>
      <c r="H689" s="58" t="s">
        <v>168</v>
      </c>
      <c r="I689" s="150">
        <v>29.91</v>
      </c>
      <c r="J689" s="103">
        <f t="shared" si="2"/>
        <v>1.136743564</v>
      </c>
      <c r="K689" s="104">
        <v>0.085</v>
      </c>
      <c r="L689" s="73">
        <v>4.0</v>
      </c>
      <c r="M689" s="23">
        <f t="shared" si="3"/>
        <v>0.34</v>
      </c>
      <c r="N689" s="105" t="s">
        <v>701</v>
      </c>
      <c r="O689" s="106">
        <v>0.08</v>
      </c>
      <c r="P689" s="107">
        <v>43651.0</v>
      </c>
      <c r="Q689" s="107">
        <v>43668.0</v>
      </c>
      <c r="R689" s="23">
        <f t="shared" si="4"/>
        <v>6.25</v>
      </c>
      <c r="S689" s="108">
        <f t="array" ref="S689">IF(INDEX(Historical!$D$7:$D$1379,MATCH(B689,Historical!$B$7:$B$1403,0))=0,"n/a",(INDEX(Historical!$C$7:$C$1381,MATCH(B689,Historical!$B$7:$B$1403,0))/INDEX(Historical!$D$7:$D$1379,MATCH(B689,Historical!$B$7:$B$1403,0))-1)*100)</f>
        <v>6.451612903</v>
      </c>
      <c r="T689" s="108">
        <f t="array" ref="T689">IF(INDEX(Historical!$F$7:$F$1372,MATCH(B689,Historical!$B$7:$B$1403,0))=0,"n/a",((INDEX(Historical!$C$7:$C$1381,MATCH(B689,Historical!$B$7:$B$1403,0))/INDEX(Historical!$F$7:$F$1372,MATCH(B689,Historical!$B$7:$B$1403,0)))^(1/3)-1)*100)</f>
        <v>6.917811</v>
      </c>
      <c r="U689" s="108">
        <f t="array" ref="U689">IF(INDEX(Historical!$H$7:$H$1372,MATCH(B689,Historical!$B$7:$B$1403,0))=0,"n/a",((INDEX(Historical!$C$7:$C$1381,MATCH(B689,Historical!$B$7:$B$1403,0))/INDEX(Historical!$H$7:$H$1372,MATCH(B689,Historical!$B$7:$B$1403,0)))^(1/5)-1)*100)</f>
        <v>6.576275664</v>
      </c>
      <c r="V689" s="108" t="str">
        <f t="array" ref="V689">IF(INDEX(Historical!$O$7:$O$1372,MATCH(B689,Historical!$B$7:$B$1403,0))=0,"n/a",((INDEX(Historical!$C$7:$C$1381,MATCH(B689,Historical!$B$7:$B$1403,0))/INDEX(Historical!$O$7:$O$1372,MATCH(B689,Historical!$B$7:$B$1403,0)))^(1/10)-1)*100)</f>
        <v>n/a</v>
      </c>
      <c r="W689" s="109" t="str">
        <f t="shared" si="5"/>
        <v>n/a</v>
      </c>
      <c r="X689" s="110">
        <f t="shared" si="6"/>
        <v>0.5020057758</v>
      </c>
      <c r="Y689" s="99"/>
      <c r="Z689" s="103">
        <f t="shared" si="7"/>
        <v>12.40875912</v>
      </c>
      <c r="AA689" s="112">
        <f t="shared" si="8"/>
        <v>10.91605839</v>
      </c>
      <c r="AB689" s="73">
        <v>1.0</v>
      </c>
      <c r="AC689" s="102">
        <v>2.74</v>
      </c>
      <c r="AD689" s="102">
        <v>1.09</v>
      </c>
      <c r="AE689" s="102">
        <v>0.43</v>
      </c>
      <c r="AF689" s="102">
        <v>1.43</v>
      </c>
      <c r="AG689" s="102">
        <v>13.600000000000001</v>
      </c>
      <c r="AH689" s="102">
        <v>71.8</v>
      </c>
      <c r="AI689" s="102">
        <v>8.07</v>
      </c>
      <c r="AJ689" s="102">
        <v>13.100000000000001</v>
      </c>
      <c r="AK689" s="102">
        <v>10.0</v>
      </c>
      <c r="AL689" s="113">
        <v>441.77</v>
      </c>
      <c r="AM689" s="114">
        <v>1.0999999999999999</v>
      </c>
      <c r="AN689" s="102">
        <v>0.0</v>
      </c>
      <c r="AO689" s="115">
        <f t="shared" si="9"/>
        <v>-3.203039167</v>
      </c>
      <c r="AP689" s="116">
        <f t="shared" si="10"/>
        <v>7.713019228</v>
      </c>
      <c r="AQ689" s="117">
        <f t="shared" si="11"/>
        <v>-16.70677364</v>
      </c>
      <c r="AR689" s="103">
        <f t="array" ref="AR689">INDEX(Historical!$C$7:$C$1381,MATCH(B689,Historical!$B$7:$B$1403,0))*IF(AH689="n/a",1.03,IF(AH689&lt;0,1.01,IF(AH689&gt;10,1.1,(1+AH689/100))))</f>
        <v>0.363</v>
      </c>
      <c r="AS689" s="112">
        <f t="shared" si="12"/>
        <v>0.3922941</v>
      </c>
      <c r="AT689" s="112">
        <f t="shared" ref="AT689:AV689" si="697">IF($AK689="n/a",1.03*AS689,IF($AK689&lt;0,1.01*AS689,IF($AK689&gt;10,1.1*AS689,(1+$AK689/100)*AS689)))</f>
        <v>0.43152351</v>
      </c>
      <c r="AU689" s="112">
        <f t="shared" si="697"/>
        <v>0.474675861</v>
      </c>
      <c r="AV689" s="112">
        <f t="shared" si="697"/>
        <v>0.5221434471</v>
      </c>
      <c r="AW689" s="103">
        <f t="shared" si="14"/>
        <v>2.183636918</v>
      </c>
      <c r="AX689" s="118">
        <f t="shared" si="15"/>
        <v>7.300691802</v>
      </c>
      <c r="AY689" s="119">
        <v>0.76</v>
      </c>
      <c r="AZ689" s="114">
        <v>39.31</v>
      </c>
      <c r="BA689" s="114">
        <v>-25.230000000000004</v>
      </c>
      <c r="BB689" s="114">
        <v>-18.310000000000002</v>
      </c>
      <c r="BC689" s="114">
        <v>-6.260000000000001</v>
      </c>
      <c r="BD689" s="42"/>
      <c r="BE689" s="17">
        <v>2012.0</v>
      </c>
      <c r="BF689" s="17">
        <f t="shared" si="16"/>
        <v>0</v>
      </c>
      <c r="BG689" s="120">
        <v>6.800000000000001</v>
      </c>
    </row>
    <row r="690" ht="11.25" customHeight="1">
      <c r="A690" s="155" t="s">
        <v>438</v>
      </c>
      <c r="B690" s="99" t="s">
        <v>439</v>
      </c>
      <c r="C690" s="100" t="s">
        <v>136</v>
      </c>
      <c r="D690" s="100" t="s">
        <v>183</v>
      </c>
      <c r="E690" s="101">
        <v>29.0</v>
      </c>
      <c r="F690" s="58">
        <v>95.0</v>
      </c>
      <c r="G690" s="58" t="s">
        <v>168</v>
      </c>
      <c r="H690" s="58" t="s">
        <v>168</v>
      </c>
      <c r="I690" s="102">
        <v>54.71</v>
      </c>
      <c r="J690" s="103">
        <f t="shared" si="2"/>
        <v>1.279473588</v>
      </c>
      <c r="K690" s="144">
        <v>0.35</v>
      </c>
      <c r="L690" s="73">
        <v>2.0</v>
      </c>
      <c r="M690" s="23">
        <f t="shared" si="3"/>
        <v>0.7</v>
      </c>
      <c r="N690" s="105" t="s">
        <v>440</v>
      </c>
      <c r="O690" s="145">
        <v>0.33</v>
      </c>
      <c r="P690" s="107">
        <v>43824.0</v>
      </c>
      <c r="Q690" s="107">
        <v>43837.0</v>
      </c>
      <c r="R690" s="23">
        <f t="shared" si="4"/>
        <v>6.060606061</v>
      </c>
      <c r="S690" s="108">
        <f t="array" ref="S690">IF(INDEX(Historical!$D$7:$D$1379,MATCH(B690,Historical!$B$7:$B$1403,0))=0,"n/a",(INDEX(Historical!$C$7:$C$1381,MATCH(B690,Historical!$B$7:$B$1403,0))/INDEX(Historical!$D$7:$D$1379,MATCH(B690,Historical!$B$7:$B$1403,0))-1)*100)</f>
        <v>10</v>
      </c>
      <c r="T690" s="108">
        <f t="array" ref="T690">IF(INDEX(Historical!$F$7:$F$1372,MATCH(B690,Historical!$B$7:$B$1403,0))=0,"n/a",((INDEX(Historical!$C$7:$C$1381,MATCH(B690,Historical!$B$7:$B$1403,0))/INDEX(Historical!$F$7:$F$1372,MATCH(B690,Historical!$B$7:$B$1403,0)))^(1/3)-1)*100)</f>
        <v>8.271344702</v>
      </c>
      <c r="U690" s="108">
        <f t="array" ref="U690">IF(INDEX(Historical!$H$7:$H$1372,MATCH(B690,Historical!$B$7:$B$1403,0))=0,"n/a",((INDEX(Historical!$C$7:$C$1381,MATCH(B690,Historical!$B$7:$B$1403,0))/INDEX(Historical!$H$7:$H$1372,MATCH(B690,Historical!$B$7:$B$1403,0)))^(1/5)-1)*100)</f>
        <v>8.44717712</v>
      </c>
      <c r="V690" s="108">
        <f t="array" ref="V690">IF(INDEX(Historical!$O$7:$O$1372,MATCH(B690,Historical!$B$7:$B$1403,0))=0,"n/a",((INDEX(Historical!$C$7:$C$1381,MATCH(B690,Historical!$B$7:$B$1403,0))/INDEX(Historical!$O$7:$O$1372,MATCH(B690,Historical!$B$7:$B$1403,0)))^(1/10)-1)*100)</f>
        <v>15.22385344</v>
      </c>
      <c r="W690" s="109">
        <f t="shared" si="5"/>
        <v>0.5548645848</v>
      </c>
      <c r="X690" s="110">
        <f t="shared" si="6"/>
        <v>0.612114284</v>
      </c>
      <c r="Y690" s="133"/>
      <c r="Z690" s="103">
        <f t="shared" si="7"/>
        <v>21.60493827</v>
      </c>
      <c r="AA690" s="112">
        <f t="shared" si="8"/>
        <v>16.88580247</v>
      </c>
      <c r="AB690" s="73">
        <v>12.0</v>
      </c>
      <c r="AC690" s="102">
        <v>3.24</v>
      </c>
      <c r="AD690" s="102">
        <v>1.41</v>
      </c>
      <c r="AE690" s="102">
        <v>5.05</v>
      </c>
      <c r="AF690" s="102">
        <v>4.85</v>
      </c>
      <c r="AG690" s="102">
        <v>29.5</v>
      </c>
      <c r="AH690" s="102">
        <v>29.599999999999998</v>
      </c>
      <c r="AI690" s="102">
        <v>10.100000000000001</v>
      </c>
      <c r="AJ690" s="102">
        <v>13.8</v>
      </c>
      <c r="AK690" s="102">
        <v>12.0</v>
      </c>
      <c r="AL690" s="113">
        <v>8330.0</v>
      </c>
      <c r="AM690" s="114">
        <v>7.6</v>
      </c>
      <c r="AN690" s="102">
        <v>0.0</v>
      </c>
      <c r="AO690" s="115">
        <f t="shared" si="9"/>
        <v>-7.159151761</v>
      </c>
      <c r="AP690" s="116">
        <f t="shared" si="10"/>
        <v>9.726650708</v>
      </c>
      <c r="AQ690" s="117">
        <f t="shared" si="11"/>
        <v>90.78334655</v>
      </c>
      <c r="AR690" s="103">
        <f t="array" ref="AR690">INDEX(Historical!$C$7:$C$1381,MATCH(B690,Historical!$B$7:$B$1403,0))*IF(AH690="n/a",1.03,IF(AH690&lt;0,1.01,IF(AH690&gt;10,1.1,(1+AH690/100))))</f>
        <v>0.726</v>
      </c>
      <c r="AS690" s="112">
        <f t="shared" si="12"/>
        <v>0.7986</v>
      </c>
      <c r="AT690" s="112">
        <f t="shared" ref="AT690:AV690" si="698">IF($AK690="n/a",1.03*AS690,IF($AK690&lt;0,1.01*AS690,IF($AK690&gt;10,1.1*AS690,(1+$AK690/100)*AS690)))</f>
        <v>0.87846</v>
      </c>
      <c r="AU690" s="112">
        <f t="shared" si="698"/>
        <v>0.966306</v>
      </c>
      <c r="AV690" s="112">
        <f t="shared" si="698"/>
        <v>1.0629366</v>
      </c>
      <c r="AW690" s="103">
        <f t="shared" si="14"/>
        <v>4.4323026</v>
      </c>
      <c r="AX690" s="118">
        <f t="shared" si="15"/>
        <v>8.10144873</v>
      </c>
      <c r="AY690" s="119">
        <v>1.33</v>
      </c>
      <c r="AZ690" s="114">
        <v>10.530000000000001</v>
      </c>
      <c r="BA690" s="114">
        <v>-21.4</v>
      </c>
      <c r="BB690" s="114">
        <v>-17.27</v>
      </c>
      <c r="BC690" s="114">
        <v>-8.870000000000001</v>
      </c>
      <c r="BD690" s="42"/>
      <c r="BE690" s="17">
        <v>1992.0</v>
      </c>
      <c r="BF690" s="17">
        <f t="shared" si="16"/>
        <v>2</v>
      </c>
      <c r="BG690" s="120">
        <v>24.5</v>
      </c>
    </row>
    <row r="691" ht="11.25" customHeight="1">
      <c r="A691" s="155" t="s">
        <v>1628</v>
      </c>
      <c r="B691" s="99" t="s">
        <v>1629</v>
      </c>
      <c r="C691" s="100" t="s">
        <v>136</v>
      </c>
      <c r="D691" s="100" t="s">
        <v>153</v>
      </c>
      <c r="E691" s="101">
        <v>8.0</v>
      </c>
      <c r="F691" s="58">
        <v>627.0</v>
      </c>
      <c r="G691" s="58" t="s">
        <v>168</v>
      </c>
      <c r="H691" s="58" t="s">
        <v>168</v>
      </c>
      <c r="I691" s="150">
        <v>36.28</v>
      </c>
      <c r="J691" s="103">
        <f t="shared" si="2"/>
        <v>1.653803749</v>
      </c>
      <c r="K691" s="104">
        <v>0.15</v>
      </c>
      <c r="L691" s="73">
        <v>4.0</v>
      </c>
      <c r="M691" s="23">
        <f t="shared" si="3"/>
        <v>0.6</v>
      </c>
      <c r="N691" s="105" t="s">
        <v>890</v>
      </c>
      <c r="O691" s="106">
        <v>0.14</v>
      </c>
      <c r="P691" s="107">
        <v>43868.0</v>
      </c>
      <c r="Q691" s="107">
        <v>43885.0</v>
      </c>
      <c r="R691" s="23">
        <f t="shared" si="4"/>
        <v>7.142857143</v>
      </c>
      <c r="S691" s="108">
        <f t="array" ref="S691">IF(INDEX(Historical!$D$7:$D$1379,MATCH(B691,Historical!$B$7:$B$1403,0))=0,"n/a",(INDEX(Historical!$C$7:$C$1381,MATCH(B691,Historical!$B$7:$B$1403,0))/INDEX(Historical!$D$7:$D$1379,MATCH(B691,Historical!$B$7:$B$1403,0))-1)*100)</f>
        <v>3.703703704</v>
      </c>
      <c r="T691" s="108">
        <f t="array" ref="T691">IF(INDEX(Historical!$F$7:$F$1372,MATCH(B691,Historical!$B$7:$B$1403,0))=0,"n/a",((INDEX(Historical!$C$7:$C$1381,MATCH(B691,Historical!$B$7:$B$1403,0))/INDEX(Historical!$F$7:$F$1372,MATCH(B691,Historical!$B$7:$B$1403,0)))^(1/3)-1)*100)</f>
        <v>23.12765003</v>
      </c>
      <c r="U691" s="108">
        <f t="array" ref="U691">IF(INDEX(Historical!$H$7:$H$1372,MATCH(B691,Historical!$B$7:$B$1403,0))=0,"n/a",((INDEX(Historical!$C$7:$C$1381,MATCH(B691,Historical!$B$7:$B$1403,0))/INDEX(Historical!$H$7:$H$1372,MATCH(B691,Historical!$B$7:$B$1403,0)))^(1/5)-1)*100)</f>
        <v>22.86596791</v>
      </c>
      <c r="V691" s="108">
        <f t="array" ref="V691">IF(INDEX(Historical!$O$7:$O$1372,MATCH(B691,Historical!$B$7:$B$1403,0))=0,"n/a",((INDEX(Historical!$C$7:$C$1381,MATCH(B691,Historical!$B$7:$B$1403,0))/INDEX(Historical!$O$7:$O$1372,MATCH(B691,Historical!$B$7:$B$1403,0)))^(1/10)-1)*100)</f>
        <v>16.65428016</v>
      </c>
      <c r="W691" s="109">
        <f t="shared" si="5"/>
        <v>1.372978459</v>
      </c>
      <c r="X691" s="110">
        <f t="shared" si="6"/>
        <v>2.598405444</v>
      </c>
      <c r="Y691" s="149" t="s">
        <v>1630</v>
      </c>
      <c r="Z691" s="103">
        <f t="shared" si="7"/>
        <v>23.16602317</v>
      </c>
      <c r="AA691" s="112">
        <f t="shared" si="8"/>
        <v>14.00772201</v>
      </c>
      <c r="AB691" s="73">
        <v>12.0</v>
      </c>
      <c r="AC691" s="102">
        <v>2.59</v>
      </c>
      <c r="AD691" s="102" t="s">
        <v>128</v>
      </c>
      <c r="AE691" s="102">
        <v>2.72</v>
      </c>
      <c r="AF691" s="102">
        <v>1.21</v>
      </c>
      <c r="AG691" s="102">
        <v>10.4</v>
      </c>
      <c r="AH691" s="102">
        <v>7.5</v>
      </c>
      <c r="AI691" s="102" t="s">
        <v>128</v>
      </c>
      <c r="AJ691" s="102">
        <v>8.799999999999999</v>
      </c>
      <c r="AK691" s="102" t="s">
        <v>128</v>
      </c>
      <c r="AL691" s="113">
        <v>92.89</v>
      </c>
      <c r="AM691" s="114">
        <v>5.4</v>
      </c>
      <c r="AN691" s="102">
        <v>0.0</v>
      </c>
      <c r="AO691" s="115">
        <f t="shared" si="9"/>
        <v>10.51204965</v>
      </c>
      <c r="AP691" s="116">
        <f t="shared" si="10"/>
        <v>24.51977166</v>
      </c>
      <c r="AQ691" s="117">
        <f t="shared" si="11"/>
        <v>-13.20690343</v>
      </c>
      <c r="AR691" s="103">
        <f t="array" ref="AR691">INDEX(Historical!$C$7:$C$1381,MATCH(B691,Historical!$B$7:$B$1403,0))*IF(AH691="n/a",1.03,IF(AH691&lt;0,1.01,IF(AH691&gt;10,1.1,(1+AH691/100))))</f>
        <v>0.602</v>
      </c>
      <c r="AS691" s="112">
        <f t="shared" si="12"/>
        <v>0.62006</v>
      </c>
      <c r="AT691" s="112">
        <f t="shared" ref="AT691:AV691" si="699">IF($AK691="n/a",1.03*AS691,IF($AK691&lt;0,1.01*AS691,IF($AK691&gt;10,1.1*AS691,(1+$AK691/100)*AS691)))</f>
        <v>0.6386618</v>
      </c>
      <c r="AU691" s="112">
        <f t="shared" si="699"/>
        <v>0.657821654</v>
      </c>
      <c r="AV691" s="112">
        <f t="shared" si="699"/>
        <v>0.6775563036</v>
      </c>
      <c r="AW691" s="103">
        <f t="shared" si="14"/>
        <v>3.196099758</v>
      </c>
      <c r="AX691" s="118">
        <f t="shared" si="15"/>
        <v>8.809536267</v>
      </c>
      <c r="AY691" s="119">
        <v>0.33</v>
      </c>
      <c r="AZ691" s="114">
        <v>7.84</v>
      </c>
      <c r="BA691" s="114">
        <v>-4.5600000000000005</v>
      </c>
      <c r="BB691" s="114">
        <v>0.03</v>
      </c>
      <c r="BC691" s="114">
        <v>3.42</v>
      </c>
      <c r="BD691" s="42"/>
      <c r="BE691" s="17">
        <v>2013.0</v>
      </c>
      <c r="BF691" s="17">
        <f t="shared" si="16"/>
        <v>0</v>
      </c>
      <c r="BG691" s="120">
        <v>1.0999999999999999</v>
      </c>
    </row>
    <row r="692" ht="11.25" customHeight="1">
      <c r="A692" s="220" t="s">
        <v>1794</v>
      </c>
      <c r="B692" s="99" t="s">
        <v>1795</v>
      </c>
      <c r="C692" s="100" t="s">
        <v>136</v>
      </c>
      <c r="D692" s="100" t="s">
        <v>153</v>
      </c>
      <c r="E692" s="101">
        <v>7.0</v>
      </c>
      <c r="F692" s="58">
        <v>699.0</v>
      </c>
      <c r="G692" s="58" t="s">
        <v>168</v>
      </c>
      <c r="H692" s="58" t="s">
        <v>168</v>
      </c>
      <c r="I692" s="150">
        <v>34.55</v>
      </c>
      <c r="J692" s="103">
        <f t="shared" si="2"/>
        <v>2.026049204</v>
      </c>
      <c r="K692" s="104">
        <v>0.175</v>
      </c>
      <c r="L692" s="73">
        <v>4.0</v>
      </c>
      <c r="M692" s="23">
        <f t="shared" si="3"/>
        <v>0.7</v>
      </c>
      <c r="N692" s="105" t="s">
        <v>174</v>
      </c>
      <c r="O692" s="106">
        <v>0.15</v>
      </c>
      <c r="P692" s="107">
        <v>43829.0</v>
      </c>
      <c r="Q692" s="107">
        <v>43839.0</v>
      </c>
      <c r="R692" s="23">
        <f t="shared" si="4"/>
        <v>16.66666667</v>
      </c>
      <c r="S692" s="108">
        <f t="array" ref="S692">IF(INDEX(Historical!$D$7:$D$1379,MATCH(B692,Historical!$B$7:$B$1403,0))=0,"n/a",(INDEX(Historical!$C$7:$C$1381,MATCH(B692,Historical!$B$7:$B$1403,0))/INDEX(Historical!$D$7:$D$1379,MATCH(B692,Historical!$B$7:$B$1403,0))-1)*100)</f>
        <v>57.89473684</v>
      </c>
      <c r="T692" s="108">
        <f t="array" ref="T692">IF(INDEX(Historical!$F$7:$F$1372,MATCH(B692,Historical!$B$7:$B$1403,0))=0,"n/a",((INDEX(Historical!$C$7:$C$1381,MATCH(B692,Historical!$B$7:$B$1403,0))/INDEX(Historical!$F$7:$F$1372,MATCH(B692,Historical!$B$7:$B$1403,0)))^(1/3)-1)*100)</f>
        <v>58.7401052</v>
      </c>
      <c r="U692" s="108">
        <f t="array" ref="U692">IF(INDEX(Historical!$H$7:$H$1372,MATCH(B692,Historical!$B$7:$B$1403,0))=0,"n/a",((INDEX(Historical!$C$7:$C$1381,MATCH(B692,Historical!$B$7:$B$1403,0))/INDEX(Historical!$H$7:$H$1372,MATCH(B692,Historical!$B$7:$B$1403,0)))^(1/5)-1)*100)</f>
        <v>64.37518295</v>
      </c>
      <c r="V692" s="108" t="str">
        <f t="array" ref="V692">IF(INDEX(Historical!$O$7:$O$1372,MATCH(B692,Historical!$B$7:$B$1403,0))=0,"n/a",((INDEX(Historical!$C$7:$C$1381,MATCH(B692,Historical!$B$7:$B$1403,0))/INDEX(Historical!$O$7:$O$1372,MATCH(B692,Historical!$B$7:$B$1403,0)))^(1/10)-1)*100)</f>
        <v>n/a</v>
      </c>
      <c r="W692" s="109" t="str">
        <f t="shared" si="5"/>
        <v>n/a</v>
      </c>
      <c r="X692" s="110">
        <f t="shared" si="6"/>
        <v>2.899783016</v>
      </c>
      <c r="Y692" s="149"/>
      <c r="Z692" s="103">
        <f t="shared" si="7"/>
        <v>25.36231884</v>
      </c>
      <c r="AA692" s="112">
        <f t="shared" si="8"/>
        <v>12.51811594</v>
      </c>
      <c r="AB692" s="73">
        <v>12.0</v>
      </c>
      <c r="AC692" s="102">
        <v>2.76</v>
      </c>
      <c r="AD692" s="102" t="s">
        <v>128</v>
      </c>
      <c r="AE692" s="102">
        <v>4.78</v>
      </c>
      <c r="AF692" s="102">
        <v>2.28</v>
      </c>
      <c r="AG692" s="102">
        <v>18.6</v>
      </c>
      <c r="AH692" s="102">
        <v>45.5</v>
      </c>
      <c r="AI692" s="102">
        <v>6.65</v>
      </c>
      <c r="AJ692" s="102">
        <v>22.2</v>
      </c>
      <c r="AK692" s="102" t="s">
        <v>128</v>
      </c>
      <c r="AL692" s="113">
        <v>1870.0</v>
      </c>
      <c r="AM692" s="114">
        <v>7.9</v>
      </c>
      <c r="AN692" s="102">
        <v>0.08</v>
      </c>
      <c r="AO692" s="115">
        <f t="shared" si="9"/>
        <v>53.88311621</v>
      </c>
      <c r="AP692" s="116">
        <f t="shared" si="10"/>
        <v>66.40123216</v>
      </c>
      <c r="AQ692" s="117">
        <f t="shared" si="11"/>
        <v>12.62781253</v>
      </c>
      <c r="AR692" s="103">
        <f t="array" ref="AR692">INDEX(Historical!$C$7:$C$1381,MATCH(B692,Historical!$B$7:$B$1403,0))*IF(AH692="n/a",1.03,IF(AH692&lt;0,1.01,IF(AH692&gt;10,1.1,(1+AH692/100))))</f>
        <v>0.66</v>
      </c>
      <c r="AS692" s="112">
        <f t="shared" si="12"/>
        <v>0.70389</v>
      </c>
      <c r="AT692" s="112">
        <f t="shared" ref="AT692:AV692" si="700">IF($AK692="n/a",1.03*AS692,IF($AK692&lt;0,1.01*AS692,IF($AK692&gt;10,1.1*AS692,(1+$AK692/100)*AS692)))</f>
        <v>0.7250067</v>
      </c>
      <c r="AU692" s="112">
        <f t="shared" si="700"/>
        <v>0.746756901</v>
      </c>
      <c r="AV692" s="112">
        <f t="shared" si="700"/>
        <v>0.769159608</v>
      </c>
      <c r="AW692" s="103">
        <f t="shared" si="14"/>
        <v>3.604813209</v>
      </c>
      <c r="AX692" s="118">
        <f t="shared" si="15"/>
        <v>10.43361276</v>
      </c>
      <c r="AY692" s="119">
        <v>1.33</v>
      </c>
      <c r="AZ692" s="114">
        <v>18.44</v>
      </c>
      <c r="BA692" s="114">
        <v>-15.53</v>
      </c>
      <c r="BB692" s="114">
        <v>-9.32</v>
      </c>
      <c r="BC692" s="114">
        <v>-0.15</v>
      </c>
      <c r="BD692" s="42"/>
      <c r="BE692" s="17">
        <v>2014.0</v>
      </c>
      <c r="BF692" s="17">
        <f t="shared" si="16"/>
        <v>0</v>
      </c>
      <c r="BG692" s="120">
        <v>1.7000000000000002</v>
      </c>
    </row>
    <row r="693" ht="11.25" customHeight="1">
      <c r="A693" s="151" t="s">
        <v>1401</v>
      </c>
      <c r="B693" s="122" t="s">
        <v>1402</v>
      </c>
      <c r="C693" s="100" t="s">
        <v>136</v>
      </c>
      <c r="D693" s="100" t="s">
        <v>153</v>
      </c>
      <c r="E693" s="123">
        <v>9.0</v>
      </c>
      <c r="F693" s="58">
        <v>549.0</v>
      </c>
      <c r="G693" s="124" t="s">
        <v>168</v>
      </c>
      <c r="H693" s="124" t="s">
        <v>168</v>
      </c>
      <c r="I693" s="216">
        <v>21.38</v>
      </c>
      <c r="J693" s="126">
        <f t="shared" si="2"/>
        <v>3.180542563</v>
      </c>
      <c r="K693" s="127">
        <v>0.17</v>
      </c>
      <c r="L693" s="128">
        <v>4.0</v>
      </c>
      <c r="M693" s="129">
        <f t="shared" si="3"/>
        <v>0.68</v>
      </c>
      <c r="N693" s="130" t="s">
        <v>698</v>
      </c>
      <c r="O693" s="131">
        <v>0.16</v>
      </c>
      <c r="P693" s="132">
        <v>43903.0</v>
      </c>
      <c r="Q693" s="132">
        <v>43927.0</v>
      </c>
      <c r="R693" s="129">
        <f t="shared" si="4"/>
        <v>6.25</v>
      </c>
      <c r="S693" s="108">
        <f t="array" ref="S693">IF(INDEX(Historical!$D$7:$D$1379,MATCH(B693,Historical!$B$7:$B$1403,0))=0,"n/a",(INDEX(Historical!$C$7:$C$1381,MATCH(B693,Historical!$B$7:$B$1403,0))/INDEX(Historical!$D$7:$D$1379,MATCH(B693,Historical!$B$7:$B$1403,0))-1)*100)</f>
        <v>9.565217391</v>
      </c>
      <c r="T693" s="108">
        <f t="array" ref="T693">IF(INDEX(Historical!$F$7:$F$1372,MATCH(B693,Historical!$B$7:$B$1403,0))=0,"n/a",((INDEX(Historical!$C$7:$C$1381,MATCH(B693,Historical!$B$7:$B$1403,0))/INDEX(Historical!$F$7:$F$1372,MATCH(B693,Historical!$B$7:$B$1403,0)))^(1/3)-1)*100)</f>
        <v>9.870806712</v>
      </c>
      <c r="U693" s="108">
        <f t="array" ref="U693">IF(INDEX(Historical!$H$7:$H$1372,MATCH(B693,Historical!$B$7:$B$1403,0))=0,"n/a",((INDEX(Historical!$C$7:$C$1381,MATCH(B693,Historical!$B$7:$B$1403,0))/INDEX(Historical!$H$7:$H$1372,MATCH(B693,Historical!$B$7:$B$1403,0)))^(1/5)-1)*100)</f>
        <v>7.688730806</v>
      </c>
      <c r="V693" s="108">
        <f t="array" ref="V693">IF(INDEX(Historical!$O$7:$O$1372,MATCH(B693,Historical!$B$7:$B$1403,0))=0,"n/a",((INDEX(Historical!$C$7:$C$1381,MATCH(B693,Historical!$B$7:$B$1403,0))/INDEX(Historical!$O$7:$O$1372,MATCH(B693,Historical!$B$7:$B$1403,0)))^(1/10)-1)*100)</f>
        <v>4.912586511</v>
      </c>
      <c r="W693" s="109">
        <f t="shared" si="5"/>
        <v>1.56510848</v>
      </c>
      <c r="X693" s="110">
        <f t="shared" si="6"/>
        <v>0.2879674459</v>
      </c>
      <c r="Y693" s="174"/>
      <c r="Z693" s="126">
        <f t="shared" si="7"/>
        <v>28.09917355</v>
      </c>
      <c r="AA693" s="134">
        <f t="shared" si="8"/>
        <v>8.834710744</v>
      </c>
      <c r="AB693" s="128">
        <v>12.0</v>
      </c>
      <c r="AC693" s="125">
        <v>2.42</v>
      </c>
      <c r="AD693" s="125">
        <v>1.77</v>
      </c>
      <c r="AE693" s="125">
        <v>3.11</v>
      </c>
      <c r="AF693" s="125">
        <v>0.81</v>
      </c>
      <c r="AG693" s="125">
        <v>9.0</v>
      </c>
      <c r="AH693" s="125">
        <v>99.3</v>
      </c>
      <c r="AI693" s="125">
        <v>2.81</v>
      </c>
      <c r="AJ693" s="125">
        <v>26.700000000000003</v>
      </c>
      <c r="AK693" s="125">
        <v>5.0</v>
      </c>
      <c r="AL693" s="135">
        <v>2440.0</v>
      </c>
      <c r="AM693" s="136">
        <v>1.2</v>
      </c>
      <c r="AN693" s="125">
        <v>0.14</v>
      </c>
      <c r="AO693" s="137">
        <f t="shared" si="9"/>
        <v>2.034562626</v>
      </c>
      <c r="AP693" s="138">
        <f t="shared" si="10"/>
        <v>10.86927337</v>
      </c>
      <c r="AQ693" s="139">
        <f t="shared" si="11"/>
        <v>-43.6041148</v>
      </c>
      <c r="AR693" s="103">
        <f t="array" ref="AR693">INDEX(Historical!$C$7:$C$1381,MATCH(B693,Historical!$B$7:$B$1403,0))*IF(AH693="n/a",1.03,IF(AH693&lt;0,1.01,IF(AH693&gt;10,1.1,(1+AH693/100))))</f>
        <v>0.693</v>
      </c>
      <c r="AS693" s="134">
        <f t="shared" si="12"/>
        <v>0.7124733</v>
      </c>
      <c r="AT693" s="134">
        <f t="shared" ref="AT693:AV693" si="701">IF($AK693="n/a",1.03*AS693,IF($AK693&lt;0,1.01*AS693,IF($AK693&gt;10,1.1*AS693,(1+$AK693/100)*AS693)))</f>
        <v>0.748096965</v>
      </c>
      <c r="AU693" s="134">
        <f t="shared" si="701"/>
        <v>0.7855018133</v>
      </c>
      <c r="AV693" s="134">
        <f t="shared" si="701"/>
        <v>0.8247769039</v>
      </c>
      <c r="AW693" s="126">
        <f t="shared" si="14"/>
        <v>3.763848982</v>
      </c>
      <c r="AX693" s="140">
        <f t="shared" si="15"/>
        <v>17.60453219</v>
      </c>
      <c r="AY693" s="141">
        <v>1.06</v>
      </c>
      <c r="AZ693" s="136">
        <v>-3.17</v>
      </c>
      <c r="BA693" s="136">
        <v>-21.66</v>
      </c>
      <c r="BB693" s="136">
        <v>-16.27</v>
      </c>
      <c r="BC693" s="136">
        <v>-13.41</v>
      </c>
      <c r="BD693" s="142"/>
      <c r="BE693" s="17">
        <v>2012.0</v>
      </c>
      <c r="BF693" s="17">
        <f t="shared" si="16"/>
        <v>0</v>
      </c>
      <c r="BG693" s="143">
        <v>1.3</v>
      </c>
    </row>
    <row r="694" ht="11.25" customHeight="1">
      <c r="A694" s="155" t="s">
        <v>1631</v>
      </c>
      <c r="B694" s="99" t="s">
        <v>1632</v>
      </c>
      <c r="C694" s="100" t="s">
        <v>136</v>
      </c>
      <c r="D694" s="100" t="s">
        <v>153</v>
      </c>
      <c r="E694" s="101">
        <v>8.0</v>
      </c>
      <c r="F694" s="58">
        <v>554.0</v>
      </c>
      <c r="G694" s="58" t="s">
        <v>121</v>
      </c>
      <c r="H694" s="58" t="s">
        <v>121</v>
      </c>
      <c r="I694" s="150">
        <v>29.39</v>
      </c>
      <c r="J694" s="103">
        <f t="shared" si="2"/>
        <v>1.633208574</v>
      </c>
      <c r="K694" s="104">
        <v>0.12</v>
      </c>
      <c r="L694" s="73">
        <v>4.0</v>
      </c>
      <c r="M694" s="23">
        <f t="shared" si="3"/>
        <v>0.48</v>
      </c>
      <c r="N694" s="105" t="s">
        <v>314</v>
      </c>
      <c r="O694" s="106">
        <v>0.11</v>
      </c>
      <c r="P694" s="148">
        <v>43255.0</v>
      </c>
      <c r="Q694" s="148">
        <v>43266.0</v>
      </c>
      <c r="R694" s="23">
        <f t="shared" si="4"/>
        <v>9.090909091</v>
      </c>
      <c r="S694" s="108">
        <f t="array" ref="S694">IF(INDEX(Historical!$D$7:$D$1379,MATCH(B694,Historical!$B$7:$B$1403,0))=0,"n/a",(INDEX(Historical!$C$7:$C$1381,MATCH(B694,Historical!$B$7:$B$1403,0))/INDEX(Historical!$D$7:$D$1379,MATCH(B694,Historical!$B$7:$B$1403,0))-1)*100)</f>
        <v>2.127659574</v>
      </c>
      <c r="T694" s="108">
        <f t="array" ref="T694">IF(INDEX(Historical!$F$7:$F$1372,MATCH(B694,Historical!$B$7:$B$1403,0))=0,"n/a",((INDEX(Historical!$C$7:$C$1381,MATCH(B694,Historical!$B$7:$B$1403,0))/INDEX(Historical!$F$7:$F$1372,MATCH(B694,Historical!$B$7:$B$1403,0)))^(1/3)-1)*100)</f>
        <v>4.551591715</v>
      </c>
      <c r="U694" s="108">
        <f t="array" ref="U694">IF(INDEX(Historical!$H$7:$H$1372,MATCH(B694,Historical!$B$7:$B$1403,0))=0,"n/a",((INDEX(Historical!$C$7:$C$1381,MATCH(B694,Historical!$B$7:$B$1403,0))/INDEX(Historical!$H$7:$H$1372,MATCH(B694,Historical!$B$7:$B$1403,0)))^(1/5)-1)*100)</f>
        <v>8.44717712</v>
      </c>
      <c r="V694" s="108">
        <f t="array" ref="V694">IF(INDEX(Historical!$O$7:$O$1372,MATCH(B694,Historical!$B$7:$B$1403,0))=0,"n/a",((INDEX(Historical!$C$7:$C$1381,MATCH(B694,Historical!$B$7:$B$1403,0))/INDEX(Historical!$O$7:$O$1372,MATCH(B694,Historical!$B$7:$B$1403,0)))^(1/10)-1)*100)</f>
        <v>21.23117647</v>
      </c>
      <c r="W694" s="109">
        <f t="shared" si="5"/>
        <v>0.3978666529</v>
      </c>
      <c r="X694" s="110">
        <f t="shared" si="6"/>
        <v>0.774970378</v>
      </c>
      <c r="Y694" s="149" t="s">
        <v>1300</v>
      </c>
      <c r="Z694" s="103">
        <f t="shared" si="7"/>
        <v>23.07692308</v>
      </c>
      <c r="AA694" s="112">
        <f t="shared" si="8"/>
        <v>14.12980769</v>
      </c>
      <c r="AB694" s="73">
        <v>12.0</v>
      </c>
      <c r="AC694" s="102">
        <v>2.08</v>
      </c>
      <c r="AD694" s="102" t="s">
        <v>128</v>
      </c>
      <c r="AE694" s="102">
        <v>3.0</v>
      </c>
      <c r="AF694" s="102">
        <v>1.55</v>
      </c>
      <c r="AG694" s="102">
        <v>10.4</v>
      </c>
      <c r="AH694" s="102">
        <v>10.0</v>
      </c>
      <c r="AI694" s="102" t="s">
        <v>128</v>
      </c>
      <c r="AJ694" s="102">
        <v>10.9</v>
      </c>
      <c r="AK694" s="102" t="s">
        <v>128</v>
      </c>
      <c r="AL694" s="113">
        <v>74.94</v>
      </c>
      <c r="AM694" s="114">
        <v>11.799999999999999</v>
      </c>
      <c r="AN694" s="102">
        <v>0.0</v>
      </c>
      <c r="AO694" s="115">
        <f t="shared" si="9"/>
        <v>-4.049421998</v>
      </c>
      <c r="AP694" s="116">
        <f t="shared" si="10"/>
        <v>10.08038569</v>
      </c>
      <c r="AQ694" s="117">
        <f t="shared" si="11"/>
        <v>-1.33963551</v>
      </c>
      <c r="AR694" s="103">
        <f t="array" ref="AR694">INDEX(Historical!$C$7:$C$1381,MATCH(B694,Historical!$B$7:$B$1403,0))*IF(AH694="n/a",1.03,IF(AH694&lt;0,1.01,IF(AH694&gt;10,1.1,(1+AH694/100))))</f>
        <v>0.528</v>
      </c>
      <c r="AS694" s="112">
        <f t="shared" si="12"/>
        <v>0.54384</v>
      </c>
      <c r="AT694" s="112">
        <f t="shared" ref="AT694:AV694" si="702">IF($AK694="n/a",1.03*AS694,IF($AK694&lt;0,1.01*AS694,IF($AK694&gt;10,1.1*AS694,(1+$AK694/100)*AS694)))</f>
        <v>0.5601552</v>
      </c>
      <c r="AU694" s="112">
        <f t="shared" si="702"/>
        <v>0.576959856</v>
      </c>
      <c r="AV694" s="112">
        <f t="shared" si="702"/>
        <v>0.5942686517</v>
      </c>
      <c r="AW694" s="103">
        <f t="shared" si="14"/>
        <v>2.803223708</v>
      </c>
      <c r="AX694" s="118">
        <f t="shared" si="15"/>
        <v>9.53801874</v>
      </c>
      <c r="AY694" s="119">
        <v>0.49</v>
      </c>
      <c r="AZ694" s="114">
        <v>53.620000000000005</v>
      </c>
      <c r="BA694" s="114">
        <v>-16.85</v>
      </c>
      <c r="BB694" s="114">
        <v>-4.590000000000001</v>
      </c>
      <c r="BC694" s="114">
        <v>27.43</v>
      </c>
      <c r="BD694" s="42"/>
      <c r="BE694" s="17">
        <v>2012.0</v>
      </c>
      <c r="BF694" s="17">
        <f t="shared" si="16"/>
        <v>0</v>
      </c>
      <c r="BG694" s="120">
        <v>0.8999999999999999</v>
      </c>
    </row>
    <row r="695" ht="11.25" customHeight="1">
      <c r="A695" s="220" t="s">
        <v>1977</v>
      </c>
      <c r="B695" s="99" t="s">
        <v>1978</v>
      </c>
      <c r="C695" s="100" t="s">
        <v>296</v>
      </c>
      <c r="D695" s="100" t="s">
        <v>509</v>
      </c>
      <c r="E695" s="101">
        <v>6.0</v>
      </c>
      <c r="F695" s="58">
        <v>737.0</v>
      </c>
      <c r="G695" s="58" t="s">
        <v>168</v>
      </c>
      <c r="H695" s="58" t="s">
        <v>168</v>
      </c>
      <c r="I695" s="150">
        <v>12.02</v>
      </c>
      <c r="J695" s="103">
        <f t="shared" si="2"/>
        <v>3.327787022</v>
      </c>
      <c r="K695" s="104">
        <v>0.1</v>
      </c>
      <c r="L695" s="73">
        <v>4.0</v>
      </c>
      <c r="M695" s="23">
        <f t="shared" si="3"/>
        <v>0.4</v>
      </c>
      <c r="N695" s="105" t="s">
        <v>556</v>
      </c>
      <c r="O695" s="106">
        <v>0.095</v>
      </c>
      <c r="P695" s="148">
        <v>43326.0</v>
      </c>
      <c r="Q695" s="148">
        <v>43341.0</v>
      </c>
      <c r="R695" s="23">
        <f t="shared" si="4"/>
        <v>5.263157895</v>
      </c>
      <c r="S695" s="108">
        <f t="array" ref="S695">IF(INDEX(Historical!$D$7:$D$1379,MATCH(B695,Historical!$B$7:$B$1403,0))=0,"n/a",(INDEX(Historical!$C$7:$C$1381,MATCH(B695,Historical!$B$7:$B$1403,0))/INDEX(Historical!$D$7:$D$1379,MATCH(B695,Historical!$B$7:$B$1403,0))-1)*100)</f>
        <v>2.564102564</v>
      </c>
      <c r="T695" s="108">
        <f t="array" ref="T695">IF(INDEX(Historical!$F$7:$F$1372,MATCH(B695,Historical!$B$7:$B$1403,0))=0,"n/a",((INDEX(Historical!$C$7:$C$1381,MATCH(B695,Historical!$B$7:$B$1403,0))/INDEX(Historical!$F$7:$F$1372,MATCH(B695,Historical!$B$7:$B$1403,0)))^(1/3)-1)*100)</f>
        <v>5.566719198</v>
      </c>
      <c r="U695" s="108">
        <f t="array" ref="U695">IF(INDEX(Historical!$H$7:$H$1372,MATCH(B695,Historical!$B$7:$B$1403,0))=0,"n/a",((INDEX(Historical!$C$7:$C$1381,MATCH(B695,Historical!$B$7:$B$1403,0))/INDEX(Historical!$H$7:$H$1372,MATCH(B695,Historical!$B$7:$B$1403,0)))^(1/5)-1)*100)</f>
        <v>7.014598459</v>
      </c>
      <c r="V695" s="108">
        <f t="array" ref="V695">IF(INDEX(Historical!$O$7:$O$1372,MATCH(B695,Historical!$B$7:$B$1403,0))=0,"n/a",((INDEX(Historical!$C$7:$C$1381,MATCH(B695,Historical!$B$7:$B$1403,0))/INDEX(Historical!$O$7:$O$1372,MATCH(B695,Historical!$B$7:$B$1403,0)))^(1/10)-1)*100)</f>
        <v>4.008689111</v>
      </c>
      <c r="W695" s="109">
        <f t="shared" si="5"/>
        <v>1.749848458</v>
      </c>
      <c r="X695" s="110" t="str">
        <f t="shared" si="6"/>
        <v>n/a</v>
      </c>
      <c r="Y695" s="149" t="s">
        <v>1715</v>
      </c>
      <c r="Z695" s="103">
        <f t="shared" si="7"/>
        <v>44.94382022</v>
      </c>
      <c r="AA695" s="112">
        <f t="shared" si="8"/>
        <v>13.50561798</v>
      </c>
      <c r="AB695" s="73">
        <v>12.0</v>
      </c>
      <c r="AC695" s="102">
        <v>0.89</v>
      </c>
      <c r="AD695" s="102" t="s">
        <v>128</v>
      </c>
      <c r="AE695" s="102">
        <v>0.5</v>
      </c>
      <c r="AF695" s="102">
        <v>1.14</v>
      </c>
      <c r="AG695" s="102" t="s">
        <v>128</v>
      </c>
      <c r="AH695" s="102">
        <v>-31.8</v>
      </c>
      <c r="AI695" s="102">
        <v>0.0</v>
      </c>
      <c r="AJ695" s="102">
        <v>-9.2</v>
      </c>
      <c r="AK695" s="102">
        <v>-12.0</v>
      </c>
      <c r="AL695" s="113">
        <v>182.7</v>
      </c>
      <c r="AM695" s="114">
        <v>7.6</v>
      </c>
      <c r="AN695" s="102">
        <v>0.76</v>
      </c>
      <c r="AO695" s="115">
        <f t="shared" si="9"/>
        <v>-3.163232496</v>
      </c>
      <c r="AP695" s="116">
        <f t="shared" si="10"/>
        <v>10.34238548</v>
      </c>
      <c r="AQ695" s="117">
        <f t="shared" si="11"/>
        <v>-17.27850073</v>
      </c>
      <c r="AR695" s="103">
        <f t="array" ref="AR695">INDEX(Historical!$C$7:$C$1381,MATCH(B695,Historical!$B$7:$B$1403,0))*IF(AH695="n/a",1.03,IF(AH695&lt;0,1.01,IF(AH695&gt;10,1.1,(1+AH695/100))))</f>
        <v>0.404</v>
      </c>
      <c r="AS695" s="112">
        <f t="shared" si="12"/>
        <v>0.404</v>
      </c>
      <c r="AT695" s="112">
        <f t="shared" ref="AT695:AV695" si="703">IF($AK695="n/a",1.03*AS695,IF($AK695&lt;0,1.01*AS695,IF($AK695&gt;10,1.1*AS695,(1+$AK695/100)*AS695)))</f>
        <v>0.40804</v>
      </c>
      <c r="AU695" s="112">
        <f t="shared" si="703"/>
        <v>0.4121204</v>
      </c>
      <c r="AV695" s="112">
        <f t="shared" si="703"/>
        <v>0.416241604</v>
      </c>
      <c r="AW695" s="103">
        <f t="shared" si="14"/>
        <v>2.044402004</v>
      </c>
      <c r="AX695" s="118">
        <f t="shared" si="15"/>
        <v>17.00833614</v>
      </c>
      <c r="AY695" s="119">
        <v>0.18</v>
      </c>
      <c r="AZ695" s="114">
        <v>17.27</v>
      </c>
      <c r="BA695" s="114">
        <v>-36.0</v>
      </c>
      <c r="BB695" s="114">
        <v>-5.2</v>
      </c>
      <c r="BC695" s="114">
        <v>-19.05</v>
      </c>
      <c r="BD695" s="42"/>
      <c r="BE695" s="17">
        <v>2014.0</v>
      </c>
      <c r="BF695" s="17">
        <f t="shared" si="16"/>
        <v>0</v>
      </c>
      <c r="BG695" s="120" t="s">
        <v>128</v>
      </c>
    </row>
    <row r="696" ht="11.25" customHeight="1">
      <c r="A696" s="155" t="s">
        <v>1796</v>
      </c>
      <c r="B696" s="99" t="s">
        <v>1797</v>
      </c>
      <c r="C696" s="100" t="s">
        <v>158</v>
      </c>
      <c r="D696" s="100" t="s">
        <v>163</v>
      </c>
      <c r="E696" s="101">
        <v>7.0</v>
      </c>
      <c r="F696" s="58">
        <v>663.0</v>
      </c>
      <c r="G696" s="58" t="s">
        <v>168</v>
      </c>
      <c r="H696" s="58" t="s">
        <v>168</v>
      </c>
      <c r="I696" s="150">
        <v>8.98</v>
      </c>
      <c r="J696" s="103">
        <f t="shared" si="2"/>
        <v>5.567928731</v>
      </c>
      <c r="K696" s="104">
        <v>0.125</v>
      </c>
      <c r="L696" s="73">
        <v>4.0</v>
      </c>
      <c r="M696" s="23">
        <f t="shared" si="3"/>
        <v>0.5</v>
      </c>
      <c r="N696" s="105" t="s">
        <v>792</v>
      </c>
      <c r="O696" s="106">
        <v>0.1175</v>
      </c>
      <c r="P696" s="146">
        <v>43580.0</v>
      </c>
      <c r="Q696" s="146">
        <v>43591.0</v>
      </c>
      <c r="R696" s="23">
        <f t="shared" si="4"/>
        <v>6.382978723</v>
      </c>
      <c r="S696" s="108">
        <f t="array" ref="S696">IF(INDEX(Historical!$D$7:$D$1379,MATCH(B696,Historical!$B$7:$B$1403,0))=0,"n/a",(INDEX(Historical!$C$7:$C$1381,MATCH(B696,Historical!$B$7:$B$1403,0))/INDEX(Historical!$D$7:$D$1379,MATCH(B696,Historical!$B$7:$B$1403,0))-1)*100)</f>
        <v>6.486486486</v>
      </c>
      <c r="T696" s="108">
        <f t="array" ref="T696">IF(INDEX(Historical!$F$7:$F$1372,MATCH(B696,Historical!$B$7:$B$1403,0))=0,"n/a",((INDEX(Historical!$C$7:$C$1381,MATCH(B696,Historical!$B$7:$B$1403,0))/INDEX(Historical!$F$7:$F$1372,MATCH(B696,Historical!$B$7:$B$1403,0)))^(1/3)-1)*100)</f>
        <v>6.958043482</v>
      </c>
      <c r="U696" s="108">
        <f t="array" ref="U696">IF(INDEX(Historical!$H$7:$H$1372,MATCH(B696,Historical!$B$7:$B$1403,0))=0,"n/a",((INDEX(Historical!$C$7:$C$1381,MATCH(B696,Historical!$B$7:$B$1403,0))/INDEX(Historical!$H$7:$H$1372,MATCH(B696,Historical!$B$7:$B$1403,0)))^(1/5)-1)*100)</f>
        <v>7.378523504</v>
      </c>
      <c r="V696" s="108">
        <f t="array" ref="V696">IF(INDEX(Historical!$O$7:$O$1372,MATCH(B696,Historical!$B$7:$B$1403,0))=0,"n/a",((INDEX(Historical!$C$7:$C$1381,MATCH(B696,Historical!$B$7:$B$1403,0))/INDEX(Historical!$O$7:$O$1372,MATCH(B696,Historical!$B$7:$B$1403,0)))^(1/10)-1)*100)</f>
        <v>6.195043479</v>
      </c>
      <c r="W696" s="109">
        <f t="shared" si="5"/>
        <v>1.191036597</v>
      </c>
      <c r="X696" s="110" t="str">
        <f t="shared" si="6"/>
        <v>n/a</v>
      </c>
      <c r="Y696" s="133"/>
      <c r="Z696" s="103">
        <f t="shared" si="7"/>
        <v>58.82352941</v>
      </c>
      <c r="AA696" s="112">
        <f t="shared" si="8"/>
        <v>10.56470588</v>
      </c>
      <c r="AB696" s="73">
        <v>9.0</v>
      </c>
      <c r="AC696" s="102">
        <v>0.85</v>
      </c>
      <c r="AD696" s="102" t="s">
        <v>128</v>
      </c>
      <c r="AE696" s="102">
        <v>0.24</v>
      </c>
      <c r="AF696" s="102">
        <v>1.56</v>
      </c>
      <c r="AG696" s="102" t="s">
        <v>128</v>
      </c>
      <c r="AH696" s="102">
        <v>-49.9</v>
      </c>
      <c r="AI696" s="102" t="s">
        <v>128</v>
      </c>
      <c r="AJ696" s="102">
        <v>-11.200000000000001</v>
      </c>
      <c r="AK696" s="102" t="s">
        <v>128</v>
      </c>
      <c r="AL696" s="113">
        <v>412.0</v>
      </c>
      <c r="AM696" s="114">
        <v>0.6</v>
      </c>
      <c r="AN696" s="102">
        <v>0.89</v>
      </c>
      <c r="AO696" s="115">
        <f t="shared" si="9"/>
        <v>2.381746352</v>
      </c>
      <c r="AP696" s="116">
        <f t="shared" si="10"/>
        <v>12.94645223</v>
      </c>
      <c r="AQ696" s="117">
        <f t="shared" si="11"/>
        <v>-14.41458801</v>
      </c>
      <c r="AR696" s="103">
        <f t="array" ref="AR696">INDEX(Historical!$C$7:$C$1381,MATCH(B696,Historical!$B$7:$B$1403,0))*IF(AH696="n/a",1.03,IF(AH696&lt;0,1.01,IF(AH696&gt;10,1.1,(1+AH696/100))))</f>
        <v>0.497425</v>
      </c>
      <c r="AS696" s="112">
        <f t="shared" si="12"/>
        <v>0.51234775</v>
      </c>
      <c r="AT696" s="112">
        <f t="shared" ref="AT696:AV696" si="704">IF($AK696="n/a",1.03*AS696,IF($AK696&lt;0,1.01*AS696,IF($AK696&gt;10,1.1*AS696,(1+$AK696/100)*AS696)))</f>
        <v>0.5277181825</v>
      </c>
      <c r="AU696" s="112">
        <f t="shared" si="704"/>
        <v>0.543549728</v>
      </c>
      <c r="AV696" s="112">
        <f t="shared" si="704"/>
        <v>0.5598562198</v>
      </c>
      <c r="AW696" s="103">
        <f t="shared" si="14"/>
        <v>2.64089688</v>
      </c>
      <c r="AX696" s="118">
        <f t="shared" si="15"/>
        <v>29.40865123</v>
      </c>
      <c r="AY696" s="119">
        <v>0.13</v>
      </c>
      <c r="AZ696" s="114">
        <v>1.41</v>
      </c>
      <c r="BA696" s="114">
        <v>-12.389999999999999</v>
      </c>
      <c r="BB696" s="114">
        <v>-3.61</v>
      </c>
      <c r="BC696" s="114">
        <v>-5.5</v>
      </c>
      <c r="BD696" s="42"/>
      <c r="BE696" s="17">
        <v>2013.0</v>
      </c>
      <c r="BF696" s="17">
        <f t="shared" si="16"/>
        <v>0</v>
      </c>
      <c r="BG696" s="120" t="s">
        <v>128</v>
      </c>
    </row>
    <row r="697" ht="11.25" customHeight="1">
      <c r="A697" s="230" t="s">
        <v>2116</v>
      </c>
      <c r="B697" s="99" t="s">
        <v>2117</v>
      </c>
      <c r="C697" s="100" t="s">
        <v>136</v>
      </c>
      <c r="D697" s="100" t="s">
        <v>153</v>
      </c>
      <c r="E697" s="101">
        <v>5.0</v>
      </c>
      <c r="F697" s="58">
        <v>850.0</v>
      </c>
      <c r="G697" s="58" t="s">
        <v>168</v>
      </c>
      <c r="H697" s="58" t="s">
        <v>168</v>
      </c>
      <c r="I697" s="150">
        <v>15.56</v>
      </c>
      <c r="J697" s="103">
        <f t="shared" si="2"/>
        <v>3.084832905</v>
      </c>
      <c r="K697" s="104">
        <v>0.12</v>
      </c>
      <c r="L697" s="73">
        <v>4.0</v>
      </c>
      <c r="M697" s="23">
        <f t="shared" si="3"/>
        <v>0.48</v>
      </c>
      <c r="N697" s="105" t="s">
        <v>834</v>
      </c>
      <c r="O697" s="106">
        <v>0.1</v>
      </c>
      <c r="P697" s="107" t="s">
        <v>2118</v>
      </c>
      <c r="Q697" s="107" t="s">
        <v>2119</v>
      </c>
      <c r="R697" s="23">
        <f t="shared" si="4"/>
        <v>20</v>
      </c>
      <c r="S697" s="108">
        <f t="array" ref="S697">IF(INDEX(Historical!$D$7:$D$1379,MATCH(B697,Historical!$B$7:$B$1403,0))=0,"n/a",(INDEX(Historical!$C$7:$C$1381,MATCH(B697,Historical!$B$7:$B$1403,0))/INDEX(Historical!$D$7:$D$1379,MATCH(B697,Historical!$B$7:$B$1403,0))-1)*100)</f>
        <v>31.25</v>
      </c>
      <c r="T697" s="108">
        <f t="array" ref="T697">IF(INDEX(Historical!$F$7:$F$1372,MATCH(B697,Historical!$B$7:$B$1403,0))=0,"n/a",((INDEX(Historical!$C$7:$C$1381,MATCH(B697,Historical!$B$7:$B$1403,0))/INDEX(Historical!$F$7:$F$1372,MATCH(B697,Historical!$B$7:$B$1403,0)))^(1/3)-1)*100)</f>
        <v>44.22495703</v>
      </c>
      <c r="U697" s="108" t="str">
        <f t="array" ref="U697">IF(INDEX(Historical!$H$7:$H$1372,MATCH(B697,Historical!$B$7:$B$1403,0))=0,"n/a",((INDEX(Historical!$C$7:$C$1381,MATCH(B697,Historical!$B$7:$B$1403,0))/INDEX(Historical!$H$7:$H$1372,MATCH(B697,Historical!$B$7:$B$1403,0)))^(1/5)-1)*100)</f>
        <v>n/a</v>
      </c>
      <c r="V697" s="108">
        <f t="array" ref="V697">IF(INDEX(Historical!$O$7:$O$1372,MATCH(B697,Historical!$B$7:$B$1403,0))=0,"n/a",((INDEX(Historical!$C$7:$C$1381,MATCH(B697,Historical!$B$7:$B$1403,0))/INDEX(Historical!$O$7:$O$1372,MATCH(B697,Historical!$B$7:$B$1403,0)))^(1/10)-1)*100)</f>
        <v>-4.124656787</v>
      </c>
      <c r="W697" s="109" t="str">
        <f t="shared" si="5"/>
        <v>n/a</v>
      </c>
      <c r="X697" s="110" t="str">
        <f t="shared" si="6"/>
        <v>n/a</v>
      </c>
      <c r="Y697" s="133"/>
      <c r="Z697" s="103">
        <f t="shared" si="7"/>
        <v>37.5</v>
      </c>
      <c r="AA697" s="112">
        <f t="shared" si="8"/>
        <v>12.15625</v>
      </c>
      <c r="AB697" s="73">
        <v>12.0</v>
      </c>
      <c r="AC697" s="102">
        <v>1.28</v>
      </c>
      <c r="AD697" s="102">
        <v>1.22</v>
      </c>
      <c r="AE697" s="102">
        <v>3.32</v>
      </c>
      <c r="AF697" s="102">
        <v>1.02</v>
      </c>
      <c r="AG697" s="102">
        <v>13.0</v>
      </c>
      <c r="AH697" s="102">
        <v>60.3</v>
      </c>
      <c r="AI697" s="102">
        <v>7.4399999999999995</v>
      </c>
      <c r="AJ697" s="102">
        <v>25.3</v>
      </c>
      <c r="AK697" s="102">
        <v>10.0</v>
      </c>
      <c r="AL697" s="113">
        <v>198.55</v>
      </c>
      <c r="AM697" s="114">
        <v>1.7999999999999998</v>
      </c>
      <c r="AN697" s="102">
        <v>0.0</v>
      </c>
      <c r="AO697" s="115" t="str">
        <f t="shared" si="9"/>
        <v>n/a</v>
      </c>
      <c r="AP697" s="116" t="str">
        <f t="shared" si="10"/>
        <v>n/a</v>
      </c>
      <c r="AQ697" s="117">
        <f t="shared" si="11"/>
        <v>-25.76501274</v>
      </c>
      <c r="AR697" s="103">
        <f t="array" ref="AR697">INDEX(Historical!$C$7:$C$1381,MATCH(B697,Historical!$B$7:$B$1403,0))*IF(AH697="n/a",1.03,IF(AH697&lt;0,1.01,IF(AH697&gt;10,1.1,(1+AH697/100))))</f>
        <v>0.462</v>
      </c>
      <c r="AS697" s="112">
        <f t="shared" si="12"/>
        <v>0.4963728</v>
      </c>
      <c r="AT697" s="112">
        <f t="shared" ref="AT697:AV697" si="705">IF($AK697="n/a",1.03*AS697,IF($AK697&lt;0,1.01*AS697,IF($AK697&gt;10,1.1*AS697,(1+$AK697/100)*AS697)))</f>
        <v>0.54601008</v>
      </c>
      <c r="AU697" s="112">
        <f t="shared" si="705"/>
        <v>0.600611088</v>
      </c>
      <c r="AV697" s="112">
        <f t="shared" si="705"/>
        <v>0.6606721968</v>
      </c>
      <c r="AW697" s="103">
        <f t="shared" si="14"/>
        <v>2.765666165</v>
      </c>
      <c r="AX697" s="118">
        <f t="shared" si="15"/>
        <v>17.77420414</v>
      </c>
      <c r="AY697" s="119">
        <v>0.59</v>
      </c>
      <c r="AZ697" s="114">
        <v>7.61</v>
      </c>
      <c r="BA697" s="114">
        <v>-13.07</v>
      </c>
      <c r="BB697" s="114">
        <v>-5.79</v>
      </c>
      <c r="BC697" s="114">
        <v>-3.04</v>
      </c>
      <c r="BD697" s="42"/>
      <c r="BE697" s="17">
        <v>2015.0</v>
      </c>
      <c r="BF697" s="17">
        <f t="shared" si="16"/>
        <v>0</v>
      </c>
      <c r="BG697" s="120">
        <v>1.6</v>
      </c>
    </row>
    <row r="698" ht="11.25" customHeight="1">
      <c r="A698" s="55" t="s">
        <v>1798</v>
      </c>
      <c r="B698" s="99" t="s">
        <v>1799</v>
      </c>
      <c r="C698" s="100" t="s">
        <v>320</v>
      </c>
      <c r="D698" s="100" t="s">
        <v>468</v>
      </c>
      <c r="E698" s="101">
        <v>7.0</v>
      </c>
      <c r="F698" s="58">
        <v>690.0</v>
      </c>
      <c r="G698" s="58" t="s">
        <v>168</v>
      </c>
      <c r="H698" s="58" t="s">
        <v>168</v>
      </c>
      <c r="I698" s="150">
        <v>44.43</v>
      </c>
      <c r="J698" s="103">
        <f t="shared" si="2"/>
        <v>0.6527121314</v>
      </c>
      <c r="K698" s="104">
        <v>0.29</v>
      </c>
      <c r="L698" s="73">
        <v>1.0</v>
      </c>
      <c r="M698" s="23">
        <f t="shared" si="3"/>
        <v>0.29</v>
      </c>
      <c r="N698" s="105" t="s">
        <v>240</v>
      </c>
      <c r="O698" s="106">
        <v>0.27</v>
      </c>
      <c r="P698" s="107">
        <v>43781.0</v>
      </c>
      <c r="Q698" s="107">
        <v>43800.0</v>
      </c>
      <c r="R698" s="23">
        <f t="shared" si="4"/>
        <v>7.407407407</v>
      </c>
      <c r="S698" s="108">
        <f t="array" ref="S698">IF(INDEX(Historical!$D$7:$D$1379,MATCH(B698,Historical!$B$7:$B$1403,0))=0,"n/a",(INDEX(Historical!$C$7:$C$1381,MATCH(B698,Historical!$B$7:$B$1403,0))/INDEX(Historical!$D$7:$D$1379,MATCH(B698,Historical!$B$7:$B$1403,0))-1)*100)</f>
        <v>7.407407407</v>
      </c>
      <c r="T698" s="108">
        <f t="array" ref="T698">IF(INDEX(Historical!$F$7:$F$1372,MATCH(B698,Historical!$B$7:$B$1403,0))=0,"n/a",((INDEX(Historical!$C$7:$C$1381,MATCH(B698,Historical!$B$7:$B$1403,0))/INDEX(Historical!$F$7:$F$1372,MATCH(B698,Historical!$B$7:$B$1403,0)))^(1/3)-1)*100)</f>
        <v>5.07175745</v>
      </c>
      <c r="U698" s="108">
        <f t="array" ref="U698">IF(INDEX(Historical!$H$7:$H$1372,MATCH(B698,Historical!$B$7:$B$1403,0))=0,"n/a",((INDEX(Historical!$C$7:$C$1381,MATCH(B698,Historical!$B$7:$B$1403,0))/INDEX(Historical!$H$7:$H$1372,MATCH(B698,Historical!$B$7:$B$1403,0)))^(1/5)-1)*100)</f>
        <v>4.295609662</v>
      </c>
      <c r="V698" s="108">
        <f t="array" ref="V698">IF(INDEX(Historical!$O$7:$O$1372,MATCH(B698,Historical!$B$7:$B$1403,0))=0,"n/a",((INDEX(Historical!$C$7:$C$1381,MATCH(B698,Historical!$B$7:$B$1403,0))/INDEX(Historical!$O$7:$O$1372,MATCH(B698,Historical!$B$7:$B$1403,0)))^(1/10)-1)*100)</f>
        <v>6.127467661</v>
      </c>
      <c r="W698" s="109">
        <f t="shared" si="5"/>
        <v>0.7010415884</v>
      </c>
      <c r="X698" s="110">
        <f t="shared" si="6"/>
        <v>0.493748237</v>
      </c>
      <c r="Y698" s="133"/>
      <c r="Z698" s="103">
        <f t="shared" si="7"/>
        <v>25.89285714</v>
      </c>
      <c r="AA698" s="112">
        <f t="shared" si="8"/>
        <v>39.66964286</v>
      </c>
      <c r="AB698" s="73">
        <v>12.0</v>
      </c>
      <c r="AC698" s="102">
        <v>1.12</v>
      </c>
      <c r="AD698" s="102">
        <v>1.62</v>
      </c>
      <c r="AE698" s="102">
        <v>3.56</v>
      </c>
      <c r="AF698" s="102">
        <v>4.66</v>
      </c>
      <c r="AG698" s="102">
        <v>12.3</v>
      </c>
      <c r="AH698" s="156">
        <v>-29.9</v>
      </c>
      <c r="AI698" s="156">
        <v>34.56</v>
      </c>
      <c r="AJ698" s="102">
        <v>8.7</v>
      </c>
      <c r="AK698" s="102">
        <v>24.4</v>
      </c>
      <c r="AL698" s="113">
        <v>2260.0</v>
      </c>
      <c r="AM698" s="114">
        <v>0.8</v>
      </c>
      <c r="AN698" s="102">
        <v>1.53</v>
      </c>
      <c r="AO698" s="115">
        <f t="shared" si="9"/>
        <v>-34.72132106</v>
      </c>
      <c r="AP698" s="116">
        <f t="shared" si="10"/>
        <v>4.948321793</v>
      </c>
      <c r="AQ698" s="117">
        <f t="shared" si="11"/>
        <v>186.6360726</v>
      </c>
      <c r="AR698" s="103">
        <f t="array" ref="AR698">INDEX(Historical!$C$7:$C$1381,MATCH(B698,Historical!$B$7:$B$1403,0))*IF(AH698="n/a",1.03,IF(AH698&lt;0,1.01,IF(AH698&gt;10,1.1,(1+AH698/100))))</f>
        <v>0.2929</v>
      </c>
      <c r="AS698" s="112">
        <f t="shared" si="12"/>
        <v>0.32219</v>
      </c>
      <c r="AT698" s="112">
        <f t="shared" ref="AT698:AV698" si="706">IF($AK698="n/a",1.03*AS698,IF($AK698&lt;0,1.01*AS698,IF($AK698&gt;10,1.1*AS698,(1+$AK698/100)*AS698)))</f>
        <v>0.354409</v>
      </c>
      <c r="AU698" s="112">
        <f t="shared" si="706"/>
        <v>0.3898499</v>
      </c>
      <c r="AV698" s="112">
        <f t="shared" si="706"/>
        <v>0.42883489</v>
      </c>
      <c r="AW698" s="103">
        <f t="shared" si="14"/>
        <v>1.78818379</v>
      </c>
      <c r="AX698" s="118">
        <f t="shared" si="15"/>
        <v>4.024721562</v>
      </c>
      <c r="AY698" s="119">
        <v>0.54</v>
      </c>
      <c r="AZ698" s="114">
        <v>50.05</v>
      </c>
      <c r="BA698" s="114">
        <v>-10.780000000000001</v>
      </c>
      <c r="BB698" s="114">
        <v>2.87</v>
      </c>
      <c r="BC698" s="114">
        <v>17.560000000000002</v>
      </c>
      <c r="BD698" s="42"/>
      <c r="BE698" s="17">
        <v>2014.0</v>
      </c>
      <c r="BF698" s="17">
        <f t="shared" si="16"/>
        <v>0</v>
      </c>
      <c r="BG698" s="120">
        <v>3.2</v>
      </c>
    </row>
    <row r="699" ht="11.25" customHeight="1">
      <c r="A699" s="230" t="s">
        <v>1979</v>
      </c>
      <c r="B699" s="99" t="s">
        <v>1980</v>
      </c>
      <c r="C699" s="100" t="s">
        <v>245</v>
      </c>
      <c r="D699" s="100" t="s">
        <v>246</v>
      </c>
      <c r="E699" s="101">
        <v>6.0</v>
      </c>
      <c r="F699" s="58">
        <v>797.0</v>
      </c>
      <c r="G699" s="58" t="s">
        <v>168</v>
      </c>
      <c r="H699" s="58" t="s">
        <v>168</v>
      </c>
      <c r="I699" s="150">
        <v>17.11</v>
      </c>
      <c r="J699" s="103">
        <f t="shared" si="2"/>
        <v>10.75394506</v>
      </c>
      <c r="K699" s="104">
        <v>0.46</v>
      </c>
      <c r="L699" s="73">
        <v>4.0</v>
      </c>
      <c r="M699" s="23">
        <f t="shared" si="3"/>
        <v>1.84</v>
      </c>
      <c r="N699" s="105" t="s">
        <v>147</v>
      </c>
      <c r="O699" s="106">
        <v>0.445</v>
      </c>
      <c r="P699" s="107">
        <v>43861.0</v>
      </c>
      <c r="Q699" s="107">
        <v>43874.0</v>
      </c>
      <c r="R699" s="23">
        <f t="shared" si="4"/>
        <v>3.370786517</v>
      </c>
      <c r="S699" s="108">
        <f t="array" ref="S699">IF(INDEX(Historical!$D$7:$D$1379,MATCH(B699,Historical!$B$7:$B$1403,0))=0,"n/a",(INDEX(Historical!$C$7:$C$1381,MATCH(B699,Historical!$B$7:$B$1403,0))/INDEX(Historical!$D$7:$D$1379,MATCH(B699,Historical!$B$7:$B$1403,0))-1)*100)</f>
        <v>18.34733894</v>
      </c>
      <c r="T699" s="108">
        <f t="array" ref="T699">IF(INDEX(Historical!$F$7:$F$1372,MATCH(B699,Historical!$B$7:$B$1403,0))=0,"n/a",((INDEX(Historical!$C$7:$C$1381,MATCH(B699,Historical!$B$7:$B$1403,0))/INDEX(Historical!$F$7:$F$1372,MATCH(B699,Historical!$B$7:$B$1403,0)))^(1/3)-1)*100)</f>
        <v>20.38317732</v>
      </c>
      <c r="U699" s="108" t="str">
        <f t="array" ref="U699">IF(INDEX(Historical!$H$7:$H$1372,MATCH(B699,Historical!$B$7:$B$1403,0))=0,"n/a",((INDEX(Historical!$C$7:$C$1381,MATCH(B699,Historical!$B$7:$B$1403,0))/INDEX(Historical!$H$7:$H$1372,MATCH(B699,Historical!$B$7:$B$1403,0)))^(1/5)-1)*100)</f>
        <v>n/a</v>
      </c>
      <c r="V699" s="108" t="str">
        <f t="array" ref="V699">IF(INDEX(Historical!$O$7:$O$1372,MATCH(B699,Historical!$B$7:$B$1403,0))=0,"n/a",((INDEX(Historical!$C$7:$C$1381,MATCH(B699,Historical!$B$7:$B$1403,0))/INDEX(Historical!$O$7:$O$1372,MATCH(B699,Historical!$B$7:$B$1403,0)))^(1/10)-1)*100)</f>
        <v>n/a</v>
      </c>
      <c r="W699" s="109" t="str">
        <f t="shared" si="5"/>
        <v>n/a</v>
      </c>
      <c r="X699" s="110" t="str">
        <f t="shared" si="6"/>
        <v>n/a</v>
      </c>
      <c r="Y699" s="133"/>
      <c r="Z699" s="103">
        <f t="shared" si="7"/>
        <v>110.8433735</v>
      </c>
      <c r="AA699" s="112">
        <f t="shared" si="8"/>
        <v>10.30722892</v>
      </c>
      <c r="AB699" s="73">
        <v>12.0</v>
      </c>
      <c r="AC699" s="102">
        <v>1.66</v>
      </c>
      <c r="AD699" s="102">
        <v>1.27</v>
      </c>
      <c r="AE699" s="102">
        <v>7.97</v>
      </c>
      <c r="AF699" s="102">
        <v>1.23</v>
      </c>
      <c r="AG699" s="102">
        <v>11.700000000000001</v>
      </c>
      <c r="AH699" s="102">
        <v>11.1</v>
      </c>
      <c r="AI699" s="102">
        <v>1.7999999999999998</v>
      </c>
      <c r="AJ699" s="102">
        <v>76.5</v>
      </c>
      <c r="AK699" s="102">
        <v>8.08</v>
      </c>
      <c r="AL699" s="113">
        <v>4010.0</v>
      </c>
      <c r="AM699" s="114">
        <v>46.96</v>
      </c>
      <c r="AN699" s="102">
        <v>0.84</v>
      </c>
      <c r="AO699" s="115" t="str">
        <f t="shared" si="9"/>
        <v>n/a</v>
      </c>
      <c r="AP699" s="116" t="str">
        <f t="shared" si="10"/>
        <v>n/a</v>
      </c>
      <c r="AQ699" s="117">
        <f t="shared" si="11"/>
        <v>-24.93590423</v>
      </c>
      <c r="AR699" s="103">
        <f t="array" ref="AR699">INDEX(Historical!$C$7:$C$1381,MATCH(B699,Historical!$B$7:$B$1403,0))*IF(AH699="n/a",1.03,IF(AH699&lt;0,1.01,IF(AH699&gt;10,1.1,(1+AH699/100))))</f>
        <v>1.859</v>
      </c>
      <c r="AS699" s="112">
        <f t="shared" si="12"/>
        <v>1.892462</v>
      </c>
      <c r="AT699" s="112">
        <f t="shared" ref="AT699:AV699" si="707">IF($AK699="n/a",1.03*AS699,IF($AK699&lt;0,1.01*AS699,IF($AK699&gt;10,1.1*AS699,(1+$AK699/100)*AS699)))</f>
        <v>2.04537293</v>
      </c>
      <c r="AU699" s="112">
        <f t="shared" si="707"/>
        <v>2.210639062</v>
      </c>
      <c r="AV699" s="112">
        <f t="shared" si="707"/>
        <v>2.389258699</v>
      </c>
      <c r="AW699" s="103">
        <f t="shared" si="14"/>
        <v>10.39673269</v>
      </c>
      <c r="AX699" s="118">
        <f t="shared" si="15"/>
        <v>60.76407183</v>
      </c>
      <c r="AY699" s="119">
        <v>1.07</v>
      </c>
      <c r="AZ699" s="114">
        <v>6.87</v>
      </c>
      <c r="BA699" s="114">
        <v>-24.63</v>
      </c>
      <c r="BB699" s="114">
        <v>-15.78</v>
      </c>
      <c r="BC699" s="114">
        <v>-16.38</v>
      </c>
      <c r="BD699" s="42"/>
      <c r="BE699" s="17">
        <v>2015.0</v>
      </c>
      <c r="BF699" s="17">
        <f t="shared" si="16"/>
        <v>0</v>
      </c>
      <c r="BG699" s="120">
        <v>19.2</v>
      </c>
    </row>
    <row r="700" ht="11.25" customHeight="1">
      <c r="A700" s="55" t="s">
        <v>441</v>
      </c>
      <c r="B700" s="99" t="s">
        <v>442</v>
      </c>
      <c r="C700" s="100" t="s">
        <v>141</v>
      </c>
      <c r="D700" s="100" t="s">
        <v>142</v>
      </c>
      <c r="E700" s="101">
        <v>42.0</v>
      </c>
      <c r="F700" s="58">
        <v>64.0</v>
      </c>
      <c r="G700" s="58" t="s">
        <v>121</v>
      </c>
      <c r="H700" s="58" t="s">
        <v>121</v>
      </c>
      <c r="I700" s="102">
        <v>516.75</v>
      </c>
      <c r="J700" s="103">
        <f t="shared" si="2"/>
        <v>1.037252056</v>
      </c>
      <c r="K700" s="104">
        <v>1.34</v>
      </c>
      <c r="L700" s="73">
        <v>4.0</v>
      </c>
      <c r="M700" s="23">
        <f t="shared" si="3"/>
        <v>5.36</v>
      </c>
      <c r="N700" s="105" t="s">
        <v>443</v>
      </c>
      <c r="O700" s="106">
        <v>1.13</v>
      </c>
      <c r="P700" s="107">
        <v>43889.0</v>
      </c>
      <c r="Q700" s="107">
        <v>43903.0</v>
      </c>
      <c r="R700" s="23">
        <f t="shared" si="4"/>
        <v>18.5840708</v>
      </c>
      <c r="S700" s="108">
        <f t="array" ref="S700">IF(INDEX(Historical!$D$7:$D$1379,MATCH(B700,Historical!$B$7:$B$1403,0))=0,"n/a",(INDEX(Historical!$C$7:$C$1381,MATCH(B700,Historical!$B$7:$B$1403,0))/INDEX(Historical!$D$7:$D$1379,MATCH(B700,Historical!$B$7:$B$1403,0))-1)*100)</f>
        <v>31.39534884</v>
      </c>
      <c r="T700" s="108">
        <f t="array" ref="T700">IF(INDEX(Historical!$F$7:$F$1372,MATCH(B700,Historical!$B$7:$B$1403,0))=0,"n/a",((INDEX(Historical!$C$7:$C$1381,MATCH(B700,Historical!$B$7:$B$1403,0))/INDEX(Historical!$F$7:$F$1372,MATCH(B700,Historical!$B$7:$B$1403,0)))^(1/3)-1)*100)</f>
        <v>10.39084367</v>
      </c>
      <c r="U700" s="108">
        <f t="array" ref="U700">IF(INDEX(Historical!$H$7:$H$1372,MATCH(B700,Historical!$B$7:$B$1403,0))=0,"n/a",((INDEX(Historical!$C$7:$C$1381,MATCH(B700,Historical!$B$7:$B$1403,0))/INDEX(Historical!$H$7:$H$1372,MATCH(B700,Historical!$B$7:$B$1403,0)))^(1/5)-1)*100)</f>
        <v>15.48967277</v>
      </c>
      <c r="V700" s="108">
        <f t="array" ref="V700">IF(INDEX(Historical!$O$7:$O$1372,MATCH(B700,Historical!$B$7:$B$1403,0))=0,"n/a",((INDEX(Historical!$C$7:$C$1381,MATCH(B700,Historical!$B$7:$B$1403,0))/INDEX(Historical!$O$7:$O$1372,MATCH(B700,Historical!$B$7:$B$1403,0)))^(1/10)-1)*100)</f>
        <v>12.27550291</v>
      </c>
      <c r="W700" s="109">
        <f t="shared" si="5"/>
        <v>1.261836104</v>
      </c>
      <c r="X700" s="110">
        <f t="shared" si="6"/>
        <v>1.665556211</v>
      </c>
      <c r="Y700" s="99"/>
      <c r="Z700" s="103">
        <f t="shared" si="7"/>
        <v>38.81245474</v>
      </c>
      <c r="AA700" s="112">
        <f t="shared" si="8"/>
        <v>37.41853729</v>
      </c>
      <c r="AB700" s="73">
        <v>12.0</v>
      </c>
      <c r="AC700" s="102">
        <v>13.81</v>
      </c>
      <c r="AD700" s="102">
        <v>3.28</v>
      </c>
      <c r="AE700" s="102">
        <v>2.71</v>
      </c>
      <c r="AF700" s="102">
        <v>11.8</v>
      </c>
      <c r="AG700" s="156">
        <v>31.3</v>
      </c>
      <c r="AH700" s="102">
        <v>-5.3</v>
      </c>
      <c r="AI700" s="102">
        <v>11.01</v>
      </c>
      <c r="AJ700" s="102">
        <v>9.3</v>
      </c>
      <c r="AK700" s="102">
        <v>11.42</v>
      </c>
      <c r="AL700" s="113">
        <v>48600.0</v>
      </c>
      <c r="AM700" s="114">
        <v>0.2</v>
      </c>
      <c r="AN700" s="102">
        <v>2.21</v>
      </c>
      <c r="AO700" s="115">
        <f t="shared" si="9"/>
        <v>-20.89161247</v>
      </c>
      <c r="AP700" s="116">
        <f t="shared" si="10"/>
        <v>16.52692482</v>
      </c>
      <c r="AQ700" s="117">
        <f t="shared" si="11"/>
        <v>342.9892098</v>
      </c>
      <c r="AR700" s="103">
        <f t="array" ref="AR700">INDEX(Historical!$C$7:$C$1381,MATCH(B700,Historical!$B$7:$B$1403,0))*IF(AH700="n/a",1.03,IF(AH700&lt;0,1.01,IF(AH700&gt;10,1.1,(1+AH700/100))))</f>
        <v>4.5652</v>
      </c>
      <c r="AS700" s="112">
        <f t="shared" si="12"/>
        <v>5.02172</v>
      </c>
      <c r="AT700" s="112">
        <f t="shared" ref="AT700:AV700" si="708">IF($AK700="n/a",1.03*AS700,IF($AK700&lt;0,1.01*AS700,IF($AK700&gt;10,1.1*AS700,(1+$AK700/100)*AS700)))</f>
        <v>5.523892</v>
      </c>
      <c r="AU700" s="112">
        <f t="shared" si="708"/>
        <v>6.0762812</v>
      </c>
      <c r="AV700" s="112">
        <f t="shared" si="708"/>
        <v>6.68390932</v>
      </c>
      <c r="AW700" s="103">
        <f t="shared" si="14"/>
        <v>27.87100252</v>
      </c>
      <c r="AX700" s="118">
        <f t="shared" si="15"/>
        <v>5.393517662</v>
      </c>
      <c r="AY700" s="119">
        <v>1.3</v>
      </c>
      <c r="AZ700" s="114">
        <v>25.929999999999996</v>
      </c>
      <c r="BA700" s="114">
        <v>-13.87</v>
      </c>
      <c r="BB700" s="114">
        <v>-10.41</v>
      </c>
      <c r="BC700" s="114">
        <v>-3.02</v>
      </c>
      <c r="BD700" s="42"/>
      <c r="BE700" s="17">
        <v>1979.0</v>
      </c>
      <c r="BF700" s="17">
        <f t="shared" si="16"/>
        <v>4</v>
      </c>
      <c r="BG700" s="120">
        <v>5.7</v>
      </c>
    </row>
    <row r="701" ht="11.25" customHeight="1">
      <c r="A701" s="155" t="s">
        <v>1403</v>
      </c>
      <c r="B701" s="99" t="s">
        <v>1404</v>
      </c>
      <c r="C701" s="100" t="s">
        <v>296</v>
      </c>
      <c r="D701" s="100" t="s">
        <v>342</v>
      </c>
      <c r="E701" s="101">
        <v>9.0</v>
      </c>
      <c r="F701" s="58">
        <v>435.0</v>
      </c>
      <c r="G701" s="58" t="s">
        <v>168</v>
      </c>
      <c r="H701" s="58" t="s">
        <v>168</v>
      </c>
      <c r="I701" s="150">
        <v>23.32</v>
      </c>
      <c r="J701" s="103">
        <f t="shared" si="2"/>
        <v>6.346483705</v>
      </c>
      <c r="K701" s="104">
        <v>0.37</v>
      </c>
      <c r="L701" s="73">
        <v>4.0</v>
      </c>
      <c r="M701" s="23">
        <f t="shared" si="3"/>
        <v>1.48</v>
      </c>
      <c r="N701" s="105" t="s">
        <v>138</v>
      </c>
      <c r="O701" s="106">
        <v>0.31</v>
      </c>
      <c r="P701" s="148">
        <v>43223.0</v>
      </c>
      <c r="Q701" s="148">
        <v>43252.0</v>
      </c>
      <c r="R701" s="23">
        <f t="shared" si="4"/>
        <v>19.35483871</v>
      </c>
      <c r="S701" s="108">
        <f t="array" ref="S701">IF(INDEX(Historical!$D$7:$D$1379,MATCH(B701,Historical!$B$7:$B$1403,0))=0,"n/a",(INDEX(Historical!$C$7:$C$1381,MATCH(B701,Historical!$B$7:$B$1403,0))/INDEX(Historical!$D$7:$D$1379,MATCH(B701,Historical!$B$7:$B$1403,0))-1)*100)</f>
        <v>4.225352113</v>
      </c>
      <c r="T701" s="108">
        <f t="array" ref="T701">IF(INDEX(Historical!$F$7:$F$1372,MATCH(B701,Historical!$B$7:$B$1403,0))=0,"n/a",((INDEX(Historical!$C$7:$C$1381,MATCH(B701,Historical!$B$7:$B$1403,0))/INDEX(Historical!$F$7:$F$1372,MATCH(B701,Historical!$B$7:$B$1403,0)))^(1/3)-1)*100)</f>
        <v>13.96038431</v>
      </c>
      <c r="U701" s="108">
        <f t="array" ref="U701">IF(INDEX(Historical!$H$7:$H$1372,MATCH(B701,Historical!$B$7:$B$1403,0))=0,"n/a",((INDEX(Historical!$C$7:$C$1381,MATCH(B701,Historical!$B$7:$B$1403,0))/INDEX(Historical!$H$7:$H$1372,MATCH(B701,Historical!$B$7:$B$1403,0)))^(1/5)-1)*100)</f>
        <v>16.48835837</v>
      </c>
      <c r="V701" s="108" t="str">
        <f t="array" ref="V701">IF(INDEX(Historical!$O$7:$O$1372,MATCH(B701,Historical!$B$7:$B$1403,0))=0,"n/a",((INDEX(Historical!$C$7:$C$1381,MATCH(B701,Historical!$B$7:$B$1403,0))/INDEX(Historical!$O$7:$O$1372,MATCH(B701,Historical!$B$7:$B$1403,0)))^(1/10)-1)*100)</f>
        <v>n/a</v>
      </c>
      <c r="W701" s="109" t="str">
        <f t="shared" si="5"/>
        <v>n/a</v>
      </c>
      <c r="X701" s="110" t="str">
        <f t="shared" si="6"/>
        <v>n/a</v>
      </c>
      <c r="Y701" s="149" t="s">
        <v>825</v>
      </c>
      <c r="Z701" s="103" t="str">
        <f t="shared" si="7"/>
        <v>n/a</v>
      </c>
      <c r="AA701" s="112" t="str">
        <f t="shared" si="8"/>
        <v>n/a</v>
      </c>
      <c r="AB701" s="73">
        <v>1.0</v>
      </c>
      <c r="AC701" s="102">
        <v>-4.29</v>
      </c>
      <c r="AD701" s="102" t="s">
        <v>128</v>
      </c>
      <c r="AE701" s="102">
        <v>0.2</v>
      </c>
      <c r="AF701" s="102">
        <v>1.15</v>
      </c>
      <c r="AG701" s="102">
        <v>-19.8</v>
      </c>
      <c r="AH701" s="102">
        <v>-320.1</v>
      </c>
      <c r="AI701" s="102">
        <v>-3.7600000000000002</v>
      </c>
      <c r="AJ701" s="102">
        <v>-36.7</v>
      </c>
      <c r="AK701" s="102">
        <v>7.000000000000001</v>
      </c>
      <c r="AL701" s="113">
        <v>1240.0</v>
      </c>
      <c r="AM701" s="114">
        <v>0.5</v>
      </c>
      <c r="AN701" s="102">
        <v>0.76</v>
      </c>
      <c r="AO701" s="115" t="str">
        <f t="shared" si="9"/>
        <v>n/a</v>
      </c>
      <c r="AP701" s="116">
        <f t="shared" si="10"/>
        <v>22.83484207</v>
      </c>
      <c r="AQ701" s="117" t="str">
        <f t="shared" si="11"/>
        <v>n/a</v>
      </c>
      <c r="AR701" s="103">
        <f t="array" ref="AR701">INDEX(Historical!$C$7:$C$1381,MATCH(B701,Historical!$B$7:$B$1403,0))*IF(AH701="n/a",1.03,IF(AH701&lt;0,1.01,IF(AH701&gt;10,1.1,(1+AH701/100))))</f>
        <v>1.4948</v>
      </c>
      <c r="AS701" s="112">
        <f t="shared" si="12"/>
        <v>1.509748</v>
      </c>
      <c r="AT701" s="112">
        <f t="shared" ref="AT701:AV701" si="709">IF($AK701="n/a",1.03*AS701,IF($AK701&lt;0,1.01*AS701,IF($AK701&gt;10,1.1*AS701,(1+$AK701/100)*AS701)))</f>
        <v>1.61543036</v>
      </c>
      <c r="AU701" s="112">
        <f t="shared" si="709"/>
        <v>1.728510485</v>
      </c>
      <c r="AV701" s="112">
        <f t="shared" si="709"/>
        <v>1.849506219</v>
      </c>
      <c r="AW701" s="103">
        <f t="shared" si="14"/>
        <v>8.197995064</v>
      </c>
      <c r="AX701" s="118">
        <f t="shared" si="15"/>
        <v>35.15435276</v>
      </c>
      <c r="AY701" s="119">
        <v>1.18</v>
      </c>
      <c r="AZ701" s="114">
        <v>124.22999999999999</v>
      </c>
      <c r="BA701" s="114">
        <v>-25.83</v>
      </c>
      <c r="BB701" s="114">
        <v>-1.8599999999999999</v>
      </c>
      <c r="BC701" s="114">
        <v>24.81</v>
      </c>
      <c r="BD701" s="42"/>
      <c r="BE701" s="17">
        <v>2011.0</v>
      </c>
      <c r="BF701" s="17">
        <f t="shared" si="16"/>
        <v>0</v>
      </c>
      <c r="BG701" s="120">
        <v>-3.9</v>
      </c>
    </row>
    <row r="702" ht="11.25" customHeight="1">
      <c r="A702" s="220" t="s">
        <v>1981</v>
      </c>
      <c r="B702" s="99" t="s">
        <v>1982</v>
      </c>
      <c r="C702" s="100" t="s">
        <v>136</v>
      </c>
      <c r="D702" s="100" t="s">
        <v>137</v>
      </c>
      <c r="E702" s="101">
        <v>6.0</v>
      </c>
      <c r="F702" s="58">
        <v>783.0</v>
      </c>
      <c r="G702" s="58" t="s">
        <v>168</v>
      </c>
      <c r="H702" s="58" t="s">
        <v>168</v>
      </c>
      <c r="I702" s="150">
        <v>55.78</v>
      </c>
      <c r="J702" s="103">
        <f t="shared" si="2"/>
        <v>1.64933668</v>
      </c>
      <c r="K702" s="104">
        <v>0.23</v>
      </c>
      <c r="L702" s="73">
        <v>4.0</v>
      </c>
      <c r="M702" s="23">
        <f t="shared" si="3"/>
        <v>0.92</v>
      </c>
      <c r="N702" s="105" t="s">
        <v>1858</v>
      </c>
      <c r="O702" s="106">
        <v>0.2</v>
      </c>
      <c r="P702" s="107">
        <v>43782.0</v>
      </c>
      <c r="Q702" s="107">
        <v>43800.0</v>
      </c>
      <c r="R702" s="23">
        <f t="shared" si="4"/>
        <v>15</v>
      </c>
      <c r="S702" s="108">
        <f t="array" ref="S702">IF(INDEX(Historical!$D$7:$D$1379,MATCH(B702,Historical!$B$7:$B$1403,0))=0,"n/a",(INDEX(Historical!$C$7:$C$1381,MATCH(B702,Historical!$B$7:$B$1403,0))/INDEX(Historical!$D$7:$D$1379,MATCH(B702,Historical!$B$7:$B$1403,0))-1)*100)</f>
        <v>12.16216216</v>
      </c>
      <c r="T702" s="108">
        <f t="array" ref="T702">IF(INDEX(Historical!$F$7:$F$1372,MATCH(B702,Historical!$B$7:$B$1403,0))=0,"n/a",((INDEX(Historical!$C$7:$C$1381,MATCH(B702,Historical!$B$7:$B$1403,0))/INDEX(Historical!$F$7:$F$1372,MATCH(B702,Historical!$B$7:$B$1403,0)))^(1/3)-1)*100)</f>
        <v>10.81096895</v>
      </c>
      <c r="U702" s="108">
        <f t="array" ref="U702">IF(INDEX(Historical!$H$7:$H$1372,MATCH(B702,Historical!$B$7:$B$1403,0))=0,"n/a",((INDEX(Historical!$C$7:$C$1381,MATCH(B702,Historical!$B$7:$B$1403,0))/INDEX(Historical!$H$7:$H$1372,MATCH(B702,Historical!$B$7:$B$1403,0)))^(1/5)-1)*100)</f>
        <v>9.385673351</v>
      </c>
      <c r="V702" s="108">
        <f t="array" ref="V702">IF(INDEX(Historical!$O$7:$O$1372,MATCH(B702,Historical!$B$7:$B$1403,0))=0,"n/a",((INDEX(Historical!$C$7:$C$1381,MATCH(B702,Historical!$B$7:$B$1403,0))/INDEX(Historical!$O$7:$O$1372,MATCH(B702,Historical!$B$7:$B$1403,0)))^(1/10)-1)*100)</f>
        <v>4.787016401</v>
      </c>
      <c r="W702" s="109">
        <f t="shared" si="5"/>
        <v>1.960652015</v>
      </c>
      <c r="X702" s="110">
        <f t="shared" si="6"/>
        <v>0.7275715776</v>
      </c>
      <c r="Y702" s="147"/>
      <c r="Z702" s="103">
        <f t="shared" si="7"/>
        <v>20.30905077</v>
      </c>
      <c r="AA702" s="112">
        <f t="shared" si="8"/>
        <v>12.31346578</v>
      </c>
      <c r="AB702" s="73">
        <v>12.0</v>
      </c>
      <c r="AC702" s="102">
        <v>4.53</v>
      </c>
      <c r="AD702" s="102">
        <v>2.31</v>
      </c>
      <c r="AE702" s="102">
        <v>1.17</v>
      </c>
      <c r="AF702" s="102">
        <v>1.51</v>
      </c>
      <c r="AG702" s="102">
        <v>13.100000000000001</v>
      </c>
      <c r="AH702" s="102">
        <v>51.1</v>
      </c>
      <c r="AI702" s="102">
        <v>3.9800000000000004</v>
      </c>
      <c r="AJ702" s="102">
        <v>12.9</v>
      </c>
      <c r="AK702" s="102">
        <v>5.34</v>
      </c>
      <c r="AL702" s="113">
        <v>3330.0</v>
      </c>
      <c r="AM702" s="114">
        <v>1.0</v>
      </c>
      <c r="AN702" s="102">
        <v>0.0</v>
      </c>
      <c r="AO702" s="115">
        <f t="shared" si="9"/>
        <v>-1.278455753</v>
      </c>
      <c r="AP702" s="116">
        <f t="shared" si="10"/>
        <v>11.03501003</v>
      </c>
      <c r="AQ702" s="117">
        <f t="shared" si="11"/>
        <v>-9.095084271</v>
      </c>
      <c r="AR702" s="103">
        <f t="array" ref="AR702">INDEX(Historical!$C$7:$C$1381,MATCH(B702,Historical!$B$7:$B$1403,0))*IF(AH702="n/a",1.03,IF(AH702&lt;0,1.01,IF(AH702&gt;10,1.1,(1+AH702/100))))</f>
        <v>0.913</v>
      </c>
      <c r="AS702" s="112">
        <f t="shared" si="12"/>
        <v>0.9493374</v>
      </c>
      <c r="AT702" s="112">
        <f t="shared" ref="AT702:AV702" si="710">IF($AK702="n/a",1.03*AS702,IF($AK702&lt;0,1.01*AS702,IF($AK702&gt;10,1.1*AS702,(1+$AK702/100)*AS702)))</f>
        <v>1.000032017</v>
      </c>
      <c r="AU702" s="112">
        <f t="shared" si="710"/>
        <v>1.053433727</v>
      </c>
      <c r="AV702" s="112">
        <f t="shared" si="710"/>
        <v>1.109687088</v>
      </c>
      <c r="AW702" s="103">
        <f t="shared" si="14"/>
        <v>5.025490232</v>
      </c>
      <c r="AX702" s="118">
        <f t="shared" si="15"/>
        <v>9.009484102</v>
      </c>
      <c r="AY702" s="119">
        <v>0.63</v>
      </c>
      <c r="AZ702" s="114">
        <v>-6.32</v>
      </c>
      <c r="BA702" s="114">
        <v>-31.430000000000003</v>
      </c>
      <c r="BB702" s="114">
        <v>-16.2</v>
      </c>
      <c r="BC702" s="114">
        <v>-22.52</v>
      </c>
      <c r="BD702" s="42"/>
      <c r="BE702" s="17">
        <v>2014.0</v>
      </c>
      <c r="BF702" s="17">
        <f t="shared" si="16"/>
        <v>0</v>
      </c>
      <c r="BG702" s="120">
        <v>3.2</v>
      </c>
    </row>
    <row r="703" ht="11.25" customHeight="1">
      <c r="A703" s="55" t="s">
        <v>1080</v>
      </c>
      <c r="B703" s="99" t="s">
        <v>1081</v>
      </c>
      <c r="C703" s="100" t="s">
        <v>158</v>
      </c>
      <c r="D703" s="100" t="s">
        <v>163</v>
      </c>
      <c r="E703" s="101">
        <v>21.0</v>
      </c>
      <c r="F703" s="58">
        <v>164.0</v>
      </c>
      <c r="G703" s="58" t="s">
        <v>121</v>
      </c>
      <c r="H703" s="58" t="s">
        <v>121</v>
      </c>
      <c r="I703" s="150">
        <v>27.05</v>
      </c>
      <c r="J703" s="103">
        <f t="shared" si="2"/>
        <v>4.362292052</v>
      </c>
      <c r="K703" s="144">
        <v>0.295</v>
      </c>
      <c r="L703" s="73">
        <v>4.0</v>
      </c>
      <c r="M703" s="23">
        <f t="shared" si="3"/>
        <v>1.18</v>
      </c>
      <c r="N703" s="105" t="s">
        <v>481</v>
      </c>
      <c r="O703" s="145">
        <v>0.2875</v>
      </c>
      <c r="P703" s="107">
        <v>43807.0</v>
      </c>
      <c r="Q703" s="107">
        <v>43739.0</v>
      </c>
      <c r="R703" s="23">
        <f t="shared" si="4"/>
        <v>2.608695652</v>
      </c>
      <c r="S703" s="108">
        <f t="array" ref="S703">IF(INDEX(Historical!$D$7:$D$1379,MATCH(B703,Historical!$B$7:$B$1403,0))=0,"n/a",(INDEX(Historical!$C$7:$C$1381,MATCH(B703,Historical!$B$7:$B$1403,0))/INDEX(Historical!$D$7:$D$1379,MATCH(B703,Historical!$B$7:$B$1403,0))-1)*100)</f>
        <v>2.66075388</v>
      </c>
      <c r="T703" s="108">
        <f t="array" ref="T703">IF(INDEX(Historical!$F$7:$F$1372,MATCH(B703,Historical!$B$7:$B$1403,0))=0,"n/a",((INDEX(Historical!$C$7:$C$1381,MATCH(B703,Historical!$B$7:$B$1403,0))/INDEX(Historical!$F$7:$F$1372,MATCH(B703,Historical!$B$7:$B$1403,0)))^(1/3)-1)*100)</f>
        <v>2.855410592</v>
      </c>
      <c r="U703" s="108">
        <f t="array" ref="U703">IF(INDEX(Historical!$H$7:$H$1372,MATCH(B703,Historical!$B$7:$B$1403,0))=0,"n/a",((INDEX(Historical!$C$7:$C$1381,MATCH(B703,Historical!$B$7:$B$1403,0))/INDEX(Historical!$H$7:$H$1372,MATCH(B703,Historical!$B$7:$B$1403,0)))^(1/5)-1)*100)</f>
        <v>4.14006352</v>
      </c>
      <c r="V703" s="108">
        <f t="array" ref="V703">IF(INDEX(Historical!$O$7:$O$1372,MATCH(B703,Historical!$B$7:$B$1403,0))=0,"n/a",((INDEX(Historical!$C$7:$C$1381,MATCH(B703,Historical!$B$7:$B$1403,0))/INDEX(Historical!$O$7:$O$1372,MATCH(B703,Historical!$B$7:$B$1403,0)))^(1/10)-1)*100)</f>
        <v>6.880974135</v>
      </c>
      <c r="W703" s="109">
        <f t="shared" si="5"/>
        <v>0.6016682288</v>
      </c>
      <c r="X703" s="110" t="str">
        <f t="shared" si="6"/>
        <v>n/a</v>
      </c>
      <c r="Y703" s="149"/>
      <c r="Z703" s="103">
        <f t="shared" si="7"/>
        <v>125.5319149</v>
      </c>
      <c r="AA703" s="112">
        <f t="shared" si="8"/>
        <v>28.77659574</v>
      </c>
      <c r="AB703" s="73">
        <v>12.0</v>
      </c>
      <c r="AC703" s="102">
        <v>0.94</v>
      </c>
      <c r="AD703" s="102">
        <v>6.28</v>
      </c>
      <c r="AE703" s="102">
        <v>1.42</v>
      </c>
      <c r="AF703" s="102">
        <v>1.76</v>
      </c>
      <c r="AG703" s="102">
        <v>5.8999999999999995</v>
      </c>
      <c r="AH703" s="156">
        <v>199.70000000000002</v>
      </c>
      <c r="AI703" s="156">
        <v>39.95</v>
      </c>
      <c r="AJ703" s="102">
        <v>-30.3</v>
      </c>
      <c r="AK703" s="102">
        <v>4.6</v>
      </c>
      <c r="AL703" s="113">
        <v>2500.0</v>
      </c>
      <c r="AM703" s="114">
        <v>0.6</v>
      </c>
      <c r="AN703" s="102">
        <v>2.24</v>
      </c>
      <c r="AO703" s="115">
        <f t="shared" si="9"/>
        <v>-20.27424017</v>
      </c>
      <c r="AP703" s="116">
        <f t="shared" si="10"/>
        <v>8.502355572</v>
      </c>
      <c r="AQ703" s="117">
        <f t="shared" si="11"/>
        <v>50.03230543</v>
      </c>
      <c r="AR703" s="103">
        <f t="array" ref="AR703">INDEX(Historical!$C$7:$C$1381,MATCH(B703,Historical!$B$7:$B$1403,0))*IF(AH703="n/a",1.03,IF(AH703&lt;0,1.01,IF(AH703&gt;10,1.1,(1+AH703/100))))</f>
        <v>1.27325</v>
      </c>
      <c r="AS703" s="112">
        <f t="shared" si="12"/>
        <v>1.400575</v>
      </c>
      <c r="AT703" s="112">
        <f t="shared" ref="AT703:AV703" si="711">IF($AK703="n/a",1.03*AS703,IF($AK703&lt;0,1.01*AS703,IF($AK703&gt;10,1.1*AS703,(1+$AK703/100)*AS703)))</f>
        <v>1.46500145</v>
      </c>
      <c r="AU703" s="112">
        <f t="shared" si="711"/>
        <v>1.532391517</v>
      </c>
      <c r="AV703" s="112">
        <f t="shared" si="711"/>
        <v>1.602881526</v>
      </c>
      <c r="AW703" s="103">
        <f t="shared" si="14"/>
        <v>7.274099493</v>
      </c>
      <c r="AX703" s="118">
        <f t="shared" si="15"/>
        <v>26.89131051</v>
      </c>
      <c r="AY703" s="119">
        <v>0.77</v>
      </c>
      <c r="AZ703" s="114">
        <v>-5.35</v>
      </c>
      <c r="BA703" s="114">
        <v>-21.55</v>
      </c>
      <c r="BB703" s="114">
        <v>-15.27</v>
      </c>
      <c r="BC703" s="114">
        <v>-15.870000000000001</v>
      </c>
      <c r="BD703" s="42"/>
      <c r="BE703" s="17">
        <v>2000.0</v>
      </c>
      <c r="BF703" s="17">
        <f t="shared" si="16"/>
        <v>2</v>
      </c>
      <c r="BG703" s="120">
        <v>1.4000000000000001</v>
      </c>
    </row>
    <row r="704" ht="11.25" customHeight="1">
      <c r="A704" s="55" t="s">
        <v>1082</v>
      </c>
      <c r="B704" s="99" t="s">
        <v>1083</v>
      </c>
      <c r="C704" s="100" t="s">
        <v>125</v>
      </c>
      <c r="D704" s="100" t="s">
        <v>126</v>
      </c>
      <c r="E704" s="101">
        <v>22.0</v>
      </c>
      <c r="F704" s="58">
        <v>154.0</v>
      </c>
      <c r="G704" s="58" t="s">
        <v>121</v>
      </c>
      <c r="H704" s="58" t="s">
        <v>120</v>
      </c>
      <c r="I704" s="150">
        <v>102.99</v>
      </c>
      <c r="J704" s="103">
        <f t="shared" si="2"/>
        <v>3.417807554</v>
      </c>
      <c r="K704" s="144">
        <v>0.88</v>
      </c>
      <c r="L704" s="73">
        <v>4.0</v>
      </c>
      <c r="M704" s="23">
        <f t="shared" si="3"/>
        <v>3.52</v>
      </c>
      <c r="N704" s="105" t="s">
        <v>138</v>
      </c>
      <c r="O704" s="145">
        <v>0.85</v>
      </c>
      <c r="P704" s="107">
        <v>43692.0</v>
      </c>
      <c r="Q704" s="107">
        <v>43711.0</v>
      </c>
      <c r="R704" s="23">
        <f t="shared" si="4"/>
        <v>3.529411765</v>
      </c>
      <c r="S704" s="108">
        <f t="array" ref="S704">IF(INDEX(Historical!$D$7:$D$1379,MATCH(B704,Historical!$B$7:$B$1403,0))=0,"n/a",(INDEX(Historical!$C$7:$C$1381,MATCH(B704,Historical!$B$7:$B$1403,0))/INDEX(Historical!$D$7:$D$1379,MATCH(B704,Historical!$B$7:$B$1403,0))-1)*100)</f>
        <v>6.134969325</v>
      </c>
      <c r="T704" s="108">
        <f t="array" ref="T704">IF(INDEX(Historical!$F$7:$F$1372,MATCH(B704,Historical!$B$7:$B$1403,0))=0,"n/a",((INDEX(Historical!$C$7:$C$1381,MATCH(B704,Historical!$B$7:$B$1403,0))/INDEX(Historical!$F$7:$F$1372,MATCH(B704,Historical!$B$7:$B$1403,0)))^(1/3)-1)*100)</f>
        <v>6.803606885</v>
      </c>
      <c r="U704" s="108">
        <f t="array" ref="U704">IF(INDEX(Historical!$H$7:$H$1372,MATCH(B704,Historical!$B$7:$B$1403,0))=0,"n/a",((INDEX(Historical!$C$7:$C$1381,MATCH(B704,Historical!$B$7:$B$1403,0))/INDEX(Historical!$H$7:$H$1372,MATCH(B704,Historical!$B$7:$B$1403,0)))^(1/5)-1)*100)</f>
        <v>7.23517244</v>
      </c>
      <c r="V704" s="108">
        <f t="array" ref="V704">IF(INDEX(Historical!$O$7:$O$1372,MATCH(B704,Historical!$B$7:$B$1403,0))=0,"n/a",((INDEX(Historical!$C$7:$C$1381,MATCH(B704,Historical!$B$7:$B$1403,0))/INDEX(Historical!$O$7:$O$1372,MATCH(B704,Historical!$B$7:$B$1403,0)))^(1/10)-1)*100)</f>
        <v>9.707306662</v>
      </c>
      <c r="W704" s="109">
        <f t="shared" si="5"/>
        <v>0.7453326337</v>
      </c>
      <c r="X704" s="110" t="str">
        <f t="shared" si="6"/>
        <v>n/a</v>
      </c>
      <c r="Y704" s="133"/>
      <c r="Z704" s="103">
        <f t="shared" si="7"/>
        <v>71.6904277</v>
      </c>
      <c r="AA704" s="112">
        <f t="shared" si="8"/>
        <v>20.97556008</v>
      </c>
      <c r="AB704" s="73">
        <v>4.0</v>
      </c>
      <c r="AC704" s="102">
        <v>4.91</v>
      </c>
      <c r="AD704" s="102">
        <v>18.24</v>
      </c>
      <c r="AE704" s="102">
        <v>1.53</v>
      </c>
      <c r="AF704" s="102">
        <v>1.44</v>
      </c>
      <c r="AG704" s="102">
        <v>6.9</v>
      </c>
      <c r="AH704" s="102">
        <v>-9.700000000000001</v>
      </c>
      <c r="AI704" s="102">
        <v>1.25</v>
      </c>
      <c r="AJ704" s="102">
        <v>-3.5000000000000004</v>
      </c>
      <c r="AK704" s="102">
        <v>1.15</v>
      </c>
      <c r="AL704" s="113">
        <v>11710.0</v>
      </c>
      <c r="AM704" s="114">
        <v>1.4000000000000001</v>
      </c>
      <c r="AN704" s="102">
        <v>0.71</v>
      </c>
      <c r="AO704" s="115">
        <f t="shared" si="9"/>
        <v>-10.32258009</v>
      </c>
      <c r="AP704" s="116">
        <f t="shared" si="10"/>
        <v>10.65297999</v>
      </c>
      <c r="AQ704" s="117">
        <f t="shared" si="11"/>
        <v>15.86353375</v>
      </c>
      <c r="AR704" s="103">
        <f t="array" ref="AR704">INDEX(Historical!$C$7:$C$1381,MATCH(B704,Historical!$B$7:$B$1403,0))*IF(AH704="n/a",1.03,IF(AH704&lt;0,1.01,IF(AH704&gt;10,1.1,(1+AH704/100))))</f>
        <v>3.4946</v>
      </c>
      <c r="AS704" s="112">
        <f t="shared" si="12"/>
        <v>3.5382825</v>
      </c>
      <c r="AT704" s="112">
        <f t="shared" ref="AT704:AV704" si="712">IF($AK704="n/a",1.03*AS704,IF($AK704&lt;0,1.01*AS704,IF($AK704&gt;10,1.1*AS704,(1+$AK704/100)*AS704)))</f>
        <v>3.578972749</v>
      </c>
      <c r="AU704" s="112">
        <f t="shared" si="712"/>
        <v>3.620130935</v>
      </c>
      <c r="AV704" s="112">
        <f t="shared" si="712"/>
        <v>3.661762441</v>
      </c>
      <c r="AW704" s="103">
        <f t="shared" si="14"/>
        <v>17.89374863</v>
      </c>
      <c r="AX704" s="118">
        <f t="shared" si="15"/>
        <v>17.3742583</v>
      </c>
      <c r="AY704" s="119">
        <v>0.38</v>
      </c>
      <c r="AZ704" s="114">
        <v>1.92</v>
      </c>
      <c r="BA704" s="114">
        <v>-19.81</v>
      </c>
      <c r="BB704" s="114">
        <v>-2.77</v>
      </c>
      <c r="BC704" s="114">
        <v>-6.93</v>
      </c>
      <c r="BD704" s="42"/>
      <c r="BE704" s="17">
        <v>1998.0</v>
      </c>
      <c r="BF704" s="17">
        <f t="shared" si="16"/>
        <v>2</v>
      </c>
      <c r="BG704" s="120">
        <v>3.3000000000000003</v>
      </c>
    </row>
    <row r="705" ht="11.25" customHeight="1">
      <c r="A705" s="55" t="s">
        <v>444</v>
      </c>
      <c r="B705" s="99" t="s">
        <v>445</v>
      </c>
      <c r="C705" s="100" t="s">
        <v>158</v>
      </c>
      <c r="D705" s="100" t="s">
        <v>159</v>
      </c>
      <c r="E705" s="101">
        <v>53.0</v>
      </c>
      <c r="F705" s="58">
        <v>20.0</v>
      </c>
      <c r="G705" s="58" t="s">
        <v>121</v>
      </c>
      <c r="H705" s="58" t="s">
        <v>121</v>
      </c>
      <c r="I705" s="102">
        <v>61.18</v>
      </c>
      <c r="J705" s="103">
        <f t="shared" si="2"/>
        <v>2.092186989</v>
      </c>
      <c r="K705" s="104">
        <v>0.32</v>
      </c>
      <c r="L705" s="73">
        <v>4.0</v>
      </c>
      <c r="M705" s="23">
        <f t="shared" si="3"/>
        <v>1.28</v>
      </c>
      <c r="N705" s="105" t="s">
        <v>138</v>
      </c>
      <c r="O705" s="106">
        <v>0.3</v>
      </c>
      <c r="P705" s="107">
        <v>43868.0</v>
      </c>
      <c r="Q705" s="107">
        <v>43892.0</v>
      </c>
      <c r="R705" s="23">
        <f t="shared" si="4"/>
        <v>6.666666667</v>
      </c>
      <c r="S705" s="108">
        <f t="array" ref="S705">IF(INDEX(Historical!$D$7:$D$1379,MATCH(B705,Historical!$B$7:$B$1403,0))=0,"n/a",(INDEX(Historical!$C$7:$C$1381,MATCH(B705,Historical!$B$7:$B$1403,0))/INDEX(Historical!$D$7:$D$1379,MATCH(B705,Historical!$B$7:$B$1403,0))-1)*100)</f>
        <v>7.142857143</v>
      </c>
      <c r="T705" s="108">
        <f t="array" ref="T705">IF(INDEX(Historical!$F$7:$F$1372,MATCH(B705,Historical!$B$7:$B$1403,0))=0,"n/a",((INDEX(Historical!$C$7:$C$1381,MATCH(B705,Historical!$B$7:$B$1403,0))/INDEX(Historical!$F$7:$F$1372,MATCH(B705,Historical!$B$7:$B$1403,0)))^(1/3)-1)*100)</f>
        <v>13.99839645</v>
      </c>
      <c r="U705" s="108">
        <f t="array" ref="U705">IF(INDEX(Historical!$H$7:$H$1372,MATCH(B705,Historical!$B$7:$B$1403,0))=0,"n/a",((INDEX(Historical!$C$7:$C$1381,MATCH(B705,Historical!$B$7:$B$1403,0))/INDEX(Historical!$H$7:$H$1372,MATCH(B705,Historical!$B$7:$B$1403,0)))^(1/5)-1)*100)</f>
        <v>9.856054331</v>
      </c>
      <c r="V705" s="108">
        <f t="array" ref="V705">IF(INDEX(Historical!$O$7:$O$1372,MATCH(B705,Historical!$B$7:$B$1403,0))=0,"n/a",((INDEX(Historical!$C$7:$C$1381,MATCH(B705,Historical!$B$7:$B$1403,0))/INDEX(Historical!$O$7:$O$1372,MATCH(B705,Historical!$B$7:$B$1403,0)))^(1/10)-1)*100)</f>
        <v>6.160689622</v>
      </c>
      <c r="W705" s="109">
        <f t="shared" si="5"/>
        <v>1.599829716</v>
      </c>
      <c r="X705" s="110">
        <f t="shared" si="6"/>
        <v>0.9758469634</v>
      </c>
      <c r="Y705" s="177"/>
      <c r="Z705" s="103">
        <f t="shared" si="7"/>
        <v>92.08633094</v>
      </c>
      <c r="AA705" s="112">
        <f t="shared" si="8"/>
        <v>44.01438849</v>
      </c>
      <c r="AB705" s="73">
        <v>12.0</v>
      </c>
      <c r="AC705" s="102">
        <v>1.39</v>
      </c>
      <c r="AD705" s="102">
        <v>3.14</v>
      </c>
      <c r="AE705" s="102">
        <v>4.41</v>
      </c>
      <c r="AF705" s="102">
        <v>1.94</v>
      </c>
      <c r="AG705" s="102">
        <v>4.2</v>
      </c>
      <c r="AH705" s="102">
        <v>-33.900000000000006</v>
      </c>
      <c r="AI705" s="102">
        <v>36.85</v>
      </c>
      <c r="AJ705" s="102">
        <v>10.100000000000001</v>
      </c>
      <c r="AK705" s="102">
        <v>14.000000000000002</v>
      </c>
      <c r="AL705" s="113">
        <v>1740.0</v>
      </c>
      <c r="AM705" s="114">
        <v>1.0</v>
      </c>
      <c r="AN705" s="102">
        <v>0.64</v>
      </c>
      <c r="AO705" s="115">
        <f t="shared" si="9"/>
        <v>-32.06614717</v>
      </c>
      <c r="AP705" s="116">
        <f t="shared" si="10"/>
        <v>11.94824132</v>
      </c>
      <c r="AQ705" s="117">
        <f t="shared" si="11"/>
        <v>94.80806927</v>
      </c>
      <c r="AR705" s="103">
        <f t="array" ref="AR705">INDEX(Historical!$C$7:$C$1381,MATCH(B705,Historical!$B$7:$B$1403,0))*IF(AH705="n/a",1.03,IF(AH705&lt;0,1.01,IF(AH705&gt;10,1.1,(1+AH705/100))))</f>
        <v>1.212</v>
      </c>
      <c r="AS705" s="112">
        <f t="shared" si="12"/>
        <v>1.3332</v>
      </c>
      <c r="AT705" s="112">
        <f t="shared" ref="AT705:AV705" si="713">IF($AK705="n/a",1.03*AS705,IF($AK705&lt;0,1.01*AS705,IF($AK705&gt;10,1.1*AS705,(1+$AK705/100)*AS705)))</f>
        <v>1.46652</v>
      </c>
      <c r="AU705" s="112">
        <f t="shared" si="713"/>
        <v>1.613172</v>
      </c>
      <c r="AV705" s="112">
        <f t="shared" si="713"/>
        <v>1.7744892</v>
      </c>
      <c r="AW705" s="103">
        <f t="shared" si="14"/>
        <v>7.3993812</v>
      </c>
      <c r="AX705" s="118">
        <f t="shared" si="15"/>
        <v>12.09444459</v>
      </c>
      <c r="AY705" s="119">
        <v>0.02</v>
      </c>
      <c r="AZ705" s="114">
        <v>3.53</v>
      </c>
      <c r="BA705" s="114">
        <v>-18.42</v>
      </c>
      <c r="BB705" s="114">
        <v>-14.42</v>
      </c>
      <c r="BC705" s="114">
        <v>-9.78</v>
      </c>
      <c r="BD705" s="42"/>
      <c r="BE705" s="17">
        <v>1968.0</v>
      </c>
      <c r="BF705" s="17">
        <f t="shared" si="16"/>
        <v>6</v>
      </c>
      <c r="BG705" s="120">
        <v>1.9</v>
      </c>
    </row>
    <row r="706" ht="11.25" customHeight="1">
      <c r="A706" s="55" t="s">
        <v>446</v>
      </c>
      <c r="B706" s="99" t="s">
        <v>447</v>
      </c>
      <c r="C706" s="100" t="s">
        <v>272</v>
      </c>
      <c r="D706" s="100" t="s">
        <v>273</v>
      </c>
      <c r="E706" s="101">
        <v>27.0</v>
      </c>
      <c r="F706" s="58">
        <v>116.0</v>
      </c>
      <c r="G706" s="58" t="s">
        <v>121</v>
      </c>
      <c r="H706" s="58" t="s">
        <v>121</v>
      </c>
      <c r="I706" s="102">
        <v>11.98</v>
      </c>
      <c r="J706" s="103">
        <f t="shared" si="2"/>
        <v>11.93656093</v>
      </c>
      <c r="K706" s="144">
        <v>0.3575</v>
      </c>
      <c r="L706" s="73">
        <v>4.0</v>
      </c>
      <c r="M706" s="23">
        <f t="shared" si="3"/>
        <v>1.43</v>
      </c>
      <c r="N706" s="105" t="s">
        <v>147</v>
      </c>
      <c r="O706" s="145">
        <v>0.355</v>
      </c>
      <c r="P706" s="107">
        <v>43950.0</v>
      </c>
      <c r="Q706" s="107">
        <v>43965.0</v>
      </c>
      <c r="R706" s="23">
        <f t="shared" si="4"/>
        <v>0.7042253521</v>
      </c>
      <c r="S706" s="108">
        <f t="array" ref="S706">IF(INDEX(Historical!$D$7:$D$1379,MATCH(B706,Historical!$B$7:$B$1403,0))=0,"n/a",(INDEX(Historical!$C$7:$C$1381,MATCH(B706,Historical!$B$7:$B$1403,0))/INDEX(Historical!$D$7:$D$1379,MATCH(B706,Historical!$B$7:$B$1403,0))-1)*100)</f>
        <v>1.615798923</v>
      </c>
      <c r="T706" s="108">
        <f t="array" ref="T706">IF(INDEX(Historical!$F$7:$F$1372,MATCH(B706,Historical!$B$7:$B$1403,0))=0,"n/a",((INDEX(Historical!$C$7:$C$1381,MATCH(B706,Historical!$B$7:$B$1403,0))/INDEX(Historical!$F$7:$F$1372,MATCH(B706,Historical!$B$7:$B$1403,0)))^(1/3)-1)*100)</f>
        <v>3.943012203</v>
      </c>
      <c r="U706" s="108">
        <f t="array" ref="U706">IF(INDEX(Historical!$H$7:$H$1372,MATCH(B706,Historical!$B$7:$B$1403,0))=0,"n/a",((INDEX(Historical!$C$7:$C$1381,MATCH(B706,Historical!$B$7:$B$1403,0))/INDEX(Historical!$H$7:$H$1372,MATCH(B706,Historical!$B$7:$B$1403,0)))^(1/5)-1)*100)</f>
        <v>8.408897132</v>
      </c>
      <c r="V706" s="108">
        <f t="array" ref="V706">IF(INDEX(Historical!$O$7:$O$1372,MATCH(B706,Historical!$B$7:$B$1403,0))=0,"n/a",((INDEX(Historical!$C$7:$C$1381,MATCH(B706,Historical!$B$7:$B$1403,0))/INDEX(Historical!$O$7:$O$1372,MATCH(B706,Historical!$B$7:$B$1403,0)))^(1/10)-1)*100)</f>
        <v>6.360537074</v>
      </c>
      <c r="W706" s="109">
        <f t="shared" si="5"/>
        <v>1.322041997</v>
      </c>
      <c r="X706" s="110">
        <f t="shared" si="6"/>
        <v>2.15612747</v>
      </c>
      <c r="Y706" s="159"/>
      <c r="Z706" s="103">
        <f t="shared" si="7"/>
        <v>153.7634409</v>
      </c>
      <c r="AA706" s="112">
        <f t="shared" si="8"/>
        <v>12.88172043</v>
      </c>
      <c r="AB706" s="73">
        <v>12.0</v>
      </c>
      <c r="AC706" s="102">
        <v>0.93</v>
      </c>
      <c r="AD706" s="102">
        <v>1.93</v>
      </c>
      <c r="AE706" s="102">
        <v>2.3</v>
      </c>
      <c r="AF706" s="102">
        <v>2.55</v>
      </c>
      <c r="AG706" s="102">
        <v>18.5</v>
      </c>
      <c r="AH706" s="102">
        <v>104.89999999999999</v>
      </c>
      <c r="AI706" s="102">
        <v>-4.95</v>
      </c>
      <c r="AJ706" s="102">
        <v>3.9</v>
      </c>
      <c r="AK706" s="102">
        <v>6.7</v>
      </c>
      <c r="AL706" s="113">
        <v>1100.0</v>
      </c>
      <c r="AM706" s="114">
        <v>2.4</v>
      </c>
      <c r="AN706" s="102">
        <v>3.62</v>
      </c>
      <c r="AO706" s="115">
        <f t="shared" si="9"/>
        <v>7.463737637</v>
      </c>
      <c r="AP706" s="116">
        <f t="shared" si="10"/>
        <v>20.34545807</v>
      </c>
      <c r="AQ706" s="117">
        <f t="shared" si="11"/>
        <v>20.82749337</v>
      </c>
      <c r="AR706" s="103">
        <f t="array" ref="AR706">INDEX(Historical!$C$7:$C$1381,MATCH(B706,Historical!$B$7:$B$1403,0))*IF(AH706="n/a",1.03,IF(AH706&lt;0,1.01,IF(AH706&gt;10,1.1,(1+AH706/100))))</f>
        <v>1.5565</v>
      </c>
      <c r="AS706" s="112">
        <f t="shared" si="12"/>
        <v>1.572065</v>
      </c>
      <c r="AT706" s="112">
        <f t="shared" ref="AT706:AV706" si="714">IF($AK706="n/a",1.03*AS706,IF($AK706&lt;0,1.01*AS706,IF($AK706&gt;10,1.1*AS706,(1+$AK706/100)*AS706)))</f>
        <v>1.677393355</v>
      </c>
      <c r="AU706" s="112">
        <f t="shared" si="714"/>
        <v>1.78977871</v>
      </c>
      <c r="AV706" s="112">
        <f t="shared" si="714"/>
        <v>1.909693883</v>
      </c>
      <c r="AW706" s="103">
        <f t="shared" si="14"/>
        <v>8.505430948</v>
      </c>
      <c r="AX706" s="118">
        <f t="shared" si="15"/>
        <v>70.99691943</v>
      </c>
      <c r="AY706" s="119">
        <v>0.67</v>
      </c>
      <c r="AZ706" s="114">
        <v>4.36</v>
      </c>
      <c r="BA706" s="114">
        <v>-45.550000000000004</v>
      </c>
      <c r="BB706" s="114">
        <v>-17.169999999999998</v>
      </c>
      <c r="BC706" s="114">
        <v>-23.23</v>
      </c>
      <c r="BD706" s="42"/>
      <c r="BE706" s="17">
        <v>1994.0</v>
      </c>
      <c r="BF706" s="17">
        <f t="shared" si="16"/>
        <v>2</v>
      </c>
      <c r="BG706" s="120">
        <v>3.6999999999999997</v>
      </c>
    </row>
    <row r="707" ht="11.25" customHeight="1">
      <c r="A707" s="155" t="s">
        <v>1405</v>
      </c>
      <c r="B707" s="99" t="s">
        <v>1406</v>
      </c>
      <c r="C707" s="100" t="s">
        <v>272</v>
      </c>
      <c r="D707" s="100" t="s">
        <v>273</v>
      </c>
      <c r="E707" s="101">
        <v>9.0</v>
      </c>
      <c r="F707" s="58">
        <v>525.0</v>
      </c>
      <c r="G707" s="58" t="s">
        <v>121</v>
      </c>
      <c r="H707" s="58" t="s">
        <v>121</v>
      </c>
      <c r="I707" s="150">
        <v>78.44</v>
      </c>
      <c r="J707" s="103">
        <f t="shared" si="2"/>
        <v>4.51300357</v>
      </c>
      <c r="K707" s="104">
        <v>0.885</v>
      </c>
      <c r="L707" s="73">
        <v>4.0</v>
      </c>
      <c r="M707" s="23">
        <f t="shared" si="3"/>
        <v>3.54</v>
      </c>
      <c r="N707" s="105" t="s">
        <v>218</v>
      </c>
      <c r="O707" s="106">
        <v>0.85</v>
      </c>
      <c r="P707" s="107">
        <v>43829.0</v>
      </c>
      <c r="Q707" s="107">
        <v>43844.0</v>
      </c>
      <c r="R707" s="23">
        <f t="shared" si="4"/>
        <v>4.117647059</v>
      </c>
      <c r="S707" s="108">
        <f t="array" ref="S707">IF(INDEX(Historical!$D$7:$D$1379,MATCH(B707,Historical!$B$7:$B$1403,0))=0,"n/a",(INDEX(Historical!$C$7:$C$1381,MATCH(B707,Historical!$B$7:$B$1403,0))/INDEX(Historical!$D$7:$D$1379,MATCH(B707,Historical!$B$7:$B$1403,0))-1)*100)</f>
        <v>4.615384615</v>
      </c>
      <c r="T707" s="108">
        <f t="array" ref="T707">IF(INDEX(Historical!$F$7:$F$1372,MATCH(B707,Historical!$B$7:$B$1403,0))=0,"n/a",((INDEX(Historical!$C$7:$C$1381,MATCH(B707,Historical!$B$7:$B$1403,0))/INDEX(Historical!$F$7:$F$1372,MATCH(B707,Historical!$B$7:$B$1403,0)))^(1/3)-1)*100)</f>
        <v>5.688761756</v>
      </c>
      <c r="U707" s="108">
        <f t="array" ref="U707">IF(INDEX(Historical!$H$7:$H$1372,MATCH(B707,Historical!$B$7:$B$1403,0))=0,"n/a",((INDEX(Historical!$C$7:$C$1381,MATCH(B707,Historical!$B$7:$B$1403,0))/INDEX(Historical!$H$7:$H$1372,MATCH(B707,Historical!$B$7:$B$1403,0)))^(1/5)-1)*100)</f>
        <v>11.19615859</v>
      </c>
      <c r="V707" s="108">
        <f t="array" ref="V707">IF(INDEX(Historical!$O$7:$O$1372,MATCH(B707,Historical!$B$7:$B$1403,0))=0,"n/a",((INDEX(Historical!$C$7:$C$1381,MATCH(B707,Historical!$B$7:$B$1403,0))/INDEX(Historical!$O$7:$O$1372,MATCH(B707,Historical!$B$7:$B$1403,0)))^(1/10)-1)*100)</f>
        <v>13.59926754</v>
      </c>
      <c r="W707" s="109">
        <f t="shared" si="5"/>
        <v>0.8232912955</v>
      </c>
      <c r="X707" s="110">
        <f t="shared" si="6"/>
        <v>0.3509767584</v>
      </c>
      <c r="Y707" s="147"/>
      <c r="Z707" s="103">
        <f t="shared" si="7"/>
        <v>114.9350649</v>
      </c>
      <c r="AA707" s="112">
        <f t="shared" si="8"/>
        <v>25.46753247</v>
      </c>
      <c r="AB707" s="73">
        <v>12.0</v>
      </c>
      <c r="AC707" s="102">
        <v>3.08</v>
      </c>
      <c r="AD707" s="102" t="s">
        <v>128</v>
      </c>
      <c r="AE707" s="102">
        <v>5.11</v>
      </c>
      <c r="AF707" s="102">
        <v>1.18</v>
      </c>
      <c r="AG707" s="102">
        <v>4.2</v>
      </c>
      <c r="AH707" s="102">
        <v>205.50000000000003</v>
      </c>
      <c r="AI707" s="102">
        <v>2.91</v>
      </c>
      <c r="AJ707" s="102">
        <v>31.900000000000002</v>
      </c>
      <c r="AK707" s="102">
        <v>-10.84</v>
      </c>
      <c r="AL707" s="113">
        <v>6340.0</v>
      </c>
      <c r="AM707" s="114">
        <v>0.44</v>
      </c>
      <c r="AN707" s="102">
        <v>1.07</v>
      </c>
      <c r="AO707" s="115">
        <f t="shared" si="9"/>
        <v>-9.758370304</v>
      </c>
      <c r="AP707" s="116">
        <f t="shared" si="10"/>
        <v>15.70916216</v>
      </c>
      <c r="AQ707" s="117">
        <f t="shared" si="11"/>
        <v>15.56948523</v>
      </c>
      <c r="AR707" s="103">
        <f t="array" ref="AR707">INDEX(Historical!$C$7:$C$1381,MATCH(B707,Historical!$B$7:$B$1403,0))*IF(AH707="n/a",1.03,IF(AH707&lt;0,1.01,IF(AH707&gt;10,1.1,(1+AH707/100))))</f>
        <v>3.74</v>
      </c>
      <c r="AS707" s="112">
        <f t="shared" si="12"/>
        <v>3.848834</v>
      </c>
      <c r="AT707" s="112">
        <f t="shared" ref="AT707:AV707" si="715">IF($AK707="n/a",1.03*AS707,IF($AK707&lt;0,1.01*AS707,IF($AK707&gt;10,1.1*AS707,(1+$AK707/100)*AS707)))</f>
        <v>3.88732234</v>
      </c>
      <c r="AU707" s="112">
        <f t="shared" si="715"/>
        <v>3.926195563</v>
      </c>
      <c r="AV707" s="112">
        <f t="shared" si="715"/>
        <v>3.965457519</v>
      </c>
      <c r="AW707" s="103">
        <f t="shared" si="14"/>
        <v>19.36780942</v>
      </c>
      <c r="AX707" s="118">
        <f t="shared" si="15"/>
        <v>24.69124098</v>
      </c>
      <c r="AY707" s="119">
        <v>1.18</v>
      </c>
      <c r="AZ707" s="114">
        <v>3.9600000000000004</v>
      </c>
      <c r="BA707" s="114">
        <v>-18.62</v>
      </c>
      <c r="BB707" s="114">
        <v>-14.48</v>
      </c>
      <c r="BC707" s="114">
        <v>-7.7700000000000005</v>
      </c>
      <c r="BD707" s="42"/>
      <c r="BE707" s="17">
        <v>2012.0</v>
      </c>
      <c r="BF707" s="17">
        <f t="shared" si="16"/>
        <v>0</v>
      </c>
      <c r="BG707" s="120">
        <v>1.7000000000000002</v>
      </c>
    </row>
    <row r="708" ht="11.25" customHeight="1">
      <c r="A708" s="155" t="s">
        <v>1084</v>
      </c>
      <c r="B708" s="99" t="s">
        <v>1085</v>
      </c>
      <c r="C708" s="100" t="s">
        <v>141</v>
      </c>
      <c r="D708" s="100" t="s">
        <v>167</v>
      </c>
      <c r="E708" s="101">
        <v>16.0</v>
      </c>
      <c r="F708" s="58">
        <v>231.0</v>
      </c>
      <c r="G708" s="58" t="s">
        <v>168</v>
      </c>
      <c r="H708" s="58" t="s">
        <v>168</v>
      </c>
      <c r="I708" s="150">
        <v>28.63</v>
      </c>
      <c r="J708" s="103">
        <f t="shared" si="2"/>
        <v>1.536849459</v>
      </c>
      <c r="K708" s="104">
        <v>0.11</v>
      </c>
      <c r="L708" s="73">
        <v>4.0</v>
      </c>
      <c r="M708" s="23">
        <f t="shared" si="3"/>
        <v>0.44</v>
      </c>
      <c r="N708" s="105" t="s">
        <v>409</v>
      </c>
      <c r="O708" s="106">
        <v>0.1</v>
      </c>
      <c r="P708" s="146">
        <v>43539.0</v>
      </c>
      <c r="Q708" s="146">
        <v>43553.0</v>
      </c>
      <c r="R708" s="23">
        <f t="shared" si="4"/>
        <v>10</v>
      </c>
      <c r="S708" s="108">
        <f t="array" ref="S708">IF(INDEX(Historical!$D$7:$D$1379,MATCH(B708,Historical!$B$7:$B$1403,0))=0,"n/a",(INDEX(Historical!$C$7:$C$1381,MATCH(B708,Historical!$B$7:$B$1403,0))/INDEX(Historical!$D$7:$D$1379,MATCH(B708,Historical!$B$7:$B$1403,0))-1)*100)</f>
        <v>10</v>
      </c>
      <c r="T708" s="108">
        <f t="array" ref="T708">IF(INDEX(Historical!$F$7:$F$1372,MATCH(B708,Historical!$B$7:$B$1403,0))=0,"n/a",((INDEX(Historical!$C$7:$C$1381,MATCH(B708,Historical!$B$7:$B$1403,0))/INDEX(Historical!$F$7:$F$1372,MATCH(B708,Historical!$B$7:$B$1403,0)))^(1/3)-1)*100)</f>
        <v>8.974425082</v>
      </c>
      <c r="U708" s="108">
        <f t="array" ref="U708">IF(INDEX(Historical!$H$7:$H$1372,MATCH(B708,Historical!$B$7:$B$1403,0))=0,"n/a",((INDEX(Historical!$C$7:$C$1381,MATCH(B708,Historical!$B$7:$B$1403,0))/INDEX(Historical!$H$7:$H$1372,MATCH(B708,Historical!$B$7:$B$1403,0)))^(1/5)-1)*100)</f>
        <v>7.960847305</v>
      </c>
      <c r="V708" s="108">
        <f t="array" ref="V708">IF(INDEX(Historical!$O$7:$O$1372,MATCH(B708,Historical!$B$7:$B$1403,0))=0,"n/a",((INDEX(Historical!$C$7:$C$1381,MATCH(B708,Historical!$B$7:$B$1403,0))/INDEX(Historical!$O$7:$O$1372,MATCH(B708,Historical!$B$7:$B$1403,0)))^(1/10)-1)*100)</f>
        <v>8.760177464</v>
      </c>
      <c r="W708" s="109">
        <f t="shared" si="5"/>
        <v>0.9087541134</v>
      </c>
      <c r="X708" s="110">
        <f t="shared" si="6"/>
        <v>1.137263901</v>
      </c>
      <c r="Y708" s="147"/>
      <c r="Z708" s="103">
        <f t="shared" si="7"/>
        <v>25.28735632</v>
      </c>
      <c r="AA708" s="112">
        <f t="shared" si="8"/>
        <v>16.45402299</v>
      </c>
      <c r="AB708" s="73">
        <v>12.0</v>
      </c>
      <c r="AC708" s="102">
        <v>1.74</v>
      </c>
      <c r="AD708" s="102">
        <v>2.89</v>
      </c>
      <c r="AE708" s="102">
        <v>0.7</v>
      </c>
      <c r="AF708" s="102">
        <v>3.28</v>
      </c>
      <c r="AG708" s="102">
        <v>21.8</v>
      </c>
      <c r="AH708" s="102">
        <v>41.4</v>
      </c>
      <c r="AI708" s="102">
        <v>5.3100000000000005</v>
      </c>
      <c r="AJ708" s="102">
        <v>7.000000000000001</v>
      </c>
      <c r="AK708" s="102">
        <v>5.71</v>
      </c>
      <c r="AL708" s="113">
        <v>3160.0</v>
      </c>
      <c r="AM708" s="114">
        <v>0.2</v>
      </c>
      <c r="AN708" s="102">
        <v>2.74</v>
      </c>
      <c r="AO708" s="115">
        <f t="shared" si="9"/>
        <v>-6.956326225</v>
      </c>
      <c r="AP708" s="116">
        <f t="shared" si="10"/>
        <v>9.497696763</v>
      </c>
      <c r="AQ708" s="117">
        <f t="shared" si="11"/>
        <v>54.87514025</v>
      </c>
      <c r="AR708" s="103">
        <f t="array" ref="AR708">INDEX(Historical!$C$7:$C$1381,MATCH(B708,Historical!$B$7:$B$1403,0))*IF(AH708="n/a",1.03,IF(AH708&lt;0,1.01,IF(AH708&gt;10,1.1,(1+AH708/100))))</f>
        <v>0.484</v>
      </c>
      <c r="AS708" s="112">
        <f t="shared" si="12"/>
        <v>0.5097004</v>
      </c>
      <c r="AT708" s="112">
        <f t="shared" ref="AT708:AV708" si="716">IF($AK708="n/a",1.03*AS708,IF($AK708&lt;0,1.01*AS708,IF($AK708&gt;10,1.1*AS708,(1+$AK708/100)*AS708)))</f>
        <v>0.5388042928</v>
      </c>
      <c r="AU708" s="112">
        <f t="shared" si="716"/>
        <v>0.569570018</v>
      </c>
      <c r="AV708" s="112">
        <f t="shared" si="716"/>
        <v>0.602092466</v>
      </c>
      <c r="AW708" s="103">
        <f t="shared" si="14"/>
        <v>2.704167177</v>
      </c>
      <c r="AX708" s="118">
        <f t="shared" si="15"/>
        <v>9.445222413</v>
      </c>
      <c r="AY708" s="119">
        <v>0.71</v>
      </c>
      <c r="AZ708" s="114">
        <v>4.83</v>
      </c>
      <c r="BA708" s="114">
        <v>-12.709999999999999</v>
      </c>
      <c r="BB708" s="114">
        <v>-8.200000000000001</v>
      </c>
      <c r="BC708" s="114">
        <v>-5.94</v>
      </c>
      <c r="BD708" s="42"/>
      <c r="BE708" s="17">
        <v>2004.0</v>
      </c>
      <c r="BF708" s="17">
        <f t="shared" si="16"/>
        <v>1</v>
      </c>
      <c r="BG708" s="120">
        <v>4.1000000000000005</v>
      </c>
    </row>
    <row r="709" ht="11.25" customHeight="1">
      <c r="A709" s="155" t="s">
        <v>1633</v>
      </c>
      <c r="B709" s="99" t="s">
        <v>1634</v>
      </c>
      <c r="C709" s="100" t="s">
        <v>136</v>
      </c>
      <c r="D709" s="100" t="s">
        <v>391</v>
      </c>
      <c r="E709" s="101">
        <v>8.0</v>
      </c>
      <c r="F709" s="58">
        <v>581.0</v>
      </c>
      <c r="G709" s="58" t="s">
        <v>168</v>
      </c>
      <c r="H709" s="58" t="s">
        <v>168</v>
      </c>
      <c r="I709" s="150">
        <v>32.82</v>
      </c>
      <c r="J709" s="103">
        <f t="shared" si="2"/>
        <v>1.828153565</v>
      </c>
      <c r="K709" s="104">
        <v>0.15</v>
      </c>
      <c r="L709" s="73">
        <v>4.0</v>
      </c>
      <c r="M709" s="23">
        <f t="shared" si="3"/>
        <v>0.6</v>
      </c>
      <c r="N709" s="105" t="s">
        <v>252</v>
      </c>
      <c r="O709" s="106">
        <v>0.13</v>
      </c>
      <c r="P709" s="107">
        <v>43691.0</v>
      </c>
      <c r="Q709" s="107">
        <v>43707.0</v>
      </c>
      <c r="R709" s="23">
        <f t="shared" si="4"/>
        <v>15.38461538</v>
      </c>
      <c r="S709" s="108">
        <f t="array" ref="S709">IF(INDEX(Historical!$D$7:$D$1379,MATCH(B709,Historical!$B$7:$B$1403,0))=0,"n/a",(INDEX(Historical!$C$7:$C$1381,MATCH(B709,Historical!$B$7:$B$1403,0))/INDEX(Historical!$D$7:$D$1379,MATCH(B709,Historical!$B$7:$B$1403,0))-1)*100)</f>
        <v>16.66666667</v>
      </c>
      <c r="T709" s="108">
        <f t="array" ref="T709">IF(INDEX(Historical!$F$7:$F$1372,MATCH(B709,Historical!$B$7:$B$1403,0))=0,"n/a",((INDEX(Historical!$C$7:$C$1381,MATCH(B709,Historical!$B$7:$B$1403,0))/INDEX(Historical!$F$7:$F$1372,MATCH(B709,Historical!$B$7:$B$1403,0)))^(1/3)-1)*100)</f>
        <v>13.79804736</v>
      </c>
      <c r="U709" s="108">
        <f t="array" ref="U709">IF(INDEX(Historical!$H$7:$H$1372,MATCH(B709,Historical!$B$7:$B$1403,0))=0,"n/a",((INDEX(Historical!$C$7:$C$1381,MATCH(B709,Historical!$B$7:$B$1403,0))/INDEX(Historical!$H$7:$H$1372,MATCH(B709,Historical!$B$7:$B$1403,0)))^(1/5)-1)*100)</f>
        <v>11.15648817</v>
      </c>
      <c r="V709" s="108">
        <f t="array" ref="V709">IF(INDEX(Historical!$O$7:$O$1372,MATCH(B709,Historical!$B$7:$B$1403,0))=0,"n/a",((INDEX(Historical!$C$7:$C$1381,MATCH(B709,Historical!$B$7:$B$1403,0))/INDEX(Historical!$O$7:$O$1372,MATCH(B709,Historical!$B$7:$B$1403,0)))^(1/10)-1)*100)</f>
        <v>8.842291989</v>
      </c>
      <c r="W709" s="109">
        <f t="shared" si="5"/>
        <v>1.261719042</v>
      </c>
      <c r="X709" s="110">
        <f t="shared" si="6"/>
        <v>0.6680531841</v>
      </c>
      <c r="Y709" s="149"/>
      <c r="Z709" s="103">
        <f t="shared" si="7"/>
        <v>18.40490798</v>
      </c>
      <c r="AA709" s="112">
        <f t="shared" si="8"/>
        <v>10.06748466</v>
      </c>
      <c r="AB709" s="73">
        <v>12.0</v>
      </c>
      <c r="AC709" s="102">
        <v>3.26</v>
      </c>
      <c r="AD709" s="102" t="s">
        <v>128</v>
      </c>
      <c r="AE709" s="102">
        <v>2.92</v>
      </c>
      <c r="AF709" s="102">
        <v>1.21</v>
      </c>
      <c r="AG709" s="102">
        <v>12.6</v>
      </c>
      <c r="AH709" s="102">
        <v>24.5</v>
      </c>
      <c r="AI709" s="102">
        <v>3.7900000000000005</v>
      </c>
      <c r="AJ709" s="102">
        <v>16.7</v>
      </c>
      <c r="AK709" s="102" t="s">
        <v>128</v>
      </c>
      <c r="AL709" s="113">
        <v>306.21</v>
      </c>
      <c r="AM709" s="114">
        <v>0.7000000000000001</v>
      </c>
      <c r="AN709" s="102">
        <v>0.06</v>
      </c>
      <c r="AO709" s="115">
        <f t="shared" si="9"/>
        <v>2.917157076</v>
      </c>
      <c r="AP709" s="116">
        <f t="shared" si="10"/>
        <v>12.98464174</v>
      </c>
      <c r="AQ709" s="117">
        <f t="shared" si="11"/>
        <v>-26.41963897</v>
      </c>
      <c r="AR709" s="103">
        <f t="array" ref="AR709">INDEX(Historical!$C$7:$C$1381,MATCH(B709,Historical!$B$7:$B$1403,0))*IF(AH709="n/a",1.03,IF(AH709&lt;0,1.01,IF(AH709&gt;10,1.1,(1+AH709/100))))</f>
        <v>0.616</v>
      </c>
      <c r="AS709" s="112">
        <f t="shared" si="12"/>
        <v>0.6393464</v>
      </c>
      <c r="AT709" s="112">
        <f t="shared" ref="AT709:AV709" si="717">IF($AK709="n/a",1.03*AS709,IF($AK709&lt;0,1.01*AS709,IF($AK709&gt;10,1.1*AS709,(1+$AK709/100)*AS709)))</f>
        <v>0.658526792</v>
      </c>
      <c r="AU709" s="112">
        <f t="shared" si="717"/>
        <v>0.6782825958</v>
      </c>
      <c r="AV709" s="112">
        <f t="shared" si="717"/>
        <v>0.6986310736</v>
      </c>
      <c r="AW709" s="103">
        <f t="shared" si="14"/>
        <v>3.290786861</v>
      </c>
      <c r="AX709" s="118">
        <f t="shared" si="15"/>
        <v>10.02677289</v>
      </c>
      <c r="AY709" s="119">
        <v>0.7</v>
      </c>
      <c r="AZ709" s="114">
        <v>9.69</v>
      </c>
      <c r="BA709" s="114">
        <v>-15.950000000000001</v>
      </c>
      <c r="BB709" s="114">
        <v>-11.61</v>
      </c>
      <c r="BC709" s="114">
        <v>-7.04</v>
      </c>
      <c r="BD709" s="42"/>
      <c r="BE709" s="17">
        <v>2012.0</v>
      </c>
      <c r="BF709" s="17">
        <f t="shared" si="16"/>
        <v>0</v>
      </c>
      <c r="BG709" s="120">
        <v>1.3</v>
      </c>
    </row>
    <row r="710" ht="11.25" customHeight="1">
      <c r="A710" s="155" t="s">
        <v>1086</v>
      </c>
      <c r="B710" s="99" t="s">
        <v>1087</v>
      </c>
      <c r="C710" s="100" t="s">
        <v>141</v>
      </c>
      <c r="D710" s="100" t="s">
        <v>142</v>
      </c>
      <c r="E710" s="101">
        <v>10.0</v>
      </c>
      <c r="F710" s="58">
        <v>364.0</v>
      </c>
      <c r="G710" s="58" t="s">
        <v>168</v>
      </c>
      <c r="H710" s="58" t="s">
        <v>168</v>
      </c>
      <c r="I710" s="150">
        <v>105.99</v>
      </c>
      <c r="J710" s="103">
        <f t="shared" si="2"/>
        <v>2.188885744</v>
      </c>
      <c r="K710" s="104">
        <v>0.58</v>
      </c>
      <c r="L710" s="73">
        <v>4.0</v>
      </c>
      <c r="M710" s="23">
        <f t="shared" si="3"/>
        <v>2.32</v>
      </c>
      <c r="N710" s="105" t="s">
        <v>300</v>
      </c>
      <c r="O710" s="106">
        <v>0.55</v>
      </c>
      <c r="P710" s="107">
        <v>43703.0</v>
      </c>
      <c r="Q710" s="107">
        <v>43718.0</v>
      </c>
      <c r="R710" s="23">
        <f t="shared" si="4"/>
        <v>5.454545455</v>
      </c>
      <c r="S710" s="108">
        <f t="array" ref="S710">IF(INDEX(Historical!$D$7:$D$1379,MATCH(B710,Historical!$B$7:$B$1403,0))=0,"n/a",(INDEX(Historical!$C$7:$C$1381,MATCH(B710,Historical!$B$7:$B$1403,0))/INDEX(Historical!$D$7:$D$1379,MATCH(B710,Historical!$B$7:$B$1403,0))-1)*100)</f>
        <v>4.62962963</v>
      </c>
      <c r="T710" s="108">
        <f t="array" ref="T710">IF(INDEX(Historical!$F$7:$F$1372,MATCH(B710,Historical!$B$7:$B$1403,0))=0,"n/a",((INDEX(Historical!$C$7:$C$1381,MATCH(B710,Historical!$B$7:$B$1403,0))/INDEX(Historical!$F$7:$F$1372,MATCH(B710,Historical!$B$7:$B$1403,0)))^(1/3)-1)*100)</f>
        <v>5.220954324</v>
      </c>
      <c r="U710" s="108">
        <f t="array" ref="U710">IF(INDEX(Historical!$H$7:$H$1372,MATCH(B710,Historical!$B$7:$B$1403,0))=0,"n/a",((INDEX(Historical!$C$7:$C$1381,MATCH(B710,Historical!$B$7:$B$1403,0))/INDEX(Historical!$H$7:$H$1372,MATCH(B710,Historical!$B$7:$B$1403,0)))^(1/5)-1)*100)</f>
        <v>4.949896917</v>
      </c>
      <c r="V710" s="108">
        <f t="array" ref="V710">IF(INDEX(Historical!$O$7:$O$1372,MATCH(B710,Historical!$B$7:$B$1403,0))=0,"n/a",((INDEX(Historical!$C$7:$C$1381,MATCH(B710,Historical!$B$7:$B$1403,0))/INDEX(Historical!$O$7:$O$1372,MATCH(B710,Historical!$B$7:$B$1403,0)))^(1/10)-1)*100)</f>
        <v>16.28236163</v>
      </c>
      <c r="W710" s="109">
        <f t="shared" si="5"/>
        <v>0.3040036224</v>
      </c>
      <c r="X710" s="110">
        <f t="shared" si="6"/>
        <v>0.1813149054</v>
      </c>
      <c r="Y710" s="149"/>
      <c r="Z710" s="103">
        <f t="shared" si="7"/>
        <v>29</v>
      </c>
      <c r="AA710" s="112">
        <f t="shared" si="8"/>
        <v>13.24875</v>
      </c>
      <c r="AB710" s="73">
        <v>9.0</v>
      </c>
      <c r="AC710" s="102">
        <v>8.0</v>
      </c>
      <c r="AD710" s="102">
        <v>1.34</v>
      </c>
      <c r="AE710" s="102">
        <v>1.85</v>
      </c>
      <c r="AF710" s="102">
        <v>9.47</v>
      </c>
      <c r="AG710" s="102">
        <v>67.9</v>
      </c>
      <c r="AH710" s="102">
        <v>415.59999999999997</v>
      </c>
      <c r="AI710" s="102">
        <v>11.19</v>
      </c>
      <c r="AJ710" s="102">
        <v>27.3</v>
      </c>
      <c r="AK710" s="102">
        <v>9.9</v>
      </c>
      <c r="AL710" s="113">
        <v>5970.0</v>
      </c>
      <c r="AM710" s="228">
        <v>0.6</v>
      </c>
      <c r="AN710" s="102">
        <v>3.3</v>
      </c>
      <c r="AO710" s="115">
        <f t="shared" si="9"/>
        <v>-6.109967339</v>
      </c>
      <c r="AP710" s="116">
        <f t="shared" si="10"/>
        <v>7.138782661</v>
      </c>
      <c r="AQ710" s="117">
        <f t="shared" si="11"/>
        <v>136.1408831</v>
      </c>
      <c r="AR710" s="103">
        <f t="array" ref="AR710">INDEX(Historical!$C$7:$C$1381,MATCH(B710,Historical!$B$7:$B$1403,0))*IF(AH710="n/a",1.03,IF(AH710&lt;0,1.01,IF(AH710&gt;10,1.1,(1+AH710/100))))</f>
        <v>2.486</v>
      </c>
      <c r="AS710" s="112">
        <f t="shared" si="12"/>
        <v>2.7346</v>
      </c>
      <c r="AT710" s="112">
        <f t="shared" ref="AT710:AV710" si="718">IF($AK710="n/a",1.03*AS710,IF($AK710&lt;0,1.01*AS710,IF($AK710&gt;10,1.1*AS710,(1+$AK710/100)*AS710)))</f>
        <v>3.0053254</v>
      </c>
      <c r="AU710" s="112">
        <f t="shared" si="718"/>
        <v>3.302852615</v>
      </c>
      <c r="AV710" s="112">
        <f t="shared" si="718"/>
        <v>3.629835023</v>
      </c>
      <c r="AW710" s="103">
        <f t="shared" si="14"/>
        <v>15.15861304</v>
      </c>
      <c r="AX710" s="118">
        <f t="shared" si="15"/>
        <v>14.30192758</v>
      </c>
      <c r="AY710" s="119">
        <v>0.78</v>
      </c>
      <c r="AZ710" s="114">
        <v>39.629999999999995</v>
      </c>
      <c r="BA710" s="114">
        <v>-15.39</v>
      </c>
      <c r="BB710" s="114">
        <v>-5.84</v>
      </c>
      <c r="BC710" s="114">
        <v>2.01</v>
      </c>
      <c r="BD710" s="42"/>
      <c r="BE710" s="17">
        <v>2010.0</v>
      </c>
      <c r="BF710" s="17">
        <f t="shared" si="16"/>
        <v>0</v>
      </c>
      <c r="BG710" s="120">
        <v>13.5</v>
      </c>
    </row>
    <row r="711" ht="11.25" customHeight="1">
      <c r="A711" s="230" t="s">
        <v>2120</v>
      </c>
      <c r="B711" s="99" t="s">
        <v>2121</v>
      </c>
      <c r="C711" s="100" t="s">
        <v>136</v>
      </c>
      <c r="D711" s="100" t="s">
        <v>153</v>
      </c>
      <c r="E711" s="101">
        <v>5.0</v>
      </c>
      <c r="F711" s="58">
        <v>838.0</v>
      </c>
      <c r="G711" s="58" t="s">
        <v>168</v>
      </c>
      <c r="H711" s="58" t="s">
        <v>168</v>
      </c>
      <c r="I711" s="150">
        <v>21.92</v>
      </c>
      <c r="J711" s="103">
        <f t="shared" si="2"/>
        <v>2.737226277</v>
      </c>
      <c r="K711" s="104">
        <v>0.15</v>
      </c>
      <c r="L711" s="73">
        <v>4.0</v>
      </c>
      <c r="M711" s="23">
        <f t="shared" si="3"/>
        <v>0.6</v>
      </c>
      <c r="N711" s="105" t="s">
        <v>409</v>
      </c>
      <c r="O711" s="106">
        <v>0.14</v>
      </c>
      <c r="P711" s="107">
        <v>43629.0</v>
      </c>
      <c r="Q711" s="107">
        <v>43644.0</v>
      </c>
      <c r="R711" s="23">
        <f t="shared" si="4"/>
        <v>7.142857143</v>
      </c>
      <c r="S711" s="108">
        <f t="array" ref="S711">IF(INDEX(Historical!$D$7:$D$1379,MATCH(B711,Historical!$B$7:$B$1403,0))=0,"n/a",(INDEX(Historical!$C$7:$C$1381,MATCH(B711,Historical!$B$7:$B$1403,0))/INDEX(Historical!$D$7:$D$1379,MATCH(B711,Historical!$B$7:$B$1403,0))-1)*100)</f>
        <v>11.32075472</v>
      </c>
      <c r="T711" s="108">
        <f t="array" ref="T711">IF(INDEX(Historical!$F$7:$F$1372,MATCH(B711,Historical!$B$7:$B$1403,0))=0,"n/a",((INDEX(Historical!$C$7:$C$1381,MATCH(B711,Historical!$B$7:$B$1403,0))/INDEX(Historical!$F$7:$F$1372,MATCH(B711,Historical!$B$7:$B$1403,0)))^(1/3)-1)*100)</f>
        <v>13.83190575</v>
      </c>
      <c r="U711" s="108" t="str">
        <f t="array" ref="U711">IF(INDEX(Historical!$H$7:$H$1372,MATCH(B711,Historical!$B$7:$B$1403,0))=0,"n/a",((INDEX(Historical!$C$7:$C$1381,MATCH(B711,Historical!$B$7:$B$1403,0))/INDEX(Historical!$H$7:$H$1372,MATCH(B711,Historical!$B$7:$B$1403,0)))^(1/5)-1)*100)</f>
        <v>n/a</v>
      </c>
      <c r="V711" s="108">
        <f t="array" ref="V711">IF(INDEX(Historical!$O$7:$O$1372,MATCH(B711,Historical!$B$7:$B$1403,0))=0,"n/a",((INDEX(Historical!$C$7:$C$1381,MATCH(B711,Historical!$B$7:$B$1403,0))/INDEX(Historical!$O$7:$O$1372,MATCH(B711,Historical!$B$7:$B$1403,0)))^(1/10)-1)*100)</f>
        <v>25.68112981</v>
      </c>
      <c r="W711" s="109" t="str">
        <f t="shared" si="5"/>
        <v>n/a</v>
      </c>
      <c r="X711" s="110" t="str">
        <f t="shared" si="6"/>
        <v>n/a</v>
      </c>
      <c r="Y711" s="133"/>
      <c r="Z711" s="103">
        <f t="shared" si="7"/>
        <v>23.62204724</v>
      </c>
      <c r="AA711" s="112">
        <f t="shared" si="8"/>
        <v>8.62992126</v>
      </c>
      <c r="AB711" s="73">
        <v>12.0</v>
      </c>
      <c r="AC711" s="102">
        <v>2.54</v>
      </c>
      <c r="AD711" s="102">
        <v>1.08</v>
      </c>
      <c r="AE711" s="102">
        <v>2.55</v>
      </c>
      <c r="AF711" s="102">
        <v>1.12</v>
      </c>
      <c r="AG711" s="102">
        <v>12.9</v>
      </c>
      <c r="AH711" s="102">
        <v>75.6</v>
      </c>
      <c r="AI711" s="102">
        <v>3.4099999999999997</v>
      </c>
      <c r="AJ711" s="102">
        <v>21.9</v>
      </c>
      <c r="AK711" s="102">
        <v>8.0</v>
      </c>
      <c r="AL711" s="113">
        <v>272.68</v>
      </c>
      <c r="AM711" s="114">
        <v>7.3999999999999995</v>
      </c>
      <c r="AN711" s="102">
        <v>0.08</v>
      </c>
      <c r="AO711" s="115" t="str">
        <f t="shared" si="9"/>
        <v>n/a</v>
      </c>
      <c r="AP711" s="116" t="str">
        <f t="shared" si="10"/>
        <v>n/a</v>
      </c>
      <c r="AQ711" s="117">
        <f t="shared" si="11"/>
        <v>-34.45777676</v>
      </c>
      <c r="AR711" s="103">
        <f t="array" ref="AR711">INDEX(Historical!$C$7:$C$1381,MATCH(B711,Historical!$B$7:$B$1403,0))*IF(AH711="n/a",1.03,IF(AH711&lt;0,1.01,IF(AH711&gt;10,1.1,(1+AH711/100))))</f>
        <v>0.649</v>
      </c>
      <c r="AS711" s="112">
        <f t="shared" si="12"/>
        <v>0.6711309</v>
      </c>
      <c r="AT711" s="112">
        <f t="shared" ref="AT711:AV711" si="719">IF($AK711="n/a",1.03*AS711,IF($AK711&lt;0,1.01*AS711,IF($AK711&gt;10,1.1*AS711,(1+$AK711/100)*AS711)))</f>
        <v>0.724821372</v>
      </c>
      <c r="AU711" s="112">
        <f t="shared" si="719"/>
        <v>0.7828070818</v>
      </c>
      <c r="AV711" s="112">
        <f t="shared" si="719"/>
        <v>0.8454316483</v>
      </c>
      <c r="AW711" s="103">
        <f t="shared" si="14"/>
        <v>3.673191002</v>
      </c>
      <c r="AX711" s="118">
        <f t="shared" si="15"/>
        <v>16.75725822</v>
      </c>
      <c r="AY711" s="119">
        <v>0.96</v>
      </c>
      <c r="AZ711" s="114">
        <v>-1.7500000000000002</v>
      </c>
      <c r="BA711" s="114">
        <v>-21.240000000000002</v>
      </c>
      <c r="BB711" s="114">
        <v>-15.010000000000002</v>
      </c>
      <c r="BC711" s="114">
        <v>-15.299999999999999</v>
      </c>
      <c r="BD711" s="42"/>
      <c r="BE711" s="17">
        <v>2015.0</v>
      </c>
      <c r="BF711" s="17">
        <f t="shared" si="16"/>
        <v>0</v>
      </c>
      <c r="BG711" s="120">
        <v>1.3</v>
      </c>
    </row>
    <row r="712" ht="11.25" customHeight="1">
      <c r="A712" s="121" t="s">
        <v>1088</v>
      </c>
      <c r="B712" s="122" t="s">
        <v>1089</v>
      </c>
      <c r="C712" s="100" t="s">
        <v>296</v>
      </c>
      <c r="D712" s="100" t="s">
        <v>569</v>
      </c>
      <c r="E712" s="123">
        <v>11.0</v>
      </c>
      <c r="F712" s="58">
        <v>325.0</v>
      </c>
      <c r="G712" s="124" t="s">
        <v>168</v>
      </c>
      <c r="H712" s="124" t="s">
        <v>168</v>
      </c>
      <c r="I712" s="216">
        <v>44.0</v>
      </c>
      <c r="J712" s="126">
        <f t="shared" si="2"/>
        <v>2.272727273</v>
      </c>
      <c r="K712" s="127">
        <v>0.25</v>
      </c>
      <c r="L712" s="128">
        <v>4.0</v>
      </c>
      <c r="M712" s="129">
        <f t="shared" si="3"/>
        <v>1</v>
      </c>
      <c r="N712" s="130" t="s">
        <v>138</v>
      </c>
      <c r="O712" s="131">
        <v>0.23</v>
      </c>
      <c r="P712" s="132">
        <v>43874.0</v>
      </c>
      <c r="Q712" s="132">
        <v>43892.0</v>
      </c>
      <c r="R712" s="129">
        <f t="shared" si="4"/>
        <v>8.695652174</v>
      </c>
      <c r="S712" s="108">
        <f t="array" ref="S712">IF(INDEX(Historical!$D$7:$D$1379,MATCH(B712,Historical!$B$7:$B$1403,0))=0,"n/a",(INDEX(Historical!$C$7:$C$1381,MATCH(B712,Historical!$B$7:$B$1403,0))/INDEX(Historical!$D$7:$D$1379,MATCH(B712,Historical!$B$7:$B$1403,0))-1)*100)</f>
        <v>9.523809524</v>
      </c>
      <c r="T712" s="108">
        <f t="array" ref="T712">IF(INDEX(Historical!$F$7:$F$1372,MATCH(B712,Historical!$B$7:$B$1403,0))=0,"n/a",((INDEX(Historical!$C$7:$C$1381,MATCH(B712,Historical!$B$7:$B$1403,0))/INDEX(Historical!$F$7:$F$1372,MATCH(B712,Historical!$B$7:$B$1403,0)))^(1/3)-1)*100)</f>
        <v>10.60114887</v>
      </c>
      <c r="U712" s="108">
        <f t="array" ref="U712">IF(INDEX(Historical!$H$7:$H$1372,MATCH(B712,Historical!$B$7:$B$1403,0))=0,"n/a",((INDEX(Historical!$C$7:$C$1381,MATCH(B712,Historical!$B$7:$B$1403,0))/INDEX(Historical!$H$7:$H$1372,MATCH(B712,Historical!$B$7:$B$1403,0)))^(1/5)-1)*100)</f>
        <v>12.08742618</v>
      </c>
      <c r="V712" s="108" t="str">
        <f t="array" ref="V712">IF(INDEX(Historical!$O$7:$O$1372,MATCH(B712,Historical!$B$7:$B$1403,0))=0,"n/a",((INDEX(Historical!$C$7:$C$1381,MATCH(B712,Historical!$B$7:$B$1403,0))/INDEX(Historical!$O$7:$O$1372,MATCH(B712,Historical!$B$7:$B$1403,0)))^(1/10)-1)*100)</f>
        <v>n/a</v>
      </c>
      <c r="W712" s="109" t="str">
        <f t="shared" si="5"/>
        <v>n/a</v>
      </c>
      <c r="X712" s="110">
        <f t="shared" si="6"/>
        <v>2.048716302</v>
      </c>
      <c r="Y712" s="174"/>
      <c r="Z712" s="126">
        <f t="shared" si="7"/>
        <v>33.00330033</v>
      </c>
      <c r="AA712" s="134">
        <f t="shared" si="8"/>
        <v>14.52145215</v>
      </c>
      <c r="AB712" s="128">
        <v>12.0</v>
      </c>
      <c r="AC712" s="125">
        <v>3.03</v>
      </c>
      <c r="AD712" s="125">
        <v>2.08</v>
      </c>
      <c r="AE712" s="125">
        <v>0.88</v>
      </c>
      <c r="AF712" s="125">
        <v>1.96</v>
      </c>
      <c r="AG712" s="125">
        <v>11.799999999999999</v>
      </c>
      <c r="AH712" s="125">
        <v>22.1</v>
      </c>
      <c r="AI712" s="125">
        <v>9.43</v>
      </c>
      <c r="AJ712" s="125">
        <v>5.8999999999999995</v>
      </c>
      <c r="AK712" s="125">
        <v>7.000000000000001</v>
      </c>
      <c r="AL712" s="135">
        <v>1010.0</v>
      </c>
      <c r="AM712" s="136">
        <v>8.0</v>
      </c>
      <c r="AN712" s="125">
        <v>0.11</v>
      </c>
      <c r="AO712" s="137">
        <f t="shared" si="9"/>
        <v>-0.1612986929</v>
      </c>
      <c r="AP712" s="138">
        <f t="shared" si="10"/>
        <v>14.36015345</v>
      </c>
      <c r="AQ712" s="139">
        <f t="shared" si="11"/>
        <v>12.47132218</v>
      </c>
      <c r="AR712" s="103">
        <f t="array" ref="AR712">INDEX(Historical!$C$7:$C$1381,MATCH(B712,Historical!$B$7:$B$1403,0))*IF(AH712="n/a",1.03,IF(AH712&lt;0,1.01,IF(AH712&gt;10,1.1,(1+AH712/100))))</f>
        <v>1.012</v>
      </c>
      <c r="AS712" s="134">
        <f t="shared" si="12"/>
        <v>1.1074316</v>
      </c>
      <c r="AT712" s="134">
        <f t="shared" ref="AT712:AV712" si="720">IF($AK712="n/a",1.03*AS712,IF($AK712&lt;0,1.01*AS712,IF($AK712&gt;10,1.1*AS712,(1+$AK712/100)*AS712)))</f>
        <v>1.184951812</v>
      </c>
      <c r="AU712" s="134">
        <f t="shared" si="720"/>
        <v>1.267898439</v>
      </c>
      <c r="AV712" s="134">
        <f t="shared" si="720"/>
        <v>1.35665133</v>
      </c>
      <c r="AW712" s="126">
        <f t="shared" si="14"/>
        <v>5.92893318</v>
      </c>
      <c r="AX712" s="140">
        <f t="shared" si="15"/>
        <v>13.47484814</v>
      </c>
      <c r="AY712" s="141">
        <v>0.97</v>
      </c>
      <c r="AZ712" s="136">
        <v>4.6899999999999995</v>
      </c>
      <c r="BA712" s="136">
        <v>-21.22</v>
      </c>
      <c r="BB712" s="136">
        <v>-14.6</v>
      </c>
      <c r="BC712" s="136">
        <v>-9.02</v>
      </c>
      <c r="BD712" s="142"/>
      <c r="BE712" s="17">
        <v>2010.0</v>
      </c>
      <c r="BF712" s="17">
        <f t="shared" si="16"/>
        <v>0</v>
      </c>
      <c r="BG712" s="143">
        <v>6.2</v>
      </c>
    </row>
    <row r="713" ht="11.25" customHeight="1">
      <c r="A713" s="55" t="s">
        <v>1090</v>
      </c>
      <c r="B713" s="99" t="s">
        <v>1091</v>
      </c>
      <c r="C713" s="100" t="s">
        <v>118</v>
      </c>
      <c r="D713" s="100" t="s">
        <v>202</v>
      </c>
      <c r="E713" s="101">
        <v>10.0</v>
      </c>
      <c r="F713" s="58">
        <v>379.0</v>
      </c>
      <c r="G713" s="58" t="s">
        <v>121</v>
      </c>
      <c r="H713" s="58" t="s">
        <v>121</v>
      </c>
      <c r="I713" s="150">
        <v>144.75</v>
      </c>
      <c r="J713" s="103">
        <f t="shared" si="2"/>
        <v>2.984455959</v>
      </c>
      <c r="K713" s="104">
        <v>1.08</v>
      </c>
      <c r="L713" s="73">
        <v>4.0</v>
      </c>
      <c r="M713" s="23">
        <f t="shared" si="3"/>
        <v>4.32</v>
      </c>
      <c r="N713" s="105" t="s">
        <v>300</v>
      </c>
      <c r="O713" s="106">
        <v>0.95</v>
      </c>
      <c r="P713" s="107">
        <v>43787.0</v>
      </c>
      <c r="Q713" s="107">
        <v>43808.0</v>
      </c>
      <c r="R713" s="23">
        <f t="shared" si="4"/>
        <v>13.68421053</v>
      </c>
      <c r="S713" s="108">
        <f t="array" ref="S713">IF(INDEX(Historical!$D$7:$D$1379,MATCH(B713,Historical!$B$7:$B$1403,0))=0,"n/a",(INDEX(Historical!$C$7:$C$1381,MATCH(B713,Historical!$B$7:$B$1403,0))/INDEX(Historical!$D$7:$D$1379,MATCH(B713,Historical!$B$7:$B$1403,0))-1)*100)</f>
        <v>15.24926686</v>
      </c>
      <c r="T713" s="108">
        <f t="array" ref="T713">IF(INDEX(Historical!$F$7:$F$1372,MATCH(B713,Historical!$B$7:$B$1403,0))=0,"n/a",((INDEX(Historical!$C$7:$C$1381,MATCH(B713,Historical!$B$7:$B$1403,0))/INDEX(Historical!$F$7:$F$1372,MATCH(B713,Historical!$B$7:$B$1403,0)))^(1/3)-1)*100)</f>
        <v>15.66082291</v>
      </c>
      <c r="U713" s="108">
        <f t="array" ref="U713">IF(INDEX(Historical!$H$7:$H$1372,MATCH(B713,Historical!$B$7:$B$1403,0))=0,"n/a",((INDEX(Historical!$C$7:$C$1381,MATCH(B713,Historical!$B$7:$B$1403,0))/INDEX(Historical!$H$7:$H$1372,MATCH(B713,Historical!$B$7:$B$1403,0)))^(1/5)-1)*100)</f>
        <v>16.26370655</v>
      </c>
      <c r="V713" s="108">
        <f t="array" ref="V713">IF(INDEX(Historical!$O$7:$O$1372,MATCH(B713,Historical!$B$7:$B$1403,0))=0,"n/a",((INDEX(Historical!$C$7:$C$1381,MATCH(B713,Historical!$B$7:$B$1403,0))/INDEX(Historical!$O$7:$O$1372,MATCH(B713,Historical!$B$7:$B$1403,0)))^(1/10)-1)*100)</f>
        <v>12.59552505</v>
      </c>
      <c r="W713" s="109">
        <f t="shared" si="5"/>
        <v>1.291228948</v>
      </c>
      <c r="X713" s="110">
        <f t="shared" si="6"/>
        <v>1.390060389</v>
      </c>
      <c r="Y713" s="99"/>
      <c r="Z713" s="103">
        <f t="shared" si="7"/>
        <v>34.81063658</v>
      </c>
      <c r="AA713" s="112">
        <f t="shared" si="8"/>
        <v>11.66398066</v>
      </c>
      <c r="AB713" s="73">
        <v>12.0</v>
      </c>
      <c r="AC713" s="102">
        <v>12.41</v>
      </c>
      <c r="AD713" s="102">
        <v>1.75</v>
      </c>
      <c r="AE713" s="102">
        <v>1.94</v>
      </c>
      <c r="AF713" s="102">
        <v>2.33</v>
      </c>
      <c r="AG713" s="102">
        <v>21.0</v>
      </c>
      <c r="AH713" s="102">
        <v>4.0</v>
      </c>
      <c r="AI713" s="102">
        <v>4.67</v>
      </c>
      <c r="AJ713" s="102">
        <v>11.700000000000001</v>
      </c>
      <c r="AK713" s="102">
        <v>6.65</v>
      </c>
      <c r="AL713" s="113">
        <v>7910.0</v>
      </c>
      <c r="AM713" s="114">
        <v>1.3</v>
      </c>
      <c r="AN713" s="102">
        <v>0.34</v>
      </c>
      <c r="AO713" s="115">
        <f t="shared" si="9"/>
        <v>7.58418185</v>
      </c>
      <c r="AP713" s="116">
        <f t="shared" si="10"/>
        <v>19.24816251</v>
      </c>
      <c r="AQ713" s="117">
        <f t="shared" si="11"/>
        <v>9.90313905</v>
      </c>
      <c r="AR713" s="103">
        <f t="array" ref="AR713">INDEX(Historical!$C$7:$C$1381,MATCH(B713,Historical!$B$7:$B$1403,0))*IF(AH713="n/a",1.03,IF(AH713&lt;0,1.01,IF(AH713&gt;10,1.1,(1+AH713/100))))</f>
        <v>4.0872</v>
      </c>
      <c r="AS713" s="112">
        <f t="shared" si="12"/>
        <v>4.27807224</v>
      </c>
      <c r="AT713" s="112">
        <f t="shared" ref="AT713:AV713" si="721">IF($AK713="n/a",1.03*AS713,IF($AK713&lt;0,1.01*AS713,IF($AK713&gt;10,1.1*AS713,(1+$AK713/100)*AS713)))</f>
        <v>4.562564044</v>
      </c>
      <c r="AU713" s="112">
        <f t="shared" si="721"/>
        <v>4.865974553</v>
      </c>
      <c r="AV713" s="112">
        <f t="shared" si="721"/>
        <v>5.189561861</v>
      </c>
      <c r="AW713" s="103">
        <f t="shared" si="14"/>
        <v>22.9833727</v>
      </c>
      <c r="AX713" s="118">
        <f t="shared" si="15"/>
        <v>15.87797768</v>
      </c>
      <c r="AY713" s="119">
        <v>1.19</v>
      </c>
      <c r="AZ713" s="114">
        <v>1.1400000000000001</v>
      </c>
      <c r="BA713" s="114">
        <v>-16.81</v>
      </c>
      <c r="BB713" s="114">
        <v>-11.64</v>
      </c>
      <c r="BC713" s="114">
        <v>-9.31</v>
      </c>
      <c r="BD713" s="42"/>
      <c r="BE713" s="17">
        <v>2011.0</v>
      </c>
      <c r="BF713" s="17">
        <f t="shared" si="16"/>
        <v>0</v>
      </c>
      <c r="BG713" s="120">
        <v>12.4</v>
      </c>
    </row>
    <row r="714" ht="11.25" customHeight="1">
      <c r="A714" s="155" t="s">
        <v>1983</v>
      </c>
      <c r="B714" s="99" t="s">
        <v>1984</v>
      </c>
      <c r="C714" s="100" t="s">
        <v>136</v>
      </c>
      <c r="D714" s="100" t="s">
        <v>153</v>
      </c>
      <c r="E714" s="101">
        <v>6.0</v>
      </c>
      <c r="F714" s="58">
        <v>749.0</v>
      </c>
      <c r="G714" s="58" t="s">
        <v>120</v>
      </c>
      <c r="H714" s="58" t="s">
        <v>120</v>
      </c>
      <c r="I714" s="150">
        <v>29.02</v>
      </c>
      <c r="J714" s="103">
        <f t="shared" si="2"/>
        <v>4.135079256</v>
      </c>
      <c r="K714" s="104">
        <v>0.3</v>
      </c>
      <c r="L714" s="73">
        <v>4.0</v>
      </c>
      <c r="M714" s="23">
        <f t="shared" si="3"/>
        <v>1.2</v>
      </c>
      <c r="N714" s="105" t="s">
        <v>143</v>
      </c>
      <c r="O714" s="106">
        <v>0.25</v>
      </c>
      <c r="P714" s="146">
        <v>43544.0</v>
      </c>
      <c r="Q714" s="146">
        <v>43556.0</v>
      </c>
      <c r="R714" s="23">
        <f t="shared" si="4"/>
        <v>20</v>
      </c>
      <c r="S714" s="108">
        <f t="array" ref="S714">IF(INDEX(Historical!$D$7:$D$1379,MATCH(B714,Historical!$B$7:$B$1403,0))=0,"n/a",(INDEX(Historical!$C$7:$C$1381,MATCH(B714,Historical!$B$7:$B$1403,0))/INDEX(Historical!$D$7:$D$1379,MATCH(B714,Historical!$B$7:$B$1403,0))-1)*100)</f>
        <v>27.77777778</v>
      </c>
      <c r="T714" s="108">
        <f t="array" ref="T714">IF(INDEX(Historical!$F$7:$F$1372,MATCH(B714,Historical!$B$7:$B$1403,0))=0,"n/a",((INDEX(Historical!$C$7:$C$1381,MATCH(B714,Historical!$B$7:$B$1403,0))/INDEX(Historical!$F$7:$F$1372,MATCH(B714,Historical!$B$7:$B$1403,0)))^(1/3)-1)*100)</f>
        <v>33.80906447</v>
      </c>
      <c r="U714" s="108">
        <f t="array" ref="U714">IF(INDEX(Historical!$H$7:$H$1372,MATCH(B714,Historical!$B$7:$B$1403,0))=0,"n/a",((INDEX(Historical!$C$7:$C$1381,MATCH(B714,Historical!$B$7:$B$1403,0))/INDEX(Historical!$H$7:$H$1372,MATCH(B714,Historical!$B$7:$B$1403,0)))^(1/5)-1)*100)</f>
        <v>48.35957192</v>
      </c>
      <c r="V714" s="108">
        <f t="array" ref="V714">IF(INDEX(Historical!$O$7:$O$1372,MATCH(B714,Historical!$B$7:$B$1403,0))=0,"n/a",((INDEX(Historical!$C$7:$C$1381,MATCH(B714,Historical!$B$7:$B$1403,0))/INDEX(Historical!$O$7:$O$1372,MATCH(B714,Historical!$B$7:$B$1403,0)))^(1/10)-1)*100)</f>
        <v>29.0165823</v>
      </c>
      <c r="W714" s="109">
        <f t="shared" si="5"/>
        <v>1.666618467</v>
      </c>
      <c r="X714" s="110">
        <f t="shared" si="6"/>
        <v>1.570115971</v>
      </c>
      <c r="Y714" s="149"/>
      <c r="Z714" s="103">
        <f t="shared" si="7"/>
        <v>34.58213256</v>
      </c>
      <c r="AA714" s="112">
        <f t="shared" si="8"/>
        <v>8.363112392</v>
      </c>
      <c r="AB714" s="73">
        <v>12.0</v>
      </c>
      <c r="AC714" s="102">
        <v>3.47</v>
      </c>
      <c r="AD714" s="102">
        <v>1.04</v>
      </c>
      <c r="AE714" s="102">
        <v>2.13</v>
      </c>
      <c r="AF714" s="102">
        <v>1.02</v>
      </c>
      <c r="AG714" s="102">
        <v>11.600000000000001</v>
      </c>
      <c r="AH714" s="102">
        <v>32.4</v>
      </c>
      <c r="AI714" s="102">
        <v>8.200000000000001</v>
      </c>
      <c r="AJ714" s="102">
        <v>30.8</v>
      </c>
      <c r="AK714" s="102">
        <v>8.0</v>
      </c>
      <c r="AL714" s="113">
        <v>4370.0</v>
      </c>
      <c r="AM714" s="114">
        <v>0.5</v>
      </c>
      <c r="AN714" s="102">
        <v>0.5</v>
      </c>
      <c r="AO714" s="115">
        <f t="shared" si="9"/>
        <v>44.13153879</v>
      </c>
      <c r="AP714" s="116">
        <f t="shared" si="10"/>
        <v>52.49465118</v>
      </c>
      <c r="AQ714" s="117">
        <f t="shared" si="11"/>
        <v>-38.42664848</v>
      </c>
      <c r="AR714" s="103">
        <f t="array" ref="AR714">INDEX(Historical!$C$7:$C$1381,MATCH(B714,Historical!$B$7:$B$1403,0))*IF(AH714="n/a",1.03,IF(AH714&lt;0,1.01,IF(AH714&gt;10,1.1,(1+AH714/100))))</f>
        <v>1.265</v>
      </c>
      <c r="AS714" s="112">
        <f t="shared" si="12"/>
        <v>1.36873</v>
      </c>
      <c r="AT714" s="112">
        <f t="shared" ref="AT714:AV714" si="722">IF($AK714="n/a",1.03*AS714,IF($AK714&lt;0,1.01*AS714,IF($AK714&gt;10,1.1*AS714,(1+$AK714/100)*AS714)))</f>
        <v>1.4782284</v>
      </c>
      <c r="AU714" s="112">
        <f t="shared" si="722"/>
        <v>1.596486672</v>
      </c>
      <c r="AV714" s="112">
        <f t="shared" si="722"/>
        <v>1.724205606</v>
      </c>
      <c r="AW714" s="103">
        <f t="shared" si="14"/>
        <v>7.432650678</v>
      </c>
      <c r="AX714" s="118">
        <f t="shared" si="15"/>
        <v>25.61216636</v>
      </c>
      <c r="AY714" s="119">
        <v>1.35</v>
      </c>
      <c r="AZ714" s="114">
        <v>-1.53</v>
      </c>
      <c r="BA714" s="114">
        <v>-28.189999999999998</v>
      </c>
      <c r="BB714" s="114">
        <v>-22.16</v>
      </c>
      <c r="BC714" s="114">
        <v>-19.3</v>
      </c>
      <c r="BD714" s="42"/>
      <c r="BE714" s="17">
        <v>2014.0</v>
      </c>
      <c r="BF714" s="17">
        <f t="shared" si="16"/>
        <v>0</v>
      </c>
      <c r="BG714" s="120">
        <v>1.0999999999999999</v>
      </c>
    </row>
    <row r="715" ht="11.25" customHeight="1">
      <c r="A715" s="155" t="s">
        <v>1800</v>
      </c>
      <c r="B715" s="99" t="s">
        <v>1801</v>
      </c>
      <c r="C715" s="100" t="s">
        <v>131</v>
      </c>
      <c r="D715" s="100" t="s">
        <v>193</v>
      </c>
      <c r="E715" s="101">
        <v>7.0</v>
      </c>
      <c r="F715" s="58">
        <v>705.0</v>
      </c>
      <c r="G715" s="58" t="s">
        <v>168</v>
      </c>
      <c r="H715" s="58" t="s">
        <v>168</v>
      </c>
      <c r="I715" s="150">
        <v>125.03</v>
      </c>
      <c r="J715" s="103">
        <f t="shared" si="2"/>
        <v>1.279692874</v>
      </c>
      <c r="K715" s="104">
        <v>0.4</v>
      </c>
      <c r="L715" s="73">
        <v>4.0</v>
      </c>
      <c r="M715" s="23">
        <f t="shared" si="3"/>
        <v>1.6</v>
      </c>
      <c r="N715" s="105" t="s">
        <v>196</v>
      </c>
      <c r="O715" s="106">
        <v>0.375</v>
      </c>
      <c r="P715" s="107">
        <v>43853.0</v>
      </c>
      <c r="Q715" s="107">
        <v>43860.0</v>
      </c>
      <c r="R715" s="23">
        <f t="shared" si="4"/>
        <v>6.666666667</v>
      </c>
      <c r="S715" s="108">
        <f t="array" ref="S715">IF(INDEX(Historical!$D$7:$D$1379,MATCH(B715,Historical!$B$7:$B$1403,0))=0,"n/a",(INDEX(Historical!$C$7:$C$1381,MATCH(B715,Historical!$B$7:$B$1403,0))/INDEX(Historical!$D$7:$D$1379,MATCH(B715,Historical!$B$7:$B$1403,0))-1)*100)</f>
        <v>7.142857143</v>
      </c>
      <c r="T715" s="108">
        <f t="array" ref="T715">IF(INDEX(Historical!$F$7:$F$1372,MATCH(B715,Historical!$B$7:$B$1403,0))=0,"n/a",((INDEX(Historical!$C$7:$C$1381,MATCH(B715,Historical!$B$7:$B$1403,0))/INDEX(Historical!$F$7:$F$1372,MATCH(B715,Historical!$B$7:$B$1403,0)))^(1/3)-1)*100)</f>
        <v>20.84372701</v>
      </c>
      <c r="U715" s="108">
        <f t="array" ref="U715">IF(INDEX(Historical!$H$7:$H$1372,MATCH(B715,Historical!$B$7:$B$1403,0))=0,"n/a",((INDEX(Historical!$C$7:$C$1381,MATCH(B715,Historical!$B$7:$B$1403,0))/INDEX(Historical!$H$7:$H$1372,MATCH(B715,Historical!$B$7:$B$1403,0)))^(1/5)-1)*100)</f>
        <v>64.37518295</v>
      </c>
      <c r="V715" s="108" t="str">
        <f t="array" ref="V715">IF(INDEX(Historical!$O$7:$O$1372,MATCH(B715,Historical!$B$7:$B$1403,0))=0,"n/a",((INDEX(Historical!$C$7:$C$1381,MATCH(B715,Historical!$B$7:$B$1403,0))/INDEX(Historical!$O$7:$O$1372,MATCH(B715,Historical!$B$7:$B$1403,0)))^(1/10)-1)*100)</f>
        <v>n/a</v>
      </c>
      <c r="W715" s="109" t="str">
        <f t="shared" si="5"/>
        <v>n/a</v>
      </c>
      <c r="X715" s="110">
        <f t="shared" si="6"/>
        <v>3.949397727</v>
      </c>
      <c r="Y715" s="147"/>
      <c r="Z715" s="103">
        <f t="shared" si="7"/>
        <v>16.42710472</v>
      </c>
      <c r="AA715" s="112">
        <f t="shared" si="8"/>
        <v>12.83675565</v>
      </c>
      <c r="AB715" s="73">
        <v>11.0</v>
      </c>
      <c r="AC715" s="102">
        <v>9.74</v>
      </c>
      <c r="AD715" s="102">
        <v>1.11</v>
      </c>
      <c r="AE715" s="102">
        <v>0.28</v>
      </c>
      <c r="AF715" s="102">
        <v>1.67</v>
      </c>
      <c r="AG715" s="102">
        <v>13.700000000000001</v>
      </c>
      <c r="AH715" s="102">
        <v>22.2</v>
      </c>
      <c r="AI715" s="102">
        <v>5.0</v>
      </c>
      <c r="AJ715" s="102">
        <v>16.3</v>
      </c>
      <c r="AK715" s="102">
        <v>11.57</v>
      </c>
      <c r="AL715" s="113">
        <v>6590.0</v>
      </c>
      <c r="AM715" s="114">
        <v>0.8</v>
      </c>
      <c r="AN715" s="102">
        <v>0.8</v>
      </c>
      <c r="AO715" s="115">
        <f t="shared" si="9"/>
        <v>52.81812018</v>
      </c>
      <c r="AP715" s="116">
        <f t="shared" si="10"/>
        <v>65.65487583</v>
      </c>
      <c r="AQ715" s="117">
        <f t="shared" si="11"/>
        <v>-2.389932372</v>
      </c>
      <c r="AR715" s="103">
        <f t="array" ref="AR715">INDEX(Historical!$C$7:$C$1381,MATCH(B715,Historical!$B$7:$B$1403,0))*IF(AH715="n/a",1.03,IF(AH715&lt;0,1.01,IF(AH715&gt;10,1.1,(1+AH715/100))))</f>
        <v>1.65</v>
      </c>
      <c r="AS715" s="112">
        <f t="shared" si="12"/>
        <v>1.7325</v>
      </c>
      <c r="AT715" s="112">
        <f t="shared" ref="AT715:AV715" si="723">IF($AK715="n/a",1.03*AS715,IF($AK715&lt;0,1.01*AS715,IF($AK715&gt;10,1.1*AS715,(1+$AK715/100)*AS715)))</f>
        <v>1.90575</v>
      </c>
      <c r="AU715" s="112">
        <f t="shared" si="723"/>
        <v>2.096325</v>
      </c>
      <c r="AV715" s="112">
        <f t="shared" si="723"/>
        <v>2.3059575</v>
      </c>
      <c r="AW715" s="103">
        <f t="shared" si="14"/>
        <v>9.6905325</v>
      </c>
      <c r="AX715" s="118">
        <f t="shared" si="15"/>
        <v>7.750565864</v>
      </c>
      <c r="AY715" s="119">
        <v>1.02</v>
      </c>
      <c r="AZ715" s="114">
        <v>59.18</v>
      </c>
      <c r="BA715" s="114">
        <v>-18.32</v>
      </c>
      <c r="BB715" s="114">
        <v>-9.06</v>
      </c>
      <c r="BC715" s="114">
        <v>12.389999999999999</v>
      </c>
      <c r="BD715" s="42"/>
      <c r="BE715" s="17">
        <v>2014.0</v>
      </c>
      <c r="BF715" s="17">
        <f t="shared" si="16"/>
        <v>0</v>
      </c>
      <c r="BG715" s="120">
        <v>4.3999999999999995</v>
      </c>
    </row>
    <row r="716" ht="11.25" customHeight="1">
      <c r="A716" s="55" t="s">
        <v>1092</v>
      </c>
      <c r="B716" s="99" t="s">
        <v>1093</v>
      </c>
      <c r="C716" s="100" t="s">
        <v>158</v>
      </c>
      <c r="D716" s="100" t="s">
        <v>362</v>
      </c>
      <c r="E716" s="101">
        <v>19.0</v>
      </c>
      <c r="F716" s="58">
        <v>175.0</v>
      </c>
      <c r="G716" s="58" t="s">
        <v>121</v>
      </c>
      <c r="H716" s="58" t="s">
        <v>120</v>
      </c>
      <c r="I716" s="150">
        <v>60.36</v>
      </c>
      <c r="J716" s="103">
        <f t="shared" si="2"/>
        <v>4.108681246</v>
      </c>
      <c r="K716" s="104">
        <v>0.62</v>
      </c>
      <c r="L716" s="73">
        <v>4.0</v>
      </c>
      <c r="M716" s="23">
        <f t="shared" si="3"/>
        <v>2.48</v>
      </c>
      <c r="N716" s="105" t="s">
        <v>928</v>
      </c>
      <c r="O716" s="106">
        <v>0.6</v>
      </c>
      <c r="P716" s="107">
        <v>43602.0</v>
      </c>
      <c r="Q716" s="107">
        <v>43622.0</v>
      </c>
      <c r="R716" s="23">
        <f t="shared" si="4"/>
        <v>3.333333333</v>
      </c>
      <c r="S716" s="108">
        <f t="array" ref="S716">IF(INDEX(Historical!$D$7:$D$1379,MATCH(B716,Historical!$B$7:$B$1403,0))=0,"n/a",(INDEX(Historical!$C$7:$C$1381,MATCH(B716,Historical!$B$7:$B$1403,0))/INDEX(Historical!$D$7:$D$1379,MATCH(B716,Historical!$B$7:$B$1403,0))-1)*100)</f>
        <v>3.361344538</v>
      </c>
      <c r="T716" s="108">
        <f t="array" ref="T716">IF(INDEX(Historical!$F$7:$F$1372,MATCH(B716,Historical!$B$7:$B$1403,0))=0,"n/a",((INDEX(Historical!$C$7:$C$1381,MATCH(B716,Historical!$B$7:$B$1403,0))/INDEX(Historical!$F$7:$F$1372,MATCH(B716,Historical!$B$7:$B$1403,0)))^(1/3)-1)*100)</f>
        <v>3.442207299</v>
      </c>
      <c r="U716" s="108">
        <f t="array" ref="U716">IF(INDEX(Historical!$H$7:$H$1372,MATCH(B716,Historical!$B$7:$B$1403,0))=0,"n/a",((INDEX(Historical!$C$7:$C$1381,MATCH(B716,Historical!$B$7:$B$1403,0))/INDEX(Historical!$H$7:$H$1372,MATCH(B716,Historical!$B$7:$B$1403,0)))^(1/5)-1)*100)</f>
        <v>3.387972683</v>
      </c>
      <c r="V716" s="108">
        <f t="array" ref="V716">IF(INDEX(Historical!$O$7:$O$1372,MATCH(B716,Historical!$B$7:$B$1403,0))=0,"n/a",((INDEX(Historical!$C$7:$C$1381,MATCH(B716,Historical!$B$7:$B$1403,0))/INDEX(Historical!$O$7:$O$1372,MATCH(B716,Historical!$B$7:$B$1403,0)))^(1/10)-1)*100)</f>
        <v>3.5681423</v>
      </c>
      <c r="W716" s="109">
        <f t="shared" si="5"/>
        <v>0.9495060451</v>
      </c>
      <c r="X716" s="110">
        <f t="shared" si="6"/>
        <v>0.2171777361</v>
      </c>
      <c r="Y716" s="99"/>
      <c r="Z716" s="103">
        <f t="shared" si="7"/>
        <v>54.98891353</v>
      </c>
      <c r="AA716" s="112">
        <f t="shared" si="8"/>
        <v>13.38359202</v>
      </c>
      <c r="AB716" s="73">
        <v>12.0</v>
      </c>
      <c r="AC716" s="102">
        <v>4.51</v>
      </c>
      <c r="AD716" s="102">
        <v>6.38</v>
      </c>
      <c r="AE716" s="102">
        <v>2.99</v>
      </c>
      <c r="AF716" s="102">
        <v>2.32</v>
      </c>
      <c r="AG716" s="102">
        <v>17.5</v>
      </c>
      <c r="AH716" s="102">
        <v>109.89999999999999</v>
      </c>
      <c r="AI716" s="102">
        <v>4.0</v>
      </c>
      <c r="AJ716" s="102">
        <v>15.6</v>
      </c>
      <c r="AK716" s="102">
        <v>2.1</v>
      </c>
      <c r="AL716" s="113">
        <v>64050.0</v>
      </c>
      <c r="AM716" s="114">
        <v>0.1</v>
      </c>
      <c r="AN716" s="102">
        <v>1.7</v>
      </c>
      <c r="AO716" s="115">
        <f t="shared" si="9"/>
        <v>-5.886938089</v>
      </c>
      <c r="AP716" s="116">
        <f t="shared" si="10"/>
        <v>7.496653929</v>
      </c>
      <c r="AQ716" s="117">
        <f t="shared" si="11"/>
        <v>17.47327541</v>
      </c>
      <c r="AR716" s="103">
        <f t="array" ref="AR716">INDEX(Historical!$C$7:$C$1381,MATCH(B716,Historical!$B$7:$B$1403,0))*IF(AH716="n/a",1.03,IF(AH716&lt;0,1.01,IF(AH716&gt;10,1.1,(1+AH716/100))))</f>
        <v>2.706</v>
      </c>
      <c r="AS716" s="112">
        <f t="shared" si="12"/>
        <v>2.81424</v>
      </c>
      <c r="AT716" s="112">
        <f t="shared" ref="AT716:AV716" si="724">IF($AK716="n/a",1.03*AS716,IF($AK716&lt;0,1.01*AS716,IF($AK716&gt;10,1.1*AS716,(1+$AK716/100)*AS716)))</f>
        <v>2.87333904</v>
      </c>
      <c r="AU716" s="112">
        <f t="shared" si="724"/>
        <v>2.93367916</v>
      </c>
      <c r="AV716" s="112">
        <f t="shared" si="724"/>
        <v>2.995286422</v>
      </c>
      <c r="AW716" s="103">
        <f t="shared" si="14"/>
        <v>14.32254462</v>
      </c>
      <c r="AX716" s="118">
        <f t="shared" si="15"/>
        <v>23.72853648</v>
      </c>
      <c r="AY716" s="119">
        <v>0.23</v>
      </c>
      <c r="AZ716" s="114">
        <v>22.830000000000002</v>
      </c>
      <c r="BA716" s="114">
        <v>-15.110000000000001</v>
      </c>
      <c r="BB716" s="114">
        <v>-9.16</v>
      </c>
      <c r="BC716" s="114">
        <v>-0.27</v>
      </c>
      <c r="BD716" s="42"/>
      <c r="BE716" s="17">
        <v>2001.0</v>
      </c>
      <c r="BF716" s="17">
        <f t="shared" si="16"/>
        <v>2</v>
      </c>
      <c r="BG716" s="120">
        <v>4.1000000000000005</v>
      </c>
    </row>
    <row r="717" ht="11.25" customHeight="1">
      <c r="A717" s="155" t="s">
        <v>1407</v>
      </c>
      <c r="B717" s="99" t="s">
        <v>1408</v>
      </c>
      <c r="C717" s="100" t="s">
        <v>272</v>
      </c>
      <c r="D717" s="100" t="s">
        <v>273</v>
      </c>
      <c r="E717" s="101">
        <v>9.0</v>
      </c>
      <c r="F717" s="58">
        <v>485.0</v>
      </c>
      <c r="G717" s="58" t="s">
        <v>168</v>
      </c>
      <c r="H717" s="58" t="s">
        <v>168</v>
      </c>
      <c r="I717" s="150">
        <v>5.13</v>
      </c>
      <c r="J717" s="103">
        <f t="shared" si="2"/>
        <v>10.13645224</v>
      </c>
      <c r="K717" s="104">
        <v>0.13</v>
      </c>
      <c r="L717" s="73">
        <v>4.0</v>
      </c>
      <c r="M717" s="23">
        <f t="shared" si="3"/>
        <v>0.52</v>
      </c>
      <c r="N717" s="105" t="s">
        <v>1366</v>
      </c>
      <c r="O717" s="106">
        <v>0.125</v>
      </c>
      <c r="P717" s="107">
        <v>43629.0</v>
      </c>
      <c r="Q717" s="107">
        <v>43657.0</v>
      </c>
      <c r="R717" s="23">
        <f t="shared" si="4"/>
        <v>4</v>
      </c>
      <c r="S717" s="108">
        <f t="array" ref="S717">IF(INDEX(Historical!$D$7:$D$1379,MATCH(B717,Historical!$B$7:$B$1403,0))=0,"n/a",(INDEX(Historical!$C$7:$C$1381,MATCH(B717,Historical!$B$7:$B$1403,0))/INDEX(Historical!$D$7:$D$1379,MATCH(B717,Historical!$B$7:$B$1403,0))-1)*100)</f>
        <v>8.510638298</v>
      </c>
      <c r="T717" s="108">
        <f t="array" ref="T717">IF(INDEX(Historical!$F$7:$F$1372,MATCH(B717,Historical!$B$7:$B$1403,0))=0,"n/a",((INDEX(Historical!$C$7:$C$1381,MATCH(B717,Historical!$B$7:$B$1403,0))/INDEX(Historical!$F$7:$F$1372,MATCH(B717,Historical!$B$7:$B$1403,0)))^(1/3)-1)*100)</f>
        <v>11.79587272</v>
      </c>
      <c r="U717" s="108">
        <f t="array" ref="U717">IF(INDEX(Historical!$H$7:$H$1372,MATCH(B717,Historical!$B$7:$B$1403,0))=0,"n/a",((INDEX(Historical!$C$7:$C$1381,MATCH(B717,Historical!$B$7:$B$1403,0))/INDEX(Historical!$H$7:$H$1372,MATCH(B717,Historical!$B$7:$B$1403,0)))^(1/5)-1)*100)</f>
        <v>19.99503121</v>
      </c>
      <c r="V717" s="108">
        <f t="array" ref="V717">IF(INDEX(Historical!$O$7:$O$1372,MATCH(B717,Historical!$B$7:$B$1403,0))=0,"n/a",((INDEX(Historical!$C$7:$C$1381,MATCH(B717,Historical!$B$7:$B$1403,0))/INDEX(Historical!$O$7:$O$1372,MATCH(B717,Historical!$B$7:$B$1403,0)))^(1/10)-1)*100)</f>
        <v>38.24645957</v>
      </c>
      <c r="W717" s="109">
        <f t="shared" si="5"/>
        <v>0.5227943038</v>
      </c>
      <c r="X717" s="110" t="str">
        <f t="shared" si="6"/>
        <v>n/a</v>
      </c>
      <c r="Y717" s="133"/>
      <c r="Z717" s="103" t="str">
        <f t="shared" si="7"/>
        <v>n/a</v>
      </c>
      <c r="AA717" s="112" t="str">
        <f t="shared" si="8"/>
        <v>n/a</v>
      </c>
      <c r="AB717" s="73">
        <v>12.0</v>
      </c>
      <c r="AC717" s="102">
        <v>-0.46</v>
      </c>
      <c r="AD717" s="102" t="s">
        <v>128</v>
      </c>
      <c r="AE717" s="102">
        <v>0.4</v>
      </c>
      <c r="AF717" s="102">
        <v>0.65</v>
      </c>
      <c r="AG717" s="102">
        <v>-6.7</v>
      </c>
      <c r="AH717" s="156">
        <v>-790.3</v>
      </c>
      <c r="AI717" s="156">
        <v>35.9</v>
      </c>
      <c r="AJ717" s="102">
        <v>-4.3</v>
      </c>
      <c r="AK717" s="102">
        <v>0.0</v>
      </c>
      <c r="AL717" s="113">
        <v>74.13</v>
      </c>
      <c r="AM717" s="114">
        <v>5.7</v>
      </c>
      <c r="AN717" s="156">
        <v>3.35</v>
      </c>
      <c r="AO717" s="115" t="str">
        <f t="shared" si="9"/>
        <v>n/a</v>
      </c>
      <c r="AP717" s="116">
        <f t="shared" si="10"/>
        <v>30.13148345</v>
      </c>
      <c r="AQ717" s="117" t="str">
        <f t="shared" si="11"/>
        <v>n/a</v>
      </c>
      <c r="AR717" s="103">
        <f t="array" ref="AR717">INDEX(Historical!$C$7:$C$1381,MATCH(B717,Historical!$B$7:$B$1403,0))*IF(AH717="n/a",1.03,IF(AH717&lt;0,1.01,IF(AH717&gt;10,1.1,(1+AH717/100))))</f>
        <v>0.5151</v>
      </c>
      <c r="AS717" s="112">
        <f t="shared" si="12"/>
        <v>0.56661</v>
      </c>
      <c r="AT717" s="112">
        <f t="shared" ref="AT717:AV717" si="725">IF($AK717="n/a",1.03*AS717,IF($AK717&lt;0,1.01*AS717,IF($AK717&gt;10,1.1*AS717,(1+$AK717/100)*AS717)))</f>
        <v>0.56661</v>
      </c>
      <c r="AU717" s="112">
        <f t="shared" si="725"/>
        <v>0.56661</v>
      </c>
      <c r="AV717" s="112">
        <f t="shared" si="725"/>
        <v>0.56661</v>
      </c>
      <c r="AW717" s="103">
        <f t="shared" si="14"/>
        <v>2.78154</v>
      </c>
      <c r="AX717" s="118">
        <f t="shared" si="15"/>
        <v>54.22105263</v>
      </c>
      <c r="AY717" s="119">
        <v>0.74</v>
      </c>
      <c r="AZ717" s="114">
        <v>2.09</v>
      </c>
      <c r="BA717" s="114">
        <v>-33.29</v>
      </c>
      <c r="BB717" s="114">
        <v>-19.139999999999997</v>
      </c>
      <c r="BC717" s="114">
        <v>-23.56</v>
      </c>
      <c r="BD717" s="42"/>
      <c r="BE717" s="17">
        <v>2011.0</v>
      </c>
      <c r="BF717" s="17">
        <f t="shared" si="16"/>
        <v>0</v>
      </c>
      <c r="BG717" s="120">
        <v>-1.3</v>
      </c>
    </row>
    <row r="718" ht="11.25" customHeight="1">
      <c r="A718" s="155" t="s">
        <v>1635</v>
      </c>
      <c r="B718" s="99" t="s">
        <v>1636</v>
      </c>
      <c r="C718" s="100" t="s">
        <v>136</v>
      </c>
      <c r="D718" s="100" t="s">
        <v>153</v>
      </c>
      <c r="E718" s="101">
        <v>8.0</v>
      </c>
      <c r="F718" s="58">
        <v>578.0</v>
      </c>
      <c r="G718" s="58" t="s">
        <v>168</v>
      </c>
      <c r="H718" s="58" t="s">
        <v>168</v>
      </c>
      <c r="I718" s="150">
        <v>38.0</v>
      </c>
      <c r="J718" s="103">
        <f t="shared" si="2"/>
        <v>2.421052632</v>
      </c>
      <c r="K718" s="104">
        <v>0.23</v>
      </c>
      <c r="L718" s="73">
        <v>4.0</v>
      </c>
      <c r="M718" s="23">
        <f t="shared" si="3"/>
        <v>0.92</v>
      </c>
      <c r="N718" s="105" t="s">
        <v>206</v>
      </c>
      <c r="O718" s="106">
        <v>0.22</v>
      </c>
      <c r="P718" s="107">
        <v>43657.0</v>
      </c>
      <c r="Q718" s="107">
        <v>43672.0</v>
      </c>
      <c r="R718" s="23">
        <f t="shared" si="4"/>
        <v>4.545454545</v>
      </c>
      <c r="S718" s="108">
        <f t="array" ref="S718">IF(INDEX(Historical!$D$7:$D$1379,MATCH(B718,Historical!$B$7:$B$1403,0))=0,"n/a",(INDEX(Historical!$C$7:$C$1381,MATCH(B718,Historical!$B$7:$B$1403,0))/INDEX(Historical!$D$7:$D$1379,MATCH(B718,Historical!$B$7:$B$1403,0))-1)*100)</f>
        <v>4.651162791</v>
      </c>
      <c r="T718" s="108">
        <f t="array" ref="T718">IF(INDEX(Historical!$F$7:$F$1372,MATCH(B718,Historical!$B$7:$B$1403,0))=0,"n/a",((INDEX(Historical!$C$7:$C$1381,MATCH(B718,Historical!$B$7:$B$1403,0))/INDEX(Historical!$F$7:$F$1372,MATCH(B718,Historical!$B$7:$B$1403,0)))^(1/3)-1)*100)</f>
        <v>8.7380373</v>
      </c>
      <c r="U718" s="108">
        <f t="array" ref="U718">IF(INDEX(Historical!$H$7:$H$1372,MATCH(B718,Historical!$B$7:$B$1403,0))=0,"n/a",((INDEX(Historical!$C$7:$C$1381,MATCH(B718,Historical!$B$7:$B$1403,0))/INDEX(Historical!$H$7:$H$1372,MATCH(B718,Historical!$B$7:$B$1403,0)))^(1/5)-1)*100)</f>
        <v>9.953965408</v>
      </c>
      <c r="V718" s="108">
        <f t="array" ref="V718">IF(INDEX(Historical!$O$7:$O$1372,MATCH(B718,Historical!$B$7:$B$1403,0))=0,"n/a",((INDEX(Historical!$C$7:$C$1381,MATCH(B718,Historical!$B$7:$B$1403,0))/INDEX(Historical!$O$7:$O$1372,MATCH(B718,Historical!$B$7:$B$1403,0)))^(1/10)-1)*100)</f>
        <v>9.904998966</v>
      </c>
      <c r="W718" s="109">
        <f t="shared" si="5"/>
        <v>1.004943609</v>
      </c>
      <c r="X718" s="110" t="str">
        <f t="shared" si="6"/>
        <v>n/a</v>
      </c>
      <c r="Y718" s="133"/>
      <c r="Z718" s="103" t="str">
        <f t="shared" si="7"/>
        <v>n/a</v>
      </c>
      <c r="AA718" s="112" t="str">
        <f t="shared" si="8"/>
        <v>n/a</v>
      </c>
      <c r="AB718" s="73">
        <v>12.0</v>
      </c>
      <c r="AC718" s="102" t="s">
        <v>128</v>
      </c>
      <c r="AD718" s="102" t="s">
        <v>128</v>
      </c>
      <c r="AE718" s="102" t="s">
        <v>128</v>
      </c>
      <c r="AF718" s="102" t="s">
        <v>128</v>
      </c>
      <c r="AG718" s="102" t="s">
        <v>128</v>
      </c>
      <c r="AH718" s="102" t="s">
        <v>128</v>
      </c>
      <c r="AI718" s="102" t="s">
        <v>128</v>
      </c>
      <c r="AJ718" s="102" t="s">
        <v>128</v>
      </c>
      <c r="AK718" s="102" t="s">
        <v>128</v>
      </c>
      <c r="AL718" s="113" t="s">
        <v>128</v>
      </c>
      <c r="AM718" s="114" t="s">
        <v>128</v>
      </c>
      <c r="AN718" s="102" t="s">
        <v>128</v>
      </c>
      <c r="AO718" s="115" t="str">
        <f t="shared" si="9"/>
        <v>n/a</v>
      </c>
      <c r="AP718" s="116">
        <f t="shared" si="10"/>
        <v>12.37501804</v>
      </c>
      <c r="AQ718" s="117" t="str">
        <f t="shared" si="11"/>
        <v>n/a</v>
      </c>
      <c r="AR718" s="103">
        <f t="array" ref="AR718">INDEX(Historical!$C$7:$C$1381,MATCH(B718,Historical!$B$7:$B$1403,0))*IF(AH718="n/a",1.03,IF(AH718&lt;0,1.01,IF(AH718&gt;10,1.1,(1+AH718/100))))</f>
        <v>0.927</v>
      </c>
      <c r="AS718" s="112">
        <f t="shared" si="12"/>
        <v>0.95481</v>
      </c>
      <c r="AT718" s="112">
        <f t="shared" ref="AT718:AV718" si="726">IF($AK718="n/a",1.03*AS718,IF($AK718&lt;0,1.01*AS718,IF($AK718&gt;10,1.1*AS718,(1+$AK718/100)*AS718)))</f>
        <v>0.9834543</v>
      </c>
      <c r="AU718" s="112">
        <f t="shared" si="726"/>
        <v>1.012957929</v>
      </c>
      <c r="AV718" s="112">
        <f t="shared" si="726"/>
        <v>1.043346667</v>
      </c>
      <c r="AW718" s="103">
        <f t="shared" si="14"/>
        <v>4.921568896</v>
      </c>
      <c r="AX718" s="118">
        <f t="shared" si="15"/>
        <v>12.95149709</v>
      </c>
      <c r="AY718" s="119" t="s">
        <v>128</v>
      </c>
      <c r="AZ718" s="114" t="s">
        <v>128</v>
      </c>
      <c r="BA718" s="114" t="s">
        <v>128</v>
      </c>
      <c r="BB718" s="114" t="s">
        <v>128</v>
      </c>
      <c r="BC718" s="114" t="s">
        <v>128</v>
      </c>
      <c r="BD718" s="42" t="s">
        <v>112</v>
      </c>
      <c r="BE718" s="17">
        <v>2012.0</v>
      </c>
      <c r="BF718" s="17">
        <f t="shared" si="16"/>
        <v>0</v>
      </c>
      <c r="BG718" s="120" t="s">
        <v>128</v>
      </c>
    </row>
    <row r="719" ht="11.25" customHeight="1">
      <c r="A719" s="55" t="s">
        <v>448</v>
      </c>
      <c r="B719" s="99" t="s">
        <v>449</v>
      </c>
      <c r="C719" s="100" t="s">
        <v>141</v>
      </c>
      <c r="D719" s="100" t="s">
        <v>167</v>
      </c>
      <c r="E719" s="101">
        <v>37.0</v>
      </c>
      <c r="F719" s="58">
        <v>72.0</v>
      </c>
      <c r="G719" s="58" t="s">
        <v>121</v>
      </c>
      <c r="H719" s="58" t="s">
        <v>121</v>
      </c>
      <c r="I719" s="102">
        <v>48.21</v>
      </c>
      <c r="J719" s="103">
        <f t="shared" si="2"/>
        <v>3.567724538</v>
      </c>
      <c r="K719" s="104">
        <v>0.43</v>
      </c>
      <c r="L719" s="73">
        <v>4.0</v>
      </c>
      <c r="M719" s="23">
        <f t="shared" si="3"/>
        <v>1.72</v>
      </c>
      <c r="N719" s="105" t="s">
        <v>300</v>
      </c>
      <c r="O719" s="106">
        <v>0.41</v>
      </c>
      <c r="P719" s="107">
        <v>43594.0</v>
      </c>
      <c r="Q719" s="107">
        <v>43626.0</v>
      </c>
      <c r="R719" s="23">
        <f t="shared" si="4"/>
        <v>4.87804878</v>
      </c>
      <c r="S719" s="108">
        <f t="array" ref="S719">IF(INDEX(Historical!$D$7:$D$1379,MATCH(B719,Historical!$B$7:$B$1403,0))=0,"n/a",(INDEX(Historical!$C$7:$C$1381,MATCH(B719,Historical!$B$7:$B$1403,0))/INDEX(Historical!$D$7:$D$1379,MATCH(B719,Historical!$B$7:$B$1403,0))-1)*100)</f>
        <v>4.938271605</v>
      </c>
      <c r="T719" s="108">
        <f t="array" ref="T719">IF(INDEX(Historical!$F$7:$F$1372,MATCH(B719,Historical!$B$7:$B$1403,0))=0,"n/a",((INDEX(Historical!$C$7:$C$1381,MATCH(B719,Historical!$B$7:$B$1403,0))/INDEX(Historical!$F$7:$F$1372,MATCH(B719,Historical!$B$7:$B$1403,0)))^(1/3)-1)*100)</f>
        <v>5.203944106</v>
      </c>
      <c r="U719" s="108">
        <f t="array" ref="U719">IF(INDEX(Historical!$H$7:$H$1372,MATCH(B719,Historical!$B$7:$B$1403,0))=0,"n/a",((INDEX(Historical!$C$7:$C$1381,MATCH(B719,Historical!$B$7:$B$1403,0))/INDEX(Historical!$H$7:$H$1372,MATCH(B719,Historical!$B$7:$B$1403,0)))^(1/5)-1)*100)</f>
        <v>6.005656522</v>
      </c>
      <c r="V719" s="108">
        <f t="array" ref="V719">IF(INDEX(Historical!$O$7:$O$1372,MATCH(B719,Historical!$B$7:$B$1403,0))=0,"n/a",((INDEX(Historical!$C$7:$C$1381,MATCH(B719,Historical!$B$7:$B$1403,0))/INDEX(Historical!$O$7:$O$1372,MATCH(B719,Historical!$B$7:$B$1403,0)))^(1/10)-1)*100)</f>
        <v>4.641153063</v>
      </c>
      <c r="W719" s="109">
        <f t="shared" si="5"/>
        <v>1.294000961</v>
      </c>
      <c r="X719" s="110">
        <f t="shared" si="6"/>
        <v>0.6599622552</v>
      </c>
      <c r="Y719" s="99"/>
      <c r="Z719" s="103">
        <f t="shared" si="7"/>
        <v>59.72222222</v>
      </c>
      <c r="AA719" s="112">
        <f t="shared" si="8"/>
        <v>16.73958333</v>
      </c>
      <c r="AB719" s="73">
        <v>12.0</v>
      </c>
      <c r="AC719" s="102">
        <v>2.88</v>
      </c>
      <c r="AD719" s="102">
        <v>3.66</v>
      </c>
      <c r="AE719" s="102">
        <v>0.9</v>
      </c>
      <c r="AF719" s="102">
        <v>2.64</v>
      </c>
      <c r="AG719" s="102">
        <v>16.900000000000002</v>
      </c>
      <c r="AH719" s="102">
        <v>39.800000000000004</v>
      </c>
      <c r="AI719" s="102">
        <v>3.1</v>
      </c>
      <c r="AJ719" s="102">
        <v>9.1</v>
      </c>
      <c r="AK719" s="102">
        <v>4.569999999999999</v>
      </c>
      <c r="AL719" s="113">
        <v>4810.0</v>
      </c>
      <c r="AM719" s="114">
        <v>0.3</v>
      </c>
      <c r="AN719" s="102">
        <v>0.84</v>
      </c>
      <c r="AO719" s="115">
        <f t="shared" si="9"/>
        <v>-7.166202273</v>
      </c>
      <c r="AP719" s="116">
        <f t="shared" si="10"/>
        <v>9.573381061</v>
      </c>
      <c r="AQ719" s="117">
        <f t="shared" si="11"/>
        <v>40.14674849</v>
      </c>
      <c r="AR719" s="103">
        <f t="array" ref="AR719">INDEX(Historical!$C$7:$C$1381,MATCH(B719,Historical!$B$7:$B$1403,0))*IF(AH719="n/a",1.03,IF(AH719&lt;0,1.01,IF(AH719&gt;10,1.1,(1+AH719/100))))</f>
        <v>1.87</v>
      </c>
      <c r="AS719" s="112">
        <f t="shared" si="12"/>
        <v>1.92797</v>
      </c>
      <c r="AT719" s="112">
        <f t="shared" ref="AT719:AV719" si="727">IF($AK719="n/a",1.03*AS719,IF($AK719&lt;0,1.01*AS719,IF($AK719&gt;10,1.1*AS719,(1+$AK719/100)*AS719)))</f>
        <v>2.016078229</v>
      </c>
      <c r="AU719" s="112">
        <f t="shared" si="727"/>
        <v>2.108213004</v>
      </c>
      <c r="AV719" s="112">
        <f t="shared" si="727"/>
        <v>2.204558338</v>
      </c>
      <c r="AW719" s="103">
        <f t="shared" si="14"/>
        <v>10.12681957</v>
      </c>
      <c r="AX719" s="118">
        <f t="shared" si="15"/>
        <v>21.00564109</v>
      </c>
      <c r="AY719" s="119">
        <v>0.9</v>
      </c>
      <c r="AZ719" s="114">
        <v>-3.35</v>
      </c>
      <c r="BA719" s="114">
        <v>-27.58</v>
      </c>
      <c r="BB719" s="114">
        <v>-17.72</v>
      </c>
      <c r="BC719" s="114">
        <v>-19.37</v>
      </c>
      <c r="BD719" s="42"/>
      <c r="BE719" s="17">
        <v>1983.0</v>
      </c>
      <c r="BF719" s="17">
        <f t="shared" si="16"/>
        <v>3</v>
      </c>
      <c r="BG719" s="120">
        <v>6.3</v>
      </c>
    </row>
    <row r="720" ht="11.25" customHeight="1">
      <c r="A720" s="55" t="s">
        <v>1094</v>
      </c>
      <c r="B720" s="99" t="s">
        <v>1095</v>
      </c>
      <c r="C720" s="100" t="s">
        <v>272</v>
      </c>
      <c r="D720" s="100" t="s">
        <v>273</v>
      </c>
      <c r="E720" s="101">
        <v>10.0</v>
      </c>
      <c r="F720" s="58">
        <v>362.0</v>
      </c>
      <c r="G720" s="58" t="s">
        <v>121</v>
      </c>
      <c r="H720" s="58" t="s">
        <v>120</v>
      </c>
      <c r="I720" s="150">
        <v>123.08</v>
      </c>
      <c r="J720" s="103">
        <f t="shared" si="2"/>
        <v>6.824829379</v>
      </c>
      <c r="K720" s="104">
        <v>2.1</v>
      </c>
      <c r="L720" s="73">
        <v>4.0</v>
      </c>
      <c r="M720" s="23">
        <f t="shared" si="3"/>
        <v>8.4</v>
      </c>
      <c r="N720" s="105" t="s">
        <v>556</v>
      </c>
      <c r="O720" s="106">
        <v>2.05</v>
      </c>
      <c r="P720" s="107">
        <v>43692.0</v>
      </c>
      <c r="Q720" s="107">
        <v>43707.0</v>
      </c>
      <c r="R720" s="23">
        <f t="shared" si="4"/>
        <v>2.43902439</v>
      </c>
      <c r="S720" s="108">
        <f t="array" ref="S720">IF(INDEX(Historical!$D$7:$D$1379,MATCH(B720,Historical!$B$7:$B$1403,0))=0,"n/a",(INDEX(Historical!$C$7:$C$1381,MATCH(B720,Historical!$B$7:$B$1403,0))/INDEX(Historical!$D$7:$D$1379,MATCH(B720,Historical!$B$7:$B$1403,0))-1)*100)</f>
        <v>5.063291139</v>
      </c>
      <c r="T720" s="108">
        <f t="array" ref="T720">IF(INDEX(Historical!$F$7:$F$1372,MATCH(B720,Historical!$B$7:$B$1403,0))=0,"n/a",((INDEX(Historical!$C$7:$C$1381,MATCH(B720,Historical!$B$7:$B$1403,0))/INDEX(Historical!$F$7:$F$1372,MATCH(B720,Historical!$B$7:$B$1403,0)))^(1/3)-1)*100)</f>
        <v>8.489634294</v>
      </c>
      <c r="U720" s="108">
        <f t="array" ref="U720">IF(INDEX(Historical!$H$7:$H$1372,MATCH(B720,Historical!$B$7:$B$1403,0))=0,"n/a",((INDEX(Historical!$C$7:$C$1381,MATCH(B720,Historical!$B$7:$B$1403,0))/INDEX(Historical!$H$7:$H$1372,MATCH(B720,Historical!$B$7:$B$1403,0)))^(1/5)-1)*100)</f>
        <v>10.67288977</v>
      </c>
      <c r="V720" s="108">
        <f t="array" ref="V720">IF(INDEX(Historical!$O$7:$O$1372,MATCH(B720,Historical!$B$7:$B$1403,0))=0,"n/a",((INDEX(Historical!$C$7:$C$1381,MATCH(B720,Historical!$B$7:$B$1403,0))/INDEX(Historical!$O$7:$O$1372,MATCH(B720,Historical!$B$7:$B$1403,0)))^(1/10)-1)*100)</f>
        <v>16.12376634</v>
      </c>
      <c r="W720" s="109">
        <f t="shared" si="5"/>
        <v>0.6619352792</v>
      </c>
      <c r="X720" s="110">
        <f t="shared" si="6"/>
        <v>0.6429451671</v>
      </c>
      <c r="Y720" s="133"/>
      <c r="Z720" s="103">
        <f t="shared" si="7"/>
        <v>127.6595745</v>
      </c>
      <c r="AA720" s="112">
        <f t="shared" si="8"/>
        <v>18.70516717</v>
      </c>
      <c r="AB720" s="73">
        <v>12.0</v>
      </c>
      <c r="AC720" s="102">
        <v>6.58</v>
      </c>
      <c r="AD720" s="102">
        <v>2.18</v>
      </c>
      <c r="AE720" s="102">
        <v>6.77</v>
      </c>
      <c r="AF720" s="102">
        <v>14.38</v>
      </c>
      <c r="AG720" s="102">
        <v>77.5</v>
      </c>
      <c r="AH720" s="102">
        <v>26.1</v>
      </c>
      <c r="AI720" s="102">
        <v>5.9799999999999995</v>
      </c>
      <c r="AJ720" s="102">
        <v>16.6</v>
      </c>
      <c r="AK720" s="102">
        <v>8.6</v>
      </c>
      <c r="AL720" s="113">
        <v>38960.0</v>
      </c>
      <c r="AM720" s="114">
        <v>0.44999999999999996</v>
      </c>
      <c r="AN720" s="102">
        <v>10.13</v>
      </c>
      <c r="AO720" s="115">
        <f t="shared" si="9"/>
        <v>-1.207448019</v>
      </c>
      <c r="AP720" s="116">
        <f t="shared" si="10"/>
        <v>17.49771915</v>
      </c>
      <c r="AQ720" s="117">
        <f t="shared" si="11"/>
        <v>245.7554074</v>
      </c>
      <c r="AR720" s="103">
        <f t="array" ref="AR720">INDEX(Historical!$C$7:$C$1381,MATCH(B720,Historical!$B$7:$B$1403,0))*IF(AH720="n/a",1.03,IF(AH720&lt;0,1.01,IF(AH720&gt;10,1.1,(1+AH720/100))))</f>
        <v>9.13</v>
      </c>
      <c r="AS720" s="112">
        <f t="shared" si="12"/>
        <v>9.675974</v>
      </c>
      <c r="AT720" s="112">
        <f t="shared" ref="AT720:AV720" si="728">IF($AK720="n/a",1.03*AS720,IF($AK720&lt;0,1.01*AS720,IF($AK720&gt;10,1.1*AS720,(1+$AK720/100)*AS720)))</f>
        <v>10.50810776</v>
      </c>
      <c r="AU720" s="112">
        <f t="shared" si="728"/>
        <v>11.41180503</v>
      </c>
      <c r="AV720" s="112">
        <f t="shared" si="728"/>
        <v>12.39322026</v>
      </c>
      <c r="AW720" s="103">
        <f t="shared" si="14"/>
        <v>53.11910706</v>
      </c>
      <c r="AX720" s="118">
        <f t="shared" si="15"/>
        <v>43.15819553</v>
      </c>
      <c r="AY720" s="119">
        <v>0.66</v>
      </c>
      <c r="AZ720" s="114">
        <v>-1.55</v>
      </c>
      <c r="BA720" s="114">
        <v>-33.97</v>
      </c>
      <c r="BB720" s="114">
        <v>-13.62</v>
      </c>
      <c r="BC720" s="114">
        <v>-19.400000000000002</v>
      </c>
      <c r="BD720" s="42"/>
      <c r="BE720" s="17">
        <v>2010.0</v>
      </c>
      <c r="BF720" s="17">
        <f t="shared" si="16"/>
        <v>0</v>
      </c>
      <c r="BG720" s="120">
        <v>7.3</v>
      </c>
    </row>
    <row r="721" ht="11.25" customHeight="1">
      <c r="A721" s="151" t="s">
        <v>450</v>
      </c>
      <c r="B721" s="181" t="s">
        <v>451</v>
      </c>
      <c r="C721" s="100" t="s">
        <v>136</v>
      </c>
      <c r="D721" s="100" t="s">
        <v>183</v>
      </c>
      <c r="E721" s="123">
        <v>47.0</v>
      </c>
      <c r="F721" s="58">
        <v>47.0</v>
      </c>
      <c r="G721" s="124" t="s">
        <v>121</v>
      </c>
      <c r="H721" s="124" t="s">
        <v>121</v>
      </c>
      <c r="I721" s="125">
        <v>265.91</v>
      </c>
      <c r="J721" s="126">
        <f t="shared" si="2"/>
        <v>1.007859802</v>
      </c>
      <c r="K721" s="127">
        <v>0.67</v>
      </c>
      <c r="L721" s="128">
        <v>4.0</v>
      </c>
      <c r="M721" s="129">
        <f t="shared" si="3"/>
        <v>2.68</v>
      </c>
      <c r="N721" s="130" t="s">
        <v>247</v>
      </c>
      <c r="O721" s="131">
        <v>0.57</v>
      </c>
      <c r="P721" s="132">
        <v>43886.0</v>
      </c>
      <c r="Q721" s="132">
        <v>43900.0</v>
      </c>
      <c r="R721" s="129">
        <f t="shared" si="4"/>
        <v>17.54385965</v>
      </c>
      <c r="S721" s="108">
        <f t="array" ref="S721">IF(INDEX(Historical!$D$7:$D$1379,MATCH(B721,Historical!$B$7:$B$1403,0))=0,"n/a",(INDEX(Historical!$C$7:$C$1381,MATCH(B721,Historical!$B$7:$B$1403,0))/INDEX(Historical!$D$7:$D$1379,MATCH(B721,Historical!$B$7:$B$1403,0))-1)*100)</f>
        <v>14</v>
      </c>
      <c r="T721" s="108">
        <f t="array" ref="T721">IF(INDEX(Historical!$F$7:$F$1372,MATCH(B721,Historical!$B$7:$B$1403,0))=0,"n/a",((INDEX(Historical!$C$7:$C$1381,MATCH(B721,Historical!$B$7:$B$1403,0))/INDEX(Historical!$F$7:$F$1372,MATCH(B721,Historical!$B$7:$B$1403,0)))^(1/3)-1)*100)</f>
        <v>16.55317762</v>
      </c>
      <c r="U721" s="108">
        <f t="array" ref="U721">IF(INDEX(Historical!$H$7:$H$1372,MATCH(B721,Historical!$B$7:$B$1403,0))=0,"n/a",((INDEX(Historical!$C$7:$C$1381,MATCH(B721,Historical!$B$7:$B$1403,0))/INDEX(Historical!$H$7:$H$1372,MATCH(B721,Historical!$B$7:$B$1403,0)))^(1/5)-1)*100)</f>
        <v>13.69744888</v>
      </c>
      <c r="V721" s="108">
        <f t="array" ref="V721">IF(INDEX(Historical!$O$7:$O$1372,MATCH(B721,Historical!$B$7:$B$1403,0))=0,"n/a",((INDEX(Historical!$C$7:$C$1381,MATCH(B721,Historical!$B$7:$B$1403,0))/INDEX(Historical!$O$7:$O$1372,MATCH(B721,Historical!$B$7:$B$1403,0)))^(1/10)-1)*100)</f>
        <v>9.741080968</v>
      </c>
      <c r="W721" s="109">
        <f t="shared" si="5"/>
        <v>1.406152862</v>
      </c>
      <c r="X721" s="110">
        <f t="shared" si="6"/>
        <v>0.2345453576</v>
      </c>
      <c r="Y721" s="266"/>
      <c r="Z721" s="126">
        <f t="shared" si="7"/>
        <v>31.1627907</v>
      </c>
      <c r="AA721" s="134">
        <f t="shared" si="8"/>
        <v>30.91976744</v>
      </c>
      <c r="AB721" s="128">
        <v>12.0</v>
      </c>
      <c r="AC721" s="125">
        <v>8.6</v>
      </c>
      <c r="AD721" s="125">
        <v>3.22</v>
      </c>
      <c r="AE721" s="125">
        <v>10.01</v>
      </c>
      <c r="AF721" s="261">
        <v>135.67</v>
      </c>
      <c r="AG721" s="237">
        <v>510.29999999999995</v>
      </c>
      <c r="AH721" s="125">
        <v>11.200000000000001</v>
      </c>
      <c r="AI721" s="125">
        <v>10.24</v>
      </c>
      <c r="AJ721" s="125">
        <v>58.4</v>
      </c>
      <c r="AK721" s="125">
        <v>9.6</v>
      </c>
      <c r="AL721" s="135">
        <v>67080.0</v>
      </c>
      <c r="AM721" s="136">
        <v>0.1</v>
      </c>
      <c r="AN721" s="261">
        <v>0.0</v>
      </c>
      <c r="AO721" s="137">
        <f t="shared" si="9"/>
        <v>-16.21445876</v>
      </c>
      <c r="AP721" s="138">
        <f t="shared" si="10"/>
        <v>14.70530868</v>
      </c>
      <c r="AQ721" s="139">
        <f t="shared" si="11"/>
        <v>1265.427869</v>
      </c>
      <c r="AR721" s="103">
        <f t="array" ref="AR721">INDEX(Historical!$C$7:$C$1381,MATCH(B721,Historical!$B$7:$B$1403,0))*IF(AH721="n/a",1.03,IF(AH721&lt;0,1.01,IF(AH721&gt;10,1.1,(1+AH721/100))))</f>
        <v>2.508</v>
      </c>
      <c r="AS721" s="134">
        <f t="shared" si="12"/>
        <v>2.7588</v>
      </c>
      <c r="AT721" s="134">
        <f t="shared" ref="AT721:AV721" si="729">IF($AK721="n/a",1.03*AS721,IF($AK721&lt;0,1.01*AS721,IF($AK721&gt;10,1.1*AS721,(1+$AK721/100)*AS721)))</f>
        <v>3.0236448</v>
      </c>
      <c r="AU721" s="134">
        <f t="shared" si="729"/>
        <v>3.313914701</v>
      </c>
      <c r="AV721" s="134">
        <f t="shared" si="729"/>
        <v>3.632050512</v>
      </c>
      <c r="AW721" s="126">
        <f t="shared" si="14"/>
        <v>15.23641001</v>
      </c>
      <c r="AX721" s="140">
        <f t="shared" si="15"/>
        <v>5.729912381</v>
      </c>
      <c r="AY721" s="141">
        <v>0.98</v>
      </c>
      <c r="AZ721" s="136">
        <v>36.4</v>
      </c>
      <c r="BA721" s="136">
        <v>-15.03</v>
      </c>
      <c r="BB721" s="136">
        <v>-7.89</v>
      </c>
      <c r="BC721" s="136">
        <v>3.5700000000000003</v>
      </c>
      <c r="BD721" s="142"/>
      <c r="BE721" s="17">
        <v>1974.0</v>
      </c>
      <c r="BF721" s="17">
        <f t="shared" si="16"/>
        <v>4</v>
      </c>
      <c r="BG721" s="143">
        <v>20.5</v>
      </c>
    </row>
    <row r="722" ht="11.25" customHeight="1">
      <c r="A722" s="155" t="s">
        <v>1409</v>
      </c>
      <c r="B722" s="99" t="s">
        <v>1410</v>
      </c>
      <c r="C722" s="100" t="s">
        <v>125</v>
      </c>
      <c r="D722" s="100" t="s">
        <v>461</v>
      </c>
      <c r="E722" s="101">
        <v>9.0</v>
      </c>
      <c r="F722" s="58">
        <v>456.0</v>
      </c>
      <c r="G722" s="58" t="s">
        <v>168</v>
      </c>
      <c r="H722" s="58" t="s">
        <v>168</v>
      </c>
      <c r="I722" s="150">
        <v>12.43</v>
      </c>
      <c r="J722" s="103">
        <f t="shared" si="2"/>
        <v>6.114239743</v>
      </c>
      <c r="K722" s="104">
        <v>0.19</v>
      </c>
      <c r="L722" s="73">
        <v>4.0</v>
      </c>
      <c r="M722" s="23">
        <f t="shared" si="3"/>
        <v>0.76</v>
      </c>
      <c r="N722" s="105" t="s">
        <v>179</v>
      </c>
      <c r="O722" s="106">
        <v>0.18</v>
      </c>
      <c r="P722" s="146">
        <v>43538.0</v>
      </c>
      <c r="Q722" s="146">
        <v>43553.0</v>
      </c>
      <c r="R722" s="23">
        <f t="shared" si="4"/>
        <v>5.555555556</v>
      </c>
      <c r="S722" s="108">
        <f t="array" ref="S722">IF(INDEX(Historical!$D$7:$D$1379,MATCH(B722,Historical!$B$7:$B$1403,0))=0,"n/a",(INDEX(Historical!$C$7:$C$1381,MATCH(B722,Historical!$B$7:$B$1403,0))/INDEX(Historical!$D$7:$D$1379,MATCH(B722,Historical!$B$7:$B$1403,0))-1)*100)</f>
        <v>5.555555556</v>
      </c>
      <c r="T722" s="108">
        <f t="array" ref="T722">IF(INDEX(Historical!$F$7:$F$1372,MATCH(B722,Historical!$B$7:$B$1403,0))=0,"n/a",((INDEX(Historical!$C$7:$C$1381,MATCH(B722,Historical!$B$7:$B$1403,0))/INDEX(Historical!$F$7:$F$1372,MATCH(B722,Historical!$B$7:$B$1403,0)))^(1/3)-1)*100)</f>
        <v>8.198385552</v>
      </c>
      <c r="U722" s="108">
        <f t="array" ref="U722">IF(INDEX(Historical!$H$7:$H$1372,MATCH(B722,Historical!$B$7:$B$1403,0))=0,"n/a",((INDEX(Historical!$C$7:$C$1381,MATCH(B722,Historical!$B$7:$B$1403,0))/INDEX(Historical!$H$7:$H$1372,MATCH(B722,Historical!$B$7:$B$1403,0)))^(1/5)-1)*100)</f>
        <v>9.626227935</v>
      </c>
      <c r="V722" s="108">
        <f t="array" ref="V722">IF(INDEX(Historical!$O$7:$O$1372,MATCH(B722,Historical!$B$7:$B$1403,0))=0,"n/a",((INDEX(Historical!$C$7:$C$1381,MATCH(B722,Historical!$B$7:$B$1403,0))/INDEX(Historical!$O$7:$O$1372,MATCH(B722,Historical!$B$7:$B$1403,0)))^(1/10)-1)*100)</f>
        <v>14.2821388</v>
      </c>
      <c r="W722" s="109">
        <f t="shared" si="5"/>
        <v>0.6740046478</v>
      </c>
      <c r="X722" s="110">
        <f t="shared" si="6"/>
        <v>0.1223154757</v>
      </c>
      <c r="Y722" s="99"/>
      <c r="Z722" s="103">
        <f t="shared" si="7"/>
        <v>475</v>
      </c>
      <c r="AA722" s="112">
        <f t="shared" si="8"/>
        <v>77.6875</v>
      </c>
      <c r="AB722" s="73">
        <v>12.0</v>
      </c>
      <c r="AC722" s="102">
        <v>0.16</v>
      </c>
      <c r="AD722" s="102" t="s">
        <v>128</v>
      </c>
      <c r="AE722" s="102">
        <v>0.05</v>
      </c>
      <c r="AF722" s="102">
        <v>0.64</v>
      </c>
      <c r="AG722" s="102">
        <v>0.6</v>
      </c>
      <c r="AH722" s="156">
        <v>143.70000000000002</v>
      </c>
      <c r="AI722" s="156">
        <v>-4.99</v>
      </c>
      <c r="AJ722" s="102">
        <v>78.7</v>
      </c>
      <c r="AK722" s="102">
        <v>-4.91</v>
      </c>
      <c r="AL722" s="113">
        <v>466.0</v>
      </c>
      <c r="AM722" s="114">
        <v>0.1</v>
      </c>
      <c r="AN722" s="102">
        <v>1.01</v>
      </c>
      <c r="AO722" s="115">
        <f t="shared" si="9"/>
        <v>-61.94703232</v>
      </c>
      <c r="AP722" s="116">
        <f t="shared" si="10"/>
        <v>15.74046768</v>
      </c>
      <c r="AQ722" s="117">
        <f t="shared" si="11"/>
        <v>48.65321314</v>
      </c>
      <c r="AR722" s="103">
        <f t="array" ref="AR722">INDEX(Historical!$C$7:$C$1381,MATCH(B722,Historical!$B$7:$B$1403,0))*IF(AH722="n/a",1.03,IF(AH722&lt;0,1.01,IF(AH722&gt;10,1.1,(1+AH722/100))))</f>
        <v>0.836</v>
      </c>
      <c r="AS722" s="112">
        <f t="shared" si="12"/>
        <v>0.84436</v>
      </c>
      <c r="AT722" s="112">
        <f t="shared" ref="AT722:AV722" si="730">IF($AK722="n/a",1.03*AS722,IF($AK722&lt;0,1.01*AS722,IF($AK722&gt;10,1.1*AS722,(1+$AK722/100)*AS722)))</f>
        <v>0.8528036</v>
      </c>
      <c r="AU722" s="112">
        <f t="shared" si="730"/>
        <v>0.861331636</v>
      </c>
      <c r="AV722" s="112">
        <f t="shared" si="730"/>
        <v>0.8699449524</v>
      </c>
      <c r="AW722" s="103">
        <f t="shared" si="14"/>
        <v>4.264440188</v>
      </c>
      <c r="AX722" s="118">
        <f t="shared" si="15"/>
        <v>34.30764432</v>
      </c>
      <c r="AY722" s="119">
        <v>1.56</v>
      </c>
      <c r="AZ722" s="114">
        <v>40.93</v>
      </c>
      <c r="BA722" s="114">
        <v>-35.06</v>
      </c>
      <c r="BB722" s="114">
        <v>-6.569999999999999</v>
      </c>
      <c r="BC722" s="114">
        <v>0.09</v>
      </c>
      <c r="BD722" s="42"/>
      <c r="BE722" s="17">
        <v>2011.0</v>
      </c>
      <c r="BF722" s="17">
        <f t="shared" si="16"/>
        <v>0</v>
      </c>
      <c r="BG722" s="120">
        <v>0.2</v>
      </c>
    </row>
    <row r="723" ht="11.25" customHeight="1">
      <c r="A723" s="155" t="s">
        <v>1096</v>
      </c>
      <c r="B723" s="99" t="s">
        <v>1097</v>
      </c>
      <c r="C723" s="100" t="s">
        <v>158</v>
      </c>
      <c r="D723" s="100" t="s">
        <v>163</v>
      </c>
      <c r="E723" s="101">
        <v>17.0</v>
      </c>
      <c r="F723" s="58">
        <v>217.0</v>
      </c>
      <c r="G723" s="58" t="s">
        <v>121</v>
      </c>
      <c r="H723" s="58" t="s">
        <v>121</v>
      </c>
      <c r="I723" s="150">
        <v>75.05</v>
      </c>
      <c r="J723" s="103">
        <f t="shared" si="2"/>
        <v>3.317788141</v>
      </c>
      <c r="K723" s="104">
        <v>0.6225</v>
      </c>
      <c r="L723" s="73">
        <v>4.0</v>
      </c>
      <c r="M723" s="23">
        <f t="shared" si="3"/>
        <v>2.49</v>
      </c>
      <c r="N723" s="105" t="s">
        <v>326</v>
      </c>
      <c r="O723" s="106">
        <v>0.5925</v>
      </c>
      <c r="P723" s="107">
        <v>43808.0</v>
      </c>
      <c r="Q723" s="107">
        <v>43832.0</v>
      </c>
      <c r="R723" s="23">
        <f t="shared" si="4"/>
        <v>5.063291139</v>
      </c>
      <c r="S723" s="108">
        <f t="array" ref="S723">IF(INDEX(Historical!$D$7:$D$1379,MATCH(B723,Historical!$B$7:$B$1403,0))=0,"n/a",(INDEX(Historical!$C$7:$C$1381,MATCH(B723,Historical!$B$7:$B$1403,0))/INDEX(Historical!$D$7:$D$1379,MATCH(B723,Historical!$B$7:$B$1403,0))-1)*100)</f>
        <v>5.333333333</v>
      </c>
      <c r="T723" s="108">
        <f t="array" ref="T723">IF(INDEX(Historical!$F$7:$F$1372,MATCH(B723,Historical!$B$7:$B$1403,0))=0,"n/a",((INDEX(Historical!$C$7:$C$1381,MATCH(B723,Historical!$B$7:$B$1403,0))/INDEX(Historical!$F$7:$F$1372,MATCH(B723,Historical!$B$7:$B$1403,0)))^(1/3)-1)*100)</f>
        <v>6.536254666</v>
      </c>
      <c r="U723" s="108">
        <f t="array" ref="U723">IF(INDEX(Historical!$H$7:$H$1372,MATCH(B723,Historical!$B$7:$B$1403,0))=0,"n/a",((INDEX(Historical!$C$7:$C$1381,MATCH(B723,Historical!$B$7:$B$1403,0))/INDEX(Historical!$H$7:$H$1372,MATCH(B723,Historical!$B$7:$B$1403,0)))^(1/5)-1)*100)</f>
        <v>6.132192396</v>
      </c>
      <c r="V723" s="108">
        <f t="array" ref="V723">IF(INDEX(Historical!$O$7:$O$1372,MATCH(B723,Historical!$B$7:$B$1403,0))=0,"n/a",((INDEX(Historical!$C$7:$C$1381,MATCH(B723,Historical!$B$7:$B$1403,0))/INDEX(Historical!$O$7:$O$1372,MATCH(B723,Historical!$B$7:$B$1403,0)))^(1/10)-1)*100)</f>
        <v>4.405352142</v>
      </c>
      <c r="W723" s="109">
        <f t="shared" si="5"/>
        <v>1.391986883</v>
      </c>
      <c r="X723" s="110">
        <f t="shared" si="6"/>
        <v>0.7300229043</v>
      </c>
      <c r="Y723" s="111"/>
      <c r="Z723" s="103">
        <f t="shared" si="7"/>
        <v>72.38372093</v>
      </c>
      <c r="AA723" s="112">
        <f t="shared" si="8"/>
        <v>21.81686047</v>
      </c>
      <c r="AB723" s="73">
        <v>9.0</v>
      </c>
      <c r="AC723" s="102">
        <v>3.44</v>
      </c>
      <c r="AD723" s="102">
        <v>4.69</v>
      </c>
      <c r="AE723" s="102">
        <v>2.0</v>
      </c>
      <c r="AF723" s="102">
        <v>1.63</v>
      </c>
      <c r="AG723" s="102">
        <v>7.3999999999999995</v>
      </c>
      <c r="AH723" s="102">
        <v>13.0</v>
      </c>
      <c r="AI723" s="102">
        <v>5.08</v>
      </c>
      <c r="AJ723" s="102">
        <v>8.4</v>
      </c>
      <c r="AK723" s="102">
        <v>4.65</v>
      </c>
      <c r="AL723" s="113">
        <v>3840.0</v>
      </c>
      <c r="AM723" s="114">
        <v>0.8</v>
      </c>
      <c r="AN723" s="102">
        <v>1.3</v>
      </c>
      <c r="AO723" s="115">
        <f t="shared" si="9"/>
        <v>-12.36687993</v>
      </c>
      <c r="AP723" s="116">
        <f t="shared" si="10"/>
        <v>9.449980537</v>
      </c>
      <c r="AQ723" s="117">
        <f t="shared" si="11"/>
        <v>25.71834933</v>
      </c>
      <c r="AR723" s="103">
        <f t="array" ref="AR723">INDEX(Historical!$C$7:$C$1381,MATCH(B723,Historical!$B$7:$B$1403,0))*IF(AH723="n/a",1.03,IF(AH723&lt;0,1.01,IF(AH723&gt;10,1.1,(1+AH723/100))))</f>
        <v>2.607</v>
      </c>
      <c r="AS723" s="112">
        <f t="shared" si="12"/>
        <v>2.7394356</v>
      </c>
      <c r="AT723" s="112">
        <f t="shared" ref="AT723:AV723" si="731">IF($AK723="n/a",1.03*AS723,IF($AK723&lt;0,1.01*AS723,IF($AK723&gt;10,1.1*AS723,(1+$AK723/100)*AS723)))</f>
        <v>2.866819355</v>
      </c>
      <c r="AU723" s="112">
        <f t="shared" si="731"/>
        <v>3.000126455</v>
      </c>
      <c r="AV723" s="112">
        <f t="shared" si="731"/>
        <v>3.139632336</v>
      </c>
      <c r="AW723" s="103">
        <f t="shared" si="14"/>
        <v>14.35301375</v>
      </c>
      <c r="AX723" s="118">
        <f t="shared" si="15"/>
        <v>19.12460193</v>
      </c>
      <c r="AY723" s="119">
        <v>0.21</v>
      </c>
      <c r="AZ723" s="114">
        <v>0.96</v>
      </c>
      <c r="BA723" s="114">
        <v>-14.719999999999999</v>
      </c>
      <c r="BB723" s="114">
        <v>-10.71</v>
      </c>
      <c r="BC723" s="114">
        <v>-10.22</v>
      </c>
      <c r="BD723" s="42"/>
      <c r="BE723" s="17">
        <v>2004.0</v>
      </c>
      <c r="BF723" s="17">
        <f t="shared" si="16"/>
        <v>1</v>
      </c>
      <c r="BG723" s="120">
        <v>2.3</v>
      </c>
    </row>
    <row r="724" ht="11.25" customHeight="1">
      <c r="A724" s="155" t="s">
        <v>452</v>
      </c>
      <c r="B724" s="99" t="s">
        <v>453</v>
      </c>
      <c r="C724" s="100" t="s">
        <v>136</v>
      </c>
      <c r="D724" s="100" t="s">
        <v>153</v>
      </c>
      <c r="E724" s="101">
        <v>32.0</v>
      </c>
      <c r="F724" s="58">
        <v>89.0</v>
      </c>
      <c r="G724" s="58" t="s">
        <v>168</v>
      </c>
      <c r="H724" s="58" t="s">
        <v>168</v>
      </c>
      <c r="I724" s="102">
        <v>42.05</v>
      </c>
      <c r="J724" s="103">
        <f t="shared" si="2"/>
        <v>2.75862069</v>
      </c>
      <c r="K724" s="144">
        <v>0.29</v>
      </c>
      <c r="L724" s="73">
        <v>4.0</v>
      </c>
      <c r="M724" s="23">
        <f t="shared" si="3"/>
        <v>1.16</v>
      </c>
      <c r="N724" s="105" t="s">
        <v>147</v>
      </c>
      <c r="O724" s="145">
        <v>0.27</v>
      </c>
      <c r="P724" s="107">
        <v>43773.0</v>
      </c>
      <c r="Q724" s="107">
        <v>43784.0</v>
      </c>
      <c r="R724" s="23">
        <f t="shared" si="4"/>
        <v>7.407407407</v>
      </c>
      <c r="S724" s="108">
        <f t="array" ref="S724">IF(INDEX(Historical!$D$7:$D$1379,MATCH(B724,Historical!$B$7:$B$1403,0))=0,"n/a",(INDEX(Historical!$C$7:$C$1381,MATCH(B724,Historical!$B$7:$B$1403,0))/INDEX(Historical!$D$7:$D$1379,MATCH(B724,Historical!$B$7:$B$1403,0))-1)*100)</f>
        <v>14.58333333</v>
      </c>
      <c r="T724" s="108">
        <f t="array" ref="T724">IF(INDEX(Historical!$F$7:$F$1372,MATCH(B724,Historical!$B$7:$B$1403,0))=0,"n/a",((INDEX(Historical!$C$7:$C$1381,MATCH(B724,Historical!$B$7:$B$1403,0))/INDEX(Historical!$F$7:$F$1372,MATCH(B724,Historical!$B$7:$B$1403,0)))^(1/3)-1)*100)</f>
        <v>15.1737205</v>
      </c>
      <c r="U724" s="108">
        <f t="array" ref="U724">IF(INDEX(Historical!$H$7:$H$1372,MATCH(B724,Historical!$B$7:$B$1403,0))=0,"n/a",((INDEX(Historical!$C$7:$C$1381,MATCH(B724,Historical!$B$7:$B$1403,0))/INDEX(Historical!$H$7:$H$1372,MATCH(B724,Historical!$B$7:$B$1403,0)))^(1/5)-1)*100)</f>
        <v>11.25137936</v>
      </c>
      <c r="V724" s="108">
        <f t="array" ref="V724">IF(INDEX(Historical!$O$7:$O$1372,MATCH(B724,Historical!$B$7:$B$1403,0))=0,"n/a",((INDEX(Historical!$C$7:$C$1381,MATCH(B724,Historical!$B$7:$B$1403,0))/INDEX(Historical!$O$7:$O$1372,MATCH(B724,Historical!$B$7:$B$1403,0)))^(1/10)-1)*100)</f>
        <v>7.44676291</v>
      </c>
      <c r="W724" s="109">
        <f t="shared" si="5"/>
        <v>1.510908766</v>
      </c>
      <c r="X724" s="110">
        <f t="shared" si="6"/>
        <v>1.071559939</v>
      </c>
      <c r="Y724" s="133"/>
      <c r="Z724" s="103">
        <f t="shared" si="7"/>
        <v>32.4929972</v>
      </c>
      <c r="AA724" s="112">
        <f t="shared" si="8"/>
        <v>11.77871148</v>
      </c>
      <c r="AB724" s="73">
        <v>12.0</v>
      </c>
      <c r="AC724" s="102">
        <v>3.57</v>
      </c>
      <c r="AD724" s="102">
        <v>1.18</v>
      </c>
      <c r="AE724" s="102">
        <v>3.83</v>
      </c>
      <c r="AF724" s="102">
        <v>1.3</v>
      </c>
      <c r="AG724" s="102">
        <v>11.4</v>
      </c>
      <c r="AH724" s="102">
        <v>14.399999999999999</v>
      </c>
      <c r="AI724" s="102">
        <v>3.0</v>
      </c>
      <c r="AJ724" s="102">
        <v>10.5</v>
      </c>
      <c r="AK724" s="102">
        <v>10.0</v>
      </c>
      <c r="AL724" s="113">
        <v>1080.0</v>
      </c>
      <c r="AM724" s="114">
        <v>1.0999999999999999</v>
      </c>
      <c r="AN724" s="102">
        <v>0.16</v>
      </c>
      <c r="AO724" s="115">
        <f t="shared" si="9"/>
        <v>2.231288564</v>
      </c>
      <c r="AP724" s="116">
        <f t="shared" si="10"/>
        <v>14.01000005</v>
      </c>
      <c r="AQ724" s="117">
        <f t="shared" si="11"/>
        <v>-17.50468046</v>
      </c>
      <c r="AR724" s="103">
        <f t="array" ref="AR724">INDEX(Historical!$C$7:$C$1381,MATCH(B724,Historical!$B$7:$B$1403,0))*IF(AH724="n/a",1.03,IF(AH724&lt;0,1.01,IF(AH724&gt;10,1.1,(1+AH724/100))))</f>
        <v>1.21</v>
      </c>
      <c r="AS724" s="112">
        <f t="shared" si="12"/>
        <v>1.2463</v>
      </c>
      <c r="AT724" s="112">
        <f t="shared" ref="AT724:AV724" si="732">IF($AK724="n/a",1.03*AS724,IF($AK724&lt;0,1.01*AS724,IF($AK724&gt;10,1.1*AS724,(1+$AK724/100)*AS724)))</f>
        <v>1.37093</v>
      </c>
      <c r="AU724" s="112">
        <f t="shared" si="732"/>
        <v>1.508023</v>
      </c>
      <c r="AV724" s="112">
        <f t="shared" si="732"/>
        <v>1.6588253</v>
      </c>
      <c r="AW724" s="103">
        <f t="shared" si="14"/>
        <v>6.9940783</v>
      </c>
      <c r="AX724" s="118">
        <f t="shared" si="15"/>
        <v>16.63276647</v>
      </c>
      <c r="AY724" s="119">
        <v>1.02</v>
      </c>
      <c r="AZ724" s="114">
        <v>0.42</v>
      </c>
      <c r="BA724" s="114">
        <v>-21.279999999999998</v>
      </c>
      <c r="BB724" s="114">
        <v>-15.25</v>
      </c>
      <c r="BC724" s="114">
        <v>-11.61</v>
      </c>
      <c r="BD724" s="42"/>
      <c r="BE724" s="17">
        <v>1988.0</v>
      </c>
      <c r="BF724" s="17">
        <f t="shared" si="16"/>
        <v>3</v>
      </c>
      <c r="BG724" s="120">
        <v>1.4000000000000001</v>
      </c>
    </row>
    <row r="725" ht="11.25" customHeight="1">
      <c r="A725" s="155" t="s">
        <v>1098</v>
      </c>
      <c r="B725" s="99" t="s">
        <v>1099</v>
      </c>
      <c r="C725" s="100" t="s">
        <v>158</v>
      </c>
      <c r="D725" s="100" t="s">
        <v>190</v>
      </c>
      <c r="E725" s="101">
        <v>17.0</v>
      </c>
      <c r="F725" s="58">
        <v>228.0</v>
      </c>
      <c r="G725" s="58" t="s">
        <v>121</v>
      </c>
      <c r="H725" s="58" t="s">
        <v>121</v>
      </c>
      <c r="I725" s="150">
        <v>139.78</v>
      </c>
      <c r="J725" s="103">
        <f t="shared" si="2"/>
        <v>2.990413507</v>
      </c>
      <c r="K725" s="104">
        <v>1.045</v>
      </c>
      <c r="L725" s="73">
        <v>4.0</v>
      </c>
      <c r="M725" s="23">
        <f t="shared" si="3"/>
        <v>4.18</v>
      </c>
      <c r="N725" s="105" t="s">
        <v>592</v>
      </c>
      <c r="O725" s="106">
        <v>0.9675</v>
      </c>
      <c r="P725" s="107">
        <v>43909.0</v>
      </c>
      <c r="Q725" s="107">
        <v>43936.0</v>
      </c>
      <c r="R725" s="23">
        <f t="shared" si="4"/>
        <v>8.010335917</v>
      </c>
      <c r="S725" s="108">
        <f t="array" ref="S725">IF(INDEX(Historical!$D$7:$D$1379,MATCH(B725,Historical!$B$7:$B$1403,0))=0,"n/a",(INDEX(Historical!$C$7:$C$1381,MATCH(B725,Historical!$B$7:$B$1403,0))/INDEX(Historical!$D$7:$D$1379,MATCH(B725,Historical!$B$7:$B$1403,0))-1)*100)</f>
        <v>8.267997149</v>
      </c>
      <c r="T725" s="108">
        <f t="array" ref="T725">IF(INDEX(Historical!$F$7:$F$1372,MATCH(B725,Historical!$B$7:$B$1403,0))=0,"n/a",((INDEX(Historical!$C$7:$C$1381,MATCH(B725,Historical!$B$7:$B$1403,0))/INDEX(Historical!$F$7:$F$1372,MATCH(B725,Historical!$B$7:$B$1403,0)))^(1/3)-1)*100)</f>
        <v>8.598633766</v>
      </c>
      <c r="U725" s="108">
        <f t="array" ref="U725">IF(INDEX(Historical!$H$7:$H$1372,MATCH(B725,Historical!$B$7:$B$1403,0))=0,"n/a",((INDEX(Historical!$C$7:$C$1381,MATCH(B725,Historical!$B$7:$B$1403,0))/INDEX(Historical!$H$7:$H$1372,MATCH(B725,Historical!$B$7:$B$1403,0)))^(1/5)-1)*100)</f>
        <v>7.788258454</v>
      </c>
      <c r="V725" s="108">
        <f t="array" ref="V725">IF(INDEX(Historical!$O$7:$O$1372,MATCH(B725,Historical!$B$7:$B$1403,0))=0,"n/a",((INDEX(Historical!$C$7:$C$1381,MATCH(B725,Historical!$B$7:$B$1403,0))/INDEX(Historical!$O$7:$O$1372,MATCH(B725,Historical!$B$7:$B$1403,0)))^(1/10)-1)*100)</f>
        <v>9.588610252</v>
      </c>
      <c r="W725" s="109">
        <f t="shared" si="5"/>
        <v>0.8122405906</v>
      </c>
      <c r="X725" s="110" t="str">
        <f t="shared" si="6"/>
        <v>n/a</v>
      </c>
      <c r="Y725" s="99"/>
      <c r="Z725" s="103">
        <f t="shared" si="7"/>
        <v>54.00516796</v>
      </c>
      <c r="AA725" s="112">
        <f t="shared" si="8"/>
        <v>18.05943152</v>
      </c>
      <c r="AB725" s="73">
        <v>12.0</v>
      </c>
      <c r="AC725" s="102">
        <v>7.74</v>
      </c>
      <c r="AD725" s="102">
        <v>1.52</v>
      </c>
      <c r="AE725" s="102">
        <v>3.59</v>
      </c>
      <c r="AF725" s="102">
        <v>2.37</v>
      </c>
      <c r="AG725" s="102">
        <v>16.1</v>
      </c>
      <c r="AH725" s="102">
        <v>-23.3</v>
      </c>
      <c r="AI725" s="102">
        <v>14.89</v>
      </c>
      <c r="AJ725" s="102">
        <v>-3.1</v>
      </c>
      <c r="AK725" s="102">
        <v>11.899999999999999</v>
      </c>
      <c r="AL725" s="113">
        <v>39770.0</v>
      </c>
      <c r="AM725" s="114">
        <v>0.1</v>
      </c>
      <c r="AN725" s="102">
        <v>1.6</v>
      </c>
      <c r="AO725" s="115">
        <f t="shared" si="9"/>
        <v>-7.280759564</v>
      </c>
      <c r="AP725" s="116">
        <f t="shared" si="10"/>
        <v>10.77867196</v>
      </c>
      <c r="AQ725" s="117">
        <f t="shared" si="11"/>
        <v>37.92244635</v>
      </c>
      <c r="AR725" s="103">
        <f t="array" ref="AR725">INDEX(Historical!$C$7:$C$1381,MATCH(B725,Historical!$B$7:$B$1403,0))*IF(AH725="n/a",1.03,IF(AH725&lt;0,1.01,IF(AH725&gt;10,1.1,(1+AH725/100))))</f>
        <v>3.835475</v>
      </c>
      <c r="AS725" s="112">
        <f t="shared" si="12"/>
        <v>4.2190225</v>
      </c>
      <c r="AT725" s="112">
        <f t="shared" ref="AT725:AV725" si="733">IF($AK725="n/a",1.03*AS725,IF($AK725&lt;0,1.01*AS725,IF($AK725&gt;10,1.1*AS725,(1+$AK725/100)*AS725)))</f>
        <v>4.64092475</v>
      </c>
      <c r="AU725" s="112">
        <f t="shared" si="733"/>
        <v>5.105017225</v>
      </c>
      <c r="AV725" s="112">
        <f t="shared" si="733"/>
        <v>5.615518948</v>
      </c>
      <c r="AW725" s="103">
        <f t="shared" si="14"/>
        <v>23.41595842</v>
      </c>
      <c r="AX725" s="118">
        <f t="shared" si="15"/>
        <v>16.75200917</v>
      </c>
      <c r="AY725" s="119">
        <v>0.45</v>
      </c>
      <c r="AZ725" s="114">
        <v>17.2</v>
      </c>
      <c r="BA725" s="114">
        <v>-13.65</v>
      </c>
      <c r="BB725" s="114">
        <v>-9.62</v>
      </c>
      <c r="BC725" s="114">
        <v>-3.17</v>
      </c>
      <c r="BD725" s="42"/>
      <c r="BE725" s="17">
        <v>2004.0</v>
      </c>
      <c r="BF725" s="17">
        <f t="shared" si="16"/>
        <v>1</v>
      </c>
      <c r="BG725" s="120">
        <v>4.0</v>
      </c>
    </row>
    <row r="726" ht="11.25" customHeight="1">
      <c r="A726" s="155" t="s">
        <v>1985</v>
      </c>
      <c r="B726" s="99" t="s">
        <v>1986</v>
      </c>
      <c r="C726" s="100" t="s">
        <v>245</v>
      </c>
      <c r="D726" s="100" t="s">
        <v>246</v>
      </c>
      <c r="E726" s="101">
        <v>6.0</v>
      </c>
      <c r="F726" s="58">
        <v>735.0</v>
      </c>
      <c r="G726" s="58" t="s">
        <v>168</v>
      </c>
      <c r="H726" s="58" t="s">
        <v>168</v>
      </c>
      <c r="I726" s="150">
        <v>12.29</v>
      </c>
      <c r="J726" s="103">
        <f t="shared" si="2"/>
        <v>21.72497966</v>
      </c>
      <c r="K726" s="104">
        <v>0.6675</v>
      </c>
      <c r="L726" s="73">
        <v>4.0</v>
      </c>
      <c r="M726" s="23">
        <f t="shared" si="3"/>
        <v>2.67</v>
      </c>
      <c r="N726" s="105" t="s">
        <v>224</v>
      </c>
      <c r="O726" s="106">
        <v>0.6525</v>
      </c>
      <c r="P726" s="148">
        <v>43315.0</v>
      </c>
      <c r="Q726" s="148">
        <v>43322.0</v>
      </c>
      <c r="R726" s="23">
        <f t="shared" si="4"/>
        <v>2.298850575</v>
      </c>
      <c r="S726" s="108">
        <f t="array" ref="S726">IF(INDEX(Historical!$D$7:$D$1379,MATCH(B726,Historical!$B$7:$B$1403,0))=0,"n/a",(INDEX(Historical!$C$7:$C$1381,MATCH(B726,Historical!$B$7:$B$1403,0))/INDEX(Historical!$D$7:$D$1379,MATCH(B726,Historical!$B$7:$B$1403,0))-1)*100)</f>
        <v>1.714285714</v>
      </c>
      <c r="T726" s="108">
        <f t="array" ref="T726">IF(INDEX(Historical!$F$7:$F$1372,MATCH(B726,Historical!$B$7:$B$1403,0))=0,"n/a",((INDEX(Historical!$C$7:$C$1381,MATCH(B726,Historical!$B$7:$B$1403,0))/INDEX(Historical!$F$7:$F$1372,MATCH(B726,Historical!$B$7:$B$1403,0)))^(1/3)-1)*100)</f>
        <v>7.321278261</v>
      </c>
      <c r="U726" s="108">
        <f t="array" ref="U726">IF(INDEX(Historical!$H$7:$H$1372,MATCH(B726,Historical!$B$7:$B$1403,0))=0,"n/a",((INDEX(Historical!$C$7:$C$1381,MATCH(B726,Historical!$B$7:$B$1403,0))/INDEX(Historical!$H$7:$H$1372,MATCH(B726,Historical!$B$7:$B$1403,0)))^(1/5)-1)*100)</f>
        <v>11.27545631</v>
      </c>
      <c r="V726" s="108" t="str">
        <f t="array" ref="V726">IF(INDEX(Historical!$O$7:$O$1372,MATCH(B726,Historical!$B$7:$B$1403,0))=0,"n/a",((INDEX(Historical!$C$7:$C$1381,MATCH(B726,Historical!$B$7:$B$1403,0))/INDEX(Historical!$O$7:$O$1372,MATCH(B726,Historical!$B$7:$B$1403,0)))^(1/10)-1)*100)</f>
        <v>n/a</v>
      </c>
      <c r="W726" s="109" t="str">
        <f t="shared" si="5"/>
        <v>n/a</v>
      </c>
      <c r="X726" s="110">
        <f t="shared" si="6"/>
        <v>0.3448151778</v>
      </c>
      <c r="Y726" s="149" t="s">
        <v>1715</v>
      </c>
      <c r="Z726" s="103">
        <f t="shared" si="7"/>
        <v>121.9178082</v>
      </c>
      <c r="AA726" s="112">
        <f t="shared" si="8"/>
        <v>5.611872146</v>
      </c>
      <c r="AB726" s="73">
        <v>12.0</v>
      </c>
      <c r="AC726" s="102">
        <v>2.19</v>
      </c>
      <c r="AD726" s="102" t="s">
        <v>128</v>
      </c>
      <c r="AE726" s="102">
        <v>0.08</v>
      </c>
      <c r="AF726" s="102">
        <v>2.95</v>
      </c>
      <c r="AG726" s="102">
        <v>39.4</v>
      </c>
      <c r="AH726" s="102">
        <v>178.8</v>
      </c>
      <c r="AI726" s="102">
        <v>10.77</v>
      </c>
      <c r="AJ726" s="102">
        <v>32.7</v>
      </c>
      <c r="AK726" s="102" t="s">
        <v>128</v>
      </c>
      <c r="AL726" s="113">
        <v>282.06</v>
      </c>
      <c r="AM726" s="114">
        <v>0.7000000000000001</v>
      </c>
      <c r="AN726" s="102">
        <v>6.35</v>
      </c>
      <c r="AO726" s="115">
        <f t="shared" si="9"/>
        <v>27.38856383</v>
      </c>
      <c r="AP726" s="116">
        <f t="shared" si="10"/>
        <v>33.00043597</v>
      </c>
      <c r="AQ726" s="117">
        <f t="shared" si="11"/>
        <v>-14.22245093</v>
      </c>
      <c r="AR726" s="103">
        <f t="array" ref="AR726">INDEX(Historical!$C$7:$C$1381,MATCH(B726,Historical!$B$7:$B$1403,0))*IF(AH726="n/a",1.03,IF(AH726&lt;0,1.01,IF(AH726&gt;10,1.1,(1+AH726/100))))</f>
        <v>2.937</v>
      </c>
      <c r="AS726" s="112">
        <f t="shared" si="12"/>
        <v>3.2307</v>
      </c>
      <c r="AT726" s="112">
        <f t="shared" ref="AT726:AV726" si="734">IF($AK726="n/a",1.03*AS726,IF($AK726&lt;0,1.01*AS726,IF($AK726&gt;10,1.1*AS726,(1+$AK726/100)*AS726)))</f>
        <v>3.327621</v>
      </c>
      <c r="AU726" s="112">
        <f t="shared" si="734"/>
        <v>3.42744963</v>
      </c>
      <c r="AV726" s="112">
        <f t="shared" si="734"/>
        <v>3.530273119</v>
      </c>
      <c r="AW726" s="103">
        <f t="shared" si="14"/>
        <v>16.45304375</v>
      </c>
      <c r="AX726" s="118">
        <f t="shared" si="15"/>
        <v>133.8734235</v>
      </c>
      <c r="AY726" s="119">
        <v>1.48</v>
      </c>
      <c r="AZ726" s="114">
        <v>-1.6</v>
      </c>
      <c r="BA726" s="114">
        <v>-40.17</v>
      </c>
      <c r="BB726" s="114">
        <v>-24.23</v>
      </c>
      <c r="BC726" s="114">
        <v>-27.92</v>
      </c>
      <c r="BD726" s="42"/>
      <c r="BE726" s="17">
        <v>2014.0</v>
      </c>
      <c r="BF726" s="17">
        <f t="shared" si="16"/>
        <v>0</v>
      </c>
      <c r="BG726" s="120">
        <v>4.6</v>
      </c>
    </row>
    <row r="727" ht="11.25" customHeight="1">
      <c r="A727" s="55" t="s">
        <v>1411</v>
      </c>
      <c r="B727" s="99" t="s">
        <v>1412</v>
      </c>
      <c r="C727" s="100" t="s">
        <v>136</v>
      </c>
      <c r="D727" s="100" t="s">
        <v>153</v>
      </c>
      <c r="E727" s="101">
        <v>9.0</v>
      </c>
      <c r="F727" s="58">
        <v>532.0</v>
      </c>
      <c r="G727" s="58" t="s">
        <v>168</v>
      </c>
      <c r="H727" s="58" t="s">
        <v>168</v>
      </c>
      <c r="I727" s="150">
        <v>68.12</v>
      </c>
      <c r="J727" s="103">
        <f t="shared" si="2"/>
        <v>2.759835584</v>
      </c>
      <c r="K727" s="104">
        <v>0.47</v>
      </c>
      <c r="L727" s="73">
        <v>4.0</v>
      </c>
      <c r="M727" s="23">
        <f t="shared" si="3"/>
        <v>1.88</v>
      </c>
      <c r="N727" s="105" t="s">
        <v>579</v>
      </c>
      <c r="O727" s="106">
        <v>0.46</v>
      </c>
      <c r="P727" s="107">
        <v>43867.0</v>
      </c>
      <c r="Q727" s="107">
        <v>43875.0</v>
      </c>
      <c r="R727" s="23">
        <f t="shared" si="4"/>
        <v>2.173913043</v>
      </c>
      <c r="S727" s="108">
        <f t="array" ref="S727">IF(INDEX(Historical!$D$7:$D$1379,MATCH(B727,Historical!$B$7:$B$1403,0))=0,"n/a",(INDEX(Historical!$C$7:$C$1381,MATCH(B727,Historical!$B$7:$B$1403,0))/INDEX(Historical!$D$7:$D$1379,MATCH(B727,Historical!$B$7:$B$1403,0))-1)*100)</f>
        <v>21.01449275</v>
      </c>
      <c r="T727" s="108">
        <f t="array" ref="T727">IF(INDEX(Historical!$F$7:$F$1372,MATCH(B727,Historical!$B$7:$B$1403,0))=0,"n/a",((INDEX(Historical!$C$7:$C$1381,MATCH(B727,Historical!$B$7:$B$1403,0))/INDEX(Historical!$F$7:$F$1372,MATCH(B727,Historical!$B$7:$B$1403,0)))^(1/3)-1)*100)</f>
        <v>11.33807296</v>
      </c>
      <c r="U727" s="108">
        <f t="array" ref="U727">IF(INDEX(Historical!$H$7:$H$1372,MATCH(B727,Historical!$B$7:$B$1403,0))=0,"n/a",((INDEX(Historical!$C$7:$C$1381,MATCH(B727,Historical!$B$7:$B$1403,0))/INDEX(Historical!$H$7:$H$1372,MATCH(B727,Historical!$B$7:$B$1403,0)))^(1/5)-1)*100)</f>
        <v>15.28704928</v>
      </c>
      <c r="V727" s="108">
        <f t="array" ref="V727">IF(INDEX(Historical!$O$7:$O$1372,MATCH(B727,Historical!$B$7:$B$1403,0))=0,"n/a",((INDEX(Historical!$C$7:$C$1381,MATCH(B727,Historical!$B$7:$B$1403,0))/INDEX(Historical!$O$7:$O$1372,MATCH(B727,Historical!$B$7:$B$1403,0)))^(1/10)-1)*100)</f>
        <v>9.400864999</v>
      </c>
      <c r="W727" s="109">
        <f t="shared" si="5"/>
        <v>1.6261322</v>
      </c>
      <c r="X727" s="110">
        <f t="shared" si="6"/>
        <v>1.005726926</v>
      </c>
      <c r="Y727" s="133"/>
      <c r="Z727" s="103">
        <f t="shared" si="7"/>
        <v>35.00931099</v>
      </c>
      <c r="AA727" s="112">
        <f t="shared" si="8"/>
        <v>12.68528864</v>
      </c>
      <c r="AB727" s="73">
        <v>12.0</v>
      </c>
      <c r="AC727" s="102">
        <v>5.37</v>
      </c>
      <c r="AD727" s="102">
        <v>1.06</v>
      </c>
      <c r="AE727" s="102">
        <v>3.91</v>
      </c>
      <c r="AF727" s="102">
        <v>0.99</v>
      </c>
      <c r="AG727" s="102">
        <v>7.7</v>
      </c>
      <c r="AH727" s="102">
        <v>26.8</v>
      </c>
      <c r="AI727" s="102">
        <v>14.649999999999999</v>
      </c>
      <c r="AJ727" s="102">
        <v>15.2</v>
      </c>
      <c r="AK727" s="102">
        <v>12.0</v>
      </c>
      <c r="AL727" s="113">
        <v>2310.0</v>
      </c>
      <c r="AM727" s="114">
        <v>1.3</v>
      </c>
      <c r="AN727" s="102">
        <v>0.35</v>
      </c>
      <c r="AO727" s="115">
        <f t="shared" si="9"/>
        <v>5.361596223</v>
      </c>
      <c r="AP727" s="116">
        <f t="shared" si="10"/>
        <v>18.04688486</v>
      </c>
      <c r="AQ727" s="117">
        <f t="shared" si="11"/>
        <v>-25.29038213</v>
      </c>
      <c r="AR727" s="103">
        <f t="array" ref="AR727">INDEX(Historical!$C$7:$C$1381,MATCH(B727,Historical!$B$7:$B$1403,0))*IF(AH727="n/a",1.03,IF(AH727&lt;0,1.01,IF(AH727&gt;10,1.1,(1+AH727/100))))</f>
        <v>1.837</v>
      </c>
      <c r="AS727" s="112">
        <f t="shared" si="12"/>
        <v>2.0207</v>
      </c>
      <c r="AT727" s="112">
        <f t="shared" ref="AT727:AV727" si="735">IF($AK727="n/a",1.03*AS727,IF($AK727&lt;0,1.01*AS727,IF($AK727&gt;10,1.1*AS727,(1+$AK727/100)*AS727)))</f>
        <v>2.22277</v>
      </c>
      <c r="AU727" s="112">
        <f t="shared" si="735"/>
        <v>2.445047</v>
      </c>
      <c r="AV727" s="112">
        <f t="shared" si="735"/>
        <v>2.6895517</v>
      </c>
      <c r="AW727" s="103">
        <f t="shared" si="14"/>
        <v>11.2150687</v>
      </c>
      <c r="AX727" s="118">
        <f t="shared" si="15"/>
        <v>16.46369451</v>
      </c>
      <c r="AY727" s="119">
        <v>1.28</v>
      </c>
      <c r="AZ727" s="114">
        <v>6.59</v>
      </c>
      <c r="BA727" s="114">
        <v>-22.68</v>
      </c>
      <c r="BB727" s="114">
        <v>-17.34</v>
      </c>
      <c r="BC727" s="114">
        <v>-12.23</v>
      </c>
      <c r="BD727" s="42"/>
      <c r="BE727" s="17">
        <v>2012.0</v>
      </c>
      <c r="BF727" s="17">
        <f t="shared" si="16"/>
        <v>0</v>
      </c>
      <c r="BG727" s="120">
        <v>1.2</v>
      </c>
    </row>
    <row r="728" ht="11.25" customHeight="1">
      <c r="A728" s="55" t="s">
        <v>1987</v>
      </c>
      <c r="B728" s="99" t="s">
        <v>1988</v>
      </c>
      <c r="C728" s="100" t="s">
        <v>118</v>
      </c>
      <c r="D728" s="100" t="s">
        <v>146</v>
      </c>
      <c r="E728" s="101">
        <v>6.0</v>
      </c>
      <c r="F728" s="58">
        <v>762.0</v>
      </c>
      <c r="G728" s="58" t="s">
        <v>168</v>
      </c>
      <c r="H728" s="58" t="s">
        <v>168</v>
      </c>
      <c r="I728" s="60">
        <v>79.43</v>
      </c>
      <c r="J728" s="103">
        <f t="shared" si="2"/>
        <v>1.158252549</v>
      </c>
      <c r="K728" s="144">
        <v>0.23</v>
      </c>
      <c r="L728" s="17">
        <v>4.0</v>
      </c>
      <c r="M728" s="23">
        <f t="shared" si="3"/>
        <v>0.92</v>
      </c>
      <c r="N728" s="17" t="s">
        <v>553</v>
      </c>
      <c r="O728" s="145">
        <v>0.22</v>
      </c>
      <c r="P728" s="107">
        <v>43648.0</v>
      </c>
      <c r="Q728" s="107">
        <v>43671.0</v>
      </c>
      <c r="R728" s="23">
        <f t="shared" si="4"/>
        <v>4.545454545</v>
      </c>
      <c r="S728" s="108">
        <f t="array" ref="S728">IF(INDEX(Historical!$D$7:$D$1379,MATCH(B728,Historical!$B$7:$B$1403,0))=0,"n/a",(INDEX(Historical!$C$7:$C$1381,MATCH(B728,Historical!$B$7:$B$1403,0))/INDEX(Historical!$D$7:$D$1379,MATCH(B728,Historical!$B$7:$B$1403,0))-1)*100)</f>
        <v>4.651162791</v>
      </c>
      <c r="T728" s="108">
        <f t="array" ref="T728">IF(INDEX(Historical!$F$7:$F$1372,MATCH(B728,Historical!$B$7:$B$1403,0))=0,"n/a",((INDEX(Historical!$C$7:$C$1381,MATCH(B728,Historical!$B$7:$B$1403,0))/INDEX(Historical!$F$7:$F$1372,MATCH(B728,Historical!$B$7:$B$1403,0)))^(1/3)-1)*100)</f>
        <v>9.793812428</v>
      </c>
      <c r="U728" s="108">
        <f t="array" ref="U728">IF(INDEX(Historical!$H$7:$H$1372,MATCH(B728,Historical!$B$7:$B$1403,0))=0,"n/a",((INDEX(Historical!$C$7:$C$1381,MATCH(B728,Historical!$B$7:$B$1403,0))/INDEX(Historical!$H$7:$H$1372,MATCH(B728,Historical!$B$7:$B$1403,0)))^(1/5)-1)*100)</f>
        <v>11.1714648</v>
      </c>
      <c r="V728" s="108">
        <f t="array" ref="V728">IF(INDEX(Historical!$O$7:$O$1372,MATCH(B728,Historical!$B$7:$B$1403,0))=0,"n/a",((INDEX(Historical!$C$7:$C$1381,MATCH(B728,Historical!$B$7:$B$1403,0))/INDEX(Historical!$O$7:$O$1372,MATCH(B728,Historical!$B$7:$B$1403,0)))^(1/10)-1)*100)</f>
        <v>8.44717712</v>
      </c>
      <c r="W728" s="109">
        <f t="shared" si="5"/>
        <v>1.322508649</v>
      </c>
      <c r="X728" s="110">
        <f t="shared" si="6"/>
        <v>0.5370896537</v>
      </c>
      <c r="Y728" s="99"/>
      <c r="Z728" s="103">
        <f t="shared" si="7"/>
        <v>30.87248322</v>
      </c>
      <c r="AA728" s="112">
        <f t="shared" si="8"/>
        <v>26.65436242</v>
      </c>
      <c r="AB728" s="58">
        <v>12.0</v>
      </c>
      <c r="AC728" s="60">
        <v>2.98</v>
      </c>
      <c r="AD728" s="60">
        <v>5.32</v>
      </c>
      <c r="AE728" s="60">
        <v>3.09</v>
      </c>
      <c r="AF728" s="60">
        <v>4.03</v>
      </c>
      <c r="AG728" s="60">
        <v>13.900000000000002</v>
      </c>
      <c r="AH728" s="60">
        <v>37.4</v>
      </c>
      <c r="AI728" s="60">
        <v>12.389999999999999</v>
      </c>
      <c r="AJ728" s="60">
        <v>20.8</v>
      </c>
      <c r="AK728" s="60">
        <v>5.0</v>
      </c>
      <c r="AL728" s="60">
        <v>3520.0</v>
      </c>
      <c r="AM728" s="60">
        <v>0.2</v>
      </c>
      <c r="AN728" s="60">
        <v>0.0</v>
      </c>
      <c r="AO728" s="115">
        <f t="shared" si="9"/>
        <v>-14.32464507</v>
      </c>
      <c r="AP728" s="116">
        <f t="shared" si="10"/>
        <v>12.32971735</v>
      </c>
      <c r="AQ728" s="117">
        <f t="shared" si="11"/>
        <v>118.4969672</v>
      </c>
      <c r="AR728" s="103">
        <f t="array" ref="AR728">INDEX(Historical!$C$7:$C$1381,MATCH(B728,Historical!$B$7:$B$1403,0))*IF(AH728="n/a",1.03,IF(AH728&lt;0,1.01,IF(AH728&gt;10,1.1,(1+AH728/100))))</f>
        <v>0.99</v>
      </c>
      <c r="AS728" s="112">
        <f t="shared" si="12"/>
        <v>1.089</v>
      </c>
      <c r="AT728" s="112">
        <f t="shared" ref="AT728:AV728" si="736">IF($AK728="n/a",1.03*AS728,IF($AK728&lt;0,1.01*AS728,IF($AK728&gt;10,1.1*AS728,(1+$AK728/100)*AS728)))</f>
        <v>1.14345</v>
      </c>
      <c r="AU728" s="112">
        <f t="shared" si="736"/>
        <v>1.2006225</v>
      </c>
      <c r="AV728" s="112">
        <f t="shared" si="736"/>
        <v>1.260653625</v>
      </c>
      <c r="AW728" s="103">
        <f t="shared" si="14"/>
        <v>5.683726125</v>
      </c>
      <c r="AX728" s="118">
        <f t="shared" si="15"/>
        <v>7.155641603</v>
      </c>
      <c r="AY728" s="235">
        <v>1.3</v>
      </c>
      <c r="AZ728" s="120">
        <v>42.35</v>
      </c>
      <c r="BA728" s="120">
        <v>-9.99</v>
      </c>
      <c r="BB728" s="120">
        <v>-4.109999999999999</v>
      </c>
      <c r="BC728" s="120">
        <v>9.26</v>
      </c>
      <c r="BD728" s="42"/>
      <c r="BE728" s="17">
        <v>2014.0</v>
      </c>
      <c r="BF728" s="17">
        <f t="shared" si="16"/>
        <v>0</v>
      </c>
      <c r="BG728" s="120">
        <v>11.3</v>
      </c>
    </row>
    <row r="729" ht="11.25" customHeight="1">
      <c r="A729" s="55" t="s">
        <v>1100</v>
      </c>
      <c r="B729" s="99" t="s">
        <v>1101</v>
      </c>
      <c r="C729" s="100" t="s">
        <v>272</v>
      </c>
      <c r="D729" s="100" t="s">
        <v>273</v>
      </c>
      <c r="E729" s="101">
        <v>10.0</v>
      </c>
      <c r="F729" s="58">
        <v>429.0</v>
      </c>
      <c r="G729" s="58" t="s">
        <v>168</v>
      </c>
      <c r="H729" s="58" t="s">
        <v>168</v>
      </c>
      <c r="I729" s="150">
        <v>27.98</v>
      </c>
      <c r="J729" s="103">
        <f t="shared" si="2"/>
        <v>5.146533238</v>
      </c>
      <c r="K729" s="104">
        <v>0.12</v>
      </c>
      <c r="L729" s="73">
        <v>12.0</v>
      </c>
      <c r="M729" s="23">
        <f t="shared" si="3"/>
        <v>1.44</v>
      </c>
      <c r="N729" s="105" t="s">
        <v>746</v>
      </c>
      <c r="O729" s="106">
        <v>0.119167</v>
      </c>
      <c r="P729" s="107">
        <v>43888.0</v>
      </c>
      <c r="Q729" s="107">
        <v>43935.0</v>
      </c>
      <c r="R729" s="23">
        <f t="shared" si="4"/>
        <v>0.6990190237</v>
      </c>
      <c r="S729" s="108">
        <f t="array" ref="S729">IF(INDEX(Historical!$D$7:$D$1379,MATCH(B729,Historical!$B$7:$B$1403,0))=0,"n/a",(INDEX(Historical!$C$7:$C$1381,MATCH(B729,Historical!$B$7:$B$1403,0))/INDEX(Historical!$D$7:$D$1379,MATCH(B729,Historical!$B$7:$B$1403,0))-1)*100)</f>
        <v>0.6690140845</v>
      </c>
      <c r="T729" s="108">
        <f t="array" ref="T729">IF(INDEX(Historical!$F$7:$F$1372,MATCH(B729,Historical!$B$7:$B$1403,0))=0,"n/a",((INDEX(Historical!$C$7:$C$1381,MATCH(B729,Historical!$B$7:$B$1403,0))/INDEX(Historical!$F$7:$F$1372,MATCH(B729,Historical!$B$7:$B$1403,0)))^(1/3)-1)*100)</f>
        <v>0.9190512984</v>
      </c>
      <c r="U729" s="108">
        <f t="array" ref="U729">IF(INDEX(Historical!$H$7:$H$1372,MATCH(B729,Historical!$B$7:$B$1403,0))=0,"n/a",((INDEX(Historical!$C$7:$C$1381,MATCH(B729,Historical!$B$7:$B$1403,0))/INDEX(Historical!$H$7:$H$1372,MATCH(B729,Historical!$B$7:$B$1403,0)))^(1/5)-1)*100)</f>
        <v>2.233878699</v>
      </c>
      <c r="V729" s="108" t="str">
        <f t="array" ref="V729">IF(INDEX(Historical!$O$7:$O$1372,MATCH(B729,Historical!$B$7:$B$1403,0))=0,"n/a",((INDEX(Historical!$C$7:$C$1381,MATCH(B729,Historical!$B$7:$B$1403,0))/INDEX(Historical!$O$7:$O$1372,MATCH(B729,Historical!$B$7:$B$1403,0)))^(1/10)-1)*100)</f>
        <v>n/a</v>
      </c>
      <c r="W729" s="109" t="str">
        <f t="shared" si="5"/>
        <v>n/a</v>
      </c>
      <c r="X729" s="110">
        <f t="shared" si="6"/>
        <v>0.08366586888</v>
      </c>
      <c r="Y729" s="133"/>
      <c r="Z729" s="103">
        <f t="shared" si="7"/>
        <v>423.5294118</v>
      </c>
      <c r="AA729" s="112">
        <f t="shared" si="8"/>
        <v>82.29411765</v>
      </c>
      <c r="AB729" s="73">
        <v>12.0</v>
      </c>
      <c r="AC729" s="102">
        <v>0.34</v>
      </c>
      <c r="AD729" s="102">
        <v>11.65</v>
      </c>
      <c r="AE729" s="102">
        <v>10.22</v>
      </c>
      <c r="AF729" s="102">
        <v>1.68</v>
      </c>
      <c r="AG729" s="102">
        <v>2.3</v>
      </c>
      <c r="AH729" s="156">
        <v>-56.10000000000001</v>
      </c>
      <c r="AI729" s="156">
        <v>24.41</v>
      </c>
      <c r="AJ729" s="102">
        <v>26.700000000000003</v>
      </c>
      <c r="AK729" s="102">
        <v>7.000000000000001</v>
      </c>
      <c r="AL729" s="113">
        <v>4150.0</v>
      </c>
      <c r="AM729" s="114">
        <v>0.2</v>
      </c>
      <c r="AN729" s="102">
        <v>0.74</v>
      </c>
      <c r="AO729" s="115">
        <f t="shared" si="9"/>
        <v>-74.91370571</v>
      </c>
      <c r="AP729" s="116">
        <f t="shared" si="10"/>
        <v>7.380411937</v>
      </c>
      <c r="AQ729" s="117">
        <f t="shared" si="11"/>
        <v>147.8835906</v>
      </c>
      <c r="AR729" s="103">
        <f t="array" ref="AR729">INDEX(Historical!$C$7:$C$1381,MATCH(B729,Historical!$B$7:$B$1403,0))*IF(AH729="n/a",1.03,IF(AH729&lt;0,1.01,IF(AH729&gt;10,1.1,(1+AH729/100))))</f>
        <v>1.443795</v>
      </c>
      <c r="AS729" s="112">
        <f t="shared" si="12"/>
        <v>1.5881745</v>
      </c>
      <c r="AT729" s="112">
        <f t="shared" ref="AT729:AV729" si="737">IF($AK729="n/a",1.03*AS729,IF($AK729&lt;0,1.01*AS729,IF($AK729&gt;10,1.1*AS729,(1+$AK729/100)*AS729)))</f>
        <v>1.699346715</v>
      </c>
      <c r="AU729" s="112">
        <f t="shared" si="737"/>
        <v>1.818300985</v>
      </c>
      <c r="AV729" s="112">
        <f t="shared" si="737"/>
        <v>1.945582054</v>
      </c>
      <c r="AW729" s="103">
        <f t="shared" si="14"/>
        <v>8.495199254</v>
      </c>
      <c r="AX729" s="118">
        <f t="shared" si="15"/>
        <v>30.36168425</v>
      </c>
      <c r="AY729" s="119">
        <v>0.96</v>
      </c>
      <c r="AZ729" s="114">
        <v>3.09</v>
      </c>
      <c r="BA729" s="114">
        <v>-16.43</v>
      </c>
      <c r="BB729" s="114">
        <v>-12.43</v>
      </c>
      <c r="BC729" s="114">
        <v>-8.459999999999999</v>
      </c>
      <c r="BD729" s="42"/>
      <c r="BE729" s="17">
        <v>2011.0</v>
      </c>
      <c r="BF729" s="17">
        <f t="shared" si="16"/>
        <v>0</v>
      </c>
      <c r="BG729" s="120">
        <v>1.2</v>
      </c>
    </row>
    <row r="730" ht="11.25" customHeight="1">
      <c r="A730" s="155" t="s">
        <v>1989</v>
      </c>
      <c r="B730" s="99" t="s">
        <v>1990</v>
      </c>
      <c r="C730" s="100" t="s">
        <v>296</v>
      </c>
      <c r="D730" s="100" t="s">
        <v>348</v>
      </c>
      <c r="E730" s="101">
        <v>6.0</v>
      </c>
      <c r="F730" s="58">
        <v>755.0</v>
      </c>
      <c r="G730" s="58" t="s">
        <v>168</v>
      </c>
      <c r="H730" s="58" t="s">
        <v>168</v>
      </c>
      <c r="I730" s="150">
        <v>10.98</v>
      </c>
      <c r="J730" s="103">
        <f t="shared" si="2"/>
        <v>8.378870674</v>
      </c>
      <c r="K730" s="104">
        <v>0.23</v>
      </c>
      <c r="L730" s="73">
        <v>4.0</v>
      </c>
      <c r="M730" s="23">
        <f t="shared" si="3"/>
        <v>0.92</v>
      </c>
      <c r="N730" s="105" t="s">
        <v>890</v>
      </c>
      <c r="O730" s="106">
        <v>0.22</v>
      </c>
      <c r="P730" s="107">
        <v>43600.0</v>
      </c>
      <c r="Q730" s="107">
        <v>43615.0</v>
      </c>
      <c r="R730" s="23">
        <f t="shared" si="4"/>
        <v>4.545454545</v>
      </c>
      <c r="S730" s="108">
        <f t="array" ref="S730">IF(INDEX(Historical!$D$7:$D$1379,MATCH(B730,Historical!$B$7:$B$1403,0))=0,"n/a",(INDEX(Historical!$C$7:$C$1381,MATCH(B730,Historical!$B$7:$B$1403,0))/INDEX(Historical!$D$7:$D$1379,MATCH(B730,Historical!$B$7:$B$1403,0))-1)*100)</f>
        <v>4.597701149</v>
      </c>
      <c r="T730" s="108">
        <f t="array" ref="T730">IF(INDEX(Historical!$F$7:$F$1372,MATCH(B730,Historical!$B$7:$B$1403,0))=0,"n/a",((INDEX(Historical!$C$7:$C$1381,MATCH(B730,Historical!$B$7:$B$1403,0))/INDEX(Historical!$F$7:$F$1372,MATCH(B730,Historical!$B$7:$B$1403,0)))^(1/3)-1)*100)</f>
        <v>7.136278732</v>
      </c>
      <c r="U730" s="108">
        <f t="array" ref="U730">IF(INDEX(Historical!$H$7:$H$1372,MATCH(B730,Historical!$B$7:$B$1403,0))=0,"n/a",((INDEX(Historical!$C$7:$C$1381,MATCH(B730,Historical!$B$7:$B$1403,0))/INDEX(Historical!$H$7:$H$1372,MATCH(B730,Historical!$B$7:$B$1403,0)))^(1/5)-1)*100)</f>
        <v>11.41742177</v>
      </c>
      <c r="V730" s="108" t="str">
        <f t="array" ref="V730">IF(INDEX(Historical!$O$7:$O$1372,MATCH(B730,Historical!$B$7:$B$1403,0))=0,"n/a",((INDEX(Historical!$C$7:$C$1381,MATCH(B730,Historical!$B$7:$B$1403,0))/INDEX(Historical!$O$7:$O$1372,MATCH(B730,Historical!$B$7:$B$1403,0)))^(1/10)-1)*100)</f>
        <v>n/a</v>
      </c>
      <c r="W730" s="109" t="str">
        <f t="shared" si="5"/>
        <v>n/a</v>
      </c>
      <c r="X730" s="110">
        <f t="shared" si="6"/>
        <v>2.854355442</v>
      </c>
      <c r="Y730" s="149"/>
      <c r="Z730" s="103">
        <f t="shared" si="7"/>
        <v>224.3902439</v>
      </c>
      <c r="AA730" s="112">
        <f t="shared" si="8"/>
        <v>26.7804878</v>
      </c>
      <c r="AB730" s="73">
        <v>12.0</v>
      </c>
      <c r="AC730" s="102">
        <v>0.41</v>
      </c>
      <c r="AD730" s="102" t="s">
        <v>128</v>
      </c>
      <c r="AE730" s="102">
        <v>1.65</v>
      </c>
      <c r="AF730" s="102">
        <v>2.52</v>
      </c>
      <c r="AG730" s="102">
        <v>9.6</v>
      </c>
      <c r="AH730" s="102">
        <v>38.800000000000004</v>
      </c>
      <c r="AI730" s="102">
        <v>-1.5699999999999998</v>
      </c>
      <c r="AJ730" s="102">
        <v>4.0</v>
      </c>
      <c r="AK730" s="102">
        <v>-9.85</v>
      </c>
      <c r="AL730" s="113">
        <v>2020.0</v>
      </c>
      <c r="AM730" s="114">
        <v>0.5</v>
      </c>
      <c r="AN730" s="102">
        <v>3.24</v>
      </c>
      <c r="AO730" s="115">
        <f t="shared" si="9"/>
        <v>-6.984195361</v>
      </c>
      <c r="AP730" s="116">
        <f t="shared" si="10"/>
        <v>19.79629244</v>
      </c>
      <c r="AQ730" s="117">
        <f t="shared" si="11"/>
        <v>73.18818188</v>
      </c>
      <c r="AR730" s="103">
        <f t="array" ref="AR730">INDEX(Historical!$C$7:$C$1381,MATCH(B730,Historical!$B$7:$B$1403,0))*IF(AH730="n/a",1.03,IF(AH730&lt;0,1.01,IF(AH730&gt;10,1.1,(1+AH730/100))))</f>
        <v>1.001</v>
      </c>
      <c r="AS730" s="112">
        <f t="shared" si="12"/>
        <v>1.01101</v>
      </c>
      <c r="AT730" s="112">
        <f t="shared" ref="AT730:AV730" si="738">IF($AK730="n/a",1.03*AS730,IF($AK730&lt;0,1.01*AS730,IF($AK730&gt;10,1.1*AS730,(1+$AK730/100)*AS730)))</f>
        <v>1.0211201</v>
      </c>
      <c r="AU730" s="112">
        <f t="shared" si="738"/>
        <v>1.031331301</v>
      </c>
      <c r="AV730" s="112">
        <f t="shared" si="738"/>
        <v>1.041644614</v>
      </c>
      <c r="AW730" s="103">
        <f t="shared" si="14"/>
        <v>5.106106015</v>
      </c>
      <c r="AX730" s="118">
        <f t="shared" si="15"/>
        <v>46.50369777</v>
      </c>
      <c r="AY730" s="119">
        <v>1.27</v>
      </c>
      <c r="AZ730" s="114">
        <v>5.680000000000001</v>
      </c>
      <c r="BA730" s="114">
        <v>-44.35</v>
      </c>
      <c r="BB730" s="114">
        <v>-19.78</v>
      </c>
      <c r="BC730" s="114">
        <v>-26.76</v>
      </c>
      <c r="BD730" s="42"/>
      <c r="BE730" s="17">
        <v>2014.0</v>
      </c>
      <c r="BF730" s="17">
        <f t="shared" si="16"/>
        <v>0</v>
      </c>
      <c r="BG730" s="120">
        <v>1.9</v>
      </c>
    </row>
    <row r="731" ht="11.25" customHeight="1">
      <c r="A731" s="151" t="s">
        <v>1802</v>
      </c>
      <c r="B731" s="122" t="s">
        <v>1803</v>
      </c>
      <c r="C731" s="100" t="s">
        <v>136</v>
      </c>
      <c r="D731" s="100" t="s">
        <v>153</v>
      </c>
      <c r="E731" s="123">
        <v>7.0</v>
      </c>
      <c r="F731" s="58">
        <v>689.0</v>
      </c>
      <c r="G731" s="124" t="s">
        <v>120</v>
      </c>
      <c r="H731" s="124" t="s">
        <v>120</v>
      </c>
      <c r="I731" s="216">
        <v>32.87</v>
      </c>
      <c r="J731" s="126">
        <f t="shared" si="2"/>
        <v>3.407362336</v>
      </c>
      <c r="K731" s="127">
        <v>0.28</v>
      </c>
      <c r="L731" s="128">
        <v>4.0</v>
      </c>
      <c r="M731" s="129">
        <f t="shared" si="3"/>
        <v>1.12</v>
      </c>
      <c r="N731" s="130" t="s">
        <v>282</v>
      </c>
      <c r="O731" s="131">
        <v>0.27</v>
      </c>
      <c r="P731" s="132">
        <v>43775.0</v>
      </c>
      <c r="Q731" s="132">
        <v>43790.0</v>
      </c>
      <c r="R731" s="129">
        <f t="shared" si="4"/>
        <v>3.703703704</v>
      </c>
      <c r="S731" s="108">
        <f t="array" ref="S731">IF(INDEX(Historical!$D$7:$D$1379,MATCH(B731,Historical!$B$7:$B$1403,0))=0,"n/a",(INDEX(Historical!$C$7:$C$1381,MATCH(B731,Historical!$B$7:$B$1403,0))/INDEX(Historical!$D$7:$D$1379,MATCH(B731,Historical!$B$7:$B$1403,0))-1)*100)</f>
        <v>10.1010101</v>
      </c>
      <c r="T731" s="108">
        <f t="array" ref="T731">IF(INDEX(Historical!$F$7:$F$1372,MATCH(B731,Historical!$B$7:$B$1403,0))=0,"n/a",((INDEX(Historical!$C$7:$C$1381,MATCH(B731,Historical!$B$7:$B$1403,0))/INDEX(Historical!$F$7:$F$1372,MATCH(B731,Historical!$B$7:$B$1403,0)))^(1/3)-1)*100)</f>
        <v>12.28246135</v>
      </c>
      <c r="U731" s="108">
        <f t="array" ref="U731">IF(INDEX(Historical!$H$7:$H$1372,MATCH(B731,Historical!$B$7:$B$1403,0))=0,"n/a",((INDEX(Historical!$C$7:$C$1381,MATCH(B731,Historical!$B$7:$B$1403,0))/INDEX(Historical!$H$7:$H$1372,MATCH(B731,Historical!$B$7:$B$1403,0)))^(1/5)-1)*100)</f>
        <v>9.896412921</v>
      </c>
      <c r="V731" s="108">
        <f t="array" ref="V731">IF(INDEX(Historical!$O$7:$O$1372,MATCH(B731,Historical!$B$7:$B$1403,0))=0,"n/a",((INDEX(Historical!$C$7:$C$1381,MATCH(B731,Historical!$B$7:$B$1403,0))/INDEX(Historical!$O$7:$O$1372,MATCH(B731,Historical!$B$7:$B$1403,0)))^(1/10)-1)*100)</f>
        <v>1.710049825</v>
      </c>
      <c r="W731" s="109">
        <f t="shared" si="5"/>
        <v>5.787207355</v>
      </c>
      <c r="X731" s="110">
        <f t="shared" si="6"/>
        <v>0.7792451119</v>
      </c>
      <c r="Y731" s="229"/>
      <c r="Z731" s="126">
        <f t="shared" si="7"/>
        <v>38.0952381</v>
      </c>
      <c r="AA731" s="134">
        <f t="shared" si="8"/>
        <v>11.18027211</v>
      </c>
      <c r="AB731" s="128">
        <v>12.0</v>
      </c>
      <c r="AC731" s="125">
        <v>2.94</v>
      </c>
      <c r="AD731" s="125">
        <v>1.12</v>
      </c>
      <c r="AE731" s="125">
        <v>4.17</v>
      </c>
      <c r="AF731" s="125">
        <v>1.14</v>
      </c>
      <c r="AG731" s="125">
        <v>10.299999999999999</v>
      </c>
      <c r="AH731" s="125">
        <v>25.0</v>
      </c>
      <c r="AI731" s="125">
        <v>5.11</v>
      </c>
      <c r="AJ731" s="125">
        <v>12.7</v>
      </c>
      <c r="AK731" s="125">
        <v>10.0</v>
      </c>
      <c r="AL731" s="135">
        <v>1310.0</v>
      </c>
      <c r="AM731" s="136">
        <v>0.1</v>
      </c>
      <c r="AN731" s="125">
        <v>0.12</v>
      </c>
      <c r="AO731" s="137">
        <f t="shared" si="9"/>
        <v>2.123503149</v>
      </c>
      <c r="AP731" s="138">
        <f t="shared" si="10"/>
        <v>13.30377526</v>
      </c>
      <c r="AQ731" s="139">
        <f t="shared" si="11"/>
        <v>-24.73599</v>
      </c>
      <c r="AR731" s="103">
        <f t="array" ref="AR731">INDEX(Historical!$C$7:$C$1381,MATCH(B731,Historical!$B$7:$B$1403,0))*IF(AH731="n/a",1.03,IF(AH731&lt;0,1.01,IF(AH731&gt;10,1.1,(1+AH731/100))))</f>
        <v>1.199</v>
      </c>
      <c r="AS731" s="134">
        <f t="shared" si="12"/>
        <v>1.2602689</v>
      </c>
      <c r="AT731" s="134">
        <f t="shared" ref="AT731:AV731" si="739">IF($AK731="n/a",1.03*AS731,IF($AK731&lt;0,1.01*AS731,IF($AK731&gt;10,1.1*AS731,(1+$AK731/100)*AS731)))</f>
        <v>1.38629579</v>
      </c>
      <c r="AU731" s="134">
        <f t="shared" si="739"/>
        <v>1.524925369</v>
      </c>
      <c r="AV731" s="134">
        <f t="shared" si="739"/>
        <v>1.677417906</v>
      </c>
      <c r="AW731" s="126">
        <f t="shared" si="14"/>
        <v>7.047907965</v>
      </c>
      <c r="AX731" s="140">
        <f t="shared" si="15"/>
        <v>21.44176442</v>
      </c>
      <c r="AY731" s="141">
        <v>0.63</v>
      </c>
      <c r="AZ731" s="136">
        <v>-1.29</v>
      </c>
      <c r="BA731" s="136">
        <v>-21.19</v>
      </c>
      <c r="BB731" s="136">
        <v>-15.809999999999999</v>
      </c>
      <c r="BC731" s="136">
        <v>-12.45</v>
      </c>
      <c r="BD731" s="142"/>
      <c r="BE731" s="17">
        <v>2013.0</v>
      </c>
      <c r="BF731" s="17">
        <f t="shared" si="16"/>
        <v>0</v>
      </c>
      <c r="BG731" s="143">
        <v>1.3</v>
      </c>
    </row>
    <row r="732" ht="11.25" customHeight="1">
      <c r="A732" s="220" t="s">
        <v>1804</v>
      </c>
      <c r="B732" s="99" t="s">
        <v>1805</v>
      </c>
      <c r="C732" s="100" t="s">
        <v>136</v>
      </c>
      <c r="D732" s="100" t="s">
        <v>391</v>
      </c>
      <c r="E732" s="101">
        <v>7.0</v>
      </c>
      <c r="F732" s="58">
        <v>722.0</v>
      </c>
      <c r="G732" s="58" t="s">
        <v>168</v>
      </c>
      <c r="H732" s="58" t="s">
        <v>168</v>
      </c>
      <c r="I732" s="150">
        <v>21.68</v>
      </c>
      <c r="J732" s="103">
        <f t="shared" si="2"/>
        <v>2.95202952</v>
      </c>
      <c r="K732" s="104">
        <v>0.16</v>
      </c>
      <c r="L732" s="73">
        <v>4.0</v>
      </c>
      <c r="M732" s="23">
        <f t="shared" si="3"/>
        <v>0.64</v>
      </c>
      <c r="N732" s="105" t="s">
        <v>154</v>
      </c>
      <c r="O732" s="106">
        <v>0.15</v>
      </c>
      <c r="P732" s="107">
        <v>43874.0</v>
      </c>
      <c r="Q732" s="107">
        <v>43905.0</v>
      </c>
      <c r="R732" s="23">
        <f t="shared" si="4"/>
        <v>6.666666667</v>
      </c>
      <c r="S732" s="108">
        <f t="array" ref="S732">IF(INDEX(Historical!$D$7:$D$1379,MATCH(B732,Historical!$B$7:$B$1403,0))=0,"n/a",(INDEX(Historical!$C$7:$C$1381,MATCH(B732,Historical!$B$7:$B$1403,0))/INDEX(Historical!$D$7:$D$1379,MATCH(B732,Historical!$B$7:$B$1403,0))-1)*100)</f>
        <v>5.263157895</v>
      </c>
      <c r="T732" s="108">
        <f t="array" ref="T732">IF(INDEX(Historical!$F$7:$F$1372,MATCH(B732,Historical!$B$7:$B$1403,0))=0,"n/a",((INDEX(Historical!$C$7:$C$1381,MATCH(B732,Historical!$B$7:$B$1403,0))/INDEX(Historical!$F$7:$F$1372,MATCH(B732,Historical!$B$7:$B$1403,0)))^(1/3)-1)*100)</f>
        <v>12.62478804</v>
      </c>
      <c r="U732" s="108">
        <f t="array" ref="U732">IF(INDEX(Historical!$H$7:$H$1372,MATCH(B732,Historical!$B$7:$B$1403,0))=0,"n/a",((INDEX(Historical!$C$7:$C$1381,MATCH(B732,Historical!$B$7:$B$1403,0))/INDEX(Historical!$H$7:$H$1372,MATCH(B732,Historical!$B$7:$B$1403,0)))^(1/5)-1)*100)</f>
        <v>46.14425516</v>
      </c>
      <c r="V732" s="108">
        <f t="array" ref="V732">IF(INDEX(Historical!$O$7:$O$1372,MATCH(B732,Historical!$B$7:$B$1403,0))=0,"n/a",((INDEX(Historical!$C$7:$C$1381,MATCH(B732,Historical!$B$7:$B$1403,0))/INDEX(Historical!$O$7:$O$1372,MATCH(B732,Historical!$B$7:$B$1403,0)))^(1/10)-1)*100)</f>
        <v>4.401962963</v>
      </c>
      <c r="W732" s="109">
        <f t="shared" si="5"/>
        <v>10.48265411</v>
      </c>
      <c r="X732" s="110" t="str">
        <f t="shared" si="6"/>
        <v>n/a</v>
      </c>
      <c r="Y732" s="149" t="s">
        <v>1715</v>
      </c>
      <c r="Z732" s="103" t="str">
        <f t="shared" si="7"/>
        <v>n/a</v>
      </c>
      <c r="AA732" s="112" t="str">
        <f t="shared" si="8"/>
        <v>n/a</v>
      </c>
      <c r="AB732" s="73">
        <v>12.0</v>
      </c>
      <c r="AC732" s="102" t="s">
        <v>128</v>
      </c>
      <c r="AD732" s="102" t="s">
        <v>128</v>
      </c>
      <c r="AE732" s="102" t="s">
        <v>128</v>
      </c>
      <c r="AF732" s="102" t="s">
        <v>128</v>
      </c>
      <c r="AG732" s="102" t="s">
        <v>128</v>
      </c>
      <c r="AH732" s="102" t="s">
        <v>128</v>
      </c>
      <c r="AI732" s="102" t="s">
        <v>128</v>
      </c>
      <c r="AJ732" s="102" t="s">
        <v>128</v>
      </c>
      <c r="AK732" s="102" t="s">
        <v>128</v>
      </c>
      <c r="AL732" s="113" t="s">
        <v>128</v>
      </c>
      <c r="AM732" s="114" t="s">
        <v>128</v>
      </c>
      <c r="AN732" s="102" t="s">
        <v>128</v>
      </c>
      <c r="AO732" s="115" t="str">
        <f t="shared" si="9"/>
        <v>n/a</v>
      </c>
      <c r="AP732" s="116">
        <f t="shared" si="10"/>
        <v>49.09628468</v>
      </c>
      <c r="AQ732" s="117" t="str">
        <f t="shared" si="11"/>
        <v>n/a</v>
      </c>
      <c r="AR732" s="103">
        <f t="array" ref="AR732">INDEX(Historical!$C$7:$C$1381,MATCH(B732,Historical!$B$7:$B$1403,0))*IF(AH732="n/a",1.03,IF(AH732&lt;0,1.01,IF(AH732&gt;10,1.1,(1+AH732/100))))</f>
        <v>0.618</v>
      </c>
      <c r="AS732" s="112">
        <f t="shared" si="12"/>
        <v>0.63654</v>
      </c>
      <c r="AT732" s="112">
        <f t="shared" ref="AT732:AV732" si="740">IF($AK732="n/a",1.03*AS732,IF($AK732&lt;0,1.01*AS732,IF($AK732&gt;10,1.1*AS732,(1+$AK732/100)*AS732)))</f>
        <v>0.6556362</v>
      </c>
      <c r="AU732" s="112">
        <f t="shared" si="740"/>
        <v>0.675305286</v>
      </c>
      <c r="AV732" s="112">
        <f t="shared" si="740"/>
        <v>0.6955644446</v>
      </c>
      <c r="AW732" s="103">
        <f t="shared" si="14"/>
        <v>3.281045931</v>
      </c>
      <c r="AX732" s="118">
        <f t="shared" si="15"/>
        <v>15.13397569</v>
      </c>
      <c r="AY732" s="119" t="s">
        <v>128</v>
      </c>
      <c r="AZ732" s="114" t="s">
        <v>128</v>
      </c>
      <c r="BA732" s="114" t="s">
        <v>128</v>
      </c>
      <c r="BB732" s="114" t="s">
        <v>128</v>
      </c>
      <c r="BC732" s="114" t="s">
        <v>128</v>
      </c>
      <c r="BD732" s="42" t="s">
        <v>112</v>
      </c>
      <c r="BE732" s="17">
        <v>2014.0</v>
      </c>
      <c r="BF732" s="17">
        <f t="shared" si="16"/>
        <v>0</v>
      </c>
      <c r="BG732" s="120" t="s">
        <v>128</v>
      </c>
    </row>
    <row r="733" ht="11.25" customHeight="1">
      <c r="A733" s="155" t="s">
        <v>1102</v>
      </c>
      <c r="B733" s="99" t="s">
        <v>1103</v>
      </c>
      <c r="C733" s="100" t="s">
        <v>177</v>
      </c>
      <c r="D733" s="100" t="s">
        <v>178</v>
      </c>
      <c r="E733" s="101">
        <v>15.0</v>
      </c>
      <c r="F733" s="58">
        <v>264.0</v>
      </c>
      <c r="G733" s="58" t="s">
        <v>168</v>
      </c>
      <c r="H733" s="58" t="s">
        <v>168</v>
      </c>
      <c r="I733" s="150">
        <v>158.62</v>
      </c>
      <c r="J733" s="103">
        <f t="shared" si="2"/>
        <v>0.933047535</v>
      </c>
      <c r="K733" s="104">
        <v>0.37</v>
      </c>
      <c r="L733" s="73">
        <v>4.0</v>
      </c>
      <c r="M733" s="23">
        <f t="shared" si="3"/>
        <v>1.48</v>
      </c>
      <c r="N733" s="105" t="s">
        <v>351</v>
      </c>
      <c r="O733" s="106">
        <v>0.34</v>
      </c>
      <c r="P733" s="107">
        <v>43717.0</v>
      </c>
      <c r="Q733" s="107">
        <v>43734.0</v>
      </c>
      <c r="R733" s="23">
        <f t="shared" si="4"/>
        <v>8.823529412</v>
      </c>
      <c r="S733" s="108">
        <f t="array" ref="S733">IF(INDEX(Historical!$D$7:$D$1379,MATCH(B733,Historical!$B$7:$B$1403,0))=0,"n/a",(INDEX(Historical!$C$7:$C$1381,MATCH(B733,Historical!$B$7:$B$1403,0))/INDEX(Historical!$D$7:$D$1379,MATCH(B733,Historical!$B$7:$B$1403,0))-1)*100)</f>
        <v>9.230769231</v>
      </c>
      <c r="T733" s="108">
        <f t="array" ref="T733">IF(INDEX(Historical!$F$7:$F$1372,MATCH(B733,Historical!$B$7:$B$1403,0))=0,"n/a",((INDEX(Historical!$C$7:$C$1381,MATCH(B733,Historical!$B$7:$B$1403,0))/INDEX(Historical!$F$7:$F$1372,MATCH(B733,Historical!$B$7:$B$1403,0)))^(1/3)-1)*100)</f>
        <v>10.23702722</v>
      </c>
      <c r="U733" s="108">
        <f t="array" ref="U733">IF(INDEX(Historical!$H$7:$H$1372,MATCH(B733,Historical!$B$7:$B$1403,0))=0,"n/a",((INDEX(Historical!$C$7:$C$1381,MATCH(B733,Historical!$B$7:$B$1403,0))/INDEX(Historical!$H$7:$H$1372,MATCH(B733,Historical!$B$7:$B$1403,0)))^(1/5)-1)*100)</f>
        <v>10.04267385</v>
      </c>
      <c r="V733" s="108">
        <f t="array" ref="V733">IF(INDEX(Historical!$O$7:$O$1372,MATCH(B733,Historical!$B$7:$B$1403,0))=0,"n/a",((INDEX(Historical!$C$7:$C$1381,MATCH(B733,Historical!$B$7:$B$1403,0))/INDEX(Historical!$O$7:$O$1372,MATCH(B733,Historical!$B$7:$B$1403,0)))^(1/10)-1)*100)</f>
        <v>13.22711683</v>
      </c>
      <c r="W733" s="109">
        <f t="shared" si="5"/>
        <v>0.7592488955</v>
      </c>
      <c r="X733" s="110">
        <f t="shared" si="6"/>
        <v>0.9656417159</v>
      </c>
      <c r="Y733" s="99" t="s">
        <v>540</v>
      </c>
      <c r="Z733" s="103">
        <f t="shared" si="7"/>
        <v>32.24400871</v>
      </c>
      <c r="AA733" s="112">
        <f t="shared" si="8"/>
        <v>34.5577342</v>
      </c>
      <c r="AB733" s="73">
        <v>3.0</v>
      </c>
      <c r="AC733" s="102">
        <v>4.59</v>
      </c>
      <c r="AD733" s="102">
        <v>3.45</v>
      </c>
      <c r="AE733" s="102">
        <v>4.53</v>
      </c>
      <c r="AF733" s="102">
        <v>3.98</v>
      </c>
      <c r="AG733" s="102">
        <v>12.1</v>
      </c>
      <c r="AH733" s="102">
        <v>12.1</v>
      </c>
      <c r="AI733" s="102">
        <v>10.2</v>
      </c>
      <c r="AJ733" s="102">
        <v>10.4</v>
      </c>
      <c r="AK733" s="102">
        <v>10.0</v>
      </c>
      <c r="AL733" s="113">
        <v>13480.0</v>
      </c>
      <c r="AM733" s="114">
        <v>0.3</v>
      </c>
      <c r="AN733" s="102">
        <v>0.34</v>
      </c>
      <c r="AO733" s="115">
        <f t="shared" si="9"/>
        <v>-23.58201282</v>
      </c>
      <c r="AP733" s="116">
        <f t="shared" si="10"/>
        <v>10.97572138</v>
      </c>
      <c r="AQ733" s="117">
        <f t="shared" si="11"/>
        <v>147.2423751</v>
      </c>
      <c r="AR733" s="103">
        <f t="array" ref="AR733">INDEX(Historical!$C$7:$C$1381,MATCH(B733,Historical!$B$7:$B$1403,0))*IF(AH733="n/a",1.03,IF(AH733&lt;0,1.01,IF(AH733&gt;10,1.1,(1+AH733/100))))</f>
        <v>1.562</v>
      </c>
      <c r="AS733" s="112">
        <f t="shared" si="12"/>
        <v>1.7182</v>
      </c>
      <c r="AT733" s="112">
        <f t="shared" ref="AT733:AV733" si="741">IF($AK733="n/a",1.03*AS733,IF($AK733&lt;0,1.01*AS733,IF($AK733&gt;10,1.1*AS733,(1+$AK733/100)*AS733)))</f>
        <v>1.89002</v>
      </c>
      <c r="AU733" s="112">
        <f t="shared" si="741"/>
        <v>2.079022</v>
      </c>
      <c r="AV733" s="112">
        <f t="shared" si="741"/>
        <v>2.2869242</v>
      </c>
      <c r="AW733" s="103">
        <f t="shared" si="14"/>
        <v>9.5361662</v>
      </c>
      <c r="AX733" s="118">
        <f t="shared" si="15"/>
        <v>6.011957004</v>
      </c>
      <c r="AY733" s="119">
        <v>0.98</v>
      </c>
      <c r="AZ733" s="114">
        <v>34.22</v>
      </c>
      <c r="BA733" s="114">
        <v>-6.13</v>
      </c>
      <c r="BB733" s="114">
        <v>2.11</v>
      </c>
      <c r="BC733" s="114">
        <v>7.06</v>
      </c>
      <c r="BD733" s="42"/>
      <c r="BE733" s="17">
        <v>2005.0</v>
      </c>
      <c r="BF733" s="17">
        <f t="shared" si="16"/>
        <v>1</v>
      </c>
      <c r="BG733" s="120">
        <v>7.5</v>
      </c>
    </row>
    <row r="734" ht="11.25" customHeight="1">
      <c r="A734" s="230" t="s">
        <v>1413</v>
      </c>
      <c r="B734" s="99" t="s">
        <v>1414</v>
      </c>
      <c r="C734" s="100" t="s">
        <v>141</v>
      </c>
      <c r="D734" s="100" t="s">
        <v>397</v>
      </c>
      <c r="E734" s="101">
        <v>9.0</v>
      </c>
      <c r="F734" s="58">
        <v>464.0</v>
      </c>
      <c r="G734" s="58" t="s">
        <v>121</v>
      </c>
      <c r="H734" s="58" t="s">
        <v>120</v>
      </c>
      <c r="I734" s="150">
        <v>26.63</v>
      </c>
      <c r="J734" s="103">
        <f t="shared" si="2"/>
        <v>3.604956816</v>
      </c>
      <c r="K734" s="104">
        <v>0.24</v>
      </c>
      <c r="L734" s="73">
        <v>4.0</v>
      </c>
      <c r="M734" s="23">
        <f t="shared" si="3"/>
        <v>0.96</v>
      </c>
      <c r="N734" s="105" t="s">
        <v>174</v>
      </c>
      <c r="O734" s="106">
        <v>0.1875</v>
      </c>
      <c r="P734" s="146">
        <v>43552.0</v>
      </c>
      <c r="Q734" s="146">
        <v>43567.0</v>
      </c>
      <c r="R734" s="23">
        <f t="shared" si="4"/>
        <v>28</v>
      </c>
      <c r="S734" s="108">
        <f t="array" ref="S734">IF(INDEX(Historical!$D$7:$D$1379,MATCH(B734,Historical!$B$7:$B$1403,0))=0,"n/a",(INDEX(Historical!$C$7:$C$1381,MATCH(B734,Historical!$B$7:$B$1403,0))/INDEX(Historical!$D$7:$D$1379,MATCH(B734,Historical!$B$7:$B$1403,0))-1)*100)</f>
        <v>26.48083624</v>
      </c>
      <c r="T734" s="108">
        <f t="array" ref="T734">IF(INDEX(Historical!$F$7:$F$1372,MATCH(B734,Historical!$B$7:$B$1403,0))=0,"n/a",((INDEX(Historical!$C$7:$C$1381,MATCH(B734,Historical!$B$7:$B$1403,0))/INDEX(Historical!$F$7:$F$1372,MATCH(B734,Historical!$B$7:$B$1403,0)))^(1/3)-1)*100)</f>
        <v>17.63428596</v>
      </c>
      <c r="U734" s="108">
        <f t="array" ref="U734">IF(INDEX(Historical!$H$7:$H$1372,MATCH(B734,Historical!$B$7:$B$1403,0))=0,"n/a",((INDEX(Historical!$C$7:$C$1381,MATCH(B734,Historical!$B$7:$B$1403,0))/INDEX(Historical!$H$7:$H$1372,MATCH(B734,Historical!$B$7:$B$1403,0)))^(1/5)-1)*100)</f>
        <v>14.80665073</v>
      </c>
      <c r="V734" s="108">
        <f t="array" ref="V734">IF(INDEX(Historical!$O$7:$O$1372,MATCH(B734,Historical!$B$7:$B$1403,0))=0,"n/a",((INDEX(Historical!$C$7:$C$1381,MATCH(B734,Historical!$B$7:$B$1403,0))/INDEX(Historical!$O$7:$O$1372,MATCH(B734,Historical!$B$7:$B$1403,0)))^(1/10)-1)*100)</f>
        <v>9.996244814</v>
      </c>
      <c r="W734" s="109">
        <f t="shared" si="5"/>
        <v>1.4812213</v>
      </c>
      <c r="X734" s="110">
        <f t="shared" si="6"/>
        <v>0.3283071116</v>
      </c>
      <c r="Y734" s="149"/>
      <c r="Z734" s="103">
        <f t="shared" si="7"/>
        <v>31.68316832</v>
      </c>
      <c r="AA734" s="112">
        <f t="shared" si="8"/>
        <v>8.788778878</v>
      </c>
      <c r="AB734" s="73">
        <v>12.0</v>
      </c>
      <c r="AC734" s="102">
        <v>3.03</v>
      </c>
      <c r="AD734" s="102" t="s">
        <v>128</v>
      </c>
      <c r="AE734" s="102">
        <v>0.54</v>
      </c>
      <c r="AF734" s="102">
        <v>1.43</v>
      </c>
      <c r="AG734" s="102">
        <v>26.6</v>
      </c>
      <c r="AH734" s="156">
        <v>104.0</v>
      </c>
      <c r="AI734" s="156">
        <v>-7.090000000000001</v>
      </c>
      <c r="AJ734" s="102">
        <v>45.1</v>
      </c>
      <c r="AK734" s="102" t="s">
        <v>128</v>
      </c>
      <c r="AL734" s="113">
        <v>5670.0</v>
      </c>
      <c r="AM734" s="114">
        <v>4.9</v>
      </c>
      <c r="AN734" s="102">
        <v>0.6</v>
      </c>
      <c r="AO734" s="115">
        <f t="shared" si="9"/>
        <v>9.622828671</v>
      </c>
      <c r="AP734" s="116">
        <f t="shared" si="10"/>
        <v>18.41160755</v>
      </c>
      <c r="AQ734" s="117">
        <f t="shared" si="11"/>
        <v>-25.26207628</v>
      </c>
      <c r="AR734" s="103">
        <f t="array" ref="AR734">INDEX(Historical!$C$7:$C$1381,MATCH(B734,Historical!$B$7:$B$1403,0))*IF(AH734="n/a",1.03,IF(AH734&lt;0,1.01,IF(AH734&gt;10,1.1,(1+AH734/100))))</f>
        <v>0.99825</v>
      </c>
      <c r="AS734" s="112">
        <f t="shared" si="12"/>
        <v>1.0082325</v>
      </c>
      <c r="AT734" s="112">
        <f t="shared" ref="AT734:AV734" si="742">IF($AK734="n/a",1.03*AS734,IF($AK734&lt;0,1.01*AS734,IF($AK734&gt;10,1.1*AS734,(1+$AK734/100)*AS734)))</f>
        <v>1.038479475</v>
      </c>
      <c r="AU734" s="112">
        <f t="shared" si="742"/>
        <v>1.069633859</v>
      </c>
      <c r="AV734" s="112">
        <f t="shared" si="742"/>
        <v>1.101722875</v>
      </c>
      <c r="AW734" s="103">
        <f t="shared" si="14"/>
        <v>5.216318709</v>
      </c>
      <c r="AX734" s="118">
        <f t="shared" si="15"/>
        <v>19.58812884</v>
      </c>
      <c r="AY734" s="119">
        <v>1.61</v>
      </c>
      <c r="AZ734" s="114">
        <v>6.41</v>
      </c>
      <c r="BA734" s="114">
        <v>-30.56</v>
      </c>
      <c r="BB734" s="114">
        <v>-15.78</v>
      </c>
      <c r="BC734" s="114">
        <v>-12.13</v>
      </c>
      <c r="BD734" s="42"/>
      <c r="BE734" s="17">
        <v>2011.0</v>
      </c>
      <c r="BF734" s="17">
        <f t="shared" si="16"/>
        <v>0</v>
      </c>
      <c r="BG734" s="120">
        <v>13.600000000000001</v>
      </c>
    </row>
    <row r="735" ht="11.25" customHeight="1">
      <c r="A735" s="230" t="s">
        <v>2122</v>
      </c>
      <c r="B735" s="99" t="s">
        <v>2123</v>
      </c>
      <c r="C735" s="100" t="s">
        <v>272</v>
      </c>
      <c r="D735" s="100" t="s">
        <v>273</v>
      </c>
      <c r="E735" s="101">
        <v>5.0</v>
      </c>
      <c r="F735" s="58">
        <v>845.0</v>
      </c>
      <c r="G735" s="58" t="s">
        <v>168</v>
      </c>
      <c r="H735" s="58" t="s">
        <v>168</v>
      </c>
      <c r="I735" s="150">
        <v>32.86</v>
      </c>
      <c r="J735" s="103">
        <f t="shared" si="2"/>
        <v>4.260499087</v>
      </c>
      <c r="K735" s="104">
        <v>0.35</v>
      </c>
      <c r="L735" s="73">
        <v>4.0</v>
      </c>
      <c r="M735" s="23">
        <f t="shared" si="3"/>
        <v>1.4</v>
      </c>
      <c r="N735" s="105" t="s">
        <v>409</v>
      </c>
      <c r="O735" s="106">
        <v>0.33</v>
      </c>
      <c r="P735" s="107">
        <v>43735.0</v>
      </c>
      <c r="Q735" s="107">
        <v>43753.0</v>
      </c>
      <c r="R735" s="23">
        <f t="shared" si="4"/>
        <v>6.060606061</v>
      </c>
      <c r="S735" s="108">
        <f t="array" ref="S735">IF(INDEX(Historical!$D$7:$D$1379,MATCH(B735,Historical!$B$7:$B$1403,0))=0,"n/a",(INDEX(Historical!$C$7:$C$1381,MATCH(B735,Historical!$B$7:$B$1403,0))/INDEX(Historical!$D$7:$D$1379,MATCH(B735,Historical!$B$7:$B$1403,0))-1)*100)</f>
        <v>6.349206349</v>
      </c>
      <c r="T735" s="108">
        <f t="array" ref="T735">IF(INDEX(Historical!$F$7:$F$1372,MATCH(B735,Historical!$B$7:$B$1403,0))=0,"n/a",((INDEX(Historical!$C$7:$C$1381,MATCH(B735,Historical!$B$7:$B$1403,0))/INDEX(Historical!$F$7:$F$1372,MATCH(B735,Historical!$B$7:$B$1403,0)))^(1/3)-1)*100)</f>
        <v>6.799865167</v>
      </c>
      <c r="U735" s="108" t="str">
        <f t="array" ref="U735">IF(INDEX(Historical!$H$7:$H$1372,MATCH(B735,Historical!$B$7:$B$1403,0))=0,"n/a",((INDEX(Historical!$C$7:$C$1381,MATCH(B735,Historical!$B$7:$B$1403,0))/INDEX(Historical!$H$7:$H$1372,MATCH(B735,Historical!$B$7:$B$1403,0)))^(1/5)-1)*100)</f>
        <v>n/a</v>
      </c>
      <c r="V735" s="108" t="str">
        <f t="array" ref="V735">IF(INDEX(Historical!$O$7:$O$1372,MATCH(B735,Historical!$B$7:$B$1403,0))=0,"n/a",((INDEX(Historical!$C$7:$C$1381,MATCH(B735,Historical!$B$7:$B$1403,0))/INDEX(Historical!$O$7:$O$1372,MATCH(B735,Historical!$B$7:$B$1403,0)))^(1/10)-1)*100)</f>
        <v>n/a</v>
      </c>
      <c r="W735" s="109" t="str">
        <f t="shared" si="5"/>
        <v>n/a</v>
      </c>
      <c r="X735" s="110" t="str">
        <f t="shared" si="6"/>
        <v>n/a</v>
      </c>
      <c r="Y735" s="133"/>
      <c r="Z735" s="103">
        <f t="shared" si="7"/>
        <v>152.173913</v>
      </c>
      <c r="AA735" s="112">
        <f t="shared" si="8"/>
        <v>35.7173913</v>
      </c>
      <c r="AB735" s="73">
        <v>12.0</v>
      </c>
      <c r="AC735" s="102">
        <v>0.92</v>
      </c>
      <c r="AD735" s="102">
        <v>5.86</v>
      </c>
      <c r="AE735" s="102">
        <v>12.56</v>
      </c>
      <c r="AF735" s="102">
        <v>1.77</v>
      </c>
      <c r="AG735" s="102">
        <v>5.4</v>
      </c>
      <c r="AH735" s="102">
        <v>10.4</v>
      </c>
      <c r="AI735" s="102">
        <v>8.74</v>
      </c>
      <c r="AJ735" s="102">
        <v>14.62</v>
      </c>
      <c r="AK735" s="102">
        <v>6.09</v>
      </c>
      <c r="AL735" s="113">
        <v>7580.0</v>
      </c>
      <c r="AM735" s="114">
        <v>0.7000000000000001</v>
      </c>
      <c r="AN735" s="102">
        <v>0.76</v>
      </c>
      <c r="AO735" s="115" t="str">
        <f t="shared" si="9"/>
        <v>n/a</v>
      </c>
      <c r="AP735" s="116" t="str">
        <f t="shared" si="10"/>
        <v>n/a</v>
      </c>
      <c r="AQ735" s="117">
        <f t="shared" si="11"/>
        <v>67.62362948</v>
      </c>
      <c r="AR735" s="103">
        <f t="array" ref="AR735">INDEX(Historical!$C$7:$C$1381,MATCH(B735,Historical!$B$7:$B$1403,0))*IF(AH735="n/a",1.03,IF(AH735&lt;0,1.01,IF(AH735&gt;10,1.1,(1+AH735/100))))</f>
        <v>1.474</v>
      </c>
      <c r="AS735" s="112">
        <f t="shared" si="12"/>
        <v>1.6028276</v>
      </c>
      <c r="AT735" s="112">
        <f t="shared" ref="AT735:AV735" si="743">IF($AK735="n/a",1.03*AS735,IF($AK735&lt;0,1.01*AS735,IF($AK735&gt;10,1.1*AS735,(1+$AK735/100)*AS735)))</f>
        <v>1.700439801</v>
      </c>
      <c r="AU735" s="112">
        <f t="shared" si="743"/>
        <v>1.803996585</v>
      </c>
      <c r="AV735" s="112">
        <f t="shared" si="743"/>
        <v>1.913859977</v>
      </c>
      <c r="AW735" s="103">
        <f t="shared" si="14"/>
        <v>8.495123962</v>
      </c>
      <c r="AX735" s="118">
        <f t="shared" si="15"/>
        <v>25.85247706</v>
      </c>
      <c r="AY735" s="119">
        <v>0.2</v>
      </c>
      <c r="AZ735" s="114">
        <v>4.8500000000000005</v>
      </c>
      <c r="BA735" s="114">
        <v>-19.78</v>
      </c>
      <c r="BB735" s="114">
        <v>-13.209999999999999</v>
      </c>
      <c r="BC735" s="114">
        <v>-11.07</v>
      </c>
      <c r="BD735" s="42"/>
      <c r="BE735" s="17">
        <v>2015.0</v>
      </c>
      <c r="BF735" s="17">
        <f t="shared" si="16"/>
        <v>0</v>
      </c>
      <c r="BG735" s="120">
        <v>2.9000000000000004</v>
      </c>
    </row>
    <row r="736" ht="11.25" customHeight="1">
      <c r="A736" s="55" t="s">
        <v>1415</v>
      </c>
      <c r="B736" s="99" t="s">
        <v>1416</v>
      </c>
      <c r="C736" s="100" t="s">
        <v>136</v>
      </c>
      <c r="D736" s="100" t="s">
        <v>183</v>
      </c>
      <c r="E736" s="101">
        <v>9.0</v>
      </c>
      <c r="F736" s="58">
        <v>505.0</v>
      </c>
      <c r="G736" s="58" t="s">
        <v>120</v>
      </c>
      <c r="H736" s="58" t="s">
        <v>120</v>
      </c>
      <c r="I736" s="150">
        <v>68.11</v>
      </c>
      <c r="J736" s="103">
        <f t="shared" si="2"/>
        <v>3.053883424</v>
      </c>
      <c r="K736" s="104">
        <v>0.52</v>
      </c>
      <c r="L736" s="73">
        <v>4.0</v>
      </c>
      <c r="M736" s="23">
        <f t="shared" si="3"/>
        <v>2.08</v>
      </c>
      <c r="N736" s="105" t="s">
        <v>218</v>
      </c>
      <c r="O736" s="106">
        <v>0.47</v>
      </c>
      <c r="P736" s="107">
        <v>43738.0</v>
      </c>
      <c r="Q736" s="107">
        <v>43753.0</v>
      </c>
      <c r="R736" s="23">
        <f t="shared" si="4"/>
        <v>10.63829787</v>
      </c>
      <c r="S736" s="108">
        <f t="array" ref="S736">IF(INDEX(Historical!$D$7:$D$1379,MATCH(B736,Historical!$B$7:$B$1403,0))=0,"n/a",(INDEX(Historical!$C$7:$C$1381,MATCH(B736,Historical!$B$7:$B$1403,0))/INDEX(Historical!$D$7:$D$1379,MATCH(B736,Historical!$B$7:$B$1403,0))-1)*100)</f>
        <v>8.426966292</v>
      </c>
      <c r="T736" s="108">
        <f t="array" ref="T736">IF(INDEX(Historical!$F$7:$F$1372,MATCH(B736,Historical!$B$7:$B$1403,0))=0,"n/a",((INDEX(Historical!$C$7:$C$1381,MATCH(B736,Historical!$B$7:$B$1403,0))/INDEX(Historical!$F$7:$F$1372,MATCH(B736,Historical!$B$7:$B$1403,0)))^(1/3)-1)*100)</f>
        <v>11.29519749</v>
      </c>
      <c r="U736" s="108">
        <f t="array" ref="U736">IF(INDEX(Historical!$H$7:$H$1372,MATCH(B736,Historical!$B$7:$B$1403,0))=0,"n/a",((INDEX(Historical!$C$7:$C$1381,MATCH(B736,Historical!$B$7:$B$1403,0))/INDEX(Historical!$H$7:$H$1372,MATCH(B736,Historical!$B$7:$B$1403,0)))^(1/5)-1)*100)</f>
        <v>11.49820025</v>
      </c>
      <c r="V736" s="108">
        <f t="array" ref="V736">IF(INDEX(Historical!$O$7:$O$1372,MATCH(B736,Historical!$B$7:$B$1403,0))=0,"n/a",((INDEX(Historical!$C$7:$C$1381,MATCH(B736,Historical!$B$7:$B$1403,0))/INDEX(Historical!$O$7:$O$1372,MATCH(B736,Historical!$B$7:$B$1403,0)))^(1/10)-1)*100)</f>
        <v>21.73609163</v>
      </c>
      <c r="W736" s="109">
        <f t="shared" si="5"/>
        <v>0.5289911566</v>
      </c>
      <c r="X736" s="110">
        <f t="shared" si="6"/>
        <v>3.285200071</v>
      </c>
      <c r="Y736" s="149"/>
      <c r="Z736" s="103">
        <f t="shared" si="7"/>
        <v>36.17391304</v>
      </c>
      <c r="AA736" s="112">
        <f t="shared" si="8"/>
        <v>11.84521739</v>
      </c>
      <c r="AB736" s="73">
        <v>12.0</v>
      </c>
      <c r="AC736" s="102">
        <v>5.75</v>
      </c>
      <c r="AD736" s="102">
        <v>27.54</v>
      </c>
      <c r="AE736" s="102">
        <v>6.24</v>
      </c>
      <c r="AF736" s="102">
        <v>1.15</v>
      </c>
      <c r="AG736" s="102">
        <v>9.3</v>
      </c>
      <c r="AH736" s="102">
        <v>-14.7</v>
      </c>
      <c r="AI736" s="102">
        <v>10.54</v>
      </c>
      <c r="AJ736" s="102">
        <v>3.5000000000000004</v>
      </c>
      <c r="AK736" s="102">
        <v>0.43</v>
      </c>
      <c r="AL736" s="113">
        <v>24580.0</v>
      </c>
      <c r="AM736" s="114">
        <v>0.4</v>
      </c>
      <c r="AN736" s="102">
        <v>0.67</v>
      </c>
      <c r="AO736" s="115">
        <f t="shared" si="9"/>
        <v>2.706866282</v>
      </c>
      <c r="AP736" s="116">
        <f t="shared" si="10"/>
        <v>14.55208367</v>
      </c>
      <c r="AQ736" s="117">
        <f t="shared" si="11"/>
        <v>-22.19111733</v>
      </c>
      <c r="AR736" s="103">
        <f t="array" ref="AR736">INDEX(Historical!$C$7:$C$1381,MATCH(B736,Historical!$B$7:$B$1403,0))*IF(AH736="n/a",1.03,IF(AH736&lt;0,1.01,IF(AH736&gt;10,1.1,(1+AH736/100))))</f>
        <v>1.9493</v>
      </c>
      <c r="AS736" s="112">
        <f t="shared" si="12"/>
        <v>2.14423</v>
      </c>
      <c r="AT736" s="112">
        <f t="shared" ref="AT736:AV736" si="744">IF($AK736="n/a",1.03*AS736,IF($AK736&lt;0,1.01*AS736,IF($AK736&gt;10,1.1*AS736,(1+$AK736/100)*AS736)))</f>
        <v>2.153450189</v>
      </c>
      <c r="AU736" s="112">
        <f t="shared" si="744"/>
        <v>2.162710025</v>
      </c>
      <c r="AV736" s="112">
        <f t="shared" si="744"/>
        <v>2.172009678</v>
      </c>
      <c r="AW736" s="103">
        <f t="shared" si="14"/>
        <v>10.58169989</v>
      </c>
      <c r="AX736" s="118">
        <f t="shared" si="15"/>
        <v>15.5361913</v>
      </c>
      <c r="AY736" s="119">
        <v>1.57</v>
      </c>
      <c r="AZ736" s="114">
        <v>40.089999999999996</v>
      </c>
      <c r="BA736" s="114">
        <v>-20.7</v>
      </c>
      <c r="BB736" s="114">
        <v>-13.59</v>
      </c>
      <c r="BC736" s="114">
        <v>4.760000000000001</v>
      </c>
      <c r="BD736" s="42"/>
      <c r="BE736" s="17">
        <v>2011.0</v>
      </c>
      <c r="BF736" s="17">
        <f t="shared" si="16"/>
        <v>0</v>
      </c>
      <c r="BG736" s="120">
        <v>0.8</v>
      </c>
    </row>
    <row r="737" ht="11.25" customHeight="1">
      <c r="A737" s="230" t="s">
        <v>2124</v>
      </c>
      <c r="B737" s="99" t="s">
        <v>2125</v>
      </c>
      <c r="C737" s="100" t="s">
        <v>125</v>
      </c>
      <c r="D737" s="100" t="s">
        <v>187</v>
      </c>
      <c r="E737" s="101">
        <v>5.0</v>
      </c>
      <c r="F737" s="58">
        <v>835.0</v>
      </c>
      <c r="G737" s="58" t="s">
        <v>168</v>
      </c>
      <c r="H737" s="58" t="s">
        <v>168</v>
      </c>
      <c r="I737" s="150">
        <v>172.38</v>
      </c>
      <c r="J737" s="103">
        <f t="shared" si="2"/>
        <v>1.740341107</v>
      </c>
      <c r="K737" s="104">
        <v>0.75</v>
      </c>
      <c r="L737" s="73">
        <v>4.0</v>
      </c>
      <c r="M737" s="23">
        <f t="shared" si="3"/>
        <v>3</v>
      </c>
      <c r="N737" s="105" t="s">
        <v>890</v>
      </c>
      <c r="O737" s="106">
        <v>0.74</v>
      </c>
      <c r="P737" s="107">
        <v>43594.0</v>
      </c>
      <c r="Q737" s="107">
        <v>43609.0</v>
      </c>
      <c r="R737" s="23">
        <f t="shared" si="4"/>
        <v>1.351351351</v>
      </c>
      <c r="S737" s="108">
        <f t="array" ref="S737">IF(INDEX(Historical!$D$7:$D$1379,MATCH(B737,Historical!$B$7:$B$1403,0))=0,"n/a",(INDEX(Historical!$C$7:$C$1381,MATCH(B737,Historical!$B$7:$B$1403,0))/INDEX(Historical!$D$7:$D$1379,MATCH(B737,Historical!$B$7:$B$1403,0))-1)*100)</f>
        <v>9.124087591</v>
      </c>
      <c r="T737" s="108">
        <f t="array" ref="T737">IF(INDEX(Historical!$F$7:$F$1372,MATCH(B737,Historical!$B$7:$B$1403,0))=0,"n/a",((INDEX(Historical!$C$7:$C$1381,MATCH(B737,Historical!$B$7:$B$1403,0))/INDEX(Historical!$F$7:$F$1372,MATCH(B737,Historical!$B$7:$B$1403,0)))^(1/3)-1)*100)</f>
        <v>25.57352348</v>
      </c>
      <c r="U737" s="108" t="str">
        <f t="array" ref="U737">IF(INDEX(Historical!$H$7:$H$1372,MATCH(B737,Historical!$B$7:$B$1403,0))=0,"n/a",((INDEX(Historical!$C$7:$C$1381,MATCH(B737,Historical!$B$7:$B$1403,0))/INDEX(Historical!$H$7:$H$1372,MATCH(B737,Historical!$B$7:$B$1403,0)))^(1/5)-1)*100)</f>
        <v>n/a</v>
      </c>
      <c r="V737" s="108" t="str">
        <f t="array" ref="V737">IF(INDEX(Historical!$O$7:$O$1372,MATCH(B737,Historical!$B$7:$B$1403,0))=0,"n/a",((INDEX(Historical!$C$7:$C$1381,MATCH(B737,Historical!$B$7:$B$1403,0))/INDEX(Historical!$O$7:$O$1372,MATCH(B737,Historical!$B$7:$B$1403,0)))^(1/10)-1)*100)</f>
        <v>n/a</v>
      </c>
      <c r="W737" s="109" t="str">
        <f t="shared" si="5"/>
        <v>n/a</v>
      </c>
      <c r="X737" s="110" t="str">
        <f t="shared" si="6"/>
        <v>n/a</v>
      </c>
      <c r="Y737" s="133"/>
      <c r="Z737" s="103">
        <f t="shared" si="7"/>
        <v>74.81296758</v>
      </c>
      <c r="AA737" s="112">
        <f t="shared" si="8"/>
        <v>42.98753117</v>
      </c>
      <c r="AB737" s="73">
        <v>2.0</v>
      </c>
      <c r="AC737" s="102">
        <v>4.01</v>
      </c>
      <c r="AD737" s="102">
        <v>9.09</v>
      </c>
      <c r="AE737" s="102">
        <v>4.01</v>
      </c>
      <c r="AF737" s="102">
        <v>2.82</v>
      </c>
      <c r="AG737" s="102">
        <v>6.9</v>
      </c>
      <c r="AH737" s="102">
        <v>79.80000000000001</v>
      </c>
      <c r="AI737" s="102">
        <v>5.609999999999999</v>
      </c>
      <c r="AJ737" s="102">
        <v>14.6</v>
      </c>
      <c r="AK737" s="102">
        <v>4.73</v>
      </c>
      <c r="AL737" s="113">
        <v>33020.0</v>
      </c>
      <c r="AM737" s="114">
        <v>0.5</v>
      </c>
      <c r="AN737" s="102">
        <v>1.06</v>
      </c>
      <c r="AO737" s="115" t="str">
        <f t="shared" si="9"/>
        <v>n/a</v>
      </c>
      <c r="AP737" s="116" t="str">
        <f t="shared" si="10"/>
        <v>n/a</v>
      </c>
      <c r="AQ737" s="117">
        <f t="shared" si="11"/>
        <v>132.1157163</v>
      </c>
      <c r="AR737" s="103">
        <f t="array" ref="AR737">INDEX(Historical!$C$7:$C$1381,MATCH(B737,Historical!$B$7:$B$1403,0))*IF(AH737="n/a",1.03,IF(AH737&lt;0,1.01,IF(AH737&gt;10,1.1,(1+AH737/100))))</f>
        <v>3.289</v>
      </c>
      <c r="AS737" s="112">
        <f t="shared" si="12"/>
        <v>3.4735129</v>
      </c>
      <c r="AT737" s="112">
        <f t="shared" ref="AT737:AV737" si="745">IF($AK737="n/a",1.03*AS737,IF($AK737&lt;0,1.01*AS737,IF($AK737&gt;10,1.1*AS737,(1+$AK737/100)*AS737)))</f>
        <v>3.63781006</v>
      </c>
      <c r="AU737" s="112">
        <f t="shared" si="745"/>
        <v>3.809878476</v>
      </c>
      <c r="AV737" s="112">
        <f t="shared" si="745"/>
        <v>3.990085728</v>
      </c>
      <c r="AW737" s="103">
        <f t="shared" si="14"/>
        <v>18.20028716</v>
      </c>
      <c r="AX737" s="118">
        <f t="shared" si="15"/>
        <v>10.55823597</v>
      </c>
      <c r="AY737" s="119">
        <v>0.77</v>
      </c>
      <c r="AZ737" s="114">
        <v>5.42</v>
      </c>
      <c r="BA737" s="114">
        <v>-19.63</v>
      </c>
      <c r="BB737" s="114">
        <v>-10.47</v>
      </c>
      <c r="BC737" s="114">
        <v>-11.21</v>
      </c>
      <c r="BD737" s="42"/>
      <c r="BE737" s="17">
        <v>2015.0</v>
      </c>
      <c r="BF737" s="17">
        <f t="shared" si="16"/>
        <v>0</v>
      </c>
      <c r="BG737" s="120">
        <v>2.9000000000000004</v>
      </c>
    </row>
    <row r="738" ht="11.25" customHeight="1">
      <c r="A738" s="155" t="s">
        <v>1637</v>
      </c>
      <c r="B738" s="99" t="s">
        <v>1638</v>
      </c>
      <c r="C738" s="100" t="s">
        <v>272</v>
      </c>
      <c r="D738" s="100" t="s">
        <v>273</v>
      </c>
      <c r="E738" s="101">
        <v>8.0</v>
      </c>
      <c r="F738" s="58">
        <v>565.0</v>
      </c>
      <c r="G738" s="58" t="s">
        <v>121</v>
      </c>
      <c r="H738" s="58" t="s">
        <v>121</v>
      </c>
      <c r="I738" s="150">
        <v>18.08</v>
      </c>
      <c r="J738" s="103">
        <f t="shared" si="2"/>
        <v>11.94690265</v>
      </c>
      <c r="K738" s="104">
        <v>0.54</v>
      </c>
      <c r="L738" s="73">
        <v>4.0</v>
      </c>
      <c r="M738" s="23">
        <f t="shared" si="3"/>
        <v>2.16</v>
      </c>
      <c r="N738" s="105" t="s">
        <v>282</v>
      </c>
      <c r="O738" s="106">
        <v>0.53</v>
      </c>
      <c r="P738" s="146">
        <v>43581.0</v>
      </c>
      <c r="Q738" s="146">
        <v>43601.0</v>
      </c>
      <c r="R738" s="23">
        <f t="shared" si="4"/>
        <v>1.886792453</v>
      </c>
      <c r="S738" s="108">
        <f t="array" ref="S738">IF(INDEX(Historical!$D$7:$D$1379,MATCH(B738,Historical!$B$7:$B$1403,0))=0,"n/a",(INDEX(Historical!$C$7:$C$1381,MATCH(B738,Historical!$B$7:$B$1403,0))/INDEX(Historical!$D$7:$D$1379,MATCH(B738,Historical!$B$7:$B$1403,0))-1)*100)</f>
        <v>1.895734597</v>
      </c>
      <c r="T738" s="108">
        <f t="array" ref="T738">IF(INDEX(Historical!$F$7:$F$1372,MATCH(B738,Historical!$B$7:$B$1403,0))=0,"n/a",((INDEX(Historical!$C$7:$C$1381,MATCH(B738,Historical!$B$7:$B$1403,0))/INDEX(Historical!$F$7:$F$1372,MATCH(B738,Historical!$B$7:$B$1403,0)))^(1/3)-1)*100)</f>
        <v>1.932843802</v>
      </c>
      <c r="U738" s="108">
        <f t="array" ref="U738">IF(INDEX(Historical!$H$7:$H$1372,MATCH(B738,Historical!$B$7:$B$1403,0))=0,"n/a",((INDEX(Historical!$C$7:$C$1381,MATCH(B738,Historical!$B$7:$B$1403,0))/INDEX(Historical!$H$7:$H$1372,MATCH(B738,Historical!$B$7:$B$1403,0)))^(1/5)-1)*100)</f>
        <v>1.97196065</v>
      </c>
      <c r="V738" s="108">
        <f t="array" ref="V738">IF(INDEX(Historical!$O$7:$O$1372,MATCH(B738,Historical!$B$7:$B$1403,0))=0,"n/a",((INDEX(Historical!$C$7:$C$1381,MATCH(B738,Historical!$B$7:$B$1403,0))/INDEX(Historical!$O$7:$O$1372,MATCH(B738,Historical!$B$7:$B$1403,0)))^(1/10)-1)*100)</f>
        <v>10.81403618</v>
      </c>
      <c r="W738" s="109">
        <f t="shared" si="5"/>
        <v>0.182351956</v>
      </c>
      <c r="X738" s="110">
        <f t="shared" si="6"/>
        <v>0.2191067388</v>
      </c>
      <c r="Y738" s="149"/>
      <c r="Z738" s="103">
        <f t="shared" si="7"/>
        <v>213.8613861</v>
      </c>
      <c r="AA738" s="112">
        <f t="shared" si="8"/>
        <v>17.9009901</v>
      </c>
      <c r="AB738" s="73">
        <v>12.0</v>
      </c>
      <c r="AC738" s="102">
        <v>1.01</v>
      </c>
      <c r="AD738" s="102">
        <v>3.58</v>
      </c>
      <c r="AE738" s="102">
        <v>1.29</v>
      </c>
      <c r="AF738" s="102">
        <v>1.14</v>
      </c>
      <c r="AG738" s="102">
        <v>6.3</v>
      </c>
      <c r="AH738" s="102">
        <v>-6.4</v>
      </c>
      <c r="AI738" s="102">
        <v>-18.82</v>
      </c>
      <c r="AJ738" s="102">
        <v>9.0</v>
      </c>
      <c r="AK738" s="102">
        <v>5.0</v>
      </c>
      <c r="AL738" s="113">
        <v>2960.0</v>
      </c>
      <c r="AM738" s="114">
        <v>0.1</v>
      </c>
      <c r="AN738" s="102">
        <v>2.48</v>
      </c>
      <c r="AO738" s="115">
        <f t="shared" si="9"/>
        <v>-3.982126795</v>
      </c>
      <c r="AP738" s="116">
        <f t="shared" si="10"/>
        <v>13.9188633</v>
      </c>
      <c r="AQ738" s="117">
        <f t="shared" si="11"/>
        <v>-4.764318748</v>
      </c>
      <c r="AR738" s="103">
        <f t="array" ref="AR738">INDEX(Historical!$C$7:$C$1381,MATCH(B738,Historical!$B$7:$B$1403,0))*IF(AH738="n/a",1.03,IF(AH738&lt;0,1.01,IF(AH738&gt;10,1.1,(1+AH738/100))))</f>
        <v>2.1715</v>
      </c>
      <c r="AS738" s="112">
        <f t="shared" si="12"/>
        <v>2.193215</v>
      </c>
      <c r="AT738" s="112">
        <f t="shared" ref="AT738:AV738" si="746">IF($AK738="n/a",1.03*AS738,IF($AK738&lt;0,1.01*AS738,IF($AK738&gt;10,1.1*AS738,(1+$AK738/100)*AS738)))</f>
        <v>2.30287575</v>
      </c>
      <c r="AU738" s="112">
        <f t="shared" si="746"/>
        <v>2.418019538</v>
      </c>
      <c r="AV738" s="112">
        <f t="shared" si="746"/>
        <v>2.538920514</v>
      </c>
      <c r="AW738" s="103">
        <f t="shared" si="14"/>
        <v>11.6245308</v>
      </c>
      <c r="AX738" s="118">
        <f t="shared" si="15"/>
        <v>64.29497125</v>
      </c>
      <c r="AY738" s="119">
        <v>1.0</v>
      </c>
      <c r="AZ738" s="114">
        <v>-0.77</v>
      </c>
      <c r="BA738" s="114">
        <v>-34.06</v>
      </c>
      <c r="BB738" s="114">
        <v>-21.29</v>
      </c>
      <c r="BC738" s="114">
        <v>-25.53</v>
      </c>
      <c r="BD738" s="42"/>
      <c r="BE738" s="17">
        <v>2012.0</v>
      </c>
      <c r="BF738" s="17">
        <f t="shared" si="16"/>
        <v>0</v>
      </c>
      <c r="BG738" s="120">
        <v>2.1</v>
      </c>
    </row>
    <row r="739" ht="11.25" customHeight="1">
      <c r="A739" s="155" t="s">
        <v>454</v>
      </c>
      <c r="B739" s="99" t="s">
        <v>455</v>
      </c>
      <c r="C739" s="100" t="s">
        <v>118</v>
      </c>
      <c r="D739" s="100" t="s">
        <v>202</v>
      </c>
      <c r="E739" s="101">
        <v>52.0</v>
      </c>
      <c r="F739" s="58">
        <v>23.0</v>
      </c>
      <c r="G739" s="58" t="s">
        <v>120</v>
      </c>
      <c r="H739" s="58" t="s">
        <v>120</v>
      </c>
      <c r="I739" s="102">
        <v>143.7</v>
      </c>
      <c r="J739" s="103">
        <f t="shared" si="2"/>
        <v>1.920668058</v>
      </c>
      <c r="K739" s="104">
        <v>0.69</v>
      </c>
      <c r="L739" s="73">
        <v>4.0</v>
      </c>
      <c r="M739" s="23">
        <f t="shared" si="3"/>
        <v>2.76</v>
      </c>
      <c r="N739" s="105" t="s">
        <v>456</v>
      </c>
      <c r="O739" s="106">
        <v>0.66</v>
      </c>
      <c r="P739" s="107">
        <v>43707.0</v>
      </c>
      <c r="Q739" s="107">
        <v>43725.0</v>
      </c>
      <c r="R739" s="23">
        <f t="shared" si="4"/>
        <v>4.545454545</v>
      </c>
      <c r="S739" s="108">
        <f t="array" ref="S739">IF(INDEX(Historical!$D$7:$D$1379,MATCH(B739,Historical!$B$7:$B$1403,0))=0,"n/a",(INDEX(Historical!$C$7:$C$1381,MATCH(B739,Historical!$B$7:$B$1403,0))/INDEX(Historical!$D$7:$D$1379,MATCH(B739,Historical!$B$7:$B$1403,0))-1)*100)</f>
        <v>4.651162791</v>
      </c>
      <c r="T739" s="108">
        <f t="array" ref="T739">IF(INDEX(Historical!$F$7:$F$1372,MATCH(B739,Historical!$B$7:$B$1403,0))=0,"n/a",((INDEX(Historical!$C$7:$C$1381,MATCH(B739,Historical!$B$7:$B$1403,0))/INDEX(Historical!$F$7:$F$1372,MATCH(B739,Historical!$B$7:$B$1403,0)))^(1/3)-1)*100)</f>
        <v>6.108890875</v>
      </c>
      <c r="U739" s="108">
        <f t="array" ref="U739">IF(INDEX(Historical!$H$7:$H$1372,MATCH(B739,Historical!$B$7:$B$1403,0))=0,"n/a",((INDEX(Historical!$C$7:$C$1381,MATCH(B739,Historical!$B$7:$B$1403,0))/INDEX(Historical!$H$7:$H$1372,MATCH(B739,Historical!$B$7:$B$1403,0)))^(1/5)-1)*100)</f>
        <v>5.766155719</v>
      </c>
      <c r="V739" s="108">
        <f t="array" ref="V739">IF(INDEX(Historical!$O$7:$O$1372,MATCH(B739,Historical!$B$7:$B$1403,0))=0,"n/a",((INDEX(Historical!$C$7:$C$1381,MATCH(B739,Historical!$B$7:$B$1403,0))/INDEX(Historical!$O$7:$O$1372,MATCH(B739,Historical!$B$7:$B$1403,0)))^(1/10)-1)*100)</f>
        <v>7.582601316</v>
      </c>
      <c r="W739" s="109">
        <f t="shared" si="5"/>
        <v>0.7604455885</v>
      </c>
      <c r="X739" s="110">
        <f t="shared" si="6"/>
        <v>0.5709065069</v>
      </c>
      <c r="Y739" s="99"/>
      <c r="Z739" s="103">
        <f t="shared" si="7"/>
        <v>43.46456693</v>
      </c>
      <c r="AA739" s="112">
        <f t="shared" si="8"/>
        <v>22.62992126</v>
      </c>
      <c r="AB739" s="73">
        <v>12.0</v>
      </c>
      <c r="AC739" s="102">
        <v>6.35</v>
      </c>
      <c r="AD739" s="102">
        <v>2.68</v>
      </c>
      <c r="AE739" s="102">
        <v>1.55</v>
      </c>
      <c r="AF739" s="102">
        <v>2.84</v>
      </c>
      <c r="AG739" s="102">
        <v>9.1</v>
      </c>
      <c r="AH739" s="102">
        <v>-35.3</v>
      </c>
      <c r="AI739" s="102">
        <v>10.05</v>
      </c>
      <c r="AJ739" s="102">
        <v>10.100000000000001</v>
      </c>
      <c r="AK739" s="102">
        <v>8.44</v>
      </c>
      <c r="AL739" s="113">
        <v>22390.0</v>
      </c>
      <c r="AM739" s="114">
        <v>0.3</v>
      </c>
      <c r="AN739" s="102">
        <v>0.6</v>
      </c>
      <c r="AO739" s="115">
        <f t="shared" si="9"/>
        <v>-14.94309748</v>
      </c>
      <c r="AP739" s="116">
        <f t="shared" si="10"/>
        <v>7.686823778</v>
      </c>
      <c r="AQ739" s="117">
        <f t="shared" si="11"/>
        <v>69.00884445</v>
      </c>
      <c r="AR739" s="103">
        <f t="array" ref="AR739">INDEX(Historical!$C$7:$C$1381,MATCH(B739,Historical!$B$7:$B$1403,0))*IF(AH739="n/a",1.03,IF(AH739&lt;0,1.01,IF(AH739&gt;10,1.1,(1+AH739/100))))</f>
        <v>2.727</v>
      </c>
      <c r="AS739" s="112">
        <f t="shared" si="12"/>
        <v>2.9997</v>
      </c>
      <c r="AT739" s="112">
        <f t="shared" ref="AT739:AV739" si="747">IF($AK739="n/a",1.03*AS739,IF($AK739&lt;0,1.01*AS739,IF($AK739&gt;10,1.1*AS739,(1+$AK739/100)*AS739)))</f>
        <v>3.25287468</v>
      </c>
      <c r="AU739" s="112">
        <f t="shared" si="747"/>
        <v>3.527417303</v>
      </c>
      <c r="AV739" s="112">
        <f t="shared" si="747"/>
        <v>3.825131323</v>
      </c>
      <c r="AW739" s="103">
        <f t="shared" si="14"/>
        <v>16.33212331</v>
      </c>
      <c r="AX739" s="118">
        <f t="shared" si="15"/>
        <v>11.36543028</v>
      </c>
      <c r="AY739" s="119">
        <v>1.42</v>
      </c>
      <c r="AZ739" s="114">
        <v>13.71</v>
      </c>
      <c r="BA739" s="114">
        <v>-17.26</v>
      </c>
      <c r="BB739" s="114">
        <v>-12.29</v>
      </c>
      <c r="BC739" s="114">
        <v>-3.7699999999999996</v>
      </c>
      <c r="BD739" s="42"/>
      <c r="BE739" s="17">
        <v>1968.0</v>
      </c>
      <c r="BF739" s="17">
        <f t="shared" si="16"/>
        <v>6</v>
      </c>
      <c r="BG739" s="120">
        <v>3.2</v>
      </c>
    </row>
    <row r="740" ht="11.25" customHeight="1">
      <c r="A740" s="55" t="s">
        <v>1991</v>
      </c>
      <c r="B740" s="99" t="s">
        <v>1992</v>
      </c>
      <c r="C740" s="100" t="s">
        <v>131</v>
      </c>
      <c r="D740" s="100" t="s">
        <v>546</v>
      </c>
      <c r="E740" s="101">
        <v>6.0</v>
      </c>
      <c r="F740" s="58">
        <v>771.0</v>
      </c>
      <c r="G740" s="58" t="s">
        <v>168</v>
      </c>
      <c r="H740" s="58" t="s">
        <v>168</v>
      </c>
      <c r="I740" s="60">
        <v>100.18</v>
      </c>
      <c r="J740" s="103">
        <f t="shared" si="2"/>
        <v>1.756837692</v>
      </c>
      <c r="K740" s="144">
        <v>0.44</v>
      </c>
      <c r="L740" s="17">
        <v>4.0</v>
      </c>
      <c r="M740" s="23">
        <f t="shared" si="3"/>
        <v>1.76</v>
      </c>
      <c r="N740" s="17" t="s">
        <v>154</v>
      </c>
      <c r="O740" s="145">
        <v>0.38</v>
      </c>
      <c r="P740" s="107">
        <v>43703.0</v>
      </c>
      <c r="Q740" s="107">
        <v>43725.0</v>
      </c>
      <c r="R740" s="23">
        <f t="shared" si="4"/>
        <v>15.78947368</v>
      </c>
      <c r="S740" s="108">
        <f t="array" ref="S740">IF(INDEX(Historical!$D$7:$D$1379,MATCH(B740,Historical!$B$7:$B$1403,0))=0,"n/a",(INDEX(Historical!$C$7:$C$1381,MATCH(B740,Historical!$B$7:$B$1403,0))/INDEX(Historical!$D$7:$D$1379,MATCH(B740,Historical!$B$7:$B$1403,0))-1)*100)</f>
        <v>17.14285714</v>
      </c>
      <c r="T740" s="108">
        <f t="array" ref="T740">IF(INDEX(Historical!$F$7:$F$1372,MATCH(B740,Historical!$B$7:$B$1403,0))=0,"n/a",((INDEX(Historical!$C$7:$C$1381,MATCH(B740,Historical!$B$7:$B$1403,0))/INDEX(Historical!$F$7:$F$1372,MATCH(B740,Historical!$B$7:$B$1403,0)))^(1/3)-1)*100)</f>
        <v>14.94057468</v>
      </c>
      <c r="U740" s="108">
        <f t="array" ref="U740">IF(INDEX(Historical!$H$7:$H$1372,MATCH(B740,Historical!$B$7:$B$1403,0))=0,"n/a",((INDEX(Historical!$C$7:$C$1381,MATCH(B740,Historical!$B$7:$B$1403,0))/INDEX(Historical!$H$7:$H$1372,MATCH(B740,Historical!$B$7:$B$1403,0)))^(1/5)-1)*100)</f>
        <v>36.19311738</v>
      </c>
      <c r="V740" s="108" t="str">
        <f t="array" ref="V740">IF(INDEX(Historical!$O$7:$O$1372,MATCH(B740,Historical!$B$7:$B$1403,0))=0,"n/a",((INDEX(Historical!$C$7:$C$1381,MATCH(B740,Historical!$B$7:$B$1403,0))/INDEX(Historical!$O$7:$O$1372,MATCH(B740,Historical!$B$7:$B$1403,0)))^(1/10)-1)*100)</f>
        <v>n/a</v>
      </c>
      <c r="W740" s="109" t="str">
        <f t="shared" si="5"/>
        <v>n/a</v>
      </c>
      <c r="X740" s="110">
        <f t="shared" si="6"/>
        <v>2.290703632</v>
      </c>
      <c r="Y740" s="99"/>
      <c r="Z740" s="103">
        <f t="shared" si="7"/>
        <v>36.51452282</v>
      </c>
      <c r="AA740" s="112">
        <f t="shared" si="8"/>
        <v>20.78423237</v>
      </c>
      <c r="AB740" s="58">
        <v>12.0</v>
      </c>
      <c r="AC740" s="60">
        <v>4.82</v>
      </c>
      <c r="AD740" s="60">
        <v>1.47</v>
      </c>
      <c r="AE740" s="60">
        <v>5.29</v>
      </c>
      <c r="AF740" s="60">
        <v>4.0</v>
      </c>
      <c r="AG740" s="60">
        <v>19.900000000000002</v>
      </c>
      <c r="AH740" s="60">
        <v>-22.1</v>
      </c>
      <c r="AI740" s="60">
        <v>17.94</v>
      </c>
      <c r="AJ740" s="60">
        <v>15.8</v>
      </c>
      <c r="AK740" s="60">
        <v>14.099999999999998</v>
      </c>
      <c r="AL740" s="60">
        <v>17470.0</v>
      </c>
      <c r="AM740" s="60">
        <v>0.2</v>
      </c>
      <c r="AN740" s="60">
        <v>0.0</v>
      </c>
      <c r="AO740" s="115">
        <f t="shared" si="9"/>
        <v>17.16572271</v>
      </c>
      <c r="AP740" s="116">
        <f t="shared" si="10"/>
        <v>37.94995507</v>
      </c>
      <c r="AQ740" s="117">
        <f t="shared" si="11"/>
        <v>92.22316829</v>
      </c>
      <c r="AR740" s="103">
        <f t="array" ref="AR740">INDEX(Historical!$C$7:$C$1381,MATCH(B740,Historical!$B$7:$B$1403,0))*IF(AH740="n/a",1.03,IF(AH740&lt;0,1.01,IF(AH740&gt;10,1.1,(1+AH740/100))))</f>
        <v>1.6564</v>
      </c>
      <c r="AS740" s="112">
        <f t="shared" si="12"/>
        <v>1.82204</v>
      </c>
      <c r="AT740" s="112">
        <f t="shared" ref="AT740:AV740" si="748">IF($AK740="n/a",1.03*AS740,IF($AK740&lt;0,1.01*AS740,IF($AK740&gt;10,1.1*AS740,(1+$AK740/100)*AS740)))</f>
        <v>2.004244</v>
      </c>
      <c r="AU740" s="112">
        <f t="shared" si="748"/>
        <v>2.2046684</v>
      </c>
      <c r="AV740" s="112">
        <f t="shared" si="748"/>
        <v>2.42513524</v>
      </c>
      <c r="AW740" s="103">
        <f t="shared" si="14"/>
        <v>10.11248764</v>
      </c>
      <c r="AX740" s="118">
        <f t="shared" si="15"/>
        <v>10.09431787</v>
      </c>
      <c r="AY740" s="235">
        <v>1.23</v>
      </c>
      <c r="AZ740" s="120">
        <v>51.12</v>
      </c>
      <c r="BA740" s="120">
        <v>-22.03</v>
      </c>
      <c r="BB740" s="120">
        <v>-15.260000000000002</v>
      </c>
      <c r="BC740" s="120">
        <v>9.06</v>
      </c>
      <c r="BD740" s="42"/>
      <c r="BE740" s="17">
        <v>2014.0</v>
      </c>
      <c r="BF740" s="17">
        <f t="shared" si="16"/>
        <v>0</v>
      </c>
      <c r="BG740" s="120">
        <v>16.900000000000002</v>
      </c>
    </row>
    <row r="741" ht="11.25" customHeight="1">
      <c r="A741" s="220" t="s">
        <v>1639</v>
      </c>
      <c r="B741" s="99" t="s">
        <v>1640</v>
      </c>
      <c r="C741" s="100" t="s">
        <v>141</v>
      </c>
      <c r="D741" s="100" t="s">
        <v>978</v>
      </c>
      <c r="E741" s="101">
        <v>8.0</v>
      </c>
      <c r="F741" s="58">
        <v>558.0</v>
      </c>
      <c r="G741" s="58" t="s">
        <v>168</v>
      </c>
      <c r="H741" s="58" t="s">
        <v>168</v>
      </c>
      <c r="I741" s="150">
        <v>33.72</v>
      </c>
      <c r="J741" s="103">
        <f t="shared" si="2"/>
        <v>5.21945433</v>
      </c>
      <c r="K741" s="104">
        <v>0.44</v>
      </c>
      <c r="L741" s="73">
        <v>4.0</v>
      </c>
      <c r="M741" s="23">
        <f t="shared" si="3"/>
        <v>1.76</v>
      </c>
      <c r="N741" s="105" t="s">
        <v>636</v>
      </c>
      <c r="O741" s="106">
        <v>0.43</v>
      </c>
      <c r="P741" s="148">
        <v>43433.0</v>
      </c>
      <c r="Q741" s="148">
        <v>43455.0</v>
      </c>
      <c r="R741" s="23">
        <f t="shared" si="4"/>
        <v>2.325581395</v>
      </c>
      <c r="S741" s="108">
        <f t="array" ref="S741">IF(INDEX(Historical!$D$7:$D$1379,MATCH(B741,Historical!$B$7:$B$1403,0))=0,"n/a",(INDEX(Historical!$C$7:$C$1381,MATCH(B741,Historical!$B$7:$B$1403,0))/INDEX(Historical!$D$7:$D$1379,MATCH(B741,Historical!$B$7:$B$1403,0))-1)*100)</f>
        <v>1.734104046</v>
      </c>
      <c r="T741" s="108">
        <f t="array" ref="T741">IF(INDEX(Historical!$F$7:$F$1372,MATCH(B741,Historical!$B$7:$B$1403,0))=0,"n/a",((INDEX(Historical!$C$7:$C$1381,MATCH(B741,Historical!$B$7:$B$1403,0))/INDEX(Historical!$F$7:$F$1372,MATCH(B741,Historical!$B$7:$B$1403,0)))^(1/3)-1)*100)</f>
        <v>2.801444649</v>
      </c>
      <c r="U741" s="108">
        <f t="array" ref="U741">IF(INDEX(Historical!$H$7:$H$1372,MATCH(B741,Historical!$B$7:$B$1403,0))=0,"n/a",((INDEX(Historical!$C$7:$C$1381,MATCH(B741,Historical!$B$7:$B$1403,0))/INDEX(Historical!$H$7:$H$1372,MATCH(B741,Historical!$B$7:$B$1403,0)))^(1/5)-1)*100)</f>
        <v>3.808272144</v>
      </c>
      <c r="V741" s="108">
        <f t="array" ref="V741">IF(INDEX(Historical!$O$7:$O$1372,MATCH(B741,Historical!$B$7:$B$1403,0))=0,"n/a",((INDEX(Historical!$C$7:$C$1381,MATCH(B741,Historical!$B$7:$B$1403,0))/INDEX(Historical!$O$7:$O$1372,MATCH(B741,Historical!$B$7:$B$1403,0)))^(1/10)-1)*100)</f>
        <v>19.35459441</v>
      </c>
      <c r="W741" s="109">
        <f t="shared" si="5"/>
        <v>0.196763211</v>
      </c>
      <c r="X741" s="110">
        <f t="shared" si="6"/>
        <v>2.538848096</v>
      </c>
      <c r="Y741" s="149" t="s">
        <v>1300</v>
      </c>
      <c r="Z741" s="103">
        <f t="shared" si="7"/>
        <v>89.34010152</v>
      </c>
      <c r="AA741" s="112">
        <f t="shared" si="8"/>
        <v>17.11675127</v>
      </c>
      <c r="AB741" s="73">
        <v>12.0</v>
      </c>
      <c r="AC741" s="102">
        <v>1.97</v>
      </c>
      <c r="AD741" s="102">
        <v>3.42</v>
      </c>
      <c r="AE741" s="102">
        <v>1.0</v>
      </c>
      <c r="AF741" s="102">
        <v>1.8</v>
      </c>
      <c r="AG741" s="102">
        <v>15.1</v>
      </c>
      <c r="AH741" s="102">
        <v>-3.6999999999999997</v>
      </c>
      <c r="AI741" s="102">
        <v>4.16</v>
      </c>
      <c r="AJ741" s="102">
        <v>1.5</v>
      </c>
      <c r="AK741" s="102">
        <v>5.0</v>
      </c>
      <c r="AL741" s="113">
        <v>1030.0</v>
      </c>
      <c r="AM741" s="114">
        <v>0.2</v>
      </c>
      <c r="AN741" s="102">
        <v>0.98</v>
      </c>
      <c r="AO741" s="115">
        <f t="shared" si="9"/>
        <v>-8.089024796</v>
      </c>
      <c r="AP741" s="116">
        <f t="shared" si="10"/>
        <v>9.027726473</v>
      </c>
      <c r="AQ741" s="117">
        <f t="shared" si="11"/>
        <v>17.01880625</v>
      </c>
      <c r="AR741" s="103">
        <f t="array" ref="AR741">INDEX(Historical!$C$7:$C$1381,MATCH(B741,Historical!$B$7:$B$1403,0))*IF(AH741="n/a",1.03,IF(AH741&lt;0,1.01,IF(AH741&gt;10,1.1,(1+AH741/100))))</f>
        <v>1.7776</v>
      </c>
      <c r="AS741" s="112">
        <f t="shared" si="12"/>
        <v>1.85154816</v>
      </c>
      <c r="AT741" s="112">
        <f t="shared" ref="AT741:AV741" si="749">IF($AK741="n/a",1.03*AS741,IF($AK741&lt;0,1.01*AS741,IF($AK741&gt;10,1.1*AS741,(1+$AK741/100)*AS741)))</f>
        <v>1.944125568</v>
      </c>
      <c r="AU741" s="112">
        <f t="shared" si="749"/>
        <v>2.041331846</v>
      </c>
      <c r="AV741" s="112">
        <f t="shared" si="749"/>
        <v>2.143398439</v>
      </c>
      <c r="AW741" s="103">
        <f t="shared" si="14"/>
        <v>9.758004013</v>
      </c>
      <c r="AX741" s="118">
        <f t="shared" si="15"/>
        <v>28.93832744</v>
      </c>
      <c r="AY741" s="119">
        <v>1.46</v>
      </c>
      <c r="AZ741" s="114">
        <v>13.5</v>
      </c>
      <c r="BA741" s="114">
        <v>-27.71</v>
      </c>
      <c r="BB741" s="114">
        <v>-11.07</v>
      </c>
      <c r="BC741" s="114">
        <v>-8.27</v>
      </c>
      <c r="BD741" s="42"/>
      <c r="BE741" s="17">
        <v>2013.0</v>
      </c>
      <c r="BF741" s="17">
        <f t="shared" si="16"/>
        <v>0</v>
      </c>
      <c r="BG741" s="120">
        <v>5.800000000000001</v>
      </c>
    </row>
    <row r="742" ht="11.25" customHeight="1">
      <c r="A742" s="155" t="s">
        <v>1104</v>
      </c>
      <c r="B742" s="99" t="s">
        <v>1105</v>
      </c>
      <c r="C742" s="100" t="s">
        <v>158</v>
      </c>
      <c r="D742" s="100" t="s">
        <v>163</v>
      </c>
      <c r="E742" s="101">
        <v>13.0</v>
      </c>
      <c r="F742" s="58">
        <v>284.0</v>
      </c>
      <c r="G742" s="58" t="s">
        <v>121</v>
      </c>
      <c r="H742" s="58" t="s">
        <v>121</v>
      </c>
      <c r="I742" s="150">
        <v>64.68</v>
      </c>
      <c r="J742" s="103">
        <f t="shared" si="2"/>
        <v>3.370439085</v>
      </c>
      <c r="K742" s="104">
        <v>0.545</v>
      </c>
      <c r="L742" s="73">
        <v>4.0</v>
      </c>
      <c r="M742" s="23">
        <f t="shared" si="3"/>
        <v>2.18</v>
      </c>
      <c r="N742" s="105" t="s">
        <v>138</v>
      </c>
      <c r="O742" s="106">
        <v>0.52</v>
      </c>
      <c r="P742" s="107">
        <v>43599.0</v>
      </c>
      <c r="Q742" s="107">
        <v>43619.0</v>
      </c>
      <c r="R742" s="23">
        <f t="shared" si="4"/>
        <v>4.807692308</v>
      </c>
      <c r="S742" s="108">
        <f t="array" ref="S742">IF(INDEX(Historical!$D$7:$D$1379,MATCH(B742,Historical!$B$7:$B$1403,0))=0,"n/a",(INDEX(Historical!$C$7:$C$1381,MATCH(B742,Historical!$B$7:$B$1403,0))/INDEX(Historical!$D$7:$D$1379,MATCH(B742,Historical!$B$7:$B$1403,0))-1)*100)</f>
        <v>4.866180049</v>
      </c>
      <c r="T742" s="108">
        <f t="array" ref="T742">IF(INDEX(Historical!$F$7:$F$1372,MATCH(B742,Historical!$B$7:$B$1403,0))=0,"n/a",((INDEX(Historical!$C$7:$C$1381,MATCH(B742,Historical!$B$7:$B$1403,0))/INDEX(Historical!$F$7:$F$1372,MATCH(B742,Historical!$B$7:$B$1403,0)))^(1/3)-1)*100)</f>
        <v>7.083703913</v>
      </c>
      <c r="U742" s="108">
        <f t="array" ref="U742">IF(INDEX(Historical!$H$7:$H$1372,MATCH(B742,Historical!$B$7:$B$1403,0))=0,"n/a",((INDEX(Historical!$C$7:$C$1381,MATCH(B742,Historical!$B$7:$B$1403,0))/INDEX(Historical!$H$7:$H$1372,MATCH(B742,Historical!$B$7:$B$1403,0)))^(1/5)-1)*100)</f>
        <v>8.624172755</v>
      </c>
      <c r="V742" s="108">
        <f t="array" ref="V742">IF(INDEX(Historical!$O$7:$O$1372,MATCH(B742,Historical!$B$7:$B$1403,0))=0,"n/a",((INDEX(Historical!$C$7:$C$1381,MATCH(B742,Historical!$B$7:$B$1403,0))/INDEX(Historical!$O$7:$O$1372,MATCH(B742,Historical!$B$7:$B$1403,0)))^(1/10)-1)*100)</f>
        <v>8.67949202</v>
      </c>
      <c r="W742" s="109">
        <f t="shared" si="5"/>
        <v>0.9936264398</v>
      </c>
      <c r="X742" s="110">
        <f t="shared" si="6"/>
        <v>4.791207086</v>
      </c>
      <c r="Y742" s="149"/>
      <c r="Z742" s="103">
        <f t="shared" si="7"/>
        <v>59.89010989</v>
      </c>
      <c r="AA742" s="112">
        <f t="shared" si="8"/>
        <v>17.76923077</v>
      </c>
      <c r="AB742" s="73">
        <v>12.0</v>
      </c>
      <c r="AC742" s="102">
        <v>3.64</v>
      </c>
      <c r="AD742" s="102">
        <v>2.17</v>
      </c>
      <c r="AE742" s="102">
        <v>1.15</v>
      </c>
      <c r="AF742" s="102">
        <v>1.46</v>
      </c>
      <c r="AG742" s="102">
        <v>8.1</v>
      </c>
      <c r="AH742" s="102">
        <v>-10.2</v>
      </c>
      <c r="AI742" s="102">
        <v>6.61</v>
      </c>
      <c r="AJ742" s="102">
        <v>1.7999999999999998</v>
      </c>
      <c r="AK742" s="102">
        <v>8.200000000000001</v>
      </c>
      <c r="AL742" s="113">
        <v>3530.0</v>
      </c>
      <c r="AM742" s="114">
        <v>0.7000000000000001</v>
      </c>
      <c r="AN742" s="102">
        <v>1.04</v>
      </c>
      <c r="AO742" s="115">
        <f t="shared" si="9"/>
        <v>-5.774618929</v>
      </c>
      <c r="AP742" s="116">
        <f t="shared" si="10"/>
        <v>11.99461184</v>
      </c>
      <c r="AQ742" s="117">
        <f t="shared" si="11"/>
        <v>7.37903152</v>
      </c>
      <c r="AR742" s="103">
        <f t="array" ref="AR742">INDEX(Historical!$C$7:$C$1381,MATCH(B742,Historical!$B$7:$B$1403,0))*IF(AH742="n/a",1.03,IF(AH742&lt;0,1.01,IF(AH742&gt;10,1.1,(1+AH742/100))))</f>
        <v>2.17655</v>
      </c>
      <c r="AS742" s="112">
        <f t="shared" si="12"/>
        <v>2.320419955</v>
      </c>
      <c r="AT742" s="112">
        <f t="shared" ref="AT742:AV742" si="750">IF($AK742="n/a",1.03*AS742,IF($AK742&lt;0,1.01*AS742,IF($AK742&gt;10,1.1*AS742,(1+$AK742/100)*AS742)))</f>
        <v>2.510694391</v>
      </c>
      <c r="AU742" s="112">
        <f t="shared" si="750"/>
        <v>2.716571331</v>
      </c>
      <c r="AV742" s="112">
        <f t="shared" si="750"/>
        <v>2.939330181</v>
      </c>
      <c r="AW742" s="103">
        <f t="shared" si="14"/>
        <v>12.66356586</v>
      </c>
      <c r="AX742" s="118">
        <f t="shared" si="15"/>
        <v>19.57879694</v>
      </c>
      <c r="AY742" s="119">
        <v>0.26</v>
      </c>
      <c r="AZ742" s="114">
        <v>-5.91</v>
      </c>
      <c r="BA742" s="114">
        <v>-30.409999999999997</v>
      </c>
      <c r="BB742" s="114">
        <v>-15.620000000000001</v>
      </c>
      <c r="BC742" s="114">
        <v>-23.14</v>
      </c>
      <c r="BD742" s="42"/>
      <c r="BE742" s="17">
        <v>2007.0</v>
      </c>
      <c r="BF742" s="17">
        <f t="shared" si="16"/>
        <v>1</v>
      </c>
      <c r="BG742" s="120">
        <v>2.5</v>
      </c>
    </row>
    <row r="743" ht="11.25" customHeight="1">
      <c r="A743" s="155" t="s">
        <v>1417</v>
      </c>
      <c r="B743" s="99" t="s">
        <v>1418</v>
      </c>
      <c r="C743" s="100" t="s">
        <v>118</v>
      </c>
      <c r="D743" s="100" t="s">
        <v>202</v>
      </c>
      <c r="E743" s="101">
        <v>9.0</v>
      </c>
      <c r="F743" s="58">
        <v>514.0</v>
      </c>
      <c r="G743" s="58" t="s">
        <v>168</v>
      </c>
      <c r="H743" s="58" t="s">
        <v>168</v>
      </c>
      <c r="I743" s="150">
        <v>63.43</v>
      </c>
      <c r="J743" s="103">
        <f t="shared" si="2"/>
        <v>1.387356141</v>
      </c>
      <c r="K743" s="104">
        <v>0.22</v>
      </c>
      <c r="L743" s="73">
        <v>4.0</v>
      </c>
      <c r="M743" s="23">
        <f t="shared" si="3"/>
        <v>0.88</v>
      </c>
      <c r="N743" s="105" t="s">
        <v>556</v>
      </c>
      <c r="O743" s="106">
        <v>0.2</v>
      </c>
      <c r="P743" s="107">
        <v>43777.0</v>
      </c>
      <c r="Q743" s="107">
        <v>43795.0</v>
      </c>
      <c r="R743" s="23">
        <f t="shared" si="4"/>
        <v>10</v>
      </c>
      <c r="S743" s="108">
        <f t="array" ref="S743">IF(INDEX(Historical!$D$7:$D$1379,MATCH(B743,Historical!$B$7:$B$1403,0))=0,"n/a",(INDEX(Historical!$C$7:$C$1381,MATCH(B743,Historical!$B$7:$B$1403,0))/INDEX(Historical!$D$7:$D$1379,MATCH(B743,Historical!$B$7:$B$1403,0))-1)*100)</f>
        <v>10.81081081</v>
      </c>
      <c r="T743" s="108">
        <f t="array" ref="T743">IF(INDEX(Historical!$F$7:$F$1372,MATCH(B743,Historical!$B$7:$B$1403,0))=0,"n/a",((INDEX(Historical!$C$7:$C$1381,MATCH(B743,Historical!$B$7:$B$1403,0))/INDEX(Historical!$F$7:$F$1372,MATCH(B743,Historical!$B$7:$B$1403,0)))^(1/3)-1)*100)</f>
        <v>12.23507978</v>
      </c>
      <c r="U743" s="108">
        <f t="array" ref="U743">IF(INDEX(Historical!$H$7:$H$1372,MATCH(B743,Historical!$B$7:$B$1403,0))=0,"n/a",((INDEX(Historical!$C$7:$C$1381,MATCH(B743,Historical!$B$7:$B$1403,0))/INDEX(Historical!$H$7:$H$1372,MATCH(B743,Historical!$B$7:$B$1403,0)))^(1/5)-1)*100)</f>
        <v>14.31755108</v>
      </c>
      <c r="V743" s="108">
        <f t="array" ref="V743">IF(INDEX(Historical!$O$7:$O$1372,MATCH(B743,Historical!$B$7:$B$1403,0))=0,"n/a",((INDEX(Historical!$C$7:$C$1381,MATCH(B743,Historical!$B$7:$B$1403,0))/INDEX(Historical!$O$7:$O$1372,MATCH(B743,Historical!$B$7:$B$1403,0)))^(1/10)-1)*100)</f>
        <v>8.58032448</v>
      </c>
      <c r="W743" s="109">
        <f t="shared" si="5"/>
        <v>1.668649142</v>
      </c>
      <c r="X743" s="110" t="str">
        <f t="shared" si="6"/>
        <v>n/a</v>
      </c>
      <c r="Y743" s="133"/>
      <c r="Z743" s="103">
        <f t="shared" si="7"/>
        <v>23.09711286</v>
      </c>
      <c r="AA743" s="112">
        <f t="shared" si="8"/>
        <v>16.64829396</v>
      </c>
      <c r="AB743" s="73">
        <v>6.0</v>
      </c>
      <c r="AC743" s="102">
        <v>3.81</v>
      </c>
      <c r="AD743" s="102">
        <v>1.67</v>
      </c>
      <c r="AE743" s="102">
        <v>1.0</v>
      </c>
      <c r="AF743" s="102">
        <v>1.6</v>
      </c>
      <c r="AG743" s="102">
        <v>13.3</v>
      </c>
      <c r="AH743" s="102">
        <v>-5.8999999999999995</v>
      </c>
      <c r="AI743" s="102">
        <v>21.47</v>
      </c>
      <c r="AJ743" s="102">
        <v>-0.3</v>
      </c>
      <c r="AK743" s="102">
        <v>10.0</v>
      </c>
      <c r="AL743" s="113">
        <v>789.7</v>
      </c>
      <c r="AM743" s="114">
        <v>1.5</v>
      </c>
      <c r="AN743" s="102">
        <v>0.38</v>
      </c>
      <c r="AO743" s="115">
        <f t="shared" si="9"/>
        <v>-0.9433867408</v>
      </c>
      <c r="AP743" s="116">
        <f t="shared" si="10"/>
        <v>15.70490722</v>
      </c>
      <c r="AQ743" s="117">
        <f t="shared" si="11"/>
        <v>8.806189246</v>
      </c>
      <c r="AR743" s="103">
        <f t="array" ref="AR743">INDEX(Historical!$C$7:$C$1381,MATCH(B743,Historical!$B$7:$B$1403,0))*IF(AH743="n/a",1.03,IF(AH743&lt;0,1.01,IF(AH743&gt;10,1.1,(1+AH743/100))))</f>
        <v>0.8282</v>
      </c>
      <c r="AS743" s="112">
        <f t="shared" si="12"/>
        <v>0.91102</v>
      </c>
      <c r="AT743" s="112">
        <f t="shared" ref="AT743:AV743" si="751">IF($AK743="n/a",1.03*AS743,IF($AK743&lt;0,1.01*AS743,IF($AK743&gt;10,1.1*AS743,(1+$AK743/100)*AS743)))</f>
        <v>1.002122</v>
      </c>
      <c r="AU743" s="112">
        <f t="shared" si="751"/>
        <v>1.1023342</v>
      </c>
      <c r="AV743" s="112">
        <f t="shared" si="751"/>
        <v>1.21256762</v>
      </c>
      <c r="AW743" s="103">
        <f t="shared" si="14"/>
        <v>5.05624382</v>
      </c>
      <c r="AX743" s="118">
        <f t="shared" si="15"/>
        <v>7.971376037</v>
      </c>
      <c r="AY743" s="119">
        <v>1.43</v>
      </c>
      <c r="AZ743" s="114">
        <v>7.000000000000001</v>
      </c>
      <c r="BA743" s="114">
        <v>-23.74</v>
      </c>
      <c r="BB743" s="114">
        <v>-16.5</v>
      </c>
      <c r="BC743" s="114">
        <v>-12.43</v>
      </c>
      <c r="BD743" s="42"/>
      <c r="BE743" s="17">
        <v>2012.0</v>
      </c>
      <c r="BF743" s="17">
        <f t="shared" si="16"/>
        <v>0</v>
      </c>
      <c r="BG743" s="120">
        <v>6.6000000000000005</v>
      </c>
    </row>
    <row r="744" ht="11.25" customHeight="1">
      <c r="A744" s="155" t="s">
        <v>1106</v>
      </c>
      <c r="B744" s="99" t="s">
        <v>1107</v>
      </c>
      <c r="C744" s="100" t="s">
        <v>141</v>
      </c>
      <c r="D744" s="100" t="s">
        <v>142</v>
      </c>
      <c r="E744" s="101">
        <v>14.0</v>
      </c>
      <c r="F744" s="58">
        <v>282.0</v>
      </c>
      <c r="G744" s="58" t="s">
        <v>121</v>
      </c>
      <c r="H744" s="58" t="s">
        <v>121</v>
      </c>
      <c r="I744" s="150">
        <v>49.18</v>
      </c>
      <c r="J744" s="103">
        <f t="shared" si="2"/>
        <v>3.172021147</v>
      </c>
      <c r="K744" s="104">
        <v>0.39</v>
      </c>
      <c r="L744" s="73">
        <v>4.0</v>
      </c>
      <c r="M744" s="23">
        <f t="shared" si="3"/>
        <v>1.56</v>
      </c>
      <c r="N744" s="105" t="s">
        <v>138</v>
      </c>
      <c r="O744" s="106">
        <v>0.36</v>
      </c>
      <c r="P744" s="107">
        <v>43770.0</v>
      </c>
      <c r="Q744" s="107">
        <v>43801.0</v>
      </c>
      <c r="R744" s="23">
        <f t="shared" si="4"/>
        <v>8.333333333</v>
      </c>
      <c r="S744" s="108">
        <f t="array" ref="S744">IF(INDEX(Historical!$D$7:$D$1379,MATCH(B744,Historical!$B$7:$B$1403,0))=0,"n/a",(INDEX(Historical!$C$7:$C$1381,MATCH(B744,Historical!$B$7:$B$1403,0))/INDEX(Historical!$D$7:$D$1379,MATCH(B744,Historical!$B$7:$B$1403,0))-1)*100)</f>
        <v>8.888888889</v>
      </c>
      <c r="T744" s="108">
        <f t="array" ref="T744">IF(INDEX(Historical!$F$7:$F$1372,MATCH(B744,Historical!$B$7:$B$1403,0))=0,"n/a",((INDEX(Historical!$C$7:$C$1381,MATCH(B744,Historical!$B$7:$B$1403,0))/INDEX(Historical!$F$7:$F$1372,MATCH(B744,Historical!$B$7:$B$1403,0)))^(1/3)-1)*100)</f>
        <v>9.815788772</v>
      </c>
      <c r="U744" s="108">
        <f t="array" ref="U744">IF(INDEX(Historical!$H$7:$H$1372,MATCH(B744,Historical!$B$7:$B$1403,0))=0,"n/a",((INDEX(Historical!$C$7:$C$1381,MATCH(B744,Historical!$B$7:$B$1403,0))/INDEX(Historical!$H$7:$H$1372,MATCH(B744,Historical!$B$7:$B$1403,0)))^(1/5)-1)*100)</f>
        <v>8.44717712</v>
      </c>
      <c r="V744" s="108">
        <f t="array" ref="V744">IF(INDEX(Historical!$O$7:$O$1372,MATCH(B744,Historical!$B$7:$B$1403,0))=0,"n/a",((INDEX(Historical!$C$7:$C$1381,MATCH(B744,Historical!$B$7:$B$1403,0))/INDEX(Historical!$O$7:$O$1372,MATCH(B744,Historical!$B$7:$B$1403,0)))^(1/10)-1)*100)</f>
        <v>6.819459036</v>
      </c>
      <c r="W744" s="109">
        <f t="shared" si="5"/>
        <v>1.238687274</v>
      </c>
      <c r="X744" s="110">
        <f t="shared" si="6"/>
        <v>0.9822298976</v>
      </c>
      <c r="Y744" s="99"/>
      <c r="Z744" s="103">
        <f t="shared" si="7"/>
        <v>80.41237113</v>
      </c>
      <c r="AA744" s="112">
        <f t="shared" si="8"/>
        <v>25.35051546</v>
      </c>
      <c r="AB744" s="73">
        <v>12.0</v>
      </c>
      <c r="AC744" s="102">
        <v>1.94</v>
      </c>
      <c r="AD744" s="102">
        <v>6.67</v>
      </c>
      <c r="AE744" s="102">
        <v>1.57</v>
      </c>
      <c r="AF744" s="102">
        <v>2.32</v>
      </c>
      <c r="AG744" s="102">
        <v>16.7</v>
      </c>
      <c r="AH744" s="102">
        <v>40.9</v>
      </c>
      <c r="AI744" s="102">
        <v>13.639999999999999</v>
      </c>
      <c r="AJ744" s="102">
        <v>8.6</v>
      </c>
      <c r="AK744" s="102">
        <v>3.8</v>
      </c>
      <c r="AL744" s="113">
        <v>2080.0</v>
      </c>
      <c r="AM744" s="114">
        <v>0.6</v>
      </c>
      <c r="AN744" s="102">
        <v>0.71</v>
      </c>
      <c r="AO744" s="115">
        <f t="shared" si="9"/>
        <v>-13.7313172</v>
      </c>
      <c r="AP744" s="116">
        <f t="shared" si="10"/>
        <v>11.61919827</v>
      </c>
      <c r="AQ744" s="117">
        <f t="shared" si="11"/>
        <v>61.67621398</v>
      </c>
      <c r="AR744" s="103">
        <f t="array" ref="AR744">INDEX(Historical!$C$7:$C$1381,MATCH(B744,Historical!$B$7:$B$1403,0))*IF(AH744="n/a",1.03,IF(AH744&lt;0,1.01,IF(AH744&gt;10,1.1,(1+AH744/100))))</f>
        <v>1.617</v>
      </c>
      <c r="AS744" s="112">
        <f t="shared" si="12"/>
        <v>1.7787</v>
      </c>
      <c r="AT744" s="112">
        <f t="shared" ref="AT744:AV744" si="752">IF($AK744="n/a",1.03*AS744,IF($AK744&lt;0,1.01*AS744,IF($AK744&gt;10,1.1*AS744,(1+$AK744/100)*AS744)))</f>
        <v>1.8462906</v>
      </c>
      <c r="AU744" s="112">
        <f t="shared" si="752"/>
        <v>1.916449643</v>
      </c>
      <c r="AV744" s="112">
        <f t="shared" si="752"/>
        <v>1.989274729</v>
      </c>
      <c r="AW744" s="103">
        <f t="shared" si="14"/>
        <v>9.147714972</v>
      </c>
      <c r="AX744" s="118">
        <f t="shared" si="15"/>
        <v>18.60047778</v>
      </c>
      <c r="AY744" s="119">
        <v>0.94</v>
      </c>
      <c r="AZ744" s="114">
        <v>-2.36</v>
      </c>
      <c r="BA744" s="114">
        <v>-34.61</v>
      </c>
      <c r="BB744" s="114">
        <v>-20.44</v>
      </c>
      <c r="BC744" s="114">
        <v>-25.430000000000003</v>
      </c>
      <c r="BD744" s="72"/>
      <c r="BE744" s="17">
        <v>2007.0</v>
      </c>
      <c r="BF744" s="17">
        <f t="shared" si="16"/>
        <v>1</v>
      </c>
      <c r="BG744" s="120">
        <v>8.1</v>
      </c>
    </row>
    <row r="745" ht="11.25" customHeight="1">
      <c r="A745" s="55" t="s">
        <v>1108</v>
      </c>
      <c r="B745" s="99" t="s">
        <v>1109</v>
      </c>
      <c r="C745" s="100" t="s">
        <v>136</v>
      </c>
      <c r="D745" s="100" t="s">
        <v>153</v>
      </c>
      <c r="E745" s="101">
        <v>10.0</v>
      </c>
      <c r="F745" s="58">
        <v>386.0</v>
      </c>
      <c r="G745" s="58" t="s">
        <v>121</v>
      </c>
      <c r="H745" s="58" t="s">
        <v>121</v>
      </c>
      <c r="I745" s="150">
        <v>34.94</v>
      </c>
      <c r="J745" s="103">
        <f t="shared" si="2"/>
        <v>3.091013165</v>
      </c>
      <c r="K745" s="104">
        <v>0.27</v>
      </c>
      <c r="L745" s="73">
        <v>4.0</v>
      </c>
      <c r="M745" s="23">
        <f t="shared" si="3"/>
        <v>1.08</v>
      </c>
      <c r="N745" s="105" t="s">
        <v>143</v>
      </c>
      <c r="O745" s="106">
        <v>0.26</v>
      </c>
      <c r="P745" s="107">
        <v>43811.0</v>
      </c>
      <c r="Q745" s="107">
        <v>43829.0</v>
      </c>
      <c r="R745" s="23">
        <f t="shared" si="4"/>
        <v>3.846153846</v>
      </c>
      <c r="S745" s="108">
        <f t="array" ref="S745">IF(INDEX(Historical!$D$7:$D$1379,MATCH(B745,Historical!$B$7:$B$1403,0))=0,"n/a",(INDEX(Historical!$C$7:$C$1381,MATCH(B745,Historical!$B$7:$B$1403,0))/INDEX(Historical!$D$7:$D$1379,MATCH(B745,Historical!$B$7:$B$1403,0))-1)*100)</f>
        <v>8.333333333</v>
      </c>
      <c r="T745" s="108">
        <f t="array" ref="T745">IF(INDEX(Historical!$F$7:$F$1372,MATCH(B745,Historical!$B$7:$B$1403,0))=0,"n/a",((INDEX(Historical!$C$7:$C$1381,MATCH(B745,Historical!$B$7:$B$1403,0))/INDEX(Historical!$F$7:$F$1372,MATCH(B745,Historical!$B$7:$B$1403,0)))^(1/3)-1)*100)</f>
        <v>13.21534927</v>
      </c>
      <c r="U745" s="108">
        <f t="array" ref="U745">IF(INDEX(Historical!$H$7:$H$1372,MATCH(B745,Historical!$B$7:$B$1403,0))=0,"n/a",((INDEX(Historical!$C$7:$C$1381,MATCH(B745,Historical!$B$7:$B$1403,0))/INDEX(Historical!$H$7:$H$1372,MATCH(B745,Historical!$B$7:$B$1403,0)))^(1/5)-1)*100)</f>
        <v>12.13169453</v>
      </c>
      <c r="V745" s="108">
        <f t="array" ref="V745">IF(INDEX(Historical!$O$7:$O$1372,MATCH(B745,Historical!$B$7:$B$1403,0))=0,"n/a",((INDEX(Historical!$C$7:$C$1381,MATCH(B745,Historical!$B$7:$B$1403,0))/INDEX(Historical!$O$7:$O$1372,MATCH(B745,Historical!$B$7:$B$1403,0)))^(1/10)-1)*100)</f>
        <v>8.657965368</v>
      </c>
      <c r="W745" s="109">
        <f t="shared" si="5"/>
        <v>1.401217724</v>
      </c>
      <c r="X745" s="110">
        <f t="shared" si="6"/>
        <v>0.8727837791</v>
      </c>
      <c r="Y745" s="133"/>
      <c r="Z745" s="103">
        <f t="shared" si="7"/>
        <v>37.37024221</v>
      </c>
      <c r="AA745" s="112">
        <f t="shared" si="8"/>
        <v>12.0899654</v>
      </c>
      <c r="AB745" s="73">
        <v>12.0</v>
      </c>
      <c r="AC745" s="102">
        <v>2.89</v>
      </c>
      <c r="AD745" s="102">
        <v>1.21</v>
      </c>
      <c r="AE745" s="102">
        <v>5.38</v>
      </c>
      <c r="AF745" s="102">
        <v>1.99</v>
      </c>
      <c r="AG745" s="102">
        <v>15.9</v>
      </c>
      <c r="AH745" s="102">
        <v>26.6</v>
      </c>
      <c r="AI745" s="102">
        <v>3.42</v>
      </c>
      <c r="AJ745" s="102">
        <v>13.900000000000002</v>
      </c>
      <c r="AK745" s="102">
        <v>10.0</v>
      </c>
      <c r="AL745" s="113">
        <v>795.23</v>
      </c>
      <c r="AM745" s="114">
        <v>3.0</v>
      </c>
      <c r="AN745" s="102">
        <v>0.0</v>
      </c>
      <c r="AO745" s="115">
        <f t="shared" si="9"/>
        <v>3.132742297</v>
      </c>
      <c r="AP745" s="116">
        <f t="shared" si="10"/>
        <v>15.22270769</v>
      </c>
      <c r="AQ745" s="117">
        <f t="shared" si="11"/>
        <v>3.406492686</v>
      </c>
      <c r="AR745" s="103">
        <f t="array" ref="AR745">INDEX(Historical!$C$7:$C$1381,MATCH(B745,Historical!$B$7:$B$1403,0))*IF(AH745="n/a",1.03,IF(AH745&lt;0,1.01,IF(AH745&gt;10,1.1,(1+AH745/100))))</f>
        <v>1.144</v>
      </c>
      <c r="AS745" s="112">
        <f t="shared" si="12"/>
        <v>1.1831248</v>
      </c>
      <c r="AT745" s="112">
        <f t="shared" ref="AT745:AV745" si="753">IF($AK745="n/a",1.03*AS745,IF($AK745&lt;0,1.01*AS745,IF($AK745&gt;10,1.1*AS745,(1+$AK745/100)*AS745)))</f>
        <v>1.30143728</v>
      </c>
      <c r="AU745" s="112">
        <f t="shared" si="753"/>
        <v>1.431581008</v>
      </c>
      <c r="AV745" s="112">
        <f t="shared" si="753"/>
        <v>1.574739109</v>
      </c>
      <c r="AW745" s="103">
        <f t="shared" si="14"/>
        <v>6.634882197</v>
      </c>
      <c r="AX745" s="118">
        <f t="shared" si="15"/>
        <v>18.98935946</v>
      </c>
      <c r="AY745" s="119">
        <v>0.46</v>
      </c>
      <c r="AZ745" s="114">
        <v>9.19</v>
      </c>
      <c r="BA745" s="114">
        <v>-17.98</v>
      </c>
      <c r="BB745" s="114">
        <v>-12.97</v>
      </c>
      <c r="BC745" s="114">
        <v>-7.630000000000001</v>
      </c>
      <c r="BD745" s="42"/>
      <c r="BE745" s="17">
        <v>2010.0</v>
      </c>
      <c r="BF745" s="17">
        <f t="shared" si="16"/>
        <v>0</v>
      </c>
      <c r="BG745" s="120">
        <v>1.7999999999999998</v>
      </c>
    </row>
    <row r="746" ht="11.25" customHeight="1">
      <c r="A746" s="55" t="s">
        <v>457</v>
      </c>
      <c r="B746" s="99" t="s">
        <v>458</v>
      </c>
      <c r="C746" s="100" t="s">
        <v>177</v>
      </c>
      <c r="D746" s="100" t="s">
        <v>178</v>
      </c>
      <c r="E746" s="101">
        <v>27.0</v>
      </c>
      <c r="F746" s="58">
        <v>111.0</v>
      </c>
      <c r="G746" s="58" t="s">
        <v>168</v>
      </c>
      <c r="H746" s="58" t="s">
        <v>168</v>
      </c>
      <c r="I746" s="102">
        <v>190.59</v>
      </c>
      <c r="J746" s="103">
        <f t="shared" si="2"/>
        <v>1.20677895</v>
      </c>
      <c r="K746" s="144">
        <v>0.575</v>
      </c>
      <c r="L746" s="73">
        <v>4.0</v>
      </c>
      <c r="M746" s="23">
        <f t="shared" si="3"/>
        <v>2.3</v>
      </c>
      <c r="N746" s="105" t="s">
        <v>196</v>
      </c>
      <c r="O746" s="145">
        <v>0.52</v>
      </c>
      <c r="P746" s="107">
        <v>43828.0</v>
      </c>
      <c r="Q746" s="107">
        <v>43860.0</v>
      </c>
      <c r="R746" s="23">
        <f t="shared" si="4"/>
        <v>10.57692308</v>
      </c>
      <c r="S746" s="108">
        <f t="array" ref="S746">IF(INDEX(Historical!$D$7:$D$1379,MATCH(B746,Historical!$B$7:$B$1403,0))=0,"n/a",(INDEX(Historical!$C$7:$C$1381,MATCH(B746,Historical!$B$7:$B$1403,0))/INDEX(Historical!$D$7:$D$1379,MATCH(B746,Historical!$B$7:$B$1403,0))-1)*100)</f>
        <v>10.63829787</v>
      </c>
      <c r="T746" s="108">
        <f t="array" ref="T746">IF(INDEX(Historical!$F$7:$F$1372,MATCH(B746,Historical!$B$7:$B$1403,0))=0,"n/a",((INDEX(Historical!$C$7:$C$1381,MATCH(B746,Historical!$B$7:$B$1403,0))/INDEX(Historical!$F$7:$F$1372,MATCH(B746,Historical!$B$7:$B$1403,0)))^(1/3)-1)*100)</f>
        <v>11.02137003</v>
      </c>
      <c r="U746" s="108">
        <f t="array" ref="U746">IF(INDEX(Historical!$H$7:$H$1372,MATCH(B746,Historical!$B$7:$B$1403,0))=0,"n/a",((INDEX(Historical!$C$7:$C$1381,MATCH(B746,Historical!$B$7:$B$1403,0))/INDEX(Historical!$H$7:$H$1372,MATCH(B746,Historical!$B$7:$B$1403,0)))^(1/5)-1)*100)</f>
        <v>11.26042149</v>
      </c>
      <c r="V746" s="108">
        <f t="array" ref="V746">IF(INDEX(Historical!$O$7:$O$1372,MATCH(B746,Historical!$B$7:$B$1403,0))=0,"n/a",((INDEX(Historical!$C$7:$C$1381,MATCH(B746,Historical!$B$7:$B$1403,0))/INDEX(Historical!$O$7:$O$1372,MATCH(B746,Historical!$B$7:$B$1403,0)))^(1/10)-1)*100)</f>
        <v>15.32124784</v>
      </c>
      <c r="W746" s="109">
        <f t="shared" si="5"/>
        <v>0.7349545942</v>
      </c>
      <c r="X746" s="110">
        <f t="shared" si="6"/>
        <v>0.3475438732</v>
      </c>
      <c r="Y746" s="111"/>
      <c r="Z746" s="103">
        <f t="shared" si="7"/>
        <v>41.97080292</v>
      </c>
      <c r="AA746" s="112">
        <f t="shared" si="8"/>
        <v>34.77919708</v>
      </c>
      <c r="AB746" s="73">
        <v>12.0</v>
      </c>
      <c r="AC746" s="102">
        <v>5.48</v>
      </c>
      <c r="AD746" s="102">
        <v>3.4</v>
      </c>
      <c r="AE746" s="102">
        <v>4.8</v>
      </c>
      <c r="AF746" s="102">
        <v>5.57</v>
      </c>
      <c r="AG746" s="102">
        <v>17.1</v>
      </c>
      <c r="AH746" s="102">
        <v>4.6</v>
      </c>
      <c r="AI746" s="102">
        <v>9.15</v>
      </c>
      <c r="AJ746" s="102">
        <v>32.4</v>
      </c>
      <c r="AK746" s="102">
        <v>10.22</v>
      </c>
      <c r="AL746" s="113">
        <v>71440.0</v>
      </c>
      <c r="AM746" s="114">
        <v>0.1</v>
      </c>
      <c r="AN746" s="102">
        <v>0.87</v>
      </c>
      <c r="AO746" s="115">
        <f t="shared" si="9"/>
        <v>-22.31199664</v>
      </c>
      <c r="AP746" s="116">
        <f t="shared" si="10"/>
        <v>12.46720044</v>
      </c>
      <c r="AQ746" s="117">
        <f t="shared" si="11"/>
        <v>193.4243251</v>
      </c>
      <c r="AR746" s="103">
        <f t="array" ref="AR746">INDEX(Historical!$C$7:$C$1381,MATCH(B746,Historical!$B$7:$B$1403,0))*IF(AH746="n/a",1.03,IF(AH746&lt;0,1.01,IF(AH746&gt;10,1.1,(1+AH746/100))))</f>
        <v>2.17568</v>
      </c>
      <c r="AS746" s="112">
        <f t="shared" si="12"/>
        <v>2.37475472</v>
      </c>
      <c r="AT746" s="112">
        <f t="shared" ref="AT746:AV746" si="754">IF($AK746="n/a",1.03*AS746,IF($AK746&lt;0,1.01*AS746,IF($AK746&gt;10,1.1*AS746,(1+$AK746/100)*AS746)))</f>
        <v>2.612230192</v>
      </c>
      <c r="AU746" s="112">
        <f t="shared" si="754"/>
        <v>2.873453211</v>
      </c>
      <c r="AV746" s="112">
        <f t="shared" si="754"/>
        <v>3.160798532</v>
      </c>
      <c r="AW746" s="103">
        <f t="shared" si="14"/>
        <v>13.19691666</v>
      </c>
      <c r="AX746" s="118">
        <f t="shared" si="15"/>
        <v>6.924244008</v>
      </c>
      <c r="AY746" s="119">
        <v>0.77</v>
      </c>
      <c r="AZ746" s="114">
        <v>9.01</v>
      </c>
      <c r="BA746" s="114">
        <v>-15.78</v>
      </c>
      <c r="BB746" s="114">
        <v>-10.299999999999999</v>
      </c>
      <c r="BC746" s="114">
        <v>-8.540000000000001</v>
      </c>
      <c r="BD746" s="42"/>
      <c r="BE746" s="17">
        <v>1994.0</v>
      </c>
      <c r="BF746" s="17">
        <f t="shared" si="16"/>
        <v>2</v>
      </c>
      <c r="BG746" s="120">
        <v>7.6</v>
      </c>
    </row>
    <row r="747" ht="11.25" customHeight="1">
      <c r="A747" s="55" t="s">
        <v>459</v>
      </c>
      <c r="B747" s="99" t="s">
        <v>460</v>
      </c>
      <c r="C747" s="100" t="s">
        <v>125</v>
      </c>
      <c r="D747" s="100" t="s">
        <v>461</v>
      </c>
      <c r="E747" s="101">
        <v>50.0</v>
      </c>
      <c r="F747" s="58">
        <v>29.0</v>
      </c>
      <c r="G747" s="58" t="s">
        <v>121</v>
      </c>
      <c r="H747" s="58" t="s">
        <v>120</v>
      </c>
      <c r="I747" s="102">
        <v>66.65</v>
      </c>
      <c r="J747" s="103">
        <f t="shared" si="2"/>
        <v>2.700675169</v>
      </c>
      <c r="K747" s="104">
        <v>0.45</v>
      </c>
      <c r="L747" s="73">
        <v>4.0</v>
      </c>
      <c r="M747" s="23">
        <f t="shared" si="3"/>
        <v>1.8</v>
      </c>
      <c r="N747" s="105" t="s">
        <v>356</v>
      </c>
      <c r="O747" s="106">
        <v>0.39</v>
      </c>
      <c r="P747" s="107">
        <v>43831.0</v>
      </c>
      <c r="Q747" s="107">
        <v>43853.0</v>
      </c>
      <c r="R747" s="23">
        <f t="shared" si="4"/>
        <v>15.38461538</v>
      </c>
      <c r="S747" s="108">
        <f t="array" ref="S747">IF(INDEX(Historical!$D$7:$D$1379,MATCH(B747,Historical!$B$7:$B$1403,0))=0,"n/a",(INDEX(Historical!$C$7:$C$1381,MATCH(B747,Historical!$B$7:$B$1403,0))/INDEX(Historical!$D$7:$D$1379,MATCH(B747,Historical!$B$7:$B$1403,0))-1)*100)</f>
        <v>8.333333333</v>
      </c>
      <c r="T747" s="108">
        <f t="array" ref="T747">IF(INDEX(Historical!$F$7:$F$1372,MATCH(B747,Historical!$B$7:$B$1403,0))=0,"n/a",((INDEX(Historical!$C$7:$C$1381,MATCH(B747,Historical!$B$7:$B$1403,0))/INDEX(Historical!$F$7:$F$1372,MATCH(B747,Historical!$B$7:$B$1403,0)))^(1/3)-1)*100)</f>
        <v>7.952897731</v>
      </c>
      <c r="U747" s="108">
        <f t="array" ref="U747">IF(INDEX(Historical!$H$7:$H$1372,MATCH(B747,Historical!$B$7:$B$1403,0))=0,"n/a",((INDEX(Historical!$C$7:$C$1381,MATCH(B747,Historical!$B$7:$B$1403,0))/INDEX(Historical!$H$7:$H$1372,MATCH(B747,Historical!$B$7:$B$1403,0)))^(1/5)-1)*100)</f>
        <v>6.104382402</v>
      </c>
      <c r="V747" s="108">
        <f t="array" ref="V747">IF(INDEX(Historical!$O$7:$O$1372,MATCH(B747,Historical!$B$7:$B$1403,0))=0,"n/a",((INDEX(Historical!$C$7:$C$1381,MATCH(B747,Historical!$B$7:$B$1403,0))/INDEX(Historical!$O$7:$O$1372,MATCH(B747,Historical!$B$7:$B$1403,0)))^(1/10)-1)*100)</f>
        <v>4.974867836</v>
      </c>
      <c r="W747" s="109">
        <f t="shared" si="5"/>
        <v>1.227044135</v>
      </c>
      <c r="X747" s="110">
        <f t="shared" si="6"/>
        <v>0.3963884677</v>
      </c>
      <c r="Y747" s="111"/>
      <c r="Z747" s="103">
        <f t="shared" si="7"/>
        <v>51.42857143</v>
      </c>
      <c r="AA747" s="112">
        <f t="shared" si="8"/>
        <v>19.04285714</v>
      </c>
      <c r="AB747" s="73">
        <v>6.0</v>
      </c>
      <c r="AC747" s="102">
        <v>3.5</v>
      </c>
      <c r="AD747" s="102">
        <v>2.57</v>
      </c>
      <c r="AE747" s="102">
        <v>0.56</v>
      </c>
      <c r="AF747" s="102">
        <v>13.44</v>
      </c>
      <c r="AG747" s="102">
        <v>73.7</v>
      </c>
      <c r="AH747" s="102">
        <v>25.5</v>
      </c>
      <c r="AI747" s="102">
        <v>7.37</v>
      </c>
      <c r="AJ747" s="102">
        <v>15.4</v>
      </c>
      <c r="AK747" s="102">
        <v>7.3999999999999995</v>
      </c>
      <c r="AL747" s="113">
        <v>33990.0</v>
      </c>
      <c r="AM747" s="114">
        <v>0.1</v>
      </c>
      <c r="AN747" s="102">
        <v>3.52</v>
      </c>
      <c r="AO747" s="115">
        <f t="shared" si="9"/>
        <v>-10.23779957</v>
      </c>
      <c r="AP747" s="116">
        <f t="shared" si="10"/>
        <v>8.805057571</v>
      </c>
      <c r="AQ747" s="117">
        <f t="shared" si="11"/>
        <v>237.2674507</v>
      </c>
      <c r="AR747" s="103">
        <f t="array" ref="AR747">INDEX(Historical!$C$7:$C$1381,MATCH(B747,Historical!$B$7:$B$1403,0))*IF(AH747="n/a",1.03,IF(AH747&lt;0,1.01,IF(AH747&gt;10,1.1,(1+AH747/100))))</f>
        <v>1.716</v>
      </c>
      <c r="AS747" s="112">
        <f t="shared" si="12"/>
        <v>1.8424692</v>
      </c>
      <c r="AT747" s="112">
        <f t="shared" ref="AT747:AV747" si="755">IF($AK747="n/a",1.03*AS747,IF($AK747&lt;0,1.01*AS747,IF($AK747&gt;10,1.1*AS747,(1+$AK747/100)*AS747)))</f>
        <v>1.978811921</v>
      </c>
      <c r="AU747" s="112">
        <f t="shared" si="755"/>
        <v>2.125244003</v>
      </c>
      <c r="AV747" s="112">
        <f t="shared" si="755"/>
        <v>2.282512059</v>
      </c>
      <c r="AW747" s="103">
        <f t="shared" si="14"/>
        <v>9.945037183</v>
      </c>
      <c r="AX747" s="118">
        <f t="shared" si="15"/>
        <v>14.9212861</v>
      </c>
      <c r="AY747" s="119">
        <v>0.45</v>
      </c>
      <c r="AZ747" s="114">
        <v>2.16</v>
      </c>
      <c r="BA747" s="114">
        <v>-22.48</v>
      </c>
      <c r="BB747" s="114">
        <v>-17.77</v>
      </c>
      <c r="BC747" s="114">
        <v>-13.38</v>
      </c>
      <c r="BD747" s="42"/>
      <c r="BE747" s="17">
        <v>1971.0</v>
      </c>
      <c r="BF747" s="17">
        <f t="shared" si="16"/>
        <v>5</v>
      </c>
      <c r="BG747" s="120">
        <v>9.700000000000001</v>
      </c>
    </row>
    <row r="748" ht="11.25" customHeight="1">
      <c r="A748" s="55" t="s">
        <v>462</v>
      </c>
      <c r="B748" s="99" t="s">
        <v>463</v>
      </c>
      <c r="C748" s="100" t="s">
        <v>320</v>
      </c>
      <c r="D748" s="100" t="s">
        <v>464</v>
      </c>
      <c r="E748" s="101">
        <v>36.0</v>
      </c>
      <c r="F748" s="58">
        <v>77.0</v>
      </c>
      <c r="G748" s="58" t="s">
        <v>120</v>
      </c>
      <c r="H748" s="58" t="s">
        <v>120</v>
      </c>
      <c r="I748" s="102">
        <v>35.22</v>
      </c>
      <c r="J748" s="103">
        <f t="shared" si="2"/>
        <v>5.905735378</v>
      </c>
      <c r="K748" s="104">
        <v>0.52</v>
      </c>
      <c r="L748" s="73">
        <v>4.0</v>
      </c>
      <c r="M748" s="23">
        <f t="shared" si="3"/>
        <v>2.08</v>
      </c>
      <c r="N748" s="105" t="s">
        <v>465</v>
      </c>
      <c r="O748" s="106">
        <v>0.51</v>
      </c>
      <c r="P748" s="107">
        <v>43838.0</v>
      </c>
      <c r="Q748" s="107">
        <v>43863.0</v>
      </c>
      <c r="R748" s="23">
        <f t="shared" si="4"/>
        <v>1.960784314</v>
      </c>
      <c r="S748" s="108">
        <f t="array" ref="S748">IF(INDEX(Historical!$D$7:$D$1379,MATCH(B748,Historical!$B$7:$B$1403,0))=0,"n/a",(INDEX(Historical!$C$7:$C$1381,MATCH(B748,Historical!$B$7:$B$1403,0))/INDEX(Historical!$D$7:$D$1379,MATCH(B748,Historical!$B$7:$B$1403,0))-1)*100)</f>
        <v>2</v>
      </c>
      <c r="T748" s="108">
        <f t="array" ref="T748">IF(INDEX(Historical!$F$7:$F$1372,MATCH(B748,Historical!$B$7:$B$1403,0))=0,"n/a",((INDEX(Historical!$C$7:$C$1381,MATCH(B748,Historical!$B$7:$B$1403,0))/INDEX(Historical!$F$7:$F$1372,MATCH(B748,Historical!$B$7:$B$1403,0)))^(1/3)-1)*100)</f>
        <v>2.041377548</v>
      </c>
      <c r="U748" s="108">
        <f t="array" ref="U748">IF(INDEX(Historical!$H$7:$H$1372,MATCH(B748,Historical!$B$7:$B$1403,0))=0,"n/a",((INDEX(Historical!$C$7:$C$1381,MATCH(B748,Historical!$B$7:$B$1403,0))/INDEX(Historical!$H$7:$H$1372,MATCH(B748,Historical!$B$7:$B$1403,0)))^(1/5)-1)*100)</f>
        <v>2.085125937</v>
      </c>
      <c r="V748" s="108">
        <f t="array" ref="V748">IF(INDEX(Historical!$O$7:$O$1372,MATCH(B748,Historical!$B$7:$B$1403,0))=0,"n/a",((INDEX(Historical!$C$7:$C$1381,MATCH(B748,Historical!$B$7:$B$1403,0))/INDEX(Historical!$O$7:$O$1372,MATCH(B748,Historical!$B$7:$B$1403,0)))^(1/10)-1)*100)</f>
        <v>2.206527193</v>
      </c>
      <c r="W748" s="109">
        <f t="shared" si="5"/>
        <v>0.9449808475</v>
      </c>
      <c r="X748" s="110">
        <f t="shared" si="6"/>
        <v>0.2342838131</v>
      </c>
      <c r="Y748" s="111"/>
      <c r="Z748" s="103">
        <f t="shared" si="7"/>
        <v>110.0529101</v>
      </c>
      <c r="AA748" s="112">
        <f t="shared" si="8"/>
        <v>18.63492063</v>
      </c>
      <c r="AB748" s="73">
        <v>12.0</v>
      </c>
      <c r="AC748" s="102">
        <v>1.89</v>
      </c>
      <c r="AD748" s="102">
        <v>3.68</v>
      </c>
      <c r="AE748" s="102">
        <v>1.42</v>
      </c>
      <c r="AF748" s="102">
        <v>1.4</v>
      </c>
      <c r="AG748" s="102">
        <v>7.5</v>
      </c>
      <c r="AH748" s="102">
        <v>-30.9</v>
      </c>
      <c r="AI748" s="102">
        <v>6.11</v>
      </c>
      <c r="AJ748" s="102">
        <v>8.9</v>
      </c>
      <c r="AK748" s="102">
        <v>5.050000000000001</v>
      </c>
      <c r="AL748" s="113">
        <v>257680.0</v>
      </c>
      <c r="AM748" s="114">
        <v>0.08</v>
      </c>
      <c r="AN748" s="102">
        <v>0.89</v>
      </c>
      <c r="AO748" s="115">
        <f t="shared" si="9"/>
        <v>-10.64405932</v>
      </c>
      <c r="AP748" s="116">
        <f t="shared" si="10"/>
        <v>7.990861315</v>
      </c>
      <c r="AQ748" s="117">
        <f t="shared" si="11"/>
        <v>7.680368352</v>
      </c>
      <c r="AR748" s="103">
        <f t="array" ref="AR748">INDEX(Historical!$C$7:$C$1381,MATCH(B748,Historical!$B$7:$B$1403,0))*IF(AH748="n/a",1.03,IF(AH748&lt;0,1.01,IF(AH748&gt;10,1.1,(1+AH748/100))))</f>
        <v>2.0604</v>
      </c>
      <c r="AS748" s="112">
        <f t="shared" si="12"/>
        <v>2.18629044</v>
      </c>
      <c r="AT748" s="112">
        <f t="shared" ref="AT748:AV748" si="756">IF($AK748="n/a",1.03*AS748,IF($AK748&lt;0,1.01*AS748,IF($AK748&gt;10,1.1*AS748,(1+$AK748/100)*AS748)))</f>
        <v>2.296698107</v>
      </c>
      <c r="AU748" s="112">
        <f t="shared" si="756"/>
        <v>2.412681362</v>
      </c>
      <c r="AV748" s="112">
        <f t="shared" si="756"/>
        <v>2.53452177</v>
      </c>
      <c r="AW748" s="103">
        <f t="shared" si="14"/>
        <v>11.49059168</v>
      </c>
      <c r="AX748" s="118">
        <f t="shared" si="15"/>
        <v>32.62518932</v>
      </c>
      <c r="AY748" s="119">
        <v>0.58</v>
      </c>
      <c r="AZ748" s="114">
        <v>18.709999999999997</v>
      </c>
      <c r="BA748" s="114">
        <v>-11.28</v>
      </c>
      <c r="BB748" s="114">
        <v>-8.19</v>
      </c>
      <c r="BC748" s="114">
        <v>-2.71</v>
      </c>
      <c r="BD748" s="42"/>
      <c r="BE748" s="17">
        <v>1985.0</v>
      </c>
      <c r="BF748" s="17">
        <f t="shared" si="16"/>
        <v>3</v>
      </c>
      <c r="BG748" s="120">
        <v>2.5</v>
      </c>
    </row>
    <row r="749" ht="11.25" customHeight="1">
      <c r="A749" s="155" t="s">
        <v>1110</v>
      </c>
      <c r="B749" s="99" t="s">
        <v>1111</v>
      </c>
      <c r="C749" s="100" t="s">
        <v>136</v>
      </c>
      <c r="D749" s="100" t="s">
        <v>391</v>
      </c>
      <c r="E749" s="101">
        <v>10.0</v>
      </c>
      <c r="F749" s="58">
        <v>375.0</v>
      </c>
      <c r="G749" s="58" t="s">
        <v>168</v>
      </c>
      <c r="H749" s="58" t="s">
        <v>168</v>
      </c>
      <c r="I749" s="150">
        <v>25.42</v>
      </c>
      <c r="J749" s="103">
        <f t="shared" si="2"/>
        <v>3.619197482</v>
      </c>
      <c r="K749" s="104">
        <v>0.23</v>
      </c>
      <c r="L749" s="73">
        <v>4.0</v>
      </c>
      <c r="M749" s="23">
        <f t="shared" si="3"/>
        <v>0.92</v>
      </c>
      <c r="N749" s="105" t="s">
        <v>169</v>
      </c>
      <c r="O749" s="106">
        <v>0.22</v>
      </c>
      <c r="P749" s="107">
        <v>43775.0</v>
      </c>
      <c r="Q749" s="107">
        <v>43790.0</v>
      </c>
      <c r="R749" s="23">
        <f t="shared" si="4"/>
        <v>4.545454545</v>
      </c>
      <c r="S749" s="108">
        <f t="array" ref="S749">IF(INDEX(Historical!$D$7:$D$1379,MATCH(B749,Historical!$B$7:$B$1403,0))=0,"n/a",(INDEX(Historical!$C$7:$C$1381,MATCH(B749,Historical!$B$7:$B$1403,0))/INDEX(Historical!$D$7:$D$1379,MATCH(B749,Historical!$B$7:$B$1403,0))-1)*100)</f>
        <v>5.952380952</v>
      </c>
      <c r="T749" s="108">
        <f t="array" ref="T749">IF(INDEX(Historical!$F$7:$F$1372,MATCH(B749,Historical!$B$7:$B$1403,0))=0,"n/a",((INDEX(Historical!$C$7:$C$1381,MATCH(B749,Historical!$B$7:$B$1403,0))/INDEX(Historical!$F$7:$F$1372,MATCH(B749,Historical!$B$7:$B$1403,0)))^(1/3)-1)*100)</f>
        <v>7.321278261</v>
      </c>
      <c r="U749" s="108">
        <f t="array" ref="U749">IF(INDEX(Historical!$H$7:$H$1372,MATCH(B749,Historical!$B$7:$B$1403,0))=0,"n/a",((INDEX(Historical!$C$7:$C$1381,MATCH(B749,Historical!$B$7:$B$1403,0))/INDEX(Historical!$H$7:$H$1372,MATCH(B749,Historical!$B$7:$B$1403,0)))^(1/5)-1)*100)</f>
        <v>8.205105113</v>
      </c>
      <c r="V749" s="108" t="str">
        <f t="array" ref="V749">IF(INDEX(Historical!$O$7:$O$1372,MATCH(B749,Historical!$B$7:$B$1403,0))=0,"n/a",((INDEX(Historical!$C$7:$C$1381,MATCH(B749,Historical!$B$7:$B$1403,0))/INDEX(Historical!$O$7:$O$1372,MATCH(B749,Historical!$B$7:$B$1403,0)))^(1/10)-1)*100)</f>
        <v>n/a</v>
      </c>
      <c r="W749" s="109" t="str">
        <f t="shared" si="5"/>
        <v>n/a</v>
      </c>
      <c r="X749" s="110">
        <f t="shared" si="6"/>
        <v>1.262323864</v>
      </c>
      <c r="Y749" s="159"/>
      <c r="Z749" s="103">
        <f t="shared" si="7"/>
        <v>41.07142857</v>
      </c>
      <c r="AA749" s="112">
        <f t="shared" si="8"/>
        <v>11.34821429</v>
      </c>
      <c r="AB749" s="73">
        <v>12.0</v>
      </c>
      <c r="AC749" s="102">
        <v>2.24</v>
      </c>
      <c r="AD749" s="102">
        <v>2.84</v>
      </c>
      <c r="AE749" s="102">
        <v>3.33</v>
      </c>
      <c r="AF749" s="102">
        <v>0.95</v>
      </c>
      <c r="AG749" s="102">
        <v>8.7</v>
      </c>
      <c r="AH749" s="102">
        <v>14.099999999999998</v>
      </c>
      <c r="AI749" s="102">
        <v>6.93</v>
      </c>
      <c r="AJ749" s="102">
        <v>6.5</v>
      </c>
      <c r="AK749" s="102">
        <v>4.0</v>
      </c>
      <c r="AL749" s="113">
        <v>248.61</v>
      </c>
      <c r="AM749" s="114">
        <v>2.4</v>
      </c>
      <c r="AN749" s="102">
        <v>0.0</v>
      </c>
      <c r="AO749" s="115">
        <f t="shared" si="9"/>
        <v>0.4760883096</v>
      </c>
      <c r="AP749" s="116">
        <f t="shared" si="10"/>
        <v>11.8243026</v>
      </c>
      <c r="AQ749" s="117">
        <f t="shared" si="11"/>
        <v>-30.77956766</v>
      </c>
      <c r="AR749" s="103">
        <f t="array" ref="AR749">INDEX(Historical!$C$7:$C$1381,MATCH(B749,Historical!$B$7:$B$1403,0))*IF(AH749="n/a",1.03,IF(AH749&lt;0,1.01,IF(AH749&gt;10,1.1,(1+AH749/100))))</f>
        <v>0.979</v>
      </c>
      <c r="AS749" s="112">
        <f t="shared" si="12"/>
        <v>1.0468447</v>
      </c>
      <c r="AT749" s="112">
        <f t="shared" ref="AT749:AV749" si="757">IF($AK749="n/a",1.03*AS749,IF($AK749&lt;0,1.01*AS749,IF($AK749&gt;10,1.1*AS749,(1+$AK749/100)*AS749)))</f>
        <v>1.088718488</v>
      </c>
      <c r="AU749" s="112">
        <f t="shared" si="757"/>
        <v>1.132267228</v>
      </c>
      <c r="AV749" s="112">
        <f t="shared" si="757"/>
        <v>1.177557917</v>
      </c>
      <c r="AW749" s="103">
        <f t="shared" si="14"/>
        <v>5.424388332</v>
      </c>
      <c r="AX749" s="118">
        <f t="shared" si="15"/>
        <v>21.33905717</v>
      </c>
      <c r="AY749" s="119">
        <v>0.65</v>
      </c>
      <c r="AZ749" s="114">
        <v>-0.9299999999999999</v>
      </c>
      <c r="BA749" s="114">
        <v>-21.66</v>
      </c>
      <c r="BB749" s="114">
        <v>-16.11</v>
      </c>
      <c r="BC749" s="114">
        <v>-12.08</v>
      </c>
      <c r="BD749" s="42"/>
      <c r="BE749" s="17">
        <v>2010.0</v>
      </c>
      <c r="BF749" s="17">
        <f t="shared" si="16"/>
        <v>0</v>
      </c>
      <c r="BG749" s="120">
        <v>1.0</v>
      </c>
    </row>
    <row r="750" ht="11.25" customHeight="1">
      <c r="A750" s="245" t="s">
        <v>1806</v>
      </c>
      <c r="B750" s="122" t="s">
        <v>1807</v>
      </c>
      <c r="C750" s="100" t="s">
        <v>136</v>
      </c>
      <c r="D750" s="100" t="s">
        <v>153</v>
      </c>
      <c r="E750" s="123">
        <v>7.0</v>
      </c>
      <c r="F750" s="58">
        <v>681.0</v>
      </c>
      <c r="G750" s="124" t="s">
        <v>168</v>
      </c>
      <c r="H750" s="124" t="s">
        <v>168</v>
      </c>
      <c r="I750" s="216">
        <v>33.82</v>
      </c>
      <c r="J750" s="126">
        <f t="shared" si="2"/>
        <v>2.602010645</v>
      </c>
      <c r="K750" s="127">
        <v>0.22</v>
      </c>
      <c r="L750" s="128">
        <v>4.0</v>
      </c>
      <c r="M750" s="129">
        <f t="shared" si="3"/>
        <v>0.88</v>
      </c>
      <c r="N750" s="130" t="s">
        <v>409</v>
      </c>
      <c r="O750" s="131">
        <v>0.19</v>
      </c>
      <c r="P750" s="132">
        <v>43720.0</v>
      </c>
      <c r="Q750" s="132">
        <v>43735.0</v>
      </c>
      <c r="R750" s="129">
        <f t="shared" si="4"/>
        <v>15.78947368</v>
      </c>
      <c r="S750" s="108">
        <f t="array" ref="S750">IF(INDEX(Historical!$D$7:$D$1379,MATCH(B750,Historical!$B$7:$B$1403,0))=0,"n/a",(INDEX(Historical!$C$7:$C$1381,MATCH(B750,Historical!$B$7:$B$1403,0))/INDEX(Historical!$D$7:$D$1379,MATCH(B750,Historical!$B$7:$B$1403,0))-1)*100)</f>
        <v>17.14285714</v>
      </c>
      <c r="T750" s="108">
        <f t="array" ref="T750">IF(INDEX(Historical!$F$7:$F$1372,MATCH(B750,Historical!$B$7:$B$1403,0))=0,"n/a",((INDEX(Historical!$C$7:$C$1381,MATCH(B750,Historical!$B$7:$B$1403,0))/INDEX(Historical!$F$7:$F$1372,MATCH(B750,Historical!$B$7:$B$1403,0)))^(1/3)-1)*100)</f>
        <v>10.97390471</v>
      </c>
      <c r="U750" s="108">
        <f t="array" ref="U750">IF(INDEX(Historical!$H$7:$H$1372,MATCH(B750,Historical!$B$7:$B$1403,0))=0,"n/a",((INDEX(Historical!$C$7:$C$1381,MATCH(B750,Historical!$B$7:$B$1403,0))/INDEX(Historical!$H$7:$H$1372,MATCH(B750,Historical!$B$7:$B$1403,0)))^(1/5)-1)*100)</f>
        <v>13.25887284</v>
      </c>
      <c r="V750" s="108">
        <f t="array" ref="V750">IF(INDEX(Historical!$O$7:$O$1372,MATCH(B750,Historical!$B$7:$B$1403,0))=0,"n/a",((INDEX(Historical!$C$7:$C$1381,MATCH(B750,Historical!$B$7:$B$1403,0))/INDEX(Historical!$O$7:$O$1372,MATCH(B750,Historical!$B$7:$B$1403,0)))^(1/10)-1)*100)</f>
        <v>4.66007723</v>
      </c>
      <c r="W750" s="109">
        <f t="shared" si="5"/>
        <v>2.845204529</v>
      </c>
      <c r="X750" s="110">
        <f t="shared" si="6"/>
        <v>1.559867393</v>
      </c>
      <c r="Y750" s="229"/>
      <c r="Z750" s="126">
        <f t="shared" si="7"/>
        <v>29.93197279</v>
      </c>
      <c r="AA750" s="134">
        <f t="shared" si="8"/>
        <v>11.50340136</v>
      </c>
      <c r="AB750" s="128">
        <v>12.0</v>
      </c>
      <c r="AC750" s="125">
        <v>2.94</v>
      </c>
      <c r="AD750" s="125">
        <v>1.64</v>
      </c>
      <c r="AE750" s="125">
        <v>3.8</v>
      </c>
      <c r="AF750" s="125">
        <v>1.13</v>
      </c>
      <c r="AG750" s="125">
        <v>9.9</v>
      </c>
      <c r="AH750" s="125">
        <v>23.200000000000003</v>
      </c>
      <c r="AI750" s="125">
        <v>2.93</v>
      </c>
      <c r="AJ750" s="125">
        <v>8.5</v>
      </c>
      <c r="AK750" s="125">
        <v>7.000000000000001</v>
      </c>
      <c r="AL750" s="135">
        <v>1030.0</v>
      </c>
      <c r="AM750" s="136">
        <v>0.3</v>
      </c>
      <c r="AN750" s="125">
        <v>0.06</v>
      </c>
      <c r="AO750" s="137">
        <f t="shared" si="9"/>
        <v>4.357482123</v>
      </c>
      <c r="AP750" s="138">
        <f t="shared" si="10"/>
        <v>15.86088348</v>
      </c>
      <c r="AQ750" s="139">
        <f t="shared" si="11"/>
        <v>-23.99168602</v>
      </c>
      <c r="AR750" s="103">
        <f t="array" ref="AR750">INDEX(Historical!$C$7:$C$1381,MATCH(B750,Historical!$B$7:$B$1403,0))*IF(AH750="n/a",1.03,IF(AH750&lt;0,1.01,IF(AH750&gt;10,1.1,(1+AH750/100))))</f>
        <v>0.902</v>
      </c>
      <c r="AS750" s="134">
        <f t="shared" si="12"/>
        <v>0.9284286</v>
      </c>
      <c r="AT750" s="134">
        <f t="shared" ref="AT750:AV750" si="758">IF($AK750="n/a",1.03*AS750,IF($AK750&lt;0,1.01*AS750,IF($AK750&gt;10,1.1*AS750,(1+$AK750/100)*AS750)))</f>
        <v>0.993418602</v>
      </c>
      <c r="AU750" s="134">
        <f t="shared" si="758"/>
        <v>1.062957904</v>
      </c>
      <c r="AV750" s="134">
        <f t="shared" si="758"/>
        <v>1.137364957</v>
      </c>
      <c r="AW750" s="126">
        <f t="shared" si="14"/>
        <v>5.024170064</v>
      </c>
      <c r="AX750" s="140">
        <f t="shared" si="15"/>
        <v>14.85561817</v>
      </c>
      <c r="AY750" s="141">
        <v>0.89</v>
      </c>
      <c r="AZ750" s="136">
        <v>-1.4000000000000001</v>
      </c>
      <c r="BA750" s="136">
        <v>-18.35</v>
      </c>
      <c r="BB750" s="136">
        <v>-12.540000000000001</v>
      </c>
      <c r="BC750" s="136">
        <v>-10.290000000000001</v>
      </c>
      <c r="BD750" s="142"/>
      <c r="BE750" s="17">
        <v>2014.0</v>
      </c>
      <c r="BF750" s="17">
        <f t="shared" si="16"/>
        <v>0</v>
      </c>
      <c r="BG750" s="143">
        <v>1.3</v>
      </c>
    </row>
    <row r="751" ht="11.25" customHeight="1">
      <c r="A751" s="155" t="s">
        <v>1641</v>
      </c>
      <c r="B751" s="99" t="s">
        <v>1642</v>
      </c>
      <c r="C751" s="100" t="s">
        <v>136</v>
      </c>
      <c r="D751" s="100" t="s">
        <v>153</v>
      </c>
      <c r="E751" s="101">
        <v>8.0</v>
      </c>
      <c r="F751" s="58">
        <v>582.0</v>
      </c>
      <c r="G751" s="58" t="s">
        <v>121</v>
      </c>
      <c r="H751" s="58" t="s">
        <v>121</v>
      </c>
      <c r="I751" s="150">
        <v>36.44</v>
      </c>
      <c r="J751" s="103">
        <f t="shared" si="2"/>
        <v>3.841931943</v>
      </c>
      <c r="K751" s="104">
        <v>0.35</v>
      </c>
      <c r="L751" s="73">
        <v>4.0</v>
      </c>
      <c r="M751" s="23">
        <f t="shared" si="3"/>
        <v>1.4</v>
      </c>
      <c r="N751" s="105" t="s">
        <v>154</v>
      </c>
      <c r="O751" s="106">
        <v>0.34</v>
      </c>
      <c r="P751" s="107">
        <v>43691.0</v>
      </c>
      <c r="Q751" s="107">
        <v>43711.0</v>
      </c>
      <c r="R751" s="23">
        <f t="shared" si="4"/>
        <v>2.941176471</v>
      </c>
      <c r="S751" s="108">
        <f t="array" ref="S751">IF(INDEX(Historical!$D$7:$D$1379,MATCH(B751,Historical!$B$7:$B$1403,0))=0,"n/a",(INDEX(Historical!$C$7:$C$1381,MATCH(B751,Historical!$B$7:$B$1403,0))/INDEX(Historical!$D$7:$D$1379,MATCH(B751,Historical!$B$7:$B$1403,0))-1)*100)</f>
        <v>11.29032258</v>
      </c>
      <c r="T751" s="108">
        <f t="array" ref="T751">IF(INDEX(Historical!$F$7:$F$1372,MATCH(B751,Historical!$B$7:$B$1403,0))=0,"n/a",((INDEX(Historical!$C$7:$C$1381,MATCH(B751,Historical!$B$7:$B$1403,0))/INDEX(Historical!$F$7:$F$1372,MATCH(B751,Historical!$B$7:$B$1403,0)))^(1/3)-1)*100)</f>
        <v>9.192063599</v>
      </c>
      <c r="U751" s="108">
        <f t="array" ref="U751">IF(INDEX(Historical!$H$7:$H$1372,MATCH(B751,Historical!$B$7:$B$1403,0))=0,"n/a",((INDEX(Historical!$C$7:$C$1381,MATCH(B751,Historical!$B$7:$B$1403,0))/INDEX(Historical!$H$7:$H$1372,MATCH(B751,Historical!$B$7:$B$1403,0)))^(1/5)-1)*100)</f>
        <v>7.981721407</v>
      </c>
      <c r="V751" s="108">
        <f t="array" ref="V751">IF(INDEX(Historical!$O$7:$O$1372,MATCH(B751,Historical!$B$7:$B$1403,0))=0,"n/a",((INDEX(Historical!$C$7:$C$1381,MATCH(B751,Historical!$B$7:$B$1403,0))/INDEX(Historical!$O$7:$O$1372,MATCH(B751,Historical!$B$7:$B$1403,0)))^(1/10)-1)*100)</f>
        <v>1.578011762</v>
      </c>
      <c r="W751" s="109">
        <f t="shared" si="5"/>
        <v>5.058087397</v>
      </c>
      <c r="X751" s="110">
        <f t="shared" si="6"/>
        <v>0.5620930568</v>
      </c>
      <c r="Y751" s="159"/>
      <c r="Z751" s="103">
        <f t="shared" si="7"/>
        <v>43.47826087</v>
      </c>
      <c r="AA751" s="112">
        <f t="shared" si="8"/>
        <v>11.31677019</v>
      </c>
      <c r="AB751" s="73">
        <v>12.0</v>
      </c>
      <c r="AC751" s="102">
        <v>3.22</v>
      </c>
      <c r="AD751" s="102">
        <v>0.33</v>
      </c>
      <c r="AE751" s="102">
        <v>5.43</v>
      </c>
      <c r="AF751" s="102">
        <v>0.85</v>
      </c>
      <c r="AG751" s="102">
        <v>8.5</v>
      </c>
      <c r="AH751" s="102">
        <v>42.5</v>
      </c>
      <c r="AI751" s="102">
        <v>15.879999999999999</v>
      </c>
      <c r="AJ751" s="102">
        <v>14.2</v>
      </c>
      <c r="AK751" s="102">
        <v>34.300000000000004</v>
      </c>
      <c r="AL751" s="113">
        <v>5660.0</v>
      </c>
      <c r="AM751" s="114">
        <v>1.0</v>
      </c>
      <c r="AN751" s="102">
        <v>0.1</v>
      </c>
      <c r="AO751" s="115">
        <f t="shared" si="9"/>
        <v>0.5068831632</v>
      </c>
      <c r="AP751" s="116">
        <f t="shared" si="10"/>
        <v>11.82365335</v>
      </c>
      <c r="AQ751" s="117">
        <f t="shared" si="11"/>
        <v>-34.61480066</v>
      </c>
      <c r="AR751" s="103">
        <f t="array" ref="AR751">INDEX(Historical!$C$7:$C$1381,MATCH(B751,Historical!$B$7:$B$1403,0))*IF(AH751="n/a",1.03,IF(AH751&lt;0,1.01,IF(AH751&gt;10,1.1,(1+AH751/100))))</f>
        <v>1.518</v>
      </c>
      <c r="AS751" s="112">
        <f t="shared" si="12"/>
        <v>1.6698</v>
      </c>
      <c r="AT751" s="112">
        <f t="shared" ref="AT751:AV751" si="759">IF($AK751="n/a",1.03*AS751,IF($AK751&lt;0,1.01*AS751,IF($AK751&gt;10,1.1*AS751,(1+$AK751/100)*AS751)))</f>
        <v>1.83678</v>
      </c>
      <c r="AU751" s="112">
        <f t="shared" si="759"/>
        <v>2.020458</v>
      </c>
      <c r="AV751" s="112">
        <f t="shared" si="759"/>
        <v>2.2225038</v>
      </c>
      <c r="AW751" s="103">
        <f t="shared" si="14"/>
        <v>9.2675418</v>
      </c>
      <c r="AX751" s="118">
        <f t="shared" si="15"/>
        <v>25.43233205</v>
      </c>
      <c r="AY751" s="119">
        <v>1.52</v>
      </c>
      <c r="AZ751" s="114">
        <v>1.3299999999999998</v>
      </c>
      <c r="BA751" s="114">
        <v>-23.22</v>
      </c>
      <c r="BB751" s="114">
        <v>-17.94</v>
      </c>
      <c r="BC751" s="114">
        <v>-11.34</v>
      </c>
      <c r="BD751" s="42"/>
      <c r="BE751" s="17">
        <v>2012.0</v>
      </c>
      <c r="BF751" s="17">
        <f t="shared" si="16"/>
        <v>0</v>
      </c>
      <c r="BG751" s="120">
        <v>1.0</v>
      </c>
    </row>
    <row r="752" ht="11.25" customHeight="1">
      <c r="A752" s="155" t="s">
        <v>1112</v>
      </c>
      <c r="B752" s="99" t="s">
        <v>1113</v>
      </c>
      <c r="C752" s="100" t="s">
        <v>272</v>
      </c>
      <c r="D752" s="100" t="s">
        <v>273</v>
      </c>
      <c r="E752" s="101">
        <v>10.0</v>
      </c>
      <c r="F752" s="58">
        <v>346.0</v>
      </c>
      <c r="G752" s="58" t="s">
        <v>121</v>
      </c>
      <c r="H752" s="58" t="s">
        <v>120</v>
      </c>
      <c r="I752" s="150">
        <v>52.06</v>
      </c>
      <c r="J752" s="103">
        <f t="shared" si="2"/>
        <v>5.186323473</v>
      </c>
      <c r="K752" s="104">
        <v>0.675</v>
      </c>
      <c r="L752" s="73">
        <v>4.0</v>
      </c>
      <c r="M752" s="23">
        <f t="shared" si="3"/>
        <v>2.7</v>
      </c>
      <c r="N752" s="105" t="s">
        <v>409</v>
      </c>
      <c r="O752" s="106">
        <v>0.655</v>
      </c>
      <c r="P752" s="146">
        <v>43538.0</v>
      </c>
      <c r="Q752" s="146">
        <v>43553.0</v>
      </c>
      <c r="R752" s="23">
        <f t="shared" si="4"/>
        <v>3.053435115</v>
      </c>
      <c r="S752" s="108">
        <f t="array" ref="S752">IF(INDEX(Historical!$D$7:$D$1379,MATCH(B752,Historical!$B$7:$B$1403,0))=0,"n/a",(INDEX(Historical!$C$7:$C$1381,MATCH(B752,Historical!$B$7:$B$1403,0))/INDEX(Historical!$D$7:$D$1379,MATCH(B752,Historical!$B$7:$B$1403,0))-1)*100)</f>
        <v>3.053435115</v>
      </c>
      <c r="T752" s="108">
        <f t="array" ref="T752">IF(INDEX(Historical!$F$7:$F$1372,MATCH(B752,Historical!$B$7:$B$1403,0))=0,"n/a",((INDEX(Historical!$C$7:$C$1381,MATCH(B752,Historical!$B$7:$B$1403,0))/INDEX(Historical!$F$7:$F$1372,MATCH(B752,Historical!$B$7:$B$1403,0)))^(1/3)-1)*100)</f>
        <v>4.294707162</v>
      </c>
      <c r="U752" s="108">
        <f t="array" ref="U752">IF(INDEX(Historical!$H$7:$H$1372,MATCH(B752,Historical!$B$7:$B$1403,0))=0,"n/a",((INDEX(Historical!$C$7:$C$1381,MATCH(B752,Historical!$B$7:$B$1403,0))/INDEX(Historical!$H$7:$H$1372,MATCH(B752,Historical!$B$7:$B$1403,0)))^(1/5)-1)*100)</f>
        <v>4.563955259</v>
      </c>
      <c r="V752" s="108">
        <f t="array" ref="V752">IF(INDEX(Historical!$O$7:$O$1372,MATCH(B752,Historical!$B$7:$B$1403,0))=0,"n/a",((INDEX(Historical!$C$7:$C$1381,MATCH(B752,Historical!$B$7:$B$1403,0))/INDEX(Historical!$O$7:$O$1372,MATCH(B752,Historical!$B$7:$B$1403,0)))^(1/10)-1)*100)</f>
        <v>4.984592684</v>
      </c>
      <c r="W752" s="109">
        <f t="shared" si="5"/>
        <v>0.9156124779</v>
      </c>
      <c r="X752" s="110" t="str">
        <f t="shared" si="6"/>
        <v>n/a</v>
      </c>
      <c r="Y752" s="163"/>
      <c r="Z752" s="103">
        <f t="shared" si="7"/>
        <v>80.35714286</v>
      </c>
      <c r="AA752" s="112">
        <f t="shared" si="8"/>
        <v>15.49404762</v>
      </c>
      <c r="AB752" s="73">
        <v>12.0</v>
      </c>
      <c r="AC752" s="102">
        <v>3.36</v>
      </c>
      <c r="AD752" s="102">
        <v>2.66</v>
      </c>
      <c r="AE752" s="102">
        <v>4.82</v>
      </c>
      <c r="AF752" s="156">
        <v>55.98</v>
      </c>
      <c r="AG752" s="156">
        <v>-69.8</v>
      </c>
      <c r="AH752" s="102">
        <v>3.8</v>
      </c>
      <c r="AI752" s="102">
        <v>3.8</v>
      </c>
      <c r="AJ752" s="102">
        <v>-11.1</v>
      </c>
      <c r="AK752" s="102">
        <v>5.84</v>
      </c>
      <c r="AL752" s="113">
        <v>3190.0</v>
      </c>
      <c r="AM752" s="114">
        <v>0.2</v>
      </c>
      <c r="AN752" s="160">
        <v>63.87</v>
      </c>
      <c r="AO752" s="115">
        <f t="shared" si="9"/>
        <v>-5.743768887</v>
      </c>
      <c r="AP752" s="116">
        <f t="shared" si="10"/>
        <v>9.750278732</v>
      </c>
      <c r="AQ752" s="117">
        <f t="shared" si="11"/>
        <v>520.8799439</v>
      </c>
      <c r="AR752" s="103">
        <f t="array" ref="AR752">INDEX(Historical!$C$7:$C$1381,MATCH(B752,Historical!$B$7:$B$1403,0))*IF(AH752="n/a",1.03,IF(AH752&lt;0,1.01,IF(AH752&gt;10,1.1,(1+AH752/100))))</f>
        <v>2.8026</v>
      </c>
      <c r="AS752" s="112">
        <f t="shared" si="12"/>
        <v>2.9090988</v>
      </c>
      <c r="AT752" s="112">
        <f t="shared" ref="AT752:AV752" si="760">IF($AK752="n/a",1.03*AS752,IF($AK752&lt;0,1.01*AS752,IF($AK752&gt;10,1.1*AS752,(1+$AK752/100)*AS752)))</f>
        <v>3.07899017</v>
      </c>
      <c r="AU752" s="112">
        <f t="shared" si="760"/>
        <v>3.258803196</v>
      </c>
      <c r="AV752" s="112">
        <f t="shared" si="760"/>
        <v>3.449117302</v>
      </c>
      <c r="AW752" s="103">
        <f t="shared" si="14"/>
        <v>15.49860947</v>
      </c>
      <c r="AX752" s="118">
        <f t="shared" si="15"/>
        <v>29.77066744</v>
      </c>
      <c r="AY752" s="119">
        <v>1.37</v>
      </c>
      <c r="AZ752" s="114">
        <v>98.4</v>
      </c>
      <c r="BA752" s="114">
        <v>-4.4799999999999995</v>
      </c>
      <c r="BB752" s="114">
        <v>42.39</v>
      </c>
      <c r="BC752" s="114">
        <v>33.910000000000004</v>
      </c>
      <c r="BD752" s="42"/>
      <c r="BE752" s="17">
        <v>2010.0</v>
      </c>
      <c r="BF752" s="17">
        <f t="shared" si="16"/>
        <v>0</v>
      </c>
      <c r="BG752" s="120">
        <v>1.0</v>
      </c>
    </row>
    <row r="753" ht="12.75" customHeight="1">
      <c r="A753" s="55" t="s">
        <v>466</v>
      </c>
      <c r="B753" s="99" t="s">
        <v>467</v>
      </c>
      <c r="C753" s="100" t="s">
        <v>320</v>
      </c>
      <c r="D753" s="100" t="s">
        <v>468</v>
      </c>
      <c r="E753" s="101">
        <v>45.0</v>
      </c>
      <c r="F753" s="58">
        <v>51.0</v>
      </c>
      <c r="G753" s="58" t="s">
        <v>121</v>
      </c>
      <c r="H753" s="58" t="s">
        <v>121</v>
      </c>
      <c r="I753" s="102">
        <v>20.14</v>
      </c>
      <c r="J753" s="103">
        <f t="shared" si="2"/>
        <v>3.277060576</v>
      </c>
      <c r="K753" s="104">
        <v>0.165</v>
      </c>
      <c r="L753" s="73">
        <v>4.0</v>
      </c>
      <c r="M753" s="23">
        <f t="shared" si="3"/>
        <v>0.66</v>
      </c>
      <c r="N753" s="105" t="s">
        <v>179</v>
      </c>
      <c r="O753" s="106">
        <v>0.16</v>
      </c>
      <c r="P753" s="146">
        <v>43538.0</v>
      </c>
      <c r="Q753" s="146">
        <v>43553.0</v>
      </c>
      <c r="R753" s="23">
        <f t="shared" si="4"/>
        <v>3.125</v>
      </c>
      <c r="S753" s="108">
        <f t="array" ref="S753">IF(INDEX(Historical!$D$7:$D$1379,MATCH(B753,Historical!$B$7:$B$1403,0))=0,"n/a",(INDEX(Historical!$C$7:$C$1381,MATCH(B753,Historical!$B$7:$B$1403,0))/INDEX(Historical!$D$7:$D$1379,MATCH(B753,Historical!$B$7:$B$1403,0))-1)*100)</f>
        <v>3.125</v>
      </c>
      <c r="T753" s="108">
        <f t="array" ref="T753">IF(INDEX(Historical!$F$7:$F$1372,MATCH(B753,Historical!$B$7:$B$1403,0))=0,"n/a",((INDEX(Historical!$C$7:$C$1381,MATCH(B753,Historical!$B$7:$B$1403,0))/INDEX(Historical!$F$7:$F$1372,MATCH(B753,Historical!$B$7:$B$1403,0)))^(1/3)-1)*100)</f>
        <v>3.690923619</v>
      </c>
      <c r="U753" s="108">
        <f t="array" ref="U753">IF(INDEX(Historical!$H$7:$H$1372,MATCH(B753,Historical!$B$7:$B$1403,0))=0,"n/a",((INDEX(Historical!$C$7:$C$1381,MATCH(B753,Historical!$B$7:$B$1403,0))/INDEX(Historical!$H$7:$H$1372,MATCH(B753,Historical!$B$7:$B$1403,0)))^(1/5)-1)*100)</f>
        <v>4.249943715</v>
      </c>
      <c r="V753" s="108">
        <f t="array" ref="V753">IF(INDEX(Historical!$O$7:$O$1372,MATCH(B753,Historical!$B$7:$B$1403,0))=0,"n/a",((INDEX(Historical!$C$7:$C$1381,MATCH(B753,Historical!$B$7:$B$1403,0))/INDEX(Historical!$O$7:$O$1372,MATCH(B753,Historical!$B$7:$B$1403,0)))^(1/10)-1)*100)</f>
        <v>4.37765799</v>
      </c>
      <c r="W753" s="109">
        <f t="shared" si="5"/>
        <v>0.9708258902</v>
      </c>
      <c r="X753" s="110" t="str">
        <f t="shared" si="6"/>
        <v>n/a</v>
      </c>
      <c r="Y753" s="99"/>
      <c r="Z753" s="103">
        <f t="shared" si="7"/>
        <v>69.47368421</v>
      </c>
      <c r="AA753" s="112">
        <f t="shared" si="8"/>
        <v>21.2</v>
      </c>
      <c r="AB753" s="73">
        <v>12.0</v>
      </c>
      <c r="AC753" s="102">
        <v>0.95</v>
      </c>
      <c r="AD753" s="102" t="s">
        <v>128</v>
      </c>
      <c r="AE753" s="102">
        <v>0.48</v>
      </c>
      <c r="AF753" s="102">
        <v>0.5</v>
      </c>
      <c r="AG753" s="102">
        <v>3.3000000000000003</v>
      </c>
      <c r="AH753" s="156">
        <v>167.2</v>
      </c>
      <c r="AI753" s="156">
        <v>-7.290000000000001</v>
      </c>
      <c r="AJ753" s="102">
        <v>-4.3</v>
      </c>
      <c r="AK753" s="102" t="s">
        <v>128</v>
      </c>
      <c r="AL753" s="113">
        <v>2460.0</v>
      </c>
      <c r="AM753" s="114">
        <v>0.4</v>
      </c>
      <c r="AN753" s="102">
        <v>0.52</v>
      </c>
      <c r="AO753" s="115">
        <f t="shared" si="9"/>
        <v>-13.67299571</v>
      </c>
      <c r="AP753" s="116">
        <f t="shared" si="10"/>
        <v>7.527004291</v>
      </c>
      <c r="AQ753" s="117">
        <f t="shared" si="11"/>
        <v>-31.36246573</v>
      </c>
      <c r="AR753" s="103">
        <f t="array" ref="AR753">INDEX(Historical!$C$7:$C$1381,MATCH(B753,Historical!$B$7:$B$1403,0))*IF(AH753="n/a",1.03,IF(AH753&lt;0,1.01,IF(AH753&gt;10,1.1,(1+AH753/100))))</f>
        <v>0.726</v>
      </c>
      <c r="AS753" s="112">
        <f t="shared" si="12"/>
        <v>0.73326</v>
      </c>
      <c r="AT753" s="112">
        <f t="shared" ref="AT753:AV753" si="761">IF($AK753="n/a",1.03*AS753,IF($AK753&lt;0,1.01*AS753,IF($AK753&gt;10,1.1*AS753,(1+$AK753/100)*AS753)))</f>
        <v>0.7552578</v>
      </c>
      <c r="AU753" s="112">
        <f t="shared" si="761"/>
        <v>0.777915534</v>
      </c>
      <c r="AV753" s="112">
        <f t="shared" si="761"/>
        <v>0.801253</v>
      </c>
      <c r="AW753" s="103">
        <f t="shared" si="14"/>
        <v>3.793686334</v>
      </c>
      <c r="AX753" s="118">
        <f t="shared" si="15"/>
        <v>18.83657564</v>
      </c>
      <c r="AY753" s="119">
        <v>1.05</v>
      </c>
      <c r="AZ753" s="114">
        <v>1.31</v>
      </c>
      <c r="BA753" s="114">
        <v>-40.97</v>
      </c>
      <c r="BB753" s="114">
        <v>-16.79</v>
      </c>
      <c r="BC753" s="114">
        <v>-24.060000000000002</v>
      </c>
      <c r="BD753" s="42"/>
      <c r="BE753" s="17">
        <v>1975.0</v>
      </c>
      <c r="BF753" s="17">
        <f t="shared" si="16"/>
        <v>4</v>
      </c>
      <c r="BG753" s="120">
        <v>1.5</v>
      </c>
    </row>
    <row r="754" ht="12.75" customHeight="1">
      <c r="A754" s="55" t="s">
        <v>1808</v>
      </c>
      <c r="B754" s="99" t="s">
        <v>1809</v>
      </c>
      <c r="C754" s="100" t="s">
        <v>131</v>
      </c>
      <c r="D754" s="100" t="s">
        <v>193</v>
      </c>
      <c r="E754" s="101">
        <v>7.0</v>
      </c>
      <c r="F754" s="58">
        <v>668.0</v>
      </c>
      <c r="G754" s="58" t="s">
        <v>168</v>
      </c>
      <c r="H754" s="58" t="s">
        <v>168</v>
      </c>
      <c r="I754" s="150">
        <v>82.87</v>
      </c>
      <c r="J754" s="103">
        <f t="shared" si="2"/>
        <v>2.220345119</v>
      </c>
      <c r="K754" s="104">
        <v>0.46</v>
      </c>
      <c r="L754" s="73">
        <v>4.0</v>
      </c>
      <c r="M754" s="23">
        <f t="shared" si="3"/>
        <v>1.84</v>
      </c>
      <c r="N754" s="105" t="s">
        <v>443</v>
      </c>
      <c r="O754" s="106">
        <v>0.44</v>
      </c>
      <c r="P754" s="107">
        <v>43608.0</v>
      </c>
      <c r="Q754" s="107">
        <v>43623.0</v>
      </c>
      <c r="R754" s="23">
        <f t="shared" si="4"/>
        <v>4.545454545</v>
      </c>
      <c r="S754" s="108">
        <f t="array" ref="S754">IF(INDEX(Historical!$D$7:$D$1379,MATCH(B754,Historical!$B$7:$B$1403,0))=0,"n/a",(INDEX(Historical!$C$7:$C$1381,MATCH(B754,Historical!$B$7:$B$1403,0))/INDEX(Historical!$D$7:$D$1379,MATCH(B754,Historical!$B$7:$B$1403,0))-1)*100)</f>
        <v>5.813953488</v>
      </c>
      <c r="T754" s="108">
        <f t="array" ref="T754">IF(INDEX(Historical!$F$7:$F$1372,MATCH(B754,Historical!$B$7:$B$1403,0))=0,"n/a",((INDEX(Historical!$C$7:$C$1381,MATCH(B754,Historical!$B$7:$B$1403,0))/INDEX(Historical!$F$7:$F$1372,MATCH(B754,Historical!$B$7:$B$1403,0)))^(1/3)-1)*100)</f>
        <v>8.119235279</v>
      </c>
      <c r="U754" s="108">
        <f t="array" ref="U754">IF(INDEX(Historical!$H$7:$H$1372,MATCH(B754,Historical!$B$7:$B$1403,0))=0,"n/a",((INDEX(Historical!$C$7:$C$1381,MATCH(B754,Historical!$B$7:$B$1403,0))/INDEX(Historical!$H$7:$H$1372,MATCH(B754,Historical!$B$7:$B$1403,0)))^(1/5)-1)*100)</f>
        <v>10.19722877</v>
      </c>
      <c r="V754" s="108">
        <f t="array" ref="V754">IF(INDEX(Historical!$O$7:$O$1372,MATCH(B754,Historical!$B$7:$B$1403,0))=0,"n/a",((INDEX(Historical!$C$7:$C$1381,MATCH(B754,Historical!$B$7:$B$1403,0))/INDEX(Historical!$O$7:$O$1372,MATCH(B754,Historical!$B$7:$B$1403,0)))^(1/10)-1)*100)</f>
        <v>11.01691159</v>
      </c>
      <c r="W754" s="109">
        <f t="shared" si="5"/>
        <v>0.9255977676</v>
      </c>
      <c r="X754" s="110">
        <f t="shared" si="6"/>
        <v>1.258917132</v>
      </c>
      <c r="Y754" s="133" t="s">
        <v>1810</v>
      </c>
      <c r="Z754" s="103">
        <f t="shared" si="7"/>
        <v>39.31623932</v>
      </c>
      <c r="AA754" s="112">
        <f t="shared" si="8"/>
        <v>17.70726496</v>
      </c>
      <c r="AB754" s="73">
        <v>9.0</v>
      </c>
      <c r="AC754" s="102">
        <v>4.68</v>
      </c>
      <c r="AD754" s="102">
        <v>1.7</v>
      </c>
      <c r="AE754" s="102">
        <v>2.11</v>
      </c>
      <c r="AF754" s="102">
        <v>2.63</v>
      </c>
      <c r="AG754" s="102">
        <v>15.299999999999999</v>
      </c>
      <c r="AH754" s="102">
        <v>-35.9</v>
      </c>
      <c r="AI754" s="102">
        <v>12.44</v>
      </c>
      <c r="AJ754" s="102">
        <v>8.1</v>
      </c>
      <c r="AK754" s="102">
        <v>10.4</v>
      </c>
      <c r="AL754" s="113">
        <v>28050.0</v>
      </c>
      <c r="AM754" s="114">
        <v>0.2</v>
      </c>
      <c r="AN754" s="102">
        <v>0.38</v>
      </c>
      <c r="AO754" s="115">
        <f t="shared" si="9"/>
        <v>-5.289691066</v>
      </c>
      <c r="AP754" s="116">
        <f t="shared" si="10"/>
        <v>12.41757389</v>
      </c>
      <c r="AQ754" s="117">
        <f t="shared" si="11"/>
        <v>43.86738776</v>
      </c>
      <c r="AR754" s="103">
        <f t="array" ref="AR754">INDEX(Historical!$C$7:$C$1381,MATCH(B754,Historical!$B$7:$B$1403,0))*IF(AH754="n/a",1.03,IF(AH754&lt;0,1.01,IF(AH754&gt;10,1.1,(1+AH754/100))))</f>
        <v>1.8382</v>
      </c>
      <c r="AS754" s="112">
        <f t="shared" si="12"/>
        <v>2.02202</v>
      </c>
      <c r="AT754" s="112">
        <f t="shared" ref="AT754:AV754" si="762">IF($AK754="n/a",1.03*AS754,IF($AK754&lt;0,1.01*AS754,IF($AK754&gt;10,1.1*AS754,(1+$AK754/100)*AS754)))</f>
        <v>2.224222</v>
      </c>
      <c r="AU754" s="112">
        <f t="shared" si="762"/>
        <v>2.4466442</v>
      </c>
      <c r="AV754" s="112">
        <f t="shared" si="762"/>
        <v>2.69130862</v>
      </c>
      <c r="AW754" s="103">
        <f t="shared" si="14"/>
        <v>11.22239482</v>
      </c>
      <c r="AX754" s="118">
        <f t="shared" si="15"/>
        <v>13.54216824</v>
      </c>
      <c r="AY754" s="119">
        <v>1.15</v>
      </c>
      <c r="AZ754" s="114">
        <v>3.61</v>
      </c>
      <c r="BA754" s="114">
        <v>-17.95</v>
      </c>
      <c r="BB754" s="114">
        <v>-12.94</v>
      </c>
      <c r="BC754" s="114">
        <v>-10.459999999999999</v>
      </c>
      <c r="BD754" s="42"/>
      <c r="BE754" s="17">
        <v>2013.0</v>
      </c>
      <c r="BF754" s="17">
        <f t="shared" si="16"/>
        <v>0</v>
      </c>
      <c r="BG754" s="120">
        <v>8.1</v>
      </c>
    </row>
    <row r="755" ht="12.75" customHeight="1">
      <c r="A755" s="220" t="s">
        <v>1811</v>
      </c>
      <c r="B755" s="99" t="s">
        <v>1812</v>
      </c>
      <c r="C755" s="100" t="s">
        <v>118</v>
      </c>
      <c r="D755" s="100" t="s">
        <v>202</v>
      </c>
      <c r="E755" s="101">
        <v>7.0</v>
      </c>
      <c r="F755" s="58">
        <v>658.0</v>
      </c>
      <c r="G755" s="58" t="s">
        <v>168</v>
      </c>
      <c r="H755" s="58" t="s">
        <v>168</v>
      </c>
      <c r="I755" s="150">
        <v>22.01</v>
      </c>
      <c r="J755" s="103">
        <f t="shared" si="2"/>
        <v>1.999091322</v>
      </c>
      <c r="K755" s="104">
        <v>0.11</v>
      </c>
      <c r="L755" s="73">
        <v>4.0</v>
      </c>
      <c r="M755" s="23">
        <f t="shared" si="3"/>
        <v>0.44</v>
      </c>
      <c r="N755" s="105" t="s">
        <v>456</v>
      </c>
      <c r="O755" s="106">
        <v>0.1</v>
      </c>
      <c r="P755" s="146">
        <v>43531.0</v>
      </c>
      <c r="Q755" s="146">
        <v>43543.0</v>
      </c>
      <c r="R755" s="23">
        <f t="shared" si="4"/>
        <v>10</v>
      </c>
      <c r="S755" s="108">
        <f t="array" ref="S755">IF(INDEX(Historical!$D$7:$D$1379,MATCH(B755,Historical!$B$7:$B$1403,0))=0,"n/a",(INDEX(Historical!$C$7:$C$1381,MATCH(B755,Historical!$B$7:$B$1403,0))/INDEX(Historical!$D$7:$D$1379,MATCH(B755,Historical!$B$7:$B$1403,0))-1)*100)</f>
        <v>10</v>
      </c>
      <c r="T755" s="108">
        <f t="array" ref="T755">IF(INDEX(Historical!$F$7:$F$1372,MATCH(B755,Historical!$B$7:$B$1403,0))=0,"n/a",((INDEX(Historical!$C$7:$C$1381,MATCH(B755,Historical!$B$7:$B$1403,0))/INDEX(Historical!$F$7:$F$1372,MATCH(B755,Historical!$B$7:$B$1403,0)))^(1/3)-1)*100)</f>
        <v>16.26032921</v>
      </c>
      <c r="U755" s="108">
        <f t="array" ref="U755">IF(INDEX(Historical!$H$7:$H$1372,MATCH(B755,Historical!$B$7:$B$1403,0))=0,"n/a",((INDEX(Historical!$C$7:$C$1381,MATCH(B755,Historical!$B$7:$B$1403,0))/INDEX(Historical!$H$7:$H$1372,MATCH(B755,Historical!$B$7:$B$1403,0)))^(1/5)-1)*100)</f>
        <v>17.0804913</v>
      </c>
      <c r="V755" s="108" t="str">
        <f t="array" ref="V755">IF(INDEX(Historical!$O$7:$O$1372,MATCH(B755,Historical!$B$7:$B$1403,0))=0,"n/a",((INDEX(Historical!$C$7:$C$1381,MATCH(B755,Historical!$B$7:$B$1403,0))/INDEX(Historical!$O$7:$O$1372,MATCH(B755,Historical!$B$7:$B$1403,0)))^(1/10)-1)*100)</f>
        <v>n/a</v>
      </c>
      <c r="W755" s="109" t="str">
        <f t="shared" si="5"/>
        <v>n/a</v>
      </c>
      <c r="X755" s="110">
        <f t="shared" si="6"/>
        <v>3.284709865</v>
      </c>
      <c r="Y755" s="177"/>
      <c r="Z755" s="103">
        <f t="shared" si="7"/>
        <v>14.96598639</v>
      </c>
      <c r="AA755" s="112">
        <f t="shared" si="8"/>
        <v>7.486394558</v>
      </c>
      <c r="AB755" s="73">
        <v>12.0</v>
      </c>
      <c r="AC755" s="102">
        <v>2.94</v>
      </c>
      <c r="AD755" s="102" t="s">
        <v>128</v>
      </c>
      <c r="AE755" s="102">
        <v>0.35</v>
      </c>
      <c r="AF755" s="102">
        <v>1.69</v>
      </c>
      <c r="AG755" s="102">
        <v>6.3</v>
      </c>
      <c r="AH755" s="156">
        <v>-9.1</v>
      </c>
      <c r="AI755" s="156">
        <v>18.970000000000002</v>
      </c>
      <c r="AJ755" s="102">
        <v>5.2</v>
      </c>
      <c r="AK755" s="102">
        <v>-10.65</v>
      </c>
      <c r="AL755" s="113">
        <v>1530.0</v>
      </c>
      <c r="AM755" s="114">
        <v>1.6</v>
      </c>
      <c r="AN755" s="102">
        <v>1.26</v>
      </c>
      <c r="AO755" s="115">
        <f t="shared" si="9"/>
        <v>11.59318806</v>
      </c>
      <c r="AP755" s="116">
        <f t="shared" si="10"/>
        <v>19.07958262</v>
      </c>
      <c r="AQ755" s="117">
        <f t="shared" si="11"/>
        <v>-25.01257349</v>
      </c>
      <c r="AR755" s="103">
        <f t="array" ref="AR755">INDEX(Historical!$C$7:$C$1381,MATCH(B755,Historical!$B$7:$B$1403,0))*IF(AH755="n/a",1.03,IF(AH755&lt;0,1.01,IF(AH755&gt;10,1.1,(1+AH755/100))))</f>
        <v>0.4444</v>
      </c>
      <c r="AS755" s="112">
        <f t="shared" si="12"/>
        <v>0.48884</v>
      </c>
      <c r="AT755" s="112">
        <f t="shared" ref="AT755:AV755" si="763">IF($AK755="n/a",1.03*AS755,IF($AK755&lt;0,1.01*AS755,IF($AK755&gt;10,1.1*AS755,(1+$AK755/100)*AS755)))</f>
        <v>0.4937284</v>
      </c>
      <c r="AU755" s="112">
        <f t="shared" si="763"/>
        <v>0.498665684</v>
      </c>
      <c r="AV755" s="112">
        <f t="shared" si="763"/>
        <v>0.5036523408</v>
      </c>
      <c r="AW755" s="103">
        <f t="shared" si="14"/>
        <v>2.429286425</v>
      </c>
      <c r="AX755" s="118">
        <f t="shared" si="15"/>
        <v>11.03719412</v>
      </c>
      <c r="AY755" s="119">
        <v>1.57</v>
      </c>
      <c r="AZ755" s="114">
        <v>1.34</v>
      </c>
      <c r="BA755" s="114">
        <v>-36.59</v>
      </c>
      <c r="BB755" s="114">
        <v>-19.27</v>
      </c>
      <c r="BC755" s="114">
        <v>-20.57</v>
      </c>
      <c r="BD755" s="42"/>
      <c r="BE755" s="17">
        <v>2013.0</v>
      </c>
      <c r="BF755" s="17">
        <f t="shared" si="16"/>
        <v>0</v>
      </c>
      <c r="BG755" s="120">
        <v>1.6</v>
      </c>
    </row>
    <row r="756" ht="12.75" customHeight="1">
      <c r="A756" s="55" t="s">
        <v>1419</v>
      </c>
      <c r="B756" s="99" t="s">
        <v>1420</v>
      </c>
      <c r="C756" s="100" t="s">
        <v>136</v>
      </c>
      <c r="D756" s="100" t="s">
        <v>153</v>
      </c>
      <c r="E756" s="101">
        <v>9.0</v>
      </c>
      <c r="F756" s="58">
        <v>497.0</v>
      </c>
      <c r="G756" s="58" t="s">
        <v>120</v>
      </c>
      <c r="H756" s="58" t="s">
        <v>120</v>
      </c>
      <c r="I756" s="150">
        <v>46.14</v>
      </c>
      <c r="J756" s="103">
        <f t="shared" si="2"/>
        <v>3.901170351</v>
      </c>
      <c r="K756" s="104">
        <v>0.45</v>
      </c>
      <c r="L756" s="73">
        <v>4.0</v>
      </c>
      <c r="M756" s="23">
        <f t="shared" si="3"/>
        <v>1.8</v>
      </c>
      <c r="N756" s="105" t="s">
        <v>138</v>
      </c>
      <c r="O756" s="106">
        <v>0.405</v>
      </c>
      <c r="P756" s="107">
        <v>43690.0</v>
      </c>
      <c r="Q756" s="107">
        <v>43711.0</v>
      </c>
      <c r="R756" s="23">
        <f t="shared" si="4"/>
        <v>11.11111111</v>
      </c>
      <c r="S756" s="108">
        <f t="array" ref="S756">IF(INDEX(Historical!$D$7:$D$1379,MATCH(B756,Historical!$B$7:$B$1403,0))=0,"n/a",(INDEX(Historical!$C$7:$C$1381,MATCH(B756,Historical!$B$7:$B$1403,0))/INDEX(Historical!$D$7:$D$1379,MATCH(B756,Historical!$B$7:$B$1403,0))-1)*100)</f>
        <v>12.87128713</v>
      </c>
      <c r="T756" s="108">
        <f t="array" ref="T756">IF(INDEX(Historical!$F$7:$F$1372,MATCH(B756,Historical!$B$7:$B$1403,0))=0,"n/a",((INDEX(Historical!$C$7:$C$1381,MATCH(B756,Historical!$B$7:$B$1403,0))/INDEX(Historical!$F$7:$F$1372,MATCH(B756,Historical!$B$7:$B$1403,0)))^(1/3)-1)*100)</f>
        <v>14.13865661</v>
      </c>
      <c r="U756" s="108">
        <f t="array" ref="U756">IF(INDEX(Historical!$H$7:$H$1372,MATCH(B756,Historical!$B$7:$B$1403,0))=0,"n/a",((INDEX(Historical!$C$7:$C$1381,MATCH(B756,Historical!$B$7:$B$1403,0))/INDEX(Historical!$H$7:$H$1372,MATCH(B756,Historical!$B$7:$B$1403,0)))^(1/5)-1)*100)</f>
        <v>12.47461131</v>
      </c>
      <c r="V756" s="108">
        <f t="array" ref="V756">IF(INDEX(Historical!$O$7:$O$1372,MATCH(B756,Historical!$B$7:$B$1403,0))=0,"n/a",((INDEX(Historical!$C$7:$C$1381,MATCH(B756,Historical!$B$7:$B$1403,0))/INDEX(Historical!$O$7:$O$1372,MATCH(B756,Historical!$B$7:$B$1403,0)))^(1/10)-1)*100)</f>
        <v>3.266020814</v>
      </c>
      <c r="W756" s="109">
        <f t="shared" si="5"/>
        <v>3.819513721</v>
      </c>
      <c r="X756" s="110">
        <f t="shared" si="6"/>
        <v>1.030959613</v>
      </c>
      <c r="Y756" s="133"/>
      <c r="Z756" s="103">
        <f t="shared" si="7"/>
        <v>45.68527919</v>
      </c>
      <c r="AA756" s="112">
        <f t="shared" si="8"/>
        <v>11.7106599</v>
      </c>
      <c r="AB756" s="73">
        <v>12.0</v>
      </c>
      <c r="AC756" s="102">
        <v>3.94</v>
      </c>
      <c r="AD756" s="102">
        <v>1.67</v>
      </c>
      <c r="AE756" s="102">
        <v>7.15</v>
      </c>
      <c r="AF756" s="102">
        <v>1.21</v>
      </c>
      <c r="AG756" s="102">
        <v>10.9</v>
      </c>
      <c r="AH756" s="102">
        <v>44.4</v>
      </c>
      <c r="AI756" s="102">
        <v>9.58</v>
      </c>
      <c r="AJ756" s="102">
        <v>12.1</v>
      </c>
      <c r="AK756" s="102">
        <v>7.03</v>
      </c>
      <c r="AL756" s="113">
        <v>62410.0</v>
      </c>
      <c r="AM756" s="114">
        <v>0.2</v>
      </c>
      <c r="AN756" s="102">
        <v>0.82</v>
      </c>
      <c r="AO756" s="115">
        <f t="shared" si="9"/>
        <v>4.665121767</v>
      </c>
      <c r="AP756" s="116">
        <f t="shared" si="10"/>
        <v>16.37578167</v>
      </c>
      <c r="AQ756" s="117">
        <f t="shared" si="11"/>
        <v>-20.64174487</v>
      </c>
      <c r="AR756" s="103">
        <f t="array" ref="AR756">INDEX(Historical!$C$7:$C$1381,MATCH(B756,Historical!$B$7:$B$1403,0))*IF(AH756="n/a",1.03,IF(AH756&lt;0,1.01,IF(AH756&gt;10,1.1,(1+AH756/100))))</f>
        <v>1.881</v>
      </c>
      <c r="AS756" s="112">
        <f t="shared" si="12"/>
        <v>2.0611998</v>
      </c>
      <c r="AT756" s="112">
        <f t="shared" ref="AT756:AV756" si="764">IF($AK756="n/a",1.03*AS756,IF($AK756&lt;0,1.01*AS756,IF($AK756&gt;10,1.1*AS756,(1+$AK756/100)*AS756)))</f>
        <v>2.206102146</v>
      </c>
      <c r="AU756" s="112">
        <f t="shared" si="764"/>
        <v>2.361191127</v>
      </c>
      <c r="AV756" s="112">
        <f t="shared" si="764"/>
        <v>2.527182863</v>
      </c>
      <c r="AW756" s="103">
        <f t="shared" si="14"/>
        <v>11.03667594</v>
      </c>
      <c r="AX756" s="118">
        <f t="shared" si="15"/>
        <v>23.91997385</v>
      </c>
      <c r="AY756" s="119">
        <v>1.16</v>
      </c>
      <c r="AZ756" s="114">
        <v>3.66</v>
      </c>
      <c r="BA756" s="114">
        <v>-18.94</v>
      </c>
      <c r="BB756" s="114">
        <v>-16.03</v>
      </c>
      <c r="BC756" s="114">
        <v>-10.99</v>
      </c>
      <c r="BD756" s="42"/>
      <c r="BE756" s="17">
        <v>2011.0</v>
      </c>
      <c r="BF756" s="17">
        <f t="shared" si="16"/>
        <v>0</v>
      </c>
      <c r="BG756" s="120">
        <v>1.3</v>
      </c>
    </row>
    <row r="757" ht="12.75" customHeight="1">
      <c r="A757" s="245" t="s">
        <v>1993</v>
      </c>
      <c r="B757" s="122" t="s">
        <v>1994</v>
      </c>
      <c r="C757" s="100" t="s">
        <v>136</v>
      </c>
      <c r="D757" s="100" t="s">
        <v>391</v>
      </c>
      <c r="E757" s="123">
        <v>6.0</v>
      </c>
      <c r="F757" s="58">
        <v>772.0</v>
      </c>
      <c r="G757" s="124" t="s">
        <v>168</v>
      </c>
      <c r="H757" s="124" t="s">
        <v>168</v>
      </c>
      <c r="I757" s="216">
        <v>20.44</v>
      </c>
      <c r="J757" s="126">
        <f t="shared" si="2"/>
        <v>5.283757339</v>
      </c>
      <c r="K757" s="127">
        <v>0.27</v>
      </c>
      <c r="L757" s="128">
        <v>4.0</v>
      </c>
      <c r="M757" s="129">
        <f t="shared" si="3"/>
        <v>1.08</v>
      </c>
      <c r="N757" s="130" t="s">
        <v>236</v>
      </c>
      <c r="O757" s="131">
        <v>0.25</v>
      </c>
      <c r="P757" s="132">
        <v>43707.0</v>
      </c>
      <c r="Q757" s="132">
        <v>43725.0</v>
      </c>
      <c r="R757" s="129">
        <f t="shared" si="4"/>
        <v>8</v>
      </c>
      <c r="S757" s="108">
        <f t="array" ref="S757">IF(INDEX(Historical!$D$7:$D$1379,MATCH(B757,Historical!$B$7:$B$1403,0))=0,"n/a",(INDEX(Historical!$C$7:$C$1381,MATCH(B757,Historical!$B$7:$B$1403,0))/INDEX(Historical!$D$7:$D$1379,MATCH(B757,Historical!$B$7:$B$1403,0))-1)*100)</f>
        <v>23.80952381</v>
      </c>
      <c r="T757" s="108">
        <f t="array" ref="T757">IF(INDEX(Historical!$F$7:$F$1372,MATCH(B757,Historical!$B$7:$B$1403,0))=0,"n/a",((INDEX(Historical!$C$7:$C$1381,MATCH(B757,Historical!$B$7:$B$1403,0))/INDEX(Historical!$F$7:$F$1372,MATCH(B757,Historical!$B$7:$B$1403,0)))^(1/3)-1)*100)</f>
        <v>32.21283218</v>
      </c>
      <c r="U757" s="108">
        <f t="array" ref="U757">IF(INDEX(Historical!$H$7:$H$1372,MATCH(B757,Historical!$B$7:$B$1403,0))=0,"n/a",((INDEX(Historical!$C$7:$C$1381,MATCH(B757,Historical!$B$7:$B$1403,0))/INDEX(Historical!$H$7:$H$1372,MATCH(B757,Historical!$B$7:$B$1403,0)))^(1/5)-1)*100)</f>
        <v>49.34168968</v>
      </c>
      <c r="V757" s="108">
        <f t="array" ref="V757">IF(INDEX(Historical!$O$7:$O$1372,MATCH(B757,Historical!$B$7:$B$1403,0))=0,"n/a",((INDEX(Historical!$C$7:$C$1381,MATCH(B757,Historical!$B$7:$B$1403,0))/INDEX(Historical!$O$7:$O$1372,MATCH(B757,Historical!$B$7:$B$1403,0)))^(1/10)-1)*100)</f>
        <v>14.02170499</v>
      </c>
      <c r="W757" s="109">
        <f t="shared" si="5"/>
        <v>3.518950779</v>
      </c>
      <c r="X757" s="110">
        <f t="shared" si="6"/>
        <v>9.137349942</v>
      </c>
      <c r="Y757" s="174"/>
      <c r="Z757" s="126">
        <f t="shared" si="7"/>
        <v>360</v>
      </c>
      <c r="AA757" s="134">
        <f t="shared" si="8"/>
        <v>68.13333333</v>
      </c>
      <c r="AB757" s="128">
        <v>12.0</v>
      </c>
      <c r="AC757" s="125">
        <v>0.3</v>
      </c>
      <c r="AD757" s="125" t="s">
        <v>128</v>
      </c>
      <c r="AE757" s="125">
        <v>11.8</v>
      </c>
      <c r="AF757" s="125">
        <v>3.26</v>
      </c>
      <c r="AG757" s="125" t="s">
        <v>128</v>
      </c>
      <c r="AH757" s="125">
        <v>-13.3</v>
      </c>
      <c r="AI757" s="125">
        <v>-5.36</v>
      </c>
      <c r="AJ757" s="125">
        <v>5.4</v>
      </c>
      <c r="AK757" s="125" t="s">
        <v>128</v>
      </c>
      <c r="AL757" s="135">
        <v>5710.0</v>
      </c>
      <c r="AM757" s="136">
        <v>0.3</v>
      </c>
      <c r="AN757" s="125">
        <v>0.0</v>
      </c>
      <c r="AO757" s="137">
        <f t="shared" si="9"/>
        <v>-13.50788631</v>
      </c>
      <c r="AP757" s="138">
        <f t="shared" si="10"/>
        <v>54.62544702</v>
      </c>
      <c r="AQ757" s="139">
        <f t="shared" si="11"/>
        <v>214.1936181</v>
      </c>
      <c r="AR757" s="103">
        <f t="array" ref="AR757">INDEX(Historical!$C$7:$C$1381,MATCH(B757,Historical!$B$7:$B$1403,0))*IF(AH757="n/a",1.03,IF(AH757&lt;0,1.01,IF(AH757&gt;10,1.1,(1+AH757/100))))</f>
        <v>1.0504</v>
      </c>
      <c r="AS757" s="134">
        <f t="shared" si="12"/>
        <v>1.060904</v>
      </c>
      <c r="AT757" s="134">
        <f t="shared" ref="AT757:AV757" si="765">IF($AK757="n/a",1.03*AS757,IF($AK757&lt;0,1.01*AS757,IF($AK757&gt;10,1.1*AS757,(1+$AK757/100)*AS757)))</f>
        <v>1.09273112</v>
      </c>
      <c r="AU757" s="134">
        <f t="shared" si="765"/>
        <v>1.125513054</v>
      </c>
      <c r="AV757" s="134">
        <f t="shared" si="765"/>
        <v>1.159278445</v>
      </c>
      <c r="AW757" s="126">
        <f t="shared" si="14"/>
        <v>5.488826619</v>
      </c>
      <c r="AX757" s="140">
        <f t="shared" si="15"/>
        <v>26.85335919</v>
      </c>
      <c r="AY757" s="141">
        <v>0.17</v>
      </c>
      <c r="AZ757" s="136">
        <v>28.63</v>
      </c>
      <c r="BA757" s="136">
        <v>-8.09</v>
      </c>
      <c r="BB757" s="136">
        <v>-0.02</v>
      </c>
      <c r="BC757" s="136">
        <v>8.58</v>
      </c>
      <c r="BD757" s="142"/>
      <c r="BE757" s="17">
        <v>2014.0</v>
      </c>
      <c r="BF757" s="17">
        <f t="shared" si="16"/>
        <v>0</v>
      </c>
      <c r="BG757" s="143" t="s">
        <v>128</v>
      </c>
    </row>
    <row r="758" ht="12.75" customHeight="1">
      <c r="A758" s="155" t="s">
        <v>2126</v>
      </c>
      <c r="B758" s="99" t="s">
        <v>2127</v>
      </c>
      <c r="C758" s="100" t="s">
        <v>245</v>
      </c>
      <c r="D758" s="100" t="s">
        <v>246</v>
      </c>
      <c r="E758" s="101">
        <v>5.0</v>
      </c>
      <c r="F758" s="58">
        <v>847.0</v>
      </c>
      <c r="G758" s="58" t="s">
        <v>168</v>
      </c>
      <c r="H758" s="58" t="s">
        <v>168</v>
      </c>
      <c r="I758" s="150">
        <v>22.07</v>
      </c>
      <c r="J758" s="103">
        <f t="shared" si="2"/>
        <v>9.968282737</v>
      </c>
      <c r="K758" s="104">
        <v>0.55</v>
      </c>
      <c r="L758" s="73">
        <v>4.0</v>
      </c>
      <c r="M758" s="23">
        <f t="shared" si="3"/>
        <v>2.2</v>
      </c>
      <c r="N758" s="105" t="s">
        <v>147</v>
      </c>
      <c r="O758" s="106">
        <v>0.54</v>
      </c>
      <c r="P758" s="107">
        <v>43768.0</v>
      </c>
      <c r="Q758" s="107">
        <v>43783.0</v>
      </c>
      <c r="R758" s="23">
        <f t="shared" si="4"/>
        <v>1.851851852</v>
      </c>
      <c r="S758" s="108">
        <f t="array" ref="S758">IF(INDEX(Historical!$D$7:$D$1379,MATCH(B758,Historical!$B$7:$B$1403,0))=0,"n/a",(INDEX(Historical!$C$7:$C$1381,MATCH(B758,Historical!$B$7:$B$1403,0))/INDEX(Historical!$D$7:$D$1379,MATCH(B758,Historical!$B$7:$B$1403,0))-1)*100)</f>
        <v>14.89932886</v>
      </c>
      <c r="T758" s="108">
        <f t="array" ref="T758">IF(INDEX(Historical!$F$7:$F$1372,MATCH(B758,Historical!$B$7:$B$1403,0))=0,"n/a",((INDEX(Historical!$C$7:$C$1381,MATCH(B758,Historical!$B$7:$B$1403,0))/INDEX(Historical!$F$7:$F$1372,MATCH(B758,Historical!$B$7:$B$1403,0)))^(1/3)-1)*100)</f>
        <v>33.94503391</v>
      </c>
      <c r="U758" s="108" t="str">
        <f t="array" ref="U758">IF(INDEX(Historical!$H$7:$H$1372,MATCH(B758,Historical!$B$7:$B$1403,0))=0,"n/a",((INDEX(Historical!$C$7:$C$1381,MATCH(B758,Historical!$B$7:$B$1403,0))/INDEX(Historical!$H$7:$H$1372,MATCH(B758,Historical!$B$7:$B$1403,0)))^(1/5)-1)*100)</f>
        <v>n/a</v>
      </c>
      <c r="V758" s="108" t="str">
        <f t="array" ref="V758">IF(INDEX(Historical!$O$7:$O$1372,MATCH(B758,Historical!$B$7:$B$1403,0))=0,"n/a",((INDEX(Historical!$C$7:$C$1381,MATCH(B758,Historical!$B$7:$B$1403,0))/INDEX(Historical!$O$7:$O$1372,MATCH(B758,Historical!$B$7:$B$1403,0)))^(1/10)-1)*100)</f>
        <v>n/a</v>
      </c>
      <c r="W758" s="109" t="str">
        <f t="shared" si="5"/>
        <v>n/a</v>
      </c>
      <c r="X758" s="110" t="str">
        <f t="shared" si="6"/>
        <v>n/a</v>
      </c>
      <c r="Y758" s="133"/>
      <c r="Z758" s="103">
        <f t="shared" si="7"/>
        <v>156.0283688</v>
      </c>
      <c r="AA758" s="112">
        <f t="shared" si="8"/>
        <v>15.65248227</v>
      </c>
      <c r="AB758" s="73">
        <v>12.0</v>
      </c>
      <c r="AC758" s="102">
        <v>1.41</v>
      </c>
      <c r="AD758" s="102" t="s">
        <v>128</v>
      </c>
      <c r="AE758" s="102">
        <v>7.16</v>
      </c>
      <c r="AF758" s="102">
        <v>2.2</v>
      </c>
      <c r="AG758" s="102">
        <v>13.4</v>
      </c>
      <c r="AH758" s="102">
        <v>12.9</v>
      </c>
      <c r="AI758" s="102">
        <v>1.73</v>
      </c>
      <c r="AJ758" s="102">
        <v>82.6</v>
      </c>
      <c r="AK758" s="102">
        <v>-14.05</v>
      </c>
      <c r="AL758" s="113">
        <v>6220.0</v>
      </c>
      <c r="AM758" s="114">
        <v>0.8</v>
      </c>
      <c r="AN758" s="102">
        <v>1.91</v>
      </c>
      <c r="AO758" s="115" t="str">
        <f t="shared" si="9"/>
        <v>n/a</v>
      </c>
      <c r="AP758" s="116" t="str">
        <f t="shared" si="10"/>
        <v>n/a</v>
      </c>
      <c r="AQ758" s="117">
        <f t="shared" si="11"/>
        <v>23.71196114</v>
      </c>
      <c r="AR758" s="103">
        <f t="array" ref="AR758">INDEX(Historical!$C$7:$C$1381,MATCH(B758,Historical!$B$7:$B$1403,0))*IF(AH758="n/a",1.03,IF(AH758&lt;0,1.01,IF(AH758&gt;10,1.1,(1+AH758/100))))</f>
        <v>2.354</v>
      </c>
      <c r="AS758" s="112">
        <f t="shared" si="12"/>
        <v>2.3947242</v>
      </c>
      <c r="AT758" s="112">
        <f t="shared" ref="AT758:AV758" si="766">IF($AK758="n/a",1.03*AS758,IF($AK758&lt;0,1.01*AS758,IF($AK758&gt;10,1.1*AS758,(1+$AK758/100)*AS758)))</f>
        <v>2.418671442</v>
      </c>
      <c r="AU758" s="112">
        <f t="shared" si="766"/>
        <v>2.442858156</v>
      </c>
      <c r="AV758" s="112">
        <f t="shared" si="766"/>
        <v>2.467286738</v>
      </c>
      <c r="AW758" s="103">
        <f t="shared" si="14"/>
        <v>12.07754054</v>
      </c>
      <c r="AX758" s="118">
        <f t="shared" si="15"/>
        <v>54.72379038</v>
      </c>
      <c r="AY758" s="119">
        <v>0.67</v>
      </c>
      <c r="AZ758" s="114">
        <v>54.55</v>
      </c>
      <c r="BA758" s="114">
        <v>-14.979999999999999</v>
      </c>
      <c r="BB758" s="114">
        <v>-0.38</v>
      </c>
      <c r="BC758" s="114">
        <v>7.91</v>
      </c>
      <c r="BD758" s="42"/>
      <c r="BE758" s="17">
        <v>2015.0</v>
      </c>
      <c r="BF758" s="17">
        <f t="shared" si="16"/>
        <v>0</v>
      </c>
      <c r="BG758" s="120">
        <v>4.0</v>
      </c>
    </row>
    <row r="759" ht="12.75" customHeight="1">
      <c r="A759" s="55" t="s">
        <v>469</v>
      </c>
      <c r="B759" s="99" t="s">
        <v>470</v>
      </c>
      <c r="C759" s="100" t="s">
        <v>296</v>
      </c>
      <c r="D759" s="100" t="s">
        <v>471</v>
      </c>
      <c r="E759" s="101">
        <v>52.0</v>
      </c>
      <c r="F759" s="58">
        <v>22.0</v>
      </c>
      <c r="G759" s="58" t="s">
        <v>120</v>
      </c>
      <c r="H759" s="58" t="s">
        <v>120</v>
      </c>
      <c r="I759" s="102">
        <v>103.0</v>
      </c>
      <c r="J759" s="103">
        <f t="shared" si="2"/>
        <v>2.563106796</v>
      </c>
      <c r="K759" s="104">
        <v>0.66</v>
      </c>
      <c r="L759" s="73">
        <v>4.0</v>
      </c>
      <c r="M759" s="23">
        <f t="shared" si="3"/>
        <v>2.64</v>
      </c>
      <c r="N759" s="105" t="s">
        <v>376</v>
      </c>
      <c r="O759" s="106">
        <v>0.64</v>
      </c>
      <c r="P759" s="107">
        <v>43697.0</v>
      </c>
      <c r="Q759" s="107">
        <v>43718.0</v>
      </c>
      <c r="R759" s="23">
        <f t="shared" si="4"/>
        <v>3.125</v>
      </c>
      <c r="S759" s="108">
        <f t="array" ref="S759">IF(INDEX(Historical!$D$7:$D$1379,MATCH(B759,Historical!$B$7:$B$1403,0))=0,"n/a",(INDEX(Historical!$C$7:$C$1381,MATCH(B759,Historical!$B$7:$B$1403,0))/INDEX(Historical!$D$7:$D$1379,MATCH(B759,Historical!$B$7:$B$1403,0))-1)*100)</f>
        <v>3.174603175</v>
      </c>
      <c r="T759" s="108">
        <f t="array" ref="T759">IF(INDEX(Historical!$F$7:$F$1372,MATCH(B759,Historical!$B$7:$B$1403,0))=0,"n/a",((INDEX(Historical!$C$7:$C$1381,MATCH(B759,Historical!$B$7:$B$1403,0))/INDEX(Historical!$F$7:$F$1372,MATCH(B759,Historical!$B$7:$B$1403,0)))^(1/3)-1)*100)</f>
        <v>3.871193321</v>
      </c>
      <c r="U759" s="108">
        <f t="array" ref="U759">IF(INDEX(Historical!$H$7:$H$1372,MATCH(B759,Historical!$B$7:$B$1403,0))=0,"n/a",((INDEX(Historical!$C$7:$C$1381,MATCH(B759,Historical!$B$7:$B$1403,0))/INDEX(Historical!$H$7:$H$1372,MATCH(B759,Historical!$B$7:$B$1403,0)))^(1/5)-1)*100)</f>
        <v>6.474093044</v>
      </c>
      <c r="V759" s="108">
        <f t="array" ref="V759">IF(INDEX(Historical!$O$7:$O$1372,MATCH(B759,Historical!$B$7:$B$1403,0))=0,"n/a",((INDEX(Historical!$C$7:$C$1381,MATCH(B759,Historical!$B$7:$B$1403,0))/INDEX(Historical!$O$7:$O$1372,MATCH(B759,Historical!$B$7:$B$1403,0)))^(1/10)-1)*100)</f>
        <v>14.69459211</v>
      </c>
      <c r="W759" s="109">
        <f t="shared" si="5"/>
        <v>0.4405765738</v>
      </c>
      <c r="X759" s="110">
        <f t="shared" si="6"/>
        <v>1.22152699</v>
      </c>
      <c r="Y759" s="99"/>
      <c r="Z759" s="103">
        <f t="shared" si="7"/>
        <v>42.30769231</v>
      </c>
      <c r="AA759" s="112">
        <f t="shared" si="8"/>
        <v>16.50641026</v>
      </c>
      <c r="AB759" s="73">
        <v>1.0</v>
      </c>
      <c r="AC759" s="102">
        <v>6.24</v>
      </c>
      <c r="AD759" s="102">
        <v>1.58</v>
      </c>
      <c r="AE759" s="102">
        <v>0.68</v>
      </c>
      <c r="AF759" s="102">
        <v>4.55</v>
      </c>
      <c r="AG759" s="102">
        <v>28.299999999999997</v>
      </c>
      <c r="AH759" s="102">
        <v>16.400000000000002</v>
      </c>
      <c r="AI759" s="102">
        <v>8.37</v>
      </c>
      <c r="AJ759" s="102">
        <v>5.3</v>
      </c>
      <c r="AK759" s="102">
        <v>10.440000000000001</v>
      </c>
      <c r="AL759" s="113">
        <v>52750.0</v>
      </c>
      <c r="AM759" s="114">
        <v>0.1</v>
      </c>
      <c r="AN759" s="102">
        <v>1.01</v>
      </c>
      <c r="AO759" s="115">
        <f t="shared" si="9"/>
        <v>-7.469210416</v>
      </c>
      <c r="AP759" s="116">
        <f t="shared" si="10"/>
        <v>9.037199841</v>
      </c>
      <c r="AQ759" s="117">
        <f t="shared" si="11"/>
        <v>82.70092947</v>
      </c>
      <c r="AR759" s="103">
        <f t="array" ref="AR759">INDEX(Historical!$C$7:$C$1381,MATCH(B759,Historical!$B$7:$B$1403,0))*IF(AH759="n/a",1.03,IF(AH759&lt;0,1.01,IF(AH759&gt;10,1.1,(1+AH759/100))))</f>
        <v>2.86</v>
      </c>
      <c r="AS759" s="112">
        <f t="shared" si="12"/>
        <v>3.099382</v>
      </c>
      <c r="AT759" s="112">
        <f t="shared" ref="AT759:AV759" si="767">IF($AK759="n/a",1.03*AS759,IF($AK759&lt;0,1.01*AS759,IF($AK759&gt;10,1.1*AS759,(1+$AK759/100)*AS759)))</f>
        <v>3.4093202</v>
      </c>
      <c r="AU759" s="112">
        <f t="shared" si="767"/>
        <v>3.75025222</v>
      </c>
      <c r="AV759" s="112">
        <f t="shared" si="767"/>
        <v>4.125277442</v>
      </c>
      <c r="AW759" s="103">
        <f t="shared" si="14"/>
        <v>17.24423186</v>
      </c>
      <c r="AX759" s="118">
        <f t="shared" si="15"/>
        <v>16.74197268</v>
      </c>
      <c r="AY759" s="119">
        <v>0.58</v>
      </c>
      <c r="AZ759" s="114">
        <v>47.08</v>
      </c>
      <c r="BA759" s="114">
        <v>-20.919999999999998</v>
      </c>
      <c r="BB759" s="114">
        <v>-13.900000000000002</v>
      </c>
      <c r="BC759" s="114">
        <v>-1.37</v>
      </c>
      <c r="BD759" s="42"/>
      <c r="BE759" s="17">
        <v>1968.0</v>
      </c>
      <c r="BF759" s="17">
        <f t="shared" si="16"/>
        <v>6</v>
      </c>
      <c r="BG759" s="120">
        <v>7.8</v>
      </c>
    </row>
    <row r="760" ht="12.75" customHeight="1">
      <c r="A760" s="155" t="s">
        <v>472</v>
      </c>
      <c r="B760" s="99" t="s">
        <v>473</v>
      </c>
      <c r="C760" s="100" t="s">
        <v>136</v>
      </c>
      <c r="D760" s="100" t="s">
        <v>153</v>
      </c>
      <c r="E760" s="101">
        <v>31.0</v>
      </c>
      <c r="F760" s="58">
        <v>90.0</v>
      </c>
      <c r="G760" s="58" t="s">
        <v>168</v>
      </c>
      <c r="H760" s="58" t="s">
        <v>168</v>
      </c>
      <c r="I760" s="102">
        <v>39.95</v>
      </c>
      <c r="J760" s="103">
        <f t="shared" si="2"/>
        <v>2.603254068</v>
      </c>
      <c r="K760" s="144">
        <v>0.52</v>
      </c>
      <c r="L760" s="73">
        <v>2.0</v>
      </c>
      <c r="M760" s="23">
        <f t="shared" si="3"/>
        <v>1.04</v>
      </c>
      <c r="N760" s="105" t="s">
        <v>285</v>
      </c>
      <c r="O760" s="145">
        <v>0.51</v>
      </c>
      <c r="P760" s="107">
        <v>43630.0</v>
      </c>
      <c r="Q760" s="107">
        <v>43648.0</v>
      </c>
      <c r="R760" s="23">
        <f t="shared" si="4"/>
        <v>1.960784314</v>
      </c>
      <c r="S760" s="108">
        <f t="array" ref="S760">IF(INDEX(Historical!$D$7:$D$1379,MATCH(B760,Historical!$B$7:$B$1403,0))=0,"n/a",(INDEX(Historical!$C$7:$C$1381,MATCH(B760,Historical!$B$7:$B$1403,0))/INDEX(Historical!$D$7:$D$1379,MATCH(B760,Historical!$B$7:$B$1403,0))-1)*100)</f>
        <v>0.9803921569</v>
      </c>
      <c r="T760" s="108">
        <f t="array" ref="T760">IF(INDEX(Historical!$F$7:$F$1372,MATCH(B760,Historical!$B$7:$B$1403,0))=0,"n/a",((INDEX(Historical!$C$7:$C$1381,MATCH(B760,Historical!$B$7:$B$1403,0))/INDEX(Historical!$F$7:$F$1372,MATCH(B760,Historical!$B$7:$B$1403,0)))^(1/3)-1)*100)</f>
        <v>1.329059111</v>
      </c>
      <c r="U760" s="108">
        <f t="array" ref="U760">IF(INDEX(Historical!$H$7:$H$1372,MATCH(B760,Historical!$B$7:$B$1403,0))=0,"n/a",((INDEX(Historical!$C$7:$C$1381,MATCH(B760,Historical!$B$7:$B$1403,0))/INDEX(Historical!$H$7:$H$1372,MATCH(B760,Historical!$B$7:$B$1403,0)))^(1/5)-1)*100)</f>
        <v>1.20759343</v>
      </c>
      <c r="V760" s="108">
        <f t="array" ref="V760">IF(INDEX(Historical!$O$7:$O$1372,MATCH(B760,Historical!$B$7:$B$1403,0))=0,"n/a",((INDEX(Historical!$C$7:$C$1381,MATCH(B760,Historical!$B$7:$B$1403,0))/INDEX(Historical!$O$7:$O$1372,MATCH(B760,Historical!$B$7:$B$1403,0)))^(1/10)-1)*100)</f>
        <v>1.358335861</v>
      </c>
      <c r="W760" s="109">
        <f t="shared" si="5"/>
        <v>0.8890241836</v>
      </c>
      <c r="X760" s="110">
        <f t="shared" si="6"/>
        <v>0.1219791344</v>
      </c>
      <c r="Y760" s="133"/>
      <c r="Z760" s="103">
        <f t="shared" si="7"/>
        <v>27.44063325</v>
      </c>
      <c r="AA760" s="112">
        <f t="shared" si="8"/>
        <v>10.5408971</v>
      </c>
      <c r="AB760" s="73">
        <v>12.0</v>
      </c>
      <c r="AC760" s="102">
        <v>3.79</v>
      </c>
      <c r="AD760" s="102" t="s">
        <v>128</v>
      </c>
      <c r="AE760" s="102">
        <v>3.67</v>
      </c>
      <c r="AF760" s="102">
        <v>0.94</v>
      </c>
      <c r="AG760" s="102">
        <v>9.2</v>
      </c>
      <c r="AH760" s="102">
        <v>31.2</v>
      </c>
      <c r="AI760" s="102">
        <v>2.94</v>
      </c>
      <c r="AJ760" s="102">
        <v>9.9</v>
      </c>
      <c r="AK760" s="102" t="s">
        <v>128</v>
      </c>
      <c r="AL760" s="120">
        <v>547.32</v>
      </c>
      <c r="AM760" s="114">
        <v>1.4000000000000001</v>
      </c>
      <c r="AN760" s="102">
        <v>0.0</v>
      </c>
      <c r="AO760" s="115">
        <f t="shared" si="9"/>
        <v>-6.7300496</v>
      </c>
      <c r="AP760" s="116">
        <f t="shared" si="10"/>
        <v>3.810847498</v>
      </c>
      <c r="AQ760" s="117">
        <f t="shared" si="11"/>
        <v>-33.6392242</v>
      </c>
      <c r="AR760" s="103">
        <f t="array" ref="AR760">INDEX(Historical!$C$7:$C$1381,MATCH(B760,Historical!$B$7:$B$1403,0))*IF(AH760="n/a",1.03,IF(AH760&lt;0,1.01,IF(AH760&gt;10,1.1,(1+AH760/100))))</f>
        <v>1.133</v>
      </c>
      <c r="AS760" s="112">
        <f t="shared" si="12"/>
        <v>1.1663102</v>
      </c>
      <c r="AT760" s="112">
        <f t="shared" ref="AT760:AV760" si="768">IF($AK760="n/a",1.03*AS760,IF($AK760&lt;0,1.01*AS760,IF($AK760&gt;10,1.1*AS760,(1+$AK760/100)*AS760)))</f>
        <v>1.201299506</v>
      </c>
      <c r="AU760" s="112">
        <f t="shared" si="768"/>
        <v>1.237338491</v>
      </c>
      <c r="AV760" s="112">
        <f t="shared" si="768"/>
        <v>1.274458646</v>
      </c>
      <c r="AW760" s="103">
        <f t="shared" si="14"/>
        <v>6.012406843</v>
      </c>
      <c r="AX760" s="118">
        <f t="shared" si="15"/>
        <v>15.04982939</v>
      </c>
      <c r="AY760" s="119">
        <v>0.9</v>
      </c>
      <c r="AZ760" s="114">
        <v>6.79</v>
      </c>
      <c r="BA760" s="114">
        <v>-14.87</v>
      </c>
      <c r="BB760" s="114">
        <v>-9.31</v>
      </c>
      <c r="BC760" s="114">
        <v>-5.64</v>
      </c>
      <c r="BD760" s="42"/>
      <c r="BE760" s="17">
        <v>1989.0</v>
      </c>
      <c r="BF760" s="17">
        <f t="shared" si="16"/>
        <v>3</v>
      </c>
      <c r="BG760" s="120">
        <v>1.4000000000000001</v>
      </c>
    </row>
    <row r="761" ht="12.75" customHeight="1">
      <c r="A761" s="155" t="s">
        <v>1114</v>
      </c>
      <c r="B761" s="99" t="s">
        <v>1115</v>
      </c>
      <c r="C761" s="100" t="s">
        <v>136</v>
      </c>
      <c r="D761" s="100" t="s">
        <v>137</v>
      </c>
      <c r="E761" s="101">
        <v>15.0</v>
      </c>
      <c r="F761" s="58">
        <v>270.0</v>
      </c>
      <c r="G761" s="58" t="s">
        <v>168</v>
      </c>
      <c r="H761" s="58" t="s">
        <v>168</v>
      </c>
      <c r="I761" s="150">
        <v>118.54</v>
      </c>
      <c r="J761" s="103">
        <f t="shared" si="2"/>
        <v>2.193352455</v>
      </c>
      <c r="K761" s="104">
        <v>0.65</v>
      </c>
      <c r="L761" s="73">
        <v>4.0</v>
      </c>
      <c r="M761" s="23">
        <f t="shared" si="3"/>
        <v>2.6</v>
      </c>
      <c r="N761" s="105" t="s">
        <v>179</v>
      </c>
      <c r="O761" s="106">
        <v>0.6</v>
      </c>
      <c r="P761" s="107">
        <v>43811.0</v>
      </c>
      <c r="Q761" s="107">
        <v>43825.0</v>
      </c>
      <c r="R761" s="23">
        <f t="shared" si="4"/>
        <v>8.333333333</v>
      </c>
      <c r="S761" s="108">
        <f t="array" ref="S761">IF(INDEX(Historical!$D$7:$D$1379,MATCH(B761,Historical!$B$7:$B$1403,0))=0,"n/a",(INDEX(Historical!$C$7:$C$1381,MATCH(B761,Historical!$B$7:$B$1403,0))/INDEX(Historical!$D$7:$D$1379,MATCH(B761,Historical!$B$7:$B$1403,0))-1)*100)</f>
        <v>10.36036036</v>
      </c>
      <c r="T761" s="108">
        <f t="array" ref="T761">IF(INDEX(Historical!$F$7:$F$1372,MATCH(B761,Historical!$B$7:$B$1403,0))=0,"n/a",((INDEX(Historical!$C$7:$C$1381,MATCH(B761,Historical!$B$7:$B$1403,0))/INDEX(Historical!$F$7:$F$1372,MATCH(B761,Historical!$B$7:$B$1403,0)))^(1/3)-1)*100)</f>
        <v>9.228527339</v>
      </c>
      <c r="U761" s="108">
        <f t="array" ref="U761">IF(INDEX(Historical!$H$7:$H$1372,MATCH(B761,Historical!$B$7:$B$1403,0))=0,"n/a",((INDEX(Historical!$C$7:$C$1381,MATCH(B761,Historical!$B$7:$B$1403,0))/INDEX(Historical!$H$7:$H$1372,MATCH(B761,Historical!$B$7:$B$1403,0)))^(1/5)-1)*100)</f>
        <v>10.0181909</v>
      </c>
      <c r="V761" s="108">
        <f t="array" ref="V761">IF(INDEX(Historical!$O$7:$O$1372,MATCH(B761,Historical!$B$7:$B$1403,0))=0,"n/a",((INDEX(Historical!$C$7:$C$1381,MATCH(B761,Historical!$B$7:$B$1403,0))/INDEX(Historical!$O$7:$O$1372,MATCH(B761,Historical!$B$7:$B$1403,0)))^(1/10)-1)*100)</f>
        <v>12.56684193</v>
      </c>
      <c r="W761" s="109">
        <f t="shared" si="5"/>
        <v>0.7971924017</v>
      </c>
      <c r="X761" s="110">
        <f t="shared" si="6"/>
        <v>33.39396966</v>
      </c>
      <c r="Y761" s="133"/>
      <c r="Z761" s="103">
        <f t="shared" si="7"/>
        <v>24.80916031</v>
      </c>
      <c r="AA761" s="112">
        <f t="shared" si="8"/>
        <v>11.3110687</v>
      </c>
      <c r="AB761" s="73">
        <v>12.0</v>
      </c>
      <c r="AC761" s="102">
        <v>10.48</v>
      </c>
      <c r="AD761" s="102" t="s">
        <v>128</v>
      </c>
      <c r="AE761" s="102">
        <v>0.96</v>
      </c>
      <c r="AF761" s="102">
        <v>1.52</v>
      </c>
      <c r="AG761" s="102">
        <v>14.099999999999998</v>
      </c>
      <c r="AH761" s="102">
        <v>5.8999999999999995</v>
      </c>
      <c r="AI761" s="102">
        <v>7.95</v>
      </c>
      <c r="AJ761" s="156">
        <v>0.3</v>
      </c>
      <c r="AK761" s="156">
        <v>-1.0999999999999999</v>
      </c>
      <c r="AL761" s="113">
        <v>4690.0</v>
      </c>
      <c r="AM761" s="114">
        <v>0.5</v>
      </c>
      <c r="AN761" s="102">
        <v>0.22</v>
      </c>
      <c r="AO761" s="115">
        <f t="shared" si="9"/>
        <v>0.9004746514</v>
      </c>
      <c r="AP761" s="116">
        <f t="shared" si="10"/>
        <v>12.21154335</v>
      </c>
      <c r="AQ761" s="117">
        <f t="shared" si="11"/>
        <v>-12.58572599</v>
      </c>
      <c r="AR761" s="103">
        <f t="array" ref="AR761">INDEX(Historical!$C$7:$C$1381,MATCH(B761,Historical!$B$7:$B$1403,0))*IF(AH761="n/a",1.03,IF(AH761&lt;0,1.01,IF(AH761&gt;10,1.1,(1+AH761/100))))</f>
        <v>2.59455</v>
      </c>
      <c r="AS761" s="112">
        <f t="shared" si="12"/>
        <v>2.800816725</v>
      </c>
      <c r="AT761" s="112">
        <f t="shared" ref="AT761:AV761" si="769">IF($AK761="n/a",1.03*AS761,IF($AK761&lt;0,1.01*AS761,IF($AK761&gt;10,1.1*AS761,(1+$AK761/100)*AS761)))</f>
        <v>2.828824892</v>
      </c>
      <c r="AU761" s="112">
        <f t="shared" si="769"/>
        <v>2.857113141</v>
      </c>
      <c r="AV761" s="112">
        <f t="shared" si="769"/>
        <v>2.885684273</v>
      </c>
      <c r="AW761" s="103">
        <f t="shared" si="14"/>
        <v>13.96698903</v>
      </c>
      <c r="AX761" s="118">
        <f t="shared" si="15"/>
        <v>11.78251141</v>
      </c>
      <c r="AY761" s="119">
        <v>0.52</v>
      </c>
      <c r="AZ761" s="114">
        <v>6.74</v>
      </c>
      <c r="BA761" s="114">
        <v>-18.08</v>
      </c>
      <c r="BB761" s="114">
        <v>-13.52</v>
      </c>
      <c r="BC761" s="114">
        <v>-9.229999999999999</v>
      </c>
      <c r="BD761" s="42"/>
      <c r="BE761" s="17">
        <v>2006.0</v>
      </c>
      <c r="BF761" s="17">
        <f t="shared" si="16"/>
        <v>1</v>
      </c>
      <c r="BG761" s="120">
        <v>3.4000000000000004</v>
      </c>
    </row>
    <row r="762" ht="12.75" customHeight="1">
      <c r="A762" s="55" t="s">
        <v>1116</v>
      </c>
      <c r="B762" s="99" t="s">
        <v>1117</v>
      </c>
      <c r="C762" s="100" t="s">
        <v>296</v>
      </c>
      <c r="D762" s="100" t="s">
        <v>830</v>
      </c>
      <c r="E762" s="101">
        <v>10.0</v>
      </c>
      <c r="F762" s="58">
        <v>373.0</v>
      </c>
      <c r="G762" s="58" t="s">
        <v>168</v>
      </c>
      <c r="H762" s="58" t="s">
        <v>168</v>
      </c>
      <c r="I762" s="150">
        <v>75.41</v>
      </c>
      <c r="J762" s="103">
        <f t="shared" si="2"/>
        <v>2.121734518</v>
      </c>
      <c r="K762" s="104">
        <v>0.4</v>
      </c>
      <c r="L762" s="73">
        <v>4.0</v>
      </c>
      <c r="M762" s="23">
        <f t="shared" si="3"/>
        <v>1.6</v>
      </c>
      <c r="N762" s="105" t="s">
        <v>792</v>
      </c>
      <c r="O762" s="106">
        <v>0.39</v>
      </c>
      <c r="P762" s="107">
        <v>43762.0</v>
      </c>
      <c r="Q762" s="107">
        <v>43777.0</v>
      </c>
      <c r="R762" s="23">
        <f t="shared" si="4"/>
        <v>2.564102564</v>
      </c>
      <c r="S762" s="108">
        <f t="array" ref="S762">IF(INDEX(Historical!$D$7:$D$1379,MATCH(B762,Historical!$B$7:$B$1403,0))=0,"n/a",(INDEX(Historical!$C$7:$C$1381,MATCH(B762,Historical!$B$7:$B$1403,0))/INDEX(Historical!$D$7:$D$1379,MATCH(B762,Historical!$B$7:$B$1403,0))-1)*100)</f>
        <v>4.666666667</v>
      </c>
      <c r="T762" s="108">
        <f t="array" ref="T762">IF(INDEX(Historical!$F$7:$F$1372,MATCH(B762,Historical!$B$7:$B$1403,0))=0,"n/a",((INDEX(Historical!$C$7:$C$1381,MATCH(B762,Historical!$B$7:$B$1403,0))/INDEX(Historical!$F$7:$F$1372,MATCH(B762,Historical!$B$7:$B$1403,0)))^(1/3)-1)*100)</f>
        <v>7.607622409</v>
      </c>
      <c r="U762" s="108">
        <f t="array" ref="U762">IF(INDEX(Historical!$H$7:$H$1372,MATCH(B762,Historical!$B$7:$B$1403,0))=0,"n/a",((INDEX(Historical!$C$7:$C$1381,MATCH(B762,Historical!$B$7:$B$1403,0))/INDEX(Historical!$H$7:$H$1372,MATCH(B762,Historical!$B$7:$B$1403,0)))^(1/5)-1)*100)</f>
        <v>10.33814641</v>
      </c>
      <c r="V762" s="108">
        <f t="array" ref="V762">IF(INDEX(Historical!$O$7:$O$1372,MATCH(B762,Historical!$B$7:$B$1403,0))=0,"n/a",((INDEX(Historical!$C$7:$C$1381,MATCH(B762,Historical!$B$7:$B$1403,0))/INDEX(Historical!$O$7:$O$1372,MATCH(B762,Historical!$B$7:$B$1403,0)))^(1/10)-1)*100)</f>
        <v>18.81579059</v>
      </c>
      <c r="W762" s="109">
        <f t="shared" si="5"/>
        <v>0.5494399163</v>
      </c>
      <c r="X762" s="110" t="str">
        <f t="shared" si="6"/>
        <v>n/a</v>
      </c>
      <c r="Y762" s="147"/>
      <c r="Z762" s="103">
        <f t="shared" si="7"/>
        <v>51.94805195</v>
      </c>
      <c r="AA762" s="112">
        <f t="shared" si="8"/>
        <v>24.48376623</v>
      </c>
      <c r="AB762" s="73">
        <v>7.0</v>
      </c>
      <c r="AC762" s="102">
        <v>3.08</v>
      </c>
      <c r="AD762" s="102">
        <v>4.01</v>
      </c>
      <c r="AE762" s="102">
        <v>0.52</v>
      </c>
      <c r="AF762" s="102">
        <v>1.97</v>
      </c>
      <c r="AG762" s="102">
        <v>8.4</v>
      </c>
      <c r="AH762" s="102">
        <v>-71.39999999999999</v>
      </c>
      <c r="AI762" s="102">
        <v>14.35</v>
      </c>
      <c r="AJ762" s="102">
        <v>-5.6000000000000005</v>
      </c>
      <c r="AK762" s="102">
        <v>6.1</v>
      </c>
      <c r="AL762" s="113">
        <v>4260.0</v>
      </c>
      <c r="AM762" s="114">
        <v>0.8999999999999999</v>
      </c>
      <c r="AN762" s="102">
        <v>0.87</v>
      </c>
      <c r="AO762" s="115">
        <f t="shared" si="9"/>
        <v>-12.02388531</v>
      </c>
      <c r="AP762" s="116">
        <f t="shared" si="10"/>
        <v>12.45988092</v>
      </c>
      <c r="AQ762" s="117">
        <f t="shared" si="11"/>
        <v>46.41344729</v>
      </c>
      <c r="AR762" s="103">
        <f t="array" ref="AR762">INDEX(Historical!$C$7:$C$1381,MATCH(B762,Historical!$B$7:$B$1403,0))*IF(AH762="n/a",1.03,IF(AH762&lt;0,1.01,IF(AH762&gt;10,1.1,(1+AH762/100))))</f>
        <v>1.5857</v>
      </c>
      <c r="AS762" s="112">
        <f t="shared" si="12"/>
        <v>1.74427</v>
      </c>
      <c r="AT762" s="112">
        <f t="shared" ref="AT762:AV762" si="770">IF($AK762="n/a",1.03*AS762,IF($AK762&lt;0,1.01*AS762,IF($AK762&gt;10,1.1*AS762,(1+$AK762/100)*AS762)))</f>
        <v>1.85067047</v>
      </c>
      <c r="AU762" s="112">
        <f t="shared" si="770"/>
        <v>1.963561369</v>
      </c>
      <c r="AV762" s="112">
        <f t="shared" si="770"/>
        <v>2.083338612</v>
      </c>
      <c r="AW762" s="103">
        <f t="shared" si="14"/>
        <v>9.227540451</v>
      </c>
      <c r="AX762" s="118">
        <f t="shared" si="15"/>
        <v>12.23649443</v>
      </c>
      <c r="AY762" s="119">
        <v>2.0</v>
      </c>
      <c r="AZ762" s="114">
        <v>79.33</v>
      </c>
      <c r="BA762" s="114">
        <v>-15.7</v>
      </c>
      <c r="BB762" s="114">
        <v>-4.130000000000001</v>
      </c>
      <c r="BC762" s="114">
        <v>21.01</v>
      </c>
      <c r="BD762" s="42"/>
      <c r="BE762" s="17">
        <v>2011.0</v>
      </c>
      <c r="BF762" s="17">
        <f t="shared" si="16"/>
        <v>0</v>
      </c>
      <c r="BG762" s="120">
        <v>3.4000000000000004</v>
      </c>
    </row>
    <row r="763" ht="12.75" customHeight="1">
      <c r="A763" s="155" t="s">
        <v>1118</v>
      </c>
      <c r="B763" s="99" t="s">
        <v>1119</v>
      </c>
      <c r="C763" s="100" t="s">
        <v>136</v>
      </c>
      <c r="D763" s="100" t="s">
        <v>153</v>
      </c>
      <c r="E763" s="101">
        <v>18.0</v>
      </c>
      <c r="F763" s="58">
        <v>183.0</v>
      </c>
      <c r="G763" s="58" t="s">
        <v>168</v>
      </c>
      <c r="H763" s="58" t="s">
        <v>168</v>
      </c>
      <c r="I763" s="150">
        <v>49.0</v>
      </c>
      <c r="J763" s="103">
        <f t="shared" si="2"/>
        <v>2.857142857</v>
      </c>
      <c r="K763" s="104">
        <v>0.7</v>
      </c>
      <c r="L763" s="73">
        <v>2.0</v>
      </c>
      <c r="M763" s="23">
        <f t="shared" si="3"/>
        <v>1.4</v>
      </c>
      <c r="N763" s="105" t="s">
        <v>1120</v>
      </c>
      <c r="O763" s="106">
        <v>0.65</v>
      </c>
      <c r="P763" s="107">
        <v>43629.0</v>
      </c>
      <c r="Q763" s="107">
        <v>43648.0</v>
      </c>
      <c r="R763" s="23">
        <f t="shared" si="4"/>
        <v>7.692307692</v>
      </c>
      <c r="S763" s="108">
        <f t="array" ref="S763">IF(INDEX(Historical!$D$7:$D$1379,MATCH(B763,Historical!$B$7:$B$1403,0))=0,"n/a",(INDEX(Historical!$C$7:$C$1381,MATCH(B763,Historical!$B$7:$B$1403,0))/INDEX(Historical!$D$7:$D$1379,MATCH(B763,Historical!$B$7:$B$1403,0))-1)*100)</f>
        <v>7.692307692</v>
      </c>
      <c r="T763" s="108">
        <f t="array" ref="T763">IF(INDEX(Historical!$F$7:$F$1372,MATCH(B763,Historical!$B$7:$B$1403,0))=0,"n/a",((INDEX(Historical!$C$7:$C$1381,MATCH(B763,Historical!$B$7:$B$1403,0))/INDEX(Historical!$F$7:$F$1372,MATCH(B763,Historical!$B$7:$B$1403,0)))^(1/3)-1)*100)</f>
        <v>18.09632142</v>
      </c>
      <c r="U763" s="108">
        <f t="array" ref="U763">IF(INDEX(Historical!$H$7:$H$1372,MATCH(B763,Historical!$B$7:$B$1403,0))=0,"n/a",((INDEX(Historical!$C$7:$C$1381,MATCH(B763,Historical!$B$7:$B$1403,0))/INDEX(Historical!$H$7:$H$1372,MATCH(B763,Historical!$B$7:$B$1403,0)))^(1/5)-1)*100)</f>
        <v>16.58506946</v>
      </c>
      <c r="V763" s="108">
        <f t="array" ref="V763">IF(INDEX(Historical!$O$7:$O$1372,MATCH(B763,Historical!$B$7:$B$1403,0))=0,"n/a",((INDEX(Historical!$C$7:$C$1381,MATCH(B763,Historical!$B$7:$B$1403,0))/INDEX(Historical!$O$7:$O$1372,MATCH(B763,Historical!$B$7:$B$1403,0)))^(1/10)-1)*100)</f>
        <v>17.67373388</v>
      </c>
      <c r="W763" s="109">
        <f t="shared" si="5"/>
        <v>0.9384021269</v>
      </c>
      <c r="X763" s="110" t="str">
        <f t="shared" si="6"/>
        <v>n/a</v>
      </c>
      <c r="Y763" s="99"/>
      <c r="Z763" s="103" t="str">
        <f t="shared" si="7"/>
        <v>n/a</v>
      </c>
      <c r="AA763" s="112" t="str">
        <f t="shared" si="8"/>
        <v>n/a</v>
      </c>
      <c r="AB763" s="73">
        <v>12.0</v>
      </c>
      <c r="AC763" s="102" t="s">
        <v>128</v>
      </c>
      <c r="AD763" s="102" t="s">
        <v>128</v>
      </c>
      <c r="AE763" s="102" t="s">
        <v>128</v>
      </c>
      <c r="AF763" s="102" t="s">
        <v>128</v>
      </c>
      <c r="AG763" s="102" t="s">
        <v>128</v>
      </c>
      <c r="AH763" s="102" t="s">
        <v>128</v>
      </c>
      <c r="AI763" s="102" t="s">
        <v>128</v>
      </c>
      <c r="AJ763" s="102" t="s">
        <v>128</v>
      </c>
      <c r="AK763" s="102" t="s">
        <v>128</v>
      </c>
      <c r="AL763" s="113" t="s">
        <v>128</v>
      </c>
      <c r="AM763" s="114" t="s">
        <v>128</v>
      </c>
      <c r="AN763" s="102" t="s">
        <v>128</v>
      </c>
      <c r="AO763" s="115" t="str">
        <f t="shared" si="9"/>
        <v>n/a</v>
      </c>
      <c r="AP763" s="116">
        <f t="shared" si="10"/>
        <v>19.44221232</v>
      </c>
      <c r="AQ763" s="117" t="str">
        <f t="shared" si="11"/>
        <v>n/a</v>
      </c>
      <c r="AR763" s="103">
        <f t="array" ref="AR763">INDEX(Historical!$C$7:$C$1381,MATCH(B763,Historical!$B$7:$B$1403,0))*IF(AH763="n/a",1.03,IF(AH763&lt;0,1.01,IF(AH763&gt;10,1.1,(1+AH763/100))))</f>
        <v>1.442</v>
      </c>
      <c r="AS763" s="112">
        <f t="shared" si="12"/>
        <v>1.48526</v>
      </c>
      <c r="AT763" s="112">
        <f t="shared" ref="AT763:AV763" si="771">IF($AK763="n/a",1.03*AS763,IF($AK763&lt;0,1.01*AS763,IF($AK763&gt;10,1.1*AS763,(1+$AK763/100)*AS763)))</f>
        <v>1.5298178</v>
      </c>
      <c r="AU763" s="112">
        <f t="shared" si="771"/>
        <v>1.575712334</v>
      </c>
      <c r="AV763" s="112">
        <f t="shared" si="771"/>
        <v>1.622983704</v>
      </c>
      <c r="AW763" s="103">
        <f t="shared" si="14"/>
        <v>7.655773838</v>
      </c>
      <c r="AX763" s="118">
        <f t="shared" si="15"/>
        <v>15.62402824</v>
      </c>
      <c r="AY763" s="119" t="s">
        <v>128</v>
      </c>
      <c r="AZ763" s="114" t="s">
        <v>128</v>
      </c>
      <c r="BA763" s="114" t="s">
        <v>128</v>
      </c>
      <c r="BB763" s="114" t="s">
        <v>128</v>
      </c>
      <c r="BC763" s="114" t="s">
        <v>128</v>
      </c>
      <c r="BD763" s="42" t="s">
        <v>112</v>
      </c>
      <c r="BE763" s="17">
        <v>2002.0</v>
      </c>
      <c r="BF763" s="17">
        <f t="shared" si="16"/>
        <v>1</v>
      </c>
      <c r="BG763" s="120" t="s">
        <v>128</v>
      </c>
    </row>
    <row r="764" ht="12.75" customHeight="1">
      <c r="A764" s="155" t="s">
        <v>1121</v>
      </c>
      <c r="B764" s="99" t="s">
        <v>1122</v>
      </c>
      <c r="C764" s="100" t="s">
        <v>296</v>
      </c>
      <c r="D764" s="100" t="s">
        <v>342</v>
      </c>
      <c r="E764" s="101">
        <v>17.0</v>
      </c>
      <c r="F764" s="58">
        <v>207.0</v>
      </c>
      <c r="G764" s="58" t="s">
        <v>121</v>
      </c>
      <c r="H764" s="58" t="s">
        <v>120</v>
      </c>
      <c r="I764" s="150">
        <v>133.59</v>
      </c>
      <c r="J764" s="103">
        <f t="shared" si="2"/>
        <v>1.736656935</v>
      </c>
      <c r="K764" s="104">
        <v>0.58</v>
      </c>
      <c r="L764" s="73">
        <v>4.0</v>
      </c>
      <c r="M764" s="23">
        <f t="shared" si="3"/>
        <v>2.32</v>
      </c>
      <c r="N764" s="105" t="s">
        <v>184</v>
      </c>
      <c r="O764" s="106">
        <v>0.55</v>
      </c>
      <c r="P764" s="107">
        <v>43635.0</v>
      </c>
      <c r="Q764" s="107">
        <v>43656.0</v>
      </c>
      <c r="R764" s="23">
        <f t="shared" si="4"/>
        <v>5.454545455</v>
      </c>
      <c r="S764" s="108">
        <f t="array" ref="S764">IF(INDEX(Historical!$D$7:$D$1379,MATCH(B764,Historical!$B$7:$B$1403,0))=0,"n/a",(INDEX(Historical!$C$7:$C$1381,MATCH(B764,Historical!$B$7:$B$1403,0))/INDEX(Historical!$D$7:$D$1379,MATCH(B764,Historical!$B$7:$B$1403,0))-1)*100)</f>
        <v>7.619047619</v>
      </c>
      <c r="T764" s="108">
        <f t="array" ref="T764">IF(INDEX(Historical!$F$7:$F$1372,MATCH(B764,Historical!$B$7:$B$1403,0))=0,"n/a",((INDEX(Historical!$C$7:$C$1381,MATCH(B764,Historical!$B$7:$B$1403,0))/INDEX(Historical!$F$7:$F$1372,MATCH(B764,Historical!$B$7:$B$1403,0)))^(1/3)-1)*100)</f>
        <v>9.956229547</v>
      </c>
      <c r="U764" s="108">
        <f t="array" ref="U764">IF(INDEX(Historical!$H$7:$H$1372,MATCH(B764,Historical!$B$7:$B$1403,0))=0,"n/a",((INDEX(Historical!$C$7:$C$1381,MATCH(B764,Historical!$B$7:$B$1403,0))/INDEX(Historical!$H$7:$H$1372,MATCH(B764,Historical!$B$7:$B$1403,0)))^(1/5)-1)*100)</f>
        <v>9.433222815</v>
      </c>
      <c r="V764" s="108">
        <f t="array" ref="V764">IF(INDEX(Historical!$O$7:$O$1372,MATCH(B764,Historical!$B$7:$B$1403,0))=0,"n/a",((INDEX(Historical!$C$7:$C$1381,MATCH(B764,Historical!$B$7:$B$1403,0))/INDEX(Historical!$O$7:$O$1372,MATCH(B764,Historical!$B$7:$B$1403,0)))^(1/10)-1)*100)</f>
        <v>12.76126846</v>
      </c>
      <c r="W764" s="109">
        <f t="shared" si="5"/>
        <v>0.7392073009</v>
      </c>
      <c r="X764" s="110">
        <f t="shared" si="6"/>
        <v>0.3519859259</v>
      </c>
      <c r="Y764" s="99"/>
      <c r="Z764" s="103">
        <f t="shared" si="7"/>
        <v>52.84738041</v>
      </c>
      <c r="AA764" s="112">
        <f t="shared" si="8"/>
        <v>30.43052392</v>
      </c>
      <c r="AB764" s="73">
        <v>1.0</v>
      </c>
      <c r="AC764" s="102">
        <v>4.39</v>
      </c>
      <c r="AD764" s="102">
        <v>4.13</v>
      </c>
      <c r="AE764" s="102">
        <v>3.69</v>
      </c>
      <c r="AF764" s="102">
        <v>5.13</v>
      </c>
      <c r="AG764" s="102">
        <v>17.299999999999997</v>
      </c>
      <c r="AH764" s="102">
        <v>11.899999999999999</v>
      </c>
      <c r="AI764" s="102">
        <v>5.5</v>
      </c>
      <c r="AJ764" s="102">
        <v>26.8</v>
      </c>
      <c r="AK764" s="102">
        <v>7.37</v>
      </c>
      <c r="AL764" s="113">
        <v>16180.0</v>
      </c>
      <c r="AM764" s="114">
        <v>0.4</v>
      </c>
      <c r="AN764" s="102">
        <v>0.31</v>
      </c>
      <c r="AO764" s="115">
        <f t="shared" si="9"/>
        <v>-19.26064417</v>
      </c>
      <c r="AP764" s="116">
        <f t="shared" si="10"/>
        <v>11.16987975</v>
      </c>
      <c r="AQ764" s="117">
        <f t="shared" si="11"/>
        <v>163.403862</v>
      </c>
      <c r="AR764" s="103">
        <f t="array" ref="AR764">INDEX(Historical!$C$7:$C$1381,MATCH(B764,Historical!$B$7:$B$1403,0))*IF(AH764="n/a",1.03,IF(AH764&lt;0,1.01,IF(AH764&gt;10,1.1,(1+AH764/100))))</f>
        <v>2.486</v>
      </c>
      <c r="AS764" s="112">
        <f t="shared" si="12"/>
        <v>2.62273</v>
      </c>
      <c r="AT764" s="112">
        <f t="shared" ref="AT764:AV764" si="772">IF($AK764="n/a",1.03*AS764,IF($AK764&lt;0,1.01*AS764,IF($AK764&gt;10,1.1*AS764,(1+$AK764/100)*AS764)))</f>
        <v>2.816025201</v>
      </c>
      <c r="AU764" s="112">
        <f t="shared" si="772"/>
        <v>3.023566258</v>
      </c>
      <c r="AV764" s="112">
        <f t="shared" si="772"/>
        <v>3.246403092</v>
      </c>
      <c r="AW764" s="103">
        <f t="shared" si="14"/>
        <v>14.19472455</v>
      </c>
      <c r="AX764" s="118">
        <f t="shared" si="15"/>
        <v>10.62558915</v>
      </c>
      <c r="AY764" s="119">
        <v>1.57</v>
      </c>
      <c r="AZ764" s="114">
        <v>69.96</v>
      </c>
      <c r="BA764" s="114">
        <v>-0.62</v>
      </c>
      <c r="BB764" s="114">
        <v>-0.26</v>
      </c>
      <c r="BC764" s="114">
        <v>23.45</v>
      </c>
      <c r="BD764" s="42"/>
      <c r="BE764" s="17">
        <v>2003.0</v>
      </c>
      <c r="BF764" s="17">
        <f t="shared" si="16"/>
        <v>1</v>
      </c>
      <c r="BG764" s="120">
        <v>9.0</v>
      </c>
    </row>
    <row r="765" ht="12.75" customHeight="1">
      <c r="A765" s="55" t="s">
        <v>1123</v>
      </c>
      <c r="B765" s="99" t="s">
        <v>1124</v>
      </c>
      <c r="C765" s="100" t="s">
        <v>296</v>
      </c>
      <c r="D765" s="100" t="s">
        <v>342</v>
      </c>
      <c r="E765" s="101">
        <v>23.0</v>
      </c>
      <c r="F765" s="58">
        <v>148.0</v>
      </c>
      <c r="G765" s="58" t="s">
        <v>168</v>
      </c>
      <c r="H765" s="58" t="s">
        <v>168</v>
      </c>
      <c r="I765" s="150">
        <v>59.8</v>
      </c>
      <c r="J765" s="103">
        <f t="shared" si="2"/>
        <v>1.538461538</v>
      </c>
      <c r="K765" s="144">
        <v>0.23</v>
      </c>
      <c r="L765" s="73">
        <v>4.0</v>
      </c>
      <c r="M765" s="23">
        <f t="shared" si="3"/>
        <v>0.92</v>
      </c>
      <c r="N765" s="105" t="s">
        <v>434</v>
      </c>
      <c r="O765" s="241">
        <v>0.195</v>
      </c>
      <c r="P765" s="107">
        <v>43600.0</v>
      </c>
      <c r="Q765" s="107">
        <v>43622.0</v>
      </c>
      <c r="R765" s="23">
        <f t="shared" si="4"/>
        <v>17.94871795</v>
      </c>
      <c r="S765" s="108">
        <f t="array" ref="S765">IF(INDEX(Historical!$D$7:$D$1379,MATCH(B765,Historical!$B$7:$B$1403,0))=0,"n/a",(INDEX(Historical!$C$7:$C$1381,MATCH(B765,Historical!$B$7:$B$1403,0))/INDEX(Historical!$D$7:$D$1379,MATCH(B765,Historical!$B$7:$B$1403,0))-1)*100)</f>
        <v>19.39291737</v>
      </c>
      <c r="T765" s="108">
        <f t="array" ref="T765">IF(INDEX(Historical!$F$7:$F$1372,MATCH(B765,Historical!$B$7:$B$1403,0))=0,"n/a",((INDEX(Historical!$C$7:$C$1381,MATCH(B765,Historical!$B$7:$B$1403,0))/INDEX(Historical!$F$7:$F$1372,MATCH(B765,Historical!$B$7:$B$1403,0)))^(1/3)-1)*100)</f>
        <v>21.37037411</v>
      </c>
      <c r="U765" s="108">
        <f t="array" ref="U765">IF(INDEX(Historical!$H$7:$H$1372,MATCH(B765,Historical!$B$7:$B$1403,0))=0,"n/a",((INDEX(Historical!$C$7:$C$1381,MATCH(B765,Historical!$B$7:$B$1403,0))/INDEX(Historical!$H$7:$H$1372,MATCH(B765,Historical!$B$7:$B$1403,0)))^(1/5)-1)*100)</f>
        <v>21.44501497</v>
      </c>
      <c r="V765" s="108">
        <f t="array" ref="V765">IF(INDEX(Historical!$O$7:$O$1372,MATCH(B765,Historical!$B$7:$B$1403,0))=0,"n/a",((INDEX(Historical!$C$7:$C$1381,MATCH(B765,Historical!$B$7:$B$1403,0))/INDEX(Historical!$O$7:$O$1372,MATCH(B765,Historical!$B$7:$B$1403,0)))^(1/10)-1)*100)</f>
        <v>22.37439012</v>
      </c>
      <c r="W765" s="109">
        <f t="shared" si="5"/>
        <v>0.9584625481</v>
      </c>
      <c r="X765" s="110">
        <f t="shared" si="6"/>
        <v>2.023114619</v>
      </c>
      <c r="Y765" s="176" t="s">
        <v>1125</v>
      </c>
      <c r="Z765" s="103">
        <f t="shared" si="7"/>
        <v>36.22047244</v>
      </c>
      <c r="AA765" s="112">
        <f t="shared" si="8"/>
        <v>23.54330709</v>
      </c>
      <c r="AB765" s="73">
        <v>1.0</v>
      </c>
      <c r="AC765" s="102">
        <v>2.54</v>
      </c>
      <c r="AD765" s="102">
        <v>2.74</v>
      </c>
      <c r="AE765" s="102">
        <v>1.79</v>
      </c>
      <c r="AF765" s="102">
        <v>13.03</v>
      </c>
      <c r="AG765" s="102">
        <v>59.5</v>
      </c>
      <c r="AH765" s="102">
        <v>24.6</v>
      </c>
      <c r="AI765" s="102">
        <v>9.01</v>
      </c>
      <c r="AJ765" s="102">
        <v>10.6</v>
      </c>
      <c r="AK765" s="102">
        <v>8.6</v>
      </c>
      <c r="AL765" s="113">
        <v>72590.0</v>
      </c>
      <c r="AM765" s="114">
        <v>0.1</v>
      </c>
      <c r="AN765" s="102">
        <v>0.4</v>
      </c>
      <c r="AO765" s="115">
        <f t="shared" si="9"/>
        <v>-0.5598305826</v>
      </c>
      <c r="AP765" s="116">
        <f t="shared" si="10"/>
        <v>22.9834765</v>
      </c>
      <c r="AQ765" s="117">
        <f t="shared" si="11"/>
        <v>269.2450504</v>
      </c>
      <c r="AR765" s="103">
        <f t="array" ref="AR765">INDEX(Historical!$C$7:$C$1381,MATCH(B765,Historical!$B$7:$B$1403,0))*IF(AH765="n/a",1.03,IF(AH765&lt;0,1.01,IF(AH765&gt;10,1.1,(1+AH765/100))))</f>
        <v>0.9735</v>
      </c>
      <c r="AS765" s="112">
        <f t="shared" si="12"/>
        <v>1.06121235</v>
      </c>
      <c r="AT765" s="112">
        <f t="shared" ref="AT765:AV765" si="773">IF($AK765="n/a",1.03*AS765,IF($AK765&lt;0,1.01*AS765,IF($AK765&gt;10,1.1*AS765,(1+$AK765/100)*AS765)))</f>
        <v>1.152476612</v>
      </c>
      <c r="AU765" s="112">
        <f t="shared" si="773"/>
        <v>1.251589601</v>
      </c>
      <c r="AV765" s="112">
        <f t="shared" si="773"/>
        <v>1.359226306</v>
      </c>
      <c r="AW765" s="103">
        <f t="shared" si="14"/>
        <v>5.798004869</v>
      </c>
      <c r="AX765" s="118">
        <f t="shared" si="15"/>
        <v>9.695660316</v>
      </c>
      <c r="AY765" s="119">
        <v>0.7</v>
      </c>
      <c r="AZ765" s="114">
        <v>21.92</v>
      </c>
      <c r="BA765" s="114">
        <v>-7.93</v>
      </c>
      <c r="BB765" s="114">
        <v>-3.06</v>
      </c>
      <c r="BC765" s="114">
        <v>4.81</v>
      </c>
      <c r="BD765" s="42"/>
      <c r="BE765" s="17">
        <v>1997.0</v>
      </c>
      <c r="BF765" s="17">
        <f t="shared" si="16"/>
        <v>2</v>
      </c>
      <c r="BG765" s="120">
        <v>14.899999999999999</v>
      </c>
    </row>
    <row r="766" ht="12.75" customHeight="1">
      <c r="A766" s="231" t="s">
        <v>1995</v>
      </c>
      <c r="B766" s="99" t="s">
        <v>1996</v>
      </c>
      <c r="C766" s="100" t="s">
        <v>118</v>
      </c>
      <c r="D766" s="100" t="s">
        <v>202</v>
      </c>
      <c r="E766" s="101">
        <v>6.0</v>
      </c>
      <c r="F766" s="58">
        <v>734.0</v>
      </c>
      <c r="G766" s="58" t="s">
        <v>168</v>
      </c>
      <c r="H766" s="58" t="s">
        <v>168</v>
      </c>
      <c r="I766" s="60">
        <v>44.84</v>
      </c>
      <c r="J766" s="103">
        <f t="shared" si="2"/>
        <v>2.497769848</v>
      </c>
      <c r="K766" s="55">
        <v>0.28</v>
      </c>
      <c r="L766" s="58">
        <v>4.0</v>
      </c>
      <c r="M766" s="23">
        <f t="shared" si="3"/>
        <v>1.12</v>
      </c>
      <c r="N766" s="58" t="s">
        <v>1595</v>
      </c>
      <c r="O766" s="232">
        <v>0.27</v>
      </c>
      <c r="P766" s="148">
        <v>43237.0</v>
      </c>
      <c r="Q766" s="148">
        <v>43255.0</v>
      </c>
      <c r="R766" s="23">
        <f t="shared" si="4"/>
        <v>3.703703704</v>
      </c>
      <c r="S766" s="108">
        <f t="array" ref="S766">IF(INDEX(Historical!$D$7:$D$1379,MATCH(B766,Historical!$B$7:$B$1403,0))=0,"n/a",(INDEX(Historical!$C$7:$C$1381,MATCH(B766,Historical!$B$7:$B$1403,0))/INDEX(Historical!$D$7:$D$1379,MATCH(B766,Historical!$B$7:$B$1403,0))-1)*100)</f>
        <v>0.9009009009</v>
      </c>
      <c r="T766" s="108">
        <f t="array" ref="T766">IF(INDEX(Historical!$F$7:$F$1372,MATCH(B766,Historical!$B$7:$B$1403,0))=0,"n/a",((INDEX(Historical!$C$7:$C$1381,MATCH(B766,Historical!$B$7:$B$1403,0))/INDEX(Historical!$F$7:$F$1372,MATCH(B766,Historical!$B$7:$B$1403,0)))^(1/3)-1)*100)</f>
        <v>2.501029597</v>
      </c>
      <c r="U766" s="108">
        <f t="array" ref="U766">IF(INDEX(Historical!$H$7:$H$1372,MATCH(B766,Historical!$B$7:$B$1403,0))=0,"n/a",((INDEX(Historical!$C$7:$C$1381,MATCH(B766,Historical!$B$7:$B$1403,0))/INDEX(Historical!$H$7:$H$1372,MATCH(B766,Historical!$B$7:$B$1403,0)))^(1/5)-1)*100)</f>
        <v>2.292455663</v>
      </c>
      <c r="V766" s="108">
        <f t="array" ref="V766">IF(INDEX(Historical!$O$7:$O$1372,MATCH(B766,Historical!$B$7:$B$1403,0))=0,"n/a",((INDEX(Historical!$C$7:$C$1381,MATCH(B766,Historical!$B$7:$B$1403,0))/INDEX(Historical!$O$7:$O$1372,MATCH(B766,Historical!$B$7:$B$1403,0)))^(1/10)-1)*100)</f>
        <v>9.54701569</v>
      </c>
      <c r="W766" s="109">
        <f t="shared" si="5"/>
        <v>0.2401227501</v>
      </c>
      <c r="X766" s="110">
        <f t="shared" si="6"/>
        <v>0.09472957283</v>
      </c>
      <c r="Y766" s="149" t="s">
        <v>1715</v>
      </c>
      <c r="Z766" s="103">
        <f t="shared" si="7"/>
        <v>23.77919321</v>
      </c>
      <c r="AA766" s="112">
        <f t="shared" si="8"/>
        <v>9.520169851</v>
      </c>
      <c r="AB766" s="73">
        <v>12.0</v>
      </c>
      <c r="AC766" s="120">
        <v>4.71</v>
      </c>
      <c r="AD766" s="120">
        <v>1.94</v>
      </c>
      <c r="AE766" s="102">
        <v>0.9</v>
      </c>
      <c r="AF766" s="102">
        <v>1.81</v>
      </c>
      <c r="AG766" s="102">
        <v>20.8</v>
      </c>
      <c r="AH766" s="102">
        <v>21.8</v>
      </c>
      <c r="AI766" s="102">
        <v>9.969999999999999</v>
      </c>
      <c r="AJ766" s="234">
        <v>24.2</v>
      </c>
      <c r="AK766" s="234">
        <v>4.9</v>
      </c>
      <c r="AL766" s="120">
        <v>3410.0</v>
      </c>
      <c r="AM766" s="120">
        <v>1.6</v>
      </c>
      <c r="AN766" s="120">
        <v>0.93</v>
      </c>
      <c r="AO766" s="115">
        <f t="shared" si="9"/>
        <v>-4.72994434</v>
      </c>
      <c r="AP766" s="116">
        <f t="shared" si="10"/>
        <v>4.790225511</v>
      </c>
      <c r="AQ766" s="117">
        <f t="shared" si="11"/>
        <v>-12.48744235</v>
      </c>
      <c r="AR766" s="103">
        <f t="array" ref="AR766">INDEX(Historical!$C$7:$C$1381,MATCH(B766,Historical!$B$7:$B$1403,0))*IF(AH766="n/a",1.03,IF(AH766&lt;0,1.01,IF(AH766&gt;10,1.1,(1+AH766/100))))</f>
        <v>1.232</v>
      </c>
      <c r="AS766" s="112">
        <f t="shared" si="12"/>
        <v>1.3548304</v>
      </c>
      <c r="AT766" s="112">
        <f t="shared" ref="AT766:AV766" si="774">IF($AK766="n/a",1.03*AS766,IF($AK766&lt;0,1.01*AS766,IF($AK766&gt;10,1.1*AS766,(1+$AK766/100)*AS766)))</f>
        <v>1.42121709</v>
      </c>
      <c r="AU766" s="112">
        <f t="shared" si="774"/>
        <v>1.490856727</v>
      </c>
      <c r="AV766" s="112">
        <f t="shared" si="774"/>
        <v>1.563908707</v>
      </c>
      <c r="AW766" s="103">
        <f t="shared" si="14"/>
        <v>7.062812923</v>
      </c>
      <c r="AX766" s="118">
        <f t="shared" si="15"/>
        <v>15.7511439</v>
      </c>
      <c r="AY766" s="235">
        <v>1.76</v>
      </c>
      <c r="AZ766" s="102">
        <v>18.81</v>
      </c>
      <c r="BA766" s="102">
        <v>-23.72</v>
      </c>
      <c r="BB766" s="102">
        <v>-18.55</v>
      </c>
      <c r="BC766" s="102">
        <v>-8.12</v>
      </c>
      <c r="BD766" s="42"/>
      <c r="BE766" s="17">
        <v>2014.0</v>
      </c>
      <c r="BF766" s="17">
        <f t="shared" si="16"/>
        <v>0</v>
      </c>
      <c r="BG766" s="120">
        <v>7.7</v>
      </c>
    </row>
    <row r="767" ht="12.75" customHeight="1">
      <c r="A767" s="55" t="s">
        <v>474</v>
      </c>
      <c r="B767" s="99" t="s">
        <v>475</v>
      </c>
      <c r="C767" s="100" t="s">
        <v>136</v>
      </c>
      <c r="D767" s="100" t="s">
        <v>153</v>
      </c>
      <c r="E767" s="101">
        <v>33.0</v>
      </c>
      <c r="F767" s="58">
        <v>85.0</v>
      </c>
      <c r="G767" s="58" t="s">
        <v>121</v>
      </c>
      <c r="H767" s="58" t="s">
        <v>121</v>
      </c>
      <c r="I767" s="102">
        <v>79.48</v>
      </c>
      <c r="J767" s="103">
        <f t="shared" si="2"/>
        <v>2.617010569</v>
      </c>
      <c r="K767" s="144">
        <v>0.52</v>
      </c>
      <c r="L767" s="73">
        <v>4.0</v>
      </c>
      <c r="M767" s="23">
        <f t="shared" si="3"/>
        <v>2.08</v>
      </c>
      <c r="N767" s="105" t="s">
        <v>147</v>
      </c>
      <c r="O767" s="145">
        <v>0.5</v>
      </c>
      <c r="P767" s="107">
        <v>43766.0</v>
      </c>
      <c r="Q767" s="107">
        <v>43784.0</v>
      </c>
      <c r="R767" s="23">
        <f t="shared" si="4"/>
        <v>4</v>
      </c>
      <c r="S767" s="108">
        <f t="array" ref="S767">IF(INDEX(Historical!$D$7:$D$1379,MATCH(B767,Historical!$B$7:$B$1403,0))=0,"n/a",(INDEX(Historical!$C$7:$C$1381,MATCH(B767,Historical!$B$7:$B$1403,0))/INDEX(Historical!$D$7:$D$1379,MATCH(B767,Historical!$B$7:$B$1403,0))-1)*100)</f>
        <v>4.12371134</v>
      </c>
      <c r="T767" s="108">
        <f t="array" ref="T767">IF(INDEX(Historical!$F$7:$F$1372,MATCH(B767,Historical!$B$7:$B$1403,0))=0,"n/a",((INDEX(Historical!$C$7:$C$1381,MATCH(B767,Historical!$B$7:$B$1403,0))/INDEX(Historical!$F$7:$F$1372,MATCH(B767,Historical!$B$7:$B$1403,0)))^(1/3)-1)*100)</f>
        <v>4.502344608</v>
      </c>
      <c r="U767" s="108">
        <f t="array" ref="U767">IF(INDEX(Historical!$H$7:$H$1372,MATCH(B767,Historical!$B$7:$B$1403,0))=0,"n/a",((INDEX(Historical!$C$7:$C$1381,MATCH(B767,Historical!$B$7:$B$1403,0))/INDEX(Historical!$H$7:$H$1372,MATCH(B767,Historical!$B$7:$B$1403,0)))^(1/5)-1)*100)</f>
        <v>4.512267663</v>
      </c>
      <c r="V767" s="108">
        <f t="array" ref="V767">IF(INDEX(Historical!$O$7:$O$1372,MATCH(B767,Historical!$B$7:$B$1403,0))=0,"n/a",((INDEX(Historical!$C$7:$C$1381,MATCH(B767,Historical!$B$7:$B$1403,0))/INDEX(Historical!$O$7:$O$1372,MATCH(B767,Historical!$B$7:$B$1403,0)))^(1/10)-1)*100)</f>
        <v>5.031420054</v>
      </c>
      <c r="W767" s="109">
        <f t="shared" si="5"/>
        <v>0.8968179192</v>
      </c>
      <c r="X767" s="110">
        <f t="shared" si="6"/>
        <v>0.4958535894</v>
      </c>
      <c r="Y767" s="178"/>
      <c r="Z767" s="103">
        <f t="shared" si="7"/>
        <v>38.66171004</v>
      </c>
      <c r="AA767" s="112">
        <f t="shared" si="8"/>
        <v>14.7732342</v>
      </c>
      <c r="AB767" s="73">
        <v>12.0</v>
      </c>
      <c r="AC767" s="102">
        <v>5.38</v>
      </c>
      <c r="AD767" s="102">
        <v>1.85</v>
      </c>
      <c r="AE767" s="102">
        <v>4.55</v>
      </c>
      <c r="AF767" s="102">
        <v>1.79</v>
      </c>
      <c r="AG767" s="102">
        <v>12.2</v>
      </c>
      <c r="AH767" s="102">
        <v>21.2</v>
      </c>
      <c r="AI767" s="102">
        <v>2.55</v>
      </c>
      <c r="AJ767" s="102">
        <v>9.1</v>
      </c>
      <c r="AK767" s="102">
        <v>8.0</v>
      </c>
      <c r="AL767" s="113">
        <v>1190.0</v>
      </c>
      <c r="AM767" s="114">
        <v>1.5</v>
      </c>
      <c r="AN767" s="102">
        <v>0.03</v>
      </c>
      <c r="AO767" s="115">
        <f t="shared" si="9"/>
        <v>-7.643955969</v>
      </c>
      <c r="AP767" s="116">
        <f t="shared" si="10"/>
        <v>7.129278232</v>
      </c>
      <c r="AQ767" s="117">
        <f t="shared" si="11"/>
        <v>8.410924458</v>
      </c>
      <c r="AR767" s="103">
        <f t="array" ref="AR767">INDEX(Historical!$C$7:$C$1381,MATCH(B767,Historical!$B$7:$B$1403,0))*IF(AH767="n/a",1.03,IF(AH767&lt;0,1.01,IF(AH767&gt;10,1.1,(1+AH767/100))))</f>
        <v>2.222</v>
      </c>
      <c r="AS767" s="112">
        <f t="shared" si="12"/>
        <v>2.278661</v>
      </c>
      <c r="AT767" s="112">
        <f t="shared" ref="AT767:AV767" si="775">IF($AK767="n/a",1.03*AS767,IF($AK767&lt;0,1.01*AS767,IF($AK767&gt;10,1.1*AS767,(1+$AK767/100)*AS767)))</f>
        <v>2.46095388</v>
      </c>
      <c r="AU767" s="112">
        <f t="shared" si="775"/>
        <v>2.65783019</v>
      </c>
      <c r="AV767" s="112">
        <f t="shared" si="775"/>
        <v>2.870456606</v>
      </c>
      <c r="AW767" s="103">
        <f t="shared" si="14"/>
        <v>12.48990168</v>
      </c>
      <c r="AX767" s="118">
        <f t="shared" si="15"/>
        <v>15.71452148</v>
      </c>
      <c r="AY767" s="119">
        <v>0.72</v>
      </c>
      <c r="AZ767" s="114">
        <v>9.28</v>
      </c>
      <c r="BA767" s="114">
        <v>-15.14</v>
      </c>
      <c r="BB767" s="114">
        <v>-10.94</v>
      </c>
      <c r="BC767" s="114">
        <v>-5.050000000000001</v>
      </c>
      <c r="BD767" s="42"/>
      <c r="BE767" s="17">
        <v>1987.0</v>
      </c>
      <c r="BF767" s="17">
        <f t="shared" si="16"/>
        <v>3</v>
      </c>
      <c r="BG767" s="120">
        <v>1.2</v>
      </c>
    </row>
    <row r="768" ht="12.75" customHeight="1">
      <c r="A768" s="55" t="s">
        <v>476</v>
      </c>
      <c r="B768" s="99" t="s">
        <v>477</v>
      </c>
      <c r="C768" s="100" t="s">
        <v>118</v>
      </c>
      <c r="D768" s="100" t="s">
        <v>202</v>
      </c>
      <c r="E768" s="101">
        <v>48.0</v>
      </c>
      <c r="F768" s="58">
        <v>32.0</v>
      </c>
      <c r="G768" s="58" t="s">
        <v>121</v>
      </c>
      <c r="H768" s="58" t="s">
        <v>121</v>
      </c>
      <c r="I768" s="102">
        <v>71.54</v>
      </c>
      <c r="J768" s="103">
        <f t="shared" si="2"/>
        <v>1.230081074</v>
      </c>
      <c r="K768" s="104">
        <v>0.22</v>
      </c>
      <c r="L768" s="73">
        <v>4.0</v>
      </c>
      <c r="M768" s="23">
        <f t="shared" si="3"/>
        <v>0.88</v>
      </c>
      <c r="N768" s="105" t="s">
        <v>154</v>
      </c>
      <c r="O768" s="106">
        <v>0.21</v>
      </c>
      <c r="P768" s="148">
        <v>43433.0</v>
      </c>
      <c r="Q768" s="148">
        <v>43448.0</v>
      </c>
      <c r="R768" s="23">
        <f t="shared" si="4"/>
        <v>4.761904762</v>
      </c>
      <c r="S768" s="108">
        <f t="array" ref="S768">IF(INDEX(Historical!$D$7:$D$1379,MATCH(B768,Historical!$B$7:$B$1403,0))=0,"n/a",(INDEX(Historical!$C$7:$C$1381,MATCH(B768,Historical!$B$7:$B$1403,0))/INDEX(Historical!$D$7:$D$1379,MATCH(B768,Historical!$B$7:$B$1403,0))-1)*100)</f>
        <v>3.529411765</v>
      </c>
      <c r="T768" s="108">
        <f t="array" ref="T768">IF(INDEX(Historical!$F$7:$F$1372,MATCH(B768,Historical!$B$7:$B$1403,0))=0,"n/a",((INDEX(Historical!$C$7:$C$1381,MATCH(B768,Historical!$B$7:$B$1403,0))/INDEX(Historical!$F$7:$F$1372,MATCH(B768,Historical!$B$7:$B$1403,0)))^(1/3)-1)*100)</f>
        <v>2.801444649</v>
      </c>
      <c r="U768" s="108">
        <f t="array" ref="U768">IF(INDEX(Historical!$H$7:$H$1372,MATCH(B768,Historical!$B$7:$B$1403,0))=0,"n/a",((INDEX(Historical!$C$7:$C$1381,MATCH(B768,Historical!$B$7:$B$1403,0))/INDEX(Historical!$H$7:$H$1372,MATCH(B768,Historical!$B$7:$B$1403,0)))^(1/5)-1)*100)</f>
        <v>2.441897433</v>
      </c>
      <c r="V768" s="108">
        <f t="array" ref="V768">IF(INDEX(Historical!$O$7:$O$1372,MATCH(B768,Historical!$B$7:$B$1403,0))=0,"n/a",((INDEX(Historical!$C$7:$C$1381,MATCH(B768,Historical!$B$7:$B$1403,0))/INDEX(Historical!$O$7:$O$1372,MATCH(B768,Historical!$B$7:$B$1403,0)))^(1/10)-1)*100)</f>
        <v>5.201196739</v>
      </c>
      <c r="W768" s="109">
        <f t="shared" si="5"/>
        <v>0.4694876114</v>
      </c>
      <c r="X768" s="110" t="str">
        <f t="shared" si="6"/>
        <v>n/a</v>
      </c>
      <c r="Y768" s="149" t="s">
        <v>478</v>
      </c>
      <c r="Z768" s="103">
        <f t="shared" si="7"/>
        <v>38.0952381</v>
      </c>
      <c r="AA768" s="112">
        <f t="shared" si="8"/>
        <v>30.96969697</v>
      </c>
      <c r="AB768" s="73">
        <v>12.0</v>
      </c>
      <c r="AC768" s="102">
        <v>2.31</v>
      </c>
      <c r="AD768" s="102">
        <v>2.06</v>
      </c>
      <c r="AE768" s="102">
        <v>1.17</v>
      </c>
      <c r="AF768" s="102">
        <v>3.84</v>
      </c>
      <c r="AG768" s="102">
        <v>11.5</v>
      </c>
      <c r="AH768" s="156">
        <v>620.4</v>
      </c>
      <c r="AI768" s="156">
        <v>20.62</v>
      </c>
      <c r="AJ768" s="102">
        <v>-3.2</v>
      </c>
      <c r="AK768" s="102">
        <v>15.0</v>
      </c>
      <c r="AL768" s="113">
        <v>1320.0</v>
      </c>
      <c r="AM768" s="114">
        <v>1.3</v>
      </c>
      <c r="AN768" s="102">
        <v>1.01</v>
      </c>
      <c r="AO768" s="115">
        <f t="shared" si="9"/>
        <v>-27.29771846</v>
      </c>
      <c r="AP768" s="116">
        <f t="shared" si="10"/>
        <v>3.671978507</v>
      </c>
      <c r="AQ768" s="117">
        <f t="shared" si="11"/>
        <v>129.9020433</v>
      </c>
      <c r="AR768" s="103">
        <f t="array" ref="AR768">INDEX(Historical!$C$7:$C$1381,MATCH(B768,Historical!$B$7:$B$1403,0))*IF(AH768="n/a",1.03,IF(AH768&lt;0,1.01,IF(AH768&gt;10,1.1,(1+AH768/100))))</f>
        <v>0.968</v>
      </c>
      <c r="AS768" s="112">
        <f t="shared" si="12"/>
        <v>1.0648</v>
      </c>
      <c r="AT768" s="112">
        <f t="shared" ref="AT768:AV768" si="776">IF($AK768="n/a",1.03*AS768,IF($AK768&lt;0,1.01*AS768,IF($AK768&gt;10,1.1*AS768,(1+$AK768/100)*AS768)))</f>
        <v>1.17128</v>
      </c>
      <c r="AU768" s="112">
        <f t="shared" si="776"/>
        <v>1.288408</v>
      </c>
      <c r="AV768" s="112">
        <f t="shared" si="776"/>
        <v>1.4172488</v>
      </c>
      <c r="AW768" s="103">
        <f t="shared" si="14"/>
        <v>5.9097368</v>
      </c>
      <c r="AX768" s="118">
        <f t="shared" si="15"/>
        <v>8.260744758</v>
      </c>
      <c r="AY768" s="119">
        <v>1.28</v>
      </c>
      <c r="AZ768" s="114">
        <v>26.040000000000003</v>
      </c>
      <c r="BA768" s="114">
        <v>-17.83</v>
      </c>
      <c r="BB768" s="114">
        <v>-11.15</v>
      </c>
      <c r="BC768" s="114">
        <v>0.38999999999999996</v>
      </c>
      <c r="BD768" s="42"/>
      <c r="BE768" s="17">
        <v>1973.0</v>
      </c>
      <c r="BF768" s="17">
        <f t="shared" si="16"/>
        <v>5</v>
      </c>
      <c r="BG768" s="120">
        <v>3.5999999999999996</v>
      </c>
    </row>
    <row r="769" ht="12.75" customHeight="1">
      <c r="A769" s="220" t="s">
        <v>1643</v>
      </c>
      <c r="B769" s="99" t="s">
        <v>1644</v>
      </c>
      <c r="C769" s="100" t="s">
        <v>136</v>
      </c>
      <c r="D769" s="100" t="s">
        <v>153</v>
      </c>
      <c r="E769" s="101">
        <v>8.0</v>
      </c>
      <c r="F769" s="58">
        <v>576.0</v>
      </c>
      <c r="G769" s="58" t="s">
        <v>121</v>
      </c>
      <c r="H769" s="58" t="s">
        <v>121</v>
      </c>
      <c r="I769" s="150">
        <v>23.06</v>
      </c>
      <c r="J769" s="103">
        <f t="shared" si="2"/>
        <v>3.122289679</v>
      </c>
      <c r="K769" s="104">
        <v>0.18</v>
      </c>
      <c r="L769" s="73">
        <v>4.0</v>
      </c>
      <c r="M769" s="23">
        <f t="shared" si="3"/>
        <v>0.72</v>
      </c>
      <c r="N769" s="105" t="s">
        <v>333</v>
      </c>
      <c r="O769" s="106">
        <v>0.16</v>
      </c>
      <c r="P769" s="107">
        <v>43643.0</v>
      </c>
      <c r="Q769" s="107">
        <v>43656.0</v>
      </c>
      <c r="R769" s="23">
        <f t="shared" si="4"/>
        <v>12.5</v>
      </c>
      <c r="S769" s="108">
        <f t="array" ref="S769">IF(INDEX(Historical!$D$7:$D$1379,MATCH(B769,Historical!$B$7:$B$1403,0))=0,"n/a",(INDEX(Historical!$C$7:$C$1381,MATCH(B769,Historical!$B$7:$B$1403,0))/INDEX(Historical!$D$7:$D$1379,MATCH(B769,Historical!$B$7:$B$1403,0))-1)*100)</f>
        <v>13.33333333</v>
      </c>
      <c r="T769" s="108">
        <f t="array" ref="T769">IF(INDEX(Historical!$F$7:$F$1372,MATCH(B769,Historical!$B$7:$B$1403,0))=0,"n/a",((INDEX(Historical!$C$7:$C$1381,MATCH(B769,Historical!$B$7:$B$1403,0))/INDEX(Historical!$F$7:$F$1372,MATCH(B769,Historical!$B$7:$B$1403,0)))^(1/3)-1)*100)</f>
        <v>10.79316514</v>
      </c>
      <c r="U769" s="108">
        <f t="array" ref="U769">IF(INDEX(Historical!$H$7:$H$1372,MATCH(B769,Historical!$B$7:$B$1403,0))=0,"n/a",((INDEX(Historical!$C$7:$C$1381,MATCH(B769,Historical!$B$7:$B$1403,0))/INDEX(Historical!$H$7:$H$1372,MATCH(B769,Historical!$B$7:$B$1403,0)))^(1/5)-1)*100)</f>
        <v>10.11637965</v>
      </c>
      <c r="V769" s="108">
        <f t="array" ref="V769">IF(INDEX(Historical!$O$7:$O$1372,MATCH(B769,Historical!$B$7:$B$1403,0))=0,"n/a",((INDEX(Historical!$C$7:$C$1381,MATCH(B769,Historical!$B$7:$B$1403,0))/INDEX(Historical!$O$7:$O$1372,MATCH(B769,Historical!$B$7:$B$1403,0)))^(1/10)-1)*100)</f>
        <v>8.148266267</v>
      </c>
      <c r="W769" s="109">
        <f t="shared" si="5"/>
        <v>1.241537687</v>
      </c>
      <c r="X769" s="110">
        <f t="shared" si="6"/>
        <v>0.9543754391</v>
      </c>
      <c r="Y769" s="159"/>
      <c r="Z769" s="103">
        <f t="shared" si="7"/>
        <v>37.30569948</v>
      </c>
      <c r="AA769" s="112">
        <f t="shared" si="8"/>
        <v>11.94818653</v>
      </c>
      <c r="AB769" s="73">
        <v>12.0</v>
      </c>
      <c r="AC769" s="102">
        <v>1.93</v>
      </c>
      <c r="AD769" s="102" t="s">
        <v>128</v>
      </c>
      <c r="AE769" s="102">
        <v>3.61</v>
      </c>
      <c r="AF769" s="102">
        <v>1.02</v>
      </c>
      <c r="AG769" s="102">
        <v>8.9</v>
      </c>
      <c r="AH769" s="102">
        <v>20.4</v>
      </c>
      <c r="AI769" s="102">
        <v>1.55</v>
      </c>
      <c r="AJ769" s="102">
        <v>10.6</v>
      </c>
      <c r="AK769" s="102" t="s">
        <v>128</v>
      </c>
      <c r="AL769" s="113">
        <v>1690.0</v>
      </c>
      <c r="AM769" s="114">
        <v>7.199999999999999</v>
      </c>
      <c r="AN769" s="102">
        <v>0.15</v>
      </c>
      <c r="AO769" s="115">
        <f t="shared" si="9"/>
        <v>1.290482805</v>
      </c>
      <c r="AP769" s="116">
        <f t="shared" si="10"/>
        <v>13.23866933</v>
      </c>
      <c r="AQ769" s="117">
        <f t="shared" si="11"/>
        <v>-26.4030488</v>
      </c>
      <c r="AR769" s="103">
        <f t="array" ref="AR769">INDEX(Historical!$C$7:$C$1381,MATCH(B769,Historical!$B$7:$B$1403,0))*IF(AH769="n/a",1.03,IF(AH769&lt;0,1.01,IF(AH769&gt;10,1.1,(1+AH769/100))))</f>
        <v>0.748</v>
      </c>
      <c r="AS769" s="112">
        <f t="shared" si="12"/>
        <v>0.759594</v>
      </c>
      <c r="AT769" s="112">
        <f t="shared" ref="AT769:AV769" si="777">IF($AK769="n/a",1.03*AS769,IF($AK769&lt;0,1.01*AS769,IF($AK769&gt;10,1.1*AS769,(1+$AK769/100)*AS769)))</f>
        <v>0.78238182</v>
      </c>
      <c r="AU769" s="112">
        <f t="shared" si="777"/>
        <v>0.8058532746</v>
      </c>
      <c r="AV769" s="112">
        <f t="shared" si="777"/>
        <v>0.8300288728</v>
      </c>
      <c r="AW769" s="103">
        <f t="shared" si="14"/>
        <v>3.925857967</v>
      </c>
      <c r="AX769" s="118">
        <f t="shared" si="15"/>
        <v>17.02453585</v>
      </c>
      <c r="AY769" s="119">
        <v>1.08</v>
      </c>
      <c r="AZ769" s="114">
        <v>-2.74</v>
      </c>
      <c r="BA769" s="114">
        <v>-20.54</v>
      </c>
      <c r="BB769" s="114">
        <v>-16.46</v>
      </c>
      <c r="BC769" s="114">
        <v>-15.78</v>
      </c>
      <c r="BD769" s="42"/>
      <c r="BE769" s="17">
        <v>2012.0</v>
      </c>
      <c r="BF769" s="17">
        <f t="shared" si="16"/>
        <v>0</v>
      </c>
      <c r="BG769" s="120">
        <v>1.2</v>
      </c>
    </row>
    <row r="770" ht="12.75" customHeight="1">
      <c r="A770" s="155" t="s">
        <v>1126</v>
      </c>
      <c r="B770" s="99" t="s">
        <v>1127</v>
      </c>
      <c r="C770" s="100" t="s">
        <v>245</v>
      </c>
      <c r="D770" s="100" t="s">
        <v>246</v>
      </c>
      <c r="E770" s="101">
        <v>15.0</v>
      </c>
      <c r="F770" s="58">
        <v>253.0</v>
      </c>
      <c r="G770" s="58" t="s">
        <v>168</v>
      </c>
      <c r="H770" s="58" t="s">
        <v>168</v>
      </c>
      <c r="I770" s="150">
        <v>695.8</v>
      </c>
      <c r="J770" s="103">
        <f t="shared" si="2"/>
        <v>1.437194596</v>
      </c>
      <c r="K770" s="104">
        <v>10.0</v>
      </c>
      <c r="L770" s="73">
        <v>1.0</v>
      </c>
      <c r="M770" s="23">
        <f t="shared" si="3"/>
        <v>10</v>
      </c>
      <c r="N770" s="105" t="s">
        <v>1128</v>
      </c>
      <c r="O770" s="106">
        <v>1.75</v>
      </c>
      <c r="P770" s="107">
        <v>43896.0</v>
      </c>
      <c r="Q770" s="107">
        <v>43539.0</v>
      </c>
      <c r="R770" s="23">
        <f t="shared" si="4"/>
        <v>471.4285714</v>
      </c>
      <c r="S770" s="108">
        <f t="array" ref="S770">IF(INDEX(Historical!$D$7:$D$1379,MATCH(B770,Historical!$B$7:$B$1403,0))=0,"n/a",(INDEX(Historical!$C$7:$C$1381,MATCH(B770,Historical!$B$7:$B$1403,0))/INDEX(Historical!$D$7:$D$1379,MATCH(B770,Historical!$B$7:$B$1403,0))-1)*100)</f>
        <v>66.66666667</v>
      </c>
      <c r="T770" s="108">
        <f t="array" ref="T770">IF(INDEX(Historical!$F$7:$F$1372,MATCH(B770,Historical!$B$7:$B$1403,0))=0,"n/a",((INDEX(Historical!$C$7:$C$1381,MATCH(B770,Historical!$B$7:$B$1403,0))/INDEX(Historical!$F$7:$F$1372,MATCH(B770,Historical!$B$7:$B$1403,0)))^(1/3)-1)*100)</f>
        <v>78.05689056</v>
      </c>
      <c r="U770" s="108">
        <f t="array" ref="U770">IF(INDEX(Historical!$H$7:$H$1372,MATCH(B770,Historical!$B$7:$B$1403,0))=0,"n/a",((INDEX(Historical!$C$7:$C$1381,MATCH(B770,Historical!$B$7:$B$1403,0))/INDEX(Historical!$H$7:$H$1372,MATCH(B770,Historical!$B$7:$B$1403,0)))^(1/5)-1)*100)</f>
        <v>45.32316804</v>
      </c>
      <c r="V770" s="108">
        <f t="array" ref="V770">IF(INDEX(Historical!$O$7:$O$1372,MATCH(B770,Historical!$B$7:$B$1403,0))=0,"n/a",((INDEX(Historical!$C$7:$C$1381,MATCH(B770,Historical!$B$7:$B$1403,0))/INDEX(Historical!$O$7:$O$1372,MATCH(B770,Historical!$B$7:$B$1403,0)))^(1/10)-1)*100)</f>
        <v>24.86147034</v>
      </c>
      <c r="W770" s="109">
        <f t="shared" si="5"/>
        <v>1.823028462</v>
      </c>
      <c r="X770" s="110">
        <f t="shared" si="6"/>
        <v>0.8471620195</v>
      </c>
      <c r="Y770" s="133"/>
      <c r="Z770" s="103">
        <f t="shared" si="7"/>
        <v>24.17210539</v>
      </c>
      <c r="AA770" s="112">
        <f t="shared" si="8"/>
        <v>16.81895093</v>
      </c>
      <c r="AB770" s="73">
        <v>12.0</v>
      </c>
      <c r="AC770" s="102">
        <v>41.37</v>
      </c>
      <c r="AD770" s="102" t="s">
        <v>128</v>
      </c>
      <c r="AE770" s="102">
        <v>11.23</v>
      </c>
      <c r="AF770" s="102">
        <v>12.17</v>
      </c>
      <c r="AG770" s="156">
        <v>86.3</v>
      </c>
      <c r="AH770" s="102">
        <v>117.8</v>
      </c>
      <c r="AI770" s="102">
        <v>18.96</v>
      </c>
      <c r="AJ770" s="102">
        <v>53.5</v>
      </c>
      <c r="AK770" s="102" t="s">
        <v>128</v>
      </c>
      <c r="AL770" s="113">
        <v>5510.0</v>
      </c>
      <c r="AM770" s="114">
        <v>4.1000000000000005</v>
      </c>
      <c r="AN770" s="102">
        <v>0.0</v>
      </c>
      <c r="AO770" s="115">
        <f t="shared" si="9"/>
        <v>29.94141171</v>
      </c>
      <c r="AP770" s="116">
        <f t="shared" si="10"/>
        <v>46.76036264</v>
      </c>
      <c r="AQ770" s="117">
        <f t="shared" si="11"/>
        <v>201.6153789</v>
      </c>
      <c r="AR770" s="103">
        <f t="array" ref="AR770">INDEX(Historical!$C$7:$C$1381,MATCH(B770,Historical!$B$7:$B$1403,0))*IF(AH770="n/a",1.03,IF(AH770&lt;0,1.01,IF(AH770&gt;10,1.1,(1+AH770/100))))</f>
        <v>1.925</v>
      </c>
      <c r="AS770" s="112">
        <f t="shared" si="12"/>
        <v>2.1175</v>
      </c>
      <c r="AT770" s="112">
        <f t="shared" ref="AT770:AV770" si="778">IF($AK770="n/a",1.03*AS770,IF($AK770&lt;0,1.01*AS770,IF($AK770&gt;10,1.1*AS770,(1+$AK770/100)*AS770)))</f>
        <v>2.181025</v>
      </c>
      <c r="AU770" s="112">
        <f t="shared" si="778"/>
        <v>2.24645575</v>
      </c>
      <c r="AV770" s="112">
        <f t="shared" si="778"/>
        <v>2.313849423</v>
      </c>
      <c r="AW770" s="103">
        <f t="shared" si="14"/>
        <v>10.78383017</v>
      </c>
      <c r="AX770" s="118">
        <f t="shared" si="15"/>
        <v>1.549846245</v>
      </c>
      <c r="AY770" s="119">
        <v>1.25</v>
      </c>
      <c r="AZ770" s="114">
        <v>23.13</v>
      </c>
      <c r="BA770" s="114">
        <v>-24.01</v>
      </c>
      <c r="BB770" s="114">
        <v>-9.59</v>
      </c>
      <c r="BC770" s="114">
        <v>-2.65</v>
      </c>
      <c r="BD770" s="42"/>
      <c r="BE770" s="17">
        <v>2004.0</v>
      </c>
      <c r="BF770" s="17">
        <f t="shared" si="16"/>
        <v>1</v>
      </c>
      <c r="BG770" s="120">
        <v>72.3</v>
      </c>
    </row>
    <row r="771" ht="12.75" customHeight="1">
      <c r="A771" s="55" t="s">
        <v>479</v>
      </c>
      <c r="B771" s="99" t="s">
        <v>480</v>
      </c>
      <c r="C771" s="100" t="s">
        <v>125</v>
      </c>
      <c r="D771" s="100" t="s">
        <v>126</v>
      </c>
      <c r="E771" s="101">
        <v>52.0</v>
      </c>
      <c r="F771" s="58">
        <v>21.0</v>
      </c>
      <c r="G771" s="58" t="s">
        <v>168</v>
      </c>
      <c r="H771" s="58" t="s">
        <v>168</v>
      </c>
      <c r="I771" s="102">
        <v>32.08</v>
      </c>
      <c r="J771" s="103">
        <f t="shared" si="2"/>
        <v>1.122194514</v>
      </c>
      <c r="K771" s="104">
        <v>0.09</v>
      </c>
      <c r="L771" s="73">
        <v>4.0</v>
      </c>
      <c r="M771" s="23">
        <f t="shared" si="3"/>
        <v>0.36</v>
      </c>
      <c r="N771" s="105" t="s">
        <v>481</v>
      </c>
      <c r="O771" s="171">
        <v>0.08737864077669902</v>
      </c>
      <c r="P771" s="146">
        <v>43528.0</v>
      </c>
      <c r="Q771" s="146">
        <v>43550.0</v>
      </c>
      <c r="R771" s="23">
        <f t="shared" si="4"/>
        <v>3</v>
      </c>
      <c r="S771" s="108">
        <f t="array" ref="S771">IF(INDEX(Historical!$D$7:$D$1379,MATCH(B771,Historical!$B$7:$B$1403,0))=0,"n/a",(INDEX(Historical!$C$7:$C$1381,MATCH(B771,Historical!$B$7:$B$1403,0))/INDEX(Historical!$D$7:$D$1379,MATCH(B771,Historical!$B$7:$B$1403,0))-1)*100)</f>
        <v>3.000103532</v>
      </c>
      <c r="T771" s="108">
        <f t="array" ref="T771">IF(INDEX(Historical!$F$7:$F$1372,MATCH(B771,Historical!$B$7:$B$1403,0))=0,"n/a",((INDEX(Historical!$C$7:$C$1381,MATCH(B771,Historical!$B$7:$B$1403,0))/INDEX(Historical!$F$7:$F$1372,MATCH(B771,Historical!$B$7:$B$1403,0)))^(1/3)-1)*100)</f>
        <v>3.253106866</v>
      </c>
      <c r="U771" s="108">
        <f t="array" ref="U771">IF(INDEX(Historical!$H$7:$H$1372,MATCH(B771,Historical!$B$7:$B$1403,0))=0,"n/a",((INDEX(Historical!$C$7:$C$1381,MATCH(B771,Historical!$B$7:$B$1403,0))/INDEX(Historical!$H$7:$H$1372,MATCH(B771,Historical!$B$7:$B$1403,0)))^(1/5)-1)*100)</f>
        <v>6.080421062</v>
      </c>
      <c r="V771" s="108">
        <f t="array" ref="V771">IF(INDEX(Historical!$O$7:$O$1372,MATCH(B771,Historical!$B$7:$B$1403,0))=0,"n/a",((INDEX(Historical!$C$7:$C$1381,MATCH(B771,Historical!$B$7:$B$1403,0))/INDEX(Historical!$O$7:$O$1372,MATCH(B771,Historical!$B$7:$B$1403,0)))^(1/10)-1)*100)</f>
        <v>4.452503195</v>
      </c>
      <c r="W771" s="109">
        <f t="shared" si="5"/>
        <v>1.365618573</v>
      </c>
      <c r="X771" s="110">
        <f t="shared" si="6"/>
        <v>60.80421062</v>
      </c>
      <c r="Y771" s="163" t="s">
        <v>482</v>
      </c>
      <c r="Z771" s="103">
        <f t="shared" si="7"/>
        <v>37.89473684</v>
      </c>
      <c r="AA771" s="112">
        <f t="shared" si="8"/>
        <v>33.76842105</v>
      </c>
      <c r="AB771" s="73">
        <v>12.0</v>
      </c>
      <c r="AC771" s="102">
        <v>0.95</v>
      </c>
      <c r="AD771" s="102">
        <v>3.74</v>
      </c>
      <c r="AE771" s="102">
        <v>3.99</v>
      </c>
      <c r="AF771" s="102">
        <v>2.76</v>
      </c>
      <c r="AG771" s="102">
        <v>8.3</v>
      </c>
      <c r="AH771" s="102">
        <v>-4.8</v>
      </c>
      <c r="AI771" s="102" t="s">
        <v>128</v>
      </c>
      <c r="AJ771" s="102">
        <v>0.1</v>
      </c>
      <c r="AK771" s="102">
        <v>9.0</v>
      </c>
      <c r="AL771" s="113">
        <v>2080.0</v>
      </c>
      <c r="AM771" s="114">
        <v>33.35</v>
      </c>
      <c r="AN771" s="102">
        <v>0.01</v>
      </c>
      <c r="AO771" s="115">
        <f t="shared" si="9"/>
        <v>-26.56580548</v>
      </c>
      <c r="AP771" s="116">
        <f t="shared" si="10"/>
        <v>7.202615576</v>
      </c>
      <c r="AQ771" s="117">
        <f t="shared" si="11"/>
        <v>103.5254198</v>
      </c>
      <c r="AR771" s="103">
        <f t="array" ref="AR771">INDEX(Historical!$C$7:$C$1381,MATCH(B771,Historical!$B$7:$B$1403,0))*IF(AH771="n/a",1.03,IF(AH771&lt;0,1.01,IF(AH771&gt;10,1.1,(1+AH771/100))))</f>
        <v>0.36095279</v>
      </c>
      <c r="AS771" s="112">
        <f t="shared" si="12"/>
        <v>0.3717813737</v>
      </c>
      <c r="AT771" s="112">
        <f t="shared" ref="AT771:AV771" si="779">IF($AK771="n/a",1.03*AS771,IF($AK771&lt;0,1.01*AS771,IF($AK771&gt;10,1.1*AS771,(1+$AK771/100)*AS771)))</f>
        <v>0.4052416973</v>
      </c>
      <c r="AU771" s="112">
        <f t="shared" si="779"/>
        <v>0.4417134501</v>
      </c>
      <c r="AV771" s="112">
        <f t="shared" si="779"/>
        <v>0.4814676606</v>
      </c>
      <c r="AW771" s="103">
        <f t="shared" si="14"/>
        <v>2.061156972</v>
      </c>
      <c r="AX771" s="118">
        <f t="shared" si="15"/>
        <v>6.425052904</v>
      </c>
      <c r="AY771" s="119">
        <v>0.25</v>
      </c>
      <c r="AZ771" s="114">
        <v>-1.9</v>
      </c>
      <c r="BA771" s="114">
        <v>-21.41</v>
      </c>
      <c r="BB771" s="114">
        <v>-6.460000000000001</v>
      </c>
      <c r="BC771" s="114">
        <v>-10.94</v>
      </c>
      <c r="BD771" s="42"/>
      <c r="BE771" s="17">
        <v>1967.0</v>
      </c>
      <c r="BF771" s="17">
        <f t="shared" si="16"/>
        <v>6</v>
      </c>
      <c r="BG771" s="120">
        <v>6.6000000000000005</v>
      </c>
    </row>
    <row r="772" ht="12.75" customHeight="1">
      <c r="A772" s="55" t="s">
        <v>483</v>
      </c>
      <c r="B772" s="99" t="s">
        <v>484</v>
      </c>
      <c r="C772" s="100" t="s">
        <v>136</v>
      </c>
      <c r="D772" s="100" t="s">
        <v>183</v>
      </c>
      <c r="E772" s="101">
        <v>27.0</v>
      </c>
      <c r="F772" s="58">
        <v>114.0</v>
      </c>
      <c r="G772" s="58" t="s">
        <v>168</v>
      </c>
      <c r="H772" s="58" t="s">
        <v>168</v>
      </c>
      <c r="I772" s="150">
        <v>74.48</v>
      </c>
      <c r="J772" s="103">
        <f t="shared" si="2"/>
        <v>2.040816327</v>
      </c>
      <c r="K772" s="104">
        <v>0.38</v>
      </c>
      <c r="L772" s="73">
        <v>4.0</v>
      </c>
      <c r="M772" s="23">
        <f t="shared" si="3"/>
        <v>1.52</v>
      </c>
      <c r="N772" s="105" t="s">
        <v>154</v>
      </c>
      <c r="O772" s="106">
        <v>0.36</v>
      </c>
      <c r="P772" s="107">
        <v>43895.0</v>
      </c>
      <c r="Q772" s="107">
        <v>43908.0</v>
      </c>
      <c r="R772" s="23">
        <f t="shared" si="4"/>
        <v>5.555555556</v>
      </c>
      <c r="S772" s="108">
        <f t="array" ref="S772">IF(INDEX(Historical!$D$7:$D$1379,MATCH(B772,Historical!$B$7:$B$1403,0))=0,"n/a",(INDEX(Historical!$C$7:$C$1381,MATCH(B772,Historical!$B$7:$B$1403,0))/INDEX(Historical!$D$7:$D$1379,MATCH(B772,Historical!$B$7:$B$1403,0))-1)*100)</f>
        <v>3.971119134</v>
      </c>
      <c r="T772" s="108">
        <f t="array" ref="T772">IF(INDEX(Historical!$F$7:$F$1372,MATCH(B772,Historical!$B$7:$B$1403,0))=0,"n/a",((INDEX(Historical!$C$7:$C$1381,MATCH(B772,Historical!$B$7:$B$1403,0))/INDEX(Historical!$F$7:$F$1372,MATCH(B772,Historical!$B$7:$B$1403,0)))^(1/3)-1)*100)</f>
        <v>1.923546753</v>
      </c>
      <c r="U772" s="108">
        <f t="array" ref="U772">IF(INDEX(Historical!$H$7:$H$1372,MATCH(B772,Historical!$B$7:$B$1403,0))=0,"n/a",((INDEX(Historical!$C$7:$C$1381,MATCH(B772,Historical!$B$7:$B$1403,0))/INDEX(Historical!$H$7:$H$1372,MATCH(B772,Historical!$B$7:$B$1403,0)))^(1/5)-1)*100)</f>
        <v>1.755457718</v>
      </c>
      <c r="V772" s="108">
        <f t="array" ref="V772">IF(INDEX(Historical!$O$7:$O$1372,MATCH(B772,Historical!$B$7:$B$1403,0))=0,"n/a",((INDEX(Historical!$C$7:$C$1381,MATCH(B772,Historical!$B$7:$B$1403,0))/INDEX(Historical!$O$7:$O$1372,MATCH(B772,Historical!$B$7:$B$1403,0)))^(1/10)-1)*100)</f>
        <v>2.54498997</v>
      </c>
      <c r="W772" s="109">
        <f t="shared" si="5"/>
        <v>0.6897699944</v>
      </c>
      <c r="X772" s="110">
        <f t="shared" si="6"/>
        <v>0.1319893021</v>
      </c>
      <c r="Y772" s="133" t="s">
        <v>485</v>
      </c>
      <c r="Z772" s="103">
        <f t="shared" si="7"/>
        <v>361.9047619</v>
      </c>
      <c r="AA772" s="112">
        <f t="shared" si="8"/>
        <v>177.3333333</v>
      </c>
      <c r="AB772" s="73">
        <v>12.0</v>
      </c>
      <c r="AC772" s="102">
        <v>0.42</v>
      </c>
      <c r="AD772" s="102">
        <v>3.98</v>
      </c>
      <c r="AE772" s="102">
        <v>6.42</v>
      </c>
      <c r="AF772" s="102">
        <v>4.4</v>
      </c>
      <c r="AG772" s="102">
        <v>4.0</v>
      </c>
      <c r="AH772" s="102">
        <v>-48.9</v>
      </c>
      <c r="AI772" s="102">
        <v>56.26</v>
      </c>
      <c r="AJ772" s="102">
        <v>13.3</v>
      </c>
      <c r="AK772" s="102">
        <v>44.29</v>
      </c>
      <c r="AL772" s="113">
        <v>37530.0</v>
      </c>
      <c r="AM772" s="114">
        <v>55.00000000000001</v>
      </c>
      <c r="AN772" s="102">
        <v>0.41</v>
      </c>
      <c r="AO772" s="115">
        <f t="shared" si="9"/>
        <v>-173.5370593</v>
      </c>
      <c r="AP772" s="116">
        <f t="shared" si="10"/>
        <v>3.796274044</v>
      </c>
      <c r="AQ772" s="117">
        <f t="shared" si="11"/>
        <v>488.884696</v>
      </c>
      <c r="AR772" s="103">
        <f t="array" ref="AR772">INDEX(Historical!$C$7:$C$1381,MATCH(B772,Historical!$B$7:$B$1403,0))*IF(AH772="n/a",1.03,IF(AH772&lt;0,1.01,IF(AH772&gt;10,1.1,(1+AH772/100))))</f>
        <v>1.4544</v>
      </c>
      <c r="AS772" s="112">
        <f t="shared" si="12"/>
        <v>1.59984</v>
      </c>
      <c r="AT772" s="112">
        <f t="shared" ref="AT772:AV772" si="780">IF($AK772="n/a",1.03*AS772,IF($AK772&lt;0,1.01*AS772,IF($AK772&gt;10,1.1*AS772,(1+$AK772/100)*AS772)))</f>
        <v>1.759824</v>
      </c>
      <c r="AU772" s="112">
        <f t="shared" si="780"/>
        <v>1.9358064</v>
      </c>
      <c r="AV772" s="112">
        <f t="shared" si="780"/>
        <v>2.12938704</v>
      </c>
      <c r="AW772" s="103">
        <f t="shared" si="14"/>
        <v>8.87925744</v>
      </c>
      <c r="AX772" s="118">
        <f t="shared" si="15"/>
        <v>11.92166681</v>
      </c>
      <c r="AY772" s="119">
        <v>0.48</v>
      </c>
      <c r="AZ772" s="114">
        <v>38.62</v>
      </c>
      <c r="BA772" s="114">
        <v>-9.719999999999999</v>
      </c>
      <c r="BB772" s="114">
        <v>-3.71</v>
      </c>
      <c r="BC772" s="114">
        <v>6.72</v>
      </c>
      <c r="BD772" s="42"/>
      <c r="BE772" s="17">
        <v>1995.0</v>
      </c>
      <c r="BF772" s="17">
        <f t="shared" si="16"/>
        <v>2</v>
      </c>
      <c r="BG772" s="120">
        <v>2.1</v>
      </c>
    </row>
    <row r="773" ht="12.75" customHeight="1">
      <c r="A773" s="220" t="s">
        <v>1129</v>
      </c>
      <c r="B773" s="99" t="s">
        <v>1130</v>
      </c>
      <c r="C773" s="100" t="s">
        <v>118</v>
      </c>
      <c r="D773" s="100" t="s">
        <v>202</v>
      </c>
      <c r="E773" s="101">
        <v>10.0</v>
      </c>
      <c r="F773" s="58">
        <v>399.0</v>
      </c>
      <c r="G773" s="58" t="s">
        <v>168</v>
      </c>
      <c r="H773" s="58" t="s">
        <v>168</v>
      </c>
      <c r="I773" s="150">
        <v>20.35</v>
      </c>
      <c r="J773" s="103">
        <f t="shared" si="2"/>
        <v>3.734643735</v>
      </c>
      <c r="K773" s="104">
        <v>0.19</v>
      </c>
      <c r="L773" s="73">
        <v>4.0</v>
      </c>
      <c r="M773" s="23">
        <f t="shared" si="3"/>
        <v>0.76</v>
      </c>
      <c r="N773" s="105" t="s">
        <v>196</v>
      </c>
      <c r="O773" s="106">
        <v>0.17</v>
      </c>
      <c r="P773" s="107">
        <v>43843.0</v>
      </c>
      <c r="Q773" s="107">
        <v>43860.0</v>
      </c>
      <c r="R773" s="23">
        <f t="shared" si="4"/>
        <v>11.76470588</v>
      </c>
      <c r="S773" s="108">
        <f t="array" ref="S773">IF(INDEX(Historical!$D$7:$D$1379,MATCH(B773,Historical!$B$7:$B$1403,0))=0,"n/a",(INDEX(Historical!$C$7:$C$1381,MATCH(B773,Historical!$B$7:$B$1403,0))/INDEX(Historical!$D$7:$D$1379,MATCH(B773,Historical!$B$7:$B$1403,0))-1)*100)</f>
        <v>23.07692308</v>
      </c>
      <c r="T773" s="108">
        <f t="array" ref="T773">IF(INDEX(Historical!$F$7:$F$1372,MATCH(B773,Historical!$B$7:$B$1403,0))=0,"n/a",((INDEX(Historical!$C$7:$C$1381,MATCH(B773,Historical!$B$7:$B$1403,0))/INDEX(Historical!$F$7:$F$1372,MATCH(B773,Historical!$B$7:$B$1403,0)))^(1/3)-1)*100)</f>
        <v>13.30326699</v>
      </c>
      <c r="U773" s="108">
        <f t="array" ref="U773">IF(INDEX(Historical!$H$7:$H$1372,MATCH(B773,Historical!$B$7:$B$1403,0))=0,"n/a",((INDEX(Historical!$C$7:$C$1381,MATCH(B773,Historical!$B$7:$B$1403,0))/INDEX(Historical!$H$7:$H$1372,MATCH(B773,Historical!$B$7:$B$1403,0)))^(1/5)-1)*100)</f>
        <v>12.82942786</v>
      </c>
      <c r="V773" s="108">
        <f t="array" ref="V773">IF(INDEX(Historical!$O$7:$O$1372,MATCH(B773,Historical!$B$7:$B$1403,0))=0,"n/a",((INDEX(Historical!$C$7:$C$1381,MATCH(B773,Historical!$B$7:$B$1403,0))/INDEX(Historical!$O$7:$O$1372,MATCH(B773,Historical!$B$7:$B$1403,0)))^(1/10)-1)*100)</f>
        <v>14.8698355</v>
      </c>
      <c r="W773" s="109">
        <f t="shared" si="5"/>
        <v>0.8627820977</v>
      </c>
      <c r="X773" s="110" t="str">
        <f t="shared" si="6"/>
        <v>n/a</v>
      </c>
      <c r="Y773" s="149" t="s">
        <v>1131</v>
      </c>
      <c r="Z773" s="103">
        <f t="shared" si="7"/>
        <v>69.72477064</v>
      </c>
      <c r="AA773" s="112">
        <f t="shared" si="8"/>
        <v>18.66972477</v>
      </c>
      <c r="AB773" s="73">
        <v>12.0</v>
      </c>
      <c r="AC773" s="102">
        <v>1.09</v>
      </c>
      <c r="AD773" s="102">
        <v>1.87</v>
      </c>
      <c r="AE773" s="102">
        <v>0.85</v>
      </c>
      <c r="AF773" s="102">
        <v>1.2</v>
      </c>
      <c r="AG773" s="102">
        <v>6.4</v>
      </c>
      <c r="AH773" s="102">
        <v>64.5</v>
      </c>
      <c r="AI773" s="102">
        <v>-2.4</v>
      </c>
      <c r="AJ773" s="102">
        <v>-23.599999999999998</v>
      </c>
      <c r="AK773" s="102">
        <v>10.0</v>
      </c>
      <c r="AL773" s="113">
        <v>2550.0</v>
      </c>
      <c r="AM773" s="114">
        <v>0.3</v>
      </c>
      <c r="AN773" s="102">
        <v>2.4</v>
      </c>
      <c r="AO773" s="115">
        <f t="shared" si="9"/>
        <v>-2.105653172</v>
      </c>
      <c r="AP773" s="116">
        <f t="shared" si="10"/>
        <v>16.5640716</v>
      </c>
      <c r="AQ773" s="117">
        <f t="shared" si="11"/>
        <v>-0.2142968941</v>
      </c>
      <c r="AR773" s="103">
        <f t="array" ref="AR773">INDEX(Historical!$C$7:$C$1381,MATCH(B773,Historical!$B$7:$B$1403,0))*IF(AH773="n/a",1.03,IF(AH773&lt;0,1.01,IF(AH773&gt;10,1.1,(1+AH773/100))))</f>
        <v>0.704</v>
      </c>
      <c r="AS773" s="112">
        <f t="shared" si="12"/>
        <v>0.71104</v>
      </c>
      <c r="AT773" s="112">
        <f t="shared" ref="AT773:AV773" si="781">IF($AK773="n/a",1.03*AS773,IF($AK773&lt;0,1.01*AS773,IF($AK773&gt;10,1.1*AS773,(1+$AK773/100)*AS773)))</f>
        <v>0.782144</v>
      </c>
      <c r="AU773" s="112">
        <f t="shared" si="781"/>
        <v>0.8603584</v>
      </c>
      <c r="AV773" s="112">
        <f t="shared" si="781"/>
        <v>0.94639424</v>
      </c>
      <c r="AW773" s="103">
        <f t="shared" si="14"/>
        <v>4.00393664</v>
      </c>
      <c r="AX773" s="118">
        <f t="shared" si="15"/>
        <v>19.67536432</v>
      </c>
      <c r="AY773" s="119">
        <v>2.0</v>
      </c>
      <c r="AZ773" s="114">
        <v>26.950000000000003</v>
      </c>
      <c r="BA773" s="114">
        <v>-17.41</v>
      </c>
      <c r="BB773" s="114">
        <v>-5.88</v>
      </c>
      <c r="BC773" s="114">
        <v>1.38</v>
      </c>
      <c r="BD773" s="42"/>
      <c r="BE773" s="17">
        <v>2012.0</v>
      </c>
      <c r="BF773" s="17">
        <f t="shared" si="16"/>
        <v>0</v>
      </c>
      <c r="BG773" s="120">
        <v>1.6</v>
      </c>
    </row>
    <row r="774" ht="12.75" customHeight="1">
      <c r="A774" s="155" t="s">
        <v>1421</v>
      </c>
      <c r="B774" s="99" t="s">
        <v>1422</v>
      </c>
      <c r="C774" s="100" t="s">
        <v>272</v>
      </c>
      <c r="D774" s="100" t="s">
        <v>273</v>
      </c>
      <c r="E774" s="101">
        <v>9.0</v>
      </c>
      <c r="F774" s="58">
        <v>508.0</v>
      </c>
      <c r="G774" s="58" t="s">
        <v>168</v>
      </c>
      <c r="H774" s="58" t="s">
        <v>168</v>
      </c>
      <c r="I774" s="150">
        <v>54.87</v>
      </c>
      <c r="J774" s="103">
        <f t="shared" si="2"/>
        <v>1.968288682</v>
      </c>
      <c r="K774" s="104">
        <v>0.27</v>
      </c>
      <c r="L774" s="73">
        <v>4.0</v>
      </c>
      <c r="M774" s="23">
        <f t="shared" si="3"/>
        <v>1.08</v>
      </c>
      <c r="N774" s="105" t="s">
        <v>780</v>
      </c>
      <c r="O774" s="106">
        <v>0.24</v>
      </c>
      <c r="P774" s="107">
        <v>43741.0</v>
      </c>
      <c r="Q774" s="107">
        <v>43756.0</v>
      </c>
      <c r="R774" s="23">
        <f t="shared" si="4"/>
        <v>12.5</v>
      </c>
      <c r="S774" s="108">
        <f t="array" ref="S774">IF(INDEX(Historical!$D$7:$D$1379,MATCH(B774,Historical!$B$7:$B$1403,0))=0,"n/a",(INDEX(Historical!$C$7:$C$1381,MATCH(B774,Historical!$B$7:$B$1403,0))/INDEX(Historical!$D$7:$D$1379,MATCH(B774,Historical!$B$7:$B$1403,0))-1)*100)</f>
        <v>10</v>
      </c>
      <c r="T774" s="108">
        <f t="array" ref="T774">IF(INDEX(Historical!$F$7:$F$1372,MATCH(B774,Historical!$B$7:$B$1403,0))=0,"n/a",((INDEX(Historical!$C$7:$C$1381,MATCH(B774,Historical!$B$7:$B$1403,0))/INDEX(Historical!$F$7:$F$1372,MATCH(B774,Historical!$B$7:$B$1403,0)))^(1/3)-1)*100)</f>
        <v>9.212881915</v>
      </c>
      <c r="U774" s="108">
        <f t="array" ref="U774">IF(INDEX(Historical!$H$7:$H$1372,MATCH(B774,Historical!$B$7:$B$1403,0))=0,"n/a",((INDEX(Historical!$C$7:$C$1381,MATCH(B774,Historical!$B$7:$B$1403,0))/INDEX(Historical!$H$7:$H$1372,MATCH(B774,Historical!$B$7:$B$1403,0)))^(1/5)-1)*100)</f>
        <v>12.88813207</v>
      </c>
      <c r="V774" s="108" t="str">
        <f t="array" ref="V774">IF(INDEX(Historical!$O$7:$O$1372,MATCH(B774,Historical!$B$7:$B$1403,0))=0,"n/a",((INDEX(Historical!$C$7:$C$1381,MATCH(B774,Historical!$B$7:$B$1403,0))/INDEX(Historical!$O$7:$O$1372,MATCH(B774,Historical!$B$7:$B$1403,0)))^(1/10)-1)*100)</f>
        <v>n/a</v>
      </c>
      <c r="W774" s="109" t="str">
        <f t="shared" si="5"/>
        <v>n/a</v>
      </c>
      <c r="X774" s="110">
        <f t="shared" si="6"/>
        <v>0.436885833</v>
      </c>
      <c r="Y774" s="133"/>
      <c r="Z774" s="103">
        <f t="shared" si="7"/>
        <v>127.0588235</v>
      </c>
      <c r="AA774" s="112">
        <f t="shared" si="8"/>
        <v>64.55294118</v>
      </c>
      <c r="AB774" s="73">
        <v>12.0</v>
      </c>
      <c r="AC774" s="102">
        <v>0.85</v>
      </c>
      <c r="AD774" s="102">
        <v>6.43</v>
      </c>
      <c r="AE774" s="102">
        <v>21.54</v>
      </c>
      <c r="AF774" s="102">
        <v>2.41</v>
      </c>
      <c r="AG774" s="102">
        <v>3.8</v>
      </c>
      <c r="AH774" s="102">
        <v>-22.1</v>
      </c>
      <c r="AI774" s="102">
        <v>13.38</v>
      </c>
      <c r="AJ774" s="102">
        <v>29.5</v>
      </c>
      <c r="AK774" s="102">
        <v>10.0</v>
      </c>
      <c r="AL774" s="113">
        <v>3680.0</v>
      </c>
      <c r="AM774" s="114">
        <v>1.9</v>
      </c>
      <c r="AN774" s="102">
        <v>0.32</v>
      </c>
      <c r="AO774" s="115">
        <f t="shared" si="9"/>
        <v>-49.69652042</v>
      </c>
      <c r="AP774" s="116">
        <f t="shared" si="10"/>
        <v>14.85642076</v>
      </c>
      <c r="AQ774" s="117">
        <f t="shared" si="11"/>
        <v>162.9512741</v>
      </c>
      <c r="AR774" s="103">
        <f t="array" ref="AR774">INDEX(Historical!$C$7:$C$1381,MATCH(B774,Historical!$B$7:$B$1403,0))*IF(AH774="n/a",1.03,IF(AH774&lt;0,1.01,IF(AH774&gt;10,1.1,(1+AH774/100))))</f>
        <v>0.9999</v>
      </c>
      <c r="AS774" s="112">
        <f t="shared" si="12"/>
        <v>1.09989</v>
      </c>
      <c r="AT774" s="112">
        <f t="shared" ref="AT774:AV774" si="782">IF($AK774="n/a",1.03*AS774,IF($AK774&lt;0,1.01*AS774,IF($AK774&gt;10,1.1*AS774,(1+$AK774/100)*AS774)))</f>
        <v>1.209879</v>
      </c>
      <c r="AU774" s="112">
        <f t="shared" si="782"/>
        <v>1.3308669</v>
      </c>
      <c r="AV774" s="112">
        <f t="shared" si="782"/>
        <v>1.46395359</v>
      </c>
      <c r="AW774" s="103">
        <f t="shared" si="14"/>
        <v>6.10448949</v>
      </c>
      <c r="AX774" s="118">
        <f t="shared" si="15"/>
        <v>11.12536812</v>
      </c>
      <c r="AY774" s="119">
        <v>0.81</v>
      </c>
      <c r="AZ774" s="114">
        <v>35.68</v>
      </c>
      <c r="BA774" s="114">
        <v>-11.940000000000001</v>
      </c>
      <c r="BB774" s="114">
        <v>-3.37</v>
      </c>
      <c r="BC774" s="114">
        <v>4.58</v>
      </c>
      <c r="BD774" s="42"/>
      <c r="BE774" s="17">
        <v>2011.0</v>
      </c>
      <c r="BF774" s="17">
        <f t="shared" si="16"/>
        <v>0</v>
      </c>
      <c r="BG774" s="120">
        <v>2.8000000000000003</v>
      </c>
    </row>
    <row r="775" ht="12.75" customHeight="1">
      <c r="A775" s="155" t="s">
        <v>486</v>
      </c>
      <c r="B775" s="99" t="s">
        <v>487</v>
      </c>
      <c r="C775" s="100" t="s">
        <v>136</v>
      </c>
      <c r="D775" s="100" t="s">
        <v>183</v>
      </c>
      <c r="E775" s="101">
        <v>34.0</v>
      </c>
      <c r="F775" s="58">
        <v>81.0</v>
      </c>
      <c r="G775" s="58" t="s">
        <v>168</v>
      </c>
      <c r="H775" s="58" t="s">
        <v>168</v>
      </c>
      <c r="I775" s="102">
        <v>118.01</v>
      </c>
      <c r="J775" s="103">
        <f t="shared" si="2"/>
        <v>3.050588933</v>
      </c>
      <c r="K775" s="144">
        <v>0.9</v>
      </c>
      <c r="L775" s="73">
        <v>4.0</v>
      </c>
      <c r="M775" s="23">
        <f t="shared" si="3"/>
        <v>3.6</v>
      </c>
      <c r="N775" s="105" t="s">
        <v>409</v>
      </c>
      <c r="O775" s="145">
        <v>0.76</v>
      </c>
      <c r="P775" s="107">
        <v>43903.0</v>
      </c>
      <c r="Q775" s="107">
        <v>43920.0</v>
      </c>
      <c r="R775" s="23">
        <f t="shared" si="4"/>
        <v>18.42105263</v>
      </c>
      <c r="S775" s="108">
        <f t="array" ref="S775">IF(INDEX(Historical!$D$7:$D$1379,MATCH(B775,Historical!$B$7:$B$1403,0))=0,"n/a",(INDEX(Historical!$C$7:$C$1381,MATCH(B775,Historical!$B$7:$B$1403,0))/INDEX(Historical!$D$7:$D$1379,MATCH(B775,Historical!$B$7:$B$1403,0))-1)*100)</f>
        <v>8.571428571</v>
      </c>
      <c r="T775" s="108">
        <f t="array" ref="T775">IF(INDEX(Historical!$F$7:$F$1372,MATCH(B775,Historical!$B$7:$B$1403,0))=0,"n/a",((INDEX(Historical!$C$7:$C$1381,MATCH(B775,Historical!$B$7:$B$1403,0))/INDEX(Historical!$F$7:$F$1372,MATCH(B775,Historical!$B$7:$B$1403,0)))^(1/3)-1)*100)</f>
        <v>12.06584689</v>
      </c>
      <c r="U775" s="108">
        <f t="array" ref="U775">IF(INDEX(Historical!$H$7:$H$1372,MATCH(B775,Historical!$B$7:$B$1403,0))=0,"n/a",((INDEX(Historical!$C$7:$C$1381,MATCH(B775,Historical!$B$7:$B$1403,0))/INDEX(Historical!$H$7:$H$1372,MATCH(B775,Historical!$B$7:$B$1403,0)))^(1/5)-1)*100)</f>
        <v>11.55067001</v>
      </c>
      <c r="V775" s="108">
        <f t="array" ref="V775">IF(INDEX(Historical!$O$7:$O$1372,MATCH(B775,Historical!$B$7:$B$1403,0))=0,"n/a",((INDEX(Historical!$C$7:$C$1381,MATCH(B775,Historical!$B$7:$B$1403,0))/INDEX(Historical!$O$7:$O$1372,MATCH(B775,Historical!$B$7:$B$1403,0)))^(1/10)-1)*100)</f>
        <v>11.7602484</v>
      </c>
      <c r="W775" s="109">
        <f t="shared" si="5"/>
        <v>0.9821790854</v>
      </c>
      <c r="X775" s="110">
        <f t="shared" si="6"/>
        <v>0.8309834542</v>
      </c>
      <c r="Y775" s="147"/>
      <c r="Z775" s="103">
        <f t="shared" si="7"/>
        <v>41.37931034</v>
      </c>
      <c r="AA775" s="112">
        <f t="shared" si="8"/>
        <v>13.56436782</v>
      </c>
      <c r="AB775" s="73">
        <v>12.0</v>
      </c>
      <c r="AC775" s="102">
        <v>8.7</v>
      </c>
      <c r="AD775" s="102">
        <v>1.56</v>
      </c>
      <c r="AE775" s="102">
        <v>5.01</v>
      </c>
      <c r="AF775" s="102">
        <v>3.89</v>
      </c>
      <c r="AG775" s="102">
        <v>30.9</v>
      </c>
      <c r="AH775" s="102">
        <v>17.9</v>
      </c>
      <c r="AI775" s="102">
        <v>6.21</v>
      </c>
      <c r="AJ775" s="102">
        <v>13.900000000000002</v>
      </c>
      <c r="AK775" s="102">
        <v>8.67</v>
      </c>
      <c r="AL775" s="113">
        <v>28160.0</v>
      </c>
      <c r="AM775" s="114">
        <v>0.8999999999999999</v>
      </c>
      <c r="AN775" s="102">
        <v>0.0</v>
      </c>
      <c r="AO775" s="115">
        <f t="shared" si="9"/>
        <v>1.036891131</v>
      </c>
      <c r="AP775" s="116">
        <f t="shared" si="10"/>
        <v>14.60125895</v>
      </c>
      <c r="AQ775" s="117">
        <f t="shared" si="11"/>
        <v>53.13812328</v>
      </c>
      <c r="AR775" s="103">
        <f t="array" ref="AR775">INDEX(Historical!$C$7:$C$1381,MATCH(B775,Historical!$B$7:$B$1403,0))*IF(AH775="n/a",1.03,IF(AH775&lt;0,1.01,IF(AH775&gt;10,1.1,(1+AH775/100))))</f>
        <v>3.344</v>
      </c>
      <c r="AS775" s="112">
        <f t="shared" si="12"/>
        <v>3.5516624</v>
      </c>
      <c r="AT775" s="112">
        <f t="shared" ref="AT775:AV775" si="783">IF($AK775="n/a",1.03*AS775,IF($AK775&lt;0,1.01*AS775,IF($AK775&gt;10,1.1*AS775,(1+$AK775/100)*AS775)))</f>
        <v>3.85959153</v>
      </c>
      <c r="AU775" s="112">
        <f t="shared" si="783"/>
        <v>4.194218116</v>
      </c>
      <c r="AV775" s="112">
        <f t="shared" si="783"/>
        <v>4.557856826</v>
      </c>
      <c r="AW775" s="103">
        <f t="shared" si="14"/>
        <v>19.50732887</v>
      </c>
      <c r="AX775" s="118">
        <f t="shared" si="15"/>
        <v>16.53023377</v>
      </c>
      <c r="AY775" s="119">
        <v>1.01</v>
      </c>
      <c r="AZ775" s="114">
        <v>24.13</v>
      </c>
      <c r="BA775" s="114">
        <v>-15.6</v>
      </c>
      <c r="BB775" s="114">
        <v>-9.39</v>
      </c>
      <c r="BC775" s="114">
        <v>1.23</v>
      </c>
      <c r="BD775" s="42"/>
      <c r="BE775" s="17">
        <v>1987.0</v>
      </c>
      <c r="BF775" s="17">
        <f t="shared" si="16"/>
        <v>3</v>
      </c>
      <c r="BG775" s="120">
        <v>23.0</v>
      </c>
    </row>
    <row r="776" ht="12.75" customHeight="1">
      <c r="A776" s="155" t="s">
        <v>1645</v>
      </c>
      <c r="B776" s="99" t="s">
        <v>1646</v>
      </c>
      <c r="C776" s="100" t="s">
        <v>136</v>
      </c>
      <c r="D776" s="100" t="s">
        <v>153</v>
      </c>
      <c r="E776" s="101">
        <v>8.0</v>
      </c>
      <c r="F776" s="58">
        <v>640.0</v>
      </c>
      <c r="G776" s="58" t="s">
        <v>168</v>
      </c>
      <c r="H776" s="58" t="s">
        <v>168</v>
      </c>
      <c r="I776" s="150">
        <v>47.5</v>
      </c>
      <c r="J776" s="103">
        <f t="shared" si="2"/>
        <v>2.357894737</v>
      </c>
      <c r="K776" s="104">
        <v>0.28</v>
      </c>
      <c r="L776" s="73">
        <v>4.0</v>
      </c>
      <c r="M776" s="23">
        <f t="shared" si="3"/>
        <v>1.12</v>
      </c>
      <c r="N776" s="105" t="s">
        <v>179</v>
      </c>
      <c r="O776" s="106">
        <v>0.25</v>
      </c>
      <c r="P776" s="107">
        <v>43893.0</v>
      </c>
      <c r="Q776" s="107">
        <v>43916.0</v>
      </c>
      <c r="R776" s="23">
        <f t="shared" si="4"/>
        <v>12</v>
      </c>
      <c r="S776" s="108">
        <f t="array" ref="S776">IF(INDEX(Historical!$D$7:$D$1379,MATCH(B776,Historical!$B$7:$B$1403,0))=0,"n/a",(INDEX(Historical!$C$7:$C$1381,MATCH(B776,Historical!$B$7:$B$1403,0))/INDEX(Historical!$D$7:$D$1379,MATCH(B776,Historical!$B$7:$B$1403,0))-1)*100)</f>
        <v>13.63636364</v>
      </c>
      <c r="T776" s="108">
        <f t="array" ref="T776">IF(INDEX(Historical!$F$7:$F$1372,MATCH(B776,Historical!$B$7:$B$1403,0))=0,"n/a",((INDEX(Historical!$C$7:$C$1381,MATCH(B776,Historical!$B$7:$B$1403,0))/INDEX(Historical!$F$7:$F$1372,MATCH(B776,Historical!$B$7:$B$1403,0)))^(1/3)-1)*100)</f>
        <v>11.57215835</v>
      </c>
      <c r="U776" s="108">
        <f t="array" ref="U776">IF(INDEX(Historical!$H$7:$H$1372,MATCH(B776,Historical!$B$7:$B$1403,0))=0,"n/a",((INDEX(Historical!$C$7:$C$1381,MATCH(B776,Historical!$B$7:$B$1403,0))/INDEX(Historical!$H$7:$H$1372,MATCH(B776,Historical!$B$7:$B$1403,0)))^(1/5)-1)*100)</f>
        <v>20.1124434</v>
      </c>
      <c r="V776" s="108" t="str">
        <f t="array" ref="V776">IF(INDEX(Historical!$O$7:$O$1372,MATCH(B776,Historical!$B$7:$B$1403,0))=0,"n/a",((INDEX(Historical!$C$7:$C$1381,MATCH(B776,Historical!$B$7:$B$1403,0))/INDEX(Historical!$O$7:$O$1372,MATCH(B776,Historical!$B$7:$B$1403,0)))^(1/10)-1)*100)</f>
        <v>n/a</v>
      </c>
      <c r="W776" s="109" t="str">
        <f t="shared" si="5"/>
        <v>n/a</v>
      </c>
      <c r="X776" s="110" t="str">
        <f t="shared" si="6"/>
        <v>n/a</v>
      </c>
      <c r="Y776" s="180"/>
      <c r="Z776" s="103" t="str">
        <f t="shared" si="7"/>
        <v>n/a</v>
      </c>
      <c r="AA776" s="112" t="str">
        <f t="shared" si="8"/>
        <v>n/a</v>
      </c>
      <c r="AB776" s="73">
        <v>12.0</v>
      </c>
      <c r="AC776" s="102" t="s">
        <v>128</v>
      </c>
      <c r="AD776" s="102" t="s">
        <v>128</v>
      </c>
      <c r="AE776" s="102" t="s">
        <v>128</v>
      </c>
      <c r="AF776" s="102" t="s">
        <v>128</v>
      </c>
      <c r="AG776" s="102" t="s">
        <v>128</v>
      </c>
      <c r="AH776" s="102" t="s">
        <v>128</v>
      </c>
      <c r="AI776" s="102" t="s">
        <v>128</v>
      </c>
      <c r="AJ776" s="102" t="s">
        <v>128</v>
      </c>
      <c r="AK776" s="102" t="s">
        <v>128</v>
      </c>
      <c r="AL776" s="113" t="s">
        <v>128</v>
      </c>
      <c r="AM776" s="114" t="s">
        <v>128</v>
      </c>
      <c r="AN776" s="102" t="s">
        <v>128</v>
      </c>
      <c r="AO776" s="115" t="str">
        <f t="shared" si="9"/>
        <v>n/a</v>
      </c>
      <c r="AP776" s="116">
        <f t="shared" si="10"/>
        <v>22.47033813</v>
      </c>
      <c r="AQ776" s="117" t="str">
        <f t="shared" si="11"/>
        <v>n/a</v>
      </c>
      <c r="AR776" s="103">
        <f t="array" ref="AR776">INDEX(Historical!$C$7:$C$1381,MATCH(B776,Historical!$B$7:$B$1403,0))*IF(AH776="n/a",1.03,IF(AH776&lt;0,1.01,IF(AH776&gt;10,1.1,(1+AH776/100))))</f>
        <v>1.03</v>
      </c>
      <c r="AS776" s="112">
        <f t="shared" si="12"/>
        <v>1.0609</v>
      </c>
      <c r="AT776" s="112">
        <f t="shared" ref="AT776:AV776" si="784">IF($AK776="n/a",1.03*AS776,IF($AK776&lt;0,1.01*AS776,IF($AK776&gt;10,1.1*AS776,(1+$AK776/100)*AS776)))</f>
        <v>1.092727</v>
      </c>
      <c r="AU776" s="112">
        <f t="shared" si="784"/>
        <v>1.12550881</v>
      </c>
      <c r="AV776" s="112">
        <f t="shared" si="784"/>
        <v>1.159274074</v>
      </c>
      <c r="AW776" s="103">
        <f t="shared" si="14"/>
        <v>5.468409884</v>
      </c>
      <c r="AX776" s="118">
        <f t="shared" si="15"/>
        <v>11.51244186</v>
      </c>
      <c r="AY776" s="119" t="s">
        <v>128</v>
      </c>
      <c r="AZ776" s="114" t="s">
        <v>128</v>
      </c>
      <c r="BA776" s="114" t="s">
        <v>128</v>
      </c>
      <c r="BB776" s="114" t="s">
        <v>128</v>
      </c>
      <c r="BC776" s="114" t="s">
        <v>128</v>
      </c>
      <c r="BD776" s="42" t="s">
        <v>112</v>
      </c>
      <c r="BE776" s="17">
        <v>2013.0</v>
      </c>
      <c r="BF776" s="17">
        <f t="shared" si="16"/>
        <v>0</v>
      </c>
      <c r="BG776" s="120" t="s">
        <v>128</v>
      </c>
    </row>
    <row r="777" ht="12.75" customHeight="1">
      <c r="A777" s="155" t="s">
        <v>1132</v>
      </c>
      <c r="B777" s="99" t="s">
        <v>1133</v>
      </c>
      <c r="C777" s="100" t="s">
        <v>136</v>
      </c>
      <c r="D777" s="100" t="s">
        <v>137</v>
      </c>
      <c r="E777" s="101">
        <v>15.0</v>
      </c>
      <c r="F777" s="58">
        <v>258.0</v>
      </c>
      <c r="G777" s="58" t="s">
        <v>120</v>
      </c>
      <c r="H777" s="58" t="s">
        <v>120</v>
      </c>
      <c r="I777" s="150">
        <v>119.81</v>
      </c>
      <c r="J777" s="103">
        <f t="shared" si="2"/>
        <v>2.737667974</v>
      </c>
      <c r="K777" s="104">
        <v>0.82</v>
      </c>
      <c r="L777" s="73">
        <v>4.0</v>
      </c>
      <c r="M777" s="23">
        <f t="shared" si="3"/>
        <v>3.28</v>
      </c>
      <c r="N777" s="105" t="s">
        <v>179</v>
      </c>
      <c r="O777" s="106">
        <v>0.77</v>
      </c>
      <c r="P777" s="107">
        <v>43623.0</v>
      </c>
      <c r="Q777" s="107">
        <v>43644.0</v>
      </c>
      <c r="R777" s="23">
        <f t="shared" si="4"/>
        <v>6.493506494</v>
      </c>
      <c r="S777" s="108">
        <f t="array" ref="S777">IF(INDEX(Historical!$D$7:$D$1379,MATCH(B777,Historical!$B$7:$B$1403,0))=0,"n/a",(INDEX(Historical!$C$7:$C$1381,MATCH(B777,Historical!$B$7:$B$1403,0))/INDEX(Historical!$D$7:$D$1379,MATCH(B777,Historical!$B$7:$B$1403,0))-1)*100)</f>
        <v>6.600660066</v>
      </c>
      <c r="T777" s="108">
        <f t="array" ref="T777">IF(INDEX(Historical!$F$7:$F$1372,MATCH(B777,Historical!$B$7:$B$1403,0))=0,"n/a",((INDEX(Historical!$C$7:$C$1381,MATCH(B777,Historical!$B$7:$B$1403,0))/INDEX(Historical!$F$7:$F$1372,MATCH(B777,Historical!$B$7:$B$1403,0)))^(1/3)-1)*100)</f>
        <v>7.226075337</v>
      </c>
      <c r="U777" s="108">
        <f t="array" ref="U777">IF(INDEX(Historical!$H$7:$H$1372,MATCH(B777,Historical!$B$7:$B$1403,0))=0,"n/a",((INDEX(Historical!$C$7:$C$1381,MATCH(B777,Historical!$B$7:$B$1403,0))/INDEX(Historical!$H$7:$H$1372,MATCH(B777,Historical!$B$7:$B$1403,0)))^(1/5)-1)*100)</f>
        <v>8.480783317</v>
      </c>
      <c r="V777" s="108">
        <f t="array" ref="V777">IF(INDEX(Historical!$O$7:$O$1372,MATCH(B777,Historical!$B$7:$B$1403,0))=0,"n/a",((INDEX(Historical!$C$7:$C$1381,MATCH(B777,Historical!$B$7:$B$1403,0))/INDEX(Historical!$O$7:$O$1372,MATCH(B777,Historical!$B$7:$B$1403,0)))^(1/10)-1)*100)</f>
        <v>10.13611201</v>
      </c>
      <c r="W777" s="109">
        <f t="shared" si="5"/>
        <v>0.8366899763</v>
      </c>
      <c r="X777" s="110" t="str">
        <f t="shared" si="6"/>
        <v>n/a</v>
      </c>
      <c r="Y777" s="99"/>
      <c r="Z777" s="103">
        <f t="shared" si="7"/>
        <v>33.03121853</v>
      </c>
      <c r="AA777" s="112">
        <f t="shared" si="8"/>
        <v>12.06545821</v>
      </c>
      <c r="AB777" s="73">
        <v>12.0</v>
      </c>
      <c r="AC777" s="102">
        <v>9.93</v>
      </c>
      <c r="AD777" s="102">
        <v>1.81</v>
      </c>
      <c r="AE777" s="102">
        <v>0.97</v>
      </c>
      <c r="AF777" s="102">
        <v>1.19</v>
      </c>
      <c r="AG777" s="102">
        <v>10.299999999999999</v>
      </c>
      <c r="AH777" s="102">
        <v>6.9</v>
      </c>
      <c r="AI777" s="102">
        <v>9.56</v>
      </c>
      <c r="AJ777" s="102">
        <v>-1.5</v>
      </c>
      <c r="AK777" s="102">
        <v>6.660000000000001</v>
      </c>
      <c r="AL777" s="113">
        <v>30760.0</v>
      </c>
      <c r="AM777" s="114">
        <v>0.3</v>
      </c>
      <c r="AN777" s="102">
        <v>0.25</v>
      </c>
      <c r="AO777" s="115">
        <f t="shared" si="9"/>
        <v>-0.8470069163</v>
      </c>
      <c r="AP777" s="116">
        <f t="shared" si="10"/>
        <v>11.21845129</v>
      </c>
      <c r="AQ777" s="117">
        <f t="shared" si="11"/>
        <v>-20.11704321</v>
      </c>
      <c r="AR777" s="103">
        <f t="array" ref="AR777">INDEX(Historical!$C$7:$C$1381,MATCH(B777,Historical!$B$7:$B$1403,0))*IF(AH777="n/a",1.03,IF(AH777&lt;0,1.01,IF(AH777&gt;10,1.1,(1+AH777/100))))</f>
        <v>3.45287</v>
      </c>
      <c r="AS777" s="112">
        <f t="shared" si="12"/>
        <v>3.782964372</v>
      </c>
      <c r="AT777" s="112">
        <f t="shared" ref="AT777:AV777" si="785">IF($AK777="n/a",1.03*AS777,IF($AK777&lt;0,1.01*AS777,IF($AK777&gt;10,1.1*AS777,(1+$AK777/100)*AS777)))</f>
        <v>4.034909799</v>
      </c>
      <c r="AU777" s="112">
        <f t="shared" si="785"/>
        <v>4.303634792</v>
      </c>
      <c r="AV777" s="112">
        <f t="shared" si="785"/>
        <v>4.590256869</v>
      </c>
      <c r="AW777" s="103">
        <f t="shared" si="14"/>
        <v>20.16463583</v>
      </c>
      <c r="AX777" s="118">
        <f t="shared" si="15"/>
        <v>16.8305115</v>
      </c>
      <c r="AY777" s="119">
        <v>0.9</v>
      </c>
      <c r="AZ777" s="114">
        <v>-3.4099999999999997</v>
      </c>
      <c r="BA777" s="114">
        <v>-22.75</v>
      </c>
      <c r="BB777" s="114">
        <v>-11.67</v>
      </c>
      <c r="BC777" s="114">
        <v>-15.67</v>
      </c>
      <c r="BD777" s="42"/>
      <c r="BE777" s="17">
        <v>2005.0</v>
      </c>
      <c r="BF777" s="17">
        <f t="shared" si="16"/>
        <v>1</v>
      </c>
      <c r="BG777" s="120">
        <v>2.4</v>
      </c>
    </row>
    <row r="778" ht="12.75" customHeight="1">
      <c r="A778" s="155" t="s">
        <v>1647</v>
      </c>
      <c r="B778" s="99" t="s">
        <v>1648</v>
      </c>
      <c r="C778" s="100" t="s">
        <v>136</v>
      </c>
      <c r="D778" s="100" t="s">
        <v>391</v>
      </c>
      <c r="E778" s="101">
        <v>8.0</v>
      </c>
      <c r="F778" s="58">
        <v>630.0</v>
      </c>
      <c r="G778" s="58" t="s">
        <v>168</v>
      </c>
      <c r="H778" s="58" t="s">
        <v>168</v>
      </c>
      <c r="I778" s="150">
        <v>23.25</v>
      </c>
      <c r="J778" s="103">
        <f t="shared" si="2"/>
        <v>3.440860215</v>
      </c>
      <c r="K778" s="104">
        <v>0.2</v>
      </c>
      <c r="L778" s="73">
        <v>4.0</v>
      </c>
      <c r="M778" s="23">
        <f t="shared" si="3"/>
        <v>0.8</v>
      </c>
      <c r="N778" s="105" t="s">
        <v>556</v>
      </c>
      <c r="O778" s="106">
        <v>0.15</v>
      </c>
      <c r="P778" s="107">
        <v>43874.0</v>
      </c>
      <c r="Q778" s="107">
        <v>43889.0</v>
      </c>
      <c r="R778" s="23">
        <f t="shared" si="4"/>
        <v>33.33333333</v>
      </c>
      <c r="S778" s="108">
        <f t="array" ref="S778">IF(INDEX(Historical!$D$7:$D$1379,MATCH(B778,Historical!$B$7:$B$1403,0))=0,"n/a",(INDEX(Historical!$C$7:$C$1381,MATCH(B778,Historical!$B$7:$B$1403,0))/INDEX(Historical!$D$7:$D$1379,MATCH(B778,Historical!$B$7:$B$1403,0))-1)*100)</f>
        <v>15.38461538</v>
      </c>
      <c r="T778" s="108">
        <f t="array" ref="T778">IF(INDEX(Historical!$F$7:$F$1372,MATCH(B778,Historical!$B$7:$B$1403,0))=0,"n/a",((INDEX(Historical!$C$7:$C$1381,MATCH(B778,Historical!$B$7:$B$1403,0))/INDEX(Historical!$F$7:$F$1372,MATCH(B778,Historical!$B$7:$B$1403,0)))^(1/3)-1)*100)</f>
        <v>20.84372701</v>
      </c>
      <c r="U778" s="108">
        <f t="array" ref="U778">IF(INDEX(Historical!$H$7:$H$1372,MATCH(B778,Historical!$B$7:$B$1403,0))=0,"n/a",((INDEX(Historical!$C$7:$C$1381,MATCH(B778,Historical!$B$7:$B$1403,0))/INDEX(Historical!$H$7:$H$1372,MATCH(B778,Historical!$B$7:$B$1403,0)))^(1/5)-1)*100)</f>
        <v>27.22596365</v>
      </c>
      <c r="V778" s="108">
        <f t="array" ref="V778">IF(INDEX(Historical!$O$7:$O$1372,MATCH(B778,Historical!$B$7:$B$1403,0))=0,"n/a",((INDEX(Historical!$C$7:$C$1381,MATCH(B778,Historical!$B$7:$B$1403,0))/INDEX(Historical!$O$7:$O$1372,MATCH(B778,Historical!$B$7:$B$1403,0)))^(1/10)-1)*100)</f>
        <v>6.826489176</v>
      </c>
      <c r="W778" s="109">
        <f t="shared" si="5"/>
        <v>3.988281964</v>
      </c>
      <c r="X778" s="110">
        <f t="shared" si="6"/>
        <v>0.9486398486</v>
      </c>
      <c r="Y778" s="147" t="s">
        <v>1649</v>
      </c>
      <c r="Z778" s="103">
        <f t="shared" si="7"/>
        <v>27.02702703</v>
      </c>
      <c r="AA778" s="112">
        <f t="shared" si="8"/>
        <v>7.85472973</v>
      </c>
      <c r="AB778" s="73">
        <v>12.0</v>
      </c>
      <c r="AC778" s="102">
        <v>2.96</v>
      </c>
      <c r="AD778" s="102">
        <v>0.6</v>
      </c>
      <c r="AE778" s="102">
        <v>3.5</v>
      </c>
      <c r="AF778" s="102">
        <v>1.1</v>
      </c>
      <c r="AG778" s="102">
        <v>14.799999999999999</v>
      </c>
      <c r="AH778" s="102">
        <v>23.599999999999998</v>
      </c>
      <c r="AI778" s="102" t="s">
        <v>128</v>
      </c>
      <c r="AJ778" s="102">
        <v>28.7</v>
      </c>
      <c r="AK778" s="102">
        <v>13.0</v>
      </c>
      <c r="AL778" s="113">
        <v>197.86</v>
      </c>
      <c r="AM778" s="114">
        <v>2.3</v>
      </c>
      <c r="AN778" s="102">
        <v>0.0</v>
      </c>
      <c r="AO778" s="115">
        <f t="shared" si="9"/>
        <v>22.81209414</v>
      </c>
      <c r="AP778" s="116">
        <f t="shared" si="10"/>
        <v>30.66682387</v>
      </c>
      <c r="AQ778" s="117">
        <f t="shared" si="11"/>
        <v>-38.03153955</v>
      </c>
      <c r="AR778" s="103">
        <f t="array" ref="AR778">INDEX(Historical!$C$7:$C$1381,MATCH(B778,Historical!$B$7:$B$1403,0))*IF(AH778="n/a",1.03,IF(AH778&lt;0,1.01,IF(AH778&gt;10,1.1,(1+AH778/100))))</f>
        <v>0.66</v>
      </c>
      <c r="AS778" s="112">
        <f t="shared" si="12"/>
        <v>0.6798</v>
      </c>
      <c r="AT778" s="112">
        <f t="shared" ref="AT778:AV778" si="786">IF($AK778="n/a",1.03*AS778,IF($AK778&lt;0,1.01*AS778,IF($AK778&gt;10,1.1*AS778,(1+$AK778/100)*AS778)))</f>
        <v>0.74778</v>
      </c>
      <c r="AU778" s="112">
        <f t="shared" si="786"/>
        <v>0.822558</v>
      </c>
      <c r="AV778" s="112">
        <f t="shared" si="786"/>
        <v>0.9048138</v>
      </c>
      <c r="AW778" s="103">
        <f t="shared" si="14"/>
        <v>3.8149518</v>
      </c>
      <c r="AX778" s="118">
        <f t="shared" si="15"/>
        <v>16.40839484</v>
      </c>
      <c r="AY778" s="119">
        <v>1.41</v>
      </c>
      <c r="AZ778" s="114">
        <v>1.4000000000000001</v>
      </c>
      <c r="BA778" s="114">
        <v>-25.679999999999996</v>
      </c>
      <c r="BB778" s="114">
        <v>-17.7</v>
      </c>
      <c r="BC778" s="114">
        <v>-14.29</v>
      </c>
      <c r="BD778" s="42"/>
      <c r="BE778" s="17">
        <v>2013.0</v>
      </c>
      <c r="BF778" s="17">
        <f t="shared" si="16"/>
        <v>0</v>
      </c>
      <c r="BG778" s="120">
        <v>2.0</v>
      </c>
    </row>
    <row r="779" ht="12.75" customHeight="1">
      <c r="A779" s="55" t="s">
        <v>1134</v>
      </c>
      <c r="B779" s="232" t="s">
        <v>1135</v>
      </c>
      <c r="C779" s="100" t="s">
        <v>296</v>
      </c>
      <c r="D779" s="100" t="s">
        <v>342</v>
      </c>
      <c r="E779" s="101">
        <v>10.0</v>
      </c>
      <c r="F779" s="58">
        <v>354.0</v>
      </c>
      <c r="G779" s="58" t="s">
        <v>168</v>
      </c>
      <c r="H779" s="58" t="s">
        <v>168</v>
      </c>
      <c r="I779" s="150">
        <v>88.51</v>
      </c>
      <c r="J779" s="103">
        <f t="shared" si="2"/>
        <v>1.581742176</v>
      </c>
      <c r="K779" s="104">
        <v>0.35</v>
      </c>
      <c r="L779" s="73">
        <v>4.0</v>
      </c>
      <c r="M779" s="23">
        <f t="shared" si="3"/>
        <v>1.4</v>
      </c>
      <c r="N779" s="105" t="s">
        <v>928</v>
      </c>
      <c r="O779" s="106">
        <v>0.31</v>
      </c>
      <c r="P779" s="107">
        <v>43609.0</v>
      </c>
      <c r="Q779" s="107">
        <v>43627.0</v>
      </c>
      <c r="R779" s="23">
        <f t="shared" si="4"/>
        <v>12.90322581</v>
      </c>
      <c r="S779" s="108">
        <f t="array" ref="S779">IF(INDEX(Historical!$D$7:$D$1379,MATCH(B779,Historical!$B$7:$B$1403,0))=0,"n/a",(INDEX(Historical!$C$7:$C$1381,MATCH(B779,Historical!$B$7:$B$1403,0))/INDEX(Historical!$D$7:$D$1379,MATCH(B779,Historical!$B$7:$B$1403,0))-1)*100)</f>
        <v>13.33333333</v>
      </c>
      <c r="T779" s="108">
        <f t="array" ref="T779">IF(INDEX(Historical!$F$7:$F$1372,MATCH(B779,Historical!$B$7:$B$1403,0))=0,"n/a",((INDEX(Historical!$C$7:$C$1381,MATCH(B779,Historical!$B$7:$B$1403,0))/INDEX(Historical!$F$7:$F$1372,MATCH(B779,Historical!$B$7:$B$1403,0)))^(1/3)-1)*100)</f>
        <v>13.91572898</v>
      </c>
      <c r="U779" s="108">
        <f t="array" ref="U779">IF(INDEX(Historical!$H$7:$H$1372,MATCH(B779,Historical!$B$7:$B$1403,0))=0,"n/a",((INDEX(Historical!$C$7:$C$1381,MATCH(B779,Historical!$B$7:$B$1403,0))/INDEX(Historical!$H$7:$H$1372,MATCH(B779,Historical!$B$7:$B$1403,0)))^(1/5)-1)*100)</f>
        <v>17.39289551</v>
      </c>
      <c r="V779" s="108" t="str">
        <f t="array" ref="V779">IF(INDEX(Historical!$O$7:$O$1372,MATCH(B779,Historical!$B$7:$B$1403,0))=0,"n/a",((INDEX(Historical!$C$7:$C$1381,MATCH(B779,Historical!$B$7:$B$1403,0))/INDEX(Historical!$O$7:$O$1372,MATCH(B779,Historical!$B$7:$B$1403,0)))^(1/10)-1)*100)</f>
        <v>n/a</v>
      </c>
      <c r="W779" s="109" t="str">
        <f t="shared" si="5"/>
        <v>n/a</v>
      </c>
      <c r="X779" s="110">
        <f t="shared" si="6"/>
        <v>1.461587858</v>
      </c>
      <c r="Y779" s="99"/>
      <c r="Z779" s="103">
        <f t="shared" si="7"/>
        <v>30.04291845</v>
      </c>
      <c r="AA779" s="112">
        <f t="shared" si="8"/>
        <v>18.99356223</v>
      </c>
      <c r="AB779" s="73">
        <v>12.0</v>
      </c>
      <c r="AC779" s="102">
        <v>4.66</v>
      </c>
      <c r="AD779" s="102">
        <v>1.82</v>
      </c>
      <c r="AE779" s="102">
        <v>1.25</v>
      </c>
      <c r="AF779" s="102">
        <v>6.69</v>
      </c>
      <c r="AG779" s="102">
        <v>36.9</v>
      </c>
      <c r="AH779" s="102">
        <v>8.0</v>
      </c>
      <c r="AI779" s="102">
        <v>10.86</v>
      </c>
      <c r="AJ779" s="102">
        <v>11.899999999999999</v>
      </c>
      <c r="AK779" s="102">
        <v>10.43</v>
      </c>
      <c r="AL779" s="113">
        <v>10480.0</v>
      </c>
      <c r="AM779" s="114">
        <v>0.2</v>
      </c>
      <c r="AN779" s="102">
        <v>0.27</v>
      </c>
      <c r="AO779" s="115">
        <f t="shared" si="9"/>
        <v>-0.01892454752</v>
      </c>
      <c r="AP779" s="116">
        <f t="shared" si="10"/>
        <v>18.97463768</v>
      </c>
      <c r="AQ779" s="117">
        <f t="shared" si="11"/>
        <v>137.6429921</v>
      </c>
      <c r="AR779" s="103">
        <f t="array" ref="AR779">INDEX(Historical!$C$7:$C$1381,MATCH(B779,Historical!$B$7:$B$1403,0))*IF(AH779="n/a",1.03,IF(AH779&lt;0,1.01,IF(AH779&gt;10,1.1,(1+AH779/100))))</f>
        <v>1.4688</v>
      </c>
      <c r="AS779" s="112">
        <f t="shared" si="12"/>
        <v>1.61568</v>
      </c>
      <c r="AT779" s="112">
        <f t="shared" ref="AT779:AV779" si="787">IF($AK779="n/a",1.03*AS779,IF($AK779&lt;0,1.01*AS779,IF($AK779&gt;10,1.1*AS779,(1+$AK779/100)*AS779)))</f>
        <v>1.777248</v>
      </c>
      <c r="AU779" s="112">
        <f t="shared" si="787"/>
        <v>1.9549728</v>
      </c>
      <c r="AV779" s="112">
        <f t="shared" si="787"/>
        <v>2.15047008</v>
      </c>
      <c r="AW779" s="103">
        <f t="shared" si="14"/>
        <v>8.96717088</v>
      </c>
      <c r="AX779" s="118">
        <f t="shared" si="15"/>
        <v>10.1312517</v>
      </c>
      <c r="AY779" s="119">
        <v>1.03</v>
      </c>
      <c r="AZ779" s="114">
        <v>0.5599999999999999</v>
      </c>
      <c r="BA779" s="114">
        <v>-22.53</v>
      </c>
      <c r="BB779" s="114">
        <v>-5.65</v>
      </c>
      <c r="BC779" s="114">
        <v>-10.65</v>
      </c>
      <c r="BD779" s="42"/>
      <c r="BE779" s="17">
        <v>2010.0</v>
      </c>
      <c r="BF779" s="17">
        <f t="shared" si="16"/>
        <v>0</v>
      </c>
      <c r="BG779" s="120">
        <v>10.5</v>
      </c>
    </row>
    <row r="780" ht="12.75" customHeight="1">
      <c r="A780" s="155" t="s">
        <v>1650</v>
      </c>
      <c r="B780" s="232" t="s">
        <v>1651</v>
      </c>
      <c r="C780" s="100" t="s">
        <v>125</v>
      </c>
      <c r="D780" s="100" t="s">
        <v>126</v>
      </c>
      <c r="E780" s="101">
        <v>8.0</v>
      </c>
      <c r="F780" s="58">
        <v>633.0</v>
      </c>
      <c r="G780" s="58" t="s">
        <v>121</v>
      </c>
      <c r="H780" s="58" t="s">
        <v>120</v>
      </c>
      <c r="I780" s="150">
        <v>67.83</v>
      </c>
      <c r="J780" s="103">
        <f t="shared" si="2"/>
        <v>2.476780186</v>
      </c>
      <c r="K780" s="104">
        <v>0.42</v>
      </c>
      <c r="L780" s="73">
        <v>4.0</v>
      </c>
      <c r="M780" s="23">
        <f t="shared" si="3"/>
        <v>1.68</v>
      </c>
      <c r="N780" s="105" t="s">
        <v>154</v>
      </c>
      <c r="O780" s="106">
        <v>0.375</v>
      </c>
      <c r="P780" s="107">
        <v>43887.0</v>
      </c>
      <c r="Q780" s="107">
        <v>43902.0</v>
      </c>
      <c r="R780" s="23">
        <f t="shared" si="4"/>
        <v>12</v>
      </c>
      <c r="S780" s="108">
        <f t="array" ref="S780">IF(INDEX(Historical!$D$7:$D$1379,MATCH(B780,Historical!$B$7:$B$1403,0))=0,"n/a",(INDEX(Historical!$C$7:$C$1381,MATCH(B780,Historical!$B$7:$B$1403,0))/INDEX(Historical!$D$7:$D$1379,MATCH(B780,Historical!$B$7:$B$1403,0))-1)*100)</f>
        <v>21.17647059</v>
      </c>
      <c r="T780" s="108">
        <f t="array" ref="T780">IF(INDEX(Historical!$F$7:$F$1372,MATCH(B780,Historical!$B$7:$B$1403,0))=0,"n/a",((INDEX(Historical!$C$7:$C$1381,MATCH(B780,Historical!$B$7:$B$1403,0))/INDEX(Historical!$F$7:$F$1372,MATCH(B780,Historical!$B$7:$B$1403,0)))^(1/3)-1)*100)</f>
        <v>37.06473932</v>
      </c>
      <c r="U780" s="108">
        <f t="array" ref="U780">IF(INDEX(Historical!$H$7:$H$1372,MATCH(B780,Historical!$B$7:$B$1403,0))=0,"n/a",((INDEX(Historical!$C$7:$C$1381,MATCH(B780,Historical!$B$7:$B$1403,0))/INDEX(Historical!$H$7:$H$1372,MATCH(B780,Historical!$B$7:$B$1403,0)))^(1/5)-1)*100)</f>
        <v>36.58689253</v>
      </c>
      <c r="V780" s="108">
        <f t="array" ref="V780">IF(INDEX(Historical!$O$7:$O$1372,MATCH(B780,Historical!$B$7:$B$1403,0))=0,"n/a",((INDEX(Historical!$C$7:$C$1381,MATCH(B780,Historical!$B$7:$B$1403,0))/INDEX(Historical!$O$7:$O$1372,MATCH(B780,Historical!$B$7:$B$1403,0)))^(1/10)-1)*100)</f>
        <v>25.45294191</v>
      </c>
      <c r="W780" s="109">
        <f t="shared" si="5"/>
        <v>1.437432759</v>
      </c>
      <c r="X780" s="110">
        <f t="shared" si="6"/>
        <v>1.967037233</v>
      </c>
      <c r="Y780" s="133"/>
      <c r="Z780" s="103">
        <f t="shared" si="7"/>
        <v>30.10752688</v>
      </c>
      <c r="AA780" s="112">
        <f t="shared" si="8"/>
        <v>12.15591398</v>
      </c>
      <c r="AB780" s="73">
        <v>9.0</v>
      </c>
      <c r="AC780" s="102">
        <v>5.58</v>
      </c>
      <c r="AD780" s="102">
        <v>1.34</v>
      </c>
      <c r="AE780" s="102">
        <v>0.58</v>
      </c>
      <c r="AF780" s="102">
        <v>1.71</v>
      </c>
      <c r="AG780" s="102">
        <v>14.499999999999998</v>
      </c>
      <c r="AH780" s="102">
        <v>0.7000000000000001</v>
      </c>
      <c r="AI780" s="102">
        <v>13.639999999999999</v>
      </c>
      <c r="AJ780" s="102">
        <v>18.6</v>
      </c>
      <c r="AK780" s="102">
        <v>9.030000000000001</v>
      </c>
      <c r="AL780" s="113">
        <v>25070.0</v>
      </c>
      <c r="AM780" s="114">
        <v>1.3</v>
      </c>
      <c r="AN780" s="102">
        <v>0.81</v>
      </c>
      <c r="AO780" s="115">
        <f t="shared" si="9"/>
        <v>26.90775873</v>
      </c>
      <c r="AP780" s="116">
        <f t="shared" si="10"/>
        <v>39.06367271</v>
      </c>
      <c r="AQ780" s="117">
        <f t="shared" si="11"/>
        <v>-3.882911906</v>
      </c>
      <c r="AR780" s="103">
        <f t="array" ref="AR780">INDEX(Historical!$C$7:$C$1381,MATCH(B780,Historical!$B$7:$B$1403,0))*IF(AH780="n/a",1.03,IF(AH780&lt;0,1.01,IF(AH780&gt;10,1.1,(1+AH780/100))))</f>
        <v>1.555815</v>
      </c>
      <c r="AS780" s="112">
        <f t="shared" si="12"/>
        <v>1.7113965</v>
      </c>
      <c r="AT780" s="112">
        <f t="shared" ref="AT780:AV780" si="788">IF($AK780="n/a",1.03*AS780,IF($AK780&lt;0,1.01*AS780,IF($AK780&gt;10,1.1*AS780,(1+$AK780/100)*AS780)))</f>
        <v>1.865935604</v>
      </c>
      <c r="AU780" s="112">
        <f t="shared" si="788"/>
        <v>2.034429589</v>
      </c>
      <c r="AV780" s="112">
        <f t="shared" si="788"/>
        <v>2.218138581</v>
      </c>
      <c r="AW780" s="103">
        <f t="shared" si="14"/>
        <v>9.385715274</v>
      </c>
      <c r="AX780" s="118">
        <f t="shared" si="15"/>
        <v>13.83711525</v>
      </c>
      <c r="AY780" s="119">
        <v>0.37</v>
      </c>
      <c r="AZ780" s="114">
        <v>10.96</v>
      </c>
      <c r="BA780" s="114">
        <v>-28.02</v>
      </c>
      <c r="BB780" s="114">
        <v>-20.580000000000002</v>
      </c>
      <c r="BC780" s="114">
        <v>-19.580000000000002</v>
      </c>
      <c r="BD780" s="42"/>
      <c r="BE780" s="17">
        <v>2013.0</v>
      </c>
      <c r="BF780" s="17">
        <f t="shared" si="16"/>
        <v>0</v>
      </c>
      <c r="BG780" s="120">
        <v>6.1</v>
      </c>
    </row>
    <row r="781" ht="12.75" customHeight="1">
      <c r="A781" s="55" t="s">
        <v>1136</v>
      </c>
      <c r="B781" s="232" t="s">
        <v>1137</v>
      </c>
      <c r="C781" s="100" t="s">
        <v>118</v>
      </c>
      <c r="D781" s="100" t="s">
        <v>202</v>
      </c>
      <c r="E781" s="101">
        <v>11.0</v>
      </c>
      <c r="F781" s="58">
        <v>315.0</v>
      </c>
      <c r="G781" s="58" t="s">
        <v>121</v>
      </c>
      <c r="H781" s="58" t="s">
        <v>120</v>
      </c>
      <c r="I781" s="150">
        <v>71.43</v>
      </c>
      <c r="J781" s="103">
        <f t="shared" si="2"/>
        <v>1.399972001</v>
      </c>
      <c r="K781" s="104">
        <v>0.25</v>
      </c>
      <c r="L781" s="73">
        <v>4.0</v>
      </c>
      <c r="M781" s="23">
        <f t="shared" si="3"/>
        <v>1</v>
      </c>
      <c r="N781" s="105" t="s">
        <v>184</v>
      </c>
      <c r="O781" s="106">
        <v>0.225</v>
      </c>
      <c r="P781" s="107">
        <v>43822.0</v>
      </c>
      <c r="Q781" s="107">
        <v>43838.0</v>
      </c>
      <c r="R781" s="23">
        <f t="shared" si="4"/>
        <v>11.11111111</v>
      </c>
      <c r="S781" s="108">
        <f t="array" ref="S781">IF(INDEX(Historical!$D$7:$D$1379,MATCH(B781,Historical!$B$7:$B$1403,0))=0,"n/a",(INDEX(Historical!$C$7:$C$1381,MATCH(B781,Historical!$B$7:$B$1403,0))/INDEX(Historical!$D$7:$D$1379,MATCH(B781,Historical!$B$7:$B$1403,0))-1)*100)</f>
        <v>12.5</v>
      </c>
      <c r="T781" s="108">
        <f t="array" ref="T781">IF(INDEX(Historical!$F$7:$F$1372,MATCH(B781,Historical!$B$7:$B$1403,0))=0,"n/a",((INDEX(Historical!$C$7:$C$1381,MATCH(B781,Historical!$B$7:$B$1403,0))/INDEX(Historical!$F$7:$F$1372,MATCH(B781,Historical!$B$7:$B$1403,0)))^(1/3)-1)*100)</f>
        <v>14.47142426</v>
      </c>
      <c r="U781" s="108">
        <f t="array" ref="U781">IF(INDEX(Historical!$H$7:$H$1372,MATCH(B781,Historical!$B$7:$B$1403,0))=0,"n/a",((INDEX(Historical!$C$7:$C$1381,MATCH(B781,Historical!$B$7:$B$1403,0))/INDEX(Historical!$H$7:$H$1372,MATCH(B781,Historical!$B$7:$B$1403,0)))^(1/5)-1)*100)</f>
        <v>17.60790225</v>
      </c>
      <c r="V781" s="108">
        <f t="array" ref="V781">IF(INDEX(Historical!$O$7:$O$1372,MATCH(B781,Historical!$B$7:$B$1403,0))=0,"n/a",((INDEX(Historical!$C$7:$C$1381,MATCH(B781,Historical!$B$7:$B$1403,0))/INDEX(Historical!$O$7:$O$1372,MATCH(B781,Historical!$B$7:$B$1403,0)))^(1/10)-1)*100)</f>
        <v>19.62311989</v>
      </c>
      <c r="W781" s="109">
        <f t="shared" si="5"/>
        <v>0.8973039127</v>
      </c>
      <c r="X781" s="110">
        <f t="shared" si="6"/>
        <v>1.615403876</v>
      </c>
      <c r="Y781" s="147"/>
      <c r="Z781" s="103">
        <f t="shared" si="7"/>
        <v>39.5256917</v>
      </c>
      <c r="AA781" s="112">
        <f t="shared" si="8"/>
        <v>28.23320158</v>
      </c>
      <c r="AB781" s="73">
        <v>10.0</v>
      </c>
      <c r="AC781" s="102">
        <v>2.53</v>
      </c>
      <c r="AD781" s="102">
        <v>1.45</v>
      </c>
      <c r="AE781" s="102">
        <v>2.45</v>
      </c>
      <c r="AF781" s="102">
        <v>8.91</v>
      </c>
      <c r="AG781" s="102">
        <v>34.2</v>
      </c>
      <c r="AH781" s="102">
        <v>-9.9</v>
      </c>
      <c r="AI781" s="102">
        <v>9.81</v>
      </c>
      <c r="AJ781" s="102">
        <v>10.9</v>
      </c>
      <c r="AK781" s="102">
        <v>19.5</v>
      </c>
      <c r="AL781" s="113">
        <v>7700.0</v>
      </c>
      <c r="AM781" s="114">
        <v>0.3</v>
      </c>
      <c r="AN781" s="102">
        <v>0.82</v>
      </c>
      <c r="AO781" s="115">
        <f t="shared" si="9"/>
        <v>-9.225327328</v>
      </c>
      <c r="AP781" s="116">
        <f t="shared" si="10"/>
        <v>19.00787425</v>
      </c>
      <c r="AQ781" s="117">
        <f t="shared" si="11"/>
        <v>234.3702712</v>
      </c>
      <c r="AR781" s="103">
        <f t="array" ref="AR781">INDEX(Historical!$C$7:$C$1381,MATCH(B781,Historical!$B$7:$B$1403,0))*IF(AH781="n/a",1.03,IF(AH781&lt;0,1.01,IF(AH781&gt;10,1.1,(1+AH781/100))))</f>
        <v>0.909</v>
      </c>
      <c r="AS781" s="112">
        <f t="shared" si="12"/>
        <v>0.9981729</v>
      </c>
      <c r="AT781" s="112">
        <f t="shared" ref="AT781:AV781" si="789">IF($AK781="n/a",1.03*AS781,IF($AK781&lt;0,1.01*AS781,IF($AK781&gt;10,1.1*AS781,(1+$AK781/100)*AS781)))</f>
        <v>1.09799019</v>
      </c>
      <c r="AU781" s="112">
        <f t="shared" si="789"/>
        <v>1.207789209</v>
      </c>
      <c r="AV781" s="112">
        <f t="shared" si="789"/>
        <v>1.32856813</v>
      </c>
      <c r="AW781" s="103">
        <f t="shared" si="14"/>
        <v>5.541520429</v>
      </c>
      <c r="AX781" s="118">
        <f t="shared" si="15"/>
        <v>7.757973441</v>
      </c>
      <c r="AY781" s="119">
        <v>0.79</v>
      </c>
      <c r="AZ781" s="114">
        <v>10.879999999999999</v>
      </c>
      <c r="BA781" s="114">
        <v>-15.229999999999999</v>
      </c>
      <c r="BB781" s="114">
        <v>-11.83</v>
      </c>
      <c r="BC781" s="114">
        <v>-4.17</v>
      </c>
      <c r="BD781" s="42"/>
      <c r="BE781" s="17">
        <v>2010.0</v>
      </c>
      <c r="BF781" s="17">
        <f t="shared" si="16"/>
        <v>0</v>
      </c>
      <c r="BG781" s="120">
        <v>12.6</v>
      </c>
    </row>
    <row r="782" ht="12.75" customHeight="1">
      <c r="A782" s="230" t="s">
        <v>2128</v>
      </c>
      <c r="B782" s="99" t="s">
        <v>2129</v>
      </c>
      <c r="C782" s="100" t="s">
        <v>131</v>
      </c>
      <c r="D782" s="100" t="s">
        <v>132</v>
      </c>
      <c r="E782" s="101">
        <v>5.0</v>
      </c>
      <c r="F782" s="58">
        <v>846.0</v>
      </c>
      <c r="G782" s="58" t="s">
        <v>168</v>
      </c>
      <c r="H782" s="58" t="s">
        <v>168</v>
      </c>
      <c r="I782" s="150">
        <v>37.43</v>
      </c>
      <c r="J782" s="103">
        <f t="shared" si="2"/>
        <v>1.709858402</v>
      </c>
      <c r="K782" s="104">
        <v>0.32</v>
      </c>
      <c r="L782" s="73">
        <v>2.0</v>
      </c>
      <c r="M782" s="23">
        <f t="shared" si="3"/>
        <v>0.64</v>
      </c>
      <c r="N782" s="105" t="s">
        <v>2130</v>
      </c>
      <c r="O782" s="106">
        <v>0.3</v>
      </c>
      <c r="P782" s="107">
        <v>43735.0</v>
      </c>
      <c r="Q782" s="107">
        <v>43755.0</v>
      </c>
      <c r="R782" s="23">
        <f t="shared" si="4"/>
        <v>6.666666667</v>
      </c>
      <c r="S782" s="108">
        <f t="array" ref="S782">IF(INDEX(Historical!$D$7:$D$1379,MATCH(B782,Historical!$B$7:$B$1403,0))=0,"n/a",(INDEX(Historical!$C$7:$C$1381,MATCH(B782,Historical!$B$7:$B$1403,0))/INDEX(Historical!$D$7:$D$1379,MATCH(B782,Historical!$B$7:$B$1403,0))-1)*100)</f>
        <v>12.72727273</v>
      </c>
      <c r="T782" s="108">
        <f t="array" ref="T782">IF(INDEX(Historical!$F$7:$F$1372,MATCH(B782,Historical!$B$7:$B$1403,0))=0,"n/a",((INDEX(Historical!$C$7:$C$1381,MATCH(B782,Historical!$B$7:$B$1403,0))/INDEX(Historical!$F$7:$F$1372,MATCH(B782,Historical!$B$7:$B$1403,0)))^(1/3)-1)*100)</f>
        <v>17.21332524</v>
      </c>
      <c r="U782" s="108" t="str">
        <f t="array" ref="U782">IF(INDEX(Historical!$H$7:$H$1372,MATCH(B782,Historical!$B$7:$B$1403,0))=0,"n/a",((INDEX(Historical!$C$7:$C$1381,MATCH(B782,Historical!$B$7:$B$1403,0))/INDEX(Historical!$H$7:$H$1372,MATCH(B782,Historical!$B$7:$B$1403,0)))^(1/5)-1)*100)</f>
        <v>n/a</v>
      </c>
      <c r="V782" s="108" t="str">
        <f t="array" ref="V782">IF(INDEX(Historical!$O$7:$O$1372,MATCH(B782,Historical!$B$7:$B$1403,0))=0,"n/a",((INDEX(Historical!$C$7:$C$1381,MATCH(B782,Historical!$B$7:$B$1403,0))/INDEX(Historical!$O$7:$O$1372,MATCH(B782,Historical!$B$7:$B$1403,0)))^(1/10)-1)*100)</f>
        <v>n/a</v>
      </c>
      <c r="W782" s="109" t="str">
        <f t="shared" si="5"/>
        <v>n/a</v>
      </c>
      <c r="X782" s="110" t="str">
        <f t="shared" si="6"/>
        <v>n/a</v>
      </c>
      <c r="Y782" s="133"/>
      <c r="Z782" s="103">
        <f t="shared" si="7"/>
        <v>42.95302013</v>
      </c>
      <c r="AA782" s="112">
        <f t="shared" si="8"/>
        <v>25.12080537</v>
      </c>
      <c r="AB782" s="73">
        <v>12.0</v>
      </c>
      <c r="AC782" s="102">
        <v>1.49</v>
      </c>
      <c r="AD782" s="102">
        <v>2.24</v>
      </c>
      <c r="AE782" s="102">
        <v>1.1</v>
      </c>
      <c r="AF782" s="102">
        <v>4.64</v>
      </c>
      <c r="AG782" s="102">
        <v>19.0</v>
      </c>
      <c r="AH782" s="102">
        <v>165.9</v>
      </c>
      <c r="AI782" s="102">
        <v>9.520000000000001</v>
      </c>
      <c r="AJ782" s="102">
        <v>-9.8</v>
      </c>
      <c r="AK782" s="102">
        <v>11.25</v>
      </c>
      <c r="AL782" s="113">
        <v>1770.0</v>
      </c>
      <c r="AM782" s="114">
        <v>14.899999999999999</v>
      </c>
      <c r="AN782" s="102">
        <v>0.58</v>
      </c>
      <c r="AO782" s="115" t="str">
        <f t="shared" si="9"/>
        <v>n/a</v>
      </c>
      <c r="AP782" s="116" t="str">
        <f t="shared" si="10"/>
        <v>n/a</v>
      </c>
      <c r="AQ782" s="117">
        <f t="shared" si="11"/>
        <v>127.6064214</v>
      </c>
      <c r="AR782" s="103">
        <f t="array" ref="AR782">INDEX(Historical!$C$7:$C$1381,MATCH(B782,Historical!$B$7:$B$1403,0))*IF(AH782="n/a",1.03,IF(AH782&lt;0,1.01,IF(AH782&gt;10,1.1,(1+AH782/100))))</f>
        <v>0.682</v>
      </c>
      <c r="AS782" s="112">
        <f t="shared" si="12"/>
        <v>0.7469264</v>
      </c>
      <c r="AT782" s="112">
        <f t="shared" ref="AT782:AV782" si="790">IF($AK782="n/a",1.03*AS782,IF($AK782&lt;0,1.01*AS782,IF($AK782&gt;10,1.1*AS782,(1+$AK782/100)*AS782)))</f>
        <v>0.82161904</v>
      </c>
      <c r="AU782" s="112">
        <f t="shared" si="790"/>
        <v>0.903780944</v>
      </c>
      <c r="AV782" s="112">
        <f t="shared" si="790"/>
        <v>0.9941590384</v>
      </c>
      <c r="AW782" s="103">
        <f t="shared" si="14"/>
        <v>4.148485422</v>
      </c>
      <c r="AX782" s="118">
        <f t="shared" si="15"/>
        <v>11.08331665</v>
      </c>
      <c r="AY782" s="119">
        <v>0.63</v>
      </c>
      <c r="AZ782" s="114">
        <v>22.6</v>
      </c>
      <c r="BA782" s="114">
        <v>-25.81</v>
      </c>
      <c r="BB782" s="114">
        <v>-7.6499999999999995</v>
      </c>
      <c r="BC782" s="114">
        <v>-14.59</v>
      </c>
      <c r="BD782" s="42"/>
      <c r="BE782" s="17">
        <v>2015.0</v>
      </c>
      <c r="BF782" s="17">
        <f t="shared" si="16"/>
        <v>0</v>
      </c>
      <c r="BG782" s="120">
        <v>6.0</v>
      </c>
    </row>
    <row r="783" ht="12.75" customHeight="1">
      <c r="A783" s="231" t="s">
        <v>1997</v>
      </c>
      <c r="B783" s="99" t="s">
        <v>1998</v>
      </c>
      <c r="C783" s="100" t="s">
        <v>118</v>
      </c>
      <c r="D783" s="100" t="s">
        <v>119</v>
      </c>
      <c r="E783" s="101">
        <v>6.0</v>
      </c>
      <c r="F783" s="58">
        <v>757.0</v>
      </c>
      <c r="G783" s="58" t="s">
        <v>168</v>
      </c>
      <c r="H783" s="58" t="s">
        <v>168</v>
      </c>
      <c r="I783" s="60">
        <v>80.87</v>
      </c>
      <c r="J783" s="103">
        <f t="shared" si="2"/>
        <v>0.741931495</v>
      </c>
      <c r="K783" s="55">
        <v>0.15</v>
      </c>
      <c r="L783" s="58">
        <v>4.0</v>
      </c>
      <c r="M783" s="23">
        <f t="shared" si="3"/>
        <v>0.6</v>
      </c>
      <c r="N783" s="58" t="s">
        <v>147</v>
      </c>
      <c r="O783" s="232">
        <v>0.12</v>
      </c>
      <c r="P783" s="107">
        <v>43599.0</v>
      </c>
      <c r="Q783" s="107">
        <v>43616.0</v>
      </c>
      <c r="R783" s="23">
        <f t="shared" si="4"/>
        <v>25</v>
      </c>
      <c r="S783" s="108">
        <f t="array" ref="S783">IF(INDEX(Historical!$D$7:$D$1379,MATCH(B783,Historical!$B$7:$B$1403,0))=0,"n/a",(INDEX(Historical!$C$7:$C$1381,MATCH(B783,Historical!$B$7:$B$1403,0))/INDEX(Historical!$D$7:$D$1379,MATCH(B783,Historical!$B$7:$B$1403,0))-1)*100)</f>
        <v>23.91304348</v>
      </c>
      <c r="T783" s="108">
        <f t="array" ref="T783">IF(INDEX(Historical!$F$7:$F$1372,MATCH(B783,Historical!$B$7:$B$1403,0))=0,"n/a",((INDEX(Historical!$C$7:$C$1381,MATCH(B783,Historical!$B$7:$B$1403,0))/INDEX(Historical!$F$7:$F$1372,MATCH(B783,Historical!$B$7:$B$1403,0)))^(1/3)-1)*100)</f>
        <v>17.65280084</v>
      </c>
      <c r="U783" s="108">
        <f t="array" ref="U783">IF(INDEX(Historical!$H$7:$H$1372,MATCH(B783,Historical!$B$7:$B$1403,0))=0,"n/a",((INDEX(Historical!$C$7:$C$1381,MATCH(B783,Historical!$B$7:$B$1403,0))/INDEX(Historical!$H$7:$H$1372,MATCH(B783,Historical!$B$7:$B$1403,0)))^(1/5)-1)*100)</f>
        <v>22.10434328</v>
      </c>
      <c r="V783" s="108" t="str">
        <f t="array" ref="V783">IF(INDEX(Historical!$O$7:$O$1372,MATCH(B783,Historical!$B$7:$B$1403,0))=0,"n/a",((INDEX(Historical!$C$7:$C$1381,MATCH(B783,Historical!$B$7:$B$1403,0))/INDEX(Historical!$O$7:$O$1372,MATCH(B783,Historical!$B$7:$B$1403,0)))^(1/10)-1)*100)</f>
        <v>n/a</v>
      </c>
      <c r="W783" s="109" t="str">
        <f t="shared" si="5"/>
        <v>n/a</v>
      </c>
      <c r="X783" s="110">
        <f t="shared" si="6"/>
        <v>2.027921402</v>
      </c>
      <c r="Y783" s="233"/>
      <c r="Z783" s="103">
        <f t="shared" si="7"/>
        <v>20.68965517</v>
      </c>
      <c r="AA783" s="112">
        <f t="shared" si="8"/>
        <v>27.8862069</v>
      </c>
      <c r="AB783" s="73">
        <v>9.0</v>
      </c>
      <c r="AC783" s="120">
        <v>2.9</v>
      </c>
      <c r="AD783" s="120">
        <v>1.86</v>
      </c>
      <c r="AE783" s="102">
        <v>1.8</v>
      </c>
      <c r="AF783" s="102">
        <v>4.3</v>
      </c>
      <c r="AG783" s="102">
        <v>16.3</v>
      </c>
      <c r="AH783" s="102">
        <v>29.2</v>
      </c>
      <c r="AI783" s="102">
        <v>8.35</v>
      </c>
      <c r="AJ783" s="234">
        <v>10.9</v>
      </c>
      <c r="AK783" s="234">
        <v>15.0</v>
      </c>
      <c r="AL783" s="120">
        <v>4410.0</v>
      </c>
      <c r="AM783" s="120">
        <v>1.5</v>
      </c>
      <c r="AN783" s="120">
        <v>0.33</v>
      </c>
      <c r="AO783" s="115">
        <f t="shared" si="9"/>
        <v>-5.039932118</v>
      </c>
      <c r="AP783" s="116">
        <f t="shared" si="10"/>
        <v>22.84627478</v>
      </c>
      <c r="AQ783" s="117">
        <f t="shared" si="11"/>
        <v>130.8541528</v>
      </c>
      <c r="AR783" s="103">
        <f t="array" ref="AR783">INDEX(Historical!$C$7:$C$1381,MATCH(B783,Historical!$B$7:$B$1403,0))*IF(AH783="n/a",1.03,IF(AH783&lt;0,1.01,IF(AH783&gt;10,1.1,(1+AH783/100))))</f>
        <v>0.627</v>
      </c>
      <c r="AS783" s="112">
        <f t="shared" si="12"/>
        <v>0.6793545</v>
      </c>
      <c r="AT783" s="112">
        <f t="shared" ref="AT783:AV783" si="791">IF($AK783="n/a",1.03*AS783,IF($AK783&lt;0,1.01*AS783,IF($AK783&gt;10,1.1*AS783,(1+$AK783/100)*AS783)))</f>
        <v>0.74728995</v>
      </c>
      <c r="AU783" s="112">
        <f t="shared" si="791"/>
        <v>0.822018945</v>
      </c>
      <c r="AV783" s="112">
        <f t="shared" si="791"/>
        <v>0.9042208395</v>
      </c>
      <c r="AW783" s="103">
        <f t="shared" si="14"/>
        <v>3.779884235</v>
      </c>
      <c r="AX783" s="118">
        <f t="shared" si="15"/>
        <v>4.674025268</v>
      </c>
      <c r="AY783" s="235">
        <v>0.99</v>
      </c>
      <c r="AZ783" s="102">
        <v>41.260000000000005</v>
      </c>
      <c r="BA783" s="102">
        <v>-18.59</v>
      </c>
      <c r="BB783" s="102">
        <v>-10.08</v>
      </c>
      <c r="BC783" s="102">
        <v>-2.9000000000000004</v>
      </c>
      <c r="BD783" s="42"/>
      <c r="BE783" s="17">
        <v>2014.0</v>
      </c>
      <c r="BF783" s="17">
        <f t="shared" si="16"/>
        <v>0</v>
      </c>
      <c r="BG783" s="120">
        <v>7.7</v>
      </c>
    </row>
    <row r="784" ht="12.75" customHeight="1">
      <c r="A784" s="155" t="s">
        <v>1138</v>
      </c>
      <c r="B784" s="99" t="s">
        <v>1139</v>
      </c>
      <c r="C784" s="100" t="s">
        <v>131</v>
      </c>
      <c r="D784" s="100" t="s">
        <v>546</v>
      </c>
      <c r="E784" s="101">
        <v>16.0</v>
      </c>
      <c r="F784" s="58">
        <v>243.0</v>
      </c>
      <c r="G784" s="58" t="s">
        <v>121</v>
      </c>
      <c r="H784" s="58" t="s">
        <v>120</v>
      </c>
      <c r="I784" s="150">
        <v>114.14</v>
      </c>
      <c r="J784" s="103">
        <f t="shared" si="2"/>
        <v>3.154021377</v>
      </c>
      <c r="K784" s="104">
        <v>0.9</v>
      </c>
      <c r="L784" s="73">
        <v>4.0</v>
      </c>
      <c r="M784" s="23">
        <f t="shared" si="3"/>
        <v>3.6</v>
      </c>
      <c r="N784" s="105" t="s">
        <v>1140</v>
      </c>
      <c r="O784" s="106">
        <v>0.77</v>
      </c>
      <c r="P784" s="107">
        <v>43768.0</v>
      </c>
      <c r="Q784" s="107">
        <v>43787.0</v>
      </c>
      <c r="R784" s="23">
        <f t="shared" si="4"/>
        <v>16.88311688</v>
      </c>
      <c r="S784" s="108">
        <f t="array" ref="S784">IF(INDEX(Historical!$D$7:$D$1379,MATCH(B784,Historical!$B$7:$B$1403,0))=0,"n/a",(INDEX(Historical!$C$7:$C$1381,MATCH(B784,Historical!$B$7:$B$1403,0))/INDEX(Historical!$D$7:$D$1379,MATCH(B784,Historical!$B$7:$B$1403,0))-1)*100)</f>
        <v>22.05323194</v>
      </c>
      <c r="T784" s="108">
        <f t="array" ref="T784">IF(INDEX(Historical!$F$7:$F$1372,MATCH(B784,Historical!$B$7:$B$1403,0))=0,"n/a",((INDEX(Historical!$C$7:$C$1381,MATCH(B784,Historical!$B$7:$B$1403,0))/INDEX(Historical!$F$7:$F$1372,MATCH(B784,Historical!$B$7:$B$1403,0)))^(1/3)-1)*100)</f>
        <v>25.08936699</v>
      </c>
      <c r="U784" s="108">
        <f t="array" ref="U784">IF(INDEX(Historical!$H$7:$H$1372,MATCH(B784,Historical!$B$7:$B$1403,0))=0,"n/a",((INDEX(Historical!$C$7:$C$1381,MATCH(B784,Historical!$B$7:$B$1403,0))/INDEX(Historical!$H$7:$H$1372,MATCH(B784,Historical!$B$7:$B$1403,0)))^(1/5)-1)*100)</f>
        <v>20.95300691</v>
      </c>
      <c r="V784" s="108">
        <f t="array" ref="V784">IF(INDEX(Historical!$O$7:$O$1372,MATCH(B784,Historical!$B$7:$B$1403,0))=0,"n/a",((INDEX(Historical!$C$7:$C$1381,MATCH(B784,Historical!$B$7:$B$1403,0))/INDEX(Historical!$O$7:$O$1372,MATCH(B784,Historical!$B$7:$B$1403,0)))^(1/10)-1)*100)</f>
        <v>21.71083779</v>
      </c>
      <c r="W784" s="109">
        <f t="shared" si="5"/>
        <v>0.9650943512</v>
      </c>
      <c r="X784" s="110">
        <f t="shared" si="6"/>
        <v>1.369477576</v>
      </c>
      <c r="Y784" s="133"/>
      <c r="Z784" s="103">
        <f t="shared" si="7"/>
        <v>68.70229008</v>
      </c>
      <c r="AA784" s="112">
        <f t="shared" si="8"/>
        <v>21.78244275</v>
      </c>
      <c r="AB784" s="73">
        <v>12.0</v>
      </c>
      <c r="AC784" s="102">
        <v>5.24</v>
      </c>
      <c r="AD784" s="102">
        <v>3.24</v>
      </c>
      <c r="AE784" s="102">
        <v>7.59</v>
      </c>
      <c r="AF784" s="102">
        <v>11.95</v>
      </c>
      <c r="AG784" s="102">
        <v>57.199999999999996</v>
      </c>
      <c r="AH784" s="102">
        <v>-5.6000000000000005</v>
      </c>
      <c r="AI784" s="102">
        <v>13.19</v>
      </c>
      <c r="AJ784" s="102">
        <v>15.299999999999999</v>
      </c>
      <c r="AK784" s="102">
        <v>6.7299999999999995</v>
      </c>
      <c r="AL784" s="113">
        <v>109140.0</v>
      </c>
      <c r="AM784" s="114">
        <v>0.2</v>
      </c>
      <c r="AN784" s="102">
        <v>0.65</v>
      </c>
      <c r="AO784" s="115">
        <f t="shared" si="9"/>
        <v>2.324585536</v>
      </c>
      <c r="AP784" s="116">
        <f t="shared" si="10"/>
        <v>24.10702828</v>
      </c>
      <c r="AQ784" s="117">
        <f t="shared" si="11"/>
        <v>240.1308185</v>
      </c>
      <c r="AR784" s="103">
        <f t="array" ref="AR784">INDEX(Historical!$C$7:$C$1381,MATCH(B784,Historical!$B$7:$B$1403,0))*IF(AH784="n/a",1.03,IF(AH784&lt;0,1.01,IF(AH784&gt;10,1.1,(1+AH784/100))))</f>
        <v>3.2421</v>
      </c>
      <c r="AS784" s="112">
        <f t="shared" si="12"/>
        <v>3.56631</v>
      </c>
      <c r="AT784" s="112">
        <f t="shared" ref="AT784:AV784" si="792">IF($AK784="n/a",1.03*AS784,IF($AK784&lt;0,1.01*AS784,IF($AK784&gt;10,1.1*AS784,(1+$AK784/100)*AS784)))</f>
        <v>3.806322663</v>
      </c>
      <c r="AU784" s="112">
        <f t="shared" si="792"/>
        <v>4.062488178</v>
      </c>
      <c r="AV784" s="112">
        <f t="shared" si="792"/>
        <v>4.335893633</v>
      </c>
      <c r="AW784" s="103">
        <f t="shared" si="14"/>
        <v>19.01311447</v>
      </c>
      <c r="AX784" s="118">
        <f t="shared" si="15"/>
        <v>16.65771375</v>
      </c>
      <c r="AY784" s="119">
        <v>1.22</v>
      </c>
      <c r="AZ784" s="114">
        <v>12.379999999999999</v>
      </c>
      <c r="BA784" s="114">
        <v>-15.89</v>
      </c>
      <c r="BB784" s="114">
        <v>-11.020000000000001</v>
      </c>
      <c r="BC784" s="114">
        <v>-6.419999999999999</v>
      </c>
      <c r="BD784" s="42"/>
      <c r="BE784" s="17">
        <v>2004.0</v>
      </c>
      <c r="BF784" s="17">
        <f t="shared" si="16"/>
        <v>1</v>
      </c>
      <c r="BG784" s="120">
        <v>28.199999999999996</v>
      </c>
    </row>
    <row r="785" ht="12.75" customHeight="1">
      <c r="A785" s="155" t="s">
        <v>1423</v>
      </c>
      <c r="B785" s="99" t="s">
        <v>1424</v>
      </c>
      <c r="C785" s="100" t="s">
        <v>296</v>
      </c>
      <c r="D785" s="100" t="s">
        <v>348</v>
      </c>
      <c r="E785" s="101">
        <v>9.0</v>
      </c>
      <c r="F785" s="58">
        <v>457.0</v>
      </c>
      <c r="G785" s="58" t="s">
        <v>168</v>
      </c>
      <c r="H785" s="58" t="s">
        <v>168</v>
      </c>
      <c r="I785" s="150">
        <v>56.22</v>
      </c>
      <c r="J785" s="103">
        <f t="shared" si="2"/>
        <v>2.134471718</v>
      </c>
      <c r="K785" s="104">
        <v>0.3</v>
      </c>
      <c r="L785" s="73">
        <v>4.0</v>
      </c>
      <c r="M785" s="23">
        <f t="shared" si="3"/>
        <v>1.2</v>
      </c>
      <c r="N785" s="105" t="s">
        <v>179</v>
      </c>
      <c r="O785" s="106">
        <v>0.25</v>
      </c>
      <c r="P785" s="146">
        <v>43536.0</v>
      </c>
      <c r="Q785" s="146">
        <v>43553.0</v>
      </c>
      <c r="R785" s="23">
        <f t="shared" si="4"/>
        <v>20</v>
      </c>
      <c r="S785" s="108">
        <f t="array" ref="S785">IF(INDEX(Historical!$D$7:$D$1379,MATCH(B785,Historical!$B$7:$B$1403,0))=0,"n/a",(INDEX(Historical!$C$7:$C$1381,MATCH(B785,Historical!$B$7:$B$1403,0))/INDEX(Historical!$D$7:$D$1379,MATCH(B785,Historical!$B$7:$B$1403,0))-1)*100)</f>
        <v>20</v>
      </c>
      <c r="T785" s="108">
        <f t="array" ref="T785">IF(INDEX(Historical!$F$7:$F$1372,MATCH(B785,Historical!$B$7:$B$1403,0))=0,"n/a",((INDEX(Historical!$C$7:$C$1381,MATCH(B785,Historical!$B$7:$B$1403,0))/INDEX(Historical!$F$7:$F$1372,MATCH(B785,Historical!$B$7:$B$1403,0)))^(1/3)-1)*100)</f>
        <v>17.48520403</v>
      </c>
      <c r="U785" s="108">
        <f t="array" ref="U785">IF(INDEX(Historical!$H$7:$H$1372,MATCH(B785,Historical!$B$7:$B$1403,0))=0,"n/a",((INDEX(Historical!$C$7:$C$1381,MATCH(B785,Historical!$B$7:$B$1403,0))/INDEX(Historical!$H$7:$H$1372,MATCH(B785,Historical!$B$7:$B$1403,0)))^(1/5)-1)*100)</f>
        <v>14.8698355</v>
      </c>
      <c r="V785" s="108" t="str">
        <f t="array" ref="V785">IF(INDEX(Historical!$O$7:$O$1372,MATCH(B785,Historical!$B$7:$B$1403,0))=0,"n/a",((INDEX(Historical!$C$7:$C$1381,MATCH(B785,Historical!$B$7:$B$1403,0))/INDEX(Historical!$O$7:$O$1372,MATCH(B785,Historical!$B$7:$B$1403,0)))^(1/10)-1)*100)</f>
        <v>n/a</v>
      </c>
      <c r="W785" s="109" t="str">
        <f t="shared" si="5"/>
        <v>n/a</v>
      </c>
      <c r="X785" s="110">
        <f t="shared" si="6"/>
        <v>1.039848636</v>
      </c>
      <c r="Y785" s="133"/>
      <c r="Z785" s="103">
        <f t="shared" si="7"/>
        <v>52.86343612</v>
      </c>
      <c r="AA785" s="112">
        <f t="shared" si="8"/>
        <v>24.76651982</v>
      </c>
      <c r="AB785" s="73">
        <v>12.0</v>
      </c>
      <c r="AC785" s="102">
        <v>2.27</v>
      </c>
      <c r="AD785" s="102">
        <v>2.5</v>
      </c>
      <c r="AE785" s="102">
        <v>1.48</v>
      </c>
      <c r="AF785" s="102">
        <v>4.38</v>
      </c>
      <c r="AG785" s="102">
        <v>16.7</v>
      </c>
      <c r="AH785" s="102">
        <v>22.5</v>
      </c>
      <c r="AI785" s="102">
        <v>9.29</v>
      </c>
      <c r="AJ785" s="102">
        <v>14.299999999999999</v>
      </c>
      <c r="AK785" s="102">
        <v>9.91</v>
      </c>
      <c r="AL785" s="113">
        <v>3910.0</v>
      </c>
      <c r="AM785" s="114">
        <v>5.8999999999999995</v>
      </c>
      <c r="AN785" s="102">
        <v>0.0</v>
      </c>
      <c r="AO785" s="115">
        <f t="shared" si="9"/>
        <v>-7.762212606</v>
      </c>
      <c r="AP785" s="116">
        <f t="shared" si="10"/>
        <v>17.00430722</v>
      </c>
      <c r="AQ785" s="117">
        <f t="shared" si="11"/>
        <v>119.5726727</v>
      </c>
      <c r="AR785" s="103">
        <f t="array" ref="AR785">INDEX(Historical!$C$7:$C$1381,MATCH(B785,Historical!$B$7:$B$1403,0))*IF(AH785="n/a",1.03,IF(AH785&lt;0,1.01,IF(AH785&gt;10,1.1,(1+AH785/100))))</f>
        <v>1.32</v>
      </c>
      <c r="AS785" s="112">
        <f t="shared" si="12"/>
        <v>1.442628</v>
      </c>
      <c r="AT785" s="112">
        <f t="shared" ref="AT785:AV785" si="793">IF($AK785="n/a",1.03*AS785,IF($AK785&lt;0,1.01*AS785,IF($AK785&gt;10,1.1*AS785,(1+$AK785/100)*AS785)))</f>
        <v>1.585592435</v>
      </c>
      <c r="AU785" s="112">
        <f t="shared" si="793"/>
        <v>1.742724645</v>
      </c>
      <c r="AV785" s="112">
        <f t="shared" si="793"/>
        <v>1.915428657</v>
      </c>
      <c r="AW785" s="103">
        <f t="shared" si="14"/>
        <v>8.006373737</v>
      </c>
      <c r="AX785" s="118">
        <f t="shared" si="15"/>
        <v>14.24114859</v>
      </c>
      <c r="AY785" s="119">
        <v>0.54</v>
      </c>
      <c r="AZ785" s="114">
        <v>18.310000000000002</v>
      </c>
      <c r="BA785" s="114">
        <v>-22.439999999999998</v>
      </c>
      <c r="BB785" s="114">
        <v>-6.5600000000000005</v>
      </c>
      <c r="BC785" s="114">
        <v>1.49</v>
      </c>
      <c r="BD785" s="42"/>
      <c r="BE785" s="17">
        <v>2011.0</v>
      </c>
      <c r="BF785" s="17">
        <f t="shared" si="16"/>
        <v>0</v>
      </c>
      <c r="BG785" s="120">
        <v>8.7</v>
      </c>
    </row>
    <row r="786" ht="12.75" customHeight="1">
      <c r="A786" s="155" t="s">
        <v>1652</v>
      </c>
      <c r="B786" s="99" t="s">
        <v>1653</v>
      </c>
      <c r="C786" s="100" t="s">
        <v>136</v>
      </c>
      <c r="D786" s="100" t="s">
        <v>153</v>
      </c>
      <c r="E786" s="101">
        <v>8.0</v>
      </c>
      <c r="F786" s="58">
        <v>596.0</v>
      </c>
      <c r="G786" s="58" t="s">
        <v>168</v>
      </c>
      <c r="H786" s="58" t="s">
        <v>168</v>
      </c>
      <c r="I786" s="150">
        <v>63.0</v>
      </c>
      <c r="J786" s="103">
        <f t="shared" si="2"/>
        <v>1.968253968</v>
      </c>
      <c r="K786" s="104">
        <v>0.62</v>
      </c>
      <c r="L786" s="73">
        <v>2.0</v>
      </c>
      <c r="M786" s="23">
        <f t="shared" si="3"/>
        <v>1.24</v>
      </c>
      <c r="N786" s="105" t="s">
        <v>857</v>
      </c>
      <c r="O786" s="106">
        <v>0.6</v>
      </c>
      <c r="P786" s="107">
        <v>43749.0</v>
      </c>
      <c r="Q786" s="107">
        <v>43769.0</v>
      </c>
      <c r="R786" s="23">
        <f t="shared" si="4"/>
        <v>3.333333333</v>
      </c>
      <c r="S786" s="108">
        <f t="array" ref="S786">IF(INDEX(Historical!$D$7:$D$1379,MATCH(B786,Historical!$B$7:$B$1403,0))=0,"n/a",(INDEX(Historical!$C$7:$C$1381,MATCH(B786,Historical!$B$7:$B$1403,0))/INDEX(Historical!$D$7:$D$1379,MATCH(B786,Historical!$B$7:$B$1403,0))-1)*100)</f>
        <v>9.90990991</v>
      </c>
      <c r="T786" s="108">
        <f t="array" ref="T786">IF(INDEX(Historical!$F$7:$F$1372,MATCH(B786,Historical!$B$7:$B$1403,0))=0,"n/a",((INDEX(Historical!$C$7:$C$1381,MATCH(B786,Historical!$B$7:$B$1403,0))/INDEX(Historical!$F$7:$F$1372,MATCH(B786,Historical!$B$7:$B$1403,0)))^(1/3)-1)*100)</f>
        <v>10.6723437</v>
      </c>
      <c r="U786" s="108">
        <f t="array" ref="U786">IF(INDEX(Historical!$H$7:$H$1372,MATCH(B786,Historical!$B$7:$B$1403,0))=0,"n/a",((INDEX(Historical!$C$7:$C$1381,MATCH(B786,Historical!$B$7:$B$1403,0))/INDEX(Historical!$H$7:$H$1372,MATCH(B786,Historical!$B$7:$B$1403,0)))^(1/5)-1)*100)</f>
        <v>13.41990908</v>
      </c>
      <c r="V786" s="108" t="str">
        <f t="array" ref="V786">IF(INDEX(Historical!$O$7:$O$1372,MATCH(B786,Historical!$B$7:$B$1403,0))=0,"n/a",((INDEX(Historical!$C$7:$C$1381,MATCH(B786,Historical!$B$7:$B$1403,0))/INDEX(Historical!$O$7:$O$1372,MATCH(B786,Historical!$B$7:$B$1403,0)))^(1/10)-1)*100)</f>
        <v>n/a</v>
      </c>
      <c r="W786" s="109" t="str">
        <f t="shared" si="5"/>
        <v>n/a</v>
      </c>
      <c r="X786" s="110" t="str">
        <f t="shared" si="6"/>
        <v>n/a</v>
      </c>
      <c r="Y786" s="133"/>
      <c r="Z786" s="103" t="str">
        <f t="shared" si="7"/>
        <v>n/a</v>
      </c>
      <c r="AA786" s="112" t="str">
        <f t="shared" si="8"/>
        <v>n/a</v>
      </c>
      <c r="AB786" s="73">
        <v>12.0</v>
      </c>
      <c r="AC786" s="102" t="s">
        <v>128</v>
      </c>
      <c r="AD786" s="102" t="s">
        <v>128</v>
      </c>
      <c r="AE786" s="102" t="s">
        <v>128</v>
      </c>
      <c r="AF786" s="102" t="s">
        <v>128</v>
      </c>
      <c r="AG786" s="102" t="s">
        <v>128</v>
      </c>
      <c r="AH786" s="102" t="s">
        <v>128</v>
      </c>
      <c r="AI786" s="102" t="s">
        <v>128</v>
      </c>
      <c r="AJ786" s="102" t="s">
        <v>128</v>
      </c>
      <c r="AK786" s="102" t="s">
        <v>128</v>
      </c>
      <c r="AL786" s="113" t="s">
        <v>128</v>
      </c>
      <c r="AM786" s="114" t="s">
        <v>128</v>
      </c>
      <c r="AN786" s="102" t="s">
        <v>128</v>
      </c>
      <c r="AO786" s="115" t="str">
        <f t="shared" si="9"/>
        <v>n/a</v>
      </c>
      <c r="AP786" s="116">
        <f t="shared" si="10"/>
        <v>15.38816305</v>
      </c>
      <c r="AQ786" s="117" t="str">
        <f t="shared" si="11"/>
        <v>n/a</v>
      </c>
      <c r="AR786" s="103">
        <f t="array" ref="AR786">INDEX(Historical!$C$7:$C$1381,MATCH(B786,Historical!$B$7:$B$1403,0))*IF(AH786="n/a",1.03,IF(AH786&lt;0,1.01,IF(AH786&gt;10,1.1,(1+AH786/100))))</f>
        <v>1.2566</v>
      </c>
      <c r="AS786" s="112">
        <f t="shared" si="12"/>
        <v>1.294298</v>
      </c>
      <c r="AT786" s="112">
        <f t="shared" ref="AT786:AV786" si="794">IF($AK786="n/a",1.03*AS786,IF($AK786&lt;0,1.01*AS786,IF($AK786&gt;10,1.1*AS786,(1+$AK786/100)*AS786)))</f>
        <v>1.33312694</v>
      </c>
      <c r="AU786" s="112">
        <f t="shared" si="794"/>
        <v>1.373120748</v>
      </c>
      <c r="AV786" s="112">
        <f t="shared" si="794"/>
        <v>1.414314371</v>
      </c>
      <c r="AW786" s="103">
        <f t="shared" si="14"/>
        <v>6.671460059</v>
      </c>
      <c r="AX786" s="118">
        <f t="shared" si="15"/>
        <v>10.58961914</v>
      </c>
      <c r="AY786" s="119" t="s">
        <v>128</v>
      </c>
      <c r="AZ786" s="114" t="s">
        <v>128</v>
      </c>
      <c r="BA786" s="114" t="s">
        <v>128</v>
      </c>
      <c r="BB786" s="114" t="s">
        <v>128</v>
      </c>
      <c r="BC786" s="114" t="s">
        <v>128</v>
      </c>
      <c r="BD786" s="42" t="s">
        <v>112</v>
      </c>
      <c r="BE786" s="17">
        <v>2012.0</v>
      </c>
      <c r="BF786" s="17">
        <f t="shared" si="16"/>
        <v>0</v>
      </c>
      <c r="BG786" s="120" t="s">
        <v>128</v>
      </c>
    </row>
    <row r="787" ht="12.75" customHeight="1">
      <c r="A787" s="55" t="s">
        <v>488</v>
      </c>
      <c r="B787" s="99" t="s">
        <v>489</v>
      </c>
      <c r="C787" s="100" t="s">
        <v>136</v>
      </c>
      <c r="D787" s="100" t="s">
        <v>153</v>
      </c>
      <c r="E787" s="101">
        <v>30.0</v>
      </c>
      <c r="F787" s="58">
        <v>92.0</v>
      </c>
      <c r="G787" s="58" t="s">
        <v>168</v>
      </c>
      <c r="H787" s="58" t="s">
        <v>168</v>
      </c>
      <c r="I787" s="150">
        <v>35.36</v>
      </c>
      <c r="J787" s="103">
        <f t="shared" si="2"/>
        <v>3.50678733</v>
      </c>
      <c r="K787" s="104">
        <v>0.31</v>
      </c>
      <c r="L787" s="73">
        <v>4.0</v>
      </c>
      <c r="M787" s="23">
        <f t="shared" si="3"/>
        <v>1.24</v>
      </c>
      <c r="N787" s="105" t="s">
        <v>240</v>
      </c>
      <c r="O787" s="161">
        <v>0.25</v>
      </c>
      <c r="P787" s="107">
        <v>43828.0</v>
      </c>
      <c r="Q787" s="107">
        <v>43844.0</v>
      </c>
      <c r="R787" s="23">
        <f t="shared" si="4"/>
        <v>24</v>
      </c>
      <c r="S787" s="108">
        <f t="array" ref="S787">IF(INDEX(Historical!$D$7:$D$1379,MATCH(B787,Historical!$B$7:$B$1403,0))=0,"n/a",(INDEX(Historical!$C$7:$C$1381,MATCH(B787,Historical!$B$7:$B$1403,0))/INDEX(Historical!$D$7:$D$1379,MATCH(B787,Historical!$B$7:$B$1403,0))-1)*100)</f>
        <v>1.01010101</v>
      </c>
      <c r="T787" s="108">
        <f t="array" ref="T787">IF(INDEX(Historical!$F$7:$F$1372,MATCH(B787,Historical!$B$7:$B$1403,0))=0,"n/a",((INDEX(Historical!$C$7:$C$1381,MATCH(B787,Historical!$B$7:$B$1403,0))/INDEX(Historical!$F$7:$F$1372,MATCH(B787,Historical!$B$7:$B$1403,0)))^(1/3)-1)*100)</f>
        <v>1.020478645</v>
      </c>
      <c r="U787" s="108">
        <f t="array" ref="U787">IF(INDEX(Historical!$H$7:$H$1372,MATCH(B787,Historical!$B$7:$B$1403,0))=0,"n/a",((INDEX(Historical!$C$7:$C$1381,MATCH(B787,Historical!$B$7:$B$1403,0))/INDEX(Historical!$H$7:$H$1372,MATCH(B787,Historical!$B$7:$B$1403,0)))^(1/5)-1)*100)</f>
        <v>1.031145932</v>
      </c>
      <c r="V787" s="108">
        <f t="array" ref="V787">IF(INDEX(Historical!$O$7:$O$1372,MATCH(B787,Historical!$B$7:$B$1403,0))=0,"n/a",((INDEX(Historical!$C$7:$C$1381,MATCH(B787,Historical!$B$7:$B$1403,0))/INDEX(Historical!$O$7:$O$1372,MATCH(B787,Historical!$B$7:$B$1403,0)))^(1/10)-1)*100)</f>
        <v>1.05917512</v>
      </c>
      <c r="W787" s="109">
        <f t="shared" si="5"/>
        <v>0.9735367759</v>
      </c>
      <c r="X787" s="110" t="str">
        <f t="shared" si="6"/>
        <v>n/a</v>
      </c>
      <c r="Y787" s="162" t="s">
        <v>490</v>
      </c>
      <c r="Z787" s="103" t="str">
        <f t="shared" si="7"/>
        <v>n/a</v>
      </c>
      <c r="AA787" s="112" t="str">
        <f t="shared" si="8"/>
        <v>n/a</v>
      </c>
      <c r="AB787" s="73">
        <v>12.0</v>
      </c>
      <c r="AC787" s="102" t="s">
        <v>128</v>
      </c>
      <c r="AD787" s="102" t="s">
        <v>128</v>
      </c>
      <c r="AE787" s="102" t="s">
        <v>128</v>
      </c>
      <c r="AF787" s="102" t="s">
        <v>128</v>
      </c>
      <c r="AG787" s="102" t="s">
        <v>128</v>
      </c>
      <c r="AH787" s="102" t="s">
        <v>128</v>
      </c>
      <c r="AI787" s="102" t="s">
        <v>128</v>
      </c>
      <c r="AJ787" s="102" t="s">
        <v>128</v>
      </c>
      <c r="AK787" s="102" t="s">
        <v>128</v>
      </c>
      <c r="AL787" s="113" t="s">
        <v>128</v>
      </c>
      <c r="AM787" s="114" t="s">
        <v>128</v>
      </c>
      <c r="AN787" s="102" t="s">
        <v>128</v>
      </c>
      <c r="AO787" s="115" t="str">
        <f t="shared" si="9"/>
        <v>n/a</v>
      </c>
      <c r="AP787" s="116">
        <f t="shared" si="10"/>
        <v>4.537933262</v>
      </c>
      <c r="AQ787" s="117" t="str">
        <f t="shared" si="11"/>
        <v>n/a</v>
      </c>
      <c r="AR787" s="103">
        <f t="array" ref="AR787">INDEX(Historical!$C$7:$C$1381,MATCH(B787,Historical!$B$7:$B$1403,0))*IF(AH787="n/a",1.03,IF(AH787&lt;0,1.01,IF(AH787&gt;10,1.1,(1+AH787/100))))</f>
        <v>1.03</v>
      </c>
      <c r="AS787" s="112">
        <f t="shared" si="12"/>
        <v>1.0609</v>
      </c>
      <c r="AT787" s="112">
        <f t="shared" ref="AT787:AV787" si="795">IF($AK787="n/a",1.03*AS787,IF($AK787&lt;0,1.01*AS787,IF($AK787&gt;10,1.1*AS787,(1+$AK787/100)*AS787)))</f>
        <v>1.092727</v>
      </c>
      <c r="AU787" s="112">
        <f t="shared" si="795"/>
        <v>1.12550881</v>
      </c>
      <c r="AV787" s="112">
        <f t="shared" si="795"/>
        <v>1.159274074</v>
      </c>
      <c r="AW787" s="103">
        <f t="shared" si="14"/>
        <v>5.468409884</v>
      </c>
      <c r="AX787" s="118">
        <f t="shared" si="15"/>
        <v>15.46496008</v>
      </c>
      <c r="AY787" s="119" t="s">
        <v>128</v>
      </c>
      <c r="AZ787" s="114" t="s">
        <v>128</v>
      </c>
      <c r="BA787" s="114" t="s">
        <v>128</v>
      </c>
      <c r="BB787" s="114" t="s">
        <v>128</v>
      </c>
      <c r="BC787" s="114" t="s">
        <v>128</v>
      </c>
      <c r="BD787" s="42" t="s">
        <v>112</v>
      </c>
      <c r="BE787" s="17">
        <v>1992.0</v>
      </c>
      <c r="BF787" s="17">
        <f t="shared" si="16"/>
        <v>2</v>
      </c>
      <c r="BG787" s="120" t="s">
        <v>128</v>
      </c>
    </row>
    <row r="788" ht="12.75" customHeight="1">
      <c r="A788" s="155" t="s">
        <v>491</v>
      </c>
      <c r="B788" s="99" t="s">
        <v>492</v>
      </c>
      <c r="C788" s="100" t="s">
        <v>272</v>
      </c>
      <c r="D788" s="100" t="s">
        <v>273</v>
      </c>
      <c r="E788" s="101">
        <v>26.0</v>
      </c>
      <c r="F788" s="58">
        <v>128.0</v>
      </c>
      <c r="G788" s="58" t="s">
        <v>121</v>
      </c>
      <c r="H788" s="58" t="s">
        <v>168</v>
      </c>
      <c r="I788" s="102">
        <v>20.61</v>
      </c>
      <c r="J788" s="103">
        <f t="shared" si="2"/>
        <v>5.434255216</v>
      </c>
      <c r="K788" s="144">
        <v>0.28</v>
      </c>
      <c r="L788" s="73">
        <v>4.0</v>
      </c>
      <c r="M788" s="23">
        <f t="shared" si="3"/>
        <v>1.12</v>
      </c>
      <c r="N788" s="105" t="s">
        <v>322</v>
      </c>
      <c r="O788" s="145">
        <v>0.275</v>
      </c>
      <c r="P788" s="107">
        <v>43831.0</v>
      </c>
      <c r="Q788" s="107">
        <v>43846.0</v>
      </c>
      <c r="R788" s="23">
        <f t="shared" si="4"/>
        <v>1.818181818</v>
      </c>
      <c r="S788" s="108">
        <f t="array" ref="S788">IF(INDEX(Historical!$D$7:$D$1379,MATCH(B788,Historical!$B$7:$B$1403,0))=0,"n/a",(INDEX(Historical!$C$7:$C$1381,MATCH(B788,Historical!$B$7:$B$1403,0))/INDEX(Historical!$D$7:$D$1379,MATCH(B788,Historical!$B$7:$B$1403,0))-1)*100)</f>
        <v>1.851851852</v>
      </c>
      <c r="T788" s="108">
        <f t="array" ref="T788">IF(INDEX(Historical!$F$7:$F$1372,MATCH(B788,Historical!$B$7:$B$1403,0))=0,"n/a",((INDEX(Historical!$C$7:$C$1381,MATCH(B788,Historical!$B$7:$B$1403,0))/INDEX(Historical!$F$7:$F$1372,MATCH(B788,Historical!$B$7:$B$1403,0)))^(1/3)-1)*100)</f>
        <v>1.88723626</v>
      </c>
      <c r="U788" s="108">
        <f t="array" ref="U788">IF(INDEX(Historical!$H$7:$H$1372,MATCH(B788,Historical!$B$7:$B$1403,0))=0,"n/a",((INDEX(Historical!$C$7:$C$1381,MATCH(B788,Historical!$B$7:$B$1403,0))/INDEX(Historical!$H$7:$H$1372,MATCH(B788,Historical!$B$7:$B$1403,0)))^(1/5)-1)*100)</f>
        <v>1.72185287</v>
      </c>
      <c r="V788" s="108">
        <f t="array" ref="V788">IF(INDEX(Historical!$O$7:$O$1372,MATCH(B788,Historical!$B$7:$B$1403,0))=0,"n/a",((INDEX(Historical!$C$7:$C$1381,MATCH(B788,Historical!$B$7:$B$1403,0))/INDEX(Historical!$O$7:$O$1372,MATCH(B788,Historical!$B$7:$B$1403,0)))^(1/10)-1)*100)</f>
        <v>1.370629918</v>
      </c>
      <c r="W788" s="109">
        <f t="shared" si="5"/>
        <v>1.256249296</v>
      </c>
      <c r="X788" s="110" t="str">
        <f t="shared" si="6"/>
        <v>n/a</v>
      </c>
      <c r="Y788" s="179" t="s">
        <v>493</v>
      </c>
      <c r="Z788" s="103">
        <f t="shared" si="7"/>
        <v>196.4912281</v>
      </c>
      <c r="AA788" s="112">
        <f t="shared" si="8"/>
        <v>36.15789474</v>
      </c>
      <c r="AB788" s="73">
        <v>10.0</v>
      </c>
      <c r="AC788" s="102">
        <v>0.57</v>
      </c>
      <c r="AD788" s="102">
        <v>4.54</v>
      </c>
      <c r="AE788" s="102">
        <v>5.69</v>
      </c>
      <c r="AF788" s="102">
        <v>2.22</v>
      </c>
      <c r="AG788" s="102">
        <v>6.0</v>
      </c>
      <c r="AH788" s="102">
        <v>-13.100000000000001</v>
      </c>
      <c r="AI788" s="102">
        <v>7.95</v>
      </c>
      <c r="AJ788" s="102">
        <v>-13.200000000000001</v>
      </c>
      <c r="AK788" s="102">
        <v>8.0</v>
      </c>
      <c r="AL788" s="113">
        <v>782.97</v>
      </c>
      <c r="AM788" s="114">
        <v>1.0999999999999999</v>
      </c>
      <c r="AN788" s="102">
        <v>1.08</v>
      </c>
      <c r="AO788" s="115">
        <f t="shared" si="9"/>
        <v>-29.00178665</v>
      </c>
      <c r="AP788" s="116">
        <f t="shared" si="10"/>
        <v>7.156108085</v>
      </c>
      <c r="AQ788" s="117">
        <f t="shared" si="11"/>
        <v>88.88035756</v>
      </c>
      <c r="AR788" s="103">
        <f t="array" ref="AR788">INDEX(Historical!$C$7:$C$1381,MATCH(B788,Historical!$B$7:$B$1403,0))*IF(AH788="n/a",1.03,IF(AH788&lt;0,1.01,IF(AH788&gt;10,1.1,(1+AH788/100))))</f>
        <v>1.111</v>
      </c>
      <c r="AS788" s="112">
        <f t="shared" si="12"/>
        <v>1.1993245</v>
      </c>
      <c r="AT788" s="112">
        <f t="shared" ref="AT788:AV788" si="796">IF($AK788="n/a",1.03*AS788,IF($AK788&lt;0,1.01*AS788,IF($AK788&gt;10,1.1*AS788,(1+$AK788/100)*AS788)))</f>
        <v>1.29527046</v>
      </c>
      <c r="AU788" s="112">
        <f t="shared" si="796"/>
        <v>1.398892097</v>
      </c>
      <c r="AV788" s="112">
        <f t="shared" si="796"/>
        <v>1.510803465</v>
      </c>
      <c r="AW788" s="103">
        <f t="shared" si="14"/>
        <v>6.515290521</v>
      </c>
      <c r="AX788" s="118">
        <f t="shared" si="15"/>
        <v>31.61227812</v>
      </c>
      <c r="AY788" s="119">
        <v>0.54</v>
      </c>
      <c r="AZ788" s="114">
        <v>4.33</v>
      </c>
      <c r="BA788" s="114">
        <v>-17.16</v>
      </c>
      <c r="BB788" s="114">
        <v>-12.67</v>
      </c>
      <c r="BC788" s="114">
        <v>-9.85</v>
      </c>
      <c r="BD788" s="42"/>
      <c r="BE788" s="17">
        <v>1995.0</v>
      </c>
      <c r="BF788" s="17">
        <f t="shared" si="16"/>
        <v>2</v>
      </c>
      <c r="BG788" s="120">
        <v>2.1999999999999997</v>
      </c>
    </row>
    <row r="789" ht="12.75" customHeight="1">
      <c r="A789" s="155" t="s">
        <v>1999</v>
      </c>
      <c r="B789" s="99" t="s">
        <v>2000</v>
      </c>
      <c r="C789" s="100" t="s">
        <v>136</v>
      </c>
      <c r="D789" s="100" t="s">
        <v>153</v>
      </c>
      <c r="E789" s="101">
        <v>6.0</v>
      </c>
      <c r="F789" s="58">
        <v>787.0</v>
      </c>
      <c r="G789" s="58" t="s">
        <v>168</v>
      </c>
      <c r="H789" s="58" t="s">
        <v>168</v>
      </c>
      <c r="I789" s="150">
        <v>13.86</v>
      </c>
      <c r="J789" s="103">
        <f t="shared" si="2"/>
        <v>4.04040404</v>
      </c>
      <c r="K789" s="104">
        <v>0.14</v>
      </c>
      <c r="L789" s="73">
        <v>4.0</v>
      </c>
      <c r="M789" s="23">
        <f t="shared" si="3"/>
        <v>0.56</v>
      </c>
      <c r="N789" s="105" t="s">
        <v>425</v>
      </c>
      <c r="O789" s="106">
        <v>0.1375</v>
      </c>
      <c r="P789" s="107">
        <v>43807.0</v>
      </c>
      <c r="Q789" s="107">
        <v>43818.0</v>
      </c>
      <c r="R789" s="23">
        <f t="shared" si="4"/>
        <v>1.818181818</v>
      </c>
      <c r="S789" s="108">
        <f t="array" ref="S789">IF(INDEX(Historical!$D$7:$D$1379,MATCH(B789,Historical!$B$7:$B$1403,0))=0,"n/a",(INDEX(Historical!$C$7:$C$1381,MATCH(B789,Historical!$B$7:$B$1403,0))/INDEX(Historical!$D$7:$D$1379,MATCH(B789,Historical!$B$7:$B$1403,0))-1)*100)</f>
        <v>4.807692308</v>
      </c>
      <c r="T789" s="108">
        <f t="array" ref="T789">IF(INDEX(Historical!$F$7:$F$1372,MATCH(B789,Historical!$B$7:$B$1403,0))=0,"n/a",((INDEX(Historical!$C$7:$C$1381,MATCH(B789,Historical!$B$7:$B$1403,0))/INDEX(Historical!$F$7:$F$1372,MATCH(B789,Historical!$B$7:$B$1403,0)))^(1/3)-1)*100)</f>
        <v>9.072617985</v>
      </c>
      <c r="U789" s="108">
        <f t="array" ref="U789">IF(INDEX(Historical!$H$7:$H$1372,MATCH(B789,Historical!$B$7:$B$1403,0))=0,"n/a",((INDEX(Historical!$C$7:$C$1381,MATCH(B789,Historical!$B$7:$B$1403,0))/INDEX(Historical!$H$7:$H$1372,MATCH(B789,Historical!$B$7:$B$1403,0)))^(1/5)-1)*100)</f>
        <v>10.55452233</v>
      </c>
      <c r="V789" s="108">
        <f t="array" ref="V789">IF(INDEX(Historical!$O$7:$O$1372,MATCH(B789,Historical!$B$7:$B$1403,0))=0,"n/a",((INDEX(Historical!$C$7:$C$1381,MATCH(B789,Historical!$B$7:$B$1403,0))/INDEX(Historical!$O$7:$O$1372,MATCH(B789,Historical!$B$7:$B$1403,0)))^(1/10)-1)*100)</f>
        <v>-0.2711416359</v>
      </c>
      <c r="W789" s="109" t="str">
        <f t="shared" si="5"/>
        <v>n/a</v>
      </c>
      <c r="X789" s="110">
        <f t="shared" si="6"/>
        <v>1.134894874</v>
      </c>
      <c r="Y789" s="149"/>
      <c r="Z789" s="103">
        <f t="shared" si="7"/>
        <v>57.14285714</v>
      </c>
      <c r="AA789" s="112">
        <f t="shared" si="8"/>
        <v>14.14285714</v>
      </c>
      <c r="AB789" s="73">
        <v>12.0</v>
      </c>
      <c r="AC789" s="102">
        <v>0.98</v>
      </c>
      <c r="AD789" s="102">
        <v>0.87</v>
      </c>
      <c r="AE789" s="102">
        <v>3.2</v>
      </c>
      <c r="AF789" s="102">
        <v>1.27</v>
      </c>
      <c r="AG789" s="102">
        <v>8.799999999999999</v>
      </c>
      <c r="AH789" s="102">
        <v>12.2</v>
      </c>
      <c r="AI789" s="102">
        <v>10.69</v>
      </c>
      <c r="AJ789" s="102">
        <v>9.3</v>
      </c>
      <c r="AK789" s="102">
        <v>16.3</v>
      </c>
      <c r="AL789" s="113">
        <v>82.99</v>
      </c>
      <c r="AM789" s="114">
        <v>5.7</v>
      </c>
      <c r="AN789" s="102">
        <v>0.39</v>
      </c>
      <c r="AO789" s="115">
        <f t="shared" si="9"/>
        <v>0.4520692285</v>
      </c>
      <c r="AP789" s="116">
        <f t="shared" si="10"/>
        <v>14.59492637</v>
      </c>
      <c r="AQ789" s="117">
        <f t="shared" si="11"/>
        <v>-10.65316378</v>
      </c>
      <c r="AR789" s="103">
        <f t="array" ref="AR789">INDEX(Historical!$C$7:$C$1381,MATCH(B789,Historical!$B$7:$B$1403,0))*IF(AH789="n/a",1.03,IF(AH789&lt;0,1.01,IF(AH789&gt;10,1.1,(1+AH789/100))))</f>
        <v>0.5995</v>
      </c>
      <c r="AS789" s="112">
        <f t="shared" si="12"/>
        <v>0.65945</v>
      </c>
      <c r="AT789" s="112">
        <f t="shared" ref="AT789:AV789" si="797">IF($AK789="n/a",1.03*AS789,IF($AK789&lt;0,1.01*AS789,IF($AK789&gt;10,1.1*AS789,(1+$AK789/100)*AS789)))</f>
        <v>0.725395</v>
      </c>
      <c r="AU789" s="112">
        <f t="shared" si="797"/>
        <v>0.7979345</v>
      </c>
      <c r="AV789" s="112">
        <f t="shared" si="797"/>
        <v>0.87772795</v>
      </c>
      <c r="AW789" s="103">
        <f t="shared" si="14"/>
        <v>3.66000745</v>
      </c>
      <c r="AX789" s="118">
        <f t="shared" si="15"/>
        <v>26.40698016</v>
      </c>
      <c r="AY789" s="119">
        <v>0.19</v>
      </c>
      <c r="AZ789" s="114">
        <v>35.17</v>
      </c>
      <c r="BA789" s="114">
        <v>-10.96</v>
      </c>
      <c r="BB789" s="114">
        <v>-1.4200000000000002</v>
      </c>
      <c r="BC789" s="114">
        <v>13.33</v>
      </c>
      <c r="BD789" s="42"/>
      <c r="BE789" s="17">
        <v>2014.0</v>
      </c>
      <c r="BF789" s="17">
        <f t="shared" si="16"/>
        <v>0</v>
      </c>
      <c r="BG789" s="120">
        <v>0.8</v>
      </c>
    </row>
    <row r="790" ht="12.75" customHeight="1">
      <c r="A790" s="230" t="s">
        <v>2131</v>
      </c>
      <c r="B790" s="99" t="s">
        <v>2132</v>
      </c>
      <c r="C790" s="100" t="s">
        <v>272</v>
      </c>
      <c r="D790" s="100" t="s">
        <v>273</v>
      </c>
      <c r="E790" s="101">
        <v>5.0</v>
      </c>
      <c r="F790" s="58">
        <v>857.0</v>
      </c>
      <c r="G790" s="58" t="s">
        <v>168</v>
      </c>
      <c r="H790" s="58" t="s">
        <v>168</v>
      </c>
      <c r="I790" s="150">
        <v>16.83</v>
      </c>
      <c r="J790" s="103">
        <f t="shared" si="2"/>
        <v>5.941770648</v>
      </c>
      <c r="K790" s="104">
        <v>0.25</v>
      </c>
      <c r="L790" s="73">
        <v>4.0</v>
      </c>
      <c r="M790" s="23">
        <f t="shared" si="3"/>
        <v>1</v>
      </c>
      <c r="N790" s="105" t="s">
        <v>780</v>
      </c>
      <c r="O790" s="106">
        <v>0.245</v>
      </c>
      <c r="P790" s="107" t="s">
        <v>2077</v>
      </c>
      <c r="Q790" s="107" t="s">
        <v>2133</v>
      </c>
      <c r="R790" s="23">
        <f t="shared" si="4"/>
        <v>2.040816327</v>
      </c>
      <c r="S790" s="108">
        <f t="array" ref="S790">IF(INDEX(Historical!$D$7:$D$1379,MATCH(B790,Historical!$B$7:$B$1403,0))=0,"n/a",(INDEX(Historical!$C$7:$C$1381,MATCH(B790,Historical!$B$7:$B$1403,0))/INDEX(Historical!$D$7:$D$1379,MATCH(B790,Historical!$B$7:$B$1403,0))-1)*100)</f>
        <v>2.083333333</v>
      </c>
      <c r="T790" s="108">
        <f t="array" ref="T790">IF(INDEX(Historical!$F$7:$F$1372,MATCH(B790,Historical!$B$7:$B$1403,0))=0,"n/a",((INDEX(Historical!$C$7:$C$1381,MATCH(B790,Historical!$B$7:$B$1403,0))/INDEX(Historical!$F$7:$F$1372,MATCH(B790,Historical!$B$7:$B$1403,0)))^(1/3)-1)*100)</f>
        <v>2.128295288</v>
      </c>
      <c r="U790" s="108">
        <f t="array" ref="U790">IF(INDEX(Historical!$H$7:$H$1372,MATCH(B790,Historical!$B$7:$B$1403,0))=0,"n/a",((INDEX(Historical!$C$7:$C$1381,MATCH(B790,Historical!$B$7:$B$1403,0))/INDEX(Historical!$H$7:$H$1372,MATCH(B790,Historical!$B$7:$B$1403,0)))^(1/5)-1)*100)</f>
        <v>1.717742563</v>
      </c>
      <c r="V790" s="108">
        <f t="array" ref="V790">IF(INDEX(Historical!$O$7:$O$1372,MATCH(B790,Historical!$B$7:$B$1403,0))=0,"n/a",((INDEX(Historical!$C$7:$C$1381,MATCH(B790,Historical!$B$7:$B$1403,0))/INDEX(Historical!$O$7:$O$1372,MATCH(B790,Historical!$B$7:$B$1403,0)))^(1/10)-1)*100)</f>
        <v>1.197709378</v>
      </c>
      <c r="W790" s="109">
        <f t="shared" si="5"/>
        <v>1.434189792</v>
      </c>
      <c r="X790" s="110" t="str">
        <f t="shared" si="6"/>
        <v>n/a</v>
      </c>
      <c r="Y790" s="133"/>
      <c r="Z790" s="103">
        <f t="shared" si="7"/>
        <v>175.4385965</v>
      </c>
      <c r="AA790" s="112">
        <f t="shared" si="8"/>
        <v>29.52631579</v>
      </c>
      <c r="AB790" s="73">
        <v>10.0</v>
      </c>
      <c r="AC790" s="102">
        <v>0.57</v>
      </c>
      <c r="AD790" s="102" t="s">
        <v>128</v>
      </c>
      <c r="AE790" s="102">
        <v>1.21</v>
      </c>
      <c r="AF790" s="102">
        <v>1.81</v>
      </c>
      <c r="AG790" s="102" t="s">
        <v>128</v>
      </c>
      <c r="AH790" s="102" t="s">
        <v>128</v>
      </c>
      <c r="AI790" s="102" t="s">
        <v>128</v>
      </c>
      <c r="AJ790" s="102" t="s">
        <v>128</v>
      </c>
      <c r="AK790" s="102" t="s">
        <v>128</v>
      </c>
      <c r="AL790" s="113">
        <v>167.67</v>
      </c>
      <c r="AM790" s="114">
        <v>77.58</v>
      </c>
      <c r="AN790" s="102" t="s">
        <v>128</v>
      </c>
      <c r="AO790" s="115">
        <f t="shared" si="9"/>
        <v>-21.86680258</v>
      </c>
      <c r="AP790" s="116">
        <f t="shared" si="10"/>
        <v>7.659513211</v>
      </c>
      <c r="AQ790" s="117">
        <f t="shared" si="11"/>
        <v>54.11774947</v>
      </c>
      <c r="AR790" s="103">
        <f t="array" ref="AR790">INDEX(Historical!$C$7:$C$1381,MATCH(B790,Historical!$B$7:$B$1403,0))*IF(AH790="n/a",1.03,IF(AH790&lt;0,1.01,IF(AH790&gt;10,1.1,(1+AH790/100))))</f>
        <v>1.0094</v>
      </c>
      <c r="AS790" s="112">
        <f t="shared" si="12"/>
        <v>1.039682</v>
      </c>
      <c r="AT790" s="112">
        <f t="shared" ref="AT790:AV790" si="798">IF($AK790="n/a",1.03*AS790,IF($AK790&lt;0,1.01*AS790,IF($AK790&gt;10,1.1*AS790,(1+$AK790/100)*AS790)))</f>
        <v>1.07087246</v>
      </c>
      <c r="AU790" s="112">
        <f t="shared" si="798"/>
        <v>1.102998634</v>
      </c>
      <c r="AV790" s="112">
        <f t="shared" si="798"/>
        <v>1.136088593</v>
      </c>
      <c r="AW790" s="103">
        <f t="shared" si="14"/>
        <v>5.359041687</v>
      </c>
      <c r="AX790" s="118">
        <f t="shared" si="15"/>
        <v>31.84219659</v>
      </c>
      <c r="AY790" s="119" t="s">
        <v>128</v>
      </c>
      <c r="AZ790" s="114">
        <v>6.859999999999999</v>
      </c>
      <c r="BA790" s="114">
        <v>-15.299999999999999</v>
      </c>
      <c r="BB790" s="114">
        <v>-10.209999999999999</v>
      </c>
      <c r="BC790" s="114">
        <v>-6.529999999999999</v>
      </c>
      <c r="BD790" s="42"/>
      <c r="BE790" s="17">
        <v>2016.0</v>
      </c>
      <c r="BF790" s="17">
        <f t="shared" si="16"/>
        <v>0</v>
      </c>
      <c r="BG790" s="120" t="s">
        <v>128</v>
      </c>
    </row>
    <row r="791" ht="12.75" customHeight="1">
      <c r="A791" s="55" t="s">
        <v>494</v>
      </c>
      <c r="B791" s="99" t="s">
        <v>495</v>
      </c>
      <c r="C791" s="100" t="s">
        <v>136</v>
      </c>
      <c r="D791" s="100" t="s">
        <v>153</v>
      </c>
      <c r="E791" s="101">
        <v>45.0</v>
      </c>
      <c r="F791" s="58">
        <v>53.0</v>
      </c>
      <c r="G791" s="58" t="s">
        <v>121</v>
      </c>
      <c r="H791" s="58" t="s">
        <v>121</v>
      </c>
      <c r="I791" s="102">
        <v>28.88</v>
      </c>
      <c r="J791" s="103">
        <f t="shared" si="2"/>
        <v>4.847645429</v>
      </c>
      <c r="K791" s="104">
        <v>0.35</v>
      </c>
      <c r="L791" s="73">
        <v>4.0</v>
      </c>
      <c r="M791" s="23">
        <f t="shared" si="3"/>
        <v>1.4</v>
      </c>
      <c r="N791" s="105" t="s">
        <v>143</v>
      </c>
      <c r="O791" s="106">
        <v>0.34</v>
      </c>
      <c r="P791" s="107">
        <v>43810.0</v>
      </c>
      <c r="Q791" s="107">
        <v>43831.0</v>
      </c>
      <c r="R791" s="23">
        <f t="shared" si="4"/>
        <v>2.941176471</v>
      </c>
      <c r="S791" s="108">
        <f t="array" ref="S791">IF(INDEX(Historical!$D$7:$D$1379,MATCH(B791,Historical!$B$7:$B$1403,0))=0,"n/a",(INDEX(Historical!$C$7:$C$1381,MATCH(B791,Historical!$B$7:$B$1403,0))/INDEX(Historical!$D$7:$D$1379,MATCH(B791,Historical!$B$7:$B$1403,0))-1)*100)</f>
        <v>0</v>
      </c>
      <c r="T791" s="108">
        <f t="array" ref="T791">IF(INDEX(Historical!$F$7:$F$1372,MATCH(B791,Historical!$B$7:$B$1403,0))=0,"n/a",((INDEX(Historical!$C$7:$C$1381,MATCH(B791,Historical!$B$7:$B$1403,0))/INDEX(Historical!$F$7:$F$1372,MATCH(B791,Historical!$B$7:$B$1403,0)))^(1/3)-1)*100)</f>
        <v>1.000066343</v>
      </c>
      <c r="U791" s="108">
        <f t="array" ref="U791">IF(INDEX(Historical!$H$7:$H$1372,MATCH(B791,Historical!$B$7:$B$1403,0))=0,"n/a",((INDEX(Historical!$C$7:$C$1381,MATCH(B791,Historical!$B$7:$B$1403,0))/INDEX(Historical!$H$7:$H$1372,MATCH(B791,Historical!$B$7:$B$1403,0)))^(1/5)-1)*100)</f>
        <v>1.219872925</v>
      </c>
      <c r="V791" s="108">
        <f t="array" ref="V791">IF(INDEX(Historical!$O$7:$O$1372,MATCH(B791,Historical!$B$7:$B$1403,0))=0,"n/a",((INDEX(Historical!$C$7:$C$1381,MATCH(B791,Historical!$B$7:$B$1403,0))/INDEX(Historical!$O$7:$O$1372,MATCH(B791,Historical!$B$7:$B$1403,0)))^(1/10)-1)*100)</f>
        <v>1.603365079</v>
      </c>
      <c r="W791" s="109">
        <f t="shared" si="5"/>
        <v>0.7608204401</v>
      </c>
      <c r="X791" s="110">
        <f t="shared" si="6"/>
        <v>0.1584250552</v>
      </c>
      <c r="Y791" s="180" t="s">
        <v>496</v>
      </c>
      <c r="Z791" s="103">
        <f t="shared" si="7"/>
        <v>54.90196078</v>
      </c>
      <c r="AA791" s="112">
        <f t="shared" si="8"/>
        <v>11.3254902</v>
      </c>
      <c r="AB791" s="73">
        <v>12.0</v>
      </c>
      <c r="AC791" s="102">
        <v>2.55</v>
      </c>
      <c r="AD791" s="102">
        <v>1.41</v>
      </c>
      <c r="AE791" s="102">
        <v>3.93</v>
      </c>
      <c r="AF791" s="102">
        <v>0.87</v>
      </c>
      <c r="AG791" s="102">
        <v>7.8</v>
      </c>
      <c r="AH791" s="102">
        <v>27.700000000000003</v>
      </c>
      <c r="AI791" s="102">
        <v>6.260000000000001</v>
      </c>
      <c r="AJ791" s="102">
        <v>7.7</v>
      </c>
      <c r="AK791" s="102">
        <v>8.0</v>
      </c>
      <c r="AL791" s="113">
        <v>3000.0</v>
      </c>
      <c r="AM791" s="114">
        <v>1.3</v>
      </c>
      <c r="AN791" s="102">
        <v>0.07</v>
      </c>
      <c r="AO791" s="115">
        <f t="shared" si="9"/>
        <v>-5.257971842</v>
      </c>
      <c r="AP791" s="116">
        <f t="shared" si="10"/>
        <v>6.067518354</v>
      </c>
      <c r="AQ791" s="117">
        <f t="shared" si="11"/>
        <v>-33.82455484</v>
      </c>
      <c r="AR791" s="103">
        <f t="array" ref="AR791">INDEX(Historical!$C$7:$C$1381,MATCH(B791,Historical!$B$7:$B$1403,0))*IF(AH791="n/a",1.03,IF(AH791&lt;0,1.01,IF(AH791&gt;10,1.1,(1+AH791/100))))</f>
        <v>1.496</v>
      </c>
      <c r="AS791" s="112">
        <f t="shared" si="12"/>
        <v>1.5896496</v>
      </c>
      <c r="AT791" s="112">
        <f t="shared" ref="AT791:AV791" si="799">IF($AK791="n/a",1.03*AS791,IF($AK791&lt;0,1.01*AS791,IF($AK791&gt;10,1.1*AS791,(1+$AK791/100)*AS791)))</f>
        <v>1.716821568</v>
      </c>
      <c r="AU791" s="112">
        <f t="shared" si="799"/>
        <v>1.854167293</v>
      </c>
      <c r="AV791" s="112">
        <f t="shared" si="799"/>
        <v>2.002500677</v>
      </c>
      <c r="AW791" s="103">
        <f t="shared" si="14"/>
        <v>8.659139138</v>
      </c>
      <c r="AX791" s="118">
        <f t="shared" si="15"/>
        <v>29.98316876</v>
      </c>
      <c r="AY791" s="119">
        <v>1.13</v>
      </c>
      <c r="AZ791" s="114">
        <v>-3.8</v>
      </c>
      <c r="BA791" s="114">
        <v>-29.04</v>
      </c>
      <c r="BB791" s="114">
        <v>-20.1</v>
      </c>
      <c r="BC791" s="114">
        <v>-22.32</v>
      </c>
      <c r="BD791" s="42"/>
      <c r="BE791" s="17">
        <v>1975.0</v>
      </c>
      <c r="BF791" s="17">
        <f t="shared" si="16"/>
        <v>4</v>
      </c>
      <c r="BG791" s="120">
        <v>1.3</v>
      </c>
    </row>
    <row r="792" ht="12.75" customHeight="1">
      <c r="A792" s="155" t="s">
        <v>1813</v>
      </c>
      <c r="B792" s="99" t="s">
        <v>1814</v>
      </c>
      <c r="C792" s="100" t="s">
        <v>136</v>
      </c>
      <c r="D792" s="100" t="s">
        <v>153</v>
      </c>
      <c r="E792" s="101">
        <v>7.0</v>
      </c>
      <c r="F792" s="58">
        <v>697.0</v>
      </c>
      <c r="G792" s="58" t="s">
        <v>168</v>
      </c>
      <c r="H792" s="58" t="s">
        <v>168</v>
      </c>
      <c r="I792" s="150">
        <v>24.77</v>
      </c>
      <c r="J792" s="103">
        <f t="shared" si="2"/>
        <v>2.906742027</v>
      </c>
      <c r="K792" s="104">
        <v>0.18</v>
      </c>
      <c r="L792" s="73">
        <v>4.0</v>
      </c>
      <c r="M792" s="23">
        <f t="shared" si="3"/>
        <v>0.72</v>
      </c>
      <c r="N792" s="105" t="s">
        <v>698</v>
      </c>
      <c r="O792" s="106">
        <v>0.17</v>
      </c>
      <c r="P792" s="107">
        <v>43811.0</v>
      </c>
      <c r="Q792" s="107">
        <v>43835.0</v>
      </c>
      <c r="R792" s="23">
        <f t="shared" si="4"/>
        <v>5.882352941</v>
      </c>
      <c r="S792" s="108">
        <f t="array" ref="S792">IF(INDEX(Historical!$D$7:$D$1379,MATCH(B792,Historical!$B$7:$B$1403,0))=0,"n/a",(INDEX(Historical!$C$7:$C$1381,MATCH(B792,Historical!$B$7:$B$1403,0))/INDEX(Historical!$D$7:$D$1379,MATCH(B792,Historical!$B$7:$B$1403,0))-1)*100)</f>
        <v>26.92307692</v>
      </c>
      <c r="T792" s="108">
        <f t="array" ref="T792">IF(INDEX(Historical!$F$7:$F$1372,MATCH(B792,Historical!$B$7:$B$1403,0))=0,"n/a",((INDEX(Historical!$C$7:$C$1381,MATCH(B792,Historical!$B$7:$B$1403,0))/INDEX(Historical!$F$7:$F$1372,MATCH(B792,Historical!$B$7:$B$1403,0)))^(1/3)-1)*100)</f>
        <v>33.08485469</v>
      </c>
      <c r="U792" s="108">
        <f t="array" ref="U792">IF(INDEX(Historical!$H$7:$H$1372,MATCH(B792,Historical!$B$7:$B$1403,0))=0,"n/a",((INDEX(Historical!$C$7:$C$1381,MATCH(B792,Historical!$B$7:$B$1403,0))/INDEX(Historical!$H$7:$H$1372,MATCH(B792,Historical!$B$7:$B$1403,0)))^(1/5)-1)*100)</f>
        <v>61.53942662</v>
      </c>
      <c r="V792" s="108" t="str">
        <f t="array" ref="V792">IF(INDEX(Historical!$O$7:$O$1372,MATCH(B792,Historical!$B$7:$B$1403,0))=0,"n/a",((INDEX(Historical!$C$7:$C$1381,MATCH(B792,Historical!$B$7:$B$1403,0))/INDEX(Historical!$O$7:$O$1372,MATCH(B792,Historical!$B$7:$B$1403,0)))^(1/10)-1)*100)</f>
        <v>n/a</v>
      </c>
      <c r="W792" s="109" t="str">
        <f t="shared" si="5"/>
        <v>n/a</v>
      </c>
      <c r="X792" s="110" t="str">
        <f t="shared" si="6"/>
        <v>n/a</v>
      </c>
      <c r="Y792" s="133"/>
      <c r="Z792" s="103">
        <f t="shared" si="7"/>
        <v>31.16883117</v>
      </c>
      <c r="AA792" s="112">
        <f t="shared" si="8"/>
        <v>10.72294372</v>
      </c>
      <c r="AB792" s="73">
        <v>12.0</v>
      </c>
      <c r="AC792" s="102">
        <v>2.31</v>
      </c>
      <c r="AD792" s="102">
        <v>10.71</v>
      </c>
      <c r="AE792" s="102">
        <v>3.59</v>
      </c>
      <c r="AF792" s="102">
        <v>1.23</v>
      </c>
      <c r="AG792" s="102">
        <v>11.5</v>
      </c>
      <c r="AH792" s="102">
        <v>43.8</v>
      </c>
      <c r="AI792" s="102">
        <v>4.78</v>
      </c>
      <c r="AJ792" s="102">
        <v>-14.099999999999998</v>
      </c>
      <c r="AK792" s="102">
        <v>1.0</v>
      </c>
      <c r="AL792" s="113">
        <v>1990.0</v>
      </c>
      <c r="AM792" s="114">
        <v>0.6</v>
      </c>
      <c r="AN792" s="102">
        <v>0.15</v>
      </c>
      <c r="AO792" s="115">
        <f t="shared" si="9"/>
        <v>53.72322492</v>
      </c>
      <c r="AP792" s="116">
        <f t="shared" si="10"/>
        <v>64.44616865</v>
      </c>
      <c r="AQ792" s="117">
        <f t="shared" si="11"/>
        <v>-23.43711146</v>
      </c>
      <c r="AR792" s="103">
        <f t="array" ref="AR792">INDEX(Historical!$C$7:$C$1381,MATCH(B792,Historical!$B$7:$B$1403,0))*IF(AH792="n/a",1.03,IF(AH792&lt;0,1.01,IF(AH792&gt;10,1.1,(1+AH792/100))))</f>
        <v>0.726</v>
      </c>
      <c r="AS792" s="112">
        <f t="shared" si="12"/>
        <v>0.7607028</v>
      </c>
      <c r="AT792" s="112">
        <f t="shared" ref="AT792:AV792" si="800">IF($AK792="n/a",1.03*AS792,IF($AK792&lt;0,1.01*AS792,IF($AK792&gt;10,1.1*AS792,(1+$AK792/100)*AS792)))</f>
        <v>0.768309828</v>
      </c>
      <c r="AU792" s="112">
        <f t="shared" si="800"/>
        <v>0.7759929263</v>
      </c>
      <c r="AV792" s="112">
        <f t="shared" si="800"/>
        <v>0.7837528555</v>
      </c>
      <c r="AW792" s="103">
        <f t="shared" si="14"/>
        <v>3.81475841</v>
      </c>
      <c r="AX792" s="118">
        <f t="shared" si="15"/>
        <v>15.40072027</v>
      </c>
      <c r="AY792" s="119">
        <v>1.26</v>
      </c>
      <c r="AZ792" s="114">
        <v>6.72</v>
      </c>
      <c r="BA792" s="114">
        <v>-21.759999999999998</v>
      </c>
      <c r="BB792" s="114">
        <v>-15.9</v>
      </c>
      <c r="BC792" s="114">
        <v>-13.489999999999998</v>
      </c>
      <c r="BD792" s="42"/>
      <c r="BE792" s="17">
        <v>2014.0</v>
      </c>
      <c r="BF792" s="17">
        <f t="shared" si="16"/>
        <v>0</v>
      </c>
      <c r="BG792" s="120">
        <v>1.4000000000000001</v>
      </c>
    </row>
    <row r="793" ht="12.75" customHeight="1">
      <c r="A793" s="55" t="s">
        <v>1425</v>
      </c>
      <c r="B793" s="99" t="s">
        <v>1426</v>
      </c>
      <c r="C793" s="100" t="s">
        <v>272</v>
      </c>
      <c r="D793" s="100" t="s">
        <v>273</v>
      </c>
      <c r="E793" s="101">
        <v>9.0</v>
      </c>
      <c r="F793" s="58">
        <v>467.0</v>
      </c>
      <c r="G793" s="58" t="s">
        <v>121</v>
      </c>
      <c r="H793" s="58" t="s">
        <v>121</v>
      </c>
      <c r="I793" s="150">
        <v>44.98</v>
      </c>
      <c r="J793" s="103">
        <f t="shared" si="2"/>
        <v>3.045798133</v>
      </c>
      <c r="K793" s="104">
        <v>0.3425</v>
      </c>
      <c r="L793" s="73">
        <v>4.0</v>
      </c>
      <c r="M793" s="23">
        <f t="shared" si="3"/>
        <v>1.37</v>
      </c>
      <c r="N793" s="105" t="s">
        <v>365</v>
      </c>
      <c r="O793" s="106">
        <v>0.3225</v>
      </c>
      <c r="P793" s="146">
        <v>43563.0</v>
      </c>
      <c r="Q793" s="146">
        <v>43585.0</v>
      </c>
      <c r="R793" s="23">
        <f t="shared" si="4"/>
        <v>6.201550388</v>
      </c>
      <c r="S793" s="108">
        <f t="array" ref="S793">IF(INDEX(Historical!$D$7:$D$1379,MATCH(B793,Historical!$B$7:$B$1403,0))=0,"n/a",(INDEX(Historical!$C$7:$C$1381,MATCH(B793,Historical!$B$7:$B$1403,0))/INDEX(Historical!$D$7:$D$1379,MATCH(B793,Historical!$B$7:$B$1403,0))-1)*100)</f>
        <v>5.675146771</v>
      </c>
      <c r="T793" s="108">
        <f t="array" ref="T793">IF(INDEX(Historical!$F$7:$F$1372,MATCH(B793,Historical!$B$7:$B$1403,0))=0,"n/a",((INDEX(Historical!$C$7:$C$1381,MATCH(B793,Historical!$B$7:$B$1403,0))/INDEX(Historical!$F$7:$F$1372,MATCH(B793,Historical!$B$7:$B$1403,0)))^(1/3)-1)*100)</f>
        <v>5.110701767</v>
      </c>
      <c r="U793" s="108">
        <f t="array" ref="U793">IF(INDEX(Historical!$H$7:$H$1372,MATCH(B793,Historical!$B$7:$B$1403,0))=0,"n/a",((INDEX(Historical!$C$7:$C$1381,MATCH(B793,Historical!$B$7:$B$1403,0))/INDEX(Historical!$H$7:$H$1372,MATCH(B793,Historical!$B$7:$B$1403,0)))^(1/5)-1)*100)</f>
        <v>5.870154107</v>
      </c>
      <c r="V793" s="108">
        <f t="array" ref="V793">IF(INDEX(Historical!$O$7:$O$1372,MATCH(B793,Historical!$B$7:$B$1403,0))=0,"n/a",((INDEX(Historical!$C$7:$C$1381,MATCH(B793,Historical!$B$7:$B$1403,0))/INDEX(Historical!$O$7:$O$1372,MATCH(B793,Historical!$B$7:$B$1403,0)))^(1/10)-1)*100)</f>
        <v>3.414311646</v>
      </c>
      <c r="W793" s="109">
        <f t="shared" si="5"/>
        <v>1.71927894</v>
      </c>
      <c r="X793" s="110">
        <f t="shared" si="6"/>
        <v>0.06755068017</v>
      </c>
      <c r="Y793" s="159"/>
      <c r="Z793" s="103">
        <f t="shared" si="7"/>
        <v>217.4603175</v>
      </c>
      <c r="AA793" s="112">
        <f t="shared" si="8"/>
        <v>71.3968254</v>
      </c>
      <c r="AB793" s="73">
        <v>12.0</v>
      </c>
      <c r="AC793" s="102">
        <v>0.63</v>
      </c>
      <c r="AD793" s="102" t="s">
        <v>128</v>
      </c>
      <c r="AE793" s="102">
        <v>11.46</v>
      </c>
      <c r="AF793" s="102">
        <v>3.98</v>
      </c>
      <c r="AG793" s="102">
        <v>5.8999999999999995</v>
      </c>
      <c r="AH793" s="102">
        <v>-14.499999999999998</v>
      </c>
      <c r="AI793" s="102">
        <v>16.25</v>
      </c>
      <c r="AJ793" s="102">
        <v>86.9</v>
      </c>
      <c r="AK793" s="102" t="s">
        <v>128</v>
      </c>
      <c r="AL793" s="113">
        <v>13200.0</v>
      </c>
      <c r="AM793" s="114">
        <v>0.8999999999999999</v>
      </c>
      <c r="AN793" s="102">
        <v>1.42</v>
      </c>
      <c r="AO793" s="115">
        <f t="shared" si="9"/>
        <v>-62.48087316</v>
      </c>
      <c r="AP793" s="116">
        <f t="shared" si="10"/>
        <v>8.91595224</v>
      </c>
      <c r="AQ793" s="117">
        <f t="shared" si="11"/>
        <v>255.3773363</v>
      </c>
      <c r="AR793" s="103">
        <f t="array" ref="AR793">INDEX(Historical!$C$7:$C$1381,MATCH(B793,Historical!$B$7:$B$1403,0))*IF(AH793="n/a",1.03,IF(AH793&lt;0,1.01,IF(AH793&gt;10,1.1,(1+AH793/100))))</f>
        <v>1.3635</v>
      </c>
      <c r="AS793" s="112">
        <f t="shared" si="12"/>
        <v>1.49985</v>
      </c>
      <c r="AT793" s="112">
        <f t="shared" ref="AT793:AV793" si="801">IF($AK793="n/a",1.03*AS793,IF($AK793&lt;0,1.01*AS793,IF($AK793&gt;10,1.1*AS793,(1+$AK793/100)*AS793)))</f>
        <v>1.5448455</v>
      </c>
      <c r="AU793" s="112">
        <f t="shared" si="801"/>
        <v>1.591190865</v>
      </c>
      <c r="AV793" s="112">
        <f t="shared" si="801"/>
        <v>1.638926591</v>
      </c>
      <c r="AW793" s="103">
        <f t="shared" si="14"/>
        <v>7.638312956</v>
      </c>
      <c r="AX793" s="118">
        <f t="shared" si="15"/>
        <v>16.98157616</v>
      </c>
      <c r="AY793" s="119">
        <v>0.46</v>
      </c>
      <c r="AZ793" s="114">
        <v>4.51</v>
      </c>
      <c r="BA793" s="114">
        <v>-12.23</v>
      </c>
      <c r="BB793" s="114">
        <v>-5.76</v>
      </c>
      <c r="BC793" s="114">
        <v>-4.92</v>
      </c>
      <c r="BD793" s="42"/>
      <c r="BE793" s="17">
        <v>2011.0</v>
      </c>
      <c r="BF793" s="17">
        <f t="shared" si="16"/>
        <v>0</v>
      </c>
      <c r="BG793" s="120">
        <v>2.1</v>
      </c>
    </row>
    <row r="794" ht="12.75" customHeight="1">
      <c r="A794" s="155" t="s">
        <v>1815</v>
      </c>
      <c r="B794" s="99" t="s">
        <v>1816</v>
      </c>
      <c r="C794" s="100" t="s">
        <v>136</v>
      </c>
      <c r="D794" s="100" t="s">
        <v>137</v>
      </c>
      <c r="E794" s="101">
        <v>7.0</v>
      </c>
      <c r="F794" s="58">
        <v>671.0</v>
      </c>
      <c r="G794" s="58" t="s">
        <v>168</v>
      </c>
      <c r="H794" s="58" t="s">
        <v>168</v>
      </c>
      <c r="I794" s="150">
        <v>38.34</v>
      </c>
      <c r="J794" s="103">
        <f t="shared" si="2"/>
        <v>3.442879499</v>
      </c>
      <c r="K794" s="104">
        <v>0.33</v>
      </c>
      <c r="L794" s="73">
        <v>4.0</v>
      </c>
      <c r="M794" s="23">
        <f t="shared" si="3"/>
        <v>1.32</v>
      </c>
      <c r="N794" s="105" t="s">
        <v>154</v>
      </c>
      <c r="O794" s="106">
        <v>0.31</v>
      </c>
      <c r="P794" s="107">
        <v>43615.0</v>
      </c>
      <c r="Q794" s="107">
        <v>43630.0</v>
      </c>
      <c r="R794" s="23">
        <f t="shared" si="4"/>
        <v>6.451612903</v>
      </c>
      <c r="S794" s="108">
        <f t="array" ref="S794">IF(INDEX(Historical!$D$7:$D$1379,MATCH(B794,Historical!$B$7:$B$1403,0))=0,"n/a",(INDEX(Historical!$C$7:$C$1381,MATCH(B794,Historical!$B$7:$B$1403,0))/INDEX(Historical!$D$7:$D$1379,MATCH(B794,Historical!$B$7:$B$1403,0))-1)*100)</f>
        <v>7.438016529</v>
      </c>
      <c r="T794" s="108">
        <f t="array" ref="T794">IF(INDEX(Historical!$F$7:$F$1372,MATCH(B794,Historical!$B$7:$B$1403,0))=0,"n/a",((INDEX(Historical!$C$7:$C$1381,MATCH(B794,Historical!$B$7:$B$1403,0))/INDEX(Historical!$F$7:$F$1372,MATCH(B794,Historical!$B$7:$B$1403,0)))^(1/3)-1)*100)</f>
        <v>10.25303144</v>
      </c>
      <c r="U794" s="108">
        <f t="array" ref="U794">IF(INDEX(Historical!$H$7:$H$1372,MATCH(B794,Historical!$B$7:$B$1403,0))=0,"n/a",((INDEX(Historical!$C$7:$C$1381,MATCH(B794,Historical!$B$7:$B$1403,0))/INDEX(Historical!$H$7:$H$1372,MATCH(B794,Historical!$B$7:$B$1403,0)))^(1/5)-1)*100)</f>
        <v>10.75663432</v>
      </c>
      <c r="V794" s="108">
        <f t="array" ref="V794">IF(INDEX(Historical!$O$7:$O$1372,MATCH(B794,Historical!$B$7:$B$1403,0))=0,"n/a",((INDEX(Historical!$C$7:$C$1381,MATCH(B794,Historical!$B$7:$B$1403,0))/INDEX(Historical!$O$7:$O$1372,MATCH(B794,Historical!$B$7:$B$1403,0)))^(1/10)-1)*100)</f>
        <v>8.03866527</v>
      </c>
      <c r="W794" s="109">
        <f t="shared" si="5"/>
        <v>1.338111983</v>
      </c>
      <c r="X794" s="110" t="str">
        <f t="shared" si="6"/>
        <v>n/a</v>
      </c>
      <c r="Y794" s="149"/>
      <c r="Z794" s="103">
        <f t="shared" si="7"/>
        <v>240</v>
      </c>
      <c r="AA794" s="112">
        <f t="shared" si="8"/>
        <v>69.70909091</v>
      </c>
      <c r="AB794" s="73">
        <v>12.0</v>
      </c>
      <c r="AC794" s="102">
        <v>0.55</v>
      </c>
      <c r="AD794" s="102">
        <v>6.92</v>
      </c>
      <c r="AE794" s="102">
        <v>0.8</v>
      </c>
      <c r="AF794" s="102">
        <v>1.0</v>
      </c>
      <c r="AG794" s="102">
        <v>2.3</v>
      </c>
      <c r="AH794" s="102">
        <v>-90.2</v>
      </c>
      <c r="AI794" s="102">
        <v>85.71</v>
      </c>
      <c r="AJ794" s="102">
        <v>-50.6</v>
      </c>
      <c r="AK794" s="102">
        <v>10.0</v>
      </c>
      <c r="AL794" s="113">
        <v>958.12</v>
      </c>
      <c r="AM794" s="114">
        <v>0.2</v>
      </c>
      <c r="AN794" s="102">
        <v>0.0</v>
      </c>
      <c r="AO794" s="115">
        <f t="shared" si="9"/>
        <v>-55.50957709</v>
      </c>
      <c r="AP794" s="116">
        <f t="shared" si="10"/>
        <v>14.19951382</v>
      </c>
      <c r="AQ794" s="117">
        <f t="shared" si="11"/>
        <v>76.01652815</v>
      </c>
      <c r="AR794" s="103">
        <f t="array" ref="AR794">INDEX(Historical!$C$7:$C$1381,MATCH(B794,Historical!$B$7:$B$1403,0))*IF(AH794="n/a",1.03,IF(AH794&lt;0,1.01,IF(AH794&gt;10,1.1,(1+AH794/100))))</f>
        <v>1.313</v>
      </c>
      <c r="AS794" s="112">
        <f t="shared" si="12"/>
        <v>1.4443</v>
      </c>
      <c r="AT794" s="112">
        <f t="shared" ref="AT794:AV794" si="802">IF($AK794="n/a",1.03*AS794,IF($AK794&lt;0,1.01*AS794,IF($AK794&gt;10,1.1*AS794,(1+$AK794/100)*AS794)))</f>
        <v>1.58873</v>
      </c>
      <c r="AU794" s="112">
        <f t="shared" si="802"/>
        <v>1.747603</v>
      </c>
      <c r="AV794" s="112">
        <f t="shared" si="802"/>
        <v>1.9223633</v>
      </c>
      <c r="AW794" s="103">
        <f t="shared" si="14"/>
        <v>8.0159963</v>
      </c>
      <c r="AX794" s="118">
        <f t="shared" si="15"/>
        <v>20.90765858</v>
      </c>
      <c r="AY794" s="119">
        <v>-0.15</v>
      </c>
      <c r="AZ794" s="114">
        <v>-6.17</v>
      </c>
      <c r="BA794" s="114">
        <v>-28.58</v>
      </c>
      <c r="BB794" s="114">
        <v>-14.360000000000001</v>
      </c>
      <c r="BC794" s="114">
        <v>-16.88</v>
      </c>
      <c r="BD794" s="42"/>
      <c r="BE794" s="17">
        <v>2013.0</v>
      </c>
      <c r="BF794" s="17">
        <f t="shared" si="16"/>
        <v>0</v>
      </c>
      <c r="BG794" s="120">
        <v>0.8</v>
      </c>
    </row>
    <row r="795" ht="12.75" customHeight="1">
      <c r="A795" s="55" t="s">
        <v>1654</v>
      </c>
      <c r="B795" s="232" t="s">
        <v>1655</v>
      </c>
      <c r="C795" s="100" t="s">
        <v>118</v>
      </c>
      <c r="D795" s="100" t="s">
        <v>146</v>
      </c>
      <c r="E795" s="101">
        <v>8.0</v>
      </c>
      <c r="F795" s="58">
        <v>634.0</v>
      </c>
      <c r="G795" s="58" t="s">
        <v>168</v>
      </c>
      <c r="H795" s="58" t="s">
        <v>168</v>
      </c>
      <c r="I795" s="150">
        <v>46.86</v>
      </c>
      <c r="J795" s="103">
        <f t="shared" si="2"/>
        <v>1.067008109</v>
      </c>
      <c r="K795" s="104">
        <v>0.125</v>
      </c>
      <c r="L795" s="73">
        <v>4.0</v>
      </c>
      <c r="M795" s="23">
        <f t="shared" si="3"/>
        <v>0.5</v>
      </c>
      <c r="N795" s="105" t="s">
        <v>154</v>
      </c>
      <c r="O795" s="106">
        <v>0.1</v>
      </c>
      <c r="P795" s="107">
        <v>43888.0</v>
      </c>
      <c r="Q795" s="107">
        <v>43905.0</v>
      </c>
      <c r="R795" s="23">
        <f t="shared" si="4"/>
        <v>25</v>
      </c>
      <c r="S795" s="108">
        <f t="array" ref="S795">IF(INDEX(Historical!$D$7:$D$1379,MATCH(B795,Historical!$B$7:$B$1403,0))=0,"n/a",(INDEX(Historical!$C$7:$C$1381,MATCH(B795,Historical!$B$7:$B$1403,0))/INDEX(Historical!$D$7:$D$1379,MATCH(B795,Historical!$B$7:$B$1403,0))-1)*100)</f>
        <v>11.11111111</v>
      </c>
      <c r="T795" s="108">
        <f t="array" ref="T795">IF(INDEX(Historical!$F$7:$F$1372,MATCH(B795,Historical!$B$7:$B$1403,0))=0,"n/a",((INDEX(Historical!$C$7:$C$1381,MATCH(B795,Historical!$B$7:$B$1403,0))/INDEX(Historical!$F$7:$F$1372,MATCH(B795,Historical!$B$7:$B$1403,0)))^(1/3)-1)*100)</f>
        <v>11.31507873</v>
      </c>
      <c r="U795" s="108">
        <f t="array" ref="U795">IF(INDEX(Historical!$H$7:$H$1372,MATCH(B795,Historical!$B$7:$B$1403,0))=0,"n/a",((INDEX(Historical!$C$7:$C$1381,MATCH(B795,Historical!$B$7:$B$1403,0))/INDEX(Historical!$H$7:$H$1372,MATCH(B795,Historical!$B$7:$B$1403,0)))^(1/5)-1)*100)</f>
        <v>14.49071886</v>
      </c>
      <c r="V795" s="108">
        <f t="array" ref="V795">IF(INDEX(Historical!$O$7:$O$1372,MATCH(B795,Historical!$B$7:$B$1403,0))=0,"n/a",((INDEX(Historical!$C$7:$C$1381,MATCH(B795,Historical!$B$7:$B$1403,0))/INDEX(Historical!$O$7:$O$1372,MATCH(B795,Historical!$B$7:$B$1403,0)))^(1/10)-1)*100)</f>
        <v>16.52545028</v>
      </c>
      <c r="W795" s="109">
        <f t="shared" si="5"/>
        <v>0.8768728607</v>
      </c>
      <c r="X795" s="110">
        <f t="shared" si="6"/>
        <v>0.5175256735</v>
      </c>
      <c r="Y795" s="133"/>
      <c r="Z795" s="103">
        <f t="shared" si="7"/>
        <v>17.12328767</v>
      </c>
      <c r="AA795" s="112">
        <f t="shared" si="8"/>
        <v>16.04794521</v>
      </c>
      <c r="AB795" s="73">
        <v>12.0</v>
      </c>
      <c r="AC795" s="102">
        <v>2.92</v>
      </c>
      <c r="AD795" s="102">
        <v>0.95</v>
      </c>
      <c r="AE795" s="102">
        <v>0.65</v>
      </c>
      <c r="AF795" s="102">
        <v>2.32</v>
      </c>
      <c r="AG795" s="102">
        <v>14.000000000000002</v>
      </c>
      <c r="AH795" s="102">
        <v>33.7</v>
      </c>
      <c r="AI795" s="102">
        <v>9.58</v>
      </c>
      <c r="AJ795" s="102">
        <v>28.000000000000004</v>
      </c>
      <c r="AK795" s="102">
        <v>17.0</v>
      </c>
      <c r="AL795" s="113">
        <v>2890.0</v>
      </c>
      <c r="AM795" s="114">
        <v>1.9</v>
      </c>
      <c r="AN795" s="102">
        <v>0.13</v>
      </c>
      <c r="AO795" s="115">
        <f t="shared" si="9"/>
        <v>-0.4902182371</v>
      </c>
      <c r="AP795" s="116">
        <f t="shared" si="10"/>
        <v>15.55772697</v>
      </c>
      <c r="AQ795" s="117">
        <f t="shared" si="11"/>
        <v>28.63597713</v>
      </c>
      <c r="AR795" s="103">
        <f t="array" ref="AR795">INDEX(Historical!$C$7:$C$1381,MATCH(B795,Historical!$B$7:$B$1403,0))*IF(AH795="n/a",1.03,IF(AH795&lt;0,1.01,IF(AH795&gt;10,1.1,(1+AH795/100))))</f>
        <v>0.44</v>
      </c>
      <c r="AS795" s="112">
        <f t="shared" si="12"/>
        <v>0.482152</v>
      </c>
      <c r="AT795" s="112">
        <f t="shared" ref="AT795:AV795" si="803">IF($AK795="n/a",1.03*AS795,IF($AK795&lt;0,1.01*AS795,IF($AK795&gt;10,1.1*AS795,(1+$AK795/100)*AS795)))</f>
        <v>0.5303672</v>
      </c>
      <c r="AU795" s="112">
        <f t="shared" si="803"/>
        <v>0.58340392</v>
      </c>
      <c r="AV795" s="112">
        <f t="shared" si="803"/>
        <v>0.641744312</v>
      </c>
      <c r="AW795" s="103">
        <f t="shared" si="14"/>
        <v>2.677667432</v>
      </c>
      <c r="AX795" s="118">
        <f t="shared" si="15"/>
        <v>5.714185728</v>
      </c>
      <c r="AY795" s="119">
        <v>1.93</v>
      </c>
      <c r="AZ795" s="114">
        <v>61.59</v>
      </c>
      <c r="BA795" s="114">
        <v>-19.35</v>
      </c>
      <c r="BB795" s="114">
        <v>-4.82</v>
      </c>
      <c r="BC795" s="114">
        <v>8.870000000000001</v>
      </c>
      <c r="BD795" s="42"/>
      <c r="BE795" s="17">
        <v>2013.0</v>
      </c>
      <c r="BF795" s="17">
        <f t="shared" si="16"/>
        <v>0</v>
      </c>
      <c r="BG795" s="120">
        <v>8.9</v>
      </c>
    </row>
    <row r="796" ht="12.75" customHeight="1">
      <c r="A796" s="55" t="s">
        <v>1141</v>
      </c>
      <c r="B796" s="232" t="s">
        <v>1142</v>
      </c>
      <c r="C796" s="100" t="s">
        <v>141</v>
      </c>
      <c r="D796" s="100" t="s">
        <v>978</v>
      </c>
      <c r="E796" s="101">
        <v>10.0</v>
      </c>
      <c r="F796" s="58">
        <v>360.0</v>
      </c>
      <c r="G796" s="58" t="s">
        <v>168</v>
      </c>
      <c r="H796" s="58" t="s">
        <v>168</v>
      </c>
      <c r="I796" s="150">
        <v>28.77</v>
      </c>
      <c r="J796" s="103">
        <f t="shared" si="2"/>
        <v>6.326034063</v>
      </c>
      <c r="K796" s="104">
        <v>0.455</v>
      </c>
      <c r="L796" s="73">
        <v>4.0</v>
      </c>
      <c r="M796" s="23">
        <f t="shared" si="3"/>
        <v>1.82</v>
      </c>
      <c r="N796" s="105" t="s">
        <v>592</v>
      </c>
      <c r="O796" s="106">
        <v>0.435</v>
      </c>
      <c r="P796" s="107">
        <v>43647.0</v>
      </c>
      <c r="Q796" s="107">
        <v>43662.0</v>
      </c>
      <c r="R796" s="23">
        <f t="shared" si="4"/>
        <v>4.597701149</v>
      </c>
      <c r="S796" s="108">
        <f t="array" ref="S796">IF(INDEX(Historical!$D$7:$D$1379,MATCH(B796,Historical!$B$7:$B$1403,0))=0,"n/a",(INDEX(Historical!$C$7:$C$1381,MATCH(B796,Historical!$B$7:$B$1403,0))/INDEX(Historical!$D$7:$D$1379,MATCH(B796,Historical!$B$7:$B$1403,0))-1)*100)</f>
        <v>2.298850575</v>
      </c>
      <c r="T796" s="108">
        <f t="array" ref="T796">IF(INDEX(Historical!$F$7:$F$1372,MATCH(B796,Historical!$B$7:$B$1403,0))=0,"n/a",((INDEX(Historical!$C$7:$C$1381,MATCH(B796,Historical!$B$7:$B$1403,0))/INDEX(Historical!$F$7:$F$1372,MATCH(B796,Historical!$B$7:$B$1403,0)))^(1/3)-1)*100)</f>
        <v>2.977924068</v>
      </c>
      <c r="U796" s="108">
        <f t="array" ref="U796">IF(INDEX(Historical!$H$7:$H$1372,MATCH(B796,Historical!$B$7:$B$1403,0))=0,"n/a",((INDEX(Historical!$C$7:$C$1381,MATCH(B796,Historical!$B$7:$B$1403,0))/INDEX(Historical!$H$7:$H$1372,MATCH(B796,Historical!$B$7:$B$1403,0)))^(1/5)-1)*100)</f>
        <v>6.486690548</v>
      </c>
      <c r="V796" s="108" t="str">
        <f t="array" ref="V796">IF(INDEX(Historical!$O$7:$O$1372,MATCH(B796,Historical!$B$7:$B$1403,0))=0,"n/a",((INDEX(Historical!$C$7:$C$1381,MATCH(B796,Historical!$B$7:$B$1403,0))/INDEX(Historical!$O$7:$O$1372,MATCH(B796,Historical!$B$7:$B$1403,0)))^(1/10)-1)*100)</f>
        <v>n/a</v>
      </c>
      <c r="W796" s="109" t="str">
        <f t="shared" si="5"/>
        <v>n/a</v>
      </c>
      <c r="X796" s="110">
        <f t="shared" si="6"/>
        <v>0.2457079753</v>
      </c>
      <c r="Y796" s="133" t="s">
        <v>1143</v>
      </c>
      <c r="Z796" s="103">
        <f t="shared" si="7"/>
        <v>142.1875</v>
      </c>
      <c r="AA796" s="112">
        <f t="shared" si="8"/>
        <v>22.4765625</v>
      </c>
      <c r="AB796" s="73">
        <v>12.0</v>
      </c>
      <c r="AC796" s="102">
        <v>1.28</v>
      </c>
      <c r="AD796" s="102">
        <v>4.49</v>
      </c>
      <c r="AE796" s="102">
        <v>0.31</v>
      </c>
      <c r="AF796" s="102">
        <v>0.73</v>
      </c>
      <c r="AG796" s="102">
        <v>11.1</v>
      </c>
      <c r="AH796" s="156">
        <v>169.2</v>
      </c>
      <c r="AI796" s="156">
        <v>96.13000000000001</v>
      </c>
      <c r="AJ796" s="102">
        <v>26.400000000000002</v>
      </c>
      <c r="AK796" s="102">
        <v>5.0</v>
      </c>
      <c r="AL796" s="113">
        <v>1640.0</v>
      </c>
      <c r="AM796" s="114">
        <v>0.15</v>
      </c>
      <c r="AN796" s="102">
        <v>0.39</v>
      </c>
      <c r="AO796" s="115">
        <f t="shared" si="9"/>
        <v>-9.663837889</v>
      </c>
      <c r="AP796" s="116">
        <f t="shared" si="10"/>
        <v>12.81272461</v>
      </c>
      <c r="AQ796" s="117">
        <f t="shared" si="11"/>
        <v>-14.60447416</v>
      </c>
      <c r="AR796" s="103">
        <f t="array" ref="AR796">INDEX(Historical!$C$7:$C$1381,MATCH(B796,Historical!$B$7:$B$1403,0))*IF(AH796="n/a",1.03,IF(AH796&lt;0,1.01,IF(AH796&gt;10,1.1,(1+AH796/100))))</f>
        <v>1.958</v>
      </c>
      <c r="AS796" s="112">
        <f t="shared" si="12"/>
        <v>2.1538</v>
      </c>
      <c r="AT796" s="112">
        <f t="shared" ref="AT796:AV796" si="804">IF($AK796="n/a",1.03*AS796,IF($AK796&lt;0,1.01*AS796,IF($AK796&gt;10,1.1*AS796,(1+$AK796/100)*AS796)))</f>
        <v>2.26149</v>
      </c>
      <c r="AU796" s="112">
        <f t="shared" si="804"/>
        <v>2.3745645</v>
      </c>
      <c r="AV796" s="112">
        <f t="shared" si="804"/>
        <v>2.493292725</v>
      </c>
      <c r="AW796" s="103">
        <f t="shared" si="14"/>
        <v>11.24114723</v>
      </c>
      <c r="AX796" s="118">
        <f t="shared" si="15"/>
        <v>39.07246168</v>
      </c>
      <c r="AY796" s="119">
        <v>1.87</v>
      </c>
      <c r="AZ796" s="114">
        <v>1.7000000000000002</v>
      </c>
      <c r="BA796" s="114">
        <v>-44.519999999999996</v>
      </c>
      <c r="BB796" s="114">
        <v>-21.15</v>
      </c>
      <c r="BC796" s="114">
        <v>-24.07</v>
      </c>
      <c r="BD796" s="42"/>
      <c r="BE796" s="17">
        <v>2010.0</v>
      </c>
      <c r="BF796" s="17">
        <f t="shared" si="16"/>
        <v>0</v>
      </c>
      <c r="BG796" s="120">
        <v>5.7</v>
      </c>
    </row>
    <row r="797" ht="12.75" customHeight="1">
      <c r="A797" s="155" t="s">
        <v>497</v>
      </c>
      <c r="B797" s="232" t="s">
        <v>498</v>
      </c>
      <c r="C797" s="100" t="s">
        <v>158</v>
      </c>
      <c r="D797" s="100" t="s">
        <v>163</v>
      </c>
      <c r="E797" s="101">
        <v>32.0</v>
      </c>
      <c r="F797" s="58">
        <v>88.0</v>
      </c>
      <c r="G797" s="58" t="s">
        <v>121</v>
      </c>
      <c r="H797" s="58" t="s">
        <v>121</v>
      </c>
      <c r="I797" s="102">
        <v>36.04</v>
      </c>
      <c r="J797" s="103">
        <f t="shared" si="2"/>
        <v>3.607103219</v>
      </c>
      <c r="K797" s="144">
        <v>0.325</v>
      </c>
      <c r="L797" s="73">
        <v>4.0</v>
      </c>
      <c r="M797" s="23">
        <f t="shared" si="3"/>
        <v>1.3</v>
      </c>
      <c r="N797" s="105" t="s">
        <v>133</v>
      </c>
      <c r="O797" s="145">
        <v>0.3</v>
      </c>
      <c r="P797" s="107">
        <v>43685.0</v>
      </c>
      <c r="Q797" s="107">
        <v>43739.0</v>
      </c>
      <c r="R797" s="23">
        <f t="shared" si="4"/>
        <v>8.333333333</v>
      </c>
      <c r="S797" s="108">
        <f t="array" ref="S797">IF(INDEX(Historical!$D$7:$D$1379,MATCH(B797,Historical!$B$7:$B$1403,0))=0,"n/a",(INDEX(Historical!$C$7:$C$1381,MATCH(B797,Historical!$B$7:$B$1403,0))/INDEX(Historical!$D$7:$D$1379,MATCH(B797,Historical!$B$7:$B$1403,0))-1)*100)</f>
        <v>12.25490196</v>
      </c>
      <c r="T797" s="108">
        <f t="array" ref="T797">IF(INDEX(Historical!$F$7:$F$1372,MATCH(B797,Historical!$B$7:$B$1403,0))=0,"n/a",((INDEX(Historical!$C$7:$C$1381,MATCH(B797,Historical!$B$7:$B$1403,0))/INDEX(Historical!$F$7:$F$1372,MATCH(B797,Historical!$B$7:$B$1403,0)))^(1/3)-1)*100)</f>
        <v>7.178460035</v>
      </c>
      <c r="U797" s="108">
        <f t="array" ref="U797">IF(INDEX(Historical!$H$7:$H$1372,MATCH(B797,Historical!$B$7:$B$1403,0))=0,"n/a",((INDEX(Historical!$C$7:$C$1381,MATCH(B797,Historical!$B$7:$B$1403,0))/INDEX(Historical!$H$7:$H$1372,MATCH(B797,Historical!$B$7:$B$1403,0)))^(1/5)-1)*100)</f>
        <v>7.256167619</v>
      </c>
      <c r="V797" s="108">
        <f t="array" ref="V797">IF(INDEX(Historical!$O$7:$O$1372,MATCH(B797,Historical!$B$7:$B$1403,0))=0,"n/a",((INDEX(Historical!$C$7:$C$1381,MATCH(B797,Historical!$B$7:$B$1403,0))/INDEX(Historical!$O$7:$O$1372,MATCH(B797,Historical!$B$7:$B$1403,0)))^(1/10)-1)*100)</f>
        <v>8.144069673</v>
      </c>
      <c r="W797" s="109">
        <f t="shared" si="5"/>
        <v>0.8909756314</v>
      </c>
      <c r="X797" s="110" t="str">
        <f t="shared" si="6"/>
        <v>n/a</v>
      </c>
      <c r="Y797" s="133"/>
      <c r="Z797" s="103">
        <f t="shared" si="7"/>
        <v>61.61137441</v>
      </c>
      <c r="AA797" s="112">
        <f t="shared" si="8"/>
        <v>17.08056872</v>
      </c>
      <c r="AB797" s="73">
        <v>9.0</v>
      </c>
      <c r="AC797" s="102">
        <v>2.11</v>
      </c>
      <c r="AD797" s="102">
        <v>1.5</v>
      </c>
      <c r="AE797" s="102">
        <v>1.05</v>
      </c>
      <c r="AF797" s="102">
        <v>1.89</v>
      </c>
      <c r="AG797" s="102">
        <v>10.4</v>
      </c>
      <c r="AH797" s="102">
        <v>-54.7</v>
      </c>
      <c r="AI797" s="102">
        <v>8.66</v>
      </c>
      <c r="AJ797" s="102">
        <v>-6.0</v>
      </c>
      <c r="AK797" s="102">
        <v>11.4</v>
      </c>
      <c r="AL797" s="113">
        <v>7460.0</v>
      </c>
      <c r="AM797" s="114">
        <v>0.5</v>
      </c>
      <c r="AN797" s="102">
        <v>1.68</v>
      </c>
      <c r="AO797" s="115">
        <f t="shared" si="9"/>
        <v>-6.217297883</v>
      </c>
      <c r="AP797" s="116">
        <f t="shared" si="10"/>
        <v>10.86327084</v>
      </c>
      <c r="AQ797" s="117">
        <f t="shared" si="11"/>
        <v>19.78179213</v>
      </c>
      <c r="AR797" s="103">
        <f t="array" ref="AR797">INDEX(Historical!$C$7:$C$1381,MATCH(B797,Historical!$B$7:$B$1403,0))*IF(AH797="n/a",1.03,IF(AH797&lt;0,1.01,IF(AH797&gt;10,1.1,(1+AH797/100))))</f>
        <v>1.15645</v>
      </c>
      <c r="AS797" s="112">
        <f t="shared" si="12"/>
        <v>1.25659857</v>
      </c>
      <c r="AT797" s="112">
        <f t="shared" ref="AT797:AV797" si="805">IF($AK797="n/a",1.03*AS797,IF($AK797&lt;0,1.01*AS797,IF($AK797&gt;10,1.1*AS797,(1+$AK797/100)*AS797)))</f>
        <v>1.382258427</v>
      </c>
      <c r="AU797" s="112">
        <f t="shared" si="805"/>
        <v>1.52048427</v>
      </c>
      <c r="AV797" s="112">
        <f t="shared" si="805"/>
        <v>1.672532697</v>
      </c>
      <c r="AW797" s="103">
        <f t="shared" si="14"/>
        <v>6.988323963</v>
      </c>
      <c r="AX797" s="118">
        <f t="shared" si="15"/>
        <v>19.39046605</v>
      </c>
      <c r="AY797" s="119">
        <v>0.58</v>
      </c>
      <c r="AZ797" s="114">
        <v>-2.96</v>
      </c>
      <c r="BA797" s="114">
        <v>-36.199999999999996</v>
      </c>
      <c r="BB797" s="114">
        <v>-16.27</v>
      </c>
      <c r="BC797" s="114">
        <v>-24.43</v>
      </c>
      <c r="BD797" s="42"/>
      <c r="BE797" s="17">
        <v>1988.0</v>
      </c>
      <c r="BF797" s="17">
        <f t="shared" si="16"/>
        <v>3</v>
      </c>
      <c r="BG797" s="120">
        <v>3.1</v>
      </c>
    </row>
    <row r="798" ht="12.75" customHeight="1">
      <c r="A798" s="155" t="s">
        <v>499</v>
      </c>
      <c r="B798" s="232" t="s">
        <v>500</v>
      </c>
      <c r="C798" s="100" t="s">
        <v>272</v>
      </c>
      <c r="D798" s="100" t="s">
        <v>273</v>
      </c>
      <c r="E798" s="101">
        <v>34.0</v>
      </c>
      <c r="F798" s="58">
        <v>80.0</v>
      </c>
      <c r="G798" s="58" t="s">
        <v>121</v>
      </c>
      <c r="H798" s="58" t="s">
        <v>121</v>
      </c>
      <c r="I798" s="102">
        <v>107.72</v>
      </c>
      <c r="J798" s="103">
        <f t="shared" si="2"/>
        <v>2.543631638</v>
      </c>
      <c r="K798" s="144">
        <v>0.685</v>
      </c>
      <c r="L798" s="73">
        <v>4.0</v>
      </c>
      <c r="M798" s="23">
        <f t="shared" si="3"/>
        <v>2.74</v>
      </c>
      <c r="N798" s="105" t="s">
        <v>179</v>
      </c>
      <c r="O798" s="145">
        <v>0.68</v>
      </c>
      <c r="P798" s="107">
        <v>43815.0</v>
      </c>
      <c r="Q798" s="107">
        <v>43829.0</v>
      </c>
      <c r="R798" s="23">
        <f t="shared" si="4"/>
        <v>0.7352941176</v>
      </c>
      <c r="S798" s="108">
        <f t="array" ref="S798">IF(INDEX(Historical!$D$7:$D$1379,MATCH(B798,Historical!$B$7:$B$1403,0))=0,"n/a",(INDEX(Historical!$C$7:$C$1381,MATCH(B798,Historical!$B$7:$B$1403,0))/INDEX(Historical!$D$7:$D$1379,MATCH(B798,Historical!$B$7:$B$1403,0))-1)*100)</f>
        <v>1.492537313</v>
      </c>
      <c r="T798" s="108">
        <f t="array" ref="T798">IF(INDEX(Historical!$F$7:$F$1372,MATCH(B798,Historical!$B$7:$B$1403,0))=0,"n/a",((INDEX(Historical!$C$7:$C$1381,MATCH(B798,Historical!$B$7:$B$1403,0))/INDEX(Historical!$F$7:$F$1372,MATCH(B798,Historical!$B$7:$B$1403,0)))^(1/3)-1)*100)</f>
        <v>1.353216302</v>
      </c>
      <c r="U798" s="108">
        <f t="array" ref="U798">IF(INDEX(Historical!$H$7:$H$1372,MATCH(B798,Historical!$B$7:$B$1403,0))=0,"n/a",((INDEX(Historical!$C$7:$C$1381,MATCH(B798,Historical!$B$7:$B$1403,0))/INDEX(Historical!$H$7:$H$1372,MATCH(B798,Historical!$B$7:$B$1403,0)))^(1/5)-1)*100)</f>
        <v>1.539184863</v>
      </c>
      <c r="V798" s="108">
        <f t="array" ref="V798">IF(INDEX(Historical!$O$7:$O$1372,MATCH(B798,Historical!$B$7:$B$1403,0))=0,"n/a",((INDEX(Historical!$C$7:$C$1381,MATCH(B798,Historical!$B$7:$B$1403,0))/INDEX(Historical!$O$7:$O$1372,MATCH(B798,Historical!$B$7:$B$1403,0)))^(1/10)-1)*100)</f>
        <v>1.344269058</v>
      </c>
      <c r="W798" s="109">
        <f t="shared" si="5"/>
        <v>1.144997613</v>
      </c>
      <c r="X798" s="110">
        <f t="shared" si="6"/>
        <v>0.1374272199</v>
      </c>
      <c r="Y798" s="133"/>
      <c r="Z798" s="103">
        <f t="shared" si="7"/>
        <v>214.0625</v>
      </c>
      <c r="AA798" s="112">
        <f t="shared" si="8"/>
        <v>84.15625</v>
      </c>
      <c r="AB798" s="73">
        <v>12.0</v>
      </c>
      <c r="AC798" s="102">
        <v>1.28</v>
      </c>
      <c r="AD798" s="102" t="s">
        <v>128</v>
      </c>
      <c r="AE798" s="102">
        <v>19.24</v>
      </c>
      <c r="AF798" s="102">
        <v>8.01</v>
      </c>
      <c r="AG798" s="102">
        <v>9.2</v>
      </c>
      <c r="AH798" s="102">
        <v>-47.3</v>
      </c>
      <c r="AI798" s="102" t="s">
        <v>128</v>
      </c>
      <c r="AJ798" s="102">
        <v>11.200000000000001</v>
      </c>
      <c r="AK798" s="102" t="s">
        <v>128</v>
      </c>
      <c r="AL798" s="113">
        <v>1480.0</v>
      </c>
      <c r="AM798" s="114">
        <v>7.580000000000001</v>
      </c>
      <c r="AN798" s="102">
        <v>1.45</v>
      </c>
      <c r="AO798" s="115">
        <f t="shared" si="9"/>
        <v>-80.0734335</v>
      </c>
      <c r="AP798" s="116">
        <f t="shared" si="10"/>
        <v>4.082816501</v>
      </c>
      <c r="AQ798" s="117">
        <f t="shared" si="11"/>
        <v>447.3538618</v>
      </c>
      <c r="AR798" s="103">
        <f t="array" ref="AR798">INDEX(Historical!$C$7:$C$1381,MATCH(B798,Historical!$B$7:$B$1403,0))*IF(AH798="n/a",1.03,IF(AH798&lt;0,1.01,IF(AH798&gt;10,1.1,(1+AH798/100))))</f>
        <v>2.7472</v>
      </c>
      <c r="AS798" s="112">
        <f t="shared" si="12"/>
        <v>2.829616</v>
      </c>
      <c r="AT798" s="112">
        <f t="shared" ref="AT798:AV798" si="806">IF($AK798="n/a",1.03*AS798,IF($AK798&lt;0,1.01*AS798,IF($AK798&gt;10,1.1*AS798,(1+$AK798/100)*AS798)))</f>
        <v>2.91450448</v>
      </c>
      <c r="AU798" s="112">
        <f t="shared" si="806"/>
        <v>3.001939614</v>
      </c>
      <c r="AV798" s="112">
        <f t="shared" si="806"/>
        <v>3.091997803</v>
      </c>
      <c r="AW798" s="103">
        <f t="shared" si="14"/>
        <v>14.5852579</v>
      </c>
      <c r="AX798" s="118">
        <f t="shared" si="15"/>
        <v>13.53997205</v>
      </c>
      <c r="AY798" s="119">
        <v>0.87</v>
      </c>
      <c r="AZ798" s="114">
        <v>52.73</v>
      </c>
      <c r="BA798" s="114">
        <v>-18.65</v>
      </c>
      <c r="BB798" s="114">
        <v>-10.8</v>
      </c>
      <c r="BC798" s="114">
        <v>3.26</v>
      </c>
      <c r="BD798" s="42"/>
      <c r="BE798" s="17">
        <v>1986.0</v>
      </c>
      <c r="BF798" s="17">
        <f t="shared" si="16"/>
        <v>3</v>
      </c>
      <c r="BG798" s="120">
        <v>3.5999999999999996</v>
      </c>
    </row>
    <row r="799" ht="12.75" customHeight="1">
      <c r="A799" s="155" t="s">
        <v>501</v>
      </c>
      <c r="B799" s="232" t="s">
        <v>502</v>
      </c>
      <c r="C799" s="100" t="s">
        <v>136</v>
      </c>
      <c r="D799" s="100" t="s">
        <v>153</v>
      </c>
      <c r="E799" s="101">
        <v>28.0</v>
      </c>
      <c r="F799" s="58">
        <v>101.0</v>
      </c>
      <c r="G799" s="58" t="s">
        <v>121</v>
      </c>
      <c r="H799" s="58" t="s">
        <v>121</v>
      </c>
      <c r="I799" s="102">
        <v>58.15</v>
      </c>
      <c r="J799" s="103">
        <f t="shared" si="2"/>
        <v>2.132416165</v>
      </c>
      <c r="K799" s="144">
        <v>0.31</v>
      </c>
      <c r="L799" s="73">
        <v>4.0</v>
      </c>
      <c r="M799" s="23">
        <f t="shared" si="3"/>
        <v>1.24</v>
      </c>
      <c r="N799" s="105" t="s">
        <v>143</v>
      </c>
      <c r="O799" s="145">
        <v>0.3</v>
      </c>
      <c r="P799" s="107">
        <v>43808.0</v>
      </c>
      <c r="Q799" s="107">
        <v>43832.0</v>
      </c>
      <c r="R799" s="23">
        <f t="shared" si="4"/>
        <v>3.333333333</v>
      </c>
      <c r="S799" s="108">
        <f t="array" ref="S799">IF(INDEX(Historical!$D$7:$D$1379,MATCH(B799,Historical!$B$7:$B$1403,0))=0,"n/a",(INDEX(Historical!$C$7:$C$1381,MATCH(B799,Historical!$B$7:$B$1403,0))/INDEX(Historical!$D$7:$D$1379,MATCH(B799,Historical!$B$7:$B$1403,0))-1)*100)</f>
        <v>4.80349345</v>
      </c>
      <c r="T799" s="108">
        <f t="array" ref="T799">IF(INDEX(Historical!$F$7:$F$1372,MATCH(B799,Historical!$B$7:$B$1403,0))=0,"n/a",((INDEX(Historical!$C$7:$C$1381,MATCH(B799,Historical!$B$7:$B$1403,0))/INDEX(Historical!$F$7:$F$1372,MATCH(B799,Historical!$B$7:$B$1403,0)))^(1/3)-1)*100)</f>
        <v>6.983891246</v>
      </c>
      <c r="U799" s="108">
        <f t="array" ref="U799">IF(INDEX(Historical!$H$7:$H$1372,MATCH(B799,Historical!$B$7:$B$1403,0))=0,"n/a",((INDEX(Historical!$C$7:$C$1381,MATCH(B799,Historical!$B$7:$B$1403,0))/INDEX(Historical!$H$7:$H$1372,MATCH(B799,Historical!$B$7:$B$1403,0)))^(1/5)-1)*100)</f>
        <v>5.922384105</v>
      </c>
      <c r="V799" s="108">
        <f t="array" ref="V799">IF(INDEX(Historical!$O$7:$O$1372,MATCH(B799,Historical!$B$7:$B$1403,0))=0,"n/a",((INDEX(Historical!$C$7:$C$1381,MATCH(B799,Historical!$B$7:$B$1403,0))/INDEX(Historical!$O$7:$O$1372,MATCH(B799,Historical!$B$7:$B$1403,0)))^(1/10)-1)*100)</f>
        <v>5.537868967</v>
      </c>
      <c r="W799" s="109">
        <f t="shared" si="5"/>
        <v>1.069433773</v>
      </c>
      <c r="X799" s="110">
        <f t="shared" si="6"/>
        <v>1.741877678</v>
      </c>
      <c r="Y799" s="133"/>
      <c r="Z799" s="103">
        <f t="shared" si="7"/>
        <v>25</v>
      </c>
      <c r="AA799" s="112">
        <f t="shared" si="8"/>
        <v>11.72379032</v>
      </c>
      <c r="AB799" s="73">
        <v>12.0</v>
      </c>
      <c r="AC799" s="102">
        <v>4.96</v>
      </c>
      <c r="AD799" s="102">
        <v>1.14</v>
      </c>
      <c r="AE799" s="102">
        <v>3.32</v>
      </c>
      <c r="AF799" s="102">
        <v>1.11</v>
      </c>
      <c r="AG799" s="102">
        <v>8.200000000000001</v>
      </c>
      <c r="AH799" s="102">
        <v>3.0</v>
      </c>
      <c r="AI799" s="102">
        <v>2.63</v>
      </c>
      <c r="AJ799" s="102">
        <v>3.4000000000000004</v>
      </c>
      <c r="AK799" s="102">
        <v>10.299999999999999</v>
      </c>
      <c r="AL799" s="113">
        <v>2870.0</v>
      </c>
      <c r="AM799" s="114">
        <v>0.8</v>
      </c>
      <c r="AN799" s="102">
        <v>0.03</v>
      </c>
      <c r="AO799" s="115">
        <f t="shared" si="9"/>
        <v>-3.668990053</v>
      </c>
      <c r="AP799" s="116">
        <f t="shared" si="10"/>
        <v>8.05480027</v>
      </c>
      <c r="AQ799" s="117">
        <f t="shared" si="11"/>
        <v>-23.94911862</v>
      </c>
      <c r="AR799" s="103">
        <f t="array" ref="AR799">INDEX(Historical!$C$7:$C$1381,MATCH(B799,Historical!$B$7:$B$1403,0))*IF(AH799="n/a",1.03,IF(AH799&lt;0,1.01,IF(AH799&gt;10,1.1,(1+AH799/100))))</f>
        <v>1.236</v>
      </c>
      <c r="AS799" s="112">
        <f t="shared" si="12"/>
        <v>1.2685068</v>
      </c>
      <c r="AT799" s="112">
        <f t="shared" ref="AT799:AV799" si="807">IF($AK799="n/a",1.03*AS799,IF($AK799&lt;0,1.01*AS799,IF($AK799&gt;10,1.1*AS799,(1+$AK799/100)*AS799)))</f>
        <v>1.39535748</v>
      </c>
      <c r="AU799" s="112">
        <f t="shared" si="807"/>
        <v>1.534893228</v>
      </c>
      <c r="AV799" s="112">
        <f t="shared" si="807"/>
        <v>1.688382551</v>
      </c>
      <c r="AW799" s="103">
        <f t="shared" si="14"/>
        <v>7.123140059</v>
      </c>
      <c r="AX799" s="118">
        <f t="shared" si="15"/>
        <v>12.24959597</v>
      </c>
      <c r="AY799" s="119">
        <v>0.86</v>
      </c>
      <c r="AZ799" s="114">
        <v>-3.37</v>
      </c>
      <c r="BA799" s="114">
        <v>-19.2</v>
      </c>
      <c r="BB799" s="114">
        <v>-13.91</v>
      </c>
      <c r="BC799" s="114">
        <v>-11.35</v>
      </c>
      <c r="BD799" s="42"/>
      <c r="BE799" s="17">
        <v>1993.0</v>
      </c>
      <c r="BF799" s="17">
        <f t="shared" si="16"/>
        <v>2</v>
      </c>
      <c r="BG799" s="120">
        <v>0.8</v>
      </c>
    </row>
    <row r="800" ht="12.75" customHeight="1">
      <c r="A800" s="55" t="s">
        <v>1427</v>
      </c>
      <c r="B800" s="232" t="s">
        <v>1428</v>
      </c>
      <c r="C800" s="100" t="s">
        <v>136</v>
      </c>
      <c r="D800" s="100" t="s">
        <v>153</v>
      </c>
      <c r="E800" s="101">
        <v>9.0</v>
      </c>
      <c r="F800" s="58">
        <v>442.0</v>
      </c>
      <c r="G800" s="58" t="s">
        <v>121</v>
      </c>
      <c r="H800" s="58" t="s">
        <v>121</v>
      </c>
      <c r="I800" s="150">
        <v>15.39</v>
      </c>
      <c r="J800" s="103">
        <f t="shared" si="2"/>
        <v>5.458089669</v>
      </c>
      <c r="K800" s="104">
        <v>0.21</v>
      </c>
      <c r="L800" s="73">
        <v>4.0</v>
      </c>
      <c r="M800" s="23">
        <f t="shared" si="3"/>
        <v>0.84</v>
      </c>
      <c r="N800" s="105" t="s">
        <v>174</v>
      </c>
      <c r="O800" s="106">
        <v>0.2</v>
      </c>
      <c r="P800" s="148">
        <v>43370.0</v>
      </c>
      <c r="Q800" s="148">
        <v>43388.0</v>
      </c>
      <c r="R800" s="23">
        <f t="shared" si="4"/>
        <v>5</v>
      </c>
      <c r="S800" s="108">
        <f t="array" ref="S800">IF(INDEX(Historical!$D$7:$D$1379,MATCH(B800,Historical!$B$7:$B$1403,0))=0,"n/a",(INDEX(Historical!$C$7:$C$1381,MATCH(B800,Historical!$B$7:$B$1403,0))/INDEX(Historical!$D$7:$D$1379,MATCH(B800,Historical!$B$7:$B$1403,0))-1)*100)</f>
        <v>6.329113924</v>
      </c>
      <c r="T800" s="108">
        <f t="array" ref="T800">IF(INDEX(Historical!$F$7:$F$1372,MATCH(B800,Historical!$B$7:$B$1403,0))=0,"n/a",((INDEX(Historical!$C$7:$C$1381,MATCH(B800,Historical!$B$7:$B$1403,0))/INDEX(Historical!$F$7:$F$1372,MATCH(B800,Historical!$B$7:$B$1403,0)))^(1/3)-1)*100)</f>
        <v>9.487978497</v>
      </c>
      <c r="U800" s="108">
        <f t="array" ref="U800">IF(INDEX(Historical!$H$7:$H$1372,MATCH(B800,Historical!$B$7:$B$1403,0))=0,"n/a",((INDEX(Historical!$C$7:$C$1381,MATCH(B800,Historical!$B$7:$B$1403,0))/INDEX(Historical!$H$7:$H$1372,MATCH(B800,Historical!$B$7:$B$1403,0)))^(1/5)-1)*100)</f>
        <v>6.961037573</v>
      </c>
      <c r="V800" s="108">
        <f t="array" ref="V800">IF(INDEX(Historical!$O$7:$O$1372,MATCH(B800,Historical!$B$7:$B$1403,0))=0,"n/a",((INDEX(Historical!$C$7:$C$1381,MATCH(B800,Historical!$B$7:$B$1403,0))/INDEX(Historical!$O$7:$O$1372,MATCH(B800,Historical!$B$7:$B$1403,0)))^(1/10)-1)*100)</f>
        <v>15.43165677</v>
      </c>
      <c r="W800" s="109">
        <f t="shared" si="5"/>
        <v>0.4510881546</v>
      </c>
      <c r="X800" s="110">
        <f t="shared" si="6"/>
        <v>0.6629559593</v>
      </c>
      <c r="Y800" s="149" t="s">
        <v>825</v>
      </c>
      <c r="Z800" s="103">
        <f t="shared" si="7"/>
        <v>52.17391304</v>
      </c>
      <c r="AA800" s="112">
        <f t="shared" si="8"/>
        <v>9.559006211</v>
      </c>
      <c r="AB800" s="73">
        <v>12.0</v>
      </c>
      <c r="AC800" s="102">
        <v>1.61</v>
      </c>
      <c r="AD800" s="102">
        <v>0.96</v>
      </c>
      <c r="AE800" s="102">
        <v>3.04</v>
      </c>
      <c r="AF800" s="102">
        <v>0.79</v>
      </c>
      <c r="AG800" s="102">
        <v>8.6</v>
      </c>
      <c r="AH800" s="102">
        <v>42.4</v>
      </c>
      <c r="AI800" s="102">
        <v>9.229999999999999</v>
      </c>
      <c r="AJ800" s="102">
        <v>10.5</v>
      </c>
      <c r="AK800" s="102">
        <v>10.0</v>
      </c>
      <c r="AL800" s="113">
        <v>3440.0</v>
      </c>
      <c r="AM800" s="114">
        <v>0.7000000000000001</v>
      </c>
      <c r="AN800" s="102">
        <v>0.34</v>
      </c>
      <c r="AO800" s="115">
        <f t="shared" si="9"/>
        <v>2.86012103</v>
      </c>
      <c r="AP800" s="116">
        <f t="shared" si="10"/>
        <v>12.41912724</v>
      </c>
      <c r="AQ800" s="117">
        <f t="shared" si="11"/>
        <v>-42.06664784</v>
      </c>
      <c r="AR800" s="103">
        <f t="array" ref="AR800">INDEX(Historical!$C$7:$C$1381,MATCH(B800,Historical!$B$7:$B$1403,0))*IF(AH800="n/a",1.03,IF(AH800&lt;0,1.01,IF(AH800&gt;10,1.1,(1+AH800/100))))</f>
        <v>0.924</v>
      </c>
      <c r="AS800" s="112">
        <f t="shared" si="12"/>
        <v>1.0092852</v>
      </c>
      <c r="AT800" s="112">
        <f t="shared" ref="AT800:AV800" si="808">IF($AK800="n/a",1.03*AS800,IF($AK800&lt;0,1.01*AS800,IF($AK800&gt;10,1.1*AS800,(1+$AK800/100)*AS800)))</f>
        <v>1.11021372</v>
      </c>
      <c r="AU800" s="112">
        <f t="shared" si="808"/>
        <v>1.221235092</v>
      </c>
      <c r="AV800" s="112">
        <f t="shared" si="808"/>
        <v>1.343358601</v>
      </c>
      <c r="AW800" s="103">
        <f t="shared" si="14"/>
        <v>5.608092613</v>
      </c>
      <c r="AX800" s="118">
        <f t="shared" si="15"/>
        <v>36.43984804</v>
      </c>
      <c r="AY800" s="119">
        <v>1.09</v>
      </c>
      <c r="AZ800" s="114">
        <v>2.19</v>
      </c>
      <c r="BA800" s="114">
        <v>-18.740000000000002</v>
      </c>
      <c r="BB800" s="114">
        <v>-13.089999999999998</v>
      </c>
      <c r="BC800" s="114">
        <v>-7.969999999999999</v>
      </c>
      <c r="BD800" s="42"/>
      <c r="BE800" s="17">
        <v>2011.0</v>
      </c>
      <c r="BF800" s="17">
        <f t="shared" si="16"/>
        <v>0</v>
      </c>
      <c r="BG800" s="120">
        <v>1.3</v>
      </c>
    </row>
    <row r="801" ht="12.75" customHeight="1">
      <c r="A801" s="220" t="s">
        <v>1656</v>
      </c>
      <c r="B801" s="232" t="s">
        <v>1657</v>
      </c>
      <c r="C801" s="100" t="s">
        <v>136</v>
      </c>
      <c r="D801" s="100" t="s">
        <v>153</v>
      </c>
      <c r="E801" s="101">
        <v>8.0</v>
      </c>
      <c r="F801" s="58">
        <v>614.0</v>
      </c>
      <c r="G801" s="58" t="s">
        <v>168</v>
      </c>
      <c r="H801" s="58" t="s">
        <v>168</v>
      </c>
      <c r="I801" s="150">
        <v>29.98</v>
      </c>
      <c r="J801" s="103">
        <f t="shared" si="2"/>
        <v>4.269513009</v>
      </c>
      <c r="K801" s="104">
        <v>0.32</v>
      </c>
      <c r="L801" s="73">
        <v>4.0</v>
      </c>
      <c r="M801" s="23">
        <f t="shared" si="3"/>
        <v>1.28</v>
      </c>
      <c r="N801" s="105" t="s">
        <v>199</v>
      </c>
      <c r="O801" s="106">
        <v>0.31</v>
      </c>
      <c r="P801" s="107">
        <v>43854.0</v>
      </c>
      <c r="Q801" s="107">
        <v>43866.0</v>
      </c>
      <c r="R801" s="23">
        <f t="shared" si="4"/>
        <v>3.225806452</v>
      </c>
      <c r="S801" s="108">
        <f t="array" ref="S801">IF(INDEX(Historical!$D$7:$D$1379,MATCH(B801,Historical!$B$7:$B$1403,0))=0,"n/a",(INDEX(Historical!$C$7:$C$1381,MATCH(B801,Historical!$B$7:$B$1403,0))/INDEX(Historical!$D$7:$D$1379,MATCH(B801,Historical!$B$7:$B$1403,0))-1)*100)</f>
        <v>3.333333333</v>
      </c>
      <c r="T801" s="108">
        <f t="array" ref="T801">IF(INDEX(Historical!$F$7:$F$1372,MATCH(B801,Historical!$B$7:$B$1403,0))=0,"n/a",((INDEX(Historical!$C$7:$C$1381,MATCH(B801,Historical!$B$7:$B$1403,0))/INDEX(Historical!$F$7:$F$1372,MATCH(B801,Historical!$B$7:$B$1403,0)))^(1/3)-1)*100)</f>
        <v>3.760702189</v>
      </c>
      <c r="U801" s="108">
        <f t="array" ref="U801">IF(INDEX(Historical!$H$7:$H$1372,MATCH(B801,Historical!$B$7:$B$1403,0))=0,"n/a",((INDEX(Historical!$C$7:$C$1381,MATCH(B801,Historical!$B$7:$B$1403,0))/INDEX(Historical!$H$7:$H$1372,MATCH(B801,Historical!$B$7:$B$1403,0)))^(1/5)-1)*100)</f>
        <v>3.580420358</v>
      </c>
      <c r="V801" s="108">
        <f t="array" ref="V801">IF(INDEX(Historical!$O$7:$O$1372,MATCH(B801,Historical!$B$7:$B$1403,0))=0,"n/a",((INDEX(Historical!$C$7:$C$1381,MATCH(B801,Historical!$B$7:$B$1403,0))/INDEX(Historical!$O$7:$O$1372,MATCH(B801,Historical!$B$7:$B$1403,0)))^(1/10)-1)*100)</f>
        <v>1.872847625</v>
      </c>
      <c r="W801" s="109">
        <f t="shared" si="5"/>
        <v>1.911752089</v>
      </c>
      <c r="X801" s="110" t="str">
        <f t="shared" si="6"/>
        <v>n/a</v>
      </c>
      <c r="Y801" s="149"/>
      <c r="Z801" s="103">
        <f t="shared" si="7"/>
        <v>76.19047619</v>
      </c>
      <c r="AA801" s="112">
        <f t="shared" si="8"/>
        <v>17.8452381</v>
      </c>
      <c r="AB801" s="73">
        <v>12.0</v>
      </c>
      <c r="AC801" s="102">
        <v>1.68</v>
      </c>
      <c r="AD801" s="102" t="s">
        <v>128</v>
      </c>
      <c r="AE801" s="102">
        <v>3.89</v>
      </c>
      <c r="AF801" s="102">
        <v>1.9</v>
      </c>
      <c r="AG801" s="102">
        <v>11.0</v>
      </c>
      <c r="AH801" s="102">
        <v>-20.200000000000003</v>
      </c>
      <c r="AI801" s="102" t="s">
        <v>128</v>
      </c>
      <c r="AJ801" s="102">
        <v>-0.1</v>
      </c>
      <c r="AK801" s="102" t="s">
        <v>128</v>
      </c>
      <c r="AL801" s="113">
        <v>137.31</v>
      </c>
      <c r="AM801" s="114">
        <v>0.3</v>
      </c>
      <c r="AN801" s="102">
        <v>0.69</v>
      </c>
      <c r="AO801" s="115">
        <f t="shared" si="9"/>
        <v>-9.995304729</v>
      </c>
      <c r="AP801" s="116">
        <f t="shared" si="10"/>
        <v>7.849933367</v>
      </c>
      <c r="AQ801" s="117">
        <f t="shared" si="11"/>
        <v>22.75712676</v>
      </c>
      <c r="AR801" s="103">
        <f t="array" ref="AR801">INDEX(Historical!$C$7:$C$1381,MATCH(B801,Historical!$B$7:$B$1403,0))*IF(AH801="n/a",1.03,IF(AH801&lt;0,1.01,IF(AH801&gt;10,1.1,(1+AH801/100))))</f>
        <v>1.2524</v>
      </c>
      <c r="AS801" s="112">
        <f t="shared" si="12"/>
        <v>1.289972</v>
      </c>
      <c r="AT801" s="112">
        <f t="shared" ref="AT801:AV801" si="809">IF($AK801="n/a",1.03*AS801,IF($AK801&lt;0,1.01*AS801,IF($AK801&gt;10,1.1*AS801,(1+$AK801/100)*AS801)))</f>
        <v>1.32867116</v>
      </c>
      <c r="AU801" s="112">
        <f t="shared" si="809"/>
        <v>1.368531295</v>
      </c>
      <c r="AV801" s="112">
        <f t="shared" si="809"/>
        <v>1.409587234</v>
      </c>
      <c r="AW801" s="103">
        <f t="shared" si="14"/>
        <v>6.649161688</v>
      </c>
      <c r="AX801" s="118">
        <f t="shared" si="15"/>
        <v>22.17865807</v>
      </c>
      <c r="AY801" s="119">
        <v>0.56</v>
      </c>
      <c r="AZ801" s="114">
        <v>17.380000000000003</v>
      </c>
      <c r="BA801" s="114">
        <v>-37.29</v>
      </c>
      <c r="BB801" s="114">
        <v>-13.850000000000001</v>
      </c>
      <c r="BC801" s="114">
        <v>-10.530000000000001</v>
      </c>
      <c r="BD801" s="42"/>
      <c r="BE801" s="17">
        <v>2013.0</v>
      </c>
      <c r="BF801" s="17">
        <f t="shared" si="16"/>
        <v>0</v>
      </c>
      <c r="BG801" s="120">
        <v>0.8999999999999999</v>
      </c>
    </row>
    <row r="802" ht="12.75" customHeight="1">
      <c r="A802" s="55" t="s">
        <v>1144</v>
      </c>
      <c r="B802" s="232" t="s">
        <v>1145</v>
      </c>
      <c r="C802" s="100" t="s">
        <v>177</v>
      </c>
      <c r="D802" s="100" t="s">
        <v>534</v>
      </c>
      <c r="E802" s="101">
        <v>10.0</v>
      </c>
      <c r="F802" s="58">
        <v>355.0</v>
      </c>
      <c r="G802" s="58" t="s">
        <v>168</v>
      </c>
      <c r="H802" s="58" t="s">
        <v>168</v>
      </c>
      <c r="I802" s="150">
        <v>254.96</v>
      </c>
      <c r="J802" s="103">
        <f t="shared" si="2"/>
        <v>1.694383433</v>
      </c>
      <c r="K802" s="104">
        <v>1.08</v>
      </c>
      <c r="L802" s="73">
        <v>4.0</v>
      </c>
      <c r="M802" s="23">
        <f t="shared" si="3"/>
        <v>4.32</v>
      </c>
      <c r="N802" s="105" t="s">
        <v>481</v>
      </c>
      <c r="O802" s="106">
        <v>0.9</v>
      </c>
      <c r="P802" s="107">
        <v>43630.0</v>
      </c>
      <c r="Q802" s="107">
        <v>43641.0</v>
      </c>
      <c r="R802" s="23">
        <f t="shared" si="4"/>
        <v>20</v>
      </c>
      <c r="S802" s="108">
        <f t="array" ref="S802">IF(INDEX(Historical!$D$7:$D$1379,MATCH(B802,Historical!$B$7:$B$1403,0))=0,"n/a",(INDEX(Historical!$C$7:$C$1381,MATCH(B802,Historical!$B$7:$B$1403,0))/INDEX(Historical!$D$7:$D$1379,MATCH(B802,Historical!$B$7:$B$1403,0))-1)*100)</f>
        <v>44.34782609</v>
      </c>
      <c r="T802" s="108">
        <f t="array" ref="T802">IF(INDEX(Historical!$F$7:$F$1372,MATCH(B802,Historical!$B$7:$B$1403,0))=0,"n/a",((INDEX(Historical!$C$7:$C$1381,MATCH(B802,Historical!$B$7:$B$1403,0))/INDEX(Historical!$F$7:$F$1372,MATCH(B802,Historical!$B$7:$B$1403,0)))^(1/3)-1)*100)</f>
        <v>27.99369486</v>
      </c>
      <c r="U802" s="108">
        <f t="array" ref="U802">IF(INDEX(Historical!$H$7:$H$1372,MATCH(B802,Historical!$B$7:$B$1403,0))=0,"n/a",((INDEX(Historical!$C$7:$C$1381,MATCH(B802,Historical!$B$7:$B$1403,0))/INDEX(Historical!$H$7:$H$1372,MATCH(B802,Historical!$B$7:$B$1403,0)))^(1/5)-1)*100)</f>
        <v>28.79844024</v>
      </c>
      <c r="V802" s="108">
        <f t="array" ref="V802">IF(INDEX(Historical!$O$7:$O$1372,MATCH(B802,Historical!$B$7:$B$1403,0))=0,"n/a",((INDEX(Historical!$C$7:$C$1381,MATCH(B802,Historical!$B$7:$B$1403,0))/INDEX(Historical!$O$7:$O$1372,MATCH(B802,Historical!$B$7:$B$1403,0)))^(1/10)-1)*100)</f>
        <v>66.72887078</v>
      </c>
      <c r="W802" s="109">
        <f t="shared" si="5"/>
        <v>0.4315739184</v>
      </c>
      <c r="X802" s="110">
        <f t="shared" si="6"/>
        <v>1.425665358</v>
      </c>
      <c r="Y802" s="99"/>
      <c r="Z802" s="103">
        <f t="shared" si="7"/>
        <v>30.16759777</v>
      </c>
      <c r="AA802" s="112">
        <f t="shared" si="8"/>
        <v>17.80446927</v>
      </c>
      <c r="AB802" s="73">
        <v>12.0</v>
      </c>
      <c r="AC802" s="102">
        <v>14.32</v>
      </c>
      <c r="AD802" s="102">
        <v>1.35</v>
      </c>
      <c r="AE802" s="102">
        <v>1.0</v>
      </c>
      <c r="AF802" s="102">
        <v>4.19</v>
      </c>
      <c r="AG802" s="102">
        <v>25.5</v>
      </c>
      <c r="AH802" s="102">
        <v>17.5</v>
      </c>
      <c r="AI802" s="102">
        <v>15.0</v>
      </c>
      <c r="AJ802" s="102">
        <v>20.200000000000003</v>
      </c>
      <c r="AK802" s="102">
        <v>13.200000000000001</v>
      </c>
      <c r="AL802" s="113">
        <v>242410.0</v>
      </c>
      <c r="AM802" s="114">
        <v>0.3</v>
      </c>
      <c r="AN802" s="102">
        <v>0.71</v>
      </c>
      <c r="AO802" s="115">
        <f t="shared" si="9"/>
        <v>12.6883544</v>
      </c>
      <c r="AP802" s="116">
        <f t="shared" si="10"/>
        <v>30.49282367</v>
      </c>
      <c r="AQ802" s="117">
        <f t="shared" si="11"/>
        <v>82.08755679</v>
      </c>
      <c r="AR802" s="103">
        <f t="array" ref="AR802">INDEX(Historical!$C$7:$C$1381,MATCH(B802,Historical!$B$7:$B$1403,0))*IF(AH802="n/a",1.03,IF(AH802&lt;0,1.01,IF(AH802&gt;10,1.1,(1+AH802/100))))</f>
        <v>5.478</v>
      </c>
      <c r="AS802" s="112">
        <f t="shared" si="12"/>
        <v>6.0258</v>
      </c>
      <c r="AT802" s="112">
        <f t="shared" ref="AT802:AV802" si="810">IF($AK802="n/a",1.03*AS802,IF($AK802&lt;0,1.01*AS802,IF($AK802&gt;10,1.1*AS802,(1+$AK802/100)*AS802)))</f>
        <v>6.62838</v>
      </c>
      <c r="AU802" s="112">
        <f t="shared" si="810"/>
        <v>7.291218</v>
      </c>
      <c r="AV802" s="112">
        <f t="shared" si="810"/>
        <v>8.0203398</v>
      </c>
      <c r="AW802" s="103">
        <f t="shared" si="14"/>
        <v>33.4437378</v>
      </c>
      <c r="AX802" s="118">
        <f t="shared" si="15"/>
        <v>13.1172489</v>
      </c>
      <c r="AY802" s="119">
        <v>0.71</v>
      </c>
      <c r="AZ802" s="114">
        <v>22.54</v>
      </c>
      <c r="BA802" s="114">
        <v>-16.869999999999997</v>
      </c>
      <c r="BB802" s="114">
        <v>-12.280000000000001</v>
      </c>
      <c r="BC802" s="114">
        <v>-1.0999999999999999</v>
      </c>
      <c r="BD802" s="42"/>
      <c r="BE802" s="17">
        <v>2010.0</v>
      </c>
      <c r="BF802" s="17">
        <f t="shared" si="16"/>
        <v>0</v>
      </c>
      <c r="BG802" s="120">
        <v>8.200000000000001</v>
      </c>
    </row>
    <row r="803" ht="12.75" customHeight="1">
      <c r="A803" s="55" t="s">
        <v>1146</v>
      </c>
      <c r="B803" s="232" t="s">
        <v>1147</v>
      </c>
      <c r="C803" s="100" t="s">
        <v>136</v>
      </c>
      <c r="D803" s="100" t="s">
        <v>137</v>
      </c>
      <c r="E803" s="101">
        <v>11.0</v>
      </c>
      <c r="F803" s="58">
        <v>311.0</v>
      </c>
      <c r="G803" s="58" t="s">
        <v>120</v>
      </c>
      <c r="H803" s="58" t="s">
        <v>120</v>
      </c>
      <c r="I803" s="150">
        <v>23.31</v>
      </c>
      <c r="J803" s="103">
        <f t="shared" si="2"/>
        <v>4.890604891</v>
      </c>
      <c r="K803" s="104">
        <v>0.285</v>
      </c>
      <c r="L803" s="73">
        <v>4.0</v>
      </c>
      <c r="M803" s="23">
        <f t="shared" si="3"/>
        <v>1.14</v>
      </c>
      <c r="N803" s="105" t="s">
        <v>579</v>
      </c>
      <c r="O803" s="106">
        <v>0.26</v>
      </c>
      <c r="P803" s="107">
        <v>43672.0</v>
      </c>
      <c r="Q803" s="107">
        <v>43693.0</v>
      </c>
      <c r="R803" s="23">
        <f t="shared" si="4"/>
        <v>9.615384615</v>
      </c>
      <c r="S803" s="108">
        <f t="array" ref="S803">IF(INDEX(Historical!$D$7:$D$1379,MATCH(B803,Historical!$B$7:$B$1403,0))=0,"n/a",(INDEX(Historical!$C$7:$C$1381,MATCH(B803,Historical!$B$7:$B$1403,0))/INDEX(Historical!$D$7:$D$1379,MATCH(B803,Historical!$B$7:$B$1403,0))-1)*100)</f>
        <v>11.2244898</v>
      </c>
      <c r="T803" s="108">
        <f t="array" ref="T803">IF(INDEX(Historical!$F$7:$F$1372,MATCH(B803,Historical!$B$7:$B$1403,0))=0,"n/a",((INDEX(Historical!$C$7:$C$1381,MATCH(B803,Historical!$B$7:$B$1403,0))/INDEX(Historical!$F$7:$F$1372,MATCH(B803,Historical!$B$7:$B$1403,0)))^(1/3)-1)*100)</f>
        <v>12.28246135</v>
      </c>
      <c r="U803" s="108">
        <f t="array" ref="U803">IF(INDEX(Historical!$H$7:$H$1372,MATCH(B803,Historical!$B$7:$B$1403,0))=0,"n/a",((INDEX(Historical!$C$7:$C$1381,MATCH(B803,Historical!$B$7:$B$1403,0))/INDEX(Historical!$H$7:$H$1372,MATCH(B803,Historical!$B$7:$B$1403,0)))^(1/5)-1)*100)</f>
        <v>11.94558281</v>
      </c>
      <c r="V803" s="108">
        <f t="array" ref="V803">IF(INDEX(Historical!$O$7:$O$1372,MATCH(B803,Historical!$B$7:$B$1403,0))=0,"n/a",((INDEX(Historical!$C$7:$C$1381,MATCH(B803,Historical!$B$7:$B$1403,0))/INDEX(Historical!$O$7:$O$1372,MATCH(B803,Historical!$B$7:$B$1403,0)))^(1/10)-1)*100)</f>
        <v>13.21698737</v>
      </c>
      <c r="W803" s="109">
        <f t="shared" si="5"/>
        <v>0.9038052675</v>
      </c>
      <c r="X803" s="110">
        <f t="shared" si="6"/>
        <v>0.4375671358</v>
      </c>
      <c r="Y803" s="149"/>
      <c r="Z803" s="103">
        <f t="shared" si="7"/>
        <v>21.75572519</v>
      </c>
      <c r="AA803" s="112">
        <f t="shared" si="8"/>
        <v>4.448473282</v>
      </c>
      <c r="AB803" s="73">
        <v>12.0</v>
      </c>
      <c r="AC803" s="102">
        <v>5.24</v>
      </c>
      <c r="AD803" s="102">
        <v>0.83</v>
      </c>
      <c r="AE803" s="102">
        <v>0.4</v>
      </c>
      <c r="AF803" s="102">
        <v>0.48</v>
      </c>
      <c r="AG803" s="102">
        <v>11.5</v>
      </c>
      <c r="AH803" s="102">
        <v>120.39999999999999</v>
      </c>
      <c r="AI803" s="102">
        <v>7.630000000000001</v>
      </c>
      <c r="AJ803" s="102">
        <v>27.3</v>
      </c>
      <c r="AK803" s="102">
        <v>5.37</v>
      </c>
      <c r="AL803" s="113">
        <v>4760.0</v>
      </c>
      <c r="AM803" s="114">
        <v>0.54</v>
      </c>
      <c r="AN803" s="102">
        <v>0.33</v>
      </c>
      <c r="AO803" s="115">
        <f t="shared" si="9"/>
        <v>12.38771441</v>
      </c>
      <c r="AP803" s="116">
        <f t="shared" si="10"/>
        <v>16.8361877</v>
      </c>
      <c r="AQ803" s="117">
        <f t="shared" si="11"/>
        <v>-69.1940325</v>
      </c>
      <c r="AR803" s="103">
        <f t="array" ref="AR803">INDEX(Historical!$C$7:$C$1381,MATCH(B803,Historical!$B$7:$B$1403,0))*IF(AH803="n/a",1.03,IF(AH803&lt;0,1.01,IF(AH803&gt;10,1.1,(1+AH803/100))))</f>
        <v>1.199</v>
      </c>
      <c r="AS803" s="112">
        <f t="shared" si="12"/>
        <v>1.2904837</v>
      </c>
      <c r="AT803" s="112">
        <f t="shared" ref="AT803:AV803" si="811">IF($AK803="n/a",1.03*AS803,IF($AK803&lt;0,1.01*AS803,IF($AK803&gt;10,1.1*AS803,(1+$AK803/100)*AS803)))</f>
        <v>1.359782675</v>
      </c>
      <c r="AU803" s="112">
        <f t="shared" si="811"/>
        <v>1.432803004</v>
      </c>
      <c r="AV803" s="112">
        <f t="shared" si="811"/>
        <v>1.509744526</v>
      </c>
      <c r="AW803" s="103">
        <f t="shared" si="14"/>
        <v>6.791813905</v>
      </c>
      <c r="AX803" s="118">
        <f t="shared" si="15"/>
        <v>29.13691079</v>
      </c>
      <c r="AY803" s="119">
        <v>1.59</v>
      </c>
      <c r="AZ803" s="114">
        <v>-1.02</v>
      </c>
      <c r="BA803" s="114">
        <v>-39.12</v>
      </c>
      <c r="BB803" s="114">
        <v>-18.87</v>
      </c>
      <c r="BC803" s="114">
        <v>-21.98</v>
      </c>
      <c r="BD803" s="42"/>
      <c r="BE803" s="17">
        <v>2009.0</v>
      </c>
      <c r="BF803" s="17">
        <f t="shared" si="16"/>
        <v>0</v>
      </c>
      <c r="BG803" s="120">
        <v>1.7000000000000002</v>
      </c>
    </row>
    <row r="804" ht="12.75" customHeight="1">
      <c r="A804" s="155" t="s">
        <v>1148</v>
      </c>
      <c r="B804" s="232" t="s">
        <v>1149</v>
      </c>
      <c r="C804" s="100" t="s">
        <v>118</v>
      </c>
      <c r="D804" s="100" t="s">
        <v>227</v>
      </c>
      <c r="E804" s="101">
        <v>13.0</v>
      </c>
      <c r="F804" s="58">
        <v>286.0</v>
      </c>
      <c r="G804" s="58" t="s">
        <v>121</v>
      </c>
      <c r="H804" s="58" t="s">
        <v>121</v>
      </c>
      <c r="I804" s="150">
        <v>159.81</v>
      </c>
      <c r="J804" s="103">
        <f t="shared" si="2"/>
        <v>2.427883111</v>
      </c>
      <c r="K804" s="104">
        <v>0.97</v>
      </c>
      <c r="L804" s="73">
        <v>4.0</v>
      </c>
      <c r="M804" s="23">
        <f t="shared" si="3"/>
        <v>3.88</v>
      </c>
      <c r="N804" s="105" t="s">
        <v>409</v>
      </c>
      <c r="O804" s="106">
        <v>0.88</v>
      </c>
      <c r="P804" s="107">
        <v>43706.0</v>
      </c>
      <c r="Q804" s="107">
        <v>43738.0</v>
      </c>
      <c r="R804" s="23">
        <f t="shared" si="4"/>
        <v>10.22727273</v>
      </c>
      <c r="S804" s="108">
        <f t="array" ref="S804">IF(INDEX(Historical!$D$7:$D$1379,MATCH(B804,Historical!$B$7:$B$1403,0))=0,"n/a",(INDEX(Historical!$C$7:$C$1381,MATCH(B804,Historical!$B$7:$B$1403,0))/INDEX(Historical!$D$7:$D$1379,MATCH(B804,Historical!$B$7:$B$1403,0))-1)*100)</f>
        <v>20.91503268</v>
      </c>
      <c r="T804" s="108">
        <f t="array" ref="T804">IF(INDEX(Historical!$F$7:$F$1372,MATCH(B804,Historical!$B$7:$B$1403,0))=0,"n/a",((INDEX(Historical!$C$7:$C$1381,MATCH(B804,Historical!$B$7:$B$1403,0))/INDEX(Historical!$F$7:$F$1372,MATCH(B804,Historical!$B$7:$B$1403,0)))^(1/3)-1)*100)</f>
        <v>17.94650036</v>
      </c>
      <c r="U804" s="108">
        <f t="array" ref="U804">IF(INDEX(Historical!$H$7:$H$1372,MATCH(B804,Historical!$B$7:$B$1403,0))=0,"n/a",((INDEX(Historical!$C$7:$C$1381,MATCH(B804,Historical!$B$7:$B$1403,0))/INDEX(Historical!$H$7:$H$1372,MATCH(B804,Historical!$B$7:$B$1403,0)))^(1/5)-1)*100)</f>
        <v>15.43696594</v>
      </c>
      <c r="V804" s="108">
        <f t="array" ref="V804">IF(INDEX(Historical!$O$7:$O$1372,MATCH(B804,Historical!$B$7:$B$1403,0))=0,"n/a",((INDEX(Historical!$C$7:$C$1381,MATCH(B804,Historical!$B$7:$B$1403,0))/INDEX(Historical!$O$7:$O$1372,MATCH(B804,Historical!$B$7:$B$1403,0)))^(1/10)-1)*100)</f>
        <v>21.22181896</v>
      </c>
      <c r="W804" s="109">
        <f t="shared" si="5"/>
        <v>0.7274101229</v>
      </c>
      <c r="X804" s="110">
        <f t="shared" si="6"/>
        <v>1.979098198</v>
      </c>
      <c r="Y804" s="133"/>
      <c r="Z804" s="103">
        <f t="shared" si="7"/>
        <v>46.24553039</v>
      </c>
      <c r="AA804" s="112">
        <f t="shared" si="8"/>
        <v>19.0476758</v>
      </c>
      <c r="AB804" s="73">
        <v>12.0</v>
      </c>
      <c r="AC804" s="102">
        <v>8.39</v>
      </c>
      <c r="AD804" s="102">
        <v>1.77</v>
      </c>
      <c r="AE804" s="102">
        <v>5.13</v>
      </c>
      <c r="AF804" s="102">
        <v>6.1</v>
      </c>
      <c r="AG804" s="102">
        <v>32.9</v>
      </c>
      <c r="AH804" s="102">
        <v>6.0</v>
      </c>
      <c r="AI804" s="102">
        <v>12.959999999999999</v>
      </c>
      <c r="AJ804" s="102">
        <v>7.8</v>
      </c>
      <c r="AK804" s="102">
        <v>10.780000000000001</v>
      </c>
      <c r="AL804" s="113">
        <v>111330.0</v>
      </c>
      <c r="AM804" s="114">
        <v>0.1</v>
      </c>
      <c r="AN804" s="102">
        <v>1.39</v>
      </c>
      <c r="AO804" s="115">
        <f t="shared" si="9"/>
        <v>-1.182826752</v>
      </c>
      <c r="AP804" s="116">
        <f t="shared" si="10"/>
        <v>17.86484905</v>
      </c>
      <c r="AQ804" s="117">
        <f t="shared" si="11"/>
        <v>127.2451661</v>
      </c>
      <c r="AR804" s="103">
        <f t="array" ref="AR804">INDEX(Historical!$C$7:$C$1381,MATCH(B804,Historical!$B$7:$B$1403,0))*IF(AH804="n/a",1.03,IF(AH804&lt;0,1.01,IF(AH804&gt;10,1.1,(1+AH804/100))))</f>
        <v>3.922</v>
      </c>
      <c r="AS804" s="112">
        <f t="shared" si="12"/>
        <v>4.3142</v>
      </c>
      <c r="AT804" s="112">
        <f t="shared" ref="AT804:AV804" si="812">IF($AK804="n/a",1.03*AS804,IF($AK804&lt;0,1.01*AS804,IF($AK804&gt;10,1.1*AS804,(1+$AK804/100)*AS804)))</f>
        <v>4.74562</v>
      </c>
      <c r="AU804" s="112">
        <f t="shared" si="812"/>
        <v>5.220182</v>
      </c>
      <c r="AV804" s="112">
        <f t="shared" si="812"/>
        <v>5.7422002</v>
      </c>
      <c r="AW804" s="103">
        <f t="shared" si="14"/>
        <v>23.9442022</v>
      </c>
      <c r="AX804" s="118">
        <f t="shared" si="15"/>
        <v>14.98291859</v>
      </c>
      <c r="AY804" s="119">
        <v>1.09</v>
      </c>
      <c r="AZ804" s="114">
        <v>7.19</v>
      </c>
      <c r="BA804" s="114">
        <v>-15.43</v>
      </c>
      <c r="BB804" s="114">
        <v>-11.48</v>
      </c>
      <c r="BC804" s="114">
        <v>-7.03</v>
      </c>
      <c r="BD804" s="42"/>
      <c r="BE804" s="17">
        <v>2007.0</v>
      </c>
      <c r="BF804" s="17">
        <f t="shared" si="16"/>
        <v>1</v>
      </c>
      <c r="BG804" s="120">
        <v>9.6</v>
      </c>
    </row>
    <row r="805" ht="12.75" customHeight="1">
      <c r="A805" s="155" t="s">
        <v>1817</v>
      </c>
      <c r="B805" s="232" t="s">
        <v>1818</v>
      </c>
      <c r="C805" s="100" t="s">
        <v>136</v>
      </c>
      <c r="D805" s="100" t="s">
        <v>153</v>
      </c>
      <c r="E805" s="101">
        <v>7.0</v>
      </c>
      <c r="F805" s="58">
        <v>675.0</v>
      </c>
      <c r="G805" s="58" t="s">
        <v>168</v>
      </c>
      <c r="H805" s="58" t="s">
        <v>168</v>
      </c>
      <c r="I805" s="150">
        <v>17.13</v>
      </c>
      <c r="J805" s="103">
        <f t="shared" si="2"/>
        <v>1.868067717</v>
      </c>
      <c r="K805" s="104">
        <v>0.08</v>
      </c>
      <c r="L805" s="73">
        <v>4.0</v>
      </c>
      <c r="M805" s="23">
        <f t="shared" si="3"/>
        <v>0.32</v>
      </c>
      <c r="N805" s="105" t="s">
        <v>179</v>
      </c>
      <c r="O805" s="106">
        <v>0.07</v>
      </c>
      <c r="P805" s="107">
        <v>43629.0</v>
      </c>
      <c r="Q805" s="107">
        <v>43644.0</v>
      </c>
      <c r="R805" s="23">
        <f t="shared" si="4"/>
        <v>14.28571429</v>
      </c>
      <c r="S805" s="108">
        <f t="array" ref="S805">IF(INDEX(Historical!$D$7:$D$1379,MATCH(B805,Historical!$B$7:$B$1403,0))=0,"n/a",(INDEX(Historical!$C$7:$C$1381,MATCH(B805,Historical!$B$7:$B$1403,0))/INDEX(Historical!$D$7:$D$1379,MATCH(B805,Historical!$B$7:$B$1403,0))-1)*100)</f>
        <v>14.81481481</v>
      </c>
      <c r="T805" s="108">
        <f t="array" ref="T805">IF(INDEX(Historical!$F$7:$F$1372,MATCH(B805,Historical!$B$7:$B$1403,0))=0,"n/a",((INDEX(Historical!$C$7:$C$1381,MATCH(B805,Historical!$B$7:$B$1403,0))/INDEX(Historical!$F$7:$F$1372,MATCH(B805,Historical!$B$7:$B$1403,0)))^(1/3)-1)*100)</f>
        <v>19.8661058</v>
      </c>
      <c r="U805" s="108">
        <f t="array" ref="U805">IF(INDEX(Historical!$H$7:$H$1372,MATCH(B805,Historical!$B$7:$B$1403,0))=0,"n/a",((INDEX(Historical!$C$7:$C$1381,MATCH(B805,Historical!$B$7:$B$1403,0))/INDEX(Historical!$H$7:$H$1372,MATCH(B805,Historical!$B$7:$B$1403,0)))^(1/5)-1)*100)</f>
        <v>25.39272451</v>
      </c>
      <c r="V805" s="108" t="str">
        <f t="array" ref="V805">IF(INDEX(Historical!$O$7:$O$1372,MATCH(B805,Historical!$B$7:$B$1403,0))=0,"n/a",((INDEX(Historical!$C$7:$C$1381,MATCH(B805,Historical!$B$7:$B$1403,0))/INDEX(Historical!$O$7:$O$1372,MATCH(B805,Historical!$B$7:$B$1403,0)))^(1/10)-1)*100)</f>
        <v>n/a</v>
      </c>
      <c r="W805" s="109" t="str">
        <f t="shared" si="5"/>
        <v>n/a</v>
      </c>
      <c r="X805" s="110">
        <f t="shared" si="6"/>
        <v>0.767151798</v>
      </c>
      <c r="Y805" s="149"/>
      <c r="Z805" s="103">
        <f t="shared" si="7"/>
        <v>15.09433962</v>
      </c>
      <c r="AA805" s="112">
        <f t="shared" si="8"/>
        <v>8.080188679</v>
      </c>
      <c r="AB805" s="73">
        <v>12.0</v>
      </c>
      <c r="AC805" s="102">
        <v>2.12</v>
      </c>
      <c r="AD805" s="102" t="s">
        <v>128</v>
      </c>
      <c r="AE805" s="102">
        <v>2.51</v>
      </c>
      <c r="AF805" s="102">
        <v>1.2</v>
      </c>
      <c r="AG805" s="102">
        <v>15.9</v>
      </c>
      <c r="AH805" s="102">
        <v>47.599999999999994</v>
      </c>
      <c r="AI805" s="102">
        <v>8.74</v>
      </c>
      <c r="AJ805" s="102">
        <v>33.1</v>
      </c>
      <c r="AK805" s="102" t="s">
        <v>128</v>
      </c>
      <c r="AL805" s="113">
        <v>186.37</v>
      </c>
      <c r="AM805" s="114">
        <v>8.0</v>
      </c>
      <c r="AN805" s="102">
        <v>0.07</v>
      </c>
      <c r="AO805" s="115">
        <f t="shared" si="9"/>
        <v>19.18060355</v>
      </c>
      <c r="AP805" s="116">
        <f t="shared" si="10"/>
        <v>27.26079223</v>
      </c>
      <c r="AQ805" s="117">
        <f t="shared" si="11"/>
        <v>-34.35372088</v>
      </c>
      <c r="AR805" s="103">
        <f t="array" ref="AR805">INDEX(Historical!$C$7:$C$1381,MATCH(B805,Historical!$B$7:$B$1403,0))*IF(AH805="n/a",1.03,IF(AH805&lt;0,1.01,IF(AH805&gt;10,1.1,(1+AH805/100))))</f>
        <v>0.341</v>
      </c>
      <c r="AS805" s="112">
        <f t="shared" si="12"/>
        <v>0.3708034</v>
      </c>
      <c r="AT805" s="112">
        <f t="shared" ref="AT805:AV805" si="813">IF($AK805="n/a",1.03*AS805,IF($AK805&lt;0,1.01*AS805,IF($AK805&gt;10,1.1*AS805,(1+$AK805/100)*AS805)))</f>
        <v>0.381927502</v>
      </c>
      <c r="AU805" s="112">
        <f t="shared" si="813"/>
        <v>0.3933853271</v>
      </c>
      <c r="AV805" s="112">
        <f t="shared" si="813"/>
        <v>0.4051868869</v>
      </c>
      <c r="AW805" s="103">
        <f t="shared" si="14"/>
        <v>1.892303116</v>
      </c>
      <c r="AX805" s="118">
        <f t="shared" si="15"/>
        <v>11.04671988</v>
      </c>
      <c r="AY805" s="119">
        <v>0.67</v>
      </c>
      <c r="AZ805" s="114">
        <v>2.33</v>
      </c>
      <c r="BA805" s="114">
        <v>-30.65</v>
      </c>
      <c r="BB805" s="114">
        <v>-20.630000000000003</v>
      </c>
      <c r="BC805" s="114">
        <v>-19.37</v>
      </c>
      <c r="BD805" s="42"/>
      <c r="BE805" s="17">
        <v>2013.0</v>
      </c>
      <c r="BF805" s="17">
        <f t="shared" si="16"/>
        <v>0</v>
      </c>
      <c r="BG805" s="120">
        <v>1.4000000000000001</v>
      </c>
    </row>
    <row r="806" ht="12.75" customHeight="1">
      <c r="A806" s="55" t="s">
        <v>1150</v>
      </c>
      <c r="B806" s="232" t="s">
        <v>1151</v>
      </c>
      <c r="C806" s="100" t="s">
        <v>118</v>
      </c>
      <c r="D806" s="100" t="s">
        <v>278</v>
      </c>
      <c r="E806" s="101">
        <v>11.0</v>
      </c>
      <c r="F806" s="58">
        <v>326.0</v>
      </c>
      <c r="G806" s="58" t="s">
        <v>120</v>
      </c>
      <c r="H806" s="58" t="s">
        <v>120</v>
      </c>
      <c r="I806" s="150">
        <v>90.49</v>
      </c>
      <c r="J806" s="103">
        <f t="shared" si="2"/>
        <v>4.464581722</v>
      </c>
      <c r="K806" s="104">
        <v>1.01</v>
      </c>
      <c r="L806" s="73">
        <v>4.0</v>
      </c>
      <c r="M806" s="23">
        <f t="shared" si="3"/>
        <v>4.04</v>
      </c>
      <c r="N806" s="105" t="s">
        <v>434</v>
      </c>
      <c r="O806" s="106">
        <v>0.96</v>
      </c>
      <c r="P806" s="107">
        <v>43885.0</v>
      </c>
      <c r="Q806" s="107">
        <v>43900.0</v>
      </c>
      <c r="R806" s="23">
        <f t="shared" si="4"/>
        <v>5.208333333</v>
      </c>
      <c r="S806" s="108">
        <f t="array" ref="S806">IF(INDEX(Historical!$D$7:$D$1379,MATCH(B806,Historical!$B$7:$B$1403,0))=0,"n/a",(INDEX(Historical!$C$7:$C$1381,MATCH(B806,Historical!$B$7:$B$1403,0))/INDEX(Historical!$D$7:$D$1379,MATCH(B806,Historical!$B$7:$B$1403,0))-1)*100)</f>
        <v>5.494505495</v>
      </c>
      <c r="T806" s="108">
        <f t="array" ref="T806">IF(INDEX(Historical!$F$7:$F$1372,MATCH(B806,Historical!$B$7:$B$1403,0))=0,"n/a",((INDEX(Historical!$C$7:$C$1381,MATCH(B806,Historical!$B$7:$B$1403,0))/INDEX(Historical!$F$7:$F$1372,MATCH(B806,Historical!$B$7:$B$1403,0)))^(1/3)-1)*100)</f>
        <v>7.166457967</v>
      </c>
      <c r="U806" s="108">
        <f t="array" ref="U806">IF(INDEX(Historical!$H$7:$H$1372,MATCH(B806,Historical!$B$7:$B$1403,0))=0,"n/a",((INDEX(Historical!$C$7:$C$1381,MATCH(B806,Historical!$B$7:$B$1403,0))/INDEX(Historical!$H$7:$H$1372,MATCH(B806,Historical!$B$7:$B$1403,0)))^(1/5)-1)*100)</f>
        <v>7.458131835</v>
      </c>
      <c r="V806" s="108">
        <f t="array" ref="V806">IF(INDEX(Historical!$O$7:$O$1372,MATCH(B806,Historical!$B$7:$B$1403,0))=0,"n/a",((INDEX(Historical!$C$7:$C$1381,MATCH(B806,Historical!$B$7:$B$1403,0))/INDEX(Historical!$O$7:$O$1372,MATCH(B806,Historical!$B$7:$B$1403,0)))^(1/10)-1)*100)</f>
        <v>7.871289892</v>
      </c>
      <c r="W806" s="109">
        <f t="shared" si="5"/>
        <v>0.9475107558</v>
      </c>
      <c r="X806" s="110">
        <f t="shared" si="6"/>
        <v>0.8019496597</v>
      </c>
      <c r="Y806" s="149"/>
      <c r="Z806" s="103">
        <f t="shared" si="7"/>
        <v>79.06066536</v>
      </c>
      <c r="AA806" s="112">
        <f t="shared" si="8"/>
        <v>17.70841487</v>
      </c>
      <c r="AB806" s="73">
        <v>12.0</v>
      </c>
      <c r="AC806" s="102">
        <v>5.11</v>
      </c>
      <c r="AD806" s="102">
        <v>2.45</v>
      </c>
      <c r="AE806" s="102">
        <v>1.08</v>
      </c>
      <c r="AF806" s="102">
        <v>23.88</v>
      </c>
      <c r="AG806" s="156">
        <v>106.4</v>
      </c>
      <c r="AH806" s="102">
        <v>-7.199999999999999</v>
      </c>
      <c r="AI806" s="102">
        <v>7.960000000000001</v>
      </c>
      <c r="AJ806" s="102">
        <v>9.3</v>
      </c>
      <c r="AK806" s="102">
        <v>7.22</v>
      </c>
      <c r="AL806" s="113">
        <v>80290.0</v>
      </c>
      <c r="AM806" s="228" t="s">
        <v>128</v>
      </c>
      <c r="AN806" s="156">
        <v>7.73</v>
      </c>
      <c r="AO806" s="115">
        <f t="shared" si="9"/>
        <v>-5.785701316</v>
      </c>
      <c r="AP806" s="116">
        <f t="shared" si="10"/>
        <v>11.92271356</v>
      </c>
      <c r="AQ806" s="117">
        <f t="shared" si="11"/>
        <v>333.5265965</v>
      </c>
      <c r="AR806" s="103">
        <f t="array" ref="AR806">INDEX(Historical!$C$7:$C$1381,MATCH(B806,Historical!$B$7:$B$1403,0))*IF(AH806="n/a",1.03,IF(AH806&lt;0,1.01,IF(AH806&gt;10,1.1,(1+AH806/100))))</f>
        <v>3.8784</v>
      </c>
      <c r="AS806" s="112">
        <f t="shared" si="12"/>
        <v>4.18712064</v>
      </c>
      <c r="AT806" s="112">
        <f t="shared" ref="AT806:AV806" si="814">IF($AK806="n/a",1.03*AS806,IF($AK806&lt;0,1.01*AS806,IF($AK806&gt;10,1.1*AS806,(1+$AK806/100)*AS806)))</f>
        <v>4.48943075</v>
      </c>
      <c r="AU806" s="112">
        <f t="shared" si="814"/>
        <v>4.81356765</v>
      </c>
      <c r="AV806" s="112">
        <f t="shared" si="814"/>
        <v>5.161107235</v>
      </c>
      <c r="AW806" s="103">
        <f t="shared" si="14"/>
        <v>22.52962628</v>
      </c>
      <c r="AX806" s="118">
        <f t="shared" si="15"/>
        <v>24.89736576</v>
      </c>
      <c r="AY806" s="119">
        <v>1.2</v>
      </c>
      <c r="AZ806" s="114">
        <v>0.67</v>
      </c>
      <c r="BA806" s="114">
        <v>-27.79</v>
      </c>
      <c r="BB806" s="114">
        <v>-18.87</v>
      </c>
      <c r="BC806" s="114">
        <v>-19.34</v>
      </c>
      <c r="BD806" s="42"/>
      <c r="BE806" s="17">
        <v>2010.0</v>
      </c>
      <c r="BF806" s="17">
        <f t="shared" si="16"/>
        <v>0</v>
      </c>
      <c r="BG806" s="120">
        <v>8.200000000000001</v>
      </c>
    </row>
    <row r="807" ht="12.75" customHeight="1">
      <c r="A807" s="155" t="s">
        <v>1429</v>
      </c>
      <c r="B807" s="232" t="s">
        <v>1430</v>
      </c>
      <c r="C807" s="100" t="s">
        <v>136</v>
      </c>
      <c r="D807" s="100" t="s">
        <v>153</v>
      </c>
      <c r="E807" s="101">
        <v>9.0</v>
      </c>
      <c r="F807" s="58">
        <v>506.0</v>
      </c>
      <c r="G807" s="58" t="s">
        <v>121</v>
      </c>
      <c r="H807" s="58" t="s">
        <v>121</v>
      </c>
      <c r="I807" s="150">
        <v>46.44</v>
      </c>
      <c r="J807" s="103">
        <f t="shared" si="2"/>
        <v>3.617571059</v>
      </c>
      <c r="K807" s="104">
        <v>0.42</v>
      </c>
      <c r="L807" s="73">
        <v>4.0</v>
      </c>
      <c r="M807" s="23">
        <f t="shared" si="3"/>
        <v>1.68</v>
      </c>
      <c r="N807" s="105" t="s">
        <v>218</v>
      </c>
      <c r="O807" s="106">
        <v>0.37</v>
      </c>
      <c r="P807" s="107">
        <v>43735.0</v>
      </c>
      <c r="Q807" s="107">
        <v>43753.0</v>
      </c>
      <c r="R807" s="23">
        <f t="shared" si="4"/>
        <v>13.51351351</v>
      </c>
      <c r="S807" s="108">
        <f t="array" ref="S807">IF(INDEX(Historical!$D$7:$D$1379,MATCH(B807,Historical!$B$7:$B$1403,0))=0,"n/a",(INDEX(Historical!$C$7:$C$1381,MATCH(B807,Historical!$B$7:$B$1403,0))/INDEX(Historical!$D$7:$D$1379,MATCH(B807,Historical!$B$7:$B$1403,0))-1)*100)</f>
        <v>20.47244094</v>
      </c>
      <c r="T807" s="108">
        <f t="array" ref="T807">IF(INDEX(Historical!$F$7:$F$1372,MATCH(B807,Historical!$B$7:$B$1403,0))=0,"n/a",((INDEX(Historical!$C$7:$C$1381,MATCH(B807,Historical!$B$7:$B$1403,0))/INDEX(Historical!$F$7:$F$1372,MATCH(B807,Historical!$B$7:$B$1403,0)))^(1/3)-1)*100)</f>
        <v>13.55119615</v>
      </c>
      <c r="U807" s="108">
        <f t="array" ref="U807">IF(INDEX(Historical!$H$7:$H$1372,MATCH(B807,Historical!$B$7:$B$1403,0))=0,"n/a",((INDEX(Historical!$C$7:$C$1381,MATCH(B807,Historical!$B$7:$B$1403,0))/INDEX(Historical!$H$7:$H$1372,MATCH(B807,Historical!$B$7:$B$1403,0)))^(1/5)-1)*100)</f>
        <v>10.00022288</v>
      </c>
      <c r="V807" s="108">
        <f t="array" ref="V807">IF(INDEX(Historical!$O$7:$O$1372,MATCH(B807,Historical!$B$7:$B$1403,0))=0,"n/a",((INDEX(Historical!$C$7:$C$1381,MATCH(B807,Historical!$B$7:$B$1403,0))/INDEX(Historical!$O$7:$O$1372,MATCH(B807,Historical!$B$7:$B$1403,0)))^(1/10)-1)*100)</f>
        <v>10.28142231</v>
      </c>
      <c r="W807" s="109">
        <f t="shared" si="5"/>
        <v>0.9726497535</v>
      </c>
      <c r="X807" s="110">
        <f t="shared" si="6"/>
        <v>1.612939174</v>
      </c>
      <c r="Y807" s="149"/>
      <c r="Z807" s="103">
        <f t="shared" si="7"/>
        <v>40.38461538</v>
      </c>
      <c r="AA807" s="112">
        <f t="shared" si="8"/>
        <v>11.16346154</v>
      </c>
      <c r="AB807" s="73">
        <v>12.0</v>
      </c>
      <c r="AC807" s="102">
        <v>4.16</v>
      </c>
      <c r="AD807" s="102">
        <v>1.86</v>
      </c>
      <c r="AE807" s="102">
        <v>4.17</v>
      </c>
      <c r="AF807" s="102">
        <v>1.58</v>
      </c>
      <c r="AG807" s="102">
        <v>14.099999999999998</v>
      </c>
      <c r="AH807" s="102">
        <v>0.4</v>
      </c>
      <c r="AI807" s="102">
        <v>6.22</v>
      </c>
      <c r="AJ807" s="102">
        <v>6.2</v>
      </c>
      <c r="AK807" s="102">
        <v>6.0</v>
      </c>
      <c r="AL807" s="113">
        <v>72870.0</v>
      </c>
      <c r="AM807" s="114">
        <v>0.1</v>
      </c>
      <c r="AN807" s="102">
        <v>0.88</v>
      </c>
      <c r="AO807" s="115">
        <f t="shared" si="9"/>
        <v>2.454332398</v>
      </c>
      <c r="AP807" s="116">
        <f t="shared" si="10"/>
        <v>13.61779394</v>
      </c>
      <c r="AQ807" s="117">
        <f t="shared" si="11"/>
        <v>-11.46056941</v>
      </c>
      <c r="AR807" s="103">
        <f t="array" ref="AR807">INDEX(Historical!$C$7:$C$1381,MATCH(B807,Historical!$B$7:$B$1403,0))*IF(AH807="n/a",1.03,IF(AH807&lt;0,1.01,IF(AH807&gt;10,1.1,(1+AH807/100))))</f>
        <v>1.53612</v>
      </c>
      <c r="AS807" s="112">
        <f t="shared" si="12"/>
        <v>1.631666664</v>
      </c>
      <c r="AT807" s="112">
        <f t="shared" ref="AT807:AV807" si="815">IF($AK807="n/a",1.03*AS807,IF($AK807&lt;0,1.01*AS807,IF($AK807&gt;10,1.1*AS807,(1+$AK807/100)*AS807)))</f>
        <v>1.729566664</v>
      </c>
      <c r="AU807" s="112">
        <f t="shared" si="815"/>
        <v>1.833340664</v>
      </c>
      <c r="AV807" s="112">
        <f t="shared" si="815"/>
        <v>1.943341103</v>
      </c>
      <c r="AW807" s="103">
        <f t="shared" si="14"/>
        <v>8.674035095</v>
      </c>
      <c r="AX807" s="118">
        <f t="shared" si="15"/>
        <v>18.67793948</v>
      </c>
      <c r="AY807" s="119">
        <v>1.1</v>
      </c>
      <c r="AZ807" s="114">
        <v>-2.25</v>
      </c>
      <c r="BA807" s="114">
        <v>-24.01</v>
      </c>
      <c r="BB807" s="114">
        <v>-16.900000000000002</v>
      </c>
      <c r="BC807" s="114">
        <v>-15.6</v>
      </c>
      <c r="BD807" s="42"/>
      <c r="BE807" s="17">
        <v>2011.0</v>
      </c>
      <c r="BF807" s="17">
        <f t="shared" si="16"/>
        <v>0</v>
      </c>
      <c r="BG807" s="120">
        <v>1.4000000000000001</v>
      </c>
    </row>
    <row r="808" ht="12.75" customHeight="1">
      <c r="A808" s="230" t="s">
        <v>2001</v>
      </c>
      <c r="B808" s="232" t="s">
        <v>2002</v>
      </c>
      <c r="C808" s="100" t="s">
        <v>245</v>
      </c>
      <c r="D808" s="100" t="s">
        <v>246</v>
      </c>
      <c r="E808" s="101">
        <v>6.0</v>
      </c>
      <c r="F808" s="58">
        <v>799.0</v>
      </c>
      <c r="G808" s="58" t="s">
        <v>168</v>
      </c>
      <c r="H808" s="58" t="s">
        <v>168</v>
      </c>
      <c r="I808" s="150">
        <v>9.04</v>
      </c>
      <c r="J808" s="103">
        <f t="shared" si="2"/>
        <v>16.37168142</v>
      </c>
      <c r="K808" s="104">
        <v>0.37</v>
      </c>
      <c r="L808" s="73">
        <v>4.0</v>
      </c>
      <c r="M808" s="23">
        <f t="shared" si="3"/>
        <v>1.48</v>
      </c>
      <c r="N808" s="105" t="s">
        <v>147</v>
      </c>
      <c r="O808" s="106">
        <v>0.3675</v>
      </c>
      <c r="P808" s="107">
        <v>43868.0</v>
      </c>
      <c r="Q808" s="107">
        <v>43880.0</v>
      </c>
      <c r="R808" s="23">
        <f t="shared" si="4"/>
        <v>0.6802721088</v>
      </c>
      <c r="S808" s="108">
        <f t="array" ref="S808">IF(INDEX(Historical!$D$7:$D$1379,MATCH(B808,Historical!$B$7:$B$1403,0))=0,"n/a",(INDEX(Historical!$C$7:$C$1381,MATCH(B808,Historical!$B$7:$B$1403,0))/INDEX(Historical!$D$7:$D$1379,MATCH(B808,Historical!$B$7:$B$1403,0))-1)*100)</f>
        <v>2.826855124</v>
      </c>
      <c r="T808" s="108">
        <f t="array" ref="T808">IF(INDEX(Historical!$F$7:$F$1372,MATCH(B808,Historical!$B$7:$B$1403,0))=0,"n/a",((INDEX(Historical!$C$7:$C$1381,MATCH(B808,Historical!$B$7:$B$1403,0))/INDEX(Historical!$F$7:$F$1372,MATCH(B808,Historical!$B$7:$B$1403,0)))^(1/3)-1)*100)</f>
        <v>5.333022738</v>
      </c>
      <c r="U808" s="108" t="str">
        <f t="array" ref="U808">IF(INDEX(Historical!$H$7:$H$1372,MATCH(B808,Historical!$B$7:$B$1403,0))=0,"n/a",((INDEX(Historical!$C$7:$C$1381,MATCH(B808,Historical!$B$7:$B$1403,0))/INDEX(Historical!$H$7:$H$1372,MATCH(B808,Historical!$B$7:$B$1403,0)))^(1/5)-1)*100)</f>
        <v>n/a</v>
      </c>
      <c r="V808" s="108" t="str">
        <f t="array" ref="V808">IF(INDEX(Historical!$O$7:$O$1372,MATCH(B808,Historical!$B$7:$B$1403,0))=0,"n/a",((INDEX(Historical!$C$7:$C$1381,MATCH(B808,Historical!$B$7:$B$1403,0))/INDEX(Historical!$O$7:$O$1372,MATCH(B808,Historical!$B$7:$B$1403,0)))^(1/10)-1)*100)</f>
        <v>n/a</v>
      </c>
      <c r="W808" s="109" t="str">
        <f t="shared" si="5"/>
        <v>n/a</v>
      </c>
      <c r="X808" s="110" t="str">
        <f t="shared" si="6"/>
        <v>n/a</v>
      </c>
      <c r="Y808" s="133"/>
      <c r="Z808" s="103">
        <f t="shared" si="7"/>
        <v>616.6666667</v>
      </c>
      <c r="AA808" s="112">
        <f t="shared" si="8"/>
        <v>37.66666667</v>
      </c>
      <c r="AB808" s="73">
        <v>12.0</v>
      </c>
      <c r="AC808" s="102">
        <v>0.24</v>
      </c>
      <c r="AD808" s="102" t="s">
        <v>128</v>
      </c>
      <c r="AE808" s="102">
        <v>2.16</v>
      </c>
      <c r="AF808" s="102">
        <v>5.41</v>
      </c>
      <c r="AG808" s="102">
        <v>11.4</v>
      </c>
      <c r="AH808" s="102">
        <v>-6.9</v>
      </c>
      <c r="AI808" s="102" t="s">
        <v>128</v>
      </c>
      <c r="AJ808" s="102">
        <v>61.9</v>
      </c>
      <c r="AK808" s="102" t="s">
        <v>128</v>
      </c>
      <c r="AL808" s="113">
        <v>246.61</v>
      </c>
      <c r="AM808" s="114">
        <v>6.6000000000000005</v>
      </c>
      <c r="AN808" s="102">
        <v>4.83</v>
      </c>
      <c r="AO808" s="115" t="str">
        <f t="shared" si="9"/>
        <v>n/a</v>
      </c>
      <c r="AP808" s="116" t="str">
        <f t="shared" si="10"/>
        <v>n/a</v>
      </c>
      <c r="AQ808" s="117">
        <f t="shared" si="11"/>
        <v>200.9441932</v>
      </c>
      <c r="AR808" s="103">
        <f t="array" ref="AR808">INDEX(Historical!$C$7:$C$1381,MATCH(B808,Historical!$B$7:$B$1403,0))*IF(AH808="n/a",1.03,IF(AH808&lt;0,1.01,IF(AH808&gt;10,1.1,(1+AH808/100))))</f>
        <v>1.46955</v>
      </c>
      <c r="AS808" s="112">
        <f t="shared" si="12"/>
        <v>1.5136365</v>
      </c>
      <c r="AT808" s="112">
        <f t="shared" ref="AT808:AV808" si="816">IF($AK808="n/a",1.03*AS808,IF($AK808&lt;0,1.01*AS808,IF($AK808&gt;10,1.1*AS808,(1+$AK808/100)*AS808)))</f>
        <v>1.559045595</v>
      </c>
      <c r="AU808" s="112">
        <f t="shared" si="816"/>
        <v>1.605816963</v>
      </c>
      <c r="AV808" s="112">
        <f t="shared" si="816"/>
        <v>1.653991472</v>
      </c>
      <c r="AW808" s="103">
        <f t="shared" si="14"/>
        <v>7.80204053</v>
      </c>
      <c r="AX808" s="118">
        <f t="shared" si="15"/>
        <v>86.30575807</v>
      </c>
      <c r="AY808" s="119">
        <v>0.44</v>
      </c>
      <c r="AZ808" s="114">
        <v>7.109999999999999</v>
      </c>
      <c r="BA808" s="114">
        <v>-24.349999999999998</v>
      </c>
      <c r="BB808" s="114">
        <v>-10.67</v>
      </c>
      <c r="BC808" s="114">
        <v>-13.420000000000002</v>
      </c>
      <c r="BD808" s="42"/>
      <c r="BE808" s="17">
        <v>2015.0</v>
      </c>
      <c r="BF808" s="17">
        <f t="shared" si="16"/>
        <v>0</v>
      </c>
      <c r="BG808" s="120">
        <v>2.1</v>
      </c>
    </row>
    <row r="809" ht="12.75" customHeight="1">
      <c r="A809" s="155" t="s">
        <v>1431</v>
      </c>
      <c r="B809" s="232" t="s">
        <v>1432</v>
      </c>
      <c r="C809" s="100" t="s">
        <v>177</v>
      </c>
      <c r="D809" s="100" t="s">
        <v>534</v>
      </c>
      <c r="E809" s="101">
        <v>9.0</v>
      </c>
      <c r="F809" s="58">
        <v>500.0</v>
      </c>
      <c r="G809" s="58" t="s">
        <v>168</v>
      </c>
      <c r="H809" s="58" t="s">
        <v>168</v>
      </c>
      <c r="I809" s="150">
        <v>104.22</v>
      </c>
      <c r="J809" s="103">
        <f t="shared" si="2"/>
        <v>1.151410478</v>
      </c>
      <c r="K809" s="104">
        <v>0.3</v>
      </c>
      <c r="L809" s="73">
        <v>4.0</v>
      </c>
      <c r="M809" s="23">
        <f t="shared" si="3"/>
        <v>1.2</v>
      </c>
      <c r="N809" s="105" t="s">
        <v>174</v>
      </c>
      <c r="O809" s="106">
        <v>0.27</v>
      </c>
      <c r="P809" s="107">
        <v>43691.0</v>
      </c>
      <c r="Q809" s="107">
        <v>43721.0</v>
      </c>
      <c r="R809" s="23">
        <f t="shared" si="4"/>
        <v>11.11111111</v>
      </c>
      <c r="S809" s="108">
        <f t="array" ref="S809">IF(INDEX(Historical!$D$7:$D$1379,MATCH(B809,Historical!$B$7:$B$1403,0))=0,"n/a",(INDEX(Historical!$C$7:$C$1381,MATCH(B809,Historical!$B$7:$B$1403,0))/INDEX(Historical!$D$7:$D$1379,MATCH(B809,Historical!$B$7:$B$1403,0))-1)*100)</f>
        <v>23.91304348</v>
      </c>
      <c r="T809" s="108">
        <f t="array" ref="T809">IF(INDEX(Historical!$F$7:$F$1372,MATCH(B809,Historical!$B$7:$B$1403,0))=0,"n/a",((INDEX(Historical!$C$7:$C$1381,MATCH(B809,Historical!$B$7:$B$1403,0))/INDEX(Historical!$F$7:$F$1372,MATCH(B809,Historical!$B$7:$B$1403,0)))^(1/3)-1)*100)</f>
        <v>19.98316262</v>
      </c>
      <c r="U809" s="108">
        <f t="array" ref="U809">IF(INDEX(Historical!$H$7:$H$1372,MATCH(B809,Historical!$B$7:$B$1403,0))=0,"n/a",((INDEX(Historical!$C$7:$C$1381,MATCH(B809,Historical!$B$7:$B$1403,0))/INDEX(Historical!$H$7:$H$1372,MATCH(B809,Historical!$B$7:$B$1403,0)))^(1/5)-1)*100)</f>
        <v>18.88654958</v>
      </c>
      <c r="V809" s="108" t="str">
        <f t="array" ref="V809">IF(INDEX(Historical!$O$7:$O$1372,MATCH(B809,Historical!$B$7:$B$1403,0))=0,"n/a",((INDEX(Historical!$C$7:$C$1381,MATCH(B809,Historical!$B$7:$B$1403,0))/INDEX(Historical!$O$7:$O$1372,MATCH(B809,Historical!$B$7:$B$1403,0)))^(1/10)-1)*100)</f>
        <v>n/a</v>
      </c>
      <c r="W809" s="109" t="str">
        <f t="shared" si="5"/>
        <v>n/a</v>
      </c>
      <c r="X809" s="110" t="str">
        <f t="shared" si="6"/>
        <v>n/a</v>
      </c>
      <c r="Y809" s="99"/>
      <c r="Z809" s="103">
        <f t="shared" si="7"/>
        <v>51.50214592</v>
      </c>
      <c r="AA809" s="112">
        <f t="shared" si="8"/>
        <v>44.72961373</v>
      </c>
      <c r="AB809" s="73">
        <v>12.0</v>
      </c>
      <c r="AC809" s="102">
        <v>2.33</v>
      </c>
      <c r="AD809" s="102">
        <v>3.73</v>
      </c>
      <c r="AE809" s="102">
        <v>2.76</v>
      </c>
      <c r="AF809" s="102">
        <v>5.65</v>
      </c>
      <c r="AG809" s="102">
        <v>13.200000000000001</v>
      </c>
      <c r="AH809" s="102">
        <v>-8.200000000000001</v>
      </c>
      <c r="AI809" s="102">
        <v>9.950000000000001</v>
      </c>
      <c r="AJ809" s="102">
        <v>-2.1999999999999997</v>
      </c>
      <c r="AK809" s="102">
        <v>12.0</v>
      </c>
      <c r="AL809" s="113">
        <v>1320.0</v>
      </c>
      <c r="AM809" s="114">
        <v>0.8</v>
      </c>
      <c r="AN809" s="102">
        <v>0.24</v>
      </c>
      <c r="AO809" s="115">
        <f t="shared" si="9"/>
        <v>-24.69165368</v>
      </c>
      <c r="AP809" s="116">
        <f t="shared" si="10"/>
        <v>20.03796006</v>
      </c>
      <c r="AQ809" s="117">
        <f t="shared" si="11"/>
        <v>235.1432978</v>
      </c>
      <c r="AR809" s="103">
        <f t="array" ref="AR809">INDEX(Historical!$C$7:$C$1381,MATCH(B809,Historical!$B$7:$B$1403,0))*IF(AH809="n/a",1.03,IF(AH809&lt;0,1.01,IF(AH809&gt;10,1.1,(1+AH809/100))))</f>
        <v>1.1514</v>
      </c>
      <c r="AS809" s="112">
        <f t="shared" si="12"/>
        <v>1.2659643</v>
      </c>
      <c r="AT809" s="112">
        <f t="shared" ref="AT809:AV809" si="817">IF($AK809="n/a",1.03*AS809,IF($AK809&lt;0,1.01*AS809,IF($AK809&gt;10,1.1*AS809,(1+$AK809/100)*AS809)))</f>
        <v>1.39256073</v>
      </c>
      <c r="AU809" s="112">
        <f t="shared" si="817"/>
        <v>1.531816803</v>
      </c>
      <c r="AV809" s="112">
        <f t="shared" si="817"/>
        <v>1.684998483</v>
      </c>
      <c r="AW809" s="103">
        <f t="shared" si="14"/>
        <v>7.026740316</v>
      </c>
      <c r="AX809" s="118">
        <f t="shared" si="15"/>
        <v>6.742218688</v>
      </c>
      <c r="AY809" s="119">
        <v>1.02</v>
      </c>
      <c r="AZ809" s="114">
        <v>1.26</v>
      </c>
      <c r="BA809" s="114">
        <v>-29.81</v>
      </c>
      <c r="BB809" s="114">
        <v>-12.520000000000001</v>
      </c>
      <c r="BC809" s="114">
        <v>-16.150000000000002</v>
      </c>
      <c r="BD809" s="42"/>
      <c r="BE809" s="17">
        <v>2011.0</v>
      </c>
      <c r="BF809" s="17">
        <f t="shared" si="16"/>
        <v>0</v>
      </c>
      <c r="BG809" s="120">
        <v>5.7</v>
      </c>
    </row>
    <row r="810" ht="12.75" customHeight="1">
      <c r="A810" s="155" t="s">
        <v>2003</v>
      </c>
      <c r="B810" s="232" t="s">
        <v>2004</v>
      </c>
      <c r="C810" s="100" t="s">
        <v>158</v>
      </c>
      <c r="D810" s="100" t="s">
        <v>190</v>
      </c>
      <c r="E810" s="101">
        <v>6.0</v>
      </c>
      <c r="F810" s="58">
        <v>804.0</v>
      </c>
      <c r="G810" s="58" t="s">
        <v>168</v>
      </c>
      <c r="H810" s="58" t="s">
        <v>168</v>
      </c>
      <c r="I810" s="150">
        <v>56.34</v>
      </c>
      <c r="J810" s="103">
        <f t="shared" si="2"/>
        <v>2.662406816</v>
      </c>
      <c r="K810" s="104">
        <v>0.375</v>
      </c>
      <c r="L810" s="73">
        <v>4.0</v>
      </c>
      <c r="M810" s="23">
        <f t="shared" si="3"/>
        <v>1.5</v>
      </c>
      <c r="N810" s="105" t="s">
        <v>556</v>
      </c>
      <c r="O810" s="106">
        <v>0.37</v>
      </c>
      <c r="P810" s="107">
        <v>43874.0</v>
      </c>
      <c r="Q810" s="107">
        <v>43889.0</v>
      </c>
      <c r="R810" s="23">
        <f t="shared" si="4"/>
        <v>1.351351351</v>
      </c>
      <c r="S810" s="108">
        <f t="array" ref="S810">IF(INDEX(Historical!$D$7:$D$1379,MATCH(B810,Historical!$B$7:$B$1403,0))=0,"n/a",(INDEX(Historical!$C$7:$C$1381,MATCH(B810,Historical!$B$7:$B$1403,0))/INDEX(Historical!$D$7:$D$1379,MATCH(B810,Historical!$B$7:$B$1403,0))-1)*100)</f>
        <v>1.369863014</v>
      </c>
      <c r="T810" s="108">
        <f t="array" ref="T810">IF(INDEX(Historical!$F$7:$F$1372,MATCH(B810,Historical!$B$7:$B$1403,0))=0,"n/a",((INDEX(Historical!$C$7:$C$1381,MATCH(B810,Historical!$B$7:$B$1403,0))/INDEX(Historical!$F$7:$F$1372,MATCH(B810,Historical!$B$7:$B$1403,0)))^(1/3)-1)*100)</f>
        <v>1.389066312</v>
      </c>
      <c r="U810" s="108">
        <f t="array" ref="U810">IF(INDEX(Historical!$H$7:$H$1372,MATCH(B810,Historical!$B$7:$B$1403,0))=0,"n/a",((INDEX(Historical!$C$7:$C$1381,MATCH(B810,Historical!$B$7:$B$1403,0))/INDEX(Historical!$H$7:$H$1372,MATCH(B810,Historical!$B$7:$B$1403,0)))^(1/5)-1)*100)</f>
        <v>1.409005993</v>
      </c>
      <c r="V810" s="108">
        <f t="array" ref="V810">IF(INDEX(Historical!$O$7:$O$1372,MATCH(B810,Historical!$B$7:$B$1403,0))=0,"n/a",((INDEX(Historical!$C$7:$C$1381,MATCH(B810,Historical!$B$7:$B$1403,0))/INDEX(Historical!$O$7:$O$1372,MATCH(B810,Historical!$B$7:$B$1403,0)))^(1/10)-1)*100)</f>
        <v>0.7020387047</v>
      </c>
      <c r="W810" s="109">
        <f t="shared" si="5"/>
        <v>2.007020387</v>
      </c>
      <c r="X810" s="110">
        <f t="shared" si="6"/>
        <v>0.1329250937</v>
      </c>
      <c r="Y810" s="133"/>
      <c r="Z810" s="103">
        <f t="shared" si="7"/>
        <v>50.50505051</v>
      </c>
      <c r="AA810" s="112">
        <f t="shared" si="8"/>
        <v>18.96969697</v>
      </c>
      <c r="AB810" s="73">
        <v>12.0</v>
      </c>
      <c r="AC810" s="102">
        <v>2.97</v>
      </c>
      <c r="AD810" s="102">
        <v>4.32</v>
      </c>
      <c r="AE810" s="102">
        <v>1.94</v>
      </c>
      <c r="AF810" s="102">
        <v>2.23</v>
      </c>
      <c r="AG810" s="102">
        <v>11.799999999999999</v>
      </c>
      <c r="AH810" s="102">
        <v>33.300000000000004</v>
      </c>
      <c r="AI810" s="102">
        <v>7.539999999999999</v>
      </c>
      <c r="AJ810" s="102">
        <v>10.6</v>
      </c>
      <c r="AK810" s="102">
        <v>4.3999999999999995</v>
      </c>
      <c r="AL810" s="113">
        <v>849.04</v>
      </c>
      <c r="AM810" s="114">
        <v>1.6</v>
      </c>
      <c r="AN810" s="102">
        <v>1.37</v>
      </c>
      <c r="AO810" s="115">
        <f t="shared" si="9"/>
        <v>-14.89828416</v>
      </c>
      <c r="AP810" s="116">
        <f t="shared" si="10"/>
        <v>4.071412808</v>
      </c>
      <c r="AQ810" s="117">
        <f t="shared" si="11"/>
        <v>37.11702098</v>
      </c>
      <c r="AR810" s="103">
        <f t="array" ref="AR810">INDEX(Historical!$C$7:$C$1381,MATCH(B810,Historical!$B$7:$B$1403,0))*IF(AH810="n/a",1.03,IF(AH810&lt;0,1.01,IF(AH810&gt;10,1.1,(1+AH810/100))))</f>
        <v>1.628</v>
      </c>
      <c r="AS810" s="112">
        <f t="shared" si="12"/>
        <v>1.7507512</v>
      </c>
      <c r="AT810" s="112">
        <f t="shared" ref="AT810:AV810" si="818">IF($AK810="n/a",1.03*AS810,IF($AK810&lt;0,1.01*AS810,IF($AK810&gt;10,1.1*AS810,(1+$AK810/100)*AS810)))</f>
        <v>1.827784253</v>
      </c>
      <c r="AU810" s="112">
        <f t="shared" si="818"/>
        <v>1.90820676</v>
      </c>
      <c r="AV810" s="112">
        <f t="shared" si="818"/>
        <v>1.992167857</v>
      </c>
      <c r="AW810" s="103">
        <f t="shared" si="14"/>
        <v>9.10691007</v>
      </c>
      <c r="AX810" s="118">
        <f t="shared" si="15"/>
        <v>16.16419963</v>
      </c>
      <c r="AY810" s="119">
        <v>0.14</v>
      </c>
      <c r="AZ810" s="114">
        <v>6.34</v>
      </c>
      <c r="BA810" s="114">
        <v>-14.32</v>
      </c>
      <c r="BB810" s="114">
        <v>-9.879999999999999</v>
      </c>
      <c r="BC810" s="114">
        <v>-7.340000000000001</v>
      </c>
      <c r="BD810" s="42"/>
      <c r="BE810" s="17">
        <v>2015.0</v>
      </c>
      <c r="BF810" s="17">
        <f t="shared" si="16"/>
        <v>0</v>
      </c>
      <c r="BG810" s="120">
        <v>3.4000000000000004</v>
      </c>
    </row>
    <row r="811" ht="12.75" customHeight="1">
      <c r="A811" s="155" t="s">
        <v>1152</v>
      </c>
      <c r="B811" s="232" t="s">
        <v>1153</v>
      </c>
      <c r="C811" s="100" t="s">
        <v>177</v>
      </c>
      <c r="D811" s="100" t="s">
        <v>178</v>
      </c>
      <c r="E811" s="101">
        <v>17.0</v>
      </c>
      <c r="F811" s="58">
        <v>218.0</v>
      </c>
      <c r="G811" s="58" t="s">
        <v>168</v>
      </c>
      <c r="H811" s="58" t="s">
        <v>168</v>
      </c>
      <c r="I811" s="150">
        <v>87.4</v>
      </c>
      <c r="J811" s="103">
        <f t="shared" si="2"/>
        <v>1.281464531</v>
      </c>
      <c r="K811" s="104">
        <v>0.28</v>
      </c>
      <c r="L811" s="73">
        <v>4.0</v>
      </c>
      <c r="M811" s="23">
        <f t="shared" si="3"/>
        <v>1.12</v>
      </c>
      <c r="N811" s="105" t="s">
        <v>326</v>
      </c>
      <c r="O811" s="106">
        <v>0.275</v>
      </c>
      <c r="P811" s="107">
        <v>43810.0</v>
      </c>
      <c r="Q811" s="107">
        <v>43832.0</v>
      </c>
      <c r="R811" s="23">
        <f t="shared" si="4"/>
        <v>1.818181818</v>
      </c>
      <c r="S811" s="108">
        <f t="array" ref="S811">IF(INDEX(Historical!$D$7:$D$1379,MATCH(B811,Historical!$B$7:$B$1403,0))=0,"n/a",(INDEX(Historical!$C$7:$C$1381,MATCH(B811,Historical!$B$7:$B$1403,0))/INDEX(Historical!$D$7:$D$1379,MATCH(B811,Historical!$B$7:$B$1403,0))-1)*100)</f>
        <v>1.851851852</v>
      </c>
      <c r="T811" s="108">
        <f t="array" ref="T811">IF(INDEX(Historical!$F$7:$F$1372,MATCH(B811,Historical!$B$7:$B$1403,0))=0,"n/a",((INDEX(Historical!$C$7:$C$1381,MATCH(B811,Historical!$B$7:$B$1403,0))/INDEX(Historical!$F$7:$F$1372,MATCH(B811,Historical!$B$7:$B$1403,0)))^(1/3)-1)*100)</f>
        <v>1.724476819</v>
      </c>
      <c r="U811" s="108">
        <f t="array" ref="U811">IF(INDEX(Historical!$H$7:$H$1372,MATCH(B811,Historical!$B$7:$B$1403,0))=0,"n/a",((INDEX(Historical!$C$7:$C$1381,MATCH(B811,Historical!$B$7:$B$1403,0))/INDEX(Historical!$H$7:$H$1372,MATCH(B811,Historical!$B$7:$B$1403,0)))^(1/5)-1)*100)</f>
        <v>1.822867818</v>
      </c>
      <c r="V811" s="108">
        <f t="array" ref="V811">IF(INDEX(Historical!$O$7:$O$1372,MATCH(B811,Historical!$B$7:$B$1403,0))=0,"n/a",((INDEX(Historical!$C$7:$C$1381,MATCH(B811,Historical!$B$7:$B$1403,0))/INDEX(Historical!$O$7:$O$1372,MATCH(B811,Historical!$B$7:$B$1403,0)))^(1/10)-1)*100)</f>
        <v>1.747815837</v>
      </c>
      <c r="W811" s="109">
        <f t="shared" si="5"/>
        <v>1.04294044</v>
      </c>
      <c r="X811" s="110">
        <f t="shared" si="6"/>
        <v>0.2940109384</v>
      </c>
      <c r="Y811" s="111"/>
      <c r="Z811" s="103">
        <f t="shared" si="7"/>
        <v>30.35230352</v>
      </c>
      <c r="AA811" s="112">
        <f t="shared" si="8"/>
        <v>23.68563686</v>
      </c>
      <c r="AB811" s="73">
        <v>12.0</v>
      </c>
      <c r="AC811" s="102">
        <v>3.69</v>
      </c>
      <c r="AD811" s="102" t="s">
        <v>128</v>
      </c>
      <c r="AE811" s="102">
        <v>7.55</v>
      </c>
      <c r="AF811" s="102">
        <v>3.42</v>
      </c>
      <c r="AG811" s="102">
        <v>18.2</v>
      </c>
      <c r="AH811" s="102">
        <v>4.9</v>
      </c>
      <c r="AI811" s="102" t="s">
        <v>128</v>
      </c>
      <c r="AJ811" s="102">
        <v>6.2</v>
      </c>
      <c r="AK811" s="102" t="s">
        <v>128</v>
      </c>
      <c r="AL811" s="113">
        <v>322.51</v>
      </c>
      <c r="AM811" s="114">
        <v>0.5</v>
      </c>
      <c r="AN811" s="102">
        <v>0.0</v>
      </c>
      <c r="AO811" s="115">
        <f t="shared" si="9"/>
        <v>-20.58130451</v>
      </c>
      <c r="AP811" s="116">
        <f t="shared" si="10"/>
        <v>3.104332349</v>
      </c>
      <c r="AQ811" s="117">
        <f t="shared" si="11"/>
        <v>89.74237276</v>
      </c>
      <c r="AR811" s="103">
        <f t="array" ref="AR811">INDEX(Historical!$C$7:$C$1381,MATCH(B811,Historical!$B$7:$B$1403,0))*IF(AH811="n/a",1.03,IF(AH811&lt;0,1.01,IF(AH811&gt;10,1.1,(1+AH811/100))))</f>
        <v>1.1539</v>
      </c>
      <c r="AS811" s="112">
        <f t="shared" si="12"/>
        <v>1.188517</v>
      </c>
      <c r="AT811" s="112">
        <f t="shared" ref="AT811:AV811" si="819">IF($AK811="n/a",1.03*AS811,IF($AK811&lt;0,1.01*AS811,IF($AK811&gt;10,1.1*AS811,(1+$AK811/100)*AS811)))</f>
        <v>1.22417251</v>
      </c>
      <c r="AU811" s="112">
        <f t="shared" si="819"/>
        <v>1.260897685</v>
      </c>
      <c r="AV811" s="112">
        <f t="shared" si="819"/>
        <v>1.298724616</v>
      </c>
      <c r="AW811" s="103">
        <f t="shared" si="14"/>
        <v>6.126211811</v>
      </c>
      <c r="AX811" s="118">
        <f t="shared" si="15"/>
        <v>7.009395665</v>
      </c>
      <c r="AY811" s="119">
        <v>0.78</v>
      </c>
      <c r="AZ811" s="114">
        <v>14.099999999999998</v>
      </c>
      <c r="BA811" s="114">
        <v>-22.15</v>
      </c>
      <c r="BB811" s="114">
        <v>-13.0</v>
      </c>
      <c r="BC811" s="114">
        <v>-8.06</v>
      </c>
      <c r="BD811" s="42"/>
      <c r="BE811" s="17">
        <v>2004.0</v>
      </c>
      <c r="BF811" s="17">
        <f t="shared" si="16"/>
        <v>1</v>
      </c>
      <c r="BG811" s="120">
        <v>16.3</v>
      </c>
    </row>
    <row r="812" ht="12.75" customHeight="1">
      <c r="A812" s="55" t="s">
        <v>503</v>
      </c>
      <c r="B812" s="232" t="s">
        <v>504</v>
      </c>
      <c r="C812" s="100" t="s">
        <v>118</v>
      </c>
      <c r="D812" s="100" t="s">
        <v>293</v>
      </c>
      <c r="E812" s="101">
        <v>26.0</v>
      </c>
      <c r="F812" s="58">
        <v>118.0</v>
      </c>
      <c r="G812" s="58" t="s">
        <v>120</v>
      </c>
      <c r="H812" s="58" t="s">
        <v>120</v>
      </c>
      <c r="I812" s="102">
        <v>130.59</v>
      </c>
      <c r="J812" s="103">
        <f t="shared" si="2"/>
        <v>2.251320928</v>
      </c>
      <c r="K812" s="144">
        <v>0.735</v>
      </c>
      <c r="L812" s="73">
        <v>4.0</v>
      </c>
      <c r="M812" s="23">
        <f t="shared" si="3"/>
        <v>2.94</v>
      </c>
      <c r="N812" s="105" t="s">
        <v>376</v>
      </c>
      <c r="O812" s="145">
        <v>0.7</v>
      </c>
      <c r="P812" s="148">
        <v>43419.0</v>
      </c>
      <c r="Q812" s="148">
        <v>43444.0</v>
      </c>
      <c r="R812" s="23">
        <f t="shared" si="4"/>
        <v>5</v>
      </c>
      <c r="S812" s="108">
        <f t="array" ref="S812">IF(INDEX(Historical!$D$7:$D$1379,MATCH(B812,Historical!$B$7:$B$1403,0))=0,"n/a",(INDEX(Historical!$C$7:$C$1381,MATCH(B812,Historical!$B$7:$B$1403,0))/INDEX(Historical!$D$7:$D$1379,MATCH(B812,Historical!$B$7:$B$1403,0))-1)*100)</f>
        <v>3.703703704</v>
      </c>
      <c r="T812" s="108">
        <f t="array" ref="T812">IF(INDEX(Historical!$F$7:$F$1372,MATCH(B812,Historical!$B$7:$B$1403,0))=0,"n/a",((INDEX(Historical!$C$7:$C$1381,MATCH(B812,Historical!$B$7:$B$1403,0))/INDEX(Historical!$F$7:$F$1372,MATCH(B812,Historical!$B$7:$B$1403,0)))^(1/3)-1)*100)</f>
        <v>3.915902323</v>
      </c>
      <c r="U812" s="108">
        <f t="array" ref="U812">IF(INDEX(Historical!$H$7:$H$1372,MATCH(B812,Historical!$B$7:$B$1403,0))=0,"n/a",((INDEX(Historical!$C$7:$C$1381,MATCH(B812,Historical!$B$7:$B$1403,0))/INDEX(Historical!$H$7:$H$1372,MATCH(B812,Historical!$B$7:$B$1403,0)))^(1/5)-1)*100)</f>
        <v>4.492968123</v>
      </c>
      <c r="V812" s="108">
        <f t="array" ref="V812">IF(INDEX(Historical!$O$7:$O$1372,MATCH(B812,Historical!$B$7:$B$1403,0))=0,"n/a",((INDEX(Historical!$C$7:$C$1381,MATCH(B812,Historical!$B$7:$B$1403,0))/INDEX(Historical!$O$7:$O$1372,MATCH(B812,Historical!$B$7:$B$1403,0)))^(1/10)-1)*100)</f>
        <v>6.679914994</v>
      </c>
      <c r="W812" s="109">
        <f t="shared" si="5"/>
        <v>0.6726085777</v>
      </c>
      <c r="X812" s="110" t="str">
        <f t="shared" si="6"/>
        <v>n/a</v>
      </c>
      <c r="Y812" s="149" t="s">
        <v>155</v>
      </c>
      <c r="Z812" s="103">
        <f t="shared" si="7"/>
        <v>45.86583463</v>
      </c>
      <c r="AA812" s="112">
        <f t="shared" si="8"/>
        <v>20.37285491</v>
      </c>
      <c r="AB812" s="73">
        <v>12.0</v>
      </c>
      <c r="AC812" s="102">
        <v>6.41</v>
      </c>
      <c r="AD812" s="102">
        <v>2.44</v>
      </c>
      <c r="AE812" s="102">
        <v>1.45</v>
      </c>
      <c r="AF812" s="102">
        <v>2.68</v>
      </c>
      <c r="AG812" s="102">
        <v>13.600000000000001</v>
      </c>
      <c r="AH812" s="102">
        <v>-13.700000000000001</v>
      </c>
      <c r="AI812" s="102">
        <v>13.459999999999999</v>
      </c>
      <c r="AJ812" s="102">
        <v>-0.7000000000000001</v>
      </c>
      <c r="AK812" s="102">
        <v>8.34</v>
      </c>
      <c r="AL812" s="113">
        <v>111790.0</v>
      </c>
      <c r="AM812" s="114">
        <v>0.1</v>
      </c>
      <c r="AN812" s="102">
        <v>1.04</v>
      </c>
      <c r="AO812" s="115">
        <f t="shared" si="9"/>
        <v>-13.62856586</v>
      </c>
      <c r="AP812" s="116">
        <f t="shared" si="10"/>
        <v>6.744289051</v>
      </c>
      <c r="AQ812" s="117">
        <f t="shared" si="11"/>
        <v>55.77655104</v>
      </c>
      <c r="AR812" s="103">
        <f t="array" ref="AR812">INDEX(Historical!$C$7:$C$1381,MATCH(B812,Historical!$B$7:$B$1403,0))*IF(AH812="n/a",1.03,IF(AH812&lt;0,1.01,IF(AH812&gt;10,1.1,(1+AH812/100))))</f>
        <v>2.9694</v>
      </c>
      <c r="AS812" s="112">
        <f t="shared" si="12"/>
        <v>3.26634</v>
      </c>
      <c r="AT812" s="112">
        <f t="shared" ref="AT812:AV812" si="820">IF($AK812="n/a",1.03*AS812,IF($AK812&lt;0,1.01*AS812,IF($AK812&gt;10,1.1*AS812,(1+$AK812/100)*AS812)))</f>
        <v>3.538752756</v>
      </c>
      <c r="AU812" s="112">
        <f t="shared" si="820"/>
        <v>3.833884736</v>
      </c>
      <c r="AV812" s="112">
        <f t="shared" si="820"/>
        <v>4.153630723</v>
      </c>
      <c r="AW812" s="103">
        <f t="shared" si="14"/>
        <v>17.76200821</v>
      </c>
      <c r="AX812" s="118">
        <f t="shared" si="15"/>
        <v>13.60135402</v>
      </c>
      <c r="AY812" s="119">
        <v>1.21</v>
      </c>
      <c r="AZ812" s="114">
        <v>7.5</v>
      </c>
      <c r="BA812" s="114">
        <v>-17.580000000000002</v>
      </c>
      <c r="BB812" s="114">
        <v>-13.639999999999999</v>
      </c>
      <c r="BC812" s="114">
        <v>-6.260000000000001</v>
      </c>
      <c r="BD812" s="42"/>
      <c r="BE812" s="17">
        <v>1995.0</v>
      </c>
      <c r="BF812" s="17">
        <f t="shared" si="16"/>
        <v>2</v>
      </c>
      <c r="BG812" s="120">
        <v>4.0</v>
      </c>
    </row>
    <row r="813" ht="12.75" customHeight="1">
      <c r="A813" s="55" t="s">
        <v>505</v>
      </c>
      <c r="B813" s="232" t="s">
        <v>506</v>
      </c>
      <c r="C813" s="100" t="s">
        <v>125</v>
      </c>
      <c r="D813" s="100" t="s">
        <v>373</v>
      </c>
      <c r="E813" s="101">
        <v>48.0</v>
      </c>
      <c r="F813" s="58">
        <v>36.0</v>
      </c>
      <c r="G813" s="58" t="s">
        <v>121</v>
      </c>
      <c r="H813" s="58" t="s">
        <v>121</v>
      </c>
      <c r="I813" s="102">
        <v>49.35</v>
      </c>
      <c r="J813" s="103">
        <f t="shared" si="2"/>
        <v>6.160081054</v>
      </c>
      <c r="K813" s="104">
        <v>0.76</v>
      </c>
      <c r="L813" s="73">
        <v>4.0</v>
      </c>
      <c r="M813" s="23">
        <f t="shared" si="3"/>
        <v>3.04</v>
      </c>
      <c r="N813" s="105" t="s">
        <v>122</v>
      </c>
      <c r="O813" s="106">
        <v>0.75</v>
      </c>
      <c r="P813" s="107">
        <v>43651.0</v>
      </c>
      <c r="Q813" s="107">
        <v>43682.0</v>
      </c>
      <c r="R813" s="23">
        <f t="shared" si="4"/>
        <v>1.333333333</v>
      </c>
      <c r="S813" s="108">
        <f t="array" ref="S813">IF(INDEX(Historical!$D$7:$D$1379,MATCH(B813,Historical!$B$7:$B$1403,0))=0,"n/a",(INDEX(Historical!$C$7:$C$1381,MATCH(B813,Historical!$B$7:$B$1403,0))/INDEX(Historical!$D$7:$D$1379,MATCH(B813,Historical!$B$7:$B$1403,0))-1)*100)</f>
        <v>16.15384615</v>
      </c>
      <c r="T813" s="108">
        <f t="array" ref="T813">IF(INDEX(Historical!$F$7:$F$1372,MATCH(B813,Historical!$B$7:$B$1403,0))=0,"n/a",((INDEX(Historical!$C$7:$C$1381,MATCH(B813,Historical!$B$7:$B$1403,0))/INDEX(Historical!$F$7:$F$1372,MATCH(B813,Historical!$B$7:$B$1403,0)))^(1/3)-1)*100)</f>
        <v>12.51843785</v>
      </c>
      <c r="U813" s="108">
        <f t="array" ref="U813">IF(INDEX(Historical!$H$7:$H$1372,MATCH(B813,Historical!$B$7:$B$1403,0))=0,"n/a",((INDEX(Historical!$C$7:$C$1381,MATCH(B813,Historical!$B$7:$B$1403,0))/INDEX(Historical!$H$7:$H$1372,MATCH(B813,Historical!$B$7:$B$1403,0)))^(1/5)-1)*100)</f>
        <v>8.162160885</v>
      </c>
      <c r="V813" s="108">
        <f t="array" ref="V813">IF(INDEX(Historical!$O$7:$O$1372,MATCH(B813,Historical!$B$7:$B$1403,0))=0,"n/a",((INDEX(Historical!$C$7:$C$1381,MATCH(B813,Historical!$B$7:$B$1403,0))/INDEX(Historical!$O$7:$O$1372,MATCH(B813,Historical!$B$7:$B$1403,0)))^(1/10)-1)*100)</f>
        <v>5.079721239</v>
      </c>
      <c r="W813" s="109">
        <f t="shared" si="5"/>
        <v>1.606812756</v>
      </c>
      <c r="X813" s="110" t="str">
        <f t="shared" si="6"/>
        <v>n/a</v>
      </c>
      <c r="Y813" s="133"/>
      <c r="Z813" s="103">
        <f t="shared" si="7"/>
        <v>87.60806916</v>
      </c>
      <c r="AA813" s="112">
        <f t="shared" si="8"/>
        <v>14.22190202</v>
      </c>
      <c r="AB813" s="73">
        <v>3.0</v>
      </c>
      <c r="AC813" s="102">
        <v>3.47</v>
      </c>
      <c r="AD813" s="102" t="s">
        <v>128</v>
      </c>
      <c r="AE813" s="102">
        <v>0.61</v>
      </c>
      <c r="AF813" s="102">
        <v>0.94</v>
      </c>
      <c r="AG813" s="102">
        <v>6.7</v>
      </c>
      <c r="AH813" s="102">
        <v>-4.8</v>
      </c>
      <c r="AI813" s="102" t="s">
        <v>128</v>
      </c>
      <c r="AJ813" s="102">
        <v>-4.8</v>
      </c>
      <c r="AK813" s="102" t="s">
        <v>128</v>
      </c>
      <c r="AL813" s="113">
        <v>1200.0</v>
      </c>
      <c r="AM813" s="114">
        <v>0.4</v>
      </c>
      <c r="AN813" s="102">
        <v>0.35</v>
      </c>
      <c r="AO813" s="115">
        <f t="shared" si="9"/>
        <v>0.1003399217</v>
      </c>
      <c r="AP813" s="116">
        <f t="shared" si="10"/>
        <v>14.32224194</v>
      </c>
      <c r="AQ813" s="117">
        <f t="shared" si="11"/>
        <v>-22.91826014</v>
      </c>
      <c r="AR813" s="103">
        <f t="array" ref="AR813">INDEX(Historical!$C$7:$C$1381,MATCH(B813,Historical!$B$7:$B$1403,0))*IF(AH813="n/a",1.03,IF(AH813&lt;0,1.01,IF(AH813&gt;10,1.1,(1+AH813/100))))</f>
        <v>3.0502</v>
      </c>
      <c r="AS813" s="112">
        <f t="shared" si="12"/>
        <v>3.141706</v>
      </c>
      <c r="AT813" s="112">
        <f t="shared" ref="AT813:AV813" si="821">IF($AK813="n/a",1.03*AS813,IF($AK813&lt;0,1.01*AS813,IF($AK813&gt;10,1.1*AS813,(1+$AK813/100)*AS813)))</f>
        <v>3.23595718</v>
      </c>
      <c r="AU813" s="112">
        <f t="shared" si="821"/>
        <v>3.333035895</v>
      </c>
      <c r="AV813" s="112">
        <f t="shared" si="821"/>
        <v>3.433026972</v>
      </c>
      <c r="AW813" s="103">
        <f t="shared" si="14"/>
        <v>16.19392605</v>
      </c>
      <c r="AX813" s="118">
        <f t="shared" si="15"/>
        <v>32.81443981</v>
      </c>
      <c r="AY813" s="119">
        <v>0.56</v>
      </c>
      <c r="AZ813" s="114">
        <v>0.88</v>
      </c>
      <c r="BA813" s="114">
        <v>-21.89</v>
      </c>
      <c r="BB813" s="114">
        <v>-8.42</v>
      </c>
      <c r="BC813" s="114">
        <v>-10.38</v>
      </c>
      <c r="BD813" s="42"/>
      <c r="BE813" s="17">
        <v>1972.0</v>
      </c>
      <c r="BF813" s="17">
        <f t="shared" si="16"/>
        <v>5</v>
      </c>
      <c r="BG813" s="120">
        <v>4.0</v>
      </c>
    </row>
    <row r="814" ht="12.75" customHeight="1">
      <c r="A814" s="55" t="s">
        <v>1154</v>
      </c>
      <c r="B814" s="232" t="s">
        <v>1155</v>
      </c>
      <c r="C814" s="100" t="s">
        <v>131</v>
      </c>
      <c r="D814" s="100" t="s">
        <v>132</v>
      </c>
      <c r="E814" s="101">
        <v>12.0</v>
      </c>
      <c r="F814" s="58">
        <v>303.0</v>
      </c>
      <c r="G814" s="58" t="s">
        <v>168</v>
      </c>
      <c r="H814" s="58" t="s">
        <v>168</v>
      </c>
      <c r="I814" s="150">
        <v>181.76</v>
      </c>
      <c r="J814" s="103">
        <f t="shared" si="2"/>
        <v>0.6602112676</v>
      </c>
      <c r="K814" s="104">
        <v>0.3</v>
      </c>
      <c r="L814" s="73">
        <v>4.0</v>
      </c>
      <c r="M814" s="23">
        <f t="shared" si="3"/>
        <v>1.2</v>
      </c>
      <c r="N814" s="105" t="s">
        <v>928</v>
      </c>
      <c r="O814" s="106">
        <v>0.25</v>
      </c>
      <c r="P814" s="107">
        <v>43783.0</v>
      </c>
      <c r="Q814" s="107">
        <v>43802.0</v>
      </c>
      <c r="R814" s="23">
        <f t="shared" si="4"/>
        <v>20</v>
      </c>
      <c r="S814" s="108">
        <f t="array" ref="S814">IF(INDEX(Historical!$D$7:$D$1379,MATCH(B814,Historical!$B$7:$B$1403,0))=0,"n/a",(INDEX(Historical!$C$7:$C$1381,MATCH(B814,Historical!$B$7:$B$1403,0))/INDEX(Historical!$D$7:$D$1379,MATCH(B814,Historical!$B$7:$B$1403,0))-1)*100)</f>
        <v>19.31818182</v>
      </c>
      <c r="T814" s="108">
        <f t="array" ref="T814">IF(INDEX(Historical!$F$7:$F$1372,MATCH(B814,Historical!$B$7:$B$1403,0))=0,"n/a",((INDEX(Historical!$C$7:$C$1381,MATCH(B814,Historical!$B$7:$B$1403,0))/INDEX(Historical!$F$7:$F$1372,MATCH(B814,Historical!$B$7:$B$1403,0)))^(1/3)-1)*100)</f>
        <v>21.52840863</v>
      </c>
      <c r="U814" s="108">
        <f t="array" ref="U814">IF(INDEX(Historical!$H$7:$H$1372,MATCH(B814,Historical!$B$7:$B$1403,0))=0,"n/a",((INDEX(Historical!$C$7:$C$1381,MATCH(B814,Historical!$B$7:$B$1403,0))/INDEX(Historical!$H$7:$H$1372,MATCH(B814,Historical!$B$7:$B$1403,0)))^(1/5)-1)*100)</f>
        <v>20.1124434</v>
      </c>
      <c r="V814" s="108">
        <f t="array" ref="V814">IF(INDEX(Historical!$O$7:$O$1372,MATCH(B814,Historical!$B$7:$B$1403,0))=0,"n/a",((INDEX(Historical!$C$7:$C$1381,MATCH(B814,Historical!$B$7:$B$1403,0))/INDEX(Historical!$O$7:$O$1372,MATCH(B814,Historical!$B$7:$B$1403,0)))^(1/10)-1)*100)</f>
        <v>25.308249</v>
      </c>
      <c r="W814" s="109">
        <f t="shared" si="5"/>
        <v>0.7946991275</v>
      </c>
      <c r="X814" s="110">
        <f t="shared" si="6"/>
        <v>1.01577997</v>
      </c>
      <c r="Y814" s="133"/>
      <c r="Z814" s="103">
        <f t="shared" si="7"/>
        <v>22.81368821</v>
      </c>
      <c r="AA814" s="112">
        <f t="shared" si="8"/>
        <v>34.55513308</v>
      </c>
      <c r="AB814" s="73">
        <v>9.0</v>
      </c>
      <c r="AC814" s="102">
        <v>5.26</v>
      </c>
      <c r="AD814" s="102">
        <v>2.32</v>
      </c>
      <c r="AE814" s="102">
        <v>16.81</v>
      </c>
      <c r="AF814" s="102">
        <v>13.15</v>
      </c>
      <c r="AG814" s="102">
        <v>40.699999999999996</v>
      </c>
      <c r="AH814" s="102">
        <v>20.0</v>
      </c>
      <c r="AI814" s="102">
        <v>17.01</v>
      </c>
      <c r="AJ814" s="102">
        <v>19.8</v>
      </c>
      <c r="AK814" s="102">
        <v>14.860000000000001</v>
      </c>
      <c r="AL814" s="113">
        <v>395420.0</v>
      </c>
      <c r="AM814" s="114">
        <v>0.1</v>
      </c>
      <c r="AN814" s="102">
        <v>0.56</v>
      </c>
      <c r="AO814" s="115">
        <f t="shared" si="9"/>
        <v>-13.78247841</v>
      </c>
      <c r="AP814" s="116">
        <f t="shared" si="10"/>
        <v>20.77265467</v>
      </c>
      <c r="AQ814" s="117">
        <f t="shared" si="11"/>
        <v>349.3946546</v>
      </c>
      <c r="AR814" s="103">
        <f t="array" ref="AR814">INDEX(Historical!$C$7:$C$1381,MATCH(B814,Historical!$B$7:$B$1403,0))*IF(AH814="n/a",1.03,IF(AH814&lt;0,1.01,IF(AH814&gt;10,1.1,(1+AH814/100))))</f>
        <v>1.155</v>
      </c>
      <c r="AS814" s="112">
        <f t="shared" si="12"/>
        <v>1.2705</v>
      </c>
      <c r="AT814" s="112">
        <f t="shared" ref="AT814:AV814" si="822">IF($AK814="n/a",1.03*AS814,IF($AK814&lt;0,1.01*AS814,IF($AK814&gt;10,1.1*AS814,(1+$AK814/100)*AS814)))</f>
        <v>1.39755</v>
      </c>
      <c r="AU814" s="112">
        <f t="shared" si="822"/>
        <v>1.537305</v>
      </c>
      <c r="AV814" s="112">
        <f t="shared" si="822"/>
        <v>1.6910355</v>
      </c>
      <c r="AW814" s="103">
        <f t="shared" si="14"/>
        <v>7.0513905</v>
      </c>
      <c r="AX814" s="118">
        <f t="shared" si="15"/>
        <v>3.879506217</v>
      </c>
      <c r="AY814" s="119">
        <v>0.92</v>
      </c>
      <c r="AZ814" s="114">
        <v>25.790000000000003</v>
      </c>
      <c r="BA814" s="114">
        <v>-15.129999999999999</v>
      </c>
      <c r="BB814" s="114">
        <v>-8.06</v>
      </c>
      <c r="BC814" s="114">
        <v>0.24</v>
      </c>
      <c r="BD814" s="42"/>
      <c r="BE814" s="17">
        <v>2008.0</v>
      </c>
      <c r="BF814" s="17">
        <f t="shared" si="16"/>
        <v>1</v>
      </c>
      <c r="BG814" s="120">
        <v>16.6</v>
      </c>
    </row>
    <row r="815" ht="12.75" customHeight="1">
      <c r="A815" s="155" t="s">
        <v>1819</v>
      </c>
      <c r="B815" s="232" t="s">
        <v>1820</v>
      </c>
      <c r="C815" s="100" t="s">
        <v>296</v>
      </c>
      <c r="D815" s="100" t="s">
        <v>348</v>
      </c>
      <c r="E815" s="101">
        <v>7.0</v>
      </c>
      <c r="F815" s="58">
        <v>698.0</v>
      </c>
      <c r="G815" s="58" t="s">
        <v>168</v>
      </c>
      <c r="H815" s="58" t="s">
        <v>168</v>
      </c>
      <c r="I815" s="150">
        <v>96.78</v>
      </c>
      <c r="J815" s="103">
        <f t="shared" si="2"/>
        <v>2.231866088</v>
      </c>
      <c r="K815" s="104">
        <v>0.54</v>
      </c>
      <c r="L815" s="73">
        <v>4.0</v>
      </c>
      <c r="M815" s="23">
        <f t="shared" si="3"/>
        <v>2.16</v>
      </c>
      <c r="N815" s="105" t="s">
        <v>876</v>
      </c>
      <c r="O815" s="106">
        <v>0.45</v>
      </c>
      <c r="P815" s="107">
        <v>43818.0</v>
      </c>
      <c r="Q815" s="107">
        <v>43835.0</v>
      </c>
      <c r="R815" s="23">
        <f t="shared" si="4"/>
        <v>20</v>
      </c>
      <c r="S815" s="108">
        <f t="array" ref="S815">IF(INDEX(Historical!$D$7:$D$1379,MATCH(B815,Historical!$B$7:$B$1403,0))=0,"n/a",(INDEX(Historical!$C$7:$C$1381,MATCH(B815,Historical!$B$7:$B$1403,0))/INDEX(Historical!$D$7:$D$1379,MATCH(B815,Historical!$B$7:$B$1403,0))-1)*100)</f>
        <v>12.5</v>
      </c>
      <c r="T815" s="108">
        <f t="array" ref="T815">IF(INDEX(Historical!$F$7:$F$1372,MATCH(B815,Historical!$B$7:$B$1403,0))=0,"n/a",((INDEX(Historical!$C$7:$C$1381,MATCH(B815,Historical!$B$7:$B$1403,0))/INDEX(Historical!$F$7:$F$1372,MATCH(B815,Historical!$B$7:$B$1403,0)))^(1/3)-1)*100)</f>
        <v>14.47142426</v>
      </c>
      <c r="U815" s="108">
        <f t="array" ref="U815">IF(INDEX(Historical!$H$7:$H$1372,MATCH(B815,Historical!$B$7:$B$1403,0))=0,"n/a",((INDEX(Historical!$C$7:$C$1381,MATCH(B815,Historical!$B$7:$B$1403,0))/INDEX(Historical!$H$7:$H$1372,MATCH(B815,Historical!$B$7:$B$1403,0)))^(1/5)-1)*100)</f>
        <v>48.41113939</v>
      </c>
      <c r="V815" s="108" t="str">
        <f t="array" ref="V815">IF(INDEX(Historical!$O$7:$O$1372,MATCH(B815,Historical!$B$7:$B$1403,0))=0,"n/a",((INDEX(Historical!$C$7:$C$1381,MATCH(B815,Historical!$B$7:$B$1403,0))/INDEX(Historical!$O$7:$O$1372,MATCH(B815,Historical!$B$7:$B$1403,0)))^(1/10)-1)*100)</f>
        <v>n/a</v>
      </c>
      <c r="W815" s="109" t="str">
        <f t="shared" si="5"/>
        <v>n/a</v>
      </c>
      <c r="X815" s="110" t="str">
        <f t="shared" si="6"/>
        <v>n/a</v>
      </c>
      <c r="Y815" s="147"/>
      <c r="Z815" s="103">
        <f t="shared" si="7"/>
        <v>78.54545455</v>
      </c>
      <c r="AA815" s="112">
        <f t="shared" si="8"/>
        <v>35.19272727</v>
      </c>
      <c r="AB815" s="73">
        <v>12.0</v>
      </c>
      <c r="AC815" s="102">
        <v>2.75</v>
      </c>
      <c r="AD815" s="102">
        <v>1.56</v>
      </c>
      <c r="AE815" s="102">
        <v>0.97</v>
      </c>
      <c r="AF815" s="102">
        <v>1.35</v>
      </c>
      <c r="AG815" s="102">
        <v>3.9</v>
      </c>
      <c r="AH815" s="102">
        <v>-73.2</v>
      </c>
      <c r="AI815" s="102">
        <v>13.900000000000002</v>
      </c>
      <c r="AJ815" s="102">
        <v>-5.5</v>
      </c>
      <c r="AK815" s="102">
        <v>22.54</v>
      </c>
      <c r="AL815" s="113">
        <v>4150.0</v>
      </c>
      <c r="AM815" s="114">
        <v>1.9</v>
      </c>
      <c r="AN815" s="102">
        <v>1.28</v>
      </c>
      <c r="AO815" s="115">
        <f t="shared" si="9"/>
        <v>15.45027821</v>
      </c>
      <c r="AP815" s="116">
        <f t="shared" si="10"/>
        <v>50.64300548</v>
      </c>
      <c r="AQ815" s="117">
        <f t="shared" si="11"/>
        <v>45.31220308</v>
      </c>
      <c r="AR815" s="103">
        <f t="array" ref="AR815">INDEX(Historical!$C$7:$C$1381,MATCH(B815,Historical!$B$7:$B$1403,0))*IF(AH815="n/a",1.03,IF(AH815&lt;0,1.01,IF(AH815&gt;10,1.1,(1+AH815/100))))</f>
        <v>1.818</v>
      </c>
      <c r="AS815" s="112">
        <f t="shared" si="12"/>
        <v>1.9998</v>
      </c>
      <c r="AT815" s="112">
        <f t="shared" ref="AT815:AV815" si="823">IF($AK815="n/a",1.03*AS815,IF($AK815&lt;0,1.01*AS815,IF($AK815&gt;10,1.1*AS815,(1+$AK815/100)*AS815)))</f>
        <v>2.19978</v>
      </c>
      <c r="AU815" s="112">
        <f t="shared" si="823"/>
        <v>2.419758</v>
      </c>
      <c r="AV815" s="112">
        <f t="shared" si="823"/>
        <v>2.6617338</v>
      </c>
      <c r="AW815" s="103">
        <f t="shared" si="14"/>
        <v>11.0990718</v>
      </c>
      <c r="AX815" s="118">
        <f t="shared" si="15"/>
        <v>11.46835276</v>
      </c>
      <c r="AY815" s="119">
        <v>1.85</v>
      </c>
      <c r="AZ815" s="114">
        <v>17.41</v>
      </c>
      <c r="BA815" s="114">
        <v>-26.27</v>
      </c>
      <c r="BB815" s="114">
        <v>-22.15</v>
      </c>
      <c r="BC815" s="114">
        <v>-10.9</v>
      </c>
      <c r="BD815" s="42"/>
      <c r="BE815" s="17">
        <v>2014.0</v>
      </c>
      <c r="BF815" s="17">
        <f t="shared" si="16"/>
        <v>0</v>
      </c>
      <c r="BG815" s="120">
        <v>1.4000000000000001</v>
      </c>
    </row>
    <row r="816" ht="12.75" customHeight="1">
      <c r="A816" s="230" t="s">
        <v>2134</v>
      </c>
      <c r="B816" s="232" t="s">
        <v>2135</v>
      </c>
      <c r="C816" s="100" t="s">
        <v>136</v>
      </c>
      <c r="D816" s="100" t="s">
        <v>183</v>
      </c>
      <c r="E816" s="101">
        <v>5.0</v>
      </c>
      <c r="F816" s="58">
        <v>832.0</v>
      </c>
      <c r="G816" s="58" t="s">
        <v>168</v>
      </c>
      <c r="H816" s="58" t="s">
        <v>168</v>
      </c>
      <c r="I816" s="150">
        <v>28.84</v>
      </c>
      <c r="J816" s="103">
        <f t="shared" si="2"/>
        <v>2.773925104</v>
      </c>
      <c r="K816" s="104">
        <v>0.2</v>
      </c>
      <c r="L816" s="73">
        <v>4.0</v>
      </c>
      <c r="M816" s="23">
        <f t="shared" si="3"/>
        <v>0.8</v>
      </c>
      <c r="N816" s="15" t="s">
        <v>290</v>
      </c>
      <c r="O816" s="106">
        <v>0.19</v>
      </c>
      <c r="P816" s="146">
        <v>43581.0</v>
      </c>
      <c r="Q816" s="146">
        <v>43595.0</v>
      </c>
      <c r="R816" s="23">
        <f t="shared" si="4"/>
        <v>5.263157895</v>
      </c>
      <c r="S816" s="108">
        <f t="array" ref="S816">IF(INDEX(Historical!$D$7:$D$1379,MATCH(B816,Historical!$B$7:$B$1403,0))=0,"n/a",(INDEX(Historical!$C$7:$C$1381,MATCH(B816,Historical!$B$7:$B$1403,0))/INDEX(Historical!$D$7:$D$1379,MATCH(B816,Historical!$B$7:$B$1403,0))-1)*100)</f>
        <v>5.333333333</v>
      </c>
      <c r="T816" s="108">
        <f t="array" ref="T816">IF(INDEX(Historical!$F$7:$F$1372,MATCH(B816,Historical!$B$7:$B$1403,0))=0,"n/a",((INDEX(Historical!$C$7:$C$1381,MATCH(B816,Historical!$B$7:$B$1403,0))/INDEX(Historical!$F$7:$F$1372,MATCH(B816,Historical!$B$7:$B$1403,0)))^(1/3)-1)*100)</f>
        <v>5.645441613</v>
      </c>
      <c r="U816" s="108">
        <f t="array" ref="U816">IF(INDEX(Historical!$H$7:$H$1372,MATCH(B816,Historical!$B$7:$B$1403,0))=0,"n/a",((INDEX(Historical!$C$7:$C$1381,MATCH(B816,Historical!$B$7:$B$1403,0))/INDEX(Historical!$H$7:$H$1372,MATCH(B816,Historical!$B$7:$B$1403,0)))^(1/5)-1)*100)</f>
        <v>5.656244097</v>
      </c>
      <c r="V816" s="108">
        <f t="array" ref="V816">IF(INDEX(Historical!$O$7:$O$1372,MATCH(B816,Historical!$B$7:$B$1403,0))=0,"n/a",((INDEX(Historical!$C$7:$C$1381,MATCH(B816,Historical!$B$7:$B$1403,0))/INDEX(Historical!$O$7:$O$1372,MATCH(B816,Historical!$B$7:$B$1403,0)))^(1/10)-1)*100)</f>
        <v>-3.25613349</v>
      </c>
      <c r="W816" s="109" t="str">
        <f t="shared" si="5"/>
        <v>n/a</v>
      </c>
      <c r="X816" s="110">
        <f t="shared" si="6"/>
        <v>0.5189214768</v>
      </c>
      <c r="Y816" s="133"/>
      <c r="Z816" s="103">
        <f t="shared" si="7"/>
        <v>61.06870229</v>
      </c>
      <c r="AA816" s="112">
        <f t="shared" si="8"/>
        <v>22.01526718</v>
      </c>
      <c r="AB816" s="73">
        <v>13.0</v>
      </c>
      <c r="AC816" s="102">
        <v>1.31</v>
      </c>
      <c r="AD816" s="102" t="s">
        <v>128</v>
      </c>
      <c r="AE816" s="102">
        <v>7.58</v>
      </c>
      <c r="AF816" s="102">
        <v>5.4</v>
      </c>
      <c r="AG816" s="102">
        <v>25.900000000000002</v>
      </c>
      <c r="AH816" s="102">
        <v>-24.2</v>
      </c>
      <c r="AI816" s="102" t="s">
        <v>128</v>
      </c>
      <c r="AJ816" s="102">
        <v>10.9</v>
      </c>
      <c r="AK816" s="102" t="s">
        <v>128</v>
      </c>
      <c r="AL816" s="113">
        <v>287.25</v>
      </c>
      <c r="AM816" s="114">
        <v>89.58</v>
      </c>
      <c r="AN816" s="102">
        <v>0.0</v>
      </c>
      <c r="AO816" s="115">
        <f t="shared" si="9"/>
        <v>-13.58509797</v>
      </c>
      <c r="AP816" s="116">
        <f t="shared" si="10"/>
        <v>8.430169201</v>
      </c>
      <c r="AQ816" s="117">
        <f t="shared" si="11"/>
        <v>129.8622223</v>
      </c>
      <c r="AR816" s="103">
        <f t="array" ref="AR816">INDEX(Historical!$C$7:$C$1381,MATCH(B816,Historical!$B$7:$B$1403,0))*IF(AH816="n/a",1.03,IF(AH816&lt;0,1.01,IF(AH816&gt;10,1.1,(1+AH816/100))))</f>
        <v>0.7979</v>
      </c>
      <c r="AS816" s="112">
        <f t="shared" si="12"/>
        <v>0.821837</v>
      </c>
      <c r="AT816" s="112">
        <f t="shared" ref="AT816:AV816" si="824">IF($AK816="n/a",1.03*AS816,IF($AK816&lt;0,1.01*AS816,IF($AK816&gt;10,1.1*AS816,(1+$AK816/100)*AS816)))</f>
        <v>0.84649211</v>
      </c>
      <c r="AU816" s="112">
        <f t="shared" si="824"/>
        <v>0.8718868733</v>
      </c>
      <c r="AV816" s="112">
        <f t="shared" si="824"/>
        <v>0.8980434795</v>
      </c>
      <c r="AW816" s="103">
        <f t="shared" si="14"/>
        <v>4.236159463</v>
      </c>
      <c r="AX816" s="118">
        <f t="shared" si="15"/>
        <v>14.68848635</v>
      </c>
      <c r="AY816" s="119">
        <v>0.31</v>
      </c>
      <c r="AZ816" s="114">
        <v>56.74</v>
      </c>
      <c r="BA816" s="114">
        <v>-21.21</v>
      </c>
      <c r="BB816" s="114">
        <v>-7.340000000000001</v>
      </c>
      <c r="BC816" s="114">
        <v>9.41</v>
      </c>
      <c r="BD816" s="42"/>
      <c r="BE816" s="17">
        <v>2015.0</v>
      </c>
      <c r="BF816" s="17">
        <f t="shared" si="16"/>
        <v>0</v>
      </c>
      <c r="BG816" s="120">
        <v>13.200000000000001</v>
      </c>
    </row>
    <row r="817" ht="12.75" customHeight="1">
      <c r="A817" s="55" t="s">
        <v>507</v>
      </c>
      <c r="B817" s="232" t="s">
        <v>508</v>
      </c>
      <c r="C817" s="100" t="s">
        <v>296</v>
      </c>
      <c r="D817" s="100" t="s">
        <v>509</v>
      </c>
      <c r="E817" s="101">
        <v>47.0</v>
      </c>
      <c r="F817" s="58">
        <v>45.0</v>
      </c>
      <c r="G817" s="58" t="s">
        <v>120</v>
      </c>
      <c r="H817" s="58" t="s">
        <v>120</v>
      </c>
      <c r="I817" s="102">
        <v>72.0</v>
      </c>
      <c r="J817" s="103">
        <f t="shared" si="2"/>
        <v>2.666666667</v>
      </c>
      <c r="K817" s="104">
        <v>0.48</v>
      </c>
      <c r="L817" s="73">
        <v>4.0</v>
      </c>
      <c r="M817" s="23">
        <f t="shared" si="3"/>
        <v>1.92</v>
      </c>
      <c r="N817" s="105" t="s">
        <v>510</v>
      </c>
      <c r="O817" s="161">
        <v>0.43</v>
      </c>
      <c r="P817" s="107">
        <v>43808.0</v>
      </c>
      <c r="Q817" s="107">
        <v>43819.0</v>
      </c>
      <c r="R817" s="23">
        <f t="shared" si="4"/>
        <v>11.62790698</v>
      </c>
      <c r="S817" s="108">
        <f t="array" ref="S817">IF(INDEX(Historical!$D$7:$D$1379,MATCH(B817,Historical!$B$7:$B$1403,0))=0,"n/a",(INDEX(Historical!$C$7:$C$1381,MATCH(B817,Historical!$B$7:$B$1403,0))/INDEX(Historical!$D$7:$D$1379,MATCH(B817,Historical!$B$7:$B$1403,0))-1)*100)</f>
        <v>6.812169312</v>
      </c>
      <c r="T817" s="108">
        <f t="array" ref="T817">IF(INDEX(Historical!$F$7:$F$1372,MATCH(B817,Historical!$B$7:$B$1403,0))=0,"n/a",((INDEX(Historical!$C$7:$C$1381,MATCH(B817,Historical!$B$7:$B$1403,0))/INDEX(Historical!$F$7:$F$1372,MATCH(B817,Historical!$B$7:$B$1403,0)))^(1/3)-1)*100)</f>
        <v>9.680739421</v>
      </c>
      <c r="U817" s="108">
        <f t="array" ref="U817">IF(INDEX(Historical!$H$7:$H$1372,MATCH(B817,Historical!$B$7:$B$1403,0))=0,"n/a",((INDEX(Historical!$C$7:$C$1381,MATCH(B817,Historical!$B$7:$B$1403,0))/INDEX(Historical!$H$7:$H$1372,MATCH(B817,Historical!$B$7:$B$1403,0)))^(1/5)-1)*100)</f>
        <v>12.75810303</v>
      </c>
      <c r="V817" s="108">
        <f t="array" ref="V817">IF(INDEX(Historical!$O$7:$O$1372,MATCH(B817,Historical!$B$7:$B$1403,0))=0,"n/a",((INDEX(Historical!$C$7:$C$1381,MATCH(B817,Historical!$B$7:$B$1403,0))/INDEX(Historical!$O$7:$O$1372,MATCH(B817,Historical!$B$7:$B$1403,0)))^(1/10)-1)*100)</f>
        <v>13.04189219</v>
      </c>
      <c r="W817" s="109">
        <f t="shared" si="5"/>
        <v>0.9782401846</v>
      </c>
      <c r="X817" s="110">
        <f t="shared" si="6"/>
        <v>9.112930733</v>
      </c>
      <c r="Y817" s="176" t="s">
        <v>511</v>
      </c>
      <c r="Z817" s="103">
        <f t="shared" si="7"/>
        <v>57.48502994</v>
      </c>
      <c r="AA817" s="112">
        <f t="shared" si="8"/>
        <v>21.55688623</v>
      </c>
      <c r="AB817" s="73">
        <v>12.0</v>
      </c>
      <c r="AC817" s="102">
        <v>3.34</v>
      </c>
      <c r="AD817" s="102">
        <v>2.15</v>
      </c>
      <c r="AE817" s="102">
        <v>2.33</v>
      </c>
      <c r="AF817" s="102">
        <v>6.24</v>
      </c>
      <c r="AG817" s="102">
        <v>29.299999999999997</v>
      </c>
      <c r="AH817" s="102">
        <v>407.2</v>
      </c>
      <c r="AI817" s="102">
        <v>12.57</v>
      </c>
      <c r="AJ817" s="102">
        <v>1.4000000000000001</v>
      </c>
      <c r="AK817" s="102">
        <v>10.0</v>
      </c>
      <c r="AL817" s="113">
        <v>28510.0</v>
      </c>
      <c r="AM817" s="114">
        <v>0.2</v>
      </c>
      <c r="AN817" s="102">
        <v>0.48</v>
      </c>
      <c r="AO817" s="115">
        <f t="shared" si="9"/>
        <v>-6.132116534</v>
      </c>
      <c r="AP817" s="116">
        <f t="shared" si="10"/>
        <v>15.42476969</v>
      </c>
      <c r="AQ817" s="117">
        <f t="shared" si="11"/>
        <v>144.5085502</v>
      </c>
      <c r="AR817" s="103">
        <f t="array" ref="AR817">INDEX(Historical!$C$7:$C$1381,MATCH(B817,Historical!$B$7:$B$1403,0))*IF(AH817="n/a",1.03,IF(AH817&lt;0,1.01,IF(AH817&gt;10,1.1,(1+AH817/100))))</f>
        <v>2.09</v>
      </c>
      <c r="AS817" s="112">
        <f t="shared" si="12"/>
        <v>2.299</v>
      </c>
      <c r="AT817" s="112">
        <f t="shared" ref="AT817:AV817" si="825">IF($AK817="n/a",1.03*AS817,IF($AK817&lt;0,1.01*AS817,IF($AK817&gt;10,1.1*AS817,(1+$AK817/100)*AS817)))</f>
        <v>2.5289</v>
      </c>
      <c r="AU817" s="112">
        <f t="shared" si="825"/>
        <v>2.78179</v>
      </c>
      <c r="AV817" s="112">
        <f t="shared" si="825"/>
        <v>3.059969</v>
      </c>
      <c r="AW817" s="103">
        <f t="shared" si="14"/>
        <v>12.759659</v>
      </c>
      <c r="AX817" s="118">
        <f t="shared" si="15"/>
        <v>17.72174861</v>
      </c>
      <c r="AY817" s="119">
        <v>1.16</v>
      </c>
      <c r="AZ817" s="114">
        <v>-1.6400000000000001</v>
      </c>
      <c r="BA817" s="114">
        <v>-28.18</v>
      </c>
      <c r="BB817" s="114">
        <v>-19.900000000000002</v>
      </c>
      <c r="BC817" s="114">
        <v>-17.46</v>
      </c>
      <c r="BD817" s="42"/>
      <c r="BE817" s="17">
        <v>1974.0</v>
      </c>
      <c r="BF817" s="17">
        <f t="shared" si="16"/>
        <v>4</v>
      </c>
      <c r="BG817" s="120">
        <v>12.1</v>
      </c>
    </row>
    <row r="818" ht="12.75" customHeight="1">
      <c r="A818" s="55" t="s">
        <v>1156</v>
      </c>
      <c r="B818" s="232" t="s">
        <v>1157</v>
      </c>
      <c r="C818" s="100" t="s">
        <v>125</v>
      </c>
      <c r="D818" s="100" t="s">
        <v>373</v>
      </c>
      <c r="E818" s="101">
        <v>20.0</v>
      </c>
      <c r="F818" s="58">
        <v>168.0</v>
      </c>
      <c r="G818" s="58" t="s">
        <v>168</v>
      </c>
      <c r="H818" s="58" t="s">
        <v>168</v>
      </c>
      <c r="I818" s="150">
        <v>11.62</v>
      </c>
      <c r="J818" s="103">
        <f t="shared" si="2"/>
        <v>13.76936317</v>
      </c>
      <c r="K818" s="144">
        <v>0.4</v>
      </c>
      <c r="L818" s="73">
        <v>4.0</v>
      </c>
      <c r="M818" s="23">
        <f t="shared" si="3"/>
        <v>1.6</v>
      </c>
      <c r="N818" s="105" t="s">
        <v>351</v>
      </c>
      <c r="O818" s="242">
        <v>0.38095238095238093</v>
      </c>
      <c r="P818" s="107">
        <v>43724.0</v>
      </c>
      <c r="Q818" s="107">
        <v>43735.0</v>
      </c>
      <c r="R818" s="23">
        <f t="shared" si="4"/>
        <v>5</v>
      </c>
      <c r="S818" s="108">
        <f t="array" ref="S818">IF(INDEX(Historical!$D$7:$D$1379,MATCH(B818,Historical!$B$7:$B$1403,0))=0,"n/a",(INDEX(Historical!$C$7:$C$1381,MATCH(B818,Historical!$B$7:$B$1403,0))/INDEX(Historical!$D$7:$D$1379,MATCH(B818,Historical!$B$7:$B$1403,0))-1)*100)</f>
        <v>3.862887904</v>
      </c>
      <c r="T818" s="108">
        <f t="array" ref="T818">IF(INDEX(Historical!$F$7:$F$1372,MATCH(B818,Historical!$B$7:$B$1403,0))=0,"n/a",((INDEX(Historical!$C$7:$C$1381,MATCH(B818,Historical!$B$7:$B$1403,0))/INDEX(Historical!$F$7:$F$1372,MATCH(B818,Historical!$B$7:$B$1403,0)))^(1/3)-1)*100)</f>
        <v>4.978560522</v>
      </c>
      <c r="U818" s="108">
        <f t="array" ref="U818">IF(INDEX(Historical!$H$7:$H$1372,MATCH(B818,Historical!$B$7:$B$1403,0))=0,"n/a",((INDEX(Historical!$C$7:$C$1381,MATCH(B818,Historical!$B$7:$B$1403,0))/INDEX(Historical!$H$7:$H$1372,MATCH(B818,Historical!$B$7:$B$1403,0)))^(1/5)-1)*100)</f>
        <v>4.235808935</v>
      </c>
      <c r="V818" s="108">
        <f t="array" ref="V818">IF(INDEX(Historical!$O$7:$O$1372,MATCH(B818,Historical!$B$7:$B$1403,0))=0,"n/a",((INDEX(Historical!$C$7:$C$1381,MATCH(B818,Historical!$B$7:$B$1403,0))/INDEX(Historical!$O$7:$O$1372,MATCH(B818,Historical!$B$7:$B$1403,0)))^(1/10)-1)*100)</f>
        <v>4.617204958</v>
      </c>
      <c r="W818" s="109">
        <f t="shared" si="5"/>
        <v>0.9173967742</v>
      </c>
      <c r="X818" s="110">
        <f t="shared" si="6"/>
        <v>1.841656059</v>
      </c>
      <c r="Y818" s="163" t="s">
        <v>211</v>
      </c>
      <c r="Z818" s="103">
        <f t="shared" si="7"/>
        <v>231.884058</v>
      </c>
      <c r="AA818" s="112">
        <f t="shared" si="8"/>
        <v>16.84057971</v>
      </c>
      <c r="AB818" s="73">
        <v>12.0</v>
      </c>
      <c r="AC818" s="102">
        <v>0.69</v>
      </c>
      <c r="AD818" s="102">
        <v>1.53</v>
      </c>
      <c r="AE818" s="102">
        <v>0.91</v>
      </c>
      <c r="AF818" s="102" t="s">
        <v>128</v>
      </c>
      <c r="AG818" s="102">
        <v>-17.2</v>
      </c>
      <c r="AH818" s="102">
        <v>-2.7</v>
      </c>
      <c r="AI818" s="102">
        <v>-16.919999999999998</v>
      </c>
      <c r="AJ818" s="102">
        <v>2.3</v>
      </c>
      <c r="AK818" s="102">
        <v>11.0</v>
      </c>
      <c r="AL818" s="113">
        <v>1740.0</v>
      </c>
      <c r="AM818" s="114">
        <v>3.0</v>
      </c>
      <c r="AN818" s="102" t="s">
        <v>128</v>
      </c>
      <c r="AO818" s="115">
        <f t="shared" si="9"/>
        <v>1.164592391</v>
      </c>
      <c r="AP818" s="116">
        <f t="shared" si="10"/>
        <v>18.0051721</v>
      </c>
      <c r="AQ818" s="117" t="str">
        <f t="shared" si="11"/>
        <v>n/a</v>
      </c>
      <c r="AR818" s="103">
        <f t="array" ref="AR818">INDEX(Historical!$C$7:$C$1381,MATCH(B818,Historical!$B$7:$B$1403,0))*IF(AH818="n/a",1.03,IF(AH818&lt;0,1.01,IF(AH818&gt;10,1.1,(1+AH818/100))))</f>
        <v>1.577519</v>
      </c>
      <c r="AS818" s="112">
        <f t="shared" si="12"/>
        <v>1.59329419</v>
      </c>
      <c r="AT818" s="112">
        <f t="shared" ref="AT818:AV818" si="826">IF($AK818="n/a",1.03*AS818,IF($AK818&lt;0,1.01*AS818,IF($AK818&gt;10,1.1*AS818,(1+$AK818/100)*AS818)))</f>
        <v>1.752623609</v>
      </c>
      <c r="AU818" s="112">
        <f t="shared" si="826"/>
        <v>1.92788597</v>
      </c>
      <c r="AV818" s="112">
        <f t="shared" si="826"/>
        <v>2.120674567</v>
      </c>
      <c r="AW818" s="103">
        <f t="shared" si="14"/>
        <v>8.971997336</v>
      </c>
      <c r="AX818" s="118">
        <f t="shared" si="15"/>
        <v>77.21168103</v>
      </c>
      <c r="AY818" s="119">
        <v>0.82</v>
      </c>
      <c r="AZ818" s="114">
        <v>41.54</v>
      </c>
      <c r="BA818" s="114">
        <v>-19.42</v>
      </c>
      <c r="BB818" s="114">
        <v>-11.940000000000001</v>
      </c>
      <c r="BC818" s="114">
        <v>0.9299999999999999</v>
      </c>
      <c r="BD818" s="42"/>
      <c r="BE818" s="17">
        <v>1999.0</v>
      </c>
      <c r="BF818" s="17">
        <f t="shared" si="16"/>
        <v>2</v>
      </c>
      <c r="BG818" s="120">
        <v>6.9</v>
      </c>
    </row>
    <row r="819" ht="12.75" customHeight="1">
      <c r="A819" s="55" t="s">
        <v>1158</v>
      </c>
      <c r="B819" s="232" t="s">
        <v>1159</v>
      </c>
      <c r="C819" s="100" t="s">
        <v>245</v>
      </c>
      <c r="D819" s="100" t="s">
        <v>246</v>
      </c>
      <c r="E819" s="101">
        <v>10.0</v>
      </c>
      <c r="F819" s="58">
        <v>407.0</v>
      </c>
      <c r="G819" s="58" t="s">
        <v>168</v>
      </c>
      <c r="H819" s="58" t="s">
        <v>168</v>
      </c>
      <c r="I819" s="150">
        <v>66.25</v>
      </c>
      <c r="J819" s="103">
        <f t="shared" si="2"/>
        <v>5.916981132</v>
      </c>
      <c r="K819" s="104">
        <v>0.98</v>
      </c>
      <c r="L819" s="73">
        <v>4.0</v>
      </c>
      <c r="M819" s="23">
        <f t="shared" si="3"/>
        <v>3.92</v>
      </c>
      <c r="N819" s="105" t="s">
        <v>928</v>
      </c>
      <c r="O819" s="106">
        <v>0.9</v>
      </c>
      <c r="P819" s="107">
        <v>43872.0</v>
      </c>
      <c r="Q819" s="107">
        <v>43893.0</v>
      </c>
      <c r="R819" s="23">
        <f t="shared" si="4"/>
        <v>8.888888889</v>
      </c>
      <c r="S819" s="108">
        <f t="array" ref="S819">IF(INDEX(Historical!$D$7:$D$1379,MATCH(B819,Historical!$B$7:$B$1403,0))=0,"n/a",(INDEX(Historical!$C$7:$C$1381,MATCH(B819,Historical!$B$7:$B$1403,0))/INDEX(Historical!$D$7:$D$1379,MATCH(B819,Historical!$B$7:$B$1403,0))-1)*100)</f>
        <v>12.5</v>
      </c>
      <c r="T819" s="108">
        <f t="array" ref="T819">IF(INDEX(Historical!$F$7:$F$1372,MATCH(B819,Historical!$B$7:$B$1403,0))=0,"n/a",((INDEX(Historical!$C$7:$C$1381,MATCH(B819,Historical!$B$7:$B$1403,0))/INDEX(Historical!$F$7:$F$1372,MATCH(B819,Historical!$B$7:$B$1403,0)))^(1/3)-1)*100)</f>
        <v>14.47142426</v>
      </c>
      <c r="U819" s="108">
        <f t="array" ref="U819">IF(INDEX(Historical!$H$7:$H$1372,MATCH(B819,Historical!$B$7:$B$1403,0))=0,"n/a",((INDEX(Historical!$C$7:$C$1381,MATCH(B819,Historical!$B$7:$B$1403,0))/INDEX(Historical!$H$7:$H$1372,MATCH(B819,Historical!$B$7:$B$1403,0)))^(1/5)-1)*100)</f>
        <v>27.94480017</v>
      </c>
      <c r="V819" s="108">
        <f t="array" ref="V819">IF(INDEX(Historical!$O$7:$O$1372,MATCH(B819,Historical!$B$7:$B$1403,0))=0,"n/a",((INDEX(Historical!$C$7:$C$1381,MATCH(B819,Historical!$B$7:$B$1403,0))/INDEX(Historical!$O$7:$O$1372,MATCH(B819,Historical!$B$7:$B$1403,0)))^(1/10)-1)*100)</f>
        <v>20.70279809</v>
      </c>
      <c r="W819" s="109">
        <f t="shared" si="5"/>
        <v>1.349807889</v>
      </c>
      <c r="X819" s="110">
        <f t="shared" si="6"/>
        <v>3.537316477</v>
      </c>
      <c r="Y819" s="133"/>
      <c r="Z819" s="103">
        <f t="shared" si="7"/>
        <v>71.66361974</v>
      </c>
      <c r="AA819" s="112">
        <f t="shared" si="8"/>
        <v>12.11151737</v>
      </c>
      <c r="AB819" s="73">
        <v>12.0</v>
      </c>
      <c r="AC819" s="102">
        <v>5.47</v>
      </c>
      <c r="AD819" s="102">
        <v>0.98</v>
      </c>
      <c r="AE819" s="102">
        <v>0.25</v>
      </c>
      <c r="AF819" s="102">
        <v>1.29</v>
      </c>
      <c r="AG819" s="102">
        <v>11.899999999999999</v>
      </c>
      <c r="AH819" s="102">
        <v>46.7</v>
      </c>
      <c r="AI819" s="102">
        <v>-5.8999999999999995</v>
      </c>
      <c r="AJ819" s="102">
        <v>7.9</v>
      </c>
      <c r="AK819" s="102">
        <v>12.41</v>
      </c>
      <c r="AL819" s="113">
        <v>27620.0</v>
      </c>
      <c r="AM819" s="114">
        <v>0.2</v>
      </c>
      <c r="AN819" s="102">
        <v>0.45</v>
      </c>
      <c r="AO819" s="115">
        <f t="shared" si="9"/>
        <v>21.75026394</v>
      </c>
      <c r="AP819" s="116">
        <f t="shared" si="10"/>
        <v>33.8617813</v>
      </c>
      <c r="AQ819" s="117">
        <f t="shared" si="11"/>
        <v>-16.66971364</v>
      </c>
      <c r="AR819" s="103">
        <f t="array" ref="AR819">INDEX(Historical!$C$7:$C$1381,MATCH(B819,Historical!$B$7:$B$1403,0))*IF(AH819="n/a",1.03,IF(AH819&lt;0,1.01,IF(AH819&gt;10,1.1,(1+AH819/100))))</f>
        <v>3.96</v>
      </c>
      <c r="AS819" s="112">
        <f t="shared" si="12"/>
        <v>3.9996</v>
      </c>
      <c r="AT819" s="112">
        <f t="shared" ref="AT819:AV819" si="827">IF($AK819="n/a",1.03*AS819,IF($AK819&lt;0,1.01*AS819,IF($AK819&gt;10,1.1*AS819,(1+$AK819/100)*AS819)))</f>
        <v>4.39956</v>
      </c>
      <c r="AU819" s="112">
        <f t="shared" si="827"/>
        <v>4.839516</v>
      </c>
      <c r="AV819" s="112">
        <f t="shared" si="827"/>
        <v>5.3234676</v>
      </c>
      <c r="AW819" s="103">
        <f t="shared" si="14"/>
        <v>22.5221436</v>
      </c>
      <c r="AX819" s="118">
        <f t="shared" si="15"/>
        <v>33.99568845</v>
      </c>
      <c r="AY819" s="119">
        <v>1.45</v>
      </c>
      <c r="AZ819" s="114">
        <v>0.75</v>
      </c>
      <c r="BA819" s="114">
        <v>-35.04</v>
      </c>
      <c r="BB819" s="114">
        <v>-24.84</v>
      </c>
      <c r="BC819" s="114">
        <v>-22.86</v>
      </c>
      <c r="BD819" s="42"/>
      <c r="BE819" s="17">
        <v>2011.0</v>
      </c>
      <c r="BF819" s="17">
        <f t="shared" si="16"/>
        <v>0</v>
      </c>
      <c r="BG819" s="120">
        <v>5.0</v>
      </c>
    </row>
    <row r="820" ht="12.75" customHeight="1">
      <c r="A820" s="55" t="s">
        <v>1821</v>
      </c>
      <c r="B820" s="232" t="s">
        <v>1822</v>
      </c>
      <c r="C820" s="100" t="s">
        <v>141</v>
      </c>
      <c r="D820" s="100" t="s">
        <v>1823</v>
      </c>
      <c r="E820" s="101">
        <v>7.0</v>
      </c>
      <c r="F820" s="58">
        <v>719.0</v>
      </c>
      <c r="G820" s="58" t="s">
        <v>168</v>
      </c>
      <c r="H820" s="58" t="s">
        <v>168</v>
      </c>
      <c r="I820" s="150">
        <v>120.26</v>
      </c>
      <c r="J820" s="103">
        <f t="shared" si="2"/>
        <v>1.130883087</v>
      </c>
      <c r="K820" s="104">
        <v>0.34</v>
      </c>
      <c r="L820" s="73">
        <v>4.0</v>
      </c>
      <c r="M820" s="23">
        <f t="shared" si="3"/>
        <v>1.36</v>
      </c>
      <c r="N820" s="105" t="s">
        <v>443</v>
      </c>
      <c r="O820" s="106">
        <v>0.31</v>
      </c>
      <c r="P820" s="107">
        <v>43886.0</v>
      </c>
      <c r="Q820" s="107">
        <v>43900.0</v>
      </c>
      <c r="R820" s="23">
        <f t="shared" si="4"/>
        <v>9.677419355</v>
      </c>
      <c r="S820" s="108">
        <f t="array" ref="S820">IF(INDEX(Historical!$D$7:$D$1379,MATCH(B820,Historical!$B$7:$B$1403,0))=0,"n/a",(INDEX(Historical!$C$7:$C$1381,MATCH(B820,Historical!$B$7:$B$1403,0))/INDEX(Historical!$D$7:$D$1379,MATCH(B820,Historical!$B$7:$B$1403,0))-1)*100)</f>
        <v>10.71428571</v>
      </c>
      <c r="T820" s="108">
        <f t="array" ref="T820">IF(INDEX(Historical!$F$7:$F$1372,MATCH(B820,Historical!$B$7:$B$1403,0))=0,"n/a",((INDEX(Historical!$C$7:$C$1381,MATCH(B820,Historical!$B$7:$B$1403,0))/INDEX(Historical!$F$7:$F$1372,MATCH(B820,Historical!$B$7:$B$1403,0)))^(1/3)-1)*100)</f>
        <v>15.72945273</v>
      </c>
      <c r="U820" s="108">
        <f t="array" ref="U820">IF(INDEX(Historical!$H$7:$H$1372,MATCH(B820,Historical!$B$7:$B$1403,0))=0,"n/a",((INDEX(Historical!$C$7:$C$1381,MATCH(B820,Historical!$B$7:$B$1403,0))/INDEX(Historical!$H$7:$H$1372,MATCH(B820,Historical!$B$7:$B$1403,0)))^(1/5)-1)*100)</f>
        <v>41.3187544</v>
      </c>
      <c r="V820" s="108">
        <f t="array" ref="V820">IF(INDEX(Historical!$O$7:$O$1372,MATCH(B820,Historical!$B$7:$B$1403,0))=0,"n/a",((INDEX(Historical!$C$7:$C$1381,MATCH(B820,Historical!$B$7:$B$1403,0))/INDEX(Historical!$O$7:$O$1372,MATCH(B820,Historical!$B$7:$B$1403,0)))^(1/10)-1)*100)</f>
        <v>-1.753746749</v>
      </c>
      <c r="W820" s="109" t="str">
        <f t="shared" si="5"/>
        <v>n/a</v>
      </c>
      <c r="X820" s="110">
        <f t="shared" si="6"/>
        <v>0.4611468125</v>
      </c>
      <c r="Y820" s="147"/>
      <c r="Z820" s="103">
        <f t="shared" si="7"/>
        <v>29.05982906</v>
      </c>
      <c r="AA820" s="112">
        <f t="shared" si="8"/>
        <v>25.6965812</v>
      </c>
      <c r="AB820" s="73">
        <v>12.0</v>
      </c>
      <c r="AC820" s="102">
        <v>4.68</v>
      </c>
      <c r="AD820" s="102">
        <v>1.49</v>
      </c>
      <c r="AE820" s="102">
        <v>3.27</v>
      </c>
      <c r="AF820" s="102">
        <v>2.87</v>
      </c>
      <c r="AG820" s="102">
        <v>10.6</v>
      </c>
      <c r="AH820" s="102">
        <v>71.7</v>
      </c>
      <c r="AI820" s="102">
        <v>16.2</v>
      </c>
      <c r="AJ820" s="102">
        <v>89.60000000000001</v>
      </c>
      <c r="AK820" s="102">
        <v>17.21</v>
      </c>
      <c r="AL820" s="113">
        <v>16140.0</v>
      </c>
      <c r="AM820" s="114">
        <v>0.25</v>
      </c>
      <c r="AN820" s="102">
        <v>0.5</v>
      </c>
      <c r="AO820" s="115">
        <f t="shared" si="9"/>
        <v>16.75305629</v>
      </c>
      <c r="AP820" s="116">
        <f t="shared" si="10"/>
        <v>42.44963749</v>
      </c>
      <c r="AQ820" s="117">
        <f t="shared" si="11"/>
        <v>81.04534488</v>
      </c>
      <c r="AR820" s="103">
        <f t="array" ref="AR820">INDEX(Historical!$C$7:$C$1381,MATCH(B820,Historical!$B$7:$B$1403,0))*IF(AH820="n/a",1.03,IF(AH820&lt;0,1.01,IF(AH820&gt;10,1.1,(1+AH820/100))))</f>
        <v>1.364</v>
      </c>
      <c r="AS820" s="112">
        <f t="shared" si="12"/>
        <v>1.5004</v>
      </c>
      <c r="AT820" s="112">
        <f t="shared" ref="AT820:AV820" si="828">IF($AK820="n/a",1.03*AS820,IF($AK820&lt;0,1.01*AS820,IF($AK820&gt;10,1.1*AS820,(1+$AK820/100)*AS820)))</f>
        <v>1.65044</v>
      </c>
      <c r="AU820" s="112">
        <f t="shared" si="828"/>
        <v>1.815484</v>
      </c>
      <c r="AV820" s="112">
        <f t="shared" si="828"/>
        <v>1.9970324</v>
      </c>
      <c r="AW820" s="103">
        <f t="shared" si="14"/>
        <v>8.3273564</v>
      </c>
      <c r="AX820" s="118">
        <f t="shared" si="15"/>
        <v>6.924460669</v>
      </c>
      <c r="AY820" s="119">
        <v>0.79</v>
      </c>
      <c r="AZ820" s="114">
        <v>10.14</v>
      </c>
      <c r="BA820" s="114">
        <v>-21.14</v>
      </c>
      <c r="BB820" s="114">
        <v>-14.510000000000002</v>
      </c>
      <c r="BC820" s="114">
        <v>-14.08</v>
      </c>
      <c r="BD820" s="42"/>
      <c r="BE820" s="17">
        <v>2014.0</v>
      </c>
      <c r="BF820" s="17">
        <f t="shared" si="16"/>
        <v>0</v>
      </c>
      <c r="BG820" s="120">
        <v>5.5</v>
      </c>
    </row>
    <row r="821" ht="12.75" customHeight="1">
      <c r="A821" s="267" t="s">
        <v>1160</v>
      </c>
      <c r="B821" s="55" t="s">
        <v>1161</v>
      </c>
      <c r="C821" s="100" t="s">
        <v>118</v>
      </c>
      <c r="D821" s="100" t="s">
        <v>119</v>
      </c>
      <c r="E821" s="101">
        <v>16.0</v>
      </c>
      <c r="F821" s="58">
        <v>237.0</v>
      </c>
      <c r="G821" s="58" t="s">
        <v>168</v>
      </c>
      <c r="H821" s="58" t="s">
        <v>168</v>
      </c>
      <c r="I821" s="150">
        <v>29.45</v>
      </c>
      <c r="J821" s="103">
        <f t="shared" si="2"/>
        <v>1.222410866</v>
      </c>
      <c r="K821" s="104">
        <v>0.09</v>
      </c>
      <c r="L821" s="73">
        <v>4.0</v>
      </c>
      <c r="M821" s="23">
        <f t="shared" si="3"/>
        <v>0.36</v>
      </c>
      <c r="N821" s="105" t="s">
        <v>1162</v>
      </c>
      <c r="O821" s="106">
        <v>0.08</v>
      </c>
      <c r="P821" s="107">
        <v>43662.0</v>
      </c>
      <c r="Q821" s="107">
        <v>43677.0</v>
      </c>
      <c r="R821" s="23">
        <f t="shared" si="4"/>
        <v>12.5</v>
      </c>
      <c r="S821" s="108">
        <f t="array" ref="S821">IF(INDEX(Historical!$D$7:$D$1379,MATCH(B821,Historical!$B$7:$B$1403,0))=0,"n/a",(INDEX(Historical!$C$7:$C$1381,MATCH(B821,Historical!$B$7:$B$1403,0))/INDEX(Historical!$D$7:$D$1379,MATCH(B821,Historical!$B$7:$B$1403,0))-1)*100)</f>
        <v>13.33333333</v>
      </c>
      <c r="T821" s="108">
        <f t="array" ref="T821">IF(INDEX(Historical!$F$7:$F$1372,MATCH(B821,Historical!$B$7:$B$1403,0))=0,"n/a",((INDEX(Historical!$C$7:$C$1381,MATCH(B821,Historical!$B$7:$B$1403,0))/INDEX(Historical!$F$7:$F$1372,MATCH(B821,Historical!$B$7:$B$1403,0)))^(1/3)-1)*100)</f>
        <v>13.91572898</v>
      </c>
      <c r="U821" s="108">
        <f t="array" ref="U821">IF(INDEX(Historical!$H$7:$H$1372,MATCH(B821,Historical!$B$7:$B$1403,0))=0,"n/a",((INDEX(Historical!$C$7:$C$1381,MATCH(B821,Historical!$B$7:$B$1403,0))/INDEX(Historical!$H$7:$H$1372,MATCH(B821,Historical!$B$7:$B$1403,0)))^(1/5)-1)*100)</f>
        <v>12.34275326</v>
      </c>
      <c r="V821" s="108">
        <f t="array" ref="V821">IF(INDEX(Historical!$O$7:$O$1372,MATCH(B821,Historical!$B$7:$B$1403,0))=0,"n/a",((INDEX(Historical!$C$7:$C$1381,MATCH(B821,Historical!$B$7:$B$1403,0))/INDEX(Historical!$O$7:$O$1372,MATCH(B821,Historical!$B$7:$B$1403,0)))^(1/10)-1)*100)</f>
        <v>13.59926754</v>
      </c>
      <c r="W821" s="109">
        <f t="shared" si="5"/>
        <v>0.9076042676</v>
      </c>
      <c r="X821" s="110">
        <f t="shared" si="6"/>
        <v>1.78880482</v>
      </c>
      <c r="Y821" s="147"/>
      <c r="Z821" s="103">
        <f t="shared" si="7"/>
        <v>11.18012422</v>
      </c>
      <c r="AA821" s="112">
        <f t="shared" si="8"/>
        <v>9.145962733</v>
      </c>
      <c r="AB821" s="73">
        <v>12.0</v>
      </c>
      <c r="AC821" s="102">
        <v>3.22</v>
      </c>
      <c r="AD821" s="102">
        <v>1.14</v>
      </c>
      <c r="AE821" s="102">
        <v>0.44</v>
      </c>
      <c r="AF821" s="102">
        <v>0.91</v>
      </c>
      <c r="AG821" s="102">
        <v>10.6</v>
      </c>
      <c r="AH821" s="102">
        <v>19.6</v>
      </c>
      <c r="AI821" s="102" t="s">
        <v>128</v>
      </c>
      <c r="AJ821" s="102">
        <v>6.9</v>
      </c>
      <c r="AK821" s="102">
        <v>8.0</v>
      </c>
      <c r="AL821" s="113">
        <v>325.42</v>
      </c>
      <c r="AM821" s="114">
        <v>18.9</v>
      </c>
      <c r="AN821" s="102">
        <v>0.75</v>
      </c>
      <c r="AO821" s="115">
        <f t="shared" si="9"/>
        <v>4.419201392</v>
      </c>
      <c r="AP821" s="116">
        <f t="shared" si="10"/>
        <v>13.56516413</v>
      </c>
      <c r="AQ821" s="117">
        <f t="shared" si="11"/>
        <v>-39.1803172</v>
      </c>
      <c r="AR821" s="103">
        <f t="array" ref="AR821">INDEX(Historical!$C$7:$C$1381,MATCH(B821,Historical!$B$7:$B$1403,0))*IF(AH821="n/a",1.03,IF(AH821&lt;0,1.01,IF(AH821&gt;10,1.1,(1+AH821/100))))</f>
        <v>0.374</v>
      </c>
      <c r="AS821" s="112">
        <f t="shared" si="12"/>
        <v>0.38522</v>
      </c>
      <c r="AT821" s="112">
        <f t="shared" ref="AT821:AV821" si="829">IF($AK821="n/a",1.03*AS821,IF($AK821&lt;0,1.01*AS821,IF($AK821&gt;10,1.1*AS821,(1+$AK821/100)*AS821)))</f>
        <v>0.4160376</v>
      </c>
      <c r="AU821" s="112">
        <f t="shared" si="829"/>
        <v>0.449320608</v>
      </c>
      <c r="AV821" s="112">
        <f t="shared" si="829"/>
        <v>0.4852662566</v>
      </c>
      <c r="AW821" s="103">
        <f t="shared" si="14"/>
        <v>2.109844465</v>
      </c>
      <c r="AX821" s="118">
        <f t="shared" si="15"/>
        <v>7.164157775</v>
      </c>
      <c r="AY821" s="119">
        <v>1.38</v>
      </c>
      <c r="AZ821" s="114">
        <v>22.400000000000002</v>
      </c>
      <c r="BA821" s="114">
        <v>-28.42</v>
      </c>
      <c r="BB821" s="114">
        <v>-13.270000000000001</v>
      </c>
      <c r="BC821" s="114">
        <v>-8.959999999999999</v>
      </c>
      <c r="BD821" s="42"/>
      <c r="BE821" s="17">
        <v>2004.0</v>
      </c>
      <c r="BF821" s="17">
        <f t="shared" si="16"/>
        <v>1</v>
      </c>
      <c r="BG821" s="120">
        <v>4.7</v>
      </c>
    </row>
    <row r="822" ht="12.75" customHeight="1">
      <c r="A822" s="55" t="s">
        <v>1433</v>
      </c>
      <c r="B822" s="232" t="s">
        <v>1434</v>
      </c>
      <c r="C822" s="100" t="s">
        <v>272</v>
      </c>
      <c r="D822" s="100" t="s">
        <v>273</v>
      </c>
      <c r="E822" s="101">
        <v>9.0</v>
      </c>
      <c r="F822" s="58">
        <v>446.0</v>
      </c>
      <c r="G822" s="58" t="s">
        <v>121</v>
      </c>
      <c r="H822" s="58" t="s">
        <v>121</v>
      </c>
      <c r="I822" s="150">
        <v>53.77</v>
      </c>
      <c r="J822" s="103">
        <f t="shared" si="2"/>
        <v>5.895480751</v>
      </c>
      <c r="K822" s="104">
        <v>0.7925</v>
      </c>
      <c r="L822" s="73">
        <v>4.0</v>
      </c>
      <c r="M822" s="23">
        <f t="shared" si="3"/>
        <v>3.17</v>
      </c>
      <c r="N822" s="105" t="s">
        <v>333</v>
      </c>
      <c r="O822" s="106">
        <v>0.79</v>
      </c>
      <c r="P822" s="148">
        <v>43465.0</v>
      </c>
      <c r="Q822" s="148">
        <v>43479.0</v>
      </c>
      <c r="R822" s="23">
        <f t="shared" si="4"/>
        <v>0.3164556962</v>
      </c>
      <c r="S822" s="108">
        <f t="array" ref="S822">IF(INDEX(Historical!$D$7:$D$1379,MATCH(B822,Historical!$B$7:$B$1403,0))=0,"n/a",(INDEX(Historical!$C$7:$C$1381,MATCH(B822,Historical!$B$7:$B$1403,0))/INDEX(Historical!$D$7:$D$1379,MATCH(B822,Historical!$B$7:$B$1403,0))-1)*100)</f>
        <v>0.3164556962</v>
      </c>
      <c r="T822" s="108">
        <f t="array" ref="T822">IF(INDEX(Historical!$F$7:$F$1372,MATCH(B822,Historical!$B$7:$B$1403,0))=0,"n/a",((INDEX(Historical!$C$7:$C$1381,MATCH(B822,Historical!$B$7:$B$1403,0))/INDEX(Historical!$F$7:$F$1372,MATCH(B822,Historical!$B$7:$B$1403,0)))^(1/3)-1)*100)</f>
        <v>2.253501394</v>
      </c>
      <c r="U822" s="108">
        <f t="array" ref="U822">IF(INDEX(Historical!$H$7:$H$1372,MATCH(B822,Historical!$B$7:$B$1403,0))=0,"n/a",((INDEX(Historical!$C$7:$C$1381,MATCH(B822,Historical!$B$7:$B$1403,0))/INDEX(Historical!$H$7:$H$1372,MATCH(B822,Historical!$B$7:$B$1403,0)))^(1/5)-1)*100)</f>
        <v>4.196506411</v>
      </c>
      <c r="V822" s="108">
        <f t="array" ref="V822">IF(INDEX(Historical!$O$7:$O$1372,MATCH(B822,Historical!$B$7:$B$1403,0))=0,"n/a",((INDEX(Historical!$C$7:$C$1381,MATCH(B822,Historical!$B$7:$B$1403,0))/INDEX(Historical!$O$7:$O$1372,MATCH(B822,Historical!$B$7:$B$1403,0)))^(1/10)-1)*100)</f>
        <v>5.91407132</v>
      </c>
      <c r="W822" s="109">
        <f t="shared" si="5"/>
        <v>0.7095799465</v>
      </c>
      <c r="X822" s="110" t="str">
        <f t="shared" si="6"/>
        <v>n/a</v>
      </c>
      <c r="Y822" s="133" t="s">
        <v>1435</v>
      </c>
      <c r="Z822" s="103">
        <f t="shared" si="7"/>
        <v>285.5855856</v>
      </c>
      <c r="AA822" s="112">
        <f t="shared" si="8"/>
        <v>48.44144144</v>
      </c>
      <c r="AB822" s="73">
        <v>12.0</v>
      </c>
      <c r="AC822" s="102">
        <v>1.11</v>
      </c>
      <c r="AD822" s="102" t="s">
        <v>128</v>
      </c>
      <c r="AE822" s="102">
        <v>5.17</v>
      </c>
      <c r="AF822" s="102">
        <v>1.84</v>
      </c>
      <c r="AG822" s="102">
        <v>4.7</v>
      </c>
      <c r="AH822" s="102">
        <v>-43.3</v>
      </c>
      <c r="AI822" s="102">
        <v>-3.11</v>
      </c>
      <c r="AJ822" s="102">
        <v>-5.7</v>
      </c>
      <c r="AK822" s="102">
        <v>-0.5</v>
      </c>
      <c r="AL822" s="113">
        <v>20030.0</v>
      </c>
      <c r="AM822" s="114">
        <v>0.3</v>
      </c>
      <c r="AN822" s="102">
        <v>1.11</v>
      </c>
      <c r="AO822" s="115">
        <f t="shared" si="9"/>
        <v>-38.34945428</v>
      </c>
      <c r="AP822" s="116">
        <f t="shared" si="10"/>
        <v>10.09198716</v>
      </c>
      <c r="AQ822" s="117">
        <f t="shared" si="11"/>
        <v>99.03350053</v>
      </c>
      <c r="AR822" s="103">
        <f t="array" ref="AR822">INDEX(Historical!$C$7:$C$1381,MATCH(B822,Historical!$B$7:$B$1403,0))*IF(AH822="n/a",1.03,IF(AH822&lt;0,1.01,IF(AH822&gt;10,1.1,(1+AH822/100))))</f>
        <v>3.2017</v>
      </c>
      <c r="AS822" s="112">
        <f t="shared" si="12"/>
        <v>3.233717</v>
      </c>
      <c r="AT822" s="112">
        <f t="shared" ref="AT822:AV822" si="830">IF($AK822="n/a",1.03*AS822,IF($AK822&lt;0,1.01*AS822,IF($AK822&gt;10,1.1*AS822,(1+$AK822/100)*AS822)))</f>
        <v>3.26605417</v>
      </c>
      <c r="AU822" s="112">
        <f t="shared" si="830"/>
        <v>3.298714712</v>
      </c>
      <c r="AV822" s="112">
        <f t="shared" si="830"/>
        <v>3.331701859</v>
      </c>
      <c r="AW822" s="103">
        <f t="shared" si="14"/>
        <v>16.33188774</v>
      </c>
      <c r="AX822" s="118">
        <f t="shared" si="15"/>
        <v>30.37360562</v>
      </c>
      <c r="AY822" s="119">
        <v>0.31</v>
      </c>
      <c r="AZ822" s="114">
        <v>-1.5</v>
      </c>
      <c r="BA822" s="114">
        <v>-28.689999999999998</v>
      </c>
      <c r="BB822" s="114">
        <v>-7.630000000000001</v>
      </c>
      <c r="BC822" s="114">
        <v>-17.419999999999998</v>
      </c>
      <c r="BD822" s="42"/>
      <c r="BE822" s="17">
        <v>2011.0</v>
      </c>
      <c r="BF822" s="17">
        <f t="shared" si="16"/>
        <v>0</v>
      </c>
      <c r="BG822" s="120">
        <v>2.1999999999999997</v>
      </c>
    </row>
    <row r="823" ht="12.75" customHeight="1">
      <c r="A823" s="155" t="s">
        <v>1163</v>
      </c>
      <c r="B823" s="232" t="s">
        <v>1164</v>
      </c>
      <c r="C823" s="100" t="s">
        <v>320</v>
      </c>
      <c r="D823" s="100" t="s">
        <v>464</v>
      </c>
      <c r="E823" s="101">
        <v>15.0</v>
      </c>
      <c r="F823" s="58">
        <v>265.0</v>
      </c>
      <c r="G823" s="58" t="s">
        <v>120</v>
      </c>
      <c r="H823" s="58" t="s">
        <v>121</v>
      </c>
      <c r="I823" s="150">
        <v>54.16</v>
      </c>
      <c r="J823" s="103">
        <f t="shared" si="2"/>
        <v>4.542097489</v>
      </c>
      <c r="K823" s="104">
        <v>0.615</v>
      </c>
      <c r="L823" s="73">
        <v>4.0</v>
      </c>
      <c r="M823" s="23">
        <f t="shared" si="3"/>
        <v>2.46</v>
      </c>
      <c r="N823" s="105" t="s">
        <v>465</v>
      </c>
      <c r="O823" s="106">
        <v>0.6025</v>
      </c>
      <c r="P823" s="107">
        <v>43747.0</v>
      </c>
      <c r="Q823" s="107">
        <v>43770.0</v>
      </c>
      <c r="R823" s="23">
        <f t="shared" si="4"/>
        <v>2.074688797</v>
      </c>
      <c r="S823" s="108">
        <f t="array" ref="S823">IF(INDEX(Historical!$D$7:$D$1379,MATCH(B823,Historical!$B$7:$B$1403,0))=0,"n/a",(INDEX(Historical!$C$7:$C$1381,MATCH(B823,Historical!$B$7:$B$1403,0))/INDEX(Historical!$D$7:$D$1379,MATCH(B823,Historical!$B$7:$B$1403,0))-1)*100)</f>
        <v>2.10748156</v>
      </c>
      <c r="T823" s="108">
        <f t="array" ref="T823">IF(INDEX(Historical!$F$7:$F$1372,MATCH(B823,Historical!$B$7:$B$1403,0))=0,"n/a",((INDEX(Historical!$C$7:$C$1381,MATCH(B823,Historical!$B$7:$B$1403,0))/INDEX(Historical!$F$7:$F$1372,MATCH(B823,Historical!$B$7:$B$1403,0)))^(1/3)-1)*100)</f>
        <v>2.15351102</v>
      </c>
      <c r="U823" s="108">
        <f t="array" ref="U823">IF(INDEX(Historical!$H$7:$H$1372,MATCH(B823,Historical!$B$7:$B$1403,0))=0,"n/a",((INDEX(Historical!$C$7:$C$1381,MATCH(B823,Historical!$B$7:$B$1403,0))/INDEX(Historical!$H$7:$H$1372,MATCH(B823,Historical!$B$7:$B$1403,0)))^(1/5)-1)*100)</f>
        <v>2.510889621</v>
      </c>
      <c r="V823" s="108">
        <f t="array" ref="V823">IF(INDEX(Historical!$O$7:$O$1372,MATCH(B823,Historical!$B$7:$B$1403,0))=0,"n/a",((INDEX(Historical!$C$7:$C$1381,MATCH(B823,Historical!$B$7:$B$1403,0))/INDEX(Historical!$O$7:$O$1372,MATCH(B823,Historical!$B$7:$B$1403,0)))^(1/10)-1)*100)</f>
        <v>2.705094655</v>
      </c>
      <c r="W823" s="109">
        <f t="shared" si="5"/>
        <v>0.9282076752</v>
      </c>
      <c r="X823" s="110" t="str">
        <f t="shared" si="6"/>
        <v>n/a</v>
      </c>
      <c r="Y823" s="149"/>
      <c r="Z823" s="103">
        <f t="shared" si="7"/>
        <v>52.90322581</v>
      </c>
      <c r="AA823" s="112">
        <f t="shared" si="8"/>
        <v>11.64731183</v>
      </c>
      <c r="AB823" s="73">
        <v>12.0</v>
      </c>
      <c r="AC823" s="102">
        <v>4.65</v>
      </c>
      <c r="AD823" s="102">
        <v>3.23</v>
      </c>
      <c r="AE823" s="102">
        <v>1.7</v>
      </c>
      <c r="AF823" s="102">
        <v>3.8</v>
      </c>
      <c r="AG823" s="156">
        <v>28.199999999999996</v>
      </c>
      <c r="AH823" s="102">
        <v>15.2</v>
      </c>
      <c r="AI823" s="102">
        <v>3.9699999999999998</v>
      </c>
      <c r="AJ823" s="102">
        <v>-1.2</v>
      </c>
      <c r="AK823" s="102">
        <v>3.5999999999999996</v>
      </c>
      <c r="AL823" s="113">
        <v>224110.0</v>
      </c>
      <c r="AM823" s="114">
        <v>0.03</v>
      </c>
      <c r="AN823" s="102">
        <v>1.86</v>
      </c>
      <c r="AO823" s="115">
        <f t="shared" si="9"/>
        <v>-4.594324718</v>
      </c>
      <c r="AP823" s="116">
        <f t="shared" si="10"/>
        <v>7.05298711</v>
      </c>
      <c r="AQ823" s="117">
        <f t="shared" si="11"/>
        <v>40.25339758</v>
      </c>
      <c r="AR823" s="103">
        <f t="array" ref="AR823">INDEX(Historical!$C$7:$C$1381,MATCH(B823,Historical!$B$7:$B$1403,0))*IF(AH823="n/a",1.03,IF(AH823&lt;0,1.01,IF(AH823&gt;10,1.1,(1+AH823/100))))</f>
        <v>2.66475</v>
      </c>
      <c r="AS823" s="112">
        <f t="shared" si="12"/>
        <v>2.770540575</v>
      </c>
      <c r="AT823" s="112">
        <f t="shared" ref="AT823:AV823" si="831">IF($AK823="n/a",1.03*AS823,IF($AK823&lt;0,1.01*AS823,IF($AK823&gt;10,1.1*AS823,(1+$AK823/100)*AS823)))</f>
        <v>2.870280036</v>
      </c>
      <c r="AU823" s="112">
        <f t="shared" si="831"/>
        <v>2.973610117</v>
      </c>
      <c r="AV823" s="112">
        <f t="shared" si="831"/>
        <v>3.080660081</v>
      </c>
      <c r="AW823" s="103">
        <f t="shared" si="14"/>
        <v>14.35984081</v>
      </c>
      <c r="AX823" s="118">
        <f t="shared" si="15"/>
        <v>26.51373857</v>
      </c>
      <c r="AY823" s="119">
        <v>0.42</v>
      </c>
      <c r="AZ823" s="114">
        <v>-0.18</v>
      </c>
      <c r="BA823" s="114">
        <v>-12.950000000000001</v>
      </c>
      <c r="BB823" s="114">
        <v>-9.13</v>
      </c>
      <c r="BC823" s="114">
        <v>-7.82</v>
      </c>
      <c r="BD823" s="42"/>
      <c r="BE823" s="17">
        <v>2005.0</v>
      </c>
      <c r="BF823" s="17">
        <f t="shared" si="16"/>
        <v>1</v>
      </c>
      <c r="BG823" s="120">
        <v>5.7</v>
      </c>
    </row>
    <row r="824" ht="12.75" customHeight="1">
      <c r="A824" s="55" t="s">
        <v>512</v>
      </c>
      <c r="B824" s="232" t="s">
        <v>513</v>
      </c>
      <c r="C824" s="100" t="s">
        <v>136</v>
      </c>
      <c r="D824" s="100" t="s">
        <v>153</v>
      </c>
      <c r="E824" s="101">
        <v>28.0</v>
      </c>
      <c r="F824" s="58">
        <v>97.0</v>
      </c>
      <c r="G824" s="58" t="s">
        <v>121</v>
      </c>
      <c r="H824" s="58" t="s">
        <v>120</v>
      </c>
      <c r="I824" s="102">
        <v>57.82</v>
      </c>
      <c r="J824" s="103">
        <f t="shared" si="2"/>
        <v>2.836388793</v>
      </c>
      <c r="K824" s="144">
        <v>0.41</v>
      </c>
      <c r="L824" s="73">
        <v>4.0</v>
      </c>
      <c r="M824" s="23">
        <f t="shared" si="3"/>
        <v>1.64</v>
      </c>
      <c r="N824" s="105" t="s">
        <v>282</v>
      </c>
      <c r="O824" s="145">
        <v>0.4</v>
      </c>
      <c r="P824" s="107">
        <v>43588.0</v>
      </c>
      <c r="Q824" s="107">
        <v>43602.0</v>
      </c>
      <c r="R824" s="23">
        <f t="shared" si="4"/>
        <v>2.5</v>
      </c>
      <c r="S824" s="108">
        <f t="array" ref="S824">IF(INDEX(Historical!$D$7:$D$1379,MATCH(B824,Historical!$B$7:$B$1403,0))=0,"n/a",(INDEX(Historical!$C$7:$C$1381,MATCH(B824,Historical!$B$7:$B$1403,0))/INDEX(Historical!$D$7:$D$1379,MATCH(B824,Historical!$B$7:$B$1403,0))-1)*100)</f>
        <v>1.875</v>
      </c>
      <c r="T824" s="108">
        <f t="array" ref="T824">IF(INDEX(Historical!$F$7:$F$1372,MATCH(B824,Historical!$B$7:$B$1403,0))=0,"n/a",((INDEX(Historical!$C$7:$C$1381,MATCH(B824,Historical!$B$7:$B$1403,0))/INDEX(Historical!$F$7:$F$1372,MATCH(B824,Historical!$B$7:$B$1403,0)))^(1/3)-1)*100)</f>
        <v>1.473896071</v>
      </c>
      <c r="U824" s="108">
        <f t="array" ref="U824">IF(INDEX(Historical!$H$7:$H$1372,MATCH(B824,Historical!$B$7:$B$1403,0))=0,"n/a",((INDEX(Historical!$C$7:$C$1381,MATCH(B824,Historical!$B$7:$B$1403,0))/INDEX(Historical!$H$7:$H$1372,MATCH(B824,Historical!$B$7:$B$1403,0)))^(1/5)-1)*100)</f>
        <v>1.407202781</v>
      </c>
      <c r="V824" s="108">
        <f t="array" ref="V824">IF(INDEX(Historical!$O$7:$O$1372,MATCH(B824,Historical!$B$7:$B$1403,0))=0,"n/a",((INDEX(Historical!$C$7:$C$1381,MATCH(B824,Historical!$B$7:$B$1403,0))/INDEX(Historical!$O$7:$O$1372,MATCH(B824,Historical!$B$7:$B$1403,0)))^(1/10)-1)*100)</f>
        <v>1.460465184</v>
      </c>
      <c r="W824" s="109">
        <f t="shared" si="5"/>
        <v>0.9635305219</v>
      </c>
      <c r="X824" s="110">
        <f t="shared" si="6"/>
        <v>1.005144844</v>
      </c>
      <c r="Y824" s="149" t="s">
        <v>514</v>
      </c>
      <c r="Z824" s="103">
        <f t="shared" si="7"/>
        <v>55.03355705</v>
      </c>
      <c r="AA824" s="112">
        <f t="shared" si="8"/>
        <v>19.40268456</v>
      </c>
      <c r="AB824" s="73">
        <v>12.0</v>
      </c>
      <c r="AC824" s="102">
        <v>2.98</v>
      </c>
      <c r="AD824" s="102">
        <v>6.47</v>
      </c>
      <c r="AE824" s="102">
        <v>9.96</v>
      </c>
      <c r="AF824" s="102">
        <v>2.19</v>
      </c>
      <c r="AG824" s="102">
        <v>11.200000000000001</v>
      </c>
      <c r="AH824" s="102">
        <v>13.4</v>
      </c>
      <c r="AI824" s="102">
        <v>2.26</v>
      </c>
      <c r="AJ824" s="102">
        <v>1.4000000000000001</v>
      </c>
      <c r="AK824" s="102">
        <v>3.0</v>
      </c>
      <c r="AL824" s="113">
        <v>1580.0</v>
      </c>
      <c r="AM824" s="114">
        <v>0.2</v>
      </c>
      <c r="AN824" s="102">
        <v>0.0</v>
      </c>
      <c r="AO824" s="115">
        <f t="shared" si="9"/>
        <v>-15.15909299</v>
      </c>
      <c r="AP824" s="116">
        <f t="shared" si="10"/>
        <v>4.243591574</v>
      </c>
      <c r="AQ824" s="117">
        <f t="shared" si="11"/>
        <v>37.423723</v>
      </c>
      <c r="AR824" s="103">
        <f t="array" ref="AR824">INDEX(Historical!$C$7:$C$1381,MATCH(B824,Historical!$B$7:$B$1403,0))*IF(AH824="n/a",1.03,IF(AH824&lt;0,1.01,IF(AH824&gt;10,1.1,(1+AH824/100))))</f>
        <v>1.793</v>
      </c>
      <c r="AS824" s="112">
        <f t="shared" si="12"/>
        <v>1.8335218</v>
      </c>
      <c r="AT824" s="112">
        <f t="shared" ref="AT824:AV824" si="832">IF($AK824="n/a",1.03*AS824,IF($AK824&lt;0,1.01*AS824,IF($AK824&gt;10,1.1*AS824,(1+$AK824/100)*AS824)))</f>
        <v>1.888527454</v>
      </c>
      <c r="AU824" s="112">
        <f t="shared" si="832"/>
        <v>1.945183278</v>
      </c>
      <c r="AV824" s="112">
        <f t="shared" si="832"/>
        <v>2.003538776</v>
      </c>
      <c r="AW824" s="103">
        <f t="shared" si="14"/>
        <v>9.463771308</v>
      </c>
      <c r="AX824" s="118">
        <f t="shared" si="15"/>
        <v>16.36764322</v>
      </c>
      <c r="AY824" s="119">
        <v>0.88</v>
      </c>
      <c r="AZ824" s="114">
        <v>-1.26</v>
      </c>
      <c r="BA824" s="114">
        <v>-16.3</v>
      </c>
      <c r="BB824" s="114">
        <v>-12.7</v>
      </c>
      <c r="BC824" s="114">
        <v>-9.17</v>
      </c>
      <c r="BD824" s="42"/>
      <c r="BE824" s="17">
        <v>1993.0</v>
      </c>
      <c r="BF824" s="17">
        <f t="shared" si="16"/>
        <v>2</v>
      </c>
      <c r="BG824" s="120">
        <v>1.4000000000000001</v>
      </c>
    </row>
    <row r="825" ht="12.75" customHeight="1">
      <c r="A825" s="55" t="s">
        <v>1165</v>
      </c>
      <c r="B825" s="232" t="s">
        <v>1166</v>
      </c>
      <c r="C825" s="100" t="s">
        <v>136</v>
      </c>
      <c r="D825" s="100" t="s">
        <v>391</v>
      </c>
      <c r="E825" s="101">
        <v>10.0</v>
      </c>
      <c r="F825" s="58">
        <v>402.0</v>
      </c>
      <c r="G825" s="58" t="s">
        <v>168</v>
      </c>
      <c r="H825" s="58" t="s">
        <v>168</v>
      </c>
      <c r="I825" s="150">
        <v>29.99</v>
      </c>
      <c r="J825" s="103">
        <f t="shared" si="2"/>
        <v>2.934311437</v>
      </c>
      <c r="K825" s="104">
        <v>0.22</v>
      </c>
      <c r="L825" s="73">
        <v>4.0</v>
      </c>
      <c r="M825" s="23">
        <f t="shared" si="3"/>
        <v>0.88</v>
      </c>
      <c r="N825" s="105" t="s">
        <v>169</v>
      </c>
      <c r="O825" s="106">
        <v>0.21</v>
      </c>
      <c r="P825" s="107">
        <v>43867.0</v>
      </c>
      <c r="Q825" s="107">
        <v>43881.0</v>
      </c>
      <c r="R825" s="23">
        <f t="shared" si="4"/>
        <v>4.761904762</v>
      </c>
      <c r="S825" s="108">
        <f t="array" ref="S825">IF(INDEX(Historical!$D$7:$D$1379,MATCH(B825,Historical!$B$7:$B$1403,0))=0,"n/a",(INDEX(Historical!$C$7:$C$1381,MATCH(B825,Historical!$B$7:$B$1403,0))/INDEX(Historical!$D$7:$D$1379,MATCH(B825,Historical!$B$7:$B$1403,0))-1)*100)</f>
        <v>17.14285714</v>
      </c>
      <c r="T825" s="108">
        <f t="array" ref="T825">IF(INDEX(Historical!$F$7:$F$1372,MATCH(B825,Historical!$B$7:$B$1403,0))=0,"n/a",((INDEX(Historical!$C$7:$C$1381,MATCH(B825,Historical!$B$7:$B$1403,0))/INDEX(Historical!$F$7:$F$1372,MATCH(B825,Historical!$B$7:$B$1403,0)))^(1/3)-1)*100)</f>
        <v>13.55561363</v>
      </c>
      <c r="U825" s="108">
        <f t="array" ref="U825">IF(INDEX(Historical!$H$7:$H$1372,MATCH(B825,Historical!$B$7:$B$1403,0))=0,"n/a",((INDEX(Historical!$C$7:$C$1381,MATCH(B825,Historical!$B$7:$B$1403,0))/INDEX(Historical!$H$7:$H$1372,MATCH(B825,Historical!$B$7:$B$1403,0)))^(1/5)-1)*100)</f>
        <v>14.31755108</v>
      </c>
      <c r="V825" s="108">
        <f t="array" ref="V825">IF(INDEX(Historical!$O$7:$O$1372,MATCH(B825,Historical!$B$7:$B$1403,0))=0,"n/a",((INDEX(Historical!$C$7:$C$1381,MATCH(B825,Historical!$B$7:$B$1403,0))/INDEX(Historical!$O$7:$O$1372,MATCH(B825,Historical!$B$7:$B$1403,0)))^(1/10)-1)*100)</f>
        <v>15.15382962</v>
      </c>
      <c r="W825" s="109">
        <f t="shared" si="5"/>
        <v>0.9448140465</v>
      </c>
      <c r="X825" s="110">
        <f t="shared" si="6"/>
        <v>1.301595553</v>
      </c>
      <c r="Y825" s="159"/>
      <c r="Z825" s="103">
        <f t="shared" si="7"/>
        <v>31.42857143</v>
      </c>
      <c r="AA825" s="112">
        <f t="shared" si="8"/>
        <v>10.71071429</v>
      </c>
      <c r="AB825" s="73">
        <v>9.0</v>
      </c>
      <c r="AC825" s="102">
        <v>2.8</v>
      </c>
      <c r="AD825" s="102">
        <v>1.53</v>
      </c>
      <c r="AE825" s="102">
        <v>3.51</v>
      </c>
      <c r="AF825" s="102">
        <v>1.15</v>
      </c>
      <c r="AG825" s="102">
        <v>11.0</v>
      </c>
      <c r="AH825" s="102">
        <v>12.0</v>
      </c>
      <c r="AI825" s="102">
        <v>6.279999999999999</v>
      </c>
      <c r="AJ825" s="102">
        <v>11.0</v>
      </c>
      <c r="AK825" s="102">
        <v>7.000000000000001</v>
      </c>
      <c r="AL825" s="113">
        <v>2360.0</v>
      </c>
      <c r="AM825" s="114">
        <v>1.0</v>
      </c>
      <c r="AN825" s="102">
        <v>0.0</v>
      </c>
      <c r="AO825" s="115">
        <f t="shared" si="9"/>
        <v>6.541148233</v>
      </c>
      <c r="AP825" s="116">
        <f t="shared" si="10"/>
        <v>17.25186252</v>
      </c>
      <c r="AQ825" s="117">
        <f t="shared" si="11"/>
        <v>-26.01104759</v>
      </c>
      <c r="AR825" s="103">
        <f t="array" ref="AR825">INDEX(Historical!$C$7:$C$1381,MATCH(B825,Historical!$B$7:$B$1403,0))*IF(AH825="n/a",1.03,IF(AH825&lt;0,1.01,IF(AH825&gt;10,1.1,(1+AH825/100))))</f>
        <v>0.902</v>
      </c>
      <c r="AS825" s="112">
        <f t="shared" si="12"/>
        <v>0.9586456</v>
      </c>
      <c r="AT825" s="112">
        <f t="shared" ref="AT825:AV825" si="833">IF($AK825="n/a",1.03*AS825,IF($AK825&lt;0,1.01*AS825,IF($AK825&gt;10,1.1*AS825,(1+$AK825/100)*AS825)))</f>
        <v>1.025750792</v>
      </c>
      <c r="AU825" s="112">
        <f t="shared" si="833"/>
        <v>1.097553347</v>
      </c>
      <c r="AV825" s="112">
        <f t="shared" si="833"/>
        <v>1.174382082</v>
      </c>
      <c r="AW825" s="103">
        <f t="shared" si="14"/>
        <v>5.158331821</v>
      </c>
      <c r="AX825" s="118">
        <f t="shared" si="15"/>
        <v>17.20017279</v>
      </c>
      <c r="AY825" s="119">
        <v>1.07</v>
      </c>
      <c r="AZ825" s="114">
        <v>7.8</v>
      </c>
      <c r="BA825" s="114">
        <v>-21.62</v>
      </c>
      <c r="BB825" s="114">
        <v>-15.329999999999998</v>
      </c>
      <c r="BC825" s="114">
        <v>-15.260000000000002</v>
      </c>
      <c r="BD825" s="42"/>
      <c r="BE825" s="17">
        <v>2011.0</v>
      </c>
      <c r="BF825" s="17">
        <f t="shared" si="16"/>
        <v>0</v>
      </c>
      <c r="BG825" s="120">
        <v>1.4000000000000001</v>
      </c>
    </row>
    <row r="826" ht="12.75" customHeight="1">
      <c r="A826" s="155" t="s">
        <v>1436</v>
      </c>
      <c r="B826" s="232" t="s">
        <v>1437</v>
      </c>
      <c r="C826" s="100" t="s">
        <v>136</v>
      </c>
      <c r="D826" s="100" t="s">
        <v>153</v>
      </c>
      <c r="E826" s="101">
        <v>9.0</v>
      </c>
      <c r="F826" s="58">
        <v>486.0</v>
      </c>
      <c r="G826" s="58" t="s">
        <v>121</v>
      </c>
      <c r="H826" s="58" t="s">
        <v>121</v>
      </c>
      <c r="I826" s="150">
        <v>42.92</v>
      </c>
      <c r="J826" s="103">
        <f t="shared" si="2"/>
        <v>4.753028891</v>
      </c>
      <c r="K826" s="104">
        <v>0.51</v>
      </c>
      <c r="L826" s="73">
        <v>4.0</v>
      </c>
      <c r="M826" s="23">
        <f t="shared" si="3"/>
        <v>2.04</v>
      </c>
      <c r="N826" s="105" t="s">
        <v>174</v>
      </c>
      <c r="O826" s="106">
        <v>0.47</v>
      </c>
      <c r="P826" s="107">
        <v>43644.0</v>
      </c>
      <c r="Q826" s="107">
        <v>43658.0</v>
      </c>
      <c r="R826" s="23">
        <f t="shared" si="4"/>
        <v>8.510638298</v>
      </c>
      <c r="S826" s="108">
        <f t="array" ref="S826">IF(INDEX(Historical!$D$7:$D$1379,MATCH(B826,Historical!$B$7:$B$1403,0))=0,"n/a",(INDEX(Historical!$C$7:$C$1381,MATCH(B826,Historical!$B$7:$B$1403,0))/INDEX(Historical!$D$7:$D$1379,MATCH(B826,Historical!$B$7:$B$1403,0))-1)*100)</f>
        <v>16.66666667</v>
      </c>
      <c r="T826" s="108">
        <f t="array" ref="T826">IF(INDEX(Historical!$F$7:$F$1372,MATCH(B826,Historical!$B$7:$B$1403,0))=0,"n/a",((INDEX(Historical!$C$7:$C$1381,MATCH(B826,Historical!$B$7:$B$1403,0))/INDEX(Historical!$F$7:$F$1372,MATCH(B826,Historical!$B$7:$B$1403,0)))^(1/3)-1)*100)</f>
        <v>10.31495831</v>
      </c>
      <c r="U826" s="108">
        <f t="array" ref="U826">IF(INDEX(Historical!$H$7:$H$1372,MATCH(B826,Historical!$B$7:$B$1403,0))=0,"n/a",((INDEX(Historical!$C$7:$C$1381,MATCH(B826,Historical!$B$7:$B$1403,0))/INDEX(Historical!$H$7:$H$1372,MATCH(B826,Historical!$B$7:$B$1403,0)))^(1/5)-1)*100)</f>
        <v>10.86999857</v>
      </c>
      <c r="V826" s="108">
        <f t="array" ref="V826">IF(INDEX(Historical!$O$7:$O$1372,MATCH(B826,Historical!$B$7:$B$1403,0))=0,"n/a",((INDEX(Historical!$C$7:$C$1381,MATCH(B826,Historical!$B$7:$B$1403,0))/INDEX(Historical!$O$7:$O$1372,MATCH(B826,Historical!$B$7:$B$1403,0)))^(1/10)-1)*100)</f>
        <v>8.842291989</v>
      </c>
      <c r="W826" s="109">
        <f t="shared" si="5"/>
        <v>1.229319116</v>
      </c>
      <c r="X826" s="110">
        <f t="shared" si="6"/>
        <v>0.8559053991</v>
      </c>
      <c r="Y826" s="133"/>
      <c r="Z826" s="103">
        <f t="shared" si="7"/>
        <v>51.51515152</v>
      </c>
      <c r="AA826" s="112">
        <f t="shared" si="8"/>
        <v>10.83838384</v>
      </c>
      <c r="AB826" s="73">
        <v>12.0</v>
      </c>
      <c r="AC826" s="102">
        <v>3.96</v>
      </c>
      <c r="AD826" s="102">
        <v>2.17</v>
      </c>
      <c r="AE826" s="102">
        <v>3.79</v>
      </c>
      <c r="AF826" s="102">
        <v>1.49</v>
      </c>
      <c r="AG826" s="102">
        <v>14.6</v>
      </c>
      <c r="AH826" s="102">
        <v>30.9</v>
      </c>
      <c r="AI826" s="102">
        <v>4.390000000000001</v>
      </c>
      <c r="AJ826" s="102">
        <v>12.7</v>
      </c>
      <c r="AK826" s="102">
        <v>5.0</v>
      </c>
      <c r="AL826" s="113">
        <v>750.24</v>
      </c>
      <c r="AM826" s="114">
        <v>0.3</v>
      </c>
      <c r="AN826" s="102">
        <v>0.05</v>
      </c>
      <c r="AO826" s="115">
        <f t="shared" si="9"/>
        <v>4.784643621</v>
      </c>
      <c r="AP826" s="116">
        <f t="shared" si="10"/>
        <v>15.62302746</v>
      </c>
      <c r="AQ826" s="117">
        <f t="shared" si="11"/>
        <v>-15.28035275</v>
      </c>
      <c r="AR826" s="103">
        <f t="array" ref="AR826">INDEX(Historical!$C$7:$C$1381,MATCH(B826,Historical!$B$7:$B$1403,0))*IF(AH826="n/a",1.03,IF(AH826&lt;0,1.01,IF(AH826&gt;10,1.1,(1+AH826/100))))</f>
        <v>2.156</v>
      </c>
      <c r="AS826" s="112">
        <f t="shared" si="12"/>
        <v>2.2506484</v>
      </c>
      <c r="AT826" s="112">
        <f t="shared" ref="AT826:AV826" si="834">IF($AK826="n/a",1.03*AS826,IF($AK826&lt;0,1.01*AS826,IF($AK826&gt;10,1.1*AS826,(1+$AK826/100)*AS826)))</f>
        <v>2.36318082</v>
      </c>
      <c r="AU826" s="112">
        <f t="shared" si="834"/>
        <v>2.481339861</v>
      </c>
      <c r="AV826" s="112">
        <f t="shared" si="834"/>
        <v>2.605406854</v>
      </c>
      <c r="AW826" s="103">
        <f t="shared" si="14"/>
        <v>11.85657594</v>
      </c>
      <c r="AX826" s="118">
        <f t="shared" si="15"/>
        <v>27.62482743</v>
      </c>
      <c r="AY826" s="119">
        <v>0.68</v>
      </c>
      <c r="AZ826" s="114">
        <v>-5.07</v>
      </c>
      <c r="BA826" s="114">
        <v>-21.91</v>
      </c>
      <c r="BB826" s="114">
        <v>-15.61</v>
      </c>
      <c r="BC826" s="114">
        <v>-14.549999999999999</v>
      </c>
      <c r="BD826" s="42"/>
      <c r="BE826" s="17">
        <v>2011.0</v>
      </c>
      <c r="BF826" s="17">
        <f t="shared" si="16"/>
        <v>0</v>
      </c>
      <c r="BG826" s="120">
        <v>1.3</v>
      </c>
    </row>
    <row r="827" ht="12.75" customHeight="1">
      <c r="A827" s="155" t="s">
        <v>515</v>
      </c>
      <c r="B827" s="232" t="s">
        <v>516</v>
      </c>
      <c r="C827" s="100" t="s">
        <v>125</v>
      </c>
      <c r="D827" s="100" t="s">
        <v>461</v>
      </c>
      <c r="E827" s="101">
        <v>44.0</v>
      </c>
      <c r="F827" s="58">
        <v>56.0</v>
      </c>
      <c r="G827" s="58" t="s">
        <v>121</v>
      </c>
      <c r="H827" s="58" t="s">
        <v>120</v>
      </c>
      <c r="I827" s="102">
        <v>45.76</v>
      </c>
      <c r="J827" s="103">
        <f t="shared" si="2"/>
        <v>3.999125874</v>
      </c>
      <c r="K827" s="104">
        <v>0.4575</v>
      </c>
      <c r="L827" s="73">
        <v>4.0</v>
      </c>
      <c r="M827" s="23">
        <f t="shared" si="3"/>
        <v>1.83</v>
      </c>
      <c r="N827" s="105" t="s">
        <v>247</v>
      </c>
      <c r="O827" s="106">
        <v>0.44</v>
      </c>
      <c r="P827" s="107">
        <v>43696.0</v>
      </c>
      <c r="Q827" s="107">
        <v>43720.0</v>
      </c>
      <c r="R827" s="23">
        <f t="shared" si="4"/>
        <v>3.977272727</v>
      </c>
      <c r="S827" s="108">
        <f t="array" ref="S827">IF(INDEX(Historical!$D$7:$D$1379,MATCH(B827,Historical!$B$7:$B$1403,0))=0,"n/a",(INDEX(Historical!$C$7:$C$1381,MATCH(B827,Historical!$B$7:$B$1403,0))/INDEX(Historical!$D$7:$D$1379,MATCH(B827,Historical!$B$7:$B$1403,0))-1)*100)</f>
        <v>6.845238095</v>
      </c>
      <c r="T827" s="108">
        <f t="array" ref="T827">IF(INDEX(Historical!$F$7:$F$1372,MATCH(B827,Historical!$B$7:$B$1403,0))=0,"n/a",((INDEX(Historical!$C$7:$C$1381,MATCH(B827,Historical!$B$7:$B$1403,0))/INDEX(Historical!$F$7:$F$1372,MATCH(B827,Historical!$B$7:$B$1403,0)))^(1/3)-1)*100)</f>
        <v>6.884740224</v>
      </c>
      <c r="U827" s="108">
        <f t="array" ref="U827">IF(INDEX(Historical!$H$7:$H$1372,MATCH(B827,Historical!$B$7:$B$1403,0))=0,"n/a",((INDEX(Historical!$C$7:$C$1381,MATCH(B827,Historical!$B$7:$B$1403,0))/INDEX(Historical!$H$7:$H$1372,MATCH(B827,Historical!$B$7:$B$1403,0)))^(1/5)-1)*100)</f>
        <v>6.583698961</v>
      </c>
      <c r="V827" s="108">
        <f t="array" ref="V827">IF(INDEX(Historical!$O$7:$O$1372,MATCH(B827,Historical!$B$7:$B$1403,0))=0,"n/a",((INDEX(Historical!$C$7:$C$1381,MATCH(B827,Historical!$B$7:$B$1403,0))/INDEX(Historical!$O$7:$O$1372,MATCH(B827,Historical!$B$7:$B$1403,0)))^(1/10)-1)*100)</f>
        <v>13.63430101</v>
      </c>
      <c r="W827" s="109">
        <f t="shared" si="5"/>
        <v>0.4828776301</v>
      </c>
      <c r="X827" s="110">
        <f t="shared" si="6"/>
        <v>0.4540482042</v>
      </c>
      <c r="Y827" s="99"/>
      <c r="Z827" s="103">
        <f t="shared" si="7"/>
        <v>44.96314496</v>
      </c>
      <c r="AA827" s="112">
        <f t="shared" si="8"/>
        <v>11.24324324</v>
      </c>
      <c r="AB827" s="73">
        <v>8.0</v>
      </c>
      <c r="AC827" s="102">
        <v>4.07</v>
      </c>
      <c r="AD827" s="102">
        <v>5.11</v>
      </c>
      <c r="AE827" s="102">
        <v>0.3</v>
      </c>
      <c r="AF827" s="102">
        <v>1.72</v>
      </c>
      <c r="AG827" s="102">
        <v>15.4</v>
      </c>
      <c r="AH827" s="102">
        <v>-12.4</v>
      </c>
      <c r="AI827" s="102">
        <v>3.3000000000000003</v>
      </c>
      <c r="AJ827" s="102">
        <v>14.499999999999998</v>
      </c>
      <c r="AK827" s="102">
        <v>2.1999999999999997</v>
      </c>
      <c r="AL827" s="113">
        <v>40870.0</v>
      </c>
      <c r="AM827" s="114">
        <v>0.2</v>
      </c>
      <c r="AN827" s="102">
        <v>0.76</v>
      </c>
      <c r="AO827" s="115">
        <f t="shared" si="9"/>
        <v>-0.6604184085</v>
      </c>
      <c r="AP827" s="116">
        <f t="shared" si="10"/>
        <v>10.58282483</v>
      </c>
      <c r="AQ827" s="117">
        <f t="shared" si="11"/>
        <v>-7.291667932</v>
      </c>
      <c r="AR827" s="103">
        <f t="array" ref="AR827">INDEX(Historical!$C$7:$C$1381,MATCH(B827,Historical!$B$7:$B$1403,0))*IF(AH827="n/a",1.03,IF(AH827&lt;0,1.01,IF(AH827&gt;10,1.1,(1+AH827/100))))</f>
        <v>1.81295</v>
      </c>
      <c r="AS827" s="112">
        <f t="shared" si="12"/>
        <v>1.87277735</v>
      </c>
      <c r="AT827" s="112">
        <f t="shared" ref="AT827:AV827" si="835">IF($AK827="n/a",1.03*AS827,IF($AK827&lt;0,1.01*AS827,IF($AK827&gt;10,1.1*AS827,(1+$AK827/100)*AS827)))</f>
        <v>1.913978452</v>
      </c>
      <c r="AU827" s="112">
        <f t="shared" si="835"/>
        <v>1.956085978</v>
      </c>
      <c r="AV827" s="112">
        <f t="shared" si="835"/>
        <v>1.999119869</v>
      </c>
      <c r="AW827" s="103">
        <f t="shared" si="14"/>
        <v>9.554911648</v>
      </c>
      <c r="AX827" s="118">
        <f t="shared" si="15"/>
        <v>20.88048874</v>
      </c>
      <c r="AY827" s="119">
        <v>0.85</v>
      </c>
      <c r="AZ827" s="114">
        <v>0.45999999999999996</v>
      </c>
      <c r="BA827" s="114">
        <v>-36.34</v>
      </c>
      <c r="BB827" s="114">
        <v>-15.740000000000002</v>
      </c>
      <c r="BC827" s="114">
        <v>-16.150000000000002</v>
      </c>
      <c r="BD827" s="42"/>
      <c r="BE827" s="17">
        <v>1976.0</v>
      </c>
      <c r="BF827" s="17">
        <f t="shared" si="16"/>
        <v>4</v>
      </c>
      <c r="BG827" s="120">
        <v>5.0</v>
      </c>
    </row>
    <row r="828" ht="12.75" customHeight="1">
      <c r="A828" s="55" t="s">
        <v>1438</v>
      </c>
      <c r="B828" s="232" t="s">
        <v>1439</v>
      </c>
      <c r="C828" s="100" t="s">
        <v>136</v>
      </c>
      <c r="D828" s="100" t="s">
        <v>153</v>
      </c>
      <c r="E828" s="101">
        <v>9.0</v>
      </c>
      <c r="F828" s="58">
        <v>471.0</v>
      </c>
      <c r="G828" s="58" t="s">
        <v>121</v>
      </c>
      <c r="H828" s="58" t="s">
        <v>120</v>
      </c>
      <c r="I828" s="150">
        <v>37.97</v>
      </c>
      <c r="J828" s="103">
        <f t="shared" si="2"/>
        <v>4.213853042</v>
      </c>
      <c r="K828" s="104">
        <v>0.4</v>
      </c>
      <c r="L828" s="73">
        <v>4.0</v>
      </c>
      <c r="M828" s="23">
        <f t="shared" si="3"/>
        <v>1.6</v>
      </c>
      <c r="N828" s="105" t="s">
        <v>392</v>
      </c>
      <c r="O828" s="106">
        <v>0.33</v>
      </c>
      <c r="P828" s="107">
        <v>43588.0</v>
      </c>
      <c r="Q828" s="107">
        <v>43605.0</v>
      </c>
      <c r="R828" s="23">
        <f t="shared" si="4"/>
        <v>21.21212121</v>
      </c>
      <c r="S828" s="108">
        <f t="array" ref="S828">IF(INDEX(Historical!$D$7:$D$1379,MATCH(B828,Historical!$B$7:$B$1403,0))=0,"n/a",(INDEX(Historical!$C$7:$C$1381,MATCH(B828,Historical!$B$7:$B$1403,0))/INDEX(Historical!$D$7:$D$1379,MATCH(B828,Historical!$B$7:$B$1403,0))-1)*100)</f>
        <v>22.4</v>
      </c>
      <c r="T828" s="108">
        <f t="array" ref="T828">IF(INDEX(Historical!$F$7:$F$1372,MATCH(B828,Historical!$B$7:$B$1403,0))=0,"n/a",((INDEX(Historical!$C$7:$C$1381,MATCH(B828,Historical!$B$7:$B$1403,0))/INDEX(Historical!$F$7:$F$1372,MATCH(B828,Historical!$B$7:$B$1403,0)))^(1/3)-1)*100)</f>
        <v>16.00813681</v>
      </c>
      <c r="U828" s="108">
        <f t="array" ref="U828">IF(INDEX(Historical!$H$7:$H$1372,MATCH(B828,Historical!$B$7:$B$1403,0))=0,"n/a",((INDEX(Historical!$C$7:$C$1381,MATCH(B828,Historical!$B$7:$B$1403,0))/INDEX(Historical!$H$7:$H$1372,MATCH(B828,Historical!$B$7:$B$1403,0)))^(1/5)-1)*100)</f>
        <v>15.32568251</v>
      </c>
      <c r="V828" s="108">
        <f t="array" ref="V828">IF(INDEX(Historical!$O$7:$O$1372,MATCH(B828,Historical!$B$7:$B$1403,0))=0,"n/a",((INDEX(Historical!$C$7:$C$1381,MATCH(B828,Historical!$B$7:$B$1403,0))/INDEX(Historical!$O$7:$O$1372,MATCH(B828,Historical!$B$7:$B$1403,0)))^(1/10)-1)*100)</f>
        <v>43.96706268</v>
      </c>
      <c r="W828" s="109">
        <f t="shared" si="5"/>
        <v>0.3485718985</v>
      </c>
      <c r="X828" s="110">
        <f t="shared" si="6"/>
        <v>1.042563436</v>
      </c>
      <c r="Y828" s="165"/>
      <c r="Z828" s="103">
        <f t="shared" si="7"/>
        <v>39.408867</v>
      </c>
      <c r="AA828" s="112">
        <f t="shared" si="8"/>
        <v>9.352216749</v>
      </c>
      <c r="AB828" s="73">
        <v>12.0</v>
      </c>
      <c r="AC828" s="102">
        <v>4.06</v>
      </c>
      <c r="AD828" s="102">
        <v>0.48</v>
      </c>
      <c r="AE828" s="102">
        <v>3.14</v>
      </c>
      <c r="AF828" s="102">
        <v>1.16</v>
      </c>
      <c r="AG828" s="102">
        <v>13.5</v>
      </c>
      <c r="AH828" s="102">
        <v>27.400000000000002</v>
      </c>
      <c r="AI828" s="102">
        <v>4.25</v>
      </c>
      <c r="AJ828" s="102">
        <v>14.7</v>
      </c>
      <c r="AK828" s="102">
        <v>19.400000000000002</v>
      </c>
      <c r="AL828" s="113">
        <v>3620.0</v>
      </c>
      <c r="AM828" s="114">
        <v>0.2</v>
      </c>
      <c r="AN828" s="102">
        <v>0.18</v>
      </c>
      <c r="AO828" s="115">
        <f t="shared" si="9"/>
        <v>10.1873188</v>
      </c>
      <c r="AP828" s="116">
        <f t="shared" si="10"/>
        <v>19.53953555</v>
      </c>
      <c r="AQ828" s="117">
        <f t="shared" si="11"/>
        <v>-30.56234954</v>
      </c>
      <c r="AR828" s="103">
        <f t="array" ref="AR828">INDEX(Historical!$C$7:$C$1381,MATCH(B828,Historical!$B$7:$B$1403,0))*IF(AH828="n/a",1.03,IF(AH828&lt;0,1.01,IF(AH828&gt;10,1.1,(1+AH828/100))))</f>
        <v>1.683</v>
      </c>
      <c r="AS828" s="112">
        <f t="shared" si="12"/>
        <v>1.7545275</v>
      </c>
      <c r="AT828" s="112">
        <f t="shared" ref="AT828:AV828" si="836">IF($AK828="n/a",1.03*AS828,IF($AK828&lt;0,1.01*AS828,IF($AK828&gt;10,1.1*AS828,(1+$AK828/100)*AS828)))</f>
        <v>1.92998025</v>
      </c>
      <c r="AU828" s="112">
        <f t="shared" si="836"/>
        <v>2.122978275</v>
      </c>
      <c r="AV828" s="112">
        <f t="shared" si="836"/>
        <v>2.335276103</v>
      </c>
      <c r="AW828" s="103">
        <f t="shared" si="14"/>
        <v>9.825762128</v>
      </c>
      <c r="AX828" s="118">
        <f t="shared" si="15"/>
        <v>25.87769852</v>
      </c>
      <c r="AY828" s="119">
        <v>1.3</v>
      </c>
      <c r="AZ828" s="114">
        <v>-3.09</v>
      </c>
      <c r="BA828" s="114">
        <v>-34.82</v>
      </c>
      <c r="BB828" s="114">
        <v>-23.39</v>
      </c>
      <c r="BC828" s="114">
        <v>-20.47</v>
      </c>
      <c r="BD828" s="42"/>
      <c r="BE828" s="17">
        <v>2011.0</v>
      </c>
      <c r="BF828" s="17">
        <f t="shared" si="16"/>
        <v>0</v>
      </c>
      <c r="BG828" s="120">
        <v>1.4000000000000001</v>
      </c>
    </row>
    <row r="829" ht="12.75" customHeight="1">
      <c r="A829" s="155" t="s">
        <v>1167</v>
      </c>
      <c r="B829" s="232" t="s">
        <v>1168</v>
      </c>
      <c r="C829" s="100" t="s">
        <v>118</v>
      </c>
      <c r="D829" s="100" t="s">
        <v>119</v>
      </c>
      <c r="E829" s="101">
        <v>10.0</v>
      </c>
      <c r="F829" s="58">
        <v>376.0</v>
      </c>
      <c r="G829" s="58" t="s">
        <v>168</v>
      </c>
      <c r="H829" s="58" t="s">
        <v>168</v>
      </c>
      <c r="I829" s="150">
        <v>96.49</v>
      </c>
      <c r="J829" s="103">
        <f t="shared" si="2"/>
        <v>0.7669188517</v>
      </c>
      <c r="K829" s="104">
        <v>0.185</v>
      </c>
      <c r="L829" s="73">
        <v>4.0</v>
      </c>
      <c r="M829" s="23">
        <f t="shared" si="3"/>
        <v>0.74</v>
      </c>
      <c r="N829" s="105" t="s">
        <v>160</v>
      </c>
      <c r="O829" s="106">
        <v>0.16</v>
      </c>
      <c r="P829" s="107">
        <v>43777.0</v>
      </c>
      <c r="Q829" s="107">
        <v>43795.0</v>
      </c>
      <c r="R829" s="23">
        <f t="shared" si="4"/>
        <v>15.625</v>
      </c>
      <c r="S829" s="108">
        <f t="array" ref="S829">IF(INDEX(Historical!$D$7:$D$1379,MATCH(B829,Historical!$B$7:$B$1403,0))=0,"n/a",(INDEX(Historical!$C$7:$C$1381,MATCH(B829,Historical!$B$7:$B$1403,0))/INDEX(Historical!$D$7:$D$1379,MATCH(B829,Historical!$B$7:$B$1403,0))-1)*100)</f>
        <v>14.65517241</v>
      </c>
      <c r="T829" s="108">
        <f t="array" ref="T829">IF(INDEX(Historical!$F$7:$F$1372,MATCH(B829,Historical!$B$7:$B$1403,0))=0,"n/a",((INDEX(Historical!$C$7:$C$1381,MATCH(B829,Historical!$B$7:$B$1403,0))/INDEX(Historical!$F$7:$F$1372,MATCH(B829,Historical!$B$7:$B$1403,0)))^(1/3)-1)*100)</f>
        <v>17.49316319</v>
      </c>
      <c r="U829" s="108">
        <f t="array" ref="U829">IF(INDEX(Historical!$H$7:$H$1372,MATCH(B829,Historical!$B$7:$B$1403,0))=0,"n/a",((INDEX(Historical!$C$7:$C$1381,MATCH(B829,Historical!$B$7:$B$1403,0))/INDEX(Historical!$H$7:$H$1372,MATCH(B829,Historical!$B$7:$B$1403,0)))^(1/5)-1)*100)</f>
        <v>15.99622587</v>
      </c>
      <c r="V829" s="108" t="str">
        <f t="array" ref="V829">IF(INDEX(Historical!$O$7:$O$1372,MATCH(B829,Historical!$B$7:$B$1403,0))=0,"n/a",((INDEX(Historical!$C$7:$C$1381,MATCH(B829,Historical!$B$7:$B$1403,0))/INDEX(Historical!$O$7:$O$1372,MATCH(B829,Historical!$B$7:$B$1403,0)))^(1/10)-1)*100)</f>
        <v>n/a</v>
      </c>
      <c r="W829" s="109" t="str">
        <f t="shared" si="5"/>
        <v>n/a</v>
      </c>
      <c r="X829" s="110">
        <f t="shared" si="6"/>
        <v>2.050798188</v>
      </c>
      <c r="Y829" s="99"/>
      <c r="Z829" s="103">
        <f t="shared" si="7"/>
        <v>34.57943925</v>
      </c>
      <c r="AA829" s="112">
        <f t="shared" si="8"/>
        <v>45.08878505</v>
      </c>
      <c r="AB829" s="73">
        <v>12.0</v>
      </c>
      <c r="AC829" s="102">
        <v>2.14</v>
      </c>
      <c r="AD829" s="102">
        <v>5.31</v>
      </c>
      <c r="AE829" s="102">
        <v>4.72</v>
      </c>
      <c r="AF829" s="102">
        <v>3.75</v>
      </c>
      <c r="AG829" s="102">
        <v>8.4</v>
      </c>
      <c r="AH829" s="156">
        <v>78.10000000000001</v>
      </c>
      <c r="AI829" s="156">
        <v>10.13</v>
      </c>
      <c r="AJ829" s="102">
        <v>7.8</v>
      </c>
      <c r="AK829" s="102">
        <v>8.48</v>
      </c>
      <c r="AL829" s="113">
        <v>25460.0</v>
      </c>
      <c r="AM829" s="114">
        <v>1.0</v>
      </c>
      <c r="AN829" s="102">
        <v>0.6</v>
      </c>
      <c r="AO829" s="115">
        <f t="shared" si="9"/>
        <v>-28.32564033</v>
      </c>
      <c r="AP829" s="116">
        <f t="shared" si="10"/>
        <v>16.76314472</v>
      </c>
      <c r="AQ829" s="117">
        <f t="shared" si="11"/>
        <v>174.1313099</v>
      </c>
      <c r="AR829" s="103">
        <f t="array" ref="AR829">INDEX(Historical!$C$7:$C$1381,MATCH(B829,Historical!$B$7:$B$1403,0))*IF(AH829="n/a",1.03,IF(AH829&lt;0,1.01,IF(AH829&gt;10,1.1,(1+AH829/100))))</f>
        <v>0.7315</v>
      </c>
      <c r="AS829" s="112">
        <f t="shared" si="12"/>
        <v>0.80465</v>
      </c>
      <c r="AT829" s="112">
        <f t="shared" ref="AT829:AV829" si="837">IF($AK829="n/a",1.03*AS829,IF($AK829&lt;0,1.01*AS829,IF($AK829&gt;10,1.1*AS829,(1+$AK829/100)*AS829)))</f>
        <v>0.87288432</v>
      </c>
      <c r="AU829" s="112">
        <f t="shared" si="837"/>
        <v>0.9469049103</v>
      </c>
      <c r="AV829" s="112">
        <f t="shared" si="837"/>
        <v>1.027202447</v>
      </c>
      <c r="AW829" s="103">
        <f t="shared" si="14"/>
        <v>4.383141677</v>
      </c>
      <c r="AX829" s="118">
        <f t="shared" si="15"/>
        <v>4.542586462</v>
      </c>
      <c r="AY829" s="119">
        <v>0.14</v>
      </c>
      <c r="AZ829" s="114">
        <v>15.950000000000001</v>
      </c>
      <c r="BA829" s="114">
        <v>-8.25</v>
      </c>
      <c r="BB829" s="114">
        <v>0.06</v>
      </c>
      <c r="BC829" s="114">
        <v>3.39</v>
      </c>
      <c r="BD829" s="42"/>
      <c r="BE829" s="17">
        <v>2011.0</v>
      </c>
      <c r="BF829" s="17">
        <f t="shared" si="16"/>
        <v>0</v>
      </c>
      <c r="BG829" s="120">
        <v>4.3</v>
      </c>
    </row>
    <row r="830" ht="12.75" customHeight="1">
      <c r="A830" s="55" t="s">
        <v>1169</v>
      </c>
      <c r="B830" s="232" t="s">
        <v>1170</v>
      </c>
      <c r="C830" s="100" t="s">
        <v>125</v>
      </c>
      <c r="D830" s="100" t="s">
        <v>221</v>
      </c>
      <c r="E830" s="101">
        <v>11.0</v>
      </c>
      <c r="F830" s="58">
        <v>320.0</v>
      </c>
      <c r="G830" s="58" t="s">
        <v>168</v>
      </c>
      <c r="H830" s="58" t="s">
        <v>168</v>
      </c>
      <c r="I830" s="150">
        <v>172.49</v>
      </c>
      <c r="J830" s="103">
        <f t="shared" si="2"/>
        <v>1.553713259</v>
      </c>
      <c r="K830" s="104">
        <v>0.67</v>
      </c>
      <c r="L830" s="73">
        <v>4.0</v>
      </c>
      <c r="M830" s="23">
        <f t="shared" si="3"/>
        <v>2.68</v>
      </c>
      <c r="N830" s="105" t="s">
        <v>196</v>
      </c>
      <c r="O830" s="106">
        <v>0.61</v>
      </c>
      <c r="P830" s="107">
        <v>43845.0</v>
      </c>
      <c r="Q830" s="107">
        <v>43860.0</v>
      </c>
      <c r="R830" s="23">
        <f t="shared" si="4"/>
        <v>9.836065574</v>
      </c>
      <c r="S830" s="108">
        <f t="array" ref="S830">IF(INDEX(Historical!$D$7:$D$1379,MATCH(B830,Historical!$B$7:$B$1403,0))=0,"n/a",(INDEX(Historical!$C$7:$C$1381,MATCH(B830,Historical!$B$7:$B$1403,0))/INDEX(Historical!$D$7:$D$1379,MATCH(B830,Historical!$B$7:$B$1403,0))-1)*100)</f>
        <v>12.96296296</v>
      </c>
      <c r="T830" s="108">
        <f t="array" ref="T830">IF(INDEX(Historical!$F$7:$F$1372,MATCH(B830,Historical!$B$7:$B$1403,0))=0,"n/a",((INDEX(Historical!$C$7:$C$1381,MATCH(B830,Historical!$B$7:$B$1403,0))/INDEX(Historical!$F$7:$F$1372,MATCH(B830,Historical!$B$7:$B$1403,0)))^(1/3)-1)*100)</f>
        <v>13.24703707</v>
      </c>
      <c r="U830" s="108">
        <f t="array" ref="U830">IF(INDEX(Historical!$H$7:$H$1372,MATCH(B830,Historical!$B$7:$B$1403,0))=0,"n/a",((INDEX(Historical!$C$7:$C$1381,MATCH(B830,Historical!$B$7:$B$1403,0))/INDEX(Historical!$H$7:$H$1372,MATCH(B830,Historical!$B$7:$B$1403,0)))^(1/5)-1)*100)</f>
        <v>12.40100221</v>
      </c>
      <c r="V830" s="108">
        <f t="array" ref="V830">IF(INDEX(Historical!$O$7:$O$1372,MATCH(B830,Historical!$B$7:$B$1403,0))=0,"n/a",((INDEX(Historical!$C$7:$C$1381,MATCH(B830,Historical!$B$7:$B$1403,0))/INDEX(Historical!$O$7:$O$1372,MATCH(B830,Historical!$B$7:$B$1403,0)))^(1/10)-1)*100)</f>
        <v>9.329907996</v>
      </c>
      <c r="W830" s="109">
        <f t="shared" si="5"/>
        <v>1.329166613</v>
      </c>
      <c r="X830" s="110">
        <f t="shared" si="6"/>
        <v>1.227822001</v>
      </c>
      <c r="Y830" s="147"/>
      <c r="Z830" s="103">
        <f t="shared" si="7"/>
        <v>58.51528384</v>
      </c>
      <c r="AA830" s="112">
        <f t="shared" si="8"/>
        <v>37.66157205</v>
      </c>
      <c r="AB830" s="73">
        <v>8.0</v>
      </c>
      <c r="AC830" s="102">
        <v>4.58</v>
      </c>
      <c r="AD830" s="102">
        <v>3.77</v>
      </c>
      <c r="AE830" s="102">
        <v>5.7</v>
      </c>
      <c r="AF830" s="102">
        <v>16.2</v>
      </c>
      <c r="AG830" s="102">
        <v>36.3</v>
      </c>
      <c r="AH830" s="102">
        <v>12.4</v>
      </c>
      <c r="AI830" s="102">
        <v>11.57</v>
      </c>
      <c r="AJ830" s="102">
        <v>10.100000000000001</v>
      </c>
      <c r="AK830" s="102">
        <v>10.0</v>
      </c>
      <c r="AL830" s="113">
        <v>2400.0</v>
      </c>
      <c r="AM830" s="114">
        <v>1.7999999999999998</v>
      </c>
      <c r="AN830" s="102">
        <v>0.62</v>
      </c>
      <c r="AO830" s="115">
        <f t="shared" si="9"/>
        <v>-23.70685658</v>
      </c>
      <c r="AP830" s="116">
        <f t="shared" si="10"/>
        <v>13.95471547</v>
      </c>
      <c r="AQ830" s="117">
        <f t="shared" si="11"/>
        <v>420.7334431</v>
      </c>
      <c r="AR830" s="103">
        <f t="array" ref="AR830">INDEX(Historical!$C$7:$C$1381,MATCH(B830,Historical!$B$7:$B$1403,0))*IF(AH830="n/a",1.03,IF(AH830&lt;0,1.01,IF(AH830&gt;10,1.1,(1+AH830/100))))</f>
        <v>2.684</v>
      </c>
      <c r="AS830" s="112">
        <f t="shared" si="12"/>
        <v>2.9524</v>
      </c>
      <c r="AT830" s="112">
        <f t="shared" ref="AT830:AV830" si="838">IF($AK830="n/a",1.03*AS830,IF($AK830&lt;0,1.01*AS830,IF($AK830&gt;10,1.1*AS830,(1+$AK830/100)*AS830)))</f>
        <v>3.24764</v>
      </c>
      <c r="AU830" s="112">
        <f t="shared" si="838"/>
        <v>3.572404</v>
      </c>
      <c r="AV830" s="112">
        <f t="shared" si="838"/>
        <v>3.9296444</v>
      </c>
      <c r="AW830" s="103">
        <f t="shared" si="14"/>
        <v>16.3860884</v>
      </c>
      <c r="AX830" s="118">
        <f t="shared" si="15"/>
        <v>9.49973239</v>
      </c>
      <c r="AY830" s="119">
        <v>0.23</v>
      </c>
      <c r="AZ830" s="114">
        <v>12.07</v>
      </c>
      <c r="BA830" s="114">
        <v>-13.530000000000001</v>
      </c>
      <c r="BB830" s="114">
        <v>-9.11</v>
      </c>
      <c r="BC830" s="114">
        <v>-4.79</v>
      </c>
      <c r="BD830" s="42"/>
      <c r="BE830" s="17">
        <v>2010.0</v>
      </c>
      <c r="BF830" s="17">
        <f t="shared" si="16"/>
        <v>0</v>
      </c>
      <c r="BG830" s="120">
        <v>17.5</v>
      </c>
    </row>
    <row r="831" ht="12.75" customHeight="1">
      <c r="A831" s="220" t="s">
        <v>2005</v>
      </c>
      <c r="B831" s="232" t="s">
        <v>2006</v>
      </c>
      <c r="C831" s="100" t="s">
        <v>136</v>
      </c>
      <c r="D831" s="100" t="s">
        <v>153</v>
      </c>
      <c r="E831" s="101">
        <v>6.0</v>
      </c>
      <c r="F831" s="58">
        <v>767.0</v>
      </c>
      <c r="G831" s="58" t="s">
        <v>168</v>
      </c>
      <c r="H831" s="58" t="s">
        <v>168</v>
      </c>
      <c r="I831" s="150">
        <v>33.5</v>
      </c>
      <c r="J831" s="103">
        <f t="shared" si="2"/>
        <v>3.104477612</v>
      </c>
      <c r="K831" s="104">
        <v>0.26</v>
      </c>
      <c r="L831" s="73">
        <v>4.0</v>
      </c>
      <c r="M831" s="23">
        <f t="shared" si="3"/>
        <v>1.04</v>
      </c>
      <c r="N831" s="105" t="s">
        <v>169</v>
      </c>
      <c r="O831" s="106">
        <v>0.25</v>
      </c>
      <c r="P831" s="107">
        <v>43685.0</v>
      </c>
      <c r="Q831" s="107">
        <v>43700.0</v>
      </c>
      <c r="R831" s="23">
        <f t="shared" si="4"/>
        <v>4</v>
      </c>
      <c r="S831" s="108">
        <f t="array" ref="S831">IF(INDEX(Historical!$D$7:$D$1379,MATCH(B831,Historical!$B$7:$B$1403,0))=0,"n/a",(INDEX(Historical!$C$7:$C$1381,MATCH(B831,Historical!$B$7:$B$1403,0))/INDEX(Historical!$D$7:$D$1379,MATCH(B831,Historical!$B$7:$B$1403,0))-1)*100)</f>
        <v>8.510638298</v>
      </c>
      <c r="T831" s="108">
        <f t="array" ref="T831">IF(INDEX(Historical!$F$7:$F$1372,MATCH(B831,Historical!$B$7:$B$1403,0))=0,"n/a",((INDEX(Historical!$C$7:$C$1381,MATCH(B831,Historical!$B$7:$B$1403,0))/INDEX(Historical!$F$7:$F$1372,MATCH(B831,Historical!$B$7:$B$1403,0)))^(1/3)-1)*100)</f>
        <v>8.435144263</v>
      </c>
      <c r="U831" s="108">
        <f t="array" ref="U831">IF(INDEX(Historical!$H$7:$H$1372,MATCH(B831,Historical!$B$7:$B$1403,0))=0,"n/a",((INDEX(Historical!$C$7:$C$1381,MATCH(B831,Historical!$B$7:$B$1403,0))/INDEX(Historical!$H$7:$H$1372,MATCH(B831,Historical!$B$7:$B$1403,0)))^(1/5)-1)*100)</f>
        <v>6.061390337</v>
      </c>
      <c r="V831" s="108">
        <f t="array" ref="V831">IF(INDEX(Historical!$O$7:$O$1372,MATCH(B831,Historical!$B$7:$B$1403,0))=0,"n/a",((INDEX(Historical!$C$7:$C$1381,MATCH(B831,Historical!$B$7:$B$1403,0))/INDEX(Historical!$O$7:$O$1372,MATCH(B831,Historical!$B$7:$B$1403,0)))^(1/10)-1)*100)</f>
        <v>7.389795841</v>
      </c>
      <c r="W831" s="109">
        <f t="shared" si="5"/>
        <v>0.8202378613</v>
      </c>
      <c r="X831" s="110" t="str">
        <f t="shared" si="6"/>
        <v>n/a</v>
      </c>
      <c r="Y831" s="133"/>
      <c r="Z831" s="103" t="str">
        <f t="shared" si="7"/>
        <v>n/a</v>
      </c>
      <c r="AA831" s="112" t="str">
        <f t="shared" si="8"/>
        <v>n/a</v>
      </c>
      <c r="AB831" s="73">
        <v>12.0</v>
      </c>
      <c r="AC831" s="102" t="s">
        <v>128</v>
      </c>
      <c r="AD831" s="102" t="s">
        <v>128</v>
      </c>
      <c r="AE831" s="102" t="s">
        <v>128</v>
      </c>
      <c r="AF831" s="102" t="s">
        <v>128</v>
      </c>
      <c r="AG831" s="102" t="s">
        <v>128</v>
      </c>
      <c r="AH831" s="102" t="s">
        <v>128</v>
      </c>
      <c r="AI831" s="102" t="s">
        <v>128</v>
      </c>
      <c r="AJ831" s="102" t="s">
        <v>128</v>
      </c>
      <c r="AK831" s="102" t="s">
        <v>128</v>
      </c>
      <c r="AL831" s="113" t="s">
        <v>128</v>
      </c>
      <c r="AM831" s="114" t="s">
        <v>128</v>
      </c>
      <c r="AN831" s="102" t="s">
        <v>128</v>
      </c>
      <c r="AO831" s="115" t="str">
        <f t="shared" si="9"/>
        <v>n/a</v>
      </c>
      <c r="AP831" s="116">
        <f t="shared" si="10"/>
        <v>9.165867949</v>
      </c>
      <c r="AQ831" s="117" t="str">
        <f t="shared" si="11"/>
        <v>n/a</v>
      </c>
      <c r="AR831" s="103">
        <f t="array" ref="AR831">INDEX(Historical!$C$7:$C$1381,MATCH(B831,Historical!$B$7:$B$1403,0))*IF(AH831="n/a",1.03,IF(AH831&lt;0,1.01,IF(AH831&gt;10,1.1,(1+AH831/100))))</f>
        <v>1.0506</v>
      </c>
      <c r="AS831" s="112">
        <f t="shared" si="12"/>
        <v>1.082118</v>
      </c>
      <c r="AT831" s="112">
        <f t="shared" ref="AT831:AV831" si="839">IF($AK831="n/a",1.03*AS831,IF($AK831&lt;0,1.01*AS831,IF($AK831&gt;10,1.1*AS831,(1+$AK831/100)*AS831)))</f>
        <v>1.11458154</v>
      </c>
      <c r="AU831" s="112">
        <f t="shared" si="839"/>
        <v>1.148018986</v>
      </c>
      <c r="AV831" s="112">
        <f t="shared" si="839"/>
        <v>1.182459556</v>
      </c>
      <c r="AW831" s="103">
        <f t="shared" si="14"/>
        <v>5.577778082</v>
      </c>
      <c r="AX831" s="118">
        <f t="shared" si="15"/>
        <v>16.65008383</v>
      </c>
      <c r="AY831" s="119" t="s">
        <v>128</v>
      </c>
      <c r="AZ831" s="114" t="s">
        <v>128</v>
      </c>
      <c r="BA831" s="114" t="s">
        <v>128</v>
      </c>
      <c r="BB831" s="114" t="s">
        <v>128</v>
      </c>
      <c r="BC831" s="114" t="s">
        <v>128</v>
      </c>
      <c r="BD831" s="42" t="s">
        <v>112</v>
      </c>
      <c r="BE831" s="17">
        <v>2014.0</v>
      </c>
      <c r="BF831" s="17">
        <f t="shared" si="16"/>
        <v>0</v>
      </c>
      <c r="BG831" s="120" t="s">
        <v>128</v>
      </c>
    </row>
    <row r="832" ht="12.75" customHeight="1">
      <c r="A832" s="231" t="s">
        <v>2007</v>
      </c>
      <c r="B832" s="232" t="s">
        <v>2008</v>
      </c>
      <c r="C832" s="100" t="s">
        <v>136</v>
      </c>
      <c r="D832" s="100" t="s">
        <v>153</v>
      </c>
      <c r="E832" s="101">
        <v>6.0</v>
      </c>
      <c r="F832" s="58">
        <v>759.0</v>
      </c>
      <c r="G832" s="58" t="s">
        <v>168</v>
      </c>
      <c r="H832" s="58" t="s">
        <v>168</v>
      </c>
      <c r="I832" s="60">
        <v>39.17</v>
      </c>
      <c r="J832" s="103">
        <f t="shared" si="2"/>
        <v>0.6127138116</v>
      </c>
      <c r="K832" s="55">
        <v>0.06</v>
      </c>
      <c r="L832" s="58">
        <v>4.0</v>
      </c>
      <c r="M832" s="23">
        <f t="shared" si="3"/>
        <v>0.24</v>
      </c>
      <c r="N832" s="58" t="s">
        <v>2009</v>
      </c>
      <c r="O832" s="232">
        <v>0.055</v>
      </c>
      <c r="P832" s="107">
        <v>43620.0</v>
      </c>
      <c r="Q832" s="107">
        <v>43635.0</v>
      </c>
      <c r="R832" s="23">
        <f t="shared" si="4"/>
        <v>9.090909091</v>
      </c>
      <c r="S832" s="108">
        <f t="array" ref="S832">IF(INDEX(Historical!$D$7:$D$1379,MATCH(B832,Historical!$B$7:$B$1403,0))=0,"n/a",(INDEX(Historical!$C$7:$C$1381,MATCH(B832,Historical!$B$7:$B$1403,0))/INDEX(Historical!$D$7:$D$1379,MATCH(B832,Historical!$B$7:$B$1403,0))-1)*100)</f>
        <v>9.302325581</v>
      </c>
      <c r="T832" s="108">
        <f t="array" ref="T832">IF(INDEX(Historical!$F$7:$F$1372,MATCH(B832,Historical!$B$7:$B$1403,0))=0,"n/a",((INDEX(Historical!$C$7:$C$1381,MATCH(B832,Historical!$B$7:$B$1403,0))/INDEX(Historical!$F$7:$F$1372,MATCH(B832,Historical!$B$7:$B$1403,0)))^(1/3)-1)*100)</f>
        <v>16.14277571</v>
      </c>
      <c r="U832" s="108">
        <f t="array" ref="U832">IF(INDEX(Historical!$H$7:$H$1372,MATCH(B832,Historical!$B$7:$B$1403,0))=0,"n/a",((INDEX(Historical!$C$7:$C$1381,MATCH(B832,Historical!$B$7:$B$1403,0))/INDEX(Historical!$H$7:$H$1372,MATCH(B832,Historical!$B$7:$B$1403,0)))^(1/5)-1)*100)</f>
        <v>27.40719796</v>
      </c>
      <c r="V832" s="108" t="str">
        <f t="array" ref="V832">IF(INDEX(Historical!$O$7:$O$1372,MATCH(B832,Historical!$B$7:$B$1403,0))=0,"n/a",((INDEX(Historical!$C$7:$C$1381,MATCH(B832,Historical!$B$7:$B$1403,0))/INDEX(Historical!$O$7:$O$1372,MATCH(B832,Historical!$B$7:$B$1403,0)))^(1/10)-1)*100)</f>
        <v>n/a</v>
      </c>
      <c r="W832" s="109" t="str">
        <f t="shared" si="5"/>
        <v>n/a</v>
      </c>
      <c r="X832" s="110">
        <f t="shared" si="6"/>
        <v>1.384201917</v>
      </c>
      <c r="Y832" s="233"/>
      <c r="Z832" s="103">
        <f t="shared" si="7"/>
        <v>10.21276596</v>
      </c>
      <c r="AA832" s="112">
        <f t="shared" si="8"/>
        <v>16.66808511</v>
      </c>
      <c r="AB832" s="73">
        <v>12.0</v>
      </c>
      <c r="AC832" s="120">
        <v>2.35</v>
      </c>
      <c r="AD832" s="120" t="s">
        <v>128</v>
      </c>
      <c r="AE832" s="102">
        <v>2.53</v>
      </c>
      <c r="AF832" s="102">
        <v>1.35</v>
      </c>
      <c r="AG832" s="102">
        <v>8.7</v>
      </c>
      <c r="AH832" s="102">
        <v>41.099999999999994</v>
      </c>
      <c r="AI832" s="102" t="s">
        <v>128</v>
      </c>
      <c r="AJ832" s="234">
        <v>19.8</v>
      </c>
      <c r="AK832" s="234" t="s">
        <v>128</v>
      </c>
      <c r="AL832" s="120">
        <v>101.84</v>
      </c>
      <c r="AM832" s="120">
        <v>1.9</v>
      </c>
      <c r="AN832" s="120">
        <v>1.22</v>
      </c>
      <c r="AO832" s="115">
        <f t="shared" si="9"/>
        <v>11.35182666</v>
      </c>
      <c r="AP832" s="116">
        <f t="shared" si="10"/>
        <v>28.01991177</v>
      </c>
      <c r="AQ832" s="117">
        <f t="shared" si="11"/>
        <v>0.004255228614</v>
      </c>
      <c r="AR832" s="103">
        <f t="array" ref="AR832">INDEX(Historical!$C$7:$C$1381,MATCH(B832,Historical!$B$7:$B$1403,0))*IF(AH832="n/a",1.03,IF(AH832&lt;0,1.01,IF(AH832&gt;10,1.1,(1+AH832/100))))</f>
        <v>0.2585</v>
      </c>
      <c r="AS832" s="112">
        <f t="shared" si="12"/>
        <v>0.266255</v>
      </c>
      <c r="AT832" s="112">
        <f t="shared" ref="AT832:AV832" si="840">IF($AK832="n/a",1.03*AS832,IF($AK832&lt;0,1.01*AS832,IF($AK832&gt;10,1.1*AS832,(1+$AK832/100)*AS832)))</f>
        <v>0.27424265</v>
      </c>
      <c r="AU832" s="112">
        <f t="shared" si="840"/>
        <v>0.2824699295</v>
      </c>
      <c r="AV832" s="112">
        <f t="shared" si="840"/>
        <v>0.2909440274</v>
      </c>
      <c r="AW832" s="103">
        <f t="shared" si="14"/>
        <v>1.372411607</v>
      </c>
      <c r="AX832" s="118">
        <f t="shared" si="15"/>
        <v>3.503731445</v>
      </c>
      <c r="AY832" s="235">
        <v>0.6</v>
      </c>
      <c r="AZ832" s="102">
        <v>30.459999999999997</v>
      </c>
      <c r="BA832" s="102">
        <v>-14.790000000000001</v>
      </c>
      <c r="BB832" s="102">
        <v>-8.95</v>
      </c>
      <c r="BC832" s="102">
        <v>11.97</v>
      </c>
      <c r="BD832" s="42"/>
      <c r="BE832" s="17">
        <v>2014.0</v>
      </c>
      <c r="BF832" s="17">
        <f t="shared" si="16"/>
        <v>0</v>
      </c>
      <c r="BG832" s="120">
        <v>0.6</v>
      </c>
    </row>
    <row r="833" ht="12.75" customHeight="1">
      <c r="A833" s="155" t="s">
        <v>1171</v>
      </c>
      <c r="B833" s="232" t="s">
        <v>1172</v>
      </c>
      <c r="C833" s="100" t="s">
        <v>158</v>
      </c>
      <c r="D833" s="100" t="s">
        <v>190</v>
      </c>
      <c r="E833" s="101">
        <v>17.0</v>
      </c>
      <c r="F833" s="58">
        <v>223.0</v>
      </c>
      <c r="G833" s="58" t="s">
        <v>121</v>
      </c>
      <c r="H833" s="58" t="s">
        <v>121</v>
      </c>
      <c r="I833" s="150">
        <v>92.33</v>
      </c>
      <c r="J833" s="103">
        <f t="shared" si="2"/>
        <v>2.740171125</v>
      </c>
      <c r="K833" s="104">
        <v>0.6325</v>
      </c>
      <c r="L833" s="73">
        <v>4.0</v>
      </c>
      <c r="M833" s="23">
        <f t="shared" si="3"/>
        <v>2.53</v>
      </c>
      <c r="N833" s="105" t="s">
        <v>138</v>
      </c>
      <c r="O833" s="106">
        <v>0.59</v>
      </c>
      <c r="P833" s="107">
        <v>43873.0</v>
      </c>
      <c r="Q833" s="107">
        <v>43890.0</v>
      </c>
      <c r="R833" s="23">
        <f t="shared" si="4"/>
        <v>7.203389831</v>
      </c>
      <c r="S833" s="108">
        <f t="array" ref="S833">IF(INDEX(Historical!$D$7:$D$1379,MATCH(B833,Historical!$B$7:$B$1403,0))=0,"n/a",(INDEX(Historical!$C$7:$C$1381,MATCH(B833,Historical!$B$7:$B$1403,0))/INDEX(Historical!$D$7:$D$1379,MATCH(B833,Historical!$B$7:$B$1403,0))-1)*100)</f>
        <v>6.787330317</v>
      </c>
      <c r="T833" s="108">
        <f t="array" ref="T833">IF(INDEX(Historical!$F$7:$F$1372,MATCH(B833,Historical!$B$7:$B$1403,0))=0,"n/a",((INDEX(Historical!$C$7:$C$1381,MATCH(B833,Historical!$B$7:$B$1403,0))/INDEX(Historical!$F$7:$F$1372,MATCH(B833,Historical!$B$7:$B$1403,0)))^(1/3)-1)*100)</f>
        <v>6.026787816</v>
      </c>
      <c r="U833" s="108">
        <f t="array" ref="U833">IF(INDEX(Historical!$H$7:$H$1372,MATCH(B833,Historical!$B$7:$B$1403,0))=0,"n/a",((INDEX(Historical!$C$7:$C$1381,MATCH(B833,Historical!$B$7:$B$1403,0))/INDEX(Historical!$H$7:$H$1372,MATCH(B833,Historical!$B$7:$B$1403,0)))^(1/5)-1)*100)</f>
        <v>8.631926363</v>
      </c>
      <c r="V833" s="108">
        <f t="array" ref="V833">IF(INDEX(Historical!$O$7:$O$1372,MATCH(B833,Historical!$B$7:$B$1403,0))=0,"n/a",((INDEX(Historical!$C$7:$C$1381,MATCH(B833,Historical!$B$7:$B$1403,0))/INDEX(Historical!$O$7:$O$1372,MATCH(B833,Historical!$B$7:$B$1403,0)))^(1/10)-1)*100)</f>
        <v>13.33415815</v>
      </c>
      <c r="W833" s="109">
        <f t="shared" si="5"/>
        <v>0.6473544311</v>
      </c>
      <c r="X833" s="110">
        <f t="shared" si="6"/>
        <v>1.463038367</v>
      </c>
      <c r="Y833" s="147"/>
      <c r="Z833" s="103">
        <f t="shared" si="7"/>
        <v>70.67039106</v>
      </c>
      <c r="AA833" s="112">
        <f t="shared" si="8"/>
        <v>25.79050279</v>
      </c>
      <c r="AB833" s="73">
        <v>12.0</v>
      </c>
      <c r="AC833" s="102">
        <v>3.58</v>
      </c>
      <c r="AD833" s="102">
        <v>4.14</v>
      </c>
      <c r="AE833" s="102">
        <v>3.87</v>
      </c>
      <c r="AF833" s="102">
        <v>2.9</v>
      </c>
      <c r="AG833" s="102">
        <v>11.0</v>
      </c>
      <c r="AH833" s="102">
        <v>6.3</v>
      </c>
      <c r="AI833" s="102">
        <v>6.81</v>
      </c>
      <c r="AJ833" s="102">
        <v>5.8999999999999995</v>
      </c>
      <c r="AK833" s="102">
        <v>6.23</v>
      </c>
      <c r="AL833" s="113">
        <v>29090.0</v>
      </c>
      <c r="AM833" s="114">
        <v>0.1</v>
      </c>
      <c r="AN833" s="102">
        <v>1.22</v>
      </c>
      <c r="AO833" s="115">
        <f t="shared" si="9"/>
        <v>-14.4184053</v>
      </c>
      <c r="AP833" s="116">
        <f t="shared" si="10"/>
        <v>11.37209749</v>
      </c>
      <c r="AQ833" s="117">
        <f t="shared" si="11"/>
        <v>82.32139888</v>
      </c>
      <c r="AR833" s="103">
        <f t="array" ref="AR833">INDEX(Historical!$C$7:$C$1381,MATCH(B833,Historical!$B$7:$B$1403,0))*IF(AH833="n/a",1.03,IF(AH833&lt;0,1.01,IF(AH833&gt;10,1.1,(1+AH833/100))))</f>
        <v>2.50868</v>
      </c>
      <c r="AS833" s="112">
        <f t="shared" si="12"/>
        <v>2.679521108</v>
      </c>
      <c r="AT833" s="112">
        <f t="shared" ref="AT833:AV833" si="841">IF($AK833="n/a",1.03*AS833,IF($AK833&lt;0,1.01*AS833,IF($AK833&gt;10,1.1*AS833,(1+$AK833/100)*AS833)))</f>
        <v>2.846455273</v>
      </c>
      <c r="AU833" s="112">
        <f t="shared" si="841"/>
        <v>3.023789437</v>
      </c>
      <c r="AV833" s="112">
        <f t="shared" si="841"/>
        <v>3.212171518</v>
      </c>
      <c r="AW833" s="103">
        <f t="shared" si="14"/>
        <v>14.27061734</v>
      </c>
      <c r="AX833" s="118">
        <f t="shared" si="15"/>
        <v>15.45610022</v>
      </c>
      <c r="AY833" s="119">
        <v>0.09</v>
      </c>
      <c r="AZ833" s="114">
        <v>22.58</v>
      </c>
      <c r="BA833" s="114">
        <v>-10.6</v>
      </c>
      <c r="BB833" s="114">
        <v>-4.37</v>
      </c>
      <c r="BC833" s="114">
        <v>1.78</v>
      </c>
      <c r="BD833" s="42"/>
      <c r="BE833" s="17">
        <v>2004.0</v>
      </c>
      <c r="BF833" s="17">
        <f t="shared" si="16"/>
        <v>1</v>
      </c>
      <c r="BG833" s="120">
        <v>3.2</v>
      </c>
    </row>
    <row r="834" ht="12.75" customHeight="1">
      <c r="A834" s="55" t="s">
        <v>1173</v>
      </c>
      <c r="B834" s="232" t="s">
        <v>1174</v>
      </c>
      <c r="C834" s="100" t="s">
        <v>296</v>
      </c>
      <c r="D834" s="100" t="s">
        <v>348</v>
      </c>
      <c r="E834" s="101">
        <v>10.0</v>
      </c>
      <c r="F834" s="58">
        <v>384.0</v>
      </c>
      <c r="G834" s="58" t="s">
        <v>168</v>
      </c>
      <c r="H834" s="58" t="s">
        <v>168</v>
      </c>
      <c r="I834" s="150">
        <v>18.88</v>
      </c>
      <c r="J834" s="103">
        <f t="shared" si="2"/>
        <v>2.542372881</v>
      </c>
      <c r="K834" s="104">
        <v>0.12</v>
      </c>
      <c r="L834" s="73">
        <v>4.0</v>
      </c>
      <c r="M834" s="23">
        <f t="shared" si="3"/>
        <v>0.48</v>
      </c>
      <c r="N834" s="105" t="s">
        <v>154</v>
      </c>
      <c r="O834" s="106">
        <v>0.1</v>
      </c>
      <c r="P834" s="107">
        <v>43798.0</v>
      </c>
      <c r="Q834" s="107">
        <v>43815.0</v>
      </c>
      <c r="R834" s="23">
        <f t="shared" si="4"/>
        <v>20</v>
      </c>
      <c r="S834" s="108">
        <f t="array" ref="S834">IF(INDEX(Historical!$D$7:$D$1379,MATCH(B834,Historical!$B$7:$B$1403,0))=0,"n/a",(INDEX(Historical!$C$7:$C$1381,MATCH(B834,Historical!$B$7:$B$1403,0))/INDEX(Historical!$D$7:$D$1379,MATCH(B834,Historical!$B$7:$B$1403,0))-1)*100)</f>
        <v>23.52941176</v>
      </c>
      <c r="T834" s="108">
        <f t="array" ref="T834">IF(INDEX(Historical!$F$7:$F$1372,MATCH(B834,Historical!$B$7:$B$1403,0))=0,"n/a",((INDEX(Historical!$C$7:$C$1381,MATCH(B834,Historical!$B$7:$B$1403,0))/INDEX(Historical!$F$7:$F$1372,MATCH(B834,Historical!$B$7:$B$1403,0)))^(1/3)-1)*100)</f>
        <v>19.68169612</v>
      </c>
      <c r="U834" s="108">
        <f t="array" ref="U834">IF(INDEX(Historical!$H$7:$H$1372,MATCH(B834,Historical!$B$7:$B$1403,0))=0,"n/a",((INDEX(Historical!$C$7:$C$1381,MATCH(B834,Historical!$B$7:$B$1403,0))/INDEX(Historical!$H$7:$H$1372,MATCH(B834,Historical!$B$7:$B$1403,0)))^(1/5)-1)*100)</f>
        <v>15.42478808</v>
      </c>
      <c r="V834" s="108">
        <f t="array" ref="V834">IF(INDEX(Historical!$O$7:$O$1372,MATCH(B834,Historical!$B$7:$B$1403,0))=0,"n/a",((INDEX(Historical!$C$7:$C$1381,MATCH(B834,Historical!$B$7:$B$1403,0))/INDEX(Historical!$O$7:$O$1372,MATCH(B834,Historical!$B$7:$B$1403,0)))^(1/10)-1)*100)</f>
        <v>21.4814044</v>
      </c>
      <c r="W834" s="109">
        <f t="shared" si="5"/>
        <v>0.7180530561</v>
      </c>
      <c r="X834" s="110">
        <f t="shared" si="6"/>
        <v>0.2110094129</v>
      </c>
      <c r="Y834" s="147"/>
      <c r="Z834" s="103">
        <f t="shared" si="7"/>
        <v>87.27272727</v>
      </c>
      <c r="AA834" s="112">
        <f t="shared" si="8"/>
        <v>34.32727273</v>
      </c>
      <c r="AB834" s="73">
        <v>12.0</v>
      </c>
      <c r="AC834" s="102">
        <v>0.55</v>
      </c>
      <c r="AD834" s="102">
        <v>2.86</v>
      </c>
      <c r="AE834" s="102">
        <v>2.55</v>
      </c>
      <c r="AF834" s="102">
        <v>6.7</v>
      </c>
      <c r="AG834" s="102">
        <v>20.0</v>
      </c>
      <c r="AH834" s="102">
        <v>827.3</v>
      </c>
      <c r="AI834" s="102">
        <v>7.870000000000001</v>
      </c>
      <c r="AJ834" s="102">
        <v>73.1</v>
      </c>
      <c r="AK834" s="102">
        <v>12.06</v>
      </c>
      <c r="AL834" s="113">
        <v>4280.0</v>
      </c>
      <c r="AM834" s="114">
        <v>6.9</v>
      </c>
      <c r="AN834" s="102">
        <v>4.27</v>
      </c>
      <c r="AO834" s="115">
        <f t="shared" si="9"/>
        <v>-16.36011176</v>
      </c>
      <c r="AP834" s="116">
        <f t="shared" si="10"/>
        <v>17.96716096</v>
      </c>
      <c r="AQ834" s="117">
        <f t="shared" si="11"/>
        <v>219.7170466</v>
      </c>
      <c r="AR834" s="103">
        <f t="array" ref="AR834">INDEX(Historical!$C$7:$C$1381,MATCH(B834,Historical!$B$7:$B$1403,0))*IF(AH834="n/a",1.03,IF(AH834&lt;0,1.01,IF(AH834&gt;10,1.1,(1+AH834/100))))</f>
        <v>0.462</v>
      </c>
      <c r="AS834" s="112">
        <f t="shared" si="12"/>
        <v>0.4983594</v>
      </c>
      <c r="AT834" s="112">
        <f t="shared" ref="AT834:AV834" si="842">IF($AK834="n/a",1.03*AS834,IF($AK834&lt;0,1.01*AS834,IF($AK834&gt;10,1.1*AS834,(1+$AK834/100)*AS834)))</f>
        <v>0.54819534</v>
      </c>
      <c r="AU834" s="112">
        <f t="shared" si="842"/>
        <v>0.603014874</v>
      </c>
      <c r="AV834" s="112">
        <f t="shared" si="842"/>
        <v>0.6633163614</v>
      </c>
      <c r="AW834" s="103">
        <f t="shared" si="14"/>
        <v>2.774885975</v>
      </c>
      <c r="AX834" s="118">
        <f t="shared" si="15"/>
        <v>14.69748928</v>
      </c>
      <c r="AY834" s="119">
        <v>0.77</v>
      </c>
      <c r="AZ834" s="114">
        <v>16.18</v>
      </c>
      <c r="BA834" s="114">
        <v>-21.46</v>
      </c>
      <c r="BB834" s="114">
        <v>-14.860000000000001</v>
      </c>
      <c r="BC834" s="114">
        <v>-8.559999999999999</v>
      </c>
      <c r="BD834" s="42"/>
      <c r="BE834" s="17">
        <v>2010.0</v>
      </c>
      <c r="BF834" s="17">
        <f t="shared" si="16"/>
        <v>0</v>
      </c>
      <c r="BG834" s="120">
        <v>2.6</v>
      </c>
    </row>
    <row r="835" ht="12.75" customHeight="1">
      <c r="A835" s="230" t="s">
        <v>2136</v>
      </c>
      <c r="B835" s="232" t="s">
        <v>2137</v>
      </c>
      <c r="C835" s="100" t="s">
        <v>118</v>
      </c>
      <c r="D835" s="100" t="s">
        <v>227</v>
      </c>
      <c r="E835" s="101">
        <v>5.0</v>
      </c>
      <c r="F835" s="58">
        <v>822.0</v>
      </c>
      <c r="G835" s="58" t="s">
        <v>168</v>
      </c>
      <c r="H835" s="58" t="s">
        <v>168</v>
      </c>
      <c r="I835" s="150">
        <v>33.6</v>
      </c>
      <c r="J835" s="103">
        <f t="shared" si="2"/>
        <v>1.071428571</v>
      </c>
      <c r="K835" s="104">
        <v>0.09</v>
      </c>
      <c r="L835" s="73">
        <v>4.0</v>
      </c>
      <c r="M835" s="23">
        <f t="shared" si="3"/>
        <v>0.36</v>
      </c>
      <c r="N835" s="105" t="s">
        <v>592</v>
      </c>
      <c r="O835" s="106">
        <v>0.07</v>
      </c>
      <c r="P835" s="148">
        <v>43280.0</v>
      </c>
      <c r="Q835" s="148">
        <v>43298.0</v>
      </c>
      <c r="R835" s="23">
        <f t="shared" si="4"/>
        <v>28.57142857</v>
      </c>
      <c r="S835" s="108">
        <f t="array" ref="S835">IF(INDEX(Historical!$D$7:$D$1379,MATCH(B835,Historical!$B$7:$B$1403,0))=0,"n/a",(INDEX(Historical!$C$7:$C$1381,MATCH(B835,Historical!$B$7:$B$1403,0))/INDEX(Historical!$D$7:$D$1379,MATCH(B835,Historical!$B$7:$B$1403,0))-1)*100)</f>
        <v>12.5</v>
      </c>
      <c r="T835" s="108">
        <f t="array" ref="T835">IF(INDEX(Historical!$F$7:$F$1372,MATCH(B835,Historical!$B$7:$B$1403,0))=0,"n/a",((INDEX(Historical!$C$7:$C$1381,MATCH(B835,Historical!$B$7:$B$1403,0))/INDEX(Historical!$F$7:$F$1372,MATCH(B835,Historical!$B$7:$B$1403,0)))^(1/3)-1)*100)</f>
        <v>14.47142426</v>
      </c>
      <c r="U835" s="108">
        <f t="array" ref="U835">IF(INDEX(Historical!$H$7:$H$1372,MATCH(B835,Historical!$B$7:$B$1403,0))=0,"n/a",((INDEX(Historical!$C$7:$C$1381,MATCH(B835,Historical!$B$7:$B$1403,0))/INDEX(Historical!$H$7:$H$1372,MATCH(B835,Historical!$B$7:$B$1403,0)))^(1/5)-1)*100)</f>
        <v>12.47461131</v>
      </c>
      <c r="V835" s="108">
        <f t="array" ref="V835">IF(INDEX(Historical!$O$7:$O$1372,MATCH(B835,Historical!$B$7:$B$1403,0))=0,"n/a",((INDEX(Historical!$C$7:$C$1381,MATCH(B835,Historical!$B$7:$B$1403,0))/INDEX(Historical!$O$7:$O$1372,MATCH(B835,Historical!$B$7:$B$1403,0)))^(1/10)-1)*100)</f>
        <v>6.054048161</v>
      </c>
      <c r="W835" s="109">
        <f t="shared" si="5"/>
        <v>2.060540482</v>
      </c>
      <c r="X835" s="110">
        <f t="shared" si="6"/>
        <v>0.8544254325</v>
      </c>
      <c r="Y835" s="149" t="s">
        <v>2026</v>
      </c>
      <c r="Z835" s="103">
        <f t="shared" si="7"/>
        <v>15.06276151</v>
      </c>
      <c r="AA835" s="112">
        <f t="shared" si="8"/>
        <v>14.05857741</v>
      </c>
      <c r="AB835" s="73">
        <v>12.0</v>
      </c>
      <c r="AC835" s="102">
        <v>2.39</v>
      </c>
      <c r="AD835" s="102">
        <v>18.74</v>
      </c>
      <c r="AE835" s="102">
        <v>0.96</v>
      </c>
      <c r="AF835" s="102">
        <v>2.18</v>
      </c>
      <c r="AG835" s="102">
        <v>15.7</v>
      </c>
      <c r="AH835" s="102">
        <v>83.3</v>
      </c>
      <c r="AI835" s="102">
        <v>14.84</v>
      </c>
      <c r="AJ835" s="102">
        <v>14.6</v>
      </c>
      <c r="AK835" s="102">
        <v>0.75</v>
      </c>
      <c r="AL835" s="113">
        <v>2350.0</v>
      </c>
      <c r="AM835" s="114">
        <v>14.399999999999999</v>
      </c>
      <c r="AN835" s="102">
        <v>0.34</v>
      </c>
      <c r="AO835" s="115">
        <f t="shared" si="9"/>
        <v>-0.5125375202</v>
      </c>
      <c r="AP835" s="116">
        <f t="shared" si="10"/>
        <v>13.54603989</v>
      </c>
      <c r="AQ835" s="117">
        <f t="shared" si="11"/>
        <v>16.70989436</v>
      </c>
      <c r="AR835" s="103">
        <f t="array" ref="AR835">INDEX(Historical!$C$7:$C$1381,MATCH(B835,Historical!$B$7:$B$1403,0))*IF(AH835="n/a",1.03,IF(AH835&lt;0,1.01,IF(AH835&gt;10,1.1,(1+AH835/100))))</f>
        <v>0.396</v>
      </c>
      <c r="AS835" s="112">
        <f t="shared" si="12"/>
        <v>0.4356</v>
      </c>
      <c r="AT835" s="112">
        <f t="shared" ref="AT835:AV835" si="843">IF($AK835="n/a",1.03*AS835,IF($AK835&lt;0,1.01*AS835,IF($AK835&gt;10,1.1*AS835,(1+$AK835/100)*AS835)))</f>
        <v>0.438867</v>
      </c>
      <c r="AU835" s="112">
        <f t="shared" si="843"/>
        <v>0.4421585025</v>
      </c>
      <c r="AV835" s="112">
        <f t="shared" si="843"/>
        <v>0.4454746913</v>
      </c>
      <c r="AW835" s="103">
        <f t="shared" si="14"/>
        <v>2.158100194</v>
      </c>
      <c r="AX835" s="118">
        <f t="shared" si="15"/>
        <v>6.422917243</v>
      </c>
      <c r="AY835" s="119">
        <v>1.11</v>
      </c>
      <c r="AZ835" s="114">
        <v>23.21</v>
      </c>
      <c r="BA835" s="114">
        <v>-16.07</v>
      </c>
      <c r="BB835" s="114">
        <v>-9.93</v>
      </c>
      <c r="BC835" s="114">
        <v>-2.16</v>
      </c>
      <c r="BD835" s="42"/>
      <c r="BE835" s="17">
        <v>2015.0</v>
      </c>
      <c r="BF835" s="17">
        <f t="shared" si="16"/>
        <v>0</v>
      </c>
      <c r="BG835" s="120">
        <v>8.5</v>
      </c>
    </row>
    <row r="836" ht="12.75" customHeight="1">
      <c r="A836" s="155" t="s">
        <v>1658</v>
      </c>
      <c r="B836" s="232" t="s">
        <v>1659</v>
      </c>
      <c r="C836" s="100" t="s">
        <v>245</v>
      </c>
      <c r="D836" s="100" t="s">
        <v>246</v>
      </c>
      <c r="E836" s="101">
        <v>8.0</v>
      </c>
      <c r="F836" s="58">
        <v>618.0</v>
      </c>
      <c r="G836" s="58" t="s">
        <v>168</v>
      </c>
      <c r="H836" s="58" t="s">
        <v>168</v>
      </c>
      <c r="I836" s="150">
        <v>13.06</v>
      </c>
      <c r="J836" s="103">
        <f t="shared" si="2"/>
        <v>19.05053599</v>
      </c>
      <c r="K836" s="104">
        <v>0.622</v>
      </c>
      <c r="L836" s="73">
        <v>4.0</v>
      </c>
      <c r="M836" s="23">
        <f t="shared" si="3"/>
        <v>2.488</v>
      </c>
      <c r="N836" s="105" t="s">
        <v>1326</v>
      </c>
      <c r="O836" s="106">
        <v>0.62</v>
      </c>
      <c r="P836" s="107">
        <v>43860.0</v>
      </c>
      <c r="Q836" s="107">
        <v>43873.0</v>
      </c>
      <c r="R836" s="23">
        <f t="shared" si="4"/>
        <v>0.3225806452</v>
      </c>
      <c r="S836" s="108">
        <f t="array" ref="S836">IF(INDEX(Historical!$D$7:$D$1379,MATCH(B836,Historical!$B$7:$B$1403,0))=0,"n/a",(INDEX(Historical!$C$7:$C$1381,MATCH(B836,Historical!$B$7:$B$1403,0))/INDEX(Historical!$D$7:$D$1379,MATCH(B836,Historical!$B$7:$B$1403,0))-1)*100)</f>
        <v>6.775599129</v>
      </c>
      <c r="T836" s="108">
        <f t="array" ref="T836">IF(INDEX(Historical!$F$7:$F$1372,MATCH(B836,Historical!$B$7:$B$1403,0))=0,"n/a",((INDEX(Historical!$C$7:$C$1381,MATCH(B836,Historical!$B$7:$B$1403,0))/INDEX(Historical!$F$7:$F$1372,MATCH(B836,Historical!$B$7:$B$1403,0)))^(1/3)-1)*100)</f>
        <v>12.76410606</v>
      </c>
      <c r="U836" s="108">
        <f t="array" ref="U836">IF(INDEX(Historical!$H$7:$H$1372,MATCH(B836,Historical!$B$7:$B$1403,0))=0,"n/a",((INDEX(Historical!$C$7:$C$1381,MATCH(B836,Historical!$B$7:$B$1403,0))/INDEX(Historical!$H$7:$H$1372,MATCH(B836,Historical!$B$7:$B$1403,0)))^(1/5)-1)*100)</f>
        <v>18.62987688</v>
      </c>
      <c r="V836" s="108" t="str">
        <f t="array" ref="V836">IF(INDEX(Historical!$O$7:$O$1372,MATCH(B836,Historical!$B$7:$B$1403,0))=0,"n/a",((INDEX(Historical!$C$7:$C$1381,MATCH(B836,Historical!$B$7:$B$1403,0))/INDEX(Historical!$O$7:$O$1372,MATCH(B836,Historical!$B$7:$B$1403,0)))^(1/10)-1)*100)</f>
        <v>n/a</v>
      </c>
      <c r="W836" s="109" t="str">
        <f t="shared" si="5"/>
        <v>n/a</v>
      </c>
      <c r="X836" s="110">
        <f t="shared" si="6"/>
        <v>0.9857077716</v>
      </c>
      <c r="Y836" s="133"/>
      <c r="Z836" s="103">
        <f t="shared" si="7"/>
        <v>181.6058394</v>
      </c>
      <c r="AA836" s="112">
        <f t="shared" si="8"/>
        <v>9.532846715</v>
      </c>
      <c r="AB836" s="73">
        <v>12.0</v>
      </c>
      <c r="AC836" s="102">
        <v>1.37</v>
      </c>
      <c r="AD836" s="102">
        <v>1.25</v>
      </c>
      <c r="AE836" s="102">
        <v>2.35</v>
      </c>
      <c r="AF836" s="102">
        <v>1.86</v>
      </c>
      <c r="AG836" s="102">
        <v>15.4</v>
      </c>
      <c r="AH836" s="102">
        <v>-1.9</v>
      </c>
      <c r="AI836" s="102">
        <v>45.07</v>
      </c>
      <c r="AJ836" s="102">
        <v>18.9</v>
      </c>
      <c r="AK836" s="102">
        <v>7.62</v>
      </c>
      <c r="AL836" s="113">
        <v>6060.0</v>
      </c>
      <c r="AM836" s="114">
        <v>0.1</v>
      </c>
      <c r="AN836" s="102">
        <v>2.43</v>
      </c>
      <c r="AO836" s="115">
        <f t="shared" si="9"/>
        <v>28.14756616</v>
      </c>
      <c r="AP836" s="116">
        <f t="shared" si="10"/>
        <v>37.68041287</v>
      </c>
      <c r="AQ836" s="117">
        <f t="shared" si="11"/>
        <v>-11.22789505</v>
      </c>
      <c r="AR836" s="103">
        <f t="array" ref="AR836">INDEX(Historical!$C$7:$C$1381,MATCH(B836,Historical!$B$7:$B$1403,0))*IF(AH836="n/a",1.03,IF(AH836&lt;0,1.01,IF(AH836&gt;10,1.1,(1+AH836/100))))</f>
        <v>2.475005</v>
      </c>
      <c r="AS836" s="112">
        <f t="shared" si="12"/>
        <v>2.7225055</v>
      </c>
      <c r="AT836" s="112">
        <f t="shared" ref="AT836:AV836" si="844">IF($AK836="n/a",1.03*AS836,IF($AK836&lt;0,1.01*AS836,IF($AK836&gt;10,1.1*AS836,(1+$AK836/100)*AS836)))</f>
        <v>2.929960419</v>
      </c>
      <c r="AU836" s="112">
        <f t="shared" si="844"/>
        <v>3.153223403</v>
      </c>
      <c r="AV836" s="112">
        <f t="shared" si="844"/>
        <v>3.393499026</v>
      </c>
      <c r="AW836" s="103">
        <f t="shared" si="14"/>
        <v>14.67419335</v>
      </c>
      <c r="AX836" s="118">
        <f t="shared" si="15"/>
        <v>112.3598266</v>
      </c>
      <c r="AY836" s="119">
        <v>1.32</v>
      </c>
      <c r="AZ836" s="114">
        <v>4.65</v>
      </c>
      <c r="BA836" s="114">
        <v>-63.470000000000006</v>
      </c>
      <c r="BB836" s="114">
        <v>-28.93</v>
      </c>
      <c r="BC836" s="114">
        <v>-44.51</v>
      </c>
      <c r="BD836" s="42"/>
      <c r="BE836" s="17">
        <v>2013.0</v>
      </c>
      <c r="BF836" s="17">
        <f t="shared" si="16"/>
        <v>0</v>
      </c>
      <c r="BG836" s="120">
        <v>4.0</v>
      </c>
    </row>
    <row r="837" ht="12.75" customHeight="1">
      <c r="A837" s="55" t="s">
        <v>517</v>
      </c>
      <c r="B837" s="232" t="s">
        <v>518</v>
      </c>
      <c r="C837" s="100" t="s">
        <v>296</v>
      </c>
      <c r="D837" s="100" t="s">
        <v>297</v>
      </c>
      <c r="E837" s="101">
        <v>38.0</v>
      </c>
      <c r="F837" s="58">
        <v>69.0</v>
      </c>
      <c r="G837" s="58" t="s">
        <v>168</v>
      </c>
      <c r="H837" s="58" t="s">
        <v>168</v>
      </c>
      <c r="I837" s="102">
        <v>21.94</v>
      </c>
      <c r="J837" s="103">
        <f t="shared" si="2"/>
        <v>4.375569736</v>
      </c>
      <c r="K837" s="104">
        <v>0.24</v>
      </c>
      <c r="L837" s="73">
        <v>4.0</v>
      </c>
      <c r="M837" s="23">
        <f t="shared" si="3"/>
        <v>0.96</v>
      </c>
      <c r="N837" s="105" t="s">
        <v>409</v>
      </c>
      <c r="O837" s="106">
        <v>0.23</v>
      </c>
      <c r="P837" s="107">
        <v>43615.0</v>
      </c>
      <c r="Q837" s="107">
        <v>43644.0</v>
      </c>
      <c r="R837" s="23">
        <f t="shared" si="4"/>
        <v>4.347826087</v>
      </c>
      <c r="S837" s="108">
        <f t="array" ref="S837">IF(INDEX(Historical!$D$7:$D$1379,MATCH(B837,Historical!$B$7:$B$1403,0))=0,"n/a",(INDEX(Historical!$C$7:$C$1381,MATCH(B837,Historical!$B$7:$B$1403,0))/INDEX(Historical!$D$7:$D$1379,MATCH(B837,Historical!$B$7:$B$1403,0))-1)*100)</f>
        <v>4.444444444</v>
      </c>
      <c r="T837" s="108">
        <f t="array" ref="T837">IF(INDEX(Historical!$F$7:$F$1372,MATCH(B837,Historical!$B$7:$B$1403,0))=0,"n/a",((INDEX(Historical!$C$7:$C$1381,MATCH(B837,Historical!$B$7:$B$1403,0))/INDEX(Historical!$F$7:$F$1372,MATCH(B837,Historical!$B$7:$B$1403,0)))^(1/3)-1)*100)</f>
        <v>4.235723954</v>
      </c>
      <c r="U837" s="108">
        <f t="array" ref="U837">IF(INDEX(Historical!$H$7:$H$1372,MATCH(B837,Historical!$B$7:$B$1403,0))=0,"n/a",((INDEX(Historical!$C$7:$C$1381,MATCH(B837,Historical!$B$7:$B$1403,0))/INDEX(Historical!$H$7:$H$1372,MATCH(B837,Historical!$B$7:$B$1403,0)))^(1/5)-1)*100)</f>
        <v>4.619663312</v>
      </c>
      <c r="V837" s="108">
        <f t="array" ref="V837">IF(INDEX(Historical!$O$7:$O$1372,MATCH(B837,Historical!$B$7:$B$1403,0))=0,"n/a",((INDEX(Historical!$C$7:$C$1381,MATCH(B837,Historical!$B$7:$B$1403,0))/INDEX(Historical!$O$7:$O$1372,MATCH(B837,Historical!$B$7:$B$1403,0)))^(1/10)-1)*100)</f>
        <v>4.946989751</v>
      </c>
      <c r="W837" s="109">
        <f t="shared" si="5"/>
        <v>0.9338332085</v>
      </c>
      <c r="X837" s="110">
        <f t="shared" si="6"/>
        <v>9.239326623</v>
      </c>
      <c r="Y837" s="111"/>
      <c r="Z837" s="103">
        <f t="shared" si="7"/>
        <v>52.45901639</v>
      </c>
      <c r="AA837" s="112">
        <f t="shared" si="8"/>
        <v>11.98907104</v>
      </c>
      <c r="AB837" s="73">
        <v>12.0</v>
      </c>
      <c r="AC837" s="102">
        <v>1.83</v>
      </c>
      <c r="AD837" s="102" t="s">
        <v>128</v>
      </c>
      <c r="AE837" s="102">
        <v>0.71</v>
      </c>
      <c r="AF837" s="102">
        <v>1.05</v>
      </c>
      <c r="AG837" s="102">
        <v>10.5</v>
      </c>
      <c r="AH837" s="102">
        <v>14.399999999999999</v>
      </c>
      <c r="AI837" s="102" t="s">
        <v>128</v>
      </c>
      <c r="AJ837" s="102">
        <v>0.5</v>
      </c>
      <c r="AK837" s="102" t="s">
        <v>128</v>
      </c>
      <c r="AL837" s="120">
        <v>218.74</v>
      </c>
      <c r="AM837" s="114">
        <v>10.9</v>
      </c>
      <c r="AN837" s="102">
        <v>0.08</v>
      </c>
      <c r="AO837" s="115">
        <f t="shared" si="9"/>
        <v>-2.993837991</v>
      </c>
      <c r="AP837" s="116">
        <f t="shared" si="10"/>
        <v>8.995233047</v>
      </c>
      <c r="AQ837" s="117">
        <f t="shared" si="11"/>
        <v>-25.20093705</v>
      </c>
      <c r="AR837" s="103">
        <f t="array" ref="AR837">INDEX(Historical!$C$7:$C$1381,MATCH(B837,Historical!$B$7:$B$1403,0))*IF(AH837="n/a",1.03,IF(AH837&lt;0,1.01,IF(AH837&gt;10,1.1,(1+AH837/100))))</f>
        <v>1.034</v>
      </c>
      <c r="AS837" s="112">
        <f t="shared" si="12"/>
        <v>1.06502</v>
      </c>
      <c r="AT837" s="112">
        <f t="shared" ref="AT837:AV837" si="845">IF($AK837="n/a",1.03*AS837,IF($AK837&lt;0,1.01*AS837,IF($AK837&gt;10,1.1*AS837,(1+$AK837/100)*AS837)))</f>
        <v>1.0969706</v>
      </c>
      <c r="AU837" s="112">
        <f t="shared" si="845"/>
        <v>1.129879718</v>
      </c>
      <c r="AV837" s="112">
        <f t="shared" si="845"/>
        <v>1.16377611</v>
      </c>
      <c r="AW837" s="103">
        <f t="shared" si="14"/>
        <v>5.489646428</v>
      </c>
      <c r="AX837" s="118">
        <f t="shared" si="15"/>
        <v>25.02117788</v>
      </c>
      <c r="AY837" s="119">
        <v>0.82</v>
      </c>
      <c r="AZ837" s="114">
        <v>1.06</v>
      </c>
      <c r="BA837" s="114">
        <v>-36.3</v>
      </c>
      <c r="BB837" s="114">
        <v>-9.53</v>
      </c>
      <c r="BC837" s="114">
        <v>-11.86</v>
      </c>
      <c r="BD837" s="42"/>
      <c r="BE837" s="17">
        <v>1982.0</v>
      </c>
      <c r="BF837" s="17">
        <f t="shared" si="16"/>
        <v>3</v>
      </c>
      <c r="BG837" s="120">
        <v>7.7</v>
      </c>
    </row>
    <row r="838" ht="12.75" customHeight="1">
      <c r="A838" s="155" t="s">
        <v>1440</v>
      </c>
      <c r="B838" s="232" t="s">
        <v>1441</v>
      </c>
      <c r="C838" s="100" t="s">
        <v>136</v>
      </c>
      <c r="D838" s="100" t="s">
        <v>153</v>
      </c>
      <c r="E838" s="101">
        <v>9.0</v>
      </c>
      <c r="F838" s="58">
        <v>496.0</v>
      </c>
      <c r="G838" s="58" t="s">
        <v>120</v>
      </c>
      <c r="H838" s="58" t="s">
        <v>120</v>
      </c>
      <c r="I838" s="150">
        <v>40.85</v>
      </c>
      <c r="J838" s="103">
        <f t="shared" si="2"/>
        <v>4.993880049</v>
      </c>
      <c r="K838" s="104">
        <v>0.51</v>
      </c>
      <c r="L838" s="73">
        <v>4.0</v>
      </c>
      <c r="M838" s="23">
        <f t="shared" si="3"/>
        <v>2.04</v>
      </c>
      <c r="N838" s="105" t="s">
        <v>138</v>
      </c>
      <c r="O838" s="106">
        <v>0.45</v>
      </c>
      <c r="P838" s="107">
        <v>43685.0</v>
      </c>
      <c r="Q838" s="107">
        <v>43709.0</v>
      </c>
      <c r="R838" s="23">
        <f t="shared" si="4"/>
        <v>13.33333333</v>
      </c>
      <c r="S838" s="108">
        <f t="array" ref="S838">IF(INDEX(Historical!$D$7:$D$1379,MATCH(B838,Historical!$B$7:$B$1403,0))=0,"n/a",(INDEX(Historical!$C$7:$C$1381,MATCH(B838,Historical!$B$7:$B$1403,0))/INDEX(Historical!$D$7:$D$1379,MATCH(B838,Historical!$B$7:$B$1403,0))-1)*100)</f>
        <v>17.07317073</v>
      </c>
      <c r="T838" s="108">
        <f t="array" ref="T838">IF(INDEX(Historical!$F$7:$F$1372,MATCH(B838,Historical!$B$7:$B$1403,0))=0,"n/a",((INDEX(Historical!$C$7:$C$1381,MATCH(B838,Historical!$B$7:$B$1403,0))/INDEX(Historical!$F$7:$F$1372,MATCH(B838,Historical!$B$7:$B$1403,0)))^(1/3)-1)*100)</f>
        <v>8.217176519</v>
      </c>
      <c r="U838" s="108">
        <f t="array" ref="U838">IF(INDEX(Historical!$H$7:$H$1372,MATCH(B838,Historical!$B$7:$B$1403,0))=0,"n/a",((INDEX(Historical!$C$7:$C$1381,MATCH(B838,Historical!$B$7:$B$1403,0))/INDEX(Historical!$H$7:$H$1372,MATCH(B838,Historical!$B$7:$B$1403,0)))^(1/5)-1)*100)</f>
        <v>7.2984608</v>
      </c>
      <c r="V838" s="108">
        <f t="array" ref="V838">IF(INDEX(Historical!$O$7:$O$1372,MATCH(B838,Historical!$B$7:$B$1403,0))=0,"n/a",((INDEX(Historical!$C$7:$C$1381,MATCH(B838,Historical!$B$7:$B$1403,0))/INDEX(Historical!$O$7:$O$1372,MATCH(B838,Historical!$B$7:$B$1403,0)))^(1/10)-1)*100)</f>
        <v>14.63322611</v>
      </c>
      <c r="W838" s="109">
        <f t="shared" si="5"/>
        <v>0.498759518</v>
      </c>
      <c r="X838" s="110">
        <f t="shared" si="6"/>
        <v>3.475457524</v>
      </c>
      <c r="Y838" s="149"/>
      <c r="Z838" s="103">
        <f t="shared" si="7"/>
        <v>50.74626866</v>
      </c>
      <c r="AA838" s="112">
        <f t="shared" si="8"/>
        <v>10.16169154</v>
      </c>
      <c r="AB838" s="73">
        <v>12.0</v>
      </c>
      <c r="AC838" s="102">
        <v>4.02</v>
      </c>
      <c r="AD838" s="102">
        <v>0.95</v>
      </c>
      <c r="AE838" s="102">
        <v>2.59</v>
      </c>
      <c r="AF838" s="102">
        <v>1.04</v>
      </c>
      <c r="AG838" s="102">
        <v>13.0</v>
      </c>
      <c r="AH838" s="102">
        <v>19.2</v>
      </c>
      <c r="AI838" s="102">
        <v>12.36</v>
      </c>
      <c r="AJ838" s="102">
        <v>2.1</v>
      </c>
      <c r="AK838" s="102">
        <v>10.68</v>
      </c>
      <c r="AL838" s="113">
        <v>171470.0</v>
      </c>
      <c r="AM838" s="114">
        <v>78.23</v>
      </c>
      <c r="AN838" s="102">
        <v>1.34</v>
      </c>
      <c r="AO838" s="115">
        <f t="shared" si="9"/>
        <v>2.130649307</v>
      </c>
      <c r="AP838" s="116">
        <f t="shared" si="10"/>
        <v>12.29234085</v>
      </c>
      <c r="AQ838" s="117">
        <f t="shared" si="11"/>
        <v>-31.46563164</v>
      </c>
      <c r="AR838" s="103">
        <f t="array" ref="AR838">INDEX(Historical!$C$7:$C$1381,MATCH(B838,Historical!$B$7:$B$1403,0))*IF(AH838="n/a",1.03,IF(AH838&lt;0,1.01,IF(AH838&gt;10,1.1,(1+AH838/100))))</f>
        <v>2.112</v>
      </c>
      <c r="AS838" s="112">
        <f t="shared" si="12"/>
        <v>2.3232</v>
      </c>
      <c r="AT838" s="112">
        <f t="shared" ref="AT838:AV838" si="846">IF($AK838="n/a",1.03*AS838,IF($AK838&lt;0,1.01*AS838,IF($AK838&gt;10,1.1*AS838,(1+$AK838/100)*AS838)))</f>
        <v>2.55552</v>
      </c>
      <c r="AU838" s="112">
        <f t="shared" si="846"/>
        <v>2.811072</v>
      </c>
      <c r="AV838" s="112">
        <f t="shared" si="846"/>
        <v>3.0921792</v>
      </c>
      <c r="AW838" s="103">
        <f t="shared" si="14"/>
        <v>12.8939712</v>
      </c>
      <c r="AX838" s="118">
        <f t="shared" si="15"/>
        <v>31.56418898</v>
      </c>
      <c r="AY838" s="119">
        <v>1.1</v>
      </c>
      <c r="AZ838" s="114">
        <v>-3.7199999999999998</v>
      </c>
      <c r="BA838" s="114">
        <v>-25.39</v>
      </c>
      <c r="BB838" s="114">
        <v>-17.87</v>
      </c>
      <c r="BC838" s="114">
        <v>-16.400000000000002</v>
      </c>
      <c r="BD838" s="42"/>
      <c r="BE838" s="17">
        <v>2011.0</v>
      </c>
      <c r="BF838" s="17">
        <f t="shared" si="16"/>
        <v>0</v>
      </c>
      <c r="BG838" s="120">
        <v>1.2</v>
      </c>
    </row>
    <row r="839" ht="12.75" customHeight="1">
      <c r="A839" s="55" t="s">
        <v>1442</v>
      </c>
      <c r="B839" s="232" t="s">
        <v>1443</v>
      </c>
      <c r="C839" s="100" t="s">
        <v>296</v>
      </c>
      <c r="D839" s="100" t="s">
        <v>336</v>
      </c>
      <c r="E839" s="101">
        <v>9.0</v>
      </c>
      <c r="F839" s="58">
        <v>479.0</v>
      </c>
      <c r="G839" s="58" t="s">
        <v>120</v>
      </c>
      <c r="H839" s="58" t="s">
        <v>120</v>
      </c>
      <c r="I839" s="150">
        <v>127.86</v>
      </c>
      <c r="J839" s="103">
        <f t="shared" si="2"/>
        <v>3.754106053</v>
      </c>
      <c r="K839" s="104">
        <v>1.2</v>
      </c>
      <c r="L839" s="73">
        <v>4.0</v>
      </c>
      <c r="M839" s="23">
        <f t="shared" si="3"/>
        <v>4.8</v>
      </c>
      <c r="N839" s="105" t="s">
        <v>154</v>
      </c>
      <c r="O839" s="106">
        <v>1.15</v>
      </c>
      <c r="P839" s="107">
        <v>43601.0</v>
      </c>
      <c r="Q839" s="107">
        <v>43631.0</v>
      </c>
      <c r="R839" s="23">
        <f t="shared" si="4"/>
        <v>4.347826087</v>
      </c>
      <c r="S839" s="108">
        <f t="array" ref="S839">IF(INDEX(Historical!$D$7:$D$1379,MATCH(B839,Historical!$B$7:$B$1403,0))=0,"n/a",(INDEX(Historical!$C$7:$C$1381,MATCH(B839,Historical!$B$7:$B$1403,0))/INDEX(Historical!$D$7:$D$1379,MATCH(B839,Historical!$B$7:$B$1403,0))-1)*100)</f>
        <v>4.395604396</v>
      </c>
      <c r="T839" s="108">
        <f t="array" ref="T839">IF(INDEX(Historical!$F$7:$F$1372,MATCH(B839,Historical!$B$7:$B$1403,0))=0,"n/a",((INDEX(Historical!$C$7:$C$1381,MATCH(B839,Historical!$B$7:$B$1403,0))/INDEX(Historical!$F$7:$F$1372,MATCH(B839,Historical!$B$7:$B$1403,0)))^(1/3)-1)*100)</f>
        <v>6.793052647</v>
      </c>
      <c r="U839" s="108">
        <f t="array" ref="U839">IF(INDEX(Historical!$H$7:$H$1372,MATCH(B839,Historical!$B$7:$B$1403,0))=0,"n/a",((INDEX(Historical!$C$7:$C$1381,MATCH(B839,Historical!$B$7:$B$1403,0))/INDEX(Historical!$H$7:$H$1372,MATCH(B839,Historical!$B$7:$B$1403,0)))^(1/5)-1)*100)</f>
        <v>10.56334059</v>
      </c>
      <c r="V839" s="108">
        <f t="array" ref="V839">IF(INDEX(Historical!$O$7:$O$1372,MATCH(B839,Historical!$B$7:$B$1403,0))=0,"n/a",((INDEX(Historical!$C$7:$C$1381,MATCH(B839,Historical!$B$7:$B$1403,0))/INDEX(Historical!$O$7:$O$1372,MATCH(B839,Historical!$B$7:$B$1403,0)))^(1/10)-1)*100)</f>
        <v>10.69207184</v>
      </c>
      <c r="W839" s="109">
        <f t="shared" si="5"/>
        <v>0.9879601213</v>
      </c>
      <c r="X839" s="110">
        <f t="shared" si="6"/>
        <v>0.5559652943</v>
      </c>
      <c r="Y839" s="149"/>
      <c r="Z839" s="103">
        <f t="shared" si="7"/>
        <v>24.62801437</v>
      </c>
      <c r="AA839" s="112">
        <f t="shared" si="8"/>
        <v>6.560287327</v>
      </c>
      <c r="AB839" s="73">
        <v>12.0</v>
      </c>
      <c r="AC839" s="102">
        <v>19.49</v>
      </c>
      <c r="AD839" s="102">
        <v>1.4</v>
      </c>
      <c r="AE839" s="102">
        <v>0.4</v>
      </c>
      <c r="AF839" s="102">
        <v>2.54</v>
      </c>
      <c r="AG839" s="102">
        <v>40.2</v>
      </c>
      <c r="AH839" s="102">
        <v>765.2</v>
      </c>
      <c r="AI839" s="102">
        <v>9.16</v>
      </c>
      <c r="AJ839" s="102">
        <v>19.0</v>
      </c>
      <c r="AK839" s="102">
        <v>4.7</v>
      </c>
      <c r="AL839" s="113">
        <v>8130.000000000001</v>
      </c>
      <c r="AM839" s="114">
        <v>0.1</v>
      </c>
      <c r="AN839" s="102">
        <v>1.56</v>
      </c>
      <c r="AO839" s="115">
        <f t="shared" si="9"/>
        <v>7.757159317</v>
      </c>
      <c r="AP839" s="116">
        <f t="shared" si="10"/>
        <v>14.31744664</v>
      </c>
      <c r="AQ839" s="117">
        <f t="shared" si="11"/>
        <v>-13.94283603</v>
      </c>
      <c r="AR839" s="103">
        <f t="array" ref="AR839">INDEX(Historical!$C$7:$C$1381,MATCH(B839,Historical!$B$7:$B$1403,0))*IF(AH839="n/a",1.03,IF(AH839&lt;0,1.01,IF(AH839&gt;10,1.1,(1+AH839/100))))</f>
        <v>5.225</v>
      </c>
      <c r="AS839" s="112">
        <f t="shared" si="12"/>
        <v>5.70361</v>
      </c>
      <c r="AT839" s="112">
        <f t="shared" ref="AT839:AV839" si="847">IF($AK839="n/a",1.03*AS839,IF($AK839&lt;0,1.01*AS839,IF($AK839&gt;10,1.1*AS839,(1+$AK839/100)*AS839)))</f>
        <v>5.97167967</v>
      </c>
      <c r="AU839" s="112">
        <f t="shared" si="847"/>
        <v>6.252348614</v>
      </c>
      <c r="AV839" s="112">
        <f t="shared" si="847"/>
        <v>6.546208999</v>
      </c>
      <c r="AW839" s="103">
        <f t="shared" si="14"/>
        <v>29.69884728</v>
      </c>
      <c r="AX839" s="118">
        <f t="shared" si="15"/>
        <v>23.22762966</v>
      </c>
      <c r="AY839" s="119">
        <v>1.78</v>
      </c>
      <c r="AZ839" s="114">
        <v>12.16</v>
      </c>
      <c r="BA839" s="114">
        <v>-21.87</v>
      </c>
      <c r="BB839" s="114">
        <v>-13.850000000000001</v>
      </c>
      <c r="BC839" s="114">
        <v>-11.81</v>
      </c>
      <c r="BD839" s="42"/>
      <c r="BE839" s="17">
        <v>2011.0</v>
      </c>
      <c r="BF839" s="17">
        <f t="shared" si="16"/>
        <v>0</v>
      </c>
      <c r="BG839" s="120">
        <v>6.2</v>
      </c>
    </row>
    <row r="840" ht="12.75" customHeight="1">
      <c r="A840" s="220" t="s">
        <v>1175</v>
      </c>
      <c r="B840" s="232" t="s">
        <v>1176</v>
      </c>
      <c r="C840" s="100" t="s">
        <v>296</v>
      </c>
      <c r="D840" s="100" t="s">
        <v>342</v>
      </c>
      <c r="E840" s="101">
        <v>10.0</v>
      </c>
      <c r="F840" s="58">
        <v>353.0</v>
      </c>
      <c r="G840" s="58" t="s">
        <v>168</v>
      </c>
      <c r="H840" s="58" t="s">
        <v>168</v>
      </c>
      <c r="I840" s="150">
        <v>200.0</v>
      </c>
      <c r="J840" s="103">
        <f t="shared" si="2"/>
        <v>0.5</v>
      </c>
      <c r="K840" s="104">
        <v>0.25</v>
      </c>
      <c r="L840" s="73">
        <v>4.0</v>
      </c>
      <c r="M840" s="23">
        <f t="shared" si="3"/>
        <v>1</v>
      </c>
      <c r="N840" s="105" t="s">
        <v>138</v>
      </c>
      <c r="O840" s="106">
        <v>0.15</v>
      </c>
      <c r="P840" s="107">
        <v>43592.0</v>
      </c>
      <c r="Q840" s="107">
        <v>43619.0</v>
      </c>
      <c r="R840" s="23">
        <f t="shared" si="4"/>
        <v>66.66666667</v>
      </c>
      <c r="S840" s="108">
        <f t="array" ref="S840">IF(INDEX(Historical!$D$7:$D$1379,MATCH(B840,Historical!$B$7:$B$1403,0))=0,"n/a",(INDEX(Historical!$C$7:$C$1381,MATCH(B840,Historical!$B$7:$B$1403,0))/INDEX(Historical!$D$7:$D$1379,MATCH(B840,Historical!$B$7:$B$1403,0))-1)*100)</f>
        <v>60.71428571</v>
      </c>
      <c r="T840" s="108">
        <f t="array" ref="T840">IF(INDEX(Historical!$F$7:$F$1372,MATCH(B840,Historical!$B$7:$B$1403,0))=0,"n/a",((INDEX(Historical!$C$7:$C$1381,MATCH(B840,Historical!$B$7:$B$1403,0))/INDEX(Historical!$F$7:$F$1372,MATCH(B840,Historical!$B$7:$B$1403,0)))^(1/3)-1)*100)</f>
        <v>34.48698634</v>
      </c>
      <c r="U840" s="108">
        <f t="array" ref="U840">IF(INDEX(Historical!$H$7:$H$1372,MATCH(B840,Historical!$B$7:$B$1403,0))=0,"n/a",((INDEX(Historical!$C$7:$C$1381,MATCH(B840,Historical!$B$7:$B$1403,0))/INDEX(Historical!$H$7:$H$1372,MATCH(B840,Historical!$B$7:$B$1403,0)))^(1/5)-1)*100)</f>
        <v>31.37203722</v>
      </c>
      <c r="V840" s="108" t="str">
        <f t="array" ref="V840">IF(INDEX(Historical!$O$7:$O$1372,MATCH(B840,Historical!$B$7:$B$1403,0))=0,"n/a",((INDEX(Historical!$C$7:$C$1381,MATCH(B840,Historical!$B$7:$B$1403,0))/INDEX(Historical!$O$7:$O$1372,MATCH(B840,Historical!$B$7:$B$1403,0)))^(1/10)-1)*100)</f>
        <v>n/a</v>
      </c>
      <c r="W840" s="109" t="str">
        <f t="shared" si="5"/>
        <v>n/a</v>
      </c>
      <c r="X840" s="110">
        <f t="shared" si="6"/>
        <v>1.973084102</v>
      </c>
      <c r="Y840" s="99"/>
      <c r="Z840" s="103">
        <f t="shared" si="7"/>
        <v>13.15789474</v>
      </c>
      <c r="AA840" s="112">
        <f t="shared" si="8"/>
        <v>26.31578947</v>
      </c>
      <c r="AB840" s="73">
        <v>12.0</v>
      </c>
      <c r="AC840" s="102">
        <v>7.6</v>
      </c>
      <c r="AD840" s="102" t="s">
        <v>128</v>
      </c>
      <c r="AE840" s="102">
        <v>10.57</v>
      </c>
      <c r="AF840" s="156" t="s">
        <v>128</v>
      </c>
      <c r="AG840" s="160">
        <v>-289.8</v>
      </c>
      <c r="AH840" s="102">
        <v>36.5</v>
      </c>
      <c r="AI840" s="102" t="s">
        <v>128</v>
      </c>
      <c r="AJ840" s="102">
        <v>15.9</v>
      </c>
      <c r="AK840" s="102" t="s">
        <v>128</v>
      </c>
      <c r="AL840" s="113">
        <v>766.0</v>
      </c>
      <c r="AM840" s="114">
        <v>10.2</v>
      </c>
      <c r="AN840" s="102" t="s">
        <v>128</v>
      </c>
      <c r="AO840" s="115">
        <f t="shared" si="9"/>
        <v>5.556247748</v>
      </c>
      <c r="AP840" s="116">
        <f t="shared" si="10"/>
        <v>31.87203722</v>
      </c>
      <c r="AQ840" s="117" t="str">
        <f t="shared" si="11"/>
        <v>n/a</v>
      </c>
      <c r="AR840" s="103">
        <f t="array" ref="AR840">INDEX(Historical!$C$7:$C$1381,MATCH(B840,Historical!$B$7:$B$1403,0))*IF(AH840="n/a",1.03,IF(AH840&lt;0,1.01,IF(AH840&gt;10,1.1,(1+AH840/100))))</f>
        <v>0.99</v>
      </c>
      <c r="AS840" s="112">
        <f t="shared" si="12"/>
        <v>1.0197</v>
      </c>
      <c r="AT840" s="112">
        <f t="shared" ref="AT840:AV840" si="848">IF($AK840="n/a",1.03*AS840,IF($AK840&lt;0,1.01*AS840,IF($AK840&gt;10,1.1*AS840,(1+$AK840/100)*AS840)))</f>
        <v>1.050291</v>
      </c>
      <c r="AU840" s="112">
        <f t="shared" si="848"/>
        <v>1.08179973</v>
      </c>
      <c r="AV840" s="112">
        <f t="shared" si="848"/>
        <v>1.114253722</v>
      </c>
      <c r="AW840" s="103">
        <f t="shared" si="14"/>
        <v>5.256044452</v>
      </c>
      <c r="AX840" s="118">
        <f t="shared" si="15"/>
        <v>2.628022226</v>
      </c>
      <c r="AY840" s="119">
        <v>0.26</v>
      </c>
      <c r="AZ840" s="114">
        <v>26.340000000000003</v>
      </c>
      <c r="BA840" s="114">
        <v>-6.98</v>
      </c>
      <c r="BB840" s="114">
        <v>0.13999999999999999</v>
      </c>
      <c r="BC840" s="114">
        <v>11.129999999999999</v>
      </c>
      <c r="BD840" s="42"/>
      <c r="BE840" s="17">
        <v>2010.0</v>
      </c>
      <c r="BF840" s="17">
        <f t="shared" si="16"/>
        <v>0</v>
      </c>
      <c r="BG840" s="120">
        <v>66.60000000000001</v>
      </c>
    </row>
    <row r="841" ht="12.75" customHeight="1">
      <c r="A841" s="155" t="s">
        <v>1177</v>
      </c>
      <c r="B841" s="232" t="s">
        <v>1178</v>
      </c>
      <c r="C841" s="100" t="s">
        <v>141</v>
      </c>
      <c r="D841" s="100" t="s">
        <v>142</v>
      </c>
      <c r="E841" s="101">
        <v>16.0</v>
      </c>
      <c r="F841" s="58">
        <v>239.0</v>
      </c>
      <c r="G841" s="58" t="s">
        <v>168</v>
      </c>
      <c r="H841" s="58" t="s">
        <v>168</v>
      </c>
      <c r="I841" s="150">
        <v>55.87</v>
      </c>
      <c r="J841" s="103">
        <f t="shared" si="2"/>
        <v>1.879362807</v>
      </c>
      <c r="K841" s="104">
        <v>0.2625</v>
      </c>
      <c r="L841" s="73">
        <v>4.0</v>
      </c>
      <c r="M841" s="23">
        <f t="shared" si="3"/>
        <v>1.05</v>
      </c>
      <c r="N841" s="105" t="s">
        <v>510</v>
      </c>
      <c r="O841" s="106">
        <v>0.25</v>
      </c>
      <c r="P841" s="107">
        <v>43703.0</v>
      </c>
      <c r="Q841" s="107">
        <v>43719.0</v>
      </c>
      <c r="R841" s="23">
        <f t="shared" si="4"/>
        <v>5</v>
      </c>
      <c r="S841" s="108">
        <f t="array" ref="S841">IF(INDEX(Historical!$D$7:$D$1379,MATCH(B841,Historical!$B$7:$B$1403,0))=0,"n/a",(INDEX(Historical!$C$7:$C$1381,MATCH(B841,Historical!$B$7:$B$1403,0))/INDEX(Historical!$D$7:$D$1379,MATCH(B841,Historical!$B$7:$B$1403,0))-1)*100)</f>
        <v>11.41304348</v>
      </c>
      <c r="T841" s="108">
        <f t="array" ref="T841">IF(INDEX(Historical!$F$7:$F$1372,MATCH(B841,Historical!$B$7:$B$1403,0))=0,"n/a",((INDEX(Historical!$C$7:$C$1381,MATCH(B841,Historical!$B$7:$B$1403,0))/INDEX(Historical!$F$7:$F$1372,MATCH(B841,Historical!$B$7:$B$1403,0)))^(1/3)-1)*100)</f>
        <v>11.26145454</v>
      </c>
      <c r="U841" s="108">
        <f t="array" ref="U841">IF(INDEX(Historical!$H$7:$H$1372,MATCH(B841,Historical!$B$7:$B$1403,0))=0,"n/a",((INDEX(Historical!$C$7:$C$1381,MATCH(B841,Historical!$B$7:$B$1403,0))/INDEX(Historical!$H$7:$H$1372,MATCH(B841,Historical!$B$7:$B$1403,0)))^(1/5)-1)*100)</f>
        <v>11.98508298</v>
      </c>
      <c r="V841" s="108">
        <f t="array" ref="V841">IF(INDEX(Historical!$O$7:$O$1372,MATCH(B841,Historical!$B$7:$B$1403,0))=0,"n/a",((INDEX(Historical!$C$7:$C$1381,MATCH(B841,Historical!$B$7:$B$1403,0))/INDEX(Historical!$O$7:$O$1372,MATCH(B841,Historical!$B$7:$B$1403,0)))^(1/10)-1)*100)</f>
        <v>25.00665033</v>
      </c>
      <c r="W841" s="109">
        <f t="shared" si="5"/>
        <v>0.4792758255</v>
      </c>
      <c r="X841" s="110" t="str">
        <f t="shared" si="6"/>
        <v>n/a</v>
      </c>
      <c r="Y841" s="133"/>
      <c r="Z841" s="103">
        <f t="shared" si="7"/>
        <v>32.30769231</v>
      </c>
      <c r="AA841" s="112">
        <f t="shared" si="8"/>
        <v>17.19076923</v>
      </c>
      <c r="AB841" s="73">
        <v>12.0</v>
      </c>
      <c r="AC841" s="102">
        <v>3.25</v>
      </c>
      <c r="AD841" s="102">
        <v>1.16</v>
      </c>
      <c r="AE841" s="102">
        <v>0.9</v>
      </c>
      <c r="AF841" s="102">
        <v>1.22</v>
      </c>
      <c r="AG841" s="102">
        <v>7.3</v>
      </c>
      <c r="AH841" s="102">
        <v>-57.3</v>
      </c>
      <c r="AI841" s="102">
        <v>20.48</v>
      </c>
      <c r="AJ841" s="102">
        <v>-8.5</v>
      </c>
      <c r="AK841" s="102">
        <v>14.87</v>
      </c>
      <c r="AL841" s="113">
        <v>7310.0</v>
      </c>
      <c r="AM841" s="114">
        <v>0.1</v>
      </c>
      <c r="AN841" s="102">
        <v>0.0</v>
      </c>
      <c r="AO841" s="115">
        <f t="shared" si="9"/>
        <v>-3.326323443</v>
      </c>
      <c r="AP841" s="116">
        <f t="shared" si="10"/>
        <v>13.86444579</v>
      </c>
      <c r="AQ841" s="117">
        <f t="shared" si="11"/>
        <v>-3.453549552</v>
      </c>
      <c r="AR841" s="103">
        <f t="array" ref="AR841">INDEX(Historical!$C$7:$C$1381,MATCH(B841,Historical!$B$7:$B$1403,0))*IF(AH841="n/a",1.03,IF(AH841&lt;0,1.01,IF(AH841&gt;10,1.1,(1+AH841/100))))</f>
        <v>1.03525</v>
      </c>
      <c r="AS841" s="112">
        <f t="shared" si="12"/>
        <v>1.138775</v>
      </c>
      <c r="AT841" s="112">
        <f t="shared" ref="AT841:AV841" si="849">IF($AK841="n/a",1.03*AS841,IF($AK841&lt;0,1.01*AS841,IF($AK841&gt;10,1.1*AS841,(1+$AK841/100)*AS841)))</f>
        <v>1.2526525</v>
      </c>
      <c r="AU841" s="112">
        <f t="shared" si="849"/>
        <v>1.37791775</v>
      </c>
      <c r="AV841" s="112">
        <f t="shared" si="849"/>
        <v>1.515709525</v>
      </c>
      <c r="AW841" s="103">
        <f t="shared" si="14"/>
        <v>6.320304775</v>
      </c>
      <c r="AX841" s="118">
        <f t="shared" si="15"/>
        <v>11.31251973</v>
      </c>
      <c r="AY841" s="119">
        <v>1.63</v>
      </c>
      <c r="AZ841" s="114">
        <v>6.68</v>
      </c>
      <c r="BA841" s="114">
        <v>-28.449999999999996</v>
      </c>
      <c r="BB841" s="114">
        <v>-15.45</v>
      </c>
      <c r="BC841" s="114">
        <v>-14.29</v>
      </c>
      <c r="BD841" s="42"/>
      <c r="BE841" s="17">
        <v>2004.0</v>
      </c>
      <c r="BF841" s="17">
        <f t="shared" si="16"/>
        <v>1</v>
      </c>
      <c r="BG841" s="120">
        <v>3.3000000000000003</v>
      </c>
    </row>
    <row r="842" ht="12.75" customHeight="1">
      <c r="A842" s="155" t="s">
        <v>1824</v>
      </c>
      <c r="B842" s="232" t="s">
        <v>1825</v>
      </c>
      <c r="C842" s="100" t="s">
        <v>141</v>
      </c>
      <c r="D842" s="100" t="s">
        <v>142</v>
      </c>
      <c r="E842" s="101">
        <v>7.0</v>
      </c>
      <c r="F842" s="58">
        <v>712.0</v>
      </c>
      <c r="G842" s="58" t="s">
        <v>168</v>
      </c>
      <c r="H842" s="58" t="s">
        <v>168</v>
      </c>
      <c r="I842" s="150">
        <v>20.67</v>
      </c>
      <c r="J842" s="103">
        <f t="shared" si="2"/>
        <v>9.122399613</v>
      </c>
      <c r="K842" s="104">
        <v>0.4714</v>
      </c>
      <c r="L842" s="73">
        <v>4.0</v>
      </c>
      <c r="M842" s="23">
        <f t="shared" si="3"/>
        <v>1.8856</v>
      </c>
      <c r="N842" s="105" t="s">
        <v>1326</v>
      </c>
      <c r="O842" s="106">
        <v>0.4646</v>
      </c>
      <c r="P842" s="107">
        <v>43861.0</v>
      </c>
      <c r="Q842" s="107">
        <v>43878.0</v>
      </c>
      <c r="R842" s="23">
        <f t="shared" si="4"/>
        <v>1.463624623</v>
      </c>
      <c r="S842" s="108">
        <f t="array" ref="S842">IF(INDEX(Historical!$D$7:$D$1379,MATCH(B842,Historical!$B$7:$B$1403,0))=0,"n/a",(INDEX(Historical!$C$7:$C$1381,MATCH(B842,Historical!$B$7:$B$1403,0))/INDEX(Historical!$D$7:$D$1379,MATCH(B842,Historical!$B$7:$B$1403,0))-1)*100)</f>
        <v>11.59662824</v>
      </c>
      <c r="T842" s="108">
        <f t="array" ref="T842">IF(INDEX(Historical!$F$7:$F$1372,MATCH(B842,Historical!$B$7:$B$1403,0))=0,"n/a",((INDEX(Historical!$C$7:$C$1381,MATCH(B842,Historical!$B$7:$B$1403,0))/INDEX(Historical!$F$7:$F$1372,MATCH(B842,Historical!$B$7:$B$1403,0)))^(1/3)-1)*100)</f>
        <v>11.87096536</v>
      </c>
      <c r="U842" s="108">
        <f t="array" ref="U842">IF(INDEX(Historical!$H$7:$H$1372,MATCH(B842,Historical!$B$7:$B$1403,0))=0,"n/a",((INDEX(Historical!$C$7:$C$1381,MATCH(B842,Historical!$B$7:$B$1403,0))/INDEX(Historical!$H$7:$H$1372,MATCH(B842,Historical!$B$7:$B$1403,0)))^(1/5)-1)*100)</f>
        <v>60.24508103</v>
      </c>
      <c r="V842" s="108" t="str">
        <f t="array" ref="V842">IF(INDEX(Historical!$O$7:$O$1372,MATCH(B842,Historical!$B$7:$B$1403,0))=0,"n/a",((INDEX(Historical!$C$7:$C$1381,MATCH(B842,Historical!$B$7:$B$1403,0))/INDEX(Historical!$O$7:$O$1372,MATCH(B842,Historical!$B$7:$B$1403,0)))^(1/10)-1)*100)</f>
        <v>n/a</v>
      </c>
      <c r="W842" s="109" t="str">
        <f t="shared" si="5"/>
        <v>n/a</v>
      </c>
      <c r="X842" s="110" t="str">
        <f t="shared" si="6"/>
        <v>n/a</v>
      </c>
      <c r="Y842" s="133"/>
      <c r="Z842" s="103">
        <f t="shared" si="7"/>
        <v>106.5310734</v>
      </c>
      <c r="AA842" s="112">
        <f t="shared" si="8"/>
        <v>11.6779661</v>
      </c>
      <c r="AB842" s="73">
        <v>12.0</v>
      </c>
      <c r="AC842" s="102">
        <v>1.77</v>
      </c>
      <c r="AD842" s="102">
        <v>1.2</v>
      </c>
      <c r="AE842" s="102">
        <v>0.66</v>
      </c>
      <c r="AF842" s="102">
        <v>1.4</v>
      </c>
      <c r="AG842" s="102">
        <v>10.5</v>
      </c>
      <c r="AH842" s="102">
        <v>-10.7</v>
      </c>
      <c r="AI842" s="102">
        <v>10.24</v>
      </c>
      <c r="AJ842" s="102">
        <v>-41.099999999999994</v>
      </c>
      <c r="AK842" s="102">
        <v>9.790000000000001</v>
      </c>
      <c r="AL842" s="113">
        <v>718.08</v>
      </c>
      <c r="AM842" s="114">
        <v>41.17</v>
      </c>
      <c r="AN842" s="102">
        <v>0.77</v>
      </c>
      <c r="AO842" s="115">
        <f t="shared" si="9"/>
        <v>57.68951454</v>
      </c>
      <c r="AP842" s="116">
        <f t="shared" si="10"/>
        <v>69.36748064</v>
      </c>
      <c r="AQ842" s="117">
        <f t="shared" si="11"/>
        <v>-14.75746356</v>
      </c>
      <c r="AR842" s="103">
        <f t="array" ref="AR842">INDEX(Historical!$C$7:$C$1381,MATCH(B842,Historical!$B$7:$B$1403,0))*IF(AH842="n/a",1.03,IF(AH842&lt;0,1.01,IF(AH842&gt;10,1.1,(1+AH842/100))))</f>
        <v>1.818505</v>
      </c>
      <c r="AS842" s="112">
        <f t="shared" si="12"/>
        <v>2.0003555</v>
      </c>
      <c r="AT842" s="112">
        <f t="shared" ref="AT842:AV842" si="850">IF($AK842="n/a",1.03*AS842,IF($AK842&lt;0,1.01*AS842,IF($AK842&gt;10,1.1*AS842,(1+$AK842/100)*AS842)))</f>
        <v>2.196190303</v>
      </c>
      <c r="AU842" s="112">
        <f t="shared" si="850"/>
        <v>2.411197334</v>
      </c>
      <c r="AV842" s="112">
        <f t="shared" si="850"/>
        <v>2.647253553</v>
      </c>
      <c r="AW842" s="103">
        <f t="shared" si="14"/>
        <v>11.07350169</v>
      </c>
      <c r="AX842" s="118">
        <f t="shared" si="15"/>
        <v>53.57281902</v>
      </c>
      <c r="AY842" s="119">
        <v>0.61</v>
      </c>
      <c r="AZ842" s="114">
        <v>-1.34</v>
      </c>
      <c r="BA842" s="114">
        <v>-21.94</v>
      </c>
      <c r="BB842" s="114">
        <v>-12.709999999999999</v>
      </c>
      <c r="BC842" s="114">
        <v>-10.38</v>
      </c>
      <c r="BD842" s="42"/>
      <c r="BE842" s="17">
        <v>2014.0</v>
      </c>
      <c r="BF842" s="17">
        <f t="shared" si="16"/>
        <v>0</v>
      </c>
      <c r="BG842" s="120">
        <v>3.5999999999999996</v>
      </c>
    </row>
    <row r="843" ht="12.75" customHeight="1">
      <c r="A843" s="230" t="s">
        <v>1444</v>
      </c>
      <c r="B843" s="232" t="s">
        <v>1445</v>
      </c>
      <c r="C843" s="100" t="s">
        <v>136</v>
      </c>
      <c r="D843" s="100" t="s">
        <v>137</v>
      </c>
      <c r="E843" s="101">
        <v>9.0</v>
      </c>
      <c r="F843" s="58">
        <v>551.0</v>
      </c>
      <c r="G843" s="58" t="s">
        <v>168</v>
      </c>
      <c r="H843" s="58" t="s">
        <v>168</v>
      </c>
      <c r="I843" s="150">
        <v>189.25</v>
      </c>
      <c r="J843" s="103">
        <f t="shared" si="2"/>
        <v>1.437252312</v>
      </c>
      <c r="K843" s="104">
        <v>0.68</v>
      </c>
      <c r="L843" s="73">
        <v>4.0</v>
      </c>
      <c r="M843" s="23">
        <f t="shared" si="3"/>
        <v>2.72</v>
      </c>
      <c r="N843" s="105" t="s">
        <v>218</v>
      </c>
      <c r="O843" s="106">
        <v>0.65</v>
      </c>
      <c r="P843" s="107">
        <v>43920.0</v>
      </c>
      <c r="Q843" s="107">
        <v>43936.0</v>
      </c>
      <c r="R843" s="23">
        <f t="shared" si="4"/>
        <v>4.615384615</v>
      </c>
      <c r="S843" s="108">
        <f t="array" ref="S843">IF(INDEX(Historical!$D$7:$D$1379,MATCH(B843,Historical!$B$7:$B$1403,0))=0,"n/a",(INDEX(Historical!$C$7:$C$1381,MATCH(B843,Historical!$B$7:$B$1403,0))/INDEX(Historical!$D$7:$D$1379,MATCH(B843,Historical!$B$7:$B$1403,0))-1)*100)</f>
        <v>9.442060086</v>
      </c>
      <c r="T843" s="108">
        <f t="array" ref="T843">IF(INDEX(Historical!$F$7:$F$1372,MATCH(B843,Historical!$B$7:$B$1403,0))=0,"n/a",((INDEX(Historical!$C$7:$C$1381,MATCH(B843,Historical!$B$7:$B$1403,0))/INDEX(Historical!$F$7:$F$1372,MATCH(B843,Historical!$B$7:$B$1403,0)))^(1/3)-1)*100)</f>
        <v>13.3706693</v>
      </c>
      <c r="U843" s="108">
        <f t="array" ref="U843">IF(INDEX(Historical!$H$7:$H$1372,MATCH(B843,Historical!$B$7:$B$1403,0))=0,"n/a",((INDEX(Historical!$C$7:$C$1381,MATCH(B843,Historical!$B$7:$B$1403,0))/INDEX(Historical!$H$7:$H$1372,MATCH(B843,Historical!$B$7:$B$1403,0)))^(1/5)-1)*100)</f>
        <v>16.66259557</v>
      </c>
      <c r="V843" s="108">
        <f t="array" ref="V843">IF(INDEX(Historical!$O$7:$O$1372,MATCH(B843,Historical!$B$7:$B$1403,0))=0,"n/a",((INDEX(Historical!$C$7:$C$1381,MATCH(B843,Historical!$B$7:$B$1403,0))/INDEX(Historical!$O$7:$O$1372,MATCH(B843,Historical!$B$7:$B$1403,0)))^(1/10)-1)*100)</f>
        <v>9.383215018</v>
      </c>
      <c r="W843" s="109">
        <f t="shared" si="5"/>
        <v>1.775787461</v>
      </c>
      <c r="X843" s="110" t="str">
        <f t="shared" si="6"/>
        <v>n/a</v>
      </c>
      <c r="Y843" s="133" t="s">
        <v>1446</v>
      </c>
      <c r="Z843" s="103">
        <f t="shared" si="7"/>
        <v>33.87297634</v>
      </c>
      <c r="AA843" s="112">
        <f t="shared" si="8"/>
        <v>23.56787049</v>
      </c>
      <c r="AB843" s="73">
        <v>12.0</v>
      </c>
      <c r="AC843" s="102">
        <v>8.03</v>
      </c>
      <c r="AD843" s="102">
        <v>2.5</v>
      </c>
      <c r="AE843" s="102">
        <v>2.71</v>
      </c>
      <c r="AF843" s="102">
        <v>2.49</v>
      </c>
      <c r="AG843" s="102">
        <v>8.5</v>
      </c>
      <c r="AH843" s="102">
        <v>12.2</v>
      </c>
      <c r="AI843" s="102">
        <v>9.379999999999999</v>
      </c>
      <c r="AJ843" s="102">
        <v>-0.5</v>
      </c>
      <c r="AK843" s="102">
        <v>9.41</v>
      </c>
      <c r="AL843" s="113">
        <v>24480.0</v>
      </c>
      <c r="AM843" s="114">
        <v>0.4</v>
      </c>
      <c r="AN843" s="102">
        <v>0.6</v>
      </c>
      <c r="AO843" s="115">
        <f t="shared" si="9"/>
        <v>-5.4680226</v>
      </c>
      <c r="AP843" s="116">
        <f t="shared" si="10"/>
        <v>18.09984789</v>
      </c>
      <c r="AQ843" s="117">
        <f t="shared" si="11"/>
        <v>61.49853458</v>
      </c>
      <c r="AR843" s="103">
        <f t="array" ref="AR843">INDEX(Historical!$C$7:$C$1381,MATCH(B843,Historical!$B$7:$B$1403,0))*IF(AH843="n/a",1.03,IF(AH843&lt;0,1.01,IF(AH843&gt;10,1.1,(1+AH843/100))))</f>
        <v>2.805</v>
      </c>
      <c r="AS843" s="112">
        <f t="shared" si="12"/>
        <v>3.068109</v>
      </c>
      <c r="AT843" s="112">
        <f t="shared" ref="AT843:AV843" si="851">IF($AK843="n/a",1.03*AS843,IF($AK843&lt;0,1.01*AS843,IF($AK843&gt;10,1.1*AS843,(1+$AK843/100)*AS843)))</f>
        <v>3.356818057</v>
      </c>
      <c r="AU843" s="112">
        <f t="shared" si="851"/>
        <v>3.672694636</v>
      </c>
      <c r="AV843" s="112">
        <f t="shared" si="851"/>
        <v>4.018295201</v>
      </c>
      <c r="AW843" s="103">
        <f t="shared" si="14"/>
        <v>16.92091689</v>
      </c>
      <c r="AX843" s="118">
        <f t="shared" si="15"/>
        <v>8.94103931</v>
      </c>
      <c r="AY843" s="119">
        <v>0.74</v>
      </c>
      <c r="AZ843" s="114">
        <v>13.919999999999998</v>
      </c>
      <c r="BA843" s="114">
        <v>-14.35</v>
      </c>
      <c r="BB843" s="114">
        <v>-8.59</v>
      </c>
      <c r="BC843" s="114">
        <v>-2.82</v>
      </c>
      <c r="BD843" s="42"/>
      <c r="BE843" s="17">
        <v>2012.0</v>
      </c>
      <c r="BF843" s="17">
        <f t="shared" si="16"/>
        <v>0</v>
      </c>
      <c r="BG843" s="120">
        <v>2.4</v>
      </c>
    </row>
    <row r="844" ht="12.75" customHeight="1">
      <c r="A844" s="155" t="s">
        <v>1179</v>
      </c>
      <c r="B844" s="232" t="s">
        <v>1180</v>
      </c>
      <c r="C844" s="100" t="s">
        <v>118</v>
      </c>
      <c r="D844" s="100" t="s">
        <v>119</v>
      </c>
      <c r="E844" s="101">
        <v>17.0</v>
      </c>
      <c r="F844" s="58">
        <v>226.0</v>
      </c>
      <c r="G844" s="58" t="s">
        <v>121</v>
      </c>
      <c r="H844" s="58" t="s">
        <v>120</v>
      </c>
      <c r="I844" s="150">
        <v>110.81</v>
      </c>
      <c r="J844" s="103">
        <f t="shared" si="2"/>
        <v>1.967331468</v>
      </c>
      <c r="K844" s="104">
        <v>0.545</v>
      </c>
      <c r="L844" s="73">
        <v>4.0</v>
      </c>
      <c r="M844" s="23">
        <f t="shared" si="3"/>
        <v>2.18</v>
      </c>
      <c r="N844" s="105" t="s">
        <v>210</v>
      </c>
      <c r="O844" s="106">
        <v>0.5125</v>
      </c>
      <c r="P844" s="107">
        <v>43895.0</v>
      </c>
      <c r="Q844" s="107">
        <v>43910.0</v>
      </c>
      <c r="R844" s="23">
        <f t="shared" si="4"/>
        <v>6.341463415</v>
      </c>
      <c r="S844" s="108">
        <f t="array" ref="S844">IF(INDEX(Historical!$D$7:$D$1379,MATCH(B844,Historical!$B$7:$B$1403,0))=0,"n/a",(INDEX(Historical!$C$7:$C$1381,MATCH(B844,Historical!$B$7:$B$1403,0))/INDEX(Historical!$D$7:$D$1379,MATCH(B844,Historical!$B$7:$B$1403,0))-1)*100)</f>
        <v>10.21505376</v>
      </c>
      <c r="T844" s="108">
        <f t="array" ref="T844">IF(INDEX(Historical!$F$7:$F$1372,MATCH(B844,Historical!$B$7:$B$1403,0))=0,"n/a",((INDEX(Historical!$C$7:$C$1381,MATCH(B844,Historical!$B$7:$B$1403,0))/INDEX(Historical!$F$7:$F$1372,MATCH(B844,Historical!$B$7:$B$1403,0)))^(1/3)-1)*100)</f>
        <v>7.721734502</v>
      </c>
      <c r="U844" s="108">
        <f t="array" ref="U844">IF(INDEX(Historical!$H$7:$H$1372,MATCH(B844,Historical!$B$7:$B$1403,0))=0,"n/a",((INDEX(Historical!$C$7:$C$1381,MATCH(B844,Historical!$B$7:$B$1403,0))/INDEX(Historical!$H$7:$H$1372,MATCH(B844,Historical!$B$7:$B$1403,0)))^(1/5)-1)*100)</f>
        <v>6.446777984</v>
      </c>
      <c r="V844" s="108">
        <f t="array" ref="V844">IF(INDEX(Historical!$O$7:$O$1372,MATCH(B844,Historical!$B$7:$B$1403,0))=0,"n/a",((INDEX(Historical!$C$7:$C$1381,MATCH(B844,Historical!$B$7:$B$1403,0))/INDEX(Historical!$O$7:$O$1372,MATCH(B844,Historical!$B$7:$B$1403,0)))^(1/10)-1)*100)</f>
        <v>5.85943877</v>
      </c>
      <c r="W844" s="109">
        <f t="shared" si="5"/>
        <v>1.100238135</v>
      </c>
      <c r="X844" s="110">
        <f t="shared" si="6"/>
        <v>0.9209682834</v>
      </c>
      <c r="Y844" s="154" t="s">
        <v>1181</v>
      </c>
      <c r="Z844" s="103">
        <f t="shared" si="7"/>
        <v>55.7544757</v>
      </c>
      <c r="AA844" s="112">
        <f t="shared" si="8"/>
        <v>28.34015345</v>
      </c>
      <c r="AB844" s="73">
        <v>12.0</v>
      </c>
      <c r="AC844" s="102">
        <v>3.91</v>
      </c>
      <c r="AD844" s="102">
        <v>3.94</v>
      </c>
      <c r="AE844" s="102">
        <v>3.04</v>
      </c>
      <c r="AF844" s="102">
        <v>6.66</v>
      </c>
      <c r="AG844" s="102">
        <v>25.0</v>
      </c>
      <c r="AH844" s="102">
        <v>-11.700000000000001</v>
      </c>
      <c r="AI844" s="102">
        <v>9.84</v>
      </c>
      <c r="AJ844" s="102">
        <v>7.000000000000001</v>
      </c>
      <c r="AK844" s="102">
        <v>7.19</v>
      </c>
      <c r="AL844" s="113">
        <v>47050.0</v>
      </c>
      <c r="AM844" s="114">
        <v>0.1</v>
      </c>
      <c r="AN844" s="102">
        <v>1.91</v>
      </c>
      <c r="AO844" s="115">
        <f t="shared" si="9"/>
        <v>-19.926044</v>
      </c>
      <c r="AP844" s="116">
        <f t="shared" si="10"/>
        <v>8.414109452</v>
      </c>
      <c r="AQ844" s="117">
        <f t="shared" si="11"/>
        <v>189.6322741</v>
      </c>
      <c r="AR844" s="103">
        <f t="array" ref="AR844">INDEX(Historical!$C$7:$C$1381,MATCH(B844,Historical!$B$7:$B$1403,0))*IF(AH844="n/a",1.03,IF(AH844&lt;0,1.01,IF(AH844&gt;10,1.1,(1+AH844/100))))</f>
        <v>2.0705</v>
      </c>
      <c r="AS844" s="112">
        <f t="shared" si="12"/>
        <v>2.2742372</v>
      </c>
      <c r="AT844" s="112">
        <f t="shared" ref="AT844:AV844" si="852">IF($AK844="n/a",1.03*AS844,IF($AK844&lt;0,1.01*AS844,IF($AK844&gt;10,1.1*AS844,(1+$AK844/100)*AS844)))</f>
        <v>2.437754855</v>
      </c>
      <c r="AU844" s="112">
        <f t="shared" si="852"/>
        <v>2.613029429</v>
      </c>
      <c r="AV844" s="112">
        <f t="shared" si="852"/>
        <v>2.800906245</v>
      </c>
      <c r="AW844" s="103">
        <f t="shared" si="14"/>
        <v>12.19642773</v>
      </c>
      <c r="AX844" s="118">
        <f t="shared" si="15"/>
        <v>11.00661288</v>
      </c>
      <c r="AY844" s="119">
        <v>0.58</v>
      </c>
      <c r="AZ844" s="114">
        <v>13.59</v>
      </c>
      <c r="BA844" s="114">
        <v>-12.6</v>
      </c>
      <c r="BB844" s="114">
        <v>-7.049999999999999</v>
      </c>
      <c r="BC844" s="114">
        <v>-4.12</v>
      </c>
      <c r="BD844" s="42"/>
      <c r="BE844" s="17">
        <v>2004.0</v>
      </c>
      <c r="BF844" s="17">
        <f t="shared" si="16"/>
        <v>1</v>
      </c>
      <c r="BG844" s="120">
        <v>6.4</v>
      </c>
    </row>
    <row r="845" ht="12.75" customHeight="1">
      <c r="A845" s="55" t="s">
        <v>1447</v>
      </c>
      <c r="B845" s="232" t="s">
        <v>1448</v>
      </c>
      <c r="C845" s="100" t="s">
        <v>136</v>
      </c>
      <c r="D845" s="100" t="s">
        <v>153</v>
      </c>
      <c r="E845" s="101">
        <v>9.0</v>
      </c>
      <c r="F845" s="58">
        <v>493.0</v>
      </c>
      <c r="G845" s="58" t="s">
        <v>168</v>
      </c>
      <c r="H845" s="58" t="s">
        <v>168</v>
      </c>
      <c r="I845" s="150">
        <v>36.5</v>
      </c>
      <c r="J845" s="103">
        <f t="shared" si="2"/>
        <v>1.095890411</v>
      </c>
      <c r="K845" s="104">
        <v>0.4</v>
      </c>
      <c r="L845" s="73">
        <v>1.0</v>
      </c>
      <c r="M845" s="23">
        <f t="shared" si="3"/>
        <v>0.4</v>
      </c>
      <c r="N845" s="105" t="s">
        <v>1449</v>
      </c>
      <c r="O845" s="106">
        <v>0.32</v>
      </c>
      <c r="P845" s="107">
        <v>43679.0</v>
      </c>
      <c r="Q845" s="107">
        <v>43689.0</v>
      </c>
      <c r="R845" s="23">
        <f t="shared" si="4"/>
        <v>25</v>
      </c>
      <c r="S845" s="108">
        <f t="array" ref="S845">IF(INDEX(Historical!$D$7:$D$1379,MATCH(B845,Historical!$B$7:$B$1403,0))=0,"n/a",(INDEX(Historical!$C$7:$C$1381,MATCH(B845,Historical!$B$7:$B$1403,0))/INDEX(Historical!$D$7:$D$1379,MATCH(B845,Historical!$B$7:$B$1403,0))-1)*100)</f>
        <v>25</v>
      </c>
      <c r="T845" s="108">
        <f t="array" ref="T845">IF(INDEX(Historical!$F$7:$F$1372,MATCH(B845,Historical!$B$7:$B$1403,0))=0,"n/a",((INDEX(Historical!$C$7:$C$1381,MATCH(B845,Historical!$B$7:$B$1403,0))/INDEX(Historical!$F$7:$F$1372,MATCH(B845,Historical!$B$7:$B$1403,0)))^(1/3)-1)*100)</f>
        <v>12.62478804</v>
      </c>
      <c r="U845" s="108">
        <f t="array" ref="U845">IF(INDEX(Historical!$H$7:$H$1372,MATCH(B845,Historical!$B$7:$B$1403,0))=0,"n/a",((INDEX(Historical!$C$7:$C$1381,MATCH(B845,Historical!$B$7:$B$1403,0))/INDEX(Historical!$H$7:$H$1372,MATCH(B845,Historical!$B$7:$B$1403,0)))^(1/5)-1)*100)</f>
        <v>8.997698705</v>
      </c>
      <c r="V845" s="108" t="str">
        <f t="array" ref="V845">IF(INDEX(Historical!$O$7:$O$1372,MATCH(B845,Historical!$B$7:$B$1403,0))=0,"n/a",((INDEX(Historical!$C$7:$C$1381,MATCH(B845,Historical!$B$7:$B$1403,0))/INDEX(Historical!$O$7:$O$1372,MATCH(B845,Historical!$B$7:$B$1403,0)))^(1/10)-1)*100)</f>
        <v>n/a</v>
      </c>
      <c r="W845" s="109" t="str">
        <f t="shared" si="5"/>
        <v>n/a</v>
      </c>
      <c r="X845" s="110" t="str">
        <f t="shared" si="6"/>
        <v>n/a</v>
      </c>
      <c r="Y845" s="133"/>
      <c r="Z845" s="103" t="str">
        <f t="shared" si="7"/>
        <v>n/a</v>
      </c>
      <c r="AA845" s="112" t="str">
        <f t="shared" si="8"/>
        <v>n/a</v>
      </c>
      <c r="AB845" s="73">
        <v>12.0</v>
      </c>
      <c r="AC845" s="102" t="s">
        <v>128</v>
      </c>
      <c r="AD845" s="102" t="s">
        <v>128</v>
      </c>
      <c r="AE845" s="102" t="s">
        <v>128</v>
      </c>
      <c r="AF845" s="102" t="s">
        <v>128</v>
      </c>
      <c r="AG845" s="102" t="s">
        <v>128</v>
      </c>
      <c r="AH845" s="102" t="s">
        <v>128</v>
      </c>
      <c r="AI845" s="102" t="s">
        <v>128</v>
      </c>
      <c r="AJ845" s="102" t="s">
        <v>128</v>
      </c>
      <c r="AK845" s="102" t="s">
        <v>128</v>
      </c>
      <c r="AL845" s="113" t="s">
        <v>128</v>
      </c>
      <c r="AM845" s="114" t="s">
        <v>128</v>
      </c>
      <c r="AN845" s="102" t="s">
        <v>128</v>
      </c>
      <c r="AO845" s="115" t="str">
        <f t="shared" si="9"/>
        <v>n/a</v>
      </c>
      <c r="AP845" s="116">
        <f t="shared" si="10"/>
        <v>10.09358912</v>
      </c>
      <c r="AQ845" s="117" t="str">
        <f t="shared" si="11"/>
        <v>n/a</v>
      </c>
      <c r="AR845" s="103">
        <f t="array" ref="AR845">INDEX(Historical!$C$7:$C$1381,MATCH(B845,Historical!$B$7:$B$1403,0))*IF(AH845="n/a",1.03,IF(AH845&lt;0,1.01,IF(AH845&gt;10,1.1,(1+AH845/100))))</f>
        <v>0.412</v>
      </c>
      <c r="AS845" s="112">
        <f t="shared" si="12"/>
        <v>0.42436</v>
      </c>
      <c r="AT845" s="112">
        <f t="shared" ref="AT845:AV845" si="853">IF($AK845="n/a",1.03*AS845,IF($AK845&lt;0,1.01*AS845,IF($AK845&gt;10,1.1*AS845,(1+$AK845/100)*AS845)))</f>
        <v>0.4370908</v>
      </c>
      <c r="AU845" s="112">
        <f t="shared" si="853"/>
        <v>0.450203524</v>
      </c>
      <c r="AV845" s="112">
        <f t="shared" si="853"/>
        <v>0.4637096297</v>
      </c>
      <c r="AW845" s="103">
        <f t="shared" si="14"/>
        <v>2.187363954</v>
      </c>
      <c r="AX845" s="118">
        <f t="shared" si="15"/>
        <v>5.992777955</v>
      </c>
      <c r="AY845" s="119" t="s">
        <v>128</v>
      </c>
      <c r="AZ845" s="114" t="s">
        <v>128</v>
      </c>
      <c r="BA845" s="114" t="s">
        <v>128</v>
      </c>
      <c r="BB845" s="114" t="s">
        <v>128</v>
      </c>
      <c r="BC845" s="114" t="s">
        <v>128</v>
      </c>
      <c r="BD845" s="42" t="s">
        <v>112</v>
      </c>
      <c r="BE845" s="17">
        <v>2011.0</v>
      </c>
      <c r="BF845" s="17">
        <f t="shared" si="16"/>
        <v>0</v>
      </c>
      <c r="BG845" s="120" t="s">
        <v>128</v>
      </c>
    </row>
    <row r="846" ht="12.75" customHeight="1">
      <c r="A846" s="231" t="s">
        <v>2010</v>
      </c>
      <c r="B846" s="232" t="s">
        <v>2011</v>
      </c>
      <c r="C846" s="100" t="s">
        <v>118</v>
      </c>
      <c r="D846" s="100" t="s">
        <v>146</v>
      </c>
      <c r="E846" s="101">
        <v>6.0</v>
      </c>
      <c r="F846" s="58">
        <v>758.0</v>
      </c>
      <c r="G846" s="58" t="s">
        <v>168</v>
      </c>
      <c r="H846" s="58" t="s">
        <v>168</v>
      </c>
      <c r="I846" s="60">
        <v>41.86</v>
      </c>
      <c r="J846" s="103">
        <f t="shared" si="2"/>
        <v>0.8600095557</v>
      </c>
      <c r="K846" s="55">
        <v>0.09</v>
      </c>
      <c r="L846" s="58">
        <v>4.0</v>
      </c>
      <c r="M846" s="23">
        <f t="shared" si="3"/>
        <v>0.36</v>
      </c>
      <c r="N846" s="58" t="s">
        <v>834</v>
      </c>
      <c r="O846" s="232">
        <v>0.08</v>
      </c>
      <c r="P846" s="107">
        <v>43616.0</v>
      </c>
      <c r="Q846" s="107">
        <v>43630.0</v>
      </c>
      <c r="R846" s="23">
        <f t="shared" si="4"/>
        <v>12.5</v>
      </c>
      <c r="S846" s="108">
        <f t="array" ref="S846">IF(INDEX(Historical!$D$7:$D$1379,MATCH(B846,Historical!$B$7:$B$1403,0))=0,"n/a",(INDEX(Historical!$C$7:$C$1381,MATCH(B846,Historical!$B$7:$B$1403,0))/INDEX(Historical!$D$7:$D$1379,MATCH(B846,Historical!$B$7:$B$1403,0))-1)*100)</f>
        <v>12.90322581</v>
      </c>
      <c r="T846" s="108">
        <f t="array" ref="T846">IF(INDEX(Historical!$F$7:$F$1372,MATCH(B846,Historical!$B$7:$B$1403,0))=0,"n/a",((INDEX(Historical!$C$7:$C$1381,MATCH(B846,Historical!$B$7:$B$1403,0))/INDEX(Historical!$F$7:$F$1372,MATCH(B846,Historical!$B$7:$B$1403,0)))^(1/3)-1)*100)</f>
        <v>16.73877217</v>
      </c>
      <c r="U846" s="108">
        <f t="array" ref="U846">IF(INDEX(Historical!$H$7:$H$1372,MATCH(B846,Historical!$B$7:$B$1403,0))=0,"n/a",((INDEX(Historical!$C$7:$C$1381,MATCH(B846,Historical!$B$7:$B$1403,0))/INDEX(Historical!$H$7:$H$1372,MATCH(B846,Historical!$B$7:$B$1403,0)))^(1/5)-1)*100)</f>
        <v>54.31267884</v>
      </c>
      <c r="V846" s="108" t="str">
        <f t="array" ref="V846">IF(INDEX(Historical!$O$7:$O$1372,MATCH(B846,Historical!$B$7:$B$1403,0))=0,"n/a",((INDEX(Historical!$C$7:$C$1381,MATCH(B846,Historical!$B$7:$B$1403,0))/INDEX(Historical!$O$7:$O$1372,MATCH(B846,Historical!$B$7:$B$1403,0)))^(1/10)-1)*100)</f>
        <v>n/a</v>
      </c>
      <c r="W846" s="109" t="str">
        <f t="shared" si="5"/>
        <v>n/a</v>
      </c>
      <c r="X846" s="110">
        <f t="shared" si="6"/>
        <v>1.060794509</v>
      </c>
      <c r="Y846" s="233"/>
      <c r="Z846" s="103" t="str">
        <f t="shared" si="7"/>
        <v>n/a</v>
      </c>
      <c r="AA846" s="112" t="str">
        <f t="shared" si="8"/>
        <v>n/a</v>
      </c>
      <c r="AB846" s="73">
        <v>3.0</v>
      </c>
      <c r="AC846" s="120">
        <v>-3.14</v>
      </c>
      <c r="AD846" s="120" t="s">
        <v>128</v>
      </c>
      <c r="AE846" s="102">
        <v>1.86</v>
      </c>
      <c r="AF846" s="102">
        <v>5.66</v>
      </c>
      <c r="AG846" s="102">
        <v>-130.29999999999998</v>
      </c>
      <c r="AH846" s="102">
        <v>-9.4</v>
      </c>
      <c r="AI846" s="102">
        <v>159.7</v>
      </c>
      <c r="AJ846" s="234">
        <v>51.2</v>
      </c>
      <c r="AK846" s="234">
        <v>18.15</v>
      </c>
      <c r="AL846" s="120">
        <v>2930.0</v>
      </c>
      <c r="AM846" s="120">
        <v>1.5</v>
      </c>
      <c r="AN846" s="120">
        <v>2.11</v>
      </c>
      <c r="AO846" s="115" t="str">
        <f t="shared" si="9"/>
        <v>n/a</v>
      </c>
      <c r="AP846" s="116">
        <f t="shared" si="10"/>
        <v>55.1726884</v>
      </c>
      <c r="AQ846" s="117" t="str">
        <f t="shared" si="11"/>
        <v>n/a</v>
      </c>
      <c r="AR846" s="103">
        <f t="array" ref="AR846">INDEX(Historical!$C$7:$C$1381,MATCH(B846,Historical!$B$7:$B$1403,0))*IF(AH846="n/a",1.03,IF(AH846&lt;0,1.01,IF(AH846&gt;10,1.1,(1+AH846/100))))</f>
        <v>0.3535</v>
      </c>
      <c r="AS846" s="112">
        <f t="shared" si="12"/>
        <v>0.38885</v>
      </c>
      <c r="AT846" s="112">
        <f t="shared" ref="AT846:AV846" si="854">IF($AK846="n/a",1.03*AS846,IF($AK846&lt;0,1.01*AS846,IF($AK846&gt;10,1.1*AS846,(1+$AK846/100)*AS846)))</f>
        <v>0.427735</v>
      </c>
      <c r="AU846" s="112">
        <f t="shared" si="854"/>
        <v>0.4705085</v>
      </c>
      <c r="AV846" s="112">
        <f t="shared" si="854"/>
        <v>0.51755935</v>
      </c>
      <c r="AW846" s="103">
        <f t="shared" si="14"/>
        <v>2.15815285</v>
      </c>
      <c r="AX846" s="118">
        <f t="shared" si="15"/>
        <v>5.155644649</v>
      </c>
      <c r="AY846" s="235">
        <v>1.04</v>
      </c>
      <c r="AZ846" s="102">
        <v>79.14999999999999</v>
      </c>
      <c r="BA846" s="102">
        <v>-18.88</v>
      </c>
      <c r="BB846" s="102">
        <v>-2.01</v>
      </c>
      <c r="BC846" s="102">
        <v>17.4</v>
      </c>
      <c r="BD846" s="42"/>
      <c r="BE846" s="17">
        <v>2014.0</v>
      </c>
      <c r="BF846" s="17">
        <f t="shared" si="16"/>
        <v>0</v>
      </c>
      <c r="BG846" s="120">
        <v>-26.400000000000002</v>
      </c>
    </row>
    <row r="847" ht="12.75" customHeight="1">
      <c r="A847" s="55" t="s">
        <v>519</v>
      </c>
      <c r="B847" s="232" t="s">
        <v>520</v>
      </c>
      <c r="C847" s="100" t="s">
        <v>125</v>
      </c>
      <c r="D847" s="100" t="s">
        <v>461</v>
      </c>
      <c r="E847" s="101">
        <v>47.0</v>
      </c>
      <c r="F847" s="58">
        <v>48.0</v>
      </c>
      <c r="G847" s="58" t="s">
        <v>121</v>
      </c>
      <c r="H847" s="58" t="s">
        <v>120</v>
      </c>
      <c r="I847" s="102">
        <v>107.68</v>
      </c>
      <c r="J847" s="103">
        <f t="shared" si="2"/>
        <v>2.005943536</v>
      </c>
      <c r="K847" s="104">
        <v>0.54</v>
      </c>
      <c r="L847" s="73">
        <v>4.0</v>
      </c>
      <c r="M847" s="23">
        <f t="shared" si="3"/>
        <v>2.16</v>
      </c>
      <c r="N847" s="105" t="s">
        <v>143</v>
      </c>
      <c r="O847" s="106">
        <v>0.53</v>
      </c>
      <c r="P847" s="107">
        <v>43909.0</v>
      </c>
      <c r="Q847" s="107">
        <v>43927.0</v>
      </c>
      <c r="R847" s="23">
        <f t="shared" si="4"/>
        <v>1.886792453</v>
      </c>
      <c r="S847" s="108">
        <f t="array" ref="S847">IF(INDEX(Historical!$D$7:$D$1379,MATCH(B847,Historical!$B$7:$B$1403,0))=0,"n/a",(INDEX(Historical!$C$7:$C$1381,MATCH(B847,Historical!$B$7:$B$1403,0))/INDEX(Historical!$D$7:$D$1379,MATCH(B847,Historical!$B$7:$B$1403,0))-1)*100)</f>
        <v>1.93236715</v>
      </c>
      <c r="T847" s="108">
        <f t="array" ref="T847">IF(INDEX(Historical!$F$7:$F$1372,MATCH(B847,Historical!$B$7:$B$1403,0))=0,"n/a",((INDEX(Historical!$C$7:$C$1381,MATCH(B847,Historical!$B$7:$B$1403,0))/INDEX(Historical!$F$7:$F$1372,MATCH(B847,Historical!$B$7:$B$1403,0)))^(1/3)-1)*100)</f>
        <v>1.970948651</v>
      </c>
      <c r="U847" s="108">
        <f t="array" ref="U847">IF(INDEX(Historical!$H$7:$H$1372,MATCH(B847,Historical!$B$7:$B$1403,0))=0,"n/a",((INDEX(Historical!$C$7:$C$1381,MATCH(B847,Historical!$B$7:$B$1403,0))/INDEX(Historical!$H$7:$H$1372,MATCH(B847,Historical!$B$7:$B$1403,0)))^(1/5)-1)*100)</f>
        <v>2.011660673</v>
      </c>
      <c r="V847" s="108">
        <f t="array" ref="V847">IF(INDEX(Historical!$O$7:$O$1372,MATCH(B847,Historical!$B$7:$B$1403,0))=0,"n/a",((INDEX(Historical!$C$7:$C$1381,MATCH(B847,Historical!$B$7:$B$1403,0))/INDEX(Historical!$O$7:$O$1372,MATCH(B847,Historical!$B$7:$B$1403,0)))^(1/10)-1)*100)</f>
        <v>7.177346254</v>
      </c>
      <c r="W847" s="109">
        <f t="shared" si="5"/>
        <v>0.2802791731</v>
      </c>
      <c r="X847" s="110" t="str">
        <f t="shared" si="6"/>
        <v>n/a</v>
      </c>
      <c r="Y847" s="99"/>
      <c r="Z847" s="103">
        <f t="shared" si="7"/>
        <v>41.61849711</v>
      </c>
      <c r="AA847" s="112">
        <f t="shared" si="8"/>
        <v>20.74759152</v>
      </c>
      <c r="AB847" s="73">
        <v>1.0</v>
      </c>
      <c r="AC847" s="102">
        <v>5.19</v>
      </c>
      <c r="AD847" s="102">
        <v>3.49</v>
      </c>
      <c r="AE847" s="102">
        <v>0.58</v>
      </c>
      <c r="AF847" s="102">
        <v>4.27</v>
      </c>
      <c r="AG847" s="102">
        <v>18.2</v>
      </c>
      <c r="AH847" s="102">
        <v>-24.8</v>
      </c>
      <c r="AI847" s="102">
        <v>6.77</v>
      </c>
      <c r="AJ847" s="102">
        <v>-13.0</v>
      </c>
      <c r="AK847" s="102">
        <v>5.949999999999999</v>
      </c>
      <c r="AL847" s="113">
        <v>303210.0</v>
      </c>
      <c r="AM847" s="114">
        <v>0.3</v>
      </c>
      <c r="AN847" s="102">
        <v>0.76</v>
      </c>
      <c r="AO847" s="115">
        <f t="shared" si="9"/>
        <v>-16.72998731</v>
      </c>
      <c r="AP847" s="116">
        <f t="shared" si="10"/>
        <v>4.017604209</v>
      </c>
      <c r="AQ847" s="117">
        <f t="shared" si="11"/>
        <v>98.42963018</v>
      </c>
      <c r="AR847" s="103">
        <f t="array" ref="AR847">INDEX(Historical!$C$7:$C$1381,MATCH(B847,Historical!$B$7:$B$1403,0))*IF(AH847="n/a",1.03,IF(AH847&lt;0,1.01,IF(AH847&gt;10,1.1,(1+AH847/100))))</f>
        <v>2.1311</v>
      </c>
      <c r="AS847" s="112">
        <f t="shared" si="12"/>
        <v>2.27537547</v>
      </c>
      <c r="AT847" s="112">
        <f t="shared" ref="AT847:AV847" si="855">IF($AK847="n/a",1.03*AS847,IF($AK847&lt;0,1.01*AS847,IF($AK847&gt;10,1.1*AS847,(1+$AK847/100)*AS847)))</f>
        <v>2.41076031</v>
      </c>
      <c r="AU847" s="112">
        <f t="shared" si="855"/>
        <v>2.554200549</v>
      </c>
      <c r="AV847" s="112">
        <f t="shared" si="855"/>
        <v>2.706175482</v>
      </c>
      <c r="AW847" s="103">
        <f t="shared" si="14"/>
        <v>12.07761181</v>
      </c>
      <c r="AX847" s="118">
        <f t="shared" si="15"/>
        <v>11.21620711</v>
      </c>
      <c r="AY847" s="119">
        <v>0.41</v>
      </c>
      <c r="AZ847" s="114">
        <v>11.55</v>
      </c>
      <c r="BA847" s="114">
        <v>-14.12</v>
      </c>
      <c r="BB847" s="114">
        <v>-7.93</v>
      </c>
      <c r="BC847" s="114">
        <v>-5.8999999999999995</v>
      </c>
      <c r="BD847" s="42"/>
      <c r="BE847" s="17">
        <v>1974.0</v>
      </c>
      <c r="BF847" s="17">
        <f t="shared" si="16"/>
        <v>4</v>
      </c>
      <c r="BG847" s="120">
        <v>5.5</v>
      </c>
    </row>
    <row r="848" ht="12.75" customHeight="1">
      <c r="A848" s="220" t="s">
        <v>1450</v>
      </c>
      <c r="B848" s="232" t="s">
        <v>1451</v>
      </c>
      <c r="C848" s="100" t="s">
        <v>141</v>
      </c>
      <c r="D848" s="100" t="s">
        <v>397</v>
      </c>
      <c r="E848" s="101">
        <v>9.0</v>
      </c>
      <c r="F848" s="58">
        <v>502.0</v>
      </c>
      <c r="G848" s="58" t="s">
        <v>121</v>
      </c>
      <c r="H848" s="58" t="s">
        <v>121</v>
      </c>
      <c r="I848" s="150">
        <v>31.8</v>
      </c>
      <c r="J848" s="103">
        <f t="shared" si="2"/>
        <v>3.018867925</v>
      </c>
      <c r="K848" s="104">
        <v>0.24</v>
      </c>
      <c r="L848" s="73">
        <v>4.0</v>
      </c>
      <c r="M848" s="23">
        <f t="shared" si="3"/>
        <v>0.96</v>
      </c>
      <c r="N848" s="105" t="s">
        <v>179</v>
      </c>
      <c r="O848" s="106">
        <v>0.23</v>
      </c>
      <c r="P848" s="107">
        <v>43720.0</v>
      </c>
      <c r="Q848" s="107">
        <v>43735.0</v>
      </c>
      <c r="R848" s="23">
        <f t="shared" si="4"/>
        <v>4.347826087</v>
      </c>
      <c r="S848" s="108">
        <f t="array" ref="S848">IF(INDEX(Historical!$D$7:$D$1379,MATCH(B848,Historical!$B$7:$B$1403,0))=0,"n/a",(INDEX(Historical!$C$7:$C$1381,MATCH(B848,Historical!$B$7:$B$1403,0))/INDEX(Historical!$D$7:$D$1379,MATCH(B848,Historical!$B$7:$B$1403,0))-1)*100)</f>
        <v>2.272727273</v>
      </c>
      <c r="T848" s="108">
        <f t="array" ref="T848">IF(INDEX(Historical!$F$7:$F$1372,MATCH(B848,Historical!$B$7:$B$1403,0))=0,"n/a",((INDEX(Historical!$C$7:$C$1381,MATCH(B848,Historical!$B$7:$B$1403,0))/INDEX(Historical!$F$7:$F$1372,MATCH(B848,Historical!$B$7:$B$1403,0)))^(1/3)-1)*100)</f>
        <v>4.885624629</v>
      </c>
      <c r="U848" s="108">
        <f t="array" ref="U848">IF(INDEX(Historical!$H$7:$H$1372,MATCH(B848,Historical!$B$7:$B$1403,0))=0,"n/a",((INDEX(Historical!$C$7:$C$1381,MATCH(B848,Historical!$B$7:$B$1403,0))/INDEX(Historical!$H$7:$H$1372,MATCH(B848,Historical!$B$7:$B$1403,0)))^(1/5)-1)*100)</f>
        <v>6.399531282</v>
      </c>
      <c r="V848" s="108">
        <f t="array" ref="V848">IF(INDEX(Historical!$O$7:$O$1372,MATCH(B848,Historical!$B$7:$B$1403,0))=0,"n/a",((INDEX(Historical!$C$7:$C$1381,MATCH(B848,Historical!$B$7:$B$1403,0))/INDEX(Historical!$O$7:$O$1372,MATCH(B848,Historical!$B$7:$B$1403,0)))^(1/10)-1)*100)</f>
        <v>6.712296234</v>
      </c>
      <c r="W848" s="109">
        <f t="shared" si="5"/>
        <v>0.9534041792</v>
      </c>
      <c r="X848" s="110">
        <f t="shared" si="6"/>
        <v>1.488263089</v>
      </c>
      <c r="Y848" s="149"/>
      <c r="Z848" s="103">
        <f t="shared" si="7"/>
        <v>48.73096447</v>
      </c>
      <c r="AA848" s="112">
        <f t="shared" si="8"/>
        <v>16.14213198</v>
      </c>
      <c r="AB848" s="73">
        <v>5.0</v>
      </c>
      <c r="AC848" s="102">
        <v>1.97</v>
      </c>
      <c r="AD848" s="102">
        <v>0.39</v>
      </c>
      <c r="AE848" s="102">
        <v>0.52</v>
      </c>
      <c r="AF848" s="102">
        <v>2.09</v>
      </c>
      <c r="AG848" s="102">
        <v>13.5</v>
      </c>
      <c r="AH848" s="102">
        <v>2.5</v>
      </c>
      <c r="AI848" s="102">
        <v>15.740000000000002</v>
      </c>
      <c r="AJ848" s="102">
        <v>4.3</v>
      </c>
      <c r="AK848" s="102">
        <v>41.5</v>
      </c>
      <c r="AL848" s="113">
        <v>1810.0</v>
      </c>
      <c r="AM848" s="114">
        <v>6.1</v>
      </c>
      <c r="AN848" s="102">
        <v>0.84</v>
      </c>
      <c r="AO848" s="115">
        <f t="shared" si="9"/>
        <v>-6.723732774</v>
      </c>
      <c r="AP848" s="116">
        <f t="shared" si="10"/>
        <v>9.418399206</v>
      </c>
      <c r="AQ848" s="117">
        <f t="shared" si="11"/>
        <v>22.45099852</v>
      </c>
      <c r="AR848" s="103">
        <f t="array" ref="AR848">INDEX(Historical!$C$7:$C$1381,MATCH(B848,Historical!$B$7:$B$1403,0))*IF(AH848="n/a",1.03,IF(AH848&lt;0,1.01,IF(AH848&gt;10,1.1,(1+AH848/100))))</f>
        <v>0.9225</v>
      </c>
      <c r="AS848" s="112">
        <f t="shared" si="12"/>
        <v>1.01475</v>
      </c>
      <c r="AT848" s="112">
        <f t="shared" ref="AT848:AV848" si="856">IF($AK848="n/a",1.03*AS848,IF($AK848&lt;0,1.01*AS848,IF($AK848&gt;10,1.1*AS848,(1+$AK848/100)*AS848)))</f>
        <v>1.116225</v>
      </c>
      <c r="AU848" s="112">
        <f t="shared" si="856"/>
        <v>1.2278475</v>
      </c>
      <c r="AV848" s="112">
        <f t="shared" si="856"/>
        <v>1.35063225</v>
      </c>
      <c r="AW848" s="103">
        <f t="shared" si="14"/>
        <v>5.63195475</v>
      </c>
      <c r="AX848" s="118">
        <f t="shared" si="15"/>
        <v>17.71054953</v>
      </c>
      <c r="AY848" s="119">
        <v>1.31</v>
      </c>
      <c r="AZ848" s="114">
        <v>-3.37</v>
      </c>
      <c r="BA848" s="114">
        <v>-28.84</v>
      </c>
      <c r="BB848" s="114">
        <v>-19.46</v>
      </c>
      <c r="BC848" s="114">
        <v>-15.909999999999998</v>
      </c>
      <c r="BD848" s="72"/>
      <c r="BE848" s="17">
        <v>2011.0</v>
      </c>
      <c r="BF848" s="17">
        <f t="shared" si="16"/>
        <v>0</v>
      </c>
      <c r="BG848" s="120">
        <v>4.5</v>
      </c>
    </row>
    <row r="849" ht="12.75" customHeight="1">
      <c r="A849" s="155" t="s">
        <v>1182</v>
      </c>
      <c r="B849" s="232" t="s">
        <v>1183</v>
      </c>
      <c r="C849" s="100" t="s">
        <v>272</v>
      </c>
      <c r="D849" s="100" t="s">
        <v>273</v>
      </c>
      <c r="E849" s="101">
        <v>23.0</v>
      </c>
      <c r="F849" s="58">
        <v>150.0</v>
      </c>
      <c r="G849" s="58" t="s">
        <v>121</v>
      </c>
      <c r="H849" s="58" t="s">
        <v>121</v>
      </c>
      <c r="I849" s="150">
        <v>77.41</v>
      </c>
      <c r="J849" s="103">
        <f t="shared" si="2"/>
        <v>5.363648107</v>
      </c>
      <c r="K849" s="144">
        <v>1.038</v>
      </c>
      <c r="L849" s="73">
        <v>4.0</v>
      </c>
      <c r="M849" s="23">
        <f t="shared" si="3"/>
        <v>4.152</v>
      </c>
      <c r="N849" s="105" t="s">
        <v>218</v>
      </c>
      <c r="O849" s="145">
        <v>1.036</v>
      </c>
      <c r="P849" s="107">
        <v>43828.0</v>
      </c>
      <c r="Q849" s="107">
        <v>43844.0</v>
      </c>
      <c r="R849" s="23">
        <f t="shared" si="4"/>
        <v>0.1930501931</v>
      </c>
      <c r="S849" s="108">
        <f t="array" ref="S849">IF(INDEX(Historical!$D$7:$D$1379,MATCH(B849,Historical!$B$7:$B$1403,0))=0,"n/a",(INDEX(Historical!$C$7:$C$1381,MATCH(B849,Historical!$B$7:$B$1403,0))/INDEX(Historical!$D$7:$D$1379,MATCH(B849,Historical!$B$7:$B$1403,0))-1)*100)</f>
        <v>1.523341523</v>
      </c>
      <c r="T849" s="108">
        <f t="array" ref="T849">IF(INDEX(Historical!$F$7:$F$1372,MATCH(B849,Historical!$B$7:$B$1403,0))=0,"n/a",((INDEX(Historical!$C$7:$C$1381,MATCH(B849,Historical!$B$7:$B$1403,0))/INDEX(Historical!$F$7:$F$1372,MATCH(B849,Historical!$B$7:$B$1403,0)))^(1/3)-1)*100)</f>
        <v>1.598671774</v>
      </c>
      <c r="U849" s="108">
        <f t="array" ref="U849">IF(INDEX(Historical!$H$7:$H$1372,MATCH(B849,Historical!$B$7:$B$1403,0))=0,"n/a",((INDEX(Historical!$C$7:$C$1381,MATCH(B849,Historical!$B$7:$B$1403,0))/INDEX(Historical!$H$7:$H$1372,MATCH(B849,Historical!$B$7:$B$1403,0)))^(1/5)-1)*100)</f>
        <v>2.709449675</v>
      </c>
      <c r="V849" s="108">
        <f t="array" ref="V849">IF(INDEX(Historical!$O$7:$O$1372,MATCH(B849,Historical!$B$7:$B$1403,0))=0,"n/a",((INDEX(Historical!$C$7:$C$1381,MATCH(B849,Historical!$B$7:$B$1403,0))/INDEX(Historical!$O$7:$O$1372,MATCH(B849,Historical!$B$7:$B$1403,0)))^(1/10)-1)*100)</f>
        <v>7.590615813</v>
      </c>
      <c r="W849" s="109">
        <f t="shared" si="5"/>
        <v>0.3569472809</v>
      </c>
      <c r="X849" s="110">
        <f t="shared" si="6"/>
        <v>0.08388389087</v>
      </c>
      <c r="Y849" s="133"/>
      <c r="Z849" s="103">
        <f t="shared" si="7"/>
        <v>165.4183267</v>
      </c>
      <c r="AA849" s="112">
        <f t="shared" si="8"/>
        <v>30.84063745</v>
      </c>
      <c r="AB849" s="73">
        <v>12.0</v>
      </c>
      <c r="AC849" s="102">
        <v>2.51</v>
      </c>
      <c r="AD849" s="102" t="s">
        <v>128</v>
      </c>
      <c r="AE849" s="102">
        <v>11.16</v>
      </c>
      <c r="AF849" s="102">
        <v>1.92</v>
      </c>
      <c r="AG849" s="102" t="s">
        <v>128</v>
      </c>
      <c r="AH849" s="102">
        <v>40.5</v>
      </c>
      <c r="AI849" s="102">
        <v>9.6</v>
      </c>
      <c r="AJ849" s="102">
        <v>32.300000000000004</v>
      </c>
      <c r="AK849" s="102" t="s">
        <v>128</v>
      </c>
      <c r="AL849" s="113">
        <v>13330.0</v>
      </c>
      <c r="AM849" s="114">
        <v>1.0999999999999999</v>
      </c>
      <c r="AN849" s="102">
        <v>0.88</v>
      </c>
      <c r="AO849" s="115">
        <f t="shared" si="9"/>
        <v>-22.76753967</v>
      </c>
      <c r="AP849" s="116">
        <f t="shared" si="10"/>
        <v>8.073097783</v>
      </c>
      <c r="AQ849" s="117">
        <f t="shared" si="11"/>
        <v>62.2262123</v>
      </c>
      <c r="AR849" s="103">
        <f t="array" ref="AR849">INDEX(Historical!$C$7:$C$1381,MATCH(B849,Historical!$B$7:$B$1403,0))*IF(AH849="n/a",1.03,IF(AH849&lt;0,1.01,IF(AH849&gt;10,1.1,(1+AH849/100))))</f>
        <v>4.5452</v>
      </c>
      <c r="AS849" s="112">
        <f t="shared" si="12"/>
        <v>4.9815392</v>
      </c>
      <c r="AT849" s="112">
        <f t="shared" ref="AT849:AV849" si="857">IF($AK849="n/a",1.03*AS849,IF($AK849&lt;0,1.01*AS849,IF($AK849&gt;10,1.1*AS849,(1+$AK849/100)*AS849)))</f>
        <v>5.130985376</v>
      </c>
      <c r="AU849" s="112">
        <f t="shared" si="857"/>
        <v>5.284914937</v>
      </c>
      <c r="AV849" s="112">
        <f t="shared" si="857"/>
        <v>5.443462385</v>
      </c>
      <c r="AW849" s="103">
        <f t="shared" si="14"/>
        <v>25.3861019</v>
      </c>
      <c r="AX849" s="118">
        <f t="shared" si="15"/>
        <v>32.79434427</v>
      </c>
      <c r="AY849" s="119">
        <v>0.47</v>
      </c>
      <c r="AZ849" s="114">
        <v>6.76</v>
      </c>
      <c r="BA849" s="114">
        <v>-17.31</v>
      </c>
      <c r="BB849" s="114">
        <v>-6.36</v>
      </c>
      <c r="BC849" s="114">
        <v>-9.26</v>
      </c>
      <c r="BD849" s="42"/>
      <c r="BE849" s="17">
        <v>1998.0</v>
      </c>
      <c r="BF849" s="17">
        <f t="shared" si="16"/>
        <v>2</v>
      </c>
      <c r="BG849" s="120" t="s">
        <v>128</v>
      </c>
    </row>
    <row r="850" ht="12.75" customHeight="1">
      <c r="A850" s="55" t="s">
        <v>1184</v>
      </c>
      <c r="B850" s="232" t="s">
        <v>1185</v>
      </c>
      <c r="C850" s="100" t="s">
        <v>136</v>
      </c>
      <c r="D850" s="100" t="s">
        <v>137</v>
      </c>
      <c r="E850" s="101">
        <v>18.0</v>
      </c>
      <c r="F850" s="58">
        <v>184.0</v>
      </c>
      <c r="G850" s="58" t="s">
        <v>168</v>
      </c>
      <c r="H850" s="58" t="s">
        <v>168</v>
      </c>
      <c r="I850" s="150">
        <v>67.14</v>
      </c>
      <c r="J850" s="103">
        <f t="shared" si="2"/>
        <v>0.655347036</v>
      </c>
      <c r="K850" s="104">
        <v>0.11</v>
      </c>
      <c r="L850" s="73">
        <v>4.0</v>
      </c>
      <c r="M850" s="23">
        <f t="shared" si="3"/>
        <v>0.44</v>
      </c>
      <c r="N850" s="105" t="s">
        <v>698</v>
      </c>
      <c r="O850" s="161">
        <v>0.1</v>
      </c>
      <c r="P850" s="107">
        <v>43633.0</v>
      </c>
      <c r="Q850" s="107">
        <v>43648.0</v>
      </c>
      <c r="R850" s="23">
        <f t="shared" si="4"/>
        <v>10</v>
      </c>
      <c r="S850" s="108">
        <f t="array" ref="S850">IF(INDEX(Historical!$D$7:$D$1379,MATCH(B850,Historical!$B$7:$B$1403,0))=0,"n/a",(INDEX(Historical!$C$7:$C$1381,MATCH(B850,Historical!$B$7:$B$1403,0))/INDEX(Historical!$D$7:$D$1379,MATCH(B850,Historical!$B$7:$B$1403,0))-1)*100)</f>
        <v>9.322033898</v>
      </c>
      <c r="T850" s="108">
        <f t="array" ref="T850">IF(INDEX(Historical!$F$7:$F$1372,MATCH(B850,Historical!$B$7:$B$1403,0))=0,"n/a",((INDEX(Historical!$C$7:$C$1381,MATCH(B850,Historical!$B$7:$B$1403,0))/INDEX(Historical!$F$7:$F$1372,MATCH(B850,Historical!$B$7:$B$1403,0)))^(1/3)-1)*100)</f>
        <v>8.142526799</v>
      </c>
      <c r="U850" s="108">
        <f t="array" ref="U850">IF(INDEX(Historical!$H$7:$H$1372,MATCH(B850,Historical!$B$7:$B$1403,0))=0,"n/a",((INDEX(Historical!$C$7:$C$1381,MATCH(B850,Historical!$B$7:$B$1403,0))/INDEX(Historical!$H$7:$H$1372,MATCH(B850,Historical!$B$7:$B$1403,0)))^(1/5)-1)*100)</f>
        <v>8.44717712</v>
      </c>
      <c r="V850" s="108">
        <f t="array" ref="V850">IF(INDEX(Historical!$O$7:$O$1372,MATCH(B850,Historical!$B$7:$B$1403,0))=0,"n/a",((INDEX(Historical!$C$7:$C$1381,MATCH(B850,Historical!$B$7:$B$1403,0))/INDEX(Historical!$O$7:$O$1372,MATCH(B850,Historical!$B$7:$B$1403,0)))^(1/10)-1)*100)</f>
        <v>10.39129988</v>
      </c>
      <c r="W850" s="109">
        <f t="shared" si="5"/>
        <v>0.8129086076</v>
      </c>
      <c r="X850" s="110">
        <f t="shared" si="6"/>
        <v>4.968927718</v>
      </c>
      <c r="Y850" s="162" t="s">
        <v>639</v>
      </c>
      <c r="Z850" s="103">
        <f t="shared" si="7"/>
        <v>12.46458924</v>
      </c>
      <c r="AA850" s="112">
        <f t="shared" si="8"/>
        <v>19.01983003</v>
      </c>
      <c r="AB850" s="73">
        <v>12.0</v>
      </c>
      <c r="AC850" s="102">
        <v>3.53</v>
      </c>
      <c r="AD850" s="102">
        <v>5.45</v>
      </c>
      <c r="AE850" s="102">
        <v>1.55</v>
      </c>
      <c r="AF850" s="102">
        <v>2.11</v>
      </c>
      <c r="AG850" s="102">
        <v>11.4</v>
      </c>
      <c r="AH850" s="102">
        <v>9.6</v>
      </c>
      <c r="AI850" s="102">
        <v>7.48</v>
      </c>
      <c r="AJ850" s="102">
        <v>1.7000000000000002</v>
      </c>
      <c r="AK850" s="102">
        <v>3.49</v>
      </c>
      <c r="AL850" s="113">
        <v>12240.0</v>
      </c>
      <c r="AM850" s="114">
        <v>0.4</v>
      </c>
      <c r="AN850" s="102">
        <v>0.43</v>
      </c>
      <c r="AO850" s="115">
        <f t="shared" si="9"/>
        <v>-9.917305873</v>
      </c>
      <c r="AP850" s="116">
        <f t="shared" si="10"/>
        <v>9.102524156</v>
      </c>
      <c r="AQ850" s="117">
        <f t="shared" si="11"/>
        <v>33.55288817</v>
      </c>
      <c r="AR850" s="103">
        <f t="array" ref="AR850">INDEX(Historical!$C$7:$C$1381,MATCH(B850,Historical!$B$7:$B$1403,0))*IF(AH850="n/a",1.03,IF(AH850&lt;0,1.01,IF(AH850&gt;10,1.1,(1+AH850/100))))</f>
        <v>0.47128</v>
      </c>
      <c r="AS850" s="112">
        <f t="shared" si="12"/>
        <v>0.506531744</v>
      </c>
      <c r="AT850" s="112">
        <f t="shared" ref="AT850:AV850" si="858">IF($AK850="n/a",1.03*AS850,IF($AK850&lt;0,1.01*AS850,IF($AK850&gt;10,1.1*AS850,(1+$AK850/100)*AS850)))</f>
        <v>0.5242097019</v>
      </c>
      <c r="AU850" s="112">
        <f t="shared" si="858"/>
        <v>0.5425046205</v>
      </c>
      <c r="AV850" s="112">
        <f t="shared" si="858"/>
        <v>0.5614380317</v>
      </c>
      <c r="AW850" s="103">
        <f t="shared" si="14"/>
        <v>2.605964098</v>
      </c>
      <c r="AX850" s="118">
        <f t="shared" si="15"/>
        <v>3.88138829</v>
      </c>
      <c r="AY850" s="119">
        <v>0.64</v>
      </c>
      <c r="AZ850" s="114">
        <v>24.79</v>
      </c>
      <c r="BA850" s="114">
        <v>-15.989999999999998</v>
      </c>
      <c r="BB850" s="114">
        <v>-7.24</v>
      </c>
      <c r="BC850" s="114">
        <v>-2.71</v>
      </c>
      <c r="BD850" s="42"/>
      <c r="BE850" s="17">
        <v>2002.0</v>
      </c>
      <c r="BF850" s="17">
        <f t="shared" si="16"/>
        <v>1</v>
      </c>
      <c r="BG850" s="120">
        <v>2.6</v>
      </c>
    </row>
    <row r="851" ht="12.75" customHeight="1">
      <c r="A851" s="55" t="s">
        <v>1186</v>
      </c>
      <c r="B851" s="232" t="s">
        <v>1187</v>
      </c>
      <c r="C851" s="100" t="s">
        <v>141</v>
      </c>
      <c r="D851" s="100" t="s">
        <v>167</v>
      </c>
      <c r="E851" s="101">
        <v>11.0</v>
      </c>
      <c r="F851" s="58">
        <v>314.0</v>
      </c>
      <c r="G851" s="58" t="s">
        <v>168</v>
      </c>
      <c r="H851" s="58" t="s">
        <v>168</v>
      </c>
      <c r="I851" s="150">
        <v>33.25</v>
      </c>
      <c r="J851" s="103">
        <f t="shared" si="2"/>
        <v>5.593984962</v>
      </c>
      <c r="K851" s="104">
        <v>0.465</v>
      </c>
      <c r="L851" s="73">
        <v>4.0</v>
      </c>
      <c r="M851" s="23">
        <f t="shared" si="3"/>
        <v>1.86</v>
      </c>
      <c r="N851" s="105" t="s">
        <v>1188</v>
      </c>
      <c r="O851" s="106">
        <v>0.455</v>
      </c>
      <c r="P851" s="107">
        <v>43786.0</v>
      </c>
      <c r="Q851" s="107">
        <v>43801.0</v>
      </c>
      <c r="R851" s="23">
        <f t="shared" si="4"/>
        <v>2.197802198</v>
      </c>
      <c r="S851" s="108">
        <f t="array" ref="S851">IF(INDEX(Historical!$D$7:$D$1379,MATCH(B851,Historical!$B$7:$B$1403,0))=0,"n/a",(INDEX(Historical!$C$7:$C$1381,MATCH(B851,Historical!$B$7:$B$1403,0))/INDEX(Historical!$D$7:$D$1379,MATCH(B851,Historical!$B$7:$B$1403,0))-1)*100)</f>
        <v>4.871060172</v>
      </c>
      <c r="T851" s="108">
        <f t="array" ref="T851">IF(INDEX(Historical!$F$7:$F$1372,MATCH(B851,Historical!$B$7:$B$1403,0))=0,"n/a",((INDEX(Historical!$C$7:$C$1381,MATCH(B851,Historical!$B$7:$B$1403,0))/INDEX(Historical!$F$7:$F$1372,MATCH(B851,Historical!$B$7:$B$1403,0)))^(1/3)-1)*100)</f>
        <v>8.676906713</v>
      </c>
      <c r="U851" s="108">
        <f t="array" ref="U851">IF(INDEX(Historical!$H$7:$H$1372,MATCH(B851,Historical!$B$7:$B$1403,0))=0,"n/a",((INDEX(Historical!$C$7:$C$1381,MATCH(B851,Historical!$B$7:$B$1403,0))/INDEX(Historical!$H$7:$H$1372,MATCH(B851,Historical!$B$7:$B$1403,0)))^(1/5)-1)*100)</f>
        <v>23.30764814</v>
      </c>
      <c r="V851" s="108">
        <f t="array" ref="V851">IF(INDEX(Historical!$O$7:$O$1372,MATCH(B851,Historical!$B$7:$B$1403,0))=0,"n/a",((INDEX(Historical!$C$7:$C$1381,MATCH(B851,Historical!$B$7:$B$1403,0))/INDEX(Historical!$O$7:$O$1372,MATCH(B851,Historical!$B$7:$B$1403,0)))^(1/10)-1)*100)</f>
        <v>24.61067321</v>
      </c>
      <c r="W851" s="109">
        <f t="shared" si="5"/>
        <v>0.9470544728</v>
      </c>
      <c r="X851" s="110">
        <f t="shared" si="6"/>
        <v>58.26912035</v>
      </c>
      <c r="Y851" s="133"/>
      <c r="Z851" s="103">
        <f t="shared" si="7"/>
        <v>55.68862275</v>
      </c>
      <c r="AA851" s="112">
        <f t="shared" si="8"/>
        <v>9.95508982</v>
      </c>
      <c r="AB851" s="73">
        <v>9.0</v>
      </c>
      <c r="AC851" s="102">
        <v>3.34</v>
      </c>
      <c r="AD851" s="102">
        <v>0.85</v>
      </c>
      <c r="AE851" s="102">
        <v>0.46</v>
      </c>
      <c r="AF851" s="102">
        <v>0.73</v>
      </c>
      <c r="AG851" s="102">
        <v>7.3</v>
      </c>
      <c r="AH851" s="102">
        <v>26.0</v>
      </c>
      <c r="AI851" s="102">
        <v>7.41</v>
      </c>
      <c r="AJ851" s="102">
        <v>0.4</v>
      </c>
      <c r="AK851" s="102">
        <v>11.75</v>
      </c>
      <c r="AL851" s="113">
        <v>8530.0</v>
      </c>
      <c r="AM851" s="114">
        <v>1.0999999999999999</v>
      </c>
      <c r="AN851" s="102">
        <v>0.86</v>
      </c>
      <c r="AO851" s="115">
        <f t="shared" si="9"/>
        <v>18.94654328</v>
      </c>
      <c r="AP851" s="116">
        <f t="shared" si="10"/>
        <v>28.9016331</v>
      </c>
      <c r="AQ851" s="117">
        <f t="shared" si="11"/>
        <v>-43.16802321</v>
      </c>
      <c r="AR851" s="103">
        <f t="array" ref="AR851">INDEX(Historical!$C$7:$C$1381,MATCH(B851,Historical!$B$7:$B$1403,0))*IF(AH851="n/a",1.03,IF(AH851&lt;0,1.01,IF(AH851&gt;10,1.1,(1+AH851/100))))</f>
        <v>2.013</v>
      </c>
      <c r="AS851" s="112">
        <f t="shared" si="12"/>
        <v>2.1621633</v>
      </c>
      <c r="AT851" s="112">
        <f t="shared" ref="AT851:AV851" si="859">IF($AK851="n/a",1.03*AS851,IF($AK851&lt;0,1.01*AS851,IF($AK851&gt;10,1.1*AS851,(1+$AK851/100)*AS851)))</f>
        <v>2.37837963</v>
      </c>
      <c r="AU851" s="112">
        <f t="shared" si="859"/>
        <v>2.616217593</v>
      </c>
      <c r="AV851" s="112">
        <f t="shared" si="859"/>
        <v>2.877839352</v>
      </c>
      <c r="AW851" s="103">
        <f t="shared" si="14"/>
        <v>12.04759988</v>
      </c>
      <c r="AX851" s="118">
        <f t="shared" si="15"/>
        <v>36.23338308</v>
      </c>
      <c r="AY851" s="119">
        <v>1.76</v>
      </c>
      <c r="AZ851" s="114">
        <v>4.1000000000000005</v>
      </c>
      <c r="BA851" s="114">
        <v>-25.1</v>
      </c>
      <c r="BB851" s="114">
        <v>-19.189999999999998</v>
      </c>
      <c r="BC851" s="114">
        <v>-11.89</v>
      </c>
      <c r="BD851" s="42"/>
      <c r="BE851" s="17">
        <v>2010.0</v>
      </c>
      <c r="BF851" s="17">
        <f t="shared" si="16"/>
        <v>0</v>
      </c>
      <c r="BG851" s="120">
        <v>2.8000000000000003</v>
      </c>
    </row>
    <row r="852" ht="12.75" customHeight="1">
      <c r="A852" s="55" t="s">
        <v>1452</v>
      </c>
      <c r="B852" s="232" t="s">
        <v>1453</v>
      </c>
      <c r="C852" s="100" t="s">
        <v>136</v>
      </c>
      <c r="D852" s="100" t="s">
        <v>153</v>
      </c>
      <c r="E852" s="101">
        <v>9.0</v>
      </c>
      <c r="F852" s="58">
        <v>458.0</v>
      </c>
      <c r="G852" s="58" t="s">
        <v>121</v>
      </c>
      <c r="H852" s="58" t="s">
        <v>121</v>
      </c>
      <c r="I852" s="150">
        <v>30.61</v>
      </c>
      <c r="J852" s="103">
        <f t="shared" si="2"/>
        <v>4.050963737</v>
      </c>
      <c r="K852" s="104">
        <v>0.31</v>
      </c>
      <c r="L852" s="73">
        <v>4.0</v>
      </c>
      <c r="M852" s="23">
        <f t="shared" si="3"/>
        <v>1.24</v>
      </c>
      <c r="N852" s="105" t="s">
        <v>143</v>
      </c>
      <c r="O852" s="106">
        <v>0.29</v>
      </c>
      <c r="P852" s="146">
        <v>43538.0</v>
      </c>
      <c r="Q852" s="146">
        <v>43556.0</v>
      </c>
      <c r="R852" s="23">
        <f t="shared" si="4"/>
        <v>6.896551724</v>
      </c>
      <c r="S852" s="108">
        <f t="array" ref="S852">IF(INDEX(Historical!$D$7:$D$1379,MATCH(B852,Historical!$B$7:$B$1403,0))=0,"n/a",(INDEX(Historical!$C$7:$C$1381,MATCH(B852,Historical!$B$7:$B$1403,0))/INDEX(Historical!$D$7:$D$1379,MATCH(B852,Historical!$B$7:$B$1403,0))-1)*100)</f>
        <v>7.96460177</v>
      </c>
      <c r="T852" s="108">
        <f t="array" ref="T852">IF(INDEX(Historical!$F$7:$F$1372,MATCH(B852,Historical!$B$7:$B$1403,0))=0,"n/a",((INDEX(Historical!$C$7:$C$1381,MATCH(B852,Historical!$B$7:$B$1403,0))/INDEX(Historical!$F$7:$F$1372,MATCH(B852,Historical!$B$7:$B$1403,0)))^(1/3)-1)*100)</f>
        <v>8.695627765</v>
      </c>
      <c r="U852" s="108">
        <f t="array" ref="U852">IF(INDEX(Historical!$H$7:$H$1372,MATCH(B852,Historical!$B$7:$B$1403,0))=0,"n/a",((INDEX(Historical!$C$7:$C$1381,MATCH(B852,Historical!$B$7:$B$1403,0))/INDEX(Historical!$H$7:$H$1372,MATCH(B852,Historical!$B$7:$B$1403,0)))^(1/5)-1)*100)</f>
        <v>7.243820205</v>
      </c>
      <c r="V852" s="108">
        <f t="array" ref="V852">IF(INDEX(Historical!$O$7:$O$1372,MATCH(B852,Historical!$B$7:$B$1403,0))=0,"n/a",((INDEX(Historical!$C$7:$C$1381,MATCH(B852,Historical!$B$7:$B$1403,0))/INDEX(Historical!$O$7:$O$1372,MATCH(B852,Historical!$B$7:$B$1403,0)))^(1/10)-1)*100)</f>
        <v>2.214704043</v>
      </c>
      <c r="W852" s="109">
        <f t="shared" si="5"/>
        <v>3.270784748</v>
      </c>
      <c r="X852" s="110">
        <f t="shared" si="6"/>
        <v>1.207303368</v>
      </c>
      <c r="Y852" s="159"/>
      <c r="Z852" s="103">
        <f t="shared" si="7"/>
        <v>43.66197183</v>
      </c>
      <c r="AA852" s="112">
        <f t="shared" si="8"/>
        <v>10.77816901</v>
      </c>
      <c r="AB852" s="73">
        <v>12.0</v>
      </c>
      <c r="AC852" s="102">
        <v>2.84</v>
      </c>
      <c r="AD852" s="102">
        <v>1.08</v>
      </c>
      <c r="AE852" s="102">
        <v>4.3</v>
      </c>
      <c r="AF852" s="102">
        <v>0.8</v>
      </c>
      <c r="AG852" s="102">
        <v>7.9</v>
      </c>
      <c r="AH852" s="102">
        <v>20.0</v>
      </c>
      <c r="AI852" s="102">
        <v>4.79</v>
      </c>
      <c r="AJ852" s="102">
        <v>6.0</v>
      </c>
      <c r="AK852" s="102">
        <v>10.0</v>
      </c>
      <c r="AL852" s="113">
        <v>2080.0</v>
      </c>
      <c r="AM852" s="114">
        <v>1.3</v>
      </c>
      <c r="AN852" s="102">
        <v>0.07</v>
      </c>
      <c r="AO852" s="115">
        <f t="shared" si="9"/>
        <v>0.5166149285</v>
      </c>
      <c r="AP852" s="116">
        <f t="shared" si="10"/>
        <v>11.29478394</v>
      </c>
      <c r="AQ852" s="117">
        <f t="shared" si="11"/>
        <v>-38.09492855</v>
      </c>
      <c r="AR852" s="103">
        <f t="array" ref="AR852">INDEX(Historical!$C$7:$C$1381,MATCH(B852,Historical!$B$7:$B$1403,0))*IF(AH852="n/a",1.03,IF(AH852&lt;0,1.01,IF(AH852&gt;10,1.1,(1+AH852/100))))</f>
        <v>1.342</v>
      </c>
      <c r="AS852" s="112">
        <f t="shared" si="12"/>
        <v>1.4062818</v>
      </c>
      <c r="AT852" s="112">
        <f t="shared" ref="AT852:AV852" si="860">IF($AK852="n/a",1.03*AS852,IF($AK852&lt;0,1.01*AS852,IF($AK852&gt;10,1.1*AS852,(1+$AK852/100)*AS852)))</f>
        <v>1.54690998</v>
      </c>
      <c r="AU852" s="112">
        <f t="shared" si="860"/>
        <v>1.701600978</v>
      </c>
      <c r="AV852" s="112">
        <f t="shared" si="860"/>
        <v>1.871761076</v>
      </c>
      <c r="AW852" s="103">
        <f t="shared" si="14"/>
        <v>7.868553834</v>
      </c>
      <c r="AX852" s="118">
        <f t="shared" si="15"/>
        <v>25.70582762</v>
      </c>
      <c r="AY852" s="119">
        <v>1.08</v>
      </c>
      <c r="AZ852" s="114">
        <v>-1.72</v>
      </c>
      <c r="BA852" s="114">
        <v>-28.48</v>
      </c>
      <c r="BB852" s="114">
        <v>-14.249999999999998</v>
      </c>
      <c r="BC852" s="114">
        <v>-15.989999999999998</v>
      </c>
      <c r="BD852" s="42"/>
      <c r="BE852" s="17">
        <v>2011.0</v>
      </c>
      <c r="BF852" s="17">
        <f t="shared" si="16"/>
        <v>0</v>
      </c>
      <c r="BG852" s="120">
        <v>1.3</v>
      </c>
    </row>
    <row r="853" ht="12.75" customHeight="1">
      <c r="A853" s="55" t="s">
        <v>2012</v>
      </c>
      <c r="B853" s="232" t="s">
        <v>2013</v>
      </c>
      <c r="C853" s="100" t="s">
        <v>136</v>
      </c>
      <c r="D853" s="100" t="s">
        <v>391</v>
      </c>
      <c r="E853" s="101">
        <v>6.0</v>
      </c>
      <c r="F853" s="58">
        <v>753.0</v>
      </c>
      <c r="G853" s="58" t="s">
        <v>168</v>
      </c>
      <c r="H853" s="58" t="s">
        <v>168</v>
      </c>
      <c r="I853" s="150">
        <v>34.46</v>
      </c>
      <c r="J853" s="103">
        <f t="shared" si="2"/>
        <v>1.392919327</v>
      </c>
      <c r="K853" s="104">
        <v>0.12</v>
      </c>
      <c r="L853" s="73">
        <v>4.0</v>
      </c>
      <c r="M853" s="23">
        <f t="shared" si="3"/>
        <v>0.48</v>
      </c>
      <c r="N853" s="105" t="s">
        <v>890</v>
      </c>
      <c r="O853" s="106">
        <v>0.11</v>
      </c>
      <c r="P853" s="107">
        <v>43593.0</v>
      </c>
      <c r="Q853" s="107">
        <v>43608.0</v>
      </c>
      <c r="R853" s="23">
        <f t="shared" si="4"/>
        <v>9.090909091</v>
      </c>
      <c r="S853" s="108">
        <f t="array" ref="S853">IF(INDEX(Historical!$D$7:$D$1379,MATCH(B853,Historical!$B$7:$B$1403,0))=0,"n/a",(INDEX(Historical!$C$7:$C$1381,MATCH(B853,Historical!$B$7:$B$1403,0))/INDEX(Historical!$D$7:$D$1379,MATCH(B853,Historical!$B$7:$B$1403,0))-1)*100)</f>
        <v>11.9047619</v>
      </c>
      <c r="T853" s="108">
        <f t="array" ref="T853">IF(INDEX(Historical!$F$7:$F$1372,MATCH(B853,Historical!$B$7:$B$1403,0))=0,"n/a",((INDEX(Historical!$C$7:$C$1381,MATCH(B853,Historical!$B$7:$B$1403,0))/INDEX(Historical!$F$7:$F$1372,MATCH(B853,Historical!$B$7:$B$1403,0)))^(1/3)-1)*100)</f>
        <v>23.42011586</v>
      </c>
      <c r="U853" s="108">
        <f t="array" ref="U853">IF(INDEX(Historical!$H$7:$H$1372,MATCH(B853,Historical!$B$7:$B$1403,0))=0,"n/a",((INDEX(Historical!$C$7:$C$1381,MATCH(B853,Historical!$B$7:$B$1403,0))/INDEX(Historical!$H$7:$H$1372,MATCH(B853,Historical!$B$7:$B$1403,0)))^(1/5)-1)*100)</f>
        <v>22.55464811</v>
      </c>
      <c r="V853" s="108">
        <f t="array" ref="V853">IF(INDEX(Historical!$O$7:$O$1372,MATCH(B853,Historical!$B$7:$B$1403,0))=0,"n/a",((INDEX(Historical!$C$7:$C$1381,MATCH(B853,Historical!$B$7:$B$1403,0))/INDEX(Historical!$O$7:$O$1372,MATCH(B853,Historical!$B$7:$B$1403,0)))^(1/10)-1)*100)</f>
        <v>11.37758261</v>
      </c>
      <c r="W853" s="109">
        <f t="shared" si="5"/>
        <v>1.982376124</v>
      </c>
      <c r="X853" s="110">
        <f t="shared" si="6"/>
        <v>1.133399402</v>
      </c>
      <c r="Y853" s="149"/>
      <c r="Z853" s="103">
        <f t="shared" si="7"/>
        <v>16.55172414</v>
      </c>
      <c r="AA853" s="112">
        <f t="shared" si="8"/>
        <v>11.88275862</v>
      </c>
      <c r="AB853" s="73">
        <v>12.0</v>
      </c>
      <c r="AC853" s="102">
        <v>2.9</v>
      </c>
      <c r="AD853" s="102">
        <v>0.99</v>
      </c>
      <c r="AE853" s="102">
        <v>3.44</v>
      </c>
      <c r="AF853" s="102">
        <v>0.98</v>
      </c>
      <c r="AG853" s="102">
        <v>7.5</v>
      </c>
      <c r="AH853" s="102">
        <v>111.80000000000001</v>
      </c>
      <c r="AI853" s="102">
        <v>6.17</v>
      </c>
      <c r="AJ853" s="102">
        <v>19.900000000000002</v>
      </c>
      <c r="AK853" s="102">
        <v>12.0</v>
      </c>
      <c r="AL853" s="113">
        <v>1790.0</v>
      </c>
      <c r="AM853" s="114">
        <v>0.7000000000000001</v>
      </c>
      <c r="AN853" s="102">
        <v>0.1</v>
      </c>
      <c r="AO853" s="115">
        <f t="shared" si="9"/>
        <v>12.06480881</v>
      </c>
      <c r="AP853" s="116">
        <f t="shared" si="10"/>
        <v>23.94756744</v>
      </c>
      <c r="AQ853" s="117">
        <f t="shared" si="11"/>
        <v>-28.05834633</v>
      </c>
      <c r="AR853" s="103">
        <f t="array" ref="AR853">INDEX(Historical!$C$7:$C$1381,MATCH(B853,Historical!$B$7:$B$1403,0))*IF(AH853="n/a",1.03,IF(AH853&lt;0,1.01,IF(AH853&gt;10,1.1,(1+AH853/100))))</f>
        <v>0.517</v>
      </c>
      <c r="AS853" s="112">
        <f t="shared" si="12"/>
        <v>0.5488989</v>
      </c>
      <c r="AT853" s="112">
        <f t="shared" ref="AT853:AV853" si="861">IF($AK853="n/a",1.03*AS853,IF($AK853&lt;0,1.01*AS853,IF($AK853&gt;10,1.1*AS853,(1+$AK853/100)*AS853)))</f>
        <v>0.60378879</v>
      </c>
      <c r="AU853" s="112">
        <f t="shared" si="861"/>
        <v>0.664167669</v>
      </c>
      <c r="AV853" s="112">
        <f t="shared" si="861"/>
        <v>0.7305844359</v>
      </c>
      <c r="AW853" s="103">
        <f t="shared" si="14"/>
        <v>3.064439795</v>
      </c>
      <c r="AX853" s="118">
        <f t="shared" si="15"/>
        <v>8.892744617</v>
      </c>
      <c r="AY853" s="119">
        <v>1.1</v>
      </c>
      <c r="AZ853" s="114">
        <v>-4.279999999999999</v>
      </c>
      <c r="BA853" s="114">
        <v>-25.169999999999998</v>
      </c>
      <c r="BB853" s="114">
        <v>-18.029999999999998</v>
      </c>
      <c r="BC853" s="114">
        <v>-18.48</v>
      </c>
      <c r="BD853" s="42"/>
      <c r="BE853" s="17">
        <v>2014.0</v>
      </c>
      <c r="BF853" s="17">
        <f t="shared" si="16"/>
        <v>0</v>
      </c>
      <c r="BG853" s="120">
        <v>1.0999999999999999</v>
      </c>
    </row>
    <row r="854" ht="12.75" customHeight="1">
      <c r="A854" s="55" t="s">
        <v>1189</v>
      </c>
      <c r="B854" s="232" t="s">
        <v>1190</v>
      </c>
      <c r="C854" s="100" t="s">
        <v>296</v>
      </c>
      <c r="D854" s="100" t="s">
        <v>342</v>
      </c>
      <c r="E854" s="101">
        <v>14.0</v>
      </c>
      <c r="F854" s="58">
        <v>276.0</v>
      </c>
      <c r="G854" s="58" t="s">
        <v>168</v>
      </c>
      <c r="H854" s="58" t="s">
        <v>168</v>
      </c>
      <c r="I854" s="150">
        <v>62.39</v>
      </c>
      <c r="J854" s="103">
        <f t="shared" si="2"/>
        <v>3.077416253</v>
      </c>
      <c r="K854" s="104">
        <v>0.48</v>
      </c>
      <c r="L854" s="73">
        <v>4.0</v>
      </c>
      <c r="M854" s="23">
        <f t="shared" si="3"/>
        <v>1.92</v>
      </c>
      <c r="N854" s="105" t="s">
        <v>890</v>
      </c>
      <c r="O854" s="106">
        <v>0.43</v>
      </c>
      <c r="P854" s="146">
        <v>43580.0</v>
      </c>
      <c r="Q854" s="146">
        <v>43616.0</v>
      </c>
      <c r="R854" s="23">
        <f t="shared" si="4"/>
        <v>11.62790698</v>
      </c>
      <c r="S854" s="108">
        <f t="array" ref="S854">IF(INDEX(Historical!$D$7:$D$1379,MATCH(B854,Historical!$B$7:$B$1403,0))=0,"n/a",(INDEX(Historical!$C$7:$C$1381,MATCH(B854,Historical!$B$7:$B$1403,0))/INDEX(Historical!$D$7:$D$1379,MATCH(B854,Historical!$B$7:$B$1403,0))-1)*100)</f>
        <v>11.30952381</v>
      </c>
      <c r="T854" s="108">
        <f t="array" ref="T854">IF(INDEX(Historical!$F$7:$F$1372,MATCH(B854,Historical!$B$7:$B$1403,0))=0,"n/a",((INDEX(Historical!$C$7:$C$1381,MATCH(B854,Historical!$B$7:$B$1403,0))/INDEX(Historical!$F$7:$F$1372,MATCH(B854,Historical!$B$7:$B$1403,0)))^(1/3)-1)*100)</f>
        <v>8.599939568</v>
      </c>
      <c r="U854" s="108">
        <f t="array" ref="U854">IF(INDEX(Historical!$H$7:$H$1372,MATCH(B854,Historical!$B$7:$B$1403,0))=0,"n/a",((INDEX(Historical!$C$7:$C$1381,MATCH(B854,Historical!$B$7:$B$1403,0))/INDEX(Historical!$H$7:$H$1372,MATCH(B854,Historical!$B$7:$B$1403,0)))^(1/5)-1)*100)</f>
        <v>7.54238181</v>
      </c>
      <c r="V854" s="108">
        <f t="array" ref="V854">IF(INDEX(Historical!$O$7:$O$1372,MATCH(B854,Historical!$B$7:$B$1403,0))=0,"n/a",((INDEX(Historical!$C$7:$C$1381,MATCH(B854,Historical!$B$7:$B$1403,0))/INDEX(Historical!$O$7:$O$1372,MATCH(B854,Historical!$B$7:$B$1403,0)))^(1/10)-1)*100)</f>
        <v>14.56713082</v>
      </c>
      <c r="W854" s="109">
        <f t="shared" si="5"/>
        <v>0.51776715</v>
      </c>
      <c r="X854" s="110">
        <f t="shared" si="6"/>
        <v>1.109173796</v>
      </c>
      <c r="Y854" s="99"/>
      <c r="Z854" s="103">
        <f t="shared" si="7"/>
        <v>44.23963134</v>
      </c>
      <c r="AA854" s="112">
        <f t="shared" si="8"/>
        <v>14.37557604</v>
      </c>
      <c r="AB854" s="73">
        <v>1.0</v>
      </c>
      <c r="AC854" s="102">
        <v>4.34</v>
      </c>
      <c r="AD854" s="102">
        <v>5.14</v>
      </c>
      <c r="AE854" s="102">
        <v>0.83</v>
      </c>
      <c r="AF854" s="102">
        <v>4.29</v>
      </c>
      <c r="AG854" s="102">
        <v>30.5</v>
      </c>
      <c r="AH854" s="102">
        <v>12.2</v>
      </c>
      <c r="AI854" s="102">
        <v>4.62</v>
      </c>
      <c r="AJ854" s="102">
        <v>6.800000000000001</v>
      </c>
      <c r="AK854" s="102">
        <v>2.8000000000000003</v>
      </c>
      <c r="AL854" s="113">
        <v>4860.0</v>
      </c>
      <c r="AM854" s="114">
        <v>0.6</v>
      </c>
      <c r="AN854" s="102">
        <v>0.35</v>
      </c>
      <c r="AO854" s="115">
        <f t="shared" si="9"/>
        <v>-3.755777974</v>
      </c>
      <c r="AP854" s="116">
        <f t="shared" si="10"/>
        <v>10.61979806</v>
      </c>
      <c r="AQ854" s="117">
        <f t="shared" si="11"/>
        <v>65.55794044</v>
      </c>
      <c r="AR854" s="103">
        <f t="array" ref="AR854">INDEX(Historical!$C$7:$C$1381,MATCH(B854,Historical!$B$7:$B$1403,0))*IF(AH854="n/a",1.03,IF(AH854&lt;0,1.01,IF(AH854&gt;10,1.1,(1+AH854/100))))</f>
        <v>2.057</v>
      </c>
      <c r="AS854" s="112">
        <f t="shared" si="12"/>
        <v>2.1520334</v>
      </c>
      <c r="AT854" s="112">
        <f t="shared" ref="AT854:AV854" si="862">IF($AK854="n/a",1.03*AS854,IF($AK854&lt;0,1.01*AS854,IF($AK854&gt;10,1.1*AS854,(1+$AK854/100)*AS854)))</f>
        <v>2.212290335</v>
      </c>
      <c r="AU854" s="112">
        <f t="shared" si="862"/>
        <v>2.274234465</v>
      </c>
      <c r="AV854" s="112">
        <f t="shared" si="862"/>
        <v>2.33791303</v>
      </c>
      <c r="AW854" s="103">
        <f t="shared" si="14"/>
        <v>11.03347123</v>
      </c>
      <c r="AX854" s="118">
        <f t="shared" si="15"/>
        <v>17.684679</v>
      </c>
      <c r="AY854" s="119">
        <v>0.92</v>
      </c>
      <c r="AZ854" s="114">
        <v>24.43</v>
      </c>
      <c r="BA854" s="114">
        <v>-18.970000000000002</v>
      </c>
      <c r="BB854" s="114">
        <v>-14.45</v>
      </c>
      <c r="BC854" s="114">
        <v>-7.109999999999999</v>
      </c>
      <c r="BD854" s="42"/>
      <c r="BE854" s="17">
        <v>2006.0</v>
      </c>
      <c r="BF854" s="17">
        <f t="shared" si="16"/>
        <v>1</v>
      </c>
      <c r="BG854" s="120">
        <v>9.6</v>
      </c>
    </row>
    <row r="855" ht="12.75" customHeight="1">
      <c r="A855" s="155" t="s">
        <v>2014</v>
      </c>
      <c r="B855" s="55" t="s">
        <v>2015</v>
      </c>
      <c r="C855" s="100" t="s">
        <v>118</v>
      </c>
      <c r="D855" s="100" t="s">
        <v>303</v>
      </c>
      <c r="E855" s="101">
        <v>6.0</v>
      </c>
      <c r="F855" s="58">
        <v>744.0</v>
      </c>
      <c r="G855" s="58" t="s">
        <v>168</v>
      </c>
      <c r="H855" s="58" t="s">
        <v>168</v>
      </c>
      <c r="I855" s="150">
        <v>156.98</v>
      </c>
      <c r="J855" s="103">
        <f t="shared" si="2"/>
        <v>4.076952478</v>
      </c>
      <c r="K855" s="104">
        <v>1.6</v>
      </c>
      <c r="L855" s="73">
        <v>4.0</v>
      </c>
      <c r="M855" s="23">
        <f t="shared" si="3"/>
        <v>6.4</v>
      </c>
      <c r="N855" s="105" t="s">
        <v>365</v>
      </c>
      <c r="O855" s="106">
        <v>1.45</v>
      </c>
      <c r="P855" s="148">
        <v>43480.0</v>
      </c>
      <c r="Q855" s="148">
        <v>43496.0</v>
      </c>
      <c r="R855" s="23">
        <f t="shared" si="4"/>
        <v>10.34482759</v>
      </c>
      <c r="S855" s="108">
        <f t="array" ref="S855">IF(INDEX(Historical!$D$7:$D$1379,MATCH(B855,Historical!$B$7:$B$1403,0))=0,"n/a",(INDEX(Historical!$C$7:$C$1381,MATCH(B855,Historical!$B$7:$B$1403,0))/INDEX(Historical!$D$7:$D$1379,MATCH(B855,Historical!$B$7:$B$1403,0))-1)*100)</f>
        <v>14.28571429</v>
      </c>
      <c r="T855" s="108">
        <f t="array" ref="T855">IF(INDEX(Historical!$F$7:$F$1372,MATCH(B855,Historical!$B$7:$B$1403,0))=0,"n/a",((INDEX(Historical!$C$7:$C$1381,MATCH(B855,Historical!$B$7:$B$1403,0))/INDEX(Historical!$F$7:$F$1372,MATCH(B855,Historical!$B$7:$B$1403,0)))^(1/3)-1)*100)</f>
        <v>18.97766985</v>
      </c>
      <c r="U855" s="108">
        <f t="array" ref="U855">IF(INDEX(Historical!$H$7:$H$1372,MATCH(B855,Historical!$B$7:$B$1403,0))=0,"n/a",((INDEX(Historical!$C$7:$C$1381,MATCH(B855,Historical!$B$7:$B$1403,0))/INDEX(Historical!$H$7:$H$1372,MATCH(B855,Historical!$B$7:$B$1403,0)))^(1/5)-1)*100)</f>
        <v>26.1914689</v>
      </c>
      <c r="V855" s="108">
        <f t="array" ref="V855">IF(INDEX(Historical!$O$7:$O$1372,MATCH(B855,Historical!$B$7:$B$1403,0))=0,"n/a",((INDEX(Historical!$C$7:$C$1381,MATCH(B855,Historical!$B$7:$B$1403,0))/INDEX(Historical!$O$7:$O$1372,MATCH(B855,Historical!$B$7:$B$1403,0)))^(1/10)-1)*100)</f>
        <v>12.97226003</v>
      </c>
      <c r="W855" s="109">
        <f t="shared" si="5"/>
        <v>2.019036686</v>
      </c>
      <c r="X855" s="110">
        <f t="shared" si="6"/>
        <v>2.200963773</v>
      </c>
      <c r="Y855" s="133" t="s">
        <v>2016</v>
      </c>
      <c r="Z855" s="103">
        <f t="shared" si="7"/>
        <v>98.91808346</v>
      </c>
      <c r="AA855" s="112">
        <f t="shared" si="8"/>
        <v>24.26275116</v>
      </c>
      <c r="AB855" s="73">
        <v>12.0</v>
      </c>
      <c r="AC855" s="102">
        <v>6.47</v>
      </c>
      <c r="AD855" s="102">
        <v>1.62</v>
      </c>
      <c r="AE855" s="102">
        <v>1.27</v>
      </c>
      <c r="AF855" s="102">
        <v>3.79</v>
      </c>
      <c r="AG855" s="102">
        <v>16.3</v>
      </c>
      <c r="AH855" s="102">
        <v>17.0</v>
      </c>
      <c r="AI855" s="102">
        <v>4.41</v>
      </c>
      <c r="AJ855" s="102">
        <v>11.899999999999999</v>
      </c>
      <c r="AK855" s="102">
        <v>15.0</v>
      </c>
      <c r="AL855" s="113">
        <v>6070.0</v>
      </c>
      <c r="AM855" s="114">
        <v>0.7000000000000001</v>
      </c>
      <c r="AN855" s="102">
        <v>0.12</v>
      </c>
      <c r="AO855" s="115">
        <f t="shared" si="9"/>
        <v>6.005670215</v>
      </c>
      <c r="AP855" s="116">
        <f t="shared" si="10"/>
        <v>30.26842137</v>
      </c>
      <c r="AQ855" s="117">
        <f t="shared" si="11"/>
        <v>102.1614612</v>
      </c>
      <c r="AR855" s="103">
        <f t="array" ref="AR855">INDEX(Historical!$C$7:$C$1381,MATCH(B855,Historical!$B$7:$B$1403,0))*IF(AH855="n/a",1.03,IF(AH855&lt;0,1.01,IF(AH855&gt;10,1.1,(1+AH855/100))))</f>
        <v>7.04</v>
      </c>
      <c r="AS855" s="112">
        <f t="shared" si="12"/>
        <v>7.350464</v>
      </c>
      <c r="AT855" s="112">
        <f t="shared" ref="AT855:AV855" si="863">IF($AK855="n/a",1.03*AS855,IF($AK855&lt;0,1.01*AS855,IF($AK855&gt;10,1.1*AS855,(1+$AK855/100)*AS855)))</f>
        <v>8.0855104</v>
      </c>
      <c r="AU855" s="112">
        <f t="shared" si="863"/>
        <v>8.89406144</v>
      </c>
      <c r="AV855" s="112">
        <f t="shared" si="863"/>
        <v>9.783467584</v>
      </c>
      <c r="AW855" s="103">
        <f t="shared" si="14"/>
        <v>41.15350342</v>
      </c>
      <c r="AX855" s="118">
        <f t="shared" si="15"/>
        <v>26.21576215</v>
      </c>
      <c r="AY855" s="119">
        <v>0.77</v>
      </c>
      <c r="AZ855" s="114">
        <v>15.049999999999999</v>
      </c>
      <c r="BA855" s="114">
        <v>-14.219999999999999</v>
      </c>
      <c r="BB855" s="114">
        <v>-10.54</v>
      </c>
      <c r="BC855" s="114">
        <v>-6.94</v>
      </c>
      <c r="BD855" s="42"/>
      <c r="BE855" s="17">
        <v>2014.0</v>
      </c>
      <c r="BF855" s="17">
        <f t="shared" si="16"/>
        <v>0</v>
      </c>
      <c r="BG855" s="120">
        <v>9.1</v>
      </c>
    </row>
    <row r="856" ht="12.75" customHeight="1">
      <c r="A856" s="155" t="s">
        <v>521</v>
      </c>
      <c r="B856" s="232" t="s">
        <v>522</v>
      </c>
      <c r="C856" s="100" t="s">
        <v>177</v>
      </c>
      <c r="D856" s="100" t="s">
        <v>178</v>
      </c>
      <c r="E856" s="101">
        <v>27.0</v>
      </c>
      <c r="F856" s="58">
        <v>108.0</v>
      </c>
      <c r="G856" s="58" t="s">
        <v>121</v>
      </c>
      <c r="H856" s="58" t="s">
        <v>121</v>
      </c>
      <c r="I856" s="102">
        <v>150.56</v>
      </c>
      <c r="J856" s="103">
        <f t="shared" si="2"/>
        <v>0.4250797024</v>
      </c>
      <c r="K856" s="144">
        <v>0.16</v>
      </c>
      <c r="L856" s="73">
        <v>4.0</v>
      </c>
      <c r="M856" s="23">
        <f t="shared" si="3"/>
        <v>0.64</v>
      </c>
      <c r="N856" s="105" t="s">
        <v>465</v>
      </c>
      <c r="O856" s="145">
        <v>0.15</v>
      </c>
      <c r="P856" s="107">
        <v>43760.0</v>
      </c>
      <c r="Q856" s="107">
        <v>43775.0</v>
      </c>
      <c r="R856" s="23">
        <f t="shared" si="4"/>
        <v>6.666666667</v>
      </c>
      <c r="S856" s="108">
        <f t="array" ref="S856">IF(INDEX(Historical!$D$7:$D$1379,MATCH(B856,Historical!$B$7:$B$1403,0))=0,"n/a",(INDEX(Historical!$C$7:$C$1381,MATCH(B856,Historical!$B$7:$B$1403,0))/INDEX(Historical!$D$7:$D$1379,MATCH(B856,Historical!$B$7:$B$1403,0))-1)*100)</f>
        <v>7.01754386</v>
      </c>
      <c r="T856" s="108">
        <f t="array" ref="T856">IF(INDEX(Historical!$F$7:$F$1372,MATCH(B856,Historical!$B$7:$B$1403,0))=0,"n/a",((INDEX(Historical!$C$7:$C$1381,MATCH(B856,Historical!$B$7:$B$1403,0))/INDEX(Historical!$F$7:$F$1372,MATCH(B856,Historical!$B$7:$B$1403,0)))^(1/3)-1)*100)</f>
        <v>7.574974464</v>
      </c>
      <c r="U856" s="108">
        <f t="array" ref="U856">IF(INDEX(Historical!$H$7:$H$1372,MATCH(B856,Historical!$B$7:$B$1403,0))=0,"n/a",((INDEX(Historical!$C$7:$C$1381,MATCH(B856,Historical!$B$7:$B$1403,0))/INDEX(Historical!$H$7:$H$1372,MATCH(B856,Historical!$B$7:$B$1403,0)))^(1/5)-1)*100)</f>
        <v>8.27026398</v>
      </c>
      <c r="V856" s="108">
        <f t="array" ref="V856">IF(INDEX(Historical!$O$7:$O$1372,MATCH(B856,Historical!$B$7:$B$1403,0))=0,"n/a",((INDEX(Historical!$C$7:$C$1381,MATCH(B856,Historical!$B$7:$B$1403,0))/INDEX(Historical!$O$7:$O$1372,MATCH(B856,Historical!$B$7:$B$1403,0)))^(1/10)-1)*100)</f>
        <v>7.177346254</v>
      </c>
      <c r="W856" s="109">
        <f t="shared" si="5"/>
        <v>1.152273234</v>
      </c>
      <c r="X856" s="110">
        <f t="shared" si="6"/>
        <v>0.7191533895</v>
      </c>
      <c r="Y856" s="149"/>
      <c r="Z856" s="103">
        <f t="shared" si="7"/>
        <v>19.9376947</v>
      </c>
      <c r="AA856" s="112">
        <f t="shared" si="8"/>
        <v>46.90342679</v>
      </c>
      <c r="AB856" s="73">
        <v>12.0</v>
      </c>
      <c r="AC856" s="102">
        <v>3.21</v>
      </c>
      <c r="AD856" s="102">
        <v>5.28</v>
      </c>
      <c r="AE856" s="102">
        <v>6.11</v>
      </c>
      <c r="AF856" s="102">
        <v>7.49</v>
      </c>
      <c r="AG856" s="102">
        <v>16.1</v>
      </c>
      <c r="AH856" s="102">
        <v>-11.700000000000001</v>
      </c>
      <c r="AI856" s="102">
        <v>13.29</v>
      </c>
      <c r="AJ856" s="102">
        <v>11.5</v>
      </c>
      <c r="AK856" s="102">
        <v>8.9</v>
      </c>
      <c r="AL856" s="113">
        <v>11240.0</v>
      </c>
      <c r="AM856" s="114">
        <v>0.1</v>
      </c>
      <c r="AN856" s="102">
        <v>0.13</v>
      </c>
      <c r="AO856" s="115">
        <f t="shared" si="9"/>
        <v>-38.20808311</v>
      </c>
      <c r="AP856" s="116">
        <f t="shared" si="10"/>
        <v>8.695343682</v>
      </c>
      <c r="AQ856" s="117">
        <f t="shared" si="11"/>
        <v>295.1408563</v>
      </c>
      <c r="AR856" s="103">
        <f t="array" ref="AR856">INDEX(Historical!$C$7:$C$1381,MATCH(B856,Historical!$B$7:$B$1403,0))*IF(AH856="n/a",1.03,IF(AH856&lt;0,1.01,IF(AH856&gt;10,1.1,(1+AH856/100))))</f>
        <v>0.6161</v>
      </c>
      <c r="AS856" s="112">
        <f t="shared" si="12"/>
        <v>0.67771</v>
      </c>
      <c r="AT856" s="112">
        <f t="shared" ref="AT856:AV856" si="864">IF($AK856="n/a",1.03*AS856,IF($AK856&lt;0,1.01*AS856,IF($AK856&gt;10,1.1*AS856,(1+$AK856/100)*AS856)))</f>
        <v>0.73802619</v>
      </c>
      <c r="AU856" s="112">
        <f t="shared" si="864"/>
        <v>0.8037105209</v>
      </c>
      <c r="AV856" s="112">
        <f t="shared" si="864"/>
        <v>0.8752407573</v>
      </c>
      <c r="AW856" s="103">
        <f t="shared" si="14"/>
        <v>3.710787468</v>
      </c>
      <c r="AX856" s="118">
        <f t="shared" si="15"/>
        <v>2.464656926</v>
      </c>
      <c r="AY856" s="119">
        <v>1.2</v>
      </c>
      <c r="AZ856" s="114">
        <v>48.85</v>
      </c>
      <c r="BA856" s="114">
        <v>-14.77</v>
      </c>
      <c r="BB856" s="114">
        <v>-4.36</v>
      </c>
      <c r="BC856" s="114">
        <v>6.4799999999999995</v>
      </c>
      <c r="BD856" s="42"/>
      <c r="BE856" s="17">
        <v>1994.0</v>
      </c>
      <c r="BF856" s="17">
        <f t="shared" si="16"/>
        <v>2</v>
      </c>
      <c r="BG856" s="120">
        <v>11.0</v>
      </c>
    </row>
    <row r="857" ht="12.75" customHeight="1">
      <c r="A857" s="55" t="s">
        <v>1454</v>
      </c>
      <c r="B857" s="232" t="s">
        <v>1455</v>
      </c>
      <c r="C857" s="100" t="s">
        <v>136</v>
      </c>
      <c r="D857" s="100" t="s">
        <v>153</v>
      </c>
      <c r="E857" s="101">
        <v>9.0</v>
      </c>
      <c r="F857" s="58">
        <v>472.0</v>
      </c>
      <c r="G857" s="58" t="s">
        <v>168</v>
      </c>
      <c r="H857" s="58" t="s">
        <v>168</v>
      </c>
      <c r="I857" s="150">
        <v>20.45</v>
      </c>
      <c r="J857" s="103">
        <f t="shared" si="2"/>
        <v>4.107579462</v>
      </c>
      <c r="K857" s="104">
        <v>0.21</v>
      </c>
      <c r="L857" s="73">
        <v>4.0</v>
      </c>
      <c r="M857" s="23">
        <f t="shared" si="3"/>
        <v>0.84</v>
      </c>
      <c r="N857" s="105" t="s">
        <v>169</v>
      </c>
      <c r="O857" s="106">
        <v>0.2</v>
      </c>
      <c r="P857" s="107">
        <v>43592.0</v>
      </c>
      <c r="Q857" s="107">
        <v>43607.0</v>
      </c>
      <c r="R857" s="23">
        <f t="shared" si="4"/>
        <v>5</v>
      </c>
      <c r="S857" s="108">
        <f t="array" ref="S857">IF(INDEX(Historical!$D$7:$D$1379,MATCH(B857,Historical!$B$7:$B$1403,0))=0,"n/a",(INDEX(Historical!$C$7:$C$1381,MATCH(B857,Historical!$B$7:$B$1403,0))/INDEX(Historical!$D$7:$D$1379,MATCH(B857,Historical!$B$7:$B$1403,0))-1)*100)</f>
        <v>6.41025641</v>
      </c>
      <c r="T857" s="108">
        <f t="array" ref="T857">IF(INDEX(Historical!$F$7:$F$1372,MATCH(B857,Historical!$B$7:$B$1403,0))=0,"n/a",((INDEX(Historical!$C$7:$C$1381,MATCH(B857,Historical!$B$7:$B$1403,0))/INDEX(Historical!$F$7:$F$1372,MATCH(B857,Historical!$B$7:$B$1403,0)))^(1/3)-1)*100)</f>
        <v>7.399212408</v>
      </c>
      <c r="U857" s="108">
        <f t="array" ref="U857">IF(INDEX(Historical!$H$7:$H$1372,MATCH(B857,Historical!$B$7:$B$1403,0))=0,"n/a",((INDEX(Historical!$C$7:$C$1381,MATCH(B857,Historical!$B$7:$B$1403,0))/INDEX(Historical!$H$7:$H$1372,MATCH(B857,Historical!$B$7:$B$1403,0)))^(1/5)-1)*100)</f>
        <v>11.11594969</v>
      </c>
      <c r="V857" s="108">
        <f t="array" ref="V857">IF(INDEX(Historical!$O$7:$O$1372,MATCH(B857,Historical!$B$7:$B$1403,0))=0,"n/a",((INDEX(Historical!$C$7:$C$1381,MATCH(B857,Historical!$B$7:$B$1403,0))/INDEX(Historical!$O$7:$O$1372,MATCH(B857,Historical!$B$7:$B$1403,0)))^(1/10)-1)*100)</f>
        <v>24.87731671</v>
      </c>
      <c r="W857" s="109">
        <f t="shared" si="5"/>
        <v>0.4468307342</v>
      </c>
      <c r="X857" s="110">
        <f t="shared" si="6"/>
        <v>0.9837123621</v>
      </c>
      <c r="Y857" s="149"/>
      <c r="Z857" s="103">
        <f t="shared" si="7"/>
        <v>48.27586207</v>
      </c>
      <c r="AA857" s="112">
        <f t="shared" si="8"/>
        <v>11.75287356</v>
      </c>
      <c r="AB857" s="73">
        <v>12.0</v>
      </c>
      <c r="AC857" s="102">
        <v>1.74</v>
      </c>
      <c r="AD857" s="102" t="s">
        <v>128</v>
      </c>
      <c r="AE857" s="102">
        <v>3.47</v>
      </c>
      <c r="AF857" s="102">
        <v>1.64</v>
      </c>
      <c r="AG857" s="102">
        <v>14.099999999999998</v>
      </c>
      <c r="AH857" s="102">
        <v>11.700000000000001</v>
      </c>
      <c r="AI857" s="102">
        <v>12.5</v>
      </c>
      <c r="AJ857" s="102">
        <v>11.3</v>
      </c>
      <c r="AK857" s="102" t="s">
        <v>128</v>
      </c>
      <c r="AL857" s="113">
        <v>342.33</v>
      </c>
      <c r="AM857" s="114">
        <v>0.8</v>
      </c>
      <c r="AN857" s="102">
        <v>0.21</v>
      </c>
      <c r="AO857" s="115">
        <f t="shared" si="9"/>
        <v>3.470655591</v>
      </c>
      <c r="AP857" s="116">
        <f t="shared" si="10"/>
        <v>15.22352915</v>
      </c>
      <c r="AQ857" s="117">
        <f t="shared" si="11"/>
        <v>-7.444400749</v>
      </c>
      <c r="AR857" s="103">
        <f t="array" ref="AR857">INDEX(Historical!$C$7:$C$1381,MATCH(B857,Historical!$B$7:$B$1403,0))*IF(AH857="n/a",1.03,IF(AH857&lt;0,1.01,IF(AH857&gt;10,1.1,(1+AH857/100))))</f>
        <v>0.913</v>
      </c>
      <c r="AS857" s="112">
        <f t="shared" si="12"/>
        <v>1.0043</v>
      </c>
      <c r="AT857" s="112">
        <f t="shared" ref="AT857:AV857" si="865">IF($AK857="n/a",1.03*AS857,IF($AK857&lt;0,1.01*AS857,IF($AK857&gt;10,1.1*AS857,(1+$AK857/100)*AS857)))</f>
        <v>1.034429</v>
      </c>
      <c r="AU857" s="112">
        <f t="shared" si="865"/>
        <v>1.06546187</v>
      </c>
      <c r="AV857" s="112">
        <f t="shared" si="865"/>
        <v>1.097425726</v>
      </c>
      <c r="AW857" s="103">
        <f t="shared" si="14"/>
        <v>5.114616596</v>
      </c>
      <c r="AX857" s="118">
        <f t="shared" si="15"/>
        <v>25.0103501</v>
      </c>
      <c r="AY857" s="119">
        <v>0.67</v>
      </c>
      <c r="AZ857" s="114">
        <v>5.2</v>
      </c>
      <c r="BA857" s="114">
        <v>-21.13</v>
      </c>
      <c r="BB857" s="114">
        <v>-15.379999999999999</v>
      </c>
      <c r="BC857" s="114">
        <v>-9.27</v>
      </c>
      <c r="BD857" s="42"/>
      <c r="BE857" s="17">
        <v>2011.0</v>
      </c>
      <c r="BF857" s="17">
        <f t="shared" si="16"/>
        <v>0</v>
      </c>
      <c r="BG857" s="120">
        <v>1.2</v>
      </c>
    </row>
    <row r="858" ht="12.75" customHeight="1">
      <c r="A858" s="155" t="s">
        <v>1826</v>
      </c>
      <c r="B858" s="232" t="s">
        <v>1827</v>
      </c>
      <c r="C858" s="100" t="s">
        <v>136</v>
      </c>
      <c r="D858" s="100" t="s">
        <v>153</v>
      </c>
      <c r="E858" s="101">
        <v>7.0</v>
      </c>
      <c r="F858" s="58">
        <v>657.0</v>
      </c>
      <c r="G858" s="58" t="s">
        <v>168</v>
      </c>
      <c r="H858" s="58" t="s">
        <v>168</v>
      </c>
      <c r="I858" s="150">
        <v>425.0</v>
      </c>
      <c r="J858" s="103">
        <f t="shared" si="2"/>
        <v>1.647058824</v>
      </c>
      <c r="K858" s="104">
        <v>1.75</v>
      </c>
      <c r="L858" s="73">
        <v>4.0</v>
      </c>
      <c r="M858" s="23">
        <f t="shared" si="3"/>
        <v>7</v>
      </c>
      <c r="N858" s="105" t="s">
        <v>314</v>
      </c>
      <c r="O858" s="106">
        <v>1.15</v>
      </c>
      <c r="P858" s="146">
        <v>43532.0</v>
      </c>
      <c r="Q858" s="146">
        <v>43539.0</v>
      </c>
      <c r="R858" s="23">
        <f t="shared" si="4"/>
        <v>52.17391304</v>
      </c>
      <c r="S858" s="108">
        <f t="array" ref="S858">IF(INDEX(Historical!$D$7:$D$1379,MATCH(B858,Historical!$B$7:$B$1403,0))=0,"n/a",(INDEX(Historical!$C$7:$C$1381,MATCH(B858,Historical!$B$7:$B$1403,0))/INDEX(Historical!$D$7:$D$1379,MATCH(B858,Historical!$B$7:$B$1403,0))-1)*100)</f>
        <v>52.17391304</v>
      </c>
      <c r="T858" s="108">
        <f t="array" ref="T858">IF(INDEX(Historical!$F$7:$F$1372,MATCH(B858,Historical!$B$7:$B$1403,0))=0,"n/a",((INDEX(Historical!$C$7:$C$1381,MATCH(B858,Historical!$B$7:$B$1403,0))/INDEX(Historical!$F$7:$F$1372,MATCH(B858,Historical!$B$7:$B$1403,0)))^(1/3)-1)*100)</f>
        <v>32.63524026</v>
      </c>
      <c r="U858" s="108">
        <f t="array" ref="U858">IF(INDEX(Historical!$H$7:$H$1372,MATCH(B858,Historical!$B$7:$B$1403,0))=0,"n/a",((INDEX(Historical!$C$7:$C$1381,MATCH(B858,Historical!$B$7:$B$1403,0))/INDEX(Historical!$H$7:$H$1372,MATCH(B858,Historical!$B$7:$B$1403,0)))^(1/5)-1)*100)</f>
        <v>23.87320081</v>
      </c>
      <c r="V858" s="108" t="str">
        <f t="array" ref="V858">IF(INDEX(Historical!$O$7:$O$1372,MATCH(B858,Historical!$B$7:$B$1403,0))=0,"n/a",((INDEX(Historical!$C$7:$C$1381,MATCH(B858,Historical!$B$7:$B$1403,0))/INDEX(Historical!$O$7:$O$1372,MATCH(B858,Historical!$B$7:$B$1403,0)))^(1/10)-1)*100)</f>
        <v>n/a</v>
      </c>
      <c r="W858" s="109" t="str">
        <f t="shared" si="5"/>
        <v>n/a</v>
      </c>
      <c r="X858" s="110" t="str">
        <f t="shared" si="6"/>
        <v>n/a</v>
      </c>
      <c r="Y858" s="133"/>
      <c r="Z858" s="103" t="str">
        <f t="shared" si="7"/>
        <v>n/a</v>
      </c>
      <c r="AA858" s="112" t="str">
        <f t="shared" si="8"/>
        <v>n/a</v>
      </c>
      <c r="AB858" s="73">
        <v>12.0</v>
      </c>
      <c r="AC858" s="102" t="s">
        <v>128</v>
      </c>
      <c r="AD858" s="102" t="s">
        <v>128</v>
      </c>
      <c r="AE858" s="102" t="s">
        <v>128</v>
      </c>
      <c r="AF858" s="102" t="s">
        <v>128</v>
      </c>
      <c r="AG858" s="102" t="s">
        <v>128</v>
      </c>
      <c r="AH858" s="102" t="s">
        <v>128</v>
      </c>
      <c r="AI858" s="102" t="s">
        <v>128</v>
      </c>
      <c r="AJ858" s="102" t="s">
        <v>128</v>
      </c>
      <c r="AK858" s="102" t="s">
        <v>128</v>
      </c>
      <c r="AL858" s="113" t="s">
        <v>128</v>
      </c>
      <c r="AM858" s="114" t="s">
        <v>128</v>
      </c>
      <c r="AN858" s="102" t="s">
        <v>128</v>
      </c>
      <c r="AO858" s="115" t="str">
        <f t="shared" si="9"/>
        <v>n/a</v>
      </c>
      <c r="AP858" s="116">
        <f t="shared" si="10"/>
        <v>25.52025964</v>
      </c>
      <c r="AQ858" s="117" t="str">
        <f t="shared" si="11"/>
        <v>n/a</v>
      </c>
      <c r="AR858" s="103">
        <f t="array" ref="AR858">INDEX(Historical!$C$7:$C$1381,MATCH(B858,Historical!$B$7:$B$1403,0))*IF(AH858="n/a",1.03,IF(AH858&lt;0,1.01,IF(AH858&gt;10,1.1,(1+AH858/100))))</f>
        <v>7.21</v>
      </c>
      <c r="AS858" s="112">
        <f t="shared" si="12"/>
        <v>7.4263</v>
      </c>
      <c r="AT858" s="112">
        <f t="shared" ref="AT858:AV858" si="866">IF($AK858="n/a",1.03*AS858,IF($AK858&lt;0,1.01*AS858,IF($AK858&gt;10,1.1*AS858,(1+$AK858/100)*AS858)))</f>
        <v>7.649089</v>
      </c>
      <c r="AU858" s="112">
        <f t="shared" si="866"/>
        <v>7.87856167</v>
      </c>
      <c r="AV858" s="112">
        <f t="shared" si="866"/>
        <v>8.11491852</v>
      </c>
      <c r="AW858" s="103">
        <f t="shared" si="14"/>
        <v>38.27886919</v>
      </c>
      <c r="AX858" s="118">
        <f t="shared" si="15"/>
        <v>9.006792751</v>
      </c>
      <c r="AY858" s="119" t="s">
        <v>128</v>
      </c>
      <c r="AZ858" s="114" t="s">
        <v>128</v>
      </c>
      <c r="BA858" s="114" t="s">
        <v>128</v>
      </c>
      <c r="BB858" s="114" t="s">
        <v>128</v>
      </c>
      <c r="BC858" s="114" t="s">
        <v>128</v>
      </c>
      <c r="BD858" s="42" t="s">
        <v>112</v>
      </c>
      <c r="BE858" s="17">
        <v>2013.0</v>
      </c>
      <c r="BF858" s="17">
        <f t="shared" si="16"/>
        <v>0</v>
      </c>
      <c r="BG858" s="120" t="s">
        <v>128</v>
      </c>
    </row>
    <row r="859" ht="12.75" customHeight="1">
      <c r="A859" s="155" t="s">
        <v>1828</v>
      </c>
      <c r="B859" s="232" t="s">
        <v>1829</v>
      </c>
      <c r="C859" s="100" t="s">
        <v>136</v>
      </c>
      <c r="D859" s="100" t="s">
        <v>153</v>
      </c>
      <c r="E859" s="101">
        <v>7.0</v>
      </c>
      <c r="F859" s="58">
        <v>713.0</v>
      </c>
      <c r="G859" s="58" t="s">
        <v>168</v>
      </c>
      <c r="H859" s="58" t="s">
        <v>168</v>
      </c>
      <c r="I859" s="150">
        <v>53.41</v>
      </c>
      <c r="J859" s="103">
        <f t="shared" si="2"/>
        <v>2.096985583</v>
      </c>
      <c r="K859" s="104">
        <v>0.28</v>
      </c>
      <c r="L859" s="73">
        <v>4.0</v>
      </c>
      <c r="M859" s="23">
        <f t="shared" si="3"/>
        <v>1.12</v>
      </c>
      <c r="N859" s="105" t="s">
        <v>160</v>
      </c>
      <c r="O859" s="106">
        <v>0.25</v>
      </c>
      <c r="P859" s="107">
        <v>43866.0</v>
      </c>
      <c r="Q859" s="107">
        <v>43880.0</v>
      </c>
      <c r="R859" s="23">
        <f t="shared" si="4"/>
        <v>12</v>
      </c>
      <c r="S859" s="108">
        <f t="array" ref="S859">IF(INDEX(Historical!$D$7:$D$1379,MATCH(B859,Historical!$B$7:$B$1403,0))=0,"n/a",(INDEX(Historical!$C$7:$C$1381,MATCH(B859,Historical!$B$7:$B$1403,0))/INDEX(Historical!$D$7:$D$1379,MATCH(B859,Historical!$B$7:$B$1403,0))-1)*100)</f>
        <v>31.57894737</v>
      </c>
      <c r="T859" s="108">
        <f t="array" ref="T859">IF(INDEX(Historical!$F$7:$F$1372,MATCH(B859,Historical!$B$7:$B$1403,0))=0,"n/a",((INDEX(Historical!$C$7:$C$1381,MATCH(B859,Historical!$B$7:$B$1403,0))/INDEX(Historical!$F$7:$F$1372,MATCH(B859,Historical!$B$7:$B$1403,0)))^(1/3)-1)*100)</f>
        <v>27.71823873</v>
      </c>
      <c r="U859" s="108">
        <f t="array" ref="U859">IF(INDEX(Historical!$H$7:$H$1372,MATCH(B859,Historical!$B$7:$B$1403,0))=0,"n/a",((INDEX(Historical!$C$7:$C$1381,MATCH(B859,Historical!$B$7:$B$1403,0))/INDEX(Historical!$H$7:$H$1372,MATCH(B859,Historical!$B$7:$B$1403,0)))^(1/5)-1)*100)</f>
        <v>20.1124434</v>
      </c>
      <c r="V859" s="108">
        <f t="array" ref="V859">IF(INDEX(Historical!$O$7:$O$1372,MATCH(B859,Historical!$B$7:$B$1403,0))=0,"n/a",((INDEX(Historical!$C$7:$C$1381,MATCH(B859,Historical!$B$7:$B$1403,0))/INDEX(Historical!$O$7:$O$1372,MATCH(B859,Historical!$B$7:$B$1403,0)))^(1/10)-1)*100)</f>
        <v>13.98917845</v>
      </c>
      <c r="W859" s="109">
        <f t="shared" si="5"/>
        <v>1.437714407</v>
      </c>
      <c r="X859" s="110">
        <f t="shared" si="6"/>
        <v>1.233892233</v>
      </c>
      <c r="Y859" s="149"/>
      <c r="Z859" s="103">
        <f t="shared" si="7"/>
        <v>18.57379768</v>
      </c>
      <c r="AA859" s="112">
        <f t="shared" si="8"/>
        <v>8.857379768</v>
      </c>
      <c r="AB859" s="73">
        <v>12.0</v>
      </c>
      <c r="AC859" s="102">
        <v>6.03</v>
      </c>
      <c r="AD859" s="102">
        <v>0.89</v>
      </c>
      <c r="AE859" s="102">
        <v>2.24</v>
      </c>
      <c r="AF859" s="102">
        <v>0.89</v>
      </c>
      <c r="AG859" s="102">
        <v>10.2</v>
      </c>
      <c r="AH859" s="102">
        <v>36.7</v>
      </c>
      <c r="AI859" s="102">
        <v>6.67</v>
      </c>
      <c r="AJ859" s="102">
        <v>16.3</v>
      </c>
      <c r="AK859" s="102">
        <v>10.0</v>
      </c>
      <c r="AL859" s="113">
        <v>3110.0</v>
      </c>
      <c r="AM859" s="114">
        <v>1.3</v>
      </c>
      <c r="AN859" s="102">
        <v>0.32</v>
      </c>
      <c r="AO859" s="115">
        <f t="shared" si="9"/>
        <v>13.35204921</v>
      </c>
      <c r="AP859" s="116">
        <f t="shared" si="10"/>
        <v>22.20942898</v>
      </c>
      <c r="AQ859" s="117">
        <f t="shared" si="11"/>
        <v>-40.8089046</v>
      </c>
      <c r="AR859" s="103">
        <f t="array" ref="AR859">INDEX(Historical!$C$7:$C$1381,MATCH(B859,Historical!$B$7:$B$1403,0))*IF(AH859="n/a",1.03,IF(AH859&lt;0,1.01,IF(AH859&gt;10,1.1,(1+AH859/100))))</f>
        <v>1.1</v>
      </c>
      <c r="AS859" s="112">
        <f t="shared" si="12"/>
        <v>1.17337</v>
      </c>
      <c r="AT859" s="112">
        <f t="shared" ref="AT859:AV859" si="867">IF($AK859="n/a",1.03*AS859,IF($AK859&lt;0,1.01*AS859,IF($AK859&gt;10,1.1*AS859,(1+$AK859/100)*AS859)))</f>
        <v>1.290707</v>
      </c>
      <c r="AU859" s="112">
        <f t="shared" si="867"/>
        <v>1.4197777</v>
      </c>
      <c r="AV859" s="112">
        <f t="shared" si="867"/>
        <v>1.56175547</v>
      </c>
      <c r="AW859" s="103">
        <f t="shared" si="14"/>
        <v>6.54561017</v>
      </c>
      <c r="AX859" s="118">
        <f t="shared" si="15"/>
        <v>12.25540193</v>
      </c>
      <c r="AY859" s="119">
        <v>1.07</v>
      </c>
      <c r="AZ859" s="114">
        <v>-3.56</v>
      </c>
      <c r="BA859" s="114">
        <v>-31.740000000000002</v>
      </c>
      <c r="BB859" s="114">
        <v>-19.98</v>
      </c>
      <c r="BC859" s="114">
        <v>-20.47</v>
      </c>
      <c r="BD859" s="42"/>
      <c r="BE859" s="17">
        <v>2014.0</v>
      </c>
      <c r="BF859" s="17">
        <f t="shared" si="16"/>
        <v>0</v>
      </c>
      <c r="BG859" s="120">
        <v>1.0</v>
      </c>
    </row>
    <row r="860" ht="12.75" customHeight="1">
      <c r="A860" s="155" t="s">
        <v>523</v>
      </c>
      <c r="B860" s="232" t="s">
        <v>524</v>
      </c>
      <c r="C860" s="100" t="s">
        <v>158</v>
      </c>
      <c r="D860" s="100" t="s">
        <v>159</v>
      </c>
      <c r="E860" s="101">
        <v>27.0</v>
      </c>
      <c r="F860" s="58">
        <v>106.0</v>
      </c>
      <c r="G860" s="58" t="s">
        <v>121</v>
      </c>
      <c r="H860" s="58" t="s">
        <v>121</v>
      </c>
      <c r="I860" s="102">
        <v>43.01</v>
      </c>
      <c r="J860" s="103">
        <f t="shared" si="2"/>
        <v>2.179028133</v>
      </c>
      <c r="K860" s="144">
        <v>0.2343</v>
      </c>
      <c r="L860" s="73">
        <v>4.0</v>
      </c>
      <c r="M860" s="23">
        <f t="shared" si="3"/>
        <v>0.9372</v>
      </c>
      <c r="N860" s="105" t="s">
        <v>138</v>
      </c>
      <c r="O860" s="145">
        <v>0.219</v>
      </c>
      <c r="P860" s="107">
        <v>43692.0</v>
      </c>
      <c r="Q860" s="107">
        <v>43709.0</v>
      </c>
      <c r="R860" s="23">
        <f t="shared" si="4"/>
        <v>6.98630137</v>
      </c>
      <c r="S860" s="108">
        <f t="array" ref="S860">IF(INDEX(Historical!$D$7:$D$1379,MATCH(B860,Historical!$B$7:$B$1403,0))=0,"n/a",(INDEX(Historical!$C$7:$C$1381,MATCH(B860,Historical!$B$7:$B$1403,0))/INDEX(Historical!$D$7:$D$1379,MATCH(B860,Historical!$B$7:$B$1403,0))-1)*100)</f>
        <v>6.910377358</v>
      </c>
      <c r="T860" s="108">
        <f t="array" ref="T860">IF(INDEX(Historical!$F$7:$F$1372,MATCH(B860,Historical!$B$7:$B$1403,0))=0,"n/a",((INDEX(Historical!$C$7:$C$1381,MATCH(B860,Historical!$B$7:$B$1403,0))/INDEX(Historical!$F$7:$F$1372,MATCH(B860,Historical!$B$7:$B$1403,0)))^(1/3)-1)*100)</f>
        <v>7.070246816</v>
      </c>
      <c r="U860" s="108">
        <f t="array" ref="U860">IF(INDEX(Historical!$H$7:$H$1372,MATCH(B860,Historical!$B$7:$B$1403,0))=0,"n/a",((INDEX(Historical!$C$7:$C$1381,MATCH(B860,Historical!$B$7:$B$1403,0))/INDEX(Historical!$H$7:$H$1372,MATCH(B860,Historical!$B$7:$B$1403,0)))^(1/5)-1)*100)</f>
        <v>7.41508869</v>
      </c>
      <c r="V860" s="108">
        <f t="array" ref="V860">IF(INDEX(Historical!$O$7:$O$1372,MATCH(B860,Historical!$B$7:$B$1403,0))=0,"n/a",((INDEX(Historical!$C$7:$C$1381,MATCH(B860,Historical!$B$7:$B$1403,0))/INDEX(Historical!$O$7:$O$1372,MATCH(B860,Historical!$B$7:$B$1403,0)))^(1/10)-1)*100)</f>
        <v>7.496989997</v>
      </c>
      <c r="W860" s="109">
        <f t="shared" si="5"/>
        <v>0.9890754413</v>
      </c>
      <c r="X860" s="110" t="str">
        <f t="shared" si="6"/>
        <v>n/a</v>
      </c>
      <c r="Y860" s="149"/>
      <c r="Z860" s="103">
        <f t="shared" si="7"/>
        <v>133.8857143</v>
      </c>
      <c r="AA860" s="112">
        <f t="shared" si="8"/>
        <v>61.44285714</v>
      </c>
      <c r="AB860" s="73">
        <v>12.0</v>
      </c>
      <c r="AC860" s="102">
        <v>0.7</v>
      </c>
      <c r="AD860" s="102">
        <v>9.56</v>
      </c>
      <c r="AE860" s="102">
        <v>10.77</v>
      </c>
      <c r="AF860" s="102">
        <v>2.58</v>
      </c>
      <c r="AG860" s="102">
        <v>5.4</v>
      </c>
      <c r="AH860" s="102">
        <v>-21.2</v>
      </c>
      <c r="AI860" s="102">
        <v>5.88</v>
      </c>
      <c r="AJ860" s="102">
        <v>-1.3</v>
      </c>
      <c r="AK860" s="102">
        <v>6.4</v>
      </c>
      <c r="AL860" s="113">
        <v>9360.0</v>
      </c>
      <c r="AM860" s="114">
        <v>0.21</v>
      </c>
      <c r="AN860" s="102">
        <v>0.8</v>
      </c>
      <c r="AO860" s="115">
        <f t="shared" si="9"/>
        <v>-51.84874032</v>
      </c>
      <c r="AP860" s="116">
        <f t="shared" si="10"/>
        <v>9.594116823</v>
      </c>
      <c r="AQ860" s="117">
        <f t="shared" si="11"/>
        <v>165.4326208</v>
      </c>
      <c r="AR860" s="103">
        <f t="array" ref="AR860">INDEX(Historical!$C$7:$C$1381,MATCH(B860,Historical!$B$7:$B$1403,0))*IF(AH860="n/a",1.03,IF(AH860&lt;0,1.01,IF(AH860&gt;10,1.1,(1+AH860/100))))</f>
        <v>0.915666</v>
      </c>
      <c r="AS860" s="112">
        <f t="shared" si="12"/>
        <v>0.9695071608</v>
      </c>
      <c r="AT860" s="112">
        <f t="shared" ref="AT860:AV860" si="868">IF($AK860="n/a",1.03*AS860,IF($AK860&lt;0,1.01*AS860,IF($AK860&gt;10,1.1*AS860,(1+$AK860/100)*AS860)))</f>
        <v>1.031555619</v>
      </c>
      <c r="AU860" s="112">
        <f t="shared" si="868"/>
        <v>1.097575179</v>
      </c>
      <c r="AV860" s="112">
        <f t="shared" si="868"/>
        <v>1.16781999</v>
      </c>
      <c r="AW860" s="103">
        <f t="shared" si="14"/>
        <v>5.182123949</v>
      </c>
      <c r="AX860" s="118">
        <f t="shared" si="15"/>
        <v>12.04864903</v>
      </c>
      <c r="AY860" s="119">
        <v>0.36</v>
      </c>
      <c r="AZ860" s="114">
        <v>23.630000000000003</v>
      </c>
      <c r="BA860" s="114">
        <v>-21.11</v>
      </c>
      <c r="BB860" s="114">
        <v>-13.71</v>
      </c>
      <c r="BC860" s="114">
        <v>-3.81</v>
      </c>
      <c r="BD860" s="42"/>
      <c r="BE860" s="17">
        <v>1993.0</v>
      </c>
      <c r="BF860" s="17">
        <f t="shared" si="16"/>
        <v>2</v>
      </c>
      <c r="BG860" s="120">
        <v>1.9</v>
      </c>
    </row>
    <row r="861" ht="12.75" customHeight="1">
      <c r="A861" s="155" t="s">
        <v>1830</v>
      </c>
      <c r="B861" s="232" t="s">
        <v>1831</v>
      </c>
      <c r="C861" s="100" t="s">
        <v>118</v>
      </c>
      <c r="D861" s="100" t="s">
        <v>202</v>
      </c>
      <c r="E861" s="101">
        <v>7.0</v>
      </c>
      <c r="F861" s="58">
        <v>672.0</v>
      </c>
      <c r="G861" s="58" t="s">
        <v>168</v>
      </c>
      <c r="H861" s="58" t="s">
        <v>168</v>
      </c>
      <c r="I861" s="150">
        <v>93.91</v>
      </c>
      <c r="J861" s="103">
        <f t="shared" si="2"/>
        <v>0.9796613779</v>
      </c>
      <c r="K861" s="104">
        <v>0.23</v>
      </c>
      <c r="L861" s="73">
        <v>4.0</v>
      </c>
      <c r="M861" s="23">
        <f t="shared" si="3"/>
        <v>0.92</v>
      </c>
      <c r="N861" s="105" t="s">
        <v>314</v>
      </c>
      <c r="O861" s="106">
        <v>0.21</v>
      </c>
      <c r="P861" s="107">
        <v>43615.0</v>
      </c>
      <c r="Q861" s="107">
        <v>43630.0</v>
      </c>
      <c r="R861" s="23">
        <f t="shared" si="4"/>
        <v>9.523809524</v>
      </c>
      <c r="S861" s="108">
        <f t="array" ref="S861">IF(INDEX(Historical!$D$7:$D$1379,MATCH(B861,Historical!$B$7:$B$1403,0))=0,"n/a",(INDEX(Historical!$C$7:$C$1381,MATCH(B861,Historical!$B$7:$B$1403,0))/INDEX(Historical!$D$7:$D$1379,MATCH(B861,Historical!$B$7:$B$1403,0))-1)*100)</f>
        <v>9.756097561</v>
      </c>
      <c r="T861" s="108">
        <f t="array" ref="T861">IF(INDEX(Historical!$F$7:$F$1372,MATCH(B861,Historical!$B$7:$B$1403,0))=0,"n/a",((INDEX(Historical!$C$7:$C$1381,MATCH(B861,Historical!$B$7:$B$1403,0))/INDEX(Historical!$F$7:$F$1372,MATCH(B861,Historical!$B$7:$B$1403,0)))^(1/3)-1)*100)</f>
        <v>8.225114404</v>
      </c>
      <c r="U861" s="108">
        <f t="array" ref="U861">IF(INDEX(Historical!$H$7:$H$1372,MATCH(B861,Historical!$B$7:$B$1403,0))=0,"n/a",((INDEX(Historical!$C$7:$C$1381,MATCH(B861,Historical!$B$7:$B$1403,0))/INDEX(Historical!$H$7:$H$1372,MATCH(B861,Historical!$B$7:$B$1403,0)))^(1/5)-1)*100)</f>
        <v>9.184981079</v>
      </c>
      <c r="V861" s="108">
        <f t="array" ref="V861">IF(INDEX(Historical!$O$7:$O$1372,MATCH(B861,Historical!$B$7:$B$1403,0))=0,"n/a",((INDEX(Historical!$C$7:$C$1381,MATCH(B861,Historical!$B$7:$B$1403,0))/INDEX(Historical!$O$7:$O$1372,MATCH(B861,Historical!$B$7:$B$1403,0)))^(1/10)-1)*100)</f>
        <v>7.4184752</v>
      </c>
      <c r="W861" s="109">
        <f t="shared" si="5"/>
        <v>1.238122502</v>
      </c>
      <c r="X861" s="110">
        <f t="shared" si="6"/>
        <v>0.41749914</v>
      </c>
      <c r="Y861" s="177"/>
      <c r="Z861" s="103">
        <f t="shared" si="7"/>
        <v>23.8961039</v>
      </c>
      <c r="AA861" s="112">
        <f t="shared" si="8"/>
        <v>24.39220779</v>
      </c>
      <c r="AB861" s="73">
        <v>12.0</v>
      </c>
      <c r="AC861" s="102">
        <v>3.85</v>
      </c>
      <c r="AD861" s="102">
        <v>3.05</v>
      </c>
      <c r="AE861" s="102">
        <v>2.0</v>
      </c>
      <c r="AF861" s="102">
        <v>3.27</v>
      </c>
      <c r="AG861" s="102">
        <v>14.000000000000002</v>
      </c>
      <c r="AH861" s="102">
        <v>7.8</v>
      </c>
      <c r="AI861" s="102">
        <v>8.98</v>
      </c>
      <c r="AJ861" s="102">
        <v>22.0</v>
      </c>
      <c r="AK861" s="102">
        <v>8.0</v>
      </c>
      <c r="AL861" s="113">
        <v>3200.0</v>
      </c>
      <c r="AM861" s="114">
        <v>1.0</v>
      </c>
      <c r="AN861" s="102">
        <v>0.32</v>
      </c>
      <c r="AO861" s="115">
        <f t="shared" si="9"/>
        <v>-14.22756534</v>
      </c>
      <c r="AP861" s="116">
        <f t="shared" si="10"/>
        <v>10.16464246</v>
      </c>
      <c r="AQ861" s="117">
        <f t="shared" si="11"/>
        <v>88.28172683</v>
      </c>
      <c r="AR861" s="103">
        <f t="array" ref="AR861">INDEX(Historical!$C$7:$C$1381,MATCH(B861,Historical!$B$7:$B$1403,0))*IF(AH861="n/a",1.03,IF(AH861&lt;0,1.01,IF(AH861&gt;10,1.1,(1+AH861/100))))</f>
        <v>0.9702</v>
      </c>
      <c r="AS861" s="112">
        <f t="shared" si="12"/>
        <v>1.05732396</v>
      </c>
      <c r="AT861" s="112">
        <f t="shared" ref="AT861:AV861" si="869">IF($AK861="n/a",1.03*AS861,IF($AK861&lt;0,1.01*AS861,IF($AK861&gt;10,1.1*AS861,(1+$AK861/100)*AS861)))</f>
        <v>1.141909877</v>
      </c>
      <c r="AU861" s="112">
        <f t="shared" si="869"/>
        <v>1.233262667</v>
      </c>
      <c r="AV861" s="112">
        <f t="shared" si="869"/>
        <v>1.33192368</v>
      </c>
      <c r="AW861" s="103">
        <f t="shared" si="14"/>
        <v>5.734620184</v>
      </c>
      <c r="AX861" s="118">
        <f t="shared" si="15"/>
        <v>6.106506425</v>
      </c>
      <c r="AY861" s="119">
        <v>1.24</v>
      </c>
      <c r="AZ861" s="114">
        <v>23.32</v>
      </c>
      <c r="BA861" s="114">
        <v>-17.95</v>
      </c>
      <c r="BB861" s="114">
        <v>-7.24</v>
      </c>
      <c r="BC861" s="114">
        <v>-0.26</v>
      </c>
      <c r="BD861" s="42"/>
      <c r="BE861" s="17">
        <v>2013.0</v>
      </c>
      <c r="BF861" s="17">
        <f t="shared" si="16"/>
        <v>0</v>
      </c>
      <c r="BG861" s="120">
        <v>7.8</v>
      </c>
    </row>
    <row r="862" ht="12.75" customHeight="1">
      <c r="A862" s="230" t="s">
        <v>2017</v>
      </c>
      <c r="B862" s="232" t="s">
        <v>2018</v>
      </c>
      <c r="C862" s="100" t="s">
        <v>131</v>
      </c>
      <c r="D862" s="100" t="s">
        <v>132</v>
      </c>
      <c r="E862" s="101">
        <v>6.0</v>
      </c>
      <c r="F862" s="58">
        <v>816.0</v>
      </c>
      <c r="G862" s="58" t="s">
        <v>168</v>
      </c>
      <c r="H862" s="58" t="s">
        <v>168</v>
      </c>
      <c r="I862" s="150">
        <v>22.39</v>
      </c>
      <c r="J862" s="103">
        <f t="shared" si="2"/>
        <v>4.01965163</v>
      </c>
      <c r="K862" s="104">
        <v>0.225</v>
      </c>
      <c r="L862" s="73">
        <v>4.0</v>
      </c>
      <c r="M862" s="23">
        <f t="shared" si="3"/>
        <v>0.9</v>
      </c>
      <c r="N862" s="15" t="s">
        <v>409</v>
      </c>
      <c r="O862" s="106">
        <v>0.2</v>
      </c>
      <c r="P862" s="107">
        <v>43906.0</v>
      </c>
      <c r="Q862" s="107">
        <v>43921.0</v>
      </c>
      <c r="R862" s="23">
        <f t="shared" si="4"/>
        <v>12.5</v>
      </c>
      <c r="S862" s="108">
        <f t="array" ref="S862">IF(INDEX(Historical!$D$7:$D$1379,MATCH(B862,Historical!$B$7:$B$1403,0))=0,"n/a",(INDEX(Historical!$C$7:$C$1381,MATCH(B862,Historical!$B$7:$B$1403,0))/INDEX(Historical!$D$7:$D$1379,MATCH(B862,Historical!$B$7:$B$1403,0))-1)*100)</f>
        <v>5.263157895</v>
      </c>
      <c r="T862" s="108">
        <f t="array" ref="T862">IF(INDEX(Historical!$F$7:$F$1372,MATCH(B862,Historical!$B$7:$B$1403,0))=0,"n/a",((INDEX(Historical!$C$7:$C$1381,MATCH(B862,Historical!$B$7:$B$1403,0))/INDEX(Historical!$F$7:$F$1372,MATCH(B862,Historical!$B$7:$B$1403,0)))^(1/3)-1)*100)</f>
        <v>7.721734502</v>
      </c>
      <c r="U862" s="108">
        <f t="array" ref="U862">IF(INDEX(Historical!$H$7:$H$1372,MATCH(B862,Historical!$B$7:$B$1403,0))=0,"n/a",((INDEX(Historical!$C$7:$C$1381,MATCH(B862,Historical!$B$7:$B$1403,0))/INDEX(Historical!$H$7:$H$1372,MATCH(B862,Historical!$B$7:$B$1403,0)))^(1/5)-1)*100)</f>
        <v>9.856054331</v>
      </c>
      <c r="V862" s="108">
        <f t="array" ref="V862">IF(INDEX(Historical!$O$7:$O$1372,MATCH(B862,Historical!$B$7:$B$1403,0))=0,"n/a",((INDEX(Historical!$C$7:$C$1381,MATCH(B862,Historical!$B$7:$B$1403,0))/INDEX(Historical!$O$7:$O$1372,MATCH(B862,Historical!$B$7:$B$1403,0)))^(1/10)-1)*100)</f>
        <v>29.56684201</v>
      </c>
      <c r="W862" s="109">
        <f t="shared" si="5"/>
        <v>0.3333482259</v>
      </c>
      <c r="X862" s="110">
        <f t="shared" si="6"/>
        <v>1.083082893</v>
      </c>
      <c r="Y862" s="133"/>
      <c r="Z862" s="103">
        <f t="shared" si="7"/>
        <v>36.73469388</v>
      </c>
      <c r="AA862" s="112">
        <f t="shared" si="8"/>
        <v>9.13877551</v>
      </c>
      <c r="AB862" s="73">
        <v>14.0</v>
      </c>
      <c r="AC862" s="102">
        <v>2.45</v>
      </c>
      <c r="AD862" s="102">
        <v>1.89</v>
      </c>
      <c r="AE862" s="102">
        <v>1.82</v>
      </c>
      <c r="AF862" s="102" t="s">
        <v>128</v>
      </c>
      <c r="AG862" s="102" t="s">
        <v>128</v>
      </c>
      <c r="AH862" s="102">
        <v>27.6</v>
      </c>
      <c r="AI862" s="102">
        <v>10.040000000000001</v>
      </c>
      <c r="AJ862" s="102">
        <v>9.1</v>
      </c>
      <c r="AK862" s="102">
        <v>4.83</v>
      </c>
      <c r="AL862" s="113">
        <v>9650.0</v>
      </c>
      <c r="AM862" s="114">
        <v>0.2</v>
      </c>
      <c r="AN862" s="102" t="s">
        <v>128</v>
      </c>
      <c r="AO862" s="115">
        <f t="shared" si="9"/>
        <v>4.736930451</v>
      </c>
      <c r="AP862" s="116">
        <f t="shared" si="10"/>
        <v>13.87570596</v>
      </c>
      <c r="AQ862" s="117" t="str">
        <f t="shared" si="11"/>
        <v>n/a</v>
      </c>
      <c r="AR862" s="103">
        <f t="array" ref="AR862">INDEX(Historical!$C$7:$C$1381,MATCH(B862,Historical!$B$7:$B$1403,0))*IF(AH862="n/a",1.03,IF(AH862&lt;0,1.01,IF(AH862&gt;10,1.1,(1+AH862/100))))</f>
        <v>0.88</v>
      </c>
      <c r="AS862" s="112">
        <f t="shared" si="12"/>
        <v>0.968</v>
      </c>
      <c r="AT862" s="112">
        <f t="shared" ref="AT862:AV862" si="870">IF($AK862="n/a",1.03*AS862,IF($AK862&lt;0,1.01*AS862,IF($AK862&gt;10,1.1*AS862,(1+$AK862/100)*AS862)))</f>
        <v>1.0147544</v>
      </c>
      <c r="AU862" s="112">
        <f t="shared" si="870"/>
        <v>1.063767038</v>
      </c>
      <c r="AV862" s="112">
        <f t="shared" si="870"/>
        <v>1.115146985</v>
      </c>
      <c r="AW862" s="103">
        <f t="shared" si="14"/>
        <v>5.041668423</v>
      </c>
      <c r="AX862" s="118">
        <f t="shared" si="15"/>
        <v>22.51750077</v>
      </c>
      <c r="AY862" s="119">
        <v>0.69</v>
      </c>
      <c r="AZ862" s="114">
        <v>27.800000000000004</v>
      </c>
      <c r="BA862" s="114">
        <v>-21.29</v>
      </c>
      <c r="BB862" s="114">
        <v>-16.21</v>
      </c>
      <c r="BC862" s="114">
        <v>-5.319999999999999</v>
      </c>
      <c r="BD862" s="42"/>
      <c r="BE862" s="17">
        <v>2015.0</v>
      </c>
      <c r="BF862" s="17">
        <f t="shared" si="16"/>
        <v>0</v>
      </c>
      <c r="BG862" s="120">
        <v>11.700000000000001</v>
      </c>
    </row>
    <row r="863" ht="12.75" customHeight="1">
      <c r="A863" s="155" t="s">
        <v>2019</v>
      </c>
      <c r="B863" s="232" t="s">
        <v>2020</v>
      </c>
      <c r="C863" s="100" t="s">
        <v>118</v>
      </c>
      <c r="D863" s="100" t="s">
        <v>202</v>
      </c>
      <c r="E863" s="101">
        <v>6.0</v>
      </c>
      <c r="F863" s="58">
        <v>806.0</v>
      </c>
      <c r="G863" s="58" t="s">
        <v>168</v>
      </c>
      <c r="H863" s="58" t="s">
        <v>168</v>
      </c>
      <c r="I863" s="150">
        <v>103.2</v>
      </c>
      <c r="J863" s="103">
        <f t="shared" si="2"/>
        <v>1.085271318</v>
      </c>
      <c r="K863" s="104">
        <v>0.28</v>
      </c>
      <c r="L863" s="73">
        <v>4.0</v>
      </c>
      <c r="M863" s="23">
        <f t="shared" si="3"/>
        <v>1.12</v>
      </c>
      <c r="N863" s="105" t="s">
        <v>2021</v>
      </c>
      <c r="O863" s="106">
        <v>0.1625</v>
      </c>
      <c r="P863" s="107">
        <v>43875.0</v>
      </c>
      <c r="Q863" s="107">
        <v>43893.0</v>
      </c>
      <c r="R863" s="23">
        <f t="shared" si="4"/>
        <v>72.30769231</v>
      </c>
      <c r="S863" s="108">
        <f t="array" ref="S863">IF(INDEX(Historical!$D$7:$D$1379,MATCH(B863,Historical!$B$7:$B$1403,0))=0,"n/a",(INDEX(Historical!$C$7:$C$1381,MATCH(B863,Historical!$B$7:$B$1403,0))/INDEX(Historical!$D$7:$D$1379,MATCH(B863,Historical!$B$7:$B$1403,0))-1)*100)</f>
        <v>14.03508772</v>
      </c>
      <c r="T863" s="108">
        <f t="array" ref="T863">IF(INDEX(Historical!$F$7:$F$1372,MATCH(B863,Historical!$B$7:$B$1403,0))=0,"n/a",((INDEX(Historical!$C$7:$C$1381,MATCH(B863,Historical!$B$7:$B$1403,0))/INDEX(Historical!$F$7:$F$1372,MATCH(B863,Historical!$B$7:$B$1403,0)))^(1/3)-1)*100)</f>
        <v>13.89034103</v>
      </c>
      <c r="U863" s="108">
        <f t="array" ref="U863">IF(INDEX(Historical!$H$7:$H$1372,MATCH(B863,Historical!$B$7:$B$1403,0))=0,"n/a",((INDEX(Historical!$C$7:$C$1381,MATCH(B863,Historical!$B$7:$B$1403,0))/INDEX(Historical!$H$7:$H$1372,MATCH(B863,Historical!$B$7:$B$1403,0)))^(1/5)-1)*100)</f>
        <v>15.22658099</v>
      </c>
      <c r="V863" s="108">
        <f t="array" ref="V863">IF(INDEX(Historical!$O$7:$O$1372,MATCH(B863,Historical!$B$7:$B$1403,0))=0,"n/a",((INDEX(Historical!$C$7:$C$1381,MATCH(B863,Historical!$B$7:$B$1403,0))/INDEX(Historical!$O$7:$O$1372,MATCH(B863,Historical!$B$7:$B$1403,0)))^(1/10)-1)*100)</f>
        <v>10.47657748</v>
      </c>
      <c r="W863" s="109">
        <f t="shared" si="5"/>
        <v>1.453392678</v>
      </c>
      <c r="X863" s="110">
        <f t="shared" si="6"/>
        <v>1.335664999</v>
      </c>
      <c r="Y863" s="133"/>
      <c r="Z863" s="103">
        <f t="shared" si="7"/>
        <v>26.35294118</v>
      </c>
      <c r="AA863" s="112">
        <f t="shared" si="8"/>
        <v>24.28235294</v>
      </c>
      <c r="AB863" s="73">
        <v>9.0</v>
      </c>
      <c r="AC863" s="102">
        <v>4.25</v>
      </c>
      <c r="AD863" s="102">
        <v>1.81</v>
      </c>
      <c r="AE863" s="102">
        <v>2.18</v>
      </c>
      <c r="AF863" s="102">
        <v>3.56</v>
      </c>
      <c r="AG863" s="102">
        <v>15.2</v>
      </c>
      <c r="AH863" s="102">
        <v>39.900000000000006</v>
      </c>
      <c r="AI863" s="102">
        <v>12.8</v>
      </c>
      <c r="AJ863" s="102">
        <v>11.4</v>
      </c>
      <c r="AK863" s="102">
        <v>13.43</v>
      </c>
      <c r="AL863" s="113">
        <v>6470.0</v>
      </c>
      <c r="AM863" s="114">
        <v>0.1</v>
      </c>
      <c r="AN863" s="102">
        <v>0.62</v>
      </c>
      <c r="AO863" s="115">
        <f t="shared" si="9"/>
        <v>-7.970500633</v>
      </c>
      <c r="AP863" s="116">
        <f t="shared" si="10"/>
        <v>16.31185231</v>
      </c>
      <c r="AQ863" s="117">
        <f t="shared" si="11"/>
        <v>96.01040389</v>
      </c>
      <c r="AR863" s="103">
        <f t="array" ref="AR863">INDEX(Historical!$C$7:$C$1381,MATCH(B863,Historical!$B$7:$B$1403,0))*IF(AH863="n/a",1.03,IF(AH863&lt;0,1.01,IF(AH863&gt;10,1.1,(1+AH863/100))))</f>
        <v>0.715</v>
      </c>
      <c r="AS863" s="112">
        <f t="shared" si="12"/>
        <v>0.7865</v>
      </c>
      <c r="AT863" s="112">
        <f t="shared" ref="AT863:AV863" si="871">IF($AK863="n/a",1.03*AS863,IF($AK863&lt;0,1.01*AS863,IF($AK863&gt;10,1.1*AS863,(1+$AK863/100)*AS863)))</f>
        <v>0.86515</v>
      </c>
      <c r="AU863" s="112">
        <f t="shared" si="871"/>
        <v>0.951665</v>
      </c>
      <c r="AV863" s="112">
        <f t="shared" si="871"/>
        <v>1.0468315</v>
      </c>
      <c r="AW863" s="103">
        <f t="shared" si="14"/>
        <v>4.3651465</v>
      </c>
      <c r="AX863" s="118">
        <f t="shared" si="15"/>
        <v>4.22979312</v>
      </c>
      <c r="AY863" s="119">
        <v>1.25</v>
      </c>
      <c r="AZ863" s="114">
        <v>14.02</v>
      </c>
      <c r="BA863" s="114">
        <v>-20.04</v>
      </c>
      <c r="BB863" s="114">
        <v>-13.489999999999998</v>
      </c>
      <c r="BC863" s="114">
        <v>-8.68</v>
      </c>
      <c r="BD863" s="42"/>
      <c r="BE863" s="17">
        <v>2015.0</v>
      </c>
      <c r="BF863" s="17">
        <f t="shared" si="16"/>
        <v>0</v>
      </c>
      <c r="BG863" s="120">
        <v>6.6000000000000005</v>
      </c>
    </row>
    <row r="864" ht="12.75" customHeight="1">
      <c r="A864" s="55" t="s">
        <v>1456</v>
      </c>
      <c r="B864" s="232" t="s">
        <v>1457</v>
      </c>
      <c r="C864" s="100" t="s">
        <v>272</v>
      </c>
      <c r="D864" s="100" t="s">
        <v>273</v>
      </c>
      <c r="E864" s="101">
        <v>9.0</v>
      </c>
      <c r="F864" s="58">
        <v>441.0</v>
      </c>
      <c r="G864" s="58" t="s">
        <v>121</v>
      </c>
      <c r="H864" s="58" t="s">
        <v>120</v>
      </c>
      <c r="I864" s="150">
        <v>25.98</v>
      </c>
      <c r="J864" s="103">
        <f t="shared" si="2"/>
        <v>5.234795997</v>
      </c>
      <c r="K864" s="104">
        <v>0.34</v>
      </c>
      <c r="L864" s="73">
        <v>4.0</v>
      </c>
      <c r="M864" s="23">
        <f t="shared" si="3"/>
        <v>1.36</v>
      </c>
      <c r="N864" s="105" t="s">
        <v>154</v>
      </c>
      <c r="O864" s="106">
        <v>0.32</v>
      </c>
      <c r="P864" s="148">
        <v>43356.0</v>
      </c>
      <c r="Q864" s="148">
        <v>43371.0</v>
      </c>
      <c r="R864" s="23">
        <f t="shared" si="4"/>
        <v>6.25</v>
      </c>
      <c r="S864" s="108">
        <f t="array" ref="S864">IF(INDEX(Historical!$D$7:$D$1379,MATCH(B864,Historical!$B$7:$B$1403,0))=0,"n/a",(INDEX(Historical!$C$7:$C$1381,MATCH(B864,Historical!$B$7:$B$1403,0))/INDEX(Historical!$D$7:$D$1379,MATCH(B864,Historical!$B$7:$B$1403,0))-1)*100)</f>
        <v>3.03030303</v>
      </c>
      <c r="T864" s="108">
        <f t="array" ref="T864">IF(INDEX(Historical!$F$7:$F$1372,MATCH(B864,Historical!$B$7:$B$1403,0))=0,"n/a",((INDEX(Historical!$C$7:$C$1381,MATCH(B864,Historical!$B$7:$B$1403,0))/INDEX(Historical!$F$7:$F$1372,MATCH(B864,Historical!$B$7:$B$1403,0)))^(1/3)-1)*100)</f>
        <v>3.127005599</v>
      </c>
      <c r="U864" s="108">
        <f t="array" ref="U864">IF(INDEX(Historical!$H$7:$H$1372,MATCH(B864,Historical!$B$7:$B$1403,0))=0,"n/a",((INDEX(Historical!$C$7:$C$1381,MATCH(B864,Historical!$B$7:$B$1403,0))/INDEX(Historical!$H$7:$H$1372,MATCH(B864,Historical!$B$7:$B$1403,0)))^(1/5)-1)*100)</f>
        <v>5.922384105</v>
      </c>
      <c r="V864" s="108">
        <f t="array" ref="V864">IF(INDEX(Historical!$O$7:$O$1372,MATCH(B864,Historical!$B$7:$B$1403,0))=0,"n/a",((INDEX(Historical!$C$7:$C$1381,MATCH(B864,Historical!$B$7:$B$1403,0))/INDEX(Historical!$O$7:$O$1372,MATCH(B864,Historical!$B$7:$B$1403,0)))^(1/10)-1)*100)</f>
        <v>19.92419272</v>
      </c>
      <c r="W864" s="109">
        <f t="shared" si="5"/>
        <v>0.2972458754</v>
      </c>
      <c r="X864" s="110" t="str">
        <f t="shared" si="6"/>
        <v>n/a</v>
      </c>
      <c r="Y864" s="149" t="s">
        <v>825</v>
      </c>
      <c r="Z864" s="103" t="str">
        <f t="shared" si="7"/>
        <v>n/a</v>
      </c>
      <c r="AA864" s="112" t="str">
        <f t="shared" si="8"/>
        <v>n/a</v>
      </c>
      <c r="AB864" s="73">
        <v>12.0</v>
      </c>
      <c r="AC864" s="102">
        <v>-0.1</v>
      </c>
      <c r="AD864" s="102" t="s">
        <v>128</v>
      </c>
      <c r="AE864" s="102">
        <v>2.97</v>
      </c>
      <c r="AF864" s="102">
        <v>2.37</v>
      </c>
      <c r="AG864" s="102">
        <v>-0.8999999999999999</v>
      </c>
      <c r="AH864" s="102">
        <v>-110.3</v>
      </c>
      <c r="AI864" s="102">
        <v>24.46</v>
      </c>
      <c r="AJ864" s="102">
        <v>-16.0</v>
      </c>
      <c r="AK864" s="102">
        <v>5.0</v>
      </c>
      <c r="AL864" s="113">
        <v>19460.0</v>
      </c>
      <c r="AM864" s="114">
        <v>0.2</v>
      </c>
      <c r="AN864" s="102">
        <v>0.78</v>
      </c>
      <c r="AO864" s="115" t="str">
        <f t="shared" si="9"/>
        <v>n/a</v>
      </c>
      <c r="AP864" s="116">
        <f t="shared" si="10"/>
        <v>11.1571801</v>
      </c>
      <c r="AQ864" s="117" t="str">
        <f t="shared" si="11"/>
        <v>n/a</v>
      </c>
      <c r="AR864" s="103">
        <f t="array" ref="AR864">INDEX(Historical!$C$7:$C$1381,MATCH(B864,Historical!$B$7:$B$1403,0))*IF(AH864="n/a",1.03,IF(AH864&lt;0,1.01,IF(AH864&gt;10,1.1,(1+AH864/100))))</f>
        <v>1.3736</v>
      </c>
      <c r="AS864" s="112">
        <f t="shared" si="12"/>
        <v>1.51096</v>
      </c>
      <c r="AT864" s="112">
        <f t="shared" ref="AT864:AV864" si="872">IF($AK864="n/a",1.03*AS864,IF($AK864&lt;0,1.01*AS864,IF($AK864&gt;10,1.1*AS864,(1+$AK864/100)*AS864)))</f>
        <v>1.586508</v>
      </c>
      <c r="AU864" s="112">
        <f t="shared" si="872"/>
        <v>1.6658334</v>
      </c>
      <c r="AV864" s="112">
        <f t="shared" si="872"/>
        <v>1.74912507</v>
      </c>
      <c r="AW864" s="103">
        <f t="shared" si="14"/>
        <v>7.88602647</v>
      </c>
      <c r="AX864" s="118">
        <f t="shared" si="15"/>
        <v>30.35422044</v>
      </c>
      <c r="AY864" s="119">
        <v>1.73</v>
      </c>
      <c r="AZ864" s="114">
        <v>16.24</v>
      </c>
      <c r="BA864" s="114">
        <v>-17.73</v>
      </c>
      <c r="BB864" s="114">
        <v>-12.590000000000002</v>
      </c>
      <c r="BC864" s="114">
        <v>-5.36</v>
      </c>
      <c r="BD864" s="42"/>
      <c r="BE864" s="17">
        <v>2011.0</v>
      </c>
      <c r="BF864" s="17">
        <f t="shared" si="16"/>
        <v>0</v>
      </c>
      <c r="BG864" s="120">
        <v>-0.5</v>
      </c>
    </row>
    <row r="865" ht="12.75" customHeight="1">
      <c r="A865" s="220" t="s">
        <v>1191</v>
      </c>
      <c r="B865" s="232" t="s">
        <v>1192</v>
      </c>
      <c r="C865" s="100" t="s">
        <v>296</v>
      </c>
      <c r="D865" s="100" t="s">
        <v>348</v>
      </c>
      <c r="E865" s="101">
        <v>10.0</v>
      </c>
      <c r="F865" s="58">
        <v>347.0</v>
      </c>
      <c r="G865" s="58" t="s">
        <v>168</v>
      </c>
      <c r="H865" s="58" t="s">
        <v>168</v>
      </c>
      <c r="I865" s="150">
        <v>39.9</v>
      </c>
      <c r="J865" s="103">
        <f t="shared" si="2"/>
        <v>4.511278195</v>
      </c>
      <c r="K865" s="175">
        <v>0.45</v>
      </c>
      <c r="L865" s="73">
        <v>4.0</v>
      </c>
      <c r="M865" s="23">
        <f t="shared" si="3"/>
        <v>1.8</v>
      </c>
      <c r="N865" s="105" t="s">
        <v>409</v>
      </c>
      <c r="O865" s="161">
        <v>0.41</v>
      </c>
      <c r="P865" s="146">
        <v>43539.0</v>
      </c>
      <c r="Q865" s="146">
        <v>43553.0</v>
      </c>
      <c r="R865" s="23">
        <f t="shared" si="4"/>
        <v>9.756097561</v>
      </c>
      <c r="S865" s="108">
        <f t="array" ref="S865">IF(INDEX(Historical!$D$7:$D$1379,MATCH(B865,Historical!$B$7:$B$1403,0))=0,"n/a",(INDEX(Historical!$C$7:$C$1381,MATCH(B865,Historical!$B$7:$B$1403,0))/INDEX(Historical!$D$7:$D$1379,MATCH(B865,Historical!$B$7:$B$1403,0))-1)*100)</f>
        <v>-4.761904762</v>
      </c>
      <c r="T865" s="108">
        <f t="array" ref="T865">IF(INDEX(Historical!$F$7:$F$1372,MATCH(B865,Historical!$B$7:$B$1403,0))=0,"n/a",((INDEX(Historical!$C$7:$C$1381,MATCH(B865,Historical!$B$7:$B$1403,0))/INDEX(Historical!$F$7:$F$1372,MATCH(B865,Historical!$B$7:$B$1403,0)))^(1/3)-1)*100)</f>
        <v>-3.451061539</v>
      </c>
      <c r="U865" s="108">
        <f t="array" ref="U865">IF(INDEX(Historical!$H$7:$H$1372,MATCH(B865,Historical!$B$7:$B$1403,0))=0,"n/a",((INDEX(Historical!$C$7:$C$1381,MATCH(B865,Historical!$B$7:$B$1403,0))/INDEX(Historical!$H$7:$H$1372,MATCH(B865,Historical!$B$7:$B$1403,0)))^(1/5)-1)*100)</f>
        <v>5.15474968</v>
      </c>
      <c r="V865" s="108">
        <f t="array" ref="V865">IF(INDEX(Historical!$O$7:$O$1372,MATCH(B865,Historical!$B$7:$B$1403,0))=0,"n/a",((INDEX(Historical!$C$7:$C$1381,MATCH(B865,Historical!$B$7:$B$1403,0))/INDEX(Historical!$O$7:$O$1372,MATCH(B865,Historical!$B$7:$B$1403,0)))^(1/10)-1)*100)</f>
        <v>27.38410857</v>
      </c>
      <c r="W865" s="109">
        <f t="shared" si="5"/>
        <v>0.1882387249</v>
      </c>
      <c r="X865" s="110" t="str">
        <f t="shared" si="6"/>
        <v>n/a</v>
      </c>
      <c r="Y865" s="176" t="s">
        <v>1193</v>
      </c>
      <c r="Z865" s="103">
        <f t="shared" si="7"/>
        <v>38.37953092</v>
      </c>
      <c r="AA865" s="112">
        <f t="shared" si="8"/>
        <v>8.507462687</v>
      </c>
      <c r="AB865" s="73">
        <v>12.0</v>
      </c>
      <c r="AC865" s="102">
        <v>4.69</v>
      </c>
      <c r="AD865" s="102">
        <v>0.66</v>
      </c>
      <c r="AE865" s="102">
        <v>0.91</v>
      </c>
      <c r="AF865" s="102" t="s">
        <v>128</v>
      </c>
      <c r="AG865" s="156">
        <v>-78.3</v>
      </c>
      <c r="AH865" s="102">
        <v>16.8</v>
      </c>
      <c r="AI865" s="102">
        <v>9.15</v>
      </c>
      <c r="AJ865" s="102">
        <v>-3.5000000000000004</v>
      </c>
      <c r="AK865" s="102">
        <v>12.889999999999999</v>
      </c>
      <c r="AL865" s="113">
        <v>3660.0</v>
      </c>
      <c r="AM865" s="114">
        <v>1.2</v>
      </c>
      <c r="AN865" s="102" t="s">
        <v>128</v>
      </c>
      <c r="AO865" s="115">
        <f t="shared" si="9"/>
        <v>1.158565189</v>
      </c>
      <c r="AP865" s="116">
        <f t="shared" si="10"/>
        <v>9.666027875</v>
      </c>
      <c r="AQ865" s="117" t="str">
        <f t="shared" si="11"/>
        <v>n/a</v>
      </c>
      <c r="AR865" s="103">
        <f t="array" ref="AR865">INDEX(Historical!$C$7:$C$1381,MATCH(B865,Historical!$B$7:$B$1403,0))*IF(AH865="n/a",1.03,IF(AH865&lt;0,1.01,IF(AH865&gt;10,1.1,(1+AH865/100))))</f>
        <v>1.98</v>
      </c>
      <c r="AS865" s="112">
        <f t="shared" si="12"/>
        <v>2.16117</v>
      </c>
      <c r="AT865" s="112">
        <f t="shared" ref="AT865:AV865" si="873">IF($AK865="n/a",1.03*AS865,IF($AK865&lt;0,1.01*AS865,IF($AK865&gt;10,1.1*AS865,(1+$AK865/100)*AS865)))</f>
        <v>2.377287</v>
      </c>
      <c r="AU865" s="112">
        <f t="shared" si="873"/>
        <v>2.6150157</v>
      </c>
      <c r="AV865" s="112">
        <f t="shared" si="873"/>
        <v>2.87651727</v>
      </c>
      <c r="AW865" s="103">
        <f t="shared" si="14"/>
        <v>12.00998997</v>
      </c>
      <c r="AX865" s="118">
        <f t="shared" si="15"/>
        <v>30.10022549</v>
      </c>
      <c r="AY865" s="119">
        <v>1.54</v>
      </c>
      <c r="AZ865" s="114">
        <v>4.07</v>
      </c>
      <c r="BA865" s="114">
        <v>-24.9</v>
      </c>
      <c r="BB865" s="114">
        <v>-20.080000000000002</v>
      </c>
      <c r="BC865" s="114">
        <v>-13.77</v>
      </c>
      <c r="BD865" s="42"/>
      <c r="BE865" s="17">
        <v>2010.0</v>
      </c>
      <c r="BF865" s="17">
        <f t="shared" si="16"/>
        <v>0</v>
      </c>
      <c r="BG865" s="120">
        <v>6.1</v>
      </c>
    </row>
    <row r="866" ht="12.75" customHeight="1">
      <c r="A866" s="55" t="s">
        <v>1194</v>
      </c>
      <c r="B866" s="232" t="s">
        <v>1195</v>
      </c>
      <c r="C866" s="100" t="s">
        <v>158</v>
      </c>
      <c r="D866" s="100" t="s">
        <v>362</v>
      </c>
      <c r="E866" s="101">
        <v>17.0</v>
      </c>
      <c r="F866" s="58">
        <v>229.0</v>
      </c>
      <c r="G866" s="58" t="s">
        <v>121</v>
      </c>
      <c r="H866" s="58" t="s">
        <v>120</v>
      </c>
      <c r="I866" s="150">
        <v>62.32</v>
      </c>
      <c r="J866" s="103">
        <f t="shared" si="2"/>
        <v>2.759948652</v>
      </c>
      <c r="K866" s="104">
        <v>0.43</v>
      </c>
      <c r="L866" s="73">
        <v>4.0</v>
      </c>
      <c r="M866" s="23">
        <f t="shared" si="3"/>
        <v>1.72</v>
      </c>
      <c r="N866" s="105" t="s">
        <v>780</v>
      </c>
      <c r="O866" s="106">
        <v>0.405</v>
      </c>
      <c r="P866" s="107">
        <v>43902.0</v>
      </c>
      <c r="Q866" s="107">
        <v>43941.0</v>
      </c>
      <c r="R866" s="23">
        <f t="shared" si="4"/>
        <v>6.172839506</v>
      </c>
      <c r="S866" s="108">
        <f t="array" ref="S866">IF(INDEX(Historical!$D$7:$D$1379,MATCH(B866,Historical!$B$7:$B$1403,0))=0,"n/a",(INDEX(Historical!$C$7:$C$1381,MATCH(B866,Historical!$B$7:$B$1403,0))/INDEX(Historical!$D$7:$D$1379,MATCH(B866,Historical!$B$7:$B$1403,0))-1)*100)</f>
        <v>6.333333333</v>
      </c>
      <c r="T866" s="108">
        <f t="array" ref="T866">IF(INDEX(Historical!$F$7:$F$1372,MATCH(B866,Historical!$B$7:$B$1403,0))=0,"n/a",((INDEX(Historical!$C$7:$C$1381,MATCH(B866,Historical!$B$7:$B$1403,0))/INDEX(Historical!$F$7:$F$1372,MATCH(B866,Historical!$B$7:$B$1403,0)))^(1/3)-1)*100)</f>
        <v>5.978710197</v>
      </c>
      <c r="U866" s="108">
        <f t="array" ref="U866">IF(INDEX(Historical!$H$7:$H$1372,MATCH(B866,Historical!$B$7:$B$1403,0))=0,"n/a",((INDEX(Historical!$C$7:$C$1381,MATCH(B866,Historical!$B$7:$B$1403,0))/INDEX(Historical!$H$7:$H$1372,MATCH(B866,Historical!$B$7:$B$1403,0)))^(1/5)-1)*100)</f>
        <v>6.21252562</v>
      </c>
      <c r="V866" s="108">
        <f t="array" ref="V866">IF(INDEX(Historical!$O$7:$O$1372,MATCH(B866,Historical!$B$7:$B$1403,0))=0,"n/a",((INDEX(Historical!$C$7:$C$1381,MATCH(B866,Historical!$B$7:$B$1403,0))/INDEX(Historical!$O$7:$O$1372,MATCH(B866,Historical!$B$7:$B$1403,0)))^(1/10)-1)*100)</f>
        <v>5.15340431</v>
      </c>
      <c r="W866" s="109">
        <f t="shared" si="5"/>
        <v>1.205518769</v>
      </c>
      <c r="X866" s="110">
        <f t="shared" si="6"/>
        <v>1.172174645</v>
      </c>
      <c r="Y866" s="99"/>
      <c r="Z866" s="103">
        <f t="shared" si="7"/>
        <v>65.15151515</v>
      </c>
      <c r="AA866" s="112">
        <f t="shared" si="8"/>
        <v>23.60606061</v>
      </c>
      <c r="AB866" s="73">
        <v>12.0</v>
      </c>
      <c r="AC866" s="102">
        <v>2.64</v>
      </c>
      <c r="AD866" s="102">
        <v>3.87</v>
      </c>
      <c r="AE866" s="102">
        <v>2.89</v>
      </c>
      <c r="AF866" s="102">
        <v>2.46</v>
      </c>
      <c r="AG866" s="102">
        <v>10.100000000000001</v>
      </c>
      <c r="AH866" s="102">
        <v>7.3</v>
      </c>
      <c r="AI866" s="102">
        <v>5.800000000000001</v>
      </c>
      <c r="AJ866" s="102">
        <v>5.3</v>
      </c>
      <c r="AK866" s="102">
        <v>6.1</v>
      </c>
      <c r="AL866" s="113">
        <v>33350.0</v>
      </c>
      <c r="AM866" s="114">
        <v>0.1</v>
      </c>
      <c r="AN866" s="102">
        <v>1.42</v>
      </c>
      <c r="AO866" s="115">
        <f t="shared" si="9"/>
        <v>-14.63358633</v>
      </c>
      <c r="AP866" s="116">
        <f t="shared" si="10"/>
        <v>8.972474272</v>
      </c>
      <c r="AQ866" s="117">
        <f t="shared" si="11"/>
        <v>60.65270906</v>
      </c>
      <c r="AR866" s="103">
        <f t="array" ref="AR866">INDEX(Historical!$C$7:$C$1381,MATCH(B866,Historical!$B$7:$B$1403,0))*IF(AH866="n/a",1.03,IF(AH866&lt;0,1.01,IF(AH866&gt;10,1.1,(1+AH866/100))))</f>
        <v>1.711435</v>
      </c>
      <c r="AS866" s="112">
        <f t="shared" si="12"/>
        <v>1.81069823</v>
      </c>
      <c r="AT866" s="112">
        <f t="shared" ref="AT866:AV866" si="874">IF($AK866="n/a",1.03*AS866,IF($AK866&lt;0,1.01*AS866,IF($AK866&gt;10,1.1*AS866,(1+$AK866/100)*AS866)))</f>
        <v>1.921150822</v>
      </c>
      <c r="AU866" s="112">
        <f t="shared" si="874"/>
        <v>2.038341022</v>
      </c>
      <c r="AV866" s="112">
        <f t="shared" si="874"/>
        <v>2.162679825</v>
      </c>
      <c r="AW866" s="103">
        <f t="shared" si="14"/>
        <v>9.644304899</v>
      </c>
      <c r="AX866" s="118">
        <f t="shared" si="15"/>
        <v>15.47545715</v>
      </c>
      <c r="AY866" s="119">
        <v>0.16</v>
      </c>
      <c r="AZ866" s="114">
        <v>15.129999999999999</v>
      </c>
      <c r="BA866" s="114">
        <v>-13.61</v>
      </c>
      <c r="BB866" s="114">
        <v>-5.89</v>
      </c>
      <c r="BC866" s="114">
        <v>-0.72</v>
      </c>
      <c r="BD866" s="42"/>
      <c r="BE866" s="17">
        <v>2004.0</v>
      </c>
      <c r="BF866" s="17">
        <f t="shared" si="16"/>
        <v>1</v>
      </c>
      <c r="BG866" s="120">
        <v>2.6</v>
      </c>
    </row>
    <row r="867" ht="12.75" customHeight="1">
      <c r="A867" s="55" t="s">
        <v>1196</v>
      </c>
      <c r="B867" s="232" t="s">
        <v>1197</v>
      </c>
      <c r="C867" s="100" t="s">
        <v>131</v>
      </c>
      <c r="D867" s="100" t="s">
        <v>546</v>
      </c>
      <c r="E867" s="101">
        <v>17.0</v>
      </c>
      <c r="F867" s="58">
        <v>206.0</v>
      </c>
      <c r="G867" s="58" t="s">
        <v>168</v>
      </c>
      <c r="H867" s="58" t="s">
        <v>168</v>
      </c>
      <c r="I867" s="150">
        <v>83.49</v>
      </c>
      <c r="J867" s="103">
        <f t="shared" si="2"/>
        <v>1.772667385</v>
      </c>
      <c r="K867" s="104">
        <v>0.37</v>
      </c>
      <c r="L867" s="73">
        <v>4.0</v>
      </c>
      <c r="M867" s="23">
        <f t="shared" si="3"/>
        <v>1.48</v>
      </c>
      <c r="N867" s="105" t="s">
        <v>535</v>
      </c>
      <c r="O867" s="106">
        <v>0.36</v>
      </c>
      <c r="P867" s="107">
        <v>43600.0</v>
      </c>
      <c r="Q867" s="107">
        <v>43619.0</v>
      </c>
      <c r="R867" s="23">
        <f t="shared" si="4"/>
        <v>2.777777778</v>
      </c>
      <c r="S867" s="108">
        <f t="array" ref="S867">IF(INDEX(Historical!$D$7:$D$1379,MATCH(B867,Historical!$B$7:$B$1403,0))=0,"n/a",(INDEX(Historical!$C$7:$C$1381,MATCH(B867,Historical!$B$7:$B$1403,0))/INDEX(Historical!$D$7:$D$1379,MATCH(B867,Historical!$B$7:$B$1403,0))-1)*100)</f>
        <v>2.797202797</v>
      </c>
      <c r="T867" s="108">
        <f t="array" ref="T867">IF(INDEX(Historical!$F$7:$F$1372,MATCH(B867,Historical!$B$7:$B$1403,0))=0,"n/a",((INDEX(Historical!$C$7:$C$1381,MATCH(B867,Historical!$B$7:$B$1403,0))/INDEX(Historical!$F$7:$F$1372,MATCH(B867,Historical!$B$7:$B$1403,0)))^(1/3)-1)*100)</f>
        <v>4.181673052</v>
      </c>
      <c r="U867" s="108">
        <f t="array" ref="U867">IF(INDEX(Historical!$H$7:$H$1372,MATCH(B867,Historical!$B$7:$B$1403,0))=0,"n/a",((INDEX(Historical!$C$7:$C$1381,MATCH(B867,Historical!$B$7:$B$1403,0))/INDEX(Historical!$H$7:$H$1372,MATCH(B867,Historical!$B$7:$B$1403,0)))^(1/5)-1)*100)</f>
        <v>6.360094825</v>
      </c>
      <c r="V867" s="108">
        <f t="array" ref="V867">IF(INDEX(Historical!$O$7:$O$1372,MATCH(B867,Historical!$B$7:$B$1403,0))=0,"n/a",((INDEX(Historical!$C$7:$C$1381,MATCH(B867,Historical!$B$7:$B$1403,0))/INDEX(Historical!$O$7:$O$1372,MATCH(B867,Historical!$B$7:$B$1403,0)))^(1/10)-1)*100)</f>
        <v>9.74605913</v>
      </c>
      <c r="W867" s="109">
        <f t="shared" si="5"/>
        <v>0.6525811859</v>
      </c>
      <c r="X867" s="110">
        <f t="shared" si="6"/>
        <v>0.6838811639</v>
      </c>
      <c r="Y867" s="99"/>
      <c r="Z867" s="103">
        <f t="shared" si="7"/>
        <v>44.17910448</v>
      </c>
      <c r="AA867" s="112">
        <f t="shared" si="8"/>
        <v>24.92238806</v>
      </c>
      <c r="AB867" s="73">
        <v>3.0</v>
      </c>
      <c r="AC867" s="102">
        <v>3.35</v>
      </c>
      <c r="AD867" s="102">
        <v>3.33</v>
      </c>
      <c r="AE867" s="102">
        <v>6.57</v>
      </c>
      <c r="AF867" s="102">
        <v>7.92</v>
      </c>
      <c r="AG867" s="102">
        <v>32.4</v>
      </c>
      <c r="AH867" s="102">
        <v>31.0</v>
      </c>
      <c r="AI867" s="102">
        <v>7.3999999999999995</v>
      </c>
      <c r="AJ867" s="102">
        <v>9.3</v>
      </c>
      <c r="AK867" s="102">
        <v>7.470000000000001</v>
      </c>
      <c r="AL867" s="113">
        <v>21270.0</v>
      </c>
      <c r="AM867" s="114">
        <v>0.1</v>
      </c>
      <c r="AN867" s="102">
        <v>0.0</v>
      </c>
      <c r="AO867" s="115">
        <f t="shared" si="9"/>
        <v>-16.78962585</v>
      </c>
      <c r="AP867" s="116">
        <f t="shared" si="10"/>
        <v>8.13276221</v>
      </c>
      <c r="AQ867" s="117">
        <f t="shared" si="11"/>
        <v>196.1871131</v>
      </c>
      <c r="AR867" s="103">
        <f t="array" ref="AR867">INDEX(Historical!$C$7:$C$1381,MATCH(B867,Historical!$B$7:$B$1403,0))*IF(AH867="n/a",1.03,IF(AH867&lt;0,1.01,IF(AH867&gt;10,1.1,(1+AH867/100))))</f>
        <v>1.617</v>
      </c>
      <c r="AS867" s="112">
        <f t="shared" si="12"/>
        <v>1.736658</v>
      </c>
      <c r="AT867" s="112">
        <f t="shared" ref="AT867:AV867" si="875">IF($AK867="n/a",1.03*AS867,IF($AK867&lt;0,1.01*AS867,IF($AK867&gt;10,1.1*AS867,(1+$AK867/100)*AS867)))</f>
        <v>1.866386353</v>
      </c>
      <c r="AU867" s="112">
        <f t="shared" si="875"/>
        <v>2.005805413</v>
      </c>
      <c r="AV867" s="112">
        <f t="shared" si="875"/>
        <v>2.155639078</v>
      </c>
      <c r="AW867" s="103">
        <f t="shared" si="14"/>
        <v>9.381488843</v>
      </c>
      <c r="AX867" s="118">
        <f t="shared" si="15"/>
        <v>11.23666169</v>
      </c>
      <c r="AY867" s="119">
        <v>1.18</v>
      </c>
      <c r="AZ867" s="114">
        <v>5.11</v>
      </c>
      <c r="BA867" s="114">
        <v>-41.04</v>
      </c>
      <c r="BB867" s="114">
        <v>-11.25</v>
      </c>
      <c r="BC867" s="114">
        <v>-17.39</v>
      </c>
      <c r="BD867" s="42"/>
      <c r="BE867" s="17">
        <v>2003.0</v>
      </c>
      <c r="BF867" s="17">
        <f t="shared" si="16"/>
        <v>1</v>
      </c>
      <c r="BG867" s="120">
        <v>17.4</v>
      </c>
    </row>
    <row r="868" ht="12.75" customHeight="1">
      <c r="A868" s="55" t="s">
        <v>525</v>
      </c>
      <c r="B868" s="232" t="s">
        <v>526</v>
      </c>
      <c r="C868" s="100" t="s">
        <v>245</v>
      </c>
      <c r="D868" s="100" t="s">
        <v>246</v>
      </c>
      <c r="E868" s="101">
        <v>37.0</v>
      </c>
      <c r="F868" s="58">
        <v>73.0</v>
      </c>
      <c r="G868" s="58" t="s">
        <v>121</v>
      </c>
      <c r="H868" s="58" t="s">
        <v>121</v>
      </c>
      <c r="I868" s="102">
        <v>51.44</v>
      </c>
      <c r="J868" s="103">
        <f t="shared" si="2"/>
        <v>6.765163297</v>
      </c>
      <c r="K868" s="104">
        <v>0.87</v>
      </c>
      <c r="L868" s="73">
        <v>4.0</v>
      </c>
      <c r="M868" s="23">
        <f t="shared" si="3"/>
        <v>3.48</v>
      </c>
      <c r="N868" s="105" t="s">
        <v>164</v>
      </c>
      <c r="O868" s="106">
        <v>0.82</v>
      </c>
      <c r="P868" s="107">
        <v>43595.0</v>
      </c>
      <c r="Q868" s="107">
        <v>43626.0</v>
      </c>
      <c r="R868" s="23">
        <f t="shared" si="4"/>
        <v>6.097560976</v>
      </c>
      <c r="S868" s="108">
        <f t="array" ref="S868">IF(INDEX(Historical!$D$7:$D$1379,MATCH(B868,Historical!$B$7:$B$1403,0))=0,"n/a",(INDEX(Historical!$C$7:$C$1381,MATCH(B868,Historical!$B$7:$B$1403,0))/INDEX(Historical!$D$7:$D$1379,MATCH(B868,Historical!$B$7:$B$1403,0))-1)*100)</f>
        <v>6.191950464</v>
      </c>
      <c r="T868" s="108">
        <f t="array" ref="T868">IF(INDEX(Historical!$F$7:$F$1372,MATCH(B868,Historical!$B$7:$B$1403,0))=0,"n/a",((INDEX(Historical!$C$7:$C$1381,MATCH(B868,Historical!$B$7:$B$1403,0))/INDEX(Historical!$F$7:$F$1372,MATCH(B868,Historical!$B$7:$B$1403,0)))^(1/3)-1)*100)</f>
        <v>4.799518025</v>
      </c>
      <c r="U868" s="108">
        <f t="array" ref="U868">IF(INDEX(Historical!$H$7:$H$1372,MATCH(B868,Historical!$B$7:$B$1403,0))=0,"n/a",((INDEX(Historical!$C$7:$C$1381,MATCH(B868,Historical!$B$7:$B$1403,0))/INDEX(Historical!$H$7:$H$1372,MATCH(B868,Historical!$B$7:$B$1403,0)))^(1/5)-1)*100)</f>
        <v>4.902556257</v>
      </c>
      <c r="V868" s="108">
        <f t="array" ref="V868">IF(INDEX(Historical!$O$7:$O$1372,MATCH(B868,Historical!$B$7:$B$1403,0))=0,"n/a",((INDEX(Historical!$C$7:$C$1381,MATCH(B868,Historical!$B$7:$B$1403,0))/INDEX(Historical!$O$7:$O$1372,MATCH(B868,Historical!$B$7:$B$1403,0)))^(1/10)-1)*100)</f>
        <v>7.52726592</v>
      </c>
      <c r="W868" s="109">
        <f t="shared" si="5"/>
        <v>0.651306372</v>
      </c>
      <c r="X868" s="110" t="str">
        <f t="shared" si="6"/>
        <v>n/a</v>
      </c>
      <c r="Y868" s="99"/>
      <c r="Z868" s="103">
        <f t="shared" si="7"/>
        <v>103.5714286</v>
      </c>
      <c r="AA868" s="112">
        <f t="shared" si="8"/>
        <v>15.30952381</v>
      </c>
      <c r="AB868" s="73">
        <v>12.0</v>
      </c>
      <c r="AC868" s="102">
        <v>3.36</v>
      </c>
      <c r="AD868" s="102">
        <v>2.71</v>
      </c>
      <c r="AE868" s="102">
        <v>0.85</v>
      </c>
      <c r="AF868" s="102">
        <v>1.16</v>
      </c>
      <c r="AG868" s="102">
        <v>9.3</v>
      </c>
      <c r="AH868" s="102">
        <v>48.8</v>
      </c>
      <c r="AI868" s="102">
        <v>12.590000000000002</v>
      </c>
      <c r="AJ868" s="102">
        <v>-8.200000000000001</v>
      </c>
      <c r="AK868" s="102">
        <v>5.65</v>
      </c>
      <c r="AL868" s="113">
        <v>220340.0</v>
      </c>
      <c r="AM868" s="114">
        <v>0.2</v>
      </c>
      <c r="AN868" s="102">
        <v>0.25</v>
      </c>
      <c r="AO868" s="115">
        <f t="shared" si="9"/>
        <v>-3.641804255</v>
      </c>
      <c r="AP868" s="116">
        <f t="shared" si="10"/>
        <v>11.66771955</v>
      </c>
      <c r="AQ868" s="117">
        <f t="shared" si="11"/>
        <v>-11.15794885</v>
      </c>
      <c r="AR868" s="103">
        <f t="array" ref="AR868">INDEX(Historical!$C$7:$C$1381,MATCH(B868,Historical!$B$7:$B$1403,0))*IF(AH868="n/a",1.03,IF(AH868&lt;0,1.01,IF(AH868&gt;10,1.1,(1+AH868/100))))</f>
        <v>3.773</v>
      </c>
      <c r="AS868" s="112">
        <f t="shared" si="12"/>
        <v>4.1503</v>
      </c>
      <c r="AT868" s="112">
        <f t="shared" ref="AT868:AV868" si="876">IF($AK868="n/a",1.03*AS868,IF($AK868&lt;0,1.01*AS868,IF($AK868&gt;10,1.1*AS868,(1+$AK868/100)*AS868)))</f>
        <v>4.38479195</v>
      </c>
      <c r="AU868" s="112">
        <f t="shared" si="876"/>
        <v>4.632532695</v>
      </c>
      <c r="AV868" s="112">
        <f t="shared" si="876"/>
        <v>4.894270792</v>
      </c>
      <c r="AW868" s="103">
        <f t="shared" si="14"/>
        <v>21.83489544</v>
      </c>
      <c r="AX868" s="118">
        <f t="shared" si="15"/>
        <v>42.44730839</v>
      </c>
      <c r="AY868" s="119">
        <v>0.99</v>
      </c>
      <c r="AZ868" s="114">
        <v>3.29</v>
      </c>
      <c r="BA868" s="114">
        <v>-38.39</v>
      </c>
      <c r="BB868" s="114">
        <v>-20.990000000000002</v>
      </c>
      <c r="BC868" s="114">
        <v>-26.57</v>
      </c>
      <c r="BD868" s="42"/>
      <c r="BE868" s="17">
        <v>1983.0</v>
      </c>
      <c r="BF868" s="17">
        <f t="shared" si="16"/>
        <v>3</v>
      </c>
      <c r="BG868" s="120">
        <v>5.0</v>
      </c>
    </row>
    <row r="869" ht="12.75" customHeight="1">
      <c r="A869" s="155" t="s">
        <v>1660</v>
      </c>
      <c r="B869" s="232" t="s">
        <v>1661</v>
      </c>
      <c r="C869" s="100" t="s">
        <v>177</v>
      </c>
      <c r="D869" s="100" t="s">
        <v>178</v>
      </c>
      <c r="E869" s="101">
        <v>8.0</v>
      </c>
      <c r="F869" s="58">
        <v>589.0</v>
      </c>
      <c r="G869" s="58" t="s">
        <v>168</v>
      </c>
      <c r="H869" s="58" t="s">
        <v>168</v>
      </c>
      <c r="I869" s="150">
        <v>49.24</v>
      </c>
      <c r="J869" s="103">
        <f t="shared" si="2"/>
        <v>0.8123476848</v>
      </c>
      <c r="K869" s="104">
        <v>0.1</v>
      </c>
      <c r="L869" s="73">
        <v>4.0</v>
      </c>
      <c r="M869" s="23">
        <f t="shared" si="3"/>
        <v>0.4</v>
      </c>
      <c r="N869" s="105" t="s">
        <v>174</v>
      </c>
      <c r="O869" s="106">
        <v>0.0875</v>
      </c>
      <c r="P869" s="107">
        <v>43734.0</v>
      </c>
      <c r="Q869" s="107">
        <v>43749.0</v>
      </c>
      <c r="R869" s="23">
        <f t="shared" si="4"/>
        <v>14.28571429</v>
      </c>
      <c r="S869" s="108">
        <f t="array" ref="S869">IF(INDEX(Historical!$D$7:$D$1379,MATCH(B869,Historical!$B$7:$B$1403,0))=0,"n/a",(INDEX(Historical!$C$7:$C$1381,MATCH(B869,Historical!$B$7:$B$1403,0))/INDEX(Historical!$D$7:$D$1379,MATCH(B869,Historical!$B$7:$B$1403,0))-1)*100)</f>
        <v>7.142857143</v>
      </c>
      <c r="T869" s="108">
        <f t="array" ref="T869">IF(INDEX(Historical!$F$7:$F$1372,MATCH(B869,Historical!$B$7:$B$1403,0))=0,"n/a",((INDEX(Historical!$C$7:$C$1381,MATCH(B869,Historical!$B$7:$B$1403,0))/INDEX(Historical!$F$7:$F$1372,MATCH(B869,Historical!$B$7:$B$1403,0)))^(1/3)-1)*100)</f>
        <v>7.129844894</v>
      </c>
      <c r="U869" s="108">
        <f t="array" ref="U869">IF(INDEX(Historical!$H$7:$H$1372,MATCH(B869,Historical!$B$7:$B$1403,0))=0,"n/a",((INDEX(Historical!$C$7:$C$1381,MATCH(B869,Historical!$B$7:$B$1403,0))/INDEX(Historical!$H$7:$H$1372,MATCH(B869,Historical!$B$7:$B$1403,0)))^(1/5)-1)*100)</f>
        <v>7.49666572</v>
      </c>
      <c r="V869" s="108">
        <f t="array" ref="V869">IF(INDEX(Historical!$O$7:$O$1372,MATCH(B869,Historical!$B$7:$B$1403,0))=0,"n/a",((INDEX(Historical!$C$7:$C$1381,MATCH(B869,Historical!$B$7:$B$1403,0))/INDEX(Historical!$O$7:$O$1372,MATCH(B869,Historical!$B$7:$B$1403,0)))^(1/10)-1)*100)</f>
        <v>6.487866803</v>
      </c>
      <c r="W869" s="109">
        <f t="shared" si="5"/>
        <v>1.155490078</v>
      </c>
      <c r="X869" s="110" t="str">
        <f t="shared" si="6"/>
        <v>n/a</v>
      </c>
      <c r="Y869" s="149" t="s">
        <v>1558</v>
      </c>
      <c r="Z869" s="103">
        <f t="shared" si="7"/>
        <v>56.33802817</v>
      </c>
      <c r="AA869" s="112">
        <f t="shared" si="8"/>
        <v>69.35211268</v>
      </c>
      <c r="AB869" s="73">
        <v>12.0</v>
      </c>
      <c r="AC869" s="102">
        <v>0.71</v>
      </c>
      <c r="AD869" s="102">
        <v>5.21</v>
      </c>
      <c r="AE869" s="102">
        <v>2.78</v>
      </c>
      <c r="AF869" s="102">
        <v>2.17</v>
      </c>
      <c r="AG869" s="102">
        <v>3.2</v>
      </c>
      <c r="AH869" s="156">
        <v>32.1</v>
      </c>
      <c r="AI869" s="156">
        <v>11.020000000000001</v>
      </c>
      <c r="AJ869" s="102">
        <v>-32.6</v>
      </c>
      <c r="AK869" s="102">
        <v>13.23</v>
      </c>
      <c r="AL869" s="113">
        <v>11070.0</v>
      </c>
      <c r="AM869" s="114">
        <v>0.3</v>
      </c>
      <c r="AN869" s="102">
        <v>0.28</v>
      </c>
      <c r="AO869" s="115">
        <f t="shared" si="9"/>
        <v>-61.04309927</v>
      </c>
      <c r="AP869" s="116">
        <f t="shared" si="10"/>
        <v>8.309013405</v>
      </c>
      <c r="AQ869" s="117">
        <f t="shared" si="11"/>
        <v>158.6237804</v>
      </c>
      <c r="AR869" s="103">
        <f t="array" ref="AR869">INDEX(Historical!$C$7:$C$1381,MATCH(B869,Historical!$B$7:$B$1403,0))*IF(AH869="n/a",1.03,IF(AH869&lt;0,1.01,IF(AH869&gt;10,1.1,(1+AH869/100))))</f>
        <v>0.4125</v>
      </c>
      <c r="AS869" s="112">
        <f t="shared" si="12"/>
        <v>0.45375</v>
      </c>
      <c r="AT869" s="112">
        <f t="shared" ref="AT869:AV869" si="877">IF($AK869="n/a",1.03*AS869,IF($AK869&lt;0,1.01*AS869,IF($AK869&gt;10,1.1*AS869,(1+$AK869/100)*AS869)))</f>
        <v>0.499125</v>
      </c>
      <c r="AU869" s="112">
        <f t="shared" si="877"/>
        <v>0.5490375</v>
      </c>
      <c r="AV869" s="112">
        <f t="shared" si="877"/>
        <v>0.60394125</v>
      </c>
      <c r="AW869" s="103">
        <f t="shared" si="14"/>
        <v>2.51835375</v>
      </c>
      <c r="AX869" s="118">
        <f t="shared" si="15"/>
        <v>5.114447096</v>
      </c>
      <c r="AY869" s="119">
        <v>0.91</v>
      </c>
      <c r="AZ869" s="114">
        <v>19.59</v>
      </c>
      <c r="BA869" s="114">
        <v>-19.11</v>
      </c>
      <c r="BB869" s="114">
        <v>-14.11</v>
      </c>
      <c r="BC869" s="114">
        <v>-11.18</v>
      </c>
      <c r="BD869" s="42"/>
      <c r="BE869" s="17">
        <v>2013.0</v>
      </c>
      <c r="BF869" s="17">
        <f t="shared" si="16"/>
        <v>0</v>
      </c>
      <c r="BG869" s="120">
        <v>1.9</v>
      </c>
    </row>
    <row r="870" ht="12.75" customHeight="1">
      <c r="A870" s="220" t="s">
        <v>1198</v>
      </c>
      <c r="B870" s="232" t="s">
        <v>1199</v>
      </c>
      <c r="C870" s="100" t="s">
        <v>118</v>
      </c>
      <c r="D870" s="100" t="s">
        <v>202</v>
      </c>
      <c r="E870" s="101">
        <v>10.0</v>
      </c>
      <c r="F870" s="58">
        <v>421.0</v>
      </c>
      <c r="G870" s="58" t="s">
        <v>121</v>
      </c>
      <c r="H870" s="58" t="s">
        <v>121</v>
      </c>
      <c r="I870" s="150">
        <v>77.34</v>
      </c>
      <c r="J870" s="103">
        <f t="shared" si="2"/>
        <v>1.344711663</v>
      </c>
      <c r="K870" s="104">
        <v>0.26</v>
      </c>
      <c r="L870" s="73">
        <v>4.0</v>
      </c>
      <c r="M870" s="23">
        <f t="shared" si="3"/>
        <v>1.04</v>
      </c>
      <c r="N870" s="105" t="s">
        <v>154</v>
      </c>
      <c r="O870" s="106">
        <v>0.24</v>
      </c>
      <c r="P870" s="107">
        <v>43887.0</v>
      </c>
      <c r="Q870" s="107">
        <v>43916.0</v>
      </c>
      <c r="R870" s="23">
        <f t="shared" si="4"/>
        <v>8.333333333</v>
      </c>
      <c r="S870" s="108">
        <f t="array" ref="S870">IF(INDEX(Historical!$D$7:$D$1379,MATCH(B870,Historical!$B$7:$B$1403,0))=0,"n/a",(INDEX(Historical!$C$7:$C$1381,MATCH(B870,Historical!$B$7:$B$1403,0))/INDEX(Historical!$D$7:$D$1379,MATCH(B870,Historical!$B$7:$B$1403,0))-1)*100)</f>
        <v>14.28571429</v>
      </c>
      <c r="T870" s="108">
        <f t="array" ref="T870">IF(INDEX(Historical!$F$7:$F$1372,MATCH(B870,Historical!$B$7:$B$1403,0))=0,"n/a",((INDEX(Historical!$C$7:$C$1381,MATCH(B870,Historical!$B$7:$B$1403,0))/INDEX(Historical!$F$7:$F$1372,MATCH(B870,Historical!$B$7:$B$1403,0)))^(1/3)-1)*100)</f>
        <v>15.7141869</v>
      </c>
      <c r="U870" s="108">
        <f t="array" ref="U870">IF(INDEX(Historical!$H$7:$H$1372,MATCH(B870,Historical!$B$7:$B$1403,0))=0,"n/a",((INDEX(Historical!$C$7:$C$1381,MATCH(B870,Historical!$B$7:$B$1403,0))/INDEX(Historical!$H$7:$H$1372,MATCH(B870,Historical!$B$7:$B$1403,0)))^(1/5)-1)*100)</f>
        <v>13.39665776</v>
      </c>
      <c r="V870" s="108" t="str">
        <f t="array" ref="V870">IF(INDEX(Historical!$O$7:$O$1372,MATCH(B870,Historical!$B$7:$B$1403,0))=0,"n/a",((INDEX(Historical!$C$7:$C$1381,MATCH(B870,Historical!$B$7:$B$1403,0))/INDEX(Historical!$O$7:$O$1372,MATCH(B870,Historical!$B$7:$B$1403,0)))^(1/10)-1)*100)</f>
        <v>n/a</v>
      </c>
      <c r="W870" s="109" t="str">
        <f t="shared" si="5"/>
        <v>n/a</v>
      </c>
      <c r="X870" s="110">
        <f t="shared" si="6"/>
        <v>0.6632008794</v>
      </c>
      <c r="Y870" s="177"/>
      <c r="Z870" s="103">
        <f t="shared" si="7"/>
        <v>47.05882353</v>
      </c>
      <c r="AA870" s="112">
        <f t="shared" si="8"/>
        <v>34.99547511</v>
      </c>
      <c r="AB870" s="73">
        <v>12.0</v>
      </c>
      <c r="AC870" s="102">
        <v>2.21</v>
      </c>
      <c r="AD870" s="102">
        <v>3.09</v>
      </c>
      <c r="AE870" s="102">
        <v>2.66</v>
      </c>
      <c r="AF870" s="102">
        <v>4.83</v>
      </c>
      <c r="AG870" s="102">
        <v>20.200000000000003</v>
      </c>
      <c r="AH870" s="102">
        <v>47.5</v>
      </c>
      <c r="AI870" s="102">
        <v>13.309999999999999</v>
      </c>
      <c r="AJ870" s="102">
        <v>20.200000000000003</v>
      </c>
      <c r="AK870" s="102">
        <v>11.31</v>
      </c>
      <c r="AL870" s="113">
        <v>13950.0</v>
      </c>
      <c r="AM870" s="114">
        <v>0.1</v>
      </c>
      <c r="AN870" s="102">
        <v>0.81</v>
      </c>
      <c r="AO870" s="115">
        <f t="shared" si="9"/>
        <v>-20.25410569</v>
      </c>
      <c r="AP870" s="116">
        <f t="shared" si="10"/>
        <v>14.74136943</v>
      </c>
      <c r="AQ870" s="117">
        <f t="shared" si="11"/>
        <v>174.0868839</v>
      </c>
      <c r="AR870" s="103">
        <f t="array" ref="AR870">INDEX(Historical!$C$7:$C$1381,MATCH(B870,Historical!$B$7:$B$1403,0))*IF(AH870="n/a",1.03,IF(AH870&lt;0,1.01,IF(AH870&gt;10,1.1,(1+AH870/100))))</f>
        <v>1.056</v>
      </c>
      <c r="AS870" s="112">
        <f t="shared" si="12"/>
        <v>1.1616</v>
      </c>
      <c r="AT870" s="112">
        <f t="shared" ref="AT870:AV870" si="878">IF($AK870="n/a",1.03*AS870,IF($AK870&lt;0,1.01*AS870,IF($AK870&gt;10,1.1*AS870,(1+$AK870/100)*AS870)))</f>
        <v>1.27776</v>
      </c>
      <c r="AU870" s="112">
        <f t="shared" si="878"/>
        <v>1.405536</v>
      </c>
      <c r="AV870" s="112">
        <f t="shared" si="878"/>
        <v>1.5460896</v>
      </c>
      <c r="AW870" s="103">
        <f t="shared" si="14"/>
        <v>6.4469856</v>
      </c>
      <c r="AX870" s="118">
        <f t="shared" si="15"/>
        <v>8.335900698</v>
      </c>
      <c r="AY870" s="119">
        <v>1.14</v>
      </c>
      <c r="AZ870" s="114">
        <v>6.13</v>
      </c>
      <c r="BA870" s="114">
        <v>-13.43</v>
      </c>
      <c r="BB870" s="114">
        <v>-6.1899999999999995</v>
      </c>
      <c r="BC870" s="114">
        <v>-2.45</v>
      </c>
      <c r="BD870" s="42"/>
      <c r="BE870" s="17">
        <v>2011.0</v>
      </c>
      <c r="BF870" s="17">
        <f t="shared" si="16"/>
        <v>0</v>
      </c>
      <c r="BG870" s="120">
        <v>7.7</v>
      </c>
    </row>
    <row r="871" ht="12.75" customHeight="1">
      <c r="A871" s="155" t="s">
        <v>1200</v>
      </c>
      <c r="B871" s="232" t="s">
        <v>1201</v>
      </c>
      <c r="C871" s="100" t="s">
        <v>158</v>
      </c>
      <c r="D871" s="100" t="s">
        <v>159</v>
      </c>
      <c r="E871" s="101">
        <v>22.0</v>
      </c>
      <c r="F871" s="58">
        <v>155.0</v>
      </c>
      <c r="G871" s="58" t="s">
        <v>121</v>
      </c>
      <c r="H871" s="58" t="s">
        <v>121</v>
      </c>
      <c r="I871" s="150">
        <v>42.29</v>
      </c>
      <c r="J871" s="103">
        <f t="shared" si="2"/>
        <v>1.704421849</v>
      </c>
      <c r="K871" s="144">
        <v>0.1802</v>
      </c>
      <c r="L871" s="73">
        <v>4.0</v>
      </c>
      <c r="M871" s="23">
        <f t="shared" si="3"/>
        <v>0.7208</v>
      </c>
      <c r="N871" s="105" t="s">
        <v>218</v>
      </c>
      <c r="O871" s="145">
        <v>0.1733</v>
      </c>
      <c r="P871" s="107">
        <v>43828.0</v>
      </c>
      <c r="Q871" s="107">
        <v>43752.0</v>
      </c>
      <c r="R871" s="23">
        <f t="shared" si="4"/>
        <v>3.981534911</v>
      </c>
      <c r="S871" s="108">
        <f t="array" ref="S871">IF(INDEX(Historical!$D$7:$D$1379,MATCH(B871,Historical!$B$7:$B$1403,0))=0,"n/a",(INDEX(Historical!$C$7:$C$1381,MATCH(B871,Historical!$B$7:$B$1403,0))/INDEX(Historical!$D$7:$D$1379,MATCH(B871,Historical!$B$7:$B$1403,0))-1)*100)</f>
        <v>4.021608643</v>
      </c>
      <c r="T871" s="108">
        <f t="array" ref="T871">IF(INDEX(Historical!$F$7:$F$1372,MATCH(B871,Historical!$B$7:$B$1403,0))=0,"n/a",((INDEX(Historical!$C$7:$C$1381,MATCH(B871,Historical!$B$7:$B$1403,0))/INDEX(Historical!$F$7:$F$1372,MATCH(B871,Historical!$B$7:$B$1403,0)))^(1/3)-1)*100)</f>
        <v>3.678663409</v>
      </c>
      <c r="U871" s="108">
        <f t="array" ref="U871">IF(INDEX(Historical!$H$7:$H$1372,MATCH(B871,Historical!$B$7:$B$1403,0))=0,"n/a",((INDEX(Historical!$C$7:$C$1381,MATCH(B871,Historical!$B$7:$B$1403,0))/INDEX(Historical!$H$7:$H$1372,MATCH(B871,Historical!$B$7:$B$1403,0)))^(1/5)-1)*100)</f>
        <v>3.903884885</v>
      </c>
      <c r="V871" s="108">
        <f t="array" ref="V871">IF(INDEX(Historical!$O$7:$O$1372,MATCH(B871,Historical!$B$7:$B$1403,0))=0,"n/a",((INDEX(Historical!$C$7:$C$1381,MATCH(B871,Historical!$B$7:$B$1403,0))/INDEX(Historical!$O$7:$O$1372,MATCH(B871,Historical!$B$7:$B$1403,0)))^(1/10)-1)*100)</f>
        <v>3.238765269</v>
      </c>
      <c r="W871" s="109">
        <f t="shared" si="5"/>
        <v>1.205362093</v>
      </c>
      <c r="X871" s="110">
        <f t="shared" si="6"/>
        <v>0.5741007183</v>
      </c>
      <c r="Y871" s="111"/>
      <c r="Z871" s="103">
        <f t="shared" si="7"/>
        <v>63.78761062</v>
      </c>
      <c r="AA871" s="112">
        <f t="shared" si="8"/>
        <v>37.42477876</v>
      </c>
      <c r="AB871" s="73">
        <v>12.0</v>
      </c>
      <c r="AC871" s="102">
        <v>1.13</v>
      </c>
      <c r="AD871" s="102">
        <v>7.61</v>
      </c>
      <c r="AE871" s="102">
        <v>10.85</v>
      </c>
      <c r="AF871" s="102">
        <v>4.16</v>
      </c>
      <c r="AG871" s="102">
        <v>11.4</v>
      </c>
      <c r="AH871" s="102">
        <v>1.6</v>
      </c>
      <c r="AI871" s="102">
        <v>3.4799999999999995</v>
      </c>
      <c r="AJ871" s="102">
        <v>6.800000000000001</v>
      </c>
      <c r="AK871" s="102">
        <v>4.9</v>
      </c>
      <c r="AL871" s="113">
        <v>548.92</v>
      </c>
      <c r="AM871" s="114">
        <v>1.0</v>
      </c>
      <c r="AN871" s="102">
        <v>0.76</v>
      </c>
      <c r="AO871" s="115">
        <f t="shared" si="9"/>
        <v>-31.81647203</v>
      </c>
      <c r="AP871" s="116">
        <f t="shared" si="10"/>
        <v>5.608306734</v>
      </c>
      <c r="AQ871" s="117">
        <f t="shared" si="11"/>
        <v>163.0480139</v>
      </c>
      <c r="AR871" s="103">
        <f t="array" ref="AR871">INDEX(Historical!$C$7:$C$1381,MATCH(B871,Historical!$B$7:$B$1403,0))*IF(AH871="n/a",1.03,IF(AH871&lt;0,1.01,IF(AH871&gt;10,1.1,(1+AH871/100))))</f>
        <v>0.7042912</v>
      </c>
      <c r="AS871" s="112">
        <f t="shared" si="12"/>
        <v>0.7288005338</v>
      </c>
      <c r="AT871" s="112">
        <f t="shared" ref="AT871:AV871" si="879">IF($AK871="n/a",1.03*AS871,IF($AK871&lt;0,1.01*AS871,IF($AK871&gt;10,1.1*AS871,(1+$AK871/100)*AS871)))</f>
        <v>0.7645117599</v>
      </c>
      <c r="AU871" s="112">
        <f t="shared" si="879"/>
        <v>0.8019728362</v>
      </c>
      <c r="AV871" s="112">
        <f t="shared" si="879"/>
        <v>0.8412695051</v>
      </c>
      <c r="AW871" s="103">
        <f t="shared" si="14"/>
        <v>3.840845835</v>
      </c>
      <c r="AX871" s="118">
        <f t="shared" si="15"/>
        <v>9.082160877</v>
      </c>
      <c r="AY871" s="119">
        <v>0.26</v>
      </c>
      <c r="AZ871" s="114">
        <v>30.95</v>
      </c>
      <c r="BA871" s="114">
        <v>-15.17</v>
      </c>
      <c r="BB871" s="114">
        <v>-10.17</v>
      </c>
      <c r="BC871" s="114">
        <v>2.9000000000000004</v>
      </c>
      <c r="BD871" s="42"/>
      <c r="BE871" s="17">
        <v>1998.0</v>
      </c>
      <c r="BF871" s="17">
        <f t="shared" si="16"/>
        <v>2</v>
      </c>
      <c r="BG871" s="120">
        <v>4.2</v>
      </c>
    </row>
    <row r="872" ht="12.75" customHeight="1">
      <c r="A872" s="230" t="s">
        <v>1832</v>
      </c>
      <c r="B872" s="232" t="s">
        <v>1833</v>
      </c>
      <c r="C872" s="100" t="s">
        <v>136</v>
      </c>
      <c r="D872" s="100" t="s">
        <v>153</v>
      </c>
      <c r="E872" s="101">
        <v>7.0</v>
      </c>
      <c r="F872" s="58">
        <v>679.0</v>
      </c>
      <c r="G872" s="58" t="s">
        <v>121</v>
      </c>
      <c r="H872" s="58" t="s">
        <v>121</v>
      </c>
      <c r="I872" s="150">
        <v>39.95</v>
      </c>
      <c r="J872" s="103">
        <f t="shared" si="2"/>
        <v>3.404255319</v>
      </c>
      <c r="K872" s="104">
        <v>0.34</v>
      </c>
      <c r="L872" s="73">
        <v>4.0</v>
      </c>
      <c r="M872" s="23">
        <f t="shared" si="3"/>
        <v>1.36</v>
      </c>
      <c r="N872" s="105" t="s">
        <v>1326</v>
      </c>
      <c r="O872" s="106">
        <v>0.3</v>
      </c>
      <c r="P872" s="107">
        <v>43691.0</v>
      </c>
      <c r="Q872" s="107">
        <v>43699.0</v>
      </c>
      <c r="R872" s="23">
        <f t="shared" si="4"/>
        <v>13.33333333</v>
      </c>
      <c r="S872" s="108">
        <f t="array" ref="S872">IF(INDEX(Historical!$D$7:$D$1379,MATCH(B872,Historical!$B$7:$B$1403,0))=0,"n/a",(INDEX(Historical!$C$7:$C$1381,MATCH(B872,Historical!$B$7:$B$1403,0))/INDEX(Historical!$D$7:$D$1379,MATCH(B872,Historical!$B$7:$B$1403,0))-1)*100)</f>
        <v>23.07692308</v>
      </c>
      <c r="T872" s="108">
        <f t="array" ref="T872">IF(INDEX(Historical!$F$7:$F$1372,MATCH(B872,Historical!$B$7:$B$1403,0))=0,"n/a",((INDEX(Historical!$C$7:$C$1381,MATCH(B872,Historical!$B$7:$B$1403,0))/INDEX(Historical!$F$7:$F$1372,MATCH(B872,Historical!$B$7:$B$1403,0)))^(1/3)-1)*100)</f>
        <v>65.96530667</v>
      </c>
      <c r="U872" s="108">
        <f t="array" ref="U872">IF(INDEX(Historical!$H$7:$H$1372,MATCH(B872,Historical!$B$7:$B$1403,0))=0,"n/a",((INDEX(Historical!$C$7:$C$1381,MATCH(B872,Historical!$B$7:$B$1403,0))/INDEX(Historical!$H$7:$H$1372,MATCH(B872,Historical!$B$7:$B$1403,0)))^(1/5)-1)*100)</f>
        <v>51.57165665</v>
      </c>
      <c r="V872" s="108">
        <f t="array" ref="V872">IF(INDEX(Historical!$O$7:$O$1372,MATCH(B872,Historical!$B$7:$B$1403,0))=0,"n/a",((INDEX(Historical!$C$7:$C$1381,MATCH(B872,Historical!$B$7:$B$1403,0))/INDEX(Historical!$O$7:$O$1372,MATCH(B872,Historical!$B$7:$B$1403,0)))^(1/10)-1)*100)</f>
        <v>29.03900243</v>
      </c>
      <c r="W872" s="109">
        <f t="shared" si="5"/>
        <v>1.7759445</v>
      </c>
      <c r="X872" s="110">
        <f t="shared" si="6"/>
        <v>2.46754338</v>
      </c>
      <c r="Y872" s="133"/>
      <c r="Z872" s="103">
        <f t="shared" si="7"/>
        <v>32.53588517</v>
      </c>
      <c r="AA872" s="112">
        <f t="shared" si="8"/>
        <v>9.557416268</v>
      </c>
      <c r="AB872" s="73">
        <v>12.0</v>
      </c>
      <c r="AC872" s="102">
        <v>4.18</v>
      </c>
      <c r="AD872" s="102">
        <v>2.17</v>
      </c>
      <c r="AE872" s="102">
        <v>2.58</v>
      </c>
      <c r="AF872" s="102">
        <v>1.0</v>
      </c>
      <c r="AG872" s="102">
        <v>11.700000000000001</v>
      </c>
      <c r="AH872" s="102">
        <v>44.2</v>
      </c>
      <c r="AI872" s="102">
        <v>5.4399999999999995</v>
      </c>
      <c r="AJ872" s="102">
        <v>20.9</v>
      </c>
      <c r="AK872" s="102">
        <v>4.3999999999999995</v>
      </c>
      <c r="AL872" s="113">
        <v>6930.0</v>
      </c>
      <c r="AM872" s="114">
        <v>1.0999999999999999</v>
      </c>
      <c r="AN872" s="102">
        <v>0.18</v>
      </c>
      <c r="AO872" s="115">
        <f t="shared" si="9"/>
        <v>45.4184957</v>
      </c>
      <c r="AP872" s="116">
        <f t="shared" si="10"/>
        <v>54.97591197</v>
      </c>
      <c r="AQ872" s="117">
        <f t="shared" si="11"/>
        <v>-34.82530734</v>
      </c>
      <c r="AR872" s="103">
        <f t="array" ref="AR872">INDEX(Historical!$C$7:$C$1381,MATCH(B872,Historical!$B$7:$B$1403,0))*IF(AH872="n/a",1.03,IF(AH872&lt;0,1.01,IF(AH872&gt;10,1.1,(1+AH872/100))))</f>
        <v>1.408</v>
      </c>
      <c r="AS872" s="112">
        <f t="shared" si="12"/>
        <v>1.4845952</v>
      </c>
      <c r="AT872" s="112">
        <f t="shared" ref="AT872:AV872" si="880">IF($AK872="n/a",1.03*AS872,IF($AK872&lt;0,1.01*AS872,IF($AK872&gt;10,1.1*AS872,(1+$AK872/100)*AS872)))</f>
        <v>1.549917389</v>
      </c>
      <c r="AU872" s="112">
        <f t="shared" si="880"/>
        <v>1.618113754</v>
      </c>
      <c r="AV872" s="112">
        <f t="shared" si="880"/>
        <v>1.689310759</v>
      </c>
      <c r="AW872" s="103">
        <f t="shared" si="14"/>
        <v>7.749937102</v>
      </c>
      <c r="AX872" s="118">
        <f t="shared" si="15"/>
        <v>19.39909162</v>
      </c>
      <c r="AY872" s="119">
        <v>1.48</v>
      </c>
      <c r="AZ872" s="114">
        <v>2.15</v>
      </c>
      <c r="BA872" s="114">
        <v>-23.880000000000003</v>
      </c>
      <c r="BB872" s="114">
        <v>-17.49</v>
      </c>
      <c r="BC872" s="114">
        <v>-13.139999999999999</v>
      </c>
      <c r="BD872" s="42"/>
      <c r="BE872" s="17">
        <v>2013.0</v>
      </c>
      <c r="BF872" s="17">
        <f t="shared" si="16"/>
        <v>0</v>
      </c>
      <c r="BG872" s="120">
        <v>1.2</v>
      </c>
    </row>
    <row r="873" ht="12.75" customHeight="1">
      <c r="A873" s="220" t="s">
        <v>1662</v>
      </c>
      <c r="B873" s="99" t="s">
        <v>1663</v>
      </c>
      <c r="C873" s="100" t="s">
        <v>177</v>
      </c>
      <c r="D873" s="100" t="s">
        <v>317</v>
      </c>
      <c r="E873" s="101">
        <v>8.0</v>
      </c>
      <c r="F873" s="58">
        <v>631.0</v>
      </c>
      <c r="G873" s="58" t="s">
        <v>168</v>
      </c>
      <c r="H873" s="58" t="s">
        <v>168</v>
      </c>
      <c r="I873" s="150">
        <v>133.23</v>
      </c>
      <c r="J873" s="103">
        <f t="shared" si="2"/>
        <v>0.6004653607</v>
      </c>
      <c r="K873" s="104">
        <v>0.2</v>
      </c>
      <c r="L873" s="73">
        <v>4.0</v>
      </c>
      <c r="M873" s="23">
        <f t="shared" si="3"/>
        <v>0.8</v>
      </c>
      <c r="N873" s="105" t="s">
        <v>138</v>
      </c>
      <c r="O873" s="106">
        <v>0.164</v>
      </c>
      <c r="P873" s="107">
        <v>43846.0</v>
      </c>
      <c r="Q873" s="107">
        <v>43892.0</v>
      </c>
      <c r="R873" s="23">
        <f t="shared" si="4"/>
        <v>21.95121951</v>
      </c>
      <c r="S873" s="108">
        <f t="array" ref="S873">IF(INDEX(Historical!$D$7:$D$1379,MATCH(B873,Historical!$B$7:$B$1403,0))=0,"n/a",(INDEX(Historical!$C$7:$C$1381,MATCH(B873,Historical!$B$7:$B$1403,0))/INDEX(Historical!$D$7:$D$1379,MATCH(B873,Historical!$B$7:$B$1403,0))-1)*100)</f>
        <v>30.15873016</v>
      </c>
      <c r="T873" s="108">
        <f t="array" ref="T873">IF(INDEX(Historical!$F$7:$F$1372,MATCH(B873,Historical!$B$7:$B$1403,0))=0,"n/a",((INDEX(Historical!$C$7:$C$1381,MATCH(B873,Historical!$B$7:$B$1403,0))/INDEX(Historical!$F$7:$F$1372,MATCH(B873,Historical!$B$7:$B$1403,0)))^(1/3)-1)*100)</f>
        <v>19.96100097</v>
      </c>
      <c r="U873" s="108">
        <f t="array" ref="U873">IF(INDEX(Historical!$H$7:$H$1372,MATCH(B873,Historical!$B$7:$B$1403,0))=0,"n/a",((INDEX(Historical!$C$7:$C$1381,MATCH(B873,Historical!$B$7:$B$1403,0))/INDEX(Historical!$H$7:$H$1372,MATCH(B873,Historical!$B$7:$B$1403,0)))^(1/5)-1)*100)</f>
        <v>17.89686864</v>
      </c>
      <c r="V873" s="108" t="str">
        <f t="array" ref="V873">IF(INDEX(Historical!$O$7:$O$1372,MATCH(B873,Historical!$B$7:$B$1403,0))=0,"n/a",((INDEX(Historical!$C$7:$C$1381,MATCH(B873,Historical!$B$7:$B$1403,0))/INDEX(Historical!$O$7:$O$1372,MATCH(B873,Historical!$B$7:$B$1403,0)))^(1/10)-1)*100)</f>
        <v>n/a</v>
      </c>
      <c r="W873" s="109" t="str">
        <f t="shared" si="5"/>
        <v>n/a</v>
      </c>
      <c r="X873" s="110">
        <f t="shared" si="6"/>
        <v>0.8209572772</v>
      </c>
      <c r="Y873" s="147"/>
      <c r="Z873" s="103">
        <f t="shared" si="7"/>
        <v>25.64102564</v>
      </c>
      <c r="AA873" s="112">
        <f t="shared" si="8"/>
        <v>42.70192308</v>
      </c>
      <c r="AB873" s="73">
        <v>12.0</v>
      </c>
      <c r="AC873" s="102">
        <v>3.12</v>
      </c>
      <c r="AD873" s="102">
        <v>3.97</v>
      </c>
      <c r="AE873" s="102">
        <v>10.2</v>
      </c>
      <c r="AF873" s="102">
        <v>23.33</v>
      </c>
      <c r="AG873" s="102">
        <v>59.3</v>
      </c>
      <c r="AH873" s="102">
        <v>9.6</v>
      </c>
      <c r="AI873" s="102">
        <v>12.98</v>
      </c>
      <c r="AJ873" s="102">
        <v>21.8</v>
      </c>
      <c r="AK873" s="102">
        <v>10.73</v>
      </c>
      <c r="AL873" s="113">
        <v>63860.0</v>
      </c>
      <c r="AM873" s="114">
        <v>0.25</v>
      </c>
      <c r="AN873" s="102">
        <v>2.38</v>
      </c>
      <c r="AO873" s="115">
        <f t="shared" si="9"/>
        <v>-24.20458907</v>
      </c>
      <c r="AP873" s="116">
        <f t="shared" si="10"/>
        <v>18.497334</v>
      </c>
      <c r="AQ873" s="117">
        <f t="shared" si="11"/>
        <v>565.4107722</v>
      </c>
      <c r="AR873" s="103">
        <f t="array" ref="AR873">INDEX(Historical!$C$7:$C$1381,MATCH(B873,Historical!$B$7:$B$1403,0))*IF(AH873="n/a",1.03,IF(AH873&lt;0,1.01,IF(AH873&gt;10,1.1,(1+AH873/100))))</f>
        <v>0.718976</v>
      </c>
      <c r="AS873" s="112">
        <f t="shared" si="12"/>
        <v>0.7908736</v>
      </c>
      <c r="AT873" s="112">
        <f t="shared" ref="AT873:AV873" si="881">IF($AK873="n/a",1.03*AS873,IF($AK873&lt;0,1.01*AS873,IF($AK873&gt;10,1.1*AS873,(1+$AK873/100)*AS873)))</f>
        <v>0.86996096</v>
      </c>
      <c r="AU873" s="112">
        <f t="shared" si="881"/>
        <v>0.956957056</v>
      </c>
      <c r="AV873" s="112">
        <f t="shared" si="881"/>
        <v>1.052652762</v>
      </c>
      <c r="AW873" s="103">
        <f t="shared" si="14"/>
        <v>4.389420378</v>
      </c>
      <c r="AX873" s="118">
        <f t="shared" si="15"/>
        <v>3.294618613</v>
      </c>
      <c r="AY873" s="119">
        <v>0.8</v>
      </c>
      <c r="AZ873" s="114">
        <v>46.07</v>
      </c>
      <c r="BA873" s="114">
        <v>-8.91</v>
      </c>
      <c r="BB873" s="114">
        <v>-2.5700000000000003</v>
      </c>
      <c r="BC873" s="114">
        <v>8.19</v>
      </c>
      <c r="BD873" s="42"/>
      <c r="BE873" s="17">
        <v>2013.0</v>
      </c>
      <c r="BF873" s="17">
        <f t="shared" si="16"/>
        <v>0</v>
      </c>
      <c r="BG873" s="120">
        <v>13.4</v>
      </c>
    </row>
    <row r="874" ht="12.75" customHeight="1">
      <c r="A874" s="182"/>
      <c r="B874" s="183"/>
      <c r="C874" s="182"/>
      <c r="D874" s="182"/>
      <c r="E874" s="184"/>
      <c r="F874" s="98"/>
      <c r="G874" s="182"/>
      <c r="H874" s="182"/>
      <c r="I874" s="182"/>
      <c r="J874" s="185"/>
      <c r="K874" s="182"/>
      <c r="L874" s="186"/>
      <c r="M874" s="98"/>
      <c r="N874" s="98"/>
      <c r="O874" s="185"/>
      <c r="P874" s="182"/>
      <c r="Q874" s="182"/>
      <c r="R874" s="98"/>
      <c r="S874" s="187"/>
      <c r="T874" s="187"/>
      <c r="U874" s="187"/>
      <c r="V874" s="187"/>
      <c r="W874" s="187"/>
      <c r="X874" s="187"/>
      <c r="Y874" s="183"/>
      <c r="Z874" s="185"/>
      <c r="AA874" s="182"/>
      <c r="AB874" s="182"/>
      <c r="AC874" s="188"/>
      <c r="AD874" s="188"/>
      <c r="AE874" s="188"/>
      <c r="AF874" s="188"/>
      <c r="AG874" s="188"/>
      <c r="AH874" s="188"/>
      <c r="AI874" s="188"/>
      <c r="AJ874" s="188"/>
      <c r="AK874" s="188"/>
      <c r="AL874" s="188"/>
      <c r="AM874" s="188"/>
      <c r="AN874" s="188"/>
      <c r="AO874" s="185"/>
      <c r="AP874" s="182"/>
      <c r="AQ874" s="182"/>
      <c r="AR874" s="189"/>
      <c r="AS874" s="190"/>
      <c r="AT874" s="190"/>
      <c r="AU874" s="190"/>
      <c r="AV874" s="190"/>
      <c r="AW874" s="189"/>
      <c r="AX874" s="190"/>
      <c r="AY874" s="185"/>
      <c r="AZ874" s="182"/>
      <c r="BA874" s="182"/>
      <c r="BB874" s="182"/>
      <c r="BC874" s="182"/>
      <c r="BD874" s="184"/>
      <c r="BE874" s="98"/>
      <c r="BF874" s="98"/>
      <c r="BG874" s="182"/>
    </row>
    <row r="875" ht="12.75" customHeight="1">
      <c r="A875" s="55" t="s">
        <v>527</v>
      </c>
      <c r="B875" s="13">
        <f>COUNTA(B7:B873)</f>
        <v>867</v>
      </c>
      <c r="C875" s="15"/>
      <c r="D875" s="15"/>
      <c r="E875" s="191">
        <f>AVERAGE(E7:E873)</f>
        <v>14.79815456</v>
      </c>
      <c r="F875" s="17"/>
      <c r="G875" s="15"/>
      <c r="H875" s="15"/>
      <c r="I875" s="192">
        <f t="shared" ref="I875:K875" si="882">AVERAGE(I7:I873)</f>
        <v>75.46761246</v>
      </c>
      <c r="J875" s="193">
        <f t="shared" si="882"/>
        <v>3.213110393</v>
      </c>
      <c r="K875" s="194">
        <f t="shared" si="882"/>
        <v>0.4851625721</v>
      </c>
      <c r="L875" s="21"/>
      <c r="M875" s="192">
        <f>AVERAGE(M7:M873)</f>
        <v>1.802288005</v>
      </c>
      <c r="N875" s="17"/>
      <c r="O875" s="194">
        <f>AVERAGE(O7:O873)</f>
        <v>0.4388381616</v>
      </c>
      <c r="P875" s="15"/>
      <c r="Q875" s="15"/>
      <c r="R875" s="192">
        <f t="shared" ref="R875:X875" si="883">AVERAGE(R7:R873)</f>
        <v>9.61001122</v>
      </c>
      <c r="S875" s="195">
        <f t="shared" si="883"/>
        <v>11.24826714</v>
      </c>
      <c r="T875" s="195">
        <f t="shared" si="883"/>
        <v>12.44184179</v>
      </c>
      <c r="U875" s="195">
        <f t="shared" si="883"/>
        <v>13.39429396</v>
      </c>
      <c r="V875" s="195">
        <f t="shared" si="883"/>
        <v>11.2124673</v>
      </c>
      <c r="W875" s="196">
        <f t="shared" si="883"/>
        <v>1.198556937</v>
      </c>
      <c r="X875" s="197">
        <f t="shared" si="883"/>
        <v>1.795851618</v>
      </c>
      <c r="Y875" s="15"/>
      <c r="Z875" s="193">
        <f t="shared" ref="Z875:AA875" si="884">AVERAGE(Z7:Z873)</f>
        <v>65.72761018</v>
      </c>
      <c r="AA875" s="192">
        <f t="shared" si="884"/>
        <v>22.98112968</v>
      </c>
      <c r="AB875" s="21"/>
      <c r="AC875" s="192">
        <f t="shared" ref="AC875:BC875" si="885">AVERAGE(AC7:AC873)</f>
        <v>3.765211098</v>
      </c>
      <c r="AD875" s="192">
        <f t="shared" si="885"/>
        <v>4.485178042</v>
      </c>
      <c r="AE875" s="192">
        <f t="shared" si="885"/>
        <v>3.436968599</v>
      </c>
      <c r="AF875" s="192">
        <f t="shared" si="885"/>
        <v>4.954101611</v>
      </c>
      <c r="AG875" s="192">
        <f t="shared" si="885"/>
        <v>13.3516</v>
      </c>
      <c r="AH875" s="192">
        <f t="shared" si="885"/>
        <v>24.81580882</v>
      </c>
      <c r="AI875" s="192">
        <f t="shared" si="885"/>
        <v>12.99468586</v>
      </c>
      <c r="AJ875" s="192">
        <f t="shared" si="885"/>
        <v>11.5696088</v>
      </c>
      <c r="AK875" s="192">
        <f t="shared" si="885"/>
        <v>8.536648427</v>
      </c>
      <c r="AL875" s="198">
        <f t="shared" si="885"/>
        <v>24347.06474</v>
      </c>
      <c r="AM875" s="192">
        <f t="shared" si="885"/>
        <v>3.177342233</v>
      </c>
      <c r="AN875" s="192">
        <f t="shared" si="885"/>
        <v>1.298062374</v>
      </c>
      <c r="AO875" s="199">
        <f t="shared" si="885"/>
        <v>-6.112964057</v>
      </c>
      <c r="AP875" s="192">
        <f t="shared" si="885"/>
        <v>16.55115425</v>
      </c>
      <c r="AQ875" s="200">
        <f t="shared" si="885"/>
        <v>79.41808473</v>
      </c>
      <c r="AR875" s="201">
        <f t="shared" si="885"/>
        <v>1.809259292</v>
      </c>
      <c r="AS875" s="192">
        <f t="shared" si="885"/>
        <v>1.934056553</v>
      </c>
      <c r="AT875" s="192">
        <f t="shared" si="885"/>
        <v>2.061563025</v>
      </c>
      <c r="AU875" s="192">
        <f t="shared" si="885"/>
        <v>2.199296431</v>
      </c>
      <c r="AV875" s="192">
        <f t="shared" si="885"/>
        <v>2.348150509</v>
      </c>
      <c r="AW875" s="192">
        <f t="shared" si="885"/>
        <v>10.35232581</v>
      </c>
      <c r="AX875" s="200">
        <f t="shared" si="885"/>
        <v>18.4778684</v>
      </c>
      <c r="AY875" s="201">
        <f t="shared" si="885"/>
        <v>0.8900488998</v>
      </c>
      <c r="AZ875" s="192">
        <f t="shared" si="885"/>
        <v>13.02363481</v>
      </c>
      <c r="BA875" s="192">
        <f t="shared" si="885"/>
        <v>-21.00685115</v>
      </c>
      <c r="BB875" s="192">
        <f t="shared" si="885"/>
        <v>-11.46247561</v>
      </c>
      <c r="BC875" s="200">
        <f t="shared" si="885"/>
        <v>-7.650392516</v>
      </c>
      <c r="BD875" s="192"/>
      <c r="BE875" s="21">
        <f t="shared" ref="BE875:BG875" si="886">AVERAGE(BE7:BE873)</f>
        <v>2005.687428</v>
      </c>
      <c r="BF875" s="192">
        <f t="shared" si="886"/>
        <v>0.8292964245</v>
      </c>
      <c r="BG875" s="192">
        <f t="shared" si="886"/>
        <v>5.728740648</v>
      </c>
    </row>
    <row r="876" ht="12.75" customHeight="1">
      <c r="A876" s="15" t="s">
        <v>2139</v>
      </c>
      <c r="B876" s="13">
        <f>COUNTIF($E$7:$E$873,"&gt;=25")</f>
        <v>140</v>
      </c>
      <c r="C876" s="15"/>
      <c r="D876" s="15"/>
      <c r="E876" s="191">
        <f>AVERAGEIF($E$7:$E$873,"&gt;=25")</f>
        <v>39.35</v>
      </c>
      <c r="F876" s="17"/>
      <c r="G876" s="15"/>
      <c r="H876" s="15"/>
      <c r="I876" s="191">
        <f t="shared" ref="I876:K876" si="887">AVERAGEIF($E$7:$E$873,"&gt;=25",I7:I873)</f>
        <v>94.86007143</v>
      </c>
      <c r="J876" s="193">
        <f t="shared" si="887"/>
        <v>2.789231241</v>
      </c>
      <c r="K876" s="194">
        <f t="shared" si="887"/>
        <v>0.5792739286</v>
      </c>
      <c r="L876" s="192"/>
      <c r="M876" s="192">
        <f>AVERAGEIF($E$7:$E$873,"&gt;=25",M7:M873)</f>
        <v>2.151167143</v>
      </c>
      <c r="N876" s="192"/>
      <c r="O876" s="194">
        <f>AVERAGEIF($E$7:$E$873,"&gt;=25",O7:O873)</f>
        <v>0.5421343712</v>
      </c>
      <c r="P876" s="15"/>
      <c r="Q876" s="15"/>
      <c r="R876" s="192">
        <f t="shared" ref="R876:X876" si="888">AVERAGEIF($E$7:$E$873,"&gt;=25",R7:R873)</f>
        <v>6.718142676</v>
      </c>
      <c r="S876" s="192">
        <f t="shared" si="888"/>
        <v>7.750867104</v>
      </c>
      <c r="T876" s="192">
        <f t="shared" si="888"/>
        <v>7.512618771</v>
      </c>
      <c r="U876" s="192">
        <f t="shared" si="888"/>
        <v>7.456047688</v>
      </c>
      <c r="V876" s="192">
        <f t="shared" si="888"/>
        <v>8.009605832</v>
      </c>
      <c r="W876" s="197">
        <f t="shared" si="888"/>
        <v>0.9760814283</v>
      </c>
      <c r="X876" s="197">
        <f t="shared" si="888"/>
        <v>2.003914643</v>
      </c>
      <c r="Y876" s="15"/>
      <c r="Z876" s="193">
        <f t="shared" ref="Z876:AA876" si="889">AVERAGEIF($E$7:$E$873,"&gt;=25",Z7:Z873)</f>
        <v>63.27377481</v>
      </c>
      <c r="AA876" s="192">
        <f t="shared" si="889"/>
        <v>24.87613948</v>
      </c>
      <c r="AB876" s="192"/>
      <c r="AC876" s="192">
        <f t="shared" ref="AC876:BC876" si="890">AVERAGEIF($E$7:$E$873,"&gt;=25",AC7:AC873)</f>
        <v>4.178208955</v>
      </c>
      <c r="AD876" s="192">
        <f t="shared" si="890"/>
        <v>3.538347107</v>
      </c>
      <c r="AE876" s="192">
        <f t="shared" si="890"/>
        <v>3.55761194</v>
      </c>
      <c r="AF876" s="192">
        <f t="shared" si="890"/>
        <v>5.386793893</v>
      </c>
      <c r="AG876" s="192">
        <f t="shared" si="890"/>
        <v>17.12659091</v>
      </c>
      <c r="AH876" s="192">
        <f t="shared" si="890"/>
        <v>18.00681818</v>
      </c>
      <c r="AI876" s="192">
        <f t="shared" si="890"/>
        <v>8.55176</v>
      </c>
      <c r="AJ876" s="192">
        <f t="shared" si="890"/>
        <v>6.486466165</v>
      </c>
      <c r="AK876" s="192">
        <f t="shared" si="890"/>
        <v>8.691031746</v>
      </c>
      <c r="AL876" s="198">
        <f t="shared" si="890"/>
        <v>35304.01806</v>
      </c>
      <c r="AM876" s="192">
        <f t="shared" si="890"/>
        <v>3.002631579</v>
      </c>
      <c r="AN876" s="207">
        <f t="shared" si="890"/>
        <v>0.8156900763</v>
      </c>
      <c r="AO876" s="192">
        <f t="shared" si="890"/>
        <v>-14.57755662</v>
      </c>
      <c r="AP876" s="192">
        <f t="shared" si="890"/>
        <v>10.24527893</v>
      </c>
      <c r="AQ876" s="207">
        <f t="shared" si="890"/>
        <v>109.700462</v>
      </c>
      <c r="AR876" s="192">
        <f t="shared" si="890"/>
        <v>2.177303756</v>
      </c>
      <c r="AS876" s="192">
        <f t="shared" si="890"/>
        <v>2.329556963</v>
      </c>
      <c r="AT876" s="192">
        <f t="shared" si="890"/>
        <v>2.488202979</v>
      </c>
      <c r="AU876" s="192">
        <f t="shared" si="890"/>
        <v>2.65935601</v>
      </c>
      <c r="AV876" s="192">
        <f t="shared" si="890"/>
        <v>2.844086601</v>
      </c>
      <c r="AW876" s="192">
        <f t="shared" si="890"/>
        <v>12.49850631</v>
      </c>
      <c r="AX876" s="207">
        <f t="shared" si="890"/>
        <v>16.26488728</v>
      </c>
      <c r="AY876" s="192">
        <f t="shared" si="890"/>
        <v>0.8145522388</v>
      </c>
      <c r="AZ876" s="192">
        <f t="shared" si="890"/>
        <v>11.01877253</v>
      </c>
      <c r="BA876" s="192">
        <f t="shared" si="890"/>
        <v>-19.9660787</v>
      </c>
      <c r="BB876" s="192">
        <f t="shared" si="890"/>
        <v>-11.40680801</v>
      </c>
      <c r="BC876" s="207">
        <f t="shared" si="890"/>
        <v>-7.653140237</v>
      </c>
      <c r="BD876" s="192"/>
      <c r="BE876" s="21">
        <f t="shared" ref="BE876:BG876" si="891">AVERAGEIF($E$7:$E$873,"&gt;=25",BE7:BE873)</f>
        <v>1981.171429</v>
      </c>
      <c r="BF876" s="192">
        <f t="shared" si="891"/>
        <v>3.714285714</v>
      </c>
      <c r="BG876" s="192">
        <f t="shared" si="891"/>
        <v>6.85962406</v>
      </c>
    </row>
    <row r="877" ht="12.75" customHeight="1">
      <c r="A877" s="15" t="s">
        <v>529</v>
      </c>
      <c r="B877" s="13">
        <f>COUNTIFS($E$7:$E$873,"&lt;25",$E$7:$E$873,"&gt;=10")</f>
        <v>294</v>
      </c>
      <c r="C877" s="15"/>
      <c r="D877" s="15"/>
      <c r="E877" s="191">
        <f>AVERAGEIFS($E$7:$E$873,$E$7:$E$873,"&lt;25",$E$7:$E$873,"&gt;=10")</f>
        <v>14.07482993</v>
      </c>
      <c r="F877" s="17"/>
      <c r="G877" s="15"/>
      <c r="H877" s="15"/>
      <c r="I877" s="191">
        <f t="shared" ref="I877:K877" si="892">AVERAGEIFS(I7:I873,$E$7:$E$873,"&lt;25",$E$7:$E$873,"&gt;=10")</f>
        <v>88.70442177</v>
      </c>
      <c r="J877" s="193">
        <f t="shared" si="892"/>
        <v>3.072975181</v>
      </c>
      <c r="K877" s="194">
        <f t="shared" si="892"/>
        <v>0.5752539116</v>
      </c>
      <c r="L877" s="192"/>
      <c r="M877" s="192">
        <f>AVERAGEIFS(M7:M873,$E$7:$E$873,"&lt;25",$E$7:$E$873,"&gt;=10")</f>
        <v>2.12612551</v>
      </c>
      <c r="N877" s="192"/>
      <c r="O877" s="194">
        <f>AVERAGEIFS(O7:O873,$E$7:$E$873,"&lt;25",$E$7:$E$873,"&gt;=10")</f>
        <v>0.5089936924</v>
      </c>
      <c r="P877" s="15"/>
      <c r="Q877" s="15"/>
      <c r="R877" s="192">
        <f t="shared" ref="R877:X877" si="893">AVERAGEIFS(R7:R873,$E$7:$E$873,"&lt;25",$E$7:$E$873,"&gt;=10")</f>
        <v>9.466923905</v>
      </c>
      <c r="S877" s="192">
        <f t="shared" si="893"/>
        <v>10.16563616</v>
      </c>
      <c r="T877" s="192">
        <f t="shared" si="893"/>
        <v>10.73829246</v>
      </c>
      <c r="U877" s="192">
        <f t="shared" si="893"/>
        <v>10.95653245</v>
      </c>
      <c r="V877" s="192">
        <f t="shared" si="893"/>
        <v>12.82108108</v>
      </c>
      <c r="W877" s="197">
        <f t="shared" si="893"/>
        <v>0.8794343917</v>
      </c>
      <c r="X877" s="197">
        <f t="shared" si="893"/>
        <v>1.80169577</v>
      </c>
      <c r="Y877" s="15"/>
      <c r="Z877" s="193">
        <f t="shared" ref="Z877:AA877" si="894">AVERAGEIFS(Z7:Z873,$E$7:$E$873,"&lt;25",$E$7:$E$873,"&gt;=10")</f>
        <v>67.3610572</v>
      </c>
      <c r="AA877" s="192">
        <f t="shared" si="894"/>
        <v>24.27447662</v>
      </c>
      <c r="AB877" s="192"/>
      <c r="AC877" s="192">
        <f t="shared" ref="AC877:BC877" si="895">AVERAGEIFS(AC7:AC873,$E$7:$E$873,"&lt;25",$E$7:$E$873,"&gt;=10")</f>
        <v>4.411978799</v>
      </c>
      <c r="AD877" s="192">
        <f t="shared" si="895"/>
        <v>6.885230126</v>
      </c>
      <c r="AE877" s="192">
        <f t="shared" si="895"/>
        <v>3.336631206</v>
      </c>
      <c r="AF877" s="192">
        <f t="shared" si="895"/>
        <v>7.310218978</v>
      </c>
      <c r="AG877" s="192">
        <f t="shared" si="895"/>
        <v>14.55459259</v>
      </c>
      <c r="AH877" s="192">
        <f t="shared" si="895"/>
        <v>31.11191336</v>
      </c>
      <c r="AI877" s="192">
        <f t="shared" si="895"/>
        <v>10.16430769</v>
      </c>
      <c r="AJ877" s="192">
        <f t="shared" si="895"/>
        <v>9.077383513</v>
      </c>
      <c r="AK877" s="192">
        <f t="shared" si="895"/>
        <v>8.487695313</v>
      </c>
      <c r="AL877" s="198">
        <f t="shared" si="895"/>
        <v>28837.78208</v>
      </c>
      <c r="AM877" s="192">
        <f t="shared" si="895"/>
        <v>1.98172043</v>
      </c>
      <c r="AN877" s="207">
        <f t="shared" si="895"/>
        <v>1.624473684</v>
      </c>
      <c r="AO877" s="192">
        <f t="shared" si="895"/>
        <v>-10.18028451</v>
      </c>
      <c r="AP877" s="192">
        <f t="shared" si="895"/>
        <v>14.02950763</v>
      </c>
      <c r="AQ877" s="207">
        <f t="shared" si="895"/>
        <v>106.2536626</v>
      </c>
      <c r="AR877" s="192">
        <f t="shared" si="895"/>
        <v>2.114592597</v>
      </c>
      <c r="AS877" s="192">
        <f t="shared" si="895"/>
        <v>2.26406707</v>
      </c>
      <c r="AT877" s="192">
        <f t="shared" si="895"/>
        <v>2.415801001</v>
      </c>
      <c r="AU877" s="192">
        <f t="shared" si="895"/>
        <v>2.579771179</v>
      </c>
      <c r="AV877" s="192">
        <f t="shared" si="895"/>
        <v>2.757042613</v>
      </c>
      <c r="AW877" s="192">
        <f t="shared" si="895"/>
        <v>12.13127446</v>
      </c>
      <c r="AX877" s="207">
        <f t="shared" si="895"/>
        <v>17.70973887</v>
      </c>
      <c r="AY877" s="192">
        <f t="shared" si="895"/>
        <v>0.8663537906</v>
      </c>
      <c r="AZ877" s="192">
        <f t="shared" si="895"/>
        <v>13.70745898</v>
      </c>
      <c r="BA877" s="192">
        <f t="shared" si="895"/>
        <v>-20.46302532</v>
      </c>
      <c r="BB877" s="192">
        <f t="shared" si="895"/>
        <v>-10.62944916</v>
      </c>
      <c r="BC877" s="207">
        <f t="shared" si="895"/>
        <v>-7.13625173</v>
      </c>
      <c r="BD877" s="192"/>
      <c r="BE877" s="21">
        <f t="shared" ref="BE877:BG877" si="896">AVERAGEIFS(BE7:BE873,$E$7:$E$873,"&lt;25",$E$7:$E$873,"&gt;=10")</f>
        <v>2006.493197</v>
      </c>
      <c r="BF877" s="192">
        <f t="shared" si="896"/>
        <v>0.6768707483</v>
      </c>
      <c r="BG877" s="192">
        <f t="shared" si="896"/>
        <v>6.797481481</v>
      </c>
    </row>
    <row r="878" ht="12.75" customHeight="1">
      <c r="A878" s="220" t="s">
        <v>1202</v>
      </c>
      <c r="B878" s="13">
        <f>COUNTIF($E$7:$E$873,"&lt;10")</f>
        <v>433</v>
      </c>
      <c r="C878" s="268"/>
      <c r="D878" s="55"/>
      <c r="E878" s="191">
        <f>AVERAGEIF($E$7:$E$873,"&lt;10")</f>
        <v>7.351039261</v>
      </c>
      <c r="F878" s="17"/>
      <c r="G878" s="15"/>
      <c r="H878" s="15"/>
      <c r="I878" s="191">
        <f t="shared" ref="I878:K878" si="897">AVERAGEIF($E$7:$E$873,"&lt;10",I7:I873)</f>
        <v>60.20995381</v>
      </c>
      <c r="J878" s="193">
        <f t="shared" si="897"/>
        <v>3.445310932</v>
      </c>
      <c r="K878" s="194">
        <f t="shared" si="897"/>
        <v>0.3935633949</v>
      </c>
      <c r="L878" s="192"/>
      <c r="M878" s="192">
        <f>AVERAGEIF($E$7:$E$873,"&lt;10",M7:M873)</f>
        <v>1.469606005</v>
      </c>
      <c r="N878" s="192"/>
      <c r="O878" s="194">
        <f>AVERAGEIF($E$7:$E$873,"&lt;10",O7:O873)</f>
        <v>0.3578053778</v>
      </c>
      <c r="P878" s="15"/>
      <c r="Q878" s="15"/>
      <c r="R878" s="192">
        <f t="shared" ref="R878:X878" si="898">AVERAGEIF($E$7:$E$873,"&lt;10",R7:R873)</f>
        <v>10.64218043</v>
      </c>
      <c r="S878" s="192">
        <f t="shared" si="898"/>
        <v>13.11415517</v>
      </c>
      <c r="T878" s="192">
        <f t="shared" si="898"/>
        <v>15.1922684</v>
      </c>
      <c r="U878" s="192">
        <f t="shared" si="898"/>
        <v>17.40480267</v>
      </c>
      <c r="V878" s="192">
        <f t="shared" si="898"/>
        <v>11.36467483</v>
      </c>
      <c r="W878" s="197">
        <f t="shared" si="898"/>
        <v>1.685668713</v>
      </c>
      <c r="X878" s="197">
        <f t="shared" si="898"/>
        <v>1.721251406</v>
      </c>
      <c r="Y878" s="15"/>
      <c r="Z878" s="193">
        <f t="shared" ref="Z878:AA878" si="899">AVERAGEIF($E$7:$E$873,"&lt;10",Z7:Z873)</f>
        <v>65.40171863</v>
      </c>
      <c r="AA878" s="192">
        <f t="shared" si="899"/>
        <v>21.45667115</v>
      </c>
      <c r="AB878" s="192"/>
      <c r="AC878" s="192">
        <f t="shared" ref="AC878:BC878" si="900">AVERAGEIF($E$7:$E$873,"&lt;10",AC7:AC873)</f>
        <v>3.186626214</v>
      </c>
      <c r="AD878" s="192">
        <f t="shared" si="900"/>
        <v>3.023248408</v>
      </c>
      <c r="AE878" s="192">
        <f t="shared" si="900"/>
        <v>3.466407767</v>
      </c>
      <c r="AF878" s="192">
        <f t="shared" si="900"/>
        <v>3.207189055</v>
      </c>
      <c r="AG878" s="192">
        <f t="shared" si="900"/>
        <v>11.28349246</v>
      </c>
      <c r="AH878" s="192">
        <f t="shared" si="900"/>
        <v>22.73906634</v>
      </c>
      <c r="AI878" s="192">
        <f t="shared" si="900"/>
        <v>16.40171504</v>
      </c>
      <c r="AJ878" s="192">
        <f t="shared" si="900"/>
        <v>14.94741379</v>
      </c>
      <c r="AK878" s="192">
        <f t="shared" si="900"/>
        <v>8.516819484</v>
      </c>
      <c r="AL878" s="198">
        <f t="shared" si="900"/>
        <v>17698.75223</v>
      </c>
      <c r="AM878" s="192">
        <f t="shared" si="900"/>
        <v>4.043398058</v>
      </c>
      <c r="AN878" s="207">
        <f t="shared" si="900"/>
        <v>1.238227848</v>
      </c>
      <c r="AO878" s="192">
        <f t="shared" si="900"/>
        <v>0.2084015841</v>
      </c>
      <c r="AP878" s="192">
        <f t="shared" si="900"/>
        <v>20.75889169</v>
      </c>
      <c r="AQ878" s="207">
        <f t="shared" si="900"/>
        <v>50.96127143</v>
      </c>
      <c r="AR878" s="192">
        <f t="shared" si="900"/>
        <v>1.482944704</v>
      </c>
      <c r="AS878" s="192">
        <f t="shared" si="900"/>
        <v>1.582109327</v>
      </c>
      <c r="AT878" s="192">
        <f t="shared" si="900"/>
        <v>1.683097531</v>
      </c>
      <c r="AU878" s="192">
        <f t="shared" si="900"/>
        <v>1.792211172</v>
      </c>
      <c r="AV878" s="192">
        <f t="shared" si="900"/>
        <v>1.910170528</v>
      </c>
      <c r="AW878" s="192">
        <f t="shared" si="900"/>
        <v>8.450533262</v>
      </c>
      <c r="AX878" s="207">
        <f t="shared" si="900"/>
        <v>19.71492945</v>
      </c>
      <c r="AY878" s="192">
        <f t="shared" si="900"/>
        <v>0.931031941</v>
      </c>
      <c r="AZ878" s="192">
        <f t="shared" si="900"/>
        <v>13.20598749</v>
      </c>
      <c r="BA878" s="192">
        <f t="shared" si="900"/>
        <v>-21.71890507</v>
      </c>
      <c r="BB878" s="192">
        <f t="shared" si="900"/>
        <v>-12.0527813</v>
      </c>
      <c r="BC878" s="207">
        <f t="shared" si="900"/>
        <v>-8.002658651</v>
      </c>
      <c r="BD878" s="192"/>
      <c r="BE878" s="21">
        <f t="shared" ref="BE878:BG878" si="901">AVERAGEIF($E$7:$E$873,"&lt;10",BE7:BE873)</f>
        <v>2013.066975</v>
      </c>
      <c r="BF878" s="192">
        <f t="shared" si="901"/>
        <v>0</v>
      </c>
      <c r="BG878" s="192">
        <f t="shared" si="901"/>
        <v>4.628571429</v>
      </c>
    </row>
    <row r="879" ht="12.75" customHeight="1">
      <c r="A879" s="15"/>
      <c r="B879" s="13"/>
      <c r="C879" s="15"/>
      <c r="D879" s="15"/>
      <c r="E879" s="17"/>
      <c r="F879" s="17"/>
      <c r="G879" s="15"/>
      <c r="H879" s="15"/>
      <c r="I879" s="15"/>
      <c r="J879" s="49"/>
      <c r="K879" s="15"/>
      <c r="L879" s="21"/>
      <c r="M879" s="17"/>
      <c r="N879" s="17"/>
      <c r="O879" s="202"/>
      <c r="P879" s="15"/>
      <c r="Q879" s="15"/>
      <c r="R879" s="17"/>
      <c r="S879" s="26"/>
      <c r="T879" s="26"/>
      <c r="U879" s="26"/>
      <c r="V879" s="26"/>
      <c r="W879" s="203"/>
      <c r="X879" s="203"/>
      <c r="Y879" s="15"/>
      <c r="Z879" s="49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204"/>
      <c r="AM879" s="15"/>
      <c r="AN879" s="13"/>
      <c r="AO879" s="15"/>
      <c r="AP879" s="15"/>
      <c r="AQ879" s="13"/>
      <c r="AR879" s="15"/>
      <c r="AS879" s="15"/>
      <c r="AT879" s="15"/>
      <c r="AU879" s="15"/>
      <c r="AV879" s="15"/>
      <c r="AW879" s="15"/>
      <c r="AX879" s="13"/>
      <c r="AY879" s="15"/>
      <c r="AZ879" s="15"/>
      <c r="BA879" s="15"/>
      <c r="BB879" s="15"/>
      <c r="BC879" s="13"/>
      <c r="BD879" s="15"/>
      <c r="BE879" s="205"/>
      <c r="BF879" s="15"/>
      <c r="BG879" s="15"/>
    </row>
    <row r="880" ht="12.75" customHeight="1">
      <c r="A880" s="15" t="s">
        <v>528</v>
      </c>
      <c r="B880" s="13"/>
      <c r="C880" s="15"/>
      <c r="D880" s="15"/>
      <c r="E880" s="17"/>
      <c r="F880" s="17"/>
      <c r="G880" s="15"/>
      <c r="H880" s="15"/>
      <c r="I880" s="13"/>
      <c r="J880" s="15"/>
      <c r="K880" s="15"/>
      <c r="L880" s="21"/>
      <c r="M880" s="17"/>
      <c r="N880" s="17"/>
      <c r="O880" s="202"/>
      <c r="P880" s="15"/>
      <c r="Q880" s="15"/>
      <c r="R880" s="17"/>
      <c r="S880" s="26"/>
      <c r="T880" s="26"/>
      <c r="U880" s="26"/>
      <c r="V880" s="26"/>
      <c r="W880" s="203"/>
      <c r="X880" s="203"/>
      <c r="Y880" s="15"/>
      <c r="Z880" s="49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204"/>
      <c r="AM880" s="15"/>
      <c r="AN880" s="13"/>
      <c r="AO880" s="15"/>
      <c r="AP880" s="15"/>
      <c r="AQ880" s="13"/>
      <c r="AR880" s="15"/>
      <c r="AS880" s="15"/>
      <c r="AT880" s="15"/>
      <c r="AU880" s="15"/>
      <c r="AV880" s="15"/>
      <c r="AW880" s="15"/>
      <c r="AX880" s="13"/>
      <c r="AY880" s="15"/>
      <c r="AZ880" s="15"/>
      <c r="BA880" s="15"/>
      <c r="BB880" s="15"/>
      <c r="BC880" s="13"/>
      <c r="BD880" s="15"/>
      <c r="BE880" s="205"/>
      <c r="BF880" s="15"/>
      <c r="BG880" s="15"/>
    </row>
    <row r="881" ht="12.75" customHeight="1">
      <c r="A881" s="15" t="s">
        <v>320</v>
      </c>
      <c r="B881" s="13">
        <f t="shared" ref="B881:B891" si="907">COUNTIF($C$7:$C$873,"="&amp;$A881)</f>
        <v>16</v>
      </c>
      <c r="C881" s="15"/>
      <c r="D881" s="15"/>
      <c r="E881" s="191">
        <f t="shared" ref="E881:E891" si="908">AVERAGEIFS($E$7:$E$873,$C$7:$C$873,"="&amp;$A881)</f>
        <v>15.3125</v>
      </c>
      <c r="F881" s="17"/>
      <c r="G881" s="15"/>
      <c r="H881" s="15"/>
      <c r="I881" s="206">
        <f t="shared" ref="I881:K881" si="902">AVERAGEIFS(I$7:I$873,$C$7:$C$873,"="&amp;$A881)</f>
        <v>145.955</v>
      </c>
      <c r="J881" s="192">
        <f t="shared" si="902"/>
        <v>3.262481297</v>
      </c>
      <c r="K881" s="194">
        <f t="shared" si="902"/>
        <v>0.549375</v>
      </c>
      <c r="L881" s="191"/>
      <c r="M881" s="192">
        <f t="shared" ref="M881:M891" si="910">AVERAGEIFS(M$7:M$873,$C$7:$C$873,"="&amp;$A881)</f>
        <v>1.95625</v>
      </c>
      <c r="N881" s="191"/>
      <c r="O881" s="194">
        <f t="shared" ref="O881:O891" si="911">AVERAGEIFS(O$7:O$873,$C$7:$C$873,"="&amp;$A881)</f>
        <v>0.50828125</v>
      </c>
      <c r="P881" s="191"/>
      <c r="Q881" s="191"/>
      <c r="R881" s="192">
        <f t="shared" ref="R881:X881" si="903">AVERAGEIFS(R$7:R$873,$C$7:$C$873,"="&amp;$A881)</f>
        <v>7.527968544</v>
      </c>
      <c r="S881" s="192">
        <f t="shared" si="903"/>
        <v>8.179926228</v>
      </c>
      <c r="T881" s="192">
        <f t="shared" si="903"/>
        <v>9.195020629</v>
      </c>
      <c r="U881" s="192">
        <f t="shared" si="903"/>
        <v>9.958580693</v>
      </c>
      <c r="V881" s="192">
        <f t="shared" si="903"/>
        <v>9.932612173</v>
      </c>
      <c r="W881" s="197">
        <f t="shared" si="903"/>
        <v>0.7932007793</v>
      </c>
      <c r="X881" s="197">
        <f t="shared" si="903"/>
        <v>1.079352267</v>
      </c>
      <c r="Y881" s="13"/>
      <c r="Z881" s="192">
        <f t="shared" ref="Z881:AA881" si="904">AVERAGEIFS(Z$7:Z$873,$C$7:$C$873,"="&amp;$A881)</f>
        <v>94.54317962</v>
      </c>
      <c r="AA881" s="192">
        <f t="shared" si="904"/>
        <v>27.98746339</v>
      </c>
      <c r="AB881" s="192"/>
      <c r="AC881" s="192">
        <f t="shared" ref="AC881:BC881" si="905">AVERAGEIFS(AC$7:AC$873,$C$7:$C$873,"="&amp;$A881)</f>
        <v>4.32</v>
      </c>
      <c r="AD881" s="192">
        <f t="shared" si="905"/>
        <v>3.245</v>
      </c>
      <c r="AE881" s="192">
        <f t="shared" si="905"/>
        <v>2.515625</v>
      </c>
      <c r="AF881" s="192">
        <f t="shared" si="905"/>
        <v>3.133333333</v>
      </c>
      <c r="AG881" s="192">
        <f t="shared" si="905"/>
        <v>12.99375</v>
      </c>
      <c r="AH881" s="192">
        <f t="shared" si="905"/>
        <v>44.23125</v>
      </c>
      <c r="AI881" s="192">
        <f t="shared" si="905"/>
        <v>42.8375</v>
      </c>
      <c r="AJ881" s="192">
        <f t="shared" si="905"/>
        <v>17.04375</v>
      </c>
      <c r="AK881" s="192">
        <f t="shared" si="905"/>
        <v>10.57333333</v>
      </c>
      <c r="AL881" s="198">
        <f t="shared" si="905"/>
        <v>61187.18313</v>
      </c>
      <c r="AM881" s="192">
        <f t="shared" si="905"/>
        <v>0.544375</v>
      </c>
      <c r="AN881" s="207">
        <f t="shared" si="905"/>
        <v>1.905333333</v>
      </c>
      <c r="AO881" s="192">
        <f t="shared" si="905"/>
        <v>-12.85411215</v>
      </c>
      <c r="AP881" s="192">
        <f t="shared" si="905"/>
        <v>13.40041755</v>
      </c>
      <c r="AQ881" s="207">
        <f t="shared" si="905"/>
        <v>69.80323697</v>
      </c>
      <c r="AR881" s="192">
        <f t="shared" si="905"/>
        <v>1.993368125</v>
      </c>
      <c r="AS881" s="192">
        <f t="shared" si="905"/>
        <v>2.163088115</v>
      </c>
      <c r="AT881" s="192">
        <f t="shared" si="905"/>
        <v>2.318669456</v>
      </c>
      <c r="AU881" s="192">
        <f t="shared" si="905"/>
        <v>2.487809533</v>
      </c>
      <c r="AV881" s="192">
        <f t="shared" si="905"/>
        <v>2.671783145</v>
      </c>
      <c r="AW881" s="192">
        <f t="shared" si="905"/>
        <v>11.63471838</v>
      </c>
      <c r="AX881" s="207">
        <f t="shared" si="905"/>
        <v>19.22052429</v>
      </c>
      <c r="AY881" s="192">
        <f t="shared" si="905"/>
        <v>0.836875</v>
      </c>
      <c r="AZ881" s="192">
        <f t="shared" si="905"/>
        <v>19.083125</v>
      </c>
      <c r="BA881" s="192">
        <f t="shared" si="905"/>
        <v>-23.9275</v>
      </c>
      <c r="BB881" s="192">
        <f t="shared" si="905"/>
        <v>-10.195</v>
      </c>
      <c r="BC881" s="207">
        <f t="shared" si="905"/>
        <v>-7.87625</v>
      </c>
      <c r="BD881" s="192"/>
      <c r="BE881" s="21">
        <f t="shared" ref="BE881:BG881" si="906">AVERAGEIFS(BE$7:BE$873,$C$7:$C$873,"="&amp;$A881)</f>
        <v>2005.3125</v>
      </c>
      <c r="BF881" s="192">
        <f t="shared" si="906"/>
        <v>0.8125</v>
      </c>
      <c r="BG881" s="192">
        <f t="shared" si="906"/>
        <v>4.15</v>
      </c>
    </row>
    <row r="882" ht="12.75" customHeight="1">
      <c r="A882" s="15" t="s">
        <v>296</v>
      </c>
      <c r="B882" s="13">
        <f t="shared" si="907"/>
        <v>82</v>
      </c>
      <c r="C882" s="15"/>
      <c r="D882" s="15"/>
      <c r="E882" s="191">
        <f t="shared" si="908"/>
        <v>13.5</v>
      </c>
      <c r="F882" s="17"/>
      <c r="G882" s="15"/>
      <c r="H882" s="15"/>
      <c r="I882" s="206">
        <f t="shared" ref="I882:K882" si="909">AVERAGEIFS(I$7:I$873,$C$7:$C$873,"="&amp;$A882)</f>
        <v>70.64817073</v>
      </c>
      <c r="J882" s="192">
        <f t="shared" si="909"/>
        <v>3.011233815</v>
      </c>
      <c r="K882" s="194">
        <f t="shared" si="909"/>
        <v>0.4264939024</v>
      </c>
      <c r="L882" s="191"/>
      <c r="M882" s="192">
        <f t="shared" si="910"/>
        <v>1.67447561</v>
      </c>
      <c r="N882" s="191"/>
      <c r="O882" s="194">
        <f t="shared" si="911"/>
        <v>0.3878943089</v>
      </c>
      <c r="P882" s="191"/>
      <c r="Q882" s="191"/>
      <c r="R882" s="192">
        <f t="shared" ref="R882:X882" si="912">AVERAGEIFS(R$7:R$873,$C$7:$C$873,"="&amp;$A882)</f>
        <v>12.32289686</v>
      </c>
      <c r="S882" s="192">
        <f t="shared" si="912"/>
        <v>10.74581959</v>
      </c>
      <c r="T882" s="192">
        <f t="shared" si="912"/>
        <v>13.98871224</v>
      </c>
      <c r="U882" s="192">
        <f t="shared" si="912"/>
        <v>15.10579685</v>
      </c>
      <c r="V882" s="192">
        <f t="shared" si="912"/>
        <v>18.06038999</v>
      </c>
      <c r="W882" s="197">
        <f t="shared" si="912"/>
        <v>0.8207261663</v>
      </c>
      <c r="X882" s="197">
        <f t="shared" si="912"/>
        <v>2.693824925</v>
      </c>
      <c r="Y882" s="13"/>
      <c r="Z882" s="192">
        <f t="shared" ref="Z882:AA882" si="913">AVERAGEIFS(Z$7:Z$873,$C$7:$C$873,"="&amp;$A882)</f>
        <v>50.99574887</v>
      </c>
      <c r="AA882" s="192">
        <f t="shared" si="913"/>
        <v>20.25423569</v>
      </c>
      <c r="AB882" s="192"/>
      <c r="AC882" s="192">
        <f t="shared" ref="AC882:BC882" si="914">AVERAGEIFS(AC$7:AC$873,$C$7:$C$873,"="&amp;$A882)</f>
        <v>3.932926829</v>
      </c>
      <c r="AD882" s="192">
        <f t="shared" si="914"/>
        <v>2.782575758</v>
      </c>
      <c r="AE882" s="192">
        <f t="shared" si="914"/>
        <v>1.502195122</v>
      </c>
      <c r="AF882" s="192">
        <f t="shared" si="914"/>
        <v>5.654133333</v>
      </c>
      <c r="AG882" s="192">
        <f t="shared" si="914"/>
        <v>-1.826582278</v>
      </c>
      <c r="AH882" s="192">
        <f t="shared" si="914"/>
        <v>25.535</v>
      </c>
      <c r="AI882" s="192">
        <f t="shared" si="914"/>
        <v>11.53675325</v>
      </c>
      <c r="AJ882" s="192">
        <f t="shared" si="914"/>
        <v>9.47875</v>
      </c>
      <c r="AK882" s="192">
        <f t="shared" si="914"/>
        <v>8.484473684</v>
      </c>
      <c r="AL882" s="198">
        <f t="shared" si="914"/>
        <v>17070.13793</v>
      </c>
      <c r="AM882" s="192">
        <f t="shared" si="914"/>
        <v>3.85382716</v>
      </c>
      <c r="AN882" s="207">
        <f t="shared" si="914"/>
        <v>1.90369863</v>
      </c>
      <c r="AO882" s="192">
        <f t="shared" si="914"/>
        <v>-2.374279061</v>
      </c>
      <c r="AP882" s="192">
        <f t="shared" si="914"/>
        <v>18.14041931</v>
      </c>
      <c r="AQ882" s="207">
        <f t="shared" si="914"/>
        <v>97.25972057</v>
      </c>
      <c r="AR882" s="192">
        <f t="shared" si="914"/>
        <v>1.689195329</v>
      </c>
      <c r="AS882" s="192">
        <f t="shared" si="914"/>
        <v>1.820630203</v>
      </c>
      <c r="AT882" s="192">
        <f t="shared" si="914"/>
        <v>1.945158276</v>
      </c>
      <c r="AU882" s="192">
        <f t="shared" si="914"/>
        <v>2.080004051</v>
      </c>
      <c r="AV882" s="192">
        <f t="shared" si="914"/>
        <v>2.226082517</v>
      </c>
      <c r="AW882" s="192">
        <f t="shared" si="914"/>
        <v>9.761070375</v>
      </c>
      <c r="AX882" s="207">
        <f t="shared" si="914"/>
        <v>17.47375869</v>
      </c>
      <c r="AY882" s="192">
        <f t="shared" si="914"/>
        <v>0.943</v>
      </c>
      <c r="AZ882" s="192">
        <f t="shared" si="914"/>
        <v>18.14158537</v>
      </c>
      <c r="BA882" s="192">
        <f t="shared" si="914"/>
        <v>-26.10865854</v>
      </c>
      <c r="BB882" s="192">
        <f t="shared" si="914"/>
        <v>-12.73207317</v>
      </c>
      <c r="BC882" s="207">
        <f t="shared" si="914"/>
        <v>-9.338658537</v>
      </c>
      <c r="BD882" s="192"/>
      <c r="BE882" s="21">
        <f t="shared" ref="BE882:BG882" si="915">AVERAGEIFS(BE$7:BE$873,$C$7:$C$873,"="&amp;$A882)</f>
        <v>2006.914634</v>
      </c>
      <c r="BF882" s="192">
        <f t="shared" si="915"/>
        <v>0.6219512195</v>
      </c>
      <c r="BG882" s="192">
        <f t="shared" si="915"/>
        <v>8.469620253</v>
      </c>
    </row>
    <row r="883" ht="12.75" customHeight="1">
      <c r="A883" s="15" t="s">
        <v>125</v>
      </c>
      <c r="B883" s="13">
        <f t="shared" si="907"/>
        <v>46</v>
      </c>
      <c r="C883" s="15"/>
      <c r="D883" s="15"/>
      <c r="E883" s="191">
        <f t="shared" si="908"/>
        <v>26.39130435</v>
      </c>
      <c r="F883" s="17"/>
      <c r="G883" s="15"/>
      <c r="H883" s="15"/>
      <c r="I883" s="206">
        <f t="shared" ref="I883:K883" si="916">AVERAGEIFS(I$7:I$873,$C$7:$C$873,"="&amp;$A883)</f>
        <v>80.73326087</v>
      </c>
      <c r="J883" s="192">
        <f t="shared" si="916"/>
        <v>3.403274656</v>
      </c>
      <c r="K883" s="194">
        <f t="shared" si="916"/>
        <v>0.521373913</v>
      </c>
      <c r="L883" s="191"/>
      <c r="M883" s="192">
        <f t="shared" si="910"/>
        <v>2.013756522</v>
      </c>
      <c r="N883" s="191"/>
      <c r="O883" s="194">
        <f t="shared" si="911"/>
        <v>0.4844245874</v>
      </c>
      <c r="P883" s="191"/>
      <c r="Q883" s="191"/>
      <c r="R883" s="192">
        <f t="shared" ref="R883:X883" si="917">AVERAGEIFS(R$7:R$873,$C$7:$C$873,"="&amp;$A883)</f>
        <v>7.865418184</v>
      </c>
      <c r="S883" s="192">
        <f t="shared" si="917"/>
        <v>9.35082002</v>
      </c>
      <c r="T883" s="192">
        <f t="shared" si="917"/>
        <v>9.780224992</v>
      </c>
      <c r="U883" s="192">
        <f t="shared" si="917"/>
        <v>8.906894584</v>
      </c>
      <c r="V883" s="192">
        <f t="shared" si="917"/>
        <v>11.18469502</v>
      </c>
      <c r="W883" s="197">
        <f t="shared" si="917"/>
        <v>0.8229414851</v>
      </c>
      <c r="X883" s="197">
        <f t="shared" si="917"/>
        <v>3.104996538</v>
      </c>
      <c r="Y883" s="13"/>
      <c r="Z883" s="192">
        <f t="shared" ref="Z883:AA883" si="918">AVERAGEIFS(Z$7:Z$873,$C$7:$C$873,"="&amp;$A883)</f>
        <v>84.28426991</v>
      </c>
      <c r="AA883" s="192">
        <f t="shared" si="918"/>
        <v>29.0847028</v>
      </c>
      <c r="AB883" s="192"/>
      <c r="AC883" s="192">
        <f t="shared" ref="AC883:BC883" si="919">AVERAGEIFS(AC$7:AC$873,$C$7:$C$873,"="&amp;$A883)</f>
        <v>2.996521739</v>
      </c>
      <c r="AD883" s="192">
        <f t="shared" si="919"/>
        <v>5.095</v>
      </c>
      <c r="AE883" s="192">
        <f t="shared" si="919"/>
        <v>2.208043478</v>
      </c>
      <c r="AF883" s="192">
        <f t="shared" si="919"/>
        <v>6.15452381</v>
      </c>
      <c r="AG883" s="192">
        <f t="shared" si="919"/>
        <v>5.586046512</v>
      </c>
      <c r="AH883" s="192">
        <f t="shared" si="919"/>
        <v>19.94666667</v>
      </c>
      <c r="AI883" s="192">
        <f t="shared" si="919"/>
        <v>9.727857143</v>
      </c>
      <c r="AJ883" s="192">
        <f t="shared" si="919"/>
        <v>10.98222222</v>
      </c>
      <c r="AK883" s="192">
        <f t="shared" si="919"/>
        <v>6.359069767</v>
      </c>
      <c r="AL883" s="198">
        <f t="shared" si="919"/>
        <v>42635.06087</v>
      </c>
      <c r="AM883" s="192">
        <f t="shared" si="919"/>
        <v>3.064</v>
      </c>
      <c r="AN883" s="207">
        <f t="shared" si="919"/>
        <v>1.156585366</v>
      </c>
      <c r="AO883" s="192">
        <f t="shared" si="919"/>
        <v>-13.49223055</v>
      </c>
      <c r="AP883" s="192">
        <f t="shared" si="919"/>
        <v>12.31574042</v>
      </c>
      <c r="AQ883" s="207">
        <f t="shared" si="919"/>
        <v>153.0764312</v>
      </c>
      <c r="AR883" s="192">
        <f t="shared" si="919"/>
        <v>2.025103713</v>
      </c>
      <c r="AS883" s="192">
        <f t="shared" si="919"/>
        <v>2.15436106</v>
      </c>
      <c r="AT883" s="192">
        <f t="shared" si="919"/>
        <v>2.281768629</v>
      </c>
      <c r="AU883" s="192">
        <f t="shared" si="919"/>
        <v>2.418581442</v>
      </c>
      <c r="AV883" s="192">
        <f t="shared" si="919"/>
        <v>2.565571751</v>
      </c>
      <c r="AW883" s="192">
        <f t="shared" si="919"/>
        <v>11.4453866</v>
      </c>
      <c r="AX883" s="207">
        <f t="shared" si="919"/>
        <v>19.31921781</v>
      </c>
      <c r="AY883" s="192">
        <f t="shared" si="919"/>
        <v>0.6010869565</v>
      </c>
      <c r="AZ883" s="192">
        <f t="shared" si="919"/>
        <v>13.30284546</v>
      </c>
      <c r="BA883" s="192">
        <f t="shared" si="919"/>
        <v>-20.79932087</v>
      </c>
      <c r="BB883" s="192">
        <f t="shared" si="919"/>
        <v>-10.15727972</v>
      </c>
      <c r="BC883" s="207">
        <f t="shared" si="919"/>
        <v>-7.917237087</v>
      </c>
      <c r="BD883" s="192"/>
      <c r="BE883" s="21">
        <f t="shared" ref="BE883:BG883" si="920">AVERAGEIFS(BE$7:BE$873,$C$7:$C$873,"="&amp;$A883)</f>
        <v>1993.934783</v>
      </c>
      <c r="BF883" s="192">
        <f t="shared" si="920"/>
        <v>2.326086957</v>
      </c>
      <c r="BG883" s="192">
        <f t="shared" si="920"/>
        <v>8.561363636</v>
      </c>
    </row>
    <row r="884" ht="12.75" customHeight="1">
      <c r="A884" s="15" t="s">
        <v>245</v>
      </c>
      <c r="B884" s="13">
        <f t="shared" si="907"/>
        <v>28</v>
      </c>
      <c r="C884" s="15"/>
      <c r="D884" s="15"/>
      <c r="E884" s="191">
        <f t="shared" si="908"/>
        <v>14.35714286</v>
      </c>
      <c r="F884" s="17"/>
      <c r="G884" s="15"/>
      <c r="H884" s="15"/>
      <c r="I884" s="206">
        <f t="shared" ref="I884:K884" si="921">AVERAGEIFS(I$7:I$873,$C$7:$C$873,"="&amp;$A884)</f>
        <v>58.01892857</v>
      </c>
      <c r="J884" s="192">
        <f t="shared" si="921"/>
        <v>10.36053651</v>
      </c>
      <c r="K884" s="194">
        <f t="shared" si="921"/>
        <v>1.028617857</v>
      </c>
      <c r="L884" s="191"/>
      <c r="M884" s="192">
        <f t="shared" si="910"/>
        <v>3.043042857</v>
      </c>
      <c r="N884" s="191"/>
      <c r="O884" s="194">
        <f t="shared" si="911"/>
        <v>0.7113428571</v>
      </c>
      <c r="P884" s="191"/>
      <c r="Q884" s="191"/>
      <c r="R884" s="192">
        <f t="shared" ref="R884:X884" si="922">AVERAGEIFS(R$7:R$873,$C$7:$C$873,"="&amp;$A884)</f>
        <v>20.34217976</v>
      </c>
      <c r="S884" s="192">
        <f t="shared" si="922"/>
        <v>10.03990215</v>
      </c>
      <c r="T884" s="192">
        <f t="shared" si="922"/>
        <v>13.33545499</v>
      </c>
      <c r="U884" s="192">
        <f t="shared" si="922"/>
        <v>16.78484114</v>
      </c>
      <c r="V884" s="192">
        <f t="shared" si="922"/>
        <v>13.69026791</v>
      </c>
      <c r="W884" s="197">
        <f t="shared" si="922"/>
        <v>0.8515325496</v>
      </c>
      <c r="X884" s="197">
        <f t="shared" si="922"/>
        <v>1.860817841</v>
      </c>
      <c r="Y884" s="13"/>
      <c r="Z884" s="192">
        <f t="shared" ref="Z884:AA884" si="923">AVERAGEIFS(Z$7:Z$873,$C$7:$C$873,"="&amp;$A884)</f>
        <v>145.7099557</v>
      </c>
      <c r="AA884" s="192">
        <f t="shared" si="923"/>
        <v>14.60774269</v>
      </c>
      <c r="AB884" s="192"/>
      <c r="AC884" s="192">
        <f t="shared" ref="AC884:BC884" si="924">AVERAGEIFS(AC$7:AC$873,$C$7:$C$873,"="&amp;$A884)</f>
        <v>4.048214286</v>
      </c>
      <c r="AD884" s="192">
        <f t="shared" si="924"/>
        <v>10.08888889</v>
      </c>
      <c r="AE884" s="192">
        <f t="shared" si="924"/>
        <v>3.071071429</v>
      </c>
      <c r="AF884" s="192">
        <f t="shared" si="924"/>
        <v>3.011538462</v>
      </c>
      <c r="AG884" s="192">
        <f t="shared" si="924"/>
        <v>17.94285714</v>
      </c>
      <c r="AH884" s="192">
        <f t="shared" si="924"/>
        <v>40.74285714</v>
      </c>
      <c r="AI884" s="192">
        <f t="shared" si="924"/>
        <v>13.52653846</v>
      </c>
      <c r="AJ884" s="192">
        <f t="shared" si="924"/>
        <v>24.29642857</v>
      </c>
      <c r="AK884" s="192">
        <f t="shared" si="924"/>
        <v>6.990909091</v>
      </c>
      <c r="AL884" s="198">
        <f t="shared" si="924"/>
        <v>27134.61393</v>
      </c>
      <c r="AM884" s="192">
        <f t="shared" si="924"/>
        <v>13.30821429</v>
      </c>
      <c r="AN884" s="207">
        <f t="shared" si="924"/>
        <v>1.813076923</v>
      </c>
      <c r="AO884" s="192">
        <f t="shared" si="924"/>
        <v>13.04984667</v>
      </c>
      <c r="AP884" s="192">
        <f t="shared" si="924"/>
        <v>26.68530607</v>
      </c>
      <c r="AQ884" s="207">
        <f t="shared" si="924"/>
        <v>26.86514185</v>
      </c>
      <c r="AR884" s="192">
        <f t="shared" si="924"/>
        <v>2.849925893</v>
      </c>
      <c r="AS884" s="192">
        <f t="shared" si="924"/>
        <v>3.015731092</v>
      </c>
      <c r="AT884" s="192">
        <f t="shared" si="924"/>
        <v>3.168058703</v>
      </c>
      <c r="AU884" s="192">
        <f t="shared" si="924"/>
        <v>3.331268093</v>
      </c>
      <c r="AV884" s="192">
        <f t="shared" si="924"/>
        <v>3.50625528</v>
      </c>
      <c r="AW884" s="192">
        <f t="shared" si="924"/>
        <v>15.87123906</v>
      </c>
      <c r="AX884" s="207">
        <f t="shared" si="924"/>
        <v>59.36764955</v>
      </c>
      <c r="AY884" s="192">
        <f t="shared" si="924"/>
        <v>0.9914285714</v>
      </c>
      <c r="AZ884" s="192">
        <f t="shared" si="924"/>
        <v>9.3075</v>
      </c>
      <c r="BA884" s="192">
        <f t="shared" si="924"/>
        <v>-30.74642857</v>
      </c>
      <c r="BB884" s="192">
        <f t="shared" si="924"/>
        <v>-15.88428571</v>
      </c>
      <c r="BC884" s="207">
        <f t="shared" si="924"/>
        <v>-16.66857143</v>
      </c>
      <c r="BD884" s="192"/>
      <c r="BE884" s="21">
        <f t="shared" ref="BE884:BG884" si="925">AVERAGEIFS(BE$7:BE$873,$C$7:$C$873,"="&amp;$A884)</f>
        <v>2006.178571</v>
      </c>
      <c r="BF884" s="192">
        <f t="shared" si="925"/>
        <v>0.8571428571</v>
      </c>
      <c r="BG884" s="192">
        <f t="shared" si="925"/>
        <v>10.225</v>
      </c>
    </row>
    <row r="885" ht="12.75" customHeight="1">
      <c r="A885" s="15" t="s">
        <v>136</v>
      </c>
      <c r="B885" s="13">
        <f t="shared" si="907"/>
        <v>304</v>
      </c>
      <c r="C885" s="15"/>
      <c r="D885" s="15"/>
      <c r="E885" s="191">
        <f t="shared" si="908"/>
        <v>12.125</v>
      </c>
      <c r="F885" s="17"/>
      <c r="G885" s="15"/>
      <c r="H885" s="15"/>
      <c r="I885" s="206">
        <f t="shared" ref="I885:K885" si="926">AVERAGEIFS(I$7:I$873,$C$7:$C$873,"="&amp;$A885)</f>
        <v>56.08026316</v>
      </c>
      <c r="J885" s="192">
        <f t="shared" si="926"/>
        <v>3.100796403</v>
      </c>
      <c r="K885" s="194">
        <f t="shared" si="926"/>
        <v>0.41281875</v>
      </c>
      <c r="L885" s="191"/>
      <c r="M885" s="192">
        <f t="shared" si="910"/>
        <v>1.425624671</v>
      </c>
      <c r="N885" s="191"/>
      <c r="O885" s="194">
        <f t="shared" si="911"/>
        <v>0.3784572525</v>
      </c>
      <c r="P885" s="191"/>
      <c r="Q885" s="191"/>
      <c r="R885" s="192">
        <f t="shared" ref="R885:X885" si="927">AVERAGEIFS(R$7:R$873,$C$7:$C$873,"="&amp;$A885)</f>
        <v>9.778028266</v>
      </c>
      <c r="S885" s="192">
        <f t="shared" si="927"/>
        <v>14.05260889</v>
      </c>
      <c r="T885" s="192">
        <f t="shared" si="927"/>
        <v>15.37171879</v>
      </c>
      <c r="U885" s="192">
        <f t="shared" si="927"/>
        <v>15.68518767</v>
      </c>
      <c r="V885" s="192">
        <f t="shared" si="927"/>
        <v>10.66151453</v>
      </c>
      <c r="W885" s="197">
        <f t="shared" si="927"/>
        <v>1.480103163</v>
      </c>
      <c r="X885" s="197">
        <f t="shared" si="927"/>
        <v>1.840951339</v>
      </c>
      <c r="Y885" s="13"/>
      <c r="Z885" s="192">
        <f t="shared" ref="Z885:AA885" si="928">AVERAGEIFS(Z$7:Z$873,$C$7:$C$873,"="&amp;$A885)</f>
        <v>41.32960735</v>
      </c>
      <c r="AA885" s="192">
        <f t="shared" si="928"/>
        <v>14.75153047</v>
      </c>
      <c r="AB885" s="192"/>
      <c r="AC885" s="192">
        <f t="shared" ref="AC885:BC885" si="929">AVERAGEIFS(AC$7:AC$873,$C$7:$C$873,"="&amp;$A885)</f>
        <v>3.897330827</v>
      </c>
      <c r="AD885" s="192">
        <f t="shared" si="929"/>
        <v>2.170878049</v>
      </c>
      <c r="AE885" s="192">
        <f t="shared" si="929"/>
        <v>3.564754717</v>
      </c>
      <c r="AF885" s="192">
        <f t="shared" si="929"/>
        <v>2.600377358</v>
      </c>
      <c r="AG885" s="192">
        <f t="shared" si="929"/>
        <v>14.27296154</v>
      </c>
      <c r="AH885" s="192">
        <f t="shared" si="929"/>
        <v>20.8389313</v>
      </c>
      <c r="AI885" s="192">
        <f t="shared" si="929"/>
        <v>10.65809524</v>
      </c>
      <c r="AJ885" s="192">
        <f t="shared" si="929"/>
        <v>11.14843511</v>
      </c>
      <c r="AK885" s="192">
        <f t="shared" si="929"/>
        <v>8.557298578</v>
      </c>
      <c r="AL885" s="198">
        <f t="shared" si="929"/>
        <v>11786.1585</v>
      </c>
      <c r="AM885" s="192">
        <f t="shared" si="929"/>
        <v>4.098834586</v>
      </c>
      <c r="AN885" s="207">
        <f t="shared" si="929"/>
        <v>0.7364980545</v>
      </c>
      <c r="AO885" s="192">
        <f t="shared" si="929"/>
        <v>4.258144586</v>
      </c>
      <c r="AP885" s="192">
        <f t="shared" si="929"/>
        <v>18.74507951</v>
      </c>
      <c r="AQ885" s="207">
        <f t="shared" si="929"/>
        <v>9.976606759</v>
      </c>
      <c r="AR885" s="192">
        <f t="shared" si="929"/>
        <v>1.441203086</v>
      </c>
      <c r="AS885" s="192">
        <f t="shared" si="929"/>
        <v>1.519745128</v>
      </c>
      <c r="AT885" s="192">
        <f t="shared" si="929"/>
        <v>1.612586962</v>
      </c>
      <c r="AU885" s="192">
        <f t="shared" si="929"/>
        <v>1.712462017</v>
      </c>
      <c r="AV885" s="192">
        <f t="shared" si="929"/>
        <v>1.819966324</v>
      </c>
      <c r="AW885" s="192">
        <f t="shared" si="929"/>
        <v>8.105963517</v>
      </c>
      <c r="AX885" s="207">
        <f t="shared" si="929"/>
        <v>17.69941481</v>
      </c>
      <c r="AY885" s="192">
        <f t="shared" si="929"/>
        <v>0.8788505747</v>
      </c>
      <c r="AZ885" s="192">
        <f t="shared" si="929"/>
        <v>8.589574612</v>
      </c>
      <c r="BA885" s="192">
        <f t="shared" si="929"/>
        <v>-20.55250487</v>
      </c>
      <c r="BB885" s="192">
        <f t="shared" si="929"/>
        <v>-12.57554564</v>
      </c>
      <c r="BC885" s="207">
        <f t="shared" si="929"/>
        <v>-8.723201872</v>
      </c>
      <c r="BD885" s="192"/>
      <c r="BE885" s="21">
        <f t="shared" ref="BE885:BG885" si="930">AVERAGEIFS(BE$7:BE$873,$C$7:$C$873,"="&amp;$A885)</f>
        <v>2008.325658</v>
      </c>
      <c r="BF885" s="192">
        <f t="shared" si="930"/>
        <v>0.5065789474</v>
      </c>
      <c r="BG885" s="192">
        <f t="shared" si="930"/>
        <v>2.623153846</v>
      </c>
    </row>
    <row r="886" ht="12.75" customHeight="1">
      <c r="A886" s="15" t="s">
        <v>177</v>
      </c>
      <c r="B886" s="13">
        <f t="shared" si="907"/>
        <v>38</v>
      </c>
      <c r="C886" s="15"/>
      <c r="D886" s="15"/>
      <c r="E886" s="191">
        <f t="shared" si="908"/>
        <v>14.68421053</v>
      </c>
      <c r="F886" s="17"/>
      <c r="G886" s="15"/>
      <c r="H886" s="15"/>
      <c r="I886" s="206">
        <f t="shared" ref="I886:K886" si="931">AVERAGEIFS(I$7:I$873,$C$7:$C$873,"="&amp;$A886)</f>
        <v>136.5615789</v>
      </c>
      <c r="J886" s="192">
        <f t="shared" si="931"/>
        <v>1.779649559</v>
      </c>
      <c r="K886" s="194">
        <f t="shared" si="931"/>
        <v>0.5030552632</v>
      </c>
      <c r="L886" s="191"/>
      <c r="M886" s="192">
        <f t="shared" si="910"/>
        <v>2.006694737</v>
      </c>
      <c r="N886" s="191"/>
      <c r="O886" s="194">
        <f t="shared" si="911"/>
        <v>0.4585342105</v>
      </c>
      <c r="P886" s="191"/>
      <c r="Q886" s="191"/>
      <c r="R886" s="192">
        <f t="shared" ref="R886:X886" si="932">AVERAGEIFS(R$7:R$873,$C$7:$C$873,"="&amp;$A886)</f>
        <v>8.875477276</v>
      </c>
      <c r="S886" s="192">
        <f t="shared" si="932"/>
        <v>11.56082153</v>
      </c>
      <c r="T886" s="192">
        <f t="shared" si="932"/>
        <v>11.31205928</v>
      </c>
      <c r="U886" s="192">
        <f t="shared" si="932"/>
        <v>11.73681397</v>
      </c>
      <c r="V886" s="192">
        <f t="shared" si="932"/>
        <v>13.19656807</v>
      </c>
      <c r="W886" s="197">
        <f t="shared" si="932"/>
        <v>0.9483154637</v>
      </c>
      <c r="X886" s="197">
        <f t="shared" si="932"/>
        <v>1.356840213</v>
      </c>
      <c r="Y886" s="13"/>
      <c r="Z886" s="192">
        <f t="shared" ref="Z886:AA886" si="933">AVERAGEIFS(Z$7:Z$873,$C$7:$C$873,"="&amp;$A886)</f>
        <v>49.3863407</v>
      </c>
      <c r="AA886" s="192">
        <f t="shared" si="933"/>
        <v>33.25962986</v>
      </c>
      <c r="AB886" s="192"/>
      <c r="AC886" s="192">
        <f t="shared" ref="AC886:BC886" si="934">AVERAGEIFS(AC$7:AC$873,$C$7:$C$873,"="&amp;$A886)</f>
        <v>4.511315789</v>
      </c>
      <c r="AD886" s="192">
        <f t="shared" si="934"/>
        <v>4.520625</v>
      </c>
      <c r="AE886" s="192">
        <f t="shared" si="934"/>
        <v>3.856052632</v>
      </c>
      <c r="AF886" s="192">
        <f t="shared" si="934"/>
        <v>7.695405405</v>
      </c>
      <c r="AG886" s="192">
        <f t="shared" si="934"/>
        <v>24.4</v>
      </c>
      <c r="AH886" s="192">
        <f t="shared" si="934"/>
        <v>23.92162162</v>
      </c>
      <c r="AI886" s="192">
        <f t="shared" si="934"/>
        <v>10.46088235</v>
      </c>
      <c r="AJ886" s="192">
        <f t="shared" si="934"/>
        <v>10.50078947</v>
      </c>
      <c r="AK886" s="192">
        <f t="shared" si="934"/>
        <v>9.333142857</v>
      </c>
      <c r="AL886" s="198">
        <f t="shared" si="934"/>
        <v>64172.34395</v>
      </c>
      <c r="AM886" s="192">
        <f t="shared" si="934"/>
        <v>1.626052632</v>
      </c>
      <c r="AN886" s="207">
        <f t="shared" si="934"/>
        <v>1.161621622</v>
      </c>
      <c r="AO886" s="192">
        <f t="shared" si="934"/>
        <v>-19.80946076</v>
      </c>
      <c r="AP886" s="192">
        <f t="shared" si="934"/>
        <v>13.46396853</v>
      </c>
      <c r="AQ886" s="207">
        <f t="shared" si="934"/>
        <v>192.0559263</v>
      </c>
      <c r="AR886" s="192">
        <f t="shared" si="934"/>
        <v>2.002287789</v>
      </c>
      <c r="AS886" s="192">
        <f t="shared" si="934"/>
        <v>2.16000829</v>
      </c>
      <c r="AT886" s="192">
        <f t="shared" si="934"/>
        <v>2.317473206</v>
      </c>
      <c r="AU886" s="192">
        <f t="shared" si="934"/>
        <v>2.488141991</v>
      </c>
      <c r="AV886" s="192">
        <f t="shared" si="934"/>
        <v>2.673199038</v>
      </c>
      <c r="AW886" s="192">
        <f t="shared" si="934"/>
        <v>11.64111031</v>
      </c>
      <c r="AX886" s="207">
        <f t="shared" si="934"/>
        <v>10.2236089</v>
      </c>
      <c r="AY886" s="192">
        <f t="shared" si="934"/>
        <v>0.8913157895</v>
      </c>
      <c r="AZ886" s="192">
        <f t="shared" si="934"/>
        <v>21.33368421</v>
      </c>
      <c r="BA886" s="192">
        <f t="shared" si="934"/>
        <v>-17.51736842</v>
      </c>
      <c r="BB886" s="192">
        <f t="shared" si="934"/>
        <v>-8.875263158</v>
      </c>
      <c r="BC886" s="207">
        <f t="shared" si="934"/>
        <v>-2.562894737</v>
      </c>
      <c r="BD886" s="192"/>
      <c r="BE886" s="21">
        <f t="shared" ref="BE886:BG886" si="935">AVERAGEIFS(BE$7:BE$873,$C$7:$C$873,"="&amp;$A886)</f>
        <v>2006</v>
      </c>
      <c r="BF886" s="192">
        <f t="shared" si="935"/>
        <v>0.7631578947</v>
      </c>
      <c r="BG886" s="192">
        <f t="shared" si="935"/>
        <v>8.362162162</v>
      </c>
    </row>
    <row r="887" ht="12.75" customHeight="1">
      <c r="A887" s="15" t="s">
        <v>118</v>
      </c>
      <c r="B887" s="13">
        <f t="shared" si="907"/>
        <v>119</v>
      </c>
      <c r="C887" s="15"/>
      <c r="D887" s="15"/>
      <c r="E887" s="191">
        <f t="shared" si="908"/>
        <v>17.66386555</v>
      </c>
      <c r="F887" s="17"/>
      <c r="G887" s="15"/>
      <c r="H887" s="15"/>
      <c r="I887" s="206">
        <f t="shared" ref="I887:K887" si="936">AVERAGEIFS(I$7:I$873,$C$7:$C$873,"="&amp;$A887)</f>
        <v>90.13235294</v>
      </c>
      <c r="J887" s="192">
        <f t="shared" si="936"/>
        <v>2.099151716</v>
      </c>
      <c r="K887" s="194">
        <f t="shared" si="936"/>
        <v>0.4699096639</v>
      </c>
      <c r="L887" s="191"/>
      <c r="M887" s="192">
        <f t="shared" si="910"/>
        <v>1.787285714</v>
      </c>
      <c r="N887" s="191"/>
      <c r="O887" s="194">
        <f t="shared" si="911"/>
        <v>0.4242184874</v>
      </c>
      <c r="P887" s="191"/>
      <c r="Q887" s="191"/>
      <c r="R887" s="192">
        <f t="shared" ref="R887:X887" si="937">AVERAGEIFS(R$7:R$873,$C$7:$C$873,"="&amp;$A887)</f>
        <v>10.60608577</v>
      </c>
      <c r="S887" s="192">
        <f t="shared" si="937"/>
        <v>11.21839347</v>
      </c>
      <c r="T887" s="192">
        <f t="shared" si="937"/>
        <v>11.67464589</v>
      </c>
      <c r="U887" s="192">
        <f t="shared" si="937"/>
        <v>12.72869373</v>
      </c>
      <c r="V887" s="192">
        <f t="shared" si="937"/>
        <v>11.52220357</v>
      </c>
      <c r="W887" s="197">
        <f t="shared" si="937"/>
        <v>1.125546533</v>
      </c>
      <c r="X887" s="197">
        <f t="shared" si="937"/>
        <v>1.311502167</v>
      </c>
      <c r="Y887" s="13"/>
      <c r="Z887" s="192">
        <f t="shared" ref="Z887:AA887" si="938">AVERAGEIFS(Z$7:Z$873,$C$7:$C$873,"="&amp;$A887)</f>
        <v>44.12780625</v>
      </c>
      <c r="AA887" s="192">
        <f t="shared" si="938"/>
        <v>23.2687635</v>
      </c>
      <c r="AB887" s="192"/>
      <c r="AC887" s="192">
        <f t="shared" ref="AC887:BC887" si="939">AVERAGEIFS(AC$7:AC$873,$C$7:$C$873,"="&amp;$A887)</f>
        <v>4.546386555</v>
      </c>
      <c r="AD887" s="192">
        <f t="shared" si="939"/>
        <v>2.927476636</v>
      </c>
      <c r="AE887" s="192">
        <f t="shared" si="939"/>
        <v>1.954033613</v>
      </c>
      <c r="AF887" s="192">
        <f t="shared" si="939"/>
        <v>10.28112069</v>
      </c>
      <c r="AG887" s="192">
        <f t="shared" si="939"/>
        <v>15.94067797</v>
      </c>
      <c r="AH887" s="192">
        <f t="shared" si="939"/>
        <v>18.09663866</v>
      </c>
      <c r="AI887" s="192">
        <f t="shared" si="939"/>
        <v>15.17741379</v>
      </c>
      <c r="AJ887" s="192">
        <f t="shared" si="939"/>
        <v>12.57983193</v>
      </c>
      <c r="AK887" s="192">
        <f t="shared" si="939"/>
        <v>9.442758621</v>
      </c>
      <c r="AL887" s="198">
        <f t="shared" si="939"/>
        <v>17622.7895</v>
      </c>
      <c r="AM887" s="192">
        <f t="shared" si="939"/>
        <v>1.410338983</v>
      </c>
      <c r="AN887" s="207">
        <f t="shared" si="939"/>
        <v>1.456896552</v>
      </c>
      <c r="AO887" s="192">
        <f t="shared" si="939"/>
        <v>-8.185338589</v>
      </c>
      <c r="AP887" s="192">
        <f t="shared" si="939"/>
        <v>14.83825954</v>
      </c>
      <c r="AQ887" s="207">
        <f t="shared" si="939"/>
        <v>112.5862255</v>
      </c>
      <c r="AR887" s="192">
        <f t="shared" si="939"/>
        <v>1.801908891</v>
      </c>
      <c r="AS887" s="192">
        <f t="shared" si="939"/>
        <v>1.951277549</v>
      </c>
      <c r="AT887" s="192">
        <f t="shared" si="939"/>
        <v>2.098188878</v>
      </c>
      <c r="AU887" s="192">
        <f t="shared" si="939"/>
        <v>2.257839799</v>
      </c>
      <c r="AV887" s="192">
        <f t="shared" si="939"/>
        <v>2.431389874</v>
      </c>
      <c r="AW887" s="192">
        <f t="shared" si="939"/>
        <v>10.54060499</v>
      </c>
      <c r="AX887" s="207">
        <f t="shared" si="939"/>
        <v>12.34410367</v>
      </c>
      <c r="AY887" s="192">
        <f t="shared" si="939"/>
        <v>1.192436975</v>
      </c>
      <c r="AZ887" s="192">
        <f t="shared" si="939"/>
        <v>15.45882353</v>
      </c>
      <c r="BA887" s="192">
        <f t="shared" si="939"/>
        <v>-20.57268908</v>
      </c>
      <c r="BB887" s="192">
        <f t="shared" si="939"/>
        <v>-11.60529412</v>
      </c>
      <c r="BC887" s="207">
        <f t="shared" si="939"/>
        <v>-6.211344538</v>
      </c>
      <c r="BD887" s="192"/>
      <c r="BE887" s="21">
        <f t="shared" ref="BE887:BG887" si="940">AVERAGEIFS(BE$7:BE$873,$C$7:$C$873,"="&amp;$A887)</f>
        <v>2002.848739</v>
      </c>
      <c r="BF887" s="192">
        <f t="shared" si="940"/>
        <v>1.193277311</v>
      </c>
      <c r="BG887" s="192">
        <f t="shared" si="940"/>
        <v>7.988983051</v>
      </c>
    </row>
    <row r="888" ht="12.75" customHeight="1">
      <c r="A888" s="15" t="s">
        <v>131</v>
      </c>
      <c r="B888" s="13">
        <f t="shared" si="907"/>
        <v>53</v>
      </c>
      <c r="C888" s="15"/>
      <c r="D888" s="15"/>
      <c r="E888" s="191">
        <f t="shared" si="908"/>
        <v>12.13207547</v>
      </c>
      <c r="F888" s="17"/>
      <c r="G888" s="15"/>
      <c r="H888" s="15"/>
      <c r="I888" s="206">
        <f t="shared" ref="I888:K888" si="941">AVERAGEIFS(I$7:I$873,$C$7:$C$873,"="&amp;$A888)</f>
        <v>103.5341509</v>
      </c>
      <c r="J888" s="192">
        <f t="shared" si="941"/>
        <v>2.083380175</v>
      </c>
      <c r="K888" s="194">
        <f t="shared" si="941"/>
        <v>0.4836320755</v>
      </c>
      <c r="L888" s="191"/>
      <c r="M888" s="192">
        <f t="shared" si="910"/>
        <v>1.874215094</v>
      </c>
      <c r="N888" s="191"/>
      <c r="O888" s="194">
        <f t="shared" si="911"/>
        <v>0.4342660377</v>
      </c>
      <c r="P888" s="191"/>
      <c r="Q888" s="191"/>
      <c r="R888" s="192">
        <f t="shared" ref="R888:X888" si="942">AVERAGEIFS(R$7:R$873,$C$7:$C$873,"="&amp;$A888)</f>
        <v>10.78177612</v>
      </c>
      <c r="S888" s="192">
        <f t="shared" si="942"/>
        <v>14.2015478</v>
      </c>
      <c r="T888" s="192">
        <f t="shared" si="942"/>
        <v>15.67108246</v>
      </c>
      <c r="U888" s="192">
        <f t="shared" si="942"/>
        <v>17.76855466</v>
      </c>
      <c r="V888" s="192">
        <f t="shared" si="942"/>
        <v>16.32497446</v>
      </c>
      <c r="W888" s="197">
        <f t="shared" si="942"/>
        <v>0.8208053082</v>
      </c>
      <c r="X888" s="197">
        <f t="shared" si="942"/>
        <v>1.539316798</v>
      </c>
      <c r="Y888" s="13"/>
      <c r="Z888" s="192">
        <f t="shared" ref="Z888:AA888" si="943">AVERAGEIFS(Z$7:Z$873,$C$7:$C$873,"="&amp;$A888)</f>
        <v>47.5203</v>
      </c>
      <c r="AA888" s="192">
        <f t="shared" si="943"/>
        <v>25.47457535</v>
      </c>
      <c r="AB888" s="192"/>
      <c r="AC888" s="192">
        <f t="shared" ref="AC888:BC888" si="944">AVERAGEIFS(AC$7:AC$873,$C$7:$C$873,"="&amp;$A888)</f>
        <v>4.162830189</v>
      </c>
      <c r="AD888" s="192">
        <f t="shared" si="944"/>
        <v>3.5314</v>
      </c>
      <c r="AE888" s="192">
        <f t="shared" si="944"/>
        <v>4.669811321</v>
      </c>
      <c r="AF888" s="192">
        <f t="shared" si="944"/>
        <v>8.3518</v>
      </c>
      <c r="AG888" s="192">
        <f t="shared" si="944"/>
        <v>26.8562</v>
      </c>
      <c r="AH888" s="192">
        <f t="shared" si="944"/>
        <v>37.38076923</v>
      </c>
      <c r="AI888" s="192">
        <f t="shared" si="944"/>
        <v>13.26431373</v>
      </c>
      <c r="AJ888" s="192">
        <f t="shared" si="944"/>
        <v>13.11730769</v>
      </c>
      <c r="AK888" s="192">
        <f t="shared" si="944"/>
        <v>10.55470588</v>
      </c>
      <c r="AL888" s="198">
        <f t="shared" si="944"/>
        <v>96895.02377</v>
      </c>
      <c r="AM888" s="192">
        <f t="shared" si="944"/>
        <v>2.259423077</v>
      </c>
      <c r="AN888" s="207">
        <f t="shared" si="944"/>
        <v>0.915708</v>
      </c>
      <c r="AO888" s="192">
        <f t="shared" si="944"/>
        <v>-5.6465068</v>
      </c>
      <c r="AP888" s="192">
        <f t="shared" si="944"/>
        <v>19.85780307</v>
      </c>
      <c r="AQ888" s="207">
        <f t="shared" si="944"/>
        <v>181.8704457</v>
      </c>
      <c r="AR888" s="192">
        <f t="shared" si="944"/>
        <v>1.832590845</v>
      </c>
      <c r="AS888" s="192">
        <f t="shared" si="944"/>
        <v>1.995479782</v>
      </c>
      <c r="AT888" s="192">
        <f t="shared" si="944"/>
        <v>2.169973319</v>
      </c>
      <c r="AU888" s="192">
        <f t="shared" si="944"/>
        <v>2.36054713</v>
      </c>
      <c r="AV888" s="192">
        <f t="shared" si="944"/>
        <v>2.568719608</v>
      </c>
      <c r="AW888" s="192">
        <f t="shared" si="944"/>
        <v>10.92731068</v>
      </c>
      <c r="AX888" s="207">
        <f t="shared" si="944"/>
        <v>12.25575197</v>
      </c>
      <c r="AY888" s="192">
        <f t="shared" si="944"/>
        <v>1.093584906</v>
      </c>
      <c r="AZ888" s="192">
        <f t="shared" si="944"/>
        <v>22.46916074</v>
      </c>
      <c r="BA888" s="192">
        <f t="shared" si="944"/>
        <v>-19.51687822</v>
      </c>
      <c r="BB888" s="192">
        <f t="shared" si="944"/>
        <v>-10.45626931</v>
      </c>
      <c r="BC888" s="207">
        <f t="shared" si="944"/>
        <v>-3.285297959</v>
      </c>
      <c r="BD888" s="192"/>
      <c r="BE888" s="21">
        <f t="shared" ref="BE888:BG888" si="945">AVERAGEIFS(BE$7:BE$873,$C$7:$C$873,"="&amp;$A888)</f>
        <v>2008.264151</v>
      </c>
      <c r="BF888" s="192">
        <f t="shared" si="945"/>
        <v>0.4905660377</v>
      </c>
      <c r="BG888" s="192">
        <f t="shared" si="945"/>
        <v>11.65941176</v>
      </c>
    </row>
    <row r="889" ht="12.75" customHeight="1">
      <c r="A889" s="15" t="s">
        <v>141</v>
      </c>
      <c r="B889" s="13">
        <f t="shared" si="907"/>
        <v>46</v>
      </c>
      <c r="C889" s="15"/>
      <c r="D889" s="15"/>
      <c r="E889" s="191">
        <f t="shared" si="908"/>
        <v>17.91304348</v>
      </c>
      <c r="F889" s="17"/>
      <c r="G889" s="15"/>
      <c r="H889" s="15"/>
      <c r="I889" s="206">
        <f t="shared" ref="I889:K889" si="946">AVERAGEIFS(I$7:I$873,$C$7:$C$873,"="&amp;$A889)</f>
        <v>93.15586957</v>
      </c>
      <c r="J889" s="192">
        <f t="shared" si="946"/>
        <v>2.77674104</v>
      </c>
      <c r="K889" s="194">
        <f t="shared" si="946"/>
        <v>0.506726087</v>
      </c>
      <c r="L889" s="191"/>
      <c r="M889" s="192">
        <f t="shared" si="910"/>
        <v>1.970382609</v>
      </c>
      <c r="N889" s="191"/>
      <c r="O889" s="194">
        <f t="shared" si="911"/>
        <v>0.4676543478</v>
      </c>
      <c r="P889" s="191"/>
      <c r="Q889" s="191"/>
      <c r="R889" s="192">
        <f t="shared" ref="R889:X889" si="947">AVERAGEIFS(R$7:R$873,$C$7:$C$873,"="&amp;$A889)</f>
        <v>7.581544847</v>
      </c>
      <c r="S889" s="192">
        <f t="shared" si="947"/>
        <v>8.676556185</v>
      </c>
      <c r="T889" s="192">
        <f t="shared" si="947"/>
        <v>9.073744027</v>
      </c>
      <c r="U889" s="192">
        <f t="shared" si="947"/>
        <v>11.35530905</v>
      </c>
      <c r="V889" s="192">
        <f t="shared" si="947"/>
        <v>12.7042238</v>
      </c>
      <c r="W889" s="197">
        <f t="shared" si="947"/>
        <v>0.8664814661</v>
      </c>
      <c r="X889" s="197">
        <f t="shared" si="947"/>
        <v>2.86886961</v>
      </c>
      <c r="Y889" s="13"/>
      <c r="Z889" s="192">
        <f t="shared" ref="Z889:AA889" si="948">AVERAGEIFS(Z$7:Z$873,$C$7:$C$873,"="&amp;$A889)</f>
        <v>51.89928265</v>
      </c>
      <c r="AA889" s="192">
        <f t="shared" si="948"/>
        <v>23.0703847</v>
      </c>
      <c r="AB889" s="192"/>
      <c r="AC889" s="192">
        <f t="shared" ref="AC889:BC889" si="949">AVERAGEIFS(AC$7:AC$873,$C$7:$C$873,"="&amp;$A889)</f>
        <v>4.58326087</v>
      </c>
      <c r="AD889" s="192">
        <f t="shared" si="949"/>
        <v>2.999545455</v>
      </c>
      <c r="AE889" s="192">
        <f t="shared" si="949"/>
        <v>2.405</v>
      </c>
      <c r="AF889" s="192">
        <f t="shared" si="949"/>
        <v>3.197608696</v>
      </c>
      <c r="AG889" s="192">
        <f t="shared" si="949"/>
        <v>20.05777778</v>
      </c>
      <c r="AH889" s="192">
        <f t="shared" si="949"/>
        <v>58.21333333</v>
      </c>
      <c r="AI889" s="192">
        <f t="shared" si="949"/>
        <v>12.51204545</v>
      </c>
      <c r="AJ889" s="192">
        <f t="shared" si="949"/>
        <v>8.974130435</v>
      </c>
      <c r="AK889" s="192">
        <f t="shared" si="949"/>
        <v>11.25818182</v>
      </c>
      <c r="AL889" s="198">
        <f t="shared" si="949"/>
        <v>11536.24717</v>
      </c>
      <c r="AM889" s="192">
        <f t="shared" si="949"/>
        <v>1.793043478</v>
      </c>
      <c r="AN889" s="207">
        <f t="shared" si="949"/>
        <v>0.9746666667</v>
      </c>
      <c r="AO889" s="192">
        <f t="shared" si="949"/>
        <v>-8.77143146</v>
      </c>
      <c r="AP889" s="192">
        <f t="shared" si="949"/>
        <v>14.14660788</v>
      </c>
      <c r="AQ889" s="207">
        <f t="shared" si="949"/>
        <v>69.58538181</v>
      </c>
      <c r="AR889" s="192">
        <f t="shared" si="949"/>
        <v>1.98900413</v>
      </c>
      <c r="AS889" s="192">
        <f t="shared" si="949"/>
        <v>2.139369709</v>
      </c>
      <c r="AT889" s="192">
        <f t="shared" si="949"/>
        <v>2.298943474</v>
      </c>
      <c r="AU889" s="192">
        <f t="shared" si="949"/>
        <v>2.471796819</v>
      </c>
      <c r="AV889" s="192">
        <f t="shared" si="949"/>
        <v>2.659114267</v>
      </c>
      <c r="AW889" s="192">
        <f t="shared" si="949"/>
        <v>11.5582284</v>
      </c>
      <c r="AX889" s="207">
        <f t="shared" si="949"/>
        <v>16.41262398</v>
      </c>
      <c r="AY889" s="192">
        <f t="shared" si="949"/>
        <v>1.187777778</v>
      </c>
      <c r="AZ889" s="192">
        <f t="shared" si="949"/>
        <v>9.350652174</v>
      </c>
      <c r="BA889" s="192">
        <f t="shared" si="949"/>
        <v>-24.11173913</v>
      </c>
      <c r="BB889" s="192">
        <f t="shared" si="949"/>
        <v>-13.84434783</v>
      </c>
      <c r="BC889" s="207">
        <f t="shared" si="949"/>
        <v>-11.12652174</v>
      </c>
      <c r="BD889" s="192"/>
      <c r="BE889" s="21">
        <f t="shared" ref="BE889:BG889" si="950">AVERAGEIFS(BE$7:BE$873,$C$7:$C$873,"="&amp;$A889)</f>
        <v>2002.543478</v>
      </c>
      <c r="BF889" s="192">
        <f t="shared" si="950"/>
        <v>1.130434783</v>
      </c>
      <c r="BG889" s="192">
        <f t="shared" si="950"/>
        <v>7.006666667</v>
      </c>
    </row>
    <row r="890" ht="12.75" customHeight="1">
      <c r="A890" s="15" t="s">
        <v>272</v>
      </c>
      <c r="B890" s="13">
        <f t="shared" si="907"/>
        <v>75</v>
      </c>
      <c r="C890" s="15"/>
      <c r="D890" s="15"/>
      <c r="E890" s="191">
        <f t="shared" si="908"/>
        <v>10.85333333</v>
      </c>
      <c r="F890" s="17"/>
      <c r="G890" s="15"/>
      <c r="H890" s="15"/>
      <c r="I890" s="206">
        <f t="shared" ref="I890:K890" si="951">AVERAGEIFS(I$7:I$873,$C$7:$C$873,"="&amp;$A890)</f>
        <v>70.68333333</v>
      </c>
      <c r="J890" s="192">
        <f t="shared" si="951"/>
        <v>4.684678721</v>
      </c>
      <c r="K890" s="194">
        <f t="shared" si="951"/>
        <v>0.602482</v>
      </c>
      <c r="L890" s="191"/>
      <c r="M890" s="192">
        <f t="shared" si="910"/>
        <v>2.481624</v>
      </c>
      <c r="N890" s="191"/>
      <c r="O890" s="194">
        <f t="shared" si="911"/>
        <v>0.57265356</v>
      </c>
      <c r="P890" s="191"/>
      <c r="Q890" s="191"/>
      <c r="R890" s="192">
        <f t="shared" ref="R890:X890" si="952">AVERAGEIFS(R$7:R$873,$C$7:$C$873,"="&amp;$A890)</f>
        <v>6.027747738</v>
      </c>
      <c r="S890" s="192">
        <f t="shared" si="952"/>
        <v>6.25511787</v>
      </c>
      <c r="T890" s="192">
        <f t="shared" si="952"/>
        <v>7.282618661</v>
      </c>
      <c r="U890" s="192">
        <f t="shared" si="952"/>
        <v>9.725044971</v>
      </c>
      <c r="V890" s="192">
        <f t="shared" si="952"/>
        <v>8.058187803</v>
      </c>
      <c r="W890" s="197">
        <f t="shared" si="952"/>
        <v>1.506370082</v>
      </c>
      <c r="X890" s="197">
        <f t="shared" si="952"/>
        <v>0.77907879</v>
      </c>
      <c r="Y890" s="13"/>
      <c r="Z890" s="192">
        <f t="shared" ref="Z890:AA890" si="953">AVERAGEIFS(Z$7:Z$873,$C$7:$C$873,"="&amp;$A890)</f>
        <v>178.7214614</v>
      </c>
      <c r="AA890" s="192">
        <f t="shared" si="953"/>
        <v>44.34017457</v>
      </c>
      <c r="AB890" s="192"/>
      <c r="AC890" s="192">
        <f t="shared" ref="AC890:BC890" si="954">AVERAGEIFS(AC$7:AC$873,$C$7:$C$873,"="&amp;$A890)</f>
        <v>1.815866667</v>
      </c>
      <c r="AD890" s="192">
        <f t="shared" si="954"/>
        <v>18.2156</v>
      </c>
      <c r="AE890" s="192">
        <f t="shared" si="954"/>
        <v>8.3096</v>
      </c>
      <c r="AF890" s="192">
        <f t="shared" si="954"/>
        <v>4.321866667</v>
      </c>
      <c r="AG890" s="192">
        <f t="shared" si="954"/>
        <v>8.898529412</v>
      </c>
      <c r="AH890" s="192">
        <f t="shared" si="954"/>
        <v>12.25479452</v>
      </c>
      <c r="AI890" s="192">
        <f t="shared" si="954"/>
        <v>18.47619718</v>
      </c>
      <c r="AJ890" s="192">
        <f t="shared" si="954"/>
        <v>17.64486111</v>
      </c>
      <c r="AK890" s="192">
        <f t="shared" si="954"/>
        <v>7.463114754</v>
      </c>
      <c r="AL890" s="198">
        <f t="shared" si="954"/>
        <v>10508.0096</v>
      </c>
      <c r="AM890" s="192">
        <f t="shared" si="954"/>
        <v>2.5756</v>
      </c>
      <c r="AN890" s="207">
        <f t="shared" si="954"/>
        <v>2.685616438</v>
      </c>
      <c r="AO890" s="192">
        <f t="shared" si="954"/>
        <v>-27.30780123</v>
      </c>
      <c r="AP890" s="192">
        <f t="shared" si="954"/>
        <v>14.57051935</v>
      </c>
      <c r="AQ890" s="207">
        <f t="shared" si="954"/>
        <v>144.2521602</v>
      </c>
      <c r="AR890" s="192">
        <f t="shared" si="954"/>
        <v>2.53313979</v>
      </c>
      <c r="AS890" s="192">
        <f t="shared" si="954"/>
        <v>2.717941151</v>
      </c>
      <c r="AT890" s="192">
        <f t="shared" si="954"/>
        <v>2.890173985</v>
      </c>
      <c r="AU890" s="192">
        <f t="shared" si="954"/>
        <v>3.076220201</v>
      </c>
      <c r="AV890" s="192">
        <f t="shared" si="954"/>
        <v>3.277287915</v>
      </c>
      <c r="AW890" s="192">
        <f t="shared" si="954"/>
        <v>14.49476304</v>
      </c>
      <c r="AX890" s="207">
        <f t="shared" si="954"/>
        <v>26.91832656</v>
      </c>
      <c r="AY890" s="192">
        <f t="shared" si="954"/>
        <v>0.6732876712</v>
      </c>
      <c r="AZ890" s="192">
        <f t="shared" si="954"/>
        <v>12.71706667</v>
      </c>
      <c r="BA890" s="192">
        <f t="shared" si="954"/>
        <v>-18.31466667</v>
      </c>
      <c r="BB890" s="192">
        <f t="shared" si="954"/>
        <v>-7.916533333</v>
      </c>
      <c r="BC890" s="207">
        <f t="shared" si="954"/>
        <v>-6.119066667</v>
      </c>
      <c r="BD890" s="192"/>
      <c r="BE890" s="21">
        <f t="shared" ref="BE890:BG890" si="955">AVERAGEIFS(BE$7:BE$873,$C$7:$C$873,"="&amp;$A890)</f>
        <v>2009.72</v>
      </c>
      <c r="BF890" s="192">
        <f t="shared" si="955"/>
        <v>0.3466666667</v>
      </c>
      <c r="BG890" s="192">
        <f t="shared" si="955"/>
        <v>2.838235294</v>
      </c>
    </row>
    <row r="891" ht="12.75" customHeight="1">
      <c r="A891" s="15" t="s">
        <v>158</v>
      </c>
      <c r="B891" s="13">
        <f t="shared" si="907"/>
        <v>60</v>
      </c>
      <c r="C891" s="15"/>
      <c r="D891" s="15"/>
      <c r="E891" s="191">
        <f t="shared" si="908"/>
        <v>20.58333333</v>
      </c>
      <c r="F891" s="17"/>
      <c r="G891" s="15"/>
      <c r="H891" s="15"/>
      <c r="I891" s="206">
        <f t="shared" ref="I891:K891" si="956">AVERAGEIFS(I$7:I$873,$C$7:$C$873,"="&amp;$A891)</f>
        <v>65.44183333</v>
      </c>
      <c r="J891" s="192">
        <f t="shared" si="956"/>
        <v>3.173869924</v>
      </c>
      <c r="K891" s="194">
        <f t="shared" si="956"/>
        <v>0.4904775</v>
      </c>
      <c r="L891" s="191"/>
      <c r="M891" s="192">
        <f t="shared" si="910"/>
        <v>1.96191</v>
      </c>
      <c r="N891" s="191"/>
      <c r="O891" s="194">
        <f t="shared" si="911"/>
        <v>0.4649533333</v>
      </c>
      <c r="P891" s="191"/>
      <c r="Q891" s="191"/>
      <c r="R891" s="192">
        <f t="shared" ref="R891:X891" si="957">AVERAGEIFS(R$7:R$873,$C$7:$C$873,"="&amp;$A891)</f>
        <v>5.423086752</v>
      </c>
      <c r="S891" s="192">
        <f t="shared" si="957"/>
        <v>6.028766781</v>
      </c>
      <c r="T891" s="192">
        <f t="shared" si="957"/>
        <v>6.388323099</v>
      </c>
      <c r="U891" s="192">
        <f t="shared" si="957"/>
        <v>7.515358512</v>
      </c>
      <c r="V891" s="192">
        <f t="shared" si="957"/>
        <v>5.444708912</v>
      </c>
      <c r="W891" s="197">
        <f t="shared" si="957"/>
        <v>1.17688485</v>
      </c>
      <c r="X891" s="197">
        <f t="shared" si="957"/>
        <v>1.629946564</v>
      </c>
      <c r="Y891" s="13"/>
      <c r="Z891" s="192">
        <f t="shared" ref="Z891:AA891" si="958">AVERAGEIFS(Z$7:Z$873,$C$7:$C$873,"="&amp;$A891)</f>
        <v>89.15259328</v>
      </c>
      <c r="AA891" s="192">
        <f t="shared" si="958"/>
        <v>28.06790234</v>
      </c>
      <c r="AB891" s="192"/>
      <c r="AC891" s="192">
        <f t="shared" ref="AC891:BC891" si="959">AVERAGEIFS(AC$7:AC$873,$C$7:$C$873,"="&amp;$A891)</f>
        <v>2.696</v>
      </c>
      <c r="AD891" s="192">
        <f t="shared" si="959"/>
        <v>5.897115385</v>
      </c>
      <c r="AE891" s="192">
        <f t="shared" si="959"/>
        <v>3.1625</v>
      </c>
      <c r="AF891" s="192">
        <f t="shared" si="959"/>
        <v>2.2475</v>
      </c>
      <c r="AG891" s="192">
        <f t="shared" si="959"/>
        <v>9.460714286</v>
      </c>
      <c r="AH891" s="192">
        <f t="shared" si="959"/>
        <v>25.49830508</v>
      </c>
      <c r="AI891" s="192">
        <f t="shared" si="959"/>
        <v>8.515357143</v>
      </c>
      <c r="AJ891" s="192">
        <f t="shared" si="959"/>
        <v>1.269666667</v>
      </c>
      <c r="AK891" s="192">
        <f t="shared" si="959"/>
        <v>5.14245614</v>
      </c>
      <c r="AL891" s="198">
        <f t="shared" si="959"/>
        <v>15983.41517</v>
      </c>
      <c r="AM891" s="192">
        <f t="shared" si="959"/>
        <v>1.273050847</v>
      </c>
      <c r="AN891" s="207">
        <f t="shared" si="959"/>
        <v>1.338983051</v>
      </c>
      <c r="AO891" s="192">
        <f t="shared" si="959"/>
        <v>-18.4298986</v>
      </c>
      <c r="AP891" s="192">
        <f t="shared" si="959"/>
        <v>10.68922844</v>
      </c>
      <c r="AQ891" s="207">
        <f t="shared" si="959"/>
        <v>59.15969199</v>
      </c>
      <c r="AR891" s="192">
        <f t="shared" si="959"/>
        <v>1.96700637</v>
      </c>
      <c r="AS891" s="192">
        <f t="shared" si="959"/>
        <v>2.084716372</v>
      </c>
      <c r="AT891" s="192">
        <f t="shared" si="959"/>
        <v>2.193475378</v>
      </c>
      <c r="AU891" s="192">
        <f t="shared" si="959"/>
        <v>2.309091939</v>
      </c>
      <c r="AV891" s="192">
        <f t="shared" si="959"/>
        <v>2.432050597</v>
      </c>
      <c r="AW891" s="192">
        <f t="shared" si="959"/>
        <v>10.98634066</v>
      </c>
      <c r="AX891" s="207">
        <f t="shared" si="959"/>
        <v>17.79132443</v>
      </c>
      <c r="AY891" s="192">
        <f t="shared" si="959"/>
        <v>0.3069491525</v>
      </c>
      <c r="AZ891" s="192">
        <f t="shared" si="959"/>
        <v>10.35383333</v>
      </c>
      <c r="BA891" s="192">
        <f t="shared" si="959"/>
        <v>-16.25583333</v>
      </c>
      <c r="BB891" s="192">
        <f t="shared" si="959"/>
        <v>-8.918333333</v>
      </c>
      <c r="BC891" s="207">
        <f t="shared" si="959"/>
        <v>-5.294833333</v>
      </c>
      <c r="BD891" s="192"/>
      <c r="BE891" s="21">
        <f t="shared" ref="BE891:BG891" si="960">AVERAGEIFS(BE$7:BE$873,$C$7:$C$873,"="&amp;$A891)</f>
        <v>2000.05</v>
      </c>
      <c r="BF891" s="192">
        <f t="shared" si="960"/>
        <v>1.583333333</v>
      </c>
      <c r="BG891" s="192">
        <f t="shared" si="960"/>
        <v>2.8375</v>
      </c>
    </row>
    <row r="892" ht="12.75" customHeight="1">
      <c r="A892" s="15"/>
      <c r="B892" s="13"/>
      <c r="C892" s="15"/>
      <c r="D892" s="15"/>
      <c r="E892" s="17"/>
      <c r="F892" s="17"/>
      <c r="G892" s="15"/>
      <c r="H892" s="15"/>
      <c r="I892" s="13"/>
      <c r="J892" s="15"/>
      <c r="K892" s="202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49"/>
      <c r="AA892" s="15"/>
      <c r="AB892" s="15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08"/>
      <c r="AO892" s="15"/>
      <c r="AP892" s="15"/>
      <c r="AQ892" s="15"/>
      <c r="AR892" s="209"/>
      <c r="AS892" s="210"/>
      <c r="AT892" s="210"/>
      <c r="AU892" s="210"/>
      <c r="AV892" s="210"/>
      <c r="AW892" s="210"/>
      <c r="AX892" s="210"/>
      <c r="AY892" s="49"/>
      <c r="AZ892" s="15"/>
      <c r="BA892" s="15"/>
      <c r="BB892" s="15"/>
      <c r="BC892" s="13"/>
      <c r="BD892" s="17"/>
      <c r="BE892" s="17"/>
      <c r="BF892" s="17"/>
      <c r="BG892" s="15"/>
    </row>
    <row r="893" ht="12.75" customHeight="1">
      <c r="A893" s="15"/>
      <c r="B893" s="13"/>
      <c r="C893" s="15"/>
      <c r="D893" s="15"/>
      <c r="E893" s="17"/>
      <c r="F893" s="17"/>
      <c r="G893" s="15"/>
      <c r="H893" s="15"/>
      <c r="I893" s="211"/>
      <c r="J893" s="212"/>
      <c r="K893" s="202"/>
      <c r="L893" s="212"/>
      <c r="M893" s="212"/>
      <c r="N893" s="212"/>
      <c r="O893" s="212"/>
      <c r="P893" s="212"/>
      <c r="Q893" s="212"/>
      <c r="R893" s="212"/>
      <c r="S893" s="212"/>
      <c r="T893" s="212"/>
      <c r="U893" s="212"/>
      <c r="V893" s="212"/>
      <c r="W893" s="212"/>
      <c r="X893" s="212"/>
      <c r="Y893" s="15"/>
      <c r="Z893" s="49"/>
      <c r="AA893" s="15"/>
      <c r="AB893" s="15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49"/>
      <c r="AP893" s="15"/>
      <c r="AQ893" s="15"/>
      <c r="AR893" s="209"/>
      <c r="AS893" s="210"/>
      <c r="AT893" s="210"/>
      <c r="AU893" s="210"/>
      <c r="AV893" s="210"/>
      <c r="AW893" s="210"/>
      <c r="AX893" s="210"/>
      <c r="AY893" s="49"/>
      <c r="AZ893" s="15"/>
      <c r="BA893" s="15"/>
      <c r="BB893" s="15"/>
      <c r="BC893" s="15"/>
      <c r="BD893" s="42"/>
      <c r="BE893" s="17"/>
      <c r="BF893" s="17"/>
      <c r="BG893" s="15"/>
    </row>
    <row r="894" ht="12.75" customHeight="1">
      <c r="A894" s="15"/>
      <c r="B894" s="13"/>
      <c r="C894" s="15"/>
      <c r="D894" s="15"/>
      <c r="E894" s="17"/>
      <c r="F894" s="17"/>
      <c r="G894" s="15"/>
      <c r="H894" s="15"/>
      <c r="I894" s="211"/>
      <c r="J894" s="212"/>
      <c r="K894" s="202"/>
      <c r="L894" s="212"/>
      <c r="M894" s="212"/>
      <c r="N894" s="212"/>
      <c r="O894" s="212"/>
      <c r="P894" s="212"/>
      <c r="Q894" s="212"/>
      <c r="R894" s="212"/>
      <c r="S894" s="212"/>
      <c r="T894" s="212"/>
      <c r="U894" s="212"/>
      <c r="V894" s="212"/>
      <c r="W894" s="212"/>
      <c r="X894" s="212"/>
      <c r="Y894" s="15"/>
      <c r="Z894" s="49"/>
      <c r="AA894" s="15"/>
      <c r="AB894" s="15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49"/>
      <c r="AP894" s="15"/>
      <c r="AQ894" s="15"/>
      <c r="AR894" s="209"/>
      <c r="AS894" s="210"/>
      <c r="AT894" s="210"/>
      <c r="AU894" s="210"/>
      <c r="AV894" s="210"/>
      <c r="AW894" s="210"/>
      <c r="AX894" s="210"/>
      <c r="AY894" s="49"/>
      <c r="AZ894" s="15"/>
      <c r="BA894" s="15"/>
      <c r="BB894" s="15"/>
      <c r="BC894" s="15"/>
      <c r="BD894" s="42"/>
      <c r="BE894" s="17"/>
      <c r="BF894" s="17"/>
      <c r="BG894" s="15"/>
    </row>
    <row r="895" ht="12.75" customHeight="1">
      <c r="A895" s="15"/>
      <c r="B895" s="13"/>
      <c r="C895" s="15"/>
      <c r="D895" s="15"/>
      <c r="E895" s="17"/>
      <c r="F895" s="17"/>
      <c r="G895" s="15"/>
      <c r="H895" s="15"/>
      <c r="I895" s="15"/>
      <c r="J895" s="49"/>
      <c r="K895" s="213"/>
      <c r="L895" s="21"/>
      <c r="M895" s="17"/>
      <c r="N895" s="17"/>
      <c r="O895" s="15"/>
      <c r="P895" s="15"/>
      <c r="Q895" s="15"/>
      <c r="R895" s="17"/>
      <c r="S895" s="26"/>
      <c r="T895" s="26"/>
      <c r="U895" s="26"/>
      <c r="V895" s="26"/>
      <c r="W895" s="26"/>
      <c r="X895" s="26"/>
      <c r="Y895" s="15"/>
      <c r="Z895" s="49"/>
      <c r="AA895" s="15"/>
      <c r="AB895" s="15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49"/>
      <c r="AP895" s="15"/>
      <c r="AQ895" s="15"/>
      <c r="AR895" s="209"/>
      <c r="AS895" s="210"/>
      <c r="AT895" s="210"/>
      <c r="AU895" s="210"/>
      <c r="AV895" s="210"/>
      <c r="AW895" s="210"/>
      <c r="AX895" s="210"/>
      <c r="AY895" s="49"/>
      <c r="AZ895" s="15"/>
      <c r="BA895" s="15"/>
      <c r="BB895" s="15"/>
      <c r="BC895" s="15"/>
      <c r="BD895" s="42"/>
      <c r="BE895" s="17"/>
      <c r="BF895" s="17"/>
      <c r="BG895" s="15"/>
    </row>
    <row r="896" ht="12.75" customHeight="1">
      <c r="A896" s="15"/>
      <c r="B896" s="13"/>
      <c r="C896" s="15"/>
      <c r="D896" s="15"/>
      <c r="E896" s="17"/>
      <c r="F896" s="17"/>
      <c r="G896" s="15"/>
      <c r="H896" s="15"/>
      <c r="I896" s="15"/>
      <c r="J896" s="49"/>
      <c r="K896" s="214"/>
      <c r="L896" s="21"/>
      <c r="M896" s="17"/>
      <c r="N896" s="17"/>
      <c r="O896" s="15"/>
      <c r="P896" s="15"/>
      <c r="Q896" s="15"/>
      <c r="R896" s="17"/>
      <c r="S896" s="26"/>
      <c r="T896" s="26"/>
      <c r="U896" s="26"/>
      <c r="V896" s="26"/>
      <c r="W896" s="26"/>
      <c r="X896" s="26"/>
      <c r="Y896" s="15"/>
      <c r="Z896" s="49"/>
      <c r="AA896" s="15"/>
      <c r="AB896" s="15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49"/>
      <c r="AP896" s="15"/>
      <c r="AQ896" s="15"/>
      <c r="AR896" s="209"/>
      <c r="AS896" s="210"/>
      <c r="AT896" s="210"/>
      <c r="AU896" s="210"/>
      <c r="AV896" s="210"/>
      <c r="AW896" s="210"/>
      <c r="AX896" s="210"/>
      <c r="AY896" s="49"/>
      <c r="AZ896" s="15"/>
      <c r="BA896" s="15"/>
      <c r="BB896" s="15"/>
      <c r="BC896" s="15"/>
      <c r="BD896" s="42"/>
      <c r="BE896" s="17"/>
      <c r="BF896" s="17"/>
      <c r="BG896" s="15"/>
    </row>
    <row r="897" ht="12.75" customHeight="1">
      <c r="A897" s="15"/>
      <c r="B897" s="13"/>
      <c r="C897" s="15"/>
      <c r="D897" s="15"/>
      <c r="E897" s="17"/>
      <c r="F897" s="17"/>
      <c r="G897" s="15"/>
      <c r="H897" s="15"/>
      <c r="I897" s="15"/>
      <c r="J897" s="49"/>
      <c r="K897" s="214"/>
      <c r="L897" s="21"/>
      <c r="M897" s="17"/>
      <c r="N897" s="17"/>
      <c r="O897" s="15"/>
      <c r="P897" s="15"/>
      <c r="Q897" s="15"/>
      <c r="R897" s="17"/>
      <c r="S897" s="26"/>
      <c r="T897" s="26"/>
      <c r="U897" s="26"/>
      <c r="V897" s="26"/>
      <c r="W897" s="26"/>
      <c r="X897" s="26"/>
      <c r="Y897" s="15"/>
      <c r="Z897" s="49"/>
      <c r="AA897" s="15"/>
      <c r="AB897" s="15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49"/>
      <c r="AP897" s="15"/>
      <c r="AQ897" s="15"/>
      <c r="AR897" s="209"/>
      <c r="AS897" s="210"/>
      <c r="AT897" s="210"/>
      <c r="AU897" s="210"/>
      <c r="AV897" s="210"/>
      <c r="AW897" s="210"/>
      <c r="AX897" s="210"/>
      <c r="AY897" s="49"/>
      <c r="AZ897" s="15"/>
      <c r="BA897" s="15"/>
      <c r="BB897" s="15"/>
      <c r="BC897" s="15"/>
      <c r="BD897" s="42"/>
      <c r="BE897" s="17"/>
      <c r="BF897" s="17"/>
      <c r="BG897" s="15"/>
    </row>
    <row r="898" ht="12.75" customHeight="1">
      <c r="A898" s="15"/>
      <c r="B898" s="13"/>
      <c r="C898" s="15"/>
      <c r="D898" s="15"/>
      <c r="E898" s="17"/>
      <c r="F898" s="17"/>
      <c r="G898" s="15"/>
      <c r="H898" s="15"/>
      <c r="I898" s="15"/>
      <c r="J898" s="49"/>
      <c r="K898" s="214"/>
      <c r="L898" s="21"/>
      <c r="M898" s="17"/>
      <c r="N898" s="17"/>
      <c r="O898" s="15"/>
      <c r="P898" s="15"/>
      <c r="Q898" s="15"/>
      <c r="R898" s="17"/>
      <c r="S898" s="26"/>
      <c r="T898" s="26"/>
      <c r="U898" s="26"/>
      <c r="V898" s="26"/>
      <c r="W898" s="26"/>
      <c r="X898" s="26"/>
      <c r="Y898" s="15"/>
      <c r="Z898" s="49"/>
      <c r="AA898" s="15"/>
      <c r="AB898" s="15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49"/>
      <c r="AP898" s="15"/>
      <c r="AQ898" s="15"/>
      <c r="AR898" s="209"/>
      <c r="AS898" s="210"/>
      <c r="AT898" s="210"/>
      <c r="AU898" s="210"/>
      <c r="AV898" s="210"/>
      <c r="AW898" s="210"/>
      <c r="AX898" s="210"/>
      <c r="AY898" s="49"/>
      <c r="AZ898" s="15"/>
      <c r="BA898" s="15"/>
      <c r="BB898" s="15"/>
      <c r="BC898" s="15"/>
      <c r="BD898" s="42"/>
      <c r="BE898" s="17"/>
      <c r="BF898" s="17"/>
      <c r="BG898" s="15"/>
    </row>
    <row r="899" ht="12.75" customHeight="1">
      <c r="A899" s="15"/>
      <c r="B899" s="13"/>
      <c r="C899" s="15"/>
      <c r="D899" s="15"/>
      <c r="E899" s="17"/>
      <c r="F899" s="17"/>
      <c r="G899" s="15"/>
      <c r="H899" s="15"/>
      <c r="I899" s="15"/>
      <c r="J899" s="49"/>
      <c r="K899" s="214"/>
      <c r="L899" s="21"/>
      <c r="M899" s="17"/>
      <c r="N899" s="17"/>
      <c r="O899" s="15"/>
      <c r="P899" s="15"/>
      <c r="Q899" s="15"/>
      <c r="R899" s="17"/>
      <c r="S899" s="26"/>
      <c r="T899" s="26"/>
      <c r="U899" s="26"/>
      <c r="V899" s="26"/>
      <c r="W899" s="26"/>
      <c r="X899" s="26"/>
      <c r="Y899" s="15"/>
      <c r="Z899" s="49"/>
      <c r="AA899" s="15"/>
      <c r="AB899" s="15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49"/>
      <c r="AP899" s="15"/>
      <c r="AQ899" s="15"/>
      <c r="AR899" s="209"/>
      <c r="AS899" s="210"/>
      <c r="AT899" s="210"/>
      <c r="AU899" s="210"/>
      <c r="AV899" s="210"/>
      <c r="AW899" s="210"/>
      <c r="AX899" s="210"/>
      <c r="AY899" s="49"/>
      <c r="AZ899" s="15"/>
      <c r="BA899" s="15"/>
      <c r="BB899" s="15"/>
      <c r="BC899" s="15"/>
      <c r="BD899" s="42"/>
      <c r="BE899" s="17"/>
      <c r="BF899" s="17"/>
      <c r="BG899" s="15"/>
    </row>
    <row r="900" ht="12.75" customHeight="1">
      <c r="A900" s="15"/>
      <c r="B900" s="13"/>
      <c r="C900" s="15"/>
      <c r="D900" s="15"/>
      <c r="E900" s="17"/>
      <c r="F900" s="17"/>
      <c r="G900" s="15"/>
      <c r="H900" s="15"/>
      <c r="I900" s="15"/>
      <c r="J900" s="49"/>
      <c r="K900" s="15"/>
      <c r="L900" s="21"/>
      <c r="M900" s="17"/>
      <c r="N900" s="17"/>
      <c r="O900" s="15"/>
      <c r="P900" s="15"/>
      <c r="Q900" s="15"/>
      <c r="R900" s="17"/>
      <c r="S900" s="26"/>
      <c r="T900" s="26"/>
      <c r="U900" s="26"/>
      <c r="V900" s="26"/>
      <c r="W900" s="26"/>
      <c r="X900" s="26"/>
      <c r="Y900" s="15"/>
      <c r="Z900" s="49"/>
      <c r="AA900" s="15"/>
      <c r="AB900" s="15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49"/>
      <c r="AP900" s="15"/>
      <c r="AQ900" s="15"/>
      <c r="AR900" s="209"/>
      <c r="AS900" s="210"/>
      <c r="AT900" s="210"/>
      <c r="AU900" s="210"/>
      <c r="AV900" s="210"/>
      <c r="AW900" s="210"/>
      <c r="AX900" s="210"/>
      <c r="AY900" s="49"/>
      <c r="AZ900" s="15"/>
      <c r="BA900" s="15"/>
      <c r="BB900" s="15"/>
      <c r="BC900" s="15"/>
      <c r="BD900" s="42"/>
      <c r="BE900" s="17"/>
      <c r="BF900" s="17"/>
      <c r="BG900" s="15"/>
    </row>
    <row r="901" ht="12.75" customHeight="1">
      <c r="A901" s="15"/>
      <c r="B901" s="13"/>
      <c r="C901" s="15"/>
      <c r="D901" s="15"/>
      <c r="E901" s="17"/>
      <c r="F901" s="17"/>
      <c r="G901" s="15"/>
      <c r="H901" s="15"/>
      <c r="I901" s="15"/>
      <c r="J901" s="49"/>
      <c r="K901" s="15"/>
      <c r="L901" s="21"/>
      <c r="M901" s="17"/>
      <c r="N901" s="17"/>
      <c r="O901" s="15"/>
      <c r="P901" s="15"/>
      <c r="Q901" s="15"/>
      <c r="R901" s="17"/>
      <c r="S901" s="26"/>
      <c r="T901" s="26"/>
      <c r="U901" s="26"/>
      <c r="V901" s="26"/>
      <c r="W901" s="26"/>
      <c r="X901" s="26"/>
      <c r="Y901" s="15"/>
      <c r="Z901" s="49"/>
      <c r="AA901" s="15"/>
      <c r="AB901" s="15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49"/>
      <c r="AP901" s="15"/>
      <c r="AQ901" s="15"/>
      <c r="AR901" s="209"/>
      <c r="AS901" s="210"/>
      <c r="AT901" s="210"/>
      <c r="AU901" s="210"/>
      <c r="AV901" s="210"/>
      <c r="AW901" s="210"/>
      <c r="AX901" s="210"/>
      <c r="AY901" s="49"/>
      <c r="AZ901" s="15"/>
      <c r="BA901" s="15"/>
      <c r="BB901" s="15"/>
      <c r="BC901" s="15"/>
      <c r="BD901" s="42"/>
      <c r="BE901" s="17"/>
      <c r="BF901" s="17"/>
      <c r="BG901" s="15"/>
    </row>
  </sheetData>
  <mergeCells count="2">
    <mergeCell ref="AZ4:BC4"/>
    <mergeCell ref="P5:Q5"/>
  </mergeCells>
  <conditionalFormatting sqref="R873:V873 R780:R872 R7:R775 S7:V872">
    <cfRule type="cellIs" dxfId="0" priority="1" stopIfTrue="1" operator="lessThan">
      <formula>2</formula>
    </cfRule>
  </conditionalFormatting>
  <conditionalFormatting sqref="A428 A430 A452 A499 A531 A595 A632 A638 A640 A642 A681:A684 A686:A688 A752">
    <cfRule type="cellIs" dxfId="0" priority="2" stopIfTrue="1" operator="lessThan">
      <formula>2</formula>
    </cfRule>
  </conditionalFormatting>
  <conditionalFormatting sqref="AQ780:AQ873 AQ7:AQ775">
    <cfRule type="cellIs" dxfId="1" priority="3" stopIfTrue="1" operator="lessThan">
      <formula>0</formula>
    </cfRule>
  </conditionalFormatting>
  <conditionalFormatting sqref="AP780:AP873 AP7:AP775">
    <cfRule type="cellIs" dxfId="1" priority="4" stopIfTrue="1" operator="greaterThan">
      <formula>11.99</formula>
    </cfRule>
  </conditionalFormatting>
  <conditionalFormatting sqref="AP780:AP873 AP7:AP775">
    <cfRule type="cellIs" dxfId="0" priority="5" stopIfTrue="1" operator="lessThan">
      <formula>8</formula>
    </cfRule>
  </conditionalFormatting>
  <conditionalFormatting sqref="R758">
    <cfRule type="cellIs" dxfId="0" priority="6" stopIfTrue="1" operator="lessThan">
      <formula>2</formula>
    </cfRule>
  </conditionalFormatting>
  <conditionalFormatting sqref="J780:J873 J7:J775">
    <cfRule type="cellIs" dxfId="2" priority="7" stopIfTrue="1" operator="greaterThan">
      <formula>10</formula>
    </cfRule>
  </conditionalFormatting>
  <conditionalFormatting sqref="J780:J873 J7:J775">
    <cfRule type="cellIs" dxfId="0" priority="8" stopIfTrue="1" operator="lessThan">
      <formula>2</formula>
    </cfRule>
  </conditionalFormatting>
  <conditionalFormatting sqref="R776:R777">
    <cfRule type="cellIs" dxfId="0" priority="9" stopIfTrue="1" operator="lessThan">
      <formula>2</formula>
    </cfRule>
  </conditionalFormatting>
  <conditionalFormatting sqref="AQ776:AQ777">
    <cfRule type="cellIs" dxfId="1" priority="10" stopIfTrue="1" operator="lessThan">
      <formula>0</formula>
    </cfRule>
  </conditionalFormatting>
  <conditionalFormatting sqref="AP776:AP777">
    <cfRule type="cellIs" dxfId="1" priority="11" stopIfTrue="1" operator="greaterThan">
      <formula>11.99</formula>
    </cfRule>
  </conditionalFormatting>
  <conditionalFormatting sqref="AP776:AP777">
    <cfRule type="cellIs" dxfId="0" priority="12" stopIfTrue="1" operator="lessThan">
      <formula>8</formula>
    </cfRule>
  </conditionalFormatting>
  <conditionalFormatting sqref="J776:J777">
    <cfRule type="cellIs" dxfId="2" priority="13" stopIfTrue="1" operator="greaterThan">
      <formula>10</formula>
    </cfRule>
  </conditionalFormatting>
  <conditionalFormatting sqref="J776:J777">
    <cfRule type="cellIs" dxfId="0" priority="14" stopIfTrue="1" operator="lessThan">
      <formula>2</formula>
    </cfRule>
  </conditionalFormatting>
  <conditionalFormatting sqref="R778">
    <cfRule type="cellIs" dxfId="0" priority="15" stopIfTrue="1" operator="lessThan">
      <formula>2</formula>
    </cfRule>
  </conditionalFormatting>
  <conditionalFormatting sqref="AQ778">
    <cfRule type="cellIs" dxfId="1" priority="16" stopIfTrue="1" operator="lessThan">
      <formula>0</formula>
    </cfRule>
  </conditionalFormatting>
  <conditionalFormatting sqref="AP778">
    <cfRule type="cellIs" dxfId="1" priority="17" stopIfTrue="1" operator="greaterThan">
      <formula>11.99</formula>
    </cfRule>
  </conditionalFormatting>
  <conditionalFormatting sqref="AP778">
    <cfRule type="cellIs" dxfId="0" priority="18" stopIfTrue="1" operator="lessThan">
      <formula>8</formula>
    </cfRule>
  </conditionalFormatting>
  <conditionalFormatting sqref="J778">
    <cfRule type="cellIs" dxfId="2" priority="19" stopIfTrue="1" operator="greaterThan">
      <formula>10</formula>
    </cfRule>
  </conditionalFormatting>
  <conditionalFormatting sqref="J778">
    <cfRule type="cellIs" dxfId="0" priority="20" stopIfTrue="1" operator="lessThan">
      <formula>2</formula>
    </cfRule>
  </conditionalFormatting>
  <conditionalFormatting sqref="R779">
    <cfRule type="cellIs" dxfId="0" priority="21" stopIfTrue="1" operator="lessThan">
      <formula>2</formula>
    </cfRule>
  </conditionalFormatting>
  <conditionalFormatting sqref="AQ779">
    <cfRule type="cellIs" dxfId="1" priority="22" stopIfTrue="1" operator="lessThan">
      <formula>0</formula>
    </cfRule>
  </conditionalFormatting>
  <conditionalFormatting sqref="AP779">
    <cfRule type="cellIs" dxfId="1" priority="23" stopIfTrue="1" operator="greaterThan">
      <formula>11.99</formula>
    </cfRule>
  </conditionalFormatting>
  <conditionalFormatting sqref="AP779">
    <cfRule type="cellIs" dxfId="0" priority="24" stopIfTrue="1" operator="lessThan">
      <formula>8</formula>
    </cfRule>
  </conditionalFormatting>
  <conditionalFormatting sqref="J779">
    <cfRule type="cellIs" dxfId="2" priority="25" stopIfTrue="1" operator="greaterThan">
      <formula>10</formula>
    </cfRule>
  </conditionalFormatting>
  <conditionalFormatting sqref="J779">
    <cfRule type="cellIs" dxfId="0" priority="26" stopIfTrue="1" operator="lessThan">
      <formula>2</formula>
    </cfRule>
  </conditionalFormatting>
  <hyperlinks>
    <hyperlink r:id="rId1" ref="C2"/>
  </hyperlinks>
  <printOptions/>
  <pageMargins bottom="0.45" footer="0.0" header="0.0" left="0.2" right="0.2" top="0.44027777777777777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6.0" topLeftCell="C7" activePane="bottomRight" state="frozen"/>
      <selection activeCell="C1" sqref="C1" pane="topRight"/>
      <selection activeCell="A7" sqref="A7" pane="bottomLeft"/>
      <selection activeCell="C7" sqref="C7" pane="bottomRight"/>
    </sheetView>
  </sheetViews>
  <sheetFormatPr customHeight="1" defaultColWidth="14.43" defaultRowHeight="15.0"/>
  <cols>
    <col customWidth="1" min="1" max="1" width="18.0"/>
    <col customWidth="1" min="2" max="2" width="6.0"/>
    <col customWidth="1" min="3" max="3" width="6.57"/>
    <col customWidth="1" min="4" max="4" width="6.43"/>
    <col customWidth="1" min="5" max="6" width="5.57"/>
    <col customWidth="1" min="7" max="7" width="6.43"/>
    <col customWidth="1" min="8" max="8" width="7.14"/>
    <col customWidth="1" min="9" max="9" width="6.29"/>
    <col customWidth="1" min="10" max="10" width="1.57"/>
    <col customWidth="1" min="11" max="11" width="6.0"/>
    <col customWidth="1" min="12" max="12" width="6.29"/>
    <col customWidth="1" min="13" max="13" width="1.57"/>
    <col customWidth="1" min="14" max="14" width="6.29"/>
    <col customWidth="1" min="15" max="15" width="6.0"/>
    <col customWidth="1" min="16" max="21" width="6.57"/>
    <col customWidth="1" min="22" max="25" width="6.0"/>
    <col customWidth="1" min="26" max="26" width="7.86"/>
    <col customWidth="1" min="27" max="27" width="5.43"/>
    <col customWidth="1" min="28" max="48" width="5.14"/>
  </cols>
  <sheetData>
    <row r="1" ht="12.75" customHeight="1">
      <c r="A1" s="269" t="s">
        <v>2140</v>
      </c>
      <c r="B1" s="270"/>
      <c r="C1" s="271" t="s">
        <v>2141</v>
      </c>
      <c r="D1" s="15"/>
      <c r="E1" s="271"/>
      <c r="F1" s="224"/>
      <c r="G1" s="224"/>
      <c r="H1" s="224"/>
      <c r="I1" s="224"/>
      <c r="J1" s="224"/>
      <c r="K1" s="224"/>
      <c r="L1" s="224"/>
      <c r="M1" s="224"/>
      <c r="N1" s="224"/>
      <c r="O1" s="15"/>
      <c r="P1" s="15"/>
      <c r="Q1" s="224"/>
      <c r="R1" s="224"/>
      <c r="S1" s="224"/>
      <c r="T1" s="224"/>
      <c r="U1" s="224"/>
      <c r="V1" s="224"/>
      <c r="W1" s="224"/>
      <c r="X1" s="224"/>
      <c r="Y1" s="224"/>
      <c r="Z1" s="272"/>
      <c r="AA1" s="273" t="s">
        <v>2142</v>
      </c>
      <c r="AB1" s="15"/>
      <c r="AC1" s="17"/>
      <c r="AD1" s="274"/>
      <c r="AE1" s="274"/>
      <c r="AF1" s="263"/>
      <c r="AG1" s="274"/>
      <c r="AH1" s="274"/>
      <c r="AI1" s="274"/>
      <c r="AJ1" s="274"/>
      <c r="AK1" s="263"/>
      <c r="AL1" s="263"/>
      <c r="AM1" s="263"/>
      <c r="AN1" s="263"/>
      <c r="AO1" s="263"/>
      <c r="AP1" s="263"/>
      <c r="AQ1" s="263"/>
      <c r="AR1" s="263"/>
      <c r="AS1" s="263"/>
      <c r="AT1" s="263"/>
      <c r="AU1" s="263"/>
      <c r="AV1" s="275"/>
    </row>
    <row r="2" ht="9.0" customHeight="1">
      <c r="A2" s="276"/>
      <c r="B2" s="15"/>
      <c r="C2" s="54" t="s">
        <v>2143</v>
      </c>
      <c r="D2" s="15"/>
      <c r="E2" s="54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3"/>
      <c r="AA2" s="15"/>
      <c r="AB2" s="15"/>
      <c r="AC2" s="17"/>
      <c r="AD2" s="17"/>
      <c r="AE2" s="17"/>
      <c r="AF2" s="17"/>
      <c r="AG2" s="17"/>
      <c r="AH2" s="17"/>
      <c r="AI2" s="277"/>
      <c r="AJ2" s="27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278"/>
    </row>
    <row r="3" ht="9.0" customHeight="1">
      <c r="A3" s="279"/>
      <c r="B3" s="18"/>
      <c r="C3" s="280"/>
      <c r="D3" s="18"/>
      <c r="E3" s="15"/>
      <c r="F3" s="15"/>
      <c r="G3" s="15"/>
      <c r="H3" s="15"/>
      <c r="I3" s="15"/>
      <c r="J3" s="15"/>
      <c r="K3" s="15"/>
      <c r="L3" s="15"/>
      <c r="M3" s="15"/>
      <c r="N3" s="15"/>
      <c r="O3" s="281"/>
      <c r="P3" s="15"/>
      <c r="Q3" s="15"/>
      <c r="R3" s="15"/>
      <c r="S3" s="15"/>
      <c r="T3" s="15"/>
      <c r="U3" s="15"/>
      <c r="V3" s="15"/>
      <c r="W3" s="15"/>
      <c r="X3" s="15"/>
      <c r="Y3" s="15"/>
      <c r="Z3" s="13"/>
      <c r="AA3" s="15"/>
      <c r="AB3" s="15"/>
      <c r="AC3" s="17"/>
      <c r="AD3" s="282"/>
      <c r="AE3" s="282"/>
      <c r="AF3" s="17"/>
      <c r="AG3" s="282"/>
      <c r="AH3" s="282"/>
      <c r="AI3" s="282"/>
      <c r="AJ3" s="282"/>
      <c r="AK3" s="282"/>
      <c r="AL3" s="282"/>
      <c r="AM3" s="282"/>
      <c r="AN3" s="282"/>
      <c r="AO3" s="282"/>
      <c r="AP3" s="282"/>
      <c r="AQ3" s="282"/>
      <c r="AR3" s="282"/>
      <c r="AS3" s="282"/>
      <c r="AT3" s="282"/>
      <c r="AU3" s="282"/>
      <c r="AV3" s="283"/>
    </row>
    <row r="4" ht="12.75" customHeight="1">
      <c r="A4" s="284" t="s">
        <v>2144</v>
      </c>
      <c r="B4" s="285"/>
      <c r="C4" s="286"/>
      <c r="D4" s="15"/>
      <c r="E4" s="15"/>
      <c r="F4" s="15"/>
      <c r="G4" s="15"/>
      <c r="H4" s="15"/>
      <c r="I4" s="15"/>
      <c r="J4" s="287" t="s">
        <v>2145</v>
      </c>
      <c r="K4" s="15"/>
      <c r="L4" s="15"/>
      <c r="M4" s="287"/>
      <c r="N4" s="15"/>
      <c r="O4" s="287"/>
      <c r="P4" s="15"/>
      <c r="Q4" s="15"/>
      <c r="R4" s="15"/>
      <c r="S4" s="15"/>
      <c r="T4" s="15"/>
      <c r="U4" s="15"/>
      <c r="V4" s="15"/>
      <c r="W4" s="15"/>
      <c r="X4" s="15"/>
      <c r="Y4" s="13"/>
      <c r="Z4" s="288" t="s">
        <v>2146</v>
      </c>
      <c r="AA4" s="289">
        <v>2019.0</v>
      </c>
      <c r="AB4" s="289">
        <v>2018.0</v>
      </c>
      <c r="AC4" s="289">
        <v>2017.0</v>
      </c>
      <c r="AD4" s="289">
        <v>2016.0</v>
      </c>
      <c r="AE4" s="289">
        <v>2015.0</v>
      </c>
      <c r="AF4" s="289">
        <v>2014.0</v>
      </c>
      <c r="AG4" s="290" t="s">
        <v>2147</v>
      </c>
      <c r="AH4" s="289">
        <v>2012.0</v>
      </c>
      <c r="AI4" s="289">
        <v>2011.0</v>
      </c>
      <c r="AJ4" s="77">
        <v>2010.0</v>
      </c>
      <c r="AK4" s="69">
        <v>2009.0</v>
      </c>
      <c r="AL4" s="69">
        <v>2008.0</v>
      </c>
      <c r="AM4" s="69">
        <v>2007.0</v>
      </c>
      <c r="AN4" s="69">
        <v>2006.0</v>
      </c>
      <c r="AO4" s="69">
        <v>2005.0</v>
      </c>
      <c r="AP4" s="69">
        <v>2004.0</v>
      </c>
      <c r="AQ4" s="69">
        <v>2003.0</v>
      </c>
      <c r="AR4" s="69">
        <v>2002.0</v>
      </c>
      <c r="AS4" s="69">
        <v>2001.0</v>
      </c>
      <c r="AT4" s="291">
        <v>2000.0</v>
      </c>
      <c r="AU4" s="289" t="s">
        <v>2148</v>
      </c>
      <c r="AV4" s="289"/>
    </row>
    <row r="5" ht="12.75" customHeight="1">
      <c r="A5" s="253" t="s">
        <v>32</v>
      </c>
      <c r="B5" s="288" t="s">
        <v>33</v>
      </c>
      <c r="C5" s="292"/>
      <c r="D5" s="293"/>
      <c r="E5" s="293"/>
      <c r="F5" s="293"/>
      <c r="G5" s="293"/>
      <c r="H5" s="293"/>
      <c r="I5" s="294"/>
      <c r="J5" s="294"/>
      <c r="K5" s="295" t="s">
        <v>2149</v>
      </c>
      <c r="L5" s="294"/>
      <c r="M5" s="294"/>
      <c r="N5" s="295"/>
      <c r="O5" s="295"/>
      <c r="P5" s="285"/>
      <c r="Q5" s="285"/>
      <c r="R5" s="285"/>
      <c r="S5" s="285"/>
      <c r="T5" s="285"/>
      <c r="U5" s="285"/>
      <c r="V5" s="285"/>
      <c r="W5" s="285"/>
      <c r="X5" s="285"/>
      <c r="Y5" s="296"/>
      <c r="Z5" s="297" t="s">
        <v>2150</v>
      </c>
      <c r="AA5" s="298" t="s">
        <v>2151</v>
      </c>
      <c r="AB5" s="298" t="s">
        <v>2151</v>
      </c>
      <c r="AC5" s="298" t="s">
        <v>2151</v>
      </c>
      <c r="AD5" s="298" t="s">
        <v>2151</v>
      </c>
      <c r="AE5" s="298" t="s">
        <v>2151</v>
      </c>
      <c r="AF5" s="298" t="s">
        <v>2151</v>
      </c>
      <c r="AG5" s="291" t="s">
        <v>2151</v>
      </c>
      <c r="AH5" s="298" t="s">
        <v>2151</v>
      </c>
      <c r="AI5" s="298" t="s">
        <v>2151</v>
      </c>
      <c r="AJ5" s="77" t="s">
        <v>2151</v>
      </c>
      <c r="AK5" s="69" t="s">
        <v>2151</v>
      </c>
      <c r="AL5" s="69" t="s">
        <v>2151</v>
      </c>
      <c r="AM5" s="69" t="s">
        <v>2151</v>
      </c>
      <c r="AN5" s="69" t="s">
        <v>2151</v>
      </c>
      <c r="AO5" s="69" t="s">
        <v>2151</v>
      </c>
      <c r="AP5" s="69" t="s">
        <v>2151</v>
      </c>
      <c r="AQ5" s="69" t="s">
        <v>2151</v>
      </c>
      <c r="AR5" s="69" t="s">
        <v>2151</v>
      </c>
      <c r="AS5" s="69" t="s">
        <v>2151</v>
      </c>
      <c r="AT5" s="291" t="s">
        <v>2151</v>
      </c>
      <c r="AU5" s="298" t="s">
        <v>2152</v>
      </c>
      <c r="AV5" s="298" t="s">
        <v>2153</v>
      </c>
    </row>
    <row r="6" ht="12.75" customHeight="1">
      <c r="A6" s="299" t="s">
        <v>68</v>
      </c>
      <c r="B6" s="300" t="s">
        <v>69</v>
      </c>
      <c r="C6" s="301">
        <v>2019.0</v>
      </c>
      <c r="D6" s="300">
        <v>2018.0</v>
      </c>
      <c r="E6" s="300">
        <v>2017.0</v>
      </c>
      <c r="F6" s="300">
        <v>2016.0</v>
      </c>
      <c r="G6" s="300">
        <v>2015.0</v>
      </c>
      <c r="H6" s="300">
        <v>2014.0</v>
      </c>
      <c r="I6" s="300">
        <v>2013.0</v>
      </c>
      <c r="J6" s="302" t="s">
        <v>2154</v>
      </c>
      <c r="K6" s="300">
        <v>2012.0</v>
      </c>
      <c r="L6" s="303">
        <v>2011.0</v>
      </c>
      <c r="M6" s="302" t="s">
        <v>2154</v>
      </c>
      <c r="N6" s="300">
        <v>2010.0</v>
      </c>
      <c r="O6" s="293">
        <v>2009.0</v>
      </c>
      <c r="P6" s="293">
        <v>2008.0</v>
      </c>
      <c r="Q6" s="293">
        <v>2007.0</v>
      </c>
      <c r="R6" s="293">
        <v>2006.0</v>
      </c>
      <c r="S6" s="293">
        <v>2005.0</v>
      </c>
      <c r="T6" s="293">
        <v>2004.0</v>
      </c>
      <c r="U6" s="293">
        <v>2003.0</v>
      </c>
      <c r="V6" s="293">
        <v>2002.0</v>
      </c>
      <c r="W6" s="293">
        <v>2001.0</v>
      </c>
      <c r="X6" s="293">
        <v>2000.0</v>
      </c>
      <c r="Y6" s="304">
        <v>1999.0</v>
      </c>
      <c r="Z6" s="300" t="s">
        <v>2155</v>
      </c>
      <c r="AA6" s="305">
        <v>2018.0</v>
      </c>
      <c r="AB6" s="305">
        <v>2017.0</v>
      </c>
      <c r="AC6" s="305">
        <v>2016.0</v>
      </c>
      <c r="AD6" s="305">
        <v>2015.0</v>
      </c>
      <c r="AE6" s="305">
        <v>2014.0</v>
      </c>
      <c r="AF6" s="305">
        <v>2013.0</v>
      </c>
      <c r="AG6" s="291" t="s">
        <v>2156</v>
      </c>
      <c r="AH6" s="305">
        <v>2011.0</v>
      </c>
      <c r="AI6" s="305">
        <v>2010.0</v>
      </c>
      <c r="AJ6" s="306">
        <v>2009.0</v>
      </c>
      <c r="AK6" s="307">
        <v>2008.0</v>
      </c>
      <c r="AL6" s="307">
        <v>2007.0</v>
      </c>
      <c r="AM6" s="307">
        <v>2006.0</v>
      </c>
      <c r="AN6" s="307">
        <v>2005.0</v>
      </c>
      <c r="AO6" s="307">
        <v>2004.0</v>
      </c>
      <c r="AP6" s="307">
        <v>2003.0</v>
      </c>
      <c r="AQ6" s="307">
        <v>2002.0</v>
      </c>
      <c r="AR6" s="307">
        <v>2001.0</v>
      </c>
      <c r="AS6" s="307">
        <v>2000.0</v>
      </c>
      <c r="AT6" s="308">
        <v>1999.0</v>
      </c>
      <c r="AU6" s="305" t="s">
        <v>2157</v>
      </c>
      <c r="AV6" s="305" t="s">
        <v>2158</v>
      </c>
    </row>
    <row r="7" ht="11.25" customHeight="1">
      <c r="A7" s="253" t="s">
        <v>1203</v>
      </c>
      <c r="B7" s="122" t="s">
        <v>1204</v>
      </c>
      <c r="C7" s="309">
        <v>0.656</v>
      </c>
      <c r="D7" s="310">
        <v>0.596</v>
      </c>
      <c r="E7" s="310">
        <v>0.528</v>
      </c>
      <c r="F7" s="311">
        <v>0.46</v>
      </c>
      <c r="G7" s="311">
        <v>0.4</v>
      </c>
      <c r="H7" s="311">
        <v>0.37768</v>
      </c>
      <c r="I7" s="311">
        <v>0.32904999999999995</v>
      </c>
      <c r="J7" s="312"/>
      <c r="K7" s="311">
        <v>0.21459</v>
      </c>
      <c r="L7" s="313">
        <v>0.0</v>
      </c>
      <c r="M7" s="312"/>
      <c r="N7" s="314">
        <v>0.0</v>
      </c>
      <c r="O7" s="315">
        <v>0.0</v>
      </c>
      <c r="P7" s="315">
        <v>0.0</v>
      </c>
      <c r="Q7" s="315">
        <v>0.0</v>
      </c>
      <c r="R7" s="315">
        <v>0.0</v>
      </c>
      <c r="S7" s="315">
        <v>0.0</v>
      </c>
      <c r="T7" s="315">
        <v>0.0</v>
      </c>
      <c r="U7" s="315">
        <v>0.0</v>
      </c>
      <c r="V7" s="315">
        <v>0.0</v>
      </c>
      <c r="W7" s="315">
        <v>0.0</v>
      </c>
      <c r="X7" s="315">
        <v>0.0</v>
      </c>
      <c r="Y7" s="315">
        <v>0.0</v>
      </c>
      <c r="Z7" s="316">
        <f t="shared" ref="Z7:Z873" si="3">SUM(C7:Y7)</f>
        <v>3.56132</v>
      </c>
      <c r="AA7" s="317">
        <f t="shared" ref="AA7:AF7" si="1">IF(ISERROR((C7/D7-1)*100),"n/a",(C7/D7-1)*100)</f>
        <v>10.06711409</v>
      </c>
      <c r="AB7" s="317">
        <f t="shared" si="1"/>
        <v>12.87878788</v>
      </c>
      <c r="AC7" s="318">
        <f t="shared" si="1"/>
        <v>14.7826087</v>
      </c>
      <c r="AD7" s="318">
        <f t="shared" si="1"/>
        <v>15</v>
      </c>
      <c r="AE7" s="318">
        <f t="shared" si="1"/>
        <v>5.90976488</v>
      </c>
      <c r="AF7" s="318">
        <f t="shared" si="1"/>
        <v>14.77890898</v>
      </c>
      <c r="AG7" s="318">
        <f t="shared" ref="AG7:AG205" si="5">IF(ISERROR((I7/K7-1)*100),"n/a",(I7/K7-1)*100)</f>
        <v>53.33892539</v>
      </c>
      <c r="AH7" s="318" t="str">
        <f t="shared" ref="AH7:AH205" si="6">IF(ISERROR((K7/L7-1)*100),"n/a",(K7/L7-1)*100)</f>
        <v>n/a</v>
      </c>
      <c r="AI7" s="318" t="str">
        <f t="shared" ref="AI7:AI205" si="7">IF(ISERROR((L7/N7-1)*100),"n/a",(L7/N7-1)*100)</f>
        <v>n/a</v>
      </c>
      <c r="AJ7" s="318" t="str">
        <f t="shared" ref="AJ7:AT7" si="2">IF(ISERROR((N7/O7-1)*100),"n/a",(N7/O7-1)*100)</f>
        <v>n/a</v>
      </c>
      <c r="AK7" s="318" t="str">
        <f t="shared" si="2"/>
        <v>n/a</v>
      </c>
      <c r="AL7" s="318" t="str">
        <f t="shared" si="2"/>
        <v>n/a</v>
      </c>
      <c r="AM7" s="318" t="str">
        <f t="shared" si="2"/>
        <v>n/a</v>
      </c>
      <c r="AN7" s="318" t="str">
        <f t="shared" si="2"/>
        <v>n/a</v>
      </c>
      <c r="AO7" s="318" t="str">
        <f t="shared" si="2"/>
        <v>n/a</v>
      </c>
      <c r="AP7" s="318" t="str">
        <f t="shared" si="2"/>
        <v>n/a</v>
      </c>
      <c r="AQ7" s="318" t="str">
        <f t="shared" si="2"/>
        <v>n/a</v>
      </c>
      <c r="AR7" s="318" t="str">
        <f t="shared" si="2"/>
        <v>n/a</v>
      </c>
      <c r="AS7" s="318" t="str">
        <f t="shared" si="2"/>
        <v>n/a</v>
      </c>
      <c r="AT7" s="318" t="str">
        <f t="shared" si="2"/>
        <v>n/a</v>
      </c>
      <c r="AU7" s="319">
        <f t="shared" ref="AU7:AU873" si="9">AVERAGE(AA7:AT7)</f>
        <v>18.1080157</v>
      </c>
      <c r="AV7" s="320">
        <f t="shared" ref="AV7:AV873" si="10">STDEV(AA7:AT7)</f>
        <v>15.88403962</v>
      </c>
    </row>
    <row r="8" ht="11.25" customHeight="1">
      <c r="A8" s="321" t="s">
        <v>530</v>
      </c>
      <c r="B8" s="99" t="s">
        <v>531</v>
      </c>
      <c r="C8" s="309">
        <v>0.14</v>
      </c>
      <c r="D8" s="310">
        <v>0.12</v>
      </c>
      <c r="E8" s="310">
        <v>0.11</v>
      </c>
      <c r="F8" s="309">
        <v>0.1</v>
      </c>
      <c r="G8" s="309">
        <v>0.094</v>
      </c>
      <c r="H8" s="309">
        <v>0.086</v>
      </c>
      <c r="I8" s="309">
        <v>0.068</v>
      </c>
      <c r="J8" s="322"/>
      <c r="K8" s="309">
        <v>0.06</v>
      </c>
      <c r="L8" s="323">
        <v>0.052</v>
      </c>
      <c r="M8" s="322"/>
      <c r="N8" s="316">
        <v>0.048</v>
      </c>
      <c r="O8" s="324">
        <v>0.045333</v>
      </c>
      <c r="P8" s="324">
        <v>0.042667</v>
      </c>
      <c r="Q8" s="324">
        <v>0.04</v>
      </c>
      <c r="R8" s="325">
        <v>0.037333</v>
      </c>
      <c r="S8" s="324">
        <v>0.035333</v>
      </c>
      <c r="T8" s="324">
        <v>0.02645</v>
      </c>
      <c r="U8" s="325">
        <v>0.01186</v>
      </c>
      <c r="V8" s="325">
        <v>0.01186</v>
      </c>
      <c r="W8" s="325">
        <v>0.01186</v>
      </c>
      <c r="X8" s="325">
        <v>0.01186</v>
      </c>
      <c r="Y8" s="324">
        <v>0.01186</v>
      </c>
      <c r="Z8" s="316">
        <f t="shared" si="3"/>
        <v>1.164416</v>
      </c>
      <c r="AA8" s="317">
        <f t="shared" ref="AA8:AF8" si="4">IF(ISERROR((C8/D8-1)*100),"n/a",(C8/D8-1)*100)</f>
        <v>16.66666667</v>
      </c>
      <c r="AB8" s="317">
        <f t="shared" si="4"/>
        <v>9.090909091</v>
      </c>
      <c r="AC8" s="318">
        <f t="shared" si="4"/>
        <v>10</v>
      </c>
      <c r="AD8" s="318">
        <f t="shared" si="4"/>
        <v>6.382978723</v>
      </c>
      <c r="AE8" s="318">
        <f t="shared" si="4"/>
        <v>9.302325581</v>
      </c>
      <c r="AF8" s="318">
        <f t="shared" si="4"/>
        <v>26.47058824</v>
      </c>
      <c r="AG8" s="318">
        <f t="shared" si="5"/>
        <v>13.33333333</v>
      </c>
      <c r="AH8" s="318">
        <f t="shared" si="6"/>
        <v>15.38461538</v>
      </c>
      <c r="AI8" s="318">
        <f t="shared" si="7"/>
        <v>8.333333333</v>
      </c>
      <c r="AJ8" s="318">
        <f t="shared" ref="AJ8:AT8" si="8">IF(ISERROR((N8/O8-1)*100),"n/a",(N8/O8-1)*100)</f>
        <v>5.883131494</v>
      </c>
      <c r="AK8" s="318">
        <f t="shared" si="8"/>
        <v>6.248388684</v>
      </c>
      <c r="AL8" s="318">
        <f t="shared" si="8"/>
        <v>6.6675</v>
      </c>
      <c r="AM8" s="318">
        <f t="shared" si="8"/>
        <v>7.143813784</v>
      </c>
      <c r="AN8" s="318">
        <f t="shared" si="8"/>
        <v>5.660430759</v>
      </c>
      <c r="AO8" s="318">
        <f t="shared" si="8"/>
        <v>33.58412098</v>
      </c>
      <c r="AP8" s="318">
        <f t="shared" si="8"/>
        <v>123.0185497</v>
      </c>
      <c r="AQ8" s="318">
        <f t="shared" si="8"/>
        <v>0</v>
      </c>
      <c r="AR8" s="318">
        <f t="shared" si="8"/>
        <v>0</v>
      </c>
      <c r="AS8" s="318">
        <f t="shared" si="8"/>
        <v>0</v>
      </c>
      <c r="AT8" s="318">
        <f t="shared" si="8"/>
        <v>0</v>
      </c>
      <c r="AU8" s="319">
        <f t="shared" si="9"/>
        <v>15.15853429</v>
      </c>
      <c r="AV8" s="320">
        <f t="shared" si="10"/>
        <v>26.79288591</v>
      </c>
    </row>
    <row r="9" ht="11.25" customHeight="1">
      <c r="A9" s="321" t="s">
        <v>1458</v>
      </c>
      <c r="B9" s="99" t="s">
        <v>1459</v>
      </c>
      <c r="C9" s="309">
        <v>3.04</v>
      </c>
      <c r="D9" s="310">
        <v>2.82</v>
      </c>
      <c r="E9" s="310">
        <v>2.46</v>
      </c>
      <c r="F9" s="309">
        <v>2.23</v>
      </c>
      <c r="G9" s="309">
        <v>2.03</v>
      </c>
      <c r="H9" s="309">
        <v>1.84571</v>
      </c>
      <c r="I9" s="309">
        <v>1.6857</v>
      </c>
      <c r="J9" s="322"/>
      <c r="K9" s="309">
        <v>0.75714</v>
      </c>
      <c r="L9" s="326">
        <v>0.0</v>
      </c>
      <c r="M9" s="322"/>
      <c r="N9" s="327">
        <v>0.0</v>
      </c>
      <c r="O9" s="325">
        <v>0.0</v>
      </c>
      <c r="P9" s="325">
        <v>0.0</v>
      </c>
      <c r="Q9" s="325">
        <v>0.0</v>
      </c>
      <c r="R9" s="325">
        <v>0.0</v>
      </c>
      <c r="S9" s="325">
        <v>0.0</v>
      </c>
      <c r="T9" s="325">
        <v>0.0</v>
      </c>
      <c r="U9" s="325">
        <v>0.0</v>
      </c>
      <c r="V9" s="325">
        <v>0.0</v>
      </c>
      <c r="W9" s="325">
        <v>0.0</v>
      </c>
      <c r="X9" s="325">
        <v>0.0</v>
      </c>
      <c r="Y9" s="325">
        <v>0.0</v>
      </c>
      <c r="Z9" s="316">
        <f t="shared" si="3"/>
        <v>16.86855</v>
      </c>
      <c r="AA9" s="317">
        <f t="shared" ref="AA9:AF9" si="11">IF(ISERROR((C9/D9-1)*100),"n/a",(C9/D9-1)*100)</f>
        <v>7.80141844</v>
      </c>
      <c r="AB9" s="317">
        <f t="shared" si="11"/>
        <v>14.63414634</v>
      </c>
      <c r="AC9" s="318">
        <f t="shared" si="11"/>
        <v>10.31390135</v>
      </c>
      <c r="AD9" s="318">
        <f t="shared" si="11"/>
        <v>9.852216749</v>
      </c>
      <c r="AE9" s="318">
        <f t="shared" si="11"/>
        <v>9.984775506</v>
      </c>
      <c r="AF9" s="318">
        <f t="shared" si="11"/>
        <v>9.492199086</v>
      </c>
      <c r="AG9" s="318">
        <f t="shared" si="5"/>
        <v>122.6404628</v>
      </c>
      <c r="AH9" s="318" t="str">
        <f t="shared" si="6"/>
        <v>n/a</v>
      </c>
      <c r="AI9" s="318" t="str">
        <f t="shared" si="7"/>
        <v>n/a</v>
      </c>
      <c r="AJ9" s="318" t="str">
        <f t="shared" ref="AJ9:AT9" si="12">IF(ISERROR((N9/O9-1)*100),"n/a",(N9/O9-1)*100)</f>
        <v>n/a</v>
      </c>
      <c r="AK9" s="318" t="str">
        <f t="shared" si="12"/>
        <v>n/a</v>
      </c>
      <c r="AL9" s="318" t="str">
        <f t="shared" si="12"/>
        <v>n/a</v>
      </c>
      <c r="AM9" s="318" t="str">
        <f t="shared" si="12"/>
        <v>n/a</v>
      </c>
      <c r="AN9" s="318" t="str">
        <f t="shared" si="12"/>
        <v>n/a</v>
      </c>
      <c r="AO9" s="318" t="str">
        <f t="shared" si="12"/>
        <v>n/a</v>
      </c>
      <c r="AP9" s="318" t="str">
        <f t="shared" si="12"/>
        <v>n/a</v>
      </c>
      <c r="AQ9" s="318" t="str">
        <f t="shared" si="12"/>
        <v>n/a</v>
      </c>
      <c r="AR9" s="318" t="str">
        <f t="shared" si="12"/>
        <v>n/a</v>
      </c>
      <c r="AS9" s="318" t="str">
        <f t="shared" si="12"/>
        <v>n/a</v>
      </c>
      <c r="AT9" s="318" t="str">
        <f t="shared" si="12"/>
        <v>n/a</v>
      </c>
      <c r="AU9" s="319">
        <f t="shared" si="9"/>
        <v>26.38844575</v>
      </c>
      <c r="AV9" s="320">
        <f t="shared" si="10"/>
        <v>42.49410414</v>
      </c>
    </row>
    <row r="10" ht="11.25" customHeight="1">
      <c r="A10" s="232" t="s">
        <v>1207</v>
      </c>
      <c r="B10" s="99" t="s">
        <v>1208</v>
      </c>
      <c r="C10" s="309">
        <v>1.14</v>
      </c>
      <c r="D10" s="310">
        <v>1.09</v>
      </c>
      <c r="E10" s="310">
        <v>1.05</v>
      </c>
      <c r="F10" s="309">
        <v>1.01</v>
      </c>
      <c r="G10" s="309">
        <v>0.9475</v>
      </c>
      <c r="H10" s="309">
        <v>0.8925</v>
      </c>
      <c r="I10" s="309">
        <v>0.85</v>
      </c>
      <c r="J10" s="322"/>
      <c r="K10" s="328">
        <v>0.84</v>
      </c>
      <c r="L10" s="323">
        <v>0.8</v>
      </c>
      <c r="M10" s="322"/>
      <c r="N10" s="327">
        <v>0.0</v>
      </c>
      <c r="O10" s="325">
        <v>0.0</v>
      </c>
      <c r="P10" s="325">
        <v>0.0</v>
      </c>
      <c r="Q10" s="325">
        <v>0.0</v>
      </c>
      <c r="R10" s="325">
        <v>0.0</v>
      </c>
      <c r="S10" s="325">
        <v>0.0</v>
      </c>
      <c r="T10" s="325">
        <v>0.0</v>
      </c>
      <c r="U10" s="325">
        <v>0.0</v>
      </c>
      <c r="V10" s="325">
        <v>0.0</v>
      </c>
      <c r="W10" s="325">
        <v>0.0</v>
      </c>
      <c r="X10" s="325">
        <v>0.0</v>
      </c>
      <c r="Y10" s="325">
        <v>0.0</v>
      </c>
      <c r="Z10" s="316">
        <f t="shared" si="3"/>
        <v>8.62</v>
      </c>
      <c r="AA10" s="317">
        <f t="shared" ref="AA10:AF10" si="13">IF(ISERROR((C10/D10-1)*100),"n/a",(C10/D10-1)*100)</f>
        <v>4.587155963</v>
      </c>
      <c r="AB10" s="317">
        <f t="shared" si="13"/>
        <v>3.80952381</v>
      </c>
      <c r="AC10" s="318">
        <f t="shared" si="13"/>
        <v>3.96039604</v>
      </c>
      <c r="AD10" s="318">
        <f t="shared" si="13"/>
        <v>6.596306069</v>
      </c>
      <c r="AE10" s="318">
        <f t="shared" si="13"/>
        <v>6.162464986</v>
      </c>
      <c r="AF10" s="318">
        <f t="shared" si="13"/>
        <v>5</v>
      </c>
      <c r="AG10" s="318">
        <f t="shared" si="5"/>
        <v>1.19047619</v>
      </c>
      <c r="AH10" s="318">
        <f t="shared" si="6"/>
        <v>5</v>
      </c>
      <c r="AI10" s="318" t="str">
        <f t="shared" si="7"/>
        <v>n/a</v>
      </c>
      <c r="AJ10" s="318" t="str">
        <f t="shared" ref="AJ10:AT10" si="14">IF(ISERROR((N10/O10-1)*100),"n/a",(N10/O10-1)*100)</f>
        <v>n/a</v>
      </c>
      <c r="AK10" s="318" t="str">
        <f t="shared" si="14"/>
        <v>n/a</v>
      </c>
      <c r="AL10" s="318" t="str">
        <f t="shared" si="14"/>
        <v>n/a</v>
      </c>
      <c r="AM10" s="318" t="str">
        <f t="shared" si="14"/>
        <v>n/a</v>
      </c>
      <c r="AN10" s="318" t="str">
        <f t="shared" si="14"/>
        <v>n/a</v>
      </c>
      <c r="AO10" s="318" t="str">
        <f t="shared" si="14"/>
        <v>n/a</v>
      </c>
      <c r="AP10" s="318" t="str">
        <f t="shared" si="14"/>
        <v>n/a</v>
      </c>
      <c r="AQ10" s="318" t="str">
        <f t="shared" si="14"/>
        <v>n/a</v>
      </c>
      <c r="AR10" s="318" t="str">
        <f t="shared" si="14"/>
        <v>n/a</v>
      </c>
      <c r="AS10" s="318" t="str">
        <f t="shared" si="14"/>
        <v>n/a</v>
      </c>
      <c r="AT10" s="318" t="str">
        <f t="shared" si="14"/>
        <v>n/a</v>
      </c>
      <c r="AU10" s="319">
        <f t="shared" si="9"/>
        <v>4.538290382</v>
      </c>
      <c r="AV10" s="320">
        <f t="shared" si="10"/>
        <v>1.663689254</v>
      </c>
    </row>
    <row r="11" ht="11.25" customHeight="1">
      <c r="A11" s="329" t="s">
        <v>1460</v>
      </c>
      <c r="B11" s="122" t="s">
        <v>1461</v>
      </c>
      <c r="C11" s="309">
        <v>4.28</v>
      </c>
      <c r="D11" s="310">
        <v>3.59</v>
      </c>
      <c r="E11" s="330">
        <v>2.56</v>
      </c>
      <c r="F11" s="309">
        <v>2.28</v>
      </c>
      <c r="G11" s="309">
        <v>2.02</v>
      </c>
      <c r="H11" s="309">
        <v>1.66</v>
      </c>
      <c r="I11" s="309">
        <v>1.6</v>
      </c>
      <c r="J11" s="322"/>
      <c r="K11" s="328">
        <v>0.0</v>
      </c>
      <c r="L11" s="326">
        <v>0.0</v>
      </c>
      <c r="M11" s="322"/>
      <c r="N11" s="327">
        <v>0.0</v>
      </c>
      <c r="O11" s="325">
        <v>0.0</v>
      </c>
      <c r="P11" s="325">
        <v>0.0</v>
      </c>
      <c r="Q11" s="325">
        <v>0.0</v>
      </c>
      <c r="R11" s="325">
        <v>0.0</v>
      </c>
      <c r="S11" s="325">
        <v>0.0</v>
      </c>
      <c r="T11" s="325">
        <v>0.0</v>
      </c>
      <c r="U11" s="325">
        <v>0.0</v>
      </c>
      <c r="V11" s="325">
        <v>0.0</v>
      </c>
      <c r="W11" s="325">
        <v>0.0</v>
      </c>
      <c r="X11" s="325">
        <v>0.0</v>
      </c>
      <c r="Y11" s="325">
        <v>0.0</v>
      </c>
      <c r="Z11" s="316">
        <f t="shared" si="3"/>
        <v>17.99</v>
      </c>
      <c r="AA11" s="317">
        <f t="shared" ref="AA11:AF11" si="15">IF(ISERROR((C11/D11-1)*100),"n/a",(C11/D11-1)*100)</f>
        <v>19.22005571</v>
      </c>
      <c r="AB11" s="317">
        <f t="shared" si="15"/>
        <v>40.234375</v>
      </c>
      <c r="AC11" s="318">
        <f t="shared" si="15"/>
        <v>12.28070175</v>
      </c>
      <c r="AD11" s="318">
        <f t="shared" si="15"/>
        <v>12.87128713</v>
      </c>
      <c r="AE11" s="318">
        <f t="shared" si="15"/>
        <v>21.68674699</v>
      </c>
      <c r="AF11" s="318">
        <f t="shared" si="15"/>
        <v>3.75</v>
      </c>
      <c r="AG11" s="318" t="str">
        <f t="shared" si="5"/>
        <v>n/a</v>
      </c>
      <c r="AH11" s="318" t="str">
        <f t="shared" si="6"/>
        <v>n/a</v>
      </c>
      <c r="AI11" s="318" t="str">
        <f t="shared" si="7"/>
        <v>n/a</v>
      </c>
      <c r="AJ11" s="318" t="str">
        <f t="shared" ref="AJ11:AT11" si="16">IF(ISERROR((N11/O11-1)*100),"n/a",(N11/O11-1)*100)</f>
        <v>n/a</v>
      </c>
      <c r="AK11" s="318" t="str">
        <f t="shared" si="16"/>
        <v>n/a</v>
      </c>
      <c r="AL11" s="318" t="str">
        <f t="shared" si="16"/>
        <v>n/a</v>
      </c>
      <c r="AM11" s="318" t="str">
        <f t="shared" si="16"/>
        <v>n/a</v>
      </c>
      <c r="AN11" s="318" t="str">
        <f t="shared" si="16"/>
        <v>n/a</v>
      </c>
      <c r="AO11" s="318" t="str">
        <f t="shared" si="16"/>
        <v>n/a</v>
      </c>
      <c r="AP11" s="318" t="str">
        <f t="shared" si="16"/>
        <v>n/a</v>
      </c>
      <c r="AQ11" s="318" t="str">
        <f t="shared" si="16"/>
        <v>n/a</v>
      </c>
      <c r="AR11" s="318" t="str">
        <f t="shared" si="16"/>
        <v>n/a</v>
      </c>
      <c r="AS11" s="318" t="str">
        <f t="shared" si="16"/>
        <v>n/a</v>
      </c>
      <c r="AT11" s="318" t="str">
        <f t="shared" si="16"/>
        <v>n/a</v>
      </c>
      <c r="AU11" s="319">
        <f t="shared" si="9"/>
        <v>18.34052776</v>
      </c>
      <c r="AV11" s="320">
        <f t="shared" si="10"/>
        <v>12.41635119</v>
      </c>
    </row>
    <row r="12" ht="11.25" customHeight="1">
      <c r="A12" s="321" t="s">
        <v>532</v>
      </c>
      <c r="B12" s="99" t="s">
        <v>533</v>
      </c>
      <c r="C12" s="309">
        <v>1.6</v>
      </c>
      <c r="D12" s="310">
        <v>1.54</v>
      </c>
      <c r="E12" s="316">
        <v>1.475</v>
      </c>
      <c r="F12" s="309">
        <v>1.385</v>
      </c>
      <c r="G12" s="309">
        <v>1.21</v>
      </c>
      <c r="H12" s="309">
        <v>0.995</v>
      </c>
      <c r="I12" s="309">
        <v>0.865</v>
      </c>
      <c r="J12" s="322"/>
      <c r="K12" s="309">
        <v>0.6</v>
      </c>
      <c r="L12" s="323">
        <v>0.46</v>
      </c>
      <c r="M12" s="322"/>
      <c r="N12" s="316">
        <v>0.34</v>
      </c>
      <c r="O12" s="324">
        <v>0.24</v>
      </c>
      <c r="P12" s="324">
        <v>0.1625</v>
      </c>
      <c r="Q12" s="324">
        <v>0.1125</v>
      </c>
      <c r="R12" s="324">
        <v>0.0625</v>
      </c>
      <c r="S12" s="324">
        <v>0.03125</v>
      </c>
      <c r="T12" s="325">
        <v>0.025</v>
      </c>
      <c r="U12" s="325">
        <v>0.025</v>
      </c>
      <c r="V12" s="325">
        <v>0.025</v>
      </c>
      <c r="W12" s="325">
        <v>0.00625</v>
      </c>
      <c r="X12" s="325">
        <v>0.0</v>
      </c>
      <c r="Y12" s="325">
        <v>0.0</v>
      </c>
      <c r="Z12" s="316">
        <f t="shared" si="3"/>
        <v>11.16</v>
      </c>
      <c r="AA12" s="317">
        <f t="shared" ref="AA12:AF12" si="17">IF(ISERROR((C12/D12-1)*100),"n/a",(C12/D12-1)*100)</f>
        <v>3.896103896</v>
      </c>
      <c r="AB12" s="317">
        <f t="shared" si="17"/>
        <v>4.406779661</v>
      </c>
      <c r="AC12" s="318">
        <f t="shared" si="17"/>
        <v>6.498194946</v>
      </c>
      <c r="AD12" s="318">
        <f t="shared" si="17"/>
        <v>14.46280992</v>
      </c>
      <c r="AE12" s="318">
        <f t="shared" si="17"/>
        <v>21.6080402</v>
      </c>
      <c r="AF12" s="318">
        <f t="shared" si="17"/>
        <v>15.02890173</v>
      </c>
      <c r="AG12" s="318">
        <f t="shared" si="5"/>
        <v>44.16666667</v>
      </c>
      <c r="AH12" s="318">
        <f t="shared" si="6"/>
        <v>30.43478261</v>
      </c>
      <c r="AI12" s="318">
        <f t="shared" si="7"/>
        <v>35.29411765</v>
      </c>
      <c r="AJ12" s="318">
        <f t="shared" ref="AJ12:AT12" si="18">IF(ISERROR((N12/O12-1)*100),"n/a",(N12/O12-1)*100)</f>
        <v>41.66666667</v>
      </c>
      <c r="AK12" s="318">
        <f t="shared" si="18"/>
        <v>47.69230769</v>
      </c>
      <c r="AL12" s="318">
        <f t="shared" si="18"/>
        <v>44.44444444</v>
      </c>
      <c r="AM12" s="318">
        <f t="shared" si="18"/>
        <v>80</v>
      </c>
      <c r="AN12" s="318">
        <f t="shared" si="18"/>
        <v>100</v>
      </c>
      <c r="AO12" s="318">
        <f t="shared" si="18"/>
        <v>25</v>
      </c>
      <c r="AP12" s="318">
        <f t="shared" si="18"/>
        <v>0</v>
      </c>
      <c r="AQ12" s="318">
        <f t="shared" si="18"/>
        <v>0</v>
      </c>
      <c r="AR12" s="318">
        <f t="shared" si="18"/>
        <v>300</v>
      </c>
      <c r="AS12" s="318" t="str">
        <f t="shared" si="18"/>
        <v>n/a</v>
      </c>
      <c r="AT12" s="318" t="str">
        <f t="shared" si="18"/>
        <v>n/a</v>
      </c>
      <c r="AU12" s="319">
        <f t="shared" si="9"/>
        <v>45.25554534</v>
      </c>
      <c r="AV12" s="320">
        <f t="shared" si="10"/>
        <v>69.13211404</v>
      </c>
    </row>
    <row r="13" ht="11.25" customHeight="1">
      <c r="A13" s="232" t="s">
        <v>116</v>
      </c>
      <c r="B13" s="99" t="s">
        <v>117</v>
      </c>
      <c r="C13" s="309">
        <v>0.72</v>
      </c>
      <c r="D13" s="310">
        <v>0.7</v>
      </c>
      <c r="E13" s="316">
        <v>0.68</v>
      </c>
      <c r="F13" s="309">
        <v>0.66</v>
      </c>
      <c r="G13" s="309">
        <v>0.64</v>
      </c>
      <c r="H13" s="309">
        <v>0.62</v>
      </c>
      <c r="I13" s="309">
        <v>0.6</v>
      </c>
      <c r="J13" s="322" t="s">
        <v>2154</v>
      </c>
      <c r="K13" s="309">
        <v>0.58</v>
      </c>
      <c r="L13" s="323">
        <v>0.56</v>
      </c>
      <c r="M13" s="322"/>
      <c r="N13" s="316">
        <v>0.54</v>
      </c>
      <c r="O13" s="324">
        <v>0.52</v>
      </c>
      <c r="P13" s="324">
        <v>0.5</v>
      </c>
      <c r="Q13" s="324">
        <v>0.48</v>
      </c>
      <c r="R13" s="324">
        <v>0.44</v>
      </c>
      <c r="S13" s="324">
        <v>0.42</v>
      </c>
      <c r="T13" s="324">
        <v>0.4</v>
      </c>
      <c r="U13" s="324">
        <v>0.38</v>
      </c>
      <c r="V13" s="324">
        <v>0.36</v>
      </c>
      <c r="W13" s="324">
        <v>0.33</v>
      </c>
      <c r="X13" s="324">
        <v>0.31</v>
      </c>
      <c r="Y13" s="324">
        <v>0.28</v>
      </c>
      <c r="Z13" s="316">
        <f t="shared" si="3"/>
        <v>10.72</v>
      </c>
      <c r="AA13" s="317">
        <f t="shared" ref="AA13:AF13" si="19">IF(ISERROR((C13/D13-1)*100),"n/a",(C13/D13-1)*100)</f>
        <v>2.857142857</v>
      </c>
      <c r="AB13" s="317">
        <f t="shared" si="19"/>
        <v>2.941176471</v>
      </c>
      <c r="AC13" s="318">
        <f t="shared" si="19"/>
        <v>3.03030303</v>
      </c>
      <c r="AD13" s="318">
        <f t="shared" si="19"/>
        <v>3.125</v>
      </c>
      <c r="AE13" s="318">
        <f t="shared" si="19"/>
        <v>3.225806452</v>
      </c>
      <c r="AF13" s="318">
        <f t="shared" si="19"/>
        <v>3.333333333</v>
      </c>
      <c r="AG13" s="318">
        <f t="shared" si="5"/>
        <v>3.448275862</v>
      </c>
      <c r="AH13" s="318">
        <f t="shared" si="6"/>
        <v>3.571428571</v>
      </c>
      <c r="AI13" s="318">
        <f t="shared" si="7"/>
        <v>3.703703704</v>
      </c>
      <c r="AJ13" s="318">
        <f t="shared" ref="AJ13:AT13" si="20">IF(ISERROR((N13/O13-1)*100),"n/a",(N13/O13-1)*100)</f>
        <v>3.846153846</v>
      </c>
      <c r="AK13" s="318">
        <f t="shared" si="20"/>
        <v>4</v>
      </c>
      <c r="AL13" s="318">
        <f t="shared" si="20"/>
        <v>4.166666667</v>
      </c>
      <c r="AM13" s="318">
        <f t="shared" si="20"/>
        <v>9.090909091</v>
      </c>
      <c r="AN13" s="318">
        <f t="shared" si="20"/>
        <v>4.761904762</v>
      </c>
      <c r="AO13" s="318">
        <f t="shared" si="20"/>
        <v>5</v>
      </c>
      <c r="AP13" s="318">
        <f t="shared" si="20"/>
        <v>5.263157895</v>
      </c>
      <c r="AQ13" s="318">
        <f t="shared" si="20"/>
        <v>5.555555556</v>
      </c>
      <c r="AR13" s="318">
        <f t="shared" si="20"/>
        <v>9.090909091</v>
      </c>
      <c r="AS13" s="318">
        <f t="shared" si="20"/>
        <v>6.451612903</v>
      </c>
      <c r="AT13" s="318">
        <f t="shared" si="20"/>
        <v>10.71428571</v>
      </c>
      <c r="AU13" s="319">
        <f t="shared" si="9"/>
        <v>4.85886629</v>
      </c>
      <c r="AV13" s="320">
        <f t="shared" si="10"/>
        <v>2.289263739</v>
      </c>
    </row>
    <row r="14" ht="11.25" customHeight="1">
      <c r="A14" s="321" t="s">
        <v>1462</v>
      </c>
      <c r="B14" s="99" t="s">
        <v>1463</v>
      </c>
      <c r="C14" s="309">
        <v>1.14</v>
      </c>
      <c r="D14" s="310">
        <v>0.98</v>
      </c>
      <c r="E14" s="316">
        <v>0.72</v>
      </c>
      <c r="F14" s="309">
        <v>0.62</v>
      </c>
      <c r="G14" s="309">
        <v>0.58</v>
      </c>
      <c r="H14" s="328">
        <v>0.52</v>
      </c>
      <c r="I14" s="309">
        <v>0.5</v>
      </c>
      <c r="J14" s="322"/>
      <c r="K14" s="309">
        <v>0.285</v>
      </c>
      <c r="L14" s="326">
        <v>0.0</v>
      </c>
      <c r="M14" s="322"/>
      <c r="N14" s="327">
        <v>0.0</v>
      </c>
      <c r="O14" s="325">
        <v>0.0</v>
      </c>
      <c r="P14" s="325">
        <v>2.1</v>
      </c>
      <c r="Q14" s="325">
        <v>2.46</v>
      </c>
      <c r="R14" s="324">
        <v>2.57</v>
      </c>
      <c r="S14" s="324">
        <v>2.24</v>
      </c>
      <c r="T14" s="324">
        <v>0.78</v>
      </c>
      <c r="U14" s="325">
        <v>0.0</v>
      </c>
      <c r="V14" s="325">
        <v>0.0</v>
      </c>
      <c r="W14" s="325">
        <v>0.0</v>
      </c>
      <c r="X14" s="325">
        <v>0.0</v>
      </c>
      <c r="Y14" s="325">
        <v>0.0</v>
      </c>
      <c r="Z14" s="316">
        <f t="shared" si="3"/>
        <v>15.495</v>
      </c>
      <c r="AA14" s="317">
        <f t="shared" ref="AA14:AF14" si="21">IF(ISERROR((C14/D14-1)*100),"n/a",(C14/D14-1)*100)</f>
        <v>16.32653061</v>
      </c>
      <c r="AB14" s="317">
        <f t="shared" si="21"/>
        <v>36.11111111</v>
      </c>
      <c r="AC14" s="318">
        <f t="shared" si="21"/>
        <v>16.12903226</v>
      </c>
      <c r="AD14" s="318">
        <f t="shared" si="21"/>
        <v>6.896551724</v>
      </c>
      <c r="AE14" s="318">
        <f t="shared" si="21"/>
        <v>11.53846154</v>
      </c>
      <c r="AF14" s="318">
        <f t="shared" si="21"/>
        <v>4</v>
      </c>
      <c r="AG14" s="318">
        <f t="shared" si="5"/>
        <v>75.43859649</v>
      </c>
      <c r="AH14" s="318" t="str">
        <f t="shared" si="6"/>
        <v>n/a</v>
      </c>
      <c r="AI14" s="318" t="str">
        <f t="shared" si="7"/>
        <v>n/a</v>
      </c>
      <c r="AJ14" s="318" t="str">
        <f t="shared" ref="AJ14:AT14" si="22">IF(ISERROR((N14/O14-1)*100),"n/a",(N14/O14-1)*100)</f>
        <v>n/a</v>
      </c>
      <c r="AK14" s="318">
        <f t="shared" si="22"/>
        <v>-100</v>
      </c>
      <c r="AL14" s="318">
        <f t="shared" si="22"/>
        <v>-14.63414634</v>
      </c>
      <c r="AM14" s="318">
        <f t="shared" si="22"/>
        <v>-4.280155642</v>
      </c>
      <c r="AN14" s="318">
        <f t="shared" si="22"/>
        <v>14.73214286</v>
      </c>
      <c r="AO14" s="318">
        <f t="shared" si="22"/>
        <v>187.1794872</v>
      </c>
      <c r="AP14" s="318" t="str">
        <f t="shared" si="22"/>
        <v>n/a</v>
      </c>
      <c r="AQ14" s="318" t="str">
        <f t="shared" si="22"/>
        <v>n/a</v>
      </c>
      <c r="AR14" s="318" t="str">
        <f t="shared" si="22"/>
        <v>n/a</v>
      </c>
      <c r="AS14" s="318" t="str">
        <f t="shared" si="22"/>
        <v>n/a</v>
      </c>
      <c r="AT14" s="318" t="str">
        <f t="shared" si="22"/>
        <v>n/a</v>
      </c>
      <c r="AU14" s="319">
        <f t="shared" si="9"/>
        <v>20.78646765</v>
      </c>
      <c r="AV14" s="320">
        <f t="shared" si="10"/>
        <v>66.07099595</v>
      </c>
    </row>
    <row r="15" ht="11.25" customHeight="1">
      <c r="A15" s="299" t="s">
        <v>1664</v>
      </c>
      <c r="B15" s="331" t="s">
        <v>1665</v>
      </c>
      <c r="C15" s="309">
        <v>1.28</v>
      </c>
      <c r="D15" s="310">
        <v>1.12</v>
      </c>
      <c r="E15" s="332">
        <v>1.06</v>
      </c>
      <c r="F15" s="309">
        <v>1.04</v>
      </c>
      <c r="G15" s="309">
        <v>0.96</v>
      </c>
      <c r="H15" s="309">
        <v>0.88</v>
      </c>
      <c r="I15" s="328">
        <v>0.56</v>
      </c>
      <c r="J15" s="322"/>
      <c r="K15" s="309">
        <v>0.9643999999999999</v>
      </c>
      <c r="L15" s="323">
        <v>0.9020100000000001</v>
      </c>
      <c r="M15" s="322"/>
      <c r="N15" s="316">
        <v>0.8252499999999999</v>
      </c>
      <c r="O15" s="324">
        <v>0.7484900000000001</v>
      </c>
      <c r="P15" s="324">
        <v>0.6741299999999999</v>
      </c>
      <c r="Q15" s="324">
        <v>0.60936</v>
      </c>
      <c r="R15" s="324">
        <v>0.55657</v>
      </c>
      <c r="S15" s="324">
        <v>0.5206000000000001</v>
      </c>
      <c r="T15" s="324">
        <v>0.49095999999999995</v>
      </c>
      <c r="U15" s="324">
        <v>0.43992</v>
      </c>
      <c r="V15" s="324">
        <v>0.41074000000000005</v>
      </c>
      <c r="W15" s="324">
        <v>0.3681</v>
      </c>
      <c r="X15" s="324">
        <v>0.33218000000000003</v>
      </c>
      <c r="Y15" s="324">
        <v>0.29627000000000003</v>
      </c>
      <c r="Z15" s="316">
        <f t="shared" si="3"/>
        <v>15.03898</v>
      </c>
      <c r="AA15" s="317">
        <f t="shared" ref="AA15:AF15" si="23">IF(ISERROR((C15/D15-1)*100),"n/a",(C15/D15-1)*100)</f>
        <v>14.28571429</v>
      </c>
      <c r="AB15" s="317">
        <f t="shared" si="23"/>
        <v>5.660377358</v>
      </c>
      <c r="AC15" s="318">
        <f t="shared" si="23"/>
        <v>1.923076923</v>
      </c>
      <c r="AD15" s="318">
        <f t="shared" si="23"/>
        <v>8.333333333</v>
      </c>
      <c r="AE15" s="318">
        <f t="shared" si="23"/>
        <v>9.090909091</v>
      </c>
      <c r="AF15" s="318">
        <f t="shared" si="23"/>
        <v>57.14285714</v>
      </c>
      <c r="AG15" s="318">
        <f t="shared" si="5"/>
        <v>-41.93280796</v>
      </c>
      <c r="AH15" s="318">
        <f t="shared" si="6"/>
        <v>6.916774759</v>
      </c>
      <c r="AI15" s="318">
        <f t="shared" si="7"/>
        <v>9.301423811</v>
      </c>
      <c r="AJ15" s="318">
        <f t="shared" ref="AJ15:AT15" si="24">IF(ISERROR((N15/O15-1)*100),"n/a",(N15/O15-1)*100)</f>
        <v>10.25531403</v>
      </c>
      <c r="AK15" s="318">
        <f t="shared" si="24"/>
        <v>11.0305134</v>
      </c>
      <c r="AL15" s="318">
        <f t="shared" si="24"/>
        <v>10.62918472</v>
      </c>
      <c r="AM15" s="318">
        <f t="shared" si="24"/>
        <v>9.484880608</v>
      </c>
      <c r="AN15" s="318">
        <f t="shared" si="24"/>
        <v>6.909335382</v>
      </c>
      <c r="AO15" s="318">
        <f t="shared" si="24"/>
        <v>6.037151703</v>
      </c>
      <c r="AP15" s="318">
        <f t="shared" si="24"/>
        <v>11.60210947</v>
      </c>
      <c r="AQ15" s="318">
        <f t="shared" si="24"/>
        <v>7.104250864</v>
      </c>
      <c r="AR15" s="318">
        <f t="shared" si="24"/>
        <v>11.58380875</v>
      </c>
      <c r="AS15" s="318">
        <f t="shared" si="24"/>
        <v>10.81341441</v>
      </c>
      <c r="AT15" s="318">
        <f t="shared" si="24"/>
        <v>12.12070071</v>
      </c>
      <c r="AU15" s="319">
        <f t="shared" si="9"/>
        <v>8.91461614</v>
      </c>
      <c r="AV15" s="320">
        <f t="shared" si="10"/>
        <v>16.31531981</v>
      </c>
    </row>
    <row r="16" ht="11.25" customHeight="1">
      <c r="A16" s="333" t="s">
        <v>1666</v>
      </c>
      <c r="B16" s="122" t="s">
        <v>1667</v>
      </c>
      <c r="C16" s="309">
        <v>1.87</v>
      </c>
      <c r="D16" s="310">
        <v>1.82</v>
      </c>
      <c r="E16" s="330">
        <v>1.74</v>
      </c>
      <c r="F16" s="311">
        <v>1.66</v>
      </c>
      <c r="G16" s="311">
        <v>1.58</v>
      </c>
      <c r="H16" s="311">
        <v>1.5</v>
      </c>
      <c r="I16" s="311">
        <v>1.4175</v>
      </c>
      <c r="J16" s="312"/>
      <c r="K16" s="334">
        <v>1.35</v>
      </c>
      <c r="L16" s="313">
        <v>1.35</v>
      </c>
      <c r="M16" s="312"/>
      <c r="N16" s="314">
        <v>1.35</v>
      </c>
      <c r="O16" s="315">
        <v>1.35</v>
      </c>
      <c r="P16" s="315">
        <v>1.35</v>
      </c>
      <c r="Q16" s="315">
        <v>1.35</v>
      </c>
      <c r="R16" s="315">
        <v>1.35</v>
      </c>
      <c r="S16" s="335">
        <v>1.35</v>
      </c>
      <c r="T16" s="335">
        <v>0.1651</v>
      </c>
      <c r="U16" s="315">
        <v>0.0</v>
      </c>
      <c r="V16" s="315">
        <v>0.0</v>
      </c>
      <c r="W16" s="315">
        <v>0.0</v>
      </c>
      <c r="X16" s="315">
        <v>0.0</v>
      </c>
      <c r="Y16" s="315">
        <v>0.0</v>
      </c>
      <c r="Z16" s="316">
        <f t="shared" si="3"/>
        <v>22.5526</v>
      </c>
      <c r="AA16" s="317">
        <f t="shared" ref="AA16:AF16" si="25">IF(ISERROR((C16/D16-1)*100),"n/a",(C16/D16-1)*100)</f>
        <v>2.747252747</v>
      </c>
      <c r="AB16" s="317">
        <f t="shared" si="25"/>
        <v>4.597701149</v>
      </c>
      <c r="AC16" s="318">
        <f t="shared" si="25"/>
        <v>4.819277108</v>
      </c>
      <c r="AD16" s="318">
        <f t="shared" si="25"/>
        <v>5.063291139</v>
      </c>
      <c r="AE16" s="318">
        <f t="shared" si="25"/>
        <v>5.333333333</v>
      </c>
      <c r="AF16" s="318">
        <f t="shared" si="25"/>
        <v>5.82010582</v>
      </c>
      <c r="AG16" s="318">
        <f t="shared" si="5"/>
        <v>5</v>
      </c>
      <c r="AH16" s="318">
        <f t="shared" si="6"/>
        <v>0</v>
      </c>
      <c r="AI16" s="318">
        <f t="shared" si="7"/>
        <v>0</v>
      </c>
      <c r="AJ16" s="318">
        <f t="shared" ref="AJ16:AT16" si="26">IF(ISERROR((N16/O16-1)*100),"n/a",(N16/O16-1)*100)</f>
        <v>0</v>
      </c>
      <c r="AK16" s="318">
        <f t="shared" si="26"/>
        <v>0</v>
      </c>
      <c r="AL16" s="318">
        <f t="shared" si="26"/>
        <v>0</v>
      </c>
      <c r="AM16" s="318">
        <f t="shared" si="26"/>
        <v>0</v>
      </c>
      <c r="AN16" s="318">
        <f t="shared" si="26"/>
        <v>0</v>
      </c>
      <c r="AO16" s="318">
        <f t="shared" si="26"/>
        <v>717.6862508</v>
      </c>
      <c r="AP16" s="318" t="str">
        <f t="shared" si="26"/>
        <v>n/a</v>
      </c>
      <c r="AQ16" s="318" t="str">
        <f t="shared" si="26"/>
        <v>n/a</v>
      </c>
      <c r="AR16" s="318" t="str">
        <f t="shared" si="26"/>
        <v>n/a</v>
      </c>
      <c r="AS16" s="318" t="str">
        <f t="shared" si="26"/>
        <v>n/a</v>
      </c>
      <c r="AT16" s="318" t="str">
        <f t="shared" si="26"/>
        <v>n/a</v>
      </c>
      <c r="AU16" s="319">
        <f t="shared" si="9"/>
        <v>50.07114747</v>
      </c>
      <c r="AV16" s="320">
        <f t="shared" si="10"/>
        <v>184.7066446</v>
      </c>
    </row>
    <row r="17" ht="11.25" customHeight="1">
      <c r="A17" s="321" t="s">
        <v>537</v>
      </c>
      <c r="B17" s="133" t="s">
        <v>538</v>
      </c>
      <c r="C17" s="309">
        <v>2.99</v>
      </c>
      <c r="D17" s="310">
        <v>2.79</v>
      </c>
      <c r="E17" s="316">
        <v>2.66</v>
      </c>
      <c r="F17" s="309">
        <v>2.31</v>
      </c>
      <c r="G17" s="309">
        <v>2.12</v>
      </c>
      <c r="H17" s="309">
        <v>1.95</v>
      </c>
      <c r="I17" s="309">
        <v>1.74</v>
      </c>
      <c r="J17" s="322"/>
      <c r="K17" s="309">
        <v>1.485</v>
      </c>
      <c r="L17" s="323">
        <v>1.125</v>
      </c>
      <c r="M17" s="322"/>
      <c r="N17" s="316">
        <v>0.825</v>
      </c>
      <c r="O17" s="324">
        <v>0.75</v>
      </c>
      <c r="P17" s="324">
        <v>0.5</v>
      </c>
      <c r="Q17" s="324">
        <v>0.42</v>
      </c>
      <c r="R17" s="324">
        <v>0.35</v>
      </c>
      <c r="S17" s="324">
        <v>0.3</v>
      </c>
      <c r="T17" s="325">
        <v>0.0</v>
      </c>
      <c r="U17" s="325">
        <v>0.0</v>
      </c>
      <c r="V17" s="325">
        <v>0.0</v>
      </c>
      <c r="W17" s="325">
        <v>0.0</v>
      </c>
      <c r="X17" s="325">
        <v>0.0</v>
      </c>
      <c r="Y17" s="325">
        <v>0.0</v>
      </c>
      <c r="Z17" s="316">
        <f t="shared" si="3"/>
        <v>22.315</v>
      </c>
      <c r="AA17" s="317">
        <f t="shared" ref="AA17:AF17" si="27">IF(ISERROR((C17/D17-1)*100),"n/a",(C17/D17-1)*100)</f>
        <v>7.168458781</v>
      </c>
      <c r="AB17" s="317">
        <f t="shared" si="27"/>
        <v>4.887218045</v>
      </c>
      <c r="AC17" s="318">
        <f t="shared" si="27"/>
        <v>15.15151515</v>
      </c>
      <c r="AD17" s="318">
        <f t="shared" si="27"/>
        <v>8.962264151</v>
      </c>
      <c r="AE17" s="318">
        <f t="shared" si="27"/>
        <v>8.717948718</v>
      </c>
      <c r="AF17" s="318">
        <f t="shared" si="27"/>
        <v>12.06896552</v>
      </c>
      <c r="AG17" s="318">
        <f t="shared" si="5"/>
        <v>17.17171717</v>
      </c>
      <c r="AH17" s="318">
        <f t="shared" si="6"/>
        <v>32</v>
      </c>
      <c r="AI17" s="318">
        <f t="shared" si="7"/>
        <v>36.36363636</v>
      </c>
      <c r="AJ17" s="318">
        <f t="shared" ref="AJ17:AT17" si="28">IF(ISERROR((N17/O17-1)*100),"n/a",(N17/O17-1)*100)</f>
        <v>10</v>
      </c>
      <c r="AK17" s="318">
        <f t="shared" si="28"/>
        <v>50</v>
      </c>
      <c r="AL17" s="318">
        <f t="shared" si="28"/>
        <v>19.04761905</v>
      </c>
      <c r="AM17" s="318">
        <f t="shared" si="28"/>
        <v>20</v>
      </c>
      <c r="AN17" s="318">
        <f t="shared" si="28"/>
        <v>16.66666667</v>
      </c>
      <c r="AO17" s="318" t="str">
        <f t="shared" si="28"/>
        <v>n/a</v>
      </c>
      <c r="AP17" s="318" t="str">
        <f t="shared" si="28"/>
        <v>n/a</v>
      </c>
      <c r="AQ17" s="318" t="str">
        <f t="shared" si="28"/>
        <v>n/a</v>
      </c>
      <c r="AR17" s="318" t="str">
        <f t="shared" si="28"/>
        <v>n/a</v>
      </c>
      <c r="AS17" s="318" t="str">
        <f t="shared" si="28"/>
        <v>n/a</v>
      </c>
      <c r="AT17" s="318" t="str">
        <f t="shared" si="28"/>
        <v>n/a</v>
      </c>
      <c r="AU17" s="319">
        <f t="shared" si="9"/>
        <v>18.4432864</v>
      </c>
      <c r="AV17" s="320">
        <f t="shared" si="10"/>
        <v>12.78950578</v>
      </c>
    </row>
    <row r="18" ht="11.25" customHeight="1">
      <c r="A18" s="321" t="s">
        <v>541</v>
      </c>
      <c r="B18" s="133" t="s">
        <v>542</v>
      </c>
      <c r="C18" s="309">
        <v>0.48</v>
      </c>
      <c r="D18" s="310">
        <v>0.44</v>
      </c>
      <c r="E18" s="316">
        <v>0.42000000000000004</v>
      </c>
      <c r="F18" s="309">
        <v>0.4</v>
      </c>
      <c r="G18" s="309">
        <v>0.36</v>
      </c>
      <c r="H18" s="309">
        <v>0.33</v>
      </c>
      <c r="I18" s="309">
        <v>0.3</v>
      </c>
      <c r="J18" s="322" t="s">
        <v>2154</v>
      </c>
      <c r="K18" s="328">
        <v>0.28</v>
      </c>
      <c r="L18" s="323">
        <v>0.25</v>
      </c>
      <c r="M18" s="322"/>
      <c r="N18" s="316">
        <v>0.21</v>
      </c>
      <c r="O18" s="325">
        <v>0.2</v>
      </c>
      <c r="P18" s="324">
        <v>0.17</v>
      </c>
      <c r="Q18" s="324">
        <v>0.15</v>
      </c>
      <c r="R18" s="325">
        <v>0.12</v>
      </c>
      <c r="S18" s="324">
        <v>0.1</v>
      </c>
      <c r="T18" s="324">
        <v>0.04</v>
      </c>
      <c r="U18" s="325">
        <v>0.0</v>
      </c>
      <c r="V18" s="325">
        <v>0.0</v>
      </c>
      <c r="W18" s="325">
        <v>0.0</v>
      </c>
      <c r="X18" s="325">
        <v>0.0</v>
      </c>
      <c r="Y18" s="325">
        <v>0.0</v>
      </c>
      <c r="Z18" s="316">
        <f t="shared" si="3"/>
        <v>4.25</v>
      </c>
      <c r="AA18" s="317">
        <f t="shared" ref="AA18:AF18" si="29">IF(ISERROR((C18/D18-1)*100),"n/a",(C18/D18-1)*100)</f>
        <v>9.090909091</v>
      </c>
      <c r="AB18" s="317">
        <f t="shared" si="29"/>
        <v>4.761904762</v>
      </c>
      <c r="AC18" s="318">
        <f t="shared" si="29"/>
        <v>5</v>
      </c>
      <c r="AD18" s="318">
        <f t="shared" si="29"/>
        <v>11.11111111</v>
      </c>
      <c r="AE18" s="318">
        <f t="shared" si="29"/>
        <v>9.090909091</v>
      </c>
      <c r="AF18" s="318">
        <f t="shared" si="29"/>
        <v>10</v>
      </c>
      <c r="AG18" s="318">
        <f t="shared" si="5"/>
        <v>7.142857143</v>
      </c>
      <c r="AH18" s="318">
        <f t="shared" si="6"/>
        <v>12</v>
      </c>
      <c r="AI18" s="318">
        <f t="shared" si="7"/>
        <v>19.04761905</v>
      </c>
      <c r="AJ18" s="318">
        <f t="shared" ref="AJ18:AT18" si="30">IF(ISERROR((N18/O18-1)*100),"n/a",(N18/O18-1)*100)</f>
        <v>5</v>
      </c>
      <c r="AK18" s="318">
        <f t="shared" si="30"/>
        <v>17.64705882</v>
      </c>
      <c r="AL18" s="318">
        <f t="shared" si="30"/>
        <v>13.33333333</v>
      </c>
      <c r="AM18" s="318">
        <f t="shared" si="30"/>
        <v>25</v>
      </c>
      <c r="AN18" s="318">
        <f t="shared" si="30"/>
        <v>20</v>
      </c>
      <c r="AO18" s="318">
        <f t="shared" si="30"/>
        <v>150</v>
      </c>
      <c r="AP18" s="318" t="str">
        <f t="shared" si="30"/>
        <v>n/a</v>
      </c>
      <c r="AQ18" s="318" t="str">
        <f t="shared" si="30"/>
        <v>n/a</v>
      </c>
      <c r="AR18" s="318" t="str">
        <f t="shared" si="30"/>
        <v>n/a</v>
      </c>
      <c r="AS18" s="318" t="str">
        <f t="shared" si="30"/>
        <v>n/a</v>
      </c>
      <c r="AT18" s="318" t="str">
        <f t="shared" si="30"/>
        <v>n/a</v>
      </c>
      <c r="AU18" s="319">
        <f t="shared" si="9"/>
        <v>21.21504683</v>
      </c>
      <c r="AV18" s="320">
        <f t="shared" si="10"/>
        <v>36.13691946</v>
      </c>
    </row>
    <row r="19" ht="11.25" customHeight="1">
      <c r="A19" s="232" t="s">
        <v>1465</v>
      </c>
      <c r="B19" s="99" t="s">
        <v>1466</v>
      </c>
      <c r="C19" s="309">
        <v>2.24</v>
      </c>
      <c r="D19" s="310">
        <v>2.12</v>
      </c>
      <c r="E19" s="316">
        <v>2.02</v>
      </c>
      <c r="F19" s="309">
        <v>1.92</v>
      </c>
      <c r="G19" s="309">
        <v>1.83</v>
      </c>
      <c r="H19" s="309">
        <v>1.7</v>
      </c>
      <c r="I19" s="309">
        <v>1.63</v>
      </c>
      <c r="J19" s="322"/>
      <c r="K19" s="328">
        <v>1.6</v>
      </c>
      <c r="L19" s="326">
        <v>1.71</v>
      </c>
      <c r="M19" s="322"/>
      <c r="N19" s="327">
        <v>2.04</v>
      </c>
      <c r="O19" s="324">
        <v>2.01</v>
      </c>
      <c r="P19" s="324">
        <v>2.0</v>
      </c>
      <c r="Q19" s="325">
        <v>1.96</v>
      </c>
      <c r="R19" s="325">
        <v>1.96</v>
      </c>
      <c r="S19" s="324">
        <v>1.96</v>
      </c>
      <c r="T19" s="324">
        <v>1.945</v>
      </c>
      <c r="U19" s="324">
        <v>1.91</v>
      </c>
      <c r="V19" s="325">
        <v>1.84</v>
      </c>
      <c r="W19" s="325">
        <v>1.84</v>
      </c>
      <c r="X19" s="325">
        <v>1.84</v>
      </c>
      <c r="Y19" s="325">
        <v>1.84</v>
      </c>
      <c r="Z19" s="316">
        <f t="shared" si="3"/>
        <v>39.915</v>
      </c>
      <c r="AA19" s="317">
        <f t="shared" ref="AA19:AF19" si="31">IF(ISERROR((C19/D19-1)*100),"n/a",(C19/D19-1)*100)</f>
        <v>5.660377358</v>
      </c>
      <c r="AB19" s="317">
        <f t="shared" si="31"/>
        <v>4.95049505</v>
      </c>
      <c r="AC19" s="318">
        <f t="shared" si="31"/>
        <v>5.208333333</v>
      </c>
      <c r="AD19" s="318">
        <f t="shared" si="31"/>
        <v>4.918032787</v>
      </c>
      <c r="AE19" s="318">
        <f t="shared" si="31"/>
        <v>7.647058824</v>
      </c>
      <c r="AF19" s="318">
        <f t="shared" si="31"/>
        <v>4.294478528</v>
      </c>
      <c r="AG19" s="318">
        <f t="shared" si="5"/>
        <v>1.875</v>
      </c>
      <c r="AH19" s="318">
        <f t="shared" si="6"/>
        <v>-6.432748538</v>
      </c>
      <c r="AI19" s="318">
        <f t="shared" si="7"/>
        <v>-16.17647059</v>
      </c>
      <c r="AJ19" s="318">
        <f t="shared" ref="AJ19:AT19" si="32">IF(ISERROR((N19/O19-1)*100),"n/a",(N19/O19-1)*100)</f>
        <v>1.492537313</v>
      </c>
      <c r="AK19" s="318">
        <f t="shared" si="32"/>
        <v>0.5</v>
      </c>
      <c r="AL19" s="318">
        <f t="shared" si="32"/>
        <v>2.040816327</v>
      </c>
      <c r="AM19" s="318">
        <f t="shared" si="32"/>
        <v>0</v>
      </c>
      <c r="AN19" s="318">
        <f t="shared" si="32"/>
        <v>0</v>
      </c>
      <c r="AO19" s="318">
        <f t="shared" si="32"/>
        <v>0.7712082262</v>
      </c>
      <c r="AP19" s="318">
        <f t="shared" si="32"/>
        <v>1.832460733</v>
      </c>
      <c r="AQ19" s="318">
        <f t="shared" si="32"/>
        <v>3.804347826</v>
      </c>
      <c r="AR19" s="318">
        <f t="shared" si="32"/>
        <v>0</v>
      </c>
      <c r="AS19" s="318">
        <f t="shared" si="32"/>
        <v>0</v>
      </c>
      <c r="AT19" s="318">
        <f t="shared" si="32"/>
        <v>0</v>
      </c>
      <c r="AU19" s="319">
        <f t="shared" si="9"/>
        <v>1.119296359</v>
      </c>
      <c r="AV19" s="320">
        <f t="shared" si="10"/>
        <v>5.085412774</v>
      </c>
    </row>
    <row r="20" ht="11.25" customHeight="1">
      <c r="A20" s="336" t="s">
        <v>544</v>
      </c>
      <c r="B20" s="331" t="s">
        <v>545</v>
      </c>
      <c r="C20" s="309">
        <v>2.16</v>
      </c>
      <c r="D20" s="310">
        <v>1.92</v>
      </c>
      <c r="E20" s="332">
        <v>1.8</v>
      </c>
      <c r="F20" s="337">
        <v>1.68</v>
      </c>
      <c r="G20" s="337">
        <v>1.6</v>
      </c>
      <c r="H20" s="337">
        <v>1.48</v>
      </c>
      <c r="I20" s="337">
        <v>1.36</v>
      </c>
      <c r="J20" s="338"/>
      <c r="K20" s="337">
        <v>1.2</v>
      </c>
      <c r="L20" s="339">
        <v>0.97</v>
      </c>
      <c r="M20" s="338"/>
      <c r="N20" s="332">
        <v>0.86</v>
      </c>
      <c r="O20" s="340">
        <v>0.8</v>
      </c>
      <c r="P20" s="341">
        <v>0.78</v>
      </c>
      <c r="Q20" s="341">
        <v>0.72</v>
      </c>
      <c r="R20" s="341">
        <v>0.6</v>
      </c>
      <c r="S20" s="341">
        <v>0.36</v>
      </c>
      <c r="T20" s="341">
        <v>0.22</v>
      </c>
      <c r="U20" s="341">
        <v>0.04</v>
      </c>
      <c r="V20" s="340">
        <v>0.0</v>
      </c>
      <c r="W20" s="340">
        <v>0.0</v>
      </c>
      <c r="X20" s="340">
        <v>0.0</v>
      </c>
      <c r="Y20" s="340">
        <v>0.0</v>
      </c>
      <c r="Z20" s="316">
        <f t="shared" si="3"/>
        <v>18.55</v>
      </c>
      <c r="AA20" s="317">
        <f t="shared" ref="AA20:AF20" si="33">IF(ISERROR((C20/D20-1)*100),"n/a",(C20/D20-1)*100)</f>
        <v>12.5</v>
      </c>
      <c r="AB20" s="317">
        <f t="shared" si="33"/>
        <v>6.666666667</v>
      </c>
      <c r="AC20" s="318">
        <f t="shared" si="33"/>
        <v>7.142857143</v>
      </c>
      <c r="AD20" s="318">
        <f t="shared" si="33"/>
        <v>5</v>
      </c>
      <c r="AE20" s="318">
        <f t="shared" si="33"/>
        <v>8.108108108</v>
      </c>
      <c r="AF20" s="318">
        <f t="shared" si="33"/>
        <v>8.823529412</v>
      </c>
      <c r="AG20" s="318">
        <f t="shared" si="5"/>
        <v>13.33333333</v>
      </c>
      <c r="AH20" s="318">
        <f t="shared" si="6"/>
        <v>23.71134021</v>
      </c>
      <c r="AI20" s="318">
        <f t="shared" si="7"/>
        <v>12.79069767</v>
      </c>
      <c r="AJ20" s="318">
        <f t="shared" ref="AJ20:AT20" si="34">IF(ISERROR((N20/O20-1)*100),"n/a",(N20/O20-1)*100)</f>
        <v>7.5</v>
      </c>
      <c r="AK20" s="318">
        <f t="shared" si="34"/>
        <v>2.564102564</v>
      </c>
      <c r="AL20" s="318">
        <f t="shared" si="34"/>
        <v>8.333333333</v>
      </c>
      <c r="AM20" s="318">
        <f t="shared" si="34"/>
        <v>20</v>
      </c>
      <c r="AN20" s="318">
        <f t="shared" si="34"/>
        <v>66.66666667</v>
      </c>
      <c r="AO20" s="318">
        <f t="shared" si="34"/>
        <v>63.63636364</v>
      </c>
      <c r="AP20" s="318">
        <f t="shared" si="34"/>
        <v>450</v>
      </c>
      <c r="AQ20" s="318" t="str">
        <f t="shared" si="34"/>
        <v>n/a</v>
      </c>
      <c r="AR20" s="318" t="str">
        <f t="shared" si="34"/>
        <v>n/a</v>
      </c>
      <c r="AS20" s="318" t="str">
        <f t="shared" si="34"/>
        <v>n/a</v>
      </c>
      <c r="AT20" s="318" t="str">
        <f t="shared" si="34"/>
        <v>n/a</v>
      </c>
      <c r="AU20" s="319">
        <f t="shared" si="9"/>
        <v>44.79856242</v>
      </c>
      <c r="AV20" s="320">
        <f t="shared" si="10"/>
        <v>109.7693459</v>
      </c>
    </row>
    <row r="21" ht="11.25" customHeight="1">
      <c r="A21" s="253" t="s">
        <v>123</v>
      </c>
      <c r="B21" s="122" t="s">
        <v>124</v>
      </c>
      <c r="C21" s="309">
        <v>1.4</v>
      </c>
      <c r="D21" s="310">
        <v>1.34</v>
      </c>
      <c r="E21" s="330">
        <v>1.28</v>
      </c>
      <c r="F21" s="309">
        <v>1.2</v>
      </c>
      <c r="G21" s="309">
        <v>1.12</v>
      </c>
      <c r="H21" s="309">
        <v>0.96</v>
      </c>
      <c r="I21" s="309">
        <v>0.76</v>
      </c>
      <c r="J21" s="322"/>
      <c r="K21" s="328">
        <v>0.7</v>
      </c>
      <c r="L21" s="323">
        <v>0.655</v>
      </c>
      <c r="M21" s="322"/>
      <c r="N21" s="316">
        <v>0.6</v>
      </c>
      <c r="O21" s="324">
        <v>0.56</v>
      </c>
      <c r="P21" s="324">
        <v>0.52</v>
      </c>
      <c r="Q21" s="324">
        <v>0.46</v>
      </c>
      <c r="R21" s="324">
        <v>0.4</v>
      </c>
      <c r="S21" s="324">
        <v>0.34</v>
      </c>
      <c r="T21" s="324">
        <v>0.3</v>
      </c>
      <c r="U21" s="324">
        <v>0.24</v>
      </c>
      <c r="V21" s="324">
        <v>0.22</v>
      </c>
      <c r="W21" s="324">
        <v>0.19286000000000003</v>
      </c>
      <c r="X21" s="324">
        <v>0.18367</v>
      </c>
      <c r="Y21" s="324">
        <v>0.17492</v>
      </c>
      <c r="Z21" s="316">
        <f t="shared" si="3"/>
        <v>13.60645</v>
      </c>
      <c r="AA21" s="317">
        <f t="shared" ref="AA21:AF21" si="35">IF(ISERROR((C21/D21-1)*100),"n/a",(C21/D21-1)*100)</f>
        <v>4.47761194</v>
      </c>
      <c r="AB21" s="317">
        <f t="shared" si="35"/>
        <v>4.6875</v>
      </c>
      <c r="AC21" s="318">
        <f t="shared" si="35"/>
        <v>6.666666667</v>
      </c>
      <c r="AD21" s="318">
        <f t="shared" si="35"/>
        <v>7.142857143</v>
      </c>
      <c r="AE21" s="318">
        <f t="shared" si="35"/>
        <v>16.66666667</v>
      </c>
      <c r="AF21" s="318">
        <f t="shared" si="35"/>
        <v>26.31578947</v>
      </c>
      <c r="AG21" s="318">
        <f t="shared" si="5"/>
        <v>8.571428571</v>
      </c>
      <c r="AH21" s="318">
        <f t="shared" si="6"/>
        <v>6.870229008</v>
      </c>
      <c r="AI21" s="318">
        <f t="shared" si="7"/>
        <v>9.166666667</v>
      </c>
      <c r="AJ21" s="318">
        <f t="shared" ref="AJ21:AT21" si="36">IF(ISERROR((N21/O21-1)*100),"n/a",(N21/O21-1)*100)</f>
        <v>7.142857143</v>
      </c>
      <c r="AK21" s="318">
        <f t="shared" si="36"/>
        <v>7.692307692</v>
      </c>
      <c r="AL21" s="318">
        <f t="shared" si="36"/>
        <v>13.04347826</v>
      </c>
      <c r="AM21" s="318">
        <f t="shared" si="36"/>
        <v>15</v>
      </c>
      <c r="AN21" s="318">
        <f t="shared" si="36"/>
        <v>17.64705882</v>
      </c>
      <c r="AO21" s="318">
        <f t="shared" si="36"/>
        <v>13.33333333</v>
      </c>
      <c r="AP21" s="318">
        <f t="shared" si="36"/>
        <v>25</v>
      </c>
      <c r="AQ21" s="318">
        <f t="shared" si="36"/>
        <v>9.090909091</v>
      </c>
      <c r="AR21" s="318">
        <f t="shared" si="36"/>
        <v>14.07238411</v>
      </c>
      <c r="AS21" s="318">
        <f t="shared" si="36"/>
        <v>5.003538956</v>
      </c>
      <c r="AT21" s="318">
        <f t="shared" si="36"/>
        <v>5.00228676</v>
      </c>
      <c r="AU21" s="319">
        <f t="shared" si="9"/>
        <v>11.12967852</v>
      </c>
      <c r="AV21" s="320">
        <f t="shared" si="10"/>
        <v>6.429140474</v>
      </c>
    </row>
    <row r="22" ht="11.25" customHeight="1">
      <c r="A22" s="232" t="s">
        <v>129</v>
      </c>
      <c r="B22" s="99" t="s">
        <v>130</v>
      </c>
      <c r="C22" s="309">
        <v>3.16</v>
      </c>
      <c r="D22" s="310">
        <v>2.64</v>
      </c>
      <c r="E22" s="316">
        <v>2.28</v>
      </c>
      <c r="F22" s="309">
        <v>2.12</v>
      </c>
      <c r="G22" s="309">
        <v>1.96</v>
      </c>
      <c r="H22" s="309">
        <v>1.68568</v>
      </c>
      <c r="I22" s="309">
        <v>1.520064</v>
      </c>
      <c r="J22" s="322"/>
      <c r="K22" s="309">
        <v>1.3802880000000002</v>
      </c>
      <c r="L22" s="323">
        <v>1.257984</v>
      </c>
      <c r="M22" s="322"/>
      <c r="N22" s="316">
        <v>1.188096</v>
      </c>
      <c r="O22" s="324">
        <v>1.1531520000000002</v>
      </c>
      <c r="P22" s="324">
        <v>1.013376</v>
      </c>
      <c r="Q22" s="324">
        <v>0.8037120000000001</v>
      </c>
      <c r="R22" s="324">
        <v>0.646464</v>
      </c>
      <c r="S22" s="324">
        <v>0.541632</v>
      </c>
      <c r="T22" s="324">
        <v>0.4892160000000001</v>
      </c>
      <c r="U22" s="324">
        <v>0.419328</v>
      </c>
      <c r="V22" s="324">
        <v>0.40185600000000005</v>
      </c>
      <c r="W22" s="324">
        <v>0.358176</v>
      </c>
      <c r="X22" s="324">
        <v>0.30576</v>
      </c>
      <c r="Y22" s="324">
        <v>0.266448</v>
      </c>
      <c r="Z22" s="316">
        <f t="shared" si="3"/>
        <v>25.591232</v>
      </c>
      <c r="AA22" s="317">
        <f t="shared" ref="AA22:AF22" si="37">IF(ISERROR((C22/D22-1)*100),"n/a",(C22/D22-1)*100)</f>
        <v>19.6969697</v>
      </c>
      <c r="AB22" s="317">
        <f t="shared" si="37"/>
        <v>15.78947368</v>
      </c>
      <c r="AC22" s="318">
        <f t="shared" si="37"/>
        <v>7.547169811</v>
      </c>
      <c r="AD22" s="318">
        <f t="shared" si="37"/>
        <v>8.163265306</v>
      </c>
      <c r="AE22" s="318">
        <f t="shared" si="37"/>
        <v>16.27355133</v>
      </c>
      <c r="AF22" s="318">
        <f t="shared" si="37"/>
        <v>10.89533072</v>
      </c>
      <c r="AG22" s="318">
        <f t="shared" si="5"/>
        <v>10.12658228</v>
      </c>
      <c r="AH22" s="318">
        <f t="shared" si="6"/>
        <v>9.722222222</v>
      </c>
      <c r="AI22" s="318">
        <f t="shared" si="7"/>
        <v>5.882352941</v>
      </c>
      <c r="AJ22" s="318">
        <f t="shared" ref="AJ22:AT22" si="38">IF(ISERROR((N22/O22-1)*100),"n/a",(N22/O22-1)*100)</f>
        <v>3.03030303</v>
      </c>
      <c r="AK22" s="318">
        <f t="shared" si="38"/>
        <v>13.79310345</v>
      </c>
      <c r="AL22" s="318">
        <f t="shared" si="38"/>
        <v>26.08695652</v>
      </c>
      <c r="AM22" s="318">
        <f t="shared" si="38"/>
        <v>24.32432432</v>
      </c>
      <c r="AN22" s="318">
        <f t="shared" si="38"/>
        <v>19.35483871</v>
      </c>
      <c r="AO22" s="318">
        <f t="shared" si="38"/>
        <v>10.71428571</v>
      </c>
      <c r="AP22" s="318">
        <f t="shared" si="38"/>
        <v>16.66666667</v>
      </c>
      <c r="AQ22" s="318">
        <f t="shared" si="38"/>
        <v>4.347826087</v>
      </c>
      <c r="AR22" s="318">
        <f t="shared" si="38"/>
        <v>12.19512195</v>
      </c>
      <c r="AS22" s="318">
        <f t="shared" si="38"/>
        <v>17.14285714</v>
      </c>
      <c r="AT22" s="318">
        <f t="shared" si="38"/>
        <v>14.75409836</v>
      </c>
      <c r="AU22" s="319">
        <f t="shared" si="9"/>
        <v>13.325365</v>
      </c>
      <c r="AV22" s="320">
        <f t="shared" si="10"/>
        <v>6.252499739</v>
      </c>
    </row>
    <row r="23" ht="11.25" customHeight="1">
      <c r="A23" s="342" t="s">
        <v>1834</v>
      </c>
      <c r="B23" s="99" t="s">
        <v>1835</v>
      </c>
      <c r="C23" s="309">
        <v>1.92</v>
      </c>
      <c r="D23" s="310">
        <v>1.8475</v>
      </c>
      <c r="E23" s="99">
        <v>1.7775</v>
      </c>
      <c r="F23" s="258">
        <v>1.715</v>
      </c>
      <c r="G23" s="258">
        <v>1.655</v>
      </c>
      <c r="H23" s="258">
        <v>1.61</v>
      </c>
      <c r="I23" s="258">
        <v>1.6</v>
      </c>
      <c r="J23" s="258"/>
      <c r="K23" s="258">
        <v>1.6</v>
      </c>
      <c r="L23" s="99">
        <v>1.555</v>
      </c>
      <c r="M23" s="258"/>
      <c r="N23" s="99">
        <v>1.54</v>
      </c>
      <c r="O23" s="55">
        <v>1.54</v>
      </c>
      <c r="P23" s="55">
        <v>2.54</v>
      </c>
      <c r="Q23" s="55">
        <v>2.54</v>
      </c>
      <c r="R23" s="55">
        <v>2.54</v>
      </c>
      <c r="S23" s="55">
        <v>2.54</v>
      </c>
      <c r="T23" s="55">
        <v>2.54</v>
      </c>
      <c r="U23" s="55">
        <v>2.54</v>
      </c>
      <c r="V23" s="55">
        <v>2.54</v>
      </c>
      <c r="W23" s="55">
        <v>2.54</v>
      </c>
      <c r="X23" s="55">
        <v>2.54</v>
      </c>
      <c r="Y23" s="55">
        <v>2.54</v>
      </c>
      <c r="Z23" s="316">
        <f t="shared" si="3"/>
        <v>43.76</v>
      </c>
      <c r="AA23" s="317">
        <f t="shared" ref="AA23:AF23" si="39">IF(ISERROR((C23/D23-1)*100),"n/a",(C23/D23-1)*100)</f>
        <v>3.924221922</v>
      </c>
      <c r="AB23" s="317">
        <f t="shared" si="39"/>
        <v>3.938115331</v>
      </c>
      <c r="AC23" s="318">
        <f t="shared" si="39"/>
        <v>3.644314869</v>
      </c>
      <c r="AD23" s="318">
        <f t="shared" si="39"/>
        <v>3.625377644</v>
      </c>
      <c r="AE23" s="318">
        <f t="shared" si="39"/>
        <v>2.795031056</v>
      </c>
      <c r="AF23" s="318">
        <f t="shared" si="39"/>
        <v>0.625</v>
      </c>
      <c r="AG23" s="318">
        <f t="shared" si="5"/>
        <v>0</v>
      </c>
      <c r="AH23" s="318">
        <f t="shared" si="6"/>
        <v>2.893890675</v>
      </c>
      <c r="AI23" s="318">
        <f t="shared" si="7"/>
        <v>0.974025974</v>
      </c>
      <c r="AJ23" s="318">
        <f t="shared" ref="AJ23:AT23" si="40">IF(ISERROR((N23/O23-1)*100),"n/a",(N23/O23-1)*100)</f>
        <v>0</v>
      </c>
      <c r="AK23" s="318">
        <f t="shared" si="40"/>
        <v>-39.37007874</v>
      </c>
      <c r="AL23" s="318">
        <f t="shared" si="40"/>
        <v>0</v>
      </c>
      <c r="AM23" s="318">
        <f t="shared" si="40"/>
        <v>0</v>
      </c>
      <c r="AN23" s="318">
        <f t="shared" si="40"/>
        <v>0</v>
      </c>
      <c r="AO23" s="318">
        <f t="shared" si="40"/>
        <v>0</v>
      </c>
      <c r="AP23" s="318">
        <f t="shared" si="40"/>
        <v>0</v>
      </c>
      <c r="AQ23" s="318">
        <f t="shared" si="40"/>
        <v>0</v>
      </c>
      <c r="AR23" s="318">
        <f t="shared" si="40"/>
        <v>0</v>
      </c>
      <c r="AS23" s="318">
        <f t="shared" si="40"/>
        <v>0</v>
      </c>
      <c r="AT23" s="318">
        <f t="shared" si="40"/>
        <v>0</v>
      </c>
      <c r="AU23" s="319">
        <f t="shared" si="9"/>
        <v>-0.8475050635</v>
      </c>
      <c r="AV23" s="320">
        <f t="shared" si="10"/>
        <v>9.206681272</v>
      </c>
    </row>
    <row r="24" ht="11.25" customHeight="1">
      <c r="A24" s="321" t="s">
        <v>547</v>
      </c>
      <c r="B24" s="99" t="s">
        <v>548</v>
      </c>
      <c r="C24" s="309">
        <v>0.3</v>
      </c>
      <c r="D24" s="310">
        <v>0.28</v>
      </c>
      <c r="E24" s="316">
        <v>0.26</v>
      </c>
      <c r="F24" s="309">
        <v>0.24</v>
      </c>
      <c r="G24" s="309">
        <v>0.22</v>
      </c>
      <c r="H24" s="309">
        <v>0.2</v>
      </c>
      <c r="I24" s="309">
        <v>0.18</v>
      </c>
      <c r="J24" s="322"/>
      <c r="K24" s="309">
        <v>0.15</v>
      </c>
      <c r="L24" s="323">
        <v>0.12</v>
      </c>
      <c r="M24" s="322"/>
      <c r="N24" s="316">
        <v>0.1</v>
      </c>
      <c r="O24" s="324">
        <v>0.08</v>
      </c>
      <c r="P24" s="324">
        <v>0.07</v>
      </c>
      <c r="Q24" s="324">
        <v>0.06</v>
      </c>
      <c r="R24" s="324">
        <v>0.05</v>
      </c>
      <c r="S24" s="324">
        <v>0.04</v>
      </c>
      <c r="T24" s="324">
        <v>0.02</v>
      </c>
      <c r="U24" s="325">
        <v>0.01</v>
      </c>
      <c r="V24" s="325">
        <v>0.01</v>
      </c>
      <c r="W24" s="325">
        <v>0.01</v>
      </c>
      <c r="X24" s="325">
        <v>0.01</v>
      </c>
      <c r="Y24" s="325">
        <v>0.01</v>
      </c>
      <c r="Z24" s="316">
        <f t="shared" si="3"/>
        <v>2.42</v>
      </c>
      <c r="AA24" s="317">
        <f t="shared" ref="AA24:AF24" si="41">IF(ISERROR((C24/D24-1)*100),"n/a",(C24/D24-1)*100)</f>
        <v>7.142857143</v>
      </c>
      <c r="AB24" s="317">
        <f t="shared" si="41"/>
        <v>7.692307692</v>
      </c>
      <c r="AC24" s="318">
        <f t="shared" si="41"/>
        <v>8.333333333</v>
      </c>
      <c r="AD24" s="318">
        <f t="shared" si="41"/>
        <v>9.090909091</v>
      </c>
      <c r="AE24" s="318">
        <f t="shared" si="41"/>
        <v>10</v>
      </c>
      <c r="AF24" s="318">
        <f t="shared" si="41"/>
        <v>11.11111111</v>
      </c>
      <c r="AG24" s="318">
        <f t="shared" si="5"/>
        <v>20</v>
      </c>
      <c r="AH24" s="318">
        <f t="shared" si="6"/>
        <v>25</v>
      </c>
      <c r="AI24" s="318">
        <f t="shared" si="7"/>
        <v>20</v>
      </c>
      <c r="AJ24" s="318">
        <f t="shared" ref="AJ24:AT24" si="42">IF(ISERROR((N24/O24-1)*100),"n/a",(N24/O24-1)*100)</f>
        <v>25</v>
      </c>
      <c r="AK24" s="318">
        <f t="shared" si="42"/>
        <v>14.28571429</v>
      </c>
      <c r="AL24" s="318">
        <f t="shared" si="42"/>
        <v>16.66666667</v>
      </c>
      <c r="AM24" s="318">
        <f t="shared" si="42"/>
        <v>20</v>
      </c>
      <c r="AN24" s="318">
        <f t="shared" si="42"/>
        <v>25</v>
      </c>
      <c r="AO24" s="318">
        <f t="shared" si="42"/>
        <v>100</v>
      </c>
      <c r="AP24" s="318">
        <f t="shared" si="42"/>
        <v>100</v>
      </c>
      <c r="AQ24" s="318">
        <f t="shared" si="42"/>
        <v>0</v>
      </c>
      <c r="AR24" s="318">
        <f t="shared" si="42"/>
        <v>0</v>
      </c>
      <c r="AS24" s="318">
        <f t="shared" si="42"/>
        <v>0</v>
      </c>
      <c r="AT24" s="318">
        <f t="shared" si="42"/>
        <v>0</v>
      </c>
      <c r="AU24" s="319">
        <f t="shared" si="9"/>
        <v>20.96614497</v>
      </c>
      <c r="AV24" s="320">
        <f t="shared" si="10"/>
        <v>28.33169379</v>
      </c>
    </row>
    <row r="25" ht="11.25" customHeight="1">
      <c r="A25" s="299" t="s">
        <v>549</v>
      </c>
      <c r="B25" s="331" t="s">
        <v>550</v>
      </c>
      <c r="C25" s="309">
        <v>2.71</v>
      </c>
      <c r="D25" s="310">
        <v>2.53</v>
      </c>
      <c r="E25" s="332">
        <v>2.39</v>
      </c>
      <c r="F25" s="309">
        <v>2.27</v>
      </c>
      <c r="G25" s="309">
        <v>2.15</v>
      </c>
      <c r="H25" s="309">
        <v>2.03</v>
      </c>
      <c r="I25" s="309">
        <v>1.95</v>
      </c>
      <c r="J25" s="322"/>
      <c r="K25" s="328">
        <v>1.88</v>
      </c>
      <c r="L25" s="323">
        <v>1.85</v>
      </c>
      <c r="M25" s="322"/>
      <c r="N25" s="316">
        <v>1.71</v>
      </c>
      <c r="O25" s="325">
        <v>1.64</v>
      </c>
      <c r="P25" s="324">
        <v>1.64</v>
      </c>
      <c r="Q25" s="324">
        <v>1.58</v>
      </c>
      <c r="R25" s="324">
        <v>1.5</v>
      </c>
      <c r="S25" s="324">
        <v>1.42</v>
      </c>
      <c r="T25" s="325">
        <v>1.4</v>
      </c>
      <c r="U25" s="325">
        <v>1.65</v>
      </c>
      <c r="V25" s="325">
        <v>2.4</v>
      </c>
      <c r="W25" s="325">
        <v>2.4</v>
      </c>
      <c r="X25" s="325">
        <v>2.4</v>
      </c>
      <c r="Y25" s="325">
        <v>2.4</v>
      </c>
      <c r="Z25" s="316">
        <f t="shared" si="3"/>
        <v>41.9</v>
      </c>
      <c r="AA25" s="317">
        <f t="shared" ref="AA25:AF25" si="43">IF(ISERROR((C25/D25-1)*100),"n/a",(C25/D25-1)*100)</f>
        <v>7.114624506</v>
      </c>
      <c r="AB25" s="317">
        <f t="shared" si="43"/>
        <v>5.857740586</v>
      </c>
      <c r="AC25" s="318">
        <f t="shared" si="43"/>
        <v>5.286343612</v>
      </c>
      <c r="AD25" s="318">
        <f t="shared" si="43"/>
        <v>5.581395349</v>
      </c>
      <c r="AE25" s="318">
        <f t="shared" si="43"/>
        <v>5.911330049</v>
      </c>
      <c r="AF25" s="318">
        <f t="shared" si="43"/>
        <v>4.102564103</v>
      </c>
      <c r="AG25" s="318">
        <f t="shared" si="5"/>
        <v>3.723404255</v>
      </c>
      <c r="AH25" s="318">
        <f t="shared" si="6"/>
        <v>1.621621622</v>
      </c>
      <c r="AI25" s="318">
        <f t="shared" si="7"/>
        <v>8.187134503</v>
      </c>
      <c r="AJ25" s="318">
        <f t="shared" ref="AJ25:AT25" si="44">IF(ISERROR((N25/O25-1)*100),"n/a",(N25/O25-1)*100)</f>
        <v>4.268292683</v>
      </c>
      <c r="AK25" s="318">
        <f t="shared" si="44"/>
        <v>0</v>
      </c>
      <c r="AL25" s="318">
        <f t="shared" si="44"/>
        <v>3.797468354</v>
      </c>
      <c r="AM25" s="318">
        <f t="shared" si="44"/>
        <v>5.333333333</v>
      </c>
      <c r="AN25" s="318">
        <f t="shared" si="44"/>
        <v>5.633802817</v>
      </c>
      <c r="AO25" s="318">
        <f t="shared" si="44"/>
        <v>1.428571429</v>
      </c>
      <c r="AP25" s="318">
        <f t="shared" si="44"/>
        <v>-15.15151515</v>
      </c>
      <c r="AQ25" s="318">
        <f t="shared" si="44"/>
        <v>-31.25</v>
      </c>
      <c r="AR25" s="318">
        <f t="shared" si="44"/>
        <v>0</v>
      </c>
      <c r="AS25" s="318">
        <f t="shared" si="44"/>
        <v>0</v>
      </c>
      <c r="AT25" s="318">
        <f t="shared" si="44"/>
        <v>0</v>
      </c>
      <c r="AU25" s="319">
        <f t="shared" si="9"/>
        <v>1.072305602</v>
      </c>
      <c r="AV25" s="320">
        <f t="shared" si="10"/>
        <v>9.053420524</v>
      </c>
    </row>
    <row r="26" ht="11.25" customHeight="1">
      <c r="A26" s="253" t="s">
        <v>1209</v>
      </c>
      <c r="B26" s="122" t="s">
        <v>1210</v>
      </c>
      <c r="C26" s="309">
        <v>0.546</v>
      </c>
      <c r="D26" s="310">
        <v>0.52</v>
      </c>
      <c r="E26" s="330">
        <v>0.48</v>
      </c>
      <c r="F26" s="311">
        <v>0.44</v>
      </c>
      <c r="G26" s="311">
        <v>0.4</v>
      </c>
      <c r="H26" s="311">
        <v>0.2</v>
      </c>
      <c r="I26" s="311">
        <v>0.16</v>
      </c>
      <c r="J26" s="312"/>
      <c r="K26" s="311">
        <v>0.04</v>
      </c>
      <c r="L26" s="313">
        <v>0.0</v>
      </c>
      <c r="M26" s="312"/>
      <c r="N26" s="314">
        <v>0.0</v>
      </c>
      <c r="O26" s="315">
        <v>0.0</v>
      </c>
      <c r="P26" s="315">
        <v>0.0</v>
      </c>
      <c r="Q26" s="315">
        <v>0.0</v>
      </c>
      <c r="R26" s="315">
        <v>0.0</v>
      </c>
      <c r="S26" s="315">
        <v>0.0</v>
      </c>
      <c r="T26" s="315">
        <v>0.0</v>
      </c>
      <c r="U26" s="315">
        <v>0.0</v>
      </c>
      <c r="V26" s="315">
        <v>0.0</v>
      </c>
      <c r="W26" s="315">
        <v>0.0</v>
      </c>
      <c r="X26" s="315">
        <v>0.0</v>
      </c>
      <c r="Y26" s="315">
        <v>0.0</v>
      </c>
      <c r="Z26" s="316">
        <f t="shared" si="3"/>
        <v>2.786</v>
      </c>
      <c r="AA26" s="317">
        <f t="shared" ref="AA26:AF26" si="45">IF(ISERROR((C26/D26-1)*100),"n/a",(C26/D26-1)*100)</f>
        <v>5</v>
      </c>
      <c r="AB26" s="317">
        <f t="shared" si="45"/>
        <v>8.333333333</v>
      </c>
      <c r="AC26" s="318">
        <f t="shared" si="45"/>
        <v>9.090909091</v>
      </c>
      <c r="AD26" s="318">
        <f t="shared" si="45"/>
        <v>10</v>
      </c>
      <c r="AE26" s="318">
        <f t="shared" si="45"/>
        <v>100</v>
      </c>
      <c r="AF26" s="318">
        <f t="shared" si="45"/>
        <v>25</v>
      </c>
      <c r="AG26" s="318">
        <f t="shared" si="5"/>
        <v>300</v>
      </c>
      <c r="AH26" s="318" t="str">
        <f t="shared" si="6"/>
        <v>n/a</v>
      </c>
      <c r="AI26" s="318" t="str">
        <f t="shared" si="7"/>
        <v>n/a</v>
      </c>
      <c r="AJ26" s="318" t="str">
        <f t="shared" ref="AJ26:AT26" si="46">IF(ISERROR((N26/O26-1)*100),"n/a",(N26/O26-1)*100)</f>
        <v>n/a</v>
      </c>
      <c r="AK26" s="318" t="str">
        <f t="shared" si="46"/>
        <v>n/a</v>
      </c>
      <c r="AL26" s="318" t="str">
        <f t="shared" si="46"/>
        <v>n/a</v>
      </c>
      <c r="AM26" s="318" t="str">
        <f t="shared" si="46"/>
        <v>n/a</v>
      </c>
      <c r="AN26" s="318" t="str">
        <f t="shared" si="46"/>
        <v>n/a</v>
      </c>
      <c r="AO26" s="318" t="str">
        <f t="shared" si="46"/>
        <v>n/a</v>
      </c>
      <c r="AP26" s="318" t="str">
        <f t="shared" si="46"/>
        <v>n/a</v>
      </c>
      <c r="AQ26" s="318" t="str">
        <f t="shared" si="46"/>
        <v>n/a</v>
      </c>
      <c r="AR26" s="318" t="str">
        <f t="shared" si="46"/>
        <v>n/a</v>
      </c>
      <c r="AS26" s="318" t="str">
        <f t="shared" si="46"/>
        <v>n/a</v>
      </c>
      <c r="AT26" s="318" t="str">
        <f t="shared" si="46"/>
        <v>n/a</v>
      </c>
      <c r="AU26" s="319">
        <f t="shared" si="9"/>
        <v>65.34632035</v>
      </c>
      <c r="AV26" s="320">
        <f t="shared" si="10"/>
        <v>108.7896273</v>
      </c>
    </row>
    <row r="27" ht="11.25" customHeight="1">
      <c r="A27" s="321" t="s">
        <v>551</v>
      </c>
      <c r="B27" s="99" t="s">
        <v>552</v>
      </c>
      <c r="C27" s="309">
        <v>1.65</v>
      </c>
      <c r="D27" s="310">
        <v>1.45</v>
      </c>
      <c r="E27" s="316">
        <v>1.2875</v>
      </c>
      <c r="F27" s="309">
        <v>1.1525</v>
      </c>
      <c r="G27" s="309">
        <v>1.03</v>
      </c>
      <c r="H27" s="309">
        <v>0.91</v>
      </c>
      <c r="I27" s="309">
        <v>0.805</v>
      </c>
      <c r="J27" s="322"/>
      <c r="K27" s="309">
        <v>0.72</v>
      </c>
      <c r="L27" s="323">
        <v>0.6625</v>
      </c>
      <c r="M27" s="322"/>
      <c r="N27" s="316">
        <v>0.575</v>
      </c>
      <c r="O27" s="324">
        <v>0.52</v>
      </c>
      <c r="P27" s="324">
        <v>0.5</v>
      </c>
      <c r="Q27" s="324">
        <v>0.4</v>
      </c>
      <c r="R27" s="324">
        <v>0.368</v>
      </c>
      <c r="S27" s="325">
        <v>0.33332</v>
      </c>
      <c r="T27" s="325">
        <v>0.33332</v>
      </c>
      <c r="U27" s="325">
        <v>0.33332</v>
      </c>
      <c r="V27" s="325">
        <v>0.33332</v>
      </c>
      <c r="W27" s="325">
        <v>0.66668</v>
      </c>
      <c r="X27" s="325">
        <v>0.66668</v>
      </c>
      <c r="Y27" s="325">
        <v>0.66668</v>
      </c>
      <c r="Z27" s="316">
        <f t="shared" si="3"/>
        <v>15.36382</v>
      </c>
      <c r="AA27" s="317">
        <f t="shared" ref="AA27:AF27" si="47">IF(ISERROR((C27/D27-1)*100),"n/a",(C27/D27-1)*100)</f>
        <v>13.79310345</v>
      </c>
      <c r="AB27" s="317">
        <f t="shared" si="47"/>
        <v>12.62135922</v>
      </c>
      <c r="AC27" s="318">
        <f t="shared" si="47"/>
        <v>11.71366594</v>
      </c>
      <c r="AD27" s="318">
        <f t="shared" si="47"/>
        <v>11.89320388</v>
      </c>
      <c r="AE27" s="318">
        <f t="shared" si="47"/>
        <v>13.18681319</v>
      </c>
      <c r="AF27" s="318">
        <f t="shared" si="47"/>
        <v>13.04347826</v>
      </c>
      <c r="AG27" s="318">
        <f t="shared" si="5"/>
        <v>11.80555556</v>
      </c>
      <c r="AH27" s="318">
        <f t="shared" si="6"/>
        <v>8.679245283</v>
      </c>
      <c r="AI27" s="318">
        <f t="shared" si="7"/>
        <v>15.2173913</v>
      </c>
      <c r="AJ27" s="318">
        <f t="shared" ref="AJ27:AT27" si="48">IF(ISERROR((N27/O27-1)*100),"n/a",(N27/O27-1)*100)</f>
        <v>10.57692308</v>
      </c>
      <c r="AK27" s="318">
        <f t="shared" si="48"/>
        <v>4</v>
      </c>
      <c r="AL27" s="318">
        <f t="shared" si="48"/>
        <v>25</v>
      </c>
      <c r="AM27" s="318">
        <f t="shared" si="48"/>
        <v>8.695652174</v>
      </c>
      <c r="AN27" s="318">
        <f t="shared" si="48"/>
        <v>10.40441618</v>
      </c>
      <c r="AO27" s="318">
        <f t="shared" si="48"/>
        <v>0</v>
      </c>
      <c r="AP27" s="318">
        <f t="shared" si="48"/>
        <v>0</v>
      </c>
      <c r="AQ27" s="318">
        <f t="shared" si="48"/>
        <v>0</v>
      </c>
      <c r="AR27" s="318">
        <f t="shared" si="48"/>
        <v>-50.00299994</v>
      </c>
      <c r="AS27" s="318">
        <f t="shared" si="48"/>
        <v>0</v>
      </c>
      <c r="AT27" s="318">
        <f t="shared" si="48"/>
        <v>0</v>
      </c>
      <c r="AU27" s="319">
        <f t="shared" si="9"/>
        <v>6.031390379</v>
      </c>
      <c r="AV27" s="320">
        <f t="shared" si="10"/>
        <v>14.73982189</v>
      </c>
    </row>
    <row r="28" ht="11.25" customHeight="1">
      <c r="A28" s="232" t="s">
        <v>134</v>
      </c>
      <c r="B28" s="99" t="s">
        <v>135</v>
      </c>
      <c r="C28" s="309">
        <v>1.08</v>
      </c>
      <c r="D28" s="310">
        <v>1.04</v>
      </c>
      <c r="E28" s="316">
        <v>0.87</v>
      </c>
      <c r="F28" s="309">
        <v>0.83</v>
      </c>
      <c r="G28" s="309">
        <v>0.79</v>
      </c>
      <c r="H28" s="309">
        <v>0.74</v>
      </c>
      <c r="I28" s="309">
        <v>0.71</v>
      </c>
      <c r="J28" s="322"/>
      <c r="K28" s="309">
        <v>0.67</v>
      </c>
      <c r="L28" s="323">
        <v>0.615</v>
      </c>
      <c r="M28" s="322"/>
      <c r="N28" s="316">
        <v>0.57</v>
      </c>
      <c r="O28" s="324">
        <v>0.56</v>
      </c>
      <c r="P28" s="324">
        <v>0.48</v>
      </c>
      <c r="Q28" s="324">
        <v>0.4</v>
      </c>
      <c r="R28" s="324">
        <v>0.275</v>
      </c>
      <c r="S28" s="324">
        <v>0.22</v>
      </c>
      <c r="T28" s="324">
        <v>0.19</v>
      </c>
      <c r="U28" s="324">
        <v>0.15</v>
      </c>
      <c r="V28" s="324">
        <v>0.115</v>
      </c>
      <c r="W28" s="324">
        <v>0.09625</v>
      </c>
      <c r="X28" s="324">
        <v>0.0825</v>
      </c>
      <c r="Y28" s="324">
        <v>0.0725</v>
      </c>
      <c r="Z28" s="316">
        <f t="shared" si="3"/>
        <v>10.55625</v>
      </c>
      <c r="AA28" s="317">
        <f t="shared" ref="AA28:AF28" si="49">IF(ISERROR((C28/D28-1)*100),"n/a",(C28/D28-1)*100)</f>
        <v>3.846153846</v>
      </c>
      <c r="AB28" s="317">
        <f t="shared" si="49"/>
        <v>19.54022989</v>
      </c>
      <c r="AC28" s="318">
        <f t="shared" si="49"/>
        <v>4.819277108</v>
      </c>
      <c r="AD28" s="318">
        <f t="shared" si="49"/>
        <v>5.063291139</v>
      </c>
      <c r="AE28" s="318">
        <f t="shared" si="49"/>
        <v>6.756756757</v>
      </c>
      <c r="AF28" s="318">
        <f t="shared" si="49"/>
        <v>4.225352113</v>
      </c>
      <c r="AG28" s="318">
        <f t="shared" si="5"/>
        <v>5.970149254</v>
      </c>
      <c r="AH28" s="318">
        <f t="shared" si="6"/>
        <v>8.943089431</v>
      </c>
      <c r="AI28" s="318">
        <f t="shared" si="7"/>
        <v>7.894736842</v>
      </c>
      <c r="AJ28" s="318">
        <f t="shared" ref="AJ28:AT28" si="50">IF(ISERROR((N28/O28-1)*100),"n/a",(N28/O28-1)*100)</f>
        <v>1.785714286</v>
      </c>
      <c r="AK28" s="318">
        <f t="shared" si="50"/>
        <v>16.66666667</v>
      </c>
      <c r="AL28" s="318">
        <f t="shared" si="50"/>
        <v>20</v>
      </c>
      <c r="AM28" s="318">
        <f t="shared" si="50"/>
        <v>45.45454545</v>
      </c>
      <c r="AN28" s="318">
        <f t="shared" si="50"/>
        <v>25</v>
      </c>
      <c r="AO28" s="318">
        <f t="shared" si="50"/>
        <v>15.78947368</v>
      </c>
      <c r="AP28" s="318">
        <f t="shared" si="50"/>
        <v>26.66666667</v>
      </c>
      <c r="AQ28" s="318">
        <f t="shared" si="50"/>
        <v>30.43478261</v>
      </c>
      <c r="AR28" s="318">
        <f t="shared" si="50"/>
        <v>19.48051948</v>
      </c>
      <c r="AS28" s="318">
        <f t="shared" si="50"/>
        <v>16.66666667</v>
      </c>
      <c r="AT28" s="318">
        <f t="shared" si="50"/>
        <v>13.79310345</v>
      </c>
      <c r="AU28" s="319">
        <f t="shared" si="9"/>
        <v>14.93985877</v>
      </c>
      <c r="AV28" s="320">
        <f t="shared" si="10"/>
        <v>11.07210567</v>
      </c>
    </row>
    <row r="29" ht="11.25" customHeight="1">
      <c r="A29" s="299" t="s">
        <v>1668</v>
      </c>
      <c r="B29" s="331" t="s">
        <v>1669</v>
      </c>
      <c r="C29" s="309">
        <v>0.63</v>
      </c>
      <c r="D29" s="310">
        <v>0.6</v>
      </c>
      <c r="E29" s="332">
        <v>0.56</v>
      </c>
      <c r="F29" s="337">
        <v>0.52</v>
      </c>
      <c r="G29" s="337">
        <v>0.48</v>
      </c>
      <c r="H29" s="337">
        <v>0.44</v>
      </c>
      <c r="I29" s="337">
        <v>0.4</v>
      </c>
      <c r="J29" s="338"/>
      <c r="K29" s="343">
        <v>0.0</v>
      </c>
      <c r="L29" s="344">
        <v>0.0</v>
      </c>
      <c r="M29" s="338"/>
      <c r="N29" s="345">
        <v>0.0</v>
      </c>
      <c r="O29" s="340">
        <v>0.0</v>
      </c>
      <c r="P29" s="340">
        <v>0.0</v>
      </c>
      <c r="Q29" s="340">
        <v>0.0</v>
      </c>
      <c r="R29" s="340">
        <v>0.0</v>
      </c>
      <c r="S29" s="340">
        <v>0.0</v>
      </c>
      <c r="T29" s="340">
        <v>0.0</v>
      </c>
      <c r="U29" s="340">
        <v>0.0</v>
      </c>
      <c r="V29" s="340">
        <v>0.0</v>
      </c>
      <c r="W29" s="340">
        <v>0.0</v>
      </c>
      <c r="X29" s="340">
        <v>0.0</v>
      </c>
      <c r="Y29" s="340">
        <v>0.0</v>
      </c>
      <c r="Z29" s="316">
        <f t="shared" si="3"/>
        <v>3.63</v>
      </c>
      <c r="AA29" s="317">
        <f t="shared" ref="AA29:AF29" si="51">IF(ISERROR((C29/D29-1)*100),"n/a",(C29/D29-1)*100)</f>
        <v>5</v>
      </c>
      <c r="AB29" s="317">
        <f t="shared" si="51"/>
        <v>7.142857143</v>
      </c>
      <c r="AC29" s="318">
        <f t="shared" si="51"/>
        <v>7.692307692</v>
      </c>
      <c r="AD29" s="318">
        <f t="shared" si="51"/>
        <v>8.333333333</v>
      </c>
      <c r="AE29" s="318">
        <f t="shared" si="51"/>
        <v>9.090909091</v>
      </c>
      <c r="AF29" s="318">
        <f t="shared" si="51"/>
        <v>10</v>
      </c>
      <c r="AG29" s="318" t="str">
        <f t="shared" si="5"/>
        <v>n/a</v>
      </c>
      <c r="AH29" s="318" t="str">
        <f t="shared" si="6"/>
        <v>n/a</v>
      </c>
      <c r="AI29" s="318" t="str">
        <f t="shared" si="7"/>
        <v>n/a</v>
      </c>
      <c r="AJ29" s="318" t="str">
        <f t="shared" ref="AJ29:AT29" si="52">IF(ISERROR((N29/O29-1)*100),"n/a",(N29/O29-1)*100)</f>
        <v>n/a</v>
      </c>
      <c r="AK29" s="318" t="str">
        <f t="shared" si="52"/>
        <v>n/a</v>
      </c>
      <c r="AL29" s="318" t="str">
        <f t="shared" si="52"/>
        <v>n/a</v>
      </c>
      <c r="AM29" s="318" t="str">
        <f t="shared" si="52"/>
        <v>n/a</v>
      </c>
      <c r="AN29" s="318" t="str">
        <f t="shared" si="52"/>
        <v>n/a</v>
      </c>
      <c r="AO29" s="318" t="str">
        <f t="shared" si="52"/>
        <v>n/a</v>
      </c>
      <c r="AP29" s="318" t="str">
        <f t="shared" si="52"/>
        <v>n/a</v>
      </c>
      <c r="AQ29" s="318" t="str">
        <f t="shared" si="52"/>
        <v>n/a</v>
      </c>
      <c r="AR29" s="318" t="str">
        <f t="shared" si="52"/>
        <v>n/a</v>
      </c>
      <c r="AS29" s="318" t="str">
        <f t="shared" si="52"/>
        <v>n/a</v>
      </c>
      <c r="AT29" s="318" t="str">
        <f t="shared" si="52"/>
        <v>n/a</v>
      </c>
      <c r="AU29" s="319">
        <f t="shared" si="9"/>
        <v>7.876567877</v>
      </c>
      <c r="AV29" s="320">
        <f t="shared" si="10"/>
        <v>1.734309618</v>
      </c>
    </row>
    <row r="30" ht="11.25" customHeight="1">
      <c r="A30" s="333" t="s">
        <v>1211</v>
      </c>
      <c r="B30" s="122" t="s">
        <v>1212</v>
      </c>
      <c r="C30" s="309">
        <v>2.8</v>
      </c>
      <c r="D30" s="310">
        <v>2.32</v>
      </c>
      <c r="E30" s="346">
        <v>1.44</v>
      </c>
      <c r="F30" s="309">
        <v>1.04</v>
      </c>
      <c r="G30" s="309">
        <v>0.64</v>
      </c>
      <c r="H30" s="309">
        <v>0.56</v>
      </c>
      <c r="I30" s="309">
        <v>0.48</v>
      </c>
      <c r="J30" s="322"/>
      <c r="K30" s="309">
        <v>0.4</v>
      </c>
      <c r="L30" s="326">
        <v>0.2</v>
      </c>
      <c r="M30" s="322"/>
      <c r="N30" s="327">
        <v>0.2</v>
      </c>
      <c r="O30" s="325">
        <v>0.2</v>
      </c>
      <c r="P30" s="325">
        <v>0.4</v>
      </c>
      <c r="Q30" s="325">
        <v>0.4</v>
      </c>
      <c r="R30" s="325">
        <v>0.4</v>
      </c>
      <c r="S30" s="324">
        <v>0.4</v>
      </c>
      <c r="T30" s="324">
        <v>0.1</v>
      </c>
      <c r="U30" s="325">
        <v>0.0</v>
      </c>
      <c r="V30" s="325">
        <v>0.0</v>
      </c>
      <c r="W30" s="325">
        <v>0.0</v>
      </c>
      <c r="X30" s="325">
        <v>0.0</v>
      </c>
      <c r="Y30" s="325">
        <v>0.0</v>
      </c>
      <c r="Z30" s="316">
        <f t="shared" si="3"/>
        <v>11.98</v>
      </c>
      <c r="AA30" s="317">
        <f t="shared" ref="AA30:AF30" si="53">IF(ISERROR((C30/D30-1)*100),"n/a",(C30/D30-1)*100)</f>
        <v>20.68965517</v>
      </c>
      <c r="AB30" s="317">
        <f t="shared" si="53"/>
        <v>61.11111111</v>
      </c>
      <c r="AC30" s="318">
        <f t="shared" si="53"/>
        <v>38.46153846</v>
      </c>
      <c r="AD30" s="318">
        <f t="shared" si="53"/>
        <v>62.5</v>
      </c>
      <c r="AE30" s="318">
        <f t="shared" si="53"/>
        <v>14.28571429</v>
      </c>
      <c r="AF30" s="318">
        <f t="shared" si="53"/>
        <v>16.66666667</v>
      </c>
      <c r="AG30" s="318">
        <f t="shared" si="5"/>
        <v>20</v>
      </c>
      <c r="AH30" s="318">
        <f t="shared" si="6"/>
        <v>100</v>
      </c>
      <c r="AI30" s="318">
        <f t="shared" si="7"/>
        <v>0</v>
      </c>
      <c r="AJ30" s="318">
        <f t="shared" ref="AJ30:AT30" si="54">IF(ISERROR((N30/O30-1)*100),"n/a",(N30/O30-1)*100)</f>
        <v>0</v>
      </c>
      <c r="AK30" s="318">
        <f t="shared" si="54"/>
        <v>-50</v>
      </c>
      <c r="AL30" s="318">
        <f t="shared" si="54"/>
        <v>0</v>
      </c>
      <c r="AM30" s="318">
        <f t="shared" si="54"/>
        <v>0</v>
      </c>
      <c r="AN30" s="318">
        <f t="shared" si="54"/>
        <v>0</v>
      </c>
      <c r="AO30" s="318">
        <f t="shared" si="54"/>
        <v>300</v>
      </c>
      <c r="AP30" s="318" t="str">
        <f t="shared" si="54"/>
        <v>n/a</v>
      </c>
      <c r="AQ30" s="318" t="str">
        <f t="shared" si="54"/>
        <v>n/a</v>
      </c>
      <c r="AR30" s="318" t="str">
        <f t="shared" si="54"/>
        <v>n/a</v>
      </c>
      <c r="AS30" s="318" t="str">
        <f t="shared" si="54"/>
        <v>n/a</v>
      </c>
      <c r="AT30" s="318" t="str">
        <f t="shared" si="54"/>
        <v>n/a</v>
      </c>
      <c r="AU30" s="319">
        <f t="shared" si="9"/>
        <v>38.91431238</v>
      </c>
      <c r="AV30" s="320">
        <f t="shared" si="10"/>
        <v>80.27416123</v>
      </c>
    </row>
    <row r="31" ht="11.25" customHeight="1">
      <c r="A31" s="232" t="s">
        <v>1214</v>
      </c>
      <c r="B31" s="99" t="s">
        <v>1215</v>
      </c>
      <c r="C31" s="309">
        <v>0.72</v>
      </c>
      <c r="D31" s="310">
        <v>0.64</v>
      </c>
      <c r="E31" s="310">
        <v>0.57</v>
      </c>
      <c r="F31" s="309">
        <v>0.52</v>
      </c>
      <c r="G31" s="309">
        <v>0.48</v>
      </c>
      <c r="H31" s="309">
        <v>0.44</v>
      </c>
      <c r="I31" s="309">
        <v>0.4</v>
      </c>
      <c r="J31" s="322"/>
      <c r="K31" s="309">
        <v>0.36</v>
      </c>
      <c r="L31" s="326">
        <v>0.18</v>
      </c>
      <c r="M31" s="322"/>
      <c r="N31" s="327">
        <v>0.18</v>
      </c>
      <c r="O31" s="325">
        <v>0.18</v>
      </c>
      <c r="P31" s="324">
        <v>0.18</v>
      </c>
      <c r="Q31" s="324">
        <v>0.16</v>
      </c>
      <c r="R31" s="324">
        <v>0.14</v>
      </c>
      <c r="S31" s="324">
        <v>0.12</v>
      </c>
      <c r="T31" s="324">
        <v>0.06</v>
      </c>
      <c r="U31" s="325">
        <v>0.0</v>
      </c>
      <c r="V31" s="325">
        <v>0.0</v>
      </c>
      <c r="W31" s="325">
        <v>0.0</v>
      </c>
      <c r="X31" s="325">
        <v>0.0</v>
      </c>
      <c r="Y31" s="325">
        <v>0.0</v>
      </c>
      <c r="Z31" s="316">
        <f t="shared" si="3"/>
        <v>5.33</v>
      </c>
      <c r="AA31" s="317">
        <f t="shared" ref="AA31:AF31" si="55">IF(ISERROR((C31/D31-1)*100),"n/a",(C31/D31-1)*100)</f>
        <v>12.5</v>
      </c>
      <c r="AB31" s="317">
        <f t="shared" si="55"/>
        <v>12.28070175</v>
      </c>
      <c r="AC31" s="318">
        <f t="shared" si="55"/>
        <v>9.615384615</v>
      </c>
      <c r="AD31" s="318">
        <f t="shared" si="55"/>
        <v>8.333333333</v>
      </c>
      <c r="AE31" s="318">
        <f t="shared" si="55"/>
        <v>9.090909091</v>
      </c>
      <c r="AF31" s="318">
        <f t="shared" si="55"/>
        <v>10</v>
      </c>
      <c r="AG31" s="318">
        <f t="shared" si="5"/>
        <v>11.11111111</v>
      </c>
      <c r="AH31" s="318">
        <f t="shared" si="6"/>
        <v>100</v>
      </c>
      <c r="AI31" s="318">
        <f t="shared" si="7"/>
        <v>0</v>
      </c>
      <c r="AJ31" s="318">
        <f t="shared" ref="AJ31:AT31" si="56">IF(ISERROR((N31/O31-1)*100),"n/a",(N31/O31-1)*100)</f>
        <v>0</v>
      </c>
      <c r="AK31" s="318">
        <f t="shared" si="56"/>
        <v>0</v>
      </c>
      <c r="AL31" s="318">
        <f t="shared" si="56"/>
        <v>12.5</v>
      </c>
      <c r="AM31" s="318">
        <f t="shared" si="56"/>
        <v>14.28571429</v>
      </c>
      <c r="AN31" s="318">
        <f t="shared" si="56"/>
        <v>16.66666667</v>
      </c>
      <c r="AO31" s="318">
        <f t="shared" si="56"/>
        <v>100</v>
      </c>
      <c r="AP31" s="318" t="str">
        <f t="shared" si="56"/>
        <v>n/a</v>
      </c>
      <c r="AQ31" s="318" t="str">
        <f t="shared" si="56"/>
        <v>n/a</v>
      </c>
      <c r="AR31" s="318" t="str">
        <f t="shared" si="56"/>
        <v>n/a</v>
      </c>
      <c r="AS31" s="318" t="str">
        <f t="shared" si="56"/>
        <v>n/a</v>
      </c>
      <c r="AT31" s="318" t="str">
        <f t="shared" si="56"/>
        <v>n/a</v>
      </c>
      <c r="AU31" s="319">
        <f t="shared" si="9"/>
        <v>21.09225472</v>
      </c>
      <c r="AV31" s="320">
        <f t="shared" si="10"/>
        <v>32.44768139</v>
      </c>
    </row>
    <row r="32" ht="11.25" customHeight="1">
      <c r="A32" s="321" t="s">
        <v>1467</v>
      </c>
      <c r="B32" s="99" t="s">
        <v>1468</v>
      </c>
      <c r="C32" s="309">
        <v>0.83</v>
      </c>
      <c r="D32" s="310">
        <v>0.79</v>
      </c>
      <c r="E32" s="310">
        <v>0.75</v>
      </c>
      <c r="F32" s="309">
        <v>0.71</v>
      </c>
      <c r="G32" s="309">
        <v>0.67</v>
      </c>
      <c r="H32" s="328">
        <v>0.64</v>
      </c>
      <c r="I32" s="309">
        <v>0.16</v>
      </c>
      <c r="J32" s="322"/>
      <c r="K32" s="328">
        <v>0.0</v>
      </c>
      <c r="L32" s="326">
        <v>0.0</v>
      </c>
      <c r="M32" s="322"/>
      <c r="N32" s="327">
        <v>0.0</v>
      </c>
      <c r="O32" s="325">
        <v>0.0</v>
      </c>
      <c r="P32" s="325">
        <v>0.0</v>
      </c>
      <c r="Q32" s="325">
        <v>0.0</v>
      </c>
      <c r="R32" s="325">
        <v>0.0</v>
      </c>
      <c r="S32" s="325">
        <v>0.0</v>
      </c>
      <c r="T32" s="325">
        <v>0.0</v>
      </c>
      <c r="U32" s="325">
        <v>0.0</v>
      </c>
      <c r="V32" s="325">
        <v>0.0</v>
      </c>
      <c r="W32" s="325">
        <v>0.0</v>
      </c>
      <c r="X32" s="325">
        <v>0.0</v>
      </c>
      <c r="Y32" s="325">
        <v>0.0</v>
      </c>
      <c r="Z32" s="316">
        <f t="shared" si="3"/>
        <v>4.55</v>
      </c>
      <c r="AA32" s="317">
        <f t="shared" ref="AA32:AF32" si="57">IF(ISERROR((C32/D32-1)*100),"n/a",(C32/D32-1)*100)</f>
        <v>5.063291139</v>
      </c>
      <c r="AB32" s="317">
        <f t="shared" si="57"/>
        <v>5.333333333</v>
      </c>
      <c r="AC32" s="318">
        <f t="shared" si="57"/>
        <v>5.633802817</v>
      </c>
      <c r="AD32" s="318">
        <f t="shared" si="57"/>
        <v>5.970149254</v>
      </c>
      <c r="AE32" s="318">
        <f t="shared" si="57"/>
        <v>4.6875</v>
      </c>
      <c r="AF32" s="318">
        <f t="shared" si="57"/>
        <v>300</v>
      </c>
      <c r="AG32" s="318" t="str">
        <f t="shared" si="5"/>
        <v>n/a</v>
      </c>
      <c r="AH32" s="318" t="str">
        <f t="shared" si="6"/>
        <v>n/a</v>
      </c>
      <c r="AI32" s="318" t="str">
        <f t="shared" si="7"/>
        <v>n/a</v>
      </c>
      <c r="AJ32" s="318" t="str">
        <f t="shared" ref="AJ32:AT32" si="58">IF(ISERROR((N32/O32-1)*100),"n/a",(N32/O32-1)*100)</f>
        <v>n/a</v>
      </c>
      <c r="AK32" s="318" t="str">
        <f t="shared" si="58"/>
        <v>n/a</v>
      </c>
      <c r="AL32" s="318" t="str">
        <f t="shared" si="58"/>
        <v>n/a</v>
      </c>
      <c r="AM32" s="318" t="str">
        <f t="shared" si="58"/>
        <v>n/a</v>
      </c>
      <c r="AN32" s="318" t="str">
        <f t="shared" si="58"/>
        <v>n/a</v>
      </c>
      <c r="AO32" s="318" t="str">
        <f t="shared" si="58"/>
        <v>n/a</v>
      </c>
      <c r="AP32" s="318" t="str">
        <f t="shared" si="58"/>
        <v>n/a</v>
      </c>
      <c r="AQ32" s="318" t="str">
        <f t="shared" si="58"/>
        <v>n/a</v>
      </c>
      <c r="AR32" s="318" t="str">
        <f t="shared" si="58"/>
        <v>n/a</v>
      </c>
      <c r="AS32" s="318" t="str">
        <f t="shared" si="58"/>
        <v>n/a</v>
      </c>
      <c r="AT32" s="318" t="str">
        <f t="shared" si="58"/>
        <v>n/a</v>
      </c>
      <c r="AU32" s="319">
        <f t="shared" si="9"/>
        <v>54.44801276</v>
      </c>
      <c r="AV32" s="320">
        <f t="shared" si="10"/>
        <v>120.2962343</v>
      </c>
    </row>
    <row r="33" ht="11.25" customHeight="1">
      <c r="A33" s="299" t="s">
        <v>554</v>
      </c>
      <c r="B33" s="331" t="s">
        <v>555</v>
      </c>
      <c r="C33" s="309">
        <v>1.24</v>
      </c>
      <c r="D33" s="310">
        <v>1.2</v>
      </c>
      <c r="E33" s="347">
        <v>1.16</v>
      </c>
      <c r="F33" s="309">
        <v>1.12</v>
      </c>
      <c r="G33" s="309">
        <v>1.08</v>
      </c>
      <c r="H33" s="309">
        <v>1.0</v>
      </c>
      <c r="I33" s="309">
        <v>0.92</v>
      </c>
      <c r="J33" s="322"/>
      <c r="K33" s="309">
        <v>0.84</v>
      </c>
      <c r="L33" s="323">
        <v>0.74</v>
      </c>
      <c r="M33" s="322"/>
      <c r="N33" s="316">
        <v>0.64</v>
      </c>
      <c r="O33" s="325">
        <v>0.6</v>
      </c>
      <c r="P33" s="324">
        <v>0.6</v>
      </c>
      <c r="Q33" s="324">
        <v>0.54</v>
      </c>
      <c r="R33" s="324">
        <v>0.46</v>
      </c>
      <c r="S33" s="324">
        <v>0.34</v>
      </c>
      <c r="T33" s="324">
        <v>0.23</v>
      </c>
      <c r="U33" s="325">
        <v>0.21332</v>
      </c>
      <c r="V33" s="325">
        <v>0.21332</v>
      </c>
      <c r="W33" s="325">
        <v>0.21332</v>
      </c>
      <c r="X33" s="325">
        <v>0.21332</v>
      </c>
      <c r="Y33" s="325">
        <v>0.21332</v>
      </c>
      <c r="Z33" s="316">
        <f t="shared" si="3"/>
        <v>13.7766</v>
      </c>
      <c r="AA33" s="317">
        <f t="shared" ref="AA33:AF33" si="59">IF(ISERROR((C33/D33-1)*100),"n/a",(C33/D33-1)*100)</f>
        <v>3.333333333</v>
      </c>
      <c r="AB33" s="317">
        <f t="shared" si="59"/>
        <v>3.448275862</v>
      </c>
      <c r="AC33" s="318">
        <f t="shared" si="59"/>
        <v>3.571428571</v>
      </c>
      <c r="AD33" s="318">
        <f t="shared" si="59"/>
        <v>3.703703704</v>
      </c>
      <c r="AE33" s="318">
        <f t="shared" si="59"/>
        <v>8</v>
      </c>
      <c r="AF33" s="318">
        <f t="shared" si="59"/>
        <v>8.695652174</v>
      </c>
      <c r="AG33" s="318">
        <f t="shared" si="5"/>
        <v>9.523809524</v>
      </c>
      <c r="AH33" s="318">
        <f t="shared" si="6"/>
        <v>13.51351351</v>
      </c>
      <c r="AI33" s="318">
        <f t="shared" si="7"/>
        <v>15.625</v>
      </c>
      <c r="AJ33" s="318">
        <f t="shared" ref="AJ33:AT33" si="60">IF(ISERROR((N33/O33-1)*100),"n/a",(N33/O33-1)*100)</f>
        <v>6.666666667</v>
      </c>
      <c r="AK33" s="318">
        <f t="shared" si="60"/>
        <v>0</v>
      </c>
      <c r="AL33" s="318">
        <f t="shared" si="60"/>
        <v>11.11111111</v>
      </c>
      <c r="AM33" s="318">
        <f t="shared" si="60"/>
        <v>17.39130435</v>
      </c>
      <c r="AN33" s="318">
        <f t="shared" si="60"/>
        <v>35.29411765</v>
      </c>
      <c r="AO33" s="318">
        <f t="shared" si="60"/>
        <v>47.82608696</v>
      </c>
      <c r="AP33" s="318">
        <f t="shared" si="60"/>
        <v>7.819238702</v>
      </c>
      <c r="AQ33" s="318">
        <f t="shared" si="60"/>
        <v>0</v>
      </c>
      <c r="AR33" s="318">
        <f t="shared" si="60"/>
        <v>0</v>
      </c>
      <c r="AS33" s="318">
        <f t="shared" si="60"/>
        <v>0</v>
      </c>
      <c r="AT33" s="318">
        <f t="shared" si="60"/>
        <v>0</v>
      </c>
      <c r="AU33" s="319">
        <f t="shared" si="9"/>
        <v>9.776162106</v>
      </c>
      <c r="AV33" s="320">
        <f t="shared" si="10"/>
        <v>12.26803473</v>
      </c>
    </row>
    <row r="34" ht="11.25" customHeight="1">
      <c r="A34" s="333" t="s">
        <v>557</v>
      </c>
      <c r="B34" s="122" t="s">
        <v>558</v>
      </c>
      <c r="C34" s="309">
        <v>1.56</v>
      </c>
      <c r="D34" s="310">
        <v>1.52</v>
      </c>
      <c r="E34" s="310">
        <v>1.44</v>
      </c>
      <c r="F34" s="311">
        <v>1.32</v>
      </c>
      <c r="G34" s="311">
        <v>1.18</v>
      </c>
      <c r="H34" s="311">
        <v>1.04</v>
      </c>
      <c r="I34" s="311">
        <v>0.96</v>
      </c>
      <c r="J34" s="312"/>
      <c r="K34" s="311">
        <v>0.76</v>
      </c>
      <c r="L34" s="348">
        <v>0.48</v>
      </c>
      <c r="M34" s="312"/>
      <c r="N34" s="314">
        <v>0.4</v>
      </c>
      <c r="O34" s="315">
        <v>0.9074</v>
      </c>
      <c r="P34" s="315">
        <v>2.4</v>
      </c>
      <c r="Q34" s="315">
        <v>2.4</v>
      </c>
      <c r="R34" s="315">
        <v>2.4</v>
      </c>
      <c r="S34" s="315">
        <v>2.4</v>
      </c>
      <c r="T34" s="315">
        <v>2.4</v>
      </c>
      <c r="U34" s="335">
        <v>3.06</v>
      </c>
      <c r="V34" s="335">
        <v>3.28</v>
      </c>
      <c r="W34" s="335">
        <v>3.12</v>
      </c>
      <c r="X34" s="335">
        <v>2.8</v>
      </c>
      <c r="Y34" s="335">
        <v>2.5</v>
      </c>
      <c r="Z34" s="316">
        <f t="shared" si="3"/>
        <v>38.3274</v>
      </c>
      <c r="AA34" s="317">
        <f t="shared" ref="AA34:AF34" si="61">IF(ISERROR((C34/D34-1)*100),"n/a",(C34/D34-1)*100)</f>
        <v>2.631578947</v>
      </c>
      <c r="AB34" s="317">
        <f t="shared" si="61"/>
        <v>5.555555556</v>
      </c>
      <c r="AC34" s="318">
        <f t="shared" si="61"/>
        <v>9.090909091</v>
      </c>
      <c r="AD34" s="318">
        <f t="shared" si="61"/>
        <v>11.86440678</v>
      </c>
      <c r="AE34" s="318">
        <f t="shared" si="61"/>
        <v>13.46153846</v>
      </c>
      <c r="AF34" s="318">
        <f t="shared" si="61"/>
        <v>8.333333333</v>
      </c>
      <c r="AG34" s="318">
        <f t="shared" si="5"/>
        <v>26.31578947</v>
      </c>
      <c r="AH34" s="318">
        <f t="shared" si="6"/>
        <v>58.33333333</v>
      </c>
      <c r="AI34" s="318">
        <f t="shared" si="7"/>
        <v>20</v>
      </c>
      <c r="AJ34" s="318">
        <f t="shared" ref="AJ34:AT34" si="62">IF(ISERROR((N34/O34-1)*100),"n/a",(N34/O34-1)*100)</f>
        <v>-55.91800749</v>
      </c>
      <c r="AK34" s="318">
        <f t="shared" si="62"/>
        <v>-62.19166667</v>
      </c>
      <c r="AL34" s="318">
        <f t="shared" si="62"/>
        <v>0</v>
      </c>
      <c r="AM34" s="318">
        <f t="shared" si="62"/>
        <v>0</v>
      </c>
      <c r="AN34" s="318">
        <f t="shared" si="62"/>
        <v>0</v>
      </c>
      <c r="AO34" s="318">
        <f t="shared" si="62"/>
        <v>0</v>
      </c>
      <c r="AP34" s="318">
        <f t="shared" si="62"/>
        <v>-21.56862745</v>
      </c>
      <c r="AQ34" s="318">
        <f t="shared" si="62"/>
        <v>-6.707317073</v>
      </c>
      <c r="AR34" s="318">
        <f t="shared" si="62"/>
        <v>5.128205128</v>
      </c>
      <c r="AS34" s="318">
        <f t="shared" si="62"/>
        <v>11.42857143</v>
      </c>
      <c r="AT34" s="318">
        <f t="shared" si="62"/>
        <v>12</v>
      </c>
      <c r="AU34" s="319">
        <f t="shared" si="9"/>
        <v>1.887880142</v>
      </c>
      <c r="AV34" s="320">
        <f t="shared" si="10"/>
        <v>25.89615279</v>
      </c>
    </row>
    <row r="35" ht="11.25" customHeight="1">
      <c r="A35" s="321" t="s">
        <v>559</v>
      </c>
      <c r="B35" s="99" t="s">
        <v>560</v>
      </c>
      <c r="C35" s="309">
        <v>2.43</v>
      </c>
      <c r="D35" s="310">
        <v>2.28</v>
      </c>
      <c r="E35" s="310">
        <v>2.1500000000000004</v>
      </c>
      <c r="F35" s="309">
        <v>2.03</v>
      </c>
      <c r="G35" s="309">
        <v>1.37</v>
      </c>
      <c r="H35" s="309">
        <v>1.06</v>
      </c>
      <c r="I35" s="309">
        <v>0.96</v>
      </c>
      <c r="J35" s="322"/>
      <c r="K35" s="309">
        <v>0.81</v>
      </c>
      <c r="L35" s="323">
        <v>0.7</v>
      </c>
      <c r="M35" s="322"/>
      <c r="N35" s="316">
        <v>0.63</v>
      </c>
      <c r="O35" s="324">
        <v>0.59</v>
      </c>
      <c r="P35" s="324">
        <v>0.54</v>
      </c>
      <c r="Q35" s="324">
        <v>0.46</v>
      </c>
      <c r="R35" s="324">
        <v>0.38</v>
      </c>
      <c r="S35" s="324">
        <v>0.31</v>
      </c>
      <c r="T35" s="324">
        <v>0.21</v>
      </c>
      <c r="U35" s="325">
        <v>0.0</v>
      </c>
      <c r="V35" s="325">
        <v>0.0</v>
      </c>
      <c r="W35" s="325">
        <v>0.0</v>
      </c>
      <c r="X35" s="325">
        <v>0.0</v>
      </c>
      <c r="Y35" s="325">
        <v>0.0</v>
      </c>
      <c r="Z35" s="316">
        <f t="shared" si="3"/>
        <v>16.91</v>
      </c>
      <c r="AA35" s="317">
        <f t="shared" ref="AA35:AF35" si="63">IF(ISERROR((C35/D35-1)*100),"n/a",(C35/D35-1)*100)</f>
        <v>6.578947368</v>
      </c>
      <c r="AB35" s="317">
        <f t="shared" si="63"/>
        <v>6.046511628</v>
      </c>
      <c r="AC35" s="318">
        <f t="shared" si="63"/>
        <v>5.911330049</v>
      </c>
      <c r="AD35" s="318">
        <f t="shared" si="63"/>
        <v>48.17518248</v>
      </c>
      <c r="AE35" s="318">
        <f t="shared" si="63"/>
        <v>29.24528302</v>
      </c>
      <c r="AF35" s="318">
        <f t="shared" si="63"/>
        <v>10.41666667</v>
      </c>
      <c r="AG35" s="318">
        <f t="shared" si="5"/>
        <v>18.51851852</v>
      </c>
      <c r="AH35" s="318">
        <f t="shared" si="6"/>
        <v>15.71428571</v>
      </c>
      <c r="AI35" s="318">
        <f t="shared" si="7"/>
        <v>11.11111111</v>
      </c>
      <c r="AJ35" s="318">
        <f t="shared" ref="AJ35:AT35" si="64">IF(ISERROR((N35/O35-1)*100),"n/a",(N35/O35-1)*100)</f>
        <v>6.779661017</v>
      </c>
      <c r="AK35" s="318">
        <f t="shared" si="64"/>
        <v>9.259259259</v>
      </c>
      <c r="AL35" s="318">
        <f t="shared" si="64"/>
        <v>17.39130435</v>
      </c>
      <c r="AM35" s="318">
        <f t="shared" si="64"/>
        <v>21.05263158</v>
      </c>
      <c r="AN35" s="318">
        <f t="shared" si="64"/>
        <v>22.58064516</v>
      </c>
      <c r="AO35" s="318">
        <f t="shared" si="64"/>
        <v>47.61904762</v>
      </c>
      <c r="AP35" s="318" t="str">
        <f t="shared" si="64"/>
        <v>n/a</v>
      </c>
      <c r="AQ35" s="318" t="str">
        <f t="shared" si="64"/>
        <v>n/a</v>
      </c>
      <c r="AR35" s="318" t="str">
        <f t="shared" si="64"/>
        <v>n/a</v>
      </c>
      <c r="AS35" s="318" t="str">
        <f t="shared" si="64"/>
        <v>n/a</v>
      </c>
      <c r="AT35" s="318" t="str">
        <f t="shared" si="64"/>
        <v>n/a</v>
      </c>
      <c r="AU35" s="319">
        <f t="shared" si="9"/>
        <v>18.42669237</v>
      </c>
      <c r="AV35" s="320">
        <f t="shared" si="10"/>
        <v>13.82141791</v>
      </c>
    </row>
    <row r="36" ht="11.25" customHeight="1">
      <c r="A36" s="232" t="s">
        <v>561</v>
      </c>
      <c r="B36" s="99" t="s">
        <v>562</v>
      </c>
      <c r="C36" s="309">
        <v>1.72</v>
      </c>
      <c r="D36" s="310">
        <v>1.64</v>
      </c>
      <c r="E36" s="310">
        <v>1.56</v>
      </c>
      <c r="F36" s="309">
        <v>1.52</v>
      </c>
      <c r="G36" s="309">
        <v>1.48</v>
      </c>
      <c r="H36" s="309">
        <v>1.44</v>
      </c>
      <c r="I36" s="309">
        <v>1.4</v>
      </c>
      <c r="J36" s="322"/>
      <c r="K36" s="309">
        <v>1.36</v>
      </c>
      <c r="L36" s="323">
        <v>1.32</v>
      </c>
      <c r="M36" s="322"/>
      <c r="N36" s="327">
        <v>1.28</v>
      </c>
      <c r="O36" s="325">
        <v>1.28</v>
      </c>
      <c r="P36" s="324">
        <v>1.28</v>
      </c>
      <c r="Q36" s="324">
        <v>1.24</v>
      </c>
      <c r="R36" s="324">
        <v>1.2</v>
      </c>
      <c r="S36" s="324">
        <v>1.12</v>
      </c>
      <c r="T36" s="324">
        <v>1.0</v>
      </c>
      <c r="U36" s="324">
        <v>0.72</v>
      </c>
      <c r="V36" s="324">
        <v>0.58</v>
      </c>
      <c r="W36" s="324">
        <v>0.52</v>
      </c>
      <c r="X36" s="324">
        <v>0.46</v>
      </c>
      <c r="Y36" s="324">
        <v>0.4</v>
      </c>
      <c r="Z36" s="316">
        <f t="shared" si="3"/>
        <v>24.52</v>
      </c>
      <c r="AA36" s="317">
        <f t="shared" ref="AA36:AF36" si="65">IF(ISERROR((C36/D36-1)*100),"n/a",(C36/D36-1)*100)</f>
        <v>4.87804878</v>
      </c>
      <c r="AB36" s="317">
        <f t="shared" si="65"/>
        <v>5.128205128</v>
      </c>
      <c r="AC36" s="318">
        <f t="shared" si="65"/>
        <v>2.631578947</v>
      </c>
      <c r="AD36" s="318">
        <f t="shared" si="65"/>
        <v>2.702702703</v>
      </c>
      <c r="AE36" s="318">
        <f t="shared" si="65"/>
        <v>2.777777778</v>
      </c>
      <c r="AF36" s="318">
        <f t="shared" si="65"/>
        <v>2.857142857</v>
      </c>
      <c r="AG36" s="318">
        <f t="shared" si="5"/>
        <v>2.941176471</v>
      </c>
      <c r="AH36" s="318">
        <f t="shared" si="6"/>
        <v>3.03030303</v>
      </c>
      <c r="AI36" s="318">
        <f t="shared" si="7"/>
        <v>3.125</v>
      </c>
      <c r="AJ36" s="318">
        <f t="shared" ref="AJ36:AT36" si="66">IF(ISERROR((N36/O36-1)*100),"n/a",(N36/O36-1)*100)</f>
        <v>0</v>
      </c>
      <c r="AK36" s="318">
        <f t="shared" si="66"/>
        <v>0</v>
      </c>
      <c r="AL36" s="318">
        <f t="shared" si="66"/>
        <v>3.225806452</v>
      </c>
      <c r="AM36" s="318">
        <f t="shared" si="66"/>
        <v>3.333333333</v>
      </c>
      <c r="AN36" s="318">
        <f t="shared" si="66"/>
        <v>7.142857143</v>
      </c>
      <c r="AO36" s="318">
        <f t="shared" si="66"/>
        <v>12</v>
      </c>
      <c r="AP36" s="318">
        <f t="shared" si="66"/>
        <v>38.88888889</v>
      </c>
      <c r="AQ36" s="318">
        <f t="shared" si="66"/>
        <v>24.13793103</v>
      </c>
      <c r="AR36" s="318">
        <f t="shared" si="66"/>
        <v>11.53846154</v>
      </c>
      <c r="AS36" s="318">
        <f t="shared" si="66"/>
        <v>13.04347826</v>
      </c>
      <c r="AT36" s="318">
        <f t="shared" si="66"/>
        <v>15</v>
      </c>
      <c r="AU36" s="319">
        <f t="shared" si="9"/>
        <v>7.919134617</v>
      </c>
      <c r="AV36" s="320">
        <f t="shared" si="10"/>
        <v>9.440503864</v>
      </c>
    </row>
    <row r="37" ht="11.25" customHeight="1">
      <c r="A37" s="49" t="s">
        <v>2022</v>
      </c>
      <c r="B37" s="99" t="s">
        <v>2023</v>
      </c>
      <c r="C37" s="310">
        <v>1.28</v>
      </c>
      <c r="D37" s="310">
        <v>1.22</v>
      </c>
      <c r="E37" s="310">
        <v>1.13</v>
      </c>
      <c r="F37" s="310">
        <v>0.99</v>
      </c>
      <c r="G37" s="310">
        <v>0.6399999999999999</v>
      </c>
      <c r="H37" s="349">
        <v>0.0</v>
      </c>
      <c r="I37" s="349">
        <v>0.0</v>
      </c>
      <c r="J37" s="349"/>
      <c r="K37" s="349">
        <v>0.0</v>
      </c>
      <c r="L37" s="327">
        <v>0.0</v>
      </c>
      <c r="M37" s="349"/>
      <c r="N37" s="327">
        <v>0.0</v>
      </c>
      <c r="O37" s="325">
        <v>0.0</v>
      </c>
      <c r="P37" s="325">
        <v>0.0</v>
      </c>
      <c r="Q37" s="325">
        <v>0.0</v>
      </c>
      <c r="R37" s="325">
        <v>0.0</v>
      </c>
      <c r="S37" s="325">
        <v>0.0</v>
      </c>
      <c r="T37" s="325">
        <v>0.0</v>
      </c>
      <c r="U37" s="325">
        <v>0.0</v>
      </c>
      <c r="V37" s="325">
        <v>0.0</v>
      </c>
      <c r="W37" s="325">
        <v>0.0</v>
      </c>
      <c r="X37" s="325">
        <v>0.0</v>
      </c>
      <c r="Y37" s="325">
        <v>0.0</v>
      </c>
      <c r="Z37" s="316">
        <f t="shared" si="3"/>
        <v>5.26</v>
      </c>
      <c r="AA37" s="317">
        <f t="shared" ref="AA37:AF37" si="67">IF(ISERROR((C37/D37-1)*100),"n/a",(C37/D37-1)*100)</f>
        <v>4.918032787</v>
      </c>
      <c r="AB37" s="317">
        <f t="shared" si="67"/>
        <v>7.96460177</v>
      </c>
      <c r="AC37" s="318">
        <f t="shared" si="67"/>
        <v>14.14141414</v>
      </c>
      <c r="AD37" s="318">
        <f t="shared" si="67"/>
        <v>54.6875</v>
      </c>
      <c r="AE37" s="318" t="str">
        <f t="shared" si="67"/>
        <v>n/a</v>
      </c>
      <c r="AF37" s="318" t="str">
        <f t="shared" si="67"/>
        <v>n/a</v>
      </c>
      <c r="AG37" s="318" t="str">
        <f t="shared" si="5"/>
        <v>n/a</v>
      </c>
      <c r="AH37" s="318" t="str">
        <f t="shared" si="6"/>
        <v>n/a</v>
      </c>
      <c r="AI37" s="318" t="str">
        <f t="shared" si="7"/>
        <v>n/a</v>
      </c>
      <c r="AJ37" s="318" t="str">
        <f t="shared" ref="AJ37:AT37" si="68">IF(ISERROR((N37/O37-1)*100),"n/a",(N37/O37-1)*100)</f>
        <v>n/a</v>
      </c>
      <c r="AK37" s="318" t="str">
        <f t="shared" si="68"/>
        <v>n/a</v>
      </c>
      <c r="AL37" s="318" t="str">
        <f t="shared" si="68"/>
        <v>n/a</v>
      </c>
      <c r="AM37" s="318" t="str">
        <f t="shared" si="68"/>
        <v>n/a</v>
      </c>
      <c r="AN37" s="318" t="str">
        <f t="shared" si="68"/>
        <v>n/a</v>
      </c>
      <c r="AO37" s="318" t="str">
        <f t="shared" si="68"/>
        <v>n/a</v>
      </c>
      <c r="AP37" s="318" t="str">
        <f t="shared" si="68"/>
        <v>n/a</v>
      </c>
      <c r="AQ37" s="318" t="str">
        <f t="shared" si="68"/>
        <v>n/a</v>
      </c>
      <c r="AR37" s="318" t="str">
        <f t="shared" si="68"/>
        <v>n/a</v>
      </c>
      <c r="AS37" s="318" t="str">
        <f t="shared" si="68"/>
        <v>n/a</v>
      </c>
      <c r="AT37" s="318" t="str">
        <f t="shared" si="68"/>
        <v>n/a</v>
      </c>
      <c r="AU37" s="319">
        <f t="shared" si="9"/>
        <v>20.42788717</v>
      </c>
      <c r="AV37" s="320">
        <f t="shared" si="10"/>
        <v>23.15980628</v>
      </c>
    </row>
    <row r="38" ht="11.25" customHeight="1">
      <c r="A38" s="299" t="s">
        <v>1670</v>
      </c>
      <c r="B38" s="331" t="s">
        <v>1671</v>
      </c>
      <c r="C38" s="309">
        <v>1.12</v>
      </c>
      <c r="D38" s="310">
        <v>1.08</v>
      </c>
      <c r="E38" s="310">
        <v>1.04</v>
      </c>
      <c r="F38" s="337">
        <v>1.0</v>
      </c>
      <c r="G38" s="337">
        <v>0.96</v>
      </c>
      <c r="H38" s="337">
        <v>0.92</v>
      </c>
      <c r="I38" s="337">
        <v>0.81</v>
      </c>
      <c r="J38" s="338"/>
      <c r="K38" s="343">
        <v>0.72</v>
      </c>
      <c r="L38" s="344">
        <v>0.72</v>
      </c>
      <c r="M38" s="338"/>
      <c r="N38" s="345">
        <v>0.72</v>
      </c>
      <c r="O38" s="340">
        <v>0.78</v>
      </c>
      <c r="P38" s="341">
        <v>0.84</v>
      </c>
      <c r="Q38" s="341">
        <v>0.8</v>
      </c>
      <c r="R38" s="341">
        <v>0.74</v>
      </c>
      <c r="S38" s="341">
        <v>0.69</v>
      </c>
      <c r="T38" s="341">
        <v>0.64</v>
      </c>
      <c r="U38" s="341">
        <v>0.565</v>
      </c>
      <c r="V38" s="341">
        <v>0.51</v>
      </c>
      <c r="W38" s="340">
        <v>0.48</v>
      </c>
      <c r="X38" s="341">
        <v>0.48</v>
      </c>
      <c r="Y38" s="341">
        <v>0.36</v>
      </c>
      <c r="Z38" s="316">
        <f t="shared" si="3"/>
        <v>15.975</v>
      </c>
      <c r="AA38" s="317">
        <f t="shared" ref="AA38:AF38" si="69">IF(ISERROR((C38/D38-1)*100),"n/a",(C38/D38-1)*100)</f>
        <v>3.703703704</v>
      </c>
      <c r="AB38" s="317">
        <f t="shared" si="69"/>
        <v>3.846153846</v>
      </c>
      <c r="AC38" s="318">
        <f t="shared" si="69"/>
        <v>4</v>
      </c>
      <c r="AD38" s="318">
        <f t="shared" si="69"/>
        <v>4.166666667</v>
      </c>
      <c r="AE38" s="318">
        <f t="shared" si="69"/>
        <v>4.347826087</v>
      </c>
      <c r="AF38" s="318">
        <f t="shared" si="69"/>
        <v>13.58024691</v>
      </c>
      <c r="AG38" s="318">
        <f t="shared" si="5"/>
        <v>12.5</v>
      </c>
      <c r="AH38" s="318">
        <f t="shared" si="6"/>
        <v>0</v>
      </c>
      <c r="AI38" s="318">
        <f t="shared" si="7"/>
        <v>0</v>
      </c>
      <c r="AJ38" s="318">
        <f t="shared" ref="AJ38:AT38" si="70">IF(ISERROR((N38/O38-1)*100),"n/a",(N38/O38-1)*100)</f>
        <v>-7.692307692</v>
      </c>
      <c r="AK38" s="318">
        <f t="shared" si="70"/>
        <v>-7.142857143</v>
      </c>
      <c r="AL38" s="318">
        <f t="shared" si="70"/>
        <v>5</v>
      </c>
      <c r="AM38" s="318">
        <f t="shared" si="70"/>
        <v>8.108108108</v>
      </c>
      <c r="AN38" s="318">
        <f t="shared" si="70"/>
        <v>7.246376812</v>
      </c>
      <c r="AO38" s="318">
        <f t="shared" si="70"/>
        <v>7.8125</v>
      </c>
      <c r="AP38" s="318">
        <f t="shared" si="70"/>
        <v>13.27433628</v>
      </c>
      <c r="AQ38" s="318">
        <f t="shared" si="70"/>
        <v>10.78431373</v>
      </c>
      <c r="AR38" s="318">
        <f t="shared" si="70"/>
        <v>6.25</v>
      </c>
      <c r="AS38" s="318">
        <f t="shared" si="70"/>
        <v>0</v>
      </c>
      <c r="AT38" s="318">
        <f t="shared" si="70"/>
        <v>33.33333333</v>
      </c>
      <c r="AU38" s="319">
        <f t="shared" si="9"/>
        <v>6.155920032</v>
      </c>
      <c r="AV38" s="320">
        <f t="shared" si="10"/>
        <v>8.647186017</v>
      </c>
    </row>
    <row r="39" ht="11.25" customHeight="1">
      <c r="A39" s="253" t="s">
        <v>1469</v>
      </c>
      <c r="B39" s="122" t="s">
        <v>1470</v>
      </c>
      <c r="C39" s="309">
        <v>0.52</v>
      </c>
      <c r="D39" s="310">
        <v>0.4</v>
      </c>
      <c r="E39" s="346">
        <v>0.3</v>
      </c>
      <c r="F39" s="309">
        <v>0.2</v>
      </c>
      <c r="G39" s="309">
        <v>0.16</v>
      </c>
      <c r="H39" s="309">
        <v>0.12</v>
      </c>
      <c r="I39" s="309">
        <v>0.075</v>
      </c>
      <c r="J39" s="322"/>
      <c r="K39" s="328">
        <v>0.0</v>
      </c>
      <c r="L39" s="326">
        <v>0.0</v>
      </c>
      <c r="M39" s="322"/>
      <c r="N39" s="327">
        <v>0.0</v>
      </c>
      <c r="O39" s="325">
        <v>0.0</v>
      </c>
      <c r="P39" s="325">
        <v>0.0</v>
      </c>
      <c r="Q39" s="325">
        <v>0.0</v>
      </c>
      <c r="R39" s="325">
        <v>0.0</v>
      </c>
      <c r="S39" s="325">
        <v>0.0</v>
      </c>
      <c r="T39" s="325">
        <v>0.0</v>
      </c>
      <c r="U39" s="325">
        <v>0.0</v>
      </c>
      <c r="V39" s="325">
        <v>0.0</v>
      </c>
      <c r="W39" s="325">
        <v>0.0</v>
      </c>
      <c r="X39" s="325">
        <v>0.0</v>
      </c>
      <c r="Y39" s="325">
        <v>0.0</v>
      </c>
      <c r="Z39" s="316">
        <f t="shared" si="3"/>
        <v>1.775</v>
      </c>
      <c r="AA39" s="317">
        <f t="shared" ref="AA39:AF39" si="71">IF(ISERROR((C39/D39-1)*100),"n/a",(C39/D39-1)*100)</f>
        <v>30</v>
      </c>
      <c r="AB39" s="317">
        <f t="shared" si="71"/>
        <v>33.33333333</v>
      </c>
      <c r="AC39" s="318">
        <f t="shared" si="71"/>
        <v>50</v>
      </c>
      <c r="AD39" s="318">
        <f t="shared" si="71"/>
        <v>25</v>
      </c>
      <c r="AE39" s="318">
        <f t="shared" si="71"/>
        <v>33.33333333</v>
      </c>
      <c r="AF39" s="318">
        <f t="shared" si="71"/>
        <v>60</v>
      </c>
      <c r="AG39" s="318" t="str">
        <f t="shared" si="5"/>
        <v>n/a</v>
      </c>
      <c r="AH39" s="318" t="str">
        <f t="shared" si="6"/>
        <v>n/a</v>
      </c>
      <c r="AI39" s="318" t="str">
        <f t="shared" si="7"/>
        <v>n/a</v>
      </c>
      <c r="AJ39" s="318" t="str">
        <f t="shared" ref="AJ39:AT39" si="72">IF(ISERROR((N39/O39-1)*100),"n/a",(N39/O39-1)*100)</f>
        <v>n/a</v>
      </c>
      <c r="AK39" s="318" t="str">
        <f t="shared" si="72"/>
        <v>n/a</v>
      </c>
      <c r="AL39" s="318" t="str">
        <f t="shared" si="72"/>
        <v>n/a</v>
      </c>
      <c r="AM39" s="318" t="str">
        <f t="shared" si="72"/>
        <v>n/a</v>
      </c>
      <c r="AN39" s="318" t="str">
        <f t="shared" si="72"/>
        <v>n/a</v>
      </c>
      <c r="AO39" s="318" t="str">
        <f t="shared" si="72"/>
        <v>n/a</v>
      </c>
      <c r="AP39" s="318" t="str">
        <f t="shared" si="72"/>
        <v>n/a</v>
      </c>
      <c r="AQ39" s="318" t="str">
        <f t="shared" si="72"/>
        <v>n/a</v>
      </c>
      <c r="AR39" s="318" t="str">
        <f t="shared" si="72"/>
        <v>n/a</v>
      </c>
      <c r="AS39" s="318" t="str">
        <f t="shared" si="72"/>
        <v>n/a</v>
      </c>
      <c r="AT39" s="318" t="str">
        <f t="shared" si="72"/>
        <v>n/a</v>
      </c>
      <c r="AU39" s="319">
        <f t="shared" si="9"/>
        <v>38.61111111</v>
      </c>
      <c r="AV39" s="320">
        <f t="shared" si="10"/>
        <v>13.4336504</v>
      </c>
    </row>
    <row r="40" ht="11.25" customHeight="1">
      <c r="A40" s="232" t="s">
        <v>139</v>
      </c>
      <c r="B40" s="99" t="s">
        <v>140</v>
      </c>
      <c r="C40" s="309">
        <v>1.4375</v>
      </c>
      <c r="D40" s="310">
        <v>1.325</v>
      </c>
      <c r="E40" s="310">
        <v>1.265</v>
      </c>
      <c r="F40" s="309">
        <v>1.205</v>
      </c>
      <c r="G40" s="309">
        <v>1.145</v>
      </c>
      <c r="H40" s="309">
        <v>1.065</v>
      </c>
      <c r="I40" s="309">
        <v>0.96</v>
      </c>
      <c r="J40" s="322"/>
      <c r="K40" s="309">
        <v>0.775</v>
      </c>
      <c r="L40" s="323">
        <v>0.635</v>
      </c>
      <c r="M40" s="322"/>
      <c r="N40" s="316">
        <v>0.56</v>
      </c>
      <c r="O40" s="324">
        <v>0.5</v>
      </c>
      <c r="P40" s="324">
        <v>0.48</v>
      </c>
      <c r="Q40" s="324">
        <v>0.42</v>
      </c>
      <c r="R40" s="324">
        <v>0.345</v>
      </c>
      <c r="S40" s="324">
        <v>0.31</v>
      </c>
      <c r="T40" s="324">
        <v>0.2925</v>
      </c>
      <c r="U40" s="324">
        <v>0.2825</v>
      </c>
      <c r="V40" s="324">
        <v>0.27</v>
      </c>
      <c r="W40" s="325">
        <v>0.26</v>
      </c>
      <c r="X40" s="324">
        <v>0.23</v>
      </c>
      <c r="Y40" s="325">
        <v>0.2</v>
      </c>
      <c r="Z40" s="316">
        <f t="shared" si="3"/>
        <v>13.9625</v>
      </c>
      <c r="AA40" s="317">
        <f t="shared" ref="AA40:AF40" si="73">IF(ISERROR((C40/D40-1)*100),"n/a",(C40/D40-1)*100)</f>
        <v>8.490566038</v>
      </c>
      <c r="AB40" s="317">
        <f t="shared" si="73"/>
        <v>4.743083004</v>
      </c>
      <c r="AC40" s="318">
        <f t="shared" si="73"/>
        <v>4.979253112</v>
      </c>
      <c r="AD40" s="318">
        <f t="shared" si="73"/>
        <v>5.240174672</v>
      </c>
      <c r="AE40" s="318">
        <f t="shared" si="73"/>
        <v>7.511737089</v>
      </c>
      <c r="AF40" s="318">
        <f t="shared" si="73"/>
        <v>10.9375</v>
      </c>
      <c r="AG40" s="318">
        <f t="shared" si="5"/>
        <v>23.87096774</v>
      </c>
      <c r="AH40" s="318">
        <f t="shared" si="6"/>
        <v>22.04724409</v>
      </c>
      <c r="AI40" s="318">
        <f t="shared" si="7"/>
        <v>13.39285714</v>
      </c>
      <c r="AJ40" s="318">
        <f t="shared" ref="AJ40:AT40" si="74">IF(ISERROR((N40/O40-1)*100),"n/a",(N40/O40-1)*100)</f>
        <v>12</v>
      </c>
      <c r="AK40" s="318">
        <f t="shared" si="74"/>
        <v>4.166666667</v>
      </c>
      <c r="AL40" s="318">
        <f t="shared" si="74"/>
        <v>14.28571429</v>
      </c>
      <c r="AM40" s="318">
        <f t="shared" si="74"/>
        <v>21.73913043</v>
      </c>
      <c r="AN40" s="318">
        <f t="shared" si="74"/>
        <v>11.29032258</v>
      </c>
      <c r="AO40" s="318">
        <f t="shared" si="74"/>
        <v>5.982905983</v>
      </c>
      <c r="AP40" s="318">
        <f t="shared" si="74"/>
        <v>3.539823009</v>
      </c>
      <c r="AQ40" s="318">
        <f t="shared" si="74"/>
        <v>4.62962963</v>
      </c>
      <c r="AR40" s="318">
        <f t="shared" si="74"/>
        <v>3.846153846</v>
      </c>
      <c r="AS40" s="318">
        <f t="shared" si="74"/>
        <v>13.04347826</v>
      </c>
      <c r="AT40" s="318">
        <f t="shared" si="74"/>
        <v>15</v>
      </c>
      <c r="AU40" s="319">
        <f t="shared" si="9"/>
        <v>10.53686038</v>
      </c>
      <c r="AV40" s="320">
        <f t="shared" si="10"/>
        <v>6.418912552</v>
      </c>
    </row>
    <row r="41" ht="11.25" customHeight="1">
      <c r="A41" s="232" t="s">
        <v>563</v>
      </c>
      <c r="B41" s="99" t="s">
        <v>564</v>
      </c>
      <c r="C41" s="309">
        <v>2.35</v>
      </c>
      <c r="D41" s="310">
        <v>2.24</v>
      </c>
      <c r="E41" s="310">
        <v>2.14</v>
      </c>
      <c r="F41" s="309">
        <v>2.08</v>
      </c>
      <c r="G41" s="309">
        <v>2.02</v>
      </c>
      <c r="H41" s="309">
        <v>1.96</v>
      </c>
      <c r="I41" s="309">
        <v>1.9</v>
      </c>
      <c r="J41" s="322"/>
      <c r="K41" s="309">
        <v>1.84</v>
      </c>
      <c r="L41" s="323">
        <v>1.78</v>
      </c>
      <c r="M41" s="322"/>
      <c r="N41" s="327">
        <v>1.76</v>
      </c>
      <c r="O41" s="324">
        <v>1.76</v>
      </c>
      <c r="P41" s="324">
        <v>1.72</v>
      </c>
      <c r="Q41" s="324">
        <v>1.64</v>
      </c>
      <c r="R41" s="324">
        <v>1.45</v>
      </c>
      <c r="S41" s="324">
        <v>1.245</v>
      </c>
      <c r="T41" s="324">
        <v>1.149</v>
      </c>
      <c r="U41" s="324">
        <v>1.132</v>
      </c>
      <c r="V41" s="324">
        <v>1.1</v>
      </c>
      <c r="W41" s="325">
        <v>1.072</v>
      </c>
      <c r="X41" s="324">
        <v>1.072</v>
      </c>
      <c r="Y41" s="324">
        <v>1.0590000000000002</v>
      </c>
      <c r="Z41" s="316">
        <f t="shared" si="3"/>
        <v>34.469</v>
      </c>
      <c r="AA41" s="317">
        <f t="shared" ref="AA41:AF41" si="75">IF(ISERROR((C41/D41-1)*100),"n/a",(C41/D41-1)*100)</f>
        <v>4.910714286</v>
      </c>
      <c r="AB41" s="317">
        <f t="shared" si="75"/>
        <v>4.672897196</v>
      </c>
      <c r="AC41" s="318">
        <f t="shared" si="75"/>
        <v>2.884615385</v>
      </c>
      <c r="AD41" s="318">
        <f t="shared" si="75"/>
        <v>2.97029703</v>
      </c>
      <c r="AE41" s="318">
        <f t="shared" si="75"/>
        <v>3.06122449</v>
      </c>
      <c r="AF41" s="318">
        <f t="shared" si="75"/>
        <v>3.157894737</v>
      </c>
      <c r="AG41" s="318">
        <f t="shared" si="5"/>
        <v>3.260869565</v>
      </c>
      <c r="AH41" s="318">
        <f t="shared" si="6"/>
        <v>3.370786517</v>
      </c>
      <c r="AI41" s="318">
        <f t="shared" si="7"/>
        <v>1.136363636</v>
      </c>
      <c r="AJ41" s="318">
        <f t="shared" ref="AJ41:AT41" si="76">IF(ISERROR((N41/O41-1)*100),"n/a",(N41/O41-1)*100)</f>
        <v>0</v>
      </c>
      <c r="AK41" s="318">
        <f t="shared" si="76"/>
        <v>2.325581395</v>
      </c>
      <c r="AL41" s="318">
        <f t="shared" si="76"/>
        <v>4.87804878</v>
      </c>
      <c r="AM41" s="318">
        <f t="shared" si="76"/>
        <v>13.10344828</v>
      </c>
      <c r="AN41" s="318">
        <f t="shared" si="76"/>
        <v>16.46586345</v>
      </c>
      <c r="AO41" s="318">
        <f t="shared" si="76"/>
        <v>8.355091384</v>
      </c>
      <c r="AP41" s="318">
        <f t="shared" si="76"/>
        <v>1.501766784</v>
      </c>
      <c r="AQ41" s="318">
        <f t="shared" si="76"/>
        <v>2.909090909</v>
      </c>
      <c r="AR41" s="318">
        <f t="shared" si="76"/>
        <v>2.611940299</v>
      </c>
      <c r="AS41" s="318">
        <f t="shared" si="76"/>
        <v>0</v>
      </c>
      <c r="AT41" s="318">
        <f t="shared" si="76"/>
        <v>1.227573182</v>
      </c>
      <c r="AU41" s="319">
        <f t="shared" si="9"/>
        <v>4.140203365</v>
      </c>
      <c r="AV41" s="320">
        <f t="shared" si="10"/>
        <v>4.128098851</v>
      </c>
    </row>
    <row r="42" ht="11.25" customHeight="1">
      <c r="A42" s="350" t="s">
        <v>1836</v>
      </c>
      <c r="B42" s="99" t="s">
        <v>1837</v>
      </c>
      <c r="C42" s="309">
        <v>0.48</v>
      </c>
      <c r="D42" s="310">
        <v>0.44</v>
      </c>
      <c r="E42" s="310">
        <v>0.4</v>
      </c>
      <c r="F42" s="309">
        <v>0.36</v>
      </c>
      <c r="G42" s="309">
        <v>0.32</v>
      </c>
      <c r="H42" s="328">
        <v>0.28</v>
      </c>
      <c r="I42" s="309">
        <v>0.28</v>
      </c>
      <c r="J42" s="322"/>
      <c r="K42" s="328">
        <v>0.24</v>
      </c>
      <c r="L42" s="326">
        <v>0.24</v>
      </c>
      <c r="M42" s="322"/>
      <c r="N42" s="327">
        <v>0.24</v>
      </c>
      <c r="O42" s="325">
        <v>0.24</v>
      </c>
      <c r="P42" s="325">
        <v>0.24</v>
      </c>
      <c r="Q42" s="325">
        <v>0.24</v>
      </c>
      <c r="R42" s="325">
        <v>0.24</v>
      </c>
      <c r="S42" s="325">
        <v>0.24</v>
      </c>
      <c r="T42" s="325">
        <v>0.24</v>
      </c>
      <c r="U42" s="325">
        <v>0.24</v>
      </c>
      <c r="V42" s="325">
        <v>0.24</v>
      </c>
      <c r="W42" s="325">
        <v>0.24</v>
      </c>
      <c r="X42" s="325">
        <v>0.24</v>
      </c>
      <c r="Y42" s="324">
        <v>0.34</v>
      </c>
      <c r="Z42" s="316">
        <f t="shared" si="3"/>
        <v>6.02</v>
      </c>
      <c r="AA42" s="317">
        <f t="shared" ref="AA42:AF42" si="77">IF(ISERROR((C42/D42-1)*100),"n/a",(C42/D42-1)*100)</f>
        <v>9.090909091</v>
      </c>
      <c r="AB42" s="317">
        <f t="shared" si="77"/>
        <v>10</v>
      </c>
      <c r="AC42" s="318">
        <f t="shared" si="77"/>
        <v>11.11111111</v>
      </c>
      <c r="AD42" s="318">
        <f t="shared" si="77"/>
        <v>12.5</v>
      </c>
      <c r="AE42" s="318">
        <f t="shared" si="77"/>
        <v>14.28571429</v>
      </c>
      <c r="AF42" s="318">
        <f t="shared" si="77"/>
        <v>0</v>
      </c>
      <c r="AG42" s="318">
        <f t="shared" si="5"/>
        <v>16.66666667</v>
      </c>
      <c r="AH42" s="318">
        <f t="shared" si="6"/>
        <v>0</v>
      </c>
      <c r="AI42" s="318">
        <f t="shared" si="7"/>
        <v>0</v>
      </c>
      <c r="AJ42" s="318">
        <f t="shared" ref="AJ42:AT42" si="78">IF(ISERROR((N42/O42-1)*100),"n/a",(N42/O42-1)*100)</f>
        <v>0</v>
      </c>
      <c r="AK42" s="318">
        <f t="shared" si="78"/>
        <v>0</v>
      </c>
      <c r="AL42" s="318">
        <f t="shared" si="78"/>
        <v>0</v>
      </c>
      <c r="AM42" s="318">
        <f t="shared" si="78"/>
        <v>0</v>
      </c>
      <c r="AN42" s="318">
        <f t="shared" si="78"/>
        <v>0</v>
      </c>
      <c r="AO42" s="318">
        <f t="shared" si="78"/>
        <v>0</v>
      </c>
      <c r="AP42" s="318">
        <f t="shared" si="78"/>
        <v>0</v>
      </c>
      <c r="AQ42" s="318">
        <f t="shared" si="78"/>
        <v>0</v>
      </c>
      <c r="AR42" s="318">
        <f t="shared" si="78"/>
        <v>0</v>
      </c>
      <c r="AS42" s="318">
        <f t="shared" si="78"/>
        <v>0</v>
      </c>
      <c r="AT42" s="318">
        <f t="shared" si="78"/>
        <v>-29.41176471</v>
      </c>
      <c r="AU42" s="319">
        <f t="shared" si="9"/>
        <v>2.212131822</v>
      </c>
      <c r="AV42" s="320">
        <f t="shared" si="10"/>
        <v>9.490694023</v>
      </c>
    </row>
    <row r="43" ht="11.25" customHeight="1">
      <c r="A43" s="299" t="s">
        <v>1471</v>
      </c>
      <c r="B43" s="331" t="s">
        <v>1472</v>
      </c>
      <c r="C43" s="309">
        <v>1.4</v>
      </c>
      <c r="D43" s="310">
        <v>1.28</v>
      </c>
      <c r="E43" s="347">
        <v>1.2</v>
      </c>
      <c r="F43" s="309">
        <v>1.1</v>
      </c>
      <c r="G43" s="309">
        <v>0.8</v>
      </c>
      <c r="H43" s="309">
        <v>0.5</v>
      </c>
      <c r="I43" s="309">
        <v>0.2</v>
      </c>
      <c r="J43" s="322"/>
      <c r="K43" s="328">
        <v>0.0</v>
      </c>
      <c r="L43" s="326">
        <v>0.0</v>
      </c>
      <c r="M43" s="322"/>
      <c r="N43" s="327">
        <v>0.0</v>
      </c>
      <c r="O43" s="325">
        <v>0.0</v>
      </c>
      <c r="P43" s="325">
        <v>0.0</v>
      </c>
      <c r="Q43" s="325">
        <v>0.0</v>
      </c>
      <c r="R43" s="325">
        <v>0.0</v>
      </c>
      <c r="S43" s="325">
        <v>0.0</v>
      </c>
      <c r="T43" s="325">
        <v>0.0</v>
      </c>
      <c r="U43" s="325">
        <v>0.0</v>
      </c>
      <c r="V43" s="325">
        <v>0.0</v>
      </c>
      <c r="W43" s="325">
        <v>0.0</v>
      </c>
      <c r="X43" s="325">
        <v>0.0</v>
      </c>
      <c r="Y43" s="325">
        <v>0.0</v>
      </c>
      <c r="Z43" s="316">
        <f t="shared" si="3"/>
        <v>6.48</v>
      </c>
      <c r="AA43" s="317">
        <f t="shared" ref="AA43:AF43" si="79">IF(ISERROR((C43/D43-1)*100),"n/a",(C43/D43-1)*100)</f>
        <v>9.375</v>
      </c>
      <c r="AB43" s="317">
        <f t="shared" si="79"/>
        <v>6.666666667</v>
      </c>
      <c r="AC43" s="318">
        <f t="shared" si="79"/>
        <v>9.090909091</v>
      </c>
      <c r="AD43" s="318">
        <f t="shared" si="79"/>
        <v>37.5</v>
      </c>
      <c r="AE43" s="318">
        <f t="shared" si="79"/>
        <v>60</v>
      </c>
      <c r="AF43" s="318">
        <f t="shared" si="79"/>
        <v>150</v>
      </c>
      <c r="AG43" s="318" t="str">
        <f t="shared" si="5"/>
        <v>n/a</v>
      </c>
      <c r="AH43" s="318" t="str">
        <f t="shared" si="6"/>
        <v>n/a</v>
      </c>
      <c r="AI43" s="318" t="str">
        <f t="shared" si="7"/>
        <v>n/a</v>
      </c>
      <c r="AJ43" s="318" t="str">
        <f t="shared" ref="AJ43:AT43" si="80">IF(ISERROR((N43/O43-1)*100),"n/a",(N43/O43-1)*100)</f>
        <v>n/a</v>
      </c>
      <c r="AK43" s="318" t="str">
        <f t="shared" si="80"/>
        <v>n/a</v>
      </c>
      <c r="AL43" s="318" t="str">
        <f t="shared" si="80"/>
        <v>n/a</v>
      </c>
      <c r="AM43" s="318" t="str">
        <f t="shared" si="80"/>
        <v>n/a</v>
      </c>
      <c r="AN43" s="318" t="str">
        <f t="shared" si="80"/>
        <v>n/a</v>
      </c>
      <c r="AO43" s="318" t="str">
        <f t="shared" si="80"/>
        <v>n/a</v>
      </c>
      <c r="AP43" s="318" t="str">
        <f t="shared" si="80"/>
        <v>n/a</v>
      </c>
      <c r="AQ43" s="318" t="str">
        <f t="shared" si="80"/>
        <v>n/a</v>
      </c>
      <c r="AR43" s="318" t="str">
        <f t="shared" si="80"/>
        <v>n/a</v>
      </c>
      <c r="AS43" s="318" t="str">
        <f t="shared" si="80"/>
        <v>n/a</v>
      </c>
      <c r="AT43" s="318" t="str">
        <f t="shared" si="80"/>
        <v>n/a</v>
      </c>
      <c r="AU43" s="319">
        <f t="shared" si="9"/>
        <v>45.43876263</v>
      </c>
      <c r="AV43" s="320">
        <f t="shared" si="10"/>
        <v>55.37714836</v>
      </c>
    </row>
    <row r="44" ht="11.25" customHeight="1">
      <c r="A44" s="253" t="s">
        <v>565</v>
      </c>
      <c r="B44" s="122" t="s">
        <v>566</v>
      </c>
      <c r="C44" s="309">
        <v>1.96</v>
      </c>
      <c r="D44" s="310">
        <v>1.75</v>
      </c>
      <c r="E44" s="310">
        <v>1.44</v>
      </c>
      <c r="F44" s="311">
        <v>1.29</v>
      </c>
      <c r="G44" s="311">
        <v>1.18</v>
      </c>
      <c r="H44" s="311">
        <v>1.12</v>
      </c>
      <c r="I44" s="311">
        <v>1.0</v>
      </c>
      <c r="J44" s="312"/>
      <c r="K44" s="311">
        <v>0.88</v>
      </c>
      <c r="L44" s="348">
        <v>0.84</v>
      </c>
      <c r="M44" s="312"/>
      <c r="N44" s="314">
        <v>0.8</v>
      </c>
      <c r="O44" s="315">
        <v>0.8</v>
      </c>
      <c r="P44" s="335">
        <v>1.64</v>
      </c>
      <c r="Q44" s="335">
        <v>1.52</v>
      </c>
      <c r="R44" s="335">
        <v>1.4</v>
      </c>
      <c r="S44" s="335">
        <v>1.28</v>
      </c>
      <c r="T44" s="335">
        <v>1.12</v>
      </c>
      <c r="U44" s="335">
        <v>0.92</v>
      </c>
      <c r="V44" s="335">
        <v>0.84</v>
      </c>
      <c r="W44" s="335">
        <v>0.76</v>
      </c>
      <c r="X44" s="335">
        <v>0.68</v>
      </c>
      <c r="Y44" s="335">
        <v>0.6</v>
      </c>
      <c r="Z44" s="316">
        <f t="shared" si="3"/>
        <v>23.82</v>
      </c>
      <c r="AA44" s="317">
        <f t="shared" ref="AA44:AF44" si="81">IF(ISERROR((C44/D44-1)*100),"n/a",(C44/D44-1)*100)</f>
        <v>12</v>
      </c>
      <c r="AB44" s="317">
        <f t="shared" si="81"/>
        <v>21.52777778</v>
      </c>
      <c r="AC44" s="318">
        <f t="shared" si="81"/>
        <v>11.62790698</v>
      </c>
      <c r="AD44" s="318">
        <f t="shared" si="81"/>
        <v>9.322033898</v>
      </c>
      <c r="AE44" s="318">
        <f t="shared" si="81"/>
        <v>5.357142857</v>
      </c>
      <c r="AF44" s="318">
        <f t="shared" si="81"/>
        <v>12</v>
      </c>
      <c r="AG44" s="318">
        <f t="shared" si="5"/>
        <v>13.63636364</v>
      </c>
      <c r="AH44" s="318">
        <f t="shared" si="6"/>
        <v>4.761904762</v>
      </c>
      <c r="AI44" s="318">
        <f t="shared" si="7"/>
        <v>5</v>
      </c>
      <c r="AJ44" s="318">
        <f t="shared" ref="AJ44:AT44" si="82">IF(ISERROR((N44/O44-1)*100),"n/a",(N44/O44-1)*100)</f>
        <v>0</v>
      </c>
      <c r="AK44" s="318">
        <f t="shared" si="82"/>
        <v>-51.2195122</v>
      </c>
      <c r="AL44" s="318">
        <f t="shared" si="82"/>
        <v>7.894736842</v>
      </c>
      <c r="AM44" s="318">
        <f t="shared" si="82"/>
        <v>8.571428571</v>
      </c>
      <c r="AN44" s="318">
        <f t="shared" si="82"/>
        <v>9.375</v>
      </c>
      <c r="AO44" s="318">
        <f t="shared" si="82"/>
        <v>14.28571429</v>
      </c>
      <c r="AP44" s="318">
        <f t="shared" si="82"/>
        <v>21.73913043</v>
      </c>
      <c r="AQ44" s="318">
        <f t="shared" si="82"/>
        <v>9.523809524</v>
      </c>
      <c r="AR44" s="318">
        <f t="shared" si="82"/>
        <v>10.52631579</v>
      </c>
      <c r="AS44" s="318">
        <f t="shared" si="82"/>
        <v>11.76470588</v>
      </c>
      <c r="AT44" s="318">
        <f t="shared" si="82"/>
        <v>13.33333333</v>
      </c>
      <c r="AU44" s="319">
        <f t="shared" si="9"/>
        <v>7.551389619</v>
      </c>
      <c r="AV44" s="320">
        <f t="shared" si="10"/>
        <v>14.75572729</v>
      </c>
    </row>
    <row r="45" ht="11.25" customHeight="1">
      <c r="A45" s="232" t="s">
        <v>1672</v>
      </c>
      <c r="B45" s="99" t="s">
        <v>1673</v>
      </c>
      <c r="C45" s="309">
        <v>1.08</v>
      </c>
      <c r="D45" s="310">
        <v>0.84</v>
      </c>
      <c r="E45" s="310">
        <v>0.64</v>
      </c>
      <c r="F45" s="309">
        <v>0.48</v>
      </c>
      <c r="G45" s="309">
        <v>0.4</v>
      </c>
      <c r="H45" s="309">
        <v>0.32</v>
      </c>
      <c r="I45" s="328">
        <v>0.0</v>
      </c>
      <c r="J45" s="322"/>
      <c r="K45" s="328">
        <v>0.0</v>
      </c>
      <c r="L45" s="326">
        <v>0.0</v>
      </c>
      <c r="M45" s="322"/>
      <c r="N45" s="327">
        <v>0.0</v>
      </c>
      <c r="O45" s="325">
        <v>0.0</v>
      </c>
      <c r="P45" s="325">
        <v>0.0</v>
      </c>
      <c r="Q45" s="325">
        <v>0.0</v>
      </c>
      <c r="R45" s="325">
        <v>0.0</v>
      </c>
      <c r="S45" s="325">
        <v>0.0</v>
      </c>
      <c r="T45" s="325">
        <v>0.0</v>
      </c>
      <c r="U45" s="325">
        <v>0.0</v>
      </c>
      <c r="V45" s="325">
        <v>0.0</v>
      </c>
      <c r="W45" s="325">
        <v>0.0</v>
      </c>
      <c r="X45" s="325">
        <v>0.0</v>
      </c>
      <c r="Y45" s="325">
        <v>0.0</v>
      </c>
      <c r="Z45" s="316">
        <f t="shared" si="3"/>
        <v>3.76</v>
      </c>
      <c r="AA45" s="317">
        <f t="shared" ref="AA45:AF45" si="83">IF(ISERROR((C45/D45-1)*100),"n/a",(C45/D45-1)*100)</f>
        <v>28.57142857</v>
      </c>
      <c r="AB45" s="317">
        <f t="shared" si="83"/>
        <v>31.25</v>
      </c>
      <c r="AC45" s="318">
        <f t="shared" si="83"/>
        <v>33.33333333</v>
      </c>
      <c r="AD45" s="318">
        <f t="shared" si="83"/>
        <v>20</v>
      </c>
      <c r="AE45" s="318">
        <f t="shared" si="83"/>
        <v>25</v>
      </c>
      <c r="AF45" s="318" t="str">
        <f t="shared" si="83"/>
        <v>n/a</v>
      </c>
      <c r="AG45" s="318" t="str">
        <f t="shared" si="5"/>
        <v>n/a</v>
      </c>
      <c r="AH45" s="318" t="str">
        <f t="shared" si="6"/>
        <v>n/a</v>
      </c>
      <c r="AI45" s="318" t="str">
        <f t="shared" si="7"/>
        <v>n/a</v>
      </c>
      <c r="AJ45" s="318" t="str">
        <f t="shared" ref="AJ45:AT45" si="84">IF(ISERROR((N45/O45-1)*100),"n/a",(N45/O45-1)*100)</f>
        <v>n/a</v>
      </c>
      <c r="AK45" s="318" t="str">
        <f t="shared" si="84"/>
        <v>n/a</v>
      </c>
      <c r="AL45" s="318" t="str">
        <f t="shared" si="84"/>
        <v>n/a</v>
      </c>
      <c r="AM45" s="318" t="str">
        <f t="shared" si="84"/>
        <v>n/a</v>
      </c>
      <c r="AN45" s="318" t="str">
        <f t="shared" si="84"/>
        <v>n/a</v>
      </c>
      <c r="AO45" s="318" t="str">
        <f t="shared" si="84"/>
        <v>n/a</v>
      </c>
      <c r="AP45" s="318" t="str">
        <f t="shared" si="84"/>
        <v>n/a</v>
      </c>
      <c r="AQ45" s="318" t="str">
        <f t="shared" si="84"/>
        <v>n/a</v>
      </c>
      <c r="AR45" s="318" t="str">
        <f t="shared" si="84"/>
        <v>n/a</v>
      </c>
      <c r="AS45" s="318" t="str">
        <f t="shared" si="84"/>
        <v>n/a</v>
      </c>
      <c r="AT45" s="318" t="str">
        <f t="shared" si="84"/>
        <v>n/a</v>
      </c>
      <c r="AU45" s="319">
        <f t="shared" si="9"/>
        <v>27.63095238</v>
      </c>
      <c r="AV45" s="320">
        <f t="shared" si="10"/>
        <v>5.283287195</v>
      </c>
    </row>
    <row r="46" ht="11.25" customHeight="1">
      <c r="A46" s="350" t="s">
        <v>2027</v>
      </c>
      <c r="B46" s="99" t="s">
        <v>2028</v>
      </c>
      <c r="C46" s="309">
        <v>0.68</v>
      </c>
      <c r="D46" s="310">
        <v>0.56</v>
      </c>
      <c r="E46" s="310">
        <v>0.4</v>
      </c>
      <c r="F46" s="309">
        <v>0.16</v>
      </c>
      <c r="G46" s="328">
        <v>0.0</v>
      </c>
      <c r="H46" s="328">
        <v>0.0</v>
      </c>
      <c r="I46" s="328">
        <v>0.0</v>
      </c>
      <c r="J46" s="351"/>
      <c r="K46" s="328">
        <v>0.0</v>
      </c>
      <c r="L46" s="326">
        <v>0.0</v>
      </c>
      <c r="M46" s="351"/>
      <c r="N46" s="326">
        <v>0.0</v>
      </c>
      <c r="O46" s="352">
        <v>0.0</v>
      </c>
      <c r="P46" s="325">
        <v>0.0</v>
      </c>
      <c r="Q46" s="325">
        <v>0.0</v>
      </c>
      <c r="R46" s="325">
        <v>0.0</v>
      </c>
      <c r="S46" s="325">
        <v>0.0</v>
      </c>
      <c r="T46" s="325">
        <v>0.0</v>
      </c>
      <c r="U46" s="325">
        <v>0.0</v>
      </c>
      <c r="V46" s="325">
        <v>0.0</v>
      </c>
      <c r="W46" s="325">
        <v>0.0</v>
      </c>
      <c r="X46" s="325">
        <v>0.0</v>
      </c>
      <c r="Y46" s="325">
        <v>0.0</v>
      </c>
      <c r="Z46" s="316">
        <f t="shared" si="3"/>
        <v>1.8</v>
      </c>
      <c r="AA46" s="317">
        <f t="shared" ref="AA46:AF46" si="85">IF(ISERROR((C46/D46-1)*100),"n/a",(C46/D46-1)*100)</f>
        <v>21.42857143</v>
      </c>
      <c r="AB46" s="317">
        <f t="shared" si="85"/>
        <v>40</v>
      </c>
      <c r="AC46" s="318">
        <f t="shared" si="85"/>
        <v>150</v>
      </c>
      <c r="AD46" s="318" t="str">
        <f t="shared" si="85"/>
        <v>n/a</v>
      </c>
      <c r="AE46" s="318" t="str">
        <f t="shared" si="85"/>
        <v>n/a</v>
      </c>
      <c r="AF46" s="318" t="str">
        <f t="shared" si="85"/>
        <v>n/a</v>
      </c>
      <c r="AG46" s="318" t="str">
        <f t="shared" si="5"/>
        <v>n/a</v>
      </c>
      <c r="AH46" s="318" t="str">
        <f t="shared" si="6"/>
        <v>n/a</v>
      </c>
      <c r="AI46" s="318" t="str">
        <f t="shared" si="7"/>
        <v>n/a</v>
      </c>
      <c r="AJ46" s="318" t="str">
        <f t="shared" ref="AJ46:AT46" si="86">IF(ISERROR((N46/O46-1)*100),"n/a",(N46/O46-1)*100)</f>
        <v>n/a</v>
      </c>
      <c r="AK46" s="318" t="str">
        <f t="shared" si="86"/>
        <v>n/a</v>
      </c>
      <c r="AL46" s="318" t="str">
        <f t="shared" si="86"/>
        <v>n/a</v>
      </c>
      <c r="AM46" s="318" t="str">
        <f t="shared" si="86"/>
        <v>n/a</v>
      </c>
      <c r="AN46" s="318" t="str">
        <f t="shared" si="86"/>
        <v>n/a</v>
      </c>
      <c r="AO46" s="318" t="str">
        <f t="shared" si="86"/>
        <v>n/a</v>
      </c>
      <c r="AP46" s="318" t="str">
        <f t="shared" si="86"/>
        <v>n/a</v>
      </c>
      <c r="AQ46" s="318" t="str">
        <f t="shared" si="86"/>
        <v>n/a</v>
      </c>
      <c r="AR46" s="318" t="str">
        <f t="shared" si="86"/>
        <v>n/a</v>
      </c>
      <c r="AS46" s="318" t="str">
        <f t="shared" si="86"/>
        <v>n/a</v>
      </c>
      <c r="AT46" s="318" t="str">
        <f t="shared" si="86"/>
        <v>n/a</v>
      </c>
      <c r="AU46" s="319">
        <f t="shared" si="9"/>
        <v>70.47619048</v>
      </c>
      <c r="AV46" s="320">
        <f t="shared" si="10"/>
        <v>69.49281762</v>
      </c>
    </row>
    <row r="47" ht="11.25" customHeight="1">
      <c r="A47" s="299" t="s">
        <v>567</v>
      </c>
      <c r="B47" s="331" t="s">
        <v>568</v>
      </c>
      <c r="C47" s="309">
        <v>2.48</v>
      </c>
      <c r="D47" s="310">
        <v>2.46</v>
      </c>
      <c r="E47" s="310">
        <v>2.38</v>
      </c>
      <c r="F47" s="337">
        <v>2.3</v>
      </c>
      <c r="G47" s="337">
        <v>2.22</v>
      </c>
      <c r="H47" s="337">
        <v>2.12</v>
      </c>
      <c r="I47" s="343">
        <v>2.0</v>
      </c>
      <c r="J47" s="338"/>
      <c r="K47" s="337">
        <v>1.89</v>
      </c>
      <c r="L47" s="339">
        <v>1.73</v>
      </c>
      <c r="M47" s="338"/>
      <c r="N47" s="332">
        <v>0.65</v>
      </c>
      <c r="O47" s="340">
        <v>0.21</v>
      </c>
      <c r="P47" s="341">
        <v>1.6</v>
      </c>
      <c r="Q47" s="341">
        <v>1.54</v>
      </c>
      <c r="R47" s="341">
        <v>1.36</v>
      </c>
      <c r="S47" s="341">
        <v>1.17</v>
      </c>
      <c r="T47" s="341">
        <v>0.77</v>
      </c>
      <c r="U47" s="341">
        <v>0.54</v>
      </c>
      <c r="V47" s="340">
        <v>0.44</v>
      </c>
      <c r="W47" s="340">
        <v>0.44</v>
      </c>
      <c r="X47" s="340">
        <v>0.44</v>
      </c>
      <c r="Y47" s="340">
        <v>0.44</v>
      </c>
      <c r="Z47" s="316">
        <f t="shared" si="3"/>
        <v>29.18</v>
      </c>
      <c r="AA47" s="317">
        <f t="shared" ref="AA47:AF47" si="87">IF(ISERROR((C47/D47-1)*100),"n/a",(C47/D47-1)*100)</f>
        <v>0.8130081301</v>
      </c>
      <c r="AB47" s="317">
        <f t="shared" si="87"/>
        <v>3.361344538</v>
      </c>
      <c r="AC47" s="318">
        <f t="shared" si="87"/>
        <v>3.47826087</v>
      </c>
      <c r="AD47" s="318">
        <f t="shared" si="87"/>
        <v>3.603603604</v>
      </c>
      <c r="AE47" s="318">
        <f t="shared" si="87"/>
        <v>4.716981132</v>
      </c>
      <c r="AF47" s="318">
        <f t="shared" si="87"/>
        <v>6</v>
      </c>
      <c r="AG47" s="318">
        <f t="shared" si="5"/>
        <v>5.82010582</v>
      </c>
      <c r="AH47" s="318">
        <f t="shared" si="6"/>
        <v>9.248554913</v>
      </c>
      <c r="AI47" s="318">
        <f t="shared" si="7"/>
        <v>166.1538462</v>
      </c>
      <c r="AJ47" s="318">
        <f t="shared" ref="AJ47:AT47" si="88">IF(ISERROR((N47/O47-1)*100),"n/a",(N47/O47-1)*100)</f>
        <v>209.5238095</v>
      </c>
      <c r="AK47" s="318">
        <f t="shared" si="88"/>
        <v>-86.875</v>
      </c>
      <c r="AL47" s="318">
        <f t="shared" si="88"/>
        <v>3.896103896</v>
      </c>
      <c r="AM47" s="318">
        <f t="shared" si="88"/>
        <v>13.23529412</v>
      </c>
      <c r="AN47" s="318">
        <f t="shared" si="88"/>
        <v>16.23931624</v>
      </c>
      <c r="AO47" s="318">
        <f t="shared" si="88"/>
        <v>51.94805195</v>
      </c>
      <c r="AP47" s="318">
        <f t="shared" si="88"/>
        <v>42.59259259</v>
      </c>
      <c r="AQ47" s="318">
        <f t="shared" si="88"/>
        <v>22.72727273</v>
      </c>
      <c r="AR47" s="318">
        <f t="shared" si="88"/>
        <v>0</v>
      </c>
      <c r="AS47" s="318">
        <f t="shared" si="88"/>
        <v>0</v>
      </c>
      <c r="AT47" s="318">
        <f t="shared" si="88"/>
        <v>0</v>
      </c>
      <c r="AU47" s="319">
        <f t="shared" si="9"/>
        <v>23.82415731</v>
      </c>
      <c r="AV47" s="320">
        <f t="shared" si="10"/>
        <v>62.15465123</v>
      </c>
    </row>
    <row r="48" ht="11.25" customHeight="1">
      <c r="A48" s="253" t="s">
        <v>571</v>
      </c>
      <c r="B48" s="122" t="s">
        <v>572</v>
      </c>
      <c r="C48" s="309">
        <v>5.8</v>
      </c>
      <c r="D48" s="310">
        <v>5.28</v>
      </c>
      <c r="E48" s="330">
        <v>4.6</v>
      </c>
      <c r="F48" s="309">
        <v>4.0</v>
      </c>
      <c r="G48" s="309">
        <v>3.16</v>
      </c>
      <c r="H48" s="309">
        <v>2.44</v>
      </c>
      <c r="I48" s="309">
        <v>1.88</v>
      </c>
      <c r="J48" s="322"/>
      <c r="K48" s="309">
        <v>1.44</v>
      </c>
      <c r="L48" s="323">
        <v>0.56</v>
      </c>
      <c r="M48" s="322"/>
      <c r="N48" s="327">
        <v>0.0</v>
      </c>
      <c r="O48" s="325">
        <v>0.0</v>
      </c>
      <c r="P48" s="325">
        <v>0.0</v>
      </c>
      <c r="Q48" s="325">
        <v>0.0</v>
      </c>
      <c r="R48" s="325">
        <v>0.0</v>
      </c>
      <c r="S48" s="325">
        <v>0.0</v>
      </c>
      <c r="T48" s="325">
        <v>0.0</v>
      </c>
      <c r="U48" s="325">
        <v>0.0</v>
      </c>
      <c r="V48" s="325">
        <v>0.0</v>
      </c>
      <c r="W48" s="325">
        <v>0.0</v>
      </c>
      <c r="X48" s="325">
        <v>0.0</v>
      </c>
      <c r="Y48" s="325">
        <v>0.0</v>
      </c>
      <c r="Z48" s="316">
        <f t="shared" si="3"/>
        <v>29.16</v>
      </c>
      <c r="AA48" s="317">
        <f t="shared" ref="AA48:AF48" si="89">IF(ISERROR((C48/D48-1)*100),"n/a",(C48/D48-1)*100)</f>
        <v>9.848484848</v>
      </c>
      <c r="AB48" s="317">
        <f t="shared" si="89"/>
        <v>14.7826087</v>
      </c>
      <c r="AC48" s="318">
        <f t="shared" si="89"/>
        <v>15</v>
      </c>
      <c r="AD48" s="318">
        <f t="shared" si="89"/>
        <v>26.58227848</v>
      </c>
      <c r="AE48" s="318">
        <f t="shared" si="89"/>
        <v>29.50819672</v>
      </c>
      <c r="AF48" s="318">
        <f t="shared" si="89"/>
        <v>29.78723404</v>
      </c>
      <c r="AG48" s="318">
        <f t="shared" si="5"/>
        <v>30.55555556</v>
      </c>
      <c r="AH48" s="318">
        <f t="shared" si="6"/>
        <v>157.1428571</v>
      </c>
      <c r="AI48" s="318" t="str">
        <f t="shared" si="7"/>
        <v>n/a</v>
      </c>
      <c r="AJ48" s="318" t="str">
        <f t="shared" ref="AJ48:AT48" si="90">IF(ISERROR((N48/O48-1)*100),"n/a",(N48/O48-1)*100)</f>
        <v>n/a</v>
      </c>
      <c r="AK48" s="318" t="str">
        <f t="shared" si="90"/>
        <v>n/a</v>
      </c>
      <c r="AL48" s="318" t="str">
        <f t="shared" si="90"/>
        <v>n/a</v>
      </c>
      <c r="AM48" s="318" t="str">
        <f t="shared" si="90"/>
        <v>n/a</v>
      </c>
      <c r="AN48" s="318" t="str">
        <f t="shared" si="90"/>
        <v>n/a</v>
      </c>
      <c r="AO48" s="318" t="str">
        <f t="shared" si="90"/>
        <v>n/a</v>
      </c>
      <c r="AP48" s="318" t="str">
        <f t="shared" si="90"/>
        <v>n/a</v>
      </c>
      <c r="AQ48" s="318" t="str">
        <f t="shared" si="90"/>
        <v>n/a</v>
      </c>
      <c r="AR48" s="318" t="str">
        <f t="shared" si="90"/>
        <v>n/a</v>
      </c>
      <c r="AS48" s="318" t="str">
        <f t="shared" si="90"/>
        <v>n/a</v>
      </c>
      <c r="AT48" s="318" t="str">
        <f t="shared" si="90"/>
        <v>n/a</v>
      </c>
      <c r="AU48" s="319">
        <f t="shared" si="9"/>
        <v>39.15090194</v>
      </c>
      <c r="AV48" s="320">
        <f t="shared" si="10"/>
        <v>48.35925563</v>
      </c>
    </row>
    <row r="49" ht="11.25" customHeight="1">
      <c r="A49" s="49" t="s">
        <v>2029</v>
      </c>
      <c r="B49" s="99" t="s">
        <v>2030</v>
      </c>
      <c r="C49" s="310">
        <v>1.04</v>
      </c>
      <c r="D49" s="310">
        <v>1.0</v>
      </c>
      <c r="E49" s="316">
        <v>0.97</v>
      </c>
      <c r="F49" s="310">
        <v>0.96</v>
      </c>
      <c r="G49" s="310">
        <v>0.9299999999999999</v>
      </c>
      <c r="H49" s="349">
        <v>0.92</v>
      </c>
      <c r="I49" s="349">
        <v>0.92</v>
      </c>
      <c r="J49" s="349"/>
      <c r="K49" s="349">
        <v>0.92</v>
      </c>
      <c r="L49" s="327">
        <v>0.92</v>
      </c>
      <c r="M49" s="349"/>
      <c r="N49" s="327">
        <v>0.92</v>
      </c>
      <c r="O49" s="325">
        <v>0.92</v>
      </c>
      <c r="P49" s="324">
        <v>0.92</v>
      </c>
      <c r="Q49" s="324">
        <v>0.91</v>
      </c>
      <c r="R49" s="324">
        <v>0.87</v>
      </c>
      <c r="S49" s="324">
        <v>0.8300000000000001</v>
      </c>
      <c r="T49" s="324">
        <v>0.79</v>
      </c>
      <c r="U49" s="324">
        <v>0.75</v>
      </c>
      <c r="V49" s="324">
        <v>0.7100000000000001</v>
      </c>
      <c r="W49" s="324">
        <v>0.66</v>
      </c>
      <c r="X49" s="325">
        <v>0.585</v>
      </c>
      <c r="Y49" s="324">
        <v>0.78</v>
      </c>
      <c r="Z49" s="316">
        <f t="shared" si="3"/>
        <v>18.225</v>
      </c>
      <c r="AA49" s="317">
        <f t="shared" ref="AA49:AF49" si="91">IF(ISERROR((C49/D49-1)*100),"n/a",(C49/D49-1)*100)</f>
        <v>4</v>
      </c>
      <c r="AB49" s="317">
        <f t="shared" si="91"/>
        <v>3.092783505</v>
      </c>
      <c r="AC49" s="318">
        <f t="shared" si="91"/>
        <v>1.041666667</v>
      </c>
      <c r="AD49" s="318">
        <f t="shared" si="91"/>
        <v>3.225806452</v>
      </c>
      <c r="AE49" s="318">
        <f t="shared" si="91"/>
        <v>1.086956522</v>
      </c>
      <c r="AF49" s="318">
        <f t="shared" si="91"/>
        <v>0</v>
      </c>
      <c r="AG49" s="318">
        <f t="shared" si="5"/>
        <v>0</v>
      </c>
      <c r="AH49" s="318">
        <f t="shared" si="6"/>
        <v>0</v>
      </c>
      <c r="AI49" s="318">
        <f t="shared" si="7"/>
        <v>0</v>
      </c>
      <c r="AJ49" s="318">
        <f t="shared" ref="AJ49:AT49" si="92">IF(ISERROR((N49/O49-1)*100),"n/a",(N49/O49-1)*100)</f>
        <v>0</v>
      </c>
      <c r="AK49" s="318">
        <f t="shared" si="92"/>
        <v>0</v>
      </c>
      <c r="AL49" s="318">
        <f t="shared" si="92"/>
        <v>1.098901099</v>
      </c>
      <c r="AM49" s="318">
        <f t="shared" si="92"/>
        <v>4.597701149</v>
      </c>
      <c r="AN49" s="318">
        <f t="shared" si="92"/>
        <v>4.819277108</v>
      </c>
      <c r="AO49" s="318">
        <f t="shared" si="92"/>
        <v>5.063291139</v>
      </c>
      <c r="AP49" s="318">
        <f t="shared" si="92"/>
        <v>5.333333333</v>
      </c>
      <c r="AQ49" s="318">
        <f t="shared" si="92"/>
        <v>5.633802817</v>
      </c>
      <c r="AR49" s="318">
        <f t="shared" si="92"/>
        <v>7.575757576</v>
      </c>
      <c r="AS49" s="318">
        <f t="shared" si="92"/>
        <v>12.82051282</v>
      </c>
      <c r="AT49" s="318">
        <f t="shared" si="92"/>
        <v>-25</v>
      </c>
      <c r="AU49" s="319">
        <f t="shared" si="9"/>
        <v>1.719489509</v>
      </c>
      <c r="AV49" s="320">
        <f t="shared" si="10"/>
        <v>7.098018317</v>
      </c>
    </row>
    <row r="50" ht="11.25" customHeight="1">
      <c r="A50" s="321" t="s">
        <v>574</v>
      </c>
      <c r="B50" s="99" t="s">
        <v>575</v>
      </c>
      <c r="C50" s="309">
        <v>0.0975</v>
      </c>
      <c r="D50" s="310">
        <v>0.0875</v>
      </c>
      <c r="E50" s="327">
        <v>0.08</v>
      </c>
      <c r="F50" s="309">
        <v>0.078</v>
      </c>
      <c r="G50" s="309">
        <v>0.073</v>
      </c>
      <c r="H50" s="309">
        <v>0.066</v>
      </c>
      <c r="I50" s="309">
        <v>0.052</v>
      </c>
      <c r="J50" s="322"/>
      <c r="K50" s="309">
        <v>0.048</v>
      </c>
      <c r="L50" s="323">
        <v>0.042</v>
      </c>
      <c r="M50" s="322"/>
      <c r="N50" s="316">
        <v>0.033</v>
      </c>
      <c r="O50" s="324">
        <v>0.03</v>
      </c>
      <c r="P50" s="324">
        <v>0.02875</v>
      </c>
      <c r="Q50" s="324">
        <v>0.026</v>
      </c>
      <c r="R50" s="324">
        <v>0.0245</v>
      </c>
      <c r="S50" s="325">
        <v>0.02</v>
      </c>
      <c r="T50" s="325">
        <v>0.02</v>
      </c>
      <c r="U50" s="325">
        <v>0.02</v>
      </c>
      <c r="V50" s="324">
        <v>0.02</v>
      </c>
      <c r="W50" s="325">
        <v>0.018</v>
      </c>
      <c r="X50" s="324">
        <v>0.005</v>
      </c>
      <c r="Y50" s="325">
        <v>0.0</v>
      </c>
      <c r="Z50" s="316">
        <f t="shared" si="3"/>
        <v>0.86925</v>
      </c>
      <c r="AA50" s="317">
        <f t="shared" ref="AA50:AF50" si="93">IF(ISERROR((C50/D50-1)*100),"n/a",(C50/D50-1)*100)</f>
        <v>11.42857143</v>
      </c>
      <c r="AB50" s="317">
        <f t="shared" si="93"/>
        <v>9.375</v>
      </c>
      <c r="AC50" s="318">
        <f t="shared" si="93"/>
        <v>2.564102564</v>
      </c>
      <c r="AD50" s="318">
        <f t="shared" si="93"/>
        <v>6.849315068</v>
      </c>
      <c r="AE50" s="318">
        <f t="shared" si="93"/>
        <v>10.60606061</v>
      </c>
      <c r="AF50" s="318">
        <f t="shared" si="93"/>
        <v>26.92307692</v>
      </c>
      <c r="AG50" s="318">
        <f t="shared" si="5"/>
        <v>8.333333333</v>
      </c>
      <c r="AH50" s="318">
        <f t="shared" si="6"/>
        <v>14.28571429</v>
      </c>
      <c r="AI50" s="318">
        <f t="shared" si="7"/>
        <v>27.27272727</v>
      </c>
      <c r="AJ50" s="318">
        <f t="shared" ref="AJ50:AT50" si="94">IF(ISERROR((N50/O50-1)*100),"n/a",(N50/O50-1)*100)</f>
        <v>10</v>
      </c>
      <c r="AK50" s="318">
        <f t="shared" si="94"/>
        <v>4.347826087</v>
      </c>
      <c r="AL50" s="318">
        <f t="shared" si="94"/>
        <v>10.57692308</v>
      </c>
      <c r="AM50" s="318">
        <f t="shared" si="94"/>
        <v>6.12244898</v>
      </c>
      <c r="AN50" s="318">
        <f t="shared" si="94"/>
        <v>22.5</v>
      </c>
      <c r="AO50" s="318">
        <f t="shared" si="94"/>
        <v>0</v>
      </c>
      <c r="AP50" s="318">
        <f t="shared" si="94"/>
        <v>0</v>
      </c>
      <c r="AQ50" s="318">
        <f t="shared" si="94"/>
        <v>0</v>
      </c>
      <c r="AR50" s="318">
        <f t="shared" si="94"/>
        <v>11.11111111</v>
      </c>
      <c r="AS50" s="318">
        <f t="shared" si="94"/>
        <v>260</v>
      </c>
      <c r="AT50" s="318" t="str">
        <f t="shared" si="94"/>
        <v>n/a</v>
      </c>
      <c r="AU50" s="319">
        <f t="shared" si="9"/>
        <v>23.27874793</v>
      </c>
      <c r="AV50" s="320">
        <f t="shared" si="10"/>
        <v>57.89287185</v>
      </c>
    </row>
    <row r="51" ht="11.25" customHeight="1">
      <c r="A51" s="321" t="s">
        <v>577</v>
      </c>
      <c r="B51" s="99" t="s">
        <v>578</v>
      </c>
      <c r="C51" s="309">
        <v>3.81</v>
      </c>
      <c r="D51" s="310">
        <v>3.53</v>
      </c>
      <c r="E51" s="316">
        <v>3.2399999999999998</v>
      </c>
      <c r="F51" s="309">
        <v>2.92</v>
      </c>
      <c r="G51" s="309">
        <v>2.59</v>
      </c>
      <c r="H51" s="309">
        <v>2.26</v>
      </c>
      <c r="I51" s="309">
        <v>2.01</v>
      </c>
      <c r="J51" s="322"/>
      <c r="K51" s="309">
        <v>1.43</v>
      </c>
      <c r="L51" s="323">
        <v>0.87</v>
      </c>
      <c r="M51" s="322"/>
      <c r="N51" s="316">
        <v>0.71</v>
      </c>
      <c r="O51" s="325">
        <v>0.68</v>
      </c>
      <c r="P51" s="324">
        <v>0.66</v>
      </c>
      <c r="Q51" s="324">
        <v>0.56</v>
      </c>
      <c r="R51" s="325">
        <v>0.44</v>
      </c>
      <c r="S51" s="324">
        <v>0.11</v>
      </c>
      <c r="T51" s="325">
        <v>0.0</v>
      </c>
      <c r="U51" s="325">
        <v>0.0</v>
      </c>
      <c r="V51" s="325">
        <v>0.0</v>
      </c>
      <c r="W51" s="325">
        <v>0.0</v>
      </c>
      <c r="X51" s="325">
        <v>0.0</v>
      </c>
      <c r="Y51" s="325">
        <v>0.0</v>
      </c>
      <c r="Z51" s="316">
        <f t="shared" si="3"/>
        <v>25.82</v>
      </c>
      <c r="AA51" s="317">
        <f t="shared" ref="AA51:AF51" si="95">IF(ISERROR((C51/D51-1)*100),"n/a",(C51/D51-1)*100)</f>
        <v>7.932011331</v>
      </c>
      <c r="AB51" s="317">
        <f t="shared" si="95"/>
        <v>8.950617284</v>
      </c>
      <c r="AC51" s="318">
        <f t="shared" si="95"/>
        <v>10.95890411</v>
      </c>
      <c r="AD51" s="318">
        <f t="shared" si="95"/>
        <v>12.74131274</v>
      </c>
      <c r="AE51" s="318">
        <f t="shared" si="95"/>
        <v>14.60176991</v>
      </c>
      <c r="AF51" s="318">
        <f t="shared" si="95"/>
        <v>12.43781095</v>
      </c>
      <c r="AG51" s="318">
        <f t="shared" si="5"/>
        <v>40.55944056</v>
      </c>
      <c r="AH51" s="318">
        <f t="shared" si="6"/>
        <v>64.36781609</v>
      </c>
      <c r="AI51" s="318">
        <f t="shared" si="7"/>
        <v>22.53521127</v>
      </c>
      <c r="AJ51" s="318">
        <f t="shared" ref="AJ51:AT51" si="96">IF(ISERROR((N51/O51-1)*100),"n/a",(N51/O51-1)*100)</f>
        <v>4.411764706</v>
      </c>
      <c r="AK51" s="318">
        <f t="shared" si="96"/>
        <v>3.03030303</v>
      </c>
      <c r="AL51" s="318">
        <f t="shared" si="96"/>
        <v>17.85714286</v>
      </c>
      <c r="AM51" s="318">
        <f t="shared" si="96"/>
        <v>27.27272727</v>
      </c>
      <c r="AN51" s="318">
        <f t="shared" si="96"/>
        <v>300</v>
      </c>
      <c r="AO51" s="318" t="str">
        <f t="shared" si="96"/>
        <v>n/a</v>
      </c>
      <c r="AP51" s="318" t="str">
        <f t="shared" si="96"/>
        <v>n/a</v>
      </c>
      <c r="AQ51" s="318" t="str">
        <f t="shared" si="96"/>
        <v>n/a</v>
      </c>
      <c r="AR51" s="318" t="str">
        <f t="shared" si="96"/>
        <v>n/a</v>
      </c>
      <c r="AS51" s="318" t="str">
        <f t="shared" si="96"/>
        <v>n/a</v>
      </c>
      <c r="AT51" s="318" t="str">
        <f t="shared" si="96"/>
        <v>n/a</v>
      </c>
      <c r="AU51" s="319">
        <f t="shared" si="9"/>
        <v>39.11834515</v>
      </c>
      <c r="AV51" s="320">
        <f t="shared" si="10"/>
        <v>76.84019188</v>
      </c>
    </row>
    <row r="52" ht="11.25" customHeight="1">
      <c r="A52" s="336" t="s">
        <v>1474</v>
      </c>
      <c r="B52" s="331" t="s">
        <v>1475</v>
      </c>
      <c r="C52" s="309">
        <v>1.0</v>
      </c>
      <c r="D52" s="310">
        <v>0.88</v>
      </c>
      <c r="E52" s="332">
        <v>0.8</v>
      </c>
      <c r="F52" s="309">
        <v>0.72</v>
      </c>
      <c r="G52" s="309">
        <v>0.6</v>
      </c>
      <c r="H52" s="309">
        <v>0.48</v>
      </c>
      <c r="I52" s="309">
        <v>0.32</v>
      </c>
      <c r="J52" s="322"/>
      <c r="K52" s="328">
        <v>0.0</v>
      </c>
      <c r="L52" s="326">
        <v>0.0</v>
      </c>
      <c r="M52" s="322"/>
      <c r="N52" s="327">
        <v>0.0</v>
      </c>
      <c r="O52" s="325">
        <v>0.0</v>
      </c>
      <c r="P52" s="325">
        <v>0.0</v>
      </c>
      <c r="Q52" s="325">
        <v>0.0</v>
      </c>
      <c r="R52" s="325">
        <v>0.0</v>
      </c>
      <c r="S52" s="325">
        <v>0.0</v>
      </c>
      <c r="T52" s="325">
        <v>0.0</v>
      </c>
      <c r="U52" s="325">
        <v>0.0</v>
      </c>
      <c r="V52" s="325">
        <v>0.0</v>
      </c>
      <c r="W52" s="325">
        <v>0.0</v>
      </c>
      <c r="X52" s="325">
        <v>0.0</v>
      </c>
      <c r="Y52" s="325">
        <v>0.0</v>
      </c>
      <c r="Z52" s="316">
        <f t="shared" si="3"/>
        <v>4.8</v>
      </c>
      <c r="AA52" s="317">
        <f t="shared" ref="AA52:AF52" si="97">IF(ISERROR((C52/D52-1)*100),"n/a",(C52/D52-1)*100)</f>
        <v>13.63636364</v>
      </c>
      <c r="AB52" s="317">
        <f t="shared" si="97"/>
        <v>10</v>
      </c>
      <c r="AC52" s="318">
        <f t="shared" si="97"/>
        <v>11.11111111</v>
      </c>
      <c r="AD52" s="318">
        <f t="shared" si="97"/>
        <v>20</v>
      </c>
      <c r="AE52" s="318">
        <f t="shared" si="97"/>
        <v>25</v>
      </c>
      <c r="AF52" s="318">
        <f t="shared" si="97"/>
        <v>50</v>
      </c>
      <c r="AG52" s="318" t="str">
        <f t="shared" si="5"/>
        <v>n/a</v>
      </c>
      <c r="AH52" s="318" t="str">
        <f t="shared" si="6"/>
        <v>n/a</v>
      </c>
      <c r="AI52" s="318" t="str">
        <f t="shared" si="7"/>
        <v>n/a</v>
      </c>
      <c r="AJ52" s="318" t="str">
        <f t="shared" ref="AJ52:AT52" si="98">IF(ISERROR((N52/O52-1)*100),"n/a",(N52/O52-1)*100)</f>
        <v>n/a</v>
      </c>
      <c r="AK52" s="318" t="str">
        <f t="shared" si="98"/>
        <v>n/a</v>
      </c>
      <c r="AL52" s="318" t="str">
        <f t="shared" si="98"/>
        <v>n/a</v>
      </c>
      <c r="AM52" s="318" t="str">
        <f t="shared" si="98"/>
        <v>n/a</v>
      </c>
      <c r="AN52" s="318" t="str">
        <f t="shared" si="98"/>
        <v>n/a</v>
      </c>
      <c r="AO52" s="318" t="str">
        <f t="shared" si="98"/>
        <v>n/a</v>
      </c>
      <c r="AP52" s="318" t="str">
        <f t="shared" si="98"/>
        <v>n/a</v>
      </c>
      <c r="AQ52" s="318" t="str">
        <f t="shared" si="98"/>
        <v>n/a</v>
      </c>
      <c r="AR52" s="318" t="str">
        <f t="shared" si="98"/>
        <v>n/a</v>
      </c>
      <c r="AS52" s="318" t="str">
        <f t="shared" si="98"/>
        <v>n/a</v>
      </c>
      <c r="AT52" s="318" t="str">
        <f t="shared" si="98"/>
        <v>n/a</v>
      </c>
      <c r="AU52" s="319">
        <f t="shared" si="9"/>
        <v>21.62457912</v>
      </c>
      <c r="AV52" s="320">
        <f t="shared" si="10"/>
        <v>15.02446451</v>
      </c>
    </row>
    <row r="53" ht="11.25" customHeight="1">
      <c r="A53" s="342" t="s">
        <v>580</v>
      </c>
      <c r="B53" s="99" t="s">
        <v>581</v>
      </c>
      <c r="C53" s="309">
        <v>3.61</v>
      </c>
      <c r="D53" s="310">
        <v>3.01</v>
      </c>
      <c r="E53" s="316">
        <v>2.64</v>
      </c>
      <c r="F53" s="309">
        <v>2.2</v>
      </c>
      <c r="G53" s="309">
        <v>1.81</v>
      </c>
      <c r="H53" s="309">
        <v>1.4</v>
      </c>
      <c r="I53" s="309">
        <v>1.1</v>
      </c>
      <c r="J53" s="322"/>
      <c r="K53" s="309">
        <v>0.9</v>
      </c>
      <c r="L53" s="323">
        <v>0.35</v>
      </c>
      <c r="M53" s="322"/>
      <c r="N53" s="327">
        <v>0.0</v>
      </c>
      <c r="O53" s="325">
        <v>0.0</v>
      </c>
      <c r="P53" s="325">
        <v>0.0</v>
      </c>
      <c r="Q53" s="325">
        <v>0.0</v>
      </c>
      <c r="R53" s="325">
        <v>0.0</v>
      </c>
      <c r="S53" s="325">
        <v>0.0</v>
      </c>
      <c r="T53" s="325">
        <v>0.0</v>
      </c>
      <c r="U53" s="325">
        <v>0.0</v>
      </c>
      <c r="V53" s="325">
        <v>0.0</v>
      </c>
      <c r="W53" s="325">
        <v>0.0</v>
      </c>
      <c r="X53" s="325">
        <v>0.0</v>
      </c>
      <c r="Y53" s="325">
        <v>0.0</v>
      </c>
      <c r="Z53" s="316">
        <f t="shared" si="3"/>
        <v>17.02</v>
      </c>
      <c r="AA53" s="317">
        <f t="shared" ref="AA53:AF53" si="99">IF(ISERROR((C53/D53-1)*100),"n/a",(C53/D53-1)*100)</f>
        <v>19.93355482</v>
      </c>
      <c r="AB53" s="317">
        <f t="shared" si="99"/>
        <v>14.01515152</v>
      </c>
      <c r="AC53" s="318">
        <f t="shared" si="99"/>
        <v>20</v>
      </c>
      <c r="AD53" s="318">
        <f t="shared" si="99"/>
        <v>21.54696133</v>
      </c>
      <c r="AE53" s="318">
        <f t="shared" si="99"/>
        <v>29.28571429</v>
      </c>
      <c r="AF53" s="318">
        <f t="shared" si="99"/>
        <v>27.27272727</v>
      </c>
      <c r="AG53" s="318">
        <f t="shared" si="5"/>
        <v>22.22222222</v>
      </c>
      <c r="AH53" s="318">
        <f t="shared" si="6"/>
        <v>157.1428571</v>
      </c>
      <c r="AI53" s="318" t="str">
        <f t="shared" si="7"/>
        <v>n/a</v>
      </c>
      <c r="AJ53" s="318" t="str">
        <f t="shared" ref="AJ53:AT53" si="100">IF(ISERROR((N53/O53-1)*100),"n/a",(N53/O53-1)*100)</f>
        <v>n/a</v>
      </c>
      <c r="AK53" s="318" t="str">
        <f t="shared" si="100"/>
        <v>n/a</v>
      </c>
      <c r="AL53" s="318" t="str">
        <f t="shared" si="100"/>
        <v>n/a</v>
      </c>
      <c r="AM53" s="318" t="str">
        <f t="shared" si="100"/>
        <v>n/a</v>
      </c>
      <c r="AN53" s="318" t="str">
        <f t="shared" si="100"/>
        <v>n/a</v>
      </c>
      <c r="AO53" s="318" t="str">
        <f t="shared" si="100"/>
        <v>n/a</v>
      </c>
      <c r="AP53" s="318" t="str">
        <f t="shared" si="100"/>
        <v>n/a</v>
      </c>
      <c r="AQ53" s="318" t="str">
        <f t="shared" si="100"/>
        <v>n/a</v>
      </c>
      <c r="AR53" s="318" t="str">
        <f t="shared" si="100"/>
        <v>n/a</v>
      </c>
      <c r="AS53" s="318" t="str">
        <f t="shared" si="100"/>
        <v>n/a</v>
      </c>
      <c r="AT53" s="318" t="str">
        <f t="shared" si="100"/>
        <v>n/a</v>
      </c>
      <c r="AU53" s="319">
        <f t="shared" si="9"/>
        <v>38.92739857</v>
      </c>
      <c r="AV53" s="320">
        <f t="shared" si="10"/>
        <v>47.99473657</v>
      </c>
    </row>
    <row r="54" ht="11.25" customHeight="1">
      <c r="A54" s="232" t="s">
        <v>583</v>
      </c>
      <c r="B54" s="99" t="s">
        <v>584</v>
      </c>
      <c r="C54" s="309">
        <v>1.21</v>
      </c>
      <c r="D54" s="310">
        <v>0.93</v>
      </c>
      <c r="E54" s="316">
        <v>0.75</v>
      </c>
      <c r="F54" s="309">
        <v>0.69</v>
      </c>
      <c r="G54" s="309">
        <v>0.62</v>
      </c>
      <c r="H54" s="309">
        <v>0.51</v>
      </c>
      <c r="I54" s="309">
        <v>0.39</v>
      </c>
      <c r="J54" s="322"/>
      <c r="K54" s="309">
        <v>0.27</v>
      </c>
      <c r="L54" s="323">
        <v>0.21</v>
      </c>
      <c r="M54" s="322"/>
      <c r="N54" s="316">
        <v>0.05</v>
      </c>
      <c r="O54" s="325">
        <v>0.0</v>
      </c>
      <c r="P54" s="325">
        <v>0.0</v>
      </c>
      <c r="Q54" s="325">
        <v>0.0</v>
      </c>
      <c r="R54" s="325">
        <v>0.0</v>
      </c>
      <c r="S54" s="325">
        <v>0.0</v>
      </c>
      <c r="T54" s="325">
        <v>0.0</v>
      </c>
      <c r="U54" s="325">
        <v>0.0</v>
      </c>
      <c r="V54" s="325">
        <v>0.0</v>
      </c>
      <c r="W54" s="325">
        <v>0.0</v>
      </c>
      <c r="X54" s="325">
        <v>0.0</v>
      </c>
      <c r="Y54" s="325">
        <v>0.0</v>
      </c>
      <c r="Z54" s="316">
        <f t="shared" si="3"/>
        <v>5.63</v>
      </c>
      <c r="AA54" s="317">
        <f t="shared" ref="AA54:AF54" si="101">IF(ISERROR((C54/D54-1)*100),"n/a",(C54/D54-1)*100)</f>
        <v>30.10752688</v>
      </c>
      <c r="AB54" s="317">
        <f t="shared" si="101"/>
        <v>24</v>
      </c>
      <c r="AC54" s="318">
        <f t="shared" si="101"/>
        <v>8.695652174</v>
      </c>
      <c r="AD54" s="318">
        <f t="shared" si="101"/>
        <v>11.29032258</v>
      </c>
      <c r="AE54" s="318">
        <f t="shared" si="101"/>
        <v>21.56862745</v>
      </c>
      <c r="AF54" s="318">
        <f t="shared" si="101"/>
        <v>30.76923077</v>
      </c>
      <c r="AG54" s="318">
        <f t="shared" si="5"/>
        <v>44.44444444</v>
      </c>
      <c r="AH54" s="318">
        <f t="shared" si="6"/>
        <v>28.57142857</v>
      </c>
      <c r="AI54" s="318">
        <f t="shared" si="7"/>
        <v>320</v>
      </c>
      <c r="AJ54" s="318" t="str">
        <f t="shared" ref="AJ54:AT54" si="102">IF(ISERROR((N54/O54-1)*100),"n/a",(N54/O54-1)*100)</f>
        <v>n/a</v>
      </c>
      <c r="AK54" s="318" t="str">
        <f t="shared" si="102"/>
        <v>n/a</v>
      </c>
      <c r="AL54" s="318" t="str">
        <f t="shared" si="102"/>
        <v>n/a</v>
      </c>
      <c r="AM54" s="318" t="str">
        <f t="shared" si="102"/>
        <v>n/a</v>
      </c>
      <c r="AN54" s="318" t="str">
        <f t="shared" si="102"/>
        <v>n/a</v>
      </c>
      <c r="AO54" s="318" t="str">
        <f t="shared" si="102"/>
        <v>n/a</v>
      </c>
      <c r="AP54" s="318" t="str">
        <f t="shared" si="102"/>
        <v>n/a</v>
      </c>
      <c r="AQ54" s="318" t="str">
        <f t="shared" si="102"/>
        <v>n/a</v>
      </c>
      <c r="AR54" s="318" t="str">
        <f t="shared" si="102"/>
        <v>n/a</v>
      </c>
      <c r="AS54" s="318" t="str">
        <f t="shared" si="102"/>
        <v>n/a</v>
      </c>
      <c r="AT54" s="318" t="str">
        <f t="shared" si="102"/>
        <v>n/a</v>
      </c>
      <c r="AU54" s="319">
        <f t="shared" si="9"/>
        <v>57.71635921</v>
      </c>
      <c r="AV54" s="320">
        <f t="shared" si="10"/>
        <v>98.93718479</v>
      </c>
    </row>
    <row r="55" ht="11.25" customHeight="1">
      <c r="A55" s="336" t="s">
        <v>585</v>
      </c>
      <c r="B55" s="331" t="s">
        <v>586</v>
      </c>
      <c r="C55" s="309">
        <v>0.68</v>
      </c>
      <c r="D55" s="310">
        <v>0.66</v>
      </c>
      <c r="E55" s="332">
        <v>0.64</v>
      </c>
      <c r="F55" s="337">
        <v>0.62</v>
      </c>
      <c r="G55" s="337">
        <v>0.56</v>
      </c>
      <c r="H55" s="337">
        <v>0.44</v>
      </c>
      <c r="I55" s="337">
        <v>0.4266666666666667</v>
      </c>
      <c r="J55" s="338"/>
      <c r="K55" s="337">
        <v>0.4</v>
      </c>
      <c r="L55" s="339">
        <v>0.29333333333333333</v>
      </c>
      <c r="M55" s="338"/>
      <c r="N55" s="332">
        <v>0.2383333333333333</v>
      </c>
      <c r="O55" s="341">
        <v>0.23166666666666666</v>
      </c>
      <c r="P55" s="341">
        <v>0.21666666666666667</v>
      </c>
      <c r="Q55" s="341">
        <v>0.14666666666666667</v>
      </c>
      <c r="R55" s="341">
        <v>0.11833333333333333</v>
      </c>
      <c r="S55" s="341">
        <v>0.11</v>
      </c>
      <c r="T55" s="341">
        <v>0.10333333333333333</v>
      </c>
      <c r="U55" s="341">
        <v>0.09666666666666666</v>
      </c>
      <c r="V55" s="340">
        <v>0.08666666666666667</v>
      </c>
      <c r="W55" s="341">
        <v>0.08666666666666667</v>
      </c>
      <c r="X55" s="341">
        <v>0.08</v>
      </c>
      <c r="Y55" s="341">
        <v>0.06666666666666667</v>
      </c>
      <c r="Z55" s="316">
        <f t="shared" si="3"/>
        <v>6.301666667</v>
      </c>
      <c r="AA55" s="317">
        <f t="shared" ref="AA55:AF55" si="103">IF(ISERROR((C55/D55-1)*100),"n/a",(C55/D55-1)*100)</f>
        <v>3.03030303</v>
      </c>
      <c r="AB55" s="317">
        <f t="shared" si="103"/>
        <v>3.125</v>
      </c>
      <c r="AC55" s="318">
        <f t="shared" si="103"/>
        <v>3.225806452</v>
      </c>
      <c r="AD55" s="318">
        <f t="shared" si="103"/>
        <v>10.71428571</v>
      </c>
      <c r="AE55" s="318">
        <f t="shared" si="103"/>
        <v>27.27272727</v>
      </c>
      <c r="AF55" s="318">
        <f t="shared" si="103"/>
        <v>3.125</v>
      </c>
      <c r="AG55" s="318">
        <f t="shared" si="5"/>
        <v>6.666666667</v>
      </c>
      <c r="AH55" s="318">
        <f t="shared" si="6"/>
        <v>36.36363636</v>
      </c>
      <c r="AI55" s="318">
        <f t="shared" si="7"/>
        <v>23.07692308</v>
      </c>
      <c r="AJ55" s="318">
        <f t="shared" ref="AJ55:AT55" si="104">IF(ISERROR((N55/O55-1)*100),"n/a",(N55/O55-1)*100)</f>
        <v>2.877697842</v>
      </c>
      <c r="AK55" s="318">
        <f t="shared" si="104"/>
        <v>6.923076923</v>
      </c>
      <c r="AL55" s="318">
        <f t="shared" si="104"/>
        <v>47.72727273</v>
      </c>
      <c r="AM55" s="318">
        <f t="shared" si="104"/>
        <v>23.94366197</v>
      </c>
      <c r="AN55" s="318">
        <f t="shared" si="104"/>
        <v>7.575757576</v>
      </c>
      <c r="AO55" s="318">
        <f t="shared" si="104"/>
        <v>6.451612903</v>
      </c>
      <c r="AP55" s="318">
        <f t="shared" si="104"/>
        <v>6.896551724</v>
      </c>
      <c r="AQ55" s="318">
        <f t="shared" si="104"/>
        <v>11.53846154</v>
      </c>
      <c r="AR55" s="318">
        <f t="shared" si="104"/>
        <v>0</v>
      </c>
      <c r="AS55" s="318">
        <f t="shared" si="104"/>
        <v>8.333333333</v>
      </c>
      <c r="AT55" s="318">
        <f t="shared" si="104"/>
        <v>20</v>
      </c>
      <c r="AU55" s="319">
        <f t="shared" si="9"/>
        <v>12.94338876</v>
      </c>
      <c r="AV55" s="320">
        <f t="shared" si="10"/>
        <v>12.77941197</v>
      </c>
    </row>
    <row r="56" ht="11.25" customHeight="1">
      <c r="A56" s="253" t="s">
        <v>587</v>
      </c>
      <c r="B56" s="122" t="s">
        <v>588</v>
      </c>
      <c r="C56" s="309">
        <v>3.2</v>
      </c>
      <c r="D56" s="310">
        <v>3.0</v>
      </c>
      <c r="E56" s="330">
        <v>2.7</v>
      </c>
      <c r="F56" s="309">
        <v>2.6</v>
      </c>
      <c r="G56" s="309">
        <v>2.5</v>
      </c>
      <c r="H56" s="309">
        <v>1.75</v>
      </c>
      <c r="I56" s="309">
        <v>1.5</v>
      </c>
      <c r="J56" s="322"/>
      <c r="K56" s="309">
        <v>1.15</v>
      </c>
      <c r="L56" s="323">
        <v>1.0</v>
      </c>
      <c r="M56" s="322"/>
      <c r="N56" s="327">
        <v>0.0</v>
      </c>
      <c r="O56" s="325">
        <v>0.0</v>
      </c>
      <c r="P56" s="325">
        <v>0.0</v>
      </c>
      <c r="Q56" s="325">
        <v>0.0</v>
      </c>
      <c r="R56" s="325">
        <v>0.0</v>
      </c>
      <c r="S56" s="325">
        <v>0.0</v>
      </c>
      <c r="T56" s="325">
        <v>0.0</v>
      </c>
      <c r="U56" s="325">
        <v>0.0</v>
      </c>
      <c r="V56" s="325">
        <v>0.0</v>
      </c>
      <c r="W56" s="325">
        <v>0.0</v>
      </c>
      <c r="X56" s="325">
        <v>0.0</v>
      </c>
      <c r="Y56" s="325">
        <v>0.0</v>
      </c>
      <c r="Z56" s="316">
        <f t="shared" si="3"/>
        <v>19.4</v>
      </c>
      <c r="AA56" s="317">
        <f t="shared" ref="AA56:AF56" si="105">IF(ISERROR((C56/D56-1)*100),"n/a",(C56/D56-1)*100)</f>
        <v>6.666666667</v>
      </c>
      <c r="AB56" s="317">
        <f t="shared" si="105"/>
        <v>11.11111111</v>
      </c>
      <c r="AC56" s="318">
        <f t="shared" si="105"/>
        <v>3.846153846</v>
      </c>
      <c r="AD56" s="318">
        <f t="shared" si="105"/>
        <v>4</v>
      </c>
      <c r="AE56" s="318">
        <f t="shared" si="105"/>
        <v>42.85714286</v>
      </c>
      <c r="AF56" s="318">
        <f t="shared" si="105"/>
        <v>16.66666667</v>
      </c>
      <c r="AG56" s="318">
        <f t="shared" si="5"/>
        <v>30.43478261</v>
      </c>
      <c r="AH56" s="318">
        <f t="shared" si="6"/>
        <v>15</v>
      </c>
      <c r="AI56" s="318" t="str">
        <f t="shared" si="7"/>
        <v>n/a</v>
      </c>
      <c r="AJ56" s="318" t="str">
        <f t="shared" ref="AJ56:AT56" si="106">IF(ISERROR((N56/O56-1)*100),"n/a",(N56/O56-1)*100)</f>
        <v>n/a</v>
      </c>
      <c r="AK56" s="318" t="str">
        <f t="shared" si="106"/>
        <v>n/a</v>
      </c>
      <c r="AL56" s="318" t="str">
        <f t="shared" si="106"/>
        <v>n/a</v>
      </c>
      <c r="AM56" s="318" t="str">
        <f t="shared" si="106"/>
        <v>n/a</v>
      </c>
      <c r="AN56" s="318" t="str">
        <f t="shared" si="106"/>
        <v>n/a</v>
      </c>
      <c r="AO56" s="318" t="str">
        <f t="shared" si="106"/>
        <v>n/a</v>
      </c>
      <c r="AP56" s="318" t="str">
        <f t="shared" si="106"/>
        <v>n/a</v>
      </c>
      <c r="AQ56" s="318" t="str">
        <f t="shared" si="106"/>
        <v>n/a</v>
      </c>
      <c r="AR56" s="318" t="str">
        <f t="shared" si="106"/>
        <v>n/a</v>
      </c>
      <c r="AS56" s="318" t="str">
        <f t="shared" si="106"/>
        <v>n/a</v>
      </c>
      <c r="AT56" s="318" t="str">
        <f t="shared" si="106"/>
        <v>n/a</v>
      </c>
      <c r="AU56" s="319">
        <f t="shared" si="9"/>
        <v>16.32281547</v>
      </c>
      <c r="AV56" s="320">
        <f t="shared" si="10"/>
        <v>13.79962815</v>
      </c>
    </row>
    <row r="57" ht="11.25" customHeight="1">
      <c r="A57" s="321" t="s">
        <v>1476</v>
      </c>
      <c r="B57" s="99" t="s">
        <v>1477</v>
      </c>
      <c r="C57" s="309">
        <v>1.72</v>
      </c>
      <c r="D57" s="310">
        <v>1.56</v>
      </c>
      <c r="E57" s="316">
        <v>1.4100000000000001</v>
      </c>
      <c r="F57" s="309">
        <v>1.29</v>
      </c>
      <c r="G57" s="309">
        <v>1.15</v>
      </c>
      <c r="H57" s="309">
        <v>0.925</v>
      </c>
      <c r="I57" s="309">
        <v>0.6825</v>
      </c>
      <c r="J57" s="322"/>
      <c r="K57" s="309">
        <v>0.6225</v>
      </c>
      <c r="L57" s="326">
        <v>0.6</v>
      </c>
      <c r="M57" s="322"/>
      <c r="N57" s="327">
        <v>0.6</v>
      </c>
      <c r="O57" s="325">
        <v>0.6</v>
      </c>
      <c r="P57" s="325">
        <v>0.6</v>
      </c>
      <c r="Q57" s="324">
        <v>0.6</v>
      </c>
      <c r="R57" s="324">
        <v>0.3</v>
      </c>
      <c r="S57" s="325">
        <v>0.0</v>
      </c>
      <c r="T57" s="325">
        <v>0.0</v>
      </c>
      <c r="U57" s="325">
        <v>0.0</v>
      </c>
      <c r="V57" s="325">
        <v>0.0</v>
      </c>
      <c r="W57" s="325">
        <v>0.0</v>
      </c>
      <c r="X57" s="325">
        <v>0.0</v>
      </c>
      <c r="Y57" s="325">
        <v>0.0</v>
      </c>
      <c r="Z57" s="316">
        <f t="shared" si="3"/>
        <v>12.66</v>
      </c>
      <c r="AA57" s="317">
        <f t="shared" ref="AA57:AF57" si="107">IF(ISERROR((C57/D57-1)*100),"n/a",(C57/D57-1)*100)</f>
        <v>10.25641026</v>
      </c>
      <c r="AB57" s="317">
        <f t="shared" si="107"/>
        <v>10.63829787</v>
      </c>
      <c r="AC57" s="318">
        <f t="shared" si="107"/>
        <v>9.302325581</v>
      </c>
      <c r="AD57" s="318">
        <f t="shared" si="107"/>
        <v>12.17391304</v>
      </c>
      <c r="AE57" s="318">
        <f t="shared" si="107"/>
        <v>24.32432432</v>
      </c>
      <c r="AF57" s="318">
        <f t="shared" si="107"/>
        <v>35.53113553</v>
      </c>
      <c r="AG57" s="318">
        <f t="shared" si="5"/>
        <v>9.638554217</v>
      </c>
      <c r="AH57" s="318">
        <f t="shared" si="6"/>
        <v>3.75</v>
      </c>
      <c r="AI57" s="318">
        <f t="shared" si="7"/>
        <v>0</v>
      </c>
      <c r="AJ57" s="318">
        <f t="shared" ref="AJ57:AT57" si="108">IF(ISERROR((N57/O57-1)*100),"n/a",(N57/O57-1)*100)</f>
        <v>0</v>
      </c>
      <c r="AK57" s="318">
        <f t="shared" si="108"/>
        <v>0</v>
      </c>
      <c r="AL57" s="318">
        <f t="shared" si="108"/>
        <v>0</v>
      </c>
      <c r="AM57" s="318">
        <f t="shared" si="108"/>
        <v>100</v>
      </c>
      <c r="AN57" s="318" t="str">
        <f t="shared" si="108"/>
        <v>n/a</v>
      </c>
      <c r="AO57" s="318" t="str">
        <f t="shared" si="108"/>
        <v>n/a</v>
      </c>
      <c r="AP57" s="318" t="str">
        <f t="shared" si="108"/>
        <v>n/a</v>
      </c>
      <c r="AQ57" s="318" t="str">
        <f t="shared" si="108"/>
        <v>n/a</v>
      </c>
      <c r="AR57" s="318" t="str">
        <f t="shared" si="108"/>
        <v>n/a</v>
      </c>
      <c r="AS57" s="318" t="str">
        <f t="shared" si="108"/>
        <v>n/a</v>
      </c>
      <c r="AT57" s="318" t="str">
        <f t="shared" si="108"/>
        <v>n/a</v>
      </c>
      <c r="AU57" s="319">
        <f t="shared" si="9"/>
        <v>16.58576622</v>
      </c>
      <c r="AV57" s="320">
        <f t="shared" si="10"/>
        <v>27.13863174</v>
      </c>
    </row>
    <row r="58" ht="11.25" customHeight="1">
      <c r="A58" s="232" t="s">
        <v>144</v>
      </c>
      <c r="B58" s="99" t="s">
        <v>145</v>
      </c>
      <c r="C58" s="309">
        <v>0.9</v>
      </c>
      <c r="D58" s="310">
        <v>0.76</v>
      </c>
      <c r="E58" s="316">
        <v>0.56</v>
      </c>
      <c r="F58" s="309">
        <v>0.48</v>
      </c>
      <c r="G58" s="309">
        <v>0.38</v>
      </c>
      <c r="H58" s="309">
        <v>0.3</v>
      </c>
      <c r="I58" s="309">
        <v>0.23</v>
      </c>
      <c r="J58" s="322"/>
      <c r="K58" s="309">
        <v>0.18</v>
      </c>
      <c r="L58" s="323">
        <v>0.15</v>
      </c>
      <c r="M58" s="322"/>
      <c r="N58" s="316">
        <v>0.135</v>
      </c>
      <c r="O58" s="324">
        <v>0.12833333333333333</v>
      </c>
      <c r="P58" s="324">
        <v>0.12333333333333334</v>
      </c>
      <c r="Q58" s="324">
        <v>0.11666666666666665</v>
      </c>
      <c r="R58" s="324">
        <v>0.11</v>
      </c>
      <c r="S58" s="325">
        <v>0.10666666666666667</v>
      </c>
      <c r="T58" s="324">
        <v>0.10333333333333333</v>
      </c>
      <c r="U58" s="324">
        <v>0.09666666666666666</v>
      </c>
      <c r="V58" s="324">
        <v>0.09</v>
      </c>
      <c r="W58" s="325">
        <v>0.08666666666666667</v>
      </c>
      <c r="X58" s="324">
        <v>0.08333333333333333</v>
      </c>
      <c r="Y58" s="325">
        <v>0.08</v>
      </c>
      <c r="Z58" s="316">
        <f t="shared" si="3"/>
        <v>5.2</v>
      </c>
      <c r="AA58" s="317">
        <f t="shared" ref="AA58:AF58" si="109">IF(ISERROR((C58/D58-1)*100),"n/a",(C58/D58-1)*100)</f>
        <v>18.42105263</v>
      </c>
      <c r="AB58" s="317">
        <f t="shared" si="109"/>
        <v>35.71428571</v>
      </c>
      <c r="AC58" s="318">
        <f t="shared" si="109"/>
        <v>16.66666667</v>
      </c>
      <c r="AD58" s="318">
        <f t="shared" si="109"/>
        <v>26.31578947</v>
      </c>
      <c r="AE58" s="318">
        <f t="shared" si="109"/>
        <v>26.66666667</v>
      </c>
      <c r="AF58" s="318">
        <f t="shared" si="109"/>
        <v>30.43478261</v>
      </c>
      <c r="AG58" s="318">
        <f t="shared" si="5"/>
        <v>27.77777778</v>
      </c>
      <c r="AH58" s="318">
        <f t="shared" si="6"/>
        <v>20</v>
      </c>
      <c r="AI58" s="318">
        <f t="shared" si="7"/>
        <v>11.11111111</v>
      </c>
      <c r="AJ58" s="318">
        <f t="shared" ref="AJ58:AT58" si="110">IF(ISERROR((N58/O58-1)*100),"n/a",(N58/O58-1)*100)</f>
        <v>5.194805195</v>
      </c>
      <c r="AK58" s="318">
        <f t="shared" si="110"/>
        <v>4.054054054</v>
      </c>
      <c r="AL58" s="318">
        <f t="shared" si="110"/>
        <v>5.714285714</v>
      </c>
      <c r="AM58" s="318">
        <f t="shared" si="110"/>
        <v>6.060606061</v>
      </c>
      <c r="AN58" s="318">
        <f t="shared" si="110"/>
        <v>3.125</v>
      </c>
      <c r="AO58" s="318">
        <f t="shared" si="110"/>
        <v>3.225806452</v>
      </c>
      <c r="AP58" s="318">
        <f t="shared" si="110"/>
        <v>6.896551724</v>
      </c>
      <c r="AQ58" s="318">
        <f t="shared" si="110"/>
        <v>7.407407407</v>
      </c>
      <c r="AR58" s="318">
        <f t="shared" si="110"/>
        <v>3.846153846</v>
      </c>
      <c r="AS58" s="318">
        <f t="shared" si="110"/>
        <v>4</v>
      </c>
      <c r="AT58" s="318">
        <f t="shared" si="110"/>
        <v>4.166666667</v>
      </c>
      <c r="AU58" s="319">
        <f t="shared" si="9"/>
        <v>13.33997349</v>
      </c>
      <c r="AV58" s="320">
        <f t="shared" si="10"/>
        <v>10.86292064</v>
      </c>
    </row>
    <row r="59" ht="11.25" customHeight="1">
      <c r="A59" s="232" t="s">
        <v>148</v>
      </c>
      <c r="B59" s="99" t="s">
        <v>149</v>
      </c>
      <c r="C59" s="309">
        <v>4.58</v>
      </c>
      <c r="D59" s="310">
        <v>4.25</v>
      </c>
      <c r="E59" s="316">
        <v>3.7099999999999995</v>
      </c>
      <c r="F59" s="309">
        <v>3.39</v>
      </c>
      <c r="G59" s="309">
        <v>3.2</v>
      </c>
      <c r="H59" s="309">
        <v>3.02</v>
      </c>
      <c r="I59" s="309">
        <v>2.77</v>
      </c>
      <c r="J59" s="322"/>
      <c r="K59" s="309">
        <v>2.5</v>
      </c>
      <c r="L59" s="323">
        <v>2.23</v>
      </c>
      <c r="M59" s="322"/>
      <c r="N59" s="316">
        <v>1.92</v>
      </c>
      <c r="O59" s="324">
        <v>1.79</v>
      </c>
      <c r="P59" s="324">
        <v>1.7</v>
      </c>
      <c r="Q59" s="324">
        <v>1.48</v>
      </c>
      <c r="R59" s="324">
        <v>1.34</v>
      </c>
      <c r="S59" s="324">
        <v>1.25</v>
      </c>
      <c r="T59" s="324">
        <v>1.04</v>
      </c>
      <c r="U59" s="324">
        <v>0.88</v>
      </c>
      <c r="V59" s="324">
        <v>0.82</v>
      </c>
      <c r="W59" s="324">
        <v>0.78</v>
      </c>
      <c r="X59" s="324">
        <v>0.74</v>
      </c>
      <c r="Y59" s="324">
        <v>0.7</v>
      </c>
      <c r="Z59" s="316">
        <f t="shared" si="3"/>
        <v>44.09</v>
      </c>
      <c r="AA59" s="317">
        <f t="shared" ref="AA59:AF59" si="111">IF(ISERROR((C59/D59-1)*100),"n/a",(C59/D59-1)*100)</f>
        <v>7.764705882</v>
      </c>
      <c r="AB59" s="317">
        <f t="shared" si="111"/>
        <v>14.55525606</v>
      </c>
      <c r="AC59" s="318">
        <f t="shared" si="111"/>
        <v>9.439528024</v>
      </c>
      <c r="AD59" s="318">
        <f t="shared" si="111"/>
        <v>5.9375</v>
      </c>
      <c r="AE59" s="318">
        <f t="shared" si="111"/>
        <v>5.960264901</v>
      </c>
      <c r="AF59" s="318">
        <f t="shared" si="111"/>
        <v>9.025270758</v>
      </c>
      <c r="AG59" s="318">
        <f t="shared" si="5"/>
        <v>10.8</v>
      </c>
      <c r="AH59" s="318">
        <f t="shared" si="6"/>
        <v>12.10762332</v>
      </c>
      <c r="AI59" s="318">
        <f t="shared" si="7"/>
        <v>16.14583333</v>
      </c>
      <c r="AJ59" s="318">
        <f t="shared" ref="AJ59:AT59" si="112">IF(ISERROR((N59/O59-1)*100),"n/a",(N59/O59-1)*100)</f>
        <v>7.262569832</v>
      </c>
      <c r="AK59" s="318">
        <f t="shared" si="112"/>
        <v>5.294117647</v>
      </c>
      <c r="AL59" s="318">
        <f t="shared" si="112"/>
        <v>14.86486486</v>
      </c>
      <c r="AM59" s="318">
        <f t="shared" si="112"/>
        <v>10.44776119</v>
      </c>
      <c r="AN59" s="318">
        <f t="shared" si="112"/>
        <v>7.2</v>
      </c>
      <c r="AO59" s="318">
        <f t="shared" si="112"/>
        <v>20.19230769</v>
      </c>
      <c r="AP59" s="318">
        <f t="shared" si="112"/>
        <v>18.18181818</v>
      </c>
      <c r="AQ59" s="318">
        <f t="shared" si="112"/>
        <v>7.317073171</v>
      </c>
      <c r="AR59" s="318">
        <f t="shared" si="112"/>
        <v>5.128205128</v>
      </c>
      <c r="AS59" s="318">
        <f t="shared" si="112"/>
        <v>5.405405405</v>
      </c>
      <c r="AT59" s="318">
        <f t="shared" si="112"/>
        <v>5.714285714</v>
      </c>
      <c r="AU59" s="319">
        <f t="shared" si="9"/>
        <v>9.937219556</v>
      </c>
      <c r="AV59" s="320">
        <f t="shared" si="10"/>
        <v>4.617989258</v>
      </c>
    </row>
    <row r="60" ht="11.25" customHeight="1">
      <c r="A60" s="336" t="s">
        <v>1478</v>
      </c>
      <c r="B60" s="331" t="s">
        <v>1479</v>
      </c>
      <c r="C60" s="309">
        <v>0.96</v>
      </c>
      <c r="D60" s="310">
        <v>0.84</v>
      </c>
      <c r="E60" s="332">
        <v>0.67</v>
      </c>
      <c r="F60" s="309">
        <v>0.56</v>
      </c>
      <c r="G60" s="309">
        <v>0.515</v>
      </c>
      <c r="H60" s="309">
        <v>0.425</v>
      </c>
      <c r="I60" s="309">
        <v>0.2575</v>
      </c>
      <c r="J60" s="322"/>
      <c r="K60" s="309">
        <v>0.165</v>
      </c>
      <c r="L60" s="326">
        <v>0.03</v>
      </c>
      <c r="M60" s="322"/>
      <c r="N60" s="327">
        <v>0.03</v>
      </c>
      <c r="O60" s="325">
        <v>0.03</v>
      </c>
      <c r="P60" s="325">
        <v>0.03</v>
      </c>
      <c r="Q60" s="325">
        <v>0.03</v>
      </c>
      <c r="R60" s="325">
        <v>0.03</v>
      </c>
      <c r="S60" s="324">
        <v>0.0225</v>
      </c>
      <c r="T60" s="325">
        <v>0.0</v>
      </c>
      <c r="U60" s="325">
        <v>0.0</v>
      </c>
      <c r="V60" s="325">
        <v>0.0</v>
      </c>
      <c r="W60" s="325">
        <v>0.0</v>
      </c>
      <c r="X60" s="325">
        <v>0.0</v>
      </c>
      <c r="Y60" s="325">
        <v>0.0</v>
      </c>
      <c r="Z60" s="316">
        <f t="shared" si="3"/>
        <v>4.595</v>
      </c>
      <c r="AA60" s="317">
        <f t="shared" ref="AA60:AF60" si="113">IF(ISERROR((C60/D60-1)*100),"n/a",(C60/D60-1)*100)</f>
        <v>14.28571429</v>
      </c>
      <c r="AB60" s="317">
        <f t="shared" si="113"/>
        <v>25.37313433</v>
      </c>
      <c r="AC60" s="318">
        <f t="shared" si="113"/>
        <v>19.64285714</v>
      </c>
      <c r="AD60" s="318">
        <f t="shared" si="113"/>
        <v>8.737864078</v>
      </c>
      <c r="AE60" s="318">
        <f t="shared" si="113"/>
        <v>21.17647059</v>
      </c>
      <c r="AF60" s="318">
        <f t="shared" si="113"/>
        <v>65.04854369</v>
      </c>
      <c r="AG60" s="318">
        <f t="shared" si="5"/>
        <v>56.06060606</v>
      </c>
      <c r="AH60" s="318">
        <f t="shared" si="6"/>
        <v>450</v>
      </c>
      <c r="AI60" s="318">
        <f t="shared" si="7"/>
        <v>0</v>
      </c>
      <c r="AJ60" s="318">
        <f t="shared" ref="AJ60:AT60" si="114">IF(ISERROR((N60/O60-1)*100),"n/a",(N60/O60-1)*100)</f>
        <v>0</v>
      </c>
      <c r="AK60" s="318">
        <f t="shared" si="114"/>
        <v>0</v>
      </c>
      <c r="AL60" s="318">
        <f t="shared" si="114"/>
        <v>0</v>
      </c>
      <c r="AM60" s="318">
        <f t="shared" si="114"/>
        <v>0</v>
      </c>
      <c r="AN60" s="318">
        <f t="shared" si="114"/>
        <v>33.33333333</v>
      </c>
      <c r="AO60" s="318" t="str">
        <f t="shared" si="114"/>
        <v>n/a</v>
      </c>
      <c r="AP60" s="318" t="str">
        <f t="shared" si="114"/>
        <v>n/a</v>
      </c>
      <c r="AQ60" s="318" t="str">
        <f t="shared" si="114"/>
        <v>n/a</v>
      </c>
      <c r="AR60" s="318" t="str">
        <f t="shared" si="114"/>
        <v>n/a</v>
      </c>
      <c r="AS60" s="318" t="str">
        <f t="shared" si="114"/>
        <v>n/a</v>
      </c>
      <c r="AT60" s="318" t="str">
        <f t="shared" si="114"/>
        <v>n/a</v>
      </c>
      <c r="AU60" s="319">
        <f t="shared" si="9"/>
        <v>49.54703739</v>
      </c>
      <c r="AV60" s="320">
        <f t="shared" si="10"/>
        <v>117.1373301</v>
      </c>
    </row>
    <row r="61" ht="11.25" customHeight="1">
      <c r="A61" s="342" t="s">
        <v>1216</v>
      </c>
      <c r="B61" s="99" t="s">
        <v>1217</v>
      </c>
      <c r="C61" s="309">
        <v>2.07</v>
      </c>
      <c r="D61" s="310">
        <v>2.0</v>
      </c>
      <c r="E61" s="316">
        <v>1.97</v>
      </c>
      <c r="F61" s="309">
        <v>1.93</v>
      </c>
      <c r="G61" s="309">
        <v>1.89</v>
      </c>
      <c r="H61" s="309">
        <v>1.85</v>
      </c>
      <c r="I61" s="309">
        <v>1.72</v>
      </c>
      <c r="J61" s="322"/>
      <c r="K61" s="309">
        <v>1.63</v>
      </c>
      <c r="L61" s="323">
        <v>1.52</v>
      </c>
      <c r="M61" s="322"/>
      <c r="N61" s="327">
        <v>1.26</v>
      </c>
      <c r="O61" s="325">
        <v>1.44</v>
      </c>
      <c r="P61" s="324">
        <v>1.68</v>
      </c>
      <c r="Q61" s="324">
        <v>1.64</v>
      </c>
      <c r="R61" s="325">
        <v>1.6</v>
      </c>
      <c r="S61" s="324">
        <v>1.6</v>
      </c>
      <c r="T61" s="324">
        <v>1.59</v>
      </c>
      <c r="U61" s="324">
        <v>1.52</v>
      </c>
      <c r="V61" s="324">
        <v>1.44</v>
      </c>
      <c r="W61" s="324">
        <v>1.4</v>
      </c>
      <c r="X61" s="324">
        <v>1.32</v>
      </c>
      <c r="Y61" s="324">
        <v>1.24</v>
      </c>
      <c r="Z61" s="316">
        <f t="shared" si="3"/>
        <v>34.31</v>
      </c>
      <c r="AA61" s="317">
        <f t="shared" ref="AA61:AF61" si="115">IF(ISERROR((C61/D61-1)*100),"n/a",(C61/D61-1)*100)</f>
        <v>3.5</v>
      </c>
      <c r="AB61" s="317">
        <f t="shared" si="115"/>
        <v>1.52284264</v>
      </c>
      <c r="AC61" s="318">
        <f t="shared" si="115"/>
        <v>2.07253886</v>
      </c>
      <c r="AD61" s="318">
        <f t="shared" si="115"/>
        <v>2.116402116</v>
      </c>
      <c r="AE61" s="318">
        <f t="shared" si="115"/>
        <v>2.162162162</v>
      </c>
      <c r="AF61" s="318">
        <f t="shared" si="115"/>
        <v>7.558139535</v>
      </c>
      <c r="AG61" s="318">
        <f t="shared" si="5"/>
        <v>5.521472393</v>
      </c>
      <c r="AH61" s="318">
        <f t="shared" si="6"/>
        <v>7.236842105</v>
      </c>
      <c r="AI61" s="318">
        <f t="shared" si="7"/>
        <v>20.63492063</v>
      </c>
      <c r="AJ61" s="318">
        <f t="shared" ref="AJ61:AT61" si="116">IF(ISERROR((N61/O61-1)*100),"n/a",(N61/O61-1)*100)</f>
        <v>-12.5</v>
      </c>
      <c r="AK61" s="318">
        <f t="shared" si="116"/>
        <v>-14.28571429</v>
      </c>
      <c r="AL61" s="318">
        <f t="shared" si="116"/>
        <v>2.43902439</v>
      </c>
      <c r="AM61" s="318">
        <f t="shared" si="116"/>
        <v>2.5</v>
      </c>
      <c r="AN61" s="318">
        <f t="shared" si="116"/>
        <v>0</v>
      </c>
      <c r="AO61" s="318">
        <f t="shared" si="116"/>
        <v>0.6289308176</v>
      </c>
      <c r="AP61" s="318">
        <f t="shared" si="116"/>
        <v>4.605263158</v>
      </c>
      <c r="AQ61" s="318">
        <f t="shared" si="116"/>
        <v>5.555555556</v>
      </c>
      <c r="AR61" s="318">
        <f t="shared" si="116"/>
        <v>2.857142857</v>
      </c>
      <c r="AS61" s="318">
        <f t="shared" si="116"/>
        <v>6.060606061</v>
      </c>
      <c r="AT61" s="318">
        <f t="shared" si="116"/>
        <v>6.451612903</v>
      </c>
      <c r="AU61" s="319">
        <f t="shared" si="9"/>
        <v>2.831887095</v>
      </c>
      <c r="AV61" s="320">
        <f t="shared" si="10"/>
        <v>7.052162926</v>
      </c>
    </row>
    <row r="62" ht="11.25" customHeight="1">
      <c r="A62" s="321" t="s">
        <v>1218</v>
      </c>
      <c r="B62" s="99" t="s">
        <v>1219</v>
      </c>
      <c r="C62" s="309">
        <v>0.7</v>
      </c>
      <c r="D62" s="310">
        <v>0.63</v>
      </c>
      <c r="E62" s="316">
        <v>0.56</v>
      </c>
      <c r="F62" s="309">
        <v>0.5</v>
      </c>
      <c r="G62" s="309">
        <v>0.44</v>
      </c>
      <c r="H62" s="309">
        <v>0.4</v>
      </c>
      <c r="I62" s="328">
        <v>0.36</v>
      </c>
      <c r="J62" s="322"/>
      <c r="K62" s="309">
        <v>0.3515</v>
      </c>
      <c r="L62" s="326">
        <v>0.326</v>
      </c>
      <c r="M62" s="328"/>
      <c r="N62" s="326">
        <v>0.326</v>
      </c>
      <c r="O62" s="352">
        <v>0.326</v>
      </c>
      <c r="P62" s="324">
        <v>0.3035</v>
      </c>
      <c r="Q62" s="324">
        <v>0.2765</v>
      </c>
      <c r="R62" s="324">
        <v>0.2625</v>
      </c>
      <c r="S62" s="324">
        <v>0.2525</v>
      </c>
      <c r="T62" s="324">
        <v>0.2425</v>
      </c>
      <c r="U62" s="324">
        <v>0.2325</v>
      </c>
      <c r="V62" s="324">
        <v>0.2225</v>
      </c>
      <c r="W62" s="324">
        <v>0.2125</v>
      </c>
      <c r="X62" s="325">
        <v>0.21</v>
      </c>
      <c r="Y62" s="325">
        <v>0.21</v>
      </c>
      <c r="Z62" s="316">
        <f t="shared" si="3"/>
        <v>7.3445</v>
      </c>
      <c r="AA62" s="317">
        <f t="shared" ref="AA62:AF62" si="117">IF(ISERROR((C62/D62-1)*100),"n/a",(C62/D62-1)*100)</f>
        <v>11.11111111</v>
      </c>
      <c r="AB62" s="317">
        <f t="shared" si="117"/>
        <v>12.5</v>
      </c>
      <c r="AC62" s="318">
        <f t="shared" si="117"/>
        <v>12</v>
      </c>
      <c r="AD62" s="318">
        <f t="shared" si="117"/>
        <v>13.63636364</v>
      </c>
      <c r="AE62" s="318">
        <f t="shared" si="117"/>
        <v>10</v>
      </c>
      <c r="AF62" s="318">
        <f t="shared" si="117"/>
        <v>11.11111111</v>
      </c>
      <c r="AG62" s="318">
        <f t="shared" si="5"/>
        <v>2.418207681</v>
      </c>
      <c r="AH62" s="318">
        <f t="shared" si="6"/>
        <v>7.82208589</v>
      </c>
      <c r="AI62" s="318">
        <f t="shared" si="7"/>
        <v>0</v>
      </c>
      <c r="AJ62" s="318">
        <f t="shared" ref="AJ62:AT62" si="118">IF(ISERROR((N62/O62-1)*100),"n/a",(N62/O62-1)*100)</f>
        <v>0</v>
      </c>
      <c r="AK62" s="318">
        <f t="shared" si="118"/>
        <v>7.413509061</v>
      </c>
      <c r="AL62" s="318">
        <f t="shared" si="118"/>
        <v>9.764918626</v>
      </c>
      <c r="AM62" s="318">
        <f t="shared" si="118"/>
        <v>5.333333333</v>
      </c>
      <c r="AN62" s="318">
        <f t="shared" si="118"/>
        <v>3.96039604</v>
      </c>
      <c r="AO62" s="318">
        <f t="shared" si="118"/>
        <v>4.12371134</v>
      </c>
      <c r="AP62" s="318">
        <f t="shared" si="118"/>
        <v>4.301075269</v>
      </c>
      <c r="AQ62" s="318">
        <f t="shared" si="118"/>
        <v>4.494382022</v>
      </c>
      <c r="AR62" s="318">
        <f t="shared" si="118"/>
        <v>4.705882353</v>
      </c>
      <c r="AS62" s="318">
        <f t="shared" si="118"/>
        <v>1.19047619</v>
      </c>
      <c r="AT62" s="318">
        <f t="shared" si="118"/>
        <v>0</v>
      </c>
      <c r="AU62" s="319">
        <f t="shared" si="9"/>
        <v>6.294328183</v>
      </c>
      <c r="AV62" s="320">
        <f t="shared" si="10"/>
        <v>4.480863482</v>
      </c>
    </row>
    <row r="63" ht="11.25" customHeight="1">
      <c r="A63" s="336" t="s">
        <v>1220</v>
      </c>
      <c r="B63" s="331" t="s">
        <v>1221</v>
      </c>
      <c r="C63" s="309">
        <v>1.045</v>
      </c>
      <c r="D63" s="310">
        <v>1.01</v>
      </c>
      <c r="E63" s="332">
        <v>0.94</v>
      </c>
      <c r="F63" s="337">
        <v>0.81</v>
      </c>
      <c r="G63" s="337">
        <v>0.71</v>
      </c>
      <c r="H63" s="337">
        <v>0.64</v>
      </c>
      <c r="I63" s="337">
        <v>0.595</v>
      </c>
      <c r="J63" s="338"/>
      <c r="K63" s="337">
        <v>0.525</v>
      </c>
      <c r="L63" s="339">
        <v>0.5</v>
      </c>
      <c r="M63" s="338"/>
      <c r="N63" s="345">
        <v>0.0</v>
      </c>
      <c r="O63" s="340">
        <v>0.0</v>
      </c>
      <c r="P63" s="340">
        <v>0.0</v>
      </c>
      <c r="Q63" s="340">
        <v>0.0</v>
      </c>
      <c r="R63" s="340">
        <v>0.0</v>
      </c>
      <c r="S63" s="340">
        <v>0.0</v>
      </c>
      <c r="T63" s="340">
        <v>0.0</v>
      </c>
      <c r="U63" s="340">
        <v>0.0</v>
      </c>
      <c r="V63" s="340">
        <v>0.0</v>
      </c>
      <c r="W63" s="340">
        <v>0.0</v>
      </c>
      <c r="X63" s="340">
        <v>0.0</v>
      </c>
      <c r="Y63" s="340">
        <v>0.0</v>
      </c>
      <c r="Z63" s="316">
        <f t="shared" si="3"/>
        <v>6.775</v>
      </c>
      <c r="AA63" s="317">
        <f t="shared" ref="AA63:AF63" si="119">IF(ISERROR((C63/D63-1)*100),"n/a",(C63/D63-1)*100)</f>
        <v>3.465346535</v>
      </c>
      <c r="AB63" s="317">
        <f t="shared" si="119"/>
        <v>7.446808511</v>
      </c>
      <c r="AC63" s="318">
        <f t="shared" si="119"/>
        <v>16.04938272</v>
      </c>
      <c r="AD63" s="318">
        <f t="shared" si="119"/>
        <v>14.08450704</v>
      </c>
      <c r="AE63" s="318">
        <f t="shared" si="119"/>
        <v>10.9375</v>
      </c>
      <c r="AF63" s="318">
        <f t="shared" si="119"/>
        <v>7.56302521</v>
      </c>
      <c r="AG63" s="318">
        <f t="shared" si="5"/>
        <v>13.33333333</v>
      </c>
      <c r="AH63" s="318">
        <f t="shared" si="6"/>
        <v>5</v>
      </c>
      <c r="AI63" s="318" t="str">
        <f t="shared" si="7"/>
        <v>n/a</v>
      </c>
      <c r="AJ63" s="318" t="str">
        <f t="shared" ref="AJ63:AT63" si="120">IF(ISERROR((N63/O63-1)*100),"n/a",(N63/O63-1)*100)</f>
        <v>n/a</v>
      </c>
      <c r="AK63" s="318" t="str">
        <f t="shared" si="120"/>
        <v>n/a</v>
      </c>
      <c r="AL63" s="318" t="str">
        <f t="shared" si="120"/>
        <v>n/a</v>
      </c>
      <c r="AM63" s="318" t="str">
        <f t="shared" si="120"/>
        <v>n/a</v>
      </c>
      <c r="AN63" s="318" t="str">
        <f t="shared" si="120"/>
        <v>n/a</v>
      </c>
      <c r="AO63" s="318" t="str">
        <f t="shared" si="120"/>
        <v>n/a</v>
      </c>
      <c r="AP63" s="318" t="str">
        <f t="shared" si="120"/>
        <v>n/a</v>
      </c>
      <c r="AQ63" s="318" t="str">
        <f t="shared" si="120"/>
        <v>n/a</v>
      </c>
      <c r="AR63" s="318" t="str">
        <f t="shared" si="120"/>
        <v>n/a</v>
      </c>
      <c r="AS63" s="318" t="str">
        <f t="shared" si="120"/>
        <v>n/a</v>
      </c>
      <c r="AT63" s="318" t="str">
        <f t="shared" si="120"/>
        <v>n/a</v>
      </c>
      <c r="AU63" s="319">
        <f t="shared" si="9"/>
        <v>9.734987918</v>
      </c>
      <c r="AV63" s="320">
        <f t="shared" si="10"/>
        <v>4.549187117</v>
      </c>
    </row>
    <row r="64" ht="11.25" customHeight="1">
      <c r="A64" s="333" t="s">
        <v>590</v>
      </c>
      <c r="B64" s="122" t="s">
        <v>591</v>
      </c>
      <c r="C64" s="309">
        <v>3.94</v>
      </c>
      <c r="D64" s="310">
        <v>3.66</v>
      </c>
      <c r="E64" s="330">
        <v>3.44</v>
      </c>
      <c r="F64" s="309">
        <v>3.2</v>
      </c>
      <c r="G64" s="309">
        <v>3.02</v>
      </c>
      <c r="H64" s="309">
        <v>2.82</v>
      </c>
      <c r="I64" s="309">
        <v>2.49</v>
      </c>
      <c r="J64" s="322"/>
      <c r="K64" s="309">
        <v>2.02</v>
      </c>
      <c r="L64" s="323">
        <v>1.82</v>
      </c>
      <c r="M64" s="322"/>
      <c r="N64" s="327">
        <v>1.4</v>
      </c>
      <c r="O64" s="325">
        <v>2.3</v>
      </c>
      <c r="P64" s="324">
        <v>3.16</v>
      </c>
      <c r="Q64" s="324">
        <v>3.0</v>
      </c>
      <c r="R64" s="324">
        <v>2.82</v>
      </c>
      <c r="S64" s="324">
        <v>2.68</v>
      </c>
      <c r="T64" s="324">
        <v>2.44</v>
      </c>
      <c r="U64" s="324">
        <v>2.12</v>
      </c>
      <c r="V64" s="324">
        <v>1.96</v>
      </c>
      <c r="W64" s="324">
        <v>1.81</v>
      </c>
      <c r="X64" s="325">
        <v>1.72</v>
      </c>
      <c r="Y64" s="324">
        <v>1.66</v>
      </c>
      <c r="Z64" s="316">
        <f t="shared" si="3"/>
        <v>53.48</v>
      </c>
      <c r="AA64" s="317">
        <f t="shared" ref="AA64:AF64" si="121">IF(ISERROR((C64/D64-1)*100),"n/a",(C64/D64-1)*100)</f>
        <v>7.650273224</v>
      </c>
      <c r="AB64" s="317">
        <f t="shared" si="121"/>
        <v>6.395348837</v>
      </c>
      <c r="AC64" s="318">
        <f t="shared" si="121"/>
        <v>7.5</v>
      </c>
      <c r="AD64" s="318">
        <f t="shared" si="121"/>
        <v>5.960264901</v>
      </c>
      <c r="AE64" s="318">
        <f t="shared" si="121"/>
        <v>7.092198582</v>
      </c>
      <c r="AF64" s="318">
        <f t="shared" si="121"/>
        <v>13.25301205</v>
      </c>
      <c r="AG64" s="318">
        <f t="shared" si="5"/>
        <v>23.26732673</v>
      </c>
      <c r="AH64" s="318">
        <f t="shared" si="6"/>
        <v>10.98901099</v>
      </c>
      <c r="AI64" s="318">
        <f t="shared" si="7"/>
        <v>30</v>
      </c>
      <c r="AJ64" s="318">
        <f t="shared" ref="AJ64:AT64" si="122">IF(ISERROR((N64/O64-1)*100),"n/a",(N64/O64-1)*100)</f>
        <v>-39.13043478</v>
      </c>
      <c r="AK64" s="318">
        <f t="shared" si="122"/>
        <v>-27.21518987</v>
      </c>
      <c r="AL64" s="318">
        <f t="shared" si="122"/>
        <v>5.333333333</v>
      </c>
      <c r="AM64" s="318">
        <f t="shared" si="122"/>
        <v>6.382978723</v>
      </c>
      <c r="AN64" s="318">
        <f t="shared" si="122"/>
        <v>5.223880597</v>
      </c>
      <c r="AO64" s="318">
        <f t="shared" si="122"/>
        <v>9.836065574</v>
      </c>
      <c r="AP64" s="318">
        <f t="shared" si="122"/>
        <v>15.09433962</v>
      </c>
      <c r="AQ64" s="318">
        <f t="shared" si="122"/>
        <v>8.163265306</v>
      </c>
      <c r="AR64" s="318">
        <f t="shared" si="122"/>
        <v>8.287292818</v>
      </c>
      <c r="AS64" s="318">
        <f t="shared" si="122"/>
        <v>5.23255814</v>
      </c>
      <c r="AT64" s="318">
        <f t="shared" si="122"/>
        <v>3.614457831</v>
      </c>
      <c r="AU64" s="319">
        <f t="shared" si="9"/>
        <v>5.64649913</v>
      </c>
      <c r="AV64" s="320">
        <f t="shared" si="10"/>
        <v>14.88604784</v>
      </c>
    </row>
    <row r="65" ht="11.25" customHeight="1">
      <c r="A65" s="321" t="s">
        <v>1675</v>
      </c>
      <c r="B65" s="99" t="s">
        <v>1676</v>
      </c>
      <c r="C65" s="309">
        <v>1.24</v>
      </c>
      <c r="D65" s="310">
        <v>1.08</v>
      </c>
      <c r="E65" s="316">
        <v>0.9391304347826088</v>
      </c>
      <c r="F65" s="309">
        <v>0.7652173913043478</v>
      </c>
      <c r="G65" s="309">
        <v>0.6956521739130436</v>
      </c>
      <c r="H65" s="309">
        <v>0.6</v>
      </c>
      <c r="I65" s="309">
        <v>0.5217391304347826</v>
      </c>
      <c r="J65" s="322"/>
      <c r="K65" s="328">
        <v>0.4173913043478261</v>
      </c>
      <c r="L65" s="326">
        <v>0.4173913043478261</v>
      </c>
      <c r="M65" s="322"/>
      <c r="N65" s="316">
        <v>0.4173913043478261</v>
      </c>
      <c r="O65" s="325">
        <v>0.0</v>
      </c>
      <c r="P65" s="325">
        <v>0.0</v>
      </c>
      <c r="Q65" s="325">
        <v>0.0</v>
      </c>
      <c r="R65" s="325">
        <v>0.0</v>
      </c>
      <c r="S65" s="324">
        <v>0.3652173913043478</v>
      </c>
      <c r="T65" s="325">
        <v>0.20869565217391306</v>
      </c>
      <c r="U65" s="325">
        <v>0.20869565217391306</v>
      </c>
      <c r="V65" s="325">
        <v>0.20869565217391306</v>
      </c>
      <c r="W65" s="325">
        <v>0.20869565217391306</v>
      </c>
      <c r="X65" s="325">
        <v>0.20869565217391306</v>
      </c>
      <c r="Y65" s="325">
        <v>0.391304347826087</v>
      </c>
      <c r="Z65" s="316">
        <f t="shared" si="3"/>
        <v>8.893913043</v>
      </c>
      <c r="AA65" s="317">
        <f t="shared" ref="AA65:AF65" si="123">IF(ISERROR((C65/D65-1)*100),"n/a",(C65/D65-1)*100)</f>
        <v>14.81481481</v>
      </c>
      <c r="AB65" s="317">
        <f t="shared" si="123"/>
        <v>15</v>
      </c>
      <c r="AC65" s="318">
        <f t="shared" si="123"/>
        <v>22.72727273</v>
      </c>
      <c r="AD65" s="318">
        <f t="shared" si="123"/>
        <v>10</v>
      </c>
      <c r="AE65" s="318">
        <f t="shared" si="123"/>
        <v>15.94202899</v>
      </c>
      <c r="AF65" s="318">
        <f t="shared" si="123"/>
        <v>15</v>
      </c>
      <c r="AG65" s="318">
        <f t="shared" si="5"/>
        <v>25</v>
      </c>
      <c r="AH65" s="318">
        <f t="shared" si="6"/>
        <v>0</v>
      </c>
      <c r="AI65" s="318">
        <f t="shared" si="7"/>
        <v>0</v>
      </c>
      <c r="AJ65" s="318" t="str">
        <f t="shared" ref="AJ65:AT65" si="124">IF(ISERROR((N65/O65-1)*100),"n/a",(N65/O65-1)*100)</f>
        <v>n/a</v>
      </c>
      <c r="AK65" s="318" t="str">
        <f t="shared" si="124"/>
        <v>n/a</v>
      </c>
      <c r="AL65" s="318" t="str">
        <f t="shared" si="124"/>
        <v>n/a</v>
      </c>
      <c r="AM65" s="318" t="str">
        <f t="shared" si="124"/>
        <v>n/a</v>
      </c>
      <c r="AN65" s="318">
        <f t="shared" si="124"/>
        <v>-100</v>
      </c>
      <c r="AO65" s="318">
        <f t="shared" si="124"/>
        <v>75</v>
      </c>
      <c r="AP65" s="318">
        <f t="shared" si="124"/>
        <v>0</v>
      </c>
      <c r="AQ65" s="318">
        <f t="shared" si="124"/>
        <v>0</v>
      </c>
      <c r="AR65" s="318">
        <f t="shared" si="124"/>
        <v>0</v>
      </c>
      <c r="AS65" s="318">
        <f t="shared" si="124"/>
        <v>0</v>
      </c>
      <c r="AT65" s="318">
        <f t="shared" si="124"/>
        <v>-46.66666667</v>
      </c>
      <c r="AU65" s="319">
        <f t="shared" si="9"/>
        <v>2.926090616</v>
      </c>
      <c r="AV65" s="320">
        <f t="shared" si="10"/>
        <v>36.36018118</v>
      </c>
    </row>
    <row r="66" ht="11.25" customHeight="1">
      <c r="A66" s="350" t="s">
        <v>1838</v>
      </c>
      <c r="B66" s="99" t="s">
        <v>1839</v>
      </c>
      <c r="C66" s="309">
        <v>0.44</v>
      </c>
      <c r="D66" s="310">
        <v>0.425</v>
      </c>
      <c r="E66" s="316">
        <v>0.414</v>
      </c>
      <c r="F66" s="310">
        <v>0.388</v>
      </c>
      <c r="G66" s="310">
        <v>0.3536</v>
      </c>
      <c r="H66" s="310">
        <v>0.3112</v>
      </c>
      <c r="I66" s="328">
        <v>0.0</v>
      </c>
      <c r="J66" s="258"/>
      <c r="K66" s="328">
        <v>0.0</v>
      </c>
      <c r="L66" s="326">
        <v>0.0</v>
      </c>
      <c r="M66" s="322"/>
      <c r="N66" s="327">
        <v>0.0</v>
      </c>
      <c r="O66" s="325">
        <v>0.0</v>
      </c>
      <c r="P66" s="325">
        <v>0.0</v>
      </c>
      <c r="Q66" s="325">
        <v>0.0</v>
      </c>
      <c r="R66" s="325">
        <v>0.0</v>
      </c>
      <c r="S66" s="325">
        <v>0.0</v>
      </c>
      <c r="T66" s="325">
        <v>0.0</v>
      </c>
      <c r="U66" s="325">
        <v>0.0</v>
      </c>
      <c r="V66" s="325">
        <v>0.0</v>
      </c>
      <c r="W66" s="325">
        <v>0.0</v>
      </c>
      <c r="X66" s="325">
        <v>0.0</v>
      </c>
      <c r="Y66" s="325">
        <v>0.0</v>
      </c>
      <c r="Z66" s="316">
        <f t="shared" si="3"/>
        <v>2.3318</v>
      </c>
      <c r="AA66" s="317">
        <f t="shared" ref="AA66:AF66" si="125">IF(ISERROR((C66/D66-1)*100),"n/a",(C66/D66-1)*100)</f>
        <v>3.529411765</v>
      </c>
      <c r="AB66" s="317">
        <f t="shared" si="125"/>
        <v>2.657004831</v>
      </c>
      <c r="AC66" s="318">
        <f t="shared" si="125"/>
        <v>6.701030928</v>
      </c>
      <c r="AD66" s="318">
        <f t="shared" si="125"/>
        <v>9.728506787</v>
      </c>
      <c r="AE66" s="318">
        <f t="shared" si="125"/>
        <v>13.62467866</v>
      </c>
      <c r="AF66" s="318" t="str">
        <f t="shared" si="125"/>
        <v>n/a</v>
      </c>
      <c r="AG66" s="318" t="str">
        <f t="shared" si="5"/>
        <v>n/a</v>
      </c>
      <c r="AH66" s="318" t="str">
        <f t="shared" si="6"/>
        <v>n/a</v>
      </c>
      <c r="AI66" s="318" t="str">
        <f t="shared" si="7"/>
        <v>n/a</v>
      </c>
      <c r="AJ66" s="318" t="str">
        <f t="shared" ref="AJ66:AT66" si="126">IF(ISERROR((N66/O66-1)*100),"n/a",(N66/O66-1)*100)</f>
        <v>n/a</v>
      </c>
      <c r="AK66" s="318" t="str">
        <f t="shared" si="126"/>
        <v>n/a</v>
      </c>
      <c r="AL66" s="318" t="str">
        <f t="shared" si="126"/>
        <v>n/a</v>
      </c>
      <c r="AM66" s="318" t="str">
        <f t="shared" si="126"/>
        <v>n/a</v>
      </c>
      <c r="AN66" s="318" t="str">
        <f t="shared" si="126"/>
        <v>n/a</v>
      </c>
      <c r="AO66" s="318" t="str">
        <f t="shared" si="126"/>
        <v>n/a</v>
      </c>
      <c r="AP66" s="318" t="str">
        <f t="shared" si="126"/>
        <v>n/a</v>
      </c>
      <c r="AQ66" s="318" t="str">
        <f t="shared" si="126"/>
        <v>n/a</v>
      </c>
      <c r="AR66" s="318" t="str">
        <f t="shared" si="126"/>
        <v>n/a</v>
      </c>
      <c r="AS66" s="318" t="str">
        <f t="shared" si="126"/>
        <v>n/a</v>
      </c>
      <c r="AT66" s="318" t="str">
        <f t="shared" si="126"/>
        <v>n/a</v>
      </c>
      <c r="AU66" s="319">
        <f t="shared" si="9"/>
        <v>7.248126595</v>
      </c>
      <c r="AV66" s="320">
        <f t="shared" si="10"/>
        <v>4.528224125</v>
      </c>
    </row>
    <row r="67" ht="11.25" customHeight="1">
      <c r="A67" s="232" t="s">
        <v>151</v>
      </c>
      <c r="B67" s="99" t="s">
        <v>152</v>
      </c>
      <c r="C67" s="309">
        <v>1.04</v>
      </c>
      <c r="D67" s="310">
        <v>1.02</v>
      </c>
      <c r="E67" s="316">
        <v>0.9781553398058253</v>
      </c>
      <c r="F67" s="309">
        <v>0.9496653784522575</v>
      </c>
      <c r="G67" s="309">
        <v>0.9287342045876696</v>
      </c>
      <c r="H67" s="309">
        <v>0.9105237299879114</v>
      </c>
      <c r="I67" s="309">
        <v>0.9059937611820014</v>
      </c>
      <c r="J67" s="322"/>
      <c r="K67" s="309">
        <v>0.8751669838407451</v>
      </c>
      <c r="L67" s="323">
        <v>0.8517903069309294</v>
      </c>
      <c r="M67" s="322"/>
      <c r="N67" s="316">
        <v>0.8028978839553419</v>
      </c>
      <c r="O67" s="324">
        <v>0.7795125086945067</v>
      </c>
      <c r="P67" s="324">
        <v>0.7659728858079444</v>
      </c>
      <c r="Q67" s="324">
        <v>0.7265254854027163</v>
      </c>
      <c r="R67" s="324">
        <v>0.7053593651044767</v>
      </c>
      <c r="S67" s="324">
        <v>0.6706695602632727</v>
      </c>
      <c r="T67" s="324">
        <v>0.6303296126165525</v>
      </c>
      <c r="U67" s="324">
        <v>0.574696824287482</v>
      </c>
      <c r="V67" s="324">
        <v>0.5198131381075212</v>
      </c>
      <c r="W67" s="324">
        <v>0.4546890661657986</v>
      </c>
      <c r="X67" s="324">
        <v>0.3990562778367284</v>
      </c>
      <c r="Y67" s="324">
        <v>0.3525641295611523</v>
      </c>
      <c r="Z67" s="316">
        <f t="shared" si="3"/>
        <v>15.84211644</v>
      </c>
      <c r="AA67" s="317">
        <f t="shared" ref="AA67:AF67" si="127">IF(ISERROR((C67/D67-1)*100),"n/a",(C67/D67-1)*100)</f>
        <v>1.960784314</v>
      </c>
      <c r="AB67" s="317">
        <f t="shared" si="127"/>
        <v>4.277915633</v>
      </c>
      <c r="AC67" s="318">
        <f t="shared" si="127"/>
        <v>3</v>
      </c>
      <c r="AD67" s="318">
        <f t="shared" si="127"/>
        <v>2.253731343</v>
      </c>
      <c r="AE67" s="318">
        <f t="shared" si="127"/>
        <v>2</v>
      </c>
      <c r="AF67" s="318">
        <f t="shared" si="127"/>
        <v>0.5</v>
      </c>
      <c r="AG67" s="318">
        <f t="shared" si="5"/>
        <v>3.52238806</v>
      </c>
      <c r="AH67" s="318">
        <f t="shared" si="6"/>
        <v>2.744416873</v>
      </c>
      <c r="AI67" s="318">
        <f t="shared" si="7"/>
        <v>6.089494561</v>
      </c>
      <c r="AJ67" s="318">
        <f t="shared" ref="AJ67:AT67" si="128">IF(ISERROR((N67/O67-1)*100),"n/a",(N67/O67-1)*100)</f>
        <v>3</v>
      </c>
      <c r="AK67" s="318">
        <f t="shared" si="128"/>
        <v>1.767637359</v>
      </c>
      <c r="AL67" s="318">
        <f t="shared" si="128"/>
        <v>5.429596235</v>
      </c>
      <c r="AM67" s="318">
        <f t="shared" si="128"/>
        <v>3.000756968</v>
      </c>
      <c r="AN67" s="318">
        <f t="shared" si="128"/>
        <v>5.172413793</v>
      </c>
      <c r="AO67" s="318">
        <f t="shared" si="128"/>
        <v>6.399817943</v>
      </c>
      <c r="AP67" s="318">
        <f t="shared" si="128"/>
        <v>9.680371629</v>
      </c>
      <c r="AQ67" s="318">
        <f t="shared" si="128"/>
        <v>10.55834918</v>
      </c>
      <c r="AR67" s="318">
        <f t="shared" si="128"/>
        <v>14.32277061</v>
      </c>
      <c r="AS67" s="318">
        <f t="shared" si="128"/>
        <v>13.94108837</v>
      </c>
      <c r="AT67" s="318">
        <f t="shared" si="128"/>
        <v>13.18686286</v>
      </c>
      <c r="AU67" s="319">
        <f t="shared" si="9"/>
        <v>5.640419786</v>
      </c>
      <c r="AV67" s="320">
        <f t="shared" si="10"/>
        <v>4.341400098</v>
      </c>
    </row>
    <row r="68" ht="11.25" customHeight="1">
      <c r="A68" s="299" t="s">
        <v>156</v>
      </c>
      <c r="B68" s="331" t="s">
        <v>157</v>
      </c>
      <c r="C68" s="309">
        <v>0.9837</v>
      </c>
      <c r="D68" s="310">
        <v>0.9549</v>
      </c>
      <c r="E68" s="332">
        <v>0.9269000000000001</v>
      </c>
      <c r="F68" s="309">
        <v>0.8996999999999999</v>
      </c>
      <c r="G68" s="309">
        <v>0.8732</v>
      </c>
      <c r="H68" s="309">
        <v>0.8479</v>
      </c>
      <c r="I68" s="309">
        <v>0.8227</v>
      </c>
      <c r="J68" s="322"/>
      <c r="K68" s="309">
        <v>0.7961</v>
      </c>
      <c r="L68" s="323">
        <v>0.7624</v>
      </c>
      <c r="M68" s="322"/>
      <c r="N68" s="316">
        <v>0.7529</v>
      </c>
      <c r="O68" s="324">
        <v>0.7225</v>
      </c>
      <c r="P68" s="324">
        <v>0.7072</v>
      </c>
      <c r="Q68" s="324">
        <v>0.664</v>
      </c>
      <c r="R68" s="324">
        <v>0.6134</v>
      </c>
      <c r="S68" s="324">
        <v>0.5805</v>
      </c>
      <c r="T68" s="324">
        <v>0.5533</v>
      </c>
      <c r="U68" s="324">
        <v>0.53268</v>
      </c>
      <c r="V68" s="324">
        <v>0.51556</v>
      </c>
      <c r="W68" s="324">
        <v>0.49334</v>
      </c>
      <c r="X68" s="324">
        <v>0.48666</v>
      </c>
      <c r="Y68" s="324">
        <v>0.47109999999999996</v>
      </c>
      <c r="Z68" s="316">
        <f t="shared" si="3"/>
        <v>14.96064</v>
      </c>
      <c r="AA68" s="317">
        <f t="shared" ref="AA68:AF68" si="129">IF(ISERROR((C68/D68-1)*100),"n/a",(C68/D68-1)*100)</f>
        <v>3.01602262</v>
      </c>
      <c r="AB68" s="317">
        <f t="shared" si="129"/>
        <v>3.020822095</v>
      </c>
      <c r="AC68" s="318">
        <f t="shared" si="129"/>
        <v>3.023229966</v>
      </c>
      <c r="AD68" s="318">
        <f t="shared" si="129"/>
        <v>3.034814475</v>
      </c>
      <c r="AE68" s="318">
        <f t="shared" si="129"/>
        <v>2.983842434</v>
      </c>
      <c r="AF68" s="318">
        <f t="shared" si="129"/>
        <v>3.063084964</v>
      </c>
      <c r="AG68" s="318">
        <f t="shared" si="5"/>
        <v>3.341288783</v>
      </c>
      <c r="AH68" s="318">
        <f t="shared" si="6"/>
        <v>4.420251836</v>
      </c>
      <c r="AI68" s="318">
        <f t="shared" si="7"/>
        <v>1.261787754</v>
      </c>
      <c r="AJ68" s="318">
        <f t="shared" ref="AJ68:AT68" si="130">IF(ISERROR((N68/O68-1)*100),"n/a",(N68/O68-1)*100)</f>
        <v>4.207612457</v>
      </c>
      <c r="AK68" s="318">
        <f t="shared" si="130"/>
        <v>2.163461538</v>
      </c>
      <c r="AL68" s="318">
        <f t="shared" si="130"/>
        <v>6.506024096</v>
      </c>
      <c r="AM68" s="318">
        <f t="shared" si="130"/>
        <v>8.249103358</v>
      </c>
      <c r="AN68" s="318">
        <f t="shared" si="130"/>
        <v>5.667527993</v>
      </c>
      <c r="AO68" s="318">
        <f t="shared" si="130"/>
        <v>4.915958793</v>
      </c>
      <c r="AP68" s="318">
        <f t="shared" si="130"/>
        <v>3.870991965</v>
      </c>
      <c r="AQ68" s="318">
        <f t="shared" si="130"/>
        <v>3.320661029</v>
      </c>
      <c r="AR68" s="318">
        <f t="shared" si="130"/>
        <v>4.503993189</v>
      </c>
      <c r="AS68" s="318">
        <f t="shared" si="130"/>
        <v>1.372621543</v>
      </c>
      <c r="AT68" s="318">
        <f t="shared" si="130"/>
        <v>3.302908087</v>
      </c>
      <c r="AU68" s="319">
        <f t="shared" si="9"/>
        <v>3.762300449</v>
      </c>
      <c r="AV68" s="320">
        <f t="shared" si="10"/>
        <v>1.65741075</v>
      </c>
    </row>
    <row r="69" ht="11.25" customHeight="1">
      <c r="A69" s="253" t="s">
        <v>1480</v>
      </c>
      <c r="B69" s="122" t="s">
        <v>1481</v>
      </c>
      <c r="C69" s="309">
        <v>0.69</v>
      </c>
      <c r="D69" s="310">
        <v>0.62</v>
      </c>
      <c r="E69" s="330">
        <v>0.5</v>
      </c>
      <c r="F69" s="311">
        <v>0.45</v>
      </c>
      <c r="G69" s="311">
        <v>0.41</v>
      </c>
      <c r="H69" s="311">
        <v>0.37</v>
      </c>
      <c r="I69" s="311">
        <v>0.33</v>
      </c>
      <c r="J69" s="312"/>
      <c r="K69" s="311">
        <v>0.23</v>
      </c>
      <c r="L69" s="313">
        <v>0.04</v>
      </c>
      <c r="M69" s="312"/>
      <c r="N69" s="314">
        <v>0.04</v>
      </c>
      <c r="O69" s="315">
        <v>0.47</v>
      </c>
      <c r="P69" s="335">
        <v>1.27</v>
      </c>
      <c r="Q69" s="335">
        <v>1.22</v>
      </c>
      <c r="R69" s="335">
        <v>1.14</v>
      </c>
      <c r="S69" s="335">
        <v>1.06</v>
      </c>
      <c r="T69" s="335">
        <v>0.97667</v>
      </c>
      <c r="U69" s="335">
        <v>0.88668</v>
      </c>
      <c r="V69" s="335">
        <v>0.80789</v>
      </c>
      <c r="W69" s="335">
        <v>0.7394</v>
      </c>
      <c r="X69" s="335">
        <v>0.67108</v>
      </c>
      <c r="Y69" s="315">
        <v>0.63912</v>
      </c>
      <c r="Z69" s="316">
        <f t="shared" si="3"/>
        <v>13.56084</v>
      </c>
      <c r="AA69" s="317">
        <f t="shared" ref="AA69:AF69" si="131">IF(ISERROR((C69/D69-1)*100),"n/a",(C69/D69-1)*100)</f>
        <v>11.29032258</v>
      </c>
      <c r="AB69" s="317">
        <f t="shared" si="131"/>
        <v>24</v>
      </c>
      <c r="AC69" s="318">
        <f t="shared" si="131"/>
        <v>11.11111111</v>
      </c>
      <c r="AD69" s="318">
        <f t="shared" si="131"/>
        <v>9.756097561</v>
      </c>
      <c r="AE69" s="318">
        <f t="shared" si="131"/>
        <v>10.81081081</v>
      </c>
      <c r="AF69" s="318">
        <f t="shared" si="131"/>
        <v>12.12121212</v>
      </c>
      <c r="AG69" s="318">
        <f t="shared" si="5"/>
        <v>43.47826087</v>
      </c>
      <c r="AH69" s="318">
        <f t="shared" si="6"/>
        <v>475</v>
      </c>
      <c r="AI69" s="318">
        <f t="shared" si="7"/>
        <v>0</v>
      </c>
      <c r="AJ69" s="318">
        <f t="shared" ref="AJ69:AT69" si="132">IF(ISERROR((N69/O69-1)*100),"n/a",(N69/O69-1)*100)</f>
        <v>-91.4893617</v>
      </c>
      <c r="AK69" s="318">
        <f t="shared" si="132"/>
        <v>-62.99212598</v>
      </c>
      <c r="AL69" s="318">
        <f t="shared" si="132"/>
        <v>4.098360656</v>
      </c>
      <c r="AM69" s="318">
        <f t="shared" si="132"/>
        <v>7.01754386</v>
      </c>
      <c r="AN69" s="318">
        <f t="shared" si="132"/>
        <v>7.547169811</v>
      </c>
      <c r="AO69" s="318">
        <f t="shared" si="132"/>
        <v>8.532052792</v>
      </c>
      <c r="AP69" s="318">
        <f t="shared" si="132"/>
        <v>10.1490955</v>
      </c>
      <c r="AQ69" s="318">
        <f t="shared" si="132"/>
        <v>9.752565324</v>
      </c>
      <c r="AR69" s="318">
        <f t="shared" si="132"/>
        <v>9.262915878</v>
      </c>
      <c r="AS69" s="318">
        <f t="shared" si="132"/>
        <v>10.1806044</v>
      </c>
      <c r="AT69" s="318">
        <f t="shared" si="132"/>
        <v>5.000625861</v>
      </c>
      <c r="AU69" s="319">
        <f t="shared" si="9"/>
        <v>25.73136307</v>
      </c>
      <c r="AV69" s="320">
        <f t="shared" si="10"/>
        <v>109.6419733</v>
      </c>
    </row>
    <row r="70" ht="11.25" customHeight="1">
      <c r="A70" s="321" t="s">
        <v>593</v>
      </c>
      <c r="B70" s="99" t="s">
        <v>594</v>
      </c>
      <c r="C70" s="309">
        <v>1.075</v>
      </c>
      <c r="D70" s="310">
        <v>0.975</v>
      </c>
      <c r="E70" s="316">
        <v>0.8658</v>
      </c>
      <c r="F70" s="328">
        <v>0.7633</v>
      </c>
      <c r="G70" s="309">
        <v>0.7388</v>
      </c>
      <c r="H70" s="328">
        <v>0.6654</v>
      </c>
      <c r="I70" s="309">
        <v>0.6091</v>
      </c>
      <c r="J70" s="322"/>
      <c r="K70" s="309">
        <v>0.4159</v>
      </c>
      <c r="L70" s="323">
        <v>0.3303</v>
      </c>
      <c r="M70" s="322"/>
      <c r="N70" s="316">
        <v>0.2569</v>
      </c>
      <c r="O70" s="325">
        <v>0.1468</v>
      </c>
      <c r="P70" s="325">
        <v>0.4403</v>
      </c>
      <c r="Q70" s="325">
        <v>0.5382</v>
      </c>
      <c r="R70" s="324">
        <v>0.5382</v>
      </c>
      <c r="S70" s="324">
        <v>0.491</v>
      </c>
      <c r="T70" s="325">
        <v>0.4437</v>
      </c>
      <c r="U70" s="325">
        <v>0.4437</v>
      </c>
      <c r="V70" s="325">
        <v>0.4437</v>
      </c>
      <c r="W70" s="324">
        <v>0.4437</v>
      </c>
      <c r="X70" s="324">
        <v>0.4376</v>
      </c>
      <c r="Y70" s="325">
        <v>0.4194</v>
      </c>
      <c r="Z70" s="316">
        <f t="shared" si="3"/>
        <v>11.4818</v>
      </c>
      <c r="AA70" s="317">
        <f t="shared" ref="AA70:AF70" si="133">IF(ISERROR((C70/D70-1)*100),"n/a",(C70/D70-1)*100)</f>
        <v>10.25641026</v>
      </c>
      <c r="AB70" s="317">
        <f t="shared" si="133"/>
        <v>12.61261261</v>
      </c>
      <c r="AC70" s="318">
        <f t="shared" si="133"/>
        <v>13.428534</v>
      </c>
      <c r="AD70" s="318">
        <f t="shared" si="133"/>
        <v>3.316188414</v>
      </c>
      <c r="AE70" s="318">
        <f t="shared" si="133"/>
        <v>11.03095882</v>
      </c>
      <c r="AF70" s="318">
        <f t="shared" si="133"/>
        <v>9.243145625</v>
      </c>
      <c r="AG70" s="318">
        <f t="shared" si="5"/>
        <v>46.45347439</v>
      </c>
      <c r="AH70" s="318">
        <f t="shared" si="6"/>
        <v>25.91583409</v>
      </c>
      <c r="AI70" s="318">
        <f t="shared" si="7"/>
        <v>28.57142857</v>
      </c>
      <c r="AJ70" s="318">
        <f t="shared" ref="AJ70:AT70" si="134">IF(ISERROR((N70/O70-1)*100),"n/a",(N70/O70-1)*100)</f>
        <v>75</v>
      </c>
      <c r="AK70" s="318">
        <f t="shared" si="134"/>
        <v>-66.65909607</v>
      </c>
      <c r="AL70" s="318">
        <f t="shared" si="134"/>
        <v>-18.19026384</v>
      </c>
      <c r="AM70" s="318">
        <f t="shared" si="134"/>
        <v>0</v>
      </c>
      <c r="AN70" s="318">
        <f t="shared" si="134"/>
        <v>9.613034623</v>
      </c>
      <c r="AO70" s="318">
        <f t="shared" si="134"/>
        <v>10.6603561</v>
      </c>
      <c r="AP70" s="318">
        <f t="shared" si="134"/>
        <v>0</v>
      </c>
      <c r="AQ70" s="318">
        <f t="shared" si="134"/>
        <v>0</v>
      </c>
      <c r="AR70" s="318">
        <f t="shared" si="134"/>
        <v>0</v>
      </c>
      <c r="AS70" s="318">
        <f t="shared" si="134"/>
        <v>1.393967093</v>
      </c>
      <c r="AT70" s="318">
        <f t="shared" si="134"/>
        <v>4.339532666</v>
      </c>
      <c r="AU70" s="319">
        <f t="shared" si="9"/>
        <v>8.849305867</v>
      </c>
      <c r="AV70" s="320">
        <f t="shared" si="10"/>
        <v>26.52559782</v>
      </c>
    </row>
    <row r="71" ht="11.25" customHeight="1">
      <c r="A71" s="232" t="s">
        <v>595</v>
      </c>
      <c r="B71" s="99" t="s">
        <v>596</v>
      </c>
      <c r="C71" s="309">
        <v>0.95</v>
      </c>
      <c r="D71" s="310">
        <v>0.91</v>
      </c>
      <c r="E71" s="316">
        <v>0.87</v>
      </c>
      <c r="F71" s="309">
        <v>0.83</v>
      </c>
      <c r="G71" s="309">
        <v>0.78</v>
      </c>
      <c r="H71" s="309">
        <v>0.7</v>
      </c>
      <c r="I71" s="309">
        <v>0.63</v>
      </c>
      <c r="J71" s="322"/>
      <c r="K71" s="309">
        <v>0.58</v>
      </c>
      <c r="L71" s="323">
        <v>0.5</v>
      </c>
      <c r="M71" s="322"/>
      <c r="N71" s="327">
        <v>0.43</v>
      </c>
      <c r="O71" s="325">
        <v>0.58</v>
      </c>
      <c r="P71" s="324">
        <v>1.11</v>
      </c>
      <c r="Q71" s="324">
        <v>1.07</v>
      </c>
      <c r="R71" s="324">
        <v>1.03</v>
      </c>
      <c r="S71" s="324">
        <v>0.91333</v>
      </c>
      <c r="T71" s="324">
        <v>0.63332</v>
      </c>
      <c r="U71" s="324">
        <v>0.6</v>
      </c>
      <c r="V71" s="324">
        <v>0.54666</v>
      </c>
      <c r="W71" s="325">
        <v>0.0</v>
      </c>
      <c r="X71" s="325">
        <v>0.0</v>
      </c>
      <c r="Y71" s="325">
        <v>0.0</v>
      </c>
      <c r="Z71" s="316">
        <f t="shared" si="3"/>
        <v>13.66331</v>
      </c>
      <c r="AA71" s="317">
        <f t="shared" ref="AA71:AF71" si="135">IF(ISERROR((C71/D71-1)*100),"n/a",(C71/D71-1)*100)</f>
        <v>4.395604396</v>
      </c>
      <c r="AB71" s="317">
        <f t="shared" si="135"/>
        <v>4.597701149</v>
      </c>
      <c r="AC71" s="318">
        <f t="shared" si="135"/>
        <v>4.819277108</v>
      </c>
      <c r="AD71" s="318">
        <f t="shared" si="135"/>
        <v>6.41025641</v>
      </c>
      <c r="AE71" s="318">
        <f t="shared" si="135"/>
        <v>11.42857143</v>
      </c>
      <c r="AF71" s="318">
        <f t="shared" si="135"/>
        <v>11.11111111</v>
      </c>
      <c r="AG71" s="318">
        <f t="shared" si="5"/>
        <v>8.620689655</v>
      </c>
      <c r="AH71" s="318">
        <f t="shared" si="6"/>
        <v>16</v>
      </c>
      <c r="AI71" s="318">
        <f t="shared" si="7"/>
        <v>16.27906977</v>
      </c>
      <c r="AJ71" s="318">
        <f t="shared" ref="AJ71:AT71" si="136">IF(ISERROR((N71/O71-1)*100),"n/a",(N71/O71-1)*100)</f>
        <v>-25.86206897</v>
      </c>
      <c r="AK71" s="318">
        <f t="shared" si="136"/>
        <v>-47.74774775</v>
      </c>
      <c r="AL71" s="318">
        <f t="shared" si="136"/>
        <v>3.738317757</v>
      </c>
      <c r="AM71" s="318">
        <f t="shared" si="136"/>
        <v>3.883495146</v>
      </c>
      <c r="AN71" s="318">
        <f t="shared" si="136"/>
        <v>12.77413421</v>
      </c>
      <c r="AO71" s="318">
        <f t="shared" si="136"/>
        <v>44.21303606</v>
      </c>
      <c r="AP71" s="318">
        <f t="shared" si="136"/>
        <v>5.553333333</v>
      </c>
      <c r="AQ71" s="318">
        <f t="shared" si="136"/>
        <v>9.757436066</v>
      </c>
      <c r="AR71" s="318" t="str">
        <f t="shared" si="136"/>
        <v>n/a</v>
      </c>
      <c r="AS71" s="318" t="str">
        <f t="shared" si="136"/>
        <v>n/a</v>
      </c>
      <c r="AT71" s="318" t="str">
        <f t="shared" si="136"/>
        <v>n/a</v>
      </c>
      <c r="AU71" s="319">
        <f t="shared" si="9"/>
        <v>5.292483347</v>
      </c>
      <c r="AV71" s="320">
        <f t="shared" si="10"/>
        <v>18.8741932</v>
      </c>
    </row>
    <row r="72" ht="11.25" customHeight="1">
      <c r="A72" s="321" t="s">
        <v>161</v>
      </c>
      <c r="B72" s="99" t="s">
        <v>162</v>
      </c>
      <c r="C72" s="309">
        <v>2.15</v>
      </c>
      <c r="D72" s="310">
        <v>1.98</v>
      </c>
      <c r="E72" s="316">
        <v>1.835</v>
      </c>
      <c r="F72" s="309">
        <v>1.71</v>
      </c>
      <c r="G72" s="309">
        <v>1.59</v>
      </c>
      <c r="H72" s="309">
        <v>1.5</v>
      </c>
      <c r="I72" s="309">
        <v>1.42</v>
      </c>
      <c r="J72" s="322"/>
      <c r="K72" s="309">
        <v>1.385</v>
      </c>
      <c r="L72" s="323">
        <v>1.365</v>
      </c>
      <c r="M72" s="322"/>
      <c r="N72" s="316">
        <v>1.345</v>
      </c>
      <c r="O72" s="324">
        <v>1.325</v>
      </c>
      <c r="P72" s="324">
        <v>1.305</v>
      </c>
      <c r="Q72" s="324">
        <v>1.285</v>
      </c>
      <c r="R72" s="324">
        <v>1.265</v>
      </c>
      <c r="S72" s="324">
        <v>1.245</v>
      </c>
      <c r="T72" s="324">
        <v>1.225</v>
      </c>
      <c r="U72" s="324">
        <v>1.205</v>
      </c>
      <c r="V72" s="324">
        <v>1.185</v>
      </c>
      <c r="W72" s="324">
        <v>1.165</v>
      </c>
      <c r="X72" s="324">
        <v>1.145</v>
      </c>
      <c r="Y72" s="324">
        <v>1.11</v>
      </c>
      <c r="Z72" s="316">
        <f t="shared" si="3"/>
        <v>29.74</v>
      </c>
      <c r="AA72" s="317">
        <f t="shared" ref="AA72:AF72" si="137">IF(ISERROR((C72/D72-1)*100),"n/a",(C72/D72-1)*100)</f>
        <v>8.585858586</v>
      </c>
      <c r="AB72" s="317">
        <f t="shared" si="137"/>
        <v>7.901907357</v>
      </c>
      <c r="AC72" s="318">
        <f t="shared" si="137"/>
        <v>7.30994152</v>
      </c>
      <c r="AD72" s="318">
        <f t="shared" si="137"/>
        <v>7.547169811</v>
      </c>
      <c r="AE72" s="318">
        <f t="shared" si="137"/>
        <v>6</v>
      </c>
      <c r="AF72" s="318">
        <f t="shared" si="137"/>
        <v>5.633802817</v>
      </c>
      <c r="AG72" s="318">
        <f t="shared" si="5"/>
        <v>2.527075812</v>
      </c>
      <c r="AH72" s="318">
        <f t="shared" si="6"/>
        <v>1.465201465</v>
      </c>
      <c r="AI72" s="318">
        <f t="shared" si="7"/>
        <v>1.486988848</v>
      </c>
      <c r="AJ72" s="318">
        <f t="shared" ref="AJ72:AT72" si="138">IF(ISERROR((N72/O72-1)*100),"n/a",(N72/O72-1)*100)</f>
        <v>1.509433962</v>
      </c>
      <c r="AK72" s="318">
        <f t="shared" si="138"/>
        <v>1.53256705</v>
      </c>
      <c r="AL72" s="318">
        <f t="shared" si="138"/>
        <v>1.556420233</v>
      </c>
      <c r="AM72" s="318">
        <f t="shared" si="138"/>
        <v>1.581027668</v>
      </c>
      <c r="AN72" s="318">
        <f t="shared" si="138"/>
        <v>1.606425703</v>
      </c>
      <c r="AO72" s="318">
        <f t="shared" si="138"/>
        <v>1.632653061</v>
      </c>
      <c r="AP72" s="318">
        <f t="shared" si="138"/>
        <v>1.659751037</v>
      </c>
      <c r="AQ72" s="318">
        <f t="shared" si="138"/>
        <v>1.687763713</v>
      </c>
      <c r="AR72" s="318">
        <f t="shared" si="138"/>
        <v>1.716738197</v>
      </c>
      <c r="AS72" s="318">
        <f t="shared" si="138"/>
        <v>1.746724891</v>
      </c>
      <c r="AT72" s="318">
        <f t="shared" si="138"/>
        <v>3.153153153</v>
      </c>
      <c r="AU72" s="319">
        <f t="shared" si="9"/>
        <v>3.392030244</v>
      </c>
      <c r="AV72" s="320">
        <f t="shared" si="10"/>
        <v>2.628366271</v>
      </c>
    </row>
    <row r="73" ht="11.25" customHeight="1">
      <c r="A73" s="253" t="s">
        <v>165</v>
      </c>
      <c r="B73" s="122" t="s">
        <v>166</v>
      </c>
      <c r="C73" s="309">
        <v>1.42</v>
      </c>
      <c r="D73" s="310">
        <v>1.32</v>
      </c>
      <c r="E73" s="314">
        <v>1.28</v>
      </c>
      <c r="F73" s="309">
        <v>1.22</v>
      </c>
      <c r="G73" s="309">
        <v>1.14</v>
      </c>
      <c r="H73" s="309">
        <v>1.09</v>
      </c>
      <c r="I73" s="309">
        <v>1.0</v>
      </c>
      <c r="J73" s="322"/>
      <c r="K73" s="328">
        <v>0.88</v>
      </c>
      <c r="L73" s="323">
        <v>0.8</v>
      </c>
      <c r="M73" s="322"/>
      <c r="N73" s="316">
        <v>0.66</v>
      </c>
      <c r="O73" s="325">
        <v>0.6</v>
      </c>
      <c r="P73" s="324">
        <v>0.56</v>
      </c>
      <c r="Q73" s="324">
        <v>0.5</v>
      </c>
      <c r="R73" s="324">
        <v>0.42</v>
      </c>
      <c r="S73" s="324">
        <v>0.35</v>
      </c>
      <c r="T73" s="324">
        <v>0.22</v>
      </c>
      <c r="U73" s="324">
        <v>0.125</v>
      </c>
      <c r="V73" s="325">
        <v>0.12</v>
      </c>
      <c r="W73" s="324">
        <v>0.11</v>
      </c>
      <c r="X73" s="325">
        <v>0.1</v>
      </c>
      <c r="Y73" s="324">
        <v>0.09</v>
      </c>
      <c r="Z73" s="316">
        <f t="shared" si="3"/>
        <v>14.005</v>
      </c>
      <c r="AA73" s="317">
        <f t="shared" ref="AA73:AF73" si="139">IF(ISERROR((C73/D73-1)*100),"n/a",(C73/D73-1)*100)</f>
        <v>7.575757576</v>
      </c>
      <c r="AB73" s="317">
        <f t="shared" si="139"/>
        <v>3.125</v>
      </c>
      <c r="AC73" s="318">
        <f t="shared" si="139"/>
        <v>4.918032787</v>
      </c>
      <c r="AD73" s="318">
        <f t="shared" si="139"/>
        <v>7.01754386</v>
      </c>
      <c r="AE73" s="318">
        <f t="shared" si="139"/>
        <v>4.587155963</v>
      </c>
      <c r="AF73" s="318">
        <f t="shared" si="139"/>
        <v>9</v>
      </c>
      <c r="AG73" s="318">
        <f t="shared" si="5"/>
        <v>13.63636364</v>
      </c>
      <c r="AH73" s="318">
        <f t="shared" si="6"/>
        <v>10</v>
      </c>
      <c r="AI73" s="318">
        <f t="shared" si="7"/>
        <v>21.21212121</v>
      </c>
      <c r="AJ73" s="318">
        <f t="shared" ref="AJ73:AT73" si="140">IF(ISERROR((N73/O73-1)*100),"n/a",(N73/O73-1)*100)</f>
        <v>10</v>
      </c>
      <c r="AK73" s="318">
        <f t="shared" si="140"/>
        <v>7.142857143</v>
      </c>
      <c r="AL73" s="318">
        <f t="shared" si="140"/>
        <v>12</v>
      </c>
      <c r="AM73" s="318">
        <f t="shared" si="140"/>
        <v>19.04761905</v>
      </c>
      <c r="AN73" s="318">
        <f t="shared" si="140"/>
        <v>20</v>
      </c>
      <c r="AO73" s="318">
        <f t="shared" si="140"/>
        <v>59.09090909</v>
      </c>
      <c r="AP73" s="318">
        <f t="shared" si="140"/>
        <v>76</v>
      </c>
      <c r="AQ73" s="318">
        <f t="shared" si="140"/>
        <v>4.166666667</v>
      </c>
      <c r="AR73" s="318">
        <f t="shared" si="140"/>
        <v>9.090909091</v>
      </c>
      <c r="AS73" s="318">
        <f t="shared" si="140"/>
        <v>10</v>
      </c>
      <c r="AT73" s="318">
        <f t="shared" si="140"/>
        <v>11.11111111</v>
      </c>
      <c r="AU73" s="319">
        <f t="shared" si="9"/>
        <v>15.93610236</v>
      </c>
      <c r="AV73" s="320">
        <f t="shared" si="10"/>
        <v>18.56479449</v>
      </c>
    </row>
    <row r="74" ht="11.25" customHeight="1">
      <c r="A74" s="321" t="s">
        <v>598</v>
      </c>
      <c r="B74" s="99" t="s">
        <v>599</v>
      </c>
      <c r="C74" s="309">
        <v>5.8</v>
      </c>
      <c r="D74" s="310">
        <v>5.1</v>
      </c>
      <c r="E74" s="316">
        <v>4.5</v>
      </c>
      <c r="F74" s="309">
        <v>3.9</v>
      </c>
      <c r="G74" s="309">
        <v>3.3</v>
      </c>
      <c r="H74" s="309">
        <v>2.78</v>
      </c>
      <c r="I74" s="309">
        <v>2.4</v>
      </c>
      <c r="J74" s="322"/>
      <c r="K74" s="309">
        <v>2.1</v>
      </c>
      <c r="L74" s="323">
        <v>1.82</v>
      </c>
      <c r="M74" s="322"/>
      <c r="N74" s="316">
        <v>1.56</v>
      </c>
      <c r="O74" s="324">
        <v>1.32</v>
      </c>
      <c r="P74" s="324">
        <v>1.08</v>
      </c>
      <c r="Q74" s="324">
        <v>0.88</v>
      </c>
      <c r="R74" s="324">
        <v>0.74</v>
      </c>
      <c r="S74" s="324">
        <v>0.62</v>
      </c>
      <c r="T74" s="324">
        <v>0.52</v>
      </c>
      <c r="U74" s="324">
        <v>0.24</v>
      </c>
      <c r="V74" s="325">
        <v>0.0</v>
      </c>
      <c r="W74" s="325">
        <v>0.0</v>
      </c>
      <c r="X74" s="325">
        <v>0.0</v>
      </c>
      <c r="Y74" s="325">
        <v>0.0</v>
      </c>
      <c r="Z74" s="316">
        <f t="shared" si="3"/>
        <v>38.66</v>
      </c>
      <c r="AA74" s="317">
        <f t="shared" ref="AA74:AF74" si="141">IF(ISERROR((C74/D74-1)*100),"n/a",(C74/D74-1)*100)</f>
        <v>13.7254902</v>
      </c>
      <c r="AB74" s="317">
        <f t="shared" si="141"/>
        <v>13.33333333</v>
      </c>
      <c r="AC74" s="318">
        <f t="shared" si="141"/>
        <v>15.38461538</v>
      </c>
      <c r="AD74" s="318">
        <f t="shared" si="141"/>
        <v>18.18181818</v>
      </c>
      <c r="AE74" s="318">
        <f t="shared" si="141"/>
        <v>18.70503597</v>
      </c>
      <c r="AF74" s="318">
        <f t="shared" si="141"/>
        <v>15.83333333</v>
      </c>
      <c r="AG74" s="318">
        <f t="shared" si="5"/>
        <v>14.28571429</v>
      </c>
      <c r="AH74" s="318">
        <f t="shared" si="6"/>
        <v>15.38461538</v>
      </c>
      <c r="AI74" s="318">
        <f t="shared" si="7"/>
        <v>16.66666667</v>
      </c>
      <c r="AJ74" s="318">
        <f t="shared" ref="AJ74:AT74" si="142">IF(ISERROR((N74/O74-1)*100),"n/a",(N74/O74-1)*100)</f>
        <v>18.18181818</v>
      </c>
      <c r="AK74" s="318">
        <f t="shared" si="142"/>
        <v>22.22222222</v>
      </c>
      <c r="AL74" s="318">
        <f t="shared" si="142"/>
        <v>22.72727273</v>
      </c>
      <c r="AM74" s="318">
        <f t="shared" si="142"/>
        <v>18.91891892</v>
      </c>
      <c r="AN74" s="318">
        <f t="shared" si="142"/>
        <v>19.35483871</v>
      </c>
      <c r="AO74" s="318">
        <f t="shared" si="142"/>
        <v>19.23076923</v>
      </c>
      <c r="AP74" s="318">
        <f t="shared" si="142"/>
        <v>116.6666667</v>
      </c>
      <c r="AQ74" s="318" t="str">
        <f t="shared" si="142"/>
        <v>n/a</v>
      </c>
      <c r="AR74" s="318" t="str">
        <f t="shared" si="142"/>
        <v>n/a</v>
      </c>
      <c r="AS74" s="318" t="str">
        <f t="shared" si="142"/>
        <v>n/a</v>
      </c>
      <c r="AT74" s="318" t="str">
        <f t="shared" si="142"/>
        <v>n/a</v>
      </c>
      <c r="AU74" s="319">
        <f t="shared" si="9"/>
        <v>23.67519559</v>
      </c>
      <c r="AV74" s="320">
        <f t="shared" si="10"/>
        <v>24.95157399</v>
      </c>
    </row>
    <row r="75" ht="11.25" customHeight="1">
      <c r="A75" s="232" t="s">
        <v>600</v>
      </c>
      <c r="B75" s="99" t="s">
        <v>601</v>
      </c>
      <c r="C75" s="309">
        <v>0.37</v>
      </c>
      <c r="D75" s="310">
        <v>0.34</v>
      </c>
      <c r="E75" s="316">
        <v>0.3</v>
      </c>
      <c r="F75" s="309">
        <v>0.26</v>
      </c>
      <c r="G75" s="309">
        <v>0.23</v>
      </c>
      <c r="H75" s="309">
        <v>0.2</v>
      </c>
      <c r="I75" s="309">
        <v>0.19</v>
      </c>
      <c r="J75" s="322"/>
      <c r="K75" s="309">
        <v>0.18</v>
      </c>
      <c r="L75" s="323">
        <v>0.165</v>
      </c>
      <c r="M75" s="322"/>
      <c r="N75" s="316">
        <v>0.15</v>
      </c>
      <c r="O75" s="325">
        <v>0.0</v>
      </c>
      <c r="P75" s="325">
        <v>0.0</v>
      </c>
      <c r="Q75" s="325">
        <v>0.0</v>
      </c>
      <c r="R75" s="325">
        <v>0.0</v>
      </c>
      <c r="S75" s="325">
        <v>0.0</v>
      </c>
      <c r="T75" s="325">
        <v>0.0</v>
      </c>
      <c r="U75" s="325">
        <v>0.0</v>
      </c>
      <c r="V75" s="325">
        <v>0.0</v>
      </c>
      <c r="W75" s="325">
        <v>0.0</v>
      </c>
      <c r="X75" s="325">
        <v>0.0</v>
      </c>
      <c r="Y75" s="325">
        <v>0.0</v>
      </c>
      <c r="Z75" s="316">
        <f t="shared" si="3"/>
        <v>2.385</v>
      </c>
      <c r="AA75" s="317">
        <f t="shared" ref="AA75:AF75" si="143">IF(ISERROR((C75/D75-1)*100),"n/a",(C75/D75-1)*100)</f>
        <v>8.823529412</v>
      </c>
      <c r="AB75" s="317">
        <f t="shared" si="143"/>
        <v>13.33333333</v>
      </c>
      <c r="AC75" s="318">
        <f t="shared" si="143"/>
        <v>15.38461538</v>
      </c>
      <c r="AD75" s="318">
        <f t="shared" si="143"/>
        <v>13.04347826</v>
      </c>
      <c r="AE75" s="318">
        <f t="shared" si="143"/>
        <v>15</v>
      </c>
      <c r="AF75" s="318">
        <f t="shared" si="143"/>
        <v>5.263157895</v>
      </c>
      <c r="AG75" s="318">
        <f t="shared" si="5"/>
        <v>5.555555556</v>
      </c>
      <c r="AH75" s="318">
        <f t="shared" si="6"/>
        <v>9.090909091</v>
      </c>
      <c r="AI75" s="318">
        <f t="shared" si="7"/>
        <v>10</v>
      </c>
      <c r="AJ75" s="318" t="str">
        <f t="shared" ref="AJ75:AT75" si="144">IF(ISERROR((N75/O75-1)*100),"n/a",(N75/O75-1)*100)</f>
        <v>n/a</v>
      </c>
      <c r="AK75" s="318" t="str">
        <f t="shared" si="144"/>
        <v>n/a</v>
      </c>
      <c r="AL75" s="318" t="str">
        <f t="shared" si="144"/>
        <v>n/a</v>
      </c>
      <c r="AM75" s="318" t="str">
        <f t="shared" si="144"/>
        <v>n/a</v>
      </c>
      <c r="AN75" s="318" t="str">
        <f t="shared" si="144"/>
        <v>n/a</v>
      </c>
      <c r="AO75" s="318" t="str">
        <f t="shared" si="144"/>
        <v>n/a</v>
      </c>
      <c r="AP75" s="318" t="str">
        <f t="shared" si="144"/>
        <v>n/a</v>
      </c>
      <c r="AQ75" s="318" t="str">
        <f t="shared" si="144"/>
        <v>n/a</v>
      </c>
      <c r="AR75" s="318" t="str">
        <f t="shared" si="144"/>
        <v>n/a</v>
      </c>
      <c r="AS75" s="318" t="str">
        <f t="shared" si="144"/>
        <v>n/a</v>
      </c>
      <c r="AT75" s="318" t="str">
        <f t="shared" si="144"/>
        <v>n/a</v>
      </c>
      <c r="AU75" s="319">
        <f t="shared" si="9"/>
        <v>10.61050877</v>
      </c>
      <c r="AV75" s="320">
        <f t="shared" si="10"/>
        <v>3.798268588</v>
      </c>
    </row>
    <row r="76" ht="11.25" customHeight="1">
      <c r="A76" s="321" t="s">
        <v>1222</v>
      </c>
      <c r="B76" s="99" t="s">
        <v>1223</v>
      </c>
      <c r="C76" s="309">
        <v>0.96</v>
      </c>
      <c r="D76" s="310">
        <v>0.88</v>
      </c>
      <c r="E76" s="316">
        <v>0.81</v>
      </c>
      <c r="F76" s="309">
        <v>0.77</v>
      </c>
      <c r="G76" s="309">
        <v>0.68</v>
      </c>
      <c r="H76" s="309">
        <v>0.58</v>
      </c>
      <c r="I76" s="309">
        <v>0.54</v>
      </c>
      <c r="J76" s="322"/>
      <c r="K76" s="309">
        <v>0.37</v>
      </c>
      <c r="L76" s="326">
        <v>0.28</v>
      </c>
      <c r="M76" s="322"/>
      <c r="N76" s="327">
        <v>0.25</v>
      </c>
      <c r="O76" s="325">
        <v>0.3</v>
      </c>
      <c r="P76" s="324">
        <v>0.74</v>
      </c>
      <c r="Q76" s="324">
        <v>0.725</v>
      </c>
      <c r="R76" s="324">
        <v>0.63</v>
      </c>
      <c r="S76" s="324">
        <v>0.515</v>
      </c>
      <c r="T76" s="324">
        <v>0.45333</v>
      </c>
      <c r="U76" s="324">
        <v>0.4</v>
      </c>
      <c r="V76" s="324">
        <v>0.34667</v>
      </c>
      <c r="W76" s="324">
        <v>0.30667</v>
      </c>
      <c r="X76" s="324">
        <v>0.26667</v>
      </c>
      <c r="Y76" s="324">
        <v>0.2</v>
      </c>
      <c r="Z76" s="316">
        <f t="shared" si="3"/>
        <v>11.00334</v>
      </c>
      <c r="AA76" s="317">
        <f t="shared" ref="AA76:AF76" si="145">IF(ISERROR((C76/D76-1)*100),"n/a",(C76/D76-1)*100)</f>
        <v>9.090909091</v>
      </c>
      <c r="AB76" s="317">
        <f t="shared" si="145"/>
        <v>8.641975309</v>
      </c>
      <c r="AC76" s="318">
        <f t="shared" si="145"/>
        <v>5.194805195</v>
      </c>
      <c r="AD76" s="318">
        <f t="shared" si="145"/>
        <v>13.23529412</v>
      </c>
      <c r="AE76" s="318">
        <f t="shared" si="145"/>
        <v>17.24137931</v>
      </c>
      <c r="AF76" s="318">
        <f t="shared" si="145"/>
        <v>7.407407407</v>
      </c>
      <c r="AG76" s="318">
        <f t="shared" si="5"/>
        <v>45.94594595</v>
      </c>
      <c r="AH76" s="318">
        <f t="shared" si="6"/>
        <v>32.14285714</v>
      </c>
      <c r="AI76" s="318">
        <f t="shared" si="7"/>
        <v>12</v>
      </c>
      <c r="AJ76" s="318">
        <f t="shared" ref="AJ76:AT76" si="146">IF(ISERROR((N76/O76-1)*100),"n/a",(N76/O76-1)*100)</f>
        <v>-16.66666667</v>
      </c>
      <c r="AK76" s="318">
        <f t="shared" si="146"/>
        <v>-59.45945946</v>
      </c>
      <c r="AL76" s="318">
        <f t="shared" si="146"/>
        <v>2.068965517</v>
      </c>
      <c r="AM76" s="318">
        <f t="shared" si="146"/>
        <v>15.07936508</v>
      </c>
      <c r="AN76" s="318">
        <f t="shared" si="146"/>
        <v>22.33009709</v>
      </c>
      <c r="AO76" s="318">
        <f t="shared" si="146"/>
        <v>13.6037765</v>
      </c>
      <c r="AP76" s="318">
        <f t="shared" si="146"/>
        <v>13.3325</v>
      </c>
      <c r="AQ76" s="318">
        <f t="shared" si="146"/>
        <v>15.38350593</v>
      </c>
      <c r="AR76" s="318">
        <f t="shared" si="146"/>
        <v>13.04333649</v>
      </c>
      <c r="AS76" s="318">
        <f t="shared" si="146"/>
        <v>14.9998125</v>
      </c>
      <c r="AT76" s="318">
        <f t="shared" si="146"/>
        <v>33.335</v>
      </c>
      <c r="AU76" s="319">
        <f t="shared" si="9"/>
        <v>10.89754032</v>
      </c>
      <c r="AV76" s="320">
        <f t="shared" si="10"/>
        <v>20.86801848</v>
      </c>
    </row>
    <row r="77" ht="11.25" customHeight="1">
      <c r="A77" s="299" t="s">
        <v>604</v>
      </c>
      <c r="B77" s="331" t="s">
        <v>605</v>
      </c>
      <c r="C77" s="309">
        <v>1.0</v>
      </c>
      <c r="D77" s="310">
        <v>0.96</v>
      </c>
      <c r="E77" s="316">
        <v>0.92</v>
      </c>
      <c r="F77" s="309">
        <v>0.9</v>
      </c>
      <c r="G77" s="309">
        <v>0.88</v>
      </c>
      <c r="H77" s="309">
        <v>0.86</v>
      </c>
      <c r="I77" s="309">
        <v>0.84</v>
      </c>
      <c r="J77" s="322"/>
      <c r="K77" s="309">
        <v>0.82</v>
      </c>
      <c r="L77" s="323">
        <v>0.8</v>
      </c>
      <c r="M77" s="322"/>
      <c r="N77" s="316">
        <v>0.78</v>
      </c>
      <c r="O77" s="324">
        <v>0.76</v>
      </c>
      <c r="P77" s="324">
        <v>0.74</v>
      </c>
      <c r="Q77" s="324">
        <v>0.7</v>
      </c>
      <c r="R77" s="324">
        <v>0.64</v>
      </c>
      <c r="S77" s="324">
        <v>0.58</v>
      </c>
      <c r="T77" s="324">
        <v>0.5</v>
      </c>
      <c r="U77" s="324">
        <v>0.48</v>
      </c>
      <c r="V77" s="324">
        <v>0.44</v>
      </c>
      <c r="W77" s="325">
        <v>0.4</v>
      </c>
      <c r="X77" s="325">
        <v>0.4</v>
      </c>
      <c r="Y77" s="324">
        <v>0.32</v>
      </c>
      <c r="Z77" s="316">
        <f t="shared" si="3"/>
        <v>14.72</v>
      </c>
      <c r="AA77" s="317">
        <f t="shared" ref="AA77:AF77" si="147">IF(ISERROR((C77/D77-1)*100),"n/a",(C77/D77-1)*100)</f>
        <v>4.166666667</v>
      </c>
      <c r="AB77" s="317">
        <f t="shared" si="147"/>
        <v>4.347826087</v>
      </c>
      <c r="AC77" s="318">
        <f t="shared" si="147"/>
        <v>2.222222222</v>
      </c>
      <c r="AD77" s="318">
        <f t="shared" si="147"/>
        <v>2.272727273</v>
      </c>
      <c r="AE77" s="318">
        <f t="shared" si="147"/>
        <v>2.325581395</v>
      </c>
      <c r="AF77" s="318">
        <f t="shared" si="147"/>
        <v>2.380952381</v>
      </c>
      <c r="AG77" s="318">
        <f t="shared" si="5"/>
        <v>2.43902439</v>
      </c>
      <c r="AH77" s="318">
        <f t="shared" si="6"/>
        <v>2.5</v>
      </c>
      <c r="AI77" s="318">
        <f t="shared" si="7"/>
        <v>2.564102564</v>
      </c>
      <c r="AJ77" s="318">
        <f t="shared" ref="AJ77:AT77" si="148">IF(ISERROR((N77/O77-1)*100),"n/a",(N77/O77-1)*100)</f>
        <v>2.631578947</v>
      </c>
      <c r="AK77" s="318">
        <f t="shared" si="148"/>
        <v>2.702702703</v>
      </c>
      <c r="AL77" s="318">
        <f t="shared" si="148"/>
        <v>5.714285714</v>
      </c>
      <c r="AM77" s="318">
        <f t="shared" si="148"/>
        <v>9.375</v>
      </c>
      <c r="AN77" s="318">
        <f t="shared" si="148"/>
        <v>10.34482759</v>
      </c>
      <c r="AO77" s="318">
        <f t="shared" si="148"/>
        <v>16</v>
      </c>
      <c r="AP77" s="318">
        <f t="shared" si="148"/>
        <v>4.166666667</v>
      </c>
      <c r="AQ77" s="318">
        <f t="shared" si="148"/>
        <v>9.090909091</v>
      </c>
      <c r="AR77" s="318">
        <f t="shared" si="148"/>
        <v>10</v>
      </c>
      <c r="AS77" s="318">
        <f t="shared" si="148"/>
        <v>0</v>
      </c>
      <c r="AT77" s="318">
        <f t="shared" si="148"/>
        <v>25</v>
      </c>
      <c r="AU77" s="319">
        <f t="shared" si="9"/>
        <v>6.012253684</v>
      </c>
      <c r="AV77" s="320">
        <f t="shared" si="10"/>
        <v>5.965116994</v>
      </c>
    </row>
    <row r="78" ht="11.25" customHeight="1">
      <c r="A78" s="333" t="s">
        <v>606</v>
      </c>
      <c r="B78" s="122" t="s">
        <v>607</v>
      </c>
      <c r="C78" s="309">
        <v>1.55</v>
      </c>
      <c r="D78" s="310">
        <v>1.49</v>
      </c>
      <c r="E78" s="330">
        <v>1.43</v>
      </c>
      <c r="F78" s="311">
        <v>1.37</v>
      </c>
      <c r="G78" s="311">
        <v>1.32</v>
      </c>
      <c r="H78" s="311">
        <v>1.27</v>
      </c>
      <c r="I78" s="311">
        <v>1.22</v>
      </c>
      <c r="J78" s="312"/>
      <c r="K78" s="311">
        <v>1.16</v>
      </c>
      <c r="L78" s="348">
        <v>1.1</v>
      </c>
      <c r="M78" s="312"/>
      <c r="N78" s="330">
        <v>1.0</v>
      </c>
      <c r="O78" s="335">
        <v>0.81</v>
      </c>
      <c r="P78" s="335">
        <v>0.69</v>
      </c>
      <c r="Q78" s="335">
        <v>0.595</v>
      </c>
      <c r="R78" s="335">
        <v>0.57</v>
      </c>
      <c r="S78" s="335">
        <v>0.545</v>
      </c>
      <c r="T78" s="335">
        <v>0.515</v>
      </c>
      <c r="U78" s="335">
        <v>0.49</v>
      </c>
      <c r="V78" s="315">
        <v>0.48</v>
      </c>
      <c r="W78" s="315">
        <v>0.48</v>
      </c>
      <c r="X78" s="315">
        <v>0.48</v>
      </c>
      <c r="Y78" s="315">
        <v>0.48</v>
      </c>
      <c r="Z78" s="316">
        <f t="shared" si="3"/>
        <v>19.045</v>
      </c>
      <c r="AA78" s="317">
        <f t="shared" ref="AA78:AF78" si="149">IF(ISERROR((C78/D78-1)*100),"n/a",(C78/D78-1)*100)</f>
        <v>4.026845638</v>
      </c>
      <c r="AB78" s="317">
        <f t="shared" si="149"/>
        <v>4.195804196</v>
      </c>
      <c r="AC78" s="318">
        <f t="shared" si="149"/>
        <v>4.379562044</v>
      </c>
      <c r="AD78" s="318">
        <f t="shared" si="149"/>
        <v>3.787878788</v>
      </c>
      <c r="AE78" s="318">
        <f t="shared" si="149"/>
        <v>3.937007874</v>
      </c>
      <c r="AF78" s="318">
        <f t="shared" si="149"/>
        <v>4.098360656</v>
      </c>
      <c r="AG78" s="318">
        <f t="shared" si="5"/>
        <v>5.172413793</v>
      </c>
      <c r="AH78" s="318">
        <f t="shared" si="6"/>
        <v>5.454545455</v>
      </c>
      <c r="AI78" s="318">
        <f t="shared" si="7"/>
        <v>10</v>
      </c>
      <c r="AJ78" s="318">
        <f t="shared" ref="AJ78:AT78" si="150">IF(ISERROR((N78/O78-1)*100),"n/a",(N78/O78-1)*100)</f>
        <v>23.45679012</v>
      </c>
      <c r="AK78" s="318">
        <f t="shared" si="150"/>
        <v>17.39130435</v>
      </c>
      <c r="AL78" s="318">
        <f t="shared" si="150"/>
        <v>15.96638655</v>
      </c>
      <c r="AM78" s="318">
        <f t="shared" si="150"/>
        <v>4.385964912</v>
      </c>
      <c r="AN78" s="318">
        <f t="shared" si="150"/>
        <v>4.587155963</v>
      </c>
      <c r="AO78" s="318">
        <f t="shared" si="150"/>
        <v>5.825242718</v>
      </c>
      <c r="AP78" s="318">
        <f t="shared" si="150"/>
        <v>5.102040816</v>
      </c>
      <c r="AQ78" s="318">
        <f t="shared" si="150"/>
        <v>2.083333333</v>
      </c>
      <c r="AR78" s="318">
        <f t="shared" si="150"/>
        <v>0</v>
      </c>
      <c r="AS78" s="318">
        <f t="shared" si="150"/>
        <v>0</v>
      </c>
      <c r="AT78" s="318">
        <f t="shared" si="150"/>
        <v>0</v>
      </c>
      <c r="AU78" s="319">
        <f t="shared" si="9"/>
        <v>6.192531861</v>
      </c>
      <c r="AV78" s="320">
        <f t="shared" si="10"/>
        <v>6.075791312</v>
      </c>
    </row>
    <row r="79" ht="11.25" customHeight="1">
      <c r="A79" s="232" t="s">
        <v>1224</v>
      </c>
      <c r="B79" s="99" t="s">
        <v>1225</v>
      </c>
      <c r="C79" s="309">
        <v>6.03</v>
      </c>
      <c r="D79" s="310">
        <v>5.83</v>
      </c>
      <c r="E79" s="316">
        <v>5.609999999999999</v>
      </c>
      <c r="F79" s="309">
        <v>5.3</v>
      </c>
      <c r="G79" s="309">
        <v>4.91</v>
      </c>
      <c r="H79" s="309">
        <v>4.55</v>
      </c>
      <c r="I79" s="309">
        <v>4.18</v>
      </c>
      <c r="J79" s="322"/>
      <c r="K79" s="309">
        <v>3.8025</v>
      </c>
      <c r="L79" s="326">
        <v>3.57</v>
      </c>
      <c r="M79" s="322"/>
      <c r="N79" s="327">
        <v>3.57</v>
      </c>
      <c r="O79" s="324">
        <v>3.57</v>
      </c>
      <c r="P79" s="324">
        <v>3.5275</v>
      </c>
      <c r="Q79" s="324">
        <v>3.33</v>
      </c>
      <c r="R79" s="324">
        <v>3.05</v>
      </c>
      <c r="S79" s="324">
        <v>2.83</v>
      </c>
      <c r="T79" s="325">
        <v>2.8</v>
      </c>
      <c r="U79" s="324">
        <v>2.8</v>
      </c>
      <c r="V79" s="324">
        <v>2.74</v>
      </c>
      <c r="W79" s="324">
        <v>2.48</v>
      </c>
      <c r="X79" s="324">
        <v>2.2</v>
      </c>
      <c r="Y79" s="324">
        <v>2.05</v>
      </c>
      <c r="Z79" s="316">
        <f t="shared" si="3"/>
        <v>78.73</v>
      </c>
      <c r="AA79" s="317">
        <f t="shared" ref="AA79:AF79" si="151">IF(ISERROR((C79/D79-1)*100),"n/a",(C79/D79-1)*100)</f>
        <v>3.430531732</v>
      </c>
      <c r="AB79" s="317">
        <f t="shared" si="151"/>
        <v>3.921568627</v>
      </c>
      <c r="AC79" s="318">
        <f t="shared" si="151"/>
        <v>5.849056604</v>
      </c>
      <c r="AD79" s="318">
        <f t="shared" si="151"/>
        <v>7.942973523</v>
      </c>
      <c r="AE79" s="318">
        <f t="shared" si="151"/>
        <v>7.912087912</v>
      </c>
      <c r="AF79" s="318">
        <f t="shared" si="151"/>
        <v>8.851674641</v>
      </c>
      <c r="AG79" s="318">
        <f t="shared" si="5"/>
        <v>9.927679158</v>
      </c>
      <c r="AH79" s="318">
        <f t="shared" si="6"/>
        <v>6.512605042</v>
      </c>
      <c r="AI79" s="318">
        <f t="shared" si="7"/>
        <v>0</v>
      </c>
      <c r="AJ79" s="318">
        <f t="shared" ref="AJ79:AT79" si="152">IF(ISERROR((N79/O79-1)*100),"n/a",(N79/O79-1)*100)</f>
        <v>0</v>
      </c>
      <c r="AK79" s="318">
        <f t="shared" si="152"/>
        <v>1.204819277</v>
      </c>
      <c r="AL79" s="318">
        <f t="shared" si="152"/>
        <v>5.930930931</v>
      </c>
      <c r="AM79" s="318">
        <f t="shared" si="152"/>
        <v>9.180327869</v>
      </c>
      <c r="AN79" s="318">
        <f t="shared" si="152"/>
        <v>7.77385159</v>
      </c>
      <c r="AO79" s="318">
        <f t="shared" si="152"/>
        <v>1.071428571</v>
      </c>
      <c r="AP79" s="318">
        <f t="shared" si="152"/>
        <v>0</v>
      </c>
      <c r="AQ79" s="318">
        <f t="shared" si="152"/>
        <v>2.189781022</v>
      </c>
      <c r="AR79" s="318">
        <f t="shared" si="152"/>
        <v>10.48387097</v>
      </c>
      <c r="AS79" s="318">
        <f t="shared" si="152"/>
        <v>12.72727273</v>
      </c>
      <c r="AT79" s="318">
        <f t="shared" si="152"/>
        <v>7.317073171</v>
      </c>
      <c r="AU79" s="319">
        <f t="shared" si="9"/>
        <v>5.611376668</v>
      </c>
      <c r="AV79" s="320">
        <f t="shared" si="10"/>
        <v>3.902368348</v>
      </c>
    </row>
    <row r="80" ht="11.25" customHeight="1">
      <c r="A80" s="232" t="s">
        <v>608</v>
      </c>
      <c r="B80" s="99" t="s">
        <v>609</v>
      </c>
      <c r="C80" s="309">
        <v>11.2</v>
      </c>
      <c r="D80" s="310">
        <v>7.9</v>
      </c>
      <c r="E80" s="316">
        <v>4.81</v>
      </c>
      <c r="F80" s="309">
        <v>2.04</v>
      </c>
      <c r="G80" s="309">
        <v>1.64</v>
      </c>
      <c r="H80" s="309">
        <v>1.23</v>
      </c>
      <c r="I80" s="309">
        <v>0.88</v>
      </c>
      <c r="J80" s="322"/>
      <c r="K80" s="309">
        <v>0.61</v>
      </c>
      <c r="L80" s="323">
        <v>0.4</v>
      </c>
      <c r="M80" s="322"/>
      <c r="N80" s="316">
        <v>0.07</v>
      </c>
      <c r="O80" s="325">
        <v>0.0</v>
      </c>
      <c r="P80" s="325">
        <v>0.0</v>
      </c>
      <c r="Q80" s="325">
        <v>0.0</v>
      </c>
      <c r="R80" s="325">
        <v>0.0</v>
      </c>
      <c r="S80" s="325">
        <v>0.0</v>
      </c>
      <c r="T80" s="325">
        <v>0.0</v>
      </c>
      <c r="U80" s="325">
        <v>0.0</v>
      </c>
      <c r="V80" s="325">
        <v>0.0</v>
      </c>
      <c r="W80" s="325">
        <v>0.0</v>
      </c>
      <c r="X80" s="325">
        <v>0.0</v>
      </c>
      <c r="Y80" s="325">
        <v>0.0</v>
      </c>
      <c r="Z80" s="316">
        <f t="shared" si="3"/>
        <v>30.78</v>
      </c>
      <c r="AA80" s="317">
        <f t="shared" ref="AA80:AF80" si="153">IF(ISERROR((C80/D80-1)*100),"n/a",(C80/D80-1)*100)</f>
        <v>41.7721519</v>
      </c>
      <c r="AB80" s="317">
        <f t="shared" si="153"/>
        <v>64.24116424</v>
      </c>
      <c r="AC80" s="318">
        <f t="shared" si="153"/>
        <v>135.7843137</v>
      </c>
      <c r="AD80" s="318">
        <f t="shared" si="153"/>
        <v>24.3902439</v>
      </c>
      <c r="AE80" s="318">
        <f t="shared" si="153"/>
        <v>33.33333333</v>
      </c>
      <c r="AF80" s="318">
        <f t="shared" si="153"/>
        <v>39.77272727</v>
      </c>
      <c r="AG80" s="318">
        <f t="shared" si="5"/>
        <v>44.26229508</v>
      </c>
      <c r="AH80" s="318">
        <f t="shared" si="6"/>
        <v>52.5</v>
      </c>
      <c r="AI80" s="318">
        <f t="shared" si="7"/>
        <v>471.4285714</v>
      </c>
      <c r="AJ80" s="318" t="str">
        <f t="shared" ref="AJ80:AT80" si="154">IF(ISERROR((N80/O80-1)*100),"n/a",(N80/O80-1)*100)</f>
        <v>n/a</v>
      </c>
      <c r="AK80" s="318" t="str">
        <f t="shared" si="154"/>
        <v>n/a</v>
      </c>
      <c r="AL80" s="318" t="str">
        <f t="shared" si="154"/>
        <v>n/a</v>
      </c>
      <c r="AM80" s="318" t="str">
        <f t="shared" si="154"/>
        <v>n/a</v>
      </c>
      <c r="AN80" s="318" t="str">
        <f t="shared" si="154"/>
        <v>n/a</v>
      </c>
      <c r="AO80" s="318" t="str">
        <f t="shared" si="154"/>
        <v>n/a</v>
      </c>
      <c r="AP80" s="318" t="str">
        <f t="shared" si="154"/>
        <v>n/a</v>
      </c>
      <c r="AQ80" s="318" t="str">
        <f t="shared" si="154"/>
        <v>n/a</v>
      </c>
      <c r="AR80" s="318" t="str">
        <f t="shared" si="154"/>
        <v>n/a</v>
      </c>
      <c r="AS80" s="318" t="str">
        <f t="shared" si="154"/>
        <v>n/a</v>
      </c>
      <c r="AT80" s="318" t="str">
        <f t="shared" si="154"/>
        <v>n/a</v>
      </c>
      <c r="AU80" s="319">
        <f t="shared" si="9"/>
        <v>100.8316445</v>
      </c>
      <c r="AV80" s="320">
        <f t="shared" si="10"/>
        <v>142.7647534</v>
      </c>
    </row>
    <row r="81" ht="11.25" customHeight="1">
      <c r="A81" s="336" t="s">
        <v>1678</v>
      </c>
      <c r="B81" s="331" t="s">
        <v>1679</v>
      </c>
      <c r="C81" s="309">
        <v>0.82</v>
      </c>
      <c r="D81" s="310">
        <v>0.78</v>
      </c>
      <c r="E81" s="316">
        <v>0.72</v>
      </c>
      <c r="F81" s="343">
        <v>0.68</v>
      </c>
      <c r="G81" s="337">
        <v>0.66</v>
      </c>
      <c r="H81" s="337">
        <v>0.62</v>
      </c>
      <c r="I81" s="337">
        <v>0.3</v>
      </c>
      <c r="J81" s="338"/>
      <c r="K81" s="343">
        <v>0.0</v>
      </c>
      <c r="L81" s="344">
        <v>0.0</v>
      </c>
      <c r="M81" s="338"/>
      <c r="N81" s="345">
        <v>0.0</v>
      </c>
      <c r="O81" s="340">
        <v>0.0</v>
      </c>
      <c r="P81" s="340">
        <v>0.0</v>
      </c>
      <c r="Q81" s="340">
        <v>0.0</v>
      </c>
      <c r="R81" s="340">
        <v>0.0</v>
      </c>
      <c r="S81" s="340">
        <v>0.0</v>
      </c>
      <c r="T81" s="340">
        <v>0.0</v>
      </c>
      <c r="U81" s="340">
        <v>0.0</v>
      </c>
      <c r="V81" s="340">
        <v>0.0</v>
      </c>
      <c r="W81" s="340">
        <v>0.3</v>
      </c>
      <c r="X81" s="340">
        <v>0.3</v>
      </c>
      <c r="Y81" s="340">
        <v>0.3</v>
      </c>
      <c r="Z81" s="316">
        <f t="shared" si="3"/>
        <v>5.48</v>
      </c>
      <c r="AA81" s="317">
        <f t="shared" ref="AA81:AF81" si="155">IF(ISERROR((C81/D81-1)*100),"n/a",(C81/D81-1)*100)</f>
        <v>5.128205128</v>
      </c>
      <c r="AB81" s="317">
        <f t="shared" si="155"/>
        <v>8.333333333</v>
      </c>
      <c r="AC81" s="318">
        <f t="shared" si="155"/>
        <v>5.882352941</v>
      </c>
      <c r="AD81" s="318">
        <f t="shared" si="155"/>
        <v>3.03030303</v>
      </c>
      <c r="AE81" s="318">
        <f t="shared" si="155"/>
        <v>6.451612903</v>
      </c>
      <c r="AF81" s="318">
        <f t="shared" si="155"/>
        <v>106.6666667</v>
      </c>
      <c r="AG81" s="318" t="str">
        <f t="shared" si="5"/>
        <v>n/a</v>
      </c>
      <c r="AH81" s="318" t="str">
        <f t="shared" si="6"/>
        <v>n/a</v>
      </c>
      <c r="AI81" s="318" t="str">
        <f t="shared" si="7"/>
        <v>n/a</v>
      </c>
      <c r="AJ81" s="318" t="str">
        <f t="shared" ref="AJ81:AT81" si="156">IF(ISERROR((N81/O81-1)*100),"n/a",(N81/O81-1)*100)</f>
        <v>n/a</v>
      </c>
      <c r="AK81" s="318" t="str">
        <f t="shared" si="156"/>
        <v>n/a</v>
      </c>
      <c r="AL81" s="318" t="str">
        <f t="shared" si="156"/>
        <v>n/a</v>
      </c>
      <c r="AM81" s="318" t="str">
        <f t="shared" si="156"/>
        <v>n/a</v>
      </c>
      <c r="AN81" s="318" t="str">
        <f t="shared" si="156"/>
        <v>n/a</v>
      </c>
      <c r="AO81" s="318" t="str">
        <f t="shared" si="156"/>
        <v>n/a</v>
      </c>
      <c r="AP81" s="318" t="str">
        <f t="shared" si="156"/>
        <v>n/a</v>
      </c>
      <c r="AQ81" s="318" t="str">
        <f t="shared" si="156"/>
        <v>n/a</v>
      </c>
      <c r="AR81" s="318">
        <f t="shared" si="156"/>
        <v>-100</v>
      </c>
      <c r="AS81" s="318">
        <f t="shared" si="156"/>
        <v>0</v>
      </c>
      <c r="AT81" s="318">
        <f t="shared" si="156"/>
        <v>0</v>
      </c>
      <c r="AU81" s="319">
        <f t="shared" si="9"/>
        <v>3.943608223</v>
      </c>
      <c r="AV81" s="320">
        <f t="shared" si="10"/>
        <v>51.74330925</v>
      </c>
    </row>
    <row r="82" ht="11.25" customHeight="1">
      <c r="A82" s="232" t="s">
        <v>1226</v>
      </c>
      <c r="B82" s="99" t="s">
        <v>1227</v>
      </c>
      <c r="C82" s="309">
        <v>2.26</v>
      </c>
      <c r="D82" s="310">
        <v>2.01</v>
      </c>
      <c r="E82" s="316">
        <v>1.76</v>
      </c>
      <c r="F82" s="309">
        <v>1.6</v>
      </c>
      <c r="G82" s="309">
        <v>1.46</v>
      </c>
      <c r="H82" s="309">
        <v>1.34</v>
      </c>
      <c r="I82" s="309">
        <v>1.14</v>
      </c>
      <c r="J82" s="322"/>
      <c r="K82" s="309">
        <v>1.08</v>
      </c>
      <c r="L82" s="323">
        <v>1.0</v>
      </c>
      <c r="M82" s="322"/>
      <c r="N82" s="327">
        <v>0.8</v>
      </c>
      <c r="O82" s="325">
        <v>1.22</v>
      </c>
      <c r="P82" s="325">
        <v>1.64</v>
      </c>
      <c r="Q82" s="324">
        <v>1.61</v>
      </c>
      <c r="R82" s="324">
        <v>1.57</v>
      </c>
      <c r="S82" s="324">
        <v>1.53</v>
      </c>
      <c r="T82" s="324">
        <v>1.49</v>
      </c>
      <c r="U82" s="324">
        <v>1.45</v>
      </c>
      <c r="V82" s="324">
        <v>1.35</v>
      </c>
      <c r="W82" s="324">
        <v>1.23</v>
      </c>
      <c r="X82" s="324">
        <v>1.11</v>
      </c>
      <c r="Y82" s="324">
        <v>0.99</v>
      </c>
      <c r="Z82" s="316">
        <f t="shared" si="3"/>
        <v>29.64</v>
      </c>
      <c r="AA82" s="317">
        <f t="shared" ref="AA82:AF82" si="157">IF(ISERROR((C82/D82-1)*100),"n/a",(C82/D82-1)*100)</f>
        <v>12.43781095</v>
      </c>
      <c r="AB82" s="317">
        <f t="shared" si="157"/>
        <v>14.20454545</v>
      </c>
      <c r="AC82" s="318">
        <f t="shared" si="157"/>
        <v>10</v>
      </c>
      <c r="AD82" s="318">
        <f t="shared" si="157"/>
        <v>9.589041096</v>
      </c>
      <c r="AE82" s="318">
        <f t="shared" si="157"/>
        <v>8.955223881</v>
      </c>
      <c r="AF82" s="318">
        <f t="shared" si="157"/>
        <v>17.54385965</v>
      </c>
      <c r="AG82" s="318">
        <f t="shared" si="5"/>
        <v>5.555555556</v>
      </c>
      <c r="AH82" s="318">
        <f t="shared" si="6"/>
        <v>8</v>
      </c>
      <c r="AI82" s="318">
        <f t="shared" si="7"/>
        <v>25</v>
      </c>
      <c r="AJ82" s="318">
        <f t="shared" ref="AJ82:AT82" si="158">IF(ISERROR((N82/O82-1)*100),"n/a",(N82/O82-1)*100)</f>
        <v>-34.42622951</v>
      </c>
      <c r="AK82" s="318">
        <f t="shared" si="158"/>
        <v>-25.6097561</v>
      </c>
      <c r="AL82" s="318">
        <f t="shared" si="158"/>
        <v>1.863354037</v>
      </c>
      <c r="AM82" s="318">
        <f t="shared" si="158"/>
        <v>2.547770701</v>
      </c>
      <c r="AN82" s="318">
        <f t="shared" si="158"/>
        <v>2.614379085</v>
      </c>
      <c r="AO82" s="318">
        <f t="shared" si="158"/>
        <v>2.684563758</v>
      </c>
      <c r="AP82" s="318">
        <f t="shared" si="158"/>
        <v>2.75862069</v>
      </c>
      <c r="AQ82" s="318">
        <f t="shared" si="158"/>
        <v>7.407407407</v>
      </c>
      <c r="AR82" s="318">
        <f t="shared" si="158"/>
        <v>9.756097561</v>
      </c>
      <c r="AS82" s="318">
        <f t="shared" si="158"/>
        <v>10.81081081</v>
      </c>
      <c r="AT82" s="318">
        <f t="shared" si="158"/>
        <v>12.12121212</v>
      </c>
      <c r="AU82" s="319">
        <f t="shared" si="9"/>
        <v>5.190713357</v>
      </c>
      <c r="AV82" s="320">
        <f t="shared" si="10"/>
        <v>13.38475881</v>
      </c>
    </row>
    <row r="83" ht="11.25" customHeight="1">
      <c r="A83" s="321" t="s">
        <v>611</v>
      </c>
      <c r="B83" s="99" t="s">
        <v>612</v>
      </c>
      <c r="C83" s="309">
        <v>1.955</v>
      </c>
      <c r="D83" s="310">
        <v>1.78</v>
      </c>
      <c r="E83" s="316">
        <v>1.6199999999999999</v>
      </c>
      <c r="F83" s="309">
        <v>1.465</v>
      </c>
      <c r="G83" s="309">
        <v>1.33</v>
      </c>
      <c r="H83" s="309">
        <v>1.21</v>
      </c>
      <c r="I83" s="309">
        <v>1.09</v>
      </c>
      <c r="J83" s="322" t="s">
        <v>2154</v>
      </c>
      <c r="K83" s="309">
        <v>0.96</v>
      </c>
      <c r="L83" s="323">
        <v>0.9</v>
      </c>
      <c r="M83" s="322"/>
      <c r="N83" s="316">
        <v>0.86</v>
      </c>
      <c r="O83" s="324">
        <v>0.82</v>
      </c>
      <c r="P83" s="324">
        <v>0.4</v>
      </c>
      <c r="Q83" s="325">
        <v>0.0</v>
      </c>
      <c r="R83" s="325">
        <v>0.0</v>
      </c>
      <c r="S83" s="325">
        <v>0.0</v>
      </c>
      <c r="T83" s="325">
        <v>0.0</v>
      </c>
      <c r="U83" s="325">
        <v>0.0</v>
      </c>
      <c r="V83" s="325">
        <v>0.0</v>
      </c>
      <c r="W83" s="325">
        <v>0.0</v>
      </c>
      <c r="X83" s="325">
        <v>0.0</v>
      </c>
      <c r="Y83" s="325">
        <v>0.0</v>
      </c>
      <c r="Z83" s="316">
        <f t="shared" si="3"/>
        <v>14.39</v>
      </c>
      <c r="AA83" s="317">
        <f t="shared" ref="AA83:AF83" si="159">IF(ISERROR((C83/D83-1)*100),"n/a",(C83/D83-1)*100)</f>
        <v>9.831460674</v>
      </c>
      <c r="AB83" s="317">
        <f t="shared" si="159"/>
        <v>9.87654321</v>
      </c>
      <c r="AC83" s="318">
        <f t="shared" si="159"/>
        <v>10.58020478</v>
      </c>
      <c r="AD83" s="318">
        <f t="shared" si="159"/>
        <v>10.15037594</v>
      </c>
      <c r="AE83" s="318">
        <f t="shared" si="159"/>
        <v>9.917355372</v>
      </c>
      <c r="AF83" s="318">
        <f t="shared" si="159"/>
        <v>11.00917431</v>
      </c>
      <c r="AG83" s="318">
        <f t="shared" si="5"/>
        <v>13.54166667</v>
      </c>
      <c r="AH83" s="318">
        <f t="shared" si="6"/>
        <v>6.666666667</v>
      </c>
      <c r="AI83" s="318">
        <f t="shared" si="7"/>
        <v>4.651162791</v>
      </c>
      <c r="AJ83" s="318">
        <f t="shared" ref="AJ83:AT83" si="160">IF(ISERROR((N83/O83-1)*100),"n/a",(N83/O83-1)*100)</f>
        <v>4.87804878</v>
      </c>
      <c r="AK83" s="318">
        <f t="shared" si="160"/>
        <v>105</v>
      </c>
      <c r="AL83" s="318" t="str">
        <f t="shared" si="160"/>
        <v>n/a</v>
      </c>
      <c r="AM83" s="318" t="str">
        <f t="shared" si="160"/>
        <v>n/a</v>
      </c>
      <c r="AN83" s="318" t="str">
        <f t="shared" si="160"/>
        <v>n/a</v>
      </c>
      <c r="AO83" s="318" t="str">
        <f t="shared" si="160"/>
        <v>n/a</v>
      </c>
      <c r="AP83" s="318" t="str">
        <f t="shared" si="160"/>
        <v>n/a</v>
      </c>
      <c r="AQ83" s="318" t="str">
        <f t="shared" si="160"/>
        <v>n/a</v>
      </c>
      <c r="AR83" s="318" t="str">
        <f t="shared" si="160"/>
        <v>n/a</v>
      </c>
      <c r="AS83" s="318" t="str">
        <f t="shared" si="160"/>
        <v>n/a</v>
      </c>
      <c r="AT83" s="318" t="str">
        <f t="shared" si="160"/>
        <v>n/a</v>
      </c>
      <c r="AU83" s="319">
        <f t="shared" si="9"/>
        <v>17.82751447</v>
      </c>
      <c r="AV83" s="320">
        <f t="shared" si="10"/>
        <v>29.03611081</v>
      </c>
    </row>
    <row r="84" ht="11.25" customHeight="1">
      <c r="A84" s="232" t="s">
        <v>170</v>
      </c>
      <c r="B84" s="99" t="s">
        <v>171</v>
      </c>
      <c r="C84" s="309">
        <v>1.16</v>
      </c>
      <c r="D84" s="310">
        <v>1.06</v>
      </c>
      <c r="E84" s="316">
        <v>0.994</v>
      </c>
      <c r="F84" s="309">
        <v>0.914</v>
      </c>
      <c r="G84" s="309">
        <v>0.874</v>
      </c>
      <c r="H84" s="309">
        <v>0.83</v>
      </c>
      <c r="I84" s="309">
        <v>0.76</v>
      </c>
      <c r="J84" s="322"/>
      <c r="K84" s="309">
        <v>0.635</v>
      </c>
      <c r="L84" s="323">
        <v>0.55</v>
      </c>
      <c r="M84" s="322"/>
      <c r="N84" s="316">
        <v>0.52</v>
      </c>
      <c r="O84" s="324">
        <v>0.505</v>
      </c>
      <c r="P84" s="325">
        <v>0.5</v>
      </c>
      <c r="Q84" s="324">
        <v>0.4775</v>
      </c>
      <c r="R84" s="324">
        <v>0.465</v>
      </c>
      <c r="S84" s="325">
        <v>0.45</v>
      </c>
      <c r="T84" s="324">
        <v>0.4425</v>
      </c>
      <c r="U84" s="324">
        <v>0.44</v>
      </c>
      <c r="V84" s="324">
        <v>0.43567</v>
      </c>
      <c r="W84" s="325">
        <v>0.43334</v>
      </c>
      <c r="X84" s="324">
        <v>0.42833</v>
      </c>
      <c r="Y84" s="324">
        <v>0.42666</v>
      </c>
      <c r="Z84" s="316">
        <f t="shared" si="3"/>
        <v>13.301</v>
      </c>
      <c r="AA84" s="317">
        <f t="shared" ref="AA84:AF84" si="161">IF(ISERROR((C84/D84-1)*100),"n/a",(C84/D84-1)*100)</f>
        <v>9.433962264</v>
      </c>
      <c r="AB84" s="317">
        <f t="shared" si="161"/>
        <v>6.639839034</v>
      </c>
      <c r="AC84" s="318">
        <f t="shared" si="161"/>
        <v>8.75273523</v>
      </c>
      <c r="AD84" s="318">
        <f t="shared" si="161"/>
        <v>4.576659039</v>
      </c>
      <c r="AE84" s="318">
        <f t="shared" si="161"/>
        <v>5.301204819</v>
      </c>
      <c r="AF84" s="318">
        <f t="shared" si="161"/>
        <v>9.210526316</v>
      </c>
      <c r="AG84" s="318">
        <f t="shared" si="5"/>
        <v>19.68503937</v>
      </c>
      <c r="AH84" s="318">
        <f t="shared" si="6"/>
        <v>15.45454545</v>
      </c>
      <c r="AI84" s="318">
        <f t="shared" si="7"/>
        <v>5.769230769</v>
      </c>
      <c r="AJ84" s="318">
        <f t="shared" ref="AJ84:AT84" si="162">IF(ISERROR((N84/O84-1)*100),"n/a",(N84/O84-1)*100)</f>
        <v>2.97029703</v>
      </c>
      <c r="AK84" s="318">
        <f t="shared" si="162"/>
        <v>1</v>
      </c>
      <c r="AL84" s="318">
        <f t="shared" si="162"/>
        <v>4.712041885</v>
      </c>
      <c r="AM84" s="318">
        <f t="shared" si="162"/>
        <v>2.688172043</v>
      </c>
      <c r="AN84" s="318">
        <f t="shared" si="162"/>
        <v>3.333333333</v>
      </c>
      <c r="AO84" s="318">
        <f t="shared" si="162"/>
        <v>1.694915254</v>
      </c>
      <c r="AP84" s="318">
        <f t="shared" si="162"/>
        <v>0.5681818182</v>
      </c>
      <c r="AQ84" s="318">
        <f t="shared" si="162"/>
        <v>0.9938715083</v>
      </c>
      <c r="AR84" s="318">
        <f t="shared" si="162"/>
        <v>0.5376840356</v>
      </c>
      <c r="AS84" s="318">
        <f t="shared" si="162"/>
        <v>1.169658908</v>
      </c>
      <c r="AT84" s="318">
        <f t="shared" si="162"/>
        <v>0.3914123658</v>
      </c>
      <c r="AU84" s="319">
        <f t="shared" si="9"/>
        <v>5.244165524</v>
      </c>
      <c r="AV84" s="320">
        <f t="shared" si="10"/>
        <v>5.178596288</v>
      </c>
    </row>
    <row r="85" ht="11.25" customHeight="1">
      <c r="A85" s="299" t="s">
        <v>1482</v>
      </c>
      <c r="B85" s="331" t="s">
        <v>1483</v>
      </c>
      <c r="C85" s="309">
        <v>1.6</v>
      </c>
      <c r="D85" s="310">
        <v>1.44</v>
      </c>
      <c r="E85" s="316">
        <v>1.31</v>
      </c>
      <c r="F85" s="309">
        <v>1.19</v>
      </c>
      <c r="G85" s="309">
        <v>1.1</v>
      </c>
      <c r="H85" s="309">
        <v>0.98</v>
      </c>
      <c r="I85" s="309">
        <v>0.86</v>
      </c>
      <c r="J85" s="322"/>
      <c r="K85" s="309">
        <v>0.78</v>
      </c>
      <c r="L85" s="326">
        <v>0.72</v>
      </c>
      <c r="M85" s="322"/>
      <c r="N85" s="327">
        <v>0.72</v>
      </c>
      <c r="O85" s="325">
        <v>0.72</v>
      </c>
      <c r="P85" s="324">
        <v>0.72</v>
      </c>
      <c r="Q85" s="324">
        <v>0.6</v>
      </c>
      <c r="R85" s="324">
        <v>0.54</v>
      </c>
      <c r="S85" s="324">
        <v>0.43511999999999995</v>
      </c>
      <c r="T85" s="324">
        <v>0.36763</v>
      </c>
      <c r="U85" s="324">
        <v>0.3151</v>
      </c>
      <c r="V85" s="325">
        <v>0.28008</v>
      </c>
      <c r="W85" s="325">
        <v>0.28008</v>
      </c>
      <c r="X85" s="324">
        <v>0.27571</v>
      </c>
      <c r="Y85" s="325">
        <v>0.2626</v>
      </c>
      <c r="Z85" s="316">
        <f t="shared" si="3"/>
        <v>15.49632</v>
      </c>
      <c r="AA85" s="317">
        <f t="shared" ref="AA85:AF85" si="163">IF(ISERROR((C85/D85-1)*100),"n/a",(C85/D85-1)*100)</f>
        <v>11.11111111</v>
      </c>
      <c r="AB85" s="317">
        <f t="shared" si="163"/>
        <v>9.923664122</v>
      </c>
      <c r="AC85" s="318">
        <f t="shared" si="163"/>
        <v>10.08403361</v>
      </c>
      <c r="AD85" s="318">
        <f t="shared" si="163"/>
        <v>8.181818182</v>
      </c>
      <c r="AE85" s="318">
        <f t="shared" si="163"/>
        <v>12.24489796</v>
      </c>
      <c r="AF85" s="318">
        <f t="shared" si="163"/>
        <v>13.95348837</v>
      </c>
      <c r="AG85" s="318">
        <f t="shared" si="5"/>
        <v>10.25641026</v>
      </c>
      <c r="AH85" s="318">
        <f t="shared" si="6"/>
        <v>8.333333333</v>
      </c>
      <c r="AI85" s="318">
        <f t="shared" si="7"/>
        <v>0</v>
      </c>
      <c r="AJ85" s="318">
        <f t="shared" ref="AJ85:AT85" si="164">IF(ISERROR((N85/O85-1)*100),"n/a",(N85/O85-1)*100)</f>
        <v>0</v>
      </c>
      <c r="AK85" s="318">
        <f t="shared" si="164"/>
        <v>0</v>
      </c>
      <c r="AL85" s="318">
        <f t="shared" si="164"/>
        <v>20</v>
      </c>
      <c r="AM85" s="318">
        <f t="shared" si="164"/>
        <v>11.11111111</v>
      </c>
      <c r="AN85" s="318">
        <f t="shared" si="164"/>
        <v>24.10369553</v>
      </c>
      <c r="AO85" s="318">
        <f t="shared" si="164"/>
        <v>18.35813182</v>
      </c>
      <c r="AP85" s="318">
        <f t="shared" si="164"/>
        <v>16.67089813</v>
      </c>
      <c r="AQ85" s="318">
        <f t="shared" si="164"/>
        <v>12.50357041</v>
      </c>
      <c r="AR85" s="318">
        <f t="shared" si="164"/>
        <v>0</v>
      </c>
      <c r="AS85" s="318">
        <f t="shared" si="164"/>
        <v>1.584998731</v>
      </c>
      <c r="AT85" s="318">
        <f t="shared" si="164"/>
        <v>4.992383854</v>
      </c>
      <c r="AU85" s="319">
        <f t="shared" si="9"/>
        <v>9.670677327</v>
      </c>
      <c r="AV85" s="320">
        <f t="shared" si="10"/>
        <v>7.043330963</v>
      </c>
    </row>
    <row r="86" ht="11.25" customHeight="1">
      <c r="A86" s="181" t="s">
        <v>613</v>
      </c>
      <c r="B86" s="122" t="s">
        <v>614</v>
      </c>
      <c r="C86" s="309">
        <v>1.6</v>
      </c>
      <c r="D86" s="310">
        <v>1.56</v>
      </c>
      <c r="E86" s="330">
        <v>1.52</v>
      </c>
      <c r="F86" s="311">
        <v>1.4</v>
      </c>
      <c r="G86" s="311">
        <v>1.16</v>
      </c>
      <c r="H86" s="311">
        <v>1.08</v>
      </c>
      <c r="I86" s="311">
        <v>1.0</v>
      </c>
      <c r="J86" s="312"/>
      <c r="K86" s="311">
        <v>0.96</v>
      </c>
      <c r="L86" s="348">
        <v>0.92</v>
      </c>
      <c r="M86" s="312"/>
      <c r="N86" s="330">
        <v>0.84</v>
      </c>
      <c r="O86" s="335">
        <v>0.8</v>
      </c>
      <c r="P86" s="335">
        <v>0.74</v>
      </c>
      <c r="Q86" s="335">
        <v>0.66</v>
      </c>
      <c r="R86" s="315">
        <v>0.6</v>
      </c>
      <c r="S86" s="335">
        <v>0.575</v>
      </c>
      <c r="T86" s="335">
        <v>0.445</v>
      </c>
      <c r="U86" s="335">
        <v>0.07</v>
      </c>
      <c r="V86" s="315">
        <v>0.0</v>
      </c>
      <c r="W86" s="315">
        <v>0.0</v>
      </c>
      <c r="X86" s="315">
        <v>0.0</v>
      </c>
      <c r="Y86" s="315">
        <v>0.0</v>
      </c>
      <c r="Z86" s="316">
        <f t="shared" si="3"/>
        <v>15.93</v>
      </c>
      <c r="AA86" s="317">
        <f t="shared" ref="AA86:AF86" si="165">IF(ISERROR((C86/D86-1)*100),"n/a",(C86/D86-1)*100)</f>
        <v>2.564102564</v>
      </c>
      <c r="AB86" s="317">
        <f t="shared" si="165"/>
        <v>2.631578947</v>
      </c>
      <c r="AC86" s="318">
        <f t="shared" si="165"/>
        <v>8.571428571</v>
      </c>
      <c r="AD86" s="318">
        <f t="shared" si="165"/>
        <v>20.68965517</v>
      </c>
      <c r="AE86" s="318">
        <f t="shared" si="165"/>
        <v>7.407407407</v>
      </c>
      <c r="AF86" s="318">
        <f t="shared" si="165"/>
        <v>8</v>
      </c>
      <c r="AG86" s="318">
        <f t="shared" si="5"/>
        <v>4.166666667</v>
      </c>
      <c r="AH86" s="318">
        <f t="shared" si="6"/>
        <v>4.347826087</v>
      </c>
      <c r="AI86" s="318">
        <f t="shared" si="7"/>
        <v>9.523809524</v>
      </c>
      <c r="AJ86" s="318">
        <f t="shared" ref="AJ86:AT86" si="166">IF(ISERROR((N86/O86-1)*100),"n/a",(N86/O86-1)*100)</f>
        <v>5</v>
      </c>
      <c r="AK86" s="318">
        <f t="shared" si="166"/>
        <v>8.108108108</v>
      </c>
      <c r="AL86" s="318">
        <f t="shared" si="166"/>
        <v>12.12121212</v>
      </c>
      <c r="AM86" s="318">
        <f t="shared" si="166"/>
        <v>10</v>
      </c>
      <c r="AN86" s="318">
        <f t="shared" si="166"/>
        <v>4.347826087</v>
      </c>
      <c r="AO86" s="318">
        <f t="shared" si="166"/>
        <v>29.21348315</v>
      </c>
      <c r="AP86" s="318">
        <f t="shared" si="166"/>
        <v>535.7142857</v>
      </c>
      <c r="AQ86" s="318" t="str">
        <f t="shared" si="166"/>
        <v>n/a</v>
      </c>
      <c r="AR86" s="318" t="str">
        <f t="shared" si="166"/>
        <v>n/a</v>
      </c>
      <c r="AS86" s="318" t="str">
        <f t="shared" si="166"/>
        <v>n/a</v>
      </c>
      <c r="AT86" s="318" t="str">
        <f t="shared" si="166"/>
        <v>n/a</v>
      </c>
      <c r="AU86" s="319">
        <f t="shared" si="9"/>
        <v>42.02546188</v>
      </c>
      <c r="AV86" s="320">
        <f t="shared" si="10"/>
        <v>131.8338423</v>
      </c>
    </row>
    <row r="87" ht="11.25" customHeight="1">
      <c r="A87" s="232" t="s">
        <v>1228</v>
      </c>
      <c r="B87" s="99" t="s">
        <v>1229</v>
      </c>
      <c r="C87" s="309">
        <v>1.22</v>
      </c>
      <c r="D87" s="310">
        <v>1.14</v>
      </c>
      <c r="E87" s="316">
        <v>1.06</v>
      </c>
      <c r="F87" s="309">
        <v>0.98</v>
      </c>
      <c r="G87" s="309">
        <v>0.9</v>
      </c>
      <c r="H87" s="309">
        <v>0.82</v>
      </c>
      <c r="I87" s="309">
        <v>0.695</v>
      </c>
      <c r="J87" s="322"/>
      <c r="K87" s="309">
        <v>0.615</v>
      </c>
      <c r="L87" s="323">
        <v>0.5</v>
      </c>
      <c r="M87" s="322"/>
      <c r="N87" s="327">
        <v>0.4</v>
      </c>
      <c r="O87" s="325">
        <v>0.4</v>
      </c>
      <c r="P87" s="325">
        <v>1.45</v>
      </c>
      <c r="Q87" s="324">
        <v>2.1875</v>
      </c>
      <c r="R87" s="324">
        <v>0.35</v>
      </c>
      <c r="S87" s="325">
        <v>0.0</v>
      </c>
      <c r="T87" s="325">
        <v>0.0</v>
      </c>
      <c r="U87" s="325">
        <v>0.0</v>
      </c>
      <c r="V87" s="325">
        <v>0.0</v>
      </c>
      <c r="W87" s="325">
        <v>0.0</v>
      </c>
      <c r="X87" s="325">
        <v>0.0</v>
      </c>
      <c r="Y87" s="325">
        <v>0.0</v>
      </c>
      <c r="Z87" s="316">
        <f t="shared" si="3"/>
        <v>12.7175</v>
      </c>
      <c r="AA87" s="317">
        <f t="shared" ref="AA87:AF87" si="167">IF(ISERROR((C87/D87-1)*100),"n/a",(C87/D87-1)*100)</f>
        <v>7.01754386</v>
      </c>
      <c r="AB87" s="317">
        <f t="shared" si="167"/>
        <v>7.547169811</v>
      </c>
      <c r="AC87" s="318">
        <f t="shared" si="167"/>
        <v>8.163265306</v>
      </c>
      <c r="AD87" s="318">
        <f t="shared" si="167"/>
        <v>8.888888889</v>
      </c>
      <c r="AE87" s="318">
        <f t="shared" si="167"/>
        <v>9.756097561</v>
      </c>
      <c r="AF87" s="318">
        <f t="shared" si="167"/>
        <v>17.98561151</v>
      </c>
      <c r="AG87" s="318">
        <f t="shared" si="5"/>
        <v>13.00813008</v>
      </c>
      <c r="AH87" s="318">
        <f t="shared" si="6"/>
        <v>23</v>
      </c>
      <c r="AI87" s="318">
        <f t="shared" si="7"/>
        <v>25</v>
      </c>
      <c r="AJ87" s="318">
        <f t="shared" ref="AJ87:AT87" si="168">IF(ISERROR((N87/O87-1)*100),"n/a",(N87/O87-1)*100)</f>
        <v>0</v>
      </c>
      <c r="AK87" s="318">
        <f t="shared" si="168"/>
        <v>-72.4137931</v>
      </c>
      <c r="AL87" s="318">
        <f t="shared" si="168"/>
        <v>-33.71428571</v>
      </c>
      <c r="AM87" s="318">
        <f t="shared" si="168"/>
        <v>525</v>
      </c>
      <c r="AN87" s="318" t="str">
        <f t="shared" si="168"/>
        <v>n/a</v>
      </c>
      <c r="AO87" s="318" t="str">
        <f t="shared" si="168"/>
        <v>n/a</v>
      </c>
      <c r="AP87" s="318" t="str">
        <f t="shared" si="168"/>
        <v>n/a</v>
      </c>
      <c r="AQ87" s="318" t="str">
        <f t="shared" si="168"/>
        <v>n/a</v>
      </c>
      <c r="AR87" s="318" t="str">
        <f t="shared" si="168"/>
        <v>n/a</v>
      </c>
      <c r="AS87" s="318" t="str">
        <f t="shared" si="168"/>
        <v>n/a</v>
      </c>
      <c r="AT87" s="318" t="str">
        <f t="shared" si="168"/>
        <v>n/a</v>
      </c>
      <c r="AU87" s="319">
        <f t="shared" si="9"/>
        <v>41.47989448</v>
      </c>
      <c r="AV87" s="320">
        <f t="shared" si="10"/>
        <v>147.6571426</v>
      </c>
    </row>
    <row r="88" ht="11.25" customHeight="1">
      <c r="A88" s="232" t="s">
        <v>1230</v>
      </c>
      <c r="B88" s="99" t="s">
        <v>1231</v>
      </c>
      <c r="C88" s="309">
        <v>0.64</v>
      </c>
      <c r="D88" s="310">
        <v>0.62</v>
      </c>
      <c r="E88" s="316">
        <v>0.55</v>
      </c>
      <c r="F88" s="309">
        <v>0.51</v>
      </c>
      <c r="G88" s="328">
        <v>0.48</v>
      </c>
      <c r="H88" s="309">
        <v>0.45</v>
      </c>
      <c r="I88" s="309">
        <v>0.42</v>
      </c>
      <c r="J88" s="322"/>
      <c r="K88" s="328">
        <v>0.4</v>
      </c>
      <c r="L88" s="323">
        <v>0.34</v>
      </c>
      <c r="M88" s="322"/>
      <c r="N88" s="327">
        <v>0.32</v>
      </c>
      <c r="O88" s="325">
        <v>0.48</v>
      </c>
      <c r="P88" s="324">
        <v>0.62</v>
      </c>
      <c r="Q88" s="324">
        <v>0.545</v>
      </c>
      <c r="R88" s="324">
        <v>0.485</v>
      </c>
      <c r="S88" s="324">
        <v>0.42</v>
      </c>
      <c r="T88" s="325">
        <v>0.4</v>
      </c>
      <c r="U88" s="325">
        <v>0.4</v>
      </c>
      <c r="V88" s="325">
        <v>0.4</v>
      </c>
      <c r="W88" s="325">
        <v>0.4</v>
      </c>
      <c r="X88" s="324">
        <v>0.395</v>
      </c>
      <c r="Y88" s="324">
        <v>0.375</v>
      </c>
      <c r="Z88" s="316">
        <f t="shared" si="3"/>
        <v>9.65</v>
      </c>
      <c r="AA88" s="317">
        <f t="shared" ref="AA88:AF88" si="169">IF(ISERROR((C88/D88-1)*100),"n/a",(C88/D88-1)*100)</f>
        <v>3.225806452</v>
      </c>
      <c r="AB88" s="317">
        <f t="shared" si="169"/>
        <v>12.72727273</v>
      </c>
      <c r="AC88" s="318">
        <f t="shared" si="169"/>
        <v>7.843137255</v>
      </c>
      <c r="AD88" s="318">
        <f t="shared" si="169"/>
        <v>6.25</v>
      </c>
      <c r="AE88" s="318">
        <f t="shared" si="169"/>
        <v>6.666666667</v>
      </c>
      <c r="AF88" s="318">
        <f t="shared" si="169"/>
        <v>7.142857143</v>
      </c>
      <c r="AG88" s="318">
        <f t="shared" si="5"/>
        <v>5</v>
      </c>
      <c r="AH88" s="318">
        <f t="shared" si="6"/>
        <v>17.64705882</v>
      </c>
      <c r="AI88" s="318">
        <f t="shared" si="7"/>
        <v>6.25</v>
      </c>
      <c r="AJ88" s="318">
        <f t="shared" ref="AJ88:AT88" si="170">IF(ISERROR((N88/O88-1)*100),"n/a",(N88/O88-1)*100)</f>
        <v>-33.33333333</v>
      </c>
      <c r="AK88" s="318">
        <f t="shared" si="170"/>
        <v>-22.58064516</v>
      </c>
      <c r="AL88" s="318">
        <f t="shared" si="170"/>
        <v>13.76146789</v>
      </c>
      <c r="AM88" s="318">
        <f t="shared" si="170"/>
        <v>12.37113402</v>
      </c>
      <c r="AN88" s="318">
        <f t="shared" si="170"/>
        <v>15.47619048</v>
      </c>
      <c r="AO88" s="318">
        <f t="shared" si="170"/>
        <v>5</v>
      </c>
      <c r="AP88" s="318">
        <f t="shared" si="170"/>
        <v>0</v>
      </c>
      <c r="AQ88" s="318">
        <f t="shared" si="170"/>
        <v>0</v>
      </c>
      <c r="AR88" s="318">
        <f t="shared" si="170"/>
        <v>0</v>
      </c>
      <c r="AS88" s="318">
        <f t="shared" si="170"/>
        <v>1.265822785</v>
      </c>
      <c r="AT88" s="318">
        <f t="shared" si="170"/>
        <v>5.333333333</v>
      </c>
      <c r="AU88" s="319">
        <f t="shared" si="9"/>
        <v>3.502338454</v>
      </c>
      <c r="AV88" s="320">
        <f t="shared" si="10"/>
        <v>12.04501201</v>
      </c>
    </row>
    <row r="89" ht="11.25" customHeight="1">
      <c r="A89" s="232" t="s">
        <v>1484</v>
      </c>
      <c r="B89" s="99" t="s">
        <v>1485</v>
      </c>
      <c r="C89" s="309">
        <v>8.22</v>
      </c>
      <c r="D89" s="310">
        <v>6.84</v>
      </c>
      <c r="E89" s="316">
        <v>5.68</v>
      </c>
      <c r="F89" s="309">
        <v>4.36</v>
      </c>
      <c r="G89" s="309">
        <v>3.64</v>
      </c>
      <c r="H89" s="309">
        <v>2.92</v>
      </c>
      <c r="I89" s="309">
        <v>1.94</v>
      </c>
      <c r="J89" s="322"/>
      <c r="K89" s="309">
        <v>1.76</v>
      </c>
      <c r="L89" s="326">
        <v>1.68</v>
      </c>
      <c r="M89" s="322"/>
      <c r="N89" s="327">
        <v>1.68</v>
      </c>
      <c r="O89" s="324">
        <v>1.68</v>
      </c>
      <c r="P89" s="324">
        <v>1.6</v>
      </c>
      <c r="Q89" s="324">
        <v>1.4</v>
      </c>
      <c r="R89" s="324">
        <v>1.2</v>
      </c>
      <c r="S89" s="324">
        <v>1.0</v>
      </c>
      <c r="T89" s="324">
        <v>0.77</v>
      </c>
      <c r="U89" s="325">
        <v>0.68</v>
      </c>
      <c r="V89" s="325">
        <v>0.68</v>
      </c>
      <c r="W89" s="324">
        <v>0.68</v>
      </c>
      <c r="X89" s="325">
        <v>0.56</v>
      </c>
      <c r="Y89" s="325">
        <v>0.56</v>
      </c>
      <c r="Z89" s="316">
        <f t="shared" si="3"/>
        <v>49.53</v>
      </c>
      <c r="AA89" s="317">
        <f t="shared" ref="AA89:AF89" si="171">IF(ISERROR((C89/D89-1)*100),"n/a",(C89/D89-1)*100)</f>
        <v>20.1754386</v>
      </c>
      <c r="AB89" s="317">
        <f t="shared" si="171"/>
        <v>20.42253521</v>
      </c>
      <c r="AC89" s="318">
        <f t="shared" si="171"/>
        <v>30.27522936</v>
      </c>
      <c r="AD89" s="318">
        <f t="shared" si="171"/>
        <v>19.78021978</v>
      </c>
      <c r="AE89" s="318">
        <f t="shared" si="171"/>
        <v>24.65753425</v>
      </c>
      <c r="AF89" s="318">
        <f t="shared" si="171"/>
        <v>50.51546392</v>
      </c>
      <c r="AG89" s="318">
        <f t="shared" si="5"/>
        <v>10.22727273</v>
      </c>
      <c r="AH89" s="318">
        <f t="shared" si="6"/>
        <v>4.761904762</v>
      </c>
      <c r="AI89" s="318">
        <f t="shared" si="7"/>
        <v>0</v>
      </c>
      <c r="AJ89" s="318">
        <f t="shared" ref="AJ89:AT89" si="172">IF(ISERROR((N89/O89-1)*100),"n/a",(N89/O89-1)*100)</f>
        <v>0</v>
      </c>
      <c r="AK89" s="318">
        <f t="shared" si="172"/>
        <v>5</v>
      </c>
      <c r="AL89" s="318">
        <f t="shared" si="172"/>
        <v>14.28571429</v>
      </c>
      <c r="AM89" s="318">
        <f t="shared" si="172"/>
        <v>16.66666667</v>
      </c>
      <c r="AN89" s="318">
        <f t="shared" si="172"/>
        <v>20</v>
      </c>
      <c r="AO89" s="318">
        <f t="shared" si="172"/>
        <v>29.87012987</v>
      </c>
      <c r="AP89" s="318">
        <f t="shared" si="172"/>
        <v>13.23529412</v>
      </c>
      <c r="AQ89" s="318">
        <f t="shared" si="172"/>
        <v>0</v>
      </c>
      <c r="AR89" s="318">
        <f t="shared" si="172"/>
        <v>0</v>
      </c>
      <c r="AS89" s="318">
        <f t="shared" si="172"/>
        <v>21.42857143</v>
      </c>
      <c r="AT89" s="318">
        <f t="shared" si="172"/>
        <v>0</v>
      </c>
      <c r="AU89" s="319">
        <f t="shared" si="9"/>
        <v>15.06509875</v>
      </c>
      <c r="AV89" s="320">
        <f t="shared" si="10"/>
        <v>13.20556214</v>
      </c>
    </row>
    <row r="90" ht="11.25" customHeight="1">
      <c r="A90" s="353" t="s">
        <v>1840</v>
      </c>
      <c r="B90" s="331" t="s">
        <v>1841</v>
      </c>
      <c r="C90" s="309">
        <v>0.66</v>
      </c>
      <c r="D90" s="310">
        <v>0.54</v>
      </c>
      <c r="E90" s="316">
        <v>0.39</v>
      </c>
      <c r="F90" s="347">
        <v>0.25</v>
      </c>
      <c r="G90" s="347">
        <v>0.2</v>
      </c>
      <c r="H90" s="347">
        <v>0.12</v>
      </c>
      <c r="I90" s="354">
        <v>0.04</v>
      </c>
      <c r="J90" s="354"/>
      <c r="K90" s="354">
        <v>0.04</v>
      </c>
      <c r="L90" s="345">
        <v>0.04</v>
      </c>
      <c r="M90" s="354"/>
      <c r="N90" s="345">
        <v>0.04</v>
      </c>
      <c r="O90" s="340">
        <v>0.04</v>
      </c>
      <c r="P90" s="341">
        <v>2.88</v>
      </c>
      <c r="Q90" s="341">
        <v>2.4</v>
      </c>
      <c r="R90" s="341">
        <v>2.12</v>
      </c>
      <c r="S90" s="341">
        <v>1.9</v>
      </c>
      <c r="T90" s="341">
        <v>1.7</v>
      </c>
      <c r="U90" s="341">
        <v>1.44</v>
      </c>
      <c r="V90" s="341">
        <v>1.22</v>
      </c>
      <c r="W90" s="341">
        <v>1.14</v>
      </c>
      <c r="X90" s="341">
        <v>1.03</v>
      </c>
      <c r="Y90" s="341">
        <v>0.925</v>
      </c>
      <c r="Z90" s="316">
        <f t="shared" si="3"/>
        <v>19.115</v>
      </c>
      <c r="AA90" s="317">
        <f t="shared" ref="AA90:AF90" si="173">IF(ISERROR((C90/D90-1)*100),"n/a",(C90/D90-1)*100)</f>
        <v>22.22222222</v>
      </c>
      <c r="AB90" s="317">
        <f t="shared" si="173"/>
        <v>38.46153846</v>
      </c>
      <c r="AC90" s="318">
        <f t="shared" si="173"/>
        <v>56</v>
      </c>
      <c r="AD90" s="318">
        <f t="shared" si="173"/>
        <v>25</v>
      </c>
      <c r="AE90" s="318">
        <f t="shared" si="173"/>
        <v>66.66666667</v>
      </c>
      <c r="AF90" s="318">
        <f t="shared" si="173"/>
        <v>200</v>
      </c>
      <c r="AG90" s="318">
        <f t="shared" si="5"/>
        <v>0</v>
      </c>
      <c r="AH90" s="318">
        <f t="shared" si="6"/>
        <v>0</v>
      </c>
      <c r="AI90" s="318">
        <f t="shared" si="7"/>
        <v>0</v>
      </c>
      <c r="AJ90" s="318">
        <f t="shared" ref="AJ90:AT90" si="174">IF(ISERROR((N90/O90-1)*100),"n/a",(N90/O90-1)*100)</f>
        <v>0</v>
      </c>
      <c r="AK90" s="318">
        <f t="shared" si="174"/>
        <v>-98.61111111</v>
      </c>
      <c r="AL90" s="318">
        <f t="shared" si="174"/>
        <v>20</v>
      </c>
      <c r="AM90" s="318">
        <f t="shared" si="174"/>
        <v>13.20754717</v>
      </c>
      <c r="AN90" s="318">
        <f t="shared" si="174"/>
        <v>11.57894737</v>
      </c>
      <c r="AO90" s="318">
        <f t="shared" si="174"/>
        <v>11.76470588</v>
      </c>
      <c r="AP90" s="318">
        <f t="shared" si="174"/>
        <v>18.05555556</v>
      </c>
      <c r="AQ90" s="318">
        <f t="shared" si="174"/>
        <v>18.03278689</v>
      </c>
      <c r="AR90" s="318">
        <f t="shared" si="174"/>
        <v>7.01754386</v>
      </c>
      <c r="AS90" s="318">
        <f t="shared" si="174"/>
        <v>10.67961165</v>
      </c>
      <c r="AT90" s="318">
        <f t="shared" si="174"/>
        <v>11.35135135</v>
      </c>
      <c r="AU90" s="319">
        <f t="shared" si="9"/>
        <v>21.5713683</v>
      </c>
      <c r="AV90" s="320">
        <f t="shared" si="10"/>
        <v>52.50889223</v>
      </c>
    </row>
    <row r="91" ht="11.25" customHeight="1">
      <c r="A91" s="333" t="s">
        <v>1232</v>
      </c>
      <c r="B91" s="122" t="s">
        <v>1233</v>
      </c>
      <c r="C91" s="309">
        <v>0.96</v>
      </c>
      <c r="D91" s="310">
        <v>0.76</v>
      </c>
      <c r="E91" s="330">
        <v>0.68</v>
      </c>
      <c r="F91" s="309">
        <v>0.6</v>
      </c>
      <c r="G91" s="309">
        <v>0.52</v>
      </c>
      <c r="H91" s="309">
        <v>0.43</v>
      </c>
      <c r="I91" s="309">
        <v>0.39</v>
      </c>
      <c r="J91" s="322"/>
      <c r="K91" s="309">
        <v>0.36</v>
      </c>
      <c r="L91" s="326">
        <v>0.0</v>
      </c>
      <c r="M91" s="322"/>
      <c r="N91" s="327">
        <v>0.0</v>
      </c>
      <c r="O91" s="325">
        <v>0.0</v>
      </c>
      <c r="P91" s="325">
        <v>0.0</v>
      </c>
      <c r="Q91" s="325">
        <v>0.0</v>
      </c>
      <c r="R91" s="325">
        <v>0.0</v>
      </c>
      <c r="S91" s="325">
        <v>0.0</v>
      </c>
      <c r="T91" s="325">
        <v>0.0</v>
      </c>
      <c r="U91" s="325">
        <v>0.0</v>
      </c>
      <c r="V91" s="325">
        <v>0.0</v>
      </c>
      <c r="W91" s="325">
        <v>0.0</v>
      </c>
      <c r="X91" s="325">
        <v>0.0</v>
      </c>
      <c r="Y91" s="325">
        <v>0.0</v>
      </c>
      <c r="Z91" s="316">
        <f t="shared" si="3"/>
        <v>4.7</v>
      </c>
      <c r="AA91" s="317">
        <f t="shared" ref="AA91:AF91" si="175">IF(ISERROR((C91/D91-1)*100),"n/a",(C91/D91-1)*100)</f>
        <v>26.31578947</v>
      </c>
      <c r="AB91" s="317">
        <f t="shared" si="175"/>
        <v>11.76470588</v>
      </c>
      <c r="AC91" s="318">
        <f t="shared" si="175"/>
        <v>13.33333333</v>
      </c>
      <c r="AD91" s="318">
        <f t="shared" si="175"/>
        <v>15.38461538</v>
      </c>
      <c r="AE91" s="318">
        <f t="shared" si="175"/>
        <v>20.93023256</v>
      </c>
      <c r="AF91" s="318">
        <f t="shared" si="175"/>
        <v>10.25641026</v>
      </c>
      <c r="AG91" s="318">
        <f t="shared" si="5"/>
        <v>8.333333333</v>
      </c>
      <c r="AH91" s="318" t="str">
        <f t="shared" si="6"/>
        <v>n/a</v>
      </c>
      <c r="AI91" s="318" t="str">
        <f t="shared" si="7"/>
        <v>n/a</v>
      </c>
      <c r="AJ91" s="318" t="str">
        <f t="shared" ref="AJ91:AT91" si="176">IF(ISERROR((N91/O91-1)*100),"n/a",(N91/O91-1)*100)</f>
        <v>n/a</v>
      </c>
      <c r="AK91" s="318" t="str">
        <f t="shared" si="176"/>
        <v>n/a</v>
      </c>
      <c r="AL91" s="318" t="str">
        <f t="shared" si="176"/>
        <v>n/a</v>
      </c>
      <c r="AM91" s="318" t="str">
        <f t="shared" si="176"/>
        <v>n/a</v>
      </c>
      <c r="AN91" s="318" t="str">
        <f t="shared" si="176"/>
        <v>n/a</v>
      </c>
      <c r="AO91" s="318" t="str">
        <f t="shared" si="176"/>
        <v>n/a</v>
      </c>
      <c r="AP91" s="318" t="str">
        <f t="shared" si="176"/>
        <v>n/a</v>
      </c>
      <c r="AQ91" s="318" t="str">
        <f t="shared" si="176"/>
        <v>n/a</v>
      </c>
      <c r="AR91" s="318" t="str">
        <f t="shared" si="176"/>
        <v>n/a</v>
      </c>
      <c r="AS91" s="318" t="str">
        <f t="shared" si="176"/>
        <v>n/a</v>
      </c>
      <c r="AT91" s="318" t="str">
        <f t="shared" si="176"/>
        <v>n/a</v>
      </c>
      <c r="AU91" s="319">
        <f t="shared" si="9"/>
        <v>15.18834575</v>
      </c>
      <c r="AV91" s="320">
        <f t="shared" si="10"/>
        <v>6.36795825</v>
      </c>
    </row>
    <row r="92" ht="11.25" customHeight="1">
      <c r="A92" s="232" t="s">
        <v>1234</v>
      </c>
      <c r="B92" s="99" t="s">
        <v>1235</v>
      </c>
      <c r="C92" s="309">
        <v>0.64</v>
      </c>
      <c r="D92" s="310">
        <v>0.6</v>
      </c>
      <c r="E92" s="316">
        <v>0.56</v>
      </c>
      <c r="F92" s="309">
        <v>0.52</v>
      </c>
      <c r="G92" s="309">
        <v>0.47333</v>
      </c>
      <c r="H92" s="309">
        <v>0.42668</v>
      </c>
      <c r="I92" s="309">
        <v>0.39035</v>
      </c>
      <c r="J92" s="322"/>
      <c r="K92" s="309">
        <v>0.33580999999999994</v>
      </c>
      <c r="L92" s="326">
        <v>0.29872</v>
      </c>
      <c r="M92" s="322"/>
      <c r="N92" s="355">
        <v>0.29872</v>
      </c>
      <c r="O92" s="355">
        <v>0.29872</v>
      </c>
      <c r="P92" s="324">
        <v>0.29298</v>
      </c>
      <c r="Q92" s="324">
        <v>0.2681</v>
      </c>
      <c r="R92" s="324">
        <v>0.22214</v>
      </c>
      <c r="S92" s="325">
        <v>0.15065</v>
      </c>
      <c r="T92" s="325">
        <v>0.16171</v>
      </c>
      <c r="U92" s="324">
        <v>0.17359999999999998</v>
      </c>
      <c r="V92" s="325">
        <v>0.1702</v>
      </c>
      <c r="W92" s="325">
        <v>0.1702</v>
      </c>
      <c r="X92" s="324">
        <v>0.16765</v>
      </c>
      <c r="Y92" s="325">
        <v>0.1668</v>
      </c>
      <c r="Z92" s="316">
        <f t="shared" si="3"/>
        <v>6.78636</v>
      </c>
      <c r="AA92" s="317">
        <f t="shared" ref="AA92:AF92" si="177">IF(ISERROR((C92/D92-1)*100),"n/a",(C92/D92-1)*100)</f>
        <v>6.666666667</v>
      </c>
      <c r="AB92" s="317">
        <f t="shared" si="177"/>
        <v>7.142857143</v>
      </c>
      <c r="AC92" s="318">
        <f t="shared" si="177"/>
        <v>7.692307692</v>
      </c>
      <c r="AD92" s="318">
        <f t="shared" si="177"/>
        <v>9.859928591</v>
      </c>
      <c r="AE92" s="318">
        <f t="shared" si="177"/>
        <v>10.93325209</v>
      </c>
      <c r="AF92" s="318">
        <f t="shared" si="177"/>
        <v>9.307032151</v>
      </c>
      <c r="AG92" s="318">
        <f t="shared" si="5"/>
        <v>16.24132694</v>
      </c>
      <c r="AH92" s="318">
        <f t="shared" si="6"/>
        <v>12.41630959</v>
      </c>
      <c r="AI92" s="318">
        <f t="shared" si="7"/>
        <v>0</v>
      </c>
      <c r="AJ92" s="318">
        <f t="shared" ref="AJ92:AT92" si="178">IF(ISERROR((N92/O92-1)*100),"n/a",(N92/O92-1)*100)</f>
        <v>0</v>
      </c>
      <c r="AK92" s="318">
        <f t="shared" si="178"/>
        <v>1.959178101</v>
      </c>
      <c r="AL92" s="318">
        <f t="shared" si="178"/>
        <v>9.280119358</v>
      </c>
      <c r="AM92" s="318">
        <f t="shared" si="178"/>
        <v>20.68965517</v>
      </c>
      <c r="AN92" s="318">
        <f t="shared" si="178"/>
        <v>47.45436442</v>
      </c>
      <c r="AO92" s="318">
        <f t="shared" si="178"/>
        <v>-6.839403871</v>
      </c>
      <c r="AP92" s="318">
        <f t="shared" si="178"/>
        <v>-6.849078341</v>
      </c>
      <c r="AQ92" s="318">
        <f t="shared" si="178"/>
        <v>1.997649824</v>
      </c>
      <c r="AR92" s="318">
        <f t="shared" si="178"/>
        <v>0</v>
      </c>
      <c r="AS92" s="318">
        <f t="shared" si="178"/>
        <v>1.521025947</v>
      </c>
      <c r="AT92" s="318">
        <f t="shared" si="178"/>
        <v>0.5095923261</v>
      </c>
      <c r="AU92" s="319">
        <f t="shared" si="9"/>
        <v>7.49913919</v>
      </c>
      <c r="AV92" s="320">
        <f t="shared" si="10"/>
        <v>11.74600452</v>
      </c>
    </row>
    <row r="93" ht="11.25" customHeight="1">
      <c r="A93" s="99" t="s">
        <v>172</v>
      </c>
      <c r="B93" s="99" t="s">
        <v>173</v>
      </c>
      <c r="C93" s="309">
        <v>1.22</v>
      </c>
      <c r="D93" s="310">
        <v>0.93</v>
      </c>
      <c r="E93" s="316">
        <v>0.78</v>
      </c>
      <c r="F93" s="309">
        <v>0.73</v>
      </c>
      <c r="G93" s="309">
        <v>0.69</v>
      </c>
      <c r="H93" s="309">
        <v>0.635</v>
      </c>
      <c r="I93" s="309">
        <v>0.59</v>
      </c>
      <c r="J93" s="322"/>
      <c r="K93" s="309">
        <v>0.55</v>
      </c>
      <c r="L93" s="323">
        <v>0.51</v>
      </c>
      <c r="M93" s="322"/>
      <c r="N93" s="356">
        <v>0.47</v>
      </c>
      <c r="O93" s="356">
        <v>0.445</v>
      </c>
      <c r="P93" s="324">
        <v>0.41</v>
      </c>
      <c r="Q93" s="324">
        <v>0.37</v>
      </c>
      <c r="R93" s="324">
        <v>0.33</v>
      </c>
      <c r="S93" s="324">
        <v>0.29</v>
      </c>
      <c r="T93" s="324">
        <v>0.2575</v>
      </c>
      <c r="U93" s="324">
        <v>0.2275</v>
      </c>
      <c r="V93" s="324">
        <v>0.19</v>
      </c>
      <c r="W93" s="324">
        <v>0.18</v>
      </c>
      <c r="X93" s="324">
        <v>0.16</v>
      </c>
      <c r="Y93" s="324">
        <v>0.125</v>
      </c>
      <c r="Z93" s="316">
        <f t="shared" si="3"/>
        <v>10.09</v>
      </c>
      <c r="AA93" s="317">
        <f t="shared" ref="AA93:AF93" si="179">IF(ISERROR((C93/D93-1)*100),"n/a",(C93/D93-1)*100)</f>
        <v>31.1827957</v>
      </c>
      <c r="AB93" s="317">
        <f t="shared" si="179"/>
        <v>19.23076923</v>
      </c>
      <c r="AC93" s="318">
        <f t="shared" si="179"/>
        <v>6.849315068</v>
      </c>
      <c r="AD93" s="318">
        <f t="shared" si="179"/>
        <v>5.797101449</v>
      </c>
      <c r="AE93" s="318">
        <f t="shared" si="179"/>
        <v>8.661417323</v>
      </c>
      <c r="AF93" s="318">
        <f t="shared" si="179"/>
        <v>7.627118644</v>
      </c>
      <c r="AG93" s="318">
        <f t="shared" si="5"/>
        <v>7.272727273</v>
      </c>
      <c r="AH93" s="318">
        <f t="shared" si="6"/>
        <v>7.843137255</v>
      </c>
      <c r="AI93" s="318">
        <f t="shared" si="7"/>
        <v>8.510638298</v>
      </c>
      <c r="AJ93" s="318">
        <f t="shared" ref="AJ93:AT93" si="180">IF(ISERROR((N93/O93-1)*100),"n/a",(N93/O93-1)*100)</f>
        <v>5.617977528</v>
      </c>
      <c r="AK93" s="318">
        <f t="shared" si="180"/>
        <v>8.536585366</v>
      </c>
      <c r="AL93" s="318">
        <f t="shared" si="180"/>
        <v>10.81081081</v>
      </c>
      <c r="AM93" s="318">
        <f t="shared" si="180"/>
        <v>12.12121212</v>
      </c>
      <c r="AN93" s="318">
        <f t="shared" si="180"/>
        <v>13.79310345</v>
      </c>
      <c r="AO93" s="318">
        <f t="shared" si="180"/>
        <v>12.62135922</v>
      </c>
      <c r="AP93" s="318">
        <f t="shared" si="180"/>
        <v>13.18681319</v>
      </c>
      <c r="AQ93" s="318">
        <f t="shared" si="180"/>
        <v>19.73684211</v>
      </c>
      <c r="AR93" s="318">
        <f t="shared" si="180"/>
        <v>5.555555556</v>
      </c>
      <c r="AS93" s="318">
        <f t="shared" si="180"/>
        <v>12.5</v>
      </c>
      <c r="AT93" s="318">
        <f t="shared" si="180"/>
        <v>28</v>
      </c>
      <c r="AU93" s="319">
        <f t="shared" si="9"/>
        <v>12.27276398</v>
      </c>
      <c r="AV93" s="320">
        <f t="shared" si="10"/>
        <v>7.191571823</v>
      </c>
    </row>
    <row r="94" ht="11.25" customHeight="1">
      <c r="A94" s="342" t="s">
        <v>1680</v>
      </c>
      <c r="B94" s="99" t="s">
        <v>1681</v>
      </c>
      <c r="C94" s="309">
        <v>1.61</v>
      </c>
      <c r="D94" s="310">
        <v>1.33</v>
      </c>
      <c r="E94" s="316">
        <v>0.98</v>
      </c>
      <c r="F94" s="309">
        <v>0.83</v>
      </c>
      <c r="G94" s="328">
        <v>0.72</v>
      </c>
      <c r="H94" s="309">
        <v>0.69</v>
      </c>
      <c r="I94" s="309">
        <v>0.4</v>
      </c>
      <c r="J94" s="322"/>
      <c r="K94" s="328">
        <v>0.04</v>
      </c>
      <c r="L94" s="326">
        <v>0.04</v>
      </c>
      <c r="M94" s="322"/>
      <c r="N94" s="357">
        <v>0.04</v>
      </c>
      <c r="O94" s="357">
        <v>0.08</v>
      </c>
      <c r="P94" s="325">
        <v>0.65</v>
      </c>
      <c r="Q94" s="324">
        <v>0.76</v>
      </c>
      <c r="R94" s="324">
        <v>0.72</v>
      </c>
      <c r="S94" s="324">
        <v>0.68</v>
      </c>
      <c r="T94" s="324">
        <v>0.64</v>
      </c>
      <c r="U94" s="325">
        <v>0.6</v>
      </c>
      <c r="V94" s="324">
        <v>0.59</v>
      </c>
      <c r="W94" s="325">
        <v>0.56</v>
      </c>
      <c r="X94" s="324">
        <v>0.54</v>
      </c>
      <c r="Y94" s="325">
        <v>0.45</v>
      </c>
      <c r="Z94" s="316">
        <f t="shared" si="3"/>
        <v>12.95</v>
      </c>
      <c r="AA94" s="317">
        <f t="shared" ref="AA94:AF94" si="181">IF(ISERROR((C94/D94-1)*100),"n/a",(C94/D94-1)*100)</f>
        <v>21.05263158</v>
      </c>
      <c r="AB94" s="317">
        <f t="shared" si="181"/>
        <v>35.71428571</v>
      </c>
      <c r="AC94" s="318">
        <f t="shared" si="181"/>
        <v>18.07228916</v>
      </c>
      <c r="AD94" s="318">
        <f t="shared" si="181"/>
        <v>15.27777778</v>
      </c>
      <c r="AE94" s="318">
        <f t="shared" si="181"/>
        <v>4.347826087</v>
      </c>
      <c r="AF94" s="318">
        <f t="shared" si="181"/>
        <v>72.5</v>
      </c>
      <c r="AG94" s="318">
        <f t="shared" si="5"/>
        <v>900</v>
      </c>
      <c r="AH94" s="318">
        <f t="shared" si="6"/>
        <v>0</v>
      </c>
      <c r="AI94" s="318">
        <f t="shared" si="7"/>
        <v>0</v>
      </c>
      <c r="AJ94" s="318">
        <f t="shared" ref="AJ94:AT94" si="182">IF(ISERROR((N94/O94-1)*100),"n/a",(N94/O94-1)*100)</f>
        <v>-50</v>
      </c>
      <c r="AK94" s="318">
        <f t="shared" si="182"/>
        <v>-87.69230769</v>
      </c>
      <c r="AL94" s="318">
        <f t="shared" si="182"/>
        <v>-14.47368421</v>
      </c>
      <c r="AM94" s="318">
        <f t="shared" si="182"/>
        <v>5.555555556</v>
      </c>
      <c r="AN94" s="318">
        <f t="shared" si="182"/>
        <v>5.882352941</v>
      </c>
      <c r="AO94" s="318">
        <f t="shared" si="182"/>
        <v>6.25</v>
      </c>
      <c r="AP94" s="318">
        <f t="shared" si="182"/>
        <v>6.666666667</v>
      </c>
      <c r="AQ94" s="318">
        <f t="shared" si="182"/>
        <v>1.694915254</v>
      </c>
      <c r="AR94" s="318">
        <f t="shared" si="182"/>
        <v>5.357142857</v>
      </c>
      <c r="AS94" s="318">
        <f t="shared" si="182"/>
        <v>3.703703704</v>
      </c>
      <c r="AT94" s="318">
        <f t="shared" si="182"/>
        <v>20</v>
      </c>
      <c r="AU94" s="319">
        <f t="shared" si="9"/>
        <v>48.49545777</v>
      </c>
      <c r="AV94" s="320">
        <f t="shared" si="10"/>
        <v>202.810697</v>
      </c>
    </row>
    <row r="95" ht="11.25" customHeight="1">
      <c r="A95" s="321" t="s">
        <v>615</v>
      </c>
      <c r="B95" s="99" t="s">
        <v>616</v>
      </c>
      <c r="C95" s="309">
        <v>1.95</v>
      </c>
      <c r="D95" s="310">
        <v>1.8</v>
      </c>
      <c r="E95" s="316">
        <v>1.36</v>
      </c>
      <c r="F95" s="309">
        <v>1.12</v>
      </c>
      <c r="G95" s="309">
        <v>0.92</v>
      </c>
      <c r="H95" s="309">
        <v>0.72</v>
      </c>
      <c r="I95" s="328">
        <v>0.68</v>
      </c>
      <c r="J95" s="322"/>
      <c r="K95" s="309">
        <v>0.65</v>
      </c>
      <c r="L95" s="323">
        <v>0.61</v>
      </c>
      <c r="M95" s="322"/>
      <c r="N95" s="316">
        <v>0.57</v>
      </c>
      <c r="O95" s="325">
        <v>0.56</v>
      </c>
      <c r="P95" s="324">
        <v>0.53</v>
      </c>
      <c r="Q95" s="324">
        <v>0.43</v>
      </c>
      <c r="R95" s="324">
        <v>0.34</v>
      </c>
      <c r="S95" s="324">
        <v>0.29999000000000003</v>
      </c>
      <c r="T95" s="324">
        <v>0.27334</v>
      </c>
      <c r="U95" s="325">
        <v>0.0</v>
      </c>
      <c r="V95" s="325">
        <v>0.0</v>
      </c>
      <c r="W95" s="325">
        <v>0.0</v>
      </c>
      <c r="X95" s="325">
        <v>0.0</v>
      </c>
      <c r="Y95" s="325">
        <v>0.0</v>
      </c>
      <c r="Z95" s="316">
        <f t="shared" si="3"/>
        <v>12.81333</v>
      </c>
      <c r="AA95" s="317">
        <f t="shared" ref="AA95:AF95" si="183">IF(ISERROR((C95/D95-1)*100),"n/a",(C95/D95-1)*100)</f>
        <v>8.333333333</v>
      </c>
      <c r="AB95" s="317">
        <f t="shared" si="183"/>
        <v>32.35294118</v>
      </c>
      <c r="AC95" s="318">
        <f t="shared" si="183"/>
        <v>21.42857143</v>
      </c>
      <c r="AD95" s="318">
        <f t="shared" si="183"/>
        <v>21.73913043</v>
      </c>
      <c r="AE95" s="318">
        <f t="shared" si="183"/>
        <v>27.77777778</v>
      </c>
      <c r="AF95" s="318">
        <f t="shared" si="183"/>
        <v>5.882352941</v>
      </c>
      <c r="AG95" s="318">
        <f t="shared" si="5"/>
        <v>4.615384615</v>
      </c>
      <c r="AH95" s="318">
        <f t="shared" si="6"/>
        <v>6.557377049</v>
      </c>
      <c r="AI95" s="318">
        <f t="shared" si="7"/>
        <v>7.01754386</v>
      </c>
      <c r="AJ95" s="318">
        <f t="shared" ref="AJ95:AT95" si="184">IF(ISERROR((N95/O95-1)*100),"n/a",(N95/O95-1)*100)</f>
        <v>1.785714286</v>
      </c>
      <c r="AK95" s="318">
        <f t="shared" si="184"/>
        <v>5.660377358</v>
      </c>
      <c r="AL95" s="318">
        <f t="shared" si="184"/>
        <v>23.25581395</v>
      </c>
      <c r="AM95" s="318">
        <f t="shared" si="184"/>
        <v>26.47058824</v>
      </c>
      <c r="AN95" s="318">
        <f t="shared" si="184"/>
        <v>13.33711124</v>
      </c>
      <c r="AO95" s="318">
        <f t="shared" si="184"/>
        <v>9.749762201</v>
      </c>
      <c r="AP95" s="318" t="str">
        <f t="shared" si="184"/>
        <v>n/a</v>
      </c>
      <c r="AQ95" s="318" t="str">
        <f t="shared" si="184"/>
        <v>n/a</v>
      </c>
      <c r="AR95" s="318" t="str">
        <f t="shared" si="184"/>
        <v>n/a</v>
      </c>
      <c r="AS95" s="318" t="str">
        <f t="shared" si="184"/>
        <v>n/a</v>
      </c>
      <c r="AT95" s="318" t="str">
        <f t="shared" si="184"/>
        <v>n/a</v>
      </c>
      <c r="AU95" s="319">
        <f t="shared" si="9"/>
        <v>14.39758533</v>
      </c>
      <c r="AV95" s="320">
        <f t="shared" si="10"/>
        <v>10.02859355</v>
      </c>
    </row>
    <row r="96" ht="11.25" customHeight="1">
      <c r="A96" s="253" t="s">
        <v>1682</v>
      </c>
      <c r="B96" s="122" t="s">
        <v>1683</v>
      </c>
      <c r="C96" s="309">
        <v>0.87</v>
      </c>
      <c r="D96" s="310">
        <v>0.78</v>
      </c>
      <c r="E96" s="330">
        <v>0.685</v>
      </c>
      <c r="F96" s="311">
        <v>0.615</v>
      </c>
      <c r="G96" s="311">
        <v>0.525</v>
      </c>
      <c r="H96" s="311">
        <v>0.45</v>
      </c>
      <c r="I96" s="311">
        <v>0.1</v>
      </c>
      <c r="J96" s="312"/>
      <c r="K96" s="358">
        <v>0.05</v>
      </c>
      <c r="L96" s="359">
        <v>0.05</v>
      </c>
      <c r="M96" s="360"/>
      <c r="N96" s="314">
        <v>0.05</v>
      </c>
      <c r="O96" s="315">
        <v>0.05</v>
      </c>
      <c r="P96" s="315">
        <v>0.05</v>
      </c>
      <c r="Q96" s="315">
        <v>0.6</v>
      </c>
      <c r="R96" s="315">
        <v>0.6</v>
      </c>
      <c r="S96" s="315">
        <v>0.6</v>
      </c>
      <c r="T96" s="335">
        <v>0.6</v>
      </c>
      <c r="U96" s="315">
        <v>0.5</v>
      </c>
      <c r="V96" s="315">
        <v>0.5</v>
      </c>
      <c r="W96" s="315">
        <v>0.5</v>
      </c>
      <c r="X96" s="315">
        <v>0.5</v>
      </c>
      <c r="Y96" s="315">
        <v>0.5</v>
      </c>
      <c r="Z96" s="316">
        <f t="shared" si="3"/>
        <v>9.175</v>
      </c>
      <c r="AA96" s="317">
        <f t="shared" ref="AA96:AF96" si="185">IF(ISERROR((C96/D96-1)*100),"n/a",(C96/D96-1)*100)</f>
        <v>11.53846154</v>
      </c>
      <c r="AB96" s="317">
        <f t="shared" si="185"/>
        <v>13.86861314</v>
      </c>
      <c r="AC96" s="318">
        <f t="shared" si="185"/>
        <v>11.38211382</v>
      </c>
      <c r="AD96" s="318">
        <f t="shared" si="185"/>
        <v>17.14285714</v>
      </c>
      <c r="AE96" s="318">
        <f t="shared" si="185"/>
        <v>16.66666667</v>
      </c>
      <c r="AF96" s="318">
        <f t="shared" si="185"/>
        <v>350</v>
      </c>
      <c r="AG96" s="318">
        <f t="shared" si="5"/>
        <v>100</v>
      </c>
      <c r="AH96" s="318">
        <f t="shared" si="6"/>
        <v>0</v>
      </c>
      <c r="AI96" s="318">
        <f t="shared" si="7"/>
        <v>0</v>
      </c>
      <c r="AJ96" s="318">
        <f t="shared" ref="AJ96:AT96" si="186">IF(ISERROR((N96/O96-1)*100),"n/a",(N96/O96-1)*100)</f>
        <v>0</v>
      </c>
      <c r="AK96" s="318">
        <f t="shared" si="186"/>
        <v>0</v>
      </c>
      <c r="AL96" s="318">
        <f t="shared" si="186"/>
        <v>-91.66666667</v>
      </c>
      <c r="AM96" s="318">
        <f t="shared" si="186"/>
        <v>0</v>
      </c>
      <c r="AN96" s="318">
        <f t="shared" si="186"/>
        <v>0</v>
      </c>
      <c r="AO96" s="318">
        <f t="shared" si="186"/>
        <v>0</v>
      </c>
      <c r="AP96" s="318">
        <f t="shared" si="186"/>
        <v>20</v>
      </c>
      <c r="AQ96" s="318">
        <f t="shared" si="186"/>
        <v>0</v>
      </c>
      <c r="AR96" s="318">
        <f t="shared" si="186"/>
        <v>0</v>
      </c>
      <c r="AS96" s="318">
        <f t="shared" si="186"/>
        <v>0</v>
      </c>
      <c r="AT96" s="318">
        <f t="shared" si="186"/>
        <v>0</v>
      </c>
      <c r="AU96" s="319">
        <f t="shared" si="9"/>
        <v>22.44660228</v>
      </c>
      <c r="AV96" s="320">
        <f t="shared" si="10"/>
        <v>83.43054504</v>
      </c>
    </row>
    <row r="97" ht="11.25" customHeight="1">
      <c r="A97" s="55" t="s">
        <v>617</v>
      </c>
      <c r="B97" s="99" t="s">
        <v>618</v>
      </c>
      <c r="C97" s="309">
        <v>0.47</v>
      </c>
      <c r="D97" s="310">
        <v>0.42</v>
      </c>
      <c r="E97" s="316">
        <v>0.38</v>
      </c>
      <c r="F97" s="309">
        <v>0.34</v>
      </c>
      <c r="G97" s="309">
        <v>0.3</v>
      </c>
      <c r="H97" s="309">
        <v>0.26</v>
      </c>
      <c r="I97" s="309">
        <v>0.22</v>
      </c>
      <c r="J97" s="322"/>
      <c r="K97" s="309">
        <v>0.18</v>
      </c>
      <c r="L97" s="323">
        <v>0.15</v>
      </c>
      <c r="M97" s="322"/>
      <c r="N97" s="316">
        <v>0.11</v>
      </c>
      <c r="O97" s="325">
        <v>0.07333</v>
      </c>
      <c r="P97" s="324">
        <v>0.07333</v>
      </c>
      <c r="Q97" s="324">
        <v>0.04</v>
      </c>
      <c r="R97" s="324">
        <v>0.02667</v>
      </c>
      <c r="S97" s="324">
        <v>0.01778</v>
      </c>
      <c r="T97" s="325">
        <v>0.0158</v>
      </c>
      <c r="U97" s="324">
        <v>0.0158</v>
      </c>
      <c r="V97" s="324">
        <v>0.01284</v>
      </c>
      <c r="W97" s="324">
        <v>0.01185</v>
      </c>
      <c r="X97" s="324">
        <v>0.00987</v>
      </c>
      <c r="Y97" s="325">
        <v>0.00652</v>
      </c>
      <c r="Z97" s="316">
        <f t="shared" si="3"/>
        <v>3.13379</v>
      </c>
      <c r="AA97" s="317">
        <f t="shared" ref="AA97:AF97" si="187">IF(ISERROR((C97/D97-1)*100),"n/a",(C97/D97-1)*100)</f>
        <v>11.9047619</v>
      </c>
      <c r="AB97" s="317">
        <f t="shared" si="187"/>
        <v>10.52631579</v>
      </c>
      <c r="AC97" s="318">
        <f t="shared" si="187"/>
        <v>11.76470588</v>
      </c>
      <c r="AD97" s="318">
        <f t="shared" si="187"/>
        <v>13.33333333</v>
      </c>
      <c r="AE97" s="318">
        <f t="shared" si="187"/>
        <v>15.38461538</v>
      </c>
      <c r="AF97" s="318">
        <f t="shared" si="187"/>
        <v>18.18181818</v>
      </c>
      <c r="AG97" s="318">
        <f t="shared" si="5"/>
        <v>22.22222222</v>
      </c>
      <c r="AH97" s="318">
        <f t="shared" si="6"/>
        <v>20</v>
      </c>
      <c r="AI97" s="318">
        <f t="shared" si="7"/>
        <v>36.36363636</v>
      </c>
      <c r="AJ97" s="318">
        <f t="shared" ref="AJ97:AT97" si="188">IF(ISERROR((N97/O97-1)*100),"n/a",(N97/O97-1)*100)</f>
        <v>50.00681849</v>
      </c>
      <c r="AK97" s="318">
        <f t="shared" si="188"/>
        <v>0</v>
      </c>
      <c r="AL97" s="318">
        <f t="shared" si="188"/>
        <v>83.325</v>
      </c>
      <c r="AM97" s="318">
        <f t="shared" si="188"/>
        <v>49.98125234</v>
      </c>
      <c r="AN97" s="318">
        <f t="shared" si="188"/>
        <v>50</v>
      </c>
      <c r="AO97" s="318">
        <f t="shared" si="188"/>
        <v>12.53164557</v>
      </c>
      <c r="AP97" s="318">
        <f t="shared" si="188"/>
        <v>0</v>
      </c>
      <c r="AQ97" s="318">
        <f t="shared" si="188"/>
        <v>23.0529595</v>
      </c>
      <c r="AR97" s="318">
        <f t="shared" si="188"/>
        <v>8.35443038</v>
      </c>
      <c r="AS97" s="318">
        <f t="shared" si="188"/>
        <v>20.06079027</v>
      </c>
      <c r="AT97" s="318">
        <f t="shared" si="188"/>
        <v>51.3803681</v>
      </c>
      <c r="AU97" s="319">
        <f t="shared" si="9"/>
        <v>25.41873369</v>
      </c>
      <c r="AV97" s="320">
        <f t="shared" si="10"/>
        <v>21.36450162</v>
      </c>
    </row>
    <row r="98" ht="11.25" customHeight="1">
      <c r="A98" s="99" t="s">
        <v>2031</v>
      </c>
      <c r="B98" s="99" t="s">
        <v>2032</v>
      </c>
      <c r="C98" s="309">
        <v>0.28</v>
      </c>
      <c r="D98" s="310">
        <v>0.25</v>
      </c>
      <c r="E98" s="316">
        <v>0.2</v>
      </c>
      <c r="F98" s="310">
        <v>0.18</v>
      </c>
      <c r="G98" s="310">
        <v>0.15</v>
      </c>
      <c r="H98" s="328">
        <v>0.0</v>
      </c>
      <c r="I98" s="328">
        <v>0.0</v>
      </c>
      <c r="J98" s="322"/>
      <c r="K98" s="328">
        <v>0.0</v>
      </c>
      <c r="L98" s="316">
        <v>0.1</v>
      </c>
      <c r="M98" s="310"/>
      <c r="N98" s="357">
        <v>0.0</v>
      </c>
      <c r="O98" s="357">
        <v>0.0</v>
      </c>
      <c r="P98" s="325">
        <v>0.0</v>
      </c>
      <c r="Q98" s="325">
        <v>0.0</v>
      </c>
      <c r="R98" s="324">
        <v>0.35</v>
      </c>
      <c r="S98" s="324">
        <v>0.32</v>
      </c>
      <c r="T98" s="324">
        <v>0.3</v>
      </c>
      <c r="U98" s="324">
        <v>0.27</v>
      </c>
      <c r="V98" s="324">
        <v>0.25</v>
      </c>
      <c r="W98" s="324">
        <v>0.12</v>
      </c>
      <c r="X98" s="324">
        <v>0.11</v>
      </c>
      <c r="Y98" s="324">
        <v>0.1</v>
      </c>
      <c r="Z98" s="316">
        <f t="shared" si="3"/>
        <v>2.98</v>
      </c>
      <c r="AA98" s="317">
        <f t="shared" ref="AA98:AF98" si="189">IF(ISERROR((C98/D98-1)*100),"n/a",(C98/D98-1)*100)</f>
        <v>12</v>
      </c>
      <c r="AB98" s="317">
        <f t="shared" si="189"/>
        <v>25</v>
      </c>
      <c r="AC98" s="318">
        <f t="shared" si="189"/>
        <v>11.11111111</v>
      </c>
      <c r="AD98" s="318">
        <f t="shared" si="189"/>
        <v>20</v>
      </c>
      <c r="AE98" s="318" t="str">
        <f t="shared" si="189"/>
        <v>n/a</v>
      </c>
      <c r="AF98" s="318" t="str">
        <f t="shared" si="189"/>
        <v>n/a</v>
      </c>
      <c r="AG98" s="318" t="str">
        <f t="shared" si="5"/>
        <v>n/a</v>
      </c>
      <c r="AH98" s="318">
        <f t="shared" si="6"/>
        <v>-100</v>
      </c>
      <c r="AI98" s="318" t="str">
        <f t="shared" si="7"/>
        <v>n/a</v>
      </c>
      <c r="AJ98" s="318" t="str">
        <f t="shared" ref="AJ98:AT98" si="190">IF(ISERROR((N98/O98-1)*100),"n/a",(N98/O98-1)*100)</f>
        <v>n/a</v>
      </c>
      <c r="AK98" s="318" t="str">
        <f t="shared" si="190"/>
        <v>n/a</v>
      </c>
      <c r="AL98" s="318" t="str">
        <f t="shared" si="190"/>
        <v>n/a</v>
      </c>
      <c r="AM98" s="318">
        <f t="shared" si="190"/>
        <v>-100</v>
      </c>
      <c r="AN98" s="318">
        <f t="shared" si="190"/>
        <v>9.375</v>
      </c>
      <c r="AO98" s="318">
        <f t="shared" si="190"/>
        <v>6.666666667</v>
      </c>
      <c r="AP98" s="318">
        <f t="shared" si="190"/>
        <v>11.11111111</v>
      </c>
      <c r="AQ98" s="318">
        <f t="shared" si="190"/>
        <v>8</v>
      </c>
      <c r="AR98" s="318">
        <f t="shared" si="190"/>
        <v>108.3333333</v>
      </c>
      <c r="AS98" s="318">
        <f t="shared" si="190"/>
        <v>9.090909091</v>
      </c>
      <c r="AT98" s="318">
        <f t="shared" si="190"/>
        <v>10</v>
      </c>
      <c r="AU98" s="319">
        <f t="shared" si="9"/>
        <v>2.360625486</v>
      </c>
      <c r="AV98" s="320">
        <f t="shared" si="10"/>
        <v>52.80353619</v>
      </c>
    </row>
    <row r="99" ht="11.25" customHeight="1">
      <c r="A99" s="99" t="s">
        <v>175</v>
      </c>
      <c r="B99" s="99" t="s">
        <v>176</v>
      </c>
      <c r="C99" s="309">
        <v>3.1</v>
      </c>
      <c r="D99" s="310">
        <v>3.02</v>
      </c>
      <c r="E99" s="316">
        <v>2.94</v>
      </c>
      <c r="F99" s="309">
        <v>2.71</v>
      </c>
      <c r="G99" s="309">
        <v>2.46</v>
      </c>
      <c r="H99" s="309">
        <v>2.235</v>
      </c>
      <c r="I99" s="309">
        <v>2.03</v>
      </c>
      <c r="J99" s="322"/>
      <c r="K99" s="309">
        <v>1.845</v>
      </c>
      <c r="L99" s="323">
        <v>1.64</v>
      </c>
      <c r="M99" s="322" t="s">
        <v>2154</v>
      </c>
      <c r="N99" s="356">
        <v>1.48</v>
      </c>
      <c r="O99" s="356">
        <v>1.32</v>
      </c>
      <c r="P99" s="324">
        <v>1.14</v>
      </c>
      <c r="Q99" s="324">
        <v>0.98</v>
      </c>
      <c r="R99" s="324">
        <v>0.86</v>
      </c>
      <c r="S99" s="324">
        <v>0.72</v>
      </c>
      <c r="T99" s="324">
        <v>0.6</v>
      </c>
      <c r="U99" s="324">
        <v>0.4</v>
      </c>
      <c r="V99" s="324">
        <v>0.39</v>
      </c>
      <c r="W99" s="324">
        <v>0.38</v>
      </c>
      <c r="X99" s="324">
        <v>0.37</v>
      </c>
      <c r="Y99" s="324">
        <v>0.34</v>
      </c>
      <c r="Z99" s="316">
        <f t="shared" si="3"/>
        <v>30.96</v>
      </c>
      <c r="AA99" s="317">
        <f t="shared" ref="AA99:AF99" si="191">IF(ISERROR((C99/D99-1)*100),"n/a",(C99/D99-1)*100)</f>
        <v>2.649006623</v>
      </c>
      <c r="AB99" s="317">
        <f t="shared" si="191"/>
        <v>2.721088435</v>
      </c>
      <c r="AC99" s="318">
        <f t="shared" si="191"/>
        <v>8.487084871</v>
      </c>
      <c r="AD99" s="318">
        <f t="shared" si="191"/>
        <v>10.16260163</v>
      </c>
      <c r="AE99" s="318">
        <f t="shared" si="191"/>
        <v>10.06711409</v>
      </c>
      <c r="AF99" s="318">
        <f t="shared" si="191"/>
        <v>10.09852217</v>
      </c>
      <c r="AG99" s="318">
        <f t="shared" si="5"/>
        <v>10.02710027</v>
      </c>
      <c r="AH99" s="318">
        <f t="shared" si="6"/>
        <v>12.5</v>
      </c>
      <c r="AI99" s="318">
        <f t="shared" si="7"/>
        <v>10.81081081</v>
      </c>
      <c r="AJ99" s="318">
        <f t="shared" ref="AJ99:AT99" si="192">IF(ISERROR((N99/O99-1)*100),"n/a",(N99/O99-1)*100)</f>
        <v>12.12121212</v>
      </c>
      <c r="AK99" s="318">
        <f t="shared" si="192"/>
        <v>15.78947368</v>
      </c>
      <c r="AL99" s="318">
        <f t="shared" si="192"/>
        <v>16.32653061</v>
      </c>
      <c r="AM99" s="318">
        <f t="shared" si="192"/>
        <v>13.95348837</v>
      </c>
      <c r="AN99" s="318">
        <f t="shared" si="192"/>
        <v>19.44444444</v>
      </c>
      <c r="AO99" s="318">
        <f t="shared" si="192"/>
        <v>20</v>
      </c>
      <c r="AP99" s="318">
        <f t="shared" si="192"/>
        <v>50</v>
      </c>
      <c r="AQ99" s="318">
        <f t="shared" si="192"/>
        <v>2.564102564</v>
      </c>
      <c r="AR99" s="318">
        <f t="shared" si="192"/>
        <v>2.631578947</v>
      </c>
      <c r="AS99" s="318">
        <f t="shared" si="192"/>
        <v>2.702702703</v>
      </c>
      <c r="AT99" s="318">
        <f t="shared" si="192"/>
        <v>8.823529412</v>
      </c>
      <c r="AU99" s="319">
        <f t="shared" si="9"/>
        <v>12.09401959</v>
      </c>
      <c r="AV99" s="320">
        <f t="shared" si="10"/>
        <v>10.45202064</v>
      </c>
    </row>
    <row r="100" ht="11.25" customHeight="1">
      <c r="A100" s="253" t="s">
        <v>181</v>
      </c>
      <c r="B100" s="122" t="s">
        <v>182</v>
      </c>
      <c r="C100" s="309">
        <v>1.04</v>
      </c>
      <c r="D100" s="310">
        <v>0.92</v>
      </c>
      <c r="E100" s="330">
        <v>0.8</v>
      </c>
      <c r="F100" s="311">
        <v>0.72</v>
      </c>
      <c r="G100" s="311">
        <v>0.6</v>
      </c>
      <c r="H100" s="311">
        <v>0.48</v>
      </c>
      <c r="I100" s="311">
        <v>0.39</v>
      </c>
      <c r="J100" s="312"/>
      <c r="K100" s="311">
        <v>0.3666666666666667</v>
      </c>
      <c r="L100" s="348">
        <v>0.3333333333333333</v>
      </c>
      <c r="M100" s="312"/>
      <c r="N100" s="361">
        <v>0.29333333333333333</v>
      </c>
      <c r="O100" s="361">
        <v>0.28</v>
      </c>
      <c r="P100" s="335">
        <v>0.26666666666666666</v>
      </c>
      <c r="Q100" s="335">
        <v>0.2</v>
      </c>
      <c r="R100" s="335">
        <v>0.16</v>
      </c>
      <c r="S100" s="335">
        <v>0.13333333333333333</v>
      </c>
      <c r="T100" s="335">
        <v>0.11333333333333334</v>
      </c>
      <c r="U100" s="335">
        <v>0.1</v>
      </c>
      <c r="V100" s="335">
        <v>0.09333333333333334</v>
      </c>
      <c r="W100" s="335">
        <v>0.08666666666666667</v>
      </c>
      <c r="X100" s="335">
        <v>0.08</v>
      </c>
      <c r="Y100" s="335">
        <v>0.07333333333333333</v>
      </c>
      <c r="Z100" s="316">
        <f t="shared" si="3"/>
        <v>7.53</v>
      </c>
      <c r="AA100" s="317">
        <f t="shared" ref="AA100:AF100" si="193">IF(ISERROR((C100/D100-1)*100),"n/a",(C100/D100-1)*100)</f>
        <v>13.04347826</v>
      </c>
      <c r="AB100" s="317">
        <f t="shared" si="193"/>
        <v>15</v>
      </c>
      <c r="AC100" s="318">
        <f t="shared" si="193"/>
        <v>11.11111111</v>
      </c>
      <c r="AD100" s="318">
        <f t="shared" si="193"/>
        <v>20</v>
      </c>
      <c r="AE100" s="318">
        <f t="shared" si="193"/>
        <v>25</v>
      </c>
      <c r="AF100" s="318">
        <f t="shared" si="193"/>
        <v>23.07692308</v>
      </c>
      <c r="AG100" s="318">
        <f t="shared" si="5"/>
        <v>6.363636364</v>
      </c>
      <c r="AH100" s="318">
        <f t="shared" si="6"/>
        <v>10</v>
      </c>
      <c r="AI100" s="318">
        <f t="shared" si="7"/>
        <v>13.63636364</v>
      </c>
      <c r="AJ100" s="318">
        <f t="shared" ref="AJ100:AT100" si="194">IF(ISERROR((N100/O100-1)*100),"n/a",(N100/O100-1)*100)</f>
        <v>4.761904762</v>
      </c>
      <c r="AK100" s="318">
        <f t="shared" si="194"/>
        <v>5</v>
      </c>
      <c r="AL100" s="318">
        <f t="shared" si="194"/>
        <v>33.33333333</v>
      </c>
      <c r="AM100" s="318">
        <f t="shared" si="194"/>
        <v>25</v>
      </c>
      <c r="AN100" s="318">
        <f t="shared" si="194"/>
        <v>20</v>
      </c>
      <c r="AO100" s="318">
        <f t="shared" si="194"/>
        <v>17.64705882</v>
      </c>
      <c r="AP100" s="318">
        <f t="shared" si="194"/>
        <v>13.33333333</v>
      </c>
      <c r="AQ100" s="318">
        <f t="shared" si="194"/>
        <v>7.142857143</v>
      </c>
      <c r="AR100" s="318">
        <f t="shared" si="194"/>
        <v>7.692307692</v>
      </c>
      <c r="AS100" s="318">
        <f t="shared" si="194"/>
        <v>8.333333333</v>
      </c>
      <c r="AT100" s="318">
        <f t="shared" si="194"/>
        <v>9.090909091</v>
      </c>
      <c r="AU100" s="319">
        <f t="shared" si="9"/>
        <v>14.4283275</v>
      </c>
      <c r="AV100" s="320">
        <f t="shared" si="10"/>
        <v>7.861670763</v>
      </c>
    </row>
    <row r="101" ht="11.25" customHeight="1">
      <c r="A101" s="362" t="s">
        <v>620</v>
      </c>
      <c r="B101" s="258" t="s">
        <v>621</v>
      </c>
      <c r="C101" s="309">
        <v>2.06</v>
      </c>
      <c r="D101" s="310">
        <v>1.96</v>
      </c>
      <c r="E101" s="316">
        <v>1.87</v>
      </c>
      <c r="F101" s="309">
        <v>1.78</v>
      </c>
      <c r="G101" s="309">
        <v>1.66</v>
      </c>
      <c r="H101" s="309">
        <v>1.5250000000000001</v>
      </c>
      <c r="I101" s="309">
        <v>1.4324999999999999</v>
      </c>
      <c r="J101" s="322"/>
      <c r="K101" s="309">
        <v>1.3725</v>
      </c>
      <c r="L101" s="323">
        <v>1.2999800000000001</v>
      </c>
      <c r="M101" s="322"/>
      <c r="N101" s="356">
        <v>1.29164</v>
      </c>
      <c r="O101" s="357">
        <v>1.25004</v>
      </c>
      <c r="P101" s="325">
        <v>1.25004</v>
      </c>
      <c r="Q101" s="324">
        <v>1.25004</v>
      </c>
      <c r="R101" s="324">
        <v>0.48989387500000003</v>
      </c>
      <c r="S101" s="324">
        <v>0.10125</v>
      </c>
      <c r="T101" s="325">
        <v>0.0</v>
      </c>
      <c r="U101" s="325">
        <v>0.0</v>
      </c>
      <c r="V101" s="325">
        <v>0.0</v>
      </c>
      <c r="W101" s="325">
        <v>0.0</v>
      </c>
      <c r="X101" s="325">
        <v>0.0</v>
      </c>
      <c r="Y101" s="325">
        <v>0.0</v>
      </c>
      <c r="Z101" s="316">
        <f t="shared" si="3"/>
        <v>20.59288388</v>
      </c>
      <c r="AA101" s="317">
        <f t="shared" ref="AA101:AF101" si="195">IF(ISERROR((C101/D101-1)*100),"n/a",(C101/D101-1)*100)</f>
        <v>5.102040816</v>
      </c>
      <c r="AB101" s="317">
        <f t="shared" si="195"/>
        <v>4.812834225</v>
      </c>
      <c r="AC101" s="318">
        <f t="shared" si="195"/>
        <v>5.056179775</v>
      </c>
      <c r="AD101" s="318">
        <f t="shared" si="195"/>
        <v>7.228915663</v>
      </c>
      <c r="AE101" s="318">
        <f t="shared" si="195"/>
        <v>8.852459016</v>
      </c>
      <c r="AF101" s="318">
        <f t="shared" si="195"/>
        <v>6.457242583</v>
      </c>
      <c r="AG101" s="318">
        <f t="shared" si="5"/>
        <v>4.371584699</v>
      </c>
      <c r="AH101" s="318">
        <f t="shared" si="6"/>
        <v>5.578547362</v>
      </c>
      <c r="AI101" s="318">
        <f t="shared" si="7"/>
        <v>0.6456907497</v>
      </c>
      <c r="AJ101" s="318">
        <f t="shared" ref="AJ101:AT101" si="196">IF(ISERROR((N101/O101-1)*100),"n/a",(N101/O101-1)*100)</f>
        <v>3.327893507</v>
      </c>
      <c r="AK101" s="318">
        <f t="shared" si="196"/>
        <v>0</v>
      </c>
      <c r="AL101" s="318">
        <f t="shared" si="196"/>
        <v>0</v>
      </c>
      <c r="AM101" s="318">
        <f t="shared" si="196"/>
        <v>155.1654682</v>
      </c>
      <c r="AN101" s="318">
        <f t="shared" si="196"/>
        <v>383.8458025</v>
      </c>
      <c r="AO101" s="318" t="str">
        <f t="shared" si="196"/>
        <v>n/a</v>
      </c>
      <c r="AP101" s="318" t="str">
        <f t="shared" si="196"/>
        <v>n/a</v>
      </c>
      <c r="AQ101" s="318" t="str">
        <f t="shared" si="196"/>
        <v>n/a</v>
      </c>
      <c r="AR101" s="318" t="str">
        <f t="shared" si="196"/>
        <v>n/a</v>
      </c>
      <c r="AS101" s="318" t="str">
        <f t="shared" si="196"/>
        <v>n/a</v>
      </c>
      <c r="AT101" s="318" t="str">
        <f t="shared" si="196"/>
        <v>n/a</v>
      </c>
      <c r="AU101" s="319">
        <f t="shared" si="9"/>
        <v>42.17461851</v>
      </c>
      <c r="AV101" s="320">
        <f t="shared" si="10"/>
        <v>106.2728511</v>
      </c>
    </row>
    <row r="102" ht="11.25" customHeight="1">
      <c r="A102" s="133" t="s">
        <v>185</v>
      </c>
      <c r="B102" s="99" t="s">
        <v>186</v>
      </c>
      <c r="C102" s="309">
        <v>0.664</v>
      </c>
      <c r="D102" s="310">
        <v>0.632</v>
      </c>
      <c r="E102" s="316">
        <v>0.584</v>
      </c>
      <c r="F102" s="309">
        <v>0.544</v>
      </c>
      <c r="G102" s="309">
        <v>0.514</v>
      </c>
      <c r="H102" s="309">
        <v>0.472</v>
      </c>
      <c r="I102" s="309">
        <v>0.422</v>
      </c>
      <c r="J102" s="322"/>
      <c r="K102" s="309">
        <v>0.382</v>
      </c>
      <c r="L102" s="323">
        <v>0.3493333333333334</v>
      </c>
      <c r="M102" s="322"/>
      <c r="N102" s="356">
        <v>0.32000000000000006</v>
      </c>
      <c r="O102" s="356">
        <v>0.30666666666666664</v>
      </c>
      <c r="P102" s="324">
        <v>0.29013333333333335</v>
      </c>
      <c r="Q102" s="324">
        <v>0.2581333333333333</v>
      </c>
      <c r="R102" s="324">
        <v>0.23893333333333336</v>
      </c>
      <c r="S102" s="324">
        <v>0.2090666666666667</v>
      </c>
      <c r="T102" s="324">
        <v>0.18133333333333335</v>
      </c>
      <c r="U102" s="324">
        <v>0.16000000000000003</v>
      </c>
      <c r="V102" s="324">
        <v>0.14933333333333335</v>
      </c>
      <c r="W102" s="324">
        <v>0.1408</v>
      </c>
      <c r="X102" s="324">
        <v>0.13226666666666667</v>
      </c>
      <c r="Y102" s="324">
        <v>0.12586666666666665</v>
      </c>
      <c r="Z102" s="316">
        <f t="shared" si="3"/>
        <v>7.075866667</v>
      </c>
      <c r="AA102" s="317">
        <f t="shared" ref="AA102:AF102" si="197">IF(ISERROR((C102/D102-1)*100),"n/a",(C102/D102-1)*100)</f>
        <v>5.063291139</v>
      </c>
      <c r="AB102" s="317">
        <f t="shared" si="197"/>
        <v>8.219178082</v>
      </c>
      <c r="AC102" s="318">
        <f t="shared" si="197"/>
        <v>7.352941176</v>
      </c>
      <c r="AD102" s="318">
        <f t="shared" si="197"/>
        <v>5.836575875</v>
      </c>
      <c r="AE102" s="318">
        <f t="shared" si="197"/>
        <v>8.898305085</v>
      </c>
      <c r="AF102" s="318">
        <f t="shared" si="197"/>
        <v>11.84834123</v>
      </c>
      <c r="AG102" s="318">
        <f t="shared" si="5"/>
        <v>10.47120419</v>
      </c>
      <c r="AH102" s="318">
        <f t="shared" si="6"/>
        <v>9.351145038</v>
      </c>
      <c r="AI102" s="318">
        <f t="shared" si="7"/>
        <v>9.166666667</v>
      </c>
      <c r="AJ102" s="318">
        <f t="shared" ref="AJ102:AT102" si="198">IF(ISERROR((N102/O102-1)*100),"n/a",(N102/O102-1)*100)</f>
        <v>4.347826087</v>
      </c>
      <c r="AK102" s="318">
        <f t="shared" si="198"/>
        <v>5.698529412</v>
      </c>
      <c r="AL102" s="318">
        <f t="shared" si="198"/>
        <v>12.39669421</v>
      </c>
      <c r="AM102" s="318">
        <f t="shared" si="198"/>
        <v>8.035714286</v>
      </c>
      <c r="AN102" s="318">
        <f t="shared" si="198"/>
        <v>14.28571429</v>
      </c>
      <c r="AO102" s="318">
        <f t="shared" si="198"/>
        <v>15.29411765</v>
      </c>
      <c r="AP102" s="318">
        <f t="shared" si="198"/>
        <v>13.33333333</v>
      </c>
      <c r="AQ102" s="318">
        <f t="shared" si="198"/>
        <v>7.142857143</v>
      </c>
      <c r="AR102" s="318">
        <f t="shared" si="198"/>
        <v>6.060606061</v>
      </c>
      <c r="AS102" s="318">
        <f t="shared" si="198"/>
        <v>6.451612903</v>
      </c>
      <c r="AT102" s="318">
        <f t="shared" si="198"/>
        <v>5.084745763</v>
      </c>
      <c r="AU102" s="319">
        <f t="shared" si="9"/>
        <v>8.716969981</v>
      </c>
      <c r="AV102" s="320">
        <f t="shared" si="10"/>
        <v>3.26801883</v>
      </c>
    </row>
    <row r="103" ht="11.25" customHeight="1">
      <c r="A103" s="99" t="s">
        <v>1842</v>
      </c>
      <c r="B103" s="258" t="s">
        <v>1843</v>
      </c>
      <c r="C103" s="309">
        <v>0.4</v>
      </c>
      <c r="D103" s="310">
        <v>0.37</v>
      </c>
      <c r="E103" s="316">
        <v>0.28</v>
      </c>
      <c r="F103" s="309">
        <v>0.21</v>
      </c>
      <c r="G103" s="309">
        <v>0.16</v>
      </c>
      <c r="H103" s="309">
        <v>0.08</v>
      </c>
      <c r="I103" s="328">
        <v>0.04</v>
      </c>
      <c r="J103" s="322"/>
      <c r="K103" s="328">
        <v>0.04</v>
      </c>
      <c r="L103" s="326">
        <v>0.22</v>
      </c>
      <c r="M103" s="322"/>
      <c r="N103" s="357">
        <v>0.28</v>
      </c>
      <c r="O103" s="357">
        <v>0.28</v>
      </c>
      <c r="P103" s="325">
        <v>0.28</v>
      </c>
      <c r="Q103" s="324">
        <v>0.28</v>
      </c>
      <c r="R103" s="324">
        <v>0.18</v>
      </c>
      <c r="S103" s="325">
        <v>0.0</v>
      </c>
      <c r="T103" s="325">
        <v>0.0</v>
      </c>
      <c r="U103" s="325">
        <v>0.0</v>
      </c>
      <c r="V103" s="325">
        <v>0.0</v>
      </c>
      <c r="W103" s="325">
        <v>0.0</v>
      </c>
      <c r="X103" s="325">
        <v>0.0</v>
      </c>
      <c r="Y103" s="325">
        <v>0.0</v>
      </c>
      <c r="Z103" s="316">
        <f t="shared" si="3"/>
        <v>3.1</v>
      </c>
      <c r="AA103" s="317">
        <f t="shared" ref="AA103:AF103" si="199">IF(ISERROR((C103/D103-1)*100),"n/a",(C103/D103-1)*100)</f>
        <v>8.108108108</v>
      </c>
      <c r="AB103" s="317">
        <f t="shared" si="199"/>
        <v>32.14285714</v>
      </c>
      <c r="AC103" s="318">
        <f t="shared" si="199"/>
        <v>33.33333333</v>
      </c>
      <c r="AD103" s="318">
        <f t="shared" si="199"/>
        <v>31.25</v>
      </c>
      <c r="AE103" s="318">
        <f t="shared" si="199"/>
        <v>100</v>
      </c>
      <c r="AF103" s="318">
        <f t="shared" si="199"/>
        <v>100</v>
      </c>
      <c r="AG103" s="318">
        <f t="shared" si="5"/>
        <v>0</v>
      </c>
      <c r="AH103" s="318">
        <f t="shared" si="6"/>
        <v>-81.81818182</v>
      </c>
      <c r="AI103" s="318">
        <f t="shared" si="7"/>
        <v>-21.42857143</v>
      </c>
      <c r="AJ103" s="318">
        <f t="shared" ref="AJ103:AT103" si="200">IF(ISERROR((N103/O103-1)*100),"n/a",(N103/O103-1)*100)</f>
        <v>0</v>
      </c>
      <c r="AK103" s="318">
        <f t="shared" si="200"/>
        <v>0</v>
      </c>
      <c r="AL103" s="318">
        <f t="shared" si="200"/>
        <v>0</v>
      </c>
      <c r="AM103" s="318">
        <f t="shared" si="200"/>
        <v>55.55555556</v>
      </c>
      <c r="AN103" s="318" t="str">
        <f t="shared" si="200"/>
        <v>n/a</v>
      </c>
      <c r="AO103" s="318" t="str">
        <f t="shared" si="200"/>
        <v>n/a</v>
      </c>
      <c r="AP103" s="318" t="str">
        <f t="shared" si="200"/>
        <v>n/a</v>
      </c>
      <c r="AQ103" s="318" t="str">
        <f t="shared" si="200"/>
        <v>n/a</v>
      </c>
      <c r="AR103" s="318" t="str">
        <f t="shared" si="200"/>
        <v>n/a</v>
      </c>
      <c r="AS103" s="318" t="str">
        <f t="shared" si="200"/>
        <v>n/a</v>
      </c>
      <c r="AT103" s="318" t="str">
        <f t="shared" si="200"/>
        <v>n/a</v>
      </c>
      <c r="AU103" s="319">
        <f t="shared" si="9"/>
        <v>19.78023853</v>
      </c>
      <c r="AV103" s="320">
        <f t="shared" si="10"/>
        <v>48.59702042</v>
      </c>
    </row>
    <row r="104" ht="11.25" customHeight="1">
      <c r="A104" s="133" t="s">
        <v>1844</v>
      </c>
      <c r="B104" s="99" t="s">
        <v>1845</v>
      </c>
      <c r="C104" s="309">
        <v>2.12</v>
      </c>
      <c r="D104" s="310">
        <v>2.08</v>
      </c>
      <c r="E104" s="316">
        <v>2.04</v>
      </c>
      <c r="F104" s="309">
        <v>1.84</v>
      </c>
      <c r="G104" s="309">
        <v>1.69</v>
      </c>
      <c r="H104" s="309">
        <v>1.56</v>
      </c>
      <c r="I104" s="328">
        <v>1.44</v>
      </c>
      <c r="J104" s="322"/>
      <c r="K104" s="328">
        <v>1.44</v>
      </c>
      <c r="L104" s="326">
        <v>1.44</v>
      </c>
      <c r="M104" s="322"/>
      <c r="N104" s="357">
        <v>1.44</v>
      </c>
      <c r="O104" s="357">
        <v>1.53</v>
      </c>
      <c r="P104" s="324">
        <v>1.88</v>
      </c>
      <c r="Q104" s="324">
        <v>1.77</v>
      </c>
      <c r="R104" s="324">
        <v>1.6800000000000002</v>
      </c>
      <c r="S104" s="324">
        <v>1.6</v>
      </c>
      <c r="T104" s="325">
        <v>1.56</v>
      </c>
      <c r="U104" s="325">
        <v>1.56</v>
      </c>
      <c r="V104" s="325">
        <v>1.56</v>
      </c>
      <c r="W104" s="325">
        <v>1.56</v>
      </c>
      <c r="X104" s="325">
        <v>1.56</v>
      </c>
      <c r="Y104" s="325">
        <v>1.56</v>
      </c>
      <c r="Z104" s="316">
        <f t="shared" si="3"/>
        <v>34.91</v>
      </c>
      <c r="AA104" s="317">
        <f t="shared" ref="AA104:AF104" si="201">IF(ISERROR((C104/D104-1)*100),"n/a",(C104/D104-1)*100)</f>
        <v>1.923076923</v>
      </c>
      <c r="AB104" s="317">
        <f t="shared" si="201"/>
        <v>1.960784314</v>
      </c>
      <c r="AC104" s="318">
        <f t="shared" si="201"/>
        <v>10.86956522</v>
      </c>
      <c r="AD104" s="318">
        <f t="shared" si="201"/>
        <v>8.875739645</v>
      </c>
      <c r="AE104" s="318">
        <f t="shared" si="201"/>
        <v>8.333333333</v>
      </c>
      <c r="AF104" s="318">
        <f t="shared" si="201"/>
        <v>8.333333333</v>
      </c>
      <c r="AG104" s="318">
        <f t="shared" si="5"/>
        <v>0</v>
      </c>
      <c r="AH104" s="318">
        <f t="shared" si="6"/>
        <v>0</v>
      </c>
      <c r="AI104" s="318">
        <f t="shared" si="7"/>
        <v>0</v>
      </c>
      <c r="AJ104" s="318">
        <f t="shared" ref="AJ104:AT104" si="202">IF(ISERROR((N104/O104-1)*100),"n/a",(N104/O104-1)*100)</f>
        <v>-5.882352941</v>
      </c>
      <c r="AK104" s="318">
        <f t="shared" si="202"/>
        <v>-18.61702128</v>
      </c>
      <c r="AL104" s="318">
        <f t="shared" si="202"/>
        <v>6.214689266</v>
      </c>
      <c r="AM104" s="318">
        <f t="shared" si="202"/>
        <v>5.357142857</v>
      </c>
      <c r="AN104" s="318">
        <f t="shared" si="202"/>
        <v>5</v>
      </c>
      <c r="AO104" s="318">
        <f t="shared" si="202"/>
        <v>2.564102564</v>
      </c>
      <c r="AP104" s="318">
        <f t="shared" si="202"/>
        <v>0</v>
      </c>
      <c r="AQ104" s="318">
        <f t="shared" si="202"/>
        <v>0</v>
      </c>
      <c r="AR104" s="318">
        <f t="shared" si="202"/>
        <v>0</v>
      </c>
      <c r="AS104" s="318">
        <f t="shared" si="202"/>
        <v>0</v>
      </c>
      <c r="AT104" s="318">
        <f t="shared" si="202"/>
        <v>0</v>
      </c>
      <c r="AU104" s="319">
        <f t="shared" si="9"/>
        <v>1.746619662</v>
      </c>
      <c r="AV104" s="320">
        <f t="shared" si="10"/>
        <v>6.33468276</v>
      </c>
    </row>
    <row r="105" ht="11.25" customHeight="1">
      <c r="A105" s="181" t="s">
        <v>624</v>
      </c>
      <c r="B105" s="363" t="s">
        <v>625</v>
      </c>
      <c r="C105" s="309">
        <v>2.0</v>
      </c>
      <c r="D105" s="310">
        <v>1.92</v>
      </c>
      <c r="E105" s="330">
        <v>1.76</v>
      </c>
      <c r="F105" s="311">
        <v>1.6</v>
      </c>
      <c r="G105" s="311">
        <v>1.44</v>
      </c>
      <c r="H105" s="311">
        <v>1.28</v>
      </c>
      <c r="I105" s="311">
        <v>1.14</v>
      </c>
      <c r="J105" s="312"/>
      <c r="K105" s="311">
        <v>1.04</v>
      </c>
      <c r="L105" s="348">
        <v>0.96</v>
      </c>
      <c r="M105" s="312"/>
      <c r="N105" s="361">
        <v>0.88</v>
      </c>
      <c r="O105" s="361">
        <v>0.8</v>
      </c>
      <c r="P105" s="335">
        <v>0.72</v>
      </c>
      <c r="Q105" s="335">
        <v>0.66</v>
      </c>
      <c r="R105" s="335">
        <v>0.62</v>
      </c>
      <c r="S105" s="335">
        <v>0.56</v>
      </c>
      <c r="T105" s="335">
        <v>0.48</v>
      </c>
      <c r="U105" s="335">
        <v>0.42</v>
      </c>
      <c r="V105" s="335">
        <v>0.385</v>
      </c>
      <c r="W105" s="315">
        <v>0.0</v>
      </c>
      <c r="X105" s="315">
        <v>0.0</v>
      </c>
      <c r="Y105" s="315">
        <v>0.0</v>
      </c>
      <c r="Z105" s="316">
        <f t="shared" si="3"/>
        <v>18.665</v>
      </c>
      <c r="AA105" s="317">
        <f t="shared" ref="AA105:AF105" si="203">IF(ISERROR((C105/D105-1)*100),"n/a",(C105/D105-1)*100)</f>
        <v>4.166666667</v>
      </c>
      <c r="AB105" s="317">
        <f t="shared" si="203"/>
        <v>9.090909091</v>
      </c>
      <c r="AC105" s="318">
        <f t="shared" si="203"/>
        <v>10</v>
      </c>
      <c r="AD105" s="318">
        <f t="shared" si="203"/>
        <v>11.11111111</v>
      </c>
      <c r="AE105" s="318">
        <f t="shared" si="203"/>
        <v>12.5</v>
      </c>
      <c r="AF105" s="318">
        <f t="shared" si="203"/>
        <v>12.28070175</v>
      </c>
      <c r="AG105" s="318">
        <f t="shared" si="5"/>
        <v>9.615384615</v>
      </c>
      <c r="AH105" s="318">
        <f t="shared" si="6"/>
        <v>8.333333333</v>
      </c>
      <c r="AI105" s="318">
        <f t="shared" si="7"/>
        <v>9.090909091</v>
      </c>
      <c r="AJ105" s="318">
        <f t="shared" ref="AJ105:AT105" si="204">IF(ISERROR((N105/O105-1)*100),"n/a",(N105/O105-1)*100)</f>
        <v>10</v>
      </c>
      <c r="AK105" s="318">
        <f t="shared" si="204"/>
        <v>11.11111111</v>
      </c>
      <c r="AL105" s="318">
        <f t="shared" si="204"/>
        <v>9.090909091</v>
      </c>
      <c r="AM105" s="318">
        <f t="shared" si="204"/>
        <v>6.451612903</v>
      </c>
      <c r="AN105" s="318">
        <f t="shared" si="204"/>
        <v>10.71428571</v>
      </c>
      <c r="AO105" s="318">
        <f t="shared" si="204"/>
        <v>16.66666667</v>
      </c>
      <c r="AP105" s="318">
        <f t="shared" si="204"/>
        <v>14.28571429</v>
      </c>
      <c r="AQ105" s="318">
        <f t="shared" si="204"/>
        <v>9.090909091</v>
      </c>
      <c r="AR105" s="318" t="str">
        <f t="shared" si="204"/>
        <v>n/a</v>
      </c>
      <c r="AS105" s="318" t="str">
        <f t="shared" si="204"/>
        <v>n/a</v>
      </c>
      <c r="AT105" s="318" t="str">
        <f t="shared" si="204"/>
        <v>n/a</v>
      </c>
      <c r="AU105" s="319">
        <f t="shared" si="9"/>
        <v>10.21177791</v>
      </c>
      <c r="AV105" s="320">
        <f t="shared" si="10"/>
        <v>2.843090356</v>
      </c>
    </row>
    <row r="106" ht="11.25" customHeight="1">
      <c r="A106" s="99" t="s">
        <v>1236</v>
      </c>
      <c r="B106" s="258" t="s">
        <v>1237</v>
      </c>
      <c r="C106" s="309">
        <v>1.9</v>
      </c>
      <c r="D106" s="310">
        <v>1.88</v>
      </c>
      <c r="E106" s="327">
        <v>1.86</v>
      </c>
      <c r="F106" s="309">
        <v>1.61</v>
      </c>
      <c r="G106" s="309">
        <v>1.37</v>
      </c>
      <c r="H106" s="309">
        <v>1.35</v>
      </c>
      <c r="I106" s="309">
        <v>1.19</v>
      </c>
      <c r="J106" s="322"/>
      <c r="K106" s="309">
        <v>1.04</v>
      </c>
      <c r="L106" s="323">
        <v>0.8</v>
      </c>
      <c r="M106" s="322"/>
      <c r="N106" s="357">
        <v>0.68</v>
      </c>
      <c r="O106" s="357">
        <v>0.68</v>
      </c>
      <c r="P106" s="325">
        <v>0.848</v>
      </c>
      <c r="Q106" s="325">
        <v>0.848</v>
      </c>
      <c r="R106" s="324">
        <v>0.848</v>
      </c>
      <c r="S106" s="324">
        <v>0.828</v>
      </c>
      <c r="T106" s="325">
        <v>0.0</v>
      </c>
      <c r="U106" s="325">
        <v>0.0</v>
      </c>
      <c r="V106" s="325">
        <v>0.0</v>
      </c>
      <c r="W106" s="325">
        <v>0.0</v>
      </c>
      <c r="X106" s="325">
        <v>0.0</v>
      </c>
      <c r="Y106" s="325">
        <v>0.0</v>
      </c>
      <c r="Z106" s="316">
        <f t="shared" si="3"/>
        <v>17.732</v>
      </c>
      <c r="AA106" s="317">
        <f t="shared" ref="AA106:AF106" si="205">IF(ISERROR((C106/D106-1)*100),"n/a",(C106/D106-1)*100)</f>
        <v>1.063829787</v>
      </c>
      <c r="AB106" s="317">
        <f t="shared" si="205"/>
        <v>1.075268817</v>
      </c>
      <c r="AC106" s="318">
        <f t="shared" si="205"/>
        <v>15.52795031</v>
      </c>
      <c r="AD106" s="318">
        <f t="shared" si="205"/>
        <v>17.51824818</v>
      </c>
      <c r="AE106" s="318">
        <f t="shared" si="205"/>
        <v>1.481481481</v>
      </c>
      <c r="AF106" s="318">
        <f t="shared" si="205"/>
        <v>13.44537815</v>
      </c>
      <c r="AG106" s="318">
        <f t="shared" si="5"/>
        <v>14.42307692</v>
      </c>
      <c r="AH106" s="318">
        <f t="shared" si="6"/>
        <v>30</v>
      </c>
      <c r="AI106" s="318">
        <f t="shared" si="7"/>
        <v>17.64705882</v>
      </c>
      <c r="AJ106" s="318">
        <f t="shared" ref="AJ106:AT106" si="206">IF(ISERROR((N106/O106-1)*100),"n/a",(N106/O106-1)*100)</f>
        <v>0</v>
      </c>
      <c r="AK106" s="318">
        <f t="shared" si="206"/>
        <v>-19.81132075</v>
      </c>
      <c r="AL106" s="318">
        <f t="shared" si="206"/>
        <v>0</v>
      </c>
      <c r="AM106" s="318">
        <f t="shared" si="206"/>
        <v>0</v>
      </c>
      <c r="AN106" s="318">
        <f t="shared" si="206"/>
        <v>2.415458937</v>
      </c>
      <c r="AO106" s="318" t="str">
        <f t="shared" si="206"/>
        <v>n/a</v>
      </c>
      <c r="AP106" s="318" t="str">
        <f t="shared" si="206"/>
        <v>n/a</v>
      </c>
      <c r="AQ106" s="318" t="str">
        <f t="shared" si="206"/>
        <v>n/a</v>
      </c>
      <c r="AR106" s="318" t="str">
        <f t="shared" si="206"/>
        <v>n/a</v>
      </c>
      <c r="AS106" s="318" t="str">
        <f t="shared" si="206"/>
        <v>n/a</v>
      </c>
      <c r="AT106" s="318" t="str">
        <f t="shared" si="206"/>
        <v>n/a</v>
      </c>
      <c r="AU106" s="319">
        <f t="shared" si="9"/>
        <v>6.770459332</v>
      </c>
      <c r="AV106" s="320">
        <f t="shared" si="10"/>
        <v>12.11891785</v>
      </c>
    </row>
    <row r="107" ht="11.25" customHeight="1">
      <c r="A107" s="133" t="s">
        <v>627</v>
      </c>
      <c r="B107" s="258" t="s">
        <v>628</v>
      </c>
      <c r="C107" s="309">
        <v>0.86</v>
      </c>
      <c r="D107" s="310">
        <v>0.7867</v>
      </c>
      <c r="E107" s="349">
        <v>0.7466666666666667</v>
      </c>
      <c r="F107" s="309">
        <v>0.7266666666666667</v>
      </c>
      <c r="G107" s="309">
        <v>0.6733333333333333</v>
      </c>
      <c r="H107" s="309">
        <v>0.60278</v>
      </c>
      <c r="I107" s="309">
        <v>0.5555555555555556</v>
      </c>
      <c r="J107" s="322"/>
      <c r="K107" s="309">
        <v>0.52</v>
      </c>
      <c r="L107" s="323">
        <v>0.48666666666666664</v>
      </c>
      <c r="M107" s="322"/>
      <c r="N107" s="356">
        <v>0.46444444444444444</v>
      </c>
      <c r="O107" s="357">
        <v>0.46222222222222226</v>
      </c>
      <c r="P107" s="324">
        <v>0.45333333333333337</v>
      </c>
      <c r="Q107" s="324">
        <v>0.4244444444444444</v>
      </c>
      <c r="R107" s="324">
        <v>0.40222222222222226</v>
      </c>
      <c r="S107" s="324">
        <v>0.37333333333333335</v>
      </c>
      <c r="T107" s="324">
        <v>0.35555555555555557</v>
      </c>
      <c r="U107" s="325">
        <v>0.3377777777777778</v>
      </c>
      <c r="V107" s="325">
        <v>0.3377777777777778</v>
      </c>
      <c r="W107" s="325">
        <v>0.3377777777777778</v>
      </c>
      <c r="X107" s="324">
        <v>0.3377777777777778</v>
      </c>
      <c r="Y107" s="324">
        <v>0.32</v>
      </c>
      <c r="Z107" s="316">
        <f t="shared" si="3"/>
        <v>10.56503556</v>
      </c>
      <c r="AA107" s="317">
        <f t="shared" ref="AA107:AF107" si="207">IF(ISERROR((C107/D107-1)*100),"n/a",(C107/D107-1)*100)</f>
        <v>9.317401805</v>
      </c>
      <c r="AB107" s="317">
        <f t="shared" si="207"/>
        <v>5.361607143</v>
      </c>
      <c r="AC107" s="318">
        <f t="shared" si="207"/>
        <v>2.752293578</v>
      </c>
      <c r="AD107" s="318">
        <f t="shared" si="207"/>
        <v>7.920792079</v>
      </c>
      <c r="AE107" s="318">
        <f t="shared" si="207"/>
        <v>11.70465731</v>
      </c>
      <c r="AF107" s="318">
        <f t="shared" si="207"/>
        <v>8.5004</v>
      </c>
      <c r="AG107" s="318">
        <f t="shared" si="5"/>
        <v>6.837606838</v>
      </c>
      <c r="AH107" s="318">
        <f t="shared" si="6"/>
        <v>6.849315068</v>
      </c>
      <c r="AI107" s="318">
        <f t="shared" si="7"/>
        <v>4.784688995</v>
      </c>
      <c r="AJ107" s="318">
        <f t="shared" ref="AJ107:AT107" si="208">IF(ISERROR((N107/O107-1)*100),"n/a",(N107/O107-1)*100)</f>
        <v>0.4807692308</v>
      </c>
      <c r="AK107" s="318">
        <f t="shared" si="208"/>
        <v>1.960784314</v>
      </c>
      <c r="AL107" s="318">
        <f t="shared" si="208"/>
        <v>6.806282723</v>
      </c>
      <c r="AM107" s="318">
        <f t="shared" si="208"/>
        <v>5.524861878</v>
      </c>
      <c r="AN107" s="318">
        <f t="shared" si="208"/>
        <v>7.738095238</v>
      </c>
      <c r="AO107" s="318">
        <f t="shared" si="208"/>
        <v>5</v>
      </c>
      <c r="AP107" s="318">
        <f t="shared" si="208"/>
        <v>5.263157895</v>
      </c>
      <c r="AQ107" s="318">
        <f t="shared" si="208"/>
        <v>0</v>
      </c>
      <c r="AR107" s="318">
        <f t="shared" si="208"/>
        <v>0</v>
      </c>
      <c r="AS107" s="318">
        <f t="shared" si="208"/>
        <v>0</v>
      </c>
      <c r="AT107" s="318">
        <f t="shared" si="208"/>
        <v>5.555555556</v>
      </c>
      <c r="AU107" s="319">
        <f t="shared" si="9"/>
        <v>5.117913483</v>
      </c>
      <c r="AV107" s="320">
        <f t="shared" si="10"/>
        <v>3.341900548</v>
      </c>
    </row>
    <row r="108" ht="11.25" customHeight="1">
      <c r="A108" s="353" t="s">
        <v>1846</v>
      </c>
      <c r="B108" s="331" t="s">
        <v>1847</v>
      </c>
      <c r="C108" s="309">
        <v>0.92</v>
      </c>
      <c r="D108" s="310">
        <v>0.88</v>
      </c>
      <c r="E108" s="332">
        <v>0.84</v>
      </c>
      <c r="F108" s="337">
        <v>0.8</v>
      </c>
      <c r="G108" s="337">
        <v>0.76</v>
      </c>
      <c r="H108" s="343">
        <v>0.72</v>
      </c>
      <c r="I108" s="337">
        <v>0.72</v>
      </c>
      <c r="J108" s="338"/>
      <c r="K108" s="337">
        <v>0.69</v>
      </c>
      <c r="L108" s="339">
        <v>0.65</v>
      </c>
      <c r="M108" s="338"/>
      <c r="N108" s="364">
        <v>0.64</v>
      </c>
      <c r="O108" s="365">
        <v>0.64</v>
      </c>
      <c r="P108" s="341">
        <v>0.63</v>
      </c>
      <c r="Q108" s="341">
        <v>0.58</v>
      </c>
      <c r="R108" s="341">
        <v>0.56</v>
      </c>
      <c r="S108" s="341">
        <v>0.52</v>
      </c>
      <c r="T108" s="340">
        <v>0.48</v>
      </c>
      <c r="U108" s="340">
        <v>0.48</v>
      </c>
      <c r="V108" s="341">
        <v>0.48</v>
      </c>
      <c r="W108" s="341">
        <v>0.43</v>
      </c>
      <c r="X108" s="341">
        <v>0.1</v>
      </c>
      <c r="Y108" s="340">
        <v>0.0</v>
      </c>
      <c r="Z108" s="316">
        <f t="shared" si="3"/>
        <v>12.52</v>
      </c>
      <c r="AA108" s="317">
        <f t="shared" ref="AA108:AF108" si="209">IF(ISERROR((C108/D108-1)*100),"n/a",(C108/D108-1)*100)</f>
        <v>4.545454545</v>
      </c>
      <c r="AB108" s="317">
        <f t="shared" si="209"/>
        <v>4.761904762</v>
      </c>
      <c r="AC108" s="318">
        <f t="shared" si="209"/>
        <v>5</v>
      </c>
      <c r="AD108" s="318">
        <f t="shared" si="209"/>
        <v>5.263157895</v>
      </c>
      <c r="AE108" s="318">
        <f t="shared" si="209"/>
        <v>5.555555556</v>
      </c>
      <c r="AF108" s="318">
        <f t="shared" si="209"/>
        <v>0</v>
      </c>
      <c r="AG108" s="318">
        <f t="shared" si="5"/>
        <v>4.347826087</v>
      </c>
      <c r="AH108" s="318">
        <f t="shared" si="6"/>
        <v>6.153846154</v>
      </c>
      <c r="AI108" s="318">
        <f t="shared" si="7"/>
        <v>1.5625</v>
      </c>
      <c r="AJ108" s="318">
        <f t="shared" ref="AJ108:AT108" si="210">IF(ISERROR((N108/O108-1)*100),"n/a",(N108/O108-1)*100)</f>
        <v>0</v>
      </c>
      <c r="AK108" s="318">
        <f t="shared" si="210"/>
        <v>1.587301587</v>
      </c>
      <c r="AL108" s="318">
        <f t="shared" si="210"/>
        <v>8.620689655</v>
      </c>
      <c r="AM108" s="318">
        <f t="shared" si="210"/>
        <v>3.571428571</v>
      </c>
      <c r="AN108" s="318">
        <f t="shared" si="210"/>
        <v>7.692307692</v>
      </c>
      <c r="AO108" s="318">
        <f t="shared" si="210"/>
        <v>8.333333333</v>
      </c>
      <c r="AP108" s="318">
        <f t="shared" si="210"/>
        <v>0</v>
      </c>
      <c r="AQ108" s="318">
        <f t="shared" si="210"/>
        <v>0</v>
      </c>
      <c r="AR108" s="318">
        <f t="shared" si="210"/>
        <v>11.62790698</v>
      </c>
      <c r="AS108" s="318">
        <f t="shared" si="210"/>
        <v>330</v>
      </c>
      <c r="AT108" s="318" t="str">
        <f t="shared" si="210"/>
        <v>n/a</v>
      </c>
      <c r="AU108" s="319">
        <f t="shared" si="9"/>
        <v>21.50648488</v>
      </c>
      <c r="AV108" s="320">
        <f t="shared" si="10"/>
        <v>74.77799846</v>
      </c>
    </row>
    <row r="109" ht="11.25" customHeight="1">
      <c r="A109" s="321" t="s">
        <v>630</v>
      </c>
      <c r="B109" s="99" t="s">
        <v>631</v>
      </c>
      <c r="C109" s="309">
        <v>2.01</v>
      </c>
      <c r="D109" s="310">
        <v>1.88</v>
      </c>
      <c r="E109" s="316">
        <v>1.74</v>
      </c>
      <c r="F109" s="309">
        <v>1.54333</v>
      </c>
      <c r="G109" s="309">
        <v>1.4133333333333333</v>
      </c>
      <c r="H109" s="309">
        <v>1.28</v>
      </c>
      <c r="I109" s="309">
        <v>1.1466666666666667</v>
      </c>
      <c r="J109" s="322"/>
      <c r="K109" s="309">
        <v>1.0</v>
      </c>
      <c r="L109" s="323">
        <v>0.88</v>
      </c>
      <c r="M109" s="322"/>
      <c r="N109" s="356">
        <v>0.7333333333333334</v>
      </c>
      <c r="O109" s="356">
        <v>0.7066666666666667</v>
      </c>
      <c r="P109" s="324">
        <v>0.5886666666666667</v>
      </c>
      <c r="Q109" s="325">
        <v>0.0</v>
      </c>
      <c r="R109" s="325">
        <v>0.0</v>
      </c>
      <c r="S109" s="325">
        <v>0.0</v>
      </c>
      <c r="T109" s="325">
        <v>0.0</v>
      </c>
      <c r="U109" s="325">
        <v>0.0</v>
      </c>
      <c r="V109" s="325">
        <v>0.0</v>
      </c>
      <c r="W109" s="325">
        <v>0.0</v>
      </c>
      <c r="X109" s="325">
        <v>0.0</v>
      </c>
      <c r="Y109" s="325">
        <v>0.0</v>
      </c>
      <c r="Z109" s="316">
        <f t="shared" si="3"/>
        <v>14.92199667</v>
      </c>
      <c r="AA109" s="317">
        <f t="shared" ref="AA109:AF109" si="211">IF(ISERROR((C109/D109-1)*100),"n/a",(C109/D109-1)*100)</f>
        <v>6.914893617</v>
      </c>
      <c r="AB109" s="317">
        <f t="shared" si="211"/>
        <v>8.045977011</v>
      </c>
      <c r="AC109" s="318">
        <f t="shared" si="211"/>
        <v>12.74322407</v>
      </c>
      <c r="AD109" s="318">
        <f t="shared" si="211"/>
        <v>9.197877358</v>
      </c>
      <c r="AE109" s="318">
        <f t="shared" si="211"/>
        <v>10.41666667</v>
      </c>
      <c r="AF109" s="318">
        <f t="shared" si="211"/>
        <v>11.62790698</v>
      </c>
      <c r="AG109" s="318">
        <f t="shared" si="5"/>
        <v>14.66666667</v>
      </c>
      <c r="AH109" s="318">
        <f t="shared" si="6"/>
        <v>13.63636364</v>
      </c>
      <c r="AI109" s="318">
        <f t="shared" si="7"/>
        <v>20</v>
      </c>
      <c r="AJ109" s="318">
        <f t="shared" ref="AJ109:AT109" si="212">IF(ISERROR((N109/O109-1)*100),"n/a",(N109/O109-1)*100)</f>
        <v>3.773584906</v>
      </c>
      <c r="AK109" s="318">
        <f t="shared" si="212"/>
        <v>20.04530011</v>
      </c>
      <c r="AL109" s="318" t="str">
        <f t="shared" si="212"/>
        <v>n/a</v>
      </c>
      <c r="AM109" s="318" t="str">
        <f t="shared" si="212"/>
        <v>n/a</v>
      </c>
      <c r="AN109" s="318" t="str">
        <f t="shared" si="212"/>
        <v>n/a</v>
      </c>
      <c r="AO109" s="318" t="str">
        <f t="shared" si="212"/>
        <v>n/a</v>
      </c>
      <c r="AP109" s="318" t="str">
        <f t="shared" si="212"/>
        <v>n/a</v>
      </c>
      <c r="AQ109" s="318" t="str">
        <f t="shared" si="212"/>
        <v>n/a</v>
      </c>
      <c r="AR109" s="318" t="str">
        <f t="shared" si="212"/>
        <v>n/a</v>
      </c>
      <c r="AS109" s="318" t="str">
        <f t="shared" si="212"/>
        <v>n/a</v>
      </c>
      <c r="AT109" s="318" t="str">
        <f t="shared" si="212"/>
        <v>n/a</v>
      </c>
      <c r="AU109" s="319">
        <f t="shared" si="9"/>
        <v>11.91531464</v>
      </c>
      <c r="AV109" s="320">
        <f t="shared" si="10"/>
        <v>5.085793392</v>
      </c>
    </row>
    <row r="110" ht="11.25" customHeight="1">
      <c r="A110" s="99" t="s">
        <v>1238</v>
      </c>
      <c r="B110" s="258" t="s">
        <v>1239</v>
      </c>
      <c r="C110" s="309">
        <v>1.18</v>
      </c>
      <c r="D110" s="310">
        <v>1.04</v>
      </c>
      <c r="E110" s="310">
        <v>0.86</v>
      </c>
      <c r="F110" s="309">
        <v>0.72</v>
      </c>
      <c r="G110" s="328">
        <v>0.68</v>
      </c>
      <c r="H110" s="309">
        <v>0.66</v>
      </c>
      <c r="I110" s="309">
        <v>0.58</v>
      </c>
      <c r="J110" s="322"/>
      <c r="K110" s="328">
        <v>0.52</v>
      </c>
      <c r="L110" s="323">
        <v>0.48</v>
      </c>
      <c r="M110" s="322"/>
      <c r="N110" s="327">
        <v>0.36</v>
      </c>
      <c r="O110" s="325">
        <v>0.51</v>
      </c>
      <c r="P110" s="325">
        <v>0.96</v>
      </c>
      <c r="Q110" s="324">
        <v>0.9464</v>
      </c>
      <c r="R110" s="324">
        <v>0.9116</v>
      </c>
      <c r="S110" s="324">
        <v>0.8692</v>
      </c>
      <c r="T110" s="324">
        <v>0.8374</v>
      </c>
      <c r="U110" s="325">
        <v>0.8056</v>
      </c>
      <c r="V110" s="324">
        <v>0.8056</v>
      </c>
      <c r="W110" s="324">
        <v>0.7632</v>
      </c>
      <c r="X110" s="324">
        <v>0.6996</v>
      </c>
      <c r="Y110" s="324">
        <v>0.6148</v>
      </c>
      <c r="Z110" s="316">
        <f t="shared" si="3"/>
        <v>15.8034</v>
      </c>
      <c r="AA110" s="317">
        <f t="shared" ref="AA110:AF110" si="213">IF(ISERROR((C110/D110-1)*100),"n/a",(C110/D110-1)*100)</f>
        <v>13.46153846</v>
      </c>
      <c r="AB110" s="317">
        <f t="shared" si="213"/>
        <v>20.93023256</v>
      </c>
      <c r="AC110" s="318">
        <f t="shared" si="213"/>
        <v>19.44444444</v>
      </c>
      <c r="AD110" s="318">
        <f t="shared" si="213"/>
        <v>5.882352941</v>
      </c>
      <c r="AE110" s="318">
        <f t="shared" si="213"/>
        <v>3.03030303</v>
      </c>
      <c r="AF110" s="318">
        <f t="shared" si="213"/>
        <v>13.79310345</v>
      </c>
      <c r="AG110" s="318">
        <f t="shared" si="5"/>
        <v>11.53846154</v>
      </c>
      <c r="AH110" s="318">
        <f t="shared" si="6"/>
        <v>8.333333333</v>
      </c>
      <c r="AI110" s="318">
        <f t="shared" si="7"/>
        <v>33.33333333</v>
      </c>
      <c r="AJ110" s="318">
        <f t="shared" ref="AJ110:AT110" si="214">IF(ISERROR((N110/O110-1)*100),"n/a",(N110/O110-1)*100)</f>
        <v>-29.41176471</v>
      </c>
      <c r="AK110" s="318">
        <f t="shared" si="214"/>
        <v>-46.875</v>
      </c>
      <c r="AL110" s="318">
        <f t="shared" si="214"/>
        <v>1.437024514</v>
      </c>
      <c r="AM110" s="318">
        <f t="shared" si="214"/>
        <v>3.8174638</v>
      </c>
      <c r="AN110" s="318">
        <f t="shared" si="214"/>
        <v>4.87804878</v>
      </c>
      <c r="AO110" s="318">
        <f t="shared" si="214"/>
        <v>3.797468354</v>
      </c>
      <c r="AP110" s="318">
        <f t="shared" si="214"/>
        <v>3.947368421</v>
      </c>
      <c r="AQ110" s="318">
        <f t="shared" si="214"/>
        <v>0</v>
      </c>
      <c r="AR110" s="318">
        <f t="shared" si="214"/>
        <v>5.555555556</v>
      </c>
      <c r="AS110" s="318">
        <f t="shared" si="214"/>
        <v>9.090909091</v>
      </c>
      <c r="AT110" s="318">
        <f t="shared" si="214"/>
        <v>13.79310345</v>
      </c>
      <c r="AU110" s="319">
        <f t="shared" si="9"/>
        <v>4.988864017</v>
      </c>
      <c r="AV110" s="320">
        <f t="shared" si="10"/>
        <v>16.98890803</v>
      </c>
    </row>
    <row r="111" ht="11.25" customHeight="1">
      <c r="A111" s="99" t="s">
        <v>188</v>
      </c>
      <c r="B111" s="258" t="s">
        <v>189</v>
      </c>
      <c r="C111" s="309">
        <v>2.05</v>
      </c>
      <c r="D111" s="310">
        <v>1.93</v>
      </c>
      <c r="E111" s="316">
        <v>1.81</v>
      </c>
      <c r="F111" s="309">
        <v>1.68</v>
      </c>
      <c r="G111" s="309">
        <v>1.62</v>
      </c>
      <c r="H111" s="309">
        <v>1.56</v>
      </c>
      <c r="I111" s="309">
        <v>1.52</v>
      </c>
      <c r="J111" s="322"/>
      <c r="K111" s="309">
        <v>1.48</v>
      </c>
      <c r="L111" s="309">
        <v>1.46</v>
      </c>
      <c r="M111" s="322"/>
      <c r="N111" s="310">
        <v>1.44</v>
      </c>
      <c r="O111" s="324">
        <v>1.42</v>
      </c>
      <c r="P111" s="325">
        <v>1.4</v>
      </c>
      <c r="Q111" s="324">
        <v>1.37</v>
      </c>
      <c r="R111" s="324">
        <v>1.32</v>
      </c>
      <c r="S111" s="324">
        <v>1.28</v>
      </c>
      <c r="T111" s="324">
        <v>1.24</v>
      </c>
      <c r="U111" s="324">
        <v>1.2</v>
      </c>
      <c r="V111" s="324">
        <v>1.16</v>
      </c>
      <c r="W111" s="324">
        <v>1.12</v>
      </c>
      <c r="X111" s="324">
        <v>1.08</v>
      </c>
      <c r="Y111" s="324">
        <v>1.04</v>
      </c>
      <c r="Z111" s="316">
        <f t="shared" si="3"/>
        <v>30.18</v>
      </c>
      <c r="AA111" s="317">
        <f t="shared" ref="AA111:AF111" si="215">IF(ISERROR((C111/D111-1)*100),"n/a",(C111/D111-1)*100)</f>
        <v>6.21761658</v>
      </c>
      <c r="AB111" s="317">
        <f t="shared" si="215"/>
        <v>6.629834254</v>
      </c>
      <c r="AC111" s="318">
        <f t="shared" si="215"/>
        <v>7.738095238</v>
      </c>
      <c r="AD111" s="318">
        <f t="shared" si="215"/>
        <v>3.703703704</v>
      </c>
      <c r="AE111" s="318">
        <f t="shared" si="215"/>
        <v>3.846153846</v>
      </c>
      <c r="AF111" s="318">
        <f t="shared" si="215"/>
        <v>2.631578947</v>
      </c>
      <c r="AG111" s="318">
        <f t="shared" si="5"/>
        <v>2.702702703</v>
      </c>
      <c r="AH111" s="318">
        <f t="shared" si="6"/>
        <v>1.369863014</v>
      </c>
      <c r="AI111" s="318">
        <f t="shared" si="7"/>
        <v>1.388888889</v>
      </c>
      <c r="AJ111" s="318">
        <f t="shared" ref="AJ111:AT111" si="216">IF(ISERROR((N111/O111-1)*100),"n/a",(N111/O111-1)*100)</f>
        <v>1.408450704</v>
      </c>
      <c r="AK111" s="318">
        <f t="shared" si="216"/>
        <v>1.428571429</v>
      </c>
      <c r="AL111" s="318">
        <f t="shared" si="216"/>
        <v>2.189781022</v>
      </c>
      <c r="AM111" s="318">
        <f t="shared" si="216"/>
        <v>3.787878788</v>
      </c>
      <c r="AN111" s="318">
        <f t="shared" si="216"/>
        <v>3.125</v>
      </c>
      <c r="AO111" s="318">
        <f t="shared" si="216"/>
        <v>3.225806452</v>
      </c>
      <c r="AP111" s="318">
        <f t="shared" si="216"/>
        <v>3.333333333</v>
      </c>
      <c r="AQ111" s="318">
        <f t="shared" si="216"/>
        <v>3.448275862</v>
      </c>
      <c r="AR111" s="318">
        <f t="shared" si="216"/>
        <v>3.571428571</v>
      </c>
      <c r="AS111" s="318">
        <f t="shared" si="216"/>
        <v>3.703703704</v>
      </c>
      <c r="AT111" s="318">
        <f t="shared" si="216"/>
        <v>3.846153846</v>
      </c>
      <c r="AU111" s="319">
        <f t="shared" si="9"/>
        <v>3.464841044</v>
      </c>
      <c r="AV111" s="320">
        <f t="shared" si="10"/>
        <v>1.725064191</v>
      </c>
    </row>
    <row r="112" ht="11.25" customHeight="1">
      <c r="A112" s="99" t="s">
        <v>1240</v>
      </c>
      <c r="B112" s="258" t="s">
        <v>1241</v>
      </c>
      <c r="C112" s="309">
        <v>0.63</v>
      </c>
      <c r="D112" s="310">
        <v>0.6</v>
      </c>
      <c r="E112" s="316">
        <v>0.5181818181818183</v>
      </c>
      <c r="F112" s="309">
        <v>0.48181818181818187</v>
      </c>
      <c r="G112" s="309">
        <v>0.44049586776859506</v>
      </c>
      <c r="H112" s="309">
        <v>0.4297520661157025</v>
      </c>
      <c r="I112" s="309">
        <v>0.4049586776859504</v>
      </c>
      <c r="J112" s="322">
        <v>0.0</v>
      </c>
      <c r="K112" s="309">
        <v>0.36363636363636365</v>
      </c>
      <c r="L112" s="323">
        <v>0.3388429752066115</v>
      </c>
      <c r="M112" s="322">
        <v>0.0</v>
      </c>
      <c r="N112" s="357">
        <v>0.3155537190082644</v>
      </c>
      <c r="O112" s="357">
        <v>0.3606198347107438</v>
      </c>
      <c r="P112" s="324">
        <v>0.48082644628099175</v>
      </c>
      <c r="Q112" s="324">
        <v>0.4507438016528926</v>
      </c>
      <c r="R112" s="324">
        <v>0.39066115702479337</v>
      </c>
      <c r="S112" s="324">
        <v>0.26999999999999996</v>
      </c>
      <c r="T112" s="324">
        <v>0.2403305785123967</v>
      </c>
      <c r="U112" s="324">
        <v>0.22396694214876034</v>
      </c>
      <c r="V112" s="325">
        <v>0.21851239669421488</v>
      </c>
      <c r="W112" s="325">
        <v>0.21851239669421488</v>
      </c>
      <c r="X112" s="324">
        <v>0.19867768595041324</v>
      </c>
      <c r="Y112" s="324">
        <v>0.1588429752066116</v>
      </c>
      <c r="Z112" s="316">
        <f t="shared" si="3"/>
        <v>7.734933884</v>
      </c>
      <c r="AA112" s="317">
        <f t="shared" ref="AA112:AF112" si="217">IF(ISERROR((C112/D112-1)*100),"n/a",(C112/D112-1)*100)</f>
        <v>5</v>
      </c>
      <c r="AB112" s="317">
        <f t="shared" si="217"/>
        <v>15.78947368</v>
      </c>
      <c r="AC112" s="318">
        <f t="shared" si="217"/>
        <v>7.547169811</v>
      </c>
      <c r="AD112" s="318">
        <f t="shared" si="217"/>
        <v>9.380863039</v>
      </c>
      <c r="AE112" s="318">
        <f t="shared" si="217"/>
        <v>2.5</v>
      </c>
      <c r="AF112" s="318">
        <f t="shared" si="217"/>
        <v>6.12244898</v>
      </c>
      <c r="AG112" s="318">
        <f t="shared" si="5"/>
        <v>11.36363636</v>
      </c>
      <c r="AH112" s="318">
        <f t="shared" si="6"/>
        <v>7.317073171</v>
      </c>
      <c r="AI112" s="318">
        <f t="shared" si="7"/>
        <v>7.380441046</v>
      </c>
      <c r="AJ112" s="318">
        <f t="shared" ref="AJ112:AT112" si="218">IF(ISERROR((N112/O112-1)*100),"n/a",(N112/O112-1)*100)</f>
        <v>-12.49684886</v>
      </c>
      <c r="AK112" s="318">
        <f t="shared" si="218"/>
        <v>-25</v>
      </c>
      <c r="AL112" s="318">
        <f t="shared" si="218"/>
        <v>6.674000733</v>
      </c>
      <c r="AM112" s="318">
        <f t="shared" si="218"/>
        <v>15.37973345</v>
      </c>
      <c r="AN112" s="318">
        <f t="shared" si="218"/>
        <v>44.68931742</v>
      </c>
      <c r="AO112" s="318">
        <f t="shared" si="218"/>
        <v>12.34525447</v>
      </c>
      <c r="AP112" s="318">
        <f t="shared" si="218"/>
        <v>7.306273063</v>
      </c>
      <c r="AQ112" s="318">
        <f t="shared" si="218"/>
        <v>2.496217852</v>
      </c>
      <c r="AR112" s="318">
        <f t="shared" si="218"/>
        <v>0</v>
      </c>
      <c r="AS112" s="318">
        <f t="shared" si="218"/>
        <v>9.983361065</v>
      </c>
      <c r="AT112" s="318">
        <f t="shared" si="218"/>
        <v>25.0780437</v>
      </c>
      <c r="AU112" s="319">
        <f t="shared" si="9"/>
        <v>7.942822949</v>
      </c>
      <c r="AV112" s="320">
        <f t="shared" si="10"/>
        <v>13.45236199</v>
      </c>
    </row>
    <row r="113" ht="11.25" customHeight="1">
      <c r="A113" s="331" t="s">
        <v>632</v>
      </c>
      <c r="B113" s="366" t="s">
        <v>633</v>
      </c>
      <c r="C113" s="309">
        <v>15.0</v>
      </c>
      <c r="D113" s="310">
        <v>14.4</v>
      </c>
      <c r="E113" s="332">
        <v>13.7</v>
      </c>
      <c r="F113" s="337">
        <v>12.8</v>
      </c>
      <c r="G113" s="337">
        <v>12.2</v>
      </c>
      <c r="H113" s="337">
        <v>11.6</v>
      </c>
      <c r="I113" s="337">
        <v>10.7</v>
      </c>
      <c r="J113" s="338" t="s">
        <v>2154</v>
      </c>
      <c r="K113" s="337">
        <v>9.7</v>
      </c>
      <c r="L113" s="339">
        <v>8.9</v>
      </c>
      <c r="M113" s="338"/>
      <c r="N113" s="365">
        <v>7.9</v>
      </c>
      <c r="O113" s="365">
        <v>7.5</v>
      </c>
      <c r="P113" s="341">
        <v>7.3</v>
      </c>
      <c r="Q113" s="341">
        <v>6.8</v>
      </c>
      <c r="R113" s="341">
        <v>6.5</v>
      </c>
      <c r="S113" s="341">
        <v>6.3</v>
      </c>
      <c r="T113" s="341">
        <v>6.0</v>
      </c>
      <c r="U113" s="341">
        <v>5.5</v>
      </c>
      <c r="V113" s="341">
        <v>5.0</v>
      </c>
      <c r="W113" s="341">
        <v>4.5</v>
      </c>
      <c r="X113" s="341">
        <v>4.0</v>
      </c>
      <c r="Y113" s="341">
        <v>3.5</v>
      </c>
      <c r="Z113" s="316">
        <f t="shared" si="3"/>
        <v>179.8</v>
      </c>
      <c r="AA113" s="317">
        <f t="shared" ref="AA113:AF113" si="219">IF(ISERROR((C113/D113-1)*100),"n/a",(C113/D113-1)*100)</f>
        <v>4.166666667</v>
      </c>
      <c r="AB113" s="317">
        <f t="shared" si="219"/>
        <v>5.109489051</v>
      </c>
      <c r="AC113" s="318">
        <f t="shared" si="219"/>
        <v>7.03125</v>
      </c>
      <c r="AD113" s="318">
        <f t="shared" si="219"/>
        <v>4.918032787</v>
      </c>
      <c r="AE113" s="318">
        <f t="shared" si="219"/>
        <v>5.172413793</v>
      </c>
      <c r="AF113" s="318">
        <f t="shared" si="219"/>
        <v>8.411214953</v>
      </c>
      <c r="AG113" s="318">
        <f t="shared" si="5"/>
        <v>10.30927835</v>
      </c>
      <c r="AH113" s="318">
        <f t="shared" si="6"/>
        <v>8.988764045</v>
      </c>
      <c r="AI113" s="318">
        <f t="shared" si="7"/>
        <v>12.65822785</v>
      </c>
      <c r="AJ113" s="318">
        <f t="shared" ref="AJ113:AT113" si="220">IF(ISERROR((N113/O113-1)*100),"n/a",(N113/O113-1)*100)</f>
        <v>5.333333333</v>
      </c>
      <c r="AK113" s="318">
        <f t="shared" si="220"/>
        <v>2.739726027</v>
      </c>
      <c r="AL113" s="318">
        <f t="shared" si="220"/>
        <v>7.352941176</v>
      </c>
      <c r="AM113" s="318">
        <f t="shared" si="220"/>
        <v>4.615384615</v>
      </c>
      <c r="AN113" s="318">
        <f t="shared" si="220"/>
        <v>3.174603175</v>
      </c>
      <c r="AO113" s="318">
        <f t="shared" si="220"/>
        <v>5</v>
      </c>
      <c r="AP113" s="318">
        <f t="shared" si="220"/>
        <v>9.090909091</v>
      </c>
      <c r="AQ113" s="318">
        <f t="shared" si="220"/>
        <v>10</v>
      </c>
      <c r="AR113" s="318">
        <f t="shared" si="220"/>
        <v>11.11111111</v>
      </c>
      <c r="AS113" s="318">
        <f t="shared" si="220"/>
        <v>12.5</v>
      </c>
      <c r="AT113" s="318">
        <f t="shared" si="220"/>
        <v>14.28571429</v>
      </c>
      <c r="AU113" s="319">
        <f t="shared" si="9"/>
        <v>7.598453015</v>
      </c>
      <c r="AV113" s="320">
        <f t="shared" si="10"/>
        <v>3.402825446</v>
      </c>
    </row>
    <row r="114" ht="11.25" customHeight="1">
      <c r="A114" s="253" t="s">
        <v>634</v>
      </c>
      <c r="B114" s="122" t="s">
        <v>635</v>
      </c>
      <c r="C114" s="309">
        <v>13.2</v>
      </c>
      <c r="D114" s="310">
        <v>12.02</v>
      </c>
      <c r="E114" s="346">
        <v>10.0</v>
      </c>
      <c r="F114" s="311">
        <v>9.16</v>
      </c>
      <c r="G114" s="311">
        <v>8.72</v>
      </c>
      <c r="H114" s="311">
        <v>7.72</v>
      </c>
      <c r="I114" s="311">
        <v>6.72</v>
      </c>
      <c r="J114" s="312"/>
      <c r="K114" s="311">
        <v>6.0</v>
      </c>
      <c r="L114" s="348">
        <v>5.5</v>
      </c>
      <c r="M114" s="311"/>
      <c r="N114" s="330">
        <v>4.0</v>
      </c>
      <c r="O114" s="315">
        <v>3.12</v>
      </c>
      <c r="P114" s="335">
        <v>3.12</v>
      </c>
      <c r="Q114" s="335">
        <v>2.68</v>
      </c>
      <c r="R114" s="335">
        <v>1.68</v>
      </c>
      <c r="S114" s="335">
        <v>1.2</v>
      </c>
      <c r="T114" s="335">
        <v>1.0</v>
      </c>
      <c r="U114" s="335">
        <v>0.4</v>
      </c>
      <c r="V114" s="315">
        <v>0.0</v>
      </c>
      <c r="W114" s="315">
        <v>0.0</v>
      </c>
      <c r="X114" s="315">
        <v>0.0</v>
      </c>
      <c r="Y114" s="315">
        <v>0.0</v>
      </c>
      <c r="Z114" s="316">
        <f t="shared" si="3"/>
        <v>96.24</v>
      </c>
      <c r="AA114" s="317">
        <f t="shared" ref="AA114:AF114" si="221">IF(ISERROR((C114/D114-1)*100),"n/a",(C114/D114-1)*100)</f>
        <v>9.816971714</v>
      </c>
      <c r="AB114" s="317">
        <f t="shared" si="221"/>
        <v>20.2</v>
      </c>
      <c r="AC114" s="318">
        <f t="shared" si="221"/>
        <v>9.170305677</v>
      </c>
      <c r="AD114" s="318">
        <f t="shared" si="221"/>
        <v>5.04587156</v>
      </c>
      <c r="AE114" s="318">
        <f t="shared" si="221"/>
        <v>12.95336788</v>
      </c>
      <c r="AF114" s="318">
        <f t="shared" si="221"/>
        <v>14.88095238</v>
      </c>
      <c r="AG114" s="318">
        <f t="shared" si="5"/>
        <v>12</v>
      </c>
      <c r="AH114" s="318">
        <f t="shared" si="6"/>
        <v>9.090909091</v>
      </c>
      <c r="AI114" s="318">
        <f t="shared" si="7"/>
        <v>37.5</v>
      </c>
      <c r="AJ114" s="318">
        <f t="shared" ref="AJ114:AT114" si="222">IF(ISERROR((N114/O114-1)*100),"n/a",(N114/O114-1)*100)</f>
        <v>28.20512821</v>
      </c>
      <c r="AK114" s="318">
        <f t="shared" si="222"/>
        <v>0</v>
      </c>
      <c r="AL114" s="318">
        <f t="shared" si="222"/>
        <v>16.41791045</v>
      </c>
      <c r="AM114" s="318">
        <f t="shared" si="222"/>
        <v>59.52380952</v>
      </c>
      <c r="AN114" s="318">
        <f t="shared" si="222"/>
        <v>40</v>
      </c>
      <c r="AO114" s="318">
        <f t="shared" si="222"/>
        <v>20</v>
      </c>
      <c r="AP114" s="318">
        <f t="shared" si="222"/>
        <v>150</v>
      </c>
      <c r="AQ114" s="318" t="str">
        <f t="shared" si="222"/>
        <v>n/a</v>
      </c>
      <c r="AR114" s="318" t="str">
        <f t="shared" si="222"/>
        <v>n/a</v>
      </c>
      <c r="AS114" s="318" t="str">
        <f t="shared" si="222"/>
        <v>n/a</v>
      </c>
      <c r="AT114" s="318" t="str">
        <f t="shared" si="222"/>
        <v>n/a</v>
      </c>
      <c r="AU114" s="319">
        <f t="shared" si="9"/>
        <v>27.80032665</v>
      </c>
      <c r="AV114" s="320">
        <f t="shared" si="10"/>
        <v>35.9430343</v>
      </c>
    </row>
    <row r="115" ht="11.25" customHeight="1">
      <c r="A115" s="342" t="s">
        <v>1848</v>
      </c>
      <c r="B115" s="316" t="s">
        <v>1849</v>
      </c>
      <c r="C115" s="309">
        <v>0.4</v>
      </c>
      <c r="D115" s="310">
        <v>0.36</v>
      </c>
      <c r="E115" s="310">
        <v>0.32</v>
      </c>
      <c r="F115" s="309">
        <v>0.28</v>
      </c>
      <c r="G115" s="309">
        <v>0.24</v>
      </c>
      <c r="H115" s="328">
        <v>0.0</v>
      </c>
      <c r="I115" s="328">
        <v>0.0</v>
      </c>
      <c r="J115" s="322"/>
      <c r="K115" s="328">
        <v>0.0</v>
      </c>
      <c r="L115" s="326">
        <v>0.0</v>
      </c>
      <c r="M115" s="322"/>
      <c r="N115" s="327">
        <v>0.0</v>
      </c>
      <c r="O115" s="325">
        <v>0.0</v>
      </c>
      <c r="P115" s="325">
        <v>0.0</v>
      </c>
      <c r="Q115" s="325">
        <v>0.0</v>
      </c>
      <c r="R115" s="325">
        <v>0.0</v>
      </c>
      <c r="S115" s="325">
        <v>0.0</v>
      </c>
      <c r="T115" s="325">
        <v>0.0</v>
      </c>
      <c r="U115" s="325">
        <v>0.0</v>
      </c>
      <c r="V115" s="325">
        <v>0.0</v>
      </c>
      <c r="W115" s="325">
        <v>0.0</v>
      </c>
      <c r="X115" s="325">
        <v>0.0</v>
      </c>
      <c r="Y115" s="325">
        <v>0.0</v>
      </c>
      <c r="Z115" s="316">
        <f t="shared" si="3"/>
        <v>1.6</v>
      </c>
      <c r="AA115" s="317">
        <f t="shared" ref="AA115:AF115" si="223">IF(ISERROR((C115/D115-1)*100),"n/a",(C115/D115-1)*100)</f>
        <v>11.11111111</v>
      </c>
      <c r="AB115" s="317">
        <f t="shared" si="223"/>
        <v>12.5</v>
      </c>
      <c r="AC115" s="318">
        <f t="shared" si="223"/>
        <v>14.28571429</v>
      </c>
      <c r="AD115" s="318">
        <f t="shared" si="223"/>
        <v>16.66666667</v>
      </c>
      <c r="AE115" s="318" t="str">
        <f t="shared" si="223"/>
        <v>n/a</v>
      </c>
      <c r="AF115" s="318" t="str">
        <f t="shared" si="223"/>
        <v>n/a</v>
      </c>
      <c r="AG115" s="318" t="str">
        <f t="shared" si="5"/>
        <v>n/a</v>
      </c>
      <c r="AH115" s="318" t="str">
        <f t="shared" si="6"/>
        <v>n/a</v>
      </c>
      <c r="AI115" s="318" t="str">
        <f t="shared" si="7"/>
        <v>n/a</v>
      </c>
      <c r="AJ115" s="318" t="str">
        <f t="shared" ref="AJ115:AT115" si="224">IF(ISERROR((N115/O115-1)*100),"n/a",(N115/O115-1)*100)</f>
        <v>n/a</v>
      </c>
      <c r="AK115" s="318" t="str">
        <f t="shared" si="224"/>
        <v>n/a</v>
      </c>
      <c r="AL115" s="318" t="str">
        <f t="shared" si="224"/>
        <v>n/a</v>
      </c>
      <c r="AM115" s="318" t="str">
        <f t="shared" si="224"/>
        <v>n/a</v>
      </c>
      <c r="AN115" s="318" t="str">
        <f t="shared" si="224"/>
        <v>n/a</v>
      </c>
      <c r="AO115" s="318" t="str">
        <f t="shared" si="224"/>
        <v>n/a</v>
      </c>
      <c r="AP115" s="318" t="str">
        <f t="shared" si="224"/>
        <v>n/a</v>
      </c>
      <c r="AQ115" s="318" t="str">
        <f t="shared" si="224"/>
        <v>n/a</v>
      </c>
      <c r="AR115" s="318" t="str">
        <f t="shared" si="224"/>
        <v>n/a</v>
      </c>
      <c r="AS115" s="318" t="str">
        <f t="shared" si="224"/>
        <v>n/a</v>
      </c>
      <c r="AT115" s="318" t="str">
        <f t="shared" si="224"/>
        <v>n/a</v>
      </c>
      <c r="AU115" s="319">
        <f t="shared" si="9"/>
        <v>13.64087302</v>
      </c>
      <c r="AV115" s="320">
        <f t="shared" si="10"/>
        <v>2.399481473</v>
      </c>
    </row>
    <row r="116" ht="11.25" customHeight="1">
      <c r="A116" s="232" t="s">
        <v>191</v>
      </c>
      <c r="B116" s="99" t="s">
        <v>192</v>
      </c>
      <c r="C116" s="309">
        <v>0.64</v>
      </c>
      <c r="D116" s="310">
        <v>0.56</v>
      </c>
      <c r="E116" s="310">
        <v>0.49</v>
      </c>
      <c r="F116" s="309">
        <v>0.43</v>
      </c>
      <c r="G116" s="309">
        <v>0.39</v>
      </c>
      <c r="H116" s="309">
        <v>0.37</v>
      </c>
      <c r="I116" s="309">
        <v>0.35</v>
      </c>
      <c r="J116" s="322"/>
      <c r="K116" s="309">
        <v>0.33</v>
      </c>
      <c r="L116" s="323">
        <v>0.3</v>
      </c>
      <c r="M116" s="322"/>
      <c r="N116" s="316">
        <v>0.26</v>
      </c>
      <c r="O116" s="324">
        <v>0.23</v>
      </c>
      <c r="P116" s="324">
        <v>0.2</v>
      </c>
      <c r="Q116" s="324">
        <v>0.17</v>
      </c>
      <c r="R116" s="324">
        <v>0.155</v>
      </c>
      <c r="S116" s="324">
        <v>0.145</v>
      </c>
      <c r="T116" s="324">
        <v>0.1375</v>
      </c>
      <c r="U116" s="324">
        <v>0.1325</v>
      </c>
      <c r="V116" s="324">
        <v>0.1275</v>
      </c>
      <c r="W116" s="324">
        <v>0.125</v>
      </c>
      <c r="X116" s="324">
        <v>0.1075</v>
      </c>
      <c r="Y116" s="324">
        <v>0.09</v>
      </c>
      <c r="Z116" s="316">
        <f t="shared" si="3"/>
        <v>5.74</v>
      </c>
      <c r="AA116" s="317">
        <f t="shared" ref="AA116:AF116" si="225">IF(ISERROR((C116/D116-1)*100),"n/a",(C116/D116-1)*100)</f>
        <v>14.28571429</v>
      </c>
      <c r="AB116" s="317">
        <f t="shared" si="225"/>
        <v>14.28571429</v>
      </c>
      <c r="AC116" s="318">
        <f t="shared" si="225"/>
        <v>13.95348837</v>
      </c>
      <c r="AD116" s="318">
        <f t="shared" si="225"/>
        <v>10.25641026</v>
      </c>
      <c r="AE116" s="318">
        <f t="shared" si="225"/>
        <v>5.405405405</v>
      </c>
      <c r="AF116" s="318">
        <f t="shared" si="225"/>
        <v>5.714285714</v>
      </c>
      <c r="AG116" s="318">
        <f t="shared" si="5"/>
        <v>6.060606061</v>
      </c>
      <c r="AH116" s="318">
        <f t="shared" si="6"/>
        <v>10</v>
      </c>
      <c r="AI116" s="318">
        <f t="shared" si="7"/>
        <v>15.38461538</v>
      </c>
      <c r="AJ116" s="318">
        <f t="shared" ref="AJ116:AT116" si="226">IF(ISERROR((N116/O116-1)*100),"n/a",(N116/O116-1)*100)</f>
        <v>13.04347826</v>
      </c>
      <c r="AK116" s="318">
        <f t="shared" si="226"/>
        <v>15</v>
      </c>
      <c r="AL116" s="318">
        <f t="shared" si="226"/>
        <v>17.64705882</v>
      </c>
      <c r="AM116" s="318">
        <f t="shared" si="226"/>
        <v>9.677419355</v>
      </c>
      <c r="AN116" s="318">
        <f t="shared" si="226"/>
        <v>6.896551724</v>
      </c>
      <c r="AO116" s="318">
        <f t="shared" si="226"/>
        <v>5.454545455</v>
      </c>
      <c r="AP116" s="318">
        <f t="shared" si="226"/>
        <v>3.773584906</v>
      </c>
      <c r="AQ116" s="318">
        <f t="shared" si="226"/>
        <v>3.921568627</v>
      </c>
      <c r="AR116" s="318">
        <f t="shared" si="226"/>
        <v>2</v>
      </c>
      <c r="AS116" s="318">
        <f t="shared" si="226"/>
        <v>16.27906977</v>
      </c>
      <c r="AT116" s="318">
        <f t="shared" si="226"/>
        <v>19.44444444</v>
      </c>
      <c r="AU116" s="319">
        <f t="shared" si="9"/>
        <v>10.42419806</v>
      </c>
      <c r="AV116" s="320">
        <f t="shared" si="10"/>
        <v>5.25306367</v>
      </c>
    </row>
    <row r="117" ht="11.25" customHeight="1">
      <c r="A117" s="336" t="s">
        <v>637</v>
      </c>
      <c r="B117" s="331" t="s">
        <v>638</v>
      </c>
      <c r="C117" s="309">
        <v>0.8</v>
      </c>
      <c r="D117" s="310">
        <v>0.635</v>
      </c>
      <c r="E117" s="310">
        <v>0.56</v>
      </c>
      <c r="F117" s="337">
        <v>0.51</v>
      </c>
      <c r="G117" s="337">
        <v>0.45</v>
      </c>
      <c r="H117" s="337">
        <v>0.4</v>
      </c>
      <c r="I117" s="337">
        <v>0.365</v>
      </c>
      <c r="J117" s="338">
        <v>0.0</v>
      </c>
      <c r="K117" s="337">
        <v>0.35</v>
      </c>
      <c r="L117" s="339">
        <v>0.325</v>
      </c>
      <c r="M117" s="338">
        <v>0.0</v>
      </c>
      <c r="N117" s="332">
        <v>0.305</v>
      </c>
      <c r="O117" s="341">
        <v>0.285</v>
      </c>
      <c r="P117" s="341">
        <v>0.28</v>
      </c>
      <c r="Q117" s="341">
        <v>0.255</v>
      </c>
      <c r="R117" s="341">
        <v>0.22762</v>
      </c>
      <c r="S117" s="341">
        <v>0.09524</v>
      </c>
      <c r="T117" s="340">
        <v>0.0</v>
      </c>
      <c r="U117" s="340">
        <v>0.0</v>
      </c>
      <c r="V117" s="340">
        <v>0.0</v>
      </c>
      <c r="W117" s="340">
        <v>0.0</v>
      </c>
      <c r="X117" s="340">
        <v>0.0</v>
      </c>
      <c r="Y117" s="340">
        <v>0.0</v>
      </c>
      <c r="Z117" s="316">
        <f t="shared" si="3"/>
        <v>5.84286</v>
      </c>
      <c r="AA117" s="317">
        <f t="shared" ref="AA117:AF117" si="227">IF(ISERROR((C117/D117-1)*100),"n/a",(C117/D117-1)*100)</f>
        <v>25.98425197</v>
      </c>
      <c r="AB117" s="317">
        <f t="shared" si="227"/>
        <v>13.39285714</v>
      </c>
      <c r="AC117" s="318">
        <f t="shared" si="227"/>
        <v>9.803921569</v>
      </c>
      <c r="AD117" s="318">
        <f t="shared" si="227"/>
        <v>13.33333333</v>
      </c>
      <c r="AE117" s="318">
        <f t="shared" si="227"/>
        <v>12.5</v>
      </c>
      <c r="AF117" s="318">
        <f t="shared" si="227"/>
        <v>9.589041096</v>
      </c>
      <c r="AG117" s="318">
        <f t="shared" si="5"/>
        <v>4.285714286</v>
      </c>
      <c r="AH117" s="318">
        <f t="shared" si="6"/>
        <v>7.692307692</v>
      </c>
      <c r="AI117" s="318">
        <f t="shared" si="7"/>
        <v>6.557377049</v>
      </c>
      <c r="AJ117" s="318">
        <f t="shared" ref="AJ117:AT117" si="228">IF(ISERROR((N117/O117-1)*100),"n/a",(N117/O117-1)*100)</f>
        <v>7.01754386</v>
      </c>
      <c r="AK117" s="318">
        <f t="shared" si="228"/>
        <v>1.785714286</v>
      </c>
      <c r="AL117" s="318">
        <f t="shared" si="228"/>
        <v>9.803921569</v>
      </c>
      <c r="AM117" s="318">
        <f t="shared" si="228"/>
        <v>12.02881996</v>
      </c>
      <c r="AN117" s="318">
        <f t="shared" si="228"/>
        <v>138.9962201</v>
      </c>
      <c r="AO117" s="318" t="str">
        <f t="shared" si="228"/>
        <v>n/a</v>
      </c>
      <c r="AP117" s="318" t="str">
        <f t="shared" si="228"/>
        <v>n/a</v>
      </c>
      <c r="AQ117" s="318" t="str">
        <f t="shared" si="228"/>
        <v>n/a</v>
      </c>
      <c r="AR117" s="318" t="str">
        <f t="shared" si="228"/>
        <v>n/a</v>
      </c>
      <c r="AS117" s="318" t="str">
        <f t="shared" si="228"/>
        <v>n/a</v>
      </c>
      <c r="AT117" s="318" t="str">
        <f t="shared" si="228"/>
        <v>n/a</v>
      </c>
      <c r="AU117" s="319">
        <f t="shared" si="9"/>
        <v>19.48364456</v>
      </c>
      <c r="AV117" s="320">
        <f t="shared" si="10"/>
        <v>34.85773513</v>
      </c>
    </row>
    <row r="118" ht="11.25" customHeight="1">
      <c r="A118" s="232" t="s">
        <v>1243</v>
      </c>
      <c r="B118" s="99" t="s">
        <v>1244</v>
      </c>
      <c r="C118" s="309">
        <v>1.02</v>
      </c>
      <c r="D118" s="310">
        <v>0.94</v>
      </c>
      <c r="E118" s="346">
        <v>0.86</v>
      </c>
      <c r="F118" s="309">
        <v>0.82</v>
      </c>
      <c r="G118" s="309">
        <v>0.78</v>
      </c>
      <c r="H118" s="309">
        <v>0.74</v>
      </c>
      <c r="I118" s="309">
        <v>0.69</v>
      </c>
      <c r="J118" s="322"/>
      <c r="K118" s="309">
        <v>0.64</v>
      </c>
      <c r="L118" s="323">
        <v>0.6</v>
      </c>
      <c r="M118" s="322"/>
      <c r="N118" s="327">
        <v>0.56</v>
      </c>
      <c r="O118" s="324">
        <v>0.56</v>
      </c>
      <c r="P118" s="324">
        <v>0.54</v>
      </c>
      <c r="Q118" s="324">
        <v>0.5</v>
      </c>
      <c r="R118" s="324">
        <v>0.46</v>
      </c>
      <c r="S118" s="324">
        <v>0.42</v>
      </c>
      <c r="T118" s="325">
        <v>0.4</v>
      </c>
      <c r="U118" s="324">
        <v>0.4</v>
      </c>
      <c r="V118" s="324">
        <v>0.38</v>
      </c>
      <c r="W118" s="324">
        <v>0.36</v>
      </c>
      <c r="X118" s="324">
        <v>0.34</v>
      </c>
      <c r="Y118" s="324">
        <v>0.3</v>
      </c>
      <c r="Z118" s="316">
        <f t="shared" si="3"/>
        <v>12.31</v>
      </c>
      <c r="AA118" s="317">
        <f t="shared" ref="AA118:AF118" si="229">IF(ISERROR((C118/D118-1)*100),"n/a",(C118/D118-1)*100)</f>
        <v>8.510638298</v>
      </c>
      <c r="AB118" s="317">
        <f t="shared" si="229"/>
        <v>9.302325581</v>
      </c>
      <c r="AC118" s="318">
        <f t="shared" si="229"/>
        <v>4.87804878</v>
      </c>
      <c r="AD118" s="318">
        <f t="shared" si="229"/>
        <v>5.128205128</v>
      </c>
      <c r="AE118" s="318">
        <f t="shared" si="229"/>
        <v>5.405405405</v>
      </c>
      <c r="AF118" s="318">
        <f t="shared" si="229"/>
        <v>7.246376812</v>
      </c>
      <c r="AG118" s="318">
        <f t="shared" si="5"/>
        <v>7.8125</v>
      </c>
      <c r="AH118" s="318">
        <f t="shared" si="6"/>
        <v>6.666666667</v>
      </c>
      <c r="AI118" s="318">
        <f t="shared" si="7"/>
        <v>7.142857143</v>
      </c>
      <c r="AJ118" s="318">
        <f t="shared" ref="AJ118:AT118" si="230">IF(ISERROR((N118/O118-1)*100),"n/a",(N118/O118-1)*100)</f>
        <v>0</v>
      </c>
      <c r="AK118" s="318">
        <f t="shared" si="230"/>
        <v>3.703703704</v>
      </c>
      <c r="AL118" s="318">
        <f t="shared" si="230"/>
        <v>8</v>
      </c>
      <c r="AM118" s="318">
        <f t="shared" si="230"/>
        <v>8.695652174</v>
      </c>
      <c r="AN118" s="318">
        <f t="shared" si="230"/>
        <v>9.523809524</v>
      </c>
      <c r="AO118" s="318">
        <f t="shared" si="230"/>
        <v>5</v>
      </c>
      <c r="AP118" s="318">
        <f t="shared" si="230"/>
        <v>0</v>
      </c>
      <c r="AQ118" s="318">
        <f t="shared" si="230"/>
        <v>5.263157895</v>
      </c>
      <c r="AR118" s="318">
        <f t="shared" si="230"/>
        <v>5.555555556</v>
      </c>
      <c r="AS118" s="318">
        <f t="shared" si="230"/>
        <v>5.882352941</v>
      </c>
      <c r="AT118" s="318">
        <f t="shared" si="230"/>
        <v>13.33333333</v>
      </c>
      <c r="AU118" s="319">
        <f t="shared" si="9"/>
        <v>6.352529447</v>
      </c>
      <c r="AV118" s="320">
        <f t="shared" si="10"/>
        <v>3.079417898</v>
      </c>
    </row>
    <row r="119" ht="11.25" customHeight="1">
      <c r="A119" s="232" t="s">
        <v>640</v>
      </c>
      <c r="B119" s="99" t="s">
        <v>641</v>
      </c>
      <c r="C119" s="309">
        <v>1.64</v>
      </c>
      <c r="D119" s="310">
        <v>1.6</v>
      </c>
      <c r="E119" s="310">
        <v>1.56</v>
      </c>
      <c r="F119" s="309">
        <v>1.52</v>
      </c>
      <c r="G119" s="309">
        <v>1.48</v>
      </c>
      <c r="H119" s="309">
        <v>1.45</v>
      </c>
      <c r="I119" s="309">
        <v>1.4</v>
      </c>
      <c r="J119" s="322"/>
      <c r="K119" s="309">
        <v>1.36</v>
      </c>
      <c r="L119" s="323">
        <v>1.32</v>
      </c>
      <c r="M119" s="322"/>
      <c r="N119" s="316">
        <v>1.28</v>
      </c>
      <c r="O119" s="325">
        <v>1.24</v>
      </c>
      <c r="P119" s="324">
        <v>1.24</v>
      </c>
      <c r="Q119" s="325">
        <v>1.12</v>
      </c>
      <c r="R119" s="325">
        <v>1.12</v>
      </c>
      <c r="S119" s="325">
        <v>1.12</v>
      </c>
      <c r="T119" s="325">
        <v>1.12</v>
      </c>
      <c r="U119" s="325">
        <v>1.12</v>
      </c>
      <c r="V119" s="324">
        <v>1.12</v>
      </c>
      <c r="W119" s="324">
        <v>1.06022</v>
      </c>
      <c r="X119" s="324">
        <v>0.93276</v>
      </c>
      <c r="Y119" s="324">
        <v>0.81852</v>
      </c>
      <c r="Z119" s="316">
        <f t="shared" si="3"/>
        <v>26.6215</v>
      </c>
      <c r="AA119" s="317">
        <f t="shared" ref="AA119:AF119" si="231">IF(ISERROR((C119/D119-1)*100),"n/a",(C119/D119-1)*100)</f>
        <v>2.5</v>
      </c>
      <c r="AB119" s="317">
        <f t="shared" si="231"/>
        <v>2.564102564</v>
      </c>
      <c r="AC119" s="318">
        <f t="shared" si="231"/>
        <v>2.631578947</v>
      </c>
      <c r="AD119" s="318">
        <f t="shared" si="231"/>
        <v>2.702702703</v>
      </c>
      <c r="AE119" s="318">
        <f t="shared" si="231"/>
        <v>2.068965517</v>
      </c>
      <c r="AF119" s="318">
        <f t="shared" si="231"/>
        <v>3.571428571</v>
      </c>
      <c r="AG119" s="318">
        <f t="shared" si="5"/>
        <v>2.941176471</v>
      </c>
      <c r="AH119" s="318">
        <f t="shared" si="6"/>
        <v>3.03030303</v>
      </c>
      <c r="AI119" s="318">
        <f t="shared" si="7"/>
        <v>3.125</v>
      </c>
      <c r="AJ119" s="318">
        <f t="shared" ref="AJ119:AT119" si="232">IF(ISERROR((N119/O119-1)*100),"n/a",(N119/O119-1)*100)</f>
        <v>3.225806452</v>
      </c>
      <c r="AK119" s="318">
        <f t="shared" si="232"/>
        <v>0</v>
      </c>
      <c r="AL119" s="318">
        <f t="shared" si="232"/>
        <v>10.71428571</v>
      </c>
      <c r="AM119" s="318">
        <f t="shared" si="232"/>
        <v>0</v>
      </c>
      <c r="AN119" s="318">
        <f t="shared" si="232"/>
        <v>0</v>
      </c>
      <c r="AO119" s="318">
        <f t="shared" si="232"/>
        <v>0</v>
      </c>
      <c r="AP119" s="318">
        <f t="shared" si="232"/>
        <v>0</v>
      </c>
      <c r="AQ119" s="318">
        <f t="shared" si="232"/>
        <v>0</v>
      </c>
      <c r="AR119" s="318">
        <f t="shared" si="232"/>
        <v>5.638452397</v>
      </c>
      <c r="AS119" s="318">
        <f t="shared" si="232"/>
        <v>13.66482268</v>
      </c>
      <c r="AT119" s="318">
        <f t="shared" si="232"/>
        <v>13.95689782</v>
      </c>
      <c r="AU119" s="319">
        <f t="shared" si="9"/>
        <v>3.616776143</v>
      </c>
      <c r="AV119" s="320">
        <f t="shared" si="10"/>
        <v>4.283283944</v>
      </c>
    </row>
    <row r="120" ht="11.25" customHeight="1">
      <c r="A120" s="321" t="s">
        <v>642</v>
      </c>
      <c r="B120" s="99" t="s">
        <v>643</v>
      </c>
      <c r="C120" s="309">
        <v>2.01</v>
      </c>
      <c r="D120" s="310">
        <v>1.9</v>
      </c>
      <c r="E120" s="310">
        <v>1.77</v>
      </c>
      <c r="F120" s="309">
        <v>1.73</v>
      </c>
      <c r="G120" s="309">
        <v>1.69</v>
      </c>
      <c r="H120" s="309">
        <v>1.62</v>
      </c>
      <c r="I120" s="309">
        <v>1.54</v>
      </c>
      <c r="J120" s="322"/>
      <c r="K120" s="309">
        <v>1.47</v>
      </c>
      <c r="L120" s="309">
        <v>1.13</v>
      </c>
      <c r="M120" s="322"/>
      <c r="N120" s="316">
        <v>0.99</v>
      </c>
      <c r="O120" s="324">
        <v>0.945</v>
      </c>
      <c r="P120" s="324">
        <v>0.875</v>
      </c>
      <c r="Q120" s="324">
        <v>0.75</v>
      </c>
      <c r="R120" s="324">
        <v>0.55</v>
      </c>
      <c r="S120" s="324">
        <v>0.3</v>
      </c>
      <c r="T120" s="325">
        <v>0.0</v>
      </c>
      <c r="U120" s="325">
        <v>0.0</v>
      </c>
      <c r="V120" s="325">
        <v>0.0</v>
      </c>
      <c r="W120" s="325">
        <v>0.0</v>
      </c>
      <c r="X120" s="325">
        <v>0.0</v>
      </c>
      <c r="Y120" s="325">
        <v>0.0</v>
      </c>
      <c r="Z120" s="316">
        <f t="shared" si="3"/>
        <v>19.27</v>
      </c>
      <c r="AA120" s="317">
        <f t="shared" ref="AA120:AF120" si="233">IF(ISERROR((C120/D120-1)*100),"n/a",(C120/D120-1)*100)</f>
        <v>5.789473684</v>
      </c>
      <c r="AB120" s="317">
        <f t="shared" si="233"/>
        <v>7.344632768</v>
      </c>
      <c r="AC120" s="318">
        <f t="shared" si="233"/>
        <v>2.312138728</v>
      </c>
      <c r="AD120" s="318">
        <f t="shared" si="233"/>
        <v>2.366863905</v>
      </c>
      <c r="AE120" s="318">
        <f t="shared" si="233"/>
        <v>4.320987654</v>
      </c>
      <c r="AF120" s="318">
        <f t="shared" si="233"/>
        <v>5.194805195</v>
      </c>
      <c r="AG120" s="318">
        <f t="shared" si="5"/>
        <v>4.761904762</v>
      </c>
      <c r="AH120" s="318">
        <f t="shared" si="6"/>
        <v>30.08849558</v>
      </c>
      <c r="AI120" s="318">
        <f t="shared" si="7"/>
        <v>14.14141414</v>
      </c>
      <c r="AJ120" s="318">
        <f t="shared" ref="AJ120:AT120" si="234">IF(ISERROR((N120/O120-1)*100),"n/a",(N120/O120-1)*100)</f>
        <v>4.761904762</v>
      </c>
      <c r="AK120" s="318">
        <f t="shared" si="234"/>
        <v>8</v>
      </c>
      <c r="AL120" s="318">
        <f t="shared" si="234"/>
        <v>16.66666667</v>
      </c>
      <c r="AM120" s="318">
        <f t="shared" si="234"/>
        <v>36.36363636</v>
      </c>
      <c r="AN120" s="318">
        <f t="shared" si="234"/>
        <v>83.33333333</v>
      </c>
      <c r="AO120" s="318" t="str">
        <f t="shared" si="234"/>
        <v>n/a</v>
      </c>
      <c r="AP120" s="318" t="str">
        <f t="shared" si="234"/>
        <v>n/a</v>
      </c>
      <c r="AQ120" s="318" t="str">
        <f t="shared" si="234"/>
        <v>n/a</v>
      </c>
      <c r="AR120" s="318" t="str">
        <f t="shared" si="234"/>
        <v>n/a</v>
      </c>
      <c r="AS120" s="318" t="str">
        <f t="shared" si="234"/>
        <v>n/a</v>
      </c>
      <c r="AT120" s="318" t="str">
        <f t="shared" si="234"/>
        <v>n/a</v>
      </c>
      <c r="AU120" s="319">
        <f t="shared" si="9"/>
        <v>16.10330411</v>
      </c>
      <c r="AV120" s="320">
        <f t="shared" si="10"/>
        <v>21.9664462</v>
      </c>
    </row>
    <row r="121" ht="11.25" customHeight="1">
      <c r="A121" s="342" t="s">
        <v>1486</v>
      </c>
      <c r="B121" s="99" t="s">
        <v>1487</v>
      </c>
      <c r="C121" s="309">
        <v>0.64</v>
      </c>
      <c r="D121" s="310">
        <v>0.6</v>
      </c>
      <c r="E121" s="347">
        <v>0.56</v>
      </c>
      <c r="F121" s="309">
        <v>0.48</v>
      </c>
      <c r="G121" s="309">
        <v>0.4</v>
      </c>
      <c r="H121" s="309">
        <v>0.2</v>
      </c>
      <c r="I121" s="309">
        <v>0.04</v>
      </c>
      <c r="J121" s="322"/>
      <c r="K121" s="328">
        <v>0.0</v>
      </c>
      <c r="L121" s="323">
        <v>0.04</v>
      </c>
      <c r="M121" s="322"/>
      <c r="N121" s="327">
        <v>0.0</v>
      </c>
      <c r="O121" s="325">
        <v>0.0</v>
      </c>
      <c r="P121" s="325">
        <v>0.0</v>
      </c>
      <c r="Q121" s="325">
        <v>0.0</v>
      </c>
      <c r="R121" s="325">
        <v>0.0</v>
      </c>
      <c r="S121" s="325">
        <v>0.0</v>
      </c>
      <c r="T121" s="325">
        <v>0.0</v>
      </c>
      <c r="U121" s="325">
        <v>0.0</v>
      </c>
      <c r="V121" s="325">
        <v>0.0</v>
      </c>
      <c r="W121" s="325">
        <v>0.0</v>
      </c>
      <c r="X121" s="325">
        <v>0.0</v>
      </c>
      <c r="Y121" s="325">
        <v>0.0</v>
      </c>
      <c r="Z121" s="316">
        <f t="shared" si="3"/>
        <v>2.96</v>
      </c>
      <c r="AA121" s="317">
        <f t="shared" ref="AA121:AF121" si="235">IF(ISERROR((C121/D121-1)*100),"n/a",(C121/D121-1)*100)</f>
        <v>6.666666667</v>
      </c>
      <c r="AB121" s="317">
        <f t="shared" si="235"/>
        <v>7.142857143</v>
      </c>
      <c r="AC121" s="318">
        <f t="shared" si="235"/>
        <v>16.66666667</v>
      </c>
      <c r="AD121" s="318">
        <f t="shared" si="235"/>
        <v>20</v>
      </c>
      <c r="AE121" s="318">
        <f t="shared" si="235"/>
        <v>100</v>
      </c>
      <c r="AF121" s="318">
        <f t="shared" si="235"/>
        <v>400</v>
      </c>
      <c r="AG121" s="318" t="str">
        <f t="shared" si="5"/>
        <v>n/a</v>
      </c>
      <c r="AH121" s="318">
        <f t="shared" si="6"/>
        <v>-100</v>
      </c>
      <c r="AI121" s="318" t="str">
        <f t="shared" si="7"/>
        <v>n/a</v>
      </c>
      <c r="AJ121" s="318" t="str">
        <f t="shared" ref="AJ121:AT121" si="236">IF(ISERROR((N121/O121-1)*100),"n/a",(N121/O121-1)*100)</f>
        <v>n/a</v>
      </c>
      <c r="AK121" s="318" t="str">
        <f t="shared" si="236"/>
        <v>n/a</v>
      </c>
      <c r="AL121" s="318" t="str">
        <f t="shared" si="236"/>
        <v>n/a</v>
      </c>
      <c r="AM121" s="318" t="str">
        <f t="shared" si="236"/>
        <v>n/a</v>
      </c>
      <c r="AN121" s="318" t="str">
        <f t="shared" si="236"/>
        <v>n/a</v>
      </c>
      <c r="AO121" s="318" t="str">
        <f t="shared" si="236"/>
        <v>n/a</v>
      </c>
      <c r="AP121" s="318" t="str">
        <f t="shared" si="236"/>
        <v>n/a</v>
      </c>
      <c r="AQ121" s="318" t="str">
        <f t="shared" si="236"/>
        <v>n/a</v>
      </c>
      <c r="AR121" s="318" t="str">
        <f t="shared" si="236"/>
        <v>n/a</v>
      </c>
      <c r="AS121" s="318" t="str">
        <f t="shared" si="236"/>
        <v>n/a</v>
      </c>
      <c r="AT121" s="318" t="str">
        <f t="shared" si="236"/>
        <v>n/a</v>
      </c>
      <c r="AU121" s="319">
        <f t="shared" si="9"/>
        <v>64.3537415</v>
      </c>
      <c r="AV121" s="320">
        <f t="shared" si="10"/>
        <v>159.0510475</v>
      </c>
    </row>
    <row r="122" ht="11.25" customHeight="1">
      <c r="A122" s="329" t="s">
        <v>2034</v>
      </c>
      <c r="B122" s="122" t="s">
        <v>2035</v>
      </c>
      <c r="C122" s="310">
        <v>1.2</v>
      </c>
      <c r="D122" s="310">
        <v>1.0</v>
      </c>
      <c r="E122" s="310">
        <v>1.0</v>
      </c>
      <c r="F122" s="346">
        <v>0.6</v>
      </c>
      <c r="G122" s="346">
        <v>0.3</v>
      </c>
      <c r="H122" s="367">
        <v>0.0</v>
      </c>
      <c r="I122" s="367">
        <v>0.0</v>
      </c>
      <c r="J122" s="367"/>
      <c r="K122" s="367">
        <v>0.0</v>
      </c>
      <c r="L122" s="314">
        <v>0.0</v>
      </c>
      <c r="M122" s="367"/>
      <c r="N122" s="314">
        <v>0.0</v>
      </c>
      <c r="O122" s="315">
        <v>0.2</v>
      </c>
      <c r="P122" s="315">
        <v>4.800000000000001</v>
      </c>
      <c r="Q122" s="315">
        <v>6.4</v>
      </c>
      <c r="R122" s="315">
        <v>6.4</v>
      </c>
      <c r="S122" s="335">
        <v>6.4</v>
      </c>
      <c r="T122" s="335">
        <v>6.15</v>
      </c>
      <c r="U122" s="335">
        <v>5.050000000000001</v>
      </c>
      <c r="V122" s="335">
        <v>4.0</v>
      </c>
      <c r="W122" s="335">
        <v>3.8</v>
      </c>
      <c r="X122" s="335">
        <v>3.2</v>
      </c>
      <c r="Y122" s="335">
        <v>3.0</v>
      </c>
      <c r="Z122" s="316">
        <f t="shared" si="3"/>
        <v>53.5</v>
      </c>
      <c r="AA122" s="317">
        <f t="shared" ref="AA122:AF122" si="237">IF(ISERROR((C122/D122-1)*100),"n/a",(C122/D122-1)*100)</f>
        <v>20</v>
      </c>
      <c r="AB122" s="317">
        <f t="shared" si="237"/>
        <v>0</v>
      </c>
      <c r="AC122" s="318">
        <f t="shared" si="237"/>
        <v>66.66666667</v>
      </c>
      <c r="AD122" s="318">
        <f t="shared" si="237"/>
        <v>100</v>
      </c>
      <c r="AE122" s="318" t="str">
        <f t="shared" si="237"/>
        <v>n/a</v>
      </c>
      <c r="AF122" s="318" t="str">
        <f t="shared" si="237"/>
        <v>n/a</v>
      </c>
      <c r="AG122" s="318" t="str">
        <f t="shared" si="5"/>
        <v>n/a</v>
      </c>
      <c r="AH122" s="318" t="str">
        <f t="shared" si="6"/>
        <v>n/a</v>
      </c>
      <c r="AI122" s="318" t="str">
        <f t="shared" si="7"/>
        <v>n/a</v>
      </c>
      <c r="AJ122" s="318">
        <f t="shared" ref="AJ122:AT122" si="238">IF(ISERROR((N122/O122-1)*100),"n/a",(N122/O122-1)*100)</f>
        <v>-100</v>
      </c>
      <c r="AK122" s="318">
        <f t="shared" si="238"/>
        <v>-95.83333333</v>
      </c>
      <c r="AL122" s="318">
        <f t="shared" si="238"/>
        <v>-25</v>
      </c>
      <c r="AM122" s="318">
        <f t="shared" si="238"/>
        <v>0</v>
      </c>
      <c r="AN122" s="318">
        <f t="shared" si="238"/>
        <v>0</v>
      </c>
      <c r="AO122" s="318">
        <f t="shared" si="238"/>
        <v>4.06504065</v>
      </c>
      <c r="AP122" s="318">
        <f t="shared" si="238"/>
        <v>21.78217822</v>
      </c>
      <c r="AQ122" s="318">
        <f t="shared" si="238"/>
        <v>26.25</v>
      </c>
      <c r="AR122" s="318">
        <f t="shared" si="238"/>
        <v>5.263157895</v>
      </c>
      <c r="AS122" s="318">
        <f t="shared" si="238"/>
        <v>18.75</v>
      </c>
      <c r="AT122" s="318">
        <f t="shared" si="238"/>
        <v>6.666666667</v>
      </c>
      <c r="AU122" s="319">
        <f t="shared" si="9"/>
        <v>3.240691784</v>
      </c>
      <c r="AV122" s="320">
        <f t="shared" si="10"/>
        <v>50.77942433</v>
      </c>
    </row>
    <row r="123" ht="11.25" customHeight="1">
      <c r="A123" s="342" t="s">
        <v>1488</v>
      </c>
      <c r="B123" s="99" t="s">
        <v>1489</v>
      </c>
      <c r="C123" s="309">
        <v>1.32</v>
      </c>
      <c r="D123" s="310">
        <v>1.26</v>
      </c>
      <c r="E123" s="310">
        <v>1.18</v>
      </c>
      <c r="F123" s="309">
        <v>1.12</v>
      </c>
      <c r="G123" s="309">
        <v>1.06</v>
      </c>
      <c r="H123" s="309">
        <v>1.0</v>
      </c>
      <c r="I123" s="309">
        <v>0.6275</v>
      </c>
      <c r="J123" s="322"/>
      <c r="K123" s="328">
        <v>0.0</v>
      </c>
      <c r="L123" s="326">
        <v>0.0</v>
      </c>
      <c r="M123" s="322"/>
      <c r="N123" s="327">
        <v>0.0</v>
      </c>
      <c r="O123" s="325">
        <v>0.0</v>
      </c>
      <c r="P123" s="325">
        <v>0.0</v>
      </c>
      <c r="Q123" s="325">
        <v>0.0</v>
      </c>
      <c r="R123" s="325">
        <v>0.0</v>
      </c>
      <c r="S123" s="325">
        <v>0.0</v>
      </c>
      <c r="T123" s="325">
        <v>0.0</v>
      </c>
      <c r="U123" s="325">
        <v>0.0</v>
      </c>
      <c r="V123" s="325">
        <v>0.0</v>
      </c>
      <c r="W123" s="325">
        <v>0.0</v>
      </c>
      <c r="X123" s="325">
        <v>0.0</v>
      </c>
      <c r="Y123" s="325">
        <v>0.0</v>
      </c>
      <c r="Z123" s="316">
        <f t="shared" si="3"/>
        <v>7.5675</v>
      </c>
      <c r="AA123" s="317">
        <f t="shared" ref="AA123:AF123" si="239">IF(ISERROR((C123/D123-1)*100),"n/a",(C123/D123-1)*100)</f>
        <v>4.761904762</v>
      </c>
      <c r="AB123" s="317">
        <f t="shared" si="239"/>
        <v>6.779661017</v>
      </c>
      <c r="AC123" s="318">
        <f t="shared" si="239"/>
        <v>5.357142857</v>
      </c>
      <c r="AD123" s="318">
        <f t="shared" si="239"/>
        <v>5.660377358</v>
      </c>
      <c r="AE123" s="318">
        <f t="shared" si="239"/>
        <v>6</v>
      </c>
      <c r="AF123" s="318">
        <f t="shared" si="239"/>
        <v>59.3625498</v>
      </c>
      <c r="AG123" s="318" t="str">
        <f t="shared" si="5"/>
        <v>n/a</v>
      </c>
      <c r="AH123" s="318" t="str">
        <f t="shared" si="6"/>
        <v>n/a</v>
      </c>
      <c r="AI123" s="318" t="str">
        <f t="shared" si="7"/>
        <v>n/a</v>
      </c>
      <c r="AJ123" s="318" t="str">
        <f t="shared" ref="AJ123:AT123" si="240">IF(ISERROR((N123/O123-1)*100),"n/a",(N123/O123-1)*100)</f>
        <v>n/a</v>
      </c>
      <c r="AK123" s="318" t="str">
        <f t="shared" si="240"/>
        <v>n/a</v>
      </c>
      <c r="AL123" s="318" t="str">
        <f t="shared" si="240"/>
        <v>n/a</v>
      </c>
      <c r="AM123" s="318" t="str">
        <f t="shared" si="240"/>
        <v>n/a</v>
      </c>
      <c r="AN123" s="318" t="str">
        <f t="shared" si="240"/>
        <v>n/a</v>
      </c>
      <c r="AO123" s="318" t="str">
        <f t="shared" si="240"/>
        <v>n/a</v>
      </c>
      <c r="AP123" s="318" t="str">
        <f t="shared" si="240"/>
        <v>n/a</v>
      </c>
      <c r="AQ123" s="318" t="str">
        <f t="shared" si="240"/>
        <v>n/a</v>
      </c>
      <c r="AR123" s="318" t="str">
        <f t="shared" si="240"/>
        <v>n/a</v>
      </c>
      <c r="AS123" s="318" t="str">
        <f t="shared" si="240"/>
        <v>n/a</v>
      </c>
      <c r="AT123" s="318" t="str">
        <f t="shared" si="240"/>
        <v>n/a</v>
      </c>
      <c r="AU123" s="319">
        <f t="shared" si="9"/>
        <v>14.65360597</v>
      </c>
      <c r="AV123" s="320">
        <f t="shared" si="10"/>
        <v>21.91310888</v>
      </c>
    </row>
    <row r="124" ht="11.25" customHeight="1">
      <c r="A124" s="321" t="s">
        <v>645</v>
      </c>
      <c r="B124" s="99" t="s">
        <v>646</v>
      </c>
      <c r="C124" s="309">
        <v>1.995</v>
      </c>
      <c r="D124" s="310">
        <v>1.58</v>
      </c>
      <c r="E124" s="310">
        <v>1.355</v>
      </c>
      <c r="F124" s="309">
        <v>1.23</v>
      </c>
      <c r="G124" s="309">
        <v>1.11</v>
      </c>
      <c r="H124" s="309">
        <v>0.9</v>
      </c>
      <c r="I124" s="309">
        <v>0.75</v>
      </c>
      <c r="J124" s="322"/>
      <c r="K124" s="309">
        <v>0.66</v>
      </c>
      <c r="L124" s="323">
        <v>0.61</v>
      </c>
      <c r="M124" s="322"/>
      <c r="N124" s="316">
        <v>0.57</v>
      </c>
      <c r="O124" s="324">
        <v>0.35</v>
      </c>
      <c r="P124" s="324">
        <v>0.25</v>
      </c>
      <c r="Q124" s="324">
        <v>0.12</v>
      </c>
      <c r="R124" s="325">
        <v>0.0</v>
      </c>
      <c r="S124" s="325">
        <v>0.0</v>
      </c>
      <c r="T124" s="325">
        <v>0.0</v>
      </c>
      <c r="U124" s="325">
        <v>0.0</v>
      </c>
      <c r="V124" s="325">
        <v>0.0</v>
      </c>
      <c r="W124" s="325">
        <v>0.0</v>
      </c>
      <c r="X124" s="325">
        <v>0.0</v>
      </c>
      <c r="Y124" s="325">
        <v>0.0</v>
      </c>
      <c r="Z124" s="316">
        <f t="shared" si="3"/>
        <v>11.48</v>
      </c>
      <c r="AA124" s="317">
        <f t="shared" ref="AA124:AF124" si="241">IF(ISERROR((C124/D124-1)*100),"n/a",(C124/D124-1)*100)</f>
        <v>26.26582278</v>
      </c>
      <c r="AB124" s="317">
        <f t="shared" si="241"/>
        <v>16.60516605</v>
      </c>
      <c r="AC124" s="318">
        <f t="shared" si="241"/>
        <v>10.16260163</v>
      </c>
      <c r="AD124" s="318">
        <f t="shared" si="241"/>
        <v>10.81081081</v>
      </c>
      <c r="AE124" s="318">
        <f t="shared" si="241"/>
        <v>23.33333333</v>
      </c>
      <c r="AF124" s="318">
        <f t="shared" si="241"/>
        <v>20</v>
      </c>
      <c r="AG124" s="318">
        <f t="shared" si="5"/>
        <v>13.63636364</v>
      </c>
      <c r="AH124" s="318">
        <f t="shared" si="6"/>
        <v>8.196721311</v>
      </c>
      <c r="AI124" s="318">
        <f t="shared" si="7"/>
        <v>7.01754386</v>
      </c>
      <c r="AJ124" s="318">
        <f t="shared" ref="AJ124:AT124" si="242">IF(ISERROR((N124/O124-1)*100),"n/a",(N124/O124-1)*100)</f>
        <v>62.85714286</v>
      </c>
      <c r="AK124" s="318">
        <f t="shared" si="242"/>
        <v>40</v>
      </c>
      <c r="AL124" s="318">
        <f t="shared" si="242"/>
        <v>108.3333333</v>
      </c>
      <c r="AM124" s="318" t="str">
        <f t="shared" si="242"/>
        <v>n/a</v>
      </c>
      <c r="AN124" s="318" t="str">
        <f t="shared" si="242"/>
        <v>n/a</v>
      </c>
      <c r="AO124" s="318" t="str">
        <f t="shared" si="242"/>
        <v>n/a</v>
      </c>
      <c r="AP124" s="318" t="str">
        <f t="shared" si="242"/>
        <v>n/a</v>
      </c>
      <c r="AQ124" s="318" t="str">
        <f t="shared" si="242"/>
        <v>n/a</v>
      </c>
      <c r="AR124" s="318" t="str">
        <f t="shared" si="242"/>
        <v>n/a</v>
      </c>
      <c r="AS124" s="318" t="str">
        <f t="shared" si="242"/>
        <v>n/a</v>
      </c>
      <c r="AT124" s="318" t="str">
        <f t="shared" si="242"/>
        <v>n/a</v>
      </c>
      <c r="AU124" s="319">
        <f t="shared" si="9"/>
        <v>28.9349033</v>
      </c>
      <c r="AV124" s="320">
        <f t="shared" si="10"/>
        <v>29.65405396</v>
      </c>
    </row>
    <row r="125" ht="11.25" customHeight="1">
      <c r="A125" s="321" t="s">
        <v>194</v>
      </c>
      <c r="B125" s="99" t="s">
        <v>195</v>
      </c>
      <c r="C125" s="309">
        <v>0.855</v>
      </c>
      <c r="D125" s="310">
        <v>0.834</v>
      </c>
      <c r="E125" s="310">
        <v>0.8225</v>
      </c>
      <c r="F125" s="309">
        <v>0.8125</v>
      </c>
      <c r="G125" s="309">
        <v>0.8025</v>
      </c>
      <c r="H125" s="309">
        <v>0.785</v>
      </c>
      <c r="I125" s="309">
        <v>0.765</v>
      </c>
      <c r="J125" s="322"/>
      <c r="K125" s="309">
        <v>0.745</v>
      </c>
      <c r="L125" s="323">
        <v>0.725</v>
      </c>
      <c r="M125" s="322"/>
      <c r="N125" s="316">
        <v>0.705</v>
      </c>
      <c r="O125" s="324">
        <v>0.685</v>
      </c>
      <c r="P125" s="324">
        <v>0.62</v>
      </c>
      <c r="Q125" s="324">
        <v>0.57</v>
      </c>
      <c r="R125" s="324">
        <v>0.53</v>
      </c>
      <c r="S125" s="324">
        <v>0.46</v>
      </c>
      <c r="T125" s="324">
        <v>0.425</v>
      </c>
      <c r="U125" s="324">
        <v>0.405</v>
      </c>
      <c r="V125" s="324">
        <v>0.385</v>
      </c>
      <c r="W125" s="324">
        <v>0.365</v>
      </c>
      <c r="X125" s="324">
        <v>0.345</v>
      </c>
      <c r="Y125" s="324">
        <v>0.325</v>
      </c>
      <c r="Z125" s="316">
        <f t="shared" si="3"/>
        <v>12.9665</v>
      </c>
      <c r="AA125" s="317">
        <f t="shared" ref="AA125:AF125" si="243">IF(ISERROR((C125/D125-1)*100),"n/a",(C125/D125-1)*100)</f>
        <v>2.517985612</v>
      </c>
      <c r="AB125" s="317">
        <f t="shared" si="243"/>
        <v>1.398176292</v>
      </c>
      <c r="AC125" s="318">
        <f t="shared" si="243"/>
        <v>1.230769231</v>
      </c>
      <c r="AD125" s="318">
        <f t="shared" si="243"/>
        <v>1.246105919</v>
      </c>
      <c r="AE125" s="318">
        <f t="shared" si="243"/>
        <v>2.229299363</v>
      </c>
      <c r="AF125" s="318">
        <f t="shared" si="243"/>
        <v>2.614379085</v>
      </c>
      <c r="AG125" s="318">
        <f t="shared" si="5"/>
        <v>2.684563758</v>
      </c>
      <c r="AH125" s="318">
        <f t="shared" si="6"/>
        <v>2.75862069</v>
      </c>
      <c r="AI125" s="318">
        <f t="shared" si="7"/>
        <v>2.836879433</v>
      </c>
      <c r="AJ125" s="318">
        <f t="shared" ref="AJ125:AT125" si="244">IF(ISERROR((N125/O125-1)*100),"n/a",(N125/O125-1)*100)</f>
        <v>2.919708029</v>
      </c>
      <c r="AK125" s="318">
        <f t="shared" si="244"/>
        <v>10.48387097</v>
      </c>
      <c r="AL125" s="318">
        <f t="shared" si="244"/>
        <v>8.771929825</v>
      </c>
      <c r="AM125" s="318">
        <f t="shared" si="244"/>
        <v>7.547169811</v>
      </c>
      <c r="AN125" s="318">
        <f t="shared" si="244"/>
        <v>15.2173913</v>
      </c>
      <c r="AO125" s="318">
        <f t="shared" si="244"/>
        <v>8.235294118</v>
      </c>
      <c r="AP125" s="318">
        <f t="shared" si="244"/>
        <v>4.938271605</v>
      </c>
      <c r="AQ125" s="318">
        <f t="shared" si="244"/>
        <v>5.194805195</v>
      </c>
      <c r="AR125" s="318">
        <f t="shared" si="244"/>
        <v>5.479452055</v>
      </c>
      <c r="AS125" s="318">
        <f t="shared" si="244"/>
        <v>5.797101449</v>
      </c>
      <c r="AT125" s="318">
        <f t="shared" si="244"/>
        <v>6.153846154</v>
      </c>
      <c r="AU125" s="319">
        <f t="shared" si="9"/>
        <v>5.012780995</v>
      </c>
      <c r="AV125" s="320">
        <f t="shared" si="10"/>
        <v>3.613408744</v>
      </c>
    </row>
    <row r="126" ht="11.25" customHeight="1">
      <c r="A126" s="299" t="s">
        <v>197</v>
      </c>
      <c r="B126" s="331" t="s">
        <v>198</v>
      </c>
      <c r="C126" s="309">
        <v>0.325</v>
      </c>
      <c r="D126" s="310">
        <v>0.305</v>
      </c>
      <c r="E126" s="310">
        <v>0.2775</v>
      </c>
      <c r="F126" s="337">
        <v>0.25125</v>
      </c>
      <c r="G126" s="337">
        <v>0.22625</v>
      </c>
      <c r="H126" s="337">
        <v>0.205</v>
      </c>
      <c r="I126" s="337">
        <v>0.185</v>
      </c>
      <c r="J126" s="338"/>
      <c r="K126" s="337">
        <v>0.1725</v>
      </c>
      <c r="L126" s="339">
        <v>0.1625</v>
      </c>
      <c r="M126" s="338"/>
      <c r="N126" s="332">
        <v>0.15625</v>
      </c>
      <c r="O126" s="341">
        <v>0.15125</v>
      </c>
      <c r="P126" s="341">
        <v>0.1425</v>
      </c>
      <c r="Q126" s="341">
        <v>0.125</v>
      </c>
      <c r="R126" s="341">
        <v>0.105</v>
      </c>
      <c r="S126" s="341">
        <v>0.085</v>
      </c>
      <c r="T126" s="341">
        <v>0.0725</v>
      </c>
      <c r="U126" s="341">
        <v>0.0575</v>
      </c>
      <c r="V126" s="341">
        <v>0.045</v>
      </c>
      <c r="W126" s="341">
        <v>0.04</v>
      </c>
      <c r="X126" s="341">
        <v>0.03375</v>
      </c>
      <c r="Y126" s="341">
        <v>0.02875</v>
      </c>
      <c r="Z126" s="316">
        <f t="shared" si="3"/>
        <v>3.1525</v>
      </c>
      <c r="AA126" s="317">
        <f t="shared" ref="AA126:AF126" si="245">IF(ISERROR((C126/D126-1)*100),"n/a",(C126/D126-1)*100)</f>
        <v>6.557377049</v>
      </c>
      <c r="AB126" s="317">
        <f t="shared" si="245"/>
        <v>9.90990991</v>
      </c>
      <c r="AC126" s="318">
        <f t="shared" si="245"/>
        <v>10.44776119</v>
      </c>
      <c r="AD126" s="318">
        <f t="shared" si="245"/>
        <v>11.04972376</v>
      </c>
      <c r="AE126" s="318">
        <f t="shared" si="245"/>
        <v>10.36585366</v>
      </c>
      <c r="AF126" s="318">
        <f t="shared" si="245"/>
        <v>10.81081081</v>
      </c>
      <c r="AG126" s="318">
        <f t="shared" si="5"/>
        <v>7.246376812</v>
      </c>
      <c r="AH126" s="318">
        <f t="shared" si="6"/>
        <v>6.153846154</v>
      </c>
      <c r="AI126" s="318">
        <f t="shared" si="7"/>
        <v>4</v>
      </c>
      <c r="AJ126" s="318">
        <f t="shared" ref="AJ126:AT126" si="246">IF(ISERROR((N126/O126-1)*100),"n/a",(N126/O126-1)*100)</f>
        <v>3.305785124</v>
      </c>
      <c r="AK126" s="318">
        <f t="shared" si="246"/>
        <v>6.140350877</v>
      </c>
      <c r="AL126" s="318">
        <f t="shared" si="246"/>
        <v>14</v>
      </c>
      <c r="AM126" s="318">
        <f t="shared" si="246"/>
        <v>19.04761905</v>
      </c>
      <c r="AN126" s="318">
        <f t="shared" si="246"/>
        <v>23.52941176</v>
      </c>
      <c r="AO126" s="318">
        <f t="shared" si="246"/>
        <v>17.24137931</v>
      </c>
      <c r="AP126" s="318">
        <f t="shared" si="246"/>
        <v>26.08695652</v>
      </c>
      <c r="AQ126" s="318">
        <f t="shared" si="246"/>
        <v>27.77777778</v>
      </c>
      <c r="AR126" s="318">
        <f t="shared" si="246"/>
        <v>12.5</v>
      </c>
      <c r="AS126" s="318">
        <f t="shared" si="246"/>
        <v>18.51851852</v>
      </c>
      <c r="AT126" s="318">
        <f t="shared" si="246"/>
        <v>17.39130435</v>
      </c>
      <c r="AU126" s="319">
        <f t="shared" si="9"/>
        <v>13.10403813</v>
      </c>
      <c r="AV126" s="320">
        <f t="shared" si="10"/>
        <v>7.185384251</v>
      </c>
    </row>
    <row r="127" ht="11.25" customHeight="1">
      <c r="A127" s="232" t="s">
        <v>1684</v>
      </c>
      <c r="B127" s="99" t="s">
        <v>1685</v>
      </c>
      <c r="C127" s="309">
        <v>1.12</v>
      </c>
      <c r="D127" s="310">
        <v>1.1</v>
      </c>
      <c r="E127" s="310">
        <v>1.04</v>
      </c>
      <c r="F127" s="309">
        <v>0.98</v>
      </c>
      <c r="G127" s="309">
        <v>0.9</v>
      </c>
      <c r="H127" s="309">
        <v>0.727</v>
      </c>
      <c r="I127" s="328">
        <v>0.0</v>
      </c>
      <c r="J127" s="322"/>
      <c r="K127" s="328">
        <v>0.0</v>
      </c>
      <c r="L127" s="326">
        <v>0.0</v>
      </c>
      <c r="M127" s="322"/>
      <c r="N127" s="326">
        <v>0.0</v>
      </c>
      <c r="O127" s="325">
        <v>0.0</v>
      </c>
      <c r="P127" s="325">
        <v>0.0</v>
      </c>
      <c r="Q127" s="325">
        <v>0.0</v>
      </c>
      <c r="R127" s="325">
        <v>0.0</v>
      </c>
      <c r="S127" s="325">
        <v>0.0</v>
      </c>
      <c r="T127" s="325">
        <v>0.0</v>
      </c>
      <c r="U127" s="325">
        <v>0.0</v>
      </c>
      <c r="V127" s="325">
        <v>0.0</v>
      </c>
      <c r="W127" s="325">
        <v>0.0</v>
      </c>
      <c r="X127" s="325">
        <v>0.0</v>
      </c>
      <c r="Y127" s="325">
        <v>0.0</v>
      </c>
      <c r="Z127" s="316">
        <f t="shared" si="3"/>
        <v>5.867</v>
      </c>
      <c r="AA127" s="317">
        <f t="shared" ref="AA127:AF127" si="247">IF(ISERROR((C127/D127-1)*100),"n/a",(C127/D127-1)*100)</f>
        <v>1.818181818</v>
      </c>
      <c r="AB127" s="317">
        <f t="shared" si="247"/>
        <v>5.769230769</v>
      </c>
      <c r="AC127" s="318">
        <f t="shared" si="247"/>
        <v>6.12244898</v>
      </c>
      <c r="AD127" s="318">
        <f t="shared" si="247"/>
        <v>8.888888889</v>
      </c>
      <c r="AE127" s="318">
        <f t="shared" si="247"/>
        <v>23.79642366</v>
      </c>
      <c r="AF127" s="318" t="str">
        <f t="shared" si="247"/>
        <v>n/a</v>
      </c>
      <c r="AG127" s="318" t="str">
        <f t="shared" si="5"/>
        <v>n/a</v>
      </c>
      <c r="AH127" s="318" t="str">
        <f t="shared" si="6"/>
        <v>n/a</v>
      </c>
      <c r="AI127" s="318" t="str">
        <f t="shared" si="7"/>
        <v>n/a</v>
      </c>
      <c r="AJ127" s="318" t="str">
        <f t="shared" ref="AJ127:AT127" si="248">IF(ISERROR((N127/O127-1)*100),"n/a",(N127/O127-1)*100)</f>
        <v>n/a</v>
      </c>
      <c r="AK127" s="318" t="str">
        <f t="shared" si="248"/>
        <v>n/a</v>
      </c>
      <c r="AL127" s="318" t="str">
        <f t="shared" si="248"/>
        <v>n/a</v>
      </c>
      <c r="AM127" s="318" t="str">
        <f t="shared" si="248"/>
        <v>n/a</v>
      </c>
      <c r="AN127" s="318" t="str">
        <f t="shared" si="248"/>
        <v>n/a</v>
      </c>
      <c r="AO127" s="318" t="str">
        <f t="shared" si="248"/>
        <v>n/a</v>
      </c>
      <c r="AP127" s="318" t="str">
        <f t="shared" si="248"/>
        <v>n/a</v>
      </c>
      <c r="AQ127" s="318" t="str">
        <f t="shared" si="248"/>
        <v>n/a</v>
      </c>
      <c r="AR127" s="318" t="str">
        <f t="shared" si="248"/>
        <v>n/a</v>
      </c>
      <c r="AS127" s="318" t="str">
        <f t="shared" si="248"/>
        <v>n/a</v>
      </c>
      <c r="AT127" s="318" t="str">
        <f t="shared" si="248"/>
        <v>n/a</v>
      </c>
      <c r="AU127" s="319">
        <f t="shared" si="9"/>
        <v>9.279034823</v>
      </c>
      <c r="AV127" s="320">
        <f t="shared" si="10"/>
        <v>8.497850886</v>
      </c>
    </row>
    <row r="128" ht="11.25" customHeight="1">
      <c r="A128" s="232" t="s">
        <v>1245</v>
      </c>
      <c r="B128" s="99" t="s">
        <v>1246</v>
      </c>
      <c r="C128" s="309">
        <v>0.5</v>
      </c>
      <c r="D128" s="310">
        <v>0.47</v>
      </c>
      <c r="E128" s="347">
        <v>0.42000000000000004</v>
      </c>
      <c r="F128" s="309">
        <v>0.38</v>
      </c>
      <c r="G128" s="309">
        <v>0.34</v>
      </c>
      <c r="H128" s="309">
        <v>0.28</v>
      </c>
      <c r="I128" s="309">
        <v>0.22</v>
      </c>
      <c r="J128" s="322"/>
      <c r="K128" s="328">
        <v>0.2</v>
      </c>
      <c r="L128" s="323">
        <v>0.095</v>
      </c>
      <c r="M128" s="322"/>
      <c r="N128" s="327">
        <v>0.0</v>
      </c>
      <c r="O128" s="325">
        <v>0.0</v>
      </c>
      <c r="P128" s="324">
        <v>0.875</v>
      </c>
      <c r="Q128" s="325">
        <v>0.8</v>
      </c>
      <c r="R128" s="325">
        <v>0.8</v>
      </c>
      <c r="S128" s="325">
        <v>0.8</v>
      </c>
      <c r="T128" s="325">
        <v>0.8</v>
      </c>
      <c r="U128" s="325">
        <v>0.8</v>
      </c>
      <c r="V128" s="325">
        <v>0.8</v>
      </c>
      <c r="W128" s="325">
        <v>0.8</v>
      </c>
      <c r="X128" s="325">
        <v>0.8</v>
      </c>
      <c r="Y128" s="325">
        <v>0.8</v>
      </c>
      <c r="Z128" s="316">
        <f t="shared" si="3"/>
        <v>10.98</v>
      </c>
      <c r="AA128" s="317">
        <f t="shared" ref="AA128:AF128" si="249">IF(ISERROR((C128/D128-1)*100),"n/a",(C128/D128-1)*100)</f>
        <v>6.382978723</v>
      </c>
      <c r="AB128" s="317">
        <f t="shared" si="249"/>
        <v>11.9047619</v>
      </c>
      <c r="AC128" s="318">
        <f t="shared" si="249"/>
        <v>10.52631579</v>
      </c>
      <c r="AD128" s="318">
        <f t="shared" si="249"/>
        <v>11.76470588</v>
      </c>
      <c r="AE128" s="318">
        <f t="shared" si="249"/>
        <v>21.42857143</v>
      </c>
      <c r="AF128" s="318">
        <f t="shared" si="249"/>
        <v>27.27272727</v>
      </c>
      <c r="AG128" s="318">
        <f t="shared" si="5"/>
        <v>10</v>
      </c>
      <c r="AH128" s="318">
        <f t="shared" si="6"/>
        <v>110.5263158</v>
      </c>
      <c r="AI128" s="318" t="str">
        <f t="shared" si="7"/>
        <v>n/a</v>
      </c>
      <c r="AJ128" s="318" t="str">
        <f t="shared" ref="AJ128:AT128" si="250">IF(ISERROR((N128/O128-1)*100),"n/a",(N128/O128-1)*100)</f>
        <v>n/a</v>
      </c>
      <c r="AK128" s="318">
        <f t="shared" si="250"/>
        <v>-100</v>
      </c>
      <c r="AL128" s="318">
        <f t="shared" si="250"/>
        <v>9.375</v>
      </c>
      <c r="AM128" s="318">
        <f t="shared" si="250"/>
        <v>0</v>
      </c>
      <c r="AN128" s="318">
        <f t="shared" si="250"/>
        <v>0</v>
      </c>
      <c r="AO128" s="318">
        <f t="shared" si="250"/>
        <v>0</v>
      </c>
      <c r="AP128" s="318">
        <f t="shared" si="250"/>
        <v>0</v>
      </c>
      <c r="AQ128" s="318">
        <f t="shared" si="250"/>
        <v>0</v>
      </c>
      <c r="AR128" s="318">
        <f t="shared" si="250"/>
        <v>0</v>
      </c>
      <c r="AS128" s="318">
        <f t="shared" si="250"/>
        <v>0</v>
      </c>
      <c r="AT128" s="318">
        <f t="shared" si="250"/>
        <v>0</v>
      </c>
      <c r="AU128" s="319">
        <f t="shared" si="9"/>
        <v>6.621187599</v>
      </c>
      <c r="AV128" s="320">
        <f t="shared" si="10"/>
        <v>36.98131291</v>
      </c>
    </row>
    <row r="129" ht="11.25" customHeight="1">
      <c r="A129" s="321" t="s">
        <v>1490</v>
      </c>
      <c r="B129" s="99" t="s">
        <v>1491</v>
      </c>
      <c r="C129" s="309">
        <v>0.74</v>
      </c>
      <c r="D129" s="310">
        <v>0.64</v>
      </c>
      <c r="E129" s="310">
        <v>0.56</v>
      </c>
      <c r="F129" s="309">
        <v>0.48</v>
      </c>
      <c r="G129" s="309">
        <v>0.42</v>
      </c>
      <c r="H129" s="309">
        <v>0.34</v>
      </c>
      <c r="I129" s="309">
        <v>0.26</v>
      </c>
      <c r="J129" s="322"/>
      <c r="K129" s="328">
        <v>0.24</v>
      </c>
      <c r="L129" s="326">
        <v>0.24</v>
      </c>
      <c r="M129" s="322"/>
      <c r="N129" s="327">
        <v>0.24</v>
      </c>
      <c r="O129" s="325">
        <v>0.4</v>
      </c>
      <c r="P129" s="324">
        <v>0.68</v>
      </c>
      <c r="Q129" s="324">
        <v>0.62</v>
      </c>
      <c r="R129" s="324">
        <v>0.54</v>
      </c>
      <c r="S129" s="324">
        <v>0.45</v>
      </c>
      <c r="T129" s="324">
        <v>0.37</v>
      </c>
      <c r="U129" s="324">
        <v>0.32</v>
      </c>
      <c r="V129" s="324">
        <v>0.28</v>
      </c>
      <c r="W129" s="325">
        <v>0.18</v>
      </c>
      <c r="X129" s="324">
        <v>0.22</v>
      </c>
      <c r="Y129" s="324">
        <v>0.1</v>
      </c>
      <c r="Z129" s="316">
        <f t="shared" si="3"/>
        <v>8.32</v>
      </c>
      <c r="AA129" s="317">
        <f t="shared" ref="AA129:AF129" si="251">IF(ISERROR((C129/D129-1)*100),"n/a",(C129/D129-1)*100)</f>
        <v>15.625</v>
      </c>
      <c r="AB129" s="317">
        <f t="shared" si="251"/>
        <v>14.28571429</v>
      </c>
      <c r="AC129" s="318">
        <f t="shared" si="251"/>
        <v>16.66666667</v>
      </c>
      <c r="AD129" s="318">
        <f t="shared" si="251"/>
        <v>14.28571429</v>
      </c>
      <c r="AE129" s="318">
        <f t="shared" si="251"/>
        <v>23.52941176</v>
      </c>
      <c r="AF129" s="318">
        <f t="shared" si="251"/>
        <v>30.76923077</v>
      </c>
      <c r="AG129" s="318">
        <f t="shared" si="5"/>
        <v>8.333333333</v>
      </c>
      <c r="AH129" s="318">
        <f t="shared" si="6"/>
        <v>0</v>
      </c>
      <c r="AI129" s="318">
        <f t="shared" si="7"/>
        <v>0</v>
      </c>
      <c r="AJ129" s="318">
        <f t="shared" ref="AJ129:AT129" si="252">IF(ISERROR((N129/O129-1)*100),"n/a",(N129/O129-1)*100)</f>
        <v>-40</v>
      </c>
      <c r="AK129" s="318">
        <f t="shared" si="252"/>
        <v>-41.17647059</v>
      </c>
      <c r="AL129" s="318">
        <f t="shared" si="252"/>
        <v>9.677419355</v>
      </c>
      <c r="AM129" s="318">
        <f t="shared" si="252"/>
        <v>14.81481481</v>
      </c>
      <c r="AN129" s="318">
        <f t="shared" si="252"/>
        <v>20</v>
      </c>
      <c r="AO129" s="318">
        <f t="shared" si="252"/>
        <v>21.62162162</v>
      </c>
      <c r="AP129" s="318">
        <f t="shared" si="252"/>
        <v>15.625</v>
      </c>
      <c r="AQ129" s="318">
        <f t="shared" si="252"/>
        <v>14.28571429</v>
      </c>
      <c r="AR129" s="318">
        <f t="shared" si="252"/>
        <v>55.55555556</v>
      </c>
      <c r="AS129" s="318">
        <f t="shared" si="252"/>
        <v>-18.18181818</v>
      </c>
      <c r="AT129" s="318">
        <f t="shared" si="252"/>
        <v>120</v>
      </c>
      <c r="AU129" s="319">
        <f t="shared" si="9"/>
        <v>14.7858454</v>
      </c>
      <c r="AV129" s="320">
        <f t="shared" si="10"/>
        <v>33.14150551</v>
      </c>
    </row>
    <row r="130" ht="11.25" customHeight="1">
      <c r="A130" s="321" t="s">
        <v>1686</v>
      </c>
      <c r="B130" s="99" t="s">
        <v>1687</v>
      </c>
      <c r="C130" s="309">
        <v>0.84</v>
      </c>
      <c r="D130" s="310">
        <v>0.8</v>
      </c>
      <c r="E130" s="310">
        <v>0.72</v>
      </c>
      <c r="F130" s="309">
        <v>0.68</v>
      </c>
      <c r="G130" s="309">
        <v>0.62</v>
      </c>
      <c r="H130" s="309">
        <v>0.57</v>
      </c>
      <c r="I130" s="328">
        <v>0.48</v>
      </c>
      <c r="J130" s="322"/>
      <c r="K130" s="328">
        <v>0.48</v>
      </c>
      <c r="L130" s="326">
        <v>0.48</v>
      </c>
      <c r="M130" s="322"/>
      <c r="N130" s="327">
        <v>0.48</v>
      </c>
      <c r="O130" s="325">
        <v>1.2</v>
      </c>
      <c r="P130" s="324">
        <v>2.4</v>
      </c>
      <c r="Q130" s="324">
        <v>2.16</v>
      </c>
      <c r="R130" s="324">
        <v>1.92</v>
      </c>
      <c r="S130" s="324">
        <v>1.68</v>
      </c>
      <c r="T130" s="324">
        <v>1.53</v>
      </c>
      <c r="U130" s="324">
        <v>1.36</v>
      </c>
      <c r="V130" s="324">
        <v>1.2</v>
      </c>
      <c r="W130" s="324">
        <v>1.04</v>
      </c>
      <c r="X130" s="324">
        <v>0.96</v>
      </c>
      <c r="Y130" s="324">
        <v>0.82</v>
      </c>
      <c r="Z130" s="316">
        <f t="shared" si="3"/>
        <v>22.42</v>
      </c>
      <c r="AA130" s="317">
        <f t="shared" ref="AA130:AF130" si="253">IF(ISERROR((C130/D130-1)*100),"n/a",(C130/D130-1)*100)</f>
        <v>5</v>
      </c>
      <c r="AB130" s="317">
        <f t="shared" si="253"/>
        <v>11.11111111</v>
      </c>
      <c r="AC130" s="318">
        <f t="shared" si="253"/>
        <v>5.882352941</v>
      </c>
      <c r="AD130" s="318">
        <f t="shared" si="253"/>
        <v>9.677419355</v>
      </c>
      <c r="AE130" s="318">
        <f t="shared" si="253"/>
        <v>8.771929825</v>
      </c>
      <c r="AF130" s="318">
        <f t="shared" si="253"/>
        <v>18.75</v>
      </c>
      <c r="AG130" s="318">
        <f t="shared" si="5"/>
        <v>0</v>
      </c>
      <c r="AH130" s="318">
        <f t="shared" si="6"/>
        <v>0</v>
      </c>
      <c r="AI130" s="318">
        <f t="shared" si="7"/>
        <v>0</v>
      </c>
      <c r="AJ130" s="318">
        <f t="shared" ref="AJ130:AT130" si="254">IF(ISERROR((N130/O130-1)*100),"n/a",(N130/O130-1)*100)</f>
        <v>-60</v>
      </c>
      <c r="AK130" s="318">
        <f t="shared" si="254"/>
        <v>-50</v>
      </c>
      <c r="AL130" s="318">
        <f t="shared" si="254"/>
        <v>11.11111111</v>
      </c>
      <c r="AM130" s="318">
        <f t="shared" si="254"/>
        <v>12.5</v>
      </c>
      <c r="AN130" s="318">
        <f t="shared" si="254"/>
        <v>14.28571429</v>
      </c>
      <c r="AO130" s="318">
        <f t="shared" si="254"/>
        <v>9.803921569</v>
      </c>
      <c r="AP130" s="318">
        <f t="shared" si="254"/>
        <v>12.5</v>
      </c>
      <c r="AQ130" s="318">
        <f t="shared" si="254"/>
        <v>13.33333333</v>
      </c>
      <c r="AR130" s="318">
        <f t="shared" si="254"/>
        <v>15.38461538</v>
      </c>
      <c r="AS130" s="318">
        <f t="shared" si="254"/>
        <v>8.333333333</v>
      </c>
      <c r="AT130" s="318">
        <f t="shared" si="254"/>
        <v>17.07317073</v>
      </c>
      <c r="AU130" s="319">
        <f t="shared" si="9"/>
        <v>3.175900649</v>
      </c>
      <c r="AV130" s="320">
        <f t="shared" si="10"/>
        <v>20.66658979</v>
      </c>
    </row>
    <row r="131" ht="11.25" customHeight="1">
      <c r="A131" s="342" t="s">
        <v>1850</v>
      </c>
      <c r="B131" s="99" t="s">
        <v>1851</v>
      </c>
      <c r="C131" s="309">
        <v>0.52</v>
      </c>
      <c r="D131" s="310">
        <v>0.48</v>
      </c>
      <c r="E131" s="310">
        <v>0.28</v>
      </c>
      <c r="F131" s="309">
        <v>0.22</v>
      </c>
      <c r="G131" s="309">
        <v>0.05</v>
      </c>
      <c r="H131" s="328">
        <v>0.0</v>
      </c>
      <c r="I131" s="328">
        <v>0.0</v>
      </c>
      <c r="J131" s="322"/>
      <c r="K131" s="328">
        <v>0.0</v>
      </c>
      <c r="L131" s="326">
        <v>0.0</v>
      </c>
      <c r="M131" s="322"/>
      <c r="N131" s="327">
        <v>0.0</v>
      </c>
      <c r="O131" s="325">
        <v>0.0</v>
      </c>
      <c r="P131" s="325">
        <v>0.0</v>
      </c>
      <c r="Q131" s="325">
        <v>0.0</v>
      </c>
      <c r="R131" s="325">
        <v>0.0</v>
      </c>
      <c r="S131" s="325">
        <v>0.0</v>
      </c>
      <c r="T131" s="325">
        <v>0.0</v>
      </c>
      <c r="U131" s="325">
        <v>0.0</v>
      </c>
      <c r="V131" s="325">
        <v>0.0</v>
      </c>
      <c r="W131" s="325">
        <v>0.0</v>
      </c>
      <c r="X131" s="325">
        <v>0.0</v>
      </c>
      <c r="Y131" s="325">
        <v>0.0</v>
      </c>
      <c r="Z131" s="316">
        <f t="shared" si="3"/>
        <v>1.55</v>
      </c>
      <c r="AA131" s="317">
        <f t="shared" ref="AA131:AF131" si="255">IF(ISERROR((C131/D131-1)*100),"n/a",(C131/D131-1)*100)</f>
        <v>8.333333333</v>
      </c>
      <c r="AB131" s="317">
        <f t="shared" si="255"/>
        <v>71.42857143</v>
      </c>
      <c r="AC131" s="318">
        <f t="shared" si="255"/>
        <v>27.27272727</v>
      </c>
      <c r="AD131" s="318">
        <f t="shared" si="255"/>
        <v>340</v>
      </c>
      <c r="AE131" s="318" t="str">
        <f t="shared" si="255"/>
        <v>n/a</v>
      </c>
      <c r="AF131" s="318" t="str">
        <f t="shared" si="255"/>
        <v>n/a</v>
      </c>
      <c r="AG131" s="318" t="str">
        <f t="shared" si="5"/>
        <v>n/a</v>
      </c>
      <c r="AH131" s="318" t="str">
        <f t="shared" si="6"/>
        <v>n/a</v>
      </c>
      <c r="AI131" s="318" t="str">
        <f t="shared" si="7"/>
        <v>n/a</v>
      </c>
      <c r="AJ131" s="318" t="str">
        <f t="shared" ref="AJ131:AT131" si="256">IF(ISERROR((N131/O131-1)*100),"n/a",(N131/O131-1)*100)</f>
        <v>n/a</v>
      </c>
      <c r="AK131" s="318" t="str">
        <f t="shared" si="256"/>
        <v>n/a</v>
      </c>
      <c r="AL131" s="318" t="str">
        <f t="shared" si="256"/>
        <v>n/a</v>
      </c>
      <c r="AM131" s="318" t="str">
        <f t="shared" si="256"/>
        <v>n/a</v>
      </c>
      <c r="AN131" s="318" t="str">
        <f t="shared" si="256"/>
        <v>n/a</v>
      </c>
      <c r="AO131" s="318" t="str">
        <f t="shared" si="256"/>
        <v>n/a</v>
      </c>
      <c r="AP131" s="318" t="str">
        <f t="shared" si="256"/>
        <v>n/a</v>
      </c>
      <c r="AQ131" s="318" t="str">
        <f t="shared" si="256"/>
        <v>n/a</v>
      </c>
      <c r="AR131" s="318" t="str">
        <f t="shared" si="256"/>
        <v>n/a</v>
      </c>
      <c r="AS131" s="318" t="str">
        <f t="shared" si="256"/>
        <v>n/a</v>
      </c>
      <c r="AT131" s="318" t="str">
        <f t="shared" si="256"/>
        <v>n/a</v>
      </c>
      <c r="AU131" s="319">
        <f t="shared" si="9"/>
        <v>111.758658</v>
      </c>
      <c r="AV131" s="320">
        <f t="shared" si="10"/>
        <v>154.4401679</v>
      </c>
    </row>
    <row r="132" ht="11.25" customHeight="1">
      <c r="A132" s="232" t="s">
        <v>1688</v>
      </c>
      <c r="B132" s="99" t="s">
        <v>1689</v>
      </c>
      <c r="C132" s="309">
        <v>0.695</v>
      </c>
      <c r="D132" s="310">
        <v>0.59</v>
      </c>
      <c r="E132" s="310">
        <v>0.515</v>
      </c>
      <c r="F132" s="309">
        <v>0.425</v>
      </c>
      <c r="G132" s="309">
        <v>0.325</v>
      </c>
      <c r="H132" s="309">
        <v>0.225</v>
      </c>
      <c r="I132" s="309">
        <v>0.08</v>
      </c>
      <c r="J132" s="322"/>
      <c r="K132" s="328">
        <v>0.04</v>
      </c>
      <c r="L132" s="326">
        <v>0.35</v>
      </c>
      <c r="M132" s="322"/>
      <c r="N132" s="327">
        <v>0.88</v>
      </c>
      <c r="O132" s="324">
        <v>0.88</v>
      </c>
      <c r="P132" s="324">
        <v>0.86</v>
      </c>
      <c r="Q132" s="324">
        <v>0.82</v>
      </c>
      <c r="R132" s="324">
        <v>0.78</v>
      </c>
      <c r="S132" s="324">
        <v>0.75</v>
      </c>
      <c r="T132" s="324">
        <v>0.72</v>
      </c>
      <c r="U132" s="324">
        <v>0.65</v>
      </c>
      <c r="V132" s="324">
        <v>0.6</v>
      </c>
      <c r="W132" s="324">
        <v>0.56</v>
      </c>
      <c r="X132" s="324">
        <v>0.52</v>
      </c>
      <c r="Y132" s="324">
        <v>0.48</v>
      </c>
      <c r="Z132" s="316">
        <f t="shared" si="3"/>
        <v>11.745</v>
      </c>
      <c r="AA132" s="317">
        <f t="shared" ref="AA132:AF132" si="257">IF(ISERROR((C132/D132-1)*100),"n/a",(C132/D132-1)*100)</f>
        <v>17.79661017</v>
      </c>
      <c r="AB132" s="317">
        <f t="shared" si="257"/>
        <v>14.5631068</v>
      </c>
      <c r="AC132" s="318">
        <f t="shared" si="257"/>
        <v>21.17647059</v>
      </c>
      <c r="AD132" s="318">
        <f t="shared" si="257"/>
        <v>30.76923077</v>
      </c>
      <c r="AE132" s="318">
        <f t="shared" si="257"/>
        <v>44.44444444</v>
      </c>
      <c r="AF132" s="318">
        <f t="shared" si="257"/>
        <v>181.25</v>
      </c>
      <c r="AG132" s="318">
        <f t="shared" si="5"/>
        <v>100</v>
      </c>
      <c r="AH132" s="318">
        <f t="shared" si="6"/>
        <v>-88.57142857</v>
      </c>
      <c r="AI132" s="318">
        <f t="shared" si="7"/>
        <v>-60.22727273</v>
      </c>
      <c r="AJ132" s="318">
        <f t="shared" ref="AJ132:AT132" si="258">IF(ISERROR((N132/O132-1)*100),"n/a",(N132/O132-1)*100)</f>
        <v>0</v>
      </c>
      <c r="AK132" s="318">
        <f t="shared" si="258"/>
        <v>2.325581395</v>
      </c>
      <c r="AL132" s="318">
        <f t="shared" si="258"/>
        <v>4.87804878</v>
      </c>
      <c r="AM132" s="318">
        <f t="shared" si="258"/>
        <v>5.128205128</v>
      </c>
      <c r="AN132" s="318">
        <f t="shared" si="258"/>
        <v>4</v>
      </c>
      <c r="AO132" s="318">
        <f t="shared" si="258"/>
        <v>4.166666667</v>
      </c>
      <c r="AP132" s="318">
        <f t="shared" si="258"/>
        <v>10.76923077</v>
      </c>
      <c r="AQ132" s="318">
        <f t="shared" si="258"/>
        <v>8.333333333</v>
      </c>
      <c r="AR132" s="318">
        <f t="shared" si="258"/>
        <v>7.142857143</v>
      </c>
      <c r="AS132" s="318">
        <f t="shared" si="258"/>
        <v>7.692307692</v>
      </c>
      <c r="AT132" s="318">
        <f t="shared" si="258"/>
        <v>8.333333333</v>
      </c>
      <c r="AU132" s="319">
        <f t="shared" si="9"/>
        <v>16.19853629</v>
      </c>
      <c r="AV132" s="320">
        <f t="shared" si="10"/>
        <v>53.02886717</v>
      </c>
    </row>
    <row r="133" ht="11.25" customHeight="1">
      <c r="A133" s="368" t="s">
        <v>2159</v>
      </c>
      <c r="B133" s="122" t="s">
        <v>2038</v>
      </c>
      <c r="C133" s="309">
        <v>1.92</v>
      </c>
      <c r="D133" s="310">
        <v>1.54</v>
      </c>
      <c r="E133" s="330">
        <v>0.9600000000000001</v>
      </c>
      <c r="F133" s="311">
        <v>0.42</v>
      </c>
      <c r="G133" s="311">
        <v>0.16000000000000003</v>
      </c>
      <c r="H133" s="334">
        <v>0.04</v>
      </c>
      <c r="I133" s="334">
        <v>0.04</v>
      </c>
      <c r="J133" s="363"/>
      <c r="K133" s="346">
        <v>0.04</v>
      </c>
      <c r="L133" s="348">
        <v>0.03</v>
      </c>
      <c r="M133" s="363"/>
      <c r="N133" s="313">
        <v>0.0</v>
      </c>
      <c r="O133" s="315">
        <v>0.1</v>
      </c>
      <c r="P133" s="358">
        <v>11.2</v>
      </c>
      <c r="Q133" s="369">
        <v>21.6</v>
      </c>
      <c r="R133" s="335">
        <v>19.6</v>
      </c>
      <c r="S133" s="335">
        <v>17.6</v>
      </c>
      <c r="T133" s="335">
        <v>16.0</v>
      </c>
      <c r="U133" s="335">
        <v>11.0</v>
      </c>
      <c r="V133" s="335">
        <v>7.0</v>
      </c>
      <c r="W133" s="335">
        <v>6.0</v>
      </c>
      <c r="X133" s="335">
        <v>4.8500000000000005</v>
      </c>
      <c r="Y133" s="335">
        <v>4.050000000000001</v>
      </c>
      <c r="Z133" s="316">
        <f t="shared" si="3"/>
        <v>124.15</v>
      </c>
      <c r="AA133" s="317">
        <f t="shared" ref="AA133:AF133" si="259">IF(ISERROR((C133/D133-1)*100),"n/a",(C133/D133-1)*100)</f>
        <v>24.67532468</v>
      </c>
      <c r="AB133" s="317">
        <f t="shared" si="259"/>
        <v>60.41666667</v>
      </c>
      <c r="AC133" s="318">
        <f t="shared" si="259"/>
        <v>128.5714286</v>
      </c>
      <c r="AD133" s="318">
        <f t="shared" si="259"/>
        <v>162.5</v>
      </c>
      <c r="AE133" s="318">
        <f t="shared" si="259"/>
        <v>300</v>
      </c>
      <c r="AF133" s="318">
        <f t="shared" si="259"/>
        <v>0</v>
      </c>
      <c r="AG133" s="318">
        <f t="shared" si="5"/>
        <v>0</v>
      </c>
      <c r="AH133" s="318">
        <f t="shared" si="6"/>
        <v>33.33333333</v>
      </c>
      <c r="AI133" s="318" t="str">
        <f t="shared" si="7"/>
        <v>n/a</v>
      </c>
      <c r="AJ133" s="318">
        <f t="shared" ref="AJ133:AT133" si="260">IF(ISERROR((N133/O133-1)*100),"n/a",(N133/O133-1)*100)</f>
        <v>-100</v>
      </c>
      <c r="AK133" s="318">
        <f t="shared" si="260"/>
        <v>-99.10714286</v>
      </c>
      <c r="AL133" s="318">
        <f t="shared" si="260"/>
        <v>-48.14814815</v>
      </c>
      <c r="AM133" s="318">
        <f t="shared" si="260"/>
        <v>10.20408163</v>
      </c>
      <c r="AN133" s="318">
        <f t="shared" si="260"/>
        <v>11.36363636</v>
      </c>
      <c r="AO133" s="318">
        <f t="shared" si="260"/>
        <v>10</v>
      </c>
      <c r="AP133" s="318">
        <f t="shared" si="260"/>
        <v>45.45454545</v>
      </c>
      <c r="AQ133" s="318">
        <f t="shared" si="260"/>
        <v>57.14285714</v>
      </c>
      <c r="AR133" s="318">
        <f t="shared" si="260"/>
        <v>16.66666667</v>
      </c>
      <c r="AS133" s="318">
        <f t="shared" si="260"/>
        <v>23.71134021</v>
      </c>
      <c r="AT133" s="318">
        <f t="shared" si="260"/>
        <v>19.75308642</v>
      </c>
      <c r="AU133" s="319">
        <f t="shared" si="9"/>
        <v>34.55461453</v>
      </c>
      <c r="AV133" s="320">
        <f t="shared" si="10"/>
        <v>89.64620257</v>
      </c>
    </row>
    <row r="134" ht="11.25" customHeight="1">
      <c r="A134" s="49" t="s">
        <v>2039</v>
      </c>
      <c r="B134" s="99" t="s">
        <v>2040</v>
      </c>
      <c r="C134" s="310">
        <v>8.5</v>
      </c>
      <c r="D134" s="310">
        <v>7.5</v>
      </c>
      <c r="E134" s="316">
        <v>6.5</v>
      </c>
      <c r="F134" s="310">
        <v>6.0</v>
      </c>
      <c r="G134" s="310">
        <v>1.5</v>
      </c>
      <c r="H134" s="349">
        <v>0.0</v>
      </c>
      <c r="I134" s="349">
        <v>0.0</v>
      </c>
      <c r="J134" s="349"/>
      <c r="K134" s="349">
        <v>0.0</v>
      </c>
      <c r="L134" s="327">
        <v>0.0</v>
      </c>
      <c r="M134" s="349"/>
      <c r="N134" s="327">
        <v>0.0</v>
      </c>
      <c r="O134" s="325">
        <v>0.0</v>
      </c>
      <c r="P134" s="325">
        <v>0.0</v>
      </c>
      <c r="Q134" s="325">
        <v>0.0</v>
      </c>
      <c r="R134" s="325">
        <v>0.0</v>
      </c>
      <c r="S134" s="325">
        <v>0.0</v>
      </c>
      <c r="T134" s="325">
        <v>0.0</v>
      </c>
      <c r="U134" s="325">
        <v>0.0</v>
      </c>
      <c r="V134" s="325">
        <v>0.0</v>
      </c>
      <c r="W134" s="325">
        <v>0.0</v>
      </c>
      <c r="X134" s="325">
        <v>0.0</v>
      </c>
      <c r="Y134" s="325">
        <v>0.0</v>
      </c>
      <c r="Z134" s="316">
        <f t="shared" si="3"/>
        <v>30</v>
      </c>
      <c r="AA134" s="317">
        <f t="shared" ref="AA134:AF134" si="261">IF(ISERROR((C134/D134-1)*100),"n/a",(C134/D134-1)*100)</f>
        <v>13.33333333</v>
      </c>
      <c r="AB134" s="317">
        <f t="shared" si="261"/>
        <v>15.38461538</v>
      </c>
      <c r="AC134" s="318">
        <f t="shared" si="261"/>
        <v>8.333333333</v>
      </c>
      <c r="AD134" s="318">
        <f t="shared" si="261"/>
        <v>300</v>
      </c>
      <c r="AE134" s="318" t="str">
        <f t="shared" si="261"/>
        <v>n/a</v>
      </c>
      <c r="AF134" s="318" t="str">
        <f t="shared" si="261"/>
        <v>n/a</v>
      </c>
      <c r="AG134" s="318" t="str">
        <f t="shared" si="5"/>
        <v>n/a</v>
      </c>
      <c r="AH134" s="318" t="str">
        <f t="shared" si="6"/>
        <v>n/a</v>
      </c>
      <c r="AI134" s="318" t="str">
        <f t="shared" si="7"/>
        <v>n/a</v>
      </c>
      <c r="AJ134" s="318" t="str">
        <f t="shared" ref="AJ134:AT134" si="262">IF(ISERROR((N134/O134-1)*100),"n/a",(N134/O134-1)*100)</f>
        <v>n/a</v>
      </c>
      <c r="AK134" s="318" t="str">
        <f t="shared" si="262"/>
        <v>n/a</v>
      </c>
      <c r="AL134" s="318" t="str">
        <f t="shared" si="262"/>
        <v>n/a</v>
      </c>
      <c r="AM134" s="318" t="str">
        <f t="shared" si="262"/>
        <v>n/a</v>
      </c>
      <c r="AN134" s="318" t="str">
        <f t="shared" si="262"/>
        <v>n/a</v>
      </c>
      <c r="AO134" s="318" t="str">
        <f t="shared" si="262"/>
        <v>n/a</v>
      </c>
      <c r="AP134" s="318" t="str">
        <f t="shared" si="262"/>
        <v>n/a</v>
      </c>
      <c r="AQ134" s="318" t="str">
        <f t="shared" si="262"/>
        <v>n/a</v>
      </c>
      <c r="AR134" s="318" t="str">
        <f t="shared" si="262"/>
        <v>n/a</v>
      </c>
      <c r="AS134" s="318" t="str">
        <f t="shared" si="262"/>
        <v>n/a</v>
      </c>
      <c r="AT134" s="318" t="str">
        <f t="shared" si="262"/>
        <v>n/a</v>
      </c>
      <c r="AU134" s="319">
        <f t="shared" si="9"/>
        <v>84.26282051</v>
      </c>
      <c r="AV134" s="320">
        <f t="shared" si="10"/>
        <v>143.8552709</v>
      </c>
    </row>
    <row r="135" ht="11.25" customHeight="1">
      <c r="A135" s="232" t="s">
        <v>647</v>
      </c>
      <c r="B135" s="99" t="s">
        <v>648</v>
      </c>
      <c r="C135" s="309">
        <v>1.9148</v>
      </c>
      <c r="D135" s="310">
        <v>1.876</v>
      </c>
      <c r="E135" s="316">
        <v>1.8226</v>
      </c>
      <c r="F135" s="309">
        <v>1.6718000000000002</v>
      </c>
      <c r="G135" s="309">
        <v>1.459</v>
      </c>
      <c r="H135" s="309">
        <v>1.29</v>
      </c>
      <c r="I135" s="309">
        <v>1.155</v>
      </c>
      <c r="J135" s="322"/>
      <c r="K135" s="309">
        <v>0.905</v>
      </c>
      <c r="L135" s="309">
        <v>0.82</v>
      </c>
      <c r="M135" s="322"/>
      <c r="N135" s="316">
        <v>0.74</v>
      </c>
      <c r="O135" s="324">
        <v>0.5017</v>
      </c>
      <c r="P135" s="324">
        <v>0.3734</v>
      </c>
      <c r="Q135" s="324">
        <v>0.3016</v>
      </c>
      <c r="R135" s="324">
        <v>0.2154</v>
      </c>
      <c r="S135" s="324">
        <v>0.1292</v>
      </c>
      <c r="T135" s="324">
        <v>0.086</v>
      </c>
      <c r="U135" s="324">
        <v>0.079</v>
      </c>
      <c r="V135" s="324">
        <v>0.072</v>
      </c>
      <c r="W135" s="324">
        <v>0.0648</v>
      </c>
      <c r="X135" s="324">
        <v>0.0532</v>
      </c>
      <c r="Y135" s="324">
        <v>0.048</v>
      </c>
      <c r="Z135" s="316">
        <f t="shared" si="3"/>
        <v>15.5785</v>
      </c>
      <c r="AA135" s="317">
        <f t="shared" ref="AA135:AF135" si="263">IF(ISERROR((C135/D135-1)*100),"n/a",(C135/D135-1)*100)</f>
        <v>2.068230277</v>
      </c>
      <c r="AB135" s="317">
        <f t="shared" si="263"/>
        <v>2.929880391</v>
      </c>
      <c r="AC135" s="318">
        <f t="shared" si="263"/>
        <v>9.020217729</v>
      </c>
      <c r="AD135" s="318">
        <f t="shared" si="263"/>
        <v>14.58533242</v>
      </c>
      <c r="AE135" s="318">
        <f t="shared" si="263"/>
        <v>13.10077519</v>
      </c>
      <c r="AF135" s="318">
        <f t="shared" si="263"/>
        <v>11.68831169</v>
      </c>
      <c r="AG135" s="318">
        <f t="shared" si="5"/>
        <v>27.62430939</v>
      </c>
      <c r="AH135" s="318">
        <f t="shared" si="6"/>
        <v>10.36585366</v>
      </c>
      <c r="AI135" s="318">
        <f t="shared" si="7"/>
        <v>10.81081081</v>
      </c>
      <c r="AJ135" s="318">
        <f t="shared" ref="AJ135:AT135" si="264">IF(ISERROR((N135/O135-1)*100),"n/a",(N135/O135-1)*100)</f>
        <v>47.49850508</v>
      </c>
      <c r="AK135" s="318">
        <f t="shared" si="264"/>
        <v>34.35993573</v>
      </c>
      <c r="AL135" s="318">
        <f t="shared" si="264"/>
        <v>23.80636605</v>
      </c>
      <c r="AM135" s="318">
        <f t="shared" si="264"/>
        <v>40.0185701</v>
      </c>
      <c r="AN135" s="318">
        <f t="shared" si="264"/>
        <v>66.71826625</v>
      </c>
      <c r="AO135" s="318">
        <f t="shared" si="264"/>
        <v>50.23255814</v>
      </c>
      <c r="AP135" s="318">
        <f t="shared" si="264"/>
        <v>8.860759494</v>
      </c>
      <c r="AQ135" s="318">
        <f t="shared" si="264"/>
        <v>9.722222222</v>
      </c>
      <c r="AR135" s="318">
        <f t="shared" si="264"/>
        <v>11.11111111</v>
      </c>
      <c r="AS135" s="318">
        <f t="shared" si="264"/>
        <v>21.80451128</v>
      </c>
      <c r="AT135" s="318">
        <f t="shared" si="264"/>
        <v>10.83333333</v>
      </c>
      <c r="AU135" s="319">
        <f t="shared" si="9"/>
        <v>21.35799302</v>
      </c>
      <c r="AV135" s="320">
        <f t="shared" si="10"/>
        <v>17.6936252</v>
      </c>
    </row>
    <row r="136" ht="11.25" customHeight="1">
      <c r="A136" s="321" t="s">
        <v>1492</v>
      </c>
      <c r="B136" s="99" t="s">
        <v>1493</v>
      </c>
      <c r="C136" s="309">
        <v>1.38</v>
      </c>
      <c r="D136" s="310">
        <v>1.24</v>
      </c>
      <c r="E136" s="316">
        <v>1.06</v>
      </c>
      <c r="F136" s="309">
        <v>0.88</v>
      </c>
      <c r="G136" s="309">
        <v>0.73</v>
      </c>
      <c r="H136" s="309">
        <v>0.61</v>
      </c>
      <c r="I136" s="309">
        <v>0.52</v>
      </c>
      <c r="J136" s="322"/>
      <c r="K136" s="309">
        <v>0.24</v>
      </c>
      <c r="L136" s="326">
        <v>0.0</v>
      </c>
      <c r="M136" s="322"/>
      <c r="N136" s="327">
        <v>0.0</v>
      </c>
      <c r="O136" s="325">
        <v>0.0</v>
      </c>
      <c r="P136" s="325">
        <v>0.0</v>
      </c>
      <c r="Q136" s="325">
        <v>0.0</v>
      </c>
      <c r="R136" s="325">
        <v>0.0</v>
      </c>
      <c r="S136" s="325">
        <v>0.0</v>
      </c>
      <c r="T136" s="325">
        <v>0.0</v>
      </c>
      <c r="U136" s="325">
        <v>0.0</v>
      </c>
      <c r="V136" s="325">
        <v>0.0</v>
      </c>
      <c r="W136" s="325">
        <v>0.0</v>
      </c>
      <c r="X136" s="325">
        <v>0.0</v>
      </c>
      <c r="Y136" s="325">
        <v>0.0</v>
      </c>
      <c r="Z136" s="316">
        <f t="shared" si="3"/>
        <v>6.66</v>
      </c>
      <c r="AA136" s="317">
        <f t="shared" ref="AA136:AF136" si="265">IF(ISERROR((C136/D136-1)*100),"n/a",(C136/D136-1)*100)</f>
        <v>11.29032258</v>
      </c>
      <c r="AB136" s="317">
        <f t="shared" si="265"/>
        <v>16.98113208</v>
      </c>
      <c r="AC136" s="318">
        <f t="shared" si="265"/>
        <v>20.45454545</v>
      </c>
      <c r="AD136" s="318">
        <f t="shared" si="265"/>
        <v>20.54794521</v>
      </c>
      <c r="AE136" s="318">
        <f t="shared" si="265"/>
        <v>19.67213115</v>
      </c>
      <c r="AF136" s="318">
        <f t="shared" si="265"/>
        <v>17.30769231</v>
      </c>
      <c r="AG136" s="318">
        <f t="shared" si="5"/>
        <v>116.6666667</v>
      </c>
      <c r="AH136" s="318" t="str">
        <f t="shared" si="6"/>
        <v>n/a</v>
      </c>
      <c r="AI136" s="318" t="str">
        <f t="shared" si="7"/>
        <v>n/a</v>
      </c>
      <c r="AJ136" s="318" t="str">
        <f t="shared" ref="AJ136:AT136" si="266">IF(ISERROR((N136/O136-1)*100),"n/a",(N136/O136-1)*100)</f>
        <v>n/a</v>
      </c>
      <c r="AK136" s="318" t="str">
        <f t="shared" si="266"/>
        <v>n/a</v>
      </c>
      <c r="AL136" s="318" t="str">
        <f t="shared" si="266"/>
        <v>n/a</v>
      </c>
      <c r="AM136" s="318" t="str">
        <f t="shared" si="266"/>
        <v>n/a</v>
      </c>
      <c r="AN136" s="318" t="str">
        <f t="shared" si="266"/>
        <v>n/a</v>
      </c>
      <c r="AO136" s="318" t="str">
        <f t="shared" si="266"/>
        <v>n/a</v>
      </c>
      <c r="AP136" s="318" t="str">
        <f t="shared" si="266"/>
        <v>n/a</v>
      </c>
      <c r="AQ136" s="318" t="str">
        <f t="shared" si="266"/>
        <v>n/a</v>
      </c>
      <c r="AR136" s="318" t="str">
        <f t="shared" si="266"/>
        <v>n/a</v>
      </c>
      <c r="AS136" s="318" t="str">
        <f t="shared" si="266"/>
        <v>n/a</v>
      </c>
      <c r="AT136" s="318" t="str">
        <f t="shared" si="266"/>
        <v>n/a</v>
      </c>
      <c r="AU136" s="319">
        <f t="shared" si="9"/>
        <v>31.84577649</v>
      </c>
      <c r="AV136" s="320">
        <f t="shared" si="10"/>
        <v>37.53891851</v>
      </c>
    </row>
    <row r="137" ht="11.25" customHeight="1">
      <c r="A137" s="370" t="s">
        <v>1494</v>
      </c>
      <c r="B137" s="371" t="s">
        <v>1495</v>
      </c>
      <c r="C137" s="309">
        <v>0.34</v>
      </c>
      <c r="D137" s="310">
        <v>0.23</v>
      </c>
      <c r="E137" s="372">
        <v>0.17</v>
      </c>
      <c r="F137" s="373">
        <v>0.13</v>
      </c>
      <c r="G137" s="373">
        <v>0.12</v>
      </c>
      <c r="H137" s="373">
        <v>0.105</v>
      </c>
      <c r="I137" s="373">
        <v>0.025</v>
      </c>
      <c r="J137" s="373"/>
      <c r="K137" s="374">
        <v>0.0</v>
      </c>
      <c r="L137" s="375">
        <v>0.0</v>
      </c>
      <c r="M137" s="373"/>
      <c r="N137" s="375">
        <v>0.0</v>
      </c>
      <c r="O137" s="376">
        <v>0.0</v>
      </c>
      <c r="P137" s="376">
        <v>0.0</v>
      </c>
      <c r="Q137" s="376">
        <v>0.0</v>
      </c>
      <c r="R137" s="376">
        <v>0.0</v>
      </c>
      <c r="S137" s="376">
        <v>0.0</v>
      </c>
      <c r="T137" s="376">
        <v>0.0</v>
      </c>
      <c r="U137" s="376">
        <v>0.0</v>
      </c>
      <c r="V137" s="376">
        <v>0.0</v>
      </c>
      <c r="W137" s="376">
        <v>0.0</v>
      </c>
      <c r="X137" s="376">
        <v>0.0</v>
      </c>
      <c r="Y137" s="376">
        <v>0.0</v>
      </c>
      <c r="Z137" s="316">
        <f t="shared" si="3"/>
        <v>1.12</v>
      </c>
      <c r="AA137" s="317">
        <f t="shared" ref="AA137:AF137" si="267">IF(ISERROR((C137/D137-1)*100),"n/a",(C137/D137-1)*100)</f>
        <v>47.82608696</v>
      </c>
      <c r="AB137" s="317">
        <f t="shared" si="267"/>
        <v>35.29411765</v>
      </c>
      <c r="AC137" s="318">
        <f t="shared" si="267"/>
        <v>30.76923077</v>
      </c>
      <c r="AD137" s="318">
        <f t="shared" si="267"/>
        <v>8.333333333</v>
      </c>
      <c r="AE137" s="318">
        <f t="shared" si="267"/>
        <v>14.28571429</v>
      </c>
      <c r="AF137" s="318">
        <f t="shared" si="267"/>
        <v>320</v>
      </c>
      <c r="AG137" s="318" t="str">
        <f t="shared" si="5"/>
        <v>n/a</v>
      </c>
      <c r="AH137" s="318" t="str">
        <f t="shared" si="6"/>
        <v>n/a</v>
      </c>
      <c r="AI137" s="318" t="str">
        <f t="shared" si="7"/>
        <v>n/a</v>
      </c>
      <c r="AJ137" s="318" t="str">
        <f t="shared" ref="AJ137:AT137" si="268">IF(ISERROR((N137/O137-1)*100),"n/a",(N137/O137-1)*100)</f>
        <v>n/a</v>
      </c>
      <c r="AK137" s="318" t="str">
        <f t="shared" si="268"/>
        <v>n/a</v>
      </c>
      <c r="AL137" s="318" t="str">
        <f t="shared" si="268"/>
        <v>n/a</v>
      </c>
      <c r="AM137" s="318" t="str">
        <f t="shared" si="268"/>
        <v>n/a</v>
      </c>
      <c r="AN137" s="318" t="str">
        <f t="shared" si="268"/>
        <v>n/a</v>
      </c>
      <c r="AO137" s="318" t="str">
        <f t="shared" si="268"/>
        <v>n/a</v>
      </c>
      <c r="AP137" s="318" t="str">
        <f t="shared" si="268"/>
        <v>n/a</v>
      </c>
      <c r="AQ137" s="318" t="str">
        <f t="shared" si="268"/>
        <v>n/a</v>
      </c>
      <c r="AR137" s="318" t="str">
        <f t="shared" si="268"/>
        <v>n/a</v>
      </c>
      <c r="AS137" s="318" t="str">
        <f t="shared" si="268"/>
        <v>n/a</v>
      </c>
      <c r="AT137" s="318" t="str">
        <f t="shared" si="268"/>
        <v>n/a</v>
      </c>
      <c r="AU137" s="319">
        <f t="shared" si="9"/>
        <v>76.08474717</v>
      </c>
      <c r="AV137" s="320">
        <f t="shared" si="10"/>
        <v>120.3494482</v>
      </c>
    </row>
    <row r="138" ht="11.25" customHeight="1">
      <c r="A138" s="321" t="s">
        <v>649</v>
      </c>
      <c r="B138" s="99" t="s">
        <v>650</v>
      </c>
      <c r="C138" s="309">
        <v>1.05</v>
      </c>
      <c r="D138" s="310">
        <v>0.85</v>
      </c>
      <c r="E138" s="310">
        <v>0.7045454545454545</v>
      </c>
      <c r="F138" s="309">
        <v>0.6742424242424243</v>
      </c>
      <c r="G138" s="309">
        <v>0.6439393939393938</v>
      </c>
      <c r="H138" s="309">
        <v>0.6136363636363636</v>
      </c>
      <c r="I138" s="309">
        <v>0.5606060606060606</v>
      </c>
      <c r="J138" s="322"/>
      <c r="K138" s="309">
        <v>0.47520661157024785</v>
      </c>
      <c r="L138" s="316">
        <v>0.41760581016779263</v>
      </c>
      <c r="M138" s="322"/>
      <c r="N138" s="316">
        <v>0.36313548710242916</v>
      </c>
      <c r="O138" s="324">
        <v>0.3318307037315301</v>
      </c>
      <c r="P138" s="324">
        <v>0.30678687703481083</v>
      </c>
      <c r="Q138" s="324">
        <v>0.2732031054345104</v>
      </c>
      <c r="R138" s="324">
        <v>0.25043826696719257</v>
      </c>
      <c r="S138" s="324">
        <v>0.22008514901076873</v>
      </c>
      <c r="T138" s="324">
        <v>0.21249686952166286</v>
      </c>
      <c r="U138" s="325">
        <v>0.19318807913849234</v>
      </c>
      <c r="V138" s="324">
        <v>0.179701978462309</v>
      </c>
      <c r="W138" s="324">
        <v>0.17520661157024786</v>
      </c>
      <c r="X138" s="324">
        <v>0.17520661157024786</v>
      </c>
      <c r="Y138" s="324">
        <v>0.1598860505885299</v>
      </c>
      <c r="Z138" s="316">
        <f t="shared" si="3"/>
        <v>8.830947909</v>
      </c>
      <c r="AA138" s="317">
        <f t="shared" ref="AA138:AF138" si="269">IF(ISERROR((C138/D138-1)*100),"n/a",(C138/D138-1)*100)</f>
        <v>23.52941176</v>
      </c>
      <c r="AB138" s="317">
        <f t="shared" si="269"/>
        <v>20.64516129</v>
      </c>
      <c r="AC138" s="318">
        <f t="shared" si="269"/>
        <v>4.494382022</v>
      </c>
      <c r="AD138" s="318">
        <f t="shared" si="269"/>
        <v>4.705882353</v>
      </c>
      <c r="AE138" s="318">
        <f t="shared" si="269"/>
        <v>4.938271605</v>
      </c>
      <c r="AF138" s="318">
        <f t="shared" si="269"/>
        <v>9.459459459</v>
      </c>
      <c r="AG138" s="318">
        <f t="shared" si="5"/>
        <v>17.97101449</v>
      </c>
      <c r="AH138" s="318">
        <f t="shared" si="6"/>
        <v>13.79310345</v>
      </c>
      <c r="AI138" s="318">
        <f t="shared" si="7"/>
        <v>15</v>
      </c>
      <c r="AJ138" s="318">
        <f t="shared" ref="AJ138:AT138" si="270">IF(ISERROR((N138/O138-1)*100),"n/a",(N138/O138-1)*100)</f>
        <v>9.433962264</v>
      </c>
      <c r="AK138" s="318">
        <f t="shared" si="270"/>
        <v>8.163265306</v>
      </c>
      <c r="AL138" s="318">
        <f t="shared" si="270"/>
        <v>12.29260244</v>
      </c>
      <c r="AM138" s="318">
        <f t="shared" si="270"/>
        <v>9.09</v>
      </c>
      <c r="AN138" s="318">
        <f t="shared" si="270"/>
        <v>13.79153391</v>
      </c>
      <c r="AO138" s="318">
        <f t="shared" si="270"/>
        <v>3.571007661</v>
      </c>
      <c r="AP138" s="318">
        <f t="shared" si="270"/>
        <v>9.994814623</v>
      </c>
      <c r="AQ138" s="318">
        <f t="shared" si="270"/>
        <v>7.504703505</v>
      </c>
      <c r="AR138" s="318">
        <f t="shared" si="270"/>
        <v>2.565751858</v>
      </c>
      <c r="AS138" s="318">
        <f t="shared" si="270"/>
        <v>0</v>
      </c>
      <c r="AT138" s="318">
        <f t="shared" si="270"/>
        <v>9.582174884</v>
      </c>
      <c r="AU138" s="319">
        <f t="shared" si="9"/>
        <v>10.02632514</v>
      </c>
      <c r="AV138" s="320">
        <f t="shared" si="10"/>
        <v>6.115911182</v>
      </c>
    </row>
    <row r="139" ht="11.25" customHeight="1">
      <c r="A139" s="232" t="s">
        <v>651</v>
      </c>
      <c r="B139" s="99" t="s">
        <v>652</v>
      </c>
      <c r="C139" s="309">
        <v>1.22</v>
      </c>
      <c r="D139" s="310">
        <v>1.1</v>
      </c>
      <c r="E139" s="310">
        <v>1.0</v>
      </c>
      <c r="F139" s="309">
        <v>0.92</v>
      </c>
      <c r="G139" s="309">
        <v>0.84</v>
      </c>
      <c r="H139" s="309">
        <v>0.76</v>
      </c>
      <c r="I139" s="309">
        <v>0.69</v>
      </c>
      <c r="J139" s="322"/>
      <c r="K139" s="309">
        <v>0.63</v>
      </c>
      <c r="L139" s="323">
        <v>0.57</v>
      </c>
      <c r="M139" s="322"/>
      <c r="N139" s="316">
        <v>0.405</v>
      </c>
      <c r="O139" s="324">
        <v>0.32</v>
      </c>
      <c r="P139" s="324">
        <v>0.28</v>
      </c>
      <c r="Q139" s="324">
        <v>0.23</v>
      </c>
      <c r="R139" s="324">
        <v>0.19</v>
      </c>
      <c r="S139" s="324">
        <v>0.17</v>
      </c>
      <c r="T139" s="324">
        <v>0.15</v>
      </c>
      <c r="U139" s="324">
        <v>0.12</v>
      </c>
      <c r="V139" s="324">
        <v>0.1</v>
      </c>
      <c r="W139" s="324">
        <v>0.08</v>
      </c>
      <c r="X139" s="324">
        <v>0.07</v>
      </c>
      <c r="Y139" s="325">
        <v>0.06</v>
      </c>
      <c r="Z139" s="316">
        <f t="shared" si="3"/>
        <v>9.905</v>
      </c>
      <c r="AA139" s="317">
        <f t="shared" ref="AA139:AF139" si="271">IF(ISERROR((C139/D139-1)*100),"n/a",(C139/D139-1)*100)</f>
        <v>10.90909091</v>
      </c>
      <c r="AB139" s="317">
        <f t="shared" si="271"/>
        <v>10</v>
      </c>
      <c r="AC139" s="318">
        <f t="shared" si="271"/>
        <v>8.695652174</v>
      </c>
      <c r="AD139" s="318">
        <f t="shared" si="271"/>
        <v>9.523809524</v>
      </c>
      <c r="AE139" s="318">
        <f t="shared" si="271"/>
        <v>10.52631579</v>
      </c>
      <c r="AF139" s="318">
        <f t="shared" si="271"/>
        <v>10.14492754</v>
      </c>
      <c r="AG139" s="318">
        <f t="shared" si="5"/>
        <v>9.523809524</v>
      </c>
      <c r="AH139" s="318">
        <f t="shared" si="6"/>
        <v>10.52631579</v>
      </c>
      <c r="AI139" s="318">
        <f t="shared" si="7"/>
        <v>40.74074074</v>
      </c>
      <c r="AJ139" s="318">
        <f t="shared" ref="AJ139:AT139" si="272">IF(ISERROR((N139/O139-1)*100),"n/a",(N139/O139-1)*100)</f>
        <v>26.5625</v>
      </c>
      <c r="AK139" s="318">
        <f t="shared" si="272"/>
        <v>14.28571429</v>
      </c>
      <c r="AL139" s="318">
        <f t="shared" si="272"/>
        <v>21.73913043</v>
      </c>
      <c r="AM139" s="318">
        <f t="shared" si="272"/>
        <v>21.05263158</v>
      </c>
      <c r="AN139" s="318">
        <f t="shared" si="272"/>
        <v>11.76470588</v>
      </c>
      <c r="AO139" s="318">
        <f t="shared" si="272"/>
        <v>13.33333333</v>
      </c>
      <c r="AP139" s="318">
        <f t="shared" si="272"/>
        <v>25</v>
      </c>
      <c r="AQ139" s="318">
        <f t="shared" si="272"/>
        <v>20</v>
      </c>
      <c r="AR139" s="318">
        <f t="shared" si="272"/>
        <v>25</v>
      </c>
      <c r="AS139" s="318">
        <f t="shared" si="272"/>
        <v>14.28571429</v>
      </c>
      <c r="AT139" s="318">
        <f t="shared" si="272"/>
        <v>16.66666667</v>
      </c>
      <c r="AU139" s="319">
        <f t="shared" si="9"/>
        <v>16.51405292</v>
      </c>
      <c r="AV139" s="320">
        <f t="shared" si="10"/>
        <v>8.20648148</v>
      </c>
    </row>
    <row r="140" ht="11.25" customHeight="1">
      <c r="A140" s="232" t="s">
        <v>200</v>
      </c>
      <c r="B140" s="99" t="s">
        <v>201</v>
      </c>
      <c r="C140" s="309">
        <v>3.78</v>
      </c>
      <c r="D140" s="310">
        <v>3.28</v>
      </c>
      <c r="E140" s="310">
        <v>3.1</v>
      </c>
      <c r="F140" s="328">
        <v>3.08</v>
      </c>
      <c r="G140" s="309">
        <v>2.94</v>
      </c>
      <c r="H140" s="309">
        <v>2.6</v>
      </c>
      <c r="I140" s="309">
        <v>2.34</v>
      </c>
      <c r="J140" s="322" t="s">
        <v>2154</v>
      </c>
      <c r="K140" s="309">
        <v>1.96</v>
      </c>
      <c r="L140" s="323">
        <v>1.8</v>
      </c>
      <c r="M140" s="322"/>
      <c r="N140" s="316">
        <v>1.72</v>
      </c>
      <c r="O140" s="325">
        <v>1.68</v>
      </c>
      <c r="P140" s="324">
        <v>1.56</v>
      </c>
      <c r="Q140" s="324">
        <v>1.32</v>
      </c>
      <c r="R140" s="324">
        <v>1.1</v>
      </c>
      <c r="S140" s="324">
        <v>0.91</v>
      </c>
      <c r="T140" s="324">
        <v>0.78</v>
      </c>
      <c r="U140" s="324">
        <v>0.71</v>
      </c>
      <c r="V140" s="325">
        <v>0.7</v>
      </c>
      <c r="W140" s="324">
        <v>0.69</v>
      </c>
      <c r="X140" s="324">
        <v>0.665</v>
      </c>
      <c r="Y140" s="324">
        <v>0.625</v>
      </c>
      <c r="Z140" s="316">
        <f t="shared" si="3"/>
        <v>37.34</v>
      </c>
      <c r="AA140" s="317">
        <f t="shared" ref="AA140:AF140" si="273">IF(ISERROR((C140/D140-1)*100),"n/a",(C140/D140-1)*100)</f>
        <v>15.24390244</v>
      </c>
      <c r="AB140" s="317">
        <f t="shared" si="273"/>
        <v>5.806451613</v>
      </c>
      <c r="AC140" s="318">
        <f t="shared" si="273"/>
        <v>0.6493506494</v>
      </c>
      <c r="AD140" s="318">
        <f t="shared" si="273"/>
        <v>4.761904762</v>
      </c>
      <c r="AE140" s="318">
        <f t="shared" si="273"/>
        <v>13.07692308</v>
      </c>
      <c r="AF140" s="318">
        <f t="shared" si="273"/>
        <v>11.11111111</v>
      </c>
      <c r="AG140" s="318">
        <f t="shared" si="5"/>
        <v>19.3877551</v>
      </c>
      <c r="AH140" s="318">
        <f t="shared" si="6"/>
        <v>8.888888889</v>
      </c>
      <c r="AI140" s="318">
        <f t="shared" si="7"/>
        <v>4.651162791</v>
      </c>
      <c r="AJ140" s="318">
        <f t="shared" ref="AJ140:AT140" si="274">IF(ISERROR((N140/O140-1)*100),"n/a",(N140/O140-1)*100)</f>
        <v>2.380952381</v>
      </c>
      <c r="AK140" s="318">
        <f t="shared" si="274"/>
        <v>7.692307692</v>
      </c>
      <c r="AL140" s="318">
        <f t="shared" si="274"/>
        <v>18.18181818</v>
      </c>
      <c r="AM140" s="318">
        <f t="shared" si="274"/>
        <v>20</v>
      </c>
      <c r="AN140" s="318">
        <f t="shared" si="274"/>
        <v>20.87912088</v>
      </c>
      <c r="AO140" s="318">
        <f t="shared" si="274"/>
        <v>16.66666667</v>
      </c>
      <c r="AP140" s="318">
        <f t="shared" si="274"/>
        <v>9.85915493</v>
      </c>
      <c r="AQ140" s="318">
        <f t="shared" si="274"/>
        <v>1.428571429</v>
      </c>
      <c r="AR140" s="318">
        <f t="shared" si="274"/>
        <v>1.449275362</v>
      </c>
      <c r="AS140" s="318">
        <f t="shared" si="274"/>
        <v>3.759398496</v>
      </c>
      <c r="AT140" s="318">
        <f t="shared" si="274"/>
        <v>6.4</v>
      </c>
      <c r="AU140" s="319">
        <f t="shared" si="9"/>
        <v>9.613735823</v>
      </c>
      <c r="AV140" s="320">
        <f t="shared" si="10"/>
        <v>6.79502783</v>
      </c>
    </row>
    <row r="141" ht="11.25" customHeight="1">
      <c r="A141" s="232" t="s">
        <v>653</v>
      </c>
      <c r="B141" s="99" t="s">
        <v>654</v>
      </c>
      <c r="C141" s="309">
        <v>2.04</v>
      </c>
      <c r="D141" s="310">
        <v>1.96</v>
      </c>
      <c r="E141" s="310">
        <v>1.8599999999999999</v>
      </c>
      <c r="F141" s="309">
        <v>1.84</v>
      </c>
      <c r="G141" s="309">
        <v>1.8</v>
      </c>
      <c r="H141" s="328">
        <v>1.68</v>
      </c>
      <c r="I141" s="309">
        <v>1.59</v>
      </c>
      <c r="J141" s="322"/>
      <c r="K141" s="309">
        <v>1.5</v>
      </c>
      <c r="L141" s="323">
        <v>1.42</v>
      </c>
      <c r="M141" s="322"/>
      <c r="N141" s="327">
        <v>1.4</v>
      </c>
      <c r="O141" s="324">
        <v>1.34</v>
      </c>
      <c r="P141" s="324">
        <v>1.28</v>
      </c>
      <c r="Q141" s="324">
        <v>1.18</v>
      </c>
      <c r="R141" s="324">
        <v>1.06</v>
      </c>
      <c r="S141" s="324">
        <v>1.01</v>
      </c>
      <c r="T141" s="324">
        <v>0.94</v>
      </c>
      <c r="U141" s="325">
        <v>0.88</v>
      </c>
      <c r="V141" s="324">
        <v>0.84</v>
      </c>
      <c r="W141" s="324">
        <v>0.76667</v>
      </c>
      <c r="X141" s="324">
        <v>0.61333</v>
      </c>
      <c r="Y141" s="324">
        <v>0.46667</v>
      </c>
      <c r="Z141" s="316">
        <f t="shared" si="3"/>
        <v>27.46667</v>
      </c>
      <c r="AA141" s="317">
        <f t="shared" ref="AA141:AF141" si="275">IF(ISERROR((C141/D141-1)*100),"n/a",(C141/D141-1)*100)</f>
        <v>4.081632653</v>
      </c>
      <c r="AB141" s="317">
        <f t="shared" si="275"/>
        <v>5.376344086</v>
      </c>
      <c r="AC141" s="318">
        <f t="shared" si="275"/>
        <v>1.086956522</v>
      </c>
      <c r="AD141" s="318">
        <f t="shared" si="275"/>
        <v>2.222222222</v>
      </c>
      <c r="AE141" s="318">
        <f t="shared" si="275"/>
        <v>7.142857143</v>
      </c>
      <c r="AF141" s="318">
        <f t="shared" si="275"/>
        <v>5.660377358</v>
      </c>
      <c r="AG141" s="318">
        <f t="shared" si="5"/>
        <v>6</v>
      </c>
      <c r="AH141" s="318">
        <f t="shared" si="6"/>
        <v>5.633802817</v>
      </c>
      <c r="AI141" s="318">
        <f t="shared" si="7"/>
        <v>1.428571429</v>
      </c>
      <c r="AJ141" s="318">
        <f t="shared" ref="AJ141:AT141" si="276">IF(ISERROR((N141/O141-1)*100),"n/a",(N141/O141-1)*100)</f>
        <v>4.47761194</v>
      </c>
      <c r="AK141" s="318">
        <f t="shared" si="276"/>
        <v>4.6875</v>
      </c>
      <c r="AL141" s="318">
        <f t="shared" si="276"/>
        <v>8.474576271</v>
      </c>
      <c r="AM141" s="318">
        <f t="shared" si="276"/>
        <v>11.32075472</v>
      </c>
      <c r="AN141" s="318">
        <f t="shared" si="276"/>
        <v>4.95049505</v>
      </c>
      <c r="AO141" s="318">
        <f t="shared" si="276"/>
        <v>7.446808511</v>
      </c>
      <c r="AP141" s="318">
        <f t="shared" si="276"/>
        <v>6.818181818</v>
      </c>
      <c r="AQ141" s="318">
        <f t="shared" si="276"/>
        <v>4.761904762</v>
      </c>
      <c r="AR141" s="318">
        <f t="shared" si="276"/>
        <v>9.564741023</v>
      </c>
      <c r="AS141" s="318">
        <f t="shared" si="276"/>
        <v>25.00122283</v>
      </c>
      <c r="AT141" s="318">
        <f t="shared" si="276"/>
        <v>31.42691838</v>
      </c>
      <c r="AU141" s="319">
        <f t="shared" si="9"/>
        <v>7.878173977</v>
      </c>
      <c r="AV141" s="320">
        <f t="shared" si="10"/>
        <v>7.464071063</v>
      </c>
    </row>
    <row r="142" ht="11.25" customHeight="1">
      <c r="A142" s="336" t="s">
        <v>1690</v>
      </c>
      <c r="B142" s="331" t="s">
        <v>1691</v>
      </c>
      <c r="C142" s="309">
        <v>1.24</v>
      </c>
      <c r="D142" s="310">
        <v>1.03</v>
      </c>
      <c r="E142" s="310">
        <v>0.87</v>
      </c>
      <c r="F142" s="337">
        <v>0.75</v>
      </c>
      <c r="G142" s="337">
        <v>0.56</v>
      </c>
      <c r="H142" s="337">
        <v>0.29</v>
      </c>
      <c r="I142" s="337">
        <v>0.08</v>
      </c>
      <c r="J142" s="338"/>
      <c r="K142" s="343">
        <v>0.04</v>
      </c>
      <c r="L142" s="344">
        <v>0.04</v>
      </c>
      <c r="M142" s="338"/>
      <c r="N142" s="345">
        <v>0.04</v>
      </c>
      <c r="O142" s="340">
        <v>0.205</v>
      </c>
      <c r="P142" s="341">
        <v>0.42</v>
      </c>
      <c r="Q142" s="341">
        <v>0.405</v>
      </c>
      <c r="R142" s="340">
        <v>0.36</v>
      </c>
      <c r="S142" s="341">
        <v>0.36</v>
      </c>
      <c r="T142" s="341">
        <v>0.3</v>
      </c>
      <c r="U142" s="341">
        <v>0.28</v>
      </c>
      <c r="V142" s="341">
        <v>0.2775</v>
      </c>
      <c r="W142" s="341">
        <v>0.25</v>
      </c>
      <c r="X142" s="341">
        <v>0.22</v>
      </c>
      <c r="Y142" s="341">
        <v>0.20125</v>
      </c>
      <c r="Z142" s="316">
        <f t="shared" si="3"/>
        <v>8.21875</v>
      </c>
      <c r="AA142" s="317">
        <f t="shared" ref="AA142:AF142" si="277">IF(ISERROR((C142/D142-1)*100),"n/a",(C142/D142-1)*100)</f>
        <v>20.38834951</v>
      </c>
      <c r="AB142" s="317">
        <f t="shared" si="277"/>
        <v>18.3908046</v>
      </c>
      <c r="AC142" s="318">
        <f t="shared" si="277"/>
        <v>16</v>
      </c>
      <c r="AD142" s="318">
        <f t="shared" si="277"/>
        <v>33.92857143</v>
      </c>
      <c r="AE142" s="318">
        <f t="shared" si="277"/>
        <v>93.10344828</v>
      </c>
      <c r="AF142" s="318">
        <f t="shared" si="277"/>
        <v>262.5</v>
      </c>
      <c r="AG142" s="318">
        <f t="shared" si="5"/>
        <v>100</v>
      </c>
      <c r="AH142" s="318">
        <f t="shared" si="6"/>
        <v>0</v>
      </c>
      <c r="AI142" s="318">
        <f t="shared" si="7"/>
        <v>0</v>
      </c>
      <c r="AJ142" s="318">
        <f t="shared" ref="AJ142:AT142" si="278">IF(ISERROR((N142/O142-1)*100),"n/a",(N142/O142-1)*100)</f>
        <v>-80.48780488</v>
      </c>
      <c r="AK142" s="318">
        <f t="shared" si="278"/>
        <v>-51.19047619</v>
      </c>
      <c r="AL142" s="318">
        <f t="shared" si="278"/>
        <v>3.703703704</v>
      </c>
      <c r="AM142" s="318">
        <f t="shared" si="278"/>
        <v>12.5</v>
      </c>
      <c r="AN142" s="318">
        <f t="shared" si="278"/>
        <v>0</v>
      </c>
      <c r="AO142" s="318">
        <f t="shared" si="278"/>
        <v>20</v>
      </c>
      <c r="AP142" s="318">
        <f t="shared" si="278"/>
        <v>7.142857143</v>
      </c>
      <c r="AQ142" s="318">
        <f t="shared" si="278"/>
        <v>0.9009009009</v>
      </c>
      <c r="AR142" s="318">
        <f t="shared" si="278"/>
        <v>11</v>
      </c>
      <c r="AS142" s="318">
        <f t="shared" si="278"/>
        <v>13.63636364</v>
      </c>
      <c r="AT142" s="318">
        <f t="shared" si="278"/>
        <v>9.316770186</v>
      </c>
      <c r="AU142" s="319">
        <f t="shared" si="9"/>
        <v>24.54167442</v>
      </c>
      <c r="AV142" s="320">
        <f t="shared" si="10"/>
        <v>67.97986719</v>
      </c>
    </row>
    <row r="143" ht="11.25" customHeight="1">
      <c r="A143" s="321" t="s">
        <v>204</v>
      </c>
      <c r="B143" s="99" t="s">
        <v>205</v>
      </c>
      <c r="C143" s="309">
        <v>2.96</v>
      </c>
      <c r="D143" s="310">
        <v>2.88</v>
      </c>
      <c r="E143" s="330">
        <v>2.8</v>
      </c>
      <c r="F143" s="309">
        <v>2.72</v>
      </c>
      <c r="G143" s="309">
        <v>2.64</v>
      </c>
      <c r="H143" s="309">
        <v>2.56</v>
      </c>
      <c r="I143" s="309">
        <v>2.0</v>
      </c>
      <c r="J143" s="322"/>
      <c r="K143" s="309">
        <v>1.92</v>
      </c>
      <c r="L143" s="323">
        <v>1.36</v>
      </c>
      <c r="M143" s="322"/>
      <c r="N143" s="316">
        <v>1.28</v>
      </c>
      <c r="O143" s="324">
        <v>1.15</v>
      </c>
      <c r="P143" s="324">
        <v>1.09</v>
      </c>
      <c r="Q143" s="324">
        <v>1.04</v>
      </c>
      <c r="R143" s="324">
        <v>0.96</v>
      </c>
      <c r="S143" s="324">
        <v>0.88</v>
      </c>
      <c r="T143" s="324">
        <v>0.8</v>
      </c>
      <c r="U143" s="324">
        <v>0.74</v>
      </c>
      <c r="V143" s="324">
        <v>0.68</v>
      </c>
      <c r="W143" s="324">
        <v>0.56</v>
      </c>
      <c r="X143" s="324">
        <v>0.48</v>
      </c>
      <c r="Y143" s="324">
        <v>0.4</v>
      </c>
      <c r="Z143" s="316">
        <f t="shared" si="3"/>
        <v>31.9</v>
      </c>
      <c r="AA143" s="317">
        <f t="shared" ref="AA143:AF143" si="279">IF(ISERROR((C143/D143-1)*100),"n/a",(C143/D143-1)*100)</f>
        <v>2.777777778</v>
      </c>
      <c r="AB143" s="317">
        <f t="shared" si="279"/>
        <v>2.857142857</v>
      </c>
      <c r="AC143" s="318">
        <f t="shared" si="279"/>
        <v>2.941176471</v>
      </c>
      <c r="AD143" s="318">
        <f t="shared" si="279"/>
        <v>3.03030303</v>
      </c>
      <c r="AE143" s="318">
        <f t="shared" si="279"/>
        <v>3.125</v>
      </c>
      <c r="AF143" s="318">
        <f t="shared" si="279"/>
        <v>28</v>
      </c>
      <c r="AG143" s="318">
        <f t="shared" si="5"/>
        <v>4.166666667</v>
      </c>
      <c r="AH143" s="318">
        <f t="shared" si="6"/>
        <v>41.17647059</v>
      </c>
      <c r="AI143" s="318">
        <f t="shared" si="7"/>
        <v>6.25</v>
      </c>
      <c r="AJ143" s="318">
        <f t="shared" ref="AJ143:AT143" si="280">IF(ISERROR((N143/O143-1)*100),"n/a",(N143/O143-1)*100)</f>
        <v>11.30434783</v>
      </c>
      <c r="AK143" s="318">
        <f t="shared" si="280"/>
        <v>5.504587156</v>
      </c>
      <c r="AL143" s="318">
        <f t="shared" si="280"/>
        <v>4.807692308</v>
      </c>
      <c r="AM143" s="318">
        <f t="shared" si="280"/>
        <v>8.333333333</v>
      </c>
      <c r="AN143" s="318">
        <f t="shared" si="280"/>
        <v>9.090909091</v>
      </c>
      <c r="AO143" s="318">
        <f t="shared" si="280"/>
        <v>10</v>
      </c>
      <c r="AP143" s="318">
        <f t="shared" si="280"/>
        <v>8.108108108</v>
      </c>
      <c r="AQ143" s="318">
        <f t="shared" si="280"/>
        <v>8.823529412</v>
      </c>
      <c r="AR143" s="318">
        <f t="shared" si="280"/>
        <v>21.42857143</v>
      </c>
      <c r="AS143" s="318">
        <f t="shared" si="280"/>
        <v>16.66666667</v>
      </c>
      <c r="AT143" s="318">
        <f t="shared" si="280"/>
        <v>20</v>
      </c>
      <c r="AU143" s="319">
        <f t="shared" si="9"/>
        <v>10.91961414</v>
      </c>
      <c r="AV143" s="320">
        <f t="shared" si="10"/>
        <v>10.02232601</v>
      </c>
    </row>
    <row r="144" ht="11.25" customHeight="1">
      <c r="A144" s="232" t="s">
        <v>655</v>
      </c>
      <c r="B144" s="99" t="s">
        <v>656</v>
      </c>
      <c r="C144" s="309">
        <v>1.34</v>
      </c>
      <c r="D144" s="310">
        <v>1.16</v>
      </c>
      <c r="E144" s="316">
        <v>1.04</v>
      </c>
      <c r="F144" s="309">
        <v>0.96</v>
      </c>
      <c r="G144" s="309">
        <v>0.88</v>
      </c>
      <c r="H144" s="309">
        <v>0.78</v>
      </c>
      <c r="I144" s="309">
        <v>0.66</v>
      </c>
      <c r="J144" s="322"/>
      <c r="K144" s="309">
        <v>0.54</v>
      </c>
      <c r="L144" s="323">
        <v>0.44</v>
      </c>
      <c r="M144" s="322"/>
      <c r="N144" s="316">
        <v>0.2</v>
      </c>
      <c r="O144" s="325">
        <v>0.0</v>
      </c>
      <c r="P144" s="325">
        <v>0.0</v>
      </c>
      <c r="Q144" s="325">
        <v>0.0</v>
      </c>
      <c r="R144" s="325">
        <v>0.0</v>
      </c>
      <c r="S144" s="325">
        <v>0.0</v>
      </c>
      <c r="T144" s="325">
        <v>0.0</v>
      </c>
      <c r="U144" s="325">
        <v>0.0</v>
      </c>
      <c r="V144" s="325">
        <v>0.0</v>
      </c>
      <c r="W144" s="325">
        <v>0.0</v>
      </c>
      <c r="X144" s="325">
        <v>0.0</v>
      </c>
      <c r="Y144" s="325">
        <v>0.0</v>
      </c>
      <c r="Z144" s="316">
        <f t="shared" si="3"/>
        <v>8</v>
      </c>
      <c r="AA144" s="317">
        <f t="shared" ref="AA144:AF144" si="281">IF(ISERROR((C144/D144-1)*100),"n/a",(C144/D144-1)*100)</f>
        <v>15.51724138</v>
      </c>
      <c r="AB144" s="317">
        <f t="shared" si="281"/>
        <v>11.53846154</v>
      </c>
      <c r="AC144" s="318">
        <f t="shared" si="281"/>
        <v>8.333333333</v>
      </c>
      <c r="AD144" s="318">
        <f t="shared" si="281"/>
        <v>9.090909091</v>
      </c>
      <c r="AE144" s="318">
        <f t="shared" si="281"/>
        <v>12.82051282</v>
      </c>
      <c r="AF144" s="318">
        <f t="shared" si="281"/>
        <v>18.18181818</v>
      </c>
      <c r="AG144" s="318">
        <f t="shared" si="5"/>
        <v>22.22222222</v>
      </c>
      <c r="AH144" s="318">
        <f t="shared" si="6"/>
        <v>22.72727273</v>
      </c>
      <c r="AI144" s="318">
        <f t="shared" si="7"/>
        <v>120</v>
      </c>
      <c r="AJ144" s="318" t="str">
        <f t="shared" ref="AJ144:AT144" si="282">IF(ISERROR((N144/O144-1)*100),"n/a",(N144/O144-1)*100)</f>
        <v>n/a</v>
      </c>
      <c r="AK144" s="318" t="str">
        <f t="shared" si="282"/>
        <v>n/a</v>
      </c>
      <c r="AL144" s="318" t="str">
        <f t="shared" si="282"/>
        <v>n/a</v>
      </c>
      <c r="AM144" s="318" t="str">
        <f t="shared" si="282"/>
        <v>n/a</v>
      </c>
      <c r="AN144" s="318" t="str">
        <f t="shared" si="282"/>
        <v>n/a</v>
      </c>
      <c r="AO144" s="318" t="str">
        <f t="shared" si="282"/>
        <v>n/a</v>
      </c>
      <c r="AP144" s="318" t="str">
        <f t="shared" si="282"/>
        <v>n/a</v>
      </c>
      <c r="AQ144" s="318" t="str">
        <f t="shared" si="282"/>
        <v>n/a</v>
      </c>
      <c r="AR144" s="318" t="str">
        <f t="shared" si="282"/>
        <v>n/a</v>
      </c>
      <c r="AS144" s="318" t="str">
        <f t="shared" si="282"/>
        <v>n/a</v>
      </c>
      <c r="AT144" s="318" t="str">
        <f t="shared" si="282"/>
        <v>n/a</v>
      </c>
      <c r="AU144" s="319">
        <f t="shared" si="9"/>
        <v>26.71464125</v>
      </c>
      <c r="AV144" s="320">
        <f t="shared" si="10"/>
        <v>35.36994059</v>
      </c>
    </row>
    <row r="145" ht="11.25" customHeight="1">
      <c r="A145" s="321" t="s">
        <v>657</v>
      </c>
      <c r="B145" s="99" t="s">
        <v>658</v>
      </c>
      <c r="C145" s="309">
        <v>5.1</v>
      </c>
      <c r="D145" s="310">
        <v>4.9</v>
      </c>
      <c r="E145" s="316">
        <v>4.699999999999999</v>
      </c>
      <c r="F145" s="309">
        <v>4.5</v>
      </c>
      <c r="G145" s="309">
        <v>4.2</v>
      </c>
      <c r="H145" s="309">
        <v>3.5</v>
      </c>
      <c r="I145" s="309">
        <v>2.5</v>
      </c>
      <c r="J145" s="322"/>
      <c r="K145" s="309">
        <v>1.4</v>
      </c>
      <c r="L145" s="323">
        <v>0.91</v>
      </c>
      <c r="M145" s="322"/>
      <c r="N145" s="316">
        <v>0.82</v>
      </c>
      <c r="O145" s="325">
        <v>0.8</v>
      </c>
      <c r="P145" s="324">
        <v>0.74</v>
      </c>
      <c r="Q145" s="324">
        <v>0.6</v>
      </c>
      <c r="R145" s="324">
        <v>0.53</v>
      </c>
      <c r="S145" s="324">
        <v>0.49</v>
      </c>
      <c r="T145" s="324">
        <v>0.45</v>
      </c>
      <c r="U145" s="324">
        <v>0.11</v>
      </c>
      <c r="V145" s="325">
        <v>0.02</v>
      </c>
      <c r="W145" s="325">
        <v>0.02</v>
      </c>
      <c r="X145" s="325">
        <v>0.02</v>
      </c>
      <c r="Y145" s="325">
        <v>0.02</v>
      </c>
      <c r="Z145" s="316">
        <f t="shared" si="3"/>
        <v>36.33</v>
      </c>
      <c r="AA145" s="317">
        <f t="shared" ref="AA145:AF145" si="283">IF(ISERROR((C145/D145-1)*100),"n/a",(C145/D145-1)*100)</f>
        <v>4.081632653</v>
      </c>
      <c r="AB145" s="317">
        <f t="shared" si="283"/>
        <v>4.255319149</v>
      </c>
      <c r="AC145" s="318">
        <f t="shared" si="283"/>
        <v>4.444444444</v>
      </c>
      <c r="AD145" s="318">
        <f t="shared" si="283"/>
        <v>7.142857143</v>
      </c>
      <c r="AE145" s="318">
        <f t="shared" si="283"/>
        <v>20</v>
      </c>
      <c r="AF145" s="318">
        <f t="shared" si="283"/>
        <v>40</v>
      </c>
      <c r="AG145" s="318">
        <f t="shared" si="5"/>
        <v>78.57142857</v>
      </c>
      <c r="AH145" s="318">
        <f t="shared" si="6"/>
        <v>53.84615385</v>
      </c>
      <c r="AI145" s="318">
        <f t="shared" si="7"/>
        <v>10.97560976</v>
      </c>
      <c r="AJ145" s="318">
        <f t="shared" ref="AJ145:AT145" si="284">IF(ISERROR((N145/O145-1)*100),"n/a",(N145/O145-1)*100)</f>
        <v>2.5</v>
      </c>
      <c r="AK145" s="318">
        <f t="shared" si="284"/>
        <v>8.108108108</v>
      </c>
      <c r="AL145" s="318">
        <f t="shared" si="284"/>
        <v>23.33333333</v>
      </c>
      <c r="AM145" s="318">
        <f t="shared" si="284"/>
        <v>13.20754717</v>
      </c>
      <c r="AN145" s="318">
        <f t="shared" si="284"/>
        <v>8.163265306</v>
      </c>
      <c r="AO145" s="318">
        <f t="shared" si="284"/>
        <v>8.888888889</v>
      </c>
      <c r="AP145" s="318">
        <f t="shared" si="284"/>
        <v>309.0909091</v>
      </c>
      <c r="AQ145" s="318">
        <f t="shared" si="284"/>
        <v>450</v>
      </c>
      <c r="AR145" s="318">
        <f t="shared" si="284"/>
        <v>0</v>
      </c>
      <c r="AS145" s="318">
        <f t="shared" si="284"/>
        <v>0</v>
      </c>
      <c r="AT145" s="318">
        <f t="shared" si="284"/>
        <v>0</v>
      </c>
      <c r="AU145" s="319">
        <f t="shared" si="9"/>
        <v>52.33047487</v>
      </c>
      <c r="AV145" s="320">
        <f t="shared" si="10"/>
        <v>115.9634759</v>
      </c>
    </row>
    <row r="146" ht="11.25" customHeight="1">
      <c r="A146" s="232" t="s">
        <v>208</v>
      </c>
      <c r="B146" s="99" t="s">
        <v>209</v>
      </c>
      <c r="C146" s="309">
        <v>1.04</v>
      </c>
      <c r="D146" s="310">
        <v>0.8952380952380952</v>
      </c>
      <c r="E146" s="316">
        <v>0.8163265306122448</v>
      </c>
      <c r="F146" s="309">
        <v>0.7774538386783284</v>
      </c>
      <c r="G146" s="309">
        <v>0.7404322273126936</v>
      </c>
      <c r="H146" s="309">
        <v>0.705173549821613</v>
      </c>
      <c r="I146" s="309">
        <v>0.6716072888501042</v>
      </c>
      <c r="J146" s="322"/>
      <c r="K146" s="309">
        <v>0.630475865729722</v>
      </c>
      <c r="L146" s="323">
        <v>0.6003565141194452</v>
      </c>
      <c r="M146" s="322"/>
      <c r="N146" s="316">
        <v>0.5772086079380642</v>
      </c>
      <c r="O146" s="324">
        <v>0.5612351989941873</v>
      </c>
      <c r="P146" s="324">
        <v>0.5569034270772036</v>
      </c>
      <c r="Q146" s="324">
        <v>0.5303713240856791</v>
      </c>
      <c r="R146" s="324">
        <v>0.49490494151537606</v>
      </c>
      <c r="S146" s="324">
        <v>0.4618751806483759</v>
      </c>
      <c r="T146" s="324">
        <v>0.42153555467146625</v>
      </c>
      <c r="U146" s="324">
        <v>0.3403148312280238</v>
      </c>
      <c r="V146" s="324">
        <v>0.27019427332185186</v>
      </c>
      <c r="W146" s="324">
        <v>0.2531379213987289</v>
      </c>
      <c r="X146" s="324">
        <v>0.2336449477723028</v>
      </c>
      <c r="Y146" s="324">
        <v>0.2152349171251224</v>
      </c>
      <c r="Z146" s="316">
        <f t="shared" si="3"/>
        <v>11.79362504</v>
      </c>
      <c r="AA146" s="317">
        <f t="shared" ref="AA146:AF146" si="285">IF(ISERROR((C146/D146-1)*100),"n/a",(C146/D146-1)*100)</f>
        <v>16.17021277</v>
      </c>
      <c r="AB146" s="317">
        <f t="shared" si="285"/>
        <v>9.666666667</v>
      </c>
      <c r="AC146" s="318">
        <f t="shared" si="285"/>
        <v>5</v>
      </c>
      <c r="AD146" s="318">
        <f t="shared" si="285"/>
        <v>5</v>
      </c>
      <c r="AE146" s="318">
        <f t="shared" si="285"/>
        <v>5</v>
      </c>
      <c r="AF146" s="318">
        <f t="shared" si="285"/>
        <v>4.997900042</v>
      </c>
      <c r="AG146" s="318">
        <f t="shared" si="5"/>
        <v>6.523869565</v>
      </c>
      <c r="AH146" s="318">
        <f t="shared" si="6"/>
        <v>5.016910936</v>
      </c>
      <c r="AI146" s="318">
        <f t="shared" si="7"/>
        <v>4.010318949</v>
      </c>
      <c r="AJ146" s="318">
        <f t="shared" ref="AJ146:AT146" si="286">IF(ISERROR((N146/O146-1)*100),"n/a",(N146/O146-1)*100)</f>
        <v>2.846116739</v>
      </c>
      <c r="AK146" s="318">
        <f t="shared" si="286"/>
        <v>0.7778317939</v>
      </c>
      <c r="AL146" s="318">
        <f t="shared" si="286"/>
        <v>5.002552323</v>
      </c>
      <c r="AM146" s="318">
        <f t="shared" si="286"/>
        <v>7.166301969</v>
      </c>
      <c r="AN146" s="318">
        <f t="shared" si="286"/>
        <v>7.15123095</v>
      </c>
      <c r="AO146" s="318">
        <f t="shared" si="286"/>
        <v>9.569685292</v>
      </c>
      <c r="AP146" s="318">
        <f t="shared" si="286"/>
        <v>23.86634845</v>
      </c>
      <c r="AQ146" s="318">
        <f t="shared" si="286"/>
        <v>25.95190381</v>
      </c>
      <c r="AR146" s="318">
        <f t="shared" si="286"/>
        <v>6.737967914</v>
      </c>
      <c r="AS146" s="318">
        <f t="shared" si="286"/>
        <v>8.342989571</v>
      </c>
      <c r="AT146" s="318">
        <f t="shared" si="286"/>
        <v>8.553459119</v>
      </c>
      <c r="AU146" s="319">
        <f t="shared" si="9"/>
        <v>8.367613343</v>
      </c>
      <c r="AV146" s="320">
        <f t="shared" si="10"/>
        <v>6.478507556</v>
      </c>
    </row>
    <row r="147" ht="11.25" customHeight="1">
      <c r="A147" s="333" t="s">
        <v>1497</v>
      </c>
      <c r="B147" s="122" t="s">
        <v>1498</v>
      </c>
      <c r="C147" s="309">
        <v>1.38</v>
      </c>
      <c r="D147" s="310">
        <v>1.305</v>
      </c>
      <c r="E147" s="310">
        <v>1.245</v>
      </c>
      <c r="F147" s="311">
        <v>1.12</v>
      </c>
      <c r="G147" s="334">
        <v>0.88</v>
      </c>
      <c r="H147" s="311">
        <v>0.86</v>
      </c>
      <c r="I147" s="334">
        <v>0.8</v>
      </c>
      <c r="J147" s="312"/>
      <c r="K147" s="311">
        <v>0.78</v>
      </c>
      <c r="L147" s="313">
        <v>0.72</v>
      </c>
      <c r="M147" s="312"/>
      <c r="N147" s="314">
        <v>0.72</v>
      </c>
      <c r="O147" s="315">
        <v>0.72</v>
      </c>
      <c r="P147" s="315">
        <v>0.72</v>
      </c>
      <c r="Q147" s="315">
        <v>0.72</v>
      </c>
      <c r="R147" s="335">
        <v>0.66</v>
      </c>
      <c r="S147" s="315">
        <v>0.64</v>
      </c>
      <c r="T147" s="335">
        <v>0.61</v>
      </c>
      <c r="U147" s="335">
        <v>0.56</v>
      </c>
      <c r="V147" s="315">
        <v>0.52</v>
      </c>
      <c r="W147" s="335">
        <v>0.5</v>
      </c>
      <c r="X147" s="315">
        <v>0.44</v>
      </c>
      <c r="Y147" s="315">
        <v>0.44</v>
      </c>
      <c r="Z147" s="316">
        <f t="shared" si="3"/>
        <v>16.34</v>
      </c>
      <c r="AA147" s="317">
        <f t="shared" ref="AA147:AF147" si="287">IF(ISERROR((C147/D147-1)*100),"n/a",(C147/D147-1)*100)</f>
        <v>5.747126437</v>
      </c>
      <c r="AB147" s="317">
        <f t="shared" si="287"/>
        <v>4.819277108</v>
      </c>
      <c r="AC147" s="318">
        <f t="shared" si="287"/>
        <v>11.16071429</v>
      </c>
      <c r="AD147" s="318">
        <f t="shared" si="287"/>
        <v>27.27272727</v>
      </c>
      <c r="AE147" s="318">
        <f t="shared" si="287"/>
        <v>2.325581395</v>
      </c>
      <c r="AF147" s="318">
        <f t="shared" si="287"/>
        <v>7.5</v>
      </c>
      <c r="AG147" s="318">
        <f t="shared" si="5"/>
        <v>2.564102564</v>
      </c>
      <c r="AH147" s="318">
        <f t="shared" si="6"/>
        <v>8.333333333</v>
      </c>
      <c r="AI147" s="318">
        <f t="shared" si="7"/>
        <v>0</v>
      </c>
      <c r="AJ147" s="318">
        <f t="shared" ref="AJ147:AT147" si="288">IF(ISERROR((N147/O147-1)*100),"n/a",(N147/O147-1)*100)</f>
        <v>0</v>
      </c>
      <c r="AK147" s="318">
        <f t="shared" si="288"/>
        <v>0</v>
      </c>
      <c r="AL147" s="318">
        <f t="shared" si="288"/>
        <v>0</v>
      </c>
      <c r="AM147" s="318">
        <f t="shared" si="288"/>
        <v>9.090909091</v>
      </c>
      <c r="AN147" s="318">
        <f t="shared" si="288"/>
        <v>3.125</v>
      </c>
      <c r="AO147" s="318">
        <f t="shared" si="288"/>
        <v>4.918032787</v>
      </c>
      <c r="AP147" s="318">
        <f t="shared" si="288"/>
        <v>8.928571429</v>
      </c>
      <c r="AQ147" s="318">
        <f t="shared" si="288"/>
        <v>7.692307692</v>
      </c>
      <c r="AR147" s="318">
        <f t="shared" si="288"/>
        <v>4</v>
      </c>
      <c r="AS147" s="318">
        <f t="shared" si="288"/>
        <v>13.63636364</v>
      </c>
      <c r="AT147" s="318">
        <f t="shared" si="288"/>
        <v>0</v>
      </c>
      <c r="AU147" s="319">
        <f t="shared" si="9"/>
        <v>6.055702352</v>
      </c>
      <c r="AV147" s="320">
        <f t="shared" si="10"/>
        <v>6.433070661</v>
      </c>
    </row>
    <row r="148" ht="11.25" customHeight="1">
      <c r="A148" s="232" t="s">
        <v>212</v>
      </c>
      <c r="B148" s="99" t="s">
        <v>213</v>
      </c>
      <c r="C148" s="309">
        <v>1.55</v>
      </c>
      <c r="D148" s="310">
        <v>1.4</v>
      </c>
      <c r="E148" s="310">
        <v>1.3</v>
      </c>
      <c r="F148" s="309">
        <v>1.25</v>
      </c>
      <c r="G148" s="309">
        <v>1.22</v>
      </c>
      <c r="H148" s="309">
        <v>1.14</v>
      </c>
      <c r="I148" s="309">
        <v>1.1</v>
      </c>
      <c r="J148" s="322"/>
      <c r="K148" s="309">
        <v>1.06</v>
      </c>
      <c r="L148" s="323">
        <v>1.0</v>
      </c>
      <c r="M148" s="322"/>
      <c r="N148" s="316">
        <v>0.92</v>
      </c>
      <c r="O148" s="325">
        <v>0.88</v>
      </c>
      <c r="P148" s="324">
        <v>0.85</v>
      </c>
      <c r="Q148" s="324">
        <v>0.81</v>
      </c>
      <c r="R148" s="324">
        <v>0.77</v>
      </c>
      <c r="S148" s="324">
        <v>0.73</v>
      </c>
      <c r="T148" s="324">
        <v>0.66</v>
      </c>
      <c r="U148" s="324">
        <v>0.595</v>
      </c>
      <c r="V148" s="324">
        <v>0.55</v>
      </c>
      <c r="W148" s="325">
        <v>0.54</v>
      </c>
      <c r="X148" s="324">
        <v>0.51</v>
      </c>
      <c r="Y148" s="324">
        <v>0.47</v>
      </c>
      <c r="Z148" s="316">
        <f t="shared" si="3"/>
        <v>19.305</v>
      </c>
      <c r="AA148" s="317">
        <f t="shared" ref="AA148:AF148" si="289">IF(ISERROR((C148/D148-1)*100),"n/a",(C148/D148-1)*100)</f>
        <v>10.71428571</v>
      </c>
      <c r="AB148" s="317">
        <f t="shared" si="289"/>
        <v>7.692307692</v>
      </c>
      <c r="AC148" s="318">
        <f t="shared" si="289"/>
        <v>4</v>
      </c>
      <c r="AD148" s="318">
        <f t="shared" si="289"/>
        <v>2.459016393</v>
      </c>
      <c r="AE148" s="318">
        <f t="shared" si="289"/>
        <v>7.01754386</v>
      </c>
      <c r="AF148" s="318">
        <f t="shared" si="289"/>
        <v>3.636363636</v>
      </c>
      <c r="AG148" s="318">
        <f t="shared" si="5"/>
        <v>3.773584906</v>
      </c>
      <c r="AH148" s="318">
        <f t="shared" si="6"/>
        <v>6</v>
      </c>
      <c r="AI148" s="318">
        <f t="shared" si="7"/>
        <v>8.695652174</v>
      </c>
      <c r="AJ148" s="318">
        <f t="shared" ref="AJ148:AT148" si="290">IF(ISERROR((N148/O148-1)*100),"n/a",(N148/O148-1)*100)</f>
        <v>4.545454545</v>
      </c>
      <c r="AK148" s="318">
        <f t="shared" si="290"/>
        <v>3.529411765</v>
      </c>
      <c r="AL148" s="318">
        <f t="shared" si="290"/>
        <v>4.938271605</v>
      </c>
      <c r="AM148" s="318">
        <f t="shared" si="290"/>
        <v>5.194805195</v>
      </c>
      <c r="AN148" s="318">
        <f t="shared" si="290"/>
        <v>5.479452055</v>
      </c>
      <c r="AO148" s="318">
        <f t="shared" si="290"/>
        <v>10.60606061</v>
      </c>
      <c r="AP148" s="318">
        <f t="shared" si="290"/>
        <v>10.92436975</v>
      </c>
      <c r="AQ148" s="318">
        <f t="shared" si="290"/>
        <v>8.181818182</v>
      </c>
      <c r="AR148" s="318">
        <f t="shared" si="290"/>
        <v>1.851851852</v>
      </c>
      <c r="AS148" s="318">
        <f t="shared" si="290"/>
        <v>5.882352941</v>
      </c>
      <c r="AT148" s="318">
        <f t="shared" si="290"/>
        <v>8.510638298</v>
      </c>
      <c r="AU148" s="319">
        <f t="shared" si="9"/>
        <v>6.181662058</v>
      </c>
      <c r="AV148" s="320">
        <f t="shared" si="10"/>
        <v>2.751348767</v>
      </c>
    </row>
    <row r="149" ht="11.25" customHeight="1">
      <c r="A149" s="49" t="s">
        <v>1852</v>
      </c>
      <c r="B149" s="233" t="s">
        <v>1853</v>
      </c>
      <c r="C149" s="309">
        <v>0.48</v>
      </c>
      <c r="D149" s="310">
        <v>0.32</v>
      </c>
      <c r="E149" s="377">
        <v>0.24</v>
      </c>
      <c r="F149" s="377">
        <v>0.17</v>
      </c>
      <c r="G149" s="377">
        <v>0.13</v>
      </c>
      <c r="H149" s="377">
        <v>0.09</v>
      </c>
      <c r="I149" s="377">
        <v>0.0</v>
      </c>
      <c r="J149" s="377"/>
      <c r="K149" s="377">
        <v>0.0</v>
      </c>
      <c r="L149" s="378">
        <v>0.3</v>
      </c>
      <c r="M149" s="377"/>
      <c r="N149" s="378">
        <v>0.49</v>
      </c>
      <c r="O149" s="379">
        <v>0.76</v>
      </c>
      <c r="P149" s="379">
        <v>0.745</v>
      </c>
      <c r="Q149" s="379">
        <v>0.71</v>
      </c>
      <c r="R149" s="379">
        <v>0.6625</v>
      </c>
      <c r="S149" s="379">
        <v>0.6185</v>
      </c>
      <c r="T149" s="379">
        <v>0.584</v>
      </c>
      <c r="U149" s="379">
        <v>0.4976</v>
      </c>
      <c r="V149" s="379">
        <v>0.4016</v>
      </c>
      <c r="W149" s="379">
        <v>0.3808</v>
      </c>
      <c r="X149" s="379">
        <v>0.3488</v>
      </c>
      <c r="Y149" s="379">
        <v>0.3152</v>
      </c>
      <c r="Z149" s="316">
        <f t="shared" si="3"/>
        <v>8.244</v>
      </c>
      <c r="AA149" s="317">
        <f t="shared" ref="AA149:AF149" si="291">IF(ISERROR((C149/D149-1)*100),"n/a",(C149/D149-1)*100)</f>
        <v>50</v>
      </c>
      <c r="AB149" s="317">
        <f t="shared" si="291"/>
        <v>33.33333333</v>
      </c>
      <c r="AC149" s="318">
        <f t="shared" si="291"/>
        <v>41.17647059</v>
      </c>
      <c r="AD149" s="318">
        <f t="shared" si="291"/>
        <v>30.76923077</v>
      </c>
      <c r="AE149" s="318">
        <f t="shared" si="291"/>
        <v>44.44444444</v>
      </c>
      <c r="AF149" s="318" t="str">
        <f t="shared" si="291"/>
        <v>n/a</v>
      </c>
      <c r="AG149" s="318" t="str">
        <f t="shared" si="5"/>
        <v>n/a</v>
      </c>
      <c r="AH149" s="318">
        <f t="shared" si="6"/>
        <v>-100</v>
      </c>
      <c r="AI149" s="318">
        <f t="shared" si="7"/>
        <v>-38.7755102</v>
      </c>
      <c r="AJ149" s="318">
        <f t="shared" ref="AJ149:AT149" si="292">IF(ISERROR((N149/O149-1)*100),"n/a",(N149/O149-1)*100)</f>
        <v>-35.52631579</v>
      </c>
      <c r="AK149" s="318">
        <f t="shared" si="292"/>
        <v>2.013422819</v>
      </c>
      <c r="AL149" s="318">
        <f t="shared" si="292"/>
        <v>4.929577465</v>
      </c>
      <c r="AM149" s="318">
        <f t="shared" si="292"/>
        <v>7.169811321</v>
      </c>
      <c r="AN149" s="318">
        <f t="shared" si="292"/>
        <v>7.113985449</v>
      </c>
      <c r="AO149" s="318">
        <f t="shared" si="292"/>
        <v>5.907534247</v>
      </c>
      <c r="AP149" s="318">
        <f t="shared" si="292"/>
        <v>17.36334405</v>
      </c>
      <c r="AQ149" s="318">
        <f t="shared" si="292"/>
        <v>23.90438247</v>
      </c>
      <c r="AR149" s="318">
        <f t="shared" si="292"/>
        <v>5.462184874</v>
      </c>
      <c r="AS149" s="318">
        <f t="shared" si="292"/>
        <v>9.174311927</v>
      </c>
      <c r="AT149" s="318">
        <f t="shared" si="292"/>
        <v>10.65989848</v>
      </c>
      <c r="AU149" s="319">
        <f t="shared" si="9"/>
        <v>6.61778368</v>
      </c>
      <c r="AV149" s="320">
        <f t="shared" si="10"/>
        <v>35.53939481</v>
      </c>
    </row>
    <row r="150" ht="11.25" customHeight="1">
      <c r="A150" s="299" t="s">
        <v>660</v>
      </c>
      <c r="B150" s="331" t="s">
        <v>661</v>
      </c>
      <c r="C150" s="309">
        <v>1.55</v>
      </c>
      <c r="D150" s="310">
        <v>1.51</v>
      </c>
      <c r="E150" s="310">
        <v>1.4699999999999998</v>
      </c>
      <c r="F150" s="337">
        <v>1.435</v>
      </c>
      <c r="G150" s="337">
        <v>1.41</v>
      </c>
      <c r="H150" s="337">
        <v>1.375</v>
      </c>
      <c r="I150" s="337">
        <v>1.35</v>
      </c>
      <c r="J150" s="338"/>
      <c r="K150" s="337">
        <v>1.3</v>
      </c>
      <c r="L150" s="339">
        <v>1.24</v>
      </c>
      <c r="M150" s="338"/>
      <c r="N150" s="332">
        <v>1.18</v>
      </c>
      <c r="O150" s="341">
        <v>1.03</v>
      </c>
      <c r="P150" s="341">
        <v>0.9</v>
      </c>
      <c r="Q150" s="341">
        <v>0.82</v>
      </c>
      <c r="R150" s="341">
        <v>0.78</v>
      </c>
      <c r="S150" s="341">
        <v>0.74</v>
      </c>
      <c r="T150" s="341">
        <v>0.7</v>
      </c>
      <c r="U150" s="341">
        <v>0.66</v>
      </c>
      <c r="V150" s="341">
        <v>0.63</v>
      </c>
      <c r="W150" s="341">
        <v>0.59</v>
      </c>
      <c r="X150" s="341">
        <v>0.56</v>
      </c>
      <c r="Y150" s="341">
        <v>0.506</v>
      </c>
      <c r="Z150" s="316">
        <f t="shared" si="3"/>
        <v>21.736</v>
      </c>
      <c r="AA150" s="317">
        <f t="shared" ref="AA150:AF150" si="293">IF(ISERROR((C150/D150-1)*100),"n/a",(C150/D150-1)*100)</f>
        <v>2.649006623</v>
      </c>
      <c r="AB150" s="317">
        <f t="shared" si="293"/>
        <v>2.721088435</v>
      </c>
      <c r="AC150" s="318">
        <f t="shared" si="293"/>
        <v>2.43902439</v>
      </c>
      <c r="AD150" s="318">
        <f t="shared" si="293"/>
        <v>1.773049645</v>
      </c>
      <c r="AE150" s="318">
        <f t="shared" si="293"/>
        <v>2.545454545</v>
      </c>
      <c r="AF150" s="318">
        <f t="shared" si="293"/>
        <v>1.851851852</v>
      </c>
      <c r="AG150" s="318">
        <f t="shared" si="5"/>
        <v>3.846153846</v>
      </c>
      <c r="AH150" s="318">
        <f t="shared" si="6"/>
        <v>4.838709677</v>
      </c>
      <c r="AI150" s="318">
        <f t="shared" si="7"/>
        <v>5.084745763</v>
      </c>
      <c r="AJ150" s="318">
        <f t="shared" ref="AJ150:AT150" si="294">IF(ISERROR((N150/O150-1)*100),"n/a",(N150/O150-1)*100)</f>
        <v>14.5631068</v>
      </c>
      <c r="AK150" s="318">
        <f t="shared" si="294"/>
        <v>14.44444444</v>
      </c>
      <c r="AL150" s="318">
        <f t="shared" si="294"/>
        <v>9.756097561</v>
      </c>
      <c r="AM150" s="318">
        <f t="shared" si="294"/>
        <v>5.128205128</v>
      </c>
      <c r="AN150" s="318">
        <f t="shared" si="294"/>
        <v>5.405405405</v>
      </c>
      <c r="AO150" s="318">
        <f t="shared" si="294"/>
        <v>5.714285714</v>
      </c>
      <c r="AP150" s="318">
        <f t="shared" si="294"/>
        <v>6.060606061</v>
      </c>
      <c r="AQ150" s="318">
        <f t="shared" si="294"/>
        <v>4.761904762</v>
      </c>
      <c r="AR150" s="318">
        <f t="shared" si="294"/>
        <v>6.779661017</v>
      </c>
      <c r="AS150" s="318">
        <f t="shared" si="294"/>
        <v>5.357142857</v>
      </c>
      <c r="AT150" s="318">
        <f t="shared" si="294"/>
        <v>10.67193676</v>
      </c>
      <c r="AU150" s="319">
        <f t="shared" si="9"/>
        <v>5.819594064</v>
      </c>
      <c r="AV150" s="320">
        <f t="shared" si="10"/>
        <v>3.784783228</v>
      </c>
    </row>
    <row r="151" ht="11.25" customHeight="1">
      <c r="A151" s="342" t="s">
        <v>1854</v>
      </c>
      <c r="B151" s="99" t="s">
        <v>1855</v>
      </c>
      <c r="C151" s="309">
        <v>4.575</v>
      </c>
      <c r="D151" s="310">
        <v>4.275</v>
      </c>
      <c r="E151" s="122">
        <v>3.9</v>
      </c>
      <c r="F151" s="258">
        <v>3.605</v>
      </c>
      <c r="G151" s="258">
        <v>3.345</v>
      </c>
      <c r="H151" s="258">
        <v>1.87</v>
      </c>
      <c r="I151" s="328">
        <v>0.0</v>
      </c>
      <c r="J151" s="258"/>
      <c r="K151" s="328">
        <v>0.0</v>
      </c>
      <c r="L151" s="326">
        <v>0.0</v>
      </c>
      <c r="M151" s="258"/>
      <c r="N151" s="326">
        <v>0.0</v>
      </c>
      <c r="O151" s="352">
        <v>0.0</v>
      </c>
      <c r="P151" s="352">
        <v>0.0</v>
      </c>
      <c r="Q151" s="352">
        <v>0.0</v>
      </c>
      <c r="R151" s="352">
        <v>0.0</v>
      </c>
      <c r="S151" s="352">
        <v>0.0</v>
      </c>
      <c r="T151" s="352">
        <v>0.0</v>
      </c>
      <c r="U151" s="352">
        <v>0.0</v>
      </c>
      <c r="V151" s="352">
        <v>0.0</v>
      </c>
      <c r="W151" s="352">
        <v>0.0</v>
      </c>
      <c r="X151" s="352">
        <v>0.0</v>
      </c>
      <c r="Y151" s="352">
        <v>0.0</v>
      </c>
      <c r="Z151" s="316">
        <f t="shared" si="3"/>
        <v>21.57</v>
      </c>
      <c r="AA151" s="317">
        <f t="shared" ref="AA151:AF151" si="295">IF(ISERROR((C151/D151-1)*100),"n/a",(C151/D151-1)*100)</f>
        <v>7.01754386</v>
      </c>
      <c r="AB151" s="317">
        <f t="shared" si="295"/>
        <v>9.615384615</v>
      </c>
      <c r="AC151" s="318">
        <f t="shared" si="295"/>
        <v>8.183079057</v>
      </c>
      <c r="AD151" s="318">
        <f t="shared" si="295"/>
        <v>7.772795217</v>
      </c>
      <c r="AE151" s="318">
        <f t="shared" si="295"/>
        <v>78.87700535</v>
      </c>
      <c r="AF151" s="318" t="str">
        <f t="shared" si="295"/>
        <v>n/a</v>
      </c>
      <c r="AG151" s="318" t="str">
        <f t="shared" si="5"/>
        <v>n/a</v>
      </c>
      <c r="AH151" s="318" t="str">
        <f t="shared" si="6"/>
        <v>n/a</v>
      </c>
      <c r="AI151" s="318" t="str">
        <f t="shared" si="7"/>
        <v>n/a</v>
      </c>
      <c r="AJ151" s="318" t="str">
        <f t="shared" ref="AJ151:AT151" si="296">IF(ISERROR((N151/O151-1)*100),"n/a",(N151/O151-1)*100)</f>
        <v>n/a</v>
      </c>
      <c r="AK151" s="318" t="str">
        <f t="shared" si="296"/>
        <v>n/a</v>
      </c>
      <c r="AL151" s="318" t="str">
        <f t="shared" si="296"/>
        <v>n/a</v>
      </c>
      <c r="AM151" s="318" t="str">
        <f t="shared" si="296"/>
        <v>n/a</v>
      </c>
      <c r="AN151" s="318" t="str">
        <f t="shared" si="296"/>
        <v>n/a</v>
      </c>
      <c r="AO151" s="318" t="str">
        <f t="shared" si="296"/>
        <v>n/a</v>
      </c>
      <c r="AP151" s="318" t="str">
        <f t="shared" si="296"/>
        <v>n/a</v>
      </c>
      <c r="AQ151" s="318" t="str">
        <f t="shared" si="296"/>
        <v>n/a</v>
      </c>
      <c r="AR151" s="318" t="str">
        <f t="shared" si="296"/>
        <v>n/a</v>
      </c>
      <c r="AS151" s="318" t="str">
        <f t="shared" si="296"/>
        <v>n/a</v>
      </c>
      <c r="AT151" s="318" t="str">
        <f t="shared" si="296"/>
        <v>n/a</v>
      </c>
      <c r="AU151" s="319">
        <f t="shared" si="9"/>
        <v>22.29316162</v>
      </c>
      <c r="AV151" s="320">
        <f t="shared" si="10"/>
        <v>31.64544742</v>
      </c>
    </row>
    <row r="152" ht="11.25" customHeight="1">
      <c r="A152" s="49" t="s">
        <v>2042</v>
      </c>
      <c r="B152" s="99" t="s">
        <v>2043</v>
      </c>
      <c r="C152" s="310">
        <v>2.0</v>
      </c>
      <c r="D152" s="310">
        <v>1.95</v>
      </c>
      <c r="E152" s="316">
        <v>1.6</v>
      </c>
      <c r="F152" s="310">
        <v>1.4</v>
      </c>
      <c r="G152" s="310">
        <v>1.1</v>
      </c>
      <c r="H152" s="349">
        <v>1.0</v>
      </c>
      <c r="I152" s="349">
        <v>1.0</v>
      </c>
      <c r="J152" s="349"/>
      <c r="K152" s="349">
        <v>1.0</v>
      </c>
      <c r="L152" s="316">
        <v>1.0</v>
      </c>
      <c r="M152" s="310"/>
      <c r="N152" s="316">
        <v>0.4</v>
      </c>
      <c r="O152" s="325">
        <v>0.0</v>
      </c>
      <c r="P152" s="324">
        <v>1.6</v>
      </c>
      <c r="Q152" s="324">
        <v>1.375</v>
      </c>
      <c r="R152" s="324">
        <v>1.025</v>
      </c>
      <c r="S152" s="324">
        <v>0.8</v>
      </c>
      <c r="T152" s="324">
        <v>0.525</v>
      </c>
      <c r="U152" s="324">
        <v>0.44</v>
      </c>
      <c r="V152" s="325">
        <v>0.42</v>
      </c>
      <c r="W152" s="325">
        <v>0.42</v>
      </c>
      <c r="X152" s="324">
        <v>0.42</v>
      </c>
      <c r="Y152" s="324">
        <v>0.375</v>
      </c>
      <c r="Z152" s="316">
        <f t="shared" si="3"/>
        <v>19.85</v>
      </c>
      <c r="AA152" s="317">
        <f t="shared" ref="AA152:AF152" si="297">IF(ISERROR((C152/D152-1)*100),"n/a",(C152/D152-1)*100)</f>
        <v>2.564102564</v>
      </c>
      <c r="AB152" s="317">
        <f t="shared" si="297"/>
        <v>21.875</v>
      </c>
      <c r="AC152" s="318">
        <f t="shared" si="297"/>
        <v>14.28571429</v>
      </c>
      <c r="AD152" s="318">
        <f t="shared" si="297"/>
        <v>27.27272727</v>
      </c>
      <c r="AE152" s="318">
        <f t="shared" si="297"/>
        <v>10</v>
      </c>
      <c r="AF152" s="318">
        <f t="shared" si="297"/>
        <v>0</v>
      </c>
      <c r="AG152" s="318">
        <f t="shared" si="5"/>
        <v>0</v>
      </c>
      <c r="AH152" s="318">
        <f t="shared" si="6"/>
        <v>0</v>
      </c>
      <c r="AI152" s="318">
        <f t="shared" si="7"/>
        <v>150</v>
      </c>
      <c r="AJ152" s="318" t="str">
        <f t="shared" ref="AJ152:AT152" si="298">IF(ISERROR((N152/O152-1)*100),"n/a",(N152/O152-1)*100)</f>
        <v>n/a</v>
      </c>
      <c r="AK152" s="318">
        <f t="shared" si="298"/>
        <v>-100</v>
      </c>
      <c r="AL152" s="318">
        <f t="shared" si="298"/>
        <v>16.36363636</v>
      </c>
      <c r="AM152" s="318">
        <f t="shared" si="298"/>
        <v>34.14634146</v>
      </c>
      <c r="AN152" s="318">
        <f t="shared" si="298"/>
        <v>28.125</v>
      </c>
      <c r="AO152" s="318">
        <f t="shared" si="298"/>
        <v>52.38095238</v>
      </c>
      <c r="AP152" s="318">
        <f t="shared" si="298"/>
        <v>19.31818182</v>
      </c>
      <c r="AQ152" s="318">
        <f t="shared" si="298"/>
        <v>4.761904762</v>
      </c>
      <c r="AR152" s="318">
        <f t="shared" si="298"/>
        <v>0</v>
      </c>
      <c r="AS152" s="318">
        <f t="shared" si="298"/>
        <v>0</v>
      </c>
      <c r="AT152" s="318">
        <f t="shared" si="298"/>
        <v>12</v>
      </c>
      <c r="AU152" s="319">
        <f t="shared" si="9"/>
        <v>15.42597689</v>
      </c>
      <c r="AV152" s="320">
        <f t="shared" si="10"/>
        <v>44.10852018</v>
      </c>
    </row>
    <row r="153" ht="11.25" customHeight="1">
      <c r="A153" s="342" t="s">
        <v>1247</v>
      </c>
      <c r="B153" s="99" t="s">
        <v>1248</v>
      </c>
      <c r="C153" s="309">
        <v>2.44</v>
      </c>
      <c r="D153" s="310">
        <v>2.12</v>
      </c>
      <c r="E153" s="332">
        <v>1.7999999999999998</v>
      </c>
      <c r="F153" s="309">
        <v>1.51</v>
      </c>
      <c r="G153" s="309">
        <v>1.46</v>
      </c>
      <c r="H153" s="309">
        <v>1.17</v>
      </c>
      <c r="I153" s="309">
        <v>0.76</v>
      </c>
      <c r="J153" s="322"/>
      <c r="K153" s="309">
        <v>0.21</v>
      </c>
      <c r="L153" s="326">
        <v>0.0</v>
      </c>
      <c r="M153" s="322"/>
      <c r="N153" s="327">
        <v>0.0</v>
      </c>
      <c r="O153" s="325">
        <v>0.0</v>
      </c>
      <c r="P153" s="325">
        <v>0.0</v>
      </c>
      <c r="Q153" s="325">
        <v>0.0</v>
      </c>
      <c r="R153" s="325">
        <v>0.0</v>
      </c>
      <c r="S153" s="325">
        <v>0.0</v>
      </c>
      <c r="T153" s="325">
        <v>0.0</v>
      </c>
      <c r="U153" s="325">
        <v>0.0</v>
      </c>
      <c r="V153" s="325">
        <v>0.0</v>
      </c>
      <c r="W153" s="325">
        <v>0.0</v>
      </c>
      <c r="X153" s="325">
        <v>0.0</v>
      </c>
      <c r="Y153" s="325">
        <v>0.0</v>
      </c>
      <c r="Z153" s="316">
        <f t="shared" si="3"/>
        <v>11.47</v>
      </c>
      <c r="AA153" s="317">
        <f t="shared" ref="AA153:AF153" si="299">IF(ISERROR((C153/D153-1)*100),"n/a",(C153/D153-1)*100)</f>
        <v>15.09433962</v>
      </c>
      <c r="AB153" s="317">
        <f t="shared" si="299"/>
        <v>17.77777778</v>
      </c>
      <c r="AC153" s="318">
        <f t="shared" si="299"/>
        <v>19.20529801</v>
      </c>
      <c r="AD153" s="318">
        <f t="shared" si="299"/>
        <v>3.424657534</v>
      </c>
      <c r="AE153" s="318">
        <f t="shared" si="299"/>
        <v>24.78632479</v>
      </c>
      <c r="AF153" s="318">
        <f t="shared" si="299"/>
        <v>53.94736842</v>
      </c>
      <c r="AG153" s="318">
        <f t="shared" si="5"/>
        <v>261.9047619</v>
      </c>
      <c r="AH153" s="318" t="str">
        <f t="shared" si="6"/>
        <v>n/a</v>
      </c>
      <c r="AI153" s="318" t="str">
        <f t="shared" si="7"/>
        <v>n/a</v>
      </c>
      <c r="AJ153" s="318" t="str">
        <f t="shared" ref="AJ153:AT153" si="300">IF(ISERROR((N153/O153-1)*100),"n/a",(N153/O153-1)*100)</f>
        <v>n/a</v>
      </c>
      <c r="AK153" s="318" t="str">
        <f t="shared" si="300"/>
        <v>n/a</v>
      </c>
      <c r="AL153" s="318" t="str">
        <f t="shared" si="300"/>
        <v>n/a</v>
      </c>
      <c r="AM153" s="318" t="str">
        <f t="shared" si="300"/>
        <v>n/a</v>
      </c>
      <c r="AN153" s="318" t="str">
        <f t="shared" si="300"/>
        <v>n/a</v>
      </c>
      <c r="AO153" s="318" t="str">
        <f t="shared" si="300"/>
        <v>n/a</v>
      </c>
      <c r="AP153" s="318" t="str">
        <f t="shared" si="300"/>
        <v>n/a</v>
      </c>
      <c r="AQ153" s="318" t="str">
        <f t="shared" si="300"/>
        <v>n/a</v>
      </c>
      <c r="AR153" s="318" t="str">
        <f t="shared" si="300"/>
        <v>n/a</v>
      </c>
      <c r="AS153" s="318" t="str">
        <f t="shared" si="300"/>
        <v>n/a</v>
      </c>
      <c r="AT153" s="318" t="str">
        <f t="shared" si="300"/>
        <v>n/a</v>
      </c>
      <c r="AU153" s="319">
        <f t="shared" si="9"/>
        <v>56.59150401</v>
      </c>
      <c r="AV153" s="320">
        <f t="shared" si="10"/>
        <v>91.8559168</v>
      </c>
    </row>
    <row r="154" ht="11.25" customHeight="1">
      <c r="A154" s="253" t="s">
        <v>1692</v>
      </c>
      <c r="B154" s="122" t="s">
        <v>1693</v>
      </c>
      <c r="C154" s="309">
        <v>1.265</v>
      </c>
      <c r="D154" s="310">
        <v>0.925</v>
      </c>
      <c r="E154" s="310">
        <v>0.69</v>
      </c>
      <c r="F154" s="311">
        <v>0.4825</v>
      </c>
      <c r="G154" s="311">
        <v>0.31</v>
      </c>
      <c r="H154" s="311">
        <v>0.195</v>
      </c>
      <c r="I154" s="311">
        <v>0.0425</v>
      </c>
      <c r="J154" s="312"/>
      <c r="K154" s="334">
        <v>0.0</v>
      </c>
      <c r="L154" s="313">
        <v>0.0</v>
      </c>
      <c r="M154" s="312"/>
      <c r="N154" s="314">
        <v>0.0</v>
      </c>
      <c r="O154" s="315">
        <v>0.0</v>
      </c>
      <c r="P154" s="315">
        <v>0.0</v>
      </c>
      <c r="Q154" s="315">
        <v>0.0</v>
      </c>
      <c r="R154" s="315">
        <v>0.0</v>
      </c>
      <c r="S154" s="315">
        <v>0.0</v>
      </c>
      <c r="T154" s="315">
        <v>0.0</v>
      </c>
      <c r="U154" s="315">
        <v>0.0</v>
      </c>
      <c r="V154" s="315">
        <v>0.0</v>
      </c>
      <c r="W154" s="315">
        <v>0.0</v>
      </c>
      <c r="X154" s="315">
        <v>0.0</v>
      </c>
      <c r="Y154" s="315">
        <v>0.0</v>
      </c>
      <c r="Z154" s="316">
        <f t="shared" si="3"/>
        <v>3.91</v>
      </c>
      <c r="AA154" s="317">
        <f t="shared" ref="AA154:AF154" si="301">IF(ISERROR((C154/D154-1)*100),"n/a",(C154/D154-1)*100)</f>
        <v>36.75675676</v>
      </c>
      <c r="AB154" s="317">
        <f t="shared" si="301"/>
        <v>34.05797101</v>
      </c>
      <c r="AC154" s="318">
        <f t="shared" si="301"/>
        <v>43.00518135</v>
      </c>
      <c r="AD154" s="318">
        <f t="shared" si="301"/>
        <v>55.64516129</v>
      </c>
      <c r="AE154" s="318">
        <f t="shared" si="301"/>
        <v>58.97435897</v>
      </c>
      <c r="AF154" s="318">
        <f t="shared" si="301"/>
        <v>358.8235294</v>
      </c>
      <c r="AG154" s="318" t="str">
        <f t="shared" si="5"/>
        <v>n/a</v>
      </c>
      <c r="AH154" s="318" t="str">
        <f t="shared" si="6"/>
        <v>n/a</v>
      </c>
      <c r="AI154" s="318" t="str">
        <f t="shared" si="7"/>
        <v>n/a</v>
      </c>
      <c r="AJ154" s="318" t="str">
        <f t="shared" ref="AJ154:AT154" si="302">IF(ISERROR((N154/O154-1)*100),"n/a",(N154/O154-1)*100)</f>
        <v>n/a</v>
      </c>
      <c r="AK154" s="318" t="str">
        <f t="shared" si="302"/>
        <v>n/a</v>
      </c>
      <c r="AL154" s="318" t="str">
        <f t="shared" si="302"/>
        <v>n/a</v>
      </c>
      <c r="AM154" s="318" t="str">
        <f t="shared" si="302"/>
        <v>n/a</v>
      </c>
      <c r="AN154" s="318" t="str">
        <f t="shared" si="302"/>
        <v>n/a</v>
      </c>
      <c r="AO154" s="318" t="str">
        <f t="shared" si="302"/>
        <v>n/a</v>
      </c>
      <c r="AP154" s="318" t="str">
        <f t="shared" si="302"/>
        <v>n/a</v>
      </c>
      <c r="AQ154" s="318" t="str">
        <f t="shared" si="302"/>
        <v>n/a</v>
      </c>
      <c r="AR154" s="318" t="str">
        <f t="shared" si="302"/>
        <v>n/a</v>
      </c>
      <c r="AS154" s="318" t="str">
        <f t="shared" si="302"/>
        <v>n/a</v>
      </c>
      <c r="AT154" s="318" t="str">
        <f t="shared" si="302"/>
        <v>n/a</v>
      </c>
      <c r="AU154" s="319">
        <f t="shared" si="9"/>
        <v>97.8771598</v>
      </c>
      <c r="AV154" s="320">
        <f t="shared" si="10"/>
        <v>128.2259755</v>
      </c>
    </row>
    <row r="155" ht="11.25" customHeight="1">
      <c r="A155" s="232" t="s">
        <v>662</v>
      </c>
      <c r="B155" s="99" t="s">
        <v>663</v>
      </c>
      <c r="C155" s="309">
        <v>2.4</v>
      </c>
      <c r="D155" s="310">
        <v>2.08</v>
      </c>
      <c r="E155" s="310">
        <v>1.7400000000000002</v>
      </c>
      <c r="F155" s="309">
        <v>1.38</v>
      </c>
      <c r="G155" s="309">
        <v>1.15</v>
      </c>
      <c r="H155" s="309">
        <v>0.93</v>
      </c>
      <c r="I155" s="309">
        <v>0.525</v>
      </c>
      <c r="J155" s="322"/>
      <c r="K155" s="309">
        <v>0.27</v>
      </c>
      <c r="L155" s="323">
        <v>0.24</v>
      </c>
      <c r="M155" s="322"/>
      <c r="N155" s="316">
        <v>0.18</v>
      </c>
      <c r="O155" s="325">
        <v>0.16</v>
      </c>
      <c r="P155" s="325">
        <v>0.16</v>
      </c>
      <c r="Q155" s="325">
        <v>0.16</v>
      </c>
      <c r="R155" s="324">
        <v>0.16</v>
      </c>
      <c r="S155" s="324">
        <v>0.08</v>
      </c>
      <c r="T155" s="325">
        <v>0.0</v>
      </c>
      <c r="U155" s="325">
        <v>0.0</v>
      </c>
      <c r="V155" s="325">
        <v>0.0</v>
      </c>
      <c r="W155" s="325">
        <v>0.0</v>
      </c>
      <c r="X155" s="325">
        <v>0.0</v>
      </c>
      <c r="Y155" s="325">
        <v>0.0</v>
      </c>
      <c r="Z155" s="316">
        <f t="shared" si="3"/>
        <v>11.615</v>
      </c>
      <c r="AA155" s="317">
        <f t="shared" ref="AA155:AF155" si="303">IF(ISERROR((C155/D155-1)*100),"n/a",(C155/D155-1)*100)</f>
        <v>15.38461538</v>
      </c>
      <c r="AB155" s="317">
        <f t="shared" si="303"/>
        <v>19.54022989</v>
      </c>
      <c r="AC155" s="318">
        <f t="shared" si="303"/>
        <v>26.08695652</v>
      </c>
      <c r="AD155" s="318">
        <f t="shared" si="303"/>
        <v>20</v>
      </c>
      <c r="AE155" s="318">
        <f t="shared" si="303"/>
        <v>23.65591398</v>
      </c>
      <c r="AF155" s="318">
        <f t="shared" si="303"/>
        <v>77.14285714</v>
      </c>
      <c r="AG155" s="318">
        <f t="shared" si="5"/>
        <v>94.44444444</v>
      </c>
      <c r="AH155" s="318">
        <f t="shared" si="6"/>
        <v>12.5</v>
      </c>
      <c r="AI155" s="318">
        <f t="shared" si="7"/>
        <v>33.33333333</v>
      </c>
      <c r="AJ155" s="318">
        <f t="shared" ref="AJ155:AT155" si="304">IF(ISERROR((N155/O155-1)*100),"n/a",(N155/O155-1)*100)</f>
        <v>12.5</v>
      </c>
      <c r="AK155" s="318">
        <f t="shared" si="304"/>
        <v>0</v>
      </c>
      <c r="AL155" s="318">
        <f t="shared" si="304"/>
        <v>0</v>
      </c>
      <c r="AM155" s="318">
        <f t="shared" si="304"/>
        <v>0</v>
      </c>
      <c r="AN155" s="318">
        <f t="shared" si="304"/>
        <v>100</v>
      </c>
      <c r="AO155" s="318" t="str">
        <f t="shared" si="304"/>
        <v>n/a</v>
      </c>
      <c r="AP155" s="318" t="str">
        <f t="shared" si="304"/>
        <v>n/a</v>
      </c>
      <c r="AQ155" s="318" t="str">
        <f t="shared" si="304"/>
        <v>n/a</v>
      </c>
      <c r="AR155" s="318" t="str">
        <f t="shared" si="304"/>
        <v>n/a</v>
      </c>
      <c r="AS155" s="318" t="str">
        <f t="shared" si="304"/>
        <v>n/a</v>
      </c>
      <c r="AT155" s="318" t="str">
        <f t="shared" si="304"/>
        <v>n/a</v>
      </c>
      <c r="AU155" s="319">
        <f t="shared" si="9"/>
        <v>31.04202505</v>
      </c>
      <c r="AV155" s="320">
        <f t="shared" si="10"/>
        <v>34.03902814</v>
      </c>
    </row>
    <row r="156" ht="11.25" customHeight="1">
      <c r="A156" s="232" t="s">
        <v>1499</v>
      </c>
      <c r="B156" s="99" t="s">
        <v>1500</v>
      </c>
      <c r="C156" s="309">
        <v>1.48</v>
      </c>
      <c r="D156" s="310">
        <v>1.38</v>
      </c>
      <c r="E156" s="310">
        <v>1.32</v>
      </c>
      <c r="F156" s="309">
        <v>1.28</v>
      </c>
      <c r="G156" s="328">
        <v>1.2</v>
      </c>
      <c r="H156" s="309">
        <v>1.18</v>
      </c>
      <c r="I156" s="328">
        <v>1.16</v>
      </c>
      <c r="J156" s="322"/>
      <c r="K156" s="309">
        <v>1.05</v>
      </c>
      <c r="L156" s="326">
        <v>1.0</v>
      </c>
      <c r="M156" s="322"/>
      <c r="N156" s="327">
        <v>1.0</v>
      </c>
      <c r="O156" s="325">
        <v>1.12</v>
      </c>
      <c r="P156" s="325">
        <v>1.24</v>
      </c>
      <c r="Q156" s="324">
        <v>1.24</v>
      </c>
      <c r="R156" s="324">
        <v>1.12</v>
      </c>
      <c r="S156" s="324">
        <v>0.97</v>
      </c>
      <c r="T156" s="324">
        <v>0.86</v>
      </c>
      <c r="U156" s="324">
        <v>0.68</v>
      </c>
      <c r="V156" s="324">
        <v>0.61</v>
      </c>
      <c r="W156" s="324">
        <v>0.57</v>
      </c>
      <c r="X156" s="324">
        <v>0.52</v>
      </c>
      <c r="Y156" s="324">
        <v>0.47</v>
      </c>
      <c r="Z156" s="316">
        <f t="shared" si="3"/>
        <v>21.45</v>
      </c>
      <c r="AA156" s="317">
        <f t="shared" ref="AA156:AF156" si="305">IF(ISERROR((C156/D156-1)*100),"n/a",(C156/D156-1)*100)</f>
        <v>7.246376812</v>
      </c>
      <c r="AB156" s="317">
        <f t="shared" si="305"/>
        <v>4.545454545</v>
      </c>
      <c r="AC156" s="318">
        <f t="shared" si="305"/>
        <v>3.125</v>
      </c>
      <c r="AD156" s="318">
        <f t="shared" si="305"/>
        <v>6.666666667</v>
      </c>
      <c r="AE156" s="318">
        <f t="shared" si="305"/>
        <v>1.694915254</v>
      </c>
      <c r="AF156" s="318">
        <f t="shared" si="305"/>
        <v>1.724137931</v>
      </c>
      <c r="AG156" s="318">
        <f t="shared" si="5"/>
        <v>10.47619048</v>
      </c>
      <c r="AH156" s="318">
        <f t="shared" si="6"/>
        <v>5</v>
      </c>
      <c r="AI156" s="318">
        <f t="shared" si="7"/>
        <v>0</v>
      </c>
      <c r="AJ156" s="318">
        <f t="shared" ref="AJ156:AT156" si="306">IF(ISERROR((N156/O156-1)*100),"n/a",(N156/O156-1)*100)</f>
        <v>-10.71428571</v>
      </c>
      <c r="AK156" s="318">
        <f t="shared" si="306"/>
        <v>-9.677419355</v>
      </c>
      <c r="AL156" s="318">
        <f t="shared" si="306"/>
        <v>0</v>
      </c>
      <c r="AM156" s="318">
        <f t="shared" si="306"/>
        <v>10.71428571</v>
      </c>
      <c r="AN156" s="318">
        <f t="shared" si="306"/>
        <v>15.46391753</v>
      </c>
      <c r="AO156" s="318">
        <f t="shared" si="306"/>
        <v>12.79069767</v>
      </c>
      <c r="AP156" s="318">
        <f t="shared" si="306"/>
        <v>26.47058824</v>
      </c>
      <c r="AQ156" s="318">
        <f t="shared" si="306"/>
        <v>11.47540984</v>
      </c>
      <c r="AR156" s="318">
        <f t="shared" si="306"/>
        <v>7.01754386</v>
      </c>
      <c r="AS156" s="318">
        <f t="shared" si="306"/>
        <v>9.615384615</v>
      </c>
      <c r="AT156" s="318">
        <f t="shared" si="306"/>
        <v>10.63829787</v>
      </c>
      <c r="AU156" s="319">
        <f t="shared" si="9"/>
        <v>6.213658097</v>
      </c>
      <c r="AV156" s="320">
        <f t="shared" si="10"/>
        <v>8.300339854</v>
      </c>
    </row>
    <row r="157" ht="11.25" customHeight="1">
      <c r="A157" s="321" t="s">
        <v>1694</v>
      </c>
      <c r="B157" s="99" t="s">
        <v>1695</v>
      </c>
      <c r="C157" s="309">
        <v>1.36</v>
      </c>
      <c r="D157" s="310">
        <v>0.98</v>
      </c>
      <c r="E157" s="310">
        <v>0.64</v>
      </c>
      <c r="F157" s="309">
        <v>0.46</v>
      </c>
      <c r="G157" s="328">
        <v>0.4</v>
      </c>
      <c r="H157" s="309">
        <v>0.1</v>
      </c>
      <c r="I157" s="328">
        <v>0.0</v>
      </c>
      <c r="J157" s="322"/>
      <c r="K157" s="328">
        <v>0.0</v>
      </c>
      <c r="L157" s="326">
        <v>0.0</v>
      </c>
      <c r="M157" s="322"/>
      <c r="N157" s="327">
        <v>0.0</v>
      </c>
      <c r="O157" s="325">
        <v>0.0</v>
      </c>
      <c r="P157" s="325">
        <v>0.0</v>
      </c>
      <c r="Q157" s="325">
        <v>0.0</v>
      </c>
      <c r="R157" s="325">
        <v>0.0</v>
      </c>
      <c r="S157" s="325">
        <v>0.0</v>
      </c>
      <c r="T157" s="325">
        <v>0.0</v>
      </c>
      <c r="U157" s="325">
        <v>0.0</v>
      </c>
      <c r="V157" s="325">
        <v>0.0</v>
      </c>
      <c r="W157" s="325">
        <v>0.0</v>
      </c>
      <c r="X157" s="325">
        <v>0.0</v>
      </c>
      <c r="Y157" s="325">
        <v>0.0</v>
      </c>
      <c r="Z157" s="316">
        <f t="shared" si="3"/>
        <v>3.94</v>
      </c>
      <c r="AA157" s="317">
        <f t="shared" ref="AA157:AF157" si="307">IF(ISERROR((C157/D157-1)*100),"n/a",(C157/D157-1)*100)</f>
        <v>38.7755102</v>
      </c>
      <c r="AB157" s="317">
        <f t="shared" si="307"/>
        <v>53.125</v>
      </c>
      <c r="AC157" s="318">
        <f t="shared" si="307"/>
        <v>39.13043478</v>
      </c>
      <c r="AD157" s="318">
        <f t="shared" si="307"/>
        <v>15</v>
      </c>
      <c r="AE157" s="318">
        <f t="shared" si="307"/>
        <v>300</v>
      </c>
      <c r="AF157" s="318" t="str">
        <f t="shared" si="307"/>
        <v>n/a</v>
      </c>
      <c r="AG157" s="318" t="str">
        <f t="shared" si="5"/>
        <v>n/a</v>
      </c>
      <c r="AH157" s="318" t="str">
        <f t="shared" si="6"/>
        <v>n/a</v>
      </c>
      <c r="AI157" s="318" t="str">
        <f t="shared" si="7"/>
        <v>n/a</v>
      </c>
      <c r="AJ157" s="318" t="str">
        <f t="shared" ref="AJ157:AT157" si="308">IF(ISERROR((N157/O157-1)*100),"n/a",(N157/O157-1)*100)</f>
        <v>n/a</v>
      </c>
      <c r="AK157" s="318" t="str">
        <f t="shared" si="308"/>
        <v>n/a</v>
      </c>
      <c r="AL157" s="318" t="str">
        <f t="shared" si="308"/>
        <v>n/a</v>
      </c>
      <c r="AM157" s="318" t="str">
        <f t="shared" si="308"/>
        <v>n/a</v>
      </c>
      <c r="AN157" s="318" t="str">
        <f t="shared" si="308"/>
        <v>n/a</v>
      </c>
      <c r="AO157" s="318" t="str">
        <f t="shared" si="308"/>
        <v>n/a</v>
      </c>
      <c r="AP157" s="318" t="str">
        <f t="shared" si="308"/>
        <v>n/a</v>
      </c>
      <c r="AQ157" s="318" t="str">
        <f t="shared" si="308"/>
        <v>n/a</v>
      </c>
      <c r="AR157" s="318" t="str">
        <f t="shared" si="308"/>
        <v>n/a</v>
      </c>
      <c r="AS157" s="318" t="str">
        <f t="shared" si="308"/>
        <v>n/a</v>
      </c>
      <c r="AT157" s="318" t="str">
        <f t="shared" si="308"/>
        <v>n/a</v>
      </c>
      <c r="AU157" s="319">
        <f t="shared" si="9"/>
        <v>89.206189</v>
      </c>
      <c r="AV157" s="320">
        <f t="shared" si="10"/>
        <v>118.6310204</v>
      </c>
    </row>
    <row r="158" ht="11.25" customHeight="1">
      <c r="A158" s="299" t="s">
        <v>214</v>
      </c>
      <c r="B158" s="331" t="s">
        <v>215</v>
      </c>
      <c r="C158" s="309">
        <v>2.8</v>
      </c>
      <c r="D158" s="310">
        <v>2.58</v>
      </c>
      <c r="E158" s="310">
        <v>2.25</v>
      </c>
      <c r="F158" s="337">
        <v>2.15</v>
      </c>
      <c r="G158" s="337">
        <v>2.1</v>
      </c>
      <c r="H158" s="337">
        <v>2.03</v>
      </c>
      <c r="I158" s="337">
        <v>1.98</v>
      </c>
      <c r="J158" s="338"/>
      <c r="K158" s="337">
        <v>1.9</v>
      </c>
      <c r="L158" s="339">
        <v>1.83</v>
      </c>
      <c r="M158" s="338"/>
      <c r="N158" s="332">
        <v>1.78</v>
      </c>
      <c r="O158" s="341">
        <v>1.71</v>
      </c>
      <c r="P158" s="341">
        <v>1.66</v>
      </c>
      <c r="Q158" s="341">
        <v>1.54</v>
      </c>
      <c r="R158" s="341">
        <v>1.32</v>
      </c>
      <c r="S158" s="341">
        <v>1.165</v>
      </c>
      <c r="T158" s="341">
        <v>1.035</v>
      </c>
      <c r="U158" s="341">
        <v>0.94</v>
      </c>
      <c r="V158" s="341">
        <v>0.875</v>
      </c>
      <c r="W158" s="341">
        <v>0.84</v>
      </c>
      <c r="X158" s="341">
        <v>0.76</v>
      </c>
      <c r="Y158" s="341">
        <v>0.675</v>
      </c>
      <c r="Z158" s="316">
        <f t="shared" si="3"/>
        <v>33.92</v>
      </c>
      <c r="AA158" s="317">
        <f t="shared" ref="AA158:AF158" si="309">IF(ISERROR((C158/D158-1)*100),"n/a",(C158/D158-1)*100)</f>
        <v>8.527131783</v>
      </c>
      <c r="AB158" s="317">
        <f t="shared" si="309"/>
        <v>14.66666667</v>
      </c>
      <c r="AC158" s="318">
        <f t="shared" si="309"/>
        <v>4.651162791</v>
      </c>
      <c r="AD158" s="318">
        <f t="shared" si="309"/>
        <v>2.380952381</v>
      </c>
      <c r="AE158" s="318">
        <f t="shared" si="309"/>
        <v>3.448275862</v>
      </c>
      <c r="AF158" s="318">
        <f t="shared" si="309"/>
        <v>2.525252525</v>
      </c>
      <c r="AG158" s="318">
        <f t="shared" si="5"/>
        <v>4.210526316</v>
      </c>
      <c r="AH158" s="318">
        <f t="shared" si="6"/>
        <v>3.825136612</v>
      </c>
      <c r="AI158" s="318">
        <f t="shared" si="7"/>
        <v>2.808988764</v>
      </c>
      <c r="AJ158" s="318">
        <f t="shared" ref="AJ158:AT158" si="310">IF(ISERROR((N158/O158-1)*100),"n/a",(N158/O158-1)*100)</f>
        <v>4.093567251</v>
      </c>
      <c r="AK158" s="318">
        <f t="shared" si="310"/>
        <v>3.012048193</v>
      </c>
      <c r="AL158" s="318">
        <f t="shared" si="310"/>
        <v>7.792207792</v>
      </c>
      <c r="AM158" s="318">
        <f t="shared" si="310"/>
        <v>16.66666667</v>
      </c>
      <c r="AN158" s="318">
        <f t="shared" si="310"/>
        <v>13.30472103</v>
      </c>
      <c r="AO158" s="318">
        <f t="shared" si="310"/>
        <v>12.56038647</v>
      </c>
      <c r="AP158" s="318">
        <f t="shared" si="310"/>
        <v>10.10638298</v>
      </c>
      <c r="AQ158" s="318">
        <f t="shared" si="310"/>
        <v>7.428571429</v>
      </c>
      <c r="AR158" s="318">
        <f t="shared" si="310"/>
        <v>4.166666667</v>
      </c>
      <c r="AS158" s="318">
        <f t="shared" si="310"/>
        <v>10.52631579</v>
      </c>
      <c r="AT158" s="318">
        <f t="shared" si="310"/>
        <v>12.59259259</v>
      </c>
      <c r="AU158" s="319">
        <f t="shared" si="9"/>
        <v>7.464711028</v>
      </c>
      <c r="AV158" s="320">
        <f t="shared" si="10"/>
        <v>4.601891145</v>
      </c>
    </row>
    <row r="159" ht="11.25" customHeight="1">
      <c r="A159" s="49" t="s">
        <v>2044</v>
      </c>
      <c r="B159" s="99" t="s">
        <v>2045</v>
      </c>
      <c r="C159" s="310">
        <v>0.20500000000000002</v>
      </c>
      <c r="D159" s="310">
        <v>0.185</v>
      </c>
      <c r="E159" s="346">
        <v>0.1675</v>
      </c>
      <c r="F159" s="310">
        <v>0.1475</v>
      </c>
      <c r="G159" s="310">
        <v>0.105</v>
      </c>
      <c r="H159" s="349">
        <v>0.0</v>
      </c>
      <c r="I159" s="349">
        <v>0.0</v>
      </c>
      <c r="J159" s="310"/>
      <c r="K159" s="310">
        <v>0.1075</v>
      </c>
      <c r="L159" s="316">
        <v>0.09000000000000001</v>
      </c>
      <c r="M159" s="310"/>
      <c r="N159" s="327">
        <v>0.0625</v>
      </c>
      <c r="O159" s="325">
        <v>0.07500000000000001</v>
      </c>
      <c r="P159" s="324">
        <v>0.11750000000000001</v>
      </c>
      <c r="Q159" s="324">
        <v>0.085</v>
      </c>
      <c r="R159" s="324">
        <v>0.0825</v>
      </c>
      <c r="S159" s="324">
        <v>0.08</v>
      </c>
      <c r="T159" s="324">
        <v>0.07</v>
      </c>
      <c r="U159" s="324">
        <v>0.045</v>
      </c>
      <c r="V159" s="325">
        <v>0.0</v>
      </c>
      <c r="W159" s="325">
        <v>0.0</v>
      </c>
      <c r="X159" s="325">
        <v>0.0</v>
      </c>
      <c r="Y159" s="325">
        <v>0.0</v>
      </c>
      <c r="Z159" s="316">
        <f t="shared" si="3"/>
        <v>1.625</v>
      </c>
      <c r="AA159" s="317">
        <f t="shared" ref="AA159:AF159" si="311">IF(ISERROR((C159/D159-1)*100),"n/a",(C159/D159-1)*100)</f>
        <v>10.81081081</v>
      </c>
      <c r="AB159" s="317">
        <f t="shared" si="311"/>
        <v>10.44776119</v>
      </c>
      <c r="AC159" s="318">
        <f t="shared" si="311"/>
        <v>13.55932203</v>
      </c>
      <c r="AD159" s="318">
        <f t="shared" si="311"/>
        <v>40.47619048</v>
      </c>
      <c r="AE159" s="318" t="str">
        <f t="shared" si="311"/>
        <v>n/a</v>
      </c>
      <c r="AF159" s="318" t="str">
        <f t="shared" si="311"/>
        <v>n/a</v>
      </c>
      <c r="AG159" s="318">
        <f t="shared" si="5"/>
        <v>-100</v>
      </c>
      <c r="AH159" s="318">
        <f t="shared" si="6"/>
        <v>19.44444444</v>
      </c>
      <c r="AI159" s="318">
        <f t="shared" si="7"/>
        <v>44</v>
      </c>
      <c r="AJ159" s="318">
        <f t="shared" ref="AJ159:AT159" si="312">IF(ISERROR((N159/O159-1)*100),"n/a",(N159/O159-1)*100)</f>
        <v>-16.66666667</v>
      </c>
      <c r="AK159" s="318">
        <f t="shared" si="312"/>
        <v>-36.17021277</v>
      </c>
      <c r="AL159" s="318">
        <f t="shared" si="312"/>
        <v>38.23529412</v>
      </c>
      <c r="AM159" s="318">
        <f t="shared" si="312"/>
        <v>3.03030303</v>
      </c>
      <c r="AN159" s="318">
        <f t="shared" si="312"/>
        <v>3.125</v>
      </c>
      <c r="AO159" s="318">
        <f t="shared" si="312"/>
        <v>14.28571429</v>
      </c>
      <c r="AP159" s="318">
        <f t="shared" si="312"/>
        <v>55.55555556</v>
      </c>
      <c r="AQ159" s="318" t="str">
        <f t="shared" si="312"/>
        <v>n/a</v>
      </c>
      <c r="AR159" s="318" t="str">
        <f t="shared" si="312"/>
        <v>n/a</v>
      </c>
      <c r="AS159" s="318" t="str">
        <f t="shared" si="312"/>
        <v>n/a</v>
      </c>
      <c r="AT159" s="318" t="str">
        <f t="shared" si="312"/>
        <v>n/a</v>
      </c>
      <c r="AU159" s="319">
        <f t="shared" si="9"/>
        <v>7.152394037</v>
      </c>
      <c r="AV159" s="320">
        <f t="shared" si="10"/>
        <v>39.22670611</v>
      </c>
    </row>
    <row r="160" ht="11.25" customHeight="1">
      <c r="A160" s="321" t="s">
        <v>1501</v>
      </c>
      <c r="B160" s="99" t="s">
        <v>1502</v>
      </c>
      <c r="C160" s="309">
        <v>2.16</v>
      </c>
      <c r="D160" s="310">
        <v>1.91</v>
      </c>
      <c r="E160" s="310">
        <v>1.75</v>
      </c>
      <c r="F160" s="309">
        <v>1.71</v>
      </c>
      <c r="G160" s="309">
        <v>1.66</v>
      </c>
      <c r="H160" s="309">
        <v>1.57</v>
      </c>
      <c r="I160" s="309">
        <v>1.46</v>
      </c>
      <c r="J160" s="322"/>
      <c r="K160" s="309">
        <v>1.4</v>
      </c>
      <c r="L160" s="326">
        <v>1.36</v>
      </c>
      <c r="M160" s="322"/>
      <c r="N160" s="327">
        <v>1.36</v>
      </c>
      <c r="O160" s="324">
        <v>1.36</v>
      </c>
      <c r="P160" s="324">
        <v>1.33</v>
      </c>
      <c r="Q160" s="324">
        <v>1.21</v>
      </c>
      <c r="R160" s="324">
        <v>1.09</v>
      </c>
      <c r="S160" s="324">
        <v>0.97</v>
      </c>
      <c r="T160" s="324">
        <v>0.86</v>
      </c>
      <c r="U160" s="324">
        <v>0.75</v>
      </c>
      <c r="V160" s="324">
        <v>0.3</v>
      </c>
      <c r="W160" s="325">
        <v>0.0</v>
      </c>
      <c r="X160" s="325">
        <v>0.44</v>
      </c>
      <c r="Y160" s="324">
        <v>0.8</v>
      </c>
      <c r="Z160" s="316">
        <f t="shared" si="3"/>
        <v>25.45</v>
      </c>
      <c r="AA160" s="317">
        <f t="shared" ref="AA160:AF160" si="313">IF(ISERROR((C160/D160-1)*100),"n/a",(C160/D160-1)*100)</f>
        <v>13.08900524</v>
      </c>
      <c r="AB160" s="317">
        <f t="shared" si="313"/>
        <v>9.142857143</v>
      </c>
      <c r="AC160" s="318">
        <f t="shared" si="313"/>
        <v>2.339181287</v>
      </c>
      <c r="AD160" s="318">
        <f t="shared" si="313"/>
        <v>3.012048193</v>
      </c>
      <c r="AE160" s="318">
        <f t="shared" si="313"/>
        <v>5.732484076</v>
      </c>
      <c r="AF160" s="318">
        <f t="shared" si="313"/>
        <v>7.534246575</v>
      </c>
      <c r="AG160" s="318">
        <f t="shared" si="5"/>
        <v>4.285714286</v>
      </c>
      <c r="AH160" s="318">
        <f t="shared" si="6"/>
        <v>2.941176471</v>
      </c>
      <c r="AI160" s="318">
        <f t="shared" si="7"/>
        <v>0</v>
      </c>
      <c r="AJ160" s="318">
        <f t="shared" ref="AJ160:AT160" si="314">IF(ISERROR((N160/O160-1)*100),"n/a",(N160/O160-1)*100)</f>
        <v>0</v>
      </c>
      <c r="AK160" s="318">
        <f t="shared" si="314"/>
        <v>2.255639098</v>
      </c>
      <c r="AL160" s="318">
        <f t="shared" si="314"/>
        <v>9.917355372</v>
      </c>
      <c r="AM160" s="318">
        <f t="shared" si="314"/>
        <v>11.00917431</v>
      </c>
      <c r="AN160" s="318">
        <f t="shared" si="314"/>
        <v>12.37113402</v>
      </c>
      <c r="AO160" s="318">
        <f t="shared" si="314"/>
        <v>12.79069767</v>
      </c>
      <c r="AP160" s="318">
        <f t="shared" si="314"/>
        <v>14.66666667</v>
      </c>
      <c r="AQ160" s="318">
        <f t="shared" si="314"/>
        <v>150</v>
      </c>
      <c r="AR160" s="318" t="str">
        <f t="shared" si="314"/>
        <v>n/a</v>
      </c>
      <c r="AS160" s="318">
        <f t="shared" si="314"/>
        <v>-100</v>
      </c>
      <c r="AT160" s="318">
        <f t="shared" si="314"/>
        <v>-45</v>
      </c>
      <c r="AU160" s="319">
        <f t="shared" si="9"/>
        <v>6.109862127</v>
      </c>
      <c r="AV160" s="320">
        <f t="shared" si="10"/>
        <v>44.06953224</v>
      </c>
    </row>
    <row r="161" ht="11.25" customHeight="1">
      <c r="A161" s="342" t="s">
        <v>1856</v>
      </c>
      <c r="B161" s="99" t="s">
        <v>1857</v>
      </c>
      <c r="C161" s="309">
        <v>1.645</v>
      </c>
      <c r="D161" s="310">
        <v>1.605</v>
      </c>
      <c r="E161" s="310">
        <v>1.565</v>
      </c>
      <c r="F161" s="309">
        <v>1.525</v>
      </c>
      <c r="G161" s="309">
        <v>0.517</v>
      </c>
      <c r="H161" s="328">
        <v>0.0</v>
      </c>
      <c r="I161" s="328">
        <v>0.0</v>
      </c>
      <c r="J161" s="322"/>
      <c r="K161" s="328">
        <v>0.0</v>
      </c>
      <c r="L161" s="326">
        <v>0.0</v>
      </c>
      <c r="M161" s="322"/>
      <c r="N161" s="327">
        <v>0.0</v>
      </c>
      <c r="O161" s="325">
        <v>0.0</v>
      </c>
      <c r="P161" s="325">
        <v>0.0</v>
      </c>
      <c r="Q161" s="325">
        <v>0.0</v>
      </c>
      <c r="R161" s="325">
        <v>0.0</v>
      </c>
      <c r="S161" s="325">
        <v>0.0</v>
      </c>
      <c r="T161" s="325">
        <v>0.0</v>
      </c>
      <c r="U161" s="325">
        <v>0.0</v>
      </c>
      <c r="V161" s="325">
        <v>0.0</v>
      </c>
      <c r="W161" s="325">
        <v>0.0</v>
      </c>
      <c r="X161" s="325">
        <v>0.0</v>
      </c>
      <c r="Y161" s="325">
        <v>0.0</v>
      </c>
      <c r="Z161" s="316">
        <f t="shared" si="3"/>
        <v>6.857</v>
      </c>
      <c r="AA161" s="317">
        <f t="shared" ref="AA161:AF161" si="315">IF(ISERROR((C161/D161-1)*100),"n/a",(C161/D161-1)*100)</f>
        <v>2.492211838</v>
      </c>
      <c r="AB161" s="317">
        <f t="shared" si="315"/>
        <v>2.555910543</v>
      </c>
      <c r="AC161" s="318">
        <f t="shared" si="315"/>
        <v>2.62295082</v>
      </c>
      <c r="AD161" s="318">
        <f t="shared" si="315"/>
        <v>194.9709865</v>
      </c>
      <c r="AE161" s="318" t="str">
        <f t="shared" si="315"/>
        <v>n/a</v>
      </c>
      <c r="AF161" s="318" t="str">
        <f t="shared" si="315"/>
        <v>n/a</v>
      </c>
      <c r="AG161" s="318" t="str">
        <f t="shared" si="5"/>
        <v>n/a</v>
      </c>
      <c r="AH161" s="318" t="str">
        <f t="shared" si="6"/>
        <v>n/a</v>
      </c>
      <c r="AI161" s="318" t="str">
        <f t="shared" si="7"/>
        <v>n/a</v>
      </c>
      <c r="AJ161" s="318" t="str">
        <f t="shared" ref="AJ161:AT161" si="316">IF(ISERROR((N161/O161-1)*100),"n/a",(N161/O161-1)*100)</f>
        <v>n/a</v>
      </c>
      <c r="AK161" s="318" t="str">
        <f t="shared" si="316"/>
        <v>n/a</v>
      </c>
      <c r="AL161" s="318" t="str">
        <f t="shared" si="316"/>
        <v>n/a</v>
      </c>
      <c r="AM161" s="318" t="str">
        <f t="shared" si="316"/>
        <v>n/a</v>
      </c>
      <c r="AN161" s="318" t="str">
        <f t="shared" si="316"/>
        <v>n/a</v>
      </c>
      <c r="AO161" s="318" t="str">
        <f t="shared" si="316"/>
        <v>n/a</v>
      </c>
      <c r="AP161" s="318" t="str">
        <f t="shared" si="316"/>
        <v>n/a</v>
      </c>
      <c r="AQ161" s="318" t="str">
        <f t="shared" si="316"/>
        <v>n/a</v>
      </c>
      <c r="AR161" s="318" t="str">
        <f t="shared" si="316"/>
        <v>n/a</v>
      </c>
      <c r="AS161" s="318" t="str">
        <f t="shared" si="316"/>
        <v>n/a</v>
      </c>
      <c r="AT161" s="318" t="str">
        <f t="shared" si="316"/>
        <v>n/a</v>
      </c>
      <c r="AU161" s="319">
        <f t="shared" si="9"/>
        <v>50.66051492</v>
      </c>
      <c r="AV161" s="320">
        <f t="shared" si="10"/>
        <v>96.20699584</v>
      </c>
    </row>
    <row r="162" ht="11.25" customHeight="1">
      <c r="A162" s="232" t="s">
        <v>664</v>
      </c>
      <c r="B162" s="99" t="s">
        <v>665</v>
      </c>
      <c r="C162" s="309">
        <v>0.91</v>
      </c>
      <c r="D162" s="310">
        <v>0.872</v>
      </c>
      <c r="E162" s="310">
        <v>0.76</v>
      </c>
      <c r="F162" s="309">
        <v>0.71</v>
      </c>
      <c r="G162" s="309">
        <v>0.67</v>
      </c>
      <c r="H162" s="309">
        <v>0.62</v>
      </c>
      <c r="I162" s="309">
        <v>0.56</v>
      </c>
      <c r="J162" s="322"/>
      <c r="K162" s="309">
        <v>0.48</v>
      </c>
      <c r="L162" s="323">
        <v>0.34</v>
      </c>
      <c r="M162" s="322"/>
      <c r="N162" s="316">
        <v>0.155</v>
      </c>
      <c r="O162" s="324">
        <v>0.115</v>
      </c>
      <c r="P162" s="324">
        <v>0.085</v>
      </c>
      <c r="Q162" s="324">
        <v>0.075</v>
      </c>
      <c r="R162" s="324">
        <v>0.065</v>
      </c>
      <c r="S162" s="325">
        <v>0.06</v>
      </c>
      <c r="T162" s="324">
        <v>0.0566675</v>
      </c>
      <c r="U162" s="324">
        <v>0.0516675</v>
      </c>
      <c r="V162" s="325">
        <v>0.05</v>
      </c>
      <c r="W162" s="324">
        <v>0.0475</v>
      </c>
      <c r="X162" s="324">
        <v>0.0466675</v>
      </c>
      <c r="Y162" s="324">
        <v>0.0416675</v>
      </c>
      <c r="Z162" s="316">
        <f t="shared" si="3"/>
        <v>6.77117</v>
      </c>
      <c r="AA162" s="317">
        <f t="shared" ref="AA162:AF162" si="317">IF(ISERROR((C162/D162-1)*100),"n/a",(C162/D162-1)*100)</f>
        <v>4.357798165</v>
      </c>
      <c r="AB162" s="317">
        <f t="shared" si="317"/>
        <v>14.73684211</v>
      </c>
      <c r="AC162" s="318">
        <f t="shared" si="317"/>
        <v>7.042253521</v>
      </c>
      <c r="AD162" s="318">
        <f t="shared" si="317"/>
        <v>5.970149254</v>
      </c>
      <c r="AE162" s="318">
        <f t="shared" si="317"/>
        <v>8.064516129</v>
      </c>
      <c r="AF162" s="318">
        <f t="shared" si="317"/>
        <v>10.71428571</v>
      </c>
      <c r="AG162" s="318">
        <f t="shared" si="5"/>
        <v>16.66666667</v>
      </c>
      <c r="AH162" s="318">
        <f t="shared" si="6"/>
        <v>41.17647059</v>
      </c>
      <c r="AI162" s="318">
        <f t="shared" si="7"/>
        <v>119.3548387</v>
      </c>
      <c r="AJ162" s="318">
        <f t="shared" ref="AJ162:AT162" si="318">IF(ISERROR((N162/O162-1)*100),"n/a",(N162/O162-1)*100)</f>
        <v>34.7826087</v>
      </c>
      <c r="AK162" s="318">
        <f t="shared" si="318"/>
        <v>35.29411765</v>
      </c>
      <c r="AL162" s="318">
        <f t="shared" si="318"/>
        <v>13.33333333</v>
      </c>
      <c r="AM162" s="318">
        <f t="shared" si="318"/>
        <v>15.38461538</v>
      </c>
      <c r="AN162" s="318">
        <f t="shared" si="318"/>
        <v>8.333333333</v>
      </c>
      <c r="AO162" s="318">
        <f t="shared" si="318"/>
        <v>5.880795871</v>
      </c>
      <c r="AP162" s="318">
        <f t="shared" si="318"/>
        <v>9.67726327</v>
      </c>
      <c r="AQ162" s="318">
        <f t="shared" si="318"/>
        <v>3.335</v>
      </c>
      <c r="AR162" s="318">
        <f t="shared" si="318"/>
        <v>5.263157895</v>
      </c>
      <c r="AS162" s="318">
        <f t="shared" si="318"/>
        <v>1.783896716</v>
      </c>
      <c r="AT162" s="318">
        <f t="shared" si="318"/>
        <v>11.99976</v>
      </c>
      <c r="AU162" s="319">
        <f t="shared" si="9"/>
        <v>18.65758515</v>
      </c>
      <c r="AV162" s="320">
        <f t="shared" si="10"/>
        <v>26.16911259</v>
      </c>
    </row>
    <row r="163" ht="11.25" customHeight="1">
      <c r="A163" s="321" t="s">
        <v>1249</v>
      </c>
      <c r="B163" s="99" t="s">
        <v>1250</v>
      </c>
      <c r="C163" s="309">
        <v>0.581</v>
      </c>
      <c r="D163" s="310">
        <v>0.5433333333333333</v>
      </c>
      <c r="E163" s="310">
        <v>0.5066666666666667</v>
      </c>
      <c r="F163" s="309">
        <v>0.44</v>
      </c>
      <c r="G163" s="309">
        <v>0.3833333333333333</v>
      </c>
      <c r="H163" s="309">
        <v>0.3333333333333333</v>
      </c>
      <c r="I163" s="309">
        <v>0.29</v>
      </c>
      <c r="J163" s="322" t="s">
        <v>2154</v>
      </c>
      <c r="K163" s="309">
        <v>0.24</v>
      </c>
      <c r="L163" s="323">
        <v>0.19999999999999998</v>
      </c>
      <c r="M163" s="322"/>
      <c r="N163" s="327">
        <v>0.16666666666666666</v>
      </c>
      <c r="O163" s="325">
        <v>0.16666666666666666</v>
      </c>
      <c r="P163" s="325">
        <v>0.16666666666666666</v>
      </c>
      <c r="Q163" s="325">
        <v>0.16666666666666666</v>
      </c>
      <c r="R163" s="325">
        <v>0.16666666666666666</v>
      </c>
      <c r="S163" s="325">
        <v>0.16666666666666666</v>
      </c>
      <c r="T163" s="325">
        <v>0.16666666666666666</v>
      </c>
      <c r="U163" s="325">
        <v>0.16666666666666666</v>
      </c>
      <c r="V163" s="325">
        <v>0.16666666666666666</v>
      </c>
      <c r="W163" s="325">
        <v>0.16666666666666666</v>
      </c>
      <c r="X163" s="325">
        <v>0.16666666666666666</v>
      </c>
      <c r="Y163" s="325">
        <v>0.16666666666666666</v>
      </c>
      <c r="Z163" s="316">
        <f t="shared" si="3"/>
        <v>5.517666667</v>
      </c>
      <c r="AA163" s="317">
        <f t="shared" ref="AA163:AF163" si="319">IF(ISERROR((C163/D163-1)*100),"n/a",(C163/D163-1)*100)</f>
        <v>6.932515337</v>
      </c>
      <c r="AB163" s="317">
        <f t="shared" si="319"/>
        <v>7.236842105</v>
      </c>
      <c r="AC163" s="318">
        <f t="shared" si="319"/>
        <v>15.15151515</v>
      </c>
      <c r="AD163" s="318">
        <f t="shared" si="319"/>
        <v>14.7826087</v>
      </c>
      <c r="AE163" s="318">
        <f t="shared" si="319"/>
        <v>15</v>
      </c>
      <c r="AF163" s="318">
        <f t="shared" si="319"/>
        <v>14.94252874</v>
      </c>
      <c r="AG163" s="318">
        <f t="shared" si="5"/>
        <v>20.83333333</v>
      </c>
      <c r="AH163" s="318">
        <f t="shared" si="6"/>
        <v>20</v>
      </c>
      <c r="AI163" s="318">
        <f t="shared" si="7"/>
        <v>20</v>
      </c>
      <c r="AJ163" s="318">
        <f t="shared" ref="AJ163:AT163" si="320">IF(ISERROR((N163/O163-1)*100),"n/a",(N163/O163-1)*100)</f>
        <v>0</v>
      </c>
      <c r="AK163" s="318">
        <f t="shared" si="320"/>
        <v>0</v>
      </c>
      <c r="AL163" s="318">
        <f t="shared" si="320"/>
        <v>0</v>
      </c>
      <c r="AM163" s="318">
        <f t="shared" si="320"/>
        <v>0</v>
      </c>
      <c r="AN163" s="318">
        <f t="shared" si="320"/>
        <v>0</v>
      </c>
      <c r="AO163" s="318">
        <f t="shared" si="320"/>
        <v>0</v>
      </c>
      <c r="AP163" s="318">
        <f t="shared" si="320"/>
        <v>0</v>
      </c>
      <c r="AQ163" s="318">
        <f t="shared" si="320"/>
        <v>0</v>
      </c>
      <c r="AR163" s="318">
        <f t="shared" si="320"/>
        <v>0</v>
      </c>
      <c r="AS163" s="318">
        <f t="shared" si="320"/>
        <v>0</v>
      </c>
      <c r="AT163" s="318">
        <f t="shared" si="320"/>
        <v>0</v>
      </c>
      <c r="AU163" s="319">
        <f t="shared" si="9"/>
        <v>6.743967168</v>
      </c>
      <c r="AV163" s="320">
        <f t="shared" si="10"/>
        <v>8.338909001</v>
      </c>
    </row>
    <row r="164" ht="11.25" customHeight="1">
      <c r="A164" s="253" t="s">
        <v>666</v>
      </c>
      <c r="B164" s="122" t="s">
        <v>667</v>
      </c>
      <c r="C164" s="309">
        <v>1.24</v>
      </c>
      <c r="D164" s="310">
        <v>1.16</v>
      </c>
      <c r="E164" s="330">
        <v>1.08</v>
      </c>
      <c r="F164" s="311">
        <v>1.0</v>
      </c>
      <c r="G164" s="311">
        <v>0.92</v>
      </c>
      <c r="H164" s="311">
        <v>0.84</v>
      </c>
      <c r="I164" s="311">
        <v>0.76</v>
      </c>
      <c r="J164" s="312"/>
      <c r="K164" s="311">
        <v>0.68</v>
      </c>
      <c r="L164" s="348">
        <v>0.6</v>
      </c>
      <c r="M164" s="312"/>
      <c r="N164" s="330">
        <v>0.52</v>
      </c>
      <c r="O164" s="335">
        <v>0.36</v>
      </c>
      <c r="P164" s="315">
        <v>0.24</v>
      </c>
      <c r="Q164" s="315">
        <v>0.24</v>
      </c>
      <c r="R164" s="315">
        <v>0.24</v>
      </c>
      <c r="S164" s="315">
        <v>0.24</v>
      </c>
      <c r="T164" s="315">
        <v>0.24</v>
      </c>
      <c r="U164" s="315">
        <v>0.24</v>
      </c>
      <c r="V164" s="335">
        <v>0.225</v>
      </c>
      <c r="W164" s="335">
        <v>0.22</v>
      </c>
      <c r="X164" s="315">
        <v>0.2</v>
      </c>
      <c r="Y164" s="335">
        <v>1.06</v>
      </c>
      <c r="Z164" s="316">
        <f t="shared" si="3"/>
        <v>12.305</v>
      </c>
      <c r="AA164" s="317">
        <f t="shared" ref="AA164:AF164" si="321">IF(ISERROR((C164/D164-1)*100),"n/a",(C164/D164-1)*100)</f>
        <v>6.896551724</v>
      </c>
      <c r="AB164" s="317">
        <f t="shared" si="321"/>
        <v>7.407407407</v>
      </c>
      <c r="AC164" s="318">
        <f t="shared" si="321"/>
        <v>8</v>
      </c>
      <c r="AD164" s="318">
        <f t="shared" si="321"/>
        <v>8.695652174</v>
      </c>
      <c r="AE164" s="318">
        <f t="shared" si="321"/>
        <v>9.523809524</v>
      </c>
      <c r="AF164" s="318">
        <f t="shared" si="321"/>
        <v>10.52631579</v>
      </c>
      <c r="AG164" s="318">
        <f t="shared" si="5"/>
        <v>11.76470588</v>
      </c>
      <c r="AH164" s="318">
        <f t="shared" si="6"/>
        <v>13.33333333</v>
      </c>
      <c r="AI164" s="318">
        <f t="shared" si="7"/>
        <v>15.38461538</v>
      </c>
      <c r="AJ164" s="318">
        <f t="shared" ref="AJ164:AT164" si="322">IF(ISERROR((N164/O164-1)*100),"n/a",(N164/O164-1)*100)</f>
        <v>44.44444444</v>
      </c>
      <c r="AK164" s="318">
        <f t="shared" si="322"/>
        <v>50</v>
      </c>
      <c r="AL164" s="318">
        <f t="shared" si="322"/>
        <v>0</v>
      </c>
      <c r="AM164" s="318">
        <f t="shared" si="322"/>
        <v>0</v>
      </c>
      <c r="AN164" s="318">
        <f t="shared" si="322"/>
        <v>0</v>
      </c>
      <c r="AO164" s="318">
        <f t="shared" si="322"/>
        <v>0</v>
      </c>
      <c r="AP164" s="318">
        <f t="shared" si="322"/>
        <v>0</v>
      </c>
      <c r="AQ164" s="318">
        <f t="shared" si="322"/>
        <v>6.666666667</v>
      </c>
      <c r="AR164" s="318">
        <f t="shared" si="322"/>
        <v>2.272727273</v>
      </c>
      <c r="AS164" s="318">
        <f t="shared" si="322"/>
        <v>10</v>
      </c>
      <c r="AT164" s="318">
        <f t="shared" si="322"/>
        <v>-81.13207547</v>
      </c>
      <c r="AU164" s="319">
        <f t="shared" si="9"/>
        <v>6.189207707</v>
      </c>
      <c r="AV164" s="320">
        <f t="shared" si="10"/>
        <v>24.53529298</v>
      </c>
    </row>
    <row r="165" ht="11.25" customHeight="1">
      <c r="A165" s="232" t="s">
        <v>668</v>
      </c>
      <c r="B165" s="99" t="s">
        <v>669</v>
      </c>
      <c r="C165" s="309">
        <v>2.01</v>
      </c>
      <c r="D165" s="310">
        <v>1.88</v>
      </c>
      <c r="E165" s="316">
        <v>1.81</v>
      </c>
      <c r="F165" s="309">
        <v>1.74</v>
      </c>
      <c r="G165" s="309">
        <v>1.57</v>
      </c>
      <c r="H165" s="309">
        <v>1.43</v>
      </c>
      <c r="I165" s="328">
        <v>1.4</v>
      </c>
      <c r="J165" s="322"/>
      <c r="K165" s="309">
        <v>1.34</v>
      </c>
      <c r="L165" s="323">
        <v>1.2</v>
      </c>
      <c r="M165" s="322" t="s">
        <v>2154</v>
      </c>
      <c r="N165" s="316">
        <v>1.04</v>
      </c>
      <c r="O165" s="324">
        <v>0.96</v>
      </c>
      <c r="P165" s="324">
        <v>0.88</v>
      </c>
      <c r="Q165" s="324">
        <v>0.72</v>
      </c>
      <c r="R165" s="324">
        <v>0.52</v>
      </c>
      <c r="S165" s="324">
        <v>0.3</v>
      </c>
      <c r="T165" s="324">
        <v>0.24</v>
      </c>
      <c r="U165" s="324">
        <v>0.16</v>
      </c>
      <c r="V165" s="324">
        <v>0.12</v>
      </c>
      <c r="W165" s="324">
        <v>0.1</v>
      </c>
      <c r="X165" s="324">
        <v>0.08</v>
      </c>
      <c r="Y165" s="324">
        <v>0.07</v>
      </c>
      <c r="Z165" s="316">
        <f t="shared" si="3"/>
        <v>19.57</v>
      </c>
      <c r="AA165" s="317">
        <f t="shared" ref="AA165:AF165" si="323">IF(ISERROR((C165/D165-1)*100),"n/a",(C165/D165-1)*100)</f>
        <v>6.914893617</v>
      </c>
      <c r="AB165" s="317">
        <f t="shared" si="323"/>
        <v>3.867403315</v>
      </c>
      <c r="AC165" s="318">
        <f t="shared" si="323"/>
        <v>4.022988506</v>
      </c>
      <c r="AD165" s="318">
        <f t="shared" si="323"/>
        <v>10.82802548</v>
      </c>
      <c r="AE165" s="318">
        <f t="shared" si="323"/>
        <v>9.79020979</v>
      </c>
      <c r="AF165" s="318">
        <f t="shared" si="323"/>
        <v>2.142857143</v>
      </c>
      <c r="AG165" s="318">
        <f t="shared" si="5"/>
        <v>4.47761194</v>
      </c>
      <c r="AH165" s="318">
        <f t="shared" si="6"/>
        <v>11.66666667</v>
      </c>
      <c r="AI165" s="318">
        <f t="shared" si="7"/>
        <v>15.38461538</v>
      </c>
      <c r="AJ165" s="318">
        <f t="shared" ref="AJ165:AT165" si="324">IF(ISERROR((N165/O165-1)*100),"n/a",(N165/O165-1)*100)</f>
        <v>8.333333333</v>
      </c>
      <c r="AK165" s="318">
        <f t="shared" si="324"/>
        <v>9.090909091</v>
      </c>
      <c r="AL165" s="318">
        <f t="shared" si="324"/>
        <v>22.22222222</v>
      </c>
      <c r="AM165" s="318">
        <f t="shared" si="324"/>
        <v>38.46153846</v>
      </c>
      <c r="AN165" s="318">
        <f t="shared" si="324"/>
        <v>73.33333333</v>
      </c>
      <c r="AO165" s="318">
        <f t="shared" si="324"/>
        <v>25</v>
      </c>
      <c r="AP165" s="318">
        <f t="shared" si="324"/>
        <v>50</v>
      </c>
      <c r="AQ165" s="318">
        <f t="shared" si="324"/>
        <v>33.33333333</v>
      </c>
      <c r="AR165" s="318">
        <f t="shared" si="324"/>
        <v>20</v>
      </c>
      <c r="AS165" s="318">
        <f t="shared" si="324"/>
        <v>25</v>
      </c>
      <c r="AT165" s="318">
        <f t="shared" si="324"/>
        <v>14.28571429</v>
      </c>
      <c r="AU165" s="319">
        <f t="shared" si="9"/>
        <v>19.4077828</v>
      </c>
      <c r="AV165" s="320">
        <f t="shared" si="10"/>
        <v>17.95377944</v>
      </c>
    </row>
    <row r="166" ht="11.25" customHeight="1">
      <c r="A166" s="232" t="s">
        <v>670</v>
      </c>
      <c r="B166" s="99" t="s">
        <v>671</v>
      </c>
      <c r="C166" s="309">
        <v>0.35</v>
      </c>
      <c r="D166" s="310">
        <v>0.34</v>
      </c>
      <c r="E166" s="316">
        <v>0.33</v>
      </c>
      <c r="F166" s="309">
        <v>0.32</v>
      </c>
      <c r="G166" s="309">
        <v>0.3075</v>
      </c>
      <c r="H166" s="328">
        <v>0.3</v>
      </c>
      <c r="I166" s="309">
        <v>0.24</v>
      </c>
      <c r="J166" s="322"/>
      <c r="K166" s="309">
        <v>0.21</v>
      </c>
      <c r="L166" s="323">
        <v>0.2</v>
      </c>
      <c r="M166" s="322"/>
      <c r="N166" s="316">
        <v>0.16</v>
      </c>
      <c r="O166" s="325">
        <v>0.0</v>
      </c>
      <c r="P166" s="325">
        <v>0.0</v>
      </c>
      <c r="Q166" s="325">
        <v>0.0</v>
      </c>
      <c r="R166" s="325">
        <v>0.0</v>
      </c>
      <c r="S166" s="325">
        <v>0.0</v>
      </c>
      <c r="T166" s="325">
        <v>0.0</v>
      </c>
      <c r="U166" s="325">
        <v>0.0</v>
      </c>
      <c r="V166" s="325">
        <v>0.0</v>
      </c>
      <c r="W166" s="325">
        <v>0.0</v>
      </c>
      <c r="X166" s="325">
        <v>0.0</v>
      </c>
      <c r="Y166" s="325">
        <v>0.0</v>
      </c>
      <c r="Z166" s="316">
        <f t="shared" si="3"/>
        <v>2.7575</v>
      </c>
      <c r="AA166" s="317">
        <f t="shared" ref="AA166:AF166" si="325">IF(ISERROR((C166/D166-1)*100),"n/a",(C166/D166-1)*100)</f>
        <v>2.941176471</v>
      </c>
      <c r="AB166" s="317">
        <f t="shared" si="325"/>
        <v>3.03030303</v>
      </c>
      <c r="AC166" s="318">
        <f t="shared" si="325"/>
        <v>3.125</v>
      </c>
      <c r="AD166" s="318">
        <f t="shared" si="325"/>
        <v>4.06504065</v>
      </c>
      <c r="AE166" s="318">
        <f t="shared" si="325"/>
        <v>2.5</v>
      </c>
      <c r="AF166" s="318">
        <f t="shared" si="325"/>
        <v>25</v>
      </c>
      <c r="AG166" s="318">
        <f t="shared" si="5"/>
        <v>14.28571429</v>
      </c>
      <c r="AH166" s="318">
        <f t="shared" si="6"/>
        <v>5</v>
      </c>
      <c r="AI166" s="318">
        <f t="shared" si="7"/>
        <v>25</v>
      </c>
      <c r="AJ166" s="318" t="str">
        <f t="shared" ref="AJ166:AT166" si="326">IF(ISERROR((N166/O166-1)*100),"n/a",(N166/O166-1)*100)</f>
        <v>n/a</v>
      </c>
      <c r="AK166" s="318" t="str">
        <f t="shared" si="326"/>
        <v>n/a</v>
      </c>
      <c r="AL166" s="318" t="str">
        <f t="shared" si="326"/>
        <v>n/a</v>
      </c>
      <c r="AM166" s="318" t="str">
        <f t="shared" si="326"/>
        <v>n/a</v>
      </c>
      <c r="AN166" s="318" t="str">
        <f t="shared" si="326"/>
        <v>n/a</v>
      </c>
      <c r="AO166" s="318" t="str">
        <f t="shared" si="326"/>
        <v>n/a</v>
      </c>
      <c r="AP166" s="318" t="str">
        <f t="shared" si="326"/>
        <v>n/a</v>
      </c>
      <c r="AQ166" s="318" t="str">
        <f t="shared" si="326"/>
        <v>n/a</v>
      </c>
      <c r="AR166" s="318" t="str">
        <f t="shared" si="326"/>
        <v>n/a</v>
      </c>
      <c r="AS166" s="318" t="str">
        <f t="shared" si="326"/>
        <v>n/a</v>
      </c>
      <c r="AT166" s="318" t="str">
        <f t="shared" si="326"/>
        <v>n/a</v>
      </c>
      <c r="AU166" s="319">
        <f t="shared" si="9"/>
        <v>9.438581604</v>
      </c>
      <c r="AV166" s="320">
        <f t="shared" si="10"/>
        <v>9.537253695</v>
      </c>
    </row>
    <row r="167" ht="11.25" customHeight="1">
      <c r="A167" s="299" t="s">
        <v>216</v>
      </c>
      <c r="B167" s="331" t="s">
        <v>217</v>
      </c>
      <c r="C167" s="309">
        <v>2.21</v>
      </c>
      <c r="D167" s="310">
        <v>2.09</v>
      </c>
      <c r="E167" s="332">
        <v>1.98</v>
      </c>
      <c r="F167" s="337">
        <v>1.9</v>
      </c>
      <c r="G167" s="337">
        <v>1.82</v>
      </c>
      <c r="H167" s="337">
        <v>1.74</v>
      </c>
      <c r="I167" s="337">
        <v>1.6425</v>
      </c>
      <c r="J167" s="338"/>
      <c r="K167" s="337">
        <v>1.615</v>
      </c>
      <c r="L167" s="339">
        <v>1.6025</v>
      </c>
      <c r="M167" s="338"/>
      <c r="N167" s="332">
        <v>1.585</v>
      </c>
      <c r="O167" s="341">
        <v>1.565</v>
      </c>
      <c r="P167" s="341">
        <v>1.525</v>
      </c>
      <c r="Q167" s="341">
        <v>1.4</v>
      </c>
      <c r="R167" s="341">
        <v>1.31</v>
      </c>
      <c r="S167" s="341">
        <v>1.16238</v>
      </c>
      <c r="T167" s="341">
        <v>1.0</v>
      </c>
      <c r="U167" s="341">
        <v>0.88255</v>
      </c>
      <c r="V167" s="341">
        <v>0.79729</v>
      </c>
      <c r="W167" s="341">
        <v>0.74377</v>
      </c>
      <c r="X167" s="341">
        <v>0.6711800000000001</v>
      </c>
      <c r="Y167" s="341">
        <v>0.60044</v>
      </c>
      <c r="Z167" s="316">
        <f t="shared" si="3"/>
        <v>29.84261</v>
      </c>
      <c r="AA167" s="317">
        <f t="shared" ref="AA167:AF167" si="327">IF(ISERROR((C167/D167-1)*100),"n/a",(C167/D167-1)*100)</f>
        <v>5.741626794</v>
      </c>
      <c r="AB167" s="317">
        <f t="shared" si="327"/>
        <v>5.555555556</v>
      </c>
      <c r="AC167" s="318">
        <f t="shared" si="327"/>
        <v>4.210526316</v>
      </c>
      <c r="AD167" s="318">
        <f t="shared" si="327"/>
        <v>4.395604396</v>
      </c>
      <c r="AE167" s="318">
        <f t="shared" si="327"/>
        <v>4.597701149</v>
      </c>
      <c r="AF167" s="318">
        <f t="shared" si="327"/>
        <v>5.936073059</v>
      </c>
      <c r="AG167" s="318">
        <f t="shared" si="5"/>
        <v>1.702786378</v>
      </c>
      <c r="AH167" s="318">
        <f t="shared" si="6"/>
        <v>0.7800312012</v>
      </c>
      <c r="AI167" s="318">
        <f t="shared" si="7"/>
        <v>1.104100946</v>
      </c>
      <c r="AJ167" s="318">
        <f t="shared" ref="AJ167:AT167" si="328">IF(ISERROR((N167/O167-1)*100),"n/a",(N167/O167-1)*100)</f>
        <v>1.277955272</v>
      </c>
      <c r="AK167" s="318">
        <f t="shared" si="328"/>
        <v>2.62295082</v>
      </c>
      <c r="AL167" s="318">
        <f t="shared" si="328"/>
        <v>8.928571429</v>
      </c>
      <c r="AM167" s="318">
        <f t="shared" si="328"/>
        <v>6.870229008</v>
      </c>
      <c r="AN167" s="318">
        <f t="shared" si="328"/>
        <v>12.69980557</v>
      </c>
      <c r="AO167" s="318">
        <f t="shared" si="328"/>
        <v>16.238</v>
      </c>
      <c r="AP167" s="318">
        <f t="shared" si="328"/>
        <v>13.30802787</v>
      </c>
      <c r="AQ167" s="318">
        <f t="shared" si="328"/>
        <v>10.69372499</v>
      </c>
      <c r="AR167" s="318">
        <f t="shared" si="328"/>
        <v>7.195772887</v>
      </c>
      <c r="AS167" s="318">
        <f t="shared" si="328"/>
        <v>10.81528055</v>
      </c>
      <c r="AT167" s="318">
        <f t="shared" si="328"/>
        <v>11.78136034</v>
      </c>
      <c r="AU167" s="319">
        <f t="shared" si="9"/>
        <v>6.822784227</v>
      </c>
      <c r="AV167" s="320">
        <f t="shared" si="10"/>
        <v>4.532774651</v>
      </c>
    </row>
    <row r="168" ht="11.25" customHeight="1">
      <c r="A168" s="350" t="s">
        <v>1251</v>
      </c>
      <c r="B168" s="99" t="s">
        <v>1252</v>
      </c>
      <c r="C168" s="309">
        <v>0.42</v>
      </c>
      <c r="D168" s="310">
        <v>0.32</v>
      </c>
      <c r="E168" s="310">
        <v>0.25</v>
      </c>
      <c r="F168" s="309">
        <v>0.22</v>
      </c>
      <c r="G168" s="328">
        <v>0.2</v>
      </c>
      <c r="H168" s="309">
        <v>0.19</v>
      </c>
      <c r="I168" s="309">
        <v>0.15</v>
      </c>
      <c r="J168" s="322"/>
      <c r="K168" s="328">
        <v>0.12</v>
      </c>
      <c r="L168" s="323">
        <v>0.03</v>
      </c>
      <c r="M168" s="322"/>
      <c r="N168" s="327">
        <v>0.0</v>
      </c>
      <c r="O168" s="325">
        <v>0.25</v>
      </c>
      <c r="P168" s="325">
        <v>0.91</v>
      </c>
      <c r="Q168" s="325">
        <v>1.12</v>
      </c>
      <c r="R168" s="325">
        <v>1.12</v>
      </c>
      <c r="S168" s="324">
        <v>1.12</v>
      </c>
      <c r="T168" s="324">
        <v>1.08</v>
      </c>
      <c r="U168" s="324">
        <v>1.04</v>
      </c>
      <c r="V168" s="324">
        <v>0.94</v>
      </c>
      <c r="W168" s="324">
        <v>0.55</v>
      </c>
      <c r="X168" s="325">
        <v>0.0</v>
      </c>
      <c r="Y168" s="325">
        <v>0.0</v>
      </c>
      <c r="Z168" s="316">
        <f t="shared" si="3"/>
        <v>10.03</v>
      </c>
      <c r="AA168" s="317">
        <f t="shared" ref="AA168:AF168" si="329">IF(ISERROR((C168/D168-1)*100),"n/a",(C168/D168-1)*100)</f>
        <v>31.25</v>
      </c>
      <c r="AB168" s="317">
        <f t="shared" si="329"/>
        <v>28</v>
      </c>
      <c r="AC168" s="318">
        <f t="shared" si="329"/>
        <v>13.63636364</v>
      </c>
      <c r="AD168" s="318">
        <f t="shared" si="329"/>
        <v>10</v>
      </c>
      <c r="AE168" s="318">
        <f t="shared" si="329"/>
        <v>5.263157895</v>
      </c>
      <c r="AF168" s="318">
        <f t="shared" si="329"/>
        <v>26.66666667</v>
      </c>
      <c r="AG168" s="318">
        <f t="shared" si="5"/>
        <v>25</v>
      </c>
      <c r="AH168" s="318">
        <f t="shared" si="6"/>
        <v>300</v>
      </c>
      <c r="AI168" s="318" t="str">
        <f t="shared" si="7"/>
        <v>n/a</v>
      </c>
      <c r="AJ168" s="318">
        <f t="shared" ref="AJ168:AT168" si="330">IF(ISERROR((N168/O168-1)*100),"n/a",(N168/O168-1)*100)</f>
        <v>-100</v>
      </c>
      <c r="AK168" s="318">
        <f t="shared" si="330"/>
        <v>-72.52747253</v>
      </c>
      <c r="AL168" s="318">
        <f t="shared" si="330"/>
        <v>-18.75</v>
      </c>
      <c r="AM168" s="318">
        <f t="shared" si="330"/>
        <v>0</v>
      </c>
      <c r="AN168" s="318">
        <f t="shared" si="330"/>
        <v>0</v>
      </c>
      <c r="AO168" s="318">
        <f t="shared" si="330"/>
        <v>3.703703704</v>
      </c>
      <c r="AP168" s="318">
        <f t="shared" si="330"/>
        <v>3.846153846</v>
      </c>
      <c r="AQ168" s="318">
        <f t="shared" si="330"/>
        <v>10.63829787</v>
      </c>
      <c r="AR168" s="318">
        <f t="shared" si="330"/>
        <v>70.90909091</v>
      </c>
      <c r="AS168" s="318" t="str">
        <f t="shared" si="330"/>
        <v>n/a</v>
      </c>
      <c r="AT168" s="318" t="str">
        <f t="shared" si="330"/>
        <v>n/a</v>
      </c>
      <c r="AU168" s="319">
        <f t="shared" si="9"/>
        <v>19.86093894</v>
      </c>
      <c r="AV168" s="320">
        <f t="shared" si="10"/>
        <v>81.96269627</v>
      </c>
    </row>
    <row r="169" ht="11.25" customHeight="1">
      <c r="A169" s="232" t="s">
        <v>219</v>
      </c>
      <c r="B169" s="99" t="s">
        <v>220</v>
      </c>
      <c r="C169" s="309">
        <v>1.71</v>
      </c>
      <c r="D169" s="310">
        <v>1.66</v>
      </c>
      <c r="E169" s="310">
        <v>1.5900000000000003</v>
      </c>
      <c r="F169" s="309">
        <v>1.55</v>
      </c>
      <c r="G169" s="309">
        <v>1.5</v>
      </c>
      <c r="H169" s="309">
        <v>1.42</v>
      </c>
      <c r="I169" s="309">
        <v>1.33</v>
      </c>
      <c r="J169" s="322"/>
      <c r="K169" s="309">
        <v>1.22</v>
      </c>
      <c r="L169" s="323">
        <v>1.135</v>
      </c>
      <c r="M169" s="322"/>
      <c r="N169" s="316">
        <v>1.015</v>
      </c>
      <c r="O169" s="324">
        <v>0.86</v>
      </c>
      <c r="P169" s="324">
        <v>0.78</v>
      </c>
      <c r="Q169" s="324">
        <v>0.7</v>
      </c>
      <c r="R169" s="324">
        <v>0.625</v>
      </c>
      <c r="S169" s="324">
        <v>0.555</v>
      </c>
      <c r="T169" s="325">
        <v>0.48</v>
      </c>
      <c r="U169" s="324">
        <v>0.45</v>
      </c>
      <c r="V169" s="325">
        <v>0.36</v>
      </c>
      <c r="W169" s="324">
        <v>0.3375</v>
      </c>
      <c r="X169" s="324">
        <v>0.315</v>
      </c>
      <c r="Y169" s="324">
        <v>0.295</v>
      </c>
      <c r="Z169" s="316">
        <f t="shared" si="3"/>
        <v>19.8875</v>
      </c>
      <c r="AA169" s="317">
        <f t="shared" ref="AA169:AF169" si="331">IF(ISERROR((C169/D169-1)*100),"n/a",(C169/D169-1)*100)</f>
        <v>3.012048193</v>
      </c>
      <c r="AB169" s="317">
        <f t="shared" si="331"/>
        <v>4.402515723</v>
      </c>
      <c r="AC169" s="318">
        <f t="shared" si="331"/>
        <v>2.580645161</v>
      </c>
      <c r="AD169" s="318">
        <f t="shared" si="331"/>
        <v>3.333333333</v>
      </c>
      <c r="AE169" s="318">
        <f t="shared" si="331"/>
        <v>5.633802817</v>
      </c>
      <c r="AF169" s="318">
        <f t="shared" si="331"/>
        <v>6.766917293</v>
      </c>
      <c r="AG169" s="318">
        <f t="shared" si="5"/>
        <v>9.016393443</v>
      </c>
      <c r="AH169" s="318">
        <f t="shared" si="6"/>
        <v>7.488986784</v>
      </c>
      <c r="AI169" s="318">
        <f t="shared" si="7"/>
        <v>11.8226601</v>
      </c>
      <c r="AJ169" s="318">
        <f t="shared" ref="AJ169:AT169" si="332">IF(ISERROR((N169/O169-1)*100),"n/a",(N169/O169-1)*100)</f>
        <v>18.02325581</v>
      </c>
      <c r="AK169" s="318">
        <f t="shared" si="332"/>
        <v>10.25641026</v>
      </c>
      <c r="AL169" s="318">
        <f t="shared" si="332"/>
        <v>11.42857143</v>
      </c>
      <c r="AM169" s="318">
        <f t="shared" si="332"/>
        <v>12</v>
      </c>
      <c r="AN169" s="318">
        <f t="shared" si="332"/>
        <v>12.61261261</v>
      </c>
      <c r="AO169" s="318">
        <f t="shared" si="332"/>
        <v>15.625</v>
      </c>
      <c r="AP169" s="318">
        <f t="shared" si="332"/>
        <v>6.666666667</v>
      </c>
      <c r="AQ169" s="318">
        <f t="shared" si="332"/>
        <v>25</v>
      </c>
      <c r="AR169" s="318">
        <f t="shared" si="332"/>
        <v>6.666666667</v>
      </c>
      <c r="AS169" s="318">
        <f t="shared" si="332"/>
        <v>7.142857143</v>
      </c>
      <c r="AT169" s="318">
        <f t="shared" si="332"/>
        <v>6.779661017</v>
      </c>
      <c r="AU169" s="319">
        <f t="shared" si="9"/>
        <v>9.312950223</v>
      </c>
      <c r="AV169" s="320">
        <f t="shared" si="10"/>
        <v>5.548953059</v>
      </c>
    </row>
    <row r="170" ht="11.25" customHeight="1">
      <c r="A170" s="232" t="s">
        <v>1253</v>
      </c>
      <c r="B170" s="99" t="s">
        <v>1254</v>
      </c>
      <c r="C170" s="309">
        <v>0.45</v>
      </c>
      <c r="D170" s="310">
        <v>0.44</v>
      </c>
      <c r="E170" s="310">
        <v>0.32</v>
      </c>
      <c r="F170" s="309">
        <v>0.28</v>
      </c>
      <c r="G170" s="309">
        <v>0.24</v>
      </c>
      <c r="H170" s="309">
        <v>0.18</v>
      </c>
      <c r="I170" s="309">
        <v>0.12</v>
      </c>
      <c r="J170" s="322"/>
      <c r="K170" s="309">
        <v>0.03</v>
      </c>
      <c r="L170" s="326">
        <v>0.0</v>
      </c>
      <c r="M170" s="328"/>
      <c r="N170" s="327">
        <v>0.0</v>
      </c>
      <c r="O170" s="325">
        <v>0.0</v>
      </c>
      <c r="P170" s="324">
        <v>0.86285</v>
      </c>
      <c r="Q170" s="324">
        <v>0.85429</v>
      </c>
      <c r="R170" s="324">
        <v>0.83281</v>
      </c>
      <c r="S170" s="324">
        <v>0.813</v>
      </c>
      <c r="T170" s="324">
        <v>0.78932</v>
      </c>
      <c r="U170" s="324">
        <v>0.76632</v>
      </c>
      <c r="V170" s="324">
        <v>0.744</v>
      </c>
      <c r="W170" s="324">
        <v>0.72232</v>
      </c>
      <c r="X170" s="324">
        <v>0.57376</v>
      </c>
      <c r="Y170" s="325">
        <v>0.0</v>
      </c>
      <c r="Z170" s="316">
        <f t="shared" si="3"/>
        <v>9.01867</v>
      </c>
      <c r="AA170" s="317">
        <f t="shared" ref="AA170:AF170" si="333">IF(ISERROR((C170/D170-1)*100),"n/a",(C170/D170-1)*100)</f>
        <v>2.272727273</v>
      </c>
      <c r="AB170" s="317">
        <f t="shared" si="333"/>
        <v>37.5</v>
      </c>
      <c r="AC170" s="318">
        <f t="shared" si="333"/>
        <v>14.28571429</v>
      </c>
      <c r="AD170" s="318">
        <f t="shared" si="333"/>
        <v>16.66666667</v>
      </c>
      <c r="AE170" s="318">
        <f t="shared" si="333"/>
        <v>33.33333333</v>
      </c>
      <c r="AF170" s="318">
        <f t="shared" si="333"/>
        <v>50</v>
      </c>
      <c r="AG170" s="318">
        <f t="shared" si="5"/>
        <v>300</v>
      </c>
      <c r="AH170" s="318" t="str">
        <f t="shared" si="6"/>
        <v>n/a</v>
      </c>
      <c r="AI170" s="318" t="str">
        <f t="shared" si="7"/>
        <v>n/a</v>
      </c>
      <c r="AJ170" s="318" t="str">
        <f t="shared" ref="AJ170:AT170" si="334">IF(ISERROR((N170/O170-1)*100),"n/a",(N170/O170-1)*100)</f>
        <v>n/a</v>
      </c>
      <c r="AK170" s="318">
        <f t="shared" si="334"/>
        <v>-100</v>
      </c>
      <c r="AL170" s="318">
        <f t="shared" si="334"/>
        <v>1.002001662</v>
      </c>
      <c r="AM170" s="318">
        <f t="shared" si="334"/>
        <v>2.57921975</v>
      </c>
      <c r="AN170" s="318">
        <f t="shared" si="334"/>
        <v>2.436654367</v>
      </c>
      <c r="AO170" s="318">
        <f t="shared" si="334"/>
        <v>3.000050677</v>
      </c>
      <c r="AP170" s="318">
        <f t="shared" si="334"/>
        <v>3.001357135</v>
      </c>
      <c r="AQ170" s="318">
        <f t="shared" si="334"/>
        <v>3</v>
      </c>
      <c r="AR170" s="318">
        <f t="shared" si="334"/>
        <v>3.001439805</v>
      </c>
      <c r="AS170" s="318">
        <f t="shared" si="334"/>
        <v>25.89235917</v>
      </c>
      <c r="AT170" s="318" t="str">
        <f t="shared" si="334"/>
        <v>n/a</v>
      </c>
      <c r="AU170" s="319">
        <f t="shared" si="9"/>
        <v>24.87322026</v>
      </c>
      <c r="AV170" s="320">
        <f t="shared" si="10"/>
        <v>80.13554245</v>
      </c>
    </row>
    <row r="171" ht="11.25" customHeight="1">
      <c r="A171" s="232" t="s">
        <v>222</v>
      </c>
      <c r="B171" s="99" t="s">
        <v>223</v>
      </c>
      <c r="C171" s="309">
        <v>4.04</v>
      </c>
      <c r="D171" s="310">
        <v>3.72</v>
      </c>
      <c r="E171" s="310">
        <v>3.2800000000000002</v>
      </c>
      <c r="F171" s="309">
        <v>3.14</v>
      </c>
      <c r="G171" s="309">
        <v>3.02</v>
      </c>
      <c r="H171" s="309">
        <v>2.9</v>
      </c>
      <c r="I171" s="309">
        <v>2.7</v>
      </c>
      <c r="J171" s="322"/>
      <c r="K171" s="309">
        <v>2.48</v>
      </c>
      <c r="L171" s="323">
        <v>2.3</v>
      </c>
      <c r="M171" s="322"/>
      <c r="N171" s="316">
        <v>2.1</v>
      </c>
      <c r="O171" s="324">
        <v>1.92</v>
      </c>
      <c r="P171" s="324">
        <v>1.72</v>
      </c>
      <c r="Q171" s="324">
        <v>1.52</v>
      </c>
      <c r="R171" s="324">
        <v>1.16</v>
      </c>
      <c r="S171" s="324">
        <v>1.12</v>
      </c>
      <c r="T171" s="325">
        <v>1.08</v>
      </c>
      <c r="U171" s="324">
        <v>0.98</v>
      </c>
      <c r="V171" s="324">
        <v>0.85</v>
      </c>
      <c r="W171" s="325">
        <v>0.84</v>
      </c>
      <c r="X171" s="324">
        <v>0.82</v>
      </c>
      <c r="Y171" s="324">
        <v>0.76</v>
      </c>
      <c r="Z171" s="316">
        <f t="shared" si="3"/>
        <v>42.45</v>
      </c>
      <c r="AA171" s="317">
        <f t="shared" ref="AA171:AF171" si="335">IF(ISERROR((C171/D171-1)*100),"n/a",(C171/D171-1)*100)</f>
        <v>8.602150538</v>
      </c>
      <c r="AB171" s="317">
        <f t="shared" si="335"/>
        <v>13.41463415</v>
      </c>
      <c r="AC171" s="318">
        <f t="shared" si="335"/>
        <v>4.458598726</v>
      </c>
      <c r="AD171" s="318">
        <f t="shared" si="335"/>
        <v>3.973509934</v>
      </c>
      <c r="AE171" s="318">
        <f t="shared" si="335"/>
        <v>4.137931034</v>
      </c>
      <c r="AF171" s="318">
        <f t="shared" si="335"/>
        <v>7.407407407</v>
      </c>
      <c r="AG171" s="318">
        <f t="shared" si="5"/>
        <v>8.870967742</v>
      </c>
      <c r="AH171" s="318">
        <f t="shared" si="6"/>
        <v>7.826086957</v>
      </c>
      <c r="AI171" s="318">
        <f t="shared" si="7"/>
        <v>9.523809524</v>
      </c>
      <c r="AJ171" s="318">
        <f t="shared" ref="AJ171:AT171" si="336">IF(ISERROR((N171/O171-1)*100),"n/a",(N171/O171-1)*100)</f>
        <v>9.375</v>
      </c>
      <c r="AK171" s="318">
        <f t="shared" si="336"/>
        <v>11.62790698</v>
      </c>
      <c r="AL171" s="318">
        <f t="shared" si="336"/>
        <v>13.15789474</v>
      </c>
      <c r="AM171" s="318">
        <f t="shared" si="336"/>
        <v>31.03448276</v>
      </c>
      <c r="AN171" s="318">
        <f t="shared" si="336"/>
        <v>3.571428571</v>
      </c>
      <c r="AO171" s="318">
        <f t="shared" si="336"/>
        <v>3.703703704</v>
      </c>
      <c r="AP171" s="318">
        <f t="shared" si="336"/>
        <v>10.20408163</v>
      </c>
      <c r="AQ171" s="318">
        <f t="shared" si="336"/>
        <v>15.29411765</v>
      </c>
      <c r="AR171" s="318">
        <f t="shared" si="336"/>
        <v>1.19047619</v>
      </c>
      <c r="AS171" s="318">
        <f t="shared" si="336"/>
        <v>2.43902439</v>
      </c>
      <c r="AT171" s="318">
        <f t="shared" si="336"/>
        <v>7.894736842</v>
      </c>
      <c r="AU171" s="319">
        <f t="shared" si="9"/>
        <v>8.885397473</v>
      </c>
      <c r="AV171" s="320">
        <f t="shared" si="10"/>
        <v>6.516437822</v>
      </c>
    </row>
    <row r="172" ht="11.25" customHeight="1">
      <c r="A172" s="253" t="s">
        <v>672</v>
      </c>
      <c r="B172" s="122" t="s">
        <v>673</v>
      </c>
      <c r="C172" s="309">
        <v>2.61</v>
      </c>
      <c r="D172" s="310">
        <v>1.84</v>
      </c>
      <c r="E172" s="310">
        <v>1.08</v>
      </c>
      <c r="F172" s="311">
        <v>0.87</v>
      </c>
      <c r="G172" s="311">
        <v>0.82</v>
      </c>
      <c r="H172" s="311">
        <v>0.76</v>
      </c>
      <c r="I172" s="311">
        <v>0.66</v>
      </c>
      <c r="J172" s="312"/>
      <c r="K172" s="311">
        <v>0.5</v>
      </c>
      <c r="L172" s="348">
        <v>0.4</v>
      </c>
      <c r="M172" s="312"/>
      <c r="N172" s="314">
        <v>0.2</v>
      </c>
      <c r="O172" s="315">
        <v>0.48</v>
      </c>
      <c r="P172" s="335">
        <v>2.62</v>
      </c>
      <c r="Q172" s="335">
        <v>2.51</v>
      </c>
      <c r="R172" s="335">
        <v>2.32</v>
      </c>
      <c r="S172" s="335">
        <v>2.17</v>
      </c>
      <c r="T172" s="335">
        <v>2.06</v>
      </c>
      <c r="U172" s="335">
        <v>1.98</v>
      </c>
      <c r="V172" s="335">
        <v>1.88</v>
      </c>
      <c r="W172" s="335">
        <v>1.72</v>
      </c>
      <c r="X172" s="335">
        <v>1.56</v>
      </c>
      <c r="Y172" s="335">
        <v>1.4</v>
      </c>
      <c r="Z172" s="316">
        <f t="shared" si="3"/>
        <v>30.44</v>
      </c>
      <c r="AA172" s="317">
        <f t="shared" ref="AA172:AF172" si="337">IF(ISERROR((C172/D172-1)*100),"n/a",(C172/D172-1)*100)</f>
        <v>41.84782609</v>
      </c>
      <c r="AB172" s="317">
        <f t="shared" si="337"/>
        <v>70.37037037</v>
      </c>
      <c r="AC172" s="318">
        <f t="shared" si="337"/>
        <v>24.13793103</v>
      </c>
      <c r="AD172" s="318">
        <f t="shared" si="337"/>
        <v>6.097560976</v>
      </c>
      <c r="AE172" s="318">
        <f t="shared" si="337"/>
        <v>7.894736842</v>
      </c>
      <c r="AF172" s="318">
        <f t="shared" si="337"/>
        <v>15.15151515</v>
      </c>
      <c r="AG172" s="318">
        <f t="shared" si="5"/>
        <v>32</v>
      </c>
      <c r="AH172" s="318">
        <f t="shared" si="6"/>
        <v>25</v>
      </c>
      <c r="AI172" s="318">
        <f t="shared" si="7"/>
        <v>100</v>
      </c>
      <c r="AJ172" s="318">
        <f t="shared" ref="AJ172:AT172" si="338">IF(ISERROR((N172/O172-1)*100),"n/a",(N172/O172-1)*100)</f>
        <v>-58.33333333</v>
      </c>
      <c r="AK172" s="318">
        <f t="shared" si="338"/>
        <v>-81.67938931</v>
      </c>
      <c r="AL172" s="318">
        <f t="shared" si="338"/>
        <v>4.38247012</v>
      </c>
      <c r="AM172" s="318">
        <f t="shared" si="338"/>
        <v>8.189655172</v>
      </c>
      <c r="AN172" s="318">
        <f t="shared" si="338"/>
        <v>6.912442396</v>
      </c>
      <c r="AO172" s="318">
        <f t="shared" si="338"/>
        <v>5.339805825</v>
      </c>
      <c r="AP172" s="318">
        <f t="shared" si="338"/>
        <v>4.04040404</v>
      </c>
      <c r="AQ172" s="318">
        <f t="shared" si="338"/>
        <v>5.319148936</v>
      </c>
      <c r="AR172" s="318">
        <f t="shared" si="338"/>
        <v>9.302325581</v>
      </c>
      <c r="AS172" s="318">
        <f t="shared" si="338"/>
        <v>10.25641026</v>
      </c>
      <c r="AT172" s="318">
        <f t="shared" si="338"/>
        <v>11.42857143</v>
      </c>
      <c r="AU172" s="319">
        <f t="shared" si="9"/>
        <v>12.38292258</v>
      </c>
      <c r="AV172" s="320">
        <f t="shared" si="10"/>
        <v>37.55770252</v>
      </c>
    </row>
    <row r="173" ht="11.25" customHeight="1">
      <c r="A173" s="321" t="s">
        <v>674</v>
      </c>
      <c r="B173" s="99" t="s">
        <v>675</v>
      </c>
      <c r="C173" s="309">
        <v>0.82</v>
      </c>
      <c r="D173" s="310">
        <v>0.7275</v>
      </c>
      <c r="E173" s="310">
        <v>0.6100000000000001</v>
      </c>
      <c r="F173" s="309">
        <v>0.5375</v>
      </c>
      <c r="G173" s="309">
        <v>0.4875</v>
      </c>
      <c r="H173" s="309">
        <v>0.435</v>
      </c>
      <c r="I173" s="309">
        <v>0.37375</v>
      </c>
      <c r="J173" s="322"/>
      <c r="K173" s="309">
        <v>0.305</v>
      </c>
      <c r="L173" s="323">
        <v>0.21625</v>
      </c>
      <c r="M173" s="322"/>
      <c r="N173" s="316">
        <v>0.19</v>
      </c>
      <c r="O173" s="324">
        <v>0.1325</v>
      </c>
      <c r="P173" s="324">
        <v>0.09375</v>
      </c>
      <c r="Q173" s="325">
        <v>0.0</v>
      </c>
      <c r="R173" s="325">
        <v>0.0</v>
      </c>
      <c r="S173" s="325">
        <v>0.0</v>
      </c>
      <c r="T173" s="325">
        <v>0.0</v>
      </c>
      <c r="U173" s="325">
        <v>0.0</v>
      </c>
      <c r="V173" s="325">
        <v>0.0</v>
      </c>
      <c r="W173" s="325">
        <v>0.0</v>
      </c>
      <c r="X173" s="325">
        <v>0.0</v>
      </c>
      <c r="Y173" s="325">
        <v>0.003665</v>
      </c>
      <c r="Z173" s="316">
        <f t="shared" si="3"/>
        <v>4.932415</v>
      </c>
      <c r="AA173" s="317">
        <f t="shared" ref="AA173:AF173" si="339">IF(ISERROR((C173/D173-1)*100),"n/a",(C173/D173-1)*100)</f>
        <v>12.71477663</v>
      </c>
      <c r="AB173" s="317">
        <f t="shared" si="339"/>
        <v>19.26229508</v>
      </c>
      <c r="AC173" s="318">
        <f t="shared" si="339"/>
        <v>13.48837209</v>
      </c>
      <c r="AD173" s="318">
        <f t="shared" si="339"/>
        <v>10.25641026</v>
      </c>
      <c r="AE173" s="318">
        <f t="shared" si="339"/>
        <v>12.06896552</v>
      </c>
      <c r="AF173" s="318">
        <f t="shared" si="339"/>
        <v>16.38795987</v>
      </c>
      <c r="AG173" s="318">
        <f t="shared" si="5"/>
        <v>22.54098361</v>
      </c>
      <c r="AH173" s="318">
        <f t="shared" si="6"/>
        <v>41.04046243</v>
      </c>
      <c r="AI173" s="318">
        <f t="shared" si="7"/>
        <v>13.81578947</v>
      </c>
      <c r="AJ173" s="318">
        <f t="shared" ref="AJ173:AT173" si="340">IF(ISERROR((N173/O173-1)*100),"n/a",(N173/O173-1)*100)</f>
        <v>43.39622642</v>
      </c>
      <c r="AK173" s="318">
        <f t="shared" si="340"/>
        <v>41.33333333</v>
      </c>
      <c r="AL173" s="318" t="str">
        <f t="shared" si="340"/>
        <v>n/a</v>
      </c>
      <c r="AM173" s="318" t="str">
        <f t="shared" si="340"/>
        <v>n/a</v>
      </c>
      <c r="AN173" s="318" t="str">
        <f t="shared" si="340"/>
        <v>n/a</v>
      </c>
      <c r="AO173" s="318" t="str">
        <f t="shared" si="340"/>
        <v>n/a</v>
      </c>
      <c r="AP173" s="318" t="str">
        <f t="shared" si="340"/>
        <v>n/a</v>
      </c>
      <c r="AQ173" s="318" t="str">
        <f t="shared" si="340"/>
        <v>n/a</v>
      </c>
      <c r="AR173" s="318" t="str">
        <f t="shared" si="340"/>
        <v>n/a</v>
      </c>
      <c r="AS173" s="318" t="str">
        <f t="shared" si="340"/>
        <v>n/a</v>
      </c>
      <c r="AT173" s="318">
        <f t="shared" si="340"/>
        <v>-100</v>
      </c>
      <c r="AU173" s="319">
        <f t="shared" si="9"/>
        <v>12.19213123</v>
      </c>
      <c r="AV173" s="320">
        <f t="shared" si="10"/>
        <v>37.44723382</v>
      </c>
    </row>
    <row r="174" ht="11.25" customHeight="1">
      <c r="A174" s="232" t="s">
        <v>676</v>
      </c>
      <c r="B174" s="133" t="s">
        <v>677</v>
      </c>
      <c r="C174" s="309">
        <v>0.2</v>
      </c>
      <c r="D174" s="310">
        <v>0.17</v>
      </c>
      <c r="E174" s="310">
        <v>0.14</v>
      </c>
      <c r="F174" s="309">
        <v>0.12</v>
      </c>
      <c r="G174" s="309">
        <v>0.1</v>
      </c>
      <c r="H174" s="309">
        <v>0.09</v>
      </c>
      <c r="I174" s="309">
        <v>0.0733</v>
      </c>
      <c r="J174" s="322" t="s">
        <v>2154</v>
      </c>
      <c r="K174" s="309">
        <v>0.06244</v>
      </c>
      <c r="L174" s="323">
        <v>0.05334</v>
      </c>
      <c r="M174" s="322"/>
      <c r="N174" s="316">
        <v>0.04444</v>
      </c>
      <c r="O174" s="325">
        <v>0.0</v>
      </c>
      <c r="P174" s="325">
        <v>0.0</v>
      </c>
      <c r="Q174" s="325">
        <v>0.0</v>
      </c>
      <c r="R174" s="325">
        <v>0.0</v>
      </c>
      <c r="S174" s="325">
        <v>0.0</v>
      </c>
      <c r="T174" s="325">
        <v>0.0</v>
      </c>
      <c r="U174" s="325">
        <v>0.0</v>
      </c>
      <c r="V174" s="325">
        <v>0.0</v>
      </c>
      <c r="W174" s="325">
        <v>0.0</v>
      </c>
      <c r="X174" s="325">
        <v>0.0</v>
      </c>
      <c r="Y174" s="325">
        <v>0.0</v>
      </c>
      <c r="Z174" s="316">
        <f t="shared" si="3"/>
        <v>1.05352</v>
      </c>
      <c r="AA174" s="317">
        <f t="shared" ref="AA174:AF174" si="341">IF(ISERROR((C174/D174-1)*100),"n/a",(C174/D174-1)*100)</f>
        <v>17.64705882</v>
      </c>
      <c r="AB174" s="317">
        <f t="shared" si="341"/>
        <v>21.42857143</v>
      </c>
      <c r="AC174" s="318">
        <f t="shared" si="341"/>
        <v>16.66666667</v>
      </c>
      <c r="AD174" s="318">
        <f t="shared" si="341"/>
        <v>20</v>
      </c>
      <c r="AE174" s="318">
        <f t="shared" si="341"/>
        <v>11.11111111</v>
      </c>
      <c r="AF174" s="318">
        <f t="shared" si="341"/>
        <v>22.78308322</v>
      </c>
      <c r="AG174" s="318">
        <f t="shared" si="5"/>
        <v>17.39269699</v>
      </c>
      <c r="AH174" s="318">
        <f t="shared" si="6"/>
        <v>17.06036745</v>
      </c>
      <c r="AI174" s="318">
        <f t="shared" si="7"/>
        <v>20.0270027</v>
      </c>
      <c r="AJ174" s="318" t="str">
        <f t="shared" ref="AJ174:AT174" si="342">IF(ISERROR((N174/O174-1)*100),"n/a",(N174/O174-1)*100)</f>
        <v>n/a</v>
      </c>
      <c r="AK174" s="318" t="str">
        <f t="shared" si="342"/>
        <v>n/a</v>
      </c>
      <c r="AL174" s="318" t="str">
        <f t="shared" si="342"/>
        <v>n/a</v>
      </c>
      <c r="AM174" s="318" t="str">
        <f t="shared" si="342"/>
        <v>n/a</v>
      </c>
      <c r="AN174" s="318" t="str">
        <f t="shared" si="342"/>
        <v>n/a</v>
      </c>
      <c r="AO174" s="318" t="str">
        <f t="shared" si="342"/>
        <v>n/a</v>
      </c>
      <c r="AP174" s="318" t="str">
        <f t="shared" si="342"/>
        <v>n/a</v>
      </c>
      <c r="AQ174" s="318" t="str">
        <f t="shared" si="342"/>
        <v>n/a</v>
      </c>
      <c r="AR174" s="318" t="str">
        <f t="shared" si="342"/>
        <v>n/a</v>
      </c>
      <c r="AS174" s="318" t="str">
        <f t="shared" si="342"/>
        <v>n/a</v>
      </c>
      <c r="AT174" s="318" t="str">
        <f t="shared" si="342"/>
        <v>n/a</v>
      </c>
      <c r="AU174" s="319">
        <f t="shared" si="9"/>
        <v>18.23517315</v>
      </c>
      <c r="AV174" s="320">
        <f t="shared" si="10"/>
        <v>3.406883308</v>
      </c>
    </row>
    <row r="175" ht="11.25" customHeight="1">
      <c r="A175" s="232" t="s">
        <v>678</v>
      </c>
      <c r="B175" s="99" t="s">
        <v>679</v>
      </c>
      <c r="C175" s="309">
        <v>3.0</v>
      </c>
      <c r="D175" s="310">
        <v>2.8</v>
      </c>
      <c r="E175" s="310">
        <v>2.64</v>
      </c>
      <c r="F175" s="309">
        <v>2.4</v>
      </c>
      <c r="G175" s="309">
        <v>2.0</v>
      </c>
      <c r="H175" s="309">
        <v>1.88</v>
      </c>
      <c r="I175" s="309">
        <v>1.8</v>
      </c>
      <c r="J175" s="322"/>
      <c r="K175" s="309">
        <v>1.792</v>
      </c>
      <c r="L175" s="323">
        <v>1.12</v>
      </c>
      <c r="M175" s="322"/>
      <c r="N175" s="327">
        <v>0.92</v>
      </c>
      <c r="O175" s="325">
        <v>0.92</v>
      </c>
      <c r="P175" s="324">
        <v>0.92</v>
      </c>
      <c r="Q175" s="324">
        <v>0.688</v>
      </c>
      <c r="R175" s="324">
        <v>0.504</v>
      </c>
      <c r="S175" s="324">
        <v>0.368</v>
      </c>
      <c r="T175" s="324">
        <v>0.208</v>
      </c>
      <c r="U175" s="324">
        <v>0.112</v>
      </c>
      <c r="V175" s="325">
        <v>0.0</v>
      </c>
      <c r="W175" s="325">
        <v>0.0</v>
      </c>
      <c r="X175" s="325">
        <v>0.0</v>
      </c>
      <c r="Y175" s="325">
        <v>0.0</v>
      </c>
      <c r="Z175" s="316">
        <f t="shared" si="3"/>
        <v>24.072</v>
      </c>
      <c r="AA175" s="317">
        <f t="shared" ref="AA175:AF175" si="343">IF(ISERROR((C175/D175-1)*100),"n/a",(C175/D175-1)*100)</f>
        <v>7.142857143</v>
      </c>
      <c r="AB175" s="317">
        <f t="shared" si="343"/>
        <v>6.060606061</v>
      </c>
      <c r="AC175" s="318">
        <f t="shared" si="343"/>
        <v>10</v>
      </c>
      <c r="AD175" s="318">
        <f t="shared" si="343"/>
        <v>20</v>
      </c>
      <c r="AE175" s="318">
        <f t="shared" si="343"/>
        <v>6.382978723</v>
      </c>
      <c r="AF175" s="318">
        <f t="shared" si="343"/>
        <v>4.444444444</v>
      </c>
      <c r="AG175" s="318">
        <f t="shared" si="5"/>
        <v>0.4464285714</v>
      </c>
      <c r="AH175" s="318">
        <f t="shared" si="6"/>
        <v>60</v>
      </c>
      <c r="AI175" s="318">
        <f t="shared" si="7"/>
        <v>21.73913043</v>
      </c>
      <c r="AJ175" s="318">
        <f t="shared" ref="AJ175:AT175" si="344">IF(ISERROR((N175/O175-1)*100),"n/a",(N175/O175-1)*100)</f>
        <v>0</v>
      </c>
      <c r="AK175" s="318">
        <f t="shared" si="344"/>
        <v>0</v>
      </c>
      <c r="AL175" s="318">
        <f t="shared" si="344"/>
        <v>33.72093023</v>
      </c>
      <c r="AM175" s="318">
        <f t="shared" si="344"/>
        <v>36.50793651</v>
      </c>
      <c r="AN175" s="318">
        <f t="shared" si="344"/>
        <v>36.95652174</v>
      </c>
      <c r="AO175" s="318">
        <f t="shared" si="344"/>
        <v>76.92307692</v>
      </c>
      <c r="AP175" s="318">
        <f t="shared" si="344"/>
        <v>85.71428571</v>
      </c>
      <c r="AQ175" s="318" t="str">
        <f t="shared" si="344"/>
        <v>n/a</v>
      </c>
      <c r="AR175" s="318" t="str">
        <f t="shared" si="344"/>
        <v>n/a</v>
      </c>
      <c r="AS175" s="318" t="str">
        <f t="shared" si="344"/>
        <v>n/a</v>
      </c>
      <c r="AT175" s="318" t="str">
        <f t="shared" si="344"/>
        <v>n/a</v>
      </c>
      <c r="AU175" s="319">
        <f t="shared" si="9"/>
        <v>25.37744978</v>
      </c>
      <c r="AV175" s="320">
        <f t="shared" si="10"/>
        <v>27.70873536</v>
      </c>
    </row>
    <row r="176" ht="11.25" customHeight="1">
      <c r="A176" s="336" t="s">
        <v>680</v>
      </c>
      <c r="B176" s="331" t="s">
        <v>681</v>
      </c>
      <c r="C176" s="309">
        <v>4.902</v>
      </c>
      <c r="D176" s="310">
        <v>4.44</v>
      </c>
      <c r="E176" s="310">
        <v>4.21</v>
      </c>
      <c r="F176" s="337">
        <v>4.0</v>
      </c>
      <c r="G176" s="337">
        <v>3.51</v>
      </c>
      <c r="H176" s="337">
        <v>2.81</v>
      </c>
      <c r="I176" s="337">
        <v>2.25</v>
      </c>
      <c r="J176" s="338"/>
      <c r="K176" s="337">
        <v>1.8</v>
      </c>
      <c r="L176" s="339">
        <v>1.325</v>
      </c>
      <c r="M176" s="338"/>
      <c r="N176" s="332">
        <v>0.875</v>
      </c>
      <c r="O176" s="340">
        <v>0.7</v>
      </c>
      <c r="P176" s="341">
        <v>0.6</v>
      </c>
      <c r="Q176" s="341">
        <v>0.43</v>
      </c>
      <c r="R176" s="341">
        <v>0.33</v>
      </c>
      <c r="S176" s="340">
        <v>0.3</v>
      </c>
      <c r="T176" s="340">
        <v>0.3</v>
      </c>
      <c r="U176" s="340">
        <v>0.3</v>
      </c>
      <c r="V176" s="340">
        <v>0.3</v>
      </c>
      <c r="W176" s="340">
        <v>0.3</v>
      </c>
      <c r="X176" s="340">
        <v>0.3</v>
      </c>
      <c r="Y176" s="341">
        <v>0.28125</v>
      </c>
      <c r="Z176" s="316">
        <f t="shared" si="3"/>
        <v>34.26325</v>
      </c>
      <c r="AA176" s="317">
        <f t="shared" ref="AA176:AF176" si="345">IF(ISERROR((C176/D176-1)*100),"n/a",(C176/D176-1)*100)</f>
        <v>10.40540541</v>
      </c>
      <c r="AB176" s="317">
        <f t="shared" si="345"/>
        <v>5.463182898</v>
      </c>
      <c r="AC176" s="318">
        <f t="shared" si="345"/>
        <v>5.25</v>
      </c>
      <c r="AD176" s="318">
        <f t="shared" si="345"/>
        <v>13.96011396</v>
      </c>
      <c r="AE176" s="318">
        <f t="shared" si="345"/>
        <v>24.91103203</v>
      </c>
      <c r="AF176" s="318">
        <f t="shared" si="345"/>
        <v>24.88888889</v>
      </c>
      <c r="AG176" s="318">
        <f t="shared" si="5"/>
        <v>25</v>
      </c>
      <c r="AH176" s="318">
        <f t="shared" si="6"/>
        <v>35.8490566</v>
      </c>
      <c r="AI176" s="318">
        <f t="shared" si="7"/>
        <v>51.42857143</v>
      </c>
      <c r="AJ176" s="318">
        <f t="shared" ref="AJ176:AT176" si="346">IF(ISERROR((N176/O176-1)*100),"n/a",(N176/O176-1)*100)</f>
        <v>25</v>
      </c>
      <c r="AK176" s="318">
        <f t="shared" si="346"/>
        <v>16.66666667</v>
      </c>
      <c r="AL176" s="318">
        <f t="shared" si="346"/>
        <v>39.53488372</v>
      </c>
      <c r="AM176" s="318">
        <f t="shared" si="346"/>
        <v>30.3030303</v>
      </c>
      <c r="AN176" s="318">
        <f t="shared" si="346"/>
        <v>10</v>
      </c>
      <c r="AO176" s="318">
        <f t="shared" si="346"/>
        <v>0</v>
      </c>
      <c r="AP176" s="318">
        <f t="shared" si="346"/>
        <v>0</v>
      </c>
      <c r="AQ176" s="318">
        <f t="shared" si="346"/>
        <v>0</v>
      </c>
      <c r="AR176" s="318">
        <f t="shared" si="346"/>
        <v>0</v>
      </c>
      <c r="AS176" s="318">
        <f t="shared" si="346"/>
        <v>0</v>
      </c>
      <c r="AT176" s="318">
        <f t="shared" si="346"/>
        <v>6.666666667</v>
      </c>
      <c r="AU176" s="319">
        <f t="shared" si="9"/>
        <v>16.26637493</v>
      </c>
      <c r="AV176" s="320">
        <f t="shared" si="10"/>
        <v>15.20429141</v>
      </c>
    </row>
    <row r="177" ht="11.25" customHeight="1">
      <c r="A177" s="321" t="s">
        <v>682</v>
      </c>
      <c r="B177" s="99" t="s">
        <v>683</v>
      </c>
      <c r="C177" s="309">
        <v>1.53</v>
      </c>
      <c r="D177" s="310">
        <v>1.428</v>
      </c>
      <c r="E177" s="310">
        <v>1.33</v>
      </c>
      <c r="F177" s="309">
        <v>1.24</v>
      </c>
      <c r="G177" s="309">
        <v>1.16</v>
      </c>
      <c r="H177" s="309">
        <v>1.08</v>
      </c>
      <c r="I177" s="309">
        <v>1.02</v>
      </c>
      <c r="J177" s="322"/>
      <c r="K177" s="309">
        <v>0.96</v>
      </c>
      <c r="L177" s="326">
        <v>0.84</v>
      </c>
      <c r="M177" s="322"/>
      <c r="N177" s="316">
        <v>0.66</v>
      </c>
      <c r="O177" s="324">
        <v>0.5</v>
      </c>
      <c r="P177" s="324">
        <v>0.36</v>
      </c>
      <c r="Q177" s="324">
        <v>0.2</v>
      </c>
      <c r="R177" s="325">
        <v>0.0</v>
      </c>
      <c r="S177" s="325">
        <v>0.0</v>
      </c>
      <c r="T177" s="325">
        <v>0.0</v>
      </c>
      <c r="U177" s="325">
        <v>0.0</v>
      </c>
      <c r="V177" s="325">
        <v>1.09</v>
      </c>
      <c r="W177" s="325">
        <v>1.46</v>
      </c>
      <c r="X177" s="325">
        <v>1.46</v>
      </c>
      <c r="Y177" s="325">
        <v>1.39</v>
      </c>
      <c r="Z177" s="316">
        <f t="shared" si="3"/>
        <v>17.708</v>
      </c>
      <c r="AA177" s="317">
        <f t="shared" ref="AA177:AF177" si="347">IF(ISERROR((C177/D177-1)*100),"n/a",(C177/D177-1)*100)</f>
        <v>7.142857143</v>
      </c>
      <c r="AB177" s="317">
        <f t="shared" si="347"/>
        <v>7.368421053</v>
      </c>
      <c r="AC177" s="318">
        <f t="shared" si="347"/>
        <v>7.258064516</v>
      </c>
      <c r="AD177" s="318">
        <f t="shared" si="347"/>
        <v>6.896551724</v>
      </c>
      <c r="AE177" s="318">
        <f t="shared" si="347"/>
        <v>7.407407407</v>
      </c>
      <c r="AF177" s="318">
        <f t="shared" si="347"/>
        <v>5.882352941</v>
      </c>
      <c r="AG177" s="318">
        <f t="shared" si="5"/>
        <v>6.25</v>
      </c>
      <c r="AH177" s="318">
        <f t="shared" si="6"/>
        <v>14.28571429</v>
      </c>
      <c r="AI177" s="318">
        <f t="shared" si="7"/>
        <v>27.27272727</v>
      </c>
      <c r="AJ177" s="318">
        <f t="shared" ref="AJ177:AT177" si="348">IF(ISERROR((N177/O177-1)*100),"n/a",(N177/O177-1)*100)</f>
        <v>32</v>
      </c>
      <c r="AK177" s="318">
        <f t="shared" si="348"/>
        <v>38.88888889</v>
      </c>
      <c r="AL177" s="318">
        <f t="shared" si="348"/>
        <v>80</v>
      </c>
      <c r="AM177" s="318" t="str">
        <f t="shared" si="348"/>
        <v>n/a</v>
      </c>
      <c r="AN177" s="318" t="str">
        <f t="shared" si="348"/>
        <v>n/a</v>
      </c>
      <c r="AO177" s="318" t="str">
        <f t="shared" si="348"/>
        <v>n/a</v>
      </c>
      <c r="AP177" s="318" t="str">
        <f t="shared" si="348"/>
        <v>n/a</v>
      </c>
      <c r="AQ177" s="318">
        <f t="shared" si="348"/>
        <v>-100</v>
      </c>
      <c r="AR177" s="318">
        <f t="shared" si="348"/>
        <v>-25.34246575</v>
      </c>
      <c r="AS177" s="318">
        <f t="shared" si="348"/>
        <v>0</v>
      </c>
      <c r="AT177" s="318">
        <f t="shared" si="348"/>
        <v>5.035971223</v>
      </c>
      <c r="AU177" s="319">
        <f t="shared" si="9"/>
        <v>7.521655669</v>
      </c>
      <c r="AV177" s="320">
        <f t="shared" si="10"/>
        <v>36.49722903</v>
      </c>
    </row>
    <row r="178" ht="11.25" customHeight="1">
      <c r="A178" s="232" t="s">
        <v>225</v>
      </c>
      <c r="B178" s="99" t="s">
        <v>226</v>
      </c>
      <c r="C178" s="309">
        <v>1.6188</v>
      </c>
      <c r="D178" s="310">
        <v>1.391</v>
      </c>
      <c r="E178" s="310">
        <v>1.2764099999999998</v>
      </c>
      <c r="F178" s="309">
        <v>1.13674</v>
      </c>
      <c r="G178" s="309">
        <v>0.98566</v>
      </c>
      <c r="H178" s="309">
        <v>0.905</v>
      </c>
      <c r="I178" s="309">
        <v>0.8304</v>
      </c>
      <c r="J178" s="322"/>
      <c r="K178" s="309">
        <v>0.75023</v>
      </c>
      <c r="L178" s="323">
        <v>0.6565</v>
      </c>
      <c r="M178" s="322"/>
      <c r="N178" s="316">
        <v>0.5235000000000001</v>
      </c>
      <c r="O178" s="324">
        <v>0.4455</v>
      </c>
      <c r="P178" s="324">
        <v>0.4335</v>
      </c>
      <c r="Q178" s="324">
        <v>0.3925</v>
      </c>
      <c r="R178" s="324">
        <v>0.2875</v>
      </c>
      <c r="S178" s="324">
        <v>0.2405</v>
      </c>
      <c r="T178" s="324">
        <v>0.18125</v>
      </c>
      <c r="U178" s="324">
        <v>0.16668</v>
      </c>
      <c r="V178" s="324">
        <v>0.14334</v>
      </c>
      <c r="W178" s="324">
        <v>0.13</v>
      </c>
      <c r="X178" s="324">
        <v>0.11666</v>
      </c>
      <c r="Y178" s="324">
        <v>0.1</v>
      </c>
      <c r="Z178" s="316">
        <f t="shared" si="3"/>
        <v>12.71167</v>
      </c>
      <c r="AA178" s="317">
        <f t="shared" ref="AA178:AF178" si="349">IF(ISERROR((C178/D178-1)*100),"n/a",(C178/D178-1)*100)</f>
        <v>16.3767074</v>
      </c>
      <c r="AB178" s="317">
        <f t="shared" si="349"/>
        <v>8.977522896</v>
      </c>
      <c r="AC178" s="318">
        <f t="shared" si="349"/>
        <v>12.28689058</v>
      </c>
      <c r="AD178" s="318">
        <f t="shared" si="349"/>
        <v>15.32780066</v>
      </c>
      <c r="AE178" s="318">
        <f t="shared" si="349"/>
        <v>8.912707182</v>
      </c>
      <c r="AF178" s="318">
        <f t="shared" si="349"/>
        <v>8.983622351</v>
      </c>
      <c r="AG178" s="318">
        <f t="shared" si="5"/>
        <v>10.68605628</v>
      </c>
      <c r="AH178" s="318">
        <f t="shared" si="6"/>
        <v>14.27722772</v>
      </c>
      <c r="AI178" s="318">
        <f t="shared" si="7"/>
        <v>25.40592168</v>
      </c>
      <c r="AJ178" s="318">
        <f t="shared" ref="AJ178:AT178" si="350">IF(ISERROR((N178/O178-1)*100),"n/a",(N178/O178-1)*100)</f>
        <v>17.50841751</v>
      </c>
      <c r="AK178" s="318">
        <f t="shared" si="350"/>
        <v>2.76816609</v>
      </c>
      <c r="AL178" s="318">
        <f t="shared" si="350"/>
        <v>10.44585987</v>
      </c>
      <c r="AM178" s="318">
        <f t="shared" si="350"/>
        <v>36.52173913</v>
      </c>
      <c r="AN178" s="318">
        <f t="shared" si="350"/>
        <v>19.54261954</v>
      </c>
      <c r="AO178" s="318">
        <f t="shared" si="350"/>
        <v>32.68965517</v>
      </c>
      <c r="AP178" s="318">
        <f t="shared" si="350"/>
        <v>8.741300696</v>
      </c>
      <c r="AQ178" s="318">
        <f t="shared" si="350"/>
        <v>16.28296358</v>
      </c>
      <c r="AR178" s="318">
        <f t="shared" si="350"/>
        <v>10.26153846</v>
      </c>
      <c r="AS178" s="318">
        <f t="shared" si="350"/>
        <v>11.43493914</v>
      </c>
      <c r="AT178" s="318">
        <f t="shared" si="350"/>
        <v>16.66</v>
      </c>
      <c r="AU178" s="319">
        <f t="shared" si="9"/>
        <v>15.2045828</v>
      </c>
      <c r="AV178" s="320">
        <f t="shared" si="10"/>
        <v>8.26404637</v>
      </c>
    </row>
    <row r="179" ht="11.25" customHeight="1">
      <c r="A179" s="321" t="s">
        <v>1503</v>
      </c>
      <c r="B179" s="99" t="s">
        <v>1504</v>
      </c>
      <c r="C179" s="309">
        <v>0.43</v>
      </c>
      <c r="D179" s="310">
        <v>0.39</v>
      </c>
      <c r="E179" s="310">
        <v>0.35000000000000003</v>
      </c>
      <c r="F179" s="309">
        <v>0.31</v>
      </c>
      <c r="G179" s="309">
        <v>0.27</v>
      </c>
      <c r="H179" s="309">
        <v>0.24</v>
      </c>
      <c r="I179" s="309">
        <v>0.11</v>
      </c>
      <c r="J179" s="322"/>
      <c r="K179" s="309">
        <v>0.06</v>
      </c>
      <c r="L179" s="326">
        <v>0.0</v>
      </c>
      <c r="M179" s="322"/>
      <c r="N179" s="327">
        <v>0.0</v>
      </c>
      <c r="O179" s="325">
        <v>0.0</v>
      </c>
      <c r="P179" s="325">
        <v>0.0</v>
      </c>
      <c r="Q179" s="325">
        <v>0.0</v>
      </c>
      <c r="R179" s="325">
        <v>0.0</v>
      </c>
      <c r="S179" s="325">
        <v>0.0</v>
      </c>
      <c r="T179" s="325">
        <v>0.0</v>
      </c>
      <c r="U179" s="325">
        <v>0.0</v>
      </c>
      <c r="V179" s="325">
        <v>0.0</v>
      </c>
      <c r="W179" s="325">
        <v>0.0</v>
      </c>
      <c r="X179" s="325">
        <v>0.0</v>
      </c>
      <c r="Y179" s="325">
        <v>0.0</v>
      </c>
      <c r="Z179" s="316">
        <f t="shared" si="3"/>
        <v>2.16</v>
      </c>
      <c r="AA179" s="317">
        <f t="shared" ref="AA179:AF179" si="351">IF(ISERROR((C179/D179-1)*100),"n/a",(C179/D179-1)*100)</f>
        <v>10.25641026</v>
      </c>
      <c r="AB179" s="317">
        <f t="shared" si="351"/>
        <v>11.42857143</v>
      </c>
      <c r="AC179" s="318">
        <f t="shared" si="351"/>
        <v>12.90322581</v>
      </c>
      <c r="AD179" s="318">
        <f t="shared" si="351"/>
        <v>14.81481481</v>
      </c>
      <c r="AE179" s="318">
        <f t="shared" si="351"/>
        <v>12.5</v>
      </c>
      <c r="AF179" s="318">
        <f t="shared" si="351"/>
        <v>118.1818182</v>
      </c>
      <c r="AG179" s="318">
        <f t="shared" si="5"/>
        <v>83.33333333</v>
      </c>
      <c r="AH179" s="318" t="str">
        <f t="shared" si="6"/>
        <v>n/a</v>
      </c>
      <c r="AI179" s="318" t="str">
        <f t="shared" si="7"/>
        <v>n/a</v>
      </c>
      <c r="AJ179" s="318" t="str">
        <f t="shared" ref="AJ179:AT179" si="352">IF(ISERROR((N179/O179-1)*100),"n/a",(N179/O179-1)*100)</f>
        <v>n/a</v>
      </c>
      <c r="AK179" s="318" t="str">
        <f t="shared" si="352"/>
        <v>n/a</v>
      </c>
      <c r="AL179" s="318" t="str">
        <f t="shared" si="352"/>
        <v>n/a</v>
      </c>
      <c r="AM179" s="318" t="str">
        <f t="shared" si="352"/>
        <v>n/a</v>
      </c>
      <c r="AN179" s="318" t="str">
        <f t="shared" si="352"/>
        <v>n/a</v>
      </c>
      <c r="AO179" s="318" t="str">
        <f t="shared" si="352"/>
        <v>n/a</v>
      </c>
      <c r="AP179" s="318" t="str">
        <f t="shared" si="352"/>
        <v>n/a</v>
      </c>
      <c r="AQ179" s="318" t="str">
        <f t="shared" si="352"/>
        <v>n/a</v>
      </c>
      <c r="AR179" s="318" t="str">
        <f t="shared" si="352"/>
        <v>n/a</v>
      </c>
      <c r="AS179" s="318" t="str">
        <f t="shared" si="352"/>
        <v>n/a</v>
      </c>
      <c r="AT179" s="318" t="str">
        <f t="shared" si="352"/>
        <v>n/a</v>
      </c>
      <c r="AU179" s="319">
        <f t="shared" si="9"/>
        <v>37.63116769</v>
      </c>
      <c r="AV179" s="320">
        <f t="shared" si="10"/>
        <v>44.30327545</v>
      </c>
    </row>
    <row r="180" ht="11.25" customHeight="1">
      <c r="A180" s="336" t="s">
        <v>684</v>
      </c>
      <c r="B180" s="331" t="s">
        <v>685</v>
      </c>
      <c r="C180" s="309">
        <v>1.15</v>
      </c>
      <c r="D180" s="310">
        <v>1.112</v>
      </c>
      <c r="E180" s="347">
        <v>1.07</v>
      </c>
      <c r="F180" s="309">
        <v>1.03</v>
      </c>
      <c r="G180" s="309">
        <v>0.99</v>
      </c>
      <c r="H180" s="309">
        <v>0.95</v>
      </c>
      <c r="I180" s="309">
        <v>0.83</v>
      </c>
      <c r="J180" s="322"/>
      <c r="K180" s="309">
        <v>0.81</v>
      </c>
      <c r="L180" s="323">
        <v>0.79</v>
      </c>
      <c r="M180" s="322"/>
      <c r="N180" s="316">
        <v>0.78</v>
      </c>
      <c r="O180" s="324">
        <v>0.76</v>
      </c>
      <c r="P180" s="324">
        <v>0.73</v>
      </c>
      <c r="Q180" s="324">
        <v>0.68</v>
      </c>
      <c r="R180" s="324">
        <v>0.6</v>
      </c>
      <c r="S180" s="325">
        <v>0.3</v>
      </c>
      <c r="T180" s="325">
        <v>0.4</v>
      </c>
      <c r="U180" s="325">
        <v>0.7925</v>
      </c>
      <c r="V180" s="325">
        <v>1.07</v>
      </c>
      <c r="W180" s="325">
        <v>1.5</v>
      </c>
      <c r="X180" s="325">
        <v>1.5</v>
      </c>
      <c r="Y180" s="325">
        <v>1.5</v>
      </c>
      <c r="Z180" s="316">
        <f t="shared" si="3"/>
        <v>19.3445</v>
      </c>
      <c r="AA180" s="317">
        <f t="shared" ref="AA180:AF180" si="353">IF(ISERROR((C180/D180-1)*100),"n/a",(C180/D180-1)*100)</f>
        <v>3.417266187</v>
      </c>
      <c r="AB180" s="317">
        <f t="shared" si="353"/>
        <v>3.925233645</v>
      </c>
      <c r="AC180" s="318">
        <f t="shared" si="353"/>
        <v>3.883495146</v>
      </c>
      <c r="AD180" s="318">
        <f t="shared" si="353"/>
        <v>4.04040404</v>
      </c>
      <c r="AE180" s="318">
        <f t="shared" si="353"/>
        <v>4.210526316</v>
      </c>
      <c r="AF180" s="318">
        <f t="shared" si="353"/>
        <v>14.45783133</v>
      </c>
      <c r="AG180" s="318">
        <f t="shared" si="5"/>
        <v>2.469135802</v>
      </c>
      <c r="AH180" s="318">
        <f t="shared" si="6"/>
        <v>2.53164557</v>
      </c>
      <c r="AI180" s="318">
        <f t="shared" si="7"/>
        <v>1.282051282</v>
      </c>
      <c r="AJ180" s="318">
        <f t="shared" ref="AJ180:AT180" si="354">IF(ISERROR((N180/O180-1)*100),"n/a",(N180/O180-1)*100)</f>
        <v>2.631578947</v>
      </c>
      <c r="AK180" s="318">
        <f t="shared" si="354"/>
        <v>4.109589041</v>
      </c>
      <c r="AL180" s="318">
        <f t="shared" si="354"/>
        <v>7.352941176</v>
      </c>
      <c r="AM180" s="318">
        <f t="shared" si="354"/>
        <v>13.33333333</v>
      </c>
      <c r="AN180" s="318">
        <f t="shared" si="354"/>
        <v>100</v>
      </c>
      <c r="AO180" s="318">
        <f t="shared" si="354"/>
        <v>-25</v>
      </c>
      <c r="AP180" s="318">
        <f t="shared" si="354"/>
        <v>-49.52681388</v>
      </c>
      <c r="AQ180" s="318">
        <f t="shared" si="354"/>
        <v>-25.93457944</v>
      </c>
      <c r="AR180" s="318">
        <f t="shared" si="354"/>
        <v>-28.66666667</v>
      </c>
      <c r="AS180" s="318">
        <f t="shared" si="354"/>
        <v>0</v>
      </c>
      <c r="AT180" s="318">
        <f t="shared" si="354"/>
        <v>0</v>
      </c>
      <c r="AU180" s="319">
        <f t="shared" si="9"/>
        <v>1.925848591</v>
      </c>
      <c r="AV180" s="320">
        <f t="shared" si="10"/>
        <v>28.14732256</v>
      </c>
    </row>
    <row r="181" ht="11.25" customHeight="1">
      <c r="A181" s="253" t="s">
        <v>686</v>
      </c>
      <c r="B181" s="122" t="s">
        <v>687</v>
      </c>
      <c r="C181" s="309">
        <v>1.44</v>
      </c>
      <c r="D181" s="310">
        <v>1.26</v>
      </c>
      <c r="E181" s="310">
        <v>1.12</v>
      </c>
      <c r="F181" s="311">
        <v>1.04</v>
      </c>
      <c r="G181" s="311">
        <v>1.0</v>
      </c>
      <c r="H181" s="311">
        <v>0.86</v>
      </c>
      <c r="I181" s="311">
        <v>0.8</v>
      </c>
      <c r="J181" s="312"/>
      <c r="K181" s="311">
        <v>0.72</v>
      </c>
      <c r="L181" s="348">
        <v>0.6</v>
      </c>
      <c r="M181" s="312"/>
      <c r="N181" s="330">
        <v>0.4</v>
      </c>
      <c r="O181" s="315">
        <v>0.2</v>
      </c>
      <c r="P181" s="315">
        <v>0.76</v>
      </c>
      <c r="Q181" s="335">
        <v>0.8</v>
      </c>
      <c r="R181" s="335">
        <v>0.48</v>
      </c>
      <c r="S181" s="335">
        <v>0.44</v>
      </c>
      <c r="T181" s="335">
        <v>0.2</v>
      </c>
      <c r="U181" s="315">
        <v>0.0</v>
      </c>
      <c r="V181" s="315">
        <v>0.0</v>
      </c>
      <c r="W181" s="315">
        <v>0.0</v>
      </c>
      <c r="X181" s="315">
        <v>0.0</v>
      </c>
      <c r="Y181" s="315">
        <v>0.0</v>
      </c>
      <c r="Z181" s="316">
        <f t="shared" si="3"/>
        <v>12.12</v>
      </c>
      <c r="AA181" s="317">
        <f t="shared" ref="AA181:AF181" si="355">IF(ISERROR((C181/D181-1)*100),"n/a",(C181/D181-1)*100)</f>
        <v>14.28571429</v>
      </c>
      <c r="AB181" s="317">
        <f t="shared" si="355"/>
        <v>12.5</v>
      </c>
      <c r="AC181" s="318">
        <f t="shared" si="355"/>
        <v>7.692307692</v>
      </c>
      <c r="AD181" s="318">
        <f t="shared" si="355"/>
        <v>4</v>
      </c>
      <c r="AE181" s="318">
        <f t="shared" si="355"/>
        <v>16.27906977</v>
      </c>
      <c r="AF181" s="318">
        <f t="shared" si="355"/>
        <v>7.5</v>
      </c>
      <c r="AG181" s="318">
        <f t="shared" si="5"/>
        <v>11.11111111</v>
      </c>
      <c r="AH181" s="318">
        <f t="shared" si="6"/>
        <v>20</v>
      </c>
      <c r="AI181" s="318">
        <f t="shared" si="7"/>
        <v>50</v>
      </c>
      <c r="AJ181" s="318">
        <f t="shared" ref="AJ181:AT181" si="356">IF(ISERROR((N181/O181-1)*100),"n/a",(N181/O181-1)*100)</f>
        <v>100</v>
      </c>
      <c r="AK181" s="318">
        <f t="shared" si="356"/>
        <v>-73.68421053</v>
      </c>
      <c r="AL181" s="318">
        <f t="shared" si="356"/>
        <v>-5</v>
      </c>
      <c r="AM181" s="318">
        <f t="shared" si="356"/>
        <v>66.66666667</v>
      </c>
      <c r="AN181" s="318">
        <f t="shared" si="356"/>
        <v>9.090909091</v>
      </c>
      <c r="AO181" s="318">
        <f t="shared" si="356"/>
        <v>120</v>
      </c>
      <c r="AP181" s="318" t="str">
        <f t="shared" si="356"/>
        <v>n/a</v>
      </c>
      <c r="AQ181" s="318" t="str">
        <f t="shared" si="356"/>
        <v>n/a</v>
      </c>
      <c r="AR181" s="318" t="str">
        <f t="shared" si="356"/>
        <v>n/a</v>
      </c>
      <c r="AS181" s="318" t="str">
        <f t="shared" si="356"/>
        <v>n/a</v>
      </c>
      <c r="AT181" s="318" t="str">
        <f t="shared" si="356"/>
        <v>n/a</v>
      </c>
      <c r="AU181" s="319">
        <f t="shared" si="9"/>
        <v>24.02943787</v>
      </c>
      <c r="AV181" s="320">
        <f t="shared" si="10"/>
        <v>45.90398506</v>
      </c>
    </row>
    <row r="182" ht="11.25" customHeight="1">
      <c r="A182" s="49" t="s">
        <v>1859</v>
      </c>
      <c r="B182" s="99" t="s">
        <v>1860</v>
      </c>
      <c r="C182" s="310">
        <v>1.5201</v>
      </c>
      <c r="D182" s="310">
        <v>1.3218</v>
      </c>
      <c r="E182" s="310">
        <v>1.1492</v>
      </c>
      <c r="F182" s="310">
        <v>0.9982</v>
      </c>
      <c r="G182" s="310">
        <v>0.8753</v>
      </c>
      <c r="H182" s="349">
        <v>0.0</v>
      </c>
      <c r="I182" s="349">
        <v>0.0</v>
      </c>
      <c r="J182" s="349"/>
      <c r="K182" s="349">
        <v>0.0</v>
      </c>
      <c r="L182" s="327">
        <v>0.0</v>
      </c>
      <c r="M182" s="349"/>
      <c r="N182" s="327">
        <v>0.0</v>
      </c>
      <c r="O182" s="325">
        <v>0.0</v>
      </c>
      <c r="P182" s="325">
        <v>0.0</v>
      </c>
      <c r="Q182" s="325">
        <v>0.0</v>
      </c>
      <c r="R182" s="325">
        <v>0.0</v>
      </c>
      <c r="S182" s="325">
        <v>0.0</v>
      </c>
      <c r="T182" s="325">
        <v>0.0</v>
      </c>
      <c r="U182" s="325">
        <v>0.0</v>
      </c>
      <c r="V182" s="325">
        <v>0.0</v>
      </c>
      <c r="W182" s="325">
        <v>0.0</v>
      </c>
      <c r="X182" s="325">
        <v>0.0</v>
      </c>
      <c r="Y182" s="325">
        <v>0.0</v>
      </c>
      <c r="Z182" s="316">
        <f t="shared" si="3"/>
        <v>5.8646</v>
      </c>
      <c r="AA182" s="317">
        <f t="shared" ref="AA182:AF182" si="357">IF(ISERROR((C182/D182-1)*100),"n/a",(C182/D182-1)*100)</f>
        <v>15.00226963</v>
      </c>
      <c r="AB182" s="317">
        <f t="shared" si="357"/>
        <v>15.01914375</v>
      </c>
      <c r="AC182" s="318">
        <f t="shared" si="357"/>
        <v>15.12722901</v>
      </c>
      <c r="AD182" s="318">
        <f t="shared" si="357"/>
        <v>14.04090026</v>
      </c>
      <c r="AE182" s="318" t="str">
        <f t="shared" si="357"/>
        <v>n/a</v>
      </c>
      <c r="AF182" s="318" t="str">
        <f t="shared" si="357"/>
        <v>n/a</v>
      </c>
      <c r="AG182" s="318" t="str">
        <f t="shared" si="5"/>
        <v>n/a</v>
      </c>
      <c r="AH182" s="318" t="str">
        <f t="shared" si="6"/>
        <v>n/a</v>
      </c>
      <c r="AI182" s="318" t="str">
        <f t="shared" si="7"/>
        <v>n/a</v>
      </c>
      <c r="AJ182" s="318" t="str">
        <f t="shared" ref="AJ182:AT182" si="358">IF(ISERROR((N182/O182-1)*100),"n/a",(N182/O182-1)*100)</f>
        <v>n/a</v>
      </c>
      <c r="AK182" s="318" t="str">
        <f t="shared" si="358"/>
        <v>n/a</v>
      </c>
      <c r="AL182" s="318" t="str">
        <f t="shared" si="358"/>
        <v>n/a</v>
      </c>
      <c r="AM182" s="318" t="str">
        <f t="shared" si="358"/>
        <v>n/a</v>
      </c>
      <c r="AN182" s="318" t="str">
        <f t="shared" si="358"/>
        <v>n/a</v>
      </c>
      <c r="AO182" s="318" t="str">
        <f t="shared" si="358"/>
        <v>n/a</v>
      </c>
      <c r="AP182" s="318" t="str">
        <f t="shared" si="358"/>
        <v>n/a</v>
      </c>
      <c r="AQ182" s="318" t="str">
        <f t="shared" si="358"/>
        <v>n/a</v>
      </c>
      <c r="AR182" s="318" t="str">
        <f t="shared" si="358"/>
        <v>n/a</v>
      </c>
      <c r="AS182" s="318" t="str">
        <f t="shared" si="358"/>
        <v>n/a</v>
      </c>
      <c r="AT182" s="318" t="str">
        <f t="shared" si="358"/>
        <v>n/a</v>
      </c>
      <c r="AU182" s="319">
        <f t="shared" si="9"/>
        <v>14.79738566</v>
      </c>
      <c r="AV182" s="320">
        <f t="shared" si="10"/>
        <v>0.5073528972</v>
      </c>
    </row>
    <row r="183" ht="11.25" customHeight="1">
      <c r="A183" s="321" t="s">
        <v>1255</v>
      </c>
      <c r="B183" s="99" t="s">
        <v>1256</v>
      </c>
      <c r="C183" s="309">
        <v>1.12</v>
      </c>
      <c r="D183" s="310">
        <v>1.0</v>
      </c>
      <c r="E183" s="310">
        <v>0.88</v>
      </c>
      <c r="F183" s="309">
        <v>0.77</v>
      </c>
      <c r="G183" s="309">
        <v>0.7</v>
      </c>
      <c r="H183" s="309">
        <v>0.54</v>
      </c>
      <c r="I183" s="309">
        <v>0.41</v>
      </c>
      <c r="J183" s="322"/>
      <c r="K183" s="309">
        <v>0.34</v>
      </c>
      <c r="L183" s="323">
        <v>0.22</v>
      </c>
      <c r="M183" s="322"/>
      <c r="N183" s="327">
        <v>0.04</v>
      </c>
      <c r="O183" s="325">
        <v>0.07</v>
      </c>
      <c r="P183" s="325">
        <v>0.58</v>
      </c>
      <c r="Q183" s="324">
        <v>0.66</v>
      </c>
      <c r="R183" s="324">
        <v>0.57</v>
      </c>
      <c r="S183" s="324">
        <v>0.39</v>
      </c>
      <c r="T183" s="324">
        <v>0.25762</v>
      </c>
      <c r="U183" s="324">
        <v>0.14286000000000001</v>
      </c>
      <c r="V183" s="325">
        <v>0.0</v>
      </c>
      <c r="W183" s="325">
        <v>0.0</v>
      </c>
      <c r="X183" s="325">
        <v>0.0</v>
      </c>
      <c r="Y183" s="325">
        <v>0.0</v>
      </c>
      <c r="Z183" s="316">
        <f t="shared" si="3"/>
        <v>8.69048</v>
      </c>
      <c r="AA183" s="317">
        <f t="shared" ref="AA183:AF183" si="359">IF(ISERROR((C183/D183-1)*100),"n/a",(C183/D183-1)*100)</f>
        <v>12</v>
      </c>
      <c r="AB183" s="317">
        <f t="shared" si="359"/>
        <v>13.63636364</v>
      </c>
      <c r="AC183" s="318">
        <f t="shared" si="359"/>
        <v>14.28571429</v>
      </c>
      <c r="AD183" s="318">
        <f t="shared" si="359"/>
        <v>10</v>
      </c>
      <c r="AE183" s="318">
        <f t="shared" si="359"/>
        <v>29.62962963</v>
      </c>
      <c r="AF183" s="318">
        <f t="shared" si="359"/>
        <v>31.70731707</v>
      </c>
      <c r="AG183" s="318">
        <f t="shared" si="5"/>
        <v>20.58823529</v>
      </c>
      <c r="AH183" s="318">
        <f t="shared" si="6"/>
        <v>54.54545455</v>
      </c>
      <c r="AI183" s="318">
        <f t="shared" si="7"/>
        <v>450</v>
      </c>
      <c r="AJ183" s="318">
        <f t="shared" ref="AJ183:AT183" si="360">IF(ISERROR((N183/O183-1)*100),"n/a",(N183/O183-1)*100)</f>
        <v>-42.85714286</v>
      </c>
      <c r="AK183" s="318">
        <f t="shared" si="360"/>
        <v>-87.93103448</v>
      </c>
      <c r="AL183" s="318">
        <f t="shared" si="360"/>
        <v>-12.12121212</v>
      </c>
      <c r="AM183" s="318">
        <f t="shared" si="360"/>
        <v>15.78947368</v>
      </c>
      <c r="AN183" s="318">
        <f t="shared" si="360"/>
        <v>46.15384615</v>
      </c>
      <c r="AO183" s="318">
        <f t="shared" si="360"/>
        <v>51.38576198</v>
      </c>
      <c r="AP183" s="318">
        <f t="shared" si="360"/>
        <v>80.33039339</v>
      </c>
      <c r="AQ183" s="318" t="str">
        <f t="shared" si="360"/>
        <v>n/a</v>
      </c>
      <c r="AR183" s="318" t="str">
        <f t="shared" si="360"/>
        <v>n/a</v>
      </c>
      <c r="AS183" s="318" t="str">
        <f t="shared" si="360"/>
        <v>n/a</v>
      </c>
      <c r="AT183" s="318" t="str">
        <f t="shared" si="360"/>
        <v>n/a</v>
      </c>
      <c r="AU183" s="319">
        <f t="shared" si="9"/>
        <v>42.94642501</v>
      </c>
      <c r="AV183" s="320">
        <f t="shared" si="10"/>
        <v>115.4973406</v>
      </c>
    </row>
    <row r="184" ht="11.25" customHeight="1">
      <c r="A184" s="321" t="s">
        <v>688</v>
      </c>
      <c r="B184" s="99" t="s">
        <v>689</v>
      </c>
      <c r="C184" s="309">
        <v>0.96</v>
      </c>
      <c r="D184" s="310">
        <v>0.9</v>
      </c>
      <c r="E184" s="310">
        <v>0.73</v>
      </c>
      <c r="F184" s="309">
        <v>0.69</v>
      </c>
      <c r="G184" s="309">
        <v>0.62</v>
      </c>
      <c r="H184" s="309">
        <v>0.57</v>
      </c>
      <c r="I184" s="309">
        <v>0.455</v>
      </c>
      <c r="J184" s="322"/>
      <c r="K184" s="328">
        <v>0.44</v>
      </c>
      <c r="L184" s="323">
        <v>0.43</v>
      </c>
      <c r="M184" s="322"/>
      <c r="N184" s="316">
        <v>0.37</v>
      </c>
      <c r="O184" s="324">
        <v>0.33</v>
      </c>
      <c r="P184" s="325">
        <v>0.32</v>
      </c>
      <c r="Q184" s="324">
        <v>0.29</v>
      </c>
      <c r="R184" s="324">
        <v>0.07</v>
      </c>
      <c r="S184" s="325">
        <v>0.0</v>
      </c>
      <c r="T184" s="325">
        <v>0.0</v>
      </c>
      <c r="U184" s="325">
        <v>0.0</v>
      </c>
      <c r="V184" s="325">
        <v>0.0</v>
      </c>
      <c r="W184" s="325">
        <v>0.0</v>
      </c>
      <c r="X184" s="325">
        <v>0.0</v>
      </c>
      <c r="Y184" s="325">
        <v>0.0</v>
      </c>
      <c r="Z184" s="316">
        <f t="shared" si="3"/>
        <v>7.175</v>
      </c>
      <c r="AA184" s="317">
        <f t="shared" ref="AA184:AF184" si="361">IF(ISERROR((C184/D184-1)*100),"n/a",(C184/D184-1)*100)</f>
        <v>6.666666667</v>
      </c>
      <c r="AB184" s="317">
        <f t="shared" si="361"/>
        <v>23.28767123</v>
      </c>
      <c r="AC184" s="318">
        <f t="shared" si="361"/>
        <v>5.797101449</v>
      </c>
      <c r="AD184" s="318">
        <f t="shared" si="361"/>
        <v>11.29032258</v>
      </c>
      <c r="AE184" s="318">
        <f t="shared" si="361"/>
        <v>8.771929825</v>
      </c>
      <c r="AF184" s="318">
        <f t="shared" si="361"/>
        <v>25.27472527</v>
      </c>
      <c r="AG184" s="318">
        <f t="shared" si="5"/>
        <v>3.409090909</v>
      </c>
      <c r="AH184" s="318">
        <f t="shared" si="6"/>
        <v>2.325581395</v>
      </c>
      <c r="AI184" s="318">
        <f t="shared" si="7"/>
        <v>16.21621622</v>
      </c>
      <c r="AJ184" s="318">
        <f t="shared" ref="AJ184:AT184" si="362">IF(ISERROR((N184/O184-1)*100),"n/a",(N184/O184-1)*100)</f>
        <v>12.12121212</v>
      </c>
      <c r="AK184" s="318">
        <f t="shared" si="362"/>
        <v>3.125</v>
      </c>
      <c r="AL184" s="318">
        <f t="shared" si="362"/>
        <v>10.34482759</v>
      </c>
      <c r="AM184" s="318">
        <f t="shared" si="362"/>
        <v>314.2857143</v>
      </c>
      <c r="AN184" s="318" t="str">
        <f t="shared" si="362"/>
        <v>n/a</v>
      </c>
      <c r="AO184" s="318" t="str">
        <f t="shared" si="362"/>
        <v>n/a</v>
      </c>
      <c r="AP184" s="318" t="str">
        <f t="shared" si="362"/>
        <v>n/a</v>
      </c>
      <c r="AQ184" s="318" t="str">
        <f t="shared" si="362"/>
        <v>n/a</v>
      </c>
      <c r="AR184" s="318" t="str">
        <f t="shared" si="362"/>
        <v>n/a</v>
      </c>
      <c r="AS184" s="318" t="str">
        <f t="shared" si="362"/>
        <v>n/a</v>
      </c>
      <c r="AT184" s="318" t="str">
        <f t="shared" si="362"/>
        <v>n/a</v>
      </c>
      <c r="AU184" s="319">
        <f t="shared" si="9"/>
        <v>34.07046612</v>
      </c>
      <c r="AV184" s="320">
        <f t="shared" si="10"/>
        <v>84.50465998</v>
      </c>
    </row>
    <row r="185" ht="11.25" customHeight="1">
      <c r="A185" s="336" t="s">
        <v>1696</v>
      </c>
      <c r="B185" s="331" t="s">
        <v>1697</v>
      </c>
      <c r="C185" s="309">
        <v>1.92</v>
      </c>
      <c r="D185" s="310">
        <v>1.8</v>
      </c>
      <c r="E185" s="310">
        <v>1.6400000000000001</v>
      </c>
      <c r="F185" s="337">
        <v>1.455</v>
      </c>
      <c r="G185" s="337">
        <v>1.155</v>
      </c>
      <c r="H185" s="337">
        <v>0.79</v>
      </c>
      <c r="I185" s="337">
        <v>0.48</v>
      </c>
      <c r="J185" s="338"/>
      <c r="K185" s="343">
        <v>0.0</v>
      </c>
      <c r="L185" s="344">
        <v>0.0</v>
      </c>
      <c r="M185" s="338"/>
      <c r="N185" s="345">
        <v>0.0</v>
      </c>
      <c r="O185" s="340">
        <v>0.0</v>
      </c>
      <c r="P185" s="340">
        <v>0.0</v>
      </c>
      <c r="Q185" s="340">
        <v>0.0</v>
      </c>
      <c r="R185" s="340">
        <v>0.0</v>
      </c>
      <c r="S185" s="340">
        <v>0.0</v>
      </c>
      <c r="T185" s="340">
        <v>0.0</v>
      </c>
      <c r="U185" s="340">
        <v>0.0</v>
      </c>
      <c r="V185" s="340">
        <v>0.0</v>
      </c>
      <c r="W185" s="340">
        <v>0.0</v>
      </c>
      <c r="X185" s="340">
        <v>0.0</v>
      </c>
      <c r="Y185" s="340">
        <v>0.0</v>
      </c>
      <c r="Z185" s="316">
        <f t="shared" si="3"/>
        <v>9.24</v>
      </c>
      <c r="AA185" s="317">
        <f t="shared" ref="AA185:AF185" si="363">IF(ISERROR((C185/D185-1)*100),"n/a",(C185/D185-1)*100)</f>
        <v>6.666666667</v>
      </c>
      <c r="AB185" s="317">
        <f t="shared" si="363"/>
        <v>9.756097561</v>
      </c>
      <c r="AC185" s="318">
        <f t="shared" si="363"/>
        <v>12.71477663</v>
      </c>
      <c r="AD185" s="318">
        <f t="shared" si="363"/>
        <v>25.97402597</v>
      </c>
      <c r="AE185" s="318">
        <f t="shared" si="363"/>
        <v>46.20253165</v>
      </c>
      <c r="AF185" s="318">
        <f t="shared" si="363"/>
        <v>64.58333333</v>
      </c>
      <c r="AG185" s="318" t="str">
        <f t="shared" si="5"/>
        <v>n/a</v>
      </c>
      <c r="AH185" s="318" t="str">
        <f t="shared" si="6"/>
        <v>n/a</v>
      </c>
      <c r="AI185" s="318" t="str">
        <f t="shared" si="7"/>
        <v>n/a</v>
      </c>
      <c r="AJ185" s="318" t="str">
        <f t="shared" ref="AJ185:AT185" si="364">IF(ISERROR((N185/O185-1)*100),"n/a",(N185/O185-1)*100)</f>
        <v>n/a</v>
      </c>
      <c r="AK185" s="318" t="str">
        <f t="shared" si="364"/>
        <v>n/a</v>
      </c>
      <c r="AL185" s="318" t="str">
        <f t="shared" si="364"/>
        <v>n/a</v>
      </c>
      <c r="AM185" s="318" t="str">
        <f t="shared" si="364"/>
        <v>n/a</v>
      </c>
      <c r="AN185" s="318" t="str">
        <f t="shared" si="364"/>
        <v>n/a</v>
      </c>
      <c r="AO185" s="318" t="str">
        <f t="shared" si="364"/>
        <v>n/a</v>
      </c>
      <c r="AP185" s="318" t="str">
        <f t="shared" si="364"/>
        <v>n/a</v>
      </c>
      <c r="AQ185" s="318" t="str">
        <f t="shared" si="364"/>
        <v>n/a</v>
      </c>
      <c r="AR185" s="318" t="str">
        <f t="shared" si="364"/>
        <v>n/a</v>
      </c>
      <c r="AS185" s="318" t="str">
        <f t="shared" si="364"/>
        <v>n/a</v>
      </c>
      <c r="AT185" s="318" t="str">
        <f t="shared" si="364"/>
        <v>n/a</v>
      </c>
      <c r="AU185" s="319">
        <f t="shared" si="9"/>
        <v>27.64957197</v>
      </c>
      <c r="AV185" s="320">
        <f t="shared" si="10"/>
        <v>23.21477697</v>
      </c>
    </row>
    <row r="186" ht="11.25" customHeight="1">
      <c r="A186" s="321" t="s">
        <v>691</v>
      </c>
      <c r="B186" s="99" t="s">
        <v>692</v>
      </c>
      <c r="C186" s="309">
        <v>4.64</v>
      </c>
      <c r="D186" s="310">
        <v>4.02</v>
      </c>
      <c r="E186" s="346">
        <v>3.6</v>
      </c>
      <c r="F186" s="309">
        <v>2.12</v>
      </c>
      <c r="G186" s="309">
        <v>1.68</v>
      </c>
      <c r="H186" s="309">
        <v>1.4</v>
      </c>
      <c r="I186" s="309">
        <v>1.08</v>
      </c>
      <c r="J186" s="322"/>
      <c r="K186" s="309">
        <v>0.72</v>
      </c>
      <c r="L186" s="323">
        <v>0.52</v>
      </c>
      <c r="M186" s="322"/>
      <c r="N186" s="327">
        <v>0.0</v>
      </c>
      <c r="O186" s="325">
        <v>0.0</v>
      </c>
      <c r="P186" s="325">
        <v>0.0</v>
      </c>
      <c r="Q186" s="325">
        <v>0.0</v>
      </c>
      <c r="R186" s="325">
        <v>0.0</v>
      </c>
      <c r="S186" s="325">
        <v>0.0</v>
      </c>
      <c r="T186" s="325">
        <v>0.0</v>
      </c>
      <c r="U186" s="325">
        <v>0.0</v>
      </c>
      <c r="V186" s="325">
        <v>0.0</v>
      </c>
      <c r="W186" s="325">
        <v>0.0</v>
      </c>
      <c r="X186" s="325">
        <v>0.0</v>
      </c>
      <c r="Y186" s="325">
        <v>0.0</v>
      </c>
      <c r="Z186" s="316">
        <f t="shared" si="3"/>
        <v>19.78</v>
      </c>
      <c r="AA186" s="317">
        <f t="shared" ref="AA186:AF186" si="365">IF(ISERROR((C186/D186-1)*100),"n/a",(C186/D186-1)*100)</f>
        <v>15.42288557</v>
      </c>
      <c r="AB186" s="317">
        <f t="shared" si="365"/>
        <v>11.66666667</v>
      </c>
      <c r="AC186" s="318">
        <f t="shared" si="365"/>
        <v>69.81132075</v>
      </c>
      <c r="AD186" s="318">
        <f t="shared" si="365"/>
        <v>26.19047619</v>
      </c>
      <c r="AE186" s="318">
        <f t="shared" si="365"/>
        <v>20</v>
      </c>
      <c r="AF186" s="318">
        <f t="shared" si="365"/>
        <v>29.62962963</v>
      </c>
      <c r="AG186" s="318">
        <f t="shared" si="5"/>
        <v>50</v>
      </c>
      <c r="AH186" s="318">
        <f t="shared" si="6"/>
        <v>38.46153846</v>
      </c>
      <c r="AI186" s="318" t="str">
        <f t="shared" si="7"/>
        <v>n/a</v>
      </c>
      <c r="AJ186" s="318" t="str">
        <f t="shared" ref="AJ186:AT186" si="366">IF(ISERROR((N186/O186-1)*100),"n/a",(N186/O186-1)*100)</f>
        <v>n/a</v>
      </c>
      <c r="AK186" s="318" t="str">
        <f t="shared" si="366"/>
        <v>n/a</v>
      </c>
      <c r="AL186" s="318" t="str">
        <f t="shared" si="366"/>
        <v>n/a</v>
      </c>
      <c r="AM186" s="318" t="str">
        <f t="shared" si="366"/>
        <v>n/a</v>
      </c>
      <c r="AN186" s="318" t="str">
        <f t="shared" si="366"/>
        <v>n/a</v>
      </c>
      <c r="AO186" s="318" t="str">
        <f t="shared" si="366"/>
        <v>n/a</v>
      </c>
      <c r="AP186" s="318" t="str">
        <f t="shared" si="366"/>
        <v>n/a</v>
      </c>
      <c r="AQ186" s="318" t="str">
        <f t="shared" si="366"/>
        <v>n/a</v>
      </c>
      <c r="AR186" s="318" t="str">
        <f t="shared" si="366"/>
        <v>n/a</v>
      </c>
      <c r="AS186" s="318" t="str">
        <f t="shared" si="366"/>
        <v>n/a</v>
      </c>
      <c r="AT186" s="318" t="str">
        <f t="shared" si="366"/>
        <v>n/a</v>
      </c>
      <c r="AU186" s="319">
        <f t="shared" si="9"/>
        <v>32.64781466</v>
      </c>
      <c r="AV186" s="320">
        <f t="shared" si="10"/>
        <v>19.50715816</v>
      </c>
    </row>
    <row r="187" ht="11.25" customHeight="1">
      <c r="A187" s="321" t="s">
        <v>1257</v>
      </c>
      <c r="B187" s="99" t="s">
        <v>1258</v>
      </c>
      <c r="C187" s="309">
        <v>0.45</v>
      </c>
      <c r="D187" s="310">
        <v>0.41</v>
      </c>
      <c r="E187" s="310">
        <v>0.37</v>
      </c>
      <c r="F187" s="309">
        <v>0.33</v>
      </c>
      <c r="G187" s="309">
        <v>0.275</v>
      </c>
      <c r="H187" s="309">
        <v>0.23</v>
      </c>
      <c r="I187" s="309">
        <v>0.1975</v>
      </c>
      <c r="J187" s="322"/>
      <c r="K187" s="309">
        <v>0.175</v>
      </c>
      <c r="L187" s="323">
        <v>0.0425</v>
      </c>
      <c r="M187" s="322"/>
      <c r="N187" s="327">
        <v>0.0</v>
      </c>
      <c r="O187" s="325">
        <v>0.0</v>
      </c>
      <c r="P187" s="325">
        <v>0.0</v>
      </c>
      <c r="Q187" s="325">
        <v>0.0</v>
      </c>
      <c r="R187" s="325">
        <v>0.0</v>
      </c>
      <c r="S187" s="325">
        <v>0.0</v>
      </c>
      <c r="T187" s="325">
        <v>0.0</v>
      </c>
      <c r="U187" s="325">
        <v>0.0</v>
      </c>
      <c r="V187" s="325">
        <v>0.0</v>
      </c>
      <c r="W187" s="325">
        <v>0.0</v>
      </c>
      <c r="X187" s="325">
        <v>0.0</v>
      </c>
      <c r="Y187" s="325">
        <v>0.0</v>
      </c>
      <c r="Z187" s="316">
        <f t="shared" si="3"/>
        <v>2.48</v>
      </c>
      <c r="AA187" s="317">
        <f t="shared" ref="AA187:AF187" si="367">IF(ISERROR((C187/D187-1)*100),"n/a",(C187/D187-1)*100)</f>
        <v>9.756097561</v>
      </c>
      <c r="AB187" s="317">
        <f t="shared" si="367"/>
        <v>10.81081081</v>
      </c>
      <c r="AC187" s="318">
        <f t="shared" si="367"/>
        <v>12.12121212</v>
      </c>
      <c r="AD187" s="318">
        <f t="shared" si="367"/>
        <v>20</v>
      </c>
      <c r="AE187" s="318">
        <f t="shared" si="367"/>
        <v>19.56521739</v>
      </c>
      <c r="AF187" s="318">
        <f t="shared" si="367"/>
        <v>16.4556962</v>
      </c>
      <c r="AG187" s="318">
        <f t="shared" si="5"/>
        <v>12.85714286</v>
      </c>
      <c r="AH187" s="318">
        <f t="shared" si="6"/>
        <v>311.7647059</v>
      </c>
      <c r="AI187" s="318" t="str">
        <f t="shared" si="7"/>
        <v>n/a</v>
      </c>
      <c r="AJ187" s="318" t="str">
        <f t="shared" ref="AJ187:AT187" si="368">IF(ISERROR((N187/O187-1)*100),"n/a",(N187/O187-1)*100)</f>
        <v>n/a</v>
      </c>
      <c r="AK187" s="318" t="str">
        <f t="shared" si="368"/>
        <v>n/a</v>
      </c>
      <c r="AL187" s="318" t="str">
        <f t="shared" si="368"/>
        <v>n/a</v>
      </c>
      <c r="AM187" s="318" t="str">
        <f t="shared" si="368"/>
        <v>n/a</v>
      </c>
      <c r="AN187" s="318" t="str">
        <f t="shared" si="368"/>
        <v>n/a</v>
      </c>
      <c r="AO187" s="318" t="str">
        <f t="shared" si="368"/>
        <v>n/a</v>
      </c>
      <c r="AP187" s="318" t="str">
        <f t="shared" si="368"/>
        <v>n/a</v>
      </c>
      <c r="AQ187" s="318" t="str">
        <f t="shared" si="368"/>
        <v>n/a</v>
      </c>
      <c r="AR187" s="318" t="str">
        <f t="shared" si="368"/>
        <v>n/a</v>
      </c>
      <c r="AS187" s="318" t="str">
        <f t="shared" si="368"/>
        <v>n/a</v>
      </c>
      <c r="AT187" s="318" t="str">
        <f t="shared" si="368"/>
        <v>n/a</v>
      </c>
      <c r="AU187" s="319">
        <f t="shared" si="9"/>
        <v>51.66636035</v>
      </c>
      <c r="AV187" s="320">
        <f t="shared" si="10"/>
        <v>105.1664002</v>
      </c>
    </row>
    <row r="188" ht="11.25" customHeight="1">
      <c r="A188" s="321" t="s">
        <v>693</v>
      </c>
      <c r="B188" s="99" t="s">
        <v>694</v>
      </c>
      <c r="C188" s="309">
        <v>2.52</v>
      </c>
      <c r="D188" s="310">
        <v>2.21</v>
      </c>
      <c r="E188" s="310">
        <v>1.95</v>
      </c>
      <c r="F188" s="309">
        <v>1.75</v>
      </c>
      <c r="G188" s="309">
        <v>1.555</v>
      </c>
      <c r="H188" s="309">
        <v>1.375</v>
      </c>
      <c r="I188" s="309">
        <v>1.205</v>
      </c>
      <c r="J188" s="322"/>
      <c r="K188" s="309">
        <v>1.065</v>
      </c>
      <c r="L188" s="323">
        <v>0.925</v>
      </c>
      <c r="M188" s="322"/>
      <c r="N188" s="316">
        <v>0.795</v>
      </c>
      <c r="O188" s="324">
        <v>0.7</v>
      </c>
      <c r="P188" s="324">
        <v>0.625</v>
      </c>
      <c r="Q188" s="324">
        <v>0.565</v>
      </c>
      <c r="R188" s="324">
        <v>0.505</v>
      </c>
      <c r="S188" s="324">
        <v>0.445</v>
      </c>
      <c r="T188" s="324">
        <v>0.3</v>
      </c>
      <c r="U188" s="325">
        <v>0.0</v>
      </c>
      <c r="V188" s="325">
        <v>0.0</v>
      </c>
      <c r="W188" s="325">
        <v>0.0</v>
      </c>
      <c r="X188" s="325">
        <v>0.0</v>
      </c>
      <c r="Y188" s="325">
        <v>0.0</v>
      </c>
      <c r="Z188" s="316">
        <f t="shared" si="3"/>
        <v>18.49</v>
      </c>
      <c r="AA188" s="317">
        <f t="shared" ref="AA188:AF188" si="369">IF(ISERROR((C188/D188-1)*100),"n/a",(C188/D188-1)*100)</f>
        <v>14.02714932</v>
      </c>
      <c r="AB188" s="317">
        <f t="shared" si="369"/>
        <v>13.33333333</v>
      </c>
      <c r="AC188" s="318">
        <f t="shared" si="369"/>
        <v>11.42857143</v>
      </c>
      <c r="AD188" s="318">
        <f t="shared" si="369"/>
        <v>12.54019293</v>
      </c>
      <c r="AE188" s="318">
        <f t="shared" si="369"/>
        <v>13.09090909</v>
      </c>
      <c r="AF188" s="318">
        <f t="shared" si="369"/>
        <v>14.10788382</v>
      </c>
      <c r="AG188" s="318">
        <f t="shared" si="5"/>
        <v>13.14553991</v>
      </c>
      <c r="AH188" s="318">
        <f t="shared" si="6"/>
        <v>15.13513514</v>
      </c>
      <c r="AI188" s="318">
        <f t="shared" si="7"/>
        <v>16.35220126</v>
      </c>
      <c r="AJ188" s="318">
        <f t="shared" ref="AJ188:AT188" si="370">IF(ISERROR((N188/O188-1)*100),"n/a",(N188/O188-1)*100)</f>
        <v>13.57142857</v>
      </c>
      <c r="AK188" s="318">
        <f t="shared" si="370"/>
        <v>12</v>
      </c>
      <c r="AL188" s="318">
        <f t="shared" si="370"/>
        <v>10.61946903</v>
      </c>
      <c r="AM188" s="318">
        <f t="shared" si="370"/>
        <v>11.88118812</v>
      </c>
      <c r="AN188" s="318">
        <f t="shared" si="370"/>
        <v>13.48314607</v>
      </c>
      <c r="AO188" s="318">
        <f t="shared" si="370"/>
        <v>48.33333333</v>
      </c>
      <c r="AP188" s="318" t="str">
        <f t="shared" si="370"/>
        <v>n/a</v>
      </c>
      <c r="AQ188" s="318" t="str">
        <f t="shared" si="370"/>
        <v>n/a</v>
      </c>
      <c r="AR188" s="318" t="str">
        <f t="shared" si="370"/>
        <v>n/a</v>
      </c>
      <c r="AS188" s="318" t="str">
        <f t="shared" si="370"/>
        <v>n/a</v>
      </c>
      <c r="AT188" s="318" t="str">
        <f t="shared" si="370"/>
        <v>n/a</v>
      </c>
      <c r="AU188" s="319">
        <f t="shared" si="9"/>
        <v>15.53663209</v>
      </c>
      <c r="AV188" s="320">
        <f t="shared" si="10"/>
        <v>9.185801944</v>
      </c>
    </row>
    <row r="189" ht="11.25" customHeight="1">
      <c r="A189" s="232" t="s">
        <v>1698</v>
      </c>
      <c r="B189" s="99" t="s">
        <v>1699</v>
      </c>
      <c r="C189" s="309">
        <v>0.9</v>
      </c>
      <c r="D189" s="310">
        <v>0.82</v>
      </c>
      <c r="E189" s="310">
        <v>0.7000000000000001</v>
      </c>
      <c r="F189" s="309">
        <v>0.6</v>
      </c>
      <c r="G189" s="309">
        <v>0.5</v>
      </c>
      <c r="H189" s="309">
        <v>0.36</v>
      </c>
      <c r="I189" s="309">
        <v>0.16</v>
      </c>
      <c r="J189" s="322"/>
      <c r="K189" s="328">
        <v>0.0</v>
      </c>
      <c r="L189" s="326">
        <v>0.0</v>
      </c>
      <c r="M189" s="322"/>
      <c r="N189" s="327">
        <v>0.0</v>
      </c>
      <c r="O189" s="325">
        <v>0.0</v>
      </c>
      <c r="P189" s="325">
        <v>0.7</v>
      </c>
      <c r="Q189" s="324">
        <v>0.98</v>
      </c>
      <c r="R189" s="324">
        <v>0.88</v>
      </c>
      <c r="S189" s="324">
        <v>0.73</v>
      </c>
      <c r="T189" s="325">
        <v>0.64</v>
      </c>
      <c r="U189" s="324">
        <v>0.64</v>
      </c>
      <c r="V189" s="324">
        <v>0.4</v>
      </c>
      <c r="W189" s="324">
        <v>0.335</v>
      </c>
      <c r="X189" s="324">
        <v>0.305</v>
      </c>
      <c r="Y189" s="324">
        <v>0.275</v>
      </c>
      <c r="Z189" s="316">
        <f t="shared" si="3"/>
        <v>9.925</v>
      </c>
      <c r="AA189" s="317">
        <f t="shared" ref="AA189:AF189" si="371">IF(ISERROR((C189/D189-1)*100),"n/a",(C189/D189-1)*100)</f>
        <v>9.756097561</v>
      </c>
      <c r="AB189" s="317">
        <f t="shared" si="371"/>
        <v>17.14285714</v>
      </c>
      <c r="AC189" s="318">
        <f t="shared" si="371"/>
        <v>16.66666667</v>
      </c>
      <c r="AD189" s="318">
        <f t="shared" si="371"/>
        <v>20</v>
      </c>
      <c r="AE189" s="318">
        <f t="shared" si="371"/>
        <v>38.88888889</v>
      </c>
      <c r="AF189" s="318">
        <f t="shared" si="371"/>
        <v>125</v>
      </c>
      <c r="AG189" s="318" t="str">
        <f t="shared" si="5"/>
        <v>n/a</v>
      </c>
      <c r="AH189" s="318" t="str">
        <f t="shared" si="6"/>
        <v>n/a</v>
      </c>
      <c r="AI189" s="318" t="str">
        <f t="shared" si="7"/>
        <v>n/a</v>
      </c>
      <c r="AJ189" s="318" t="str">
        <f t="shared" ref="AJ189:AT189" si="372">IF(ISERROR((N189/O189-1)*100),"n/a",(N189/O189-1)*100)</f>
        <v>n/a</v>
      </c>
      <c r="AK189" s="318">
        <f t="shared" si="372"/>
        <v>-100</v>
      </c>
      <c r="AL189" s="318">
        <f t="shared" si="372"/>
        <v>-28.57142857</v>
      </c>
      <c r="AM189" s="318">
        <f t="shared" si="372"/>
        <v>11.36363636</v>
      </c>
      <c r="AN189" s="318">
        <f t="shared" si="372"/>
        <v>20.54794521</v>
      </c>
      <c r="AO189" s="318">
        <f t="shared" si="372"/>
        <v>14.0625</v>
      </c>
      <c r="AP189" s="318">
        <f t="shared" si="372"/>
        <v>0</v>
      </c>
      <c r="AQ189" s="318">
        <f t="shared" si="372"/>
        <v>60</v>
      </c>
      <c r="AR189" s="318">
        <f t="shared" si="372"/>
        <v>19.40298507</v>
      </c>
      <c r="AS189" s="318">
        <f t="shared" si="372"/>
        <v>9.836065574</v>
      </c>
      <c r="AT189" s="318">
        <f t="shared" si="372"/>
        <v>10.90909091</v>
      </c>
      <c r="AU189" s="319">
        <f t="shared" si="9"/>
        <v>15.31283155</v>
      </c>
      <c r="AV189" s="320">
        <f t="shared" si="10"/>
        <v>44.87770084</v>
      </c>
    </row>
    <row r="190" ht="11.25" customHeight="1">
      <c r="A190" s="321" t="s">
        <v>696</v>
      </c>
      <c r="B190" s="99" t="s">
        <v>697</v>
      </c>
      <c r="C190" s="309">
        <v>1.55</v>
      </c>
      <c r="D190" s="310">
        <v>1.39</v>
      </c>
      <c r="E190" s="310">
        <v>1.26</v>
      </c>
      <c r="F190" s="309">
        <v>1.185</v>
      </c>
      <c r="G190" s="309">
        <v>1.115</v>
      </c>
      <c r="H190" s="309">
        <v>1.0533333333333332</v>
      </c>
      <c r="I190" s="309">
        <v>1.0133333333333334</v>
      </c>
      <c r="J190" s="322"/>
      <c r="K190" s="309">
        <v>0.9466666666666667</v>
      </c>
      <c r="L190" s="323">
        <v>0.9</v>
      </c>
      <c r="M190" s="322"/>
      <c r="N190" s="316">
        <v>0.86</v>
      </c>
      <c r="O190" s="324">
        <v>0.8266666666666667</v>
      </c>
      <c r="P190" s="324">
        <v>0.8</v>
      </c>
      <c r="Q190" s="324">
        <v>0.78</v>
      </c>
      <c r="R190" s="324">
        <v>0.7666666666666666</v>
      </c>
      <c r="S190" s="324">
        <v>0.7533333333333333</v>
      </c>
      <c r="T190" s="324">
        <v>0.74</v>
      </c>
      <c r="U190" s="325">
        <v>0.7333333333333334</v>
      </c>
      <c r="V190" s="325">
        <v>0.7333333333333334</v>
      </c>
      <c r="W190" s="324">
        <v>0.7266666666666667</v>
      </c>
      <c r="X190" s="324">
        <v>0.7066666666666667</v>
      </c>
      <c r="Y190" s="324">
        <v>0.68</v>
      </c>
      <c r="Z190" s="316">
        <f t="shared" si="3"/>
        <v>19.52</v>
      </c>
      <c r="AA190" s="317">
        <f t="shared" ref="AA190:AF190" si="373">IF(ISERROR((C190/D190-1)*100),"n/a",(C190/D190-1)*100)</f>
        <v>11.51079137</v>
      </c>
      <c r="AB190" s="317">
        <f t="shared" si="373"/>
        <v>10.31746032</v>
      </c>
      <c r="AC190" s="318">
        <f t="shared" si="373"/>
        <v>6.329113924</v>
      </c>
      <c r="AD190" s="318">
        <f t="shared" si="373"/>
        <v>6.278026906</v>
      </c>
      <c r="AE190" s="318">
        <f t="shared" si="373"/>
        <v>5.85443038</v>
      </c>
      <c r="AF190" s="318">
        <f t="shared" si="373"/>
        <v>3.947368421</v>
      </c>
      <c r="AG190" s="318">
        <f t="shared" si="5"/>
        <v>7.042253521</v>
      </c>
      <c r="AH190" s="318">
        <f t="shared" si="6"/>
        <v>5.185185185</v>
      </c>
      <c r="AI190" s="318">
        <f t="shared" si="7"/>
        <v>4.651162791</v>
      </c>
      <c r="AJ190" s="318">
        <f t="shared" ref="AJ190:AT190" si="374">IF(ISERROR((N190/O190-1)*100),"n/a",(N190/O190-1)*100)</f>
        <v>4.032258065</v>
      </c>
      <c r="AK190" s="318">
        <f t="shared" si="374"/>
        <v>3.333333333</v>
      </c>
      <c r="AL190" s="318">
        <f t="shared" si="374"/>
        <v>2.564102564</v>
      </c>
      <c r="AM190" s="318">
        <f t="shared" si="374"/>
        <v>1.739130435</v>
      </c>
      <c r="AN190" s="318">
        <f t="shared" si="374"/>
        <v>1.769911504</v>
      </c>
      <c r="AO190" s="318">
        <f t="shared" si="374"/>
        <v>1.801801802</v>
      </c>
      <c r="AP190" s="318">
        <f t="shared" si="374"/>
        <v>0.9090909091</v>
      </c>
      <c r="AQ190" s="318">
        <f t="shared" si="374"/>
        <v>0</v>
      </c>
      <c r="AR190" s="318">
        <f t="shared" si="374"/>
        <v>0.9174311927</v>
      </c>
      <c r="AS190" s="318">
        <f t="shared" si="374"/>
        <v>2.830188679</v>
      </c>
      <c r="AT190" s="318">
        <f t="shared" si="374"/>
        <v>3.921568627</v>
      </c>
      <c r="AU190" s="319">
        <f t="shared" si="9"/>
        <v>4.246730496</v>
      </c>
      <c r="AV190" s="320">
        <f t="shared" si="10"/>
        <v>3.027065315</v>
      </c>
    </row>
    <row r="191" ht="11.25" customHeight="1">
      <c r="A191" s="321" t="s">
        <v>229</v>
      </c>
      <c r="B191" s="99" t="s">
        <v>230</v>
      </c>
      <c r="C191" s="309">
        <v>0.4875</v>
      </c>
      <c r="D191" s="310">
        <v>0.4583333333333333</v>
      </c>
      <c r="E191" s="310">
        <v>0.425</v>
      </c>
      <c r="F191" s="309">
        <v>0.4083333333333334</v>
      </c>
      <c r="G191" s="309">
        <v>0.3875</v>
      </c>
      <c r="H191" s="328">
        <v>0.375</v>
      </c>
      <c r="I191" s="309">
        <v>0.3541666666666667</v>
      </c>
      <c r="J191" s="322">
        <v>0.0</v>
      </c>
      <c r="K191" s="309">
        <v>0.3125</v>
      </c>
      <c r="L191" s="323">
        <v>0.27486111111111106</v>
      </c>
      <c r="M191" s="322">
        <v>0.0</v>
      </c>
      <c r="N191" s="316">
        <v>0.2488888888888889</v>
      </c>
      <c r="O191" s="324">
        <v>0.24305555555555558</v>
      </c>
      <c r="P191" s="324">
        <v>0.23430555555555552</v>
      </c>
      <c r="Q191" s="324">
        <v>0.20243055555555559</v>
      </c>
      <c r="R191" s="324">
        <v>0.18576388888888892</v>
      </c>
      <c r="S191" s="324">
        <v>0.17592592592592596</v>
      </c>
      <c r="T191" s="324">
        <v>0.1637731481481481</v>
      </c>
      <c r="U191" s="324">
        <v>0.13773148148148148</v>
      </c>
      <c r="V191" s="324">
        <v>0.11805555555555558</v>
      </c>
      <c r="W191" s="324">
        <v>0.10879629629629628</v>
      </c>
      <c r="X191" s="324">
        <v>0.09664351851851853</v>
      </c>
      <c r="Y191" s="324">
        <v>0.07986111111111112</v>
      </c>
      <c r="Z191" s="316">
        <f t="shared" si="3"/>
        <v>5.478425926</v>
      </c>
      <c r="AA191" s="317">
        <f t="shared" ref="AA191:AF191" si="375">IF(ISERROR((C191/D191-1)*100),"n/a",(C191/D191-1)*100)</f>
        <v>6.363636364</v>
      </c>
      <c r="AB191" s="317">
        <f t="shared" si="375"/>
        <v>7.843137255</v>
      </c>
      <c r="AC191" s="318">
        <f t="shared" si="375"/>
        <v>4.081632653</v>
      </c>
      <c r="AD191" s="318">
        <f t="shared" si="375"/>
        <v>5.376344086</v>
      </c>
      <c r="AE191" s="318">
        <f t="shared" si="375"/>
        <v>3.333333333</v>
      </c>
      <c r="AF191" s="318">
        <f t="shared" si="375"/>
        <v>5.882352941</v>
      </c>
      <c r="AG191" s="318">
        <f t="shared" si="5"/>
        <v>13.33333333</v>
      </c>
      <c r="AH191" s="318">
        <f t="shared" si="6"/>
        <v>13.69378474</v>
      </c>
      <c r="AI191" s="318">
        <f t="shared" si="7"/>
        <v>10.43526786</v>
      </c>
      <c r="AJ191" s="318">
        <f t="shared" ref="AJ191:AT191" si="376">IF(ISERROR((N191/O191-1)*100),"n/a",(N191/O191-1)*100)</f>
        <v>2.4</v>
      </c>
      <c r="AK191" s="318">
        <f t="shared" si="376"/>
        <v>3.734439834</v>
      </c>
      <c r="AL191" s="318">
        <f t="shared" si="376"/>
        <v>15.74614065</v>
      </c>
      <c r="AM191" s="318">
        <f t="shared" si="376"/>
        <v>8.971962617</v>
      </c>
      <c r="AN191" s="318">
        <f t="shared" si="376"/>
        <v>5.592105263</v>
      </c>
      <c r="AO191" s="318">
        <f t="shared" si="376"/>
        <v>7.4204947</v>
      </c>
      <c r="AP191" s="318">
        <f t="shared" si="376"/>
        <v>18.90756303</v>
      </c>
      <c r="AQ191" s="318">
        <f t="shared" si="376"/>
        <v>16.66666667</v>
      </c>
      <c r="AR191" s="318">
        <f t="shared" si="376"/>
        <v>8.510638298</v>
      </c>
      <c r="AS191" s="318">
        <f t="shared" si="376"/>
        <v>12.5748503</v>
      </c>
      <c r="AT191" s="318">
        <f t="shared" si="376"/>
        <v>21.01449275</v>
      </c>
      <c r="AU191" s="319">
        <f t="shared" si="9"/>
        <v>9.594108834</v>
      </c>
      <c r="AV191" s="320">
        <f t="shared" si="10"/>
        <v>5.469828415</v>
      </c>
    </row>
    <row r="192" ht="11.25" customHeight="1">
      <c r="A192" s="299" t="s">
        <v>699</v>
      </c>
      <c r="B192" s="331" t="s">
        <v>700</v>
      </c>
      <c r="C192" s="309">
        <v>3.17</v>
      </c>
      <c r="D192" s="310">
        <v>3.06</v>
      </c>
      <c r="E192" s="349">
        <v>3.0</v>
      </c>
      <c r="F192" s="337">
        <v>2.95</v>
      </c>
      <c r="G192" s="337">
        <v>2.78</v>
      </c>
      <c r="H192" s="337">
        <v>2.61</v>
      </c>
      <c r="I192" s="337">
        <v>2.45</v>
      </c>
      <c r="J192" s="338"/>
      <c r="K192" s="337">
        <v>2.17</v>
      </c>
      <c r="L192" s="339">
        <v>1.92</v>
      </c>
      <c r="M192" s="338"/>
      <c r="N192" s="345">
        <v>1.8</v>
      </c>
      <c r="O192" s="340">
        <v>2.3</v>
      </c>
      <c r="P192" s="341">
        <v>2.79</v>
      </c>
      <c r="Q192" s="341">
        <v>2.73</v>
      </c>
      <c r="R192" s="341">
        <v>2.615</v>
      </c>
      <c r="S192" s="340">
        <v>2.54</v>
      </c>
      <c r="T192" s="340">
        <v>2.54</v>
      </c>
      <c r="U192" s="341">
        <v>2.54</v>
      </c>
      <c r="V192" s="341">
        <v>2.515</v>
      </c>
      <c r="W192" s="341">
        <v>2.3925</v>
      </c>
      <c r="X192" s="341">
        <v>2.2075</v>
      </c>
      <c r="Y192" s="341">
        <v>2.065</v>
      </c>
      <c r="Z192" s="316">
        <f t="shared" si="3"/>
        <v>53.145</v>
      </c>
      <c r="AA192" s="317">
        <f t="shared" ref="AA192:AF192" si="377">IF(ISERROR((C192/D192-1)*100),"n/a",(C192/D192-1)*100)</f>
        <v>3.594771242</v>
      </c>
      <c r="AB192" s="317">
        <f t="shared" si="377"/>
        <v>2</v>
      </c>
      <c r="AC192" s="318">
        <f t="shared" si="377"/>
        <v>1.694915254</v>
      </c>
      <c r="AD192" s="318">
        <f t="shared" si="377"/>
        <v>6.115107914</v>
      </c>
      <c r="AE192" s="318">
        <f t="shared" si="377"/>
        <v>6.513409962</v>
      </c>
      <c r="AF192" s="318">
        <f t="shared" si="377"/>
        <v>6.530612245</v>
      </c>
      <c r="AG192" s="318">
        <f t="shared" si="5"/>
        <v>12.90322581</v>
      </c>
      <c r="AH192" s="318">
        <f t="shared" si="6"/>
        <v>13.02083333</v>
      </c>
      <c r="AI192" s="318">
        <f t="shared" si="7"/>
        <v>6.666666667</v>
      </c>
      <c r="AJ192" s="318">
        <f t="shared" ref="AJ192:AT192" si="378">IF(ISERROR((N192/O192-1)*100),"n/a",(N192/O192-1)*100)</f>
        <v>-21.73913043</v>
      </c>
      <c r="AK192" s="318">
        <f t="shared" si="378"/>
        <v>-17.56272401</v>
      </c>
      <c r="AL192" s="318">
        <f t="shared" si="378"/>
        <v>2.197802198</v>
      </c>
      <c r="AM192" s="318">
        <f t="shared" si="378"/>
        <v>4.397705545</v>
      </c>
      <c r="AN192" s="318">
        <f t="shared" si="378"/>
        <v>2.952755906</v>
      </c>
      <c r="AO192" s="318">
        <f t="shared" si="378"/>
        <v>0</v>
      </c>
      <c r="AP192" s="318">
        <f t="shared" si="378"/>
        <v>0</v>
      </c>
      <c r="AQ192" s="318">
        <f t="shared" si="378"/>
        <v>0.9940357853</v>
      </c>
      <c r="AR192" s="318">
        <f t="shared" si="378"/>
        <v>5.120167189</v>
      </c>
      <c r="AS192" s="318">
        <f t="shared" si="378"/>
        <v>8.380520951</v>
      </c>
      <c r="AT192" s="318">
        <f t="shared" si="378"/>
        <v>6.900726392</v>
      </c>
      <c r="AU192" s="319">
        <f t="shared" si="9"/>
        <v>2.534070097</v>
      </c>
      <c r="AV192" s="320">
        <f t="shared" si="10"/>
        <v>8.43956217</v>
      </c>
    </row>
    <row r="193" ht="11.25" customHeight="1">
      <c r="A193" s="232" t="s">
        <v>1505</v>
      </c>
      <c r="B193" s="99" t="s">
        <v>1506</v>
      </c>
      <c r="C193" s="309">
        <v>2.0</v>
      </c>
      <c r="D193" s="310">
        <v>1.8</v>
      </c>
      <c r="E193" s="346">
        <v>1.48</v>
      </c>
      <c r="F193" s="309">
        <v>1.32</v>
      </c>
      <c r="G193" s="309">
        <v>0.88</v>
      </c>
      <c r="H193" s="309">
        <v>0.76</v>
      </c>
      <c r="I193" s="309">
        <v>0.48</v>
      </c>
      <c r="J193" s="322"/>
      <c r="K193" s="328">
        <v>0.0</v>
      </c>
      <c r="L193" s="326">
        <v>0.0</v>
      </c>
      <c r="M193" s="322"/>
      <c r="N193" s="327">
        <v>0.0</v>
      </c>
      <c r="O193" s="325">
        <v>0.0</v>
      </c>
      <c r="P193" s="325">
        <v>0.0</v>
      </c>
      <c r="Q193" s="325">
        <v>0.0</v>
      </c>
      <c r="R193" s="325">
        <v>0.0</v>
      </c>
      <c r="S193" s="325">
        <v>0.0</v>
      </c>
      <c r="T193" s="325">
        <v>0.0</v>
      </c>
      <c r="U193" s="325">
        <v>0.0</v>
      </c>
      <c r="V193" s="325">
        <v>0.0</v>
      </c>
      <c r="W193" s="325">
        <v>0.0</v>
      </c>
      <c r="X193" s="325">
        <v>0.0</v>
      </c>
      <c r="Y193" s="325">
        <v>0.0</v>
      </c>
      <c r="Z193" s="316">
        <f t="shared" si="3"/>
        <v>8.72</v>
      </c>
      <c r="AA193" s="317">
        <f t="shared" ref="AA193:AF193" si="379">IF(ISERROR((C193/D193-1)*100),"n/a",(C193/D193-1)*100)</f>
        <v>11.11111111</v>
      </c>
      <c r="AB193" s="317">
        <f t="shared" si="379"/>
        <v>21.62162162</v>
      </c>
      <c r="AC193" s="318">
        <f t="shared" si="379"/>
        <v>12.12121212</v>
      </c>
      <c r="AD193" s="318">
        <f t="shared" si="379"/>
        <v>50</v>
      </c>
      <c r="AE193" s="318">
        <f t="shared" si="379"/>
        <v>15.78947368</v>
      </c>
      <c r="AF193" s="318">
        <f t="shared" si="379"/>
        <v>58.33333333</v>
      </c>
      <c r="AG193" s="318" t="str">
        <f t="shared" si="5"/>
        <v>n/a</v>
      </c>
      <c r="AH193" s="318" t="str">
        <f t="shared" si="6"/>
        <v>n/a</v>
      </c>
      <c r="AI193" s="318" t="str">
        <f t="shared" si="7"/>
        <v>n/a</v>
      </c>
      <c r="AJ193" s="318" t="str">
        <f t="shared" ref="AJ193:AT193" si="380">IF(ISERROR((N193/O193-1)*100),"n/a",(N193/O193-1)*100)</f>
        <v>n/a</v>
      </c>
      <c r="AK193" s="318" t="str">
        <f t="shared" si="380"/>
        <v>n/a</v>
      </c>
      <c r="AL193" s="318" t="str">
        <f t="shared" si="380"/>
        <v>n/a</v>
      </c>
      <c r="AM193" s="318" t="str">
        <f t="shared" si="380"/>
        <v>n/a</v>
      </c>
      <c r="AN193" s="318" t="str">
        <f t="shared" si="380"/>
        <v>n/a</v>
      </c>
      <c r="AO193" s="318" t="str">
        <f t="shared" si="380"/>
        <v>n/a</v>
      </c>
      <c r="AP193" s="318" t="str">
        <f t="shared" si="380"/>
        <v>n/a</v>
      </c>
      <c r="AQ193" s="318" t="str">
        <f t="shared" si="380"/>
        <v>n/a</v>
      </c>
      <c r="AR193" s="318" t="str">
        <f t="shared" si="380"/>
        <v>n/a</v>
      </c>
      <c r="AS193" s="318" t="str">
        <f t="shared" si="380"/>
        <v>n/a</v>
      </c>
      <c r="AT193" s="318" t="str">
        <f t="shared" si="380"/>
        <v>n/a</v>
      </c>
      <c r="AU193" s="319">
        <f t="shared" si="9"/>
        <v>28.16279198</v>
      </c>
      <c r="AV193" s="320">
        <f t="shared" si="10"/>
        <v>20.64511196</v>
      </c>
    </row>
    <row r="194" ht="11.25" customHeight="1">
      <c r="A194" s="232" t="s">
        <v>702</v>
      </c>
      <c r="B194" s="99" t="s">
        <v>703</v>
      </c>
      <c r="C194" s="309">
        <v>1.38</v>
      </c>
      <c r="D194" s="310">
        <v>1.28</v>
      </c>
      <c r="E194" s="310">
        <v>1.13</v>
      </c>
      <c r="F194" s="309">
        <v>0.99</v>
      </c>
      <c r="G194" s="309">
        <v>0.82</v>
      </c>
      <c r="H194" s="309">
        <v>0.74</v>
      </c>
      <c r="I194" s="309">
        <v>0.65</v>
      </c>
      <c r="J194" s="322"/>
      <c r="K194" s="309">
        <v>0.36</v>
      </c>
      <c r="L194" s="323">
        <v>0.18</v>
      </c>
      <c r="M194" s="322"/>
      <c r="N194" s="327">
        <v>0.0</v>
      </c>
      <c r="O194" s="325">
        <v>0.0</v>
      </c>
      <c r="P194" s="325">
        <v>0.0</v>
      </c>
      <c r="Q194" s="325">
        <v>0.0</v>
      </c>
      <c r="R194" s="325">
        <v>0.0</v>
      </c>
      <c r="S194" s="325">
        <v>0.0</v>
      </c>
      <c r="T194" s="325">
        <v>0.0</v>
      </c>
      <c r="U194" s="325">
        <v>0.0</v>
      </c>
      <c r="V194" s="325">
        <v>0.0</v>
      </c>
      <c r="W194" s="325">
        <v>0.0</v>
      </c>
      <c r="X194" s="325">
        <v>0.0</v>
      </c>
      <c r="Y194" s="325">
        <v>0.0</v>
      </c>
      <c r="Z194" s="316">
        <f t="shared" si="3"/>
        <v>7.53</v>
      </c>
      <c r="AA194" s="317">
        <f t="shared" ref="AA194:AF194" si="381">IF(ISERROR((C194/D194-1)*100),"n/a",(C194/D194-1)*100)</f>
        <v>7.8125</v>
      </c>
      <c r="AB194" s="317">
        <f t="shared" si="381"/>
        <v>13.27433628</v>
      </c>
      <c r="AC194" s="318">
        <f t="shared" si="381"/>
        <v>14.14141414</v>
      </c>
      <c r="AD194" s="318">
        <f t="shared" si="381"/>
        <v>20.73170732</v>
      </c>
      <c r="AE194" s="318">
        <f t="shared" si="381"/>
        <v>10.81081081</v>
      </c>
      <c r="AF194" s="318">
        <f t="shared" si="381"/>
        <v>13.84615385</v>
      </c>
      <c r="AG194" s="318">
        <f t="shared" si="5"/>
        <v>80.55555556</v>
      </c>
      <c r="AH194" s="318">
        <f t="shared" si="6"/>
        <v>100</v>
      </c>
      <c r="AI194" s="318" t="str">
        <f t="shared" si="7"/>
        <v>n/a</v>
      </c>
      <c r="AJ194" s="318" t="str">
        <f t="shared" ref="AJ194:AT194" si="382">IF(ISERROR((N194/O194-1)*100),"n/a",(N194/O194-1)*100)</f>
        <v>n/a</v>
      </c>
      <c r="AK194" s="318" t="str">
        <f t="shared" si="382"/>
        <v>n/a</v>
      </c>
      <c r="AL194" s="318" t="str">
        <f t="shared" si="382"/>
        <v>n/a</v>
      </c>
      <c r="AM194" s="318" t="str">
        <f t="shared" si="382"/>
        <v>n/a</v>
      </c>
      <c r="AN194" s="318" t="str">
        <f t="shared" si="382"/>
        <v>n/a</v>
      </c>
      <c r="AO194" s="318" t="str">
        <f t="shared" si="382"/>
        <v>n/a</v>
      </c>
      <c r="AP194" s="318" t="str">
        <f t="shared" si="382"/>
        <v>n/a</v>
      </c>
      <c r="AQ194" s="318" t="str">
        <f t="shared" si="382"/>
        <v>n/a</v>
      </c>
      <c r="AR194" s="318" t="str">
        <f t="shared" si="382"/>
        <v>n/a</v>
      </c>
      <c r="AS194" s="318" t="str">
        <f t="shared" si="382"/>
        <v>n/a</v>
      </c>
      <c r="AT194" s="318" t="str">
        <f t="shared" si="382"/>
        <v>n/a</v>
      </c>
      <c r="AU194" s="319">
        <f t="shared" si="9"/>
        <v>32.64655974</v>
      </c>
      <c r="AV194" s="320">
        <f t="shared" si="10"/>
        <v>36.13156648</v>
      </c>
    </row>
    <row r="195" ht="11.25" customHeight="1">
      <c r="A195" s="321" t="s">
        <v>1862</v>
      </c>
      <c r="B195" s="99" t="s">
        <v>1863</v>
      </c>
      <c r="C195" s="309">
        <v>0.44</v>
      </c>
      <c r="D195" s="310">
        <v>0.4</v>
      </c>
      <c r="E195" s="310">
        <v>0.21</v>
      </c>
      <c r="F195" s="310">
        <v>0.16</v>
      </c>
      <c r="G195" s="310">
        <v>0.09</v>
      </c>
      <c r="H195" s="349">
        <v>0.04</v>
      </c>
      <c r="I195" s="349">
        <v>0.04</v>
      </c>
      <c r="J195" s="349"/>
      <c r="K195" s="349">
        <v>0.04</v>
      </c>
      <c r="L195" s="327">
        <v>0.04</v>
      </c>
      <c r="M195" s="349"/>
      <c r="N195" s="327">
        <v>0.04</v>
      </c>
      <c r="O195" s="325">
        <v>0.07</v>
      </c>
      <c r="P195" s="324">
        <v>0.16</v>
      </c>
      <c r="Q195" s="324">
        <v>0.15</v>
      </c>
      <c r="R195" s="324">
        <v>0.14</v>
      </c>
      <c r="S195" s="324">
        <v>0.13</v>
      </c>
      <c r="T195" s="324">
        <v>0.12</v>
      </c>
      <c r="U195" s="324">
        <v>0.11</v>
      </c>
      <c r="V195" s="324">
        <v>0.1</v>
      </c>
      <c r="W195" s="324">
        <v>0.09</v>
      </c>
      <c r="X195" s="325">
        <v>0.0</v>
      </c>
      <c r="Y195" s="325">
        <v>0.0</v>
      </c>
      <c r="Z195" s="316">
        <f t="shared" si="3"/>
        <v>2.57</v>
      </c>
      <c r="AA195" s="317">
        <f t="shared" ref="AA195:AF195" si="383">IF(ISERROR((C195/D195-1)*100),"n/a",(C195/D195-1)*100)</f>
        <v>10</v>
      </c>
      <c r="AB195" s="317">
        <f t="shared" si="383"/>
        <v>90.47619048</v>
      </c>
      <c r="AC195" s="318">
        <f t="shared" si="383"/>
        <v>31.25</v>
      </c>
      <c r="AD195" s="318">
        <f t="shared" si="383"/>
        <v>77.77777778</v>
      </c>
      <c r="AE195" s="318">
        <f t="shared" si="383"/>
        <v>125</v>
      </c>
      <c r="AF195" s="318">
        <f t="shared" si="383"/>
        <v>0</v>
      </c>
      <c r="AG195" s="318">
        <f t="shared" si="5"/>
        <v>0</v>
      </c>
      <c r="AH195" s="318">
        <f t="shared" si="6"/>
        <v>0</v>
      </c>
      <c r="AI195" s="318">
        <f t="shared" si="7"/>
        <v>0</v>
      </c>
      <c r="AJ195" s="318">
        <f t="shared" ref="AJ195:AT195" si="384">IF(ISERROR((N195/O195-1)*100),"n/a",(N195/O195-1)*100)</f>
        <v>-42.85714286</v>
      </c>
      <c r="AK195" s="318">
        <f t="shared" si="384"/>
        <v>-56.25</v>
      </c>
      <c r="AL195" s="318">
        <f t="shared" si="384"/>
        <v>6.666666667</v>
      </c>
      <c r="AM195" s="318">
        <f t="shared" si="384"/>
        <v>7.142857143</v>
      </c>
      <c r="AN195" s="318">
        <f t="shared" si="384"/>
        <v>7.692307692</v>
      </c>
      <c r="AO195" s="318">
        <f t="shared" si="384"/>
        <v>8.333333333</v>
      </c>
      <c r="AP195" s="318">
        <f t="shared" si="384"/>
        <v>9.090909091</v>
      </c>
      <c r="AQ195" s="318">
        <f t="shared" si="384"/>
        <v>10</v>
      </c>
      <c r="AR195" s="318">
        <f t="shared" si="384"/>
        <v>11.11111111</v>
      </c>
      <c r="AS195" s="318" t="str">
        <f t="shared" si="384"/>
        <v>n/a</v>
      </c>
      <c r="AT195" s="318" t="str">
        <f t="shared" si="384"/>
        <v>n/a</v>
      </c>
      <c r="AU195" s="319">
        <f t="shared" si="9"/>
        <v>16.41300058</v>
      </c>
      <c r="AV195" s="320">
        <f t="shared" si="10"/>
        <v>43.12697203</v>
      </c>
    </row>
    <row r="196" ht="11.25" customHeight="1">
      <c r="A196" s="321" t="s">
        <v>1507</v>
      </c>
      <c r="B196" s="99" t="s">
        <v>1508</v>
      </c>
      <c r="C196" s="309">
        <v>0.89</v>
      </c>
      <c r="D196" s="310">
        <v>0.84</v>
      </c>
      <c r="E196" s="310">
        <v>0.79</v>
      </c>
      <c r="F196" s="309">
        <v>0.74</v>
      </c>
      <c r="G196" s="309">
        <v>0.7</v>
      </c>
      <c r="H196" s="309">
        <v>0.6225</v>
      </c>
      <c r="I196" s="309">
        <v>0.45</v>
      </c>
      <c r="J196" s="322"/>
      <c r="K196" s="328">
        <v>0.0</v>
      </c>
      <c r="L196" s="326">
        <v>0.0</v>
      </c>
      <c r="M196" s="322"/>
      <c r="N196" s="327">
        <v>0.0</v>
      </c>
      <c r="O196" s="325">
        <v>0.0</v>
      </c>
      <c r="P196" s="325">
        <v>0.0</v>
      </c>
      <c r="Q196" s="325">
        <v>0.0</v>
      </c>
      <c r="R196" s="325">
        <v>0.0</v>
      </c>
      <c r="S196" s="325">
        <v>0.0</v>
      </c>
      <c r="T196" s="325">
        <v>0.0</v>
      </c>
      <c r="U196" s="325">
        <v>0.0</v>
      </c>
      <c r="V196" s="325">
        <v>0.0</v>
      </c>
      <c r="W196" s="325">
        <v>0.0</v>
      </c>
      <c r="X196" s="325">
        <v>0.0</v>
      </c>
      <c r="Y196" s="325">
        <v>0.0</v>
      </c>
      <c r="Z196" s="316">
        <f t="shared" si="3"/>
        <v>5.0325</v>
      </c>
      <c r="AA196" s="317">
        <f t="shared" ref="AA196:AF196" si="385">IF(ISERROR((C196/D196-1)*100),"n/a",(C196/D196-1)*100)</f>
        <v>5.952380952</v>
      </c>
      <c r="AB196" s="317">
        <f t="shared" si="385"/>
        <v>6.329113924</v>
      </c>
      <c r="AC196" s="318">
        <f t="shared" si="385"/>
        <v>6.756756757</v>
      </c>
      <c r="AD196" s="318">
        <f t="shared" si="385"/>
        <v>5.714285714</v>
      </c>
      <c r="AE196" s="318">
        <f t="shared" si="385"/>
        <v>12.4497992</v>
      </c>
      <c r="AF196" s="318">
        <f t="shared" si="385"/>
        <v>38.33333333</v>
      </c>
      <c r="AG196" s="318" t="str">
        <f t="shared" si="5"/>
        <v>n/a</v>
      </c>
      <c r="AH196" s="318" t="str">
        <f t="shared" si="6"/>
        <v>n/a</v>
      </c>
      <c r="AI196" s="318" t="str">
        <f t="shared" si="7"/>
        <v>n/a</v>
      </c>
      <c r="AJ196" s="318" t="str">
        <f t="shared" ref="AJ196:AT196" si="386">IF(ISERROR((N196/O196-1)*100),"n/a",(N196/O196-1)*100)</f>
        <v>n/a</v>
      </c>
      <c r="AK196" s="318" t="str">
        <f t="shared" si="386"/>
        <v>n/a</v>
      </c>
      <c r="AL196" s="318" t="str">
        <f t="shared" si="386"/>
        <v>n/a</v>
      </c>
      <c r="AM196" s="318" t="str">
        <f t="shared" si="386"/>
        <v>n/a</v>
      </c>
      <c r="AN196" s="318" t="str">
        <f t="shared" si="386"/>
        <v>n/a</v>
      </c>
      <c r="AO196" s="318" t="str">
        <f t="shared" si="386"/>
        <v>n/a</v>
      </c>
      <c r="AP196" s="318" t="str">
        <f t="shared" si="386"/>
        <v>n/a</v>
      </c>
      <c r="AQ196" s="318" t="str">
        <f t="shared" si="386"/>
        <v>n/a</v>
      </c>
      <c r="AR196" s="318" t="str">
        <f t="shared" si="386"/>
        <v>n/a</v>
      </c>
      <c r="AS196" s="318" t="str">
        <f t="shared" si="386"/>
        <v>n/a</v>
      </c>
      <c r="AT196" s="318" t="str">
        <f t="shared" si="386"/>
        <v>n/a</v>
      </c>
      <c r="AU196" s="319">
        <f t="shared" si="9"/>
        <v>12.58927831</v>
      </c>
      <c r="AV196" s="320">
        <f t="shared" si="10"/>
        <v>12.86310786</v>
      </c>
    </row>
    <row r="197" ht="11.25" customHeight="1">
      <c r="A197" s="232" t="s">
        <v>231</v>
      </c>
      <c r="B197" s="99" t="s">
        <v>232</v>
      </c>
      <c r="C197" s="309">
        <v>1.8</v>
      </c>
      <c r="D197" s="310">
        <v>1.54</v>
      </c>
      <c r="E197" s="310">
        <v>1.44</v>
      </c>
      <c r="F197" s="309">
        <v>1.3</v>
      </c>
      <c r="G197" s="309">
        <v>1.1</v>
      </c>
      <c r="H197" s="309">
        <v>0.94</v>
      </c>
      <c r="I197" s="309">
        <v>0.84</v>
      </c>
      <c r="J197" s="322"/>
      <c r="K197" s="309">
        <v>0.76</v>
      </c>
      <c r="L197" s="323">
        <v>0.7</v>
      </c>
      <c r="M197" s="322"/>
      <c r="N197" s="316">
        <v>0.66</v>
      </c>
      <c r="O197" s="324">
        <v>0.63</v>
      </c>
      <c r="P197" s="324">
        <v>0.6</v>
      </c>
      <c r="Q197" s="324">
        <v>0.56</v>
      </c>
      <c r="R197" s="324">
        <v>0.52</v>
      </c>
      <c r="S197" s="324">
        <v>0.48</v>
      </c>
      <c r="T197" s="324">
        <v>0.47</v>
      </c>
      <c r="U197" s="324">
        <v>0.435</v>
      </c>
      <c r="V197" s="324">
        <v>0.425</v>
      </c>
      <c r="W197" s="324">
        <v>0.415</v>
      </c>
      <c r="X197" s="324">
        <v>0.38</v>
      </c>
      <c r="Y197" s="324">
        <v>0.34</v>
      </c>
      <c r="Z197" s="316">
        <f t="shared" si="3"/>
        <v>16.335</v>
      </c>
      <c r="AA197" s="317">
        <f t="shared" ref="AA197:AF197" si="387">IF(ISERROR((C197/D197-1)*100),"n/a",(C197/D197-1)*100)</f>
        <v>16.88311688</v>
      </c>
      <c r="AB197" s="317">
        <f t="shared" si="387"/>
        <v>6.944444444</v>
      </c>
      <c r="AC197" s="318">
        <f t="shared" si="387"/>
        <v>10.76923077</v>
      </c>
      <c r="AD197" s="318">
        <f t="shared" si="387"/>
        <v>18.18181818</v>
      </c>
      <c r="AE197" s="318">
        <f t="shared" si="387"/>
        <v>17.0212766</v>
      </c>
      <c r="AF197" s="318">
        <f t="shared" si="387"/>
        <v>11.9047619</v>
      </c>
      <c r="AG197" s="318">
        <f t="shared" si="5"/>
        <v>10.52631579</v>
      </c>
      <c r="AH197" s="318">
        <f t="shared" si="6"/>
        <v>8.571428571</v>
      </c>
      <c r="AI197" s="318">
        <f t="shared" si="7"/>
        <v>6.060606061</v>
      </c>
      <c r="AJ197" s="318">
        <f t="shared" ref="AJ197:AT197" si="388">IF(ISERROR((N197/O197-1)*100),"n/a",(N197/O197-1)*100)</f>
        <v>4.761904762</v>
      </c>
      <c r="AK197" s="318">
        <f t="shared" si="388"/>
        <v>5</v>
      </c>
      <c r="AL197" s="318">
        <f t="shared" si="388"/>
        <v>7.142857143</v>
      </c>
      <c r="AM197" s="318">
        <f t="shared" si="388"/>
        <v>7.692307692</v>
      </c>
      <c r="AN197" s="318">
        <f t="shared" si="388"/>
        <v>8.333333333</v>
      </c>
      <c r="AO197" s="318">
        <f t="shared" si="388"/>
        <v>2.127659574</v>
      </c>
      <c r="AP197" s="318">
        <f t="shared" si="388"/>
        <v>8.045977011</v>
      </c>
      <c r="AQ197" s="318">
        <f t="shared" si="388"/>
        <v>2.352941176</v>
      </c>
      <c r="AR197" s="318">
        <f t="shared" si="388"/>
        <v>2.409638554</v>
      </c>
      <c r="AS197" s="318">
        <f t="shared" si="388"/>
        <v>9.210526316</v>
      </c>
      <c r="AT197" s="318">
        <f t="shared" si="388"/>
        <v>11.76470588</v>
      </c>
      <c r="AU197" s="319">
        <f t="shared" si="9"/>
        <v>8.785242532</v>
      </c>
      <c r="AV197" s="320">
        <f t="shared" si="10"/>
        <v>4.70063036</v>
      </c>
    </row>
    <row r="198" ht="11.25" customHeight="1">
      <c r="A198" s="321" t="s">
        <v>234</v>
      </c>
      <c r="B198" s="99" t="s">
        <v>235</v>
      </c>
      <c r="C198" s="309">
        <v>0.78</v>
      </c>
      <c r="D198" s="310">
        <v>0.67</v>
      </c>
      <c r="E198" s="310">
        <v>0.5900000000000001</v>
      </c>
      <c r="F198" s="309">
        <v>0.53</v>
      </c>
      <c r="G198" s="309">
        <v>0.47</v>
      </c>
      <c r="H198" s="309">
        <v>0.38</v>
      </c>
      <c r="I198" s="309">
        <v>0.3</v>
      </c>
      <c r="J198" s="322">
        <v>0.0</v>
      </c>
      <c r="K198" s="309">
        <v>0.265</v>
      </c>
      <c r="L198" s="323">
        <v>0.235</v>
      </c>
      <c r="M198" s="322">
        <v>0.0</v>
      </c>
      <c r="N198" s="316">
        <v>0.205</v>
      </c>
      <c r="O198" s="324">
        <v>0.18</v>
      </c>
      <c r="P198" s="324">
        <v>0.165</v>
      </c>
      <c r="Q198" s="324">
        <v>0.145</v>
      </c>
      <c r="R198" s="324">
        <v>0.125</v>
      </c>
      <c r="S198" s="324">
        <v>0.105</v>
      </c>
      <c r="T198" s="324">
        <v>0.08</v>
      </c>
      <c r="U198" s="324">
        <v>0.0625</v>
      </c>
      <c r="V198" s="324">
        <v>0.055</v>
      </c>
      <c r="W198" s="324">
        <v>0.05</v>
      </c>
      <c r="X198" s="324">
        <v>0.0475</v>
      </c>
      <c r="Y198" s="324">
        <v>0.0375</v>
      </c>
      <c r="Z198" s="316">
        <f t="shared" si="3"/>
        <v>5.4775</v>
      </c>
      <c r="AA198" s="317">
        <f t="shared" ref="AA198:AF198" si="389">IF(ISERROR((C198/D198-1)*100),"n/a",(C198/D198-1)*100)</f>
        <v>16.41791045</v>
      </c>
      <c r="AB198" s="317">
        <f t="shared" si="389"/>
        <v>13.55932203</v>
      </c>
      <c r="AC198" s="318">
        <f t="shared" si="389"/>
        <v>11.32075472</v>
      </c>
      <c r="AD198" s="318">
        <f t="shared" si="389"/>
        <v>12.76595745</v>
      </c>
      <c r="AE198" s="318">
        <f t="shared" si="389"/>
        <v>23.68421053</v>
      </c>
      <c r="AF198" s="318">
        <f t="shared" si="389"/>
        <v>26.66666667</v>
      </c>
      <c r="AG198" s="318">
        <f t="shared" si="5"/>
        <v>13.20754717</v>
      </c>
      <c r="AH198" s="318">
        <f t="shared" si="6"/>
        <v>12.76595745</v>
      </c>
      <c r="AI198" s="318">
        <f t="shared" si="7"/>
        <v>14.63414634</v>
      </c>
      <c r="AJ198" s="318">
        <f t="shared" ref="AJ198:AT198" si="390">IF(ISERROR((N198/O198-1)*100),"n/a",(N198/O198-1)*100)</f>
        <v>13.88888889</v>
      </c>
      <c r="AK198" s="318">
        <f t="shared" si="390"/>
        <v>9.090909091</v>
      </c>
      <c r="AL198" s="318">
        <f t="shared" si="390"/>
        <v>13.79310345</v>
      </c>
      <c r="AM198" s="318">
        <f t="shared" si="390"/>
        <v>16</v>
      </c>
      <c r="AN198" s="318">
        <f t="shared" si="390"/>
        <v>19.04761905</v>
      </c>
      <c r="AO198" s="318">
        <f t="shared" si="390"/>
        <v>31.25</v>
      </c>
      <c r="AP198" s="318">
        <f t="shared" si="390"/>
        <v>28</v>
      </c>
      <c r="AQ198" s="318">
        <f t="shared" si="390"/>
        <v>13.63636364</v>
      </c>
      <c r="AR198" s="318">
        <f t="shared" si="390"/>
        <v>10</v>
      </c>
      <c r="AS198" s="318">
        <f t="shared" si="390"/>
        <v>5.263157895</v>
      </c>
      <c r="AT198" s="318">
        <f t="shared" si="390"/>
        <v>26.66666667</v>
      </c>
      <c r="AU198" s="319">
        <f t="shared" si="9"/>
        <v>16.58295907</v>
      </c>
      <c r="AV198" s="320">
        <f t="shared" si="10"/>
        <v>7.026992634</v>
      </c>
    </row>
    <row r="199" ht="11.25" customHeight="1">
      <c r="A199" s="336" t="s">
        <v>705</v>
      </c>
      <c r="B199" s="331" t="s">
        <v>706</v>
      </c>
      <c r="C199" s="309">
        <v>0.96</v>
      </c>
      <c r="D199" s="310">
        <v>0.88</v>
      </c>
      <c r="E199" s="310">
        <v>0.78</v>
      </c>
      <c r="F199" s="343">
        <v>0.72</v>
      </c>
      <c r="G199" s="337">
        <v>0.7</v>
      </c>
      <c r="H199" s="337">
        <v>0.63</v>
      </c>
      <c r="I199" s="337">
        <v>0.59</v>
      </c>
      <c r="J199" s="338"/>
      <c r="K199" s="337">
        <v>0.54</v>
      </c>
      <c r="L199" s="339">
        <v>0.44667</v>
      </c>
      <c r="M199" s="338"/>
      <c r="N199" s="332">
        <v>0.32666666666666666</v>
      </c>
      <c r="O199" s="340">
        <v>0.29333333333333333</v>
      </c>
      <c r="P199" s="341">
        <v>0.25666666666666665</v>
      </c>
      <c r="Q199" s="341">
        <v>0.18</v>
      </c>
      <c r="R199" s="341">
        <v>0.11</v>
      </c>
      <c r="S199" s="341">
        <v>0.07166666666666667</v>
      </c>
      <c r="T199" s="340">
        <v>0.06666666666666667</v>
      </c>
      <c r="U199" s="340">
        <v>0.06666666666666667</v>
      </c>
      <c r="V199" s="340">
        <v>0.06666666666666667</v>
      </c>
      <c r="W199" s="340">
        <v>0.13333333333333333</v>
      </c>
      <c r="X199" s="340">
        <v>0.2</v>
      </c>
      <c r="Y199" s="340">
        <v>0.2</v>
      </c>
      <c r="Z199" s="316">
        <f t="shared" si="3"/>
        <v>8.218336667</v>
      </c>
      <c r="AA199" s="317">
        <f t="shared" ref="AA199:AF199" si="391">IF(ISERROR((C199/D199-1)*100),"n/a",(C199/D199-1)*100)</f>
        <v>9.090909091</v>
      </c>
      <c r="AB199" s="317">
        <f t="shared" si="391"/>
        <v>12.82051282</v>
      </c>
      <c r="AC199" s="318">
        <f t="shared" si="391"/>
        <v>8.333333333</v>
      </c>
      <c r="AD199" s="318">
        <f t="shared" si="391"/>
        <v>2.857142857</v>
      </c>
      <c r="AE199" s="318">
        <f t="shared" si="391"/>
        <v>11.11111111</v>
      </c>
      <c r="AF199" s="318">
        <f t="shared" si="391"/>
        <v>6.779661017</v>
      </c>
      <c r="AG199" s="318">
        <f t="shared" si="5"/>
        <v>9.259259259</v>
      </c>
      <c r="AH199" s="318">
        <f t="shared" si="6"/>
        <v>20.89462019</v>
      </c>
      <c r="AI199" s="318">
        <f t="shared" si="7"/>
        <v>36.73571429</v>
      </c>
      <c r="AJ199" s="318">
        <f t="shared" ref="AJ199:AT199" si="392">IF(ISERROR((N199/O199-1)*100),"n/a",(N199/O199-1)*100)</f>
        <v>11.36363636</v>
      </c>
      <c r="AK199" s="318">
        <f t="shared" si="392"/>
        <v>14.28571429</v>
      </c>
      <c r="AL199" s="318">
        <f t="shared" si="392"/>
        <v>42.59259259</v>
      </c>
      <c r="AM199" s="318">
        <f t="shared" si="392"/>
        <v>63.63636364</v>
      </c>
      <c r="AN199" s="318">
        <f t="shared" si="392"/>
        <v>53.48837209</v>
      </c>
      <c r="AO199" s="318">
        <f t="shared" si="392"/>
        <v>7.5</v>
      </c>
      <c r="AP199" s="318">
        <f t="shared" si="392"/>
        <v>0</v>
      </c>
      <c r="AQ199" s="318">
        <f t="shared" si="392"/>
        <v>0</v>
      </c>
      <c r="AR199" s="318">
        <f t="shared" si="392"/>
        <v>-50</v>
      </c>
      <c r="AS199" s="318">
        <f t="shared" si="392"/>
        <v>-33.33333333</v>
      </c>
      <c r="AT199" s="318">
        <f t="shared" si="392"/>
        <v>0</v>
      </c>
      <c r="AU199" s="319">
        <f t="shared" si="9"/>
        <v>11.37078048</v>
      </c>
      <c r="AV199" s="320">
        <f t="shared" si="10"/>
        <v>25.65486913</v>
      </c>
    </row>
    <row r="200" ht="11.25" customHeight="1">
      <c r="A200" s="232" t="s">
        <v>238</v>
      </c>
      <c r="B200" s="99" t="s">
        <v>239</v>
      </c>
      <c r="C200" s="309">
        <v>2.55</v>
      </c>
      <c r="D200" s="310">
        <v>2.05</v>
      </c>
      <c r="E200" s="346">
        <v>1.62</v>
      </c>
      <c r="F200" s="309">
        <v>1.33</v>
      </c>
      <c r="G200" s="309">
        <v>1.05</v>
      </c>
      <c r="H200" s="309">
        <v>0.85</v>
      </c>
      <c r="I200" s="309">
        <v>0.77</v>
      </c>
      <c r="J200" s="322"/>
      <c r="K200" s="309">
        <v>0.64</v>
      </c>
      <c r="L200" s="323">
        <v>0.54</v>
      </c>
      <c r="M200" s="322" t="s">
        <v>2154</v>
      </c>
      <c r="N200" s="316">
        <v>0.48</v>
      </c>
      <c r="O200" s="324">
        <v>0.47</v>
      </c>
      <c r="P200" s="324">
        <v>0.46</v>
      </c>
      <c r="Q200" s="324">
        <v>0.39</v>
      </c>
      <c r="R200" s="324">
        <v>0.35</v>
      </c>
      <c r="S200" s="324">
        <v>0.32</v>
      </c>
      <c r="T200" s="324">
        <v>0.29</v>
      </c>
      <c r="U200" s="324">
        <v>0.27</v>
      </c>
      <c r="V200" s="324">
        <v>0.25</v>
      </c>
      <c r="W200" s="324">
        <v>0.22</v>
      </c>
      <c r="X200" s="324">
        <v>0.18667</v>
      </c>
      <c r="Y200" s="324">
        <v>0.03667</v>
      </c>
      <c r="Z200" s="316">
        <f t="shared" si="3"/>
        <v>15.12334</v>
      </c>
      <c r="AA200" s="317">
        <f t="shared" ref="AA200:AF200" si="393">IF(ISERROR((C200/D200-1)*100),"n/a",(C200/D200-1)*100)</f>
        <v>24.3902439</v>
      </c>
      <c r="AB200" s="317">
        <f t="shared" si="393"/>
        <v>26.54320988</v>
      </c>
      <c r="AC200" s="318">
        <f t="shared" si="393"/>
        <v>21.80451128</v>
      </c>
      <c r="AD200" s="318">
        <f t="shared" si="393"/>
        <v>26.66666667</v>
      </c>
      <c r="AE200" s="318">
        <f t="shared" si="393"/>
        <v>23.52941176</v>
      </c>
      <c r="AF200" s="318">
        <f t="shared" si="393"/>
        <v>10.38961039</v>
      </c>
      <c r="AG200" s="318">
        <f t="shared" si="5"/>
        <v>20.3125</v>
      </c>
      <c r="AH200" s="318">
        <f t="shared" si="6"/>
        <v>18.51851852</v>
      </c>
      <c r="AI200" s="318">
        <f t="shared" si="7"/>
        <v>12.5</v>
      </c>
      <c r="AJ200" s="318">
        <f t="shared" ref="AJ200:AT200" si="394">IF(ISERROR((N200/O200-1)*100),"n/a",(N200/O200-1)*100)</f>
        <v>2.127659574</v>
      </c>
      <c r="AK200" s="318">
        <f t="shared" si="394"/>
        <v>2.173913043</v>
      </c>
      <c r="AL200" s="318">
        <f t="shared" si="394"/>
        <v>17.94871795</v>
      </c>
      <c r="AM200" s="318">
        <f t="shared" si="394"/>
        <v>11.42857143</v>
      </c>
      <c r="AN200" s="318">
        <f t="shared" si="394"/>
        <v>9.375</v>
      </c>
      <c r="AO200" s="318">
        <f t="shared" si="394"/>
        <v>10.34482759</v>
      </c>
      <c r="AP200" s="318">
        <f t="shared" si="394"/>
        <v>7.407407407</v>
      </c>
      <c r="AQ200" s="318">
        <f t="shared" si="394"/>
        <v>8</v>
      </c>
      <c r="AR200" s="318">
        <f t="shared" si="394"/>
        <v>13.63636364</v>
      </c>
      <c r="AS200" s="318">
        <f t="shared" si="394"/>
        <v>17.8550383</v>
      </c>
      <c r="AT200" s="318">
        <f t="shared" si="394"/>
        <v>409.0537224</v>
      </c>
      <c r="AU200" s="319">
        <f t="shared" si="9"/>
        <v>34.70029469</v>
      </c>
      <c r="AV200" s="320">
        <f t="shared" si="10"/>
        <v>88.43154448</v>
      </c>
    </row>
    <row r="201" ht="11.25" customHeight="1">
      <c r="A201" s="232" t="s">
        <v>241</v>
      </c>
      <c r="B201" s="99" t="s">
        <v>242</v>
      </c>
      <c r="C201" s="309">
        <v>1.48</v>
      </c>
      <c r="D201" s="310">
        <v>1.35</v>
      </c>
      <c r="E201" s="310">
        <v>1.29</v>
      </c>
      <c r="F201" s="309">
        <v>1.25</v>
      </c>
      <c r="G201" s="309">
        <v>1.21</v>
      </c>
      <c r="H201" s="309">
        <v>1.17273</v>
      </c>
      <c r="I201" s="309">
        <v>1.15</v>
      </c>
      <c r="J201" s="322"/>
      <c r="K201" s="309">
        <v>1.1318181818181818</v>
      </c>
      <c r="L201" s="323">
        <v>1.1181818181818182</v>
      </c>
      <c r="M201" s="322"/>
      <c r="N201" s="316">
        <v>1.1</v>
      </c>
      <c r="O201" s="324">
        <v>1.0909090909090908</v>
      </c>
      <c r="P201" s="324">
        <v>1.0545454545454545</v>
      </c>
      <c r="Q201" s="324">
        <v>0.9818181818181818</v>
      </c>
      <c r="R201" s="324">
        <v>0.9454545454545454</v>
      </c>
      <c r="S201" s="324">
        <v>0.8727272727272726</v>
      </c>
      <c r="T201" s="324">
        <v>0.7603272727272726</v>
      </c>
      <c r="U201" s="324">
        <v>0.6461181818181817</v>
      </c>
      <c r="V201" s="324">
        <v>0.5737090909090908</v>
      </c>
      <c r="W201" s="324">
        <v>0.5464</v>
      </c>
      <c r="X201" s="324">
        <v>0.5079090909090909</v>
      </c>
      <c r="Y201" s="324">
        <v>0.4854363636363636</v>
      </c>
      <c r="Z201" s="316">
        <f t="shared" si="3"/>
        <v>20.71808455</v>
      </c>
      <c r="AA201" s="317">
        <f t="shared" ref="AA201:AF201" si="395">IF(ISERROR((C201/D201-1)*100),"n/a",(C201/D201-1)*100)</f>
        <v>9.62962963</v>
      </c>
      <c r="AB201" s="317">
        <f t="shared" si="395"/>
        <v>4.651162791</v>
      </c>
      <c r="AC201" s="318">
        <f t="shared" si="395"/>
        <v>3.2</v>
      </c>
      <c r="AD201" s="318">
        <f t="shared" si="395"/>
        <v>3.305785124</v>
      </c>
      <c r="AE201" s="318">
        <f t="shared" si="395"/>
        <v>3.178054625</v>
      </c>
      <c r="AF201" s="318">
        <f t="shared" si="395"/>
        <v>1.976521739</v>
      </c>
      <c r="AG201" s="318">
        <f t="shared" si="5"/>
        <v>1.606425703</v>
      </c>
      <c r="AH201" s="318">
        <f t="shared" si="6"/>
        <v>1.219512195</v>
      </c>
      <c r="AI201" s="318">
        <f t="shared" si="7"/>
        <v>1.652892562</v>
      </c>
      <c r="AJ201" s="318">
        <f t="shared" ref="AJ201:AT201" si="396">IF(ISERROR((N201/O201-1)*100),"n/a",(N201/O201-1)*100)</f>
        <v>0.8333333333</v>
      </c>
      <c r="AK201" s="318">
        <f t="shared" si="396"/>
        <v>3.448275862</v>
      </c>
      <c r="AL201" s="318">
        <f t="shared" si="396"/>
        <v>7.407407407</v>
      </c>
      <c r="AM201" s="318">
        <f t="shared" si="396"/>
        <v>3.846153846</v>
      </c>
      <c r="AN201" s="318">
        <f t="shared" si="396"/>
        <v>8.333333333</v>
      </c>
      <c r="AO201" s="318">
        <f t="shared" si="396"/>
        <v>14.78310775</v>
      </c>
      <c r="AP201" s="318">
        <f t="shared" si="396"/>
        <v>17.67619208</v>
      </c>
      <c r="AQ201" s="318">
        <f t="shared" si="396"/>
        <v>12.62122076</v>
      </c>
      <c r="AR201" s="318">
        <f t="shared" si="396"/>
        <v>4.998003461</v>
      </c>
      <c r="AS201" s="318">
        <f t="shared" si="396"/>
        <v>7.578306784</v>
      </c>
      <c r="AT201" s="318">
        <f t="shared" si="396"/>
        <v>4.629386868</v>
      </c>
      <c r="AU201" s="319">
        <f t="shared" si="9"/>
        <v>5.828735293</v>
      </c>
      <c r="AV201" s="320">
        <f t="shared" si="10"/>
        <v>4.71655573</v>
      </c>
    </row>
    <row r="202" ht="11.25" customHeight="1">
      <c r="A202" s="380" t="s">
        <v>1509</v>
      </c>
      <c r="B202" s="99" t="s">
        <v>1510</v>
      </c>
      <c r="C202" s="309">
        <v>0.44</v>
      </c>
      <c r="D202" s="310">
        <v>0.27</v>
      </c>
      <c r="E202" s="258">
        <v>0.18</v>
      </c>
      <c r="F202" s="258">
        <v>0.16</v>
      </c>
      <c r="G202" s="258">
        <v>0.08</v>
      </c>
      <c r="H202" s="258">
        <v>0.07</v>
      </c>
      <c r="I202" s="258">
        <v>0.06</v>
      </c>
      <c r="J202" s="258"/>
      <c r="K202" s="258">
        <v>0.04</v>
      </c>
      <c r="L202" s="99">
        <v>0.04</v>
      </c>
      <c r="M202" s="258"/>
      <c r="N202" s="99">
        <v>0.04</v>
      </c>
      <c r="O202" s="55">
        <v>0.3</v>
      </c>
      <c r="P202" s="55">
        <v>0.4</v>
      </c>
      <c r="Q202" s="55">
        <v>0.38</v>
      </c>
      <c r="R202" s="55">
        <v>0.34</v>
      </c>
      <c r="S202" s="55">
        <v>0.3</v>
      </c>
      <c r="T202" s="55">
        <v>0.26</v>
      </c>
      <c r="U202" s="55">
        <v>0.22</v>
      </c>
      <c r="V202" s="55">
        <v>0.2</v>
      </c>
      <c r="W202" s="55">
        <v>0.2</v>
      </c>
      <c r="X202" s="55">
        <v>0.2</v>
      </c>
      <c r="Y202" s="55">
        <v>0.35</v>
      </c>
      <c r="Z202" s="316">
        <f t="shared" si="3"/>
        <v>4.53</v>
      </c>
      <c r="AA202" s="317">
        <f t="shared" ref="AA202:AF202" si="397">IF(ISERROR((C202/D202-1)*100),"n/a",(C202/D202-1)*100)</f>
        <v>62.96296296</v>
      </c>
      <c r="AB202" s="317">
        <f t="shared" si="397"/>
        <v>50</v>
      </c>
      <c r="AC202" s="318">
        <f t="shared" si="397"/>
        <v>12.5</v>
      </c>
      <c r="AD202" s="318">
        <f t="shared" si="397"/>
        <v>100</v>
      </c>
      <c r="AE202" s="318">
        <f t="shared" si="397"/>
        <v>14.28571429</v>
      </c>
      <c r="AF202" s="318">
        <f t="shared" si="397"/>
        <v>16.66666667</v>
      </c>
      <c r="AG202" s="318">
        <f t="shared" si="5"/>
        <v>50</v>
      </c>
      <c r="AH202" s="318">
        <f t="shared" si="6"/>
        <v>0</v>
      </c>
      <c r="AI202" s="318">
        <f t="shared" si="7"/>
        <v>0</v>
      </c>
      <c r="AJ202" s="318">
        <f t="shared" ref="AJ202:AT202" si="398">IF(ISERROR((N202/O202-1)*100),"n/a",(N202/O202-1)*100)</f>
        <v>-86.66666667</v>
      </c>
      <c r="AK202" s="318">
        <f t="shared" si="398"/>
        <v>-25</v>
      </c>
      <c r="AL202" s="318">
        <f t="shared" si="398"/>
        <v>5.263157895</v>
      </c>
      <c r="AM202" s="318">
        <f t="shared" si="398"/>
        <v>11.76470588</v>
      </c>
      <c r="AN202" s="318">
        <f t="shared" si="398"/>
        <v>13.33333333</v>
      </c>
      <c r="AO202" s="318">
        <f t="shared" si="398"/>
        <v>15.38461538</v>
      </c>
      <c r="AP202" s="318">
        <f t="shared" si="398"/>
        <v>18.18181818</v>
      </c>
      <c r="AQ202" s="318">
        <f t="shared" si="398"/>
        <v>10</v>
      </c>
      <c r="AR202" s="318">
        <f t="shared" si="398"/>
        <v>0</v>
      </c>
      <c r="AS202" s="318">
        <f t="shared" si="398"/>
        <v>0</v>
      </c>
      <c r="AT202" s="318">
        <f t="shared" si="398"/>
        <v>-42.85714286</v>
      </c>
      <c r="AU202" s="319">
        <f t="shared" si="9"/>
        <v>11.29095825</v>
      </c>
      <c r="AV202" s="320">
        <f t="shared" si="10"/>
        <v>38.41376328</v>
      </c>
    </row>
    <row r="203" ht="11.25" customHeight="1">
      <c r="A203" s="380" t="s">
        <v>1864</v>
      </c>
      <c r="B203" s="99" t="s">
        <v>1865</v>
      </c>
      <c r="C203" s="309">
        <v>0.88</v>
      </c>
      <c r="D203" s="310">
        <v>0.8</v>
      </c>
      <c r="E203" s="258">
        <v>0.74</v>
      </c>
      <c r="F203" s="258">
        <v>0.68</v>
      </c>
      <c r="G203" s="258">
        <v>0.64</v>
      </c>
      <c r="H203" s="258">
        <v>0.125</v>
      </c>
      <c r="I203" s="328">
        <v>0.0</v>
      </c>
      <c r="J203" s="258"/>
      <c r="K203" s="328">
        <v>0.0</v>
      </c>
      <c r="L203" s="326">
        <v>0.0</v>
      </c>
      <c r="M203" s="258"/>
      <c r="N203" s="327">
        <v>0.0</v>
      </c>
      <c r="O203" s="325">
        <v>0.0</v>
      </c>
      <c r="P203" s="325">
        <v>0.0</v>
      </c>
      <c r="Q203" s="325">
        <v>0.0</v>
      </c>
      <c r="R203" s="325">
        <v>0.0</v>
      </c>
      <c r="S203" s="325">
        <v>0.0</v>
      </c>
      <c r="T203" s="325">
        <v>0.0</v>
      </c>
      <c r="U203" s="325">
        <v>0.0</v>
      </c>
      <c r="V203" s="325">
        <v>0.0</v>
      </c>
      <c r="W203" s="325">
        <v>0.0</v>
      </c>
      <c r="X203" s="325">
        <v>0.0</v>
      </c>
      <c r="Y203" s="325">
        <v>0.0</v>
      </c>
      <c r="Z203" s="316">
        <f t="shared" si="3"/>
        <v>3.865</v>
      </c>
      <c r="AA203" s="317">
        <f t="shared" ref="AA203:AF203" si="399">IF(ISERROR((C203/D203-1)*100),"n/a",(C203/D203-1)*100)</f>
        <v>10</v>
      </c>
      <c r="AB203" s="317">
        <f t="shared" si="399"/>
        <v>8.108108108</v>
      </c>
      <c r="AC203" s="318">
        <f t="shared" si="399"/>
        <v>8.823529412</v>
      </c>
      <c r="AD203" s="318">
        <f t="shared" si="399"/>
        <v>6.25</v>
      </c>
      <c r="AE203" s="318">
        <f t="shared" si="399"/>
        <v>412</v>
      </c>
      <c r="AF203" s="318" t="str">
        <f t="shared" si="399"/>
        <v>n/a</v>
      </c>
      <c r="AG203" s="318" t="str">
        <f t="shared" si="5"/>
        <v>n/a</v>
      </c>
      <c r="AH203" s="318" t="str">
        <f t="shared" si="6"/>
        <v>n/a</v>
      </c>
      <c r="AI203" s="318" t="str">
        <f t="shared" si="7"/>
        <v>n/a</v>
      </c>
      <c r="AJ203" s="318" t="str">
        <f t="shared" ref="AJ203:AT203" si="400">IF(ISERROR((N203/O203-1)*100),"n/a",(N203/O203-1)*100)</f>
        <v>n/a</v>
      </c>
      <c r="AK203" s="318" t="str">
        <f t="shared" si="400"/>
        <v>n/a</v>
      </c>
      <c r="AL203" s="318" t="str">
        <f t="shared" si="400"/>
        <v>n/a</v>
      </c>
      <c r="AM203" s="318" t="str">
        <f t="shared" si="400"/>
        <v>n/a</v>
      </c>
      <c r="AN203" s="318" t="str">
        <f t="shared" si="400"/>
        <v>n/a</v>
      </c>
      <c r="AO203" s="318" t="str">
        <f t="shared" si="400"/>
        <v>n/a</v>
      </c>
      <c r="AP203" s="318" t="str">
        <f t="shared" si="400"/>
        <v>n/a</v>
      </c>
      <c r="AQ203" s="318" t="str">
        <f t="shared" si="400"/>
        <v>n/a</v>
      </c>
      <c r="AR203" s="318" t="str">
        <f t="shared" si="400"/>
        <v>n/a</v>
      </c>
      <c r="AS203" s="318" t="str">
        <f t="shared" si="400"/>
        <v>n/a</v>
      </c>
      <c r="AT203" s="318" t="str">
        <f t="shared" si="400"/>
        <v>n/a</v>
      </c>
      <c r="AU203" s="319">
        <f t="shared" si="9"/>
        <v>89.0363275</v>
      </c>
      <c r="AV203" s="320">
        <f t="shared" si="10"/>
        <v>180.5473072</v>
      </c>
    </row>
    <row r="204" ht="11.25" customHeight="1">
      <c r="A204" s="232" t="s">
        <v>707</v>
      </c>
      <c r="B204" s="99" t="s">
        <v>708</v>
      </c>
      <c r="C204" s="309">
        <v>1.28</v>
      </c>
      <c r="D204" s="310">
        <v>1.2</v>
      </c>
      <c r="E204" s="347">
        <v>1.08</v>
      </c>
      <c r="F204" s="309">
        <v>0.84</v>
      </c>
      <c r="G204" s="309">
        <v>0.64</v>
      </c>
      <c r="H204" s="309">
        <v>0.52</v>
      </c>
      <c r="I204" s="309">
        <v>0.44</v>
      </c>
      <c r="J204" s="322"/>
      <c r="K204" s="309">
        <v>0.32</v>
      </c>
      <c r="L204" s="323">
        <v>0.28</v>
      </c>
      <c r="M204" s="322"/>
      <c r="N204" s="327">
        <v>0.1</v>
      </c>
      <c r="O204" s="325">
        <v>0.1</v>
      </c>
      <c r="P204" s="325">
        <v>0.72</v>
      </c>
      <c r="Q204" s="325">
        <v>1.16</v>
      </c>
      <c r="R204" s="324">
        <v>1.16</v>
      </c>
      <c r="S204" s="324">
        <v>0.761</v>
      </c>
      <c r="T204" s="325">
        <v>0.0</v>
      </c>
      <c r="U204" s="325">
        <v>0.0</v>
      </c>
      <c r="V204" s="325">
        <v>0.0</v>
      </c>
      <c r="W204" s="325">
        <v>0.0</v>
      </c>
      <c r="X204" s="325">
        <v>0.0</v>
      </c>
      <c r="Y204" s="325">
        <v>0.0</v>
      </c>
      <c r="Z204" s="316">
        <f t="shared" si="3"/>
        <v>10.601</v>
      </c>
      <c r="AA204" s="317">
        <f t="shared" ref="AA204:AF204" si="401">IF(ISERROR((C204/D204-1)*100),"n/a",(C204/D204-1)*100)</f>
        <v>6.666666667</v>
      </c>
      <c r="AB204" s="317">
        <f t="shared" si="401"/>
        <v>11.11111111</v>
      </c>
      <c r="AC204" s="318">
        <f t="shared" si="401"/>
        <v>28.57142857</v>
      </c>
      <c r="AD204" s="318">
        <f t="shared" si="401"/>
        <v>31.25</v>
      </c>
      <c r="AE204" s="318">
        <f t="shared" si="401"/>
        <v>23.07692308</v>
      </c>
      <c r="AF204" s="318">
        <f t="shared" si="401"/>
        <v>18.18181818</v>
      </c>
      <c r="AG204" s="318">
        <f t="shared" si="5"/>
        <v>37.5</v>
      </c>
      <c r="AH204" s="318">
        <f t="shared" si="6"/>
        <v>14.28571429</v>
      </c>
      <c r="AI204" s="318">
        <f t="shared" si="7"/>
        <v>180</v>
      </c>
      <c r="AJ204" s="318">
        <f t="shared" ref="AJ204:AT204" si="402">IF(ISERROR((N204/O204-1)*100),"n/a",(N204/O204-1)*100)</f>
        <v>0</v>
      </c>
      <c r="AK204" s="318">
        <f t="shared" si="402"/>
        <v>-86.11111111</v>
      </c>
      <c r="AL204" s="318">
        <f t="shared" si="402"/>
        <v>-37.93103448</v>
      </c>
      <c r="AM204" s="318">
        <f t="shared" si="402"/>
        <v>0</v>
      </c>
      <c r="AN204" s="318">
        <f t="shared" si="402"/>
        <v>52.43101183</v>
      </c>
      <c r="AO204" s="318" t="str">
        <f t="shared" si="402"/>
        <v>n/a</v>
      </c>
      <c r="AP204" s="318" t="str">
        <f t="shared" si="402"/>
        <v>n/a</v>
      </c>
      <c r="AQ204" s="318" t="str">
        <f t="shared" si="402"/>
        <v>n/a</v>
      </c>
      <c r="AR204" s="318" t="str">
        <f t="shared" si="402"/>
        <v>n/a</v>
      </c>
      <c r="AS204" s="318" t="str">
        <f t="shared" si="402"/>
        <v>n/a</v>
      </c>
      <c r="AT204" s="318" t="str">
        <f t="shared" si="402"/>
        <v>n/a</v>
      </c>
      <c r="AU204" s="319">
        <f t="shared" si="9"/>
        <v>19.93089487</v>
      </c>
      <c r="AV204" s="320">
        <f t="shared" si="10"/>
        <v>57.42940458</v>
      </c>
    </row>
    <row r="205" ht="11.25" customHeight="1">
      <c r="A205" s="232" t="s">
        <v>1259</v>
      </c>
      <c r="B205" s="99" t="s">
        <v>1260</v>
      </c>
      <c r="C205" s="309">
        <v>0.4</v>
      </c>
      <c r="D205" s="310">
        <v>0.36</v>
      </c>
      <c r="E205" s="310">
        <v>0.32</v>
      </c>
      <c r="F205" s="309">
        <v>0.28</v>
      </c>
      <c r="G205" s="309">
        <v>0.24</v>
      </c>
      <c r="H205" s="309">
        <v>0.2</v>
      </c>
      <c r="I205" s="309">
        <v>0.14</v>
      </c>
      <c r="J205" s="322"/>
      <c r="K205" s="309">
        <v>0.06</v>
      </c>
      <c r="L205" s="326">
        <v>0.0</v>
      </c>
      <c r="M205" s="322"/>
      <c r="N205" s="327">
        <v>0.0</v>
      </c>
      <c r="O205" s="325">
        <v>0.0</v>
      </c>
      <c r="P205" s="325">
        <v>0.0</v>
      </c>
      <c r="Q205" s="325">
        <v>0.0</v>
      </c>
      <c r="R205" s="325">
        <v>0.0</v>
      </c>
      <c r="S205" s="325">
        <v>0.0</v>
      </c>
      <c r="T205" s="325">
        <v>0.0</v>
      </c>
      <c r="U205" s="325">
        <v>0.0</v>
      </c>
      <c r="V205" s="325">
        <v>0.0</v>
      </c>
      <c r="W205" s="325">
        <v>0.0</v>
      </c>
      <c r="X205" s="325">
        <v>0.14</v>
      </c>
      <c r="Y205" s="325">
        <v>0.14</v>
      </c>
      <c r="Z205" s="316">
        <f t="shared" si="3"/>
        <v>2.28</v>
      </c>
      <c r="AA205" s="317">
        <f t="shared" ref="AA205:AF205" si="403">IF(ISERROR((C205/D205-1)*100),"n/a",(C205/D205-1)*100)</f>
        <v>11.11111111</v>
      </c>
      <c r="AB205" s="317">
        <f t="shared" si="403"/>
        <v>12.5</v>
      </c>
      <c r="AC205" s="318">
        <f t="shared" si="403"/>
        <v>14.28571429</v>
      </c>
      <c r="AD205" s="318">
        <f t="shared" si="403"/>
        <v>16.66666667</v>
      </c>
      <c r="AE205" s="318">
        <f t="shared" si="403"/>
        <v>20</v>
      </c>
      <c r="AF205" s="318">
        <f t="shared" si="403"/>
        <v>42.85714286</v>
      </c>
      <c r="AG205" s="318">
        <f t="shared" si="5"/>
        <v>133.3333333</v>
      </c>
      <c r="AH205" s="318" t="str">
        <f t="shared" si="6"/>
        <v>n/a</v>
      </c>
      <c r="AI205" s="318" t="str">
        <f t="shared" si="7"/>
        <v>n/a</v>
      </c>
      <c r="AJ205" s="318" t="str">
        <f t="shared" ref="AJ205:AT205" si="404">IF(ISERROR((N205/O205-1)*100),"n/a",(N205/O205-1)*100)</f>
        <v>n/a</v>
      </c>
      <c r="AK205" s="318" t="str">
        <f t="shared" si="404"/>
        <v>n/a</v>
      </c>
      <c r="AL205" s="318" t="str">
        <f t="shared" si="404"/>
        <v>n/a</v>
      </c>
      <c r="AM205" s="318" t="str">
        <f t="shared" si="404"/>
        <v>n/a</v>
      </c>
      <c r="AN205" s="318" t="str">
        <f t="shared" si="404"/>
        <v>n/a</v>
      </c>
      <c r="AO205" s="318" t="str">
        <f t="shared" si="404"/>
        <v>n/a</v>
      </c>
      <c r="AP205" s="318" t="str">
        <f t="shared" si="404"/>
        <v>n/a</v>
      </c>
      <c r="AQ205" s="318" t="str">
        <f t="shared" si="404"/>
        <v>n/a</v>
      </c>
      <c r="AR205" s="318" t="str">
        <f t="shared" si="404"/>
        <v>n/a</v>
      </c>
      <c r="AS205" s="318">
        <f t="shared" si="404"/>
        <v>-100</v>
      </c>
      <c r="AT205" s="318">
        <f t="shared" si="404"/>
        <v>0</v>
      </c>
      <c r="AU205" s="319">
        <f t="shared" si="9"/>
        <v>16.75044092</v>
      </c>
      <c r="AV205" s="320">
        <f t="shared" si="10"/>
        <v>59.42525056</v>
      </c>
    </row>
    <row r="206" ht="11.25" customHeight="1">
      <c r="A206" s="350" t="s">
        <v>1700</v>
      </c>
      <c r="B206" s="99" t="s">
        <v>1701</v>
      </c>
      <c r="C206" s="309">
        <v>0.68</v>
      </c>
      <c r="D206" s="310">
        <v>0.56</v>
      </c>
      <c r="E206" s="310">
        <v>0.52</v>
      </c>
      <c r="F206" s="309">
        <v>0.48</v>
      </c>
      <c r="G206" s="309">
        <v>0.45999999999999996</v>
      </c>
      <c r="H206" s="310">
        <v>0.4</v>
      </c>
      <c r="I206" s="310">
        <v>0.37000000000000005</v>
      </c>
      <c r="J206" s="258"/>
      <c r="K206" s="328">
        <v>0.34</v>
      </c>
      <c r="L206" s="327">
        <v>0.34</v>
      </c>
      <c r="M206" s="258"/>
      <c r="N206" s="327">
        <v>0.34</v>
      </c>
      <c r="O206" s="352">
        <v>0.34</v>
      </c>
      <c r="P206" s="325">
        <v>0.34</v>
      </c>
      <c r="Q206" s="324">
        <v>0.34</v>
      </c>
      <c r="R206" s="324">
        <v>0.311</v>
      </c>
      <c r="S206" s="324">
        <v>0.304</v>
      </c>
      <c r="T206" s="324">
        <v>0.28600000000000003</v>
      </c>
      <c r="U206" s="324">
        <v>0.24</v>
      </c>
      <c r="V206" s="324">
        <v>0.22099999999999997</v>
      </c>
      <c r="W206" s="324">
        <v>0.18600000000000003</v>
      </c>
      <c r="X206" s="325">
        <v>0.164</v>
      </c>
      <c r="Y206" s="324">
        <v>0.164</v>
      </c>
      <c r="Z206" s="316">
        <f t="shared" si="3"/>
        <v>7.386</v>
      </c>
      <c r="AA206" s="317">
        <f t="shared" ref="AA206:AA873" si="405">IF(ISERROR((C206/D206-1)*100),"n/a",(C206/D206-1)*100)</f>
        <v>21.42857143</v>
      </c>
      <c r="AB206" s="317"/>
      <c r="AC206" s="318"/>
      <c r="AD206" s="318"/>
      <c r="AE206" s="318"/>
      <c r="AF206" s="318"/>
      <c r="AG206" s="318"/>
      <c r="AH206" s="318"/>
      <c r="AI206" s="318"/>
      <c r="AJ206" s="318"/>
      <c r="AK206" s="318"/>
      <c r="AL206" s="318"/>
      <c r="AM206" s="318"/>
      <c r="AN206" s="318"/>
      <c r="AO206" s="318"/>
      <c r="AP206" s="318"/>
      <c r="AQ206" s="318"/>
      <c r="AR206" s="318"/>
      <c r="AS206" s="318"/>
      <c r="AT206" s="318"/>
      <c r="AU206" s="319">
        <f t="shared" si="9"/>
        <v>21.42857143</v>
      </c>
      <c r="AV206" s="320" t="str">
        <f t="shared" si="10"/>
        <v>#DIV/0!</v>
      </c>
    </row>
    <row r="207" ht="11.25" customHeight="1">
      <c r="A207" s="299" t="s">
        <v>1511</v>
      </c>
      <c r="B207" s="331" t="s">
        <v>1512</v>
      </c>
      <c r="C207" s="309">
        <v>1.1</v>
      </c>
      <c r="D207" s="310">
        <v>1.0</v>
      </c>
      <c r="E207" s="310">
        <v>0.95</v>
      </c>
      <c r="F207" s="337">
        <v>0.9</v>
      </c>
      <c r="G207" s="337">
        <v>0.8</v>
      </c>
      <c r="H207" s="337">
        <v>0.75</v>
      </c>
      <c r="I207" s="337">
        <v>0.7</v>
      </c>
      <c r="J207" s="338"/>
      <c r="K207" s="337">
        <v>0.65</v>
      </c>
      <c r="L207" s="344">
        <v>0.55</v>
      </c>
      <c r="M207" s="338"/>
      <c r="N207" s="332">
        <v>0.55</v>
      </c>
      <c r="O207" s="341">
        <v>0.5</v>
      </c>
      <c r="P207" s="340">
        <v>0.35</v>
      </c>
      <c r="Q207" s="341">
        <v>0.35</v>
      </c>
      <c r="R207" s="340">
        <v>0.32</v>
      </c>
      <c r="S207" s="341">
        <v>0.32</v>
      </c>
      <c r="T207" s="341">
        <v>0.3</v>
      </c>
      <c r="U207" s="341">
        <v>0.25</v>
      </c>
      <c r="V207" s="341">
        <v>0.2</v>
      </c>
      <c r="W207" s="340">
        <v>0.0</v>
      </c>
      <c r="X207" s="340">
        <v>0.0</v>
      </c>
      <c r="Y207" s="340">
        <v>0.0</v>
      </c>
      <c r="Z207" s="316">
        <f t="shared" si="3"/>
        <v>10.54</v>
      </c>
      <c r="AA207" s="317">
        <f t="shared" si="405"/>
        <v>10</v>
      </c>
      <c r="AB207" s="317">
        <f t="shared" ref="AB207:AF207" si="406">IF(ISERROR((D207/E207-1)*100),"n/a",(D207/E207-1)*100)</f>
        <v>5.263157895</v>
      </c>
      <c r="AC207" s="318">
        <f t="shared" si="406"/>
        <v>5.555555556</v>
      </c>
      <c r="AD207" s="318">
        <f t="shared" si="406"/>
        <v>12.5</v>
      </c>
      <c r="AE207" s="318">
        <f t="shared" si="406"/>
        <v>6.666666667</v>
      </c>
      <c r="AF207" s="318">
        <f t="shared" si="406"/>
        <v>7.142857143</v>
      </c>
      <c r="AG207" s="318">
        <f t="shared" ref="AG207:AG243" si="409">IF(ISERROR((I207/K207-1)*100),"n/a",(I207/K207-1)*100)</f>
        <v>7.692307692</v>
      </c>
      <c r="AH207" s="318">
        <f t="shared" ref="AH207:AH243" si="410">IF(ISERROR((K207/L207-1)*100),"n/a",(K207/L207-1)*100)</f>
        <v>18.18181818</v>
      </c>
      <c r="AI207" s="318">
        <f t="shared" ref="AI207:AI243" si="411">IF(ISERROR((L207/N207-1)*100),"n/a",(L207/N207-1)*100)</f>
        <v>0</v>
      </c>
      <c r="AJ207" s="318">
        <f t="shared" ref="AJ207:AT207" si="407">IF(ISERROR((N207/O207-1)*100),"n/a",(N207/O207-1)*100)</f>
        <v>10</v>
      </c>
      <c r="AK207" s="318">
        <f t="shared" si="407"/>
        <v>42.85714286</v>
      </c>
      <c r="AL207" s="318">
        <f t="shared" si="407"/>
        <v>0</v>
      </c>
      <c r="AM207" s="318">
        <f t="shared" si="407"/>
        <v>9.375</v>
      </c>
      <c r="AN207" s="318">
        <f t="shared" si="407"/>
        <v>0</v>
      </c>
      <c r="AO207" s="318">
        <f t="shared" si="407"/>
        <v>6.666666667</v>
      </c>
      <c r="AP207" s="318">
        <f t="shared" si="407"/>
        <v>20</v>
      </c>
      <c r="AQ207" s="318">
        <f t="shared" si="407"/>
        <v>25</v>
      </c>
      <c r="AR207" s="318" t="str">
        <f t="shared" si="407"/>
        <v>n/a</v>
      </c>
      <c r="AS207" s="318" t="str">
        <f t="shared" si="407"/>
        <v>n/a</v>
      </c>
      <c r="AT207" s="318" t="str">
        <f t="shared" si="407"/>
        <v>n/a</v>
      </c>
      <c r="AU207" s="319">
        <f t="shared" si="9"/>
        <v>10.99418663</v>
      </c>
      <c r="AV207" s="320">
        <f t="shared" si="10"/>
        <v>10.72168766</v>
      </c>
    </row>
    <row r="208" ht="11.25" customHeight="1">
      <c r="A208" s="321" t="s">
        <v>1261</v>
      </c>
      <c r="B208" s="99" t="s">
        <v>1262</v>
      </c>
      <c r="C208" s="309">
        <v>0.64</v>
      </c>
      <c r="D208" s="310">
        <v>0.5904761904761905</v>
      </c>
      <c r="E208" s="330">
        <v>0.489795918367347</v>
      </c>
      <c r="F208" s="309">
        <v>0.44919555123636756</v>
      </c>
      <c r="G208" s="309">
        <v>0.41957826214385974</v>
      </c>
      <c r="H208" s="309">
        <v>0.3839278215695448</v>
      </c>
      <c r="I208" s="309">
        <v>0.34325908245284864</v>
      </c>
      <c r="J208" s="322"/>
      <c r="K208" s="309">
        <v>0.28427253205204844</v>
      </c>
      <c r="L208" s="323">
        <v>0.24873846554554246</v>
      </c>
      <c r="M208" s="322"/>
      <c r="N208" s="327">
        <v>0.1776703325325303</v>
      </c>
      <c r="O208" s="325">
        <v>0.1847771458338316</v>
      </c>
      <c r="P208" s="325">
        <v>0.3601022299769325</v>
      </c>
      <c r="Q208" s="324">
        <v>0.3601462245354643</v>
      </c>
      <c r="R208" s="324">
        <v>0.31469193376499305</v>
      </c>
      <c r="S208" s="324">
        <v>0.2883053574485222</v>
      </c>
      <c r="T208" s="324">
        <v>0.2717923438124666</v>
      </c>
      <c r="U208" s="325">
        <v>0.24850858491238506</v>
      </c>
      <c r="V208" s="325">
        <v>0.23667484277370004</v>
      </c>
      <c r="W208" s="325">
        <v>0.2254046121654286</v>
      </c>
      <c r="X208" s="324">
        <v>0.20592112913513433</v>
      </c>
      <c r="Y208" s="324">
        <v>0.18324460879655993</v>
      </c>
      <c r="Z208" s="316">
        <f t="shared" si="3"/>
        <v>6.90648317</v>
      </c>
      <c r="AA208" s="317">
        <f t="shared" si="405"/>
        <v>8.387096774</v>
      </c>
      <c r="AB208" s="317">
        <f t="shared" ref="AB208:AF208" si="408">IF(ISERROR((D208/E208-1)*100),"n/a",(D208/E208-1)*100)</f>
        <v>20.55555556</v>
      </c>
      <c r="AC208" s="318">
        <f t="shared" si="408"/>
        <v>9.038461538</v>
      </c>
      <c r="AD208" s="318">
        <f t="shared" si="408"/>
        <v>7.058823529</v>
      </c>
      <c r="AE208" s="318">
        <f t="shared" si="408"/>
        <v>9.285714286</v>
      </c>
      <c r="AF208" s="318">
        <f t="shared" si="408"/>
        <v>11.84782609</v>
      </c>
      <c r="AG208" s="318">
        <f t="shared" si="409"/>
        <v>20.75</v>
      </c>
      <c r="AH208" s="318">
        <f t="shared" si="410"/>
        <v>14.28571429</v>
      </c>
      <c r="AI208" s="318">
        <f t="shared" si="411"/>
        <v>40</v>
      </c>
      <c r="AJ208" s="318">
        <f t="shared" ref="AJ208:AT208" si="412">IF(ISERROR((N208/O208-1)*100),"n/a",(N208/O208-1)*100)</f>
        <v>-3.846153846</v>
      </c>
      <c r="AK208" s="318">
        <f t="shared" si="412"/>
        <v>-48.68758634</v>
      </c>
      <c r="AL208" s="318">
        <f t="shared" si="412"/>
        <v>-0.01221574892</v>
      </c>
      <c r="AM208" s="318">
        <f t="shared" si="412"/>
        <v>14.4440597</v>
      </c>
      <c r="AN208" s="318">
        <f t="shared" si="412"/>
        <v>9.152301764</v>
      </c>
      <c r="AO208" s="318">
        <f t="shared" si="412"/>
        <v>6.075599262</v>
      </c>
      <c r="AP208" s="318">
        <f t="shared" si="412"/>
        <v>9.369398207</v>
      </c>
      <c r="AQ208" s="318">
        <f t="shared" si="412"/>
        <v>5</v>
      </c>
      <c r="AR208" s="318">
        <f t="shared" si="412"/>
        <v>5</v>
      </c>
      <c r="AS208" s="318">
        <f t="shared" si="412"/>
        <v>9.461624027</v>
      </c>
      <c r="AT208" s="318">
        <f t="shared" si="412"/>
        <v>12.375</v>
      </c>
      <c r="AU208" s="319">
        <f t="shared" si="9"/>
        <v>7.977060954</v>
      </c>
      <c r="AV208" s="320">
        <f t="shared" si="10"/>
        <v>16.07219844</v>
      </c>
    </row>
    <row r="209" ht="11.25" customHeight="1">
      <c r="A209" s="321" t="s">
        <v>243</v>
      </c>
      <c r="B209" s="99" t="s">
        <v>244</v>
      </c>
      <c r="C209" s="309">
        <v>4.76</v>
      </c>
      <c r="D209" s="310">
        <v>4.48</v>
      </c>
      <c r="E209" s="327">
        <v>4.32</v>
      </c>
      <c r="F209" s="309">
        <v>4.29</v>
      </c>
      <c r="G209" s="309">
        <v>4.28</v>
      </c>
      <c r="H209" s="309">
        <v>4.21</v>
      </c>
      <c r="I209" s="309">
        <v>3.9</v>
      </c>
      <c r="J209" s="322"/>
      <c r="K209" s="309">
        <v>3.51</v>
      </c>
      <c r="L209" s="323">
        <v>3.09</v>
      </c>
      <c r="M209" s="322"/>
      <c r="N209" s="316">
        <v>2.84</v>
      </c>
      <c r="O209" s="324">
        <v>2.66</v>
      </c>
      <c r="P209" s="324">
        <v>2.53</v>
      </c>
      <c r="Q209" s="324">
        <v>2.26</v>
      </c>
      <c r="R209" s="324">
        <v>2.01</v>
      </c>
      <c r="S209" s="324">
        <v>1.75</v>
      </c>
      <c r="T209" s="324">
        <v>1.53</v>
      </c>
      <c r="U209" s="324">
        <v>1.43</v>
      </c>
      <c r="V209" s="325">
        <v>1.4</v>
      </c>
      <c r="W209" s="324">
        <v>1.325</v>
      </c>
      <c r="X209" s="325">
        <v>1.3</v>
      </c>
      <c r="Y209" s="324">
        <v>1.24</v>
      </c>
      <c r="Z209" s="316">
        <f t="shared" si="3"/>
        <v>59.115</v>
      </c>
      <c r="AA209" s="317">
        <f t="shared" si="405"/>
        <v>6.25</v>
      </c>
      <c r="AB209" s="317">
        <f t="shared" ref="AB209:AF209" si="413">IF(ISERROR((D209/E209-1)*100),"n/a",(D209/E209-1)*100)</f>
        <v>3.703703704</v>
      </c>
      <c r="AC209" s="318">
        <f t="shared" si="413"/>
        <v>0.6993006993</v>
      </c>
      <c r="AD209" s="318">
        <f t="shared" si="413"/>
        <v>0.2336448598</v>
      </c>
      <c r="AE209" s="318">
        <f t="shared" si="413"/>
        <v>1.662707838</v>
      </c>
      <c r="AF209" s="318">
        <f t="shared" si="413"/>
        <v>7.948717949</v>
      </c>
      <c r="AG209" s="318">
        <f t="shared" si="409"/>
        <v>11.11111111</v>
      </c>
      <c r="AH209" s="318">
        <f t="shared" si="410"/>
        <v>13.59223301</v>
      </c>
      <c r="AI209" s="318">
        <f t="shared" si="411"/>
        <v>8.802816901</v>
      </c>
      <c r="AJ209" s="318">
        <f t="shared" ref="AJ209:AT209" si="414">IF(ISERROR((N209/O209-1)*100),"n/a",(N209/O209-1)*100)</f>
        <v>6.766917293</v>
      </c>
      <c r="AK209" s="318">
        <f t="shared" si="414"/>
        <v>5.138339921</v>
      </c>
      <c r="AL209" s="318">
        <f t="shared" si="414"/>
        <v>11.94690265</v>
      </c>
      <c r="AM209" s="318">
        <f t="shared" si="414"/>
        <v>12.43781095</v>
      </c>
      <c r="AN209" s="318">
        <f t="shared" si="414"/>
        <v>14.85714286</v>
      </c>
      <c r="AO209" s="318">
        <f t="shared" si="414"/>
        <v>14.37908497</v>
      </c>
      <c r="AP209" s="318">
        <f t="shared" si="414"/>
        <v>6.993006993</v>
      </c>
      <c r="AQ209" s="318">
        <f t="shared" si="414"/>
        <v>2.142857143</v>
      </c>
      <c r="AR209" s="318">
        <f t="shared" si="414"/>
        <v>5.660377358</v>
      </c>
      <c r="AS209" s="318">
        <f t="shared" si="414"/>
        <v>1.923076923</v>
      </c>
      <c r="AT209" s="318">
        <f t="shared" si="414"/>
        <v>4.838709677</v>
      </c>
      <c r="AU209" s="319">
        <f t="shared" si="9"/>
        <v>7.05442314</v>
      </c>
      <c r="AV209" s="320">
        <f t="shared" si="10"/>
        <v>4.698415212</v>
      </c>
    </row>
    <row r="210" ht="11.25" customHeight="1">
      <c r="A210" s="342" t="s">
        <v>1866</v>
      </c>
      <c r="B210" s="99" t="s">
        <v>1867</v>
      </c>
      <c r="C210" s="309">
        <v>0.22</v>
      </c>
      <c r="D210" s="310">
        <v>0.2</v>
      </c>
      <c r="E210" s="316">
        <v>0.155</v>
      </c>
      <c r="F210" s="309">
        <v>0.135</v>
      </c>
      <c r="G210" s="309">
        <v>0.11</v>
      </c>
      <c r="H210" s="309">
        <v>0.04</v>
      </c>
      <c r="I210" s="328">
        <v>0.0</v>
      </c>
      <c r="J210" s="322"/>
      <c r="K210" s="328">
        <v>0.0</v>
      </c>
      <c r="L210" s="326">
        <v>0.0</v>
      </c>
      <c r="M210" s="322"/>
      <c r="N210" s="327">
        <v>0.0</v>
      </c>
      <c r="O210" s="325">
        <v>0.0</v>
      </c>
      <c r="P210" s="325">
        <v>0.12</v>
      </c>
      <c r="Q210" s="325">
        <v>0.24</v>
      </c>
      <c r="R210" s="324">
        <v>0.23</v>
      </c>
      <c r="S210" s="324">
        <v>0.19</v>
      </c>
      <c r="T210" s="324">
        <v>0.12</v>
      </c>
      <c r="U210" s="325">
        <v>0.0</v>
      </c>
      <c r="V210" s="325">
        <v>0.0</v>
      </c>
      <c r="W210" s="325">
        <v>0.0</v>
      </c>
      <c r="X210" s="324">
        <v>0.04</v>
      </c>
      <c r="Y210" s="324">
        <v>0.2</v>
      </c>
      <c r="Z210" s="316">
        <f t="shared" si="3"/>
        <v>2</v>
      </c>
      <c r="AA210" s="317">
        <f t="shared" si="405"/>
        <v>10</v>
      </c>
      <c r="AB210" s="317">
        <f t="shared" ref="AB210:AF210" si="415">IF(ISERROR((D210/E210-1)*100),"n/a",(D210/E210-1)*100)</f>
        <v>29.03225806</v>
      </c>
      <c r="AC210" s="318">
        <f t="shared" si="415"/>
        <v>14.81481481</v>
      </c>
      <c r="AD210" s="318">
        <f t="shared" si="415"/>
        <v>22.72727273</v>
      </c>
      <c r="AE210" s="318">
        <f t="shared" si="415"/>
        <v>175</v>
      </c>
      <c r="AF210" s="318" t="str">
        <f t="shared" si="415"/>
        <v>n/a</v>
      </c>
      <c r="AG210" s="318" t="str">
        <f t="shared" si="409"/>
        <v>n/a</v>
      </c>
      <c r="AH210" s="318" t="str">
        <f t="shared" si="410"/>
        <v>n/a</v>
      </c>
      <c r="AI210" s="318" t="str">
        <f t="shared" si="411"/>
        <v>n/a</v>
      </c>
      <c r="AJ210" s="318" t="str">
        <f t="shared" ref="AJ210:AT210" si="416">IF(ISERROR((N210/O210-1)*100),"n/a",(N210/O210-1)*100)</f>
        <v>n/a</v>
      </c>
      <c r="AK210" s="318">
        <f t="shared" si="416"/>
        <v>-100</v>
      </c>
      <c r="AL210" s="318">
        <f t="shared" si="416"/>
        <v>-50</v>
      </c>
      <c r="AM210" s="318">
        <f t="shared" si="416"/>
        <v>4.347826087</v>
      </c>
      <c r="AN210" s="318">
        <f t="shared" si="416"/>
        <v>21.05263158</v>
      </c>
      <c r="AO210" s="318">
        <f t="shared" si="416"/>
        <v>58.33333333</v>
      </c>
      <c r="AP210" s="318" t="str">
        <f t="shared" si="416"/>
        <v>n/a</v>
      </c>
      <c r="AQ210" s="318" t="str">
        <f t="shared" si="416"/>
        <v>n/a</v>
      </c>
      <c r="AR210" s="318" t="str">
        <f t="shared" si="416"/>
        <v>n/a</v>
      </c>
      <c r="AS210" s="318">
        <f t="shared" si="416"/>
        <v>-100</v>
      </c>
      <c r="AT210" s="318">
        <f t="shared" si="416"/>
        <v>-80</v>
      </c>
      <c r="AU210" s="319">
        <f t="shared" si="9"/>
        <v>0.4423447172</v>
      </c>
      <c r="AV210" s="320">
        <f t="shared" si="10"/>
        <v>76.90988015</v>
      </c>
    </row>
    <row r="211" ht="11.25" customHeight="1">
      <c r="A211" s="232" t="s">
        <v>248</v>
      </c>
      <c r="B211" s="99" t="s">
        <v>249</v>
      </c>
      <c r="C211" s="309">
        <v>0.79</v>
      </c>
      <c r="D211" s="310">
        <v>0.752</v>
      </c>
      <c r="E211" s="316">
        <v>0.72</v>
      </c>
      <c r="F211" s="309">
        <v>0.69</v>
      </c>
      <c r="G211" s="309">
        <v>0.67</v>
      </c>
      <c r="H211" s="309">
        <v>0.65</v>
      </c>
      <c r="I211" s="309">
        <v>0.64</v>
      </c>
      <c r="J211" s="322"/>
      <c r="K211" s="309">
        <v>0.63</v>
      </c>
      <c r="L211" s="323">
        <v>0.615</v>
      </c>
      <c r="M211" s="322"/>
      <c r="N211" s="316">
        <v>0.595</v>
      </c>
      <c r="O211" s="324">
        <v>0.59</v>
      </c>
      <c r="P211" s="324">
        <v>0.585</v>
      </c>
      <c r="Q211" s="324">
        <v>0.58</v>
      </c>
      <c r="R211" s="324">
        <v>0.575</v>
      </c>
      <c r="S211" s="324">
        <v>0.57</v>
      </c>
      <c r="T211" s="324">
        <v>0.565</v>
      </c>
      <c r="U211" s="324">
        <v>0.5625</v>
      </c>
      <c r="V211" s="324">
        <v>0.56</v>
      </c>
      <c r="W211" s="324">
        <v>0.5575</v>
      </c>
      <c r="X211" s="324">
        <v>0.55</v>
      </c>
      <c r="Y211" s="324">
        <v>0.5425</v>
      </c>
      <c r="Z211" s="316">
        <f t="shared" si="3"/>
        <v>12.9895</v>
      </c>
      <c r="AA211" s="317">
        <f t="shared" si="405"/>
        <v>5.053191489</v>
      </c>
      <c r="AB211" s="317">
        <f t="shared" ref="AB211:AF211" si="417">IF(ISERROR((D211/E211-1)*100),"n/a",(D211/E211-1)*100)</f>
        <v>4.444444444</v>
      </c>
      <c r="AC211" s="318">
        <f t="shared" si="417"/>
        <v>4.347826087</v>
      </c>
      <c r="AD211" s="318">
        <f t="shared" si="417"/>
        <v>2.985074627</v>
      </c>
      <c r="AE211" s="318">
        <f t="shared" si="417"/>
        <v>3.076923077</v>
      </c>
      <c r="AF211" s="318">
        <f t="shared" si="417"/>
        <v>1.5625</v>
      </c>
      <c r="AG211" s="318">
        <f t="shared" si="409"/>
        <v>1.587301587</v>
      </c>
      <c r="AH211" s="318">
        <f t="shared" si="410"/>
        <v>2.43902439</v>
      </c>
      <c r="AI211" s="318">
        <f t="shared" si="411"/>
        <v>3.361344538</v>
      </c>
      <c r="AJ211" s="318">
        <f t="shared" ref="AJ211:AT211" si="418">IF(ISERROR((N211/O211-1)*100),"n/a",(N211/O211-1)*100)</f>
        <v>0.8474576271</v>
      </c>
      <c r="AK211" s="318">
        <f t="shared" si="418"/>
        <v>0.8547008547</v>
      </c>
      <c r="AL211" s="318">
        <f t="shared" si="418"/>
        <v>0.8620689655</v>
      </c>
      <c r="AM211" s="318">
        <f t="shared" si="418"/>
        <v>0.8695652174</v>
      </c>
      <c r="AN211" s="318">
        <f t="shared" si="418"/>
        <v>0.8771929825</v>
      </c>
      <c r="AO211" s="318">
        <f t="shared" si="418"/>
        <v>0.8849557522</v>
      </c>
      <c r="AP211" s="318">
        <f t="shared" si="418"/>
        <v>0.4444444444</v>
      </c>
      <c r="AQ211" s="318">
        <f t="shared" si="418"/>
        <v>0.4464285714</v>
      </c>
      <c r="AR211" s="318">
        <f t="shared" si="418"/>
        <v>0.4484304933</v>
      </c>
      <c r="AS211" s="318">
        <f t="shared" si="418"/>
        <v>1.363636364</v>
      </c>
      <c r="AT211" s="318">
        <f t="shared" si="418"/>
        <v>1.382488479</v>
      </c>
      <c r="AU211" s="319">
        <f t="shared" si="9"/>
        <v>1.90695</v>
      </c>
      <c r="AV211" s="320">
        <f t="shared" si="10"/>
        <v>1.467509682</v>
      </c>
    </row>
    <row r="212" ht="11.25" customHeight="1">
      <c r="A212" s="232" t="s">
        <v>709</v>
      </c>
      <c r="B212" s="99" t="s">
        <v>710</v>
      </c>
      <c r="C212" s="309">
        <v>1.79</v>
      </c>
      <c r="D212" s="310">
        <v>1.75</v>
      </c>
      <c r="E212" s="332">
        <v>1.7</v>
      </c>
      <c r="F212" s="309">
        <v>1.6658909999999998</v>
      </c>
      <c r="G212" s="309">
        <v>1.63</v>
      </c>
      <c r="H212" s="309">
        <v>1.5623762376237624</v>
      </c>
      <c r="I212" s="309">
        <v>1.2079207920792079</v>
      </c>
      <c r="J212" s="322"/>
      <c r="K212" s="309">
        <v>1.1231588873173028</v>
      </c>
      <c r="L212" s="323">
        <v>0.9995285242809995</v>
      </c>
      <c r="M212" s="322"/>
      <c r="N212" s="316">
        <v>0.957095709570957</v>
      </c>
      <c r="O212" s="324">
        <v>0.9105139085337104</v>
      </c>
      <c r="P212" s="324">
        <v>0.8646864686468646</v>
      </c>
      <c r="Q212" s="324">
        <v>0.8196133899104195</v>
      </c>
      <c r="R212" s="324">
        <v>0.7773691654879774</v>
      </c>
      <c r="S212" s="324">
        <v>0.7321074964639321</v>
      </c>
      <c r="T212" s="324">
        <v>0.6894860914662896</v>
      </c>
      <c r="U212" s="324">
        <v>0.6476190476190475</v>
      </c>
      <c r="V212" s="324">
        <v>0.5907590759075908</v>
      </c>
      <c r="W212" s="324">
        <v>0.5476661951909477</v>
      </c>
      <c r="X212" s="324">
        <v>0.5096652522395096</v>
      </c>
      <c r="Y212" s="324">
        <v>0.47100424328147106</v>
      </c>
      <c r="Z212" s="316">
        <f t="shared" si="3"/>
        <v>21.94646149</v>
      </c>
      <c r="AA212" s="317">
        <f t="shared" si="405"/>
        <v>2.285714286</v>
      </c>
      <c r="AB212" s="317">
        <f t="shared" ref="AB212:AF212" si="419">IF(ISERROR((D212/E212-1)*100),"n/a",(D212/E212-1)*100)</f>
        <v>2.941176471</v>
      </c>
      <c r="AC212" s="318">
        <f t="shared" si="419"/>
        <v>2.047492903</v>
      </c>
      <c r="AD212" s="318">
        <f t="shared" si="419"/>
        <v>2.20190184</v>
      </c>
      <c r="AE212" s="318">
        <f t="shared" si="419"/>
        <v>4.328263625</v>
      </c>
      <c r="AF212" s="318">
        <f t="shared" si="419"/>
        <v>29.3442623</v>
      </c>
      <c r="AG212" s="318">
        <f t="shared" si="409"/>
        <v>7.546742114</v>
      </c>
      <c r="AH212" s="318">
        <f t="shared" si="410"/>
        <v>12.36886792</v>
      </c>
      <c r="AI212" s="318">
        <f t="shared" si="411"/>
        <v>4.433497537</v>
      </c>
      <c r="AJ212" s="318">
        <f t="shared" ref="AJ212:AT212" si="420">IF(ISERROR((N212/O212-1)*100),"n/a",(N212/O212-1)*100)</f>
        <v>5.115990058</v>
      </c>
      <c r="AK212" s="318">
        <f t="shared" si="420"/>
        <v>5.299890949</v>
      </c>
      <c r="AL212" s="318">
        <f t="shared" si="420"/>
        <v>5.49930971</v>
      </c>
      <c r="AM212" s="318">
        <f t="shared" si="420"/>
        <v>5.434255216</v>
      </c>
      <c r="AN212" s="318">
        <f t="shared" si="420"/>
        <v>6.182380216</v>
      </c>
      <c r="AO212" s="318">
        <f t="shared" si="420"/>
        <v>6.181619256</v>
      </c>
      <c r="AP212" s="318">
        <f t="shared" si="420"/>
        <v>6.464764123</v>
      </c>
      <c r="AQ212" s="318">
        <f t="shared" si="420"/>
        <v>9.624900239</v>
      </c>
      <c r="AR212" s="318">
        <f t="shared" si="420"/>
        <v>7.8684573</v>
      </c>
      <c r="AS212" s="318">
        <f t="shared" si="420"/>
        <v>7.456059204</v>
      </c>
      <c r="AT212" s="318">
        <f t="shared" si="420"/>
        <v>8.208208208</v>
      </c>
      <c r="AU212" s="319">
        <f t="shared" si="9"/>
        <v>7.041687674</v>
      </c>
      <c r="AV212" s="320">
        <f t="shared" si="10"/>
        <v>5.850811848</v>
      </c>
    </row>
    <row r="213" ht="11.25" customHeight="1">
      <c r="A213" s="333" t="s">
        <v>711</v>
      </c>
      <c r="B213" s="122" t="s">
        <v>712</v>
      </c>
      <c r="C213" s="309">
        <v>3.67</v>
      </c>
      <c r="D213" s="310">
        <v>3.34</v>
      </c>
      <c r="E213" s="310">
        <v>3.035</v>
      </c>
      <c r="F213" s="311">
        <v>2.8</v>
      </c>
      <c r="G213" s="311">
        <v>2.59</v>
      </c>
      <c r="H213" s="311">
        <v>2.4</v>
      </c>
      <c r="I213" s="311">
        <v>2.25</v>
      </c>
      <c r="J213" s="312"/>
      <c r="K213" s="311">
        <v>2.11</v>
      </c>
      <c r="L213" s="348">
        <v>1.97</v>
      </c>
      <c r="M213" s="312"/>
      <c r="N213" s="330">
        <v>1.83</v>
      </c>
      <c r="O213" s="335">
        <v>1.75</v>
      </c>
      <c r="P213" s="315">
        <v>1.58</v>
      </c>
      <c r="Q213" s="335">
        <v>1.46</v>
      </c>
      <c r="R213" s="335">
        <v>1.38</v>
      </c>
      <c r="S213" s="335">
        <v>1.34</v>
      </c>
      <c r="T213" s="335">
        <v>1.3</v>
      </c>
      <c r="U213" s="315">
        <v>1.29</v>
      </c>
      <c r="V213" s="315">
        <v>1.29</v>
      </c>
      <c r="W213" s="315">
        <v>1.29</v>
      </c>
      <c r="X213" s="315">
        <v>1.29</v>
      </c>
      <c r="Y213" s="315">
        <v>1.29</v>
      </c>
      <c r="Z213" s="316">
        <f t="shared" si="3"/>
        <v>41.255</v>
      </c>
      <c r="AA213" s="317">
        <f t="shared" si="405"/>
        <v>9.880239521</v>
      </c>
      <c r="AB213" s="317">
        <f t="shared" ref="AB213:AF213" si="421">IF(ISERROR((D213/E213-1)*100),"n/a",(D213/E213-1)*100)</f>
        <v>10.04942339</v>
      </c>
      <c r="AC213" s="318">
        <f t="shared" si="421"/>
        <v>8.392857143</v>
      </c>
      <c r="AD213" s="318">
        <f t="shared" si="421"/>
        <v>8.108108108</v>
      </c>
      <c r="AE213" s="318">
        <f t="shared" si="421"/>
        <v>7.916666667</v>
      </c>
      <c r="AF213" s="318">
        <f t="shared" si="421"/>
        <v>6.666666667</v>
      </c>
      <c r="AG213" s="318">
        <f t="shared" si="409"/>
        <v>6.63507109</v>
      </c>
      <c r="AH213" s="318">
        <f t="shared" si="410"/>
        <v>7.106598985</v>
      </c>
      <c r="AI213" s="318">
        <f t="shared" si="411"/>
        <v>7.650273224</v>
      </c>
      <c r="AJ213" s="318">
        <f t="shared" ref="AJ213:AT213" si="422">IF(ISERROR((N213/O213-1)*100),"n/a",(N213/O213-1)*100)</f>
        <v>4.571428571</v>
      </c>
      <c r="AK213" s="318">
        <f t="shared" si="422"/>
        <v>10.75949367</v>
      </c>
      <c r="AL213" s="318">
        <f t="shared" si="422"/>
        <v>8.219178082</v>
      </c>
      <c r="AM213" s="318">
        <f t="shared" si="422"/>
        <v>5.797101449</v>
      </c>
      <c r="AN213" s="318">
        <f t="shared" si="422"/>
        <v>2.985074627</v>
      </c>
      <c r="AO213" s="318">
        <f t="shared" si="422"/>
        <v>3.076923077</v>
      </c>
      <c r="AP213" s="318">
        <f t="shared" si="422"/>
        <v>0.7751937984</v>
      </c>
      <c r="AQ213" s="318">
        <f t="shared" si="422"/>
        <v>0</v>
      </c>
      <c r="AR213" s="318">
        <f t="shared" si="422"/>
        <v>0</v>
      </c>
      <c r="AS213" s="318">
        <f t="shared" si="422"/>
        <v>0</v>
      </c>
      <c r="AT213" s="318">
        <f t="shared" si="422"/>
        <v>0</v>
      </c>
      <c r="AU213" s="319">
        <f t="shared" si="9"/>
        <v>5.429514904</v>
      </c>
      <c r="AV213" s="320">
        <f t="shared" si="10"/>
        <v>3.71466873</v>
      </c>
    </row>
    <row r="214" ht="11.25" customHeight="1">
      <c r="A214" s="321" t="s">
        <v>1702</v>
      </c>
      <c r="B214" s="99" t="s">
        <v>1703</v>
      </c>
      <c r="C214" s="309">
        <v>1.505</v>
      </c>
      <c r="D214" s="310">
        <v>1.31</v>
      </c>
      <c r="E214" s="310">
        <v>1.0150000000000001</v>
      </c>
      <c r="F214" s="309">
        <v>0.475</v>
      </c>
      <c r="G214" s="309">
        <v>0.45</v>
      </c>
      <c r="H214" s="309">
        <v>0.3</v>
      </c>
      <c r="I214" s="309">
        <v>0.12</v>
      </c>
      <c r="J214" s="322"/>
      <c r="K214" s="328">
        <v>0.0</v>
      </c>
      <c r="L214" s="326">
        <v>0.0</v>
      </c>
      <c r="M214" s="322"/>
      <c r="N214" s="327">
        <v>0.0</v>
      </c>
      <c r="O214" s="325">
        <v>0.0</v>
      </c>
      <c r="P214" s="325">
        <v>0.0</v>
      </c>
      <c r="Q214" s="325">
        <v>0.0</v>
      </c>
      <c r="R214" s="325">
        <v>0.0</v>
      </c>
      <c r="S214" s="325">
        <v>0.0</v>
      </c>
      <c r="T214" s="325">
        <v>0.0</v>
      </c>
      <c r="U214" s="325">
        <v>0.0</v>
      </c>
      <c r="V214" s="325">
        <v>0.0</v>
      </c>
      <c r="W214" s="325">
        <v>0.0</v>
      </c>
      <c r="X214" s="325">
        <v>0.0</v>
      </c>
      <c r="Y214" s="325">
        <v>0.0</v>
      </c>
      <c r="Z214" s="316">
        <f t="shared" si="3"/>
        <v>5.175</v>
      </c>
      <c r="AA214" s="317">
        <f t="shared" si="405"/>
        <v>14.88549618</v>
      </c>
      <c r="AB214" s="317">
        <f t="shared" ref="AB214:AF214" si="423">IF(ISERROR((D214/E214-1)*100),"n/a",(D214/E214-1)*100)</f>
        <v>29.06403941</v>
      </c>
      <c r="AC214" s="318">
        <f t="shared" si="423"/>
        <v>113.6842105</v>
      </c>
      <c r="AD214" s="318">
        <f t="shared" si="423"/>
        <v>5.555555556</v>
      </c>
      <c r="AE214" s="318">
        <f t="shared" si="423"/>
        <v>50</v>
      </c>
      <c r="AF214" s="318">
        <f t="shared" si="423"/>
        <v>150</v>
      </c>
      <c r="AG214" s="318" t="str">
        <f t="shared" si="409"/>
        <v>n/a</v>
      </c>
      <c r="AH214" s="318" t="str">
        <f t="shared" si="410"/>
        <v>n/a</v>
      </c>
      <c r="AI214" s="318" t="str">
        <f t="shared" si="411"/>
        <v>n/a</v>
      </c>
      <c r="AJ214" s="318" t="str">
        <f t="shared" ref="AJ214:AT214" si="424">IF(ISERROR((N214/O214-1)*100),"n/a",(N214/O214-1)*100)</f>
        <v>n/a</v>
      </c>
      <c r="AK214" s="318" t="str">
        <f t="shared" si="424"/>
        <v>n/a</v>
      </c>
      <c r="AL214" s="318" t="str">
        <f t="shared" si="424"/>
        <v>n/a</v>
      </c>
      <c r="AM214" s="318" t="str">
        <f t="shared" si="424"/>
        <v>n/a</v>
      </c>
      <c r="AN214" s="318" t="str">
        <f t="shared" si="424"/>
        <v>n/a</v>
      </c>
      <c r="AO214" s="318" t="str">
        <f t="shared" si="424"/>
        <v>n/a</v>
      </c>
      <c r="AP214" s="318" t="str">
        <f t="shared" si="424"/>
        <v>n/a</v>
      </c>
      <c r="AQ214" s="318" t="str">
        <f t="shared" si="424"/>
        <v>n/a</v>
      </c>
      <c r="AR214" s="318" t="str">
        <f t="shared" si="424"/>
        <v>n/a</v>
      </c>
      <c r="AS214" s="318" t="str">
        <f t="shared" si="424"/>
        <v>n/a</v>
      </c>
      <c r="AT214" s="318" t="str">
        <f t="shared" si="424"/>
        <v>n/a</v>
      </c>
      <c r="AU214" s="319">
        <f t="shared" si="9"/>
        <v>60.53155028</v>
      </c>
      <c r="AV214" s="320">
        <f t="shared" si="10"/>
        <v>58.37267996</v>
      </c>
    </row>
    <row r="215" ht="11.25" customHeight="1">
      <c r="A215" s="232" t="s">
        <v>250</v>
      </c>
      <c r="B215" s="99" t="s">
        <v>251</v>
      </c>
      <c r="C215" s="309">
        <v>0.82</v>
      </c>
      <c r="D215" s="310">
        <v>0.75</v>
      </c>
      <c r="E215" s="310">
        <v>0.71</v>
      </c>
      <c r="F215" s="309">
        <v>0.695</v>
      </c>
      <c r="G215" s="309">
        <v>0.67</v>
      </c>
      <c r="H215" s="309">
        <v>0.635</v>
      </c>
      <c r="I215" s="309">
        <v>0.5</v>
      </c>
      <c r="J215" s="322"/>
      <c r="K215" s="309">
        <v>0.35</v>
      </c>
      <c r="L215" s="323">
        <v>0.29</v>
      </c>
      <c r="M215" s="322"/>
      <c r="N215" s="316">
        <v>0.2475</v>
      </c>
      <c r="O215" s="325">
        <v>0.23</v>
      </c>
      <c r="P215" s="324">
        <v>0.2225</v>
      </c>
      <c r="Q215" s="324">
        <v>0.19</v>
      </c>
      <c r="R215" s="324">
        <v>0.17</v>
      </c>
      <c r="S215" s="324">
        <v>0.14</v>
      </c>
      <c r="T215" s="324">
        <v>0.1125</v>
      </c>
      <c r="U215" s="324">
        <v>0.0925</v>
      </c>
      <c r="V215" s="324">
        <v>0.0825</v>
      </c>
      <c r="W215" s="325">
        <v>0.075</v>
      </c>
      <c r="X215" s="324">
        <v>0.07125</v>
      </c>
      <c r="Y215" s="324">
        <v>0.0625</v>
      </c>
      <c r="Z215" s="316">
        <f t="shared" si="3"/>
        <v>7.11625</v>
      </c>
      <c r="AA215" s="317">
        <f t="shared" si="405"/>
        <v>9.333333333</v>
      </c>
      <c r="AB215" s="317">
        <f t="shared" ref="AB215:AF215" si="425">IF(ISERROR((D215/E215-1)*100),"n/a",(D215/E215-1)*100)</f>
        <v>5.633802817</v>
      </c>
      <c r="AC215" s="318">
        <f t="shared" si="425"/>
        <v>2.158273381</v>
      </c>
      <c r="AD215" s="318">
        <f t="shared" si="425"/>
        <v>3.731343284</v>
      </c>
      <c r="AE215" s="318">
        <f t="shared" si="425"/>
        <v>5.511811024</v>
      </c>
      <c r="AF215" s="318">
        <f t="shared" si="425"/>
        <v>27</v>
      </c>
      <c r="AG215" s="318">
        <f t="shared" si="409"/>
        <v>42.85714286</v>
      </c>
      <c r="AH215" s="318">
        <f t="shared" si="410"/>
        <v>20.68965517</v>
      </c>
      <c r="AI215" s="318">
        <f t="shared" si="411"/>
        <v>17.17171717</v>
      </c>
      <c r="AJ215" s="318">
        <f t="shared" ref="AJ215:AT215" si="426">IF(ISERROR((N215/O215-1)*100),"n/a",(N215/O215-1)*100)</f>
        <v>7.608695652</v>
      </c>
      <c r="AK215" s="318">
        <f t="shared" si="426"/>
        <v>3.370786517</v>
      </c>
      <c r="AL215" s="318">
        <f t="shared" si="426"/>
        <v>17.10526316</v>
      </c>
      <c r="AM215" s="318">
        <f t="shared" si="426"/>
        <v>11.76470588</v>
      </c>
      <c r="AN215" s="318">
        <f t="shared" si="426"/>
        <v>21.42857143</v>
      </c>
      <c r="AO215" s="318">
        <f t="shared" si="426"/>
        <v>24.44444444</v>
      </c>
      <c r="AP215" s="318">
        <f t="shared" si="426"/>
        <v>21.62162162</v>
      </c>
      <c r="AQ215" s="318">
        <f t="shared" si="426"/>
        <v>12.12121212</v>
      </c>
      <c r="AR215" s="318">
        <f t="shared" si="426"/>
        <v>10</v>
      </c>
      <c r="AS215" s="318">
        <f t="shared" si="426"/>
        <v>5.263157895</v>
      </c>
      <c r="AT215" s="318">
        <f t="shared" si="426"/>
        <v>14</v>
      </c>
      <c r="AU215" s="319">
        <f t="shared" si="9"/>
        <v>14.14077689</v>
      </c>
      <c r="AV215" s="320">
        <f t="shared" si="10"/>
        <v>10.1367788</v>
      </c>
    </row>
    <row r="216" ht="11.25" customHeight="1">
      <c r="A216" s="232" t="s">
        <v>1263</v>
      </c>
      <c r="B216" s="99" t="s">
        <v>1264</v>
      </c>
      <c r="C216" s="309">
        <v>0.45</v>
      </c>
      <c r="D216" s="349">
        <v>0.4</v>
      </c>
      <c r="E216" s="310">
        <v>0.31000000000000005</v>
      </c>
      <c r="F216" s="328">
        <v>0.28</v>
      </c>
      <c r="G216" s="309">
        <v>0.25</v>
      </c>
      <c r="H216" s="328">
        <v>0.24</v>
      </c>
      <c r="I216" s="309">
        <v>0.21</v>
      </c>
      <c r="J216" s="322"/>
      <c r="K216" s="328">
        <v>0.2</v>
      </c>
      <c r="L216" s="323">
        <v>0.18</v>
      </c>
      <c r="M216" s="322"/>
      <c r="N216" s="327">
        <v>0.16</v>
      </c>
      <c r="O216" s="325">
        <v>0.16</v>
      </c>
      <c r="P216" s="325">
        <v>0.16</v>
      </c>
      <c r="Q216" s="325">
        <v>0.16</v>
      </c>
      <c r="R216" s="325">
        <v>0.16</v>
      </c>
      <c r="S216" s="325">
        <v>0.16</v>
      </c>
      <c r="T216" s="325">
        <v>0.16</v>
      </c>
      <c r="U216" s="325">
        <v>0.16</v>
      </c>
      <c r="V216" s="325">
        <v>0.16</v>
      </c>
      <c r="W216" s="325">
        <v>0.16</v>
      </c>
      <c r="X216" s="325">
        <v>0.16</v>
      </c>
      <c r="Y216" s="325">
        <v>0.16</v>
      </c>
      <c r="Z216" s="316">
        <f t="shared" si="3"/>
        <v>4.44</v>
      </c>
      <c r="AA216" s="317">
        <f t="shared" si="405"/>
        <v>12.5</v>
      </c>
      <c r="AB216" s="317">
        <f t="shared" ref="AB216:AF216" si="427">IF(ISERROR((D216/E216-1)*100),"n/a",(D216/E216-1)*100)</f>
        <v>29.03225806</v>
      </c>
      <c r="AC216" s="318">
        <f t="shared" si="427"/>
        <v>10.71428571</v>
      </c>
      <c r="AD216" s="318">
        <f t="shared" si="427"/>
        <v>12</v>
      </c>
      <c r="AE216" s="318">
        <f t="shared" si="427"/>
        <v>4.166666667</v>
      </c>
      <c r="AF216" s="318">
        <f t="shared" si="427"/>
        <v>14.28571429</v>
      </c>
      <c r="AG216" s="318">
        <f t="shared" si="409"/>
        <v>5</v>
      </c>
      <c r="AH216" s="318">
        <f t="shared" si="410"/>
        <v>11.11111111</v>
      </c>
      <c r="AI216" s="318">
        <f t="shared" si="411"/>
        <v>12.5</v>
      </c>
      <c r="AJ216" s="318">
        <f t="shared" ref="AJ216:AT216" si="428">IF(ISERROR((N216/O216-1)*100),"n/a",(N216/O216-1)*100)</f>
        <v>0</v>
      </c>
      <c r="AK216" s="318">
        <f t="shared" si="428"/>
        <v>0</v>
      </c>
      <c r="AL216" s="318">
        <f t="shared" si="428"/>
        <v>0</v>
      </c>
      <c r="AM216" s="318">
        <f t="shared" si="428"/>
        <v>0</v>
      </c>
      <c r="AN216" s="318">
        <f t="shared" si="428"/>
        <v>0</v>
      </c>
      <c r="AO216" s="318">
        <f t="shared" si="428"/>
        <v>0</v>
      </c>
      <c r="AP216" s="318">
        <f t="shared" si="428"/>
        <v>0</v>
      </c>
      <c r="AQ216" s="318">
        <f t="shared" si="428"/>
        <v>0</v>
      </c>
      <c r="AR216" s="318">
        <f t="shared" si="428"/>
        <v>0</v>
      </c>
      <c r="AS216" s="318">
        <f t="shared" si="428"/>
        <v>0</v>
      </c>
      <c r="AT216" s="318">
        <f t="shared" si="428"/>
        <v>0</v>
      </c>
      <c r="AU216" s="319">
        <f t="shared" si="9"/>
        <v>5.565501792</v>
      </c>
      <c r="AV216" s="320">
        <f t="shared" si="10"/>
        <v>7.828998916</v>
      </c>
    </row>
    <row r="217" ht="11.25" customHeight="1">
      <c r="A217" s="299" t="s">
        <v>713</v>
      </c>
      <c r="B217" s="331" t="s">
        <v>714</v>
      </c>
      <c r="C217" s="309">
        <v>1.06</v>
      </c>
      <c r="D217" s="310">
        <v>1.0</v>
      </c>
      <c r="E217" s="310">
        <v>0.92</v>
      </c>
      <c r="F217" s="337">
        <v>0.88</v>
      </c>
      <c r="G217" s="337">
        <v>0.84</v>
      </c>
      <c r="H217" s="337">
        <v>0.8</v>
      </c>
      <c r="I217" s="337">
        <v>0.72</v>
      </c>
      <c r="J217" s="338"/>
      <c r="K217" s="337">
        <v>0.58</v>
      </c>
      <c r="L217" s="339">
        <v>0.46</v>
      </c>
      <c r="M217" s="338"/>
      <c r="N217" s="345">
        <v>0.4</v>
      </c>
      <c r="O217" s="340">
        <v>0.4875</v>
      </c>
      <c r="P217" s="341">
        <v>0.7375</v>
      </c>
      <c r="Q217" s="340">
        <v>0.645</v>
      </c>
      <c r="R217" s="340">
        <v>0.0</v>
      </c>
      <c r="S217" s="340">
        <v>0.0</v>
      </c>
      <c r="T217" s="340">
        <v>0.0</v>
      </c>
      <c r="U217" s="340">
        <v>0.0</v>
      </c>
      <c r="V217" s="340">
        <v>0.0</v>
      </c>
      <c r="W217" s="340">
        <v>0.0</v>
      </c>
      <c r="X217" s="340">
        <v>0.0</v>
      </c>
      <c r="Y217" s="340">
        <v>0.0</v>
      </c>
      <c r="Z217" s="316">
        <f t="shared" si="3"/>
        <v>9.53</v>
      </c>
      <c r="AA217" s="317">
        <f t="shared" si="405"/>
        <v>6</v>
      </c>
      <c r="AB217" s="317">
        <f t="shared" ref="AB217:AF217" si="429">IF(ISERROR((D217/E217-1)*100),"n/a",(D217/E217-1)*100)</f>
        <v>8.695652174</v>
      </c>
      <c r="AC217" s="318">
        <f t="shared" si="429"/>
        <v>4.545454545</v>
      </c>
      <c r="AD217" s="318">
        <f t="shared" si="429"/>
        <v>4.761904762</v>
      </c>
      <c r="AE217" s="318">
        <f t="shared" si="429"/>
        <v>5</v>
      </c>
      <c r="AF217" s="318">
        <f t="shared" si="429"/>
        <v>11.11111111</v>
      </c>
      <c r="AG217" s="318">
        <f t="shared" si="409"/>
        <v>24.13793103</v>
      </c>
      <c r="AH217" s="318">
        <f t="shared" si="410"/>
        <v>26.08695652</v>
      </c>
      <c r="AI217" s="318">
        <f t="shared" si="411"/>
        <v>15</v>
      </c>
      <c r="AJ217" s="318">
        <f t="shared" ref="AJ217:AT217" si="430">IF(ISERROR((N217/O217-1)*100),"n/a",(N217/O217-1)*100)</f>
        <v>-17.94871795</v>
      </c>
      <c r="AK217" s="318">
        <f t="shared" si="430"/>
        <v>-33.89830508</v>
      </c>
      <c r="AL217" s="318">
        <f t="shared" si="430"/>
        <v>14.34108527</v>
      </c>
      <c r="AM217" s="318" t="str">
        <f t="shared" si="430"/>
        <v>n/a</v>
      </c>
      <c r="AN217" s="318" t="str">
        <f t="shared" si="430"/>
        <v>n/a</v>
      </c>
      <c r="AO217" s="318" t="str">
        <f t="shared" si="430"/>
        <v>n/a</v>
      </c>
      <c r="AP217" s="318" t="str">
        <f t="shared" si="430"/>
        <v>n/a</v>
      </c>
      <c r="AQ217" s="318" t="str">
        <f t="shared" si="430"/>
        <v>n/a</v>
      </c>
      <c r="AR217" s="318" t="str">
        <f t="shared" si="430"/>
        <v>n/a</v>
      </c>
      <c r="AS217" s="318" t="str">
        <f t="shared" si="430"/>
        <v>n/a</v>
      </c>
      <c r="AT217" s="318" t="str">
        <f t="shared" si="430"/>
        <v>n/a</v>
      </c>
      <c r="AU217" s="319">
        <f t="shared" si="9"/>
        <v>5.652756032</v>
      </c>
      <c r="AV217" s="320">
        <f t="shared" si="10"/>
        <v>16.74691708</v>
      </c>
    </row>
    <row r="218" ht="11.25" customHeight="1">
      <c r="A218" s="253" t="s">
        <v>1265</v>
      </c>
      <c r="B218" s="122" t="s">
        <v>1266</v>
      </c>
      <c r="C218" s="309">
        <v>1.68</v>
      </c>
      <c r="D218" s="310">
        <v>1.5</v>
      </c>
      <c r="E218" s="330">
        <v>1.2999999999999998</v>
      </c>
      <c r="F218" s="309">
        <v>1.16</v>
      </c>
      <c r="G218" s="309">
        <v>1.08</v>
      </c>
      <c r="H218" s="309">
        <v>0.92</v>
      </c>
      <c r="I218" s="309">
        <v>0.74</v>
      </c>
      <c r="J218" s="322"/>
      <c r="K218" s="309">
        <v>0.4</v>
      </c>
      <c r="L218" s="323">
        <v>0.2</v>
      </c>
      <c r="M218" s="381"/>
      <c r="N218" s="327">
        <v>0.08</v>
      </c>
      <c r="O218" s="325">
        <v>0.12</v>
      </c>
      <c r="P218" s="324">
        <v>0.24</v>
      </c>
      <c r="Q218" s="324">
        <v>0.06</v>
      </c>
      <c r="R218" s="325">
        <v>0.0</v>
      </c>
      <c r="S218" s="325">
        <v>0.0</v>
      </c>
      <c r="T218" s="325">
        <v>0.0</v>
      </c>
      <c r="U218" s="325">
        <v>0.0</v>
      </c>
      <c r="V218" s="325">
        <v>0.0</v>
      </c>
      <c r="W218" s="325">
        <v>0.0</v>
      </c>
      <c r="X218" s="325">
        <v>0.0</v>
      </c>
      <c r="Y218" s="325">
        <v>0.0</v>
      </c>
      <c r="Z218" s="316">
        <f t="shared" si="3"/>
        <v>9.48</v>
      </c>
      <c r="AA218" s="317">
        <f t="shared" si="405"/>
        <v>12</v>
      </c>
      <c r="AB218" s="317">
        <f t="shared" ref="AB218:AF218" si="431">IF(ISERROR((D218/E218-1)*100),"n/a",(D218/E218-1)*100)</f>
        <v>15.38461538</v>
      </c>
      <c r="AC218" s="318">
        <f t="shared" si="431"/>
        <v>12.06896552</v>
      </c>
      <c r="AD218" s="318">
        <f t="shared" si="431"/>
        <v>7.407407407</v>
      </c>
      <c r="AE218" s="318">
        <f t="shared" si="431"/>
        <v>17.39130435</v>
      </c>
      <c r="AF218" s="318">
        <f t="shared" si="431"/>
        <v>24.32432432</v>
      </c>
      <c r="AG218" s="318">
        <f t="shared" si="409"/>
        <v>85</v>
      </c>
      <c r="AH218" s="318">
        <f t="shared" si="410"/>
        <v>100</v>
      </c>
      <c r="AI218" s="318">
        <f t="shared" si="411"/>
        <v>150</v>
      </c>
      <c r="AJ218" s="318">
        <f t="shared" ref="AJ218:AT218" si="432">IF(ISERROR((N218/O218-1)*100),"n/a",(N218/O218-1)*100)</f>
        <v>-33.33333333</v>
      </c>
      <c r="AK218" s="318">
        <f t="shared" si="432"/>
        <v>-50</v>
      </c>
      <c r="AL218" s="318">
        <f t="shared" si="432"/>
        <v>300</v>
      </c>
      <c r="AM218" s="318" t="str">
        <f t="shared" si="432"/>
        <v>n/a</v>
      </c>
      <c r="AN218" s="318" t="str">
        <f t="shared" si="432"/>
        <v>n/a</v>
      </c>
      <c r="AO218" s="318" t="str">
        <f t="shared" si="432"/>
        <v>n/a</v>
      </c>
      <c r="AP218" s="318" t="str">
        <f t="shared" si="432"/>
        <v>n/a</v>
      </c>
      <c r="AQ218" s="318" t="str">
        <f t="shared" si="432"/>
        <v>n/a</v>
      </c>
      <c r="AR218" s="318" t="str">
        <f t="shared" si="432"/>
        <v>n/a</v>
      </c>
      <c r="AS218" s="318" t="str">
        <f t="shared" si="432"/>
        <v>n/a</v>
      </c>
      <c r="AT218" s="318" t="str">
        <f t="shared" si="432"/>
        <v>n/a</v>
      </c>
      <c r="AU218" s="319">
        <f t="shared" si="9"/>
        <v>53.35360697</v>
      </c>
      <c r="AV218" s="320">
        <f t="shared" si="10"/>
        <v>95.65666294</v>
      </c>
    </row>
    <row r="219" ht="11.25" customHeight="1">
      <c r="A219" s="321" t="s">
        <v>2046</v>
      </c>
      <c r="B219" s="99" t="s">
        <v>2047</v>
      </c>
      <c r="C219" s="309">
        <v>1.25</v>
      </c>
      <c r="D219" s="258">
        <v>1.13</v>
      </c>
      <c r="E219" s="99">
        <v>1.03</v>
      </c>
      <c r="F219" s="258">
        <v>0.97</v>
      </c>
      <c r="G219" s="258">
        <v>0.66</v>
      </c>
      <c r="H219" s="328">
        <v>0.0</v>
      </c>
      <c r="I219" s="328">
        <v>0.0</v>
      </c>
      <c r="J219" s="258"/>
      <c r="K219" s="328">
        <v>0.0</v>
      </c>
      <c r="L219" s="326">
        <v>0.0</v>
      </c>
      <c r="M219" s="381"/>
      <c r="N219" s="327">
        <v>0.0</v>
      </c>
      <c r="O219" s="325">
        <v>0.0</v>
      </c>
      <c r="P219" s="325">
        <v>0.0</v>
      </c>
      <c r="Q219" s="325">
        <v>0.0</v>
      </c>
      <c r="R219" s="325">
        <v>0.0</v>
      </c>
      <c r="S219" s="325">
        <v>0.0</v>
      </c>
      <c r="T219" s="325">
        <v>0.0</v>
      </c>
      <c r="U219" s="325">
        <v>0.0</v>
      </c>
      <c r="V219" s="325">
        <v>0.0</v>
      </c>
      <c r="W219" s="325">
        <v>0.0</v>
      </c>
      <c r="X219" s="325">
        <v>0.0</v>
      </c>
      <c r="Y219" s="325">
        <v>0.0</v>
      </c>
      <c r="Z219" s="316">
        <f t="shared" si="3"/>
        <v>5.04</v>
      </c>
      <c r="AA219" s="317">
        <f t="shared" si="405"/>
        <v>10.61946903</v>
      </c>
      <c r="AB219" s="317">
        <f t="shared" ref="AB219:AF219" si="433">IF(ISERROR((D219/E219-1)*100),"n/a",(D219/E219-1)*100)</f>
        <v>9.708737864</v>
      </c>
      <c r="AC219" s="318">
        <f t="shared" si="433"/>
        <v>6.18556701</v>
      </c>
      <c r="AD219" s="318">
        <f t="shared" si="433"/>
        <v>46.96969697</v>
      </c>
      <c r="AE219" s="318" t="str">
        <f t="shared" si="433"/>
        <v>n/a</v>
      </c>
      <c r="AF219" s="318" t="str">
        <f t="shared" si="433"/>
        <v>n/a</v>
      </c>
      <c r="AG219" s="318" t="str">
        <f t="shared" si="409"/>
        <v>n/a</v>
      </c>
      <c r="AH219" s="318" t="str">
        <f t="shared" si="410"/>
        <v>n/a</v>
      </c>
      <c r="AI219" s="318" t="str">
        <f t="shared" si="411"/>
        <v>n/a</v>
      </c>
      <c r="AJ219" s="318" t="str">
        <f t="shared" ref="AJ219:AT219" si="434">IF(ISERROR((N219/O219-1)*100),"n/a",(N219/O219-1)*100)</f>
        <v>n/a</v>
      </c>
      <c r="AK219" s="318" t="str">
        <f t="shared" si="434"/>
        <v>n/a</v>
      </c>
      <c r="AL219" s="318" t="str">
        <f t="shared" si="434"/>
        <v>n/a</v>
      </c>
      <c r="AM219" s="318" t="str">
        <f t="shared" si="434"/>
        <v>n/a</v>
      </c>
      <c r="AN219" s="318" t="str">
        <f t="shared" si="434"/>
        <v>n/a</v>
      </c>
      <c r="AO219" s="318" t="str">
        <f t="shared" si="434"/>
        <v>n/a</v>
      </c>
      <c r="AP219" s="318" t="str">
        <f t="shared" si="434"/>
        <v>n/a</v>
      </c>
      <c r="AQ219" s="318" t="str">
        <f t="shared" si="434"/>
        <v>n/a</v>
      </c>
      <c r="AR219" s="318" t="str">
        <f t="shared" si="434"/>
        <v>n/a</v>
      </c>
      <c r="AS219" s="318" t="str">
        <f t="shared" si="434"/>
        <v>n/a</v>
      </c>
      <c r="AT219" s="318" t="str">
        <f t="shared" si="434"/>
        <v>n/a</v>
      </c>
      <c r="AU219" s="319">
        <f t="shared" si="9"/>
        <v>18.37086772</v>
      </c>
      <c r="AV219" s="320">
        <f t="shared" si="10"/>
        <v>19.16151754</v>
      </c>
    </row>
    <row r="220" ht="11.25" customHeight="1">
      <c r="A220" s="321" t="s">
        <v>715</v>
      </c>
      <c r="B220" s="99" t="s">
        <v>716</v>
      </c>
      <c r="C220" s="309">
        <v>0.5775</v>
      </c>
      <c r="D220" s="310">
        <v>0.5675</v>
      </c>
      <c r="E220" s="316">
        <v>0.5575000000000001</v>
      </c>
      <c r="F220" s="309">
        <v>0.5475</v>
      </c>
      <c r="G220" s="309">
        <v>0.5365</v>
      </c>
      <c r="H220" s="309">
        <v>0.522</v>
      </c>
      <c r="I220" s="309">
        <v>0.505</v>
      </c>
      <c r="J220" s="322"/>
      <c r="K220" s="309">
        <v>0.4875</v>
      </c>
      <c r="L220" s="323">
        <v>0.475</v>
      </c>
      <c r="M220" s="322"/>
      <c r="N220" s="316">
        <v>0.4575</v>
      </c>
      <c r="O220" s="324">
        <v>0.4425</v>
      </c>
      <c r="P220" s="324">
        <v>0.405</v>
      </c>
      <c r="Q220" s="324">
        <v>0.3525</v>
      </c>
      <c r="R220" s="324">
        <v>0.3225</v>
      </c>
      <c r="S220" s="324">
        <v>0.2925</v>
      </c>
      <c r="T220" s="324">
        <v>0.264375</v>
      </c>
      <c r="U220" s="324">
        <v>0.12375</v>
      </c>
      <c r="V220" s="325">
        <v>0.0</v>
      </c>
      <c r="W220" s="325">
        <v>0.0</v>
      </c>
      <c r="X220" s="325">
        <v>0.0</v>
      </c>
      <c r="Y220" s="325">
        <v>0.0</v>
      </c>
      <c r="Z220" s="316">
        <f t="shared" si="3"/>
        <v>7.436625</v>
      </c>
      <c r="AA220" s="317">
        <f t="shared" si="405"/>
        <v>1.762114537</v>
      </c>
      <c r="AB220" s="317">
        <f t="shared" ref="AB220:AF220" si="435">IF(ISERROR((D220/E220-1)*100),"n/a",(D220/E220-1)*100)</f>
        <v>1.793721973</v>
      </c>
      <c r="AC220" s="318">
        <f t="shared" si="435"/>
        <v>1.826484018</v>
      </c>
      <c r="AD220" s="318">
        <f t="shared" si="435"/>
        <v>2.050326188</v>
      </c>
      <c r="AE220" s="318">
        <f t="shared" si="435"/>
        <v>2.777777778</v>
      </c>
      <c r="AF220" s="318">
        <f t="shared" si="435"/>
        <v>3.366336634</v>
      </c>
      <c r="AG220" s="318">
        <f t="shared" si="409"/>
        <v>3.58974359</v>
      </c>
      <c r="AH220" s="318">
        <f t="shared" si="410"/>
        <v>2.631578947</v>
      </c>
      <c r="AI220" s="318">
        <f t="shared" si="411"/>
        <v>3.825136612</v>
      </c>
      <c r="AJ220" s="318">
        <f t="shared" ref="AJ220:AT220" si="436">IF(ISERROR((N220/O220-1)*100),"n/a",(N220/O220-1)*100)</f>
        <v>3.389830508</v>
      </c>
      <c r="AK220" s="318">
        <f t="shared" si="436"/>
        <v>9.259259259</v>
      </c>
      <c r="AL220" s="318">
        <f t="shared" si="436"/>
        <v>14.89361702</v>
      </c>
      <c r="AM220" s="318">
        <f t="shared" si="436"/>
        <v>9.302325581</v>
      </c>
      <c r="AN220" s="318">
        <f t="shared" si="436"/>
        <v>10.25641026</v>
      </c>
      <c r="AO220" s="318">
        <f t="shared" si="436"/>
        <v>10.63829787</v>
      </c>
      <c r="AP220" s="318">
        <f t="shared" si="436"/>
        <v>113.6363636</v>
      </c>
      <c r="AQ220" s="318" t="str">
        <f t="shared" si="436"/>
        <v>n/a</v>
      </c>
      <c r="AR220" s="318" t="str">
        <f t="shared" si="436"/>
        <v>n/a</v>
      </c>
      <c r="AS220" s="318" t="str">
        <f t="shared" si="436"/>
        <v>n/a</v>
      </c>
      <c r="AT220" s="318" t="str">
        <f t="shared" si="436"/>
        <v>n/a</v>
      </c>
      <c r="AU220" s="319">
        <f t="shared" si="9"/>
        <v>12.18745778</v>
      </c>
      <c r="AV220" s="320">
        <f t="shared" si="10"/>
        <v>27.35930815</v>
      </c>
    </row>
    <row r="221" ht="11.25" customHeight="1">
      <c r="A221" s="321" t="s">
        <v>717</v>
      </c>
      <c r="B221" s="133" t="s">
        <v>718</v>
      </c>
      <c r="C221" s="309">
        <v>0.5075</v>
      </c>
      <c r="D221" s="310">
        <v>0.4975</v>
      </c>
      <c r="E221" s="332">
        <v>0.4875</v>
      </c>
      <c r="F221" s="309">
        <v>0.4775</v>
      </c>
      <c r="G221" s="309">
        <v>0.46849999999999997</v>
      </c>
      <c r="H221" s="309">
        <v>0.463</v>
      </c>
      <c r="I221" s="309">
        <v>0.455</v>
      </c>
      <c r="J221" s="322"/>
      <c r="K221" s="309">
        <v>0.4375</v>
      </c>
      <c r="L221" s="323">
        <v>0.425</v>
      </c>
      <c r="M221" s="322"/>
      <c r="N221" s="316">
        <v>0.4075</v>
      </c>
      <c r="O221" s="324">
        <v>0.3925</v>
      </c>
      <c r="P221" s="324">
        <v>0.355</v>
      </c>
      <c r="Q221" s="324">
        <v>0.3025</v>
      </c>
      <c r="R221" s="324">
        <v>0.27375</v>
      </c>
      <c r="S221" s="324">
        <v>0.25031000000000003</v>
      </c>
      <c r="T221" s="324">
        <v>0.23343</v>
      </c>
      <c r="U221" s="324">
        <v>0.219375</v>
      </c>
      <c r="V221" s="325">
        <v>0.2025</v>
      </c>
      <c r="W221" s="325">
        <v>0.2025</v>
      </c>
      <c r="X221" s="324">
        <v>0.2025</v>
      </c>
      <c r="Y221" s="324">
        <v>0.199685</v>
      </c>
      <c r="Z221" s="316">
        <f t="shared" si="3"/>
        <v>7.46055</v>
      </c>
      <c r="AA221" s="317">
        <f t="shared" si="405"/>
        <v>2.010050251</v>
      </c>
      <c r="AB221" s="317">
        <f t="shared" ref="AB221:AF221" si="437">IF(ISERROR((D221/E221-1)*100),"n/a",(D221/E221-1)*100)</f>
        <v>2.051282051</v>
      </c>
      <c r="AC221" s="318">
        <f t="shared" si="437"/>
        <v>2.094240838</v>
      </c>
      <c r="AD221" s="318">
        <f t="shared" si="437"/>
        <v>1.921024546</v>
      </c>
      <c r="AE221" s="318">
        <f t="shared" si="437"/>
        <v>1.187904968</v>
      </c>
      <c r="AF221" s="318">
        <f t="shared" si="437"/>
        <v>1.758241758</v>
      </c>
      <c r="AG221" s="318">
        <f t="shared" si="409"/>
        <v>4</v>
      </c>
      <c r="AH221" s="318">
        <f t="shared" si="410"/>
        <v>2.941176471</v>
      </c>
      <c r="AI221" s="318">
        <f t="shared" si="411"/>
        <v>4.294478528</v>
      </c>
      <c r="AJ221" s="318">
        <f t="shared" ref="AJ221:AT221" si="438">IF(ISERROR((N221/O221-1)*100),"n/a",(N221/O221-1)*100)</f>
        <v>3.821656051</v>
      </c>
      <c r="AK221" s="318">
        <f t="shared" si="438"/>
        <v>10.56338028</v>
      </c>
      <c r="AL221" s="318">
        <f t="shared" si="438"/>
        <v>17.3553719</v>
      </c>
      <c r="AM221" s="318">
        <f t="shared" si="438"/>
        <v>10.50228311</v>
      </c>
      <c r="AN221" s="318">
        <f t="shared" si="438"/>
        <v>9.364388159</v>
      </c>
      <c r="AO221" s="318">
        <f t="shared" si="438"/>
        <v>7.231289894</v>
      </c>
      <c r="AP221" s="318">
        <f t="shared" si="438"/>
        <v>6.406837607</v>
      </c>
      <c r="AQ221" s="318">
        <f t="shared" si="438"/>
        <v>8.333333333</v>
      </c>
      <c r="AR221" s="318">
        <f t="shared" si="438"/>
        <v>0</v>
      </c>
      <c r="AS221" s="318">
        <f t="shared" si="438"/>
        <v>0</v>
      </c>
      <c r="AT221" s="318">
        <f t="shared" si="438"/>
        <v>1.409720309</v>
      </c>
      <c r="AU221" s="319">
        <f t="shared" si="9"/>
        <v>4.862333003</v>
      </c>
      <c r="AV221" s="320">
        <f t="shared" si="10"/>
        <v>4.479390101</v>
      </c>
    </row>
    <row r="222" ht="11.25" customHeight="1">
      <c r="A222" s="181" t="s">
        <v>1268</v>
      </c>
      <c r="B222" s="122" t="s">
        <v>1269</v>
      </c>
      <c r="C222" s="309">
        <v>2.12</v>
      </c>
      <c r="D222" s="310">
        <v>1.95</v>
      </c>
      <c r="E222" s="310">
        <v>1.8</v>
      </c>
      <c r="F222" s="311">
        <v>1.6</v>
      </c>
      <c r="G222" s="311">
        <v>1.47</v>
      </c>
      <c r="H222" s="311">
        <v>1.29</v>
      </c>
      <c r="I222" s="311">
        <v>1.2</v>
      </c>
      <c r="J222" s="312"/>
      <c r="K222" s="311">
        <v>0.68</v>
      </c>
      <c r="L222" s="313">
        <v>0.4</v>
      </c>
      <c r="M222" s="312"/>
      <c r="N222" s="314">
        <v>0.4</v>
      </c>
      <c r="O222" s="315">
        <v>0.4</v>
      </c>
      <c r="P222" s="315">
        <v>0.4</v>
      </c>
      <c r="Q222" s="335">
        <v>0.4</v>
      </c>
      <c r="R222" s="335">
        <v>0.39</v>
      </c>
      <c r="S222" s="335">
        <v>0.345</v>
      </c>
      <c r="T222" s="335">
        <v>0.3</v>
      </c>
      <c r="U222" s="315">
        <v>0.0</v>
      </c>
      <c r="V222" s="315">
        <v>0.0</v>
      </c>
      <c r="W222" s="315">
        <v>0.0</v>
      </c>
      <c r="X222" s="315">
        <v>0.0</v>
      </c>
      <c r="Y222" s="315">
        <v>0.0</v>
      </c>
      <c r="Z222" s="316">
        <f t="shared" si="3"/>
        <v>15.145</v>
      </c>
      <c r="AA222" s="317">
        <f t="shared" si="405"/>
        <v>8.717948718</v>
      </c>
      <c r="AB222" s="317">
        <f t="shared" ref="AB222:AF222" si="439">IF(ISERROR((D222/E222-1)*100),"n/a",(D222/E222-1)*100)</f>
        <v>8.333333333</v>
      </c>
      <c r="AC222" s="318">
        <f t="shared" si="439"/>
        <v>12.5</v>
      </c>
      <c r="AD222" s="318">
        <f t="shared" si="439"/>
        <v>8.843537415</v>
      </c>
      <c r="AE222" s="318">
        <f t="shared" si="439"/>
        <v>13.95348837</v>
      </c>
      <c r="AF222" s="318">
        <f t="shared" si="439"/>
        <v>7.5</v>
      </c>
      <c r="AG222" s="318">
        <f t="shared" si="409"/>
        <v>76.47058824</v>
      </c>
      <c r="AH222" s="318">
        <f t="shared" si="410"/>
        <v>70</v>
      </c>
      <c r="AI222" s="318">
        <f t="shared" si="411"/>
        <v>0</v>
      </c>
      <c r="AJ222" s="318">
        <f t="shared" ref="AJ222:AT222" si="440">IF(ISERROR((N222/O222-1)*100),"n/a",(N222/O222-1)*100)</f>
        <v>0</v>
      </c>
      <c r="AK222" s="318">
        <f t="shared" si="440"/>
        <v>0</v>
      </c>
      <c r="AL222" s="318">
        <f t="shared" si="440"/>
        <v>0</v>
      </c>
      <c r="AM222" s="318">
        <f t="shared" si="440"/>
        <v>2.564102564</v>
      </c>
      <c r="AN222" s="318">
        <f t="shared" si="440"/>
        <v>13.04347826</v>
      </c>
      <c r="AO222" s="318">
        <f t="shared" si="440"/>
        <v>15</v>
      </c>
      <c r="AP222" s="318" t="str">
        <f t="shared" si="440"/>
        <v>n/a</v>
      </c>
      <c r="AQ222" s="318" t="str">
        <f t="shared" si="440"/>
        <v>n/a</v>
      </c>
      <c r="AR222" s="318" t="str">
        <f t="shared" si="440"/>
        <v>n/a</v>
      </c>
      <c r="AS222" s="318" t="str">
        <f t="shared" si="440"/>
        <v>n/a</v>
      </c>
      <c r="AT222" s="318" t="str">
        <f t="shared" si="440"/>
        <v>n/a</v>
      </c>
      <c r="AU222" s="319">
        <f t="shared" si="9"/>
        <v>15.79509846</v>
      </c>
      <c r="AV222" s="320">
        <f t="shared" si="10"/>
        <v>23.96133172</v>
      </c>
    </row>
    <row r="223" ht="11.25" customHeight="1">
      <c r="A223" s="382" t="s">
        <v>1868</v>
      </c>
      <c r="B223" s="99" t="s">
        <v>1869</v>
      </c>
      <c r="C223" s="309">
        <v>0.625</v>
      </c>
      <c r="D223" s="310">
        <v>0.525</v>
      </c>
      <c r="E223" s="310">
        <v>0.425</v>
      </c>
      <c r="F223" s="309">
        <v>0.34</v>
      </c>
      <c r="G223" s="309">
        <v>0.2675</v>
      </c>
      <c r="H223" s="309">
        <v>0.2</v>
      </c>
      <c r="I223" s="328">
        <v>0.0</v>
      </c>
      <c r="J223" s="383"/>
      <c r="K223" s="328">
        <v>0.15</v>
      </c>
      <c r="L223" s="326">
        <v>0.15</v>
      </c>
      <c r="M223" s="383"/>
      <c r="N223" s="326">
        <v>0.15</v>
      </c>
      <c r="O223" s="352">
        <v>0.15</v>
      </c>
      <c r="P223" s="325">
        <v>0.3375</v>
      </c>
      <c r="Q223" s="324">
        <v>0.6</v>
      </c>
      <c r="R223" s="324">
        <v>0.5</v>
      </c>
      <c r="S223" s="324">
        <v>0.3375</v>
      </c>
      <c r="T223" s="324">
        <v>0.24</v>
      </c>
      <c r="U223" s="324">
        <v>0.14</v>
      </c>
      <c r="V223" s="324">
        <v>0.11</v>
      </c>
      <c r="W223" s="324">
        <v>0.0667</v>
      </c>
      <c r="X223" s="324">
        <v>0.0533</v>
      </c>
      <c r="Y223" s="324">
        <v>0.04</v>
      </c>
      <c r="Z223" s="316">
        <f t="shared" si="3"/>
        <v>5.4075</v>
      </c>
      <c r="AA223" s="317">
        <f t="shared" si="405"/>
        <v>19.04761905</v>
      </c>
      <c r="AB223" s="317">
        <f t="shared" ref="AB223:AF223" si="441">IF(ISERROR((D223/E223-1)*100),"n/a",(D223/E223-1)*100)</f>
        <v>23.52941176</v>
      </c>
      <c r="AC223" s="318">
        <f t="shared" si="441"/>
        <v>25</v>
      </c>
      <c r="AD223" s="318">
        <f t="shared" si="441"/>
        <v>27.10280374</v>
      </c>
      <c r="AE223" s="318">
        <f t="shared" si="441"/>
        <v>33.75</v>
      </c>
      <c r="AF223" s="318" t="str">
        <f t="shared" si="441"/>
        <v>n/a</v>
      </c>
      <c r="AG223" s="318">
        <f t="shared" si="409"/>
        <v>-100</v>
      </c>
      <c r="AH223" s="318">
        <f t="shared" si="410"/>
        <v>0</v>
      </c>
      <c r="AI223" s="318">
        <f t="shared" si="411"/>
        <v>0</v>
      </c>
      <c r="AJ223" s="318">
        <f t="shared" ref="AJ223:AT223" si="442">IF(ISERROR((N223/O223-1)*100),"n/a",(N223/O223-1)*100)</f>
        <v>0</v>
      </c>
      <c r="AK223" s="318">
        <f t="shared" si="442"/>
        <v>-55.55555556</v>
      </c>
      <c r="AL223" s="318">
        <f t="shared" si="442"/>
        <v>-43.75</v>
      </c>
      <c r="AM223" s="318">
        <f t="shared" si="442"/>
        <v>20</v>
      </c>
      <c r="AN223" s="318">
        <f t="shared" si="442"/>
        <v>48.14814815</v>
      </c>
      <c r="AO223" s="318">
        <f t="shared" si="442"/>
        <v>40.625</v>
      </c>
      <c r="AP223" s="318">
        <f t="shared" si="442"/>
        <v>71.42857143</v>
      </c>
      <c r="AQ223" s="318">
        <f t="shared" si="442"/>
        <v>27.27272727</v>
      </c>
      <c r="AR223" s="318">
        <f t="shared" si="442"/>
        <v>64.91754123</v>
      </c>
      <c r="AS223" s="318">
        <f t="shared" si="442"/>
        <v>25.14071295</v>
      </c>
      <c r="AT223" s="318">
        <f t="shared" si="442"/>
        <v>33.25</v>
      </c>
      <c r="AU223" s="319">
        <f t="shared" si="9"/>
        <v>13.67931474</v>
      </c>
      <c r="AV223" s="320">
        <f t="shared" si="10"/>
        <v>41.51745598</v>
      </c>
    </row>
    <row r="224" ht="11.25" customHeight="1">
      <c r="A224" s="350" t="s">
        <v>1870</v>
      </c>
      <c r="B224" s="99" t="s">
        <v>1871</v>
      </c>
      <c r="C224" s="309">
        <v>9.0</v>
      </c>
      <c r="D224" s="310">
        <v>8.0</v>
      </c>
      <c r="E224" s="258">
        <v>7.0</v>
      </c>
      <c r="F224" s="258">
        <v>6.0</v>
      </c>
      <c r="G224" s="258">
        <v>5.0</v>
      </c>
      <c r="H224" s="258">
        <v>4.0</v>
      </c>
      <c r="I224" s="258">
        <v>3.0</v>
      </c>
      <c r="J224" s="258"/>
      <c r="K224" s="258">
        <v>8.0</v>
      </c>
      <c r="L224" s="99">
        <v>5.0</v>
      </c>
      <c r="M224" s="258"/>
      <c r="N224" s="99">
        <v>13.0</v>
      </c>
      <c r="O224" s="55">
        <v>10.0</v>
      </c>
      <c r="P224" s="55">
        <v>10.0</v>
      </c>
      <c r="Q224" s="325">
        <v>0.0</v>
      </c>
      <c r="R224" s="325">
        <v>0.0</v>
      </c>
      <c r="S224" s="325">
        <v>0.0</v>
      </c>
      <c r="T224" s="325">
        <v>0.0</v>
      </c>
      <c r="U224" s="325">
        <v>0.0</v>
      </c>
      <c r="V224" s="325">
        <v>0.0</v>
      </c>
      <c r="W224" s="325">
        <v>0.0</v>
      </c>
      <c r="X224" s="325">
        <v>0.0</v>
      </c>
      <c r="Y224" s="325">
        <v>0.0</v>
      </c>
      <c r="Z224" s="316">
        <f t="shared" si="3"/>
        <v>88</v>
      </c>
      <c r="AA224" s="317">
        <f t="shared" si="405"/>
        <v>12.5</v>
      </c>
      <c r="AB224" s="317">
        <f t="shared" ref="AB224:AF224" si="443">IF(ISERROR((D224/E224-1)*100),"n/a",(D224/E224-1)*100)</f>
        <v>14.28571429</v>
      </c>
      <c r="AC224" s="318">
        <f t="shared" si="443"/>
        <v>16.66666667</v>
      </c>
      <c r="AD224" s="318">
        <f t="shared" si="443"/>
        <v>20</v>
      </c>
      <c r="AE224" s="318">
        <f t="shared" si="443"/>
        <v>25</v>
      </c>
      <c r="AF224" s="318">
        <f t="shared" si="443"/>
        <v>33.33333333</v>
      </c>
      <c r="AG224" s="318">
        <f t="shared" si="409"/>
        <v>-62.5</v>
      </c>
      <c r="AH224" s="318">
        <f t="shared" si="410"/>
        <v>60</v>
      </c>
      <c r="AI224" s="318">
        <f t="shared" si="411"/>
        <v>-61.53846154</v>
      </c>
      <c r="AJ224" s="318">
        <f t="shared" ref="AJ224:AT224" si="444">IF(ISERROR((N224/O224-1)*100),"n/a",(N224/O224-1)*100)</f>
        <v>30</v>
      </c>
      <c r="AK224" s="318">
        <f t="shared" si="444"/>
        <v>0</v>
      </c>
      <c r="AL224" s="318" t="str">
        <f t="shared" si="444"/>
        <v>n/a</v>
      </c>
      <c r="AM224" s="318" t="str">
        <f t="shared" si="444"/>
        <v>n/a</v>
      </c>
      <c r="AN224" s="318" t="str">
        <f t="shared" si="444"/>
        <v>n/a</v>
      </c>
      <c r="AO224" s="318" t="str">
        <f t="shared" si="444"/>
        <v>n/a</v>
      </c>
      <c r="AP224" s="318" t="str">
        <f t="shared" si="444"/>
        <v>n/a</v>
      </c>
      <c r="AQ224" s="318" t="str">
        <f t="shared" si="444"/>
        <v>n/a</v>
      </c>
      <c r="AR224" s="318" t="str">
        <f t="shared" si="444"/>
        <v>n/a</v>
      </c>
      <c r="AS224" s="318" t="str">
        <f t="shared" si="444"/>
        <v>n/a</v>
      </c>
      <c r="AT224" s="318" t="str">
        <f t="shared" si="444"/>
        <v>n/a</v>
      </c>
      <c r="AU224" s="319">
        <f t="shared" si="9"/>
        <v>7.977022977</v>
      </c>
      <c r="AV224" s="320">
        <f t="shared" si="10"/>
        <v>37.77233236</v>
      </c>
    </row>
    <row r="225" ht="11.25" customHeight="1">
      <c r="A225" s="321" t="s">
        <v>1704</v>
      </c>
      <c r="B225" s="99" t="s">
        <v>1705</v>
      </c>
      <c r="C225" s="309">
        <v>0.67</v>
      </c>
      <c r="D225" s="310">
        <v>0.62</v>
      </c>
      <c r="E225" s="310">
        <v>0.545</v>
      </c>
      <c r="F225" s="309">
        <v>0.4889120545868082</v>
      </c>
      <c r="G225" s="309">
        <v>0.3645337376800607</v>
      </c>
      <c r="H225" s="309">
        <v>0.18681576952236542</v>
      </c>
      <c r="I225" s="328">
        <v>0.057467778620166804</v>
      </c>
      <c r="J225" s="322"/>
      <c r="K225" s="323">
        <v>0.057467778620166804</v>
      </c>
      <c r="L225" s="323">
        <v>0.04884761182714178</v>
      </c>
      <c r="M225" s="322"/>
      <c r="N225" s="316">
        <v>0.04597422289613343</v>
      </c>
      <c r="O225" s="325">
        <v>0.03448066717210008</v>
      </c>
      <c r="P225" s="324">
        <v>0.03448066717210008</v>
      </c>
      <c r="Q225" s="324">
        <v>0.028733889310083402</v>
      </c>
      <c r="R225" s="324">
        <v>0.022987111448066717</v>
      </c>
      <c r="S225" s="324">
        <v>0.018688400303260043</v>
      </c>
      <c r="T225" s="324">
        <v>0.015815011372251706</v>
      </c>
      <c r="U225" s="324">
        <v>0.014374526156178924</v>
      </c>
      <c r="V225" s="324">
        <v>0.01221379833206975</v>
      </c>
      <c r="W225" s="324">
        <v>0.011493555724033358</v>
      </c>
      <c r="X225" s="324">
        <v>0.009332827899924186</v>
      </c>
      <c r="Y225" s="324">
        <v>0.008612585291887794</v>
      </c>
      <c r="Z225" s="316">
        <f t="shared" si="3"/>
        <v>3.296231994</v>
      </c>
      <c r="AA225" s="317">
        <f t="shared" si="405"/>
        <v>8.064516129</v>
      </c>
      <c r="AB225" s="317">
        <f t="shared" ref="AB225:AF225" si="445">IF(ISERROR((D225/E225-1)*100),"n/a",(D225/E225-1)*100)</f>
        <v>13.76146789</v>
      </c>
      <c r="AC225" s="318">
        <f t="shared" si="445"/>
        <v>11.4719907</v>
      </c>
      <c r="AD225" s="318">
        <f t="shared" si="445"/>
        <v>34.11983695</v>
      </c>
      <c r="AE225" s="318">
        <f t="shared" si="445"/>
        <v>95.13006777</v>
      </c>
      <c r="AF225" s="318">
        <f t="shared" si="445"/>
        <v>225.0791557</v>
      </c>
      <c r="AG225" s="318">
        <f t="shared" si="409"/>
        <v>0</v>
      </c>
      <c r="AH225" s="318">
        <f t="shared" si="410"/>
        <v>17.64705882</v>
      </c>
      <c r="AI225" s="318">
        <f t="shared" si="411"/>
        <v>6.25</v>
      </c>
      <c r="AJ225" s="318">
        <f t="shared" ref="AJ225:AT225" si="446">IF(ISERROR((N225/O225-1)*100),"n/a",(N225/O225-1)*100)</f>
        <v>33.33333333</v>
      </c>
      <c r="AK225" s="318">
        <f t="shared" si="446"/>
        <v>0</v>
      </c>
      <c r="AL225" s="318">
        <f t="shared" si="446"/>
        <v>20</v>
      </c>
      <c r="AM225" s="318">
        <f t="shared" si="446"/>
        <v>25</v>
      </c>
      <c r="AN225" s="318">
        <f t="shared" si="446"/>
        <v>23.0020284</v>
      </c>
      <c r="AO225" s="318">
        <f t="shared" si="446"/>
        <v>18.16874401</v>
      </c>
      <c r="AP225" s="318">
        <f t="shared" si="446"/>
        <v>10.02109705</v>
      </c>
      <c r="AQ225" s="318">
        <f t="shared" si="446"/>
        <v>17.69087523</v>
      </c>
      <c r="AR225" s="318">
        <f t="shared" si="446"/>
        <v>6.266490765</v>
      </c>
      <c r="AS225" s="318">
        <f t="shared" si="446"/>
        <v>23.15190902</v>
      </c>
      <c r="AT225" s="318">
        <f t="shared" si="446"/>
        <v>8.362676056</v>
      </c>
      <c r="AU225" s="319">
        <f t="shared" si="9"/>
        <v>29.82606239</v>
      </c>
      <c r="AV225" s="320">
        <f t="shared" si="10"/>
        <v>50.19595962</v>
      </c>
    </row>
    <row r="226" ht="11.25" customHeight="1">
      <c r="A226" s="122" t="s">
        <v>1270</v>
      </c>
      <c r="B226" s="122" t="s">
        <v>1271</v>
      </c>
      <c r="C226" s="309">
        <v>1.76</v>
      </c>
      <c r="D226" s="310">
        <v>1.68</v>
      </c>
      <c r="E226" s="330">
        <v>1.56</v>
      </c>
      <c r="F226" s="309">
        <v>1.49</v>
      </c>
      <c r="G226" s="309">
        <v>1.35</v>
      </c>
      <c r="H226" s="309">
        <v>0.86</v>
      </c>
      <c r="I226" s="309">
        <v>0.75</v>
      </c>
      <c r="J226" s="322"/>
      <c r="K226" s="309">
        <v>0.6</v>
      </c>
      <c r="L226" s="323">
        <v>0.4</v>
      </c>
      <c r="M226" s="322"/>
      <c r="N226" s="327">
        <v>0.35</v>
      </c>
      <c r="O226" s="325">
        <v>0.35</v>
      </c>
      <c r="P226" s="324">
        <v>0.35</v>
      </c>
      <c r="Q226" s="324">
        <v>0.30572</v>
      </c>
      <c r="R226" s="324">
        <v>0.26627</v>
      </c>
      <c r="S226" s="324">
        <v>0.23669</v>
      </c>
      <c r="T226" s="325">
        <v>0.2071</v>
      </c>
      <c r="U226" s="325">
        <v>0.2071</v>
      </c>
      <c r="V226" s="325">
        <v>0.2071</v>
      </c>
      <c r="W226" s="325">
        <v>0.2071</v>
      </c>
      <c r="X226" s="324">
        <v>0.2071</v>
      </c>
      <c r="Y226" s="325">
        <v>0.05227</v>
      </c>
      <c r="Z226" s="316">
        <f t="shared" si="3"/>
        <v>13.39645</v>
      </c>
      <c r="AA226" s="317">
        <f t="shared" si="405"/>
        <v>4.761904762</v>
      </c>
      <c r="AB226" s="317">
        <f t="shared" ref="AB226:AF226" si="447">IF(ISERROR((D226/E226-1)*100),"n/a",(D226/E226-1)*100)</f>
        <v>7.692307692</v>
      </c>
      <c r="AC226" s="318">
        <f t="shared" si="447"/>
        <v>4.697986577</v>
      </c>
      <c r="AD226" s="318">
        <f t="shared" si="447"/>
        <v>10.37037037</v>
      </c>
      <c r="AE226" s="318">
        <f t="shared" si="447"/>
        <v>56.97674419</v>
      </c>
      <c r="AF226" s="318">
        <f t="shared" si="447"/>
        <v>14.66666667</v>
      </c>
      <c r="AG226" s="318">
        <f t="shared" si="409"/>
        <v>25</v>
      </c>
      <c r="AH226" s="318">
        <f t="shared" si="410"/>
        <v>50</v>
      </c>
      <c r="AI226" s="318">
        <f t="shared" si="411"/>
        <v>14.28571429</v>
      </c>
      <c r="AJ226" s="318">
        <f t="shared" ref="AJ226:AT226" si="448">IF(ISERROR((N226/O226-1)*100),"n/a",(N226/O226-1)*100)</f>
        <v>0</v>
      </c>
      <c r="AK226" s="318">
        <f t="shared" si="448"/>
        <v>0</v>
      </c>
      <c r="AL226" s="318">
        <f t="shared" si="448"/>
        <v>14.48384142</v>
      </c>
      <c r="AM226" s="318">
        <f t="shared" si="448"/>
        <v>14.81578849</v>
      </c>
      <c r="AN226" s="318">
        <f t="shared" si="448"/>
        <v>12.49735942</v>
      </c>
      <c r="AO226" s="318">
        <f t="shared" si="448"/>
        <v>14.28778368</v>
      </c>
      <c r="AP226" s="318">
        <f t="shared" si="448"/>
        <v>0</v>
      </c>
      <c r="AQ226" s="318">
        <f t="shared" si="448"/>
        <v>0</v>
      </c>
      <c r="AR226" s="318">
        <f t="shared" si="448"/>
        <v>0</v>
      </c>
      <c r="AS226" s="318">
        <f t="shared" si="448"/>
        <v>0</v>
      </c>
      <c r="AT226" s="318">
        <f t="shared" si="448"/>
        <v>296.2119763</v>
      </c>
      <c r="AU226" s="319">
        <f t="shared" si="9"/>
        <v>27.03742219</v>
      </c>
      <c r="AV226" s="320">
        <f t="shared" si="10"/>
        <v>65.25767147</v>
      </c>
    </row>
    <row r="227" ht="11.25" customHeight="1">
      <c r="A227" s="321" t="s">
        <v>1513</v>
      </c>
      <c r="B227" s="99" t="s">
        <v>1514</v>
      </c>
      <c r="C227" s="309">
        <v>3.36</v>
      </c>
      <c r="D227" s="310">
        <v>3.035</v>
      </c>
      <c r="E227" s="316">
        <v>2.79</v>
      </c>
      <c r="F227" s="309">
        <v>2.485</v>
      </c>
      <c r="G227" s="309">
        <v>2.16</v>
      </c>
      <c r="H227" s="309">
        <v>1.805</v>
      </c>
      <c r="I227" s="309">
        <v>1.409</v>
      </c>
      <c r="J227" s="322"/>
      <c r="K227" s="328">
        <v>0.0</v>
      </c>
      <c r="L227" s="326">
        <v>0.0</v>
      </c>
      <c r="M227" s="322"/>
      <c r="N227" s="327">
        <v>0.0</v>
      </c>
      <c r="O227" s="325">
        <v>0.0</v>
      </c>
      <c r="P227" s="325">
        <v>0.0</v>
      </c>
      <c r="Q227" s="325">
        <v>0.0</v>
      </c>
      <c r="R227" s="325">
        <v>0.0</v>
      </c>
      <c r="S227" s="325">
        <v>0.0</v>
      </c>
      <c r="T227" s="325">
        <v>0.0</v>
      </c>
      <c r="U227" s="325">
        <v>0.0</v>
      </c>
      <c r="V227" s="325">
        <v>0.0</v>
      </c>
      <c r="W227" s="325">
        <v>0.0</v>
      </c>
      <c r="X227" s="325">
        <v>0.0</v>
      </c>
      <c r="Y227" s="325">
        <v>0.0</v>
      </c>
      <c r="Z227" s="316">
        <f t="shared" si="3"/>
        <v>17.044</v>
      </c>
      <c r="AA227" s="317">
        <f t="shared" si="405"/>
        <v>10.70840198</v>
      </c>
      <c r="AB227" s="317">
        <f t="shared" ref="AB227:AF227" si="449">IF(ISERROR((D227/E227-1)*100),"n/a",(D227/E227-1)*100)</f>
        <v>8.781362007</v>
      </c>
      <c r="AC227" s="318">
        <f t="shared" si="449"/>
        <v>12.27364185</v>
      </c>
      <c r="AD227" s="318">
        <f t="shared" si="449"/>
        <v>15.0462963</v>
      </c>
      <c r="AE227" s="318">
        <f t="shared" si="449"/>
        <v>19.66759003</v>
      </c>
      <c r="AF227" s="318">
        <f t="shared" si="449"/>
        <v>28.10503903</v>
      </c>
      <c r="AG227" s="318" t="str">
        <f t="shared" si="409"/>
        <v>n/a</v>
      </c>
      <c r="AH227" s="318" t="str">
        <f t="shared" si="410"/>
        <v>n/a</v>
      </c>
      <c r="AI227" s="318" t="str">
        <f t="shared" si="411"/>
        <v>n/a</v>
      </c>
      <c r="AJ227" s="318" t="str">
        <f t="shared" ref="AJ227:AT227" si="450">IF(ISERROR((N227/O227-1)*100),"n/a",(N227/O227-1)*100)</f>
        <v>n/a</v>
      </c>
      <c r="AK227" s="318" t="str">
        <f t="shared" si="450"/>
        <v>n/a</v>
      </c>
      <c r="AL227" s="318" t="str">
        <f t="shared" si="450"/>
        <v>n/a</v>
      </c>
      <c r="AM227" s="318" t="str">
        <f t="shared" si="450"/>
        <v>n/a</v>
      </c>
      <c r="AN227" s="318" t="str">
        <f t="shared" si="450"/>
        <v>n/a</v>
      </c>
      <c r="AO227" s="318" t="str">
        <f t="shared" si="450"/>
        <v>n/a</v>
      </c>
      <c r="AP227" s="318" t="str">
        <f t="shared" si="450"/>
        <v>n/a</v>
      </c>
      <c r="AQ227" s="318" t="str">
        <f t="shared" si="450"/>
        <v>n/a</v>
      </c>
      <c r="AR227" s="318" t="str">
        <f t="shared" si="450"/>
        <v>n/a</v>
      </c>
      <c r="AS227" s="318" t="str">
        <f t="shared" si="450"/>
        <v>n/a</v>
      </c>
      <c r="AT227" s="318" t="str">
        <f t="shared" si="450"/>
        <v>n/a</v>
      </c>
      <c r="AU227" s="319">
        <f t="shared" si="9"/>
        <v>15.76372187</v>
      </c>
      <c r="AV227" s="320">
        <f t="shared" si="10"/>
        <v>7.135170109</v>
      </c>
    </row>
    <row r="228" ht="11.25" customHeight="1">
      <c r="A228" s="321" t="s">
        <v>2048</v>
      </c>
      <c r="B228" s="99" t="s">
        <v>2049</v>
      </c>
      <c r="C228" s="309">
        <v>1.1</v>
      </c>
      <c r="D228" s="310">
        <v>0.9</v>
      </c>
      <c r="E228" s="316">
        <v>0.68</v>
      </c>
      <c r="F228" s="310">
        <v>0.605</v>
      </c>
      <c r="G228" s="310">
        <v>0.55</v>
      </c>
      <c r="H228" s="310">
        <v>0.5</v>
      </c>
      <c r="I228" s="310">
        <v>0.5</v>
      </c>
      <c r="J228" s="310"/>
      <c r="K228" s="310">
        <v>0.5</v>
      </c>
      <c r="L228" s="326">
        <v>0.0</v>
      </c>
      <c r="M228" s="322"/>
      <c r="N228" s="327">
        <v>0.0</v>
      </c>
      <c r="O228" s="325">
        <v>0.0</v>
      </c>
      <c r="P228" s="325">
        <v>0.0</v>
      </c>
      <c r="Q228" s="325">
        <v>0.0</v>
      </c>
      <c r="R228" s="325">
        <v>0.0</v>
      </c>
      <c r="S228" s="325">
        <v>0.0</v>
      </c>
      <c r="T228" s="325">
        <v>0.0</v>
      </c>
      <c r="U228" s="325">
        <v>0.0</v>
      </c>
      <c r="V228" s="325">
        <v>0.0</v>
      </c>
      <c r="W228" s="325">
        <v>0.0</v>
      </c>
      <c r="X228" s="325">
        <v>0.0</v>
      </c>
      <c r="Y228" s="325">
        <v>0.0</v>
      </c>
      <c r="Z228" s="316">
        <f t="shared" si="3"/>
        <v>5.335</v>
      </c>
      <c r="AA228" s="317">
        <f t="shared" si="405"/>
        <v>22.22222222</v>
      </c>
      <c r="AB228" s="317">
        <f t="shared" ref="AB228:AF228" si="451">IF(ISERROR((D228/E228-1)*100),"n/a",(D228/E228-1)*100)</f>
        <v>32.35294118</v>
      </c>
      <c r="AC228" s="318">
        <f t="shared" si="451"/>
        <v>12.39669421</v>
      </c>
      <c r="AD228" s="318">
        <f t="shared" si="451"/>
        <v>10</v>
      </c>
      <c r="AE228" s="318">
        <f t="shared" si="451"/>
        <v>10</v>
      </c>
      <c r="AF228" s="318">
        <f t="shared" si="451"/>
        <v>0</v>
      </c>
      <c r="AG228" s="318">
        <f t="shared" si="409"/>
        <v>0</v>
      </c>
      <c r="AH228" s="318" t="str">
        <f t="shared" si="410"/>
        <v>n/a</v>
      </c>
      <c r="AI228" s="318" t="str">
        <f t="shared" si="411"/>
        <v>n/a</v>
      </c>
      <c r="AJ228" s="318" t="str">
        <f t="shared" ref="AJ228:AT228" si="452">IF(ISERROR((N228/O228-1)*100),"n/a",(N228/O228-1)*100)</f>
        <v>n/a</v>
      </c>
      <c r="AK228" s="318" t="str">
        <f t="shared" si="452"/>
        <v>n/a</v>
      </c>
      <c r="AL228" s="318" t="str">
        <f t="shared" si="452"/>
        <v>n/a</v>
      </c>
      <c r="AM228" s="318" t="str">
        <f t="shared" si="452"/>
        <v>n/a</v>
      </c>
      <c r="AN228" s="318" t="str">
        <f t="shared" si="452"/>
        <v>n/a</v>
      </c>
      <c r="AO228" s="318" t="str">
        <f t="shared" si="452"/>
        <v>n/a</v>
      </c>
      <c r="AP228" s="318" t="str">
        <f t="shared" si="452"/>
        <v>n/a</v>
      </c>
      <c r="AQ228" s="318" t="str">
        <f t="shared" si="452"/>
        <v>n/a</v>
      </c>
      <c r="AR228" s="318" t="str">
        <f t="shared" si="452"/>
        <v>n/a</v>
      </c>
      <c r="AS228" s="318" t="str">
        <f t="shared" si="452"/>
        <v>n/a</v>
      </c>
      <c r="AT228" s="318" t="str">
        <f t="shared" si="452"/>
        <v>n/a</v>
      </c>
      <c r="AU228" s="319">
        <f t="shared" si="9"/>
        <v>12.42455109</v>
      </c>
      <c r="AV228" s="320">
        <f t="shared" si="10"/>
        <v>11.64496817</v>
      </c>
    </row>
    <row r="229" ht="11.25" customHeight="1">
      <c r="A229" s="342" t="s">
        <v>1872</v>
      </c>
      <c r="B229" s="99" t="s">
        <v>1873</v>
      </c>
      <c r="C229" s="309">
        <v>0.79</v>
      </c>
      <c r="D229" s="310">
        <v>0.67</v>
      </c>
      <c r="E229" s="331">
        <v>0.58</v>
      </c>
      <c r="F229" s="258">
        <v>0.5</v>
      </c>
      <c r="G229" s="258">
        <v>0.42</v>
      </c>
      <c r="H229" s="258">
        <v>0.1</v>
      </c>
      <c r="I229" s="328">
        <v>0.0</v>
      </c>
      <c r="J229" s="258"/>
      <c r="K229" s="328">
        <v>0.0</v>
      </c>
      <c r="L229" s="326">
        <v>0.0</v>
      </c>
      <c r="M229" s="258"/>
      <c r="N229" s="326">
        <v>0.0</v>
      </c>
      <c r="O229" s="352">
        <v>0.0</v>
      </c>
      <c r="P229" s="352">
        <v>0.0</v>
      </c>
      <c r="Q229" s="352">
        <v>0.0</v>
      </c>
      <c r="R229" s="352">
        <v>0.0</v>
      </c>
      <c r="S229" s="352">
        <v>0.0</v>
      </c>
      <c r="T229" s="352">
        <v>0.0</v>
      </c>
      <c r="U229" s="352">
        <v>0.0</v>
      </c>
      <c r="V229" s="352">
        <v>0.0</v>
      </c>
      <c r="W229" s="352">
        <v>0.0</v>
      </c>
      <c r="X229" s="352">
        <v>0.0</v>
      </c>
      <c r="Y229" s="352">
        <v>0.0</v>
      </c>
      <c r="Z229" s="316">
        <f t="shared" si="3"/>
        <v>3.06</v>
      </c>
      <c r="AA229" s="317">
        <f t="shared" si="405"/>
        <v>17.91044776</v>
      </c>
      <c r="AB229" s="317">
        <f t="shared" ref="AB229:AF229" si="453">IF(ISERROR((D229/E229-1)*100),"n/a",(D229/E229-1)*100)</f>
        <v>15.51724138</v>
      </c>
      <c r="AC229" s="318">
        <f t="shared" si="453"/>
        <v>16</v>
      </c>
      <c r="AD229" s="318">
        <f t="shared" si="453"/>
        <v>19.04761905</v>
      </c>
      <c r="AE229" s="318">
        <f t="shared" si="453"/>
        <v>320</v>
      </c>
      <c r="AF229" s="318" t="str">
        <f t="shared" si="453"/>
        <v>n/a</v>
      </c>
      <c r="AG229" s="318" t="str">
        <f t="shared" si="409"/>
        <v>n/a</v>
      </c>
      <c r="AH229" s="318" t="str">
        <f t="shared" si="410"/>
        <v>n/a</v>
      </c>
      <c r="AI229" s="318" t="str">
        <f t="shared" si="411"/>
        <v>n/a</v>
      </c>
      <c r="AJ229" s="318" t="str">
        <f t="shared" ref="AJ229:AT229" si="454">IF(ISERROR((N229/O229-1)*100),"n/a",(N229/O229-1)*100)</f>
        <v>n/a</v>
      </c>
      <c r="AK229" s="318" t="str">
        <f t="shared" si="454"/>
        <v>n/a</v>
      </c>
      <c r="AL229" s="318" t="str">
        <f t="shared" si="454"/>
        <v>n/a</v>
      </c>
      <c r="AM229" s="318" t="str">
        <f t="shared" si="454"/>
        <v>n/a</v>
      </c>
      <c r="AN229" s="318" t="str">
        <f t="shared" si="454"/>
        <v>n/a</v>
      </c>
      <c r="AO229" s="318" t="str">
        <f t="shared" si="454"/>
        <v>n/a</v>
      </c>
      <c r="AP229" s="318" t="str">
        <f t="shared" si="454"/>
        <v>n/a</v>
      </c>
      <c r="AQ229" s="318" t="str">
        <f t="shared" si="454"/>
        <v>n/a</v>
      </c>
      <c r="AR229" s="318" t="str">
        <f t="shared" si="454"/>
        <v>n/a</v>
      </c>
      <c r="AS229" s="318" t="str">
        <f t="shared" si="454"/>
        <v>n/a</v>
      </c>
      <c r="AT229" s="318" t="str">
        <f t="shared" si="454"/>
        <v>n/a</v>
      </c>
      <c r="AU229" s="319">
        <f t="shared" si="9"/>
        <v>77.69506164</v>
      </c>
      <c r="AV229" s="320">
        <f t="shared" si="10"/>
        <v>135.4601119</v>
      </c>
    </row>
    <row r="230" ht="11.25" customHeight="1">
      <c r="A230" s="181" t="s">
        <v>719</v>
      </c>
      <c r="B230" s="122" t="s">
        <v>720</v>
      </c>
      <c r="C230" s="309">
        <v>4.25</v>
      </c>
      <c r="D230" s="310">
        <v>3.96</v>
      </c>
      <c r="E230" s="310">
        <v>3.72</v>
      </c>
      <c r="F230" s="311">
        <v>3.52</v>
      </c>
      <c r="G230" s="311">
        <v>3.4</v>
      </c>
      <c r="H230" s="311">
        <v>3.32</v>
      </c>
      <c r="I230" s="311">
        <v>3.12</v>
      </c>
      <c r="J230" s="312"/>
      <c r="K230" s="311">
        <v>2.92</v>
      </c>
      <c r="L230" s="348">
        <v>2.72</v>
      </c>
      <c r="M230" s="360"/>
      <c r="N230" s="330">
        <v>1.94</v>
      </c>
      <c r="O230" s="335">
        <v>1.35</v>
      </c>
      <c r="P230" s="335">
        <v>1.24</v>
      </c>
      <c r="Q230" s="335">
        <v>1.145</v>
      </c>
      <c r="R230" s="335">
        <v>1.06</v>
      </c>
      <c r="S230" s="335">
        <v>0.8875679999999999</v>
      </c>
      <c r="T230" s="315">
        <v>0.0</v>
      </c>
      <c r="U230" s="315">
        <v>0.0</v>
      </c>
      <c r="V230" s="315">
        <v>0.0</v>
      </c>
      <c r="W230" s="315">
        <v>0.0</v>
      </c>
      <c r="X230" s="315">
        <v>0.0</v>
      </c>
      <c r="Y230" s="315">
        <v>0.0</v>
      </c>
      <c r="Z230" s="316">
        <f t="shared" si="3"/>
        <v>38.552568</v>
      </c>
      <c r="AA230" s="317">
        <f t="shared" si="405"/>
        <v>7.323232323</v>
      </c>
      <c r="AB230" s="317">
        <f t="shared" ref="AB230:AF230" si="455">IF(ISERROR((D230/E230-1)*100),"n/a",(D230/E230-1)*100)</f>
        <v>6.451612903</v>
      </c>
      <c r="AC230" s="318">
        <f t="shared" si="455"/>
        <v>5.681818182</v>
      </c>
      <c r="AD230" s="318">
        <f t="shared" si="455"/>
        <v>3.529411765</v>
      </c>
      <c r="AE230" s="318">
        <f t="shared" si="455"/>
        <v>2.409638554</v>
      </c>
      <c r="AF230" s="318">
        <f t="shared" si="455"/>
        <v>6.41025641</v>
      </c>
      <c r="AG230" s="318">
        <f t="shared" si="409"/>
        <v>6.849315068</v>
      </c>
      <c r="AH230" s="318">
        <f t="shared" si="410"/>
        <v>7.352941176</v>
      </c>
      <c r="AI230" s="318">
        <f t="shared" si="411"/>
        <v>40.20618557</v>
      </c>
      <c r="AJ230" s="318">
        <f t="shared" ref="AJ230:AT230" si="456">IF(ISERROR((N230/O230-1)*100),"n/a",(N230/O230-1)*100)</f>
        <v>43.7037037</v>
      </c>
      <c r="AK230" s="318">
        <f t="shared" si="456"/>
        <v>8.870967742</v>
      </c>
      <c r="AL230" s="318">
        <f t="shared" si="456"/>
        <v>8.296943231</v>
      </c>
      <c r="AM230" s="318">
        <f t="shared" si="456"/>
        <v>8.018867925</v>
      </c>
      <c r="AN230" s="318">
        <f t="shared" si="456"/>
        <v>19.42746922</v>
      </c>
      <c r="AO230" s="318" t="str">
        <f t="shared" si="456"/>
        <v>n/a</v>
      </c>
      <c r="AP230" s="318" t="str">
        <f t="shared" si="456"/>
        <v>n/a</v>
      </c>
      <c r="AQ230" s="318" t="str">
        <f t="shared" si="456"/>
        <v>n/a</v>
      </c>
      <c r="AR230" s="318" t="str">
        <f t="shared" si="456"/>
        <v>n/a</v>
      </c>
      <c r="AS230" s="318" t="str">
        <f t="shared" si="456"/>
        <v>n/a</v>
      </c>
      <c r="AT230" s="318" t="str">
        <f t="shared" si="456"/>
        <v>n/a</v>
      </c>
      <c r="AU230" s="319">
        <f t="shared" si="9"/>
        <v>12.46659741</v>
      </c>
      <c r="AV230" s="320">
        <f t="shared" si="10"/>
        <v>13.09097737</v>
      </c>
    </row>
    <row r="231" ht="11.25" customHeight="1">
      <c r="A231" s="321" t="s">
        <v>1272</v>
      </c>
      <c r="B231" s="99" t="s">
        <v>1273</v>
      </c>
      <c r="C231" s="309">
        <v>1.5</v>
      </c>
      <c r="D231" s="310">
        <v>1.39</v>
      </c>
      <c r="E231" s="310">
        <v>1.29</v>
      </c>
      <c r="F231" s="309">
        <v>1.2</v>
      </c>
      <c r="G231" s="309">
        <v>1.06</v>
      </c>
      <c r="H231" s="309">
        <v>0.92</v>
      </c>
      <c r="I231" s="309">
        <v>0.76</v>
      </c>
      <c r="J231" s="322"/>
      <c r="K231" s="309">
        <v>0.6</v>
      </c>
      <c r="L231" s="326">
        <v>0.0</v>
      </c>
      <c r="M231" s="322"/>
      <c r="N231" s="327">
        <v>0.0</v>
      </c>
      <c r="O231" s="325">
        <v>0.0</v>
      </c>
      <c r="P231" s="325">
        <v>0.0</v>
      </c>
      <c r="Q231" s="325">
        <v>0.0</v>
      </c>
      <c r="R231" s="325">
        <v>0.0</v>
      </c>
      <c r="S231" s="325">
        <v>0.0</v>
      </c>
      <c r="T231" s="325">
        <v>0.0</v>
      </c>
      <c r="U231" s="325">
        <v>0.0</v>
      </c>
      <c r="V231" s="325">
        <v>0.0</v>
      </c>
      <c r="W231" s="325">
        <v>0.0</v>
      </c>
      <c r="X231" s="325">
        <v>0.0</v>
      </c>
      <c r="Y231" s="325">
        <v>0.0</v>
      </c>
      <c r="Z231" s="316">
        <f t="shared" si="3"/>
        <v>8.72</v>
      </c>
      <c r="AA231" s="317">
        <f t="shared" si="405"/>
        <v>7.913669065</v>
      </c>
      <c r="AB231" s="317">
        <f t="shared" ref="AB231:AF231" si="457">IF(ISERROR((D231/E231-1)*100),"n/a",(D231/E231-1)*100)</f>
        <v>7.751937984</v>
      </c>
      <c r="AC231" s="318">
        <f t="shared" si="457"/>
        <v>7.5</v>
      </c>
      <c r="AD231" s="318">
        <f t="shared" si="457"/>
        <v>13.20754717</v>
      </c>
      <c r="AE231" s="318">
        <f t="shared" si="457"/>
        <v>15.2173913</v>
      </c>
      <c r="AF231" s="318">
        <f t="shared" si="457"/>
        <v>21.05263158</v>
      </c>
      <c r="AG231" s="318">
        <f t="shared" si="409"/>
        <v>26.66666667</v>
      </c>
      <c r="AH231" s="318" t="str">
        <f t="shared" si="410"/>
        <v>n/a</v>
      </c>
      <c r="AI231" s="318" t="str">
        <f t="shared" si="411"/>
        <v>n/a</v>
      </c>
      <c r="AJ231" s="318" t="str">
        <f t="shared" ref="AJ231:AT231" si="458">IF(ISERROR((N231/O231-1)*100),"n/a",(N231/O231-1)*100)</f>
        <v>n/a</v>
      </c>
      <c r="AK231" s="318" t="str">
        <f t="shared" si="458"/>
        <v>n/a</v>
      </c>
      <c r="AL231" s="318" t="str">
        <f t="shared" si="458"/>
        <v>n/a</v>
      </c>
      <c r="AM231" s="318" t="str">
        <f t="shared" si="458"/>
        <v>n/a</v>
      </c>
      <c r="AN231" s="318" t="str">
        <f t="shared" si="458"/>
        <v>n/a</v>
      </c>
      <c r="AO231" s="318" t="str">
        <f t="shared" si="458"/>
        <v>n/a</v>
      </c>
      <c r="AP231" s="318" t="str">
        <f t="shared" si="458"/>
        <v>n/a</v>
      </c>
      <c r="AQ231" s="318" t="str">
        <f t="shared" si="458"/>
        <v>n/a</v>
      </c>
      <c r="AR231" s="318" t="str">
        <f t="shared" si="458"/>
        <v>n/a</v>
      </c>
      <c r="AS231" s="318" t="str">
        <f t="shared" si="458"/>
        <v>n/a</v>
      </c>
      <c r="AT231" s="318" t="str">
        <f t="shared" si="458"/>
        <v>n/a</v>
      </c>
      <c r="AU231" s="319">
        <f t="shared" si="9"/>
        <v>14.18712054</v>
      </c>
      <c r="AV231" s="320">
        <f t="shared" si="10"/>
        <v>7.420474875</v>
      </c>
    </row>
    <row r="232" ht="11.25" customHeight="1">
      <c r="A232" s="232" t="s">
        <v>253</v>
      </c>
      <c r="B232" s="99" t="s">
        <v>254</v>
      </c>
      <c r="C232" s="309">
        <v>1.94</v>
      </c>
      <c r="D232" s="310">
        <v>1.9</v>
      </c>
      <c r="E232" s="310">
        <v>1.8199999999999998</v>
      </c>
      <c r="F232" s="309">
        <v>1.72</v>
      </c>
      <c r="G232" s="309">
        <v>1.64</v>
      </c>
      <c r="H232" s="309">
        <v>1.55</v>
      </c>
      <c r="I232" s="309">
        <v>1.211185</v>
      </c>
      <c r="J232" s="322"/>
      <c r="K232" s="309">
        <v>1.1109490000000002</v>
      </c>
      <c r="L232" s="323">
        <v>0.985654</v>
      </c>
      <c r="M232" s="322"/>
      <c r="N232" s="316">
        <v>0.8937710000000001</v>
      </c>
      <c r="O232" s="324">
        <v>0.852006</v>
      </c>
      <c r="P232" s="324">
        <v>0.75177</v>
      </c>
      <c r="Q232" s="324">
        <v>0.643181</v>
      </c>
      <c r="R232" s="324">
        <v>0.593063</v>
      </c>
      <c r="S232" s="324">
        <v>0.5512980000000001</v>
      </c>
      <c r="T232" s="324">
        <v>0.509533</v>
      </c>
      <c r="U232" s="324">
        <v>0.47612099999999996</v>
      </c>
      <c r="V232" s="325">
        <v>0.4510620000000001</v>
      </c>
      <c r="W232" s="324">
        <v>0.434356</v>
      </c>
      <c r="X232" s="324">
        <v>0.400944</v>
      </c>
      <c r="Y232" s="324">
        <v>0.367532</v>
      </c>
      <c r="Z232" s="316">
        <f t="shared" si="3"/>
        <v>20.802425</v>
      </c>
      <c r="AA232" s="317">
        <f t="shared" si="405"/>
        <v>2.105263158</v>
      </c>
      <c r="AB232" s="317">
        <f t="shared" ref="AB232:AF232" si="459">IF(ISERROR((D232/E232-1)*100),"n/a",(D232/E232-1)*100)</f>
        <v>4.395604396</v>
      </c>
      <c r="AC232" s="318">
        <f t="shared" si="459"/>
        <v>5.813953488</v>
      </c>
      <c r="AD232" s="318">
        <f t="shared" si="459"/>
        <v>4.87804878</v>
      </c>
      <c r="AE232" s="318">
        <f t="shared" si="459"/>
        <v>5.806451613</v>
      </c>
      <c r="AF232" s="318">
        <f t="shared" si="459"/>
        <v>27.9738438</v>
      </c>
      <c r="AG232" s="318">
        <f t="shared" si="409"/>
        <v>9.022556391</v>
      </c>
      <c r="AH232" s="318">
        <f t="shared" si="410"/>
        <v>12.71186441</v>
      </c>
      <c r="AI232" s="318">
        <f t="shared" si="411"/>
        <v>10.28037383</v>
      </c>
      <c r="AJ232" s="318">
        <f t="shared" ref="AJ232:AT232" si="460">IF(ISERROR((N232/O232-1)*100),"n/a",(N232/O232-1)*100)</f>
        <v>4.901960784</v>
      </c>
      <c r="AK232" s="318">
        <f t="shared" si="460"/>
        <v>13.33333333</v>
      </c>
      <c r="AL232" s="318">
        <f t="shared" si="460"/>
        <v>16.88311688</v>
      </c>
      <c r="AM232" s="318">
        <f t="shared" si="460"/>
        <v>8.450704225</v>
      </c>
      <c r="AN232" s="318">
        <f t="shared" si="460"/>
        <v>7.575757576</v>
      </c>
      <c r="AO232" s="318">
        <f t="shared" si="460"/>
        <v>8.196721311</v>
      </c>
      <c r="AP232" s="318">
        <f t="shared" si="460"/>
        <v>7.01754386</v>
      </c>
      <c r="AQ232" s="318">
        <f t="shared" si="460"/>
        <v>5.555555556</v>
      </c>
      <c r="AR232" s="318">
        <f t="shared" si="460"/>
        <v>3.846153846</v>
      </c>
      <c r="AS232" s="318">
        <f t="shared" si="460"/>
        <v>8.333333333</v>
      </c>
      <c r="AT232" s="318">
        <f t="shared" si="460"/>
        <v>9.090909091</v>
      </c>
      <c r="AU232" s="319">
        <f t="shared" si="9"/>
        <v>8.808652483</v>
      </c>
      <c r="AV232" s="320">
        <f t="shared" si="10"/>
        <v>5.732043393</v>
      </c>
    </row>
    <row r="233" ht="11.25" customHeight="1">
      <c r="A233" s="342" t="s">
        <v>1274</v>
      </c>
      <c r="B233" s="99" t="s">
        <v>1275</v>
      </c>
      <c r="C233" s="309">
        <v>1.105</v>
      </c>
      <c r="D233" s="310">
        <v>0.97</v>
      </c>
      <c r="E233" s="310">
        <v>0.855</v>
      </c>
      <c r="F233" s="309">
        <v>0.755</v>
      </c>
      <c r="G233" s="309">
        <v>0.665</v>
      </c>
      <c r="H233" s="309">
        <v>0.595</v>
      </c>
      <c r="I233" s="328">
        <v>0.52</v>
      </c>
      <c r="J233" s="322"/>
      <c r="K233" s="309">
        <v>0.13</v>
      </c>
      <c r="L233" s="326">
        <v>0.0</v>
      </c>
      <c r="M233" s="322"/>
      <c r="N233" s="327">
        <v>0.0</v>
      </c>
      <c r="O233" s="325">
        <v>0.0</v>
      </c>
      <c r="P233" s="325">
        <v>0.0</v>
      </c>
      <c r="Q233" s="325">
        <v>0.0</v>
      </c>
      <c r="R233" s="325">
        <v>0.0</v>
      </c>
      <c r="S233" s="325">
        <v>0.0</v>
      </c>
      <c r="T233" s="325">
        <v>0.0</v>
      </c>
      <c r="U233" s="325">
        <v>0.0</v>
      </c>
      <c r="V233" s="325">
        <v>0.0</v>
      </c>
      <c r="W233" s="325">
        <v>0.0</v>
      </c>
      <c r="X233" s="325">
        <v>0.0</v>
      </c>
      <c r="Y233" s="325">
        <v>0.0</v>
      </c>
      <c r="Z233" s="316">
        <f t="shared" si="3"/>
        <v>5.595</v>
      </c>
      <c r="AA233" s="317">
        <f t="shared" si="405"/>
        <v>13.91752577</v>
      </c>
      <c r="AB233" s="317">
        <f t="shared" ref="AB233:AF233" si="461">IF(ISERROR((D233/E233-1)*100),"n/a",(D233/E233-1)*100)</f>
        <v>13.4502924</v>
      </c>
      <c r="AC233" s="318">
        <f t="shared" si="461"/>
        <v>13.24503311</v>
      </c>
      <c r="AD233" s="318">
        <f t="shared" si="461"/>
        <v>13.53383459</v>
      </c>
      <c r="AE233" s="318">
        <f t="shared" si="461"/>
        <v>11.76470588</v>
      </c>
      <c r="AF233" s="318">
        <f t="shared" si="461"/>
        <v>14.42307692</v>
      </c>
      <c r="AG233" s="318">
        <f t="shared" si="409"/>
        <v>300</v>
      </c>
      <c r="AH233" s="318" t="str">
        <f t="shared" si="410"/>
        <v>n/a</v>
      </c>
      <c r="AI233" s="318" t="str">
        <f t="shared" si="411"/>
        <v>n/a</v>
      </c>
      <c r="AJ233" s="318" t="str">
        <f t="shared" ref="AJ233:AT233" si="462">IF(ISERROR((N233/O233-1)*100),"n/a",(N233/O233-1)*100)</f>
        <v>n/a</v>
      </c>
      <c r="AK233" s="318" t="str">
        <f t="shared" si="462"/>
        <v>n/a</v>
      </c>
      <c r="AL233" s="318" t="str">
        <f t="shared" si="462"/>
        <v>n/a</v>
      </c>
      <c r="AM233" s="318" t="str">
        <f t="shared" si="462"/>
        <v>n/a</v>
      </c>
      <c r="AN233" s="318" t="str">
        <f t="shared" si="462"/>
        <v>n/a</v>
      </c>
      <c r="AO233" s="318" t="str">
        <f t="shared" si="462"/>
        <v>n/a</v>
      </c>
      <c r="AP233" s="318" t="str">
        <f t="shared" si="462"/>
        <v>n/a</v>
      </c>
      <c r="AQ233" s="318" t="str">
        <f t="shared" si="462"/>
        <v>n/a</v>
      </c>
      <c r="AR233" s="318" t="str">
        <f t="shared" si="462"/>
        <v>n/a</v>
      </c>
      <c r="AS233" s="318" t="str">
        <f t="shared" si="462"/>
        <v>n/a</v>
      </c>
      <c r="AT233" s="318" t="str">
        <f t="shared" si="462"/>
        <v>n/a</v>
      </c>
      <c r="AU233" s="319">
        <f t="shared" si="9"/>
        <v>54.33349553</v>
      </c>
      <c r="AV233" s="320">
        <f t="shared" si="10"/>
        <v>108.331848</v>
      </c>
    </row>
    <row r="234" ht="11.25" customHeight="1">
      <c r="A234" s="321" t="s">
        <v>1515</v>
      </c>
      <c r="B234" s="99" t="s">
        <v>1516</v>
      </c>
      <c r="C234" s="309">
        <v>2.6</v>
      </c>
      <c r="D234" s="310">
        <v>2.2</v>
      </c>
      <c r="E234" s="310">
        <v>1.84</v>
      </c>
      <c r="F234" s="337">
        <v>1.52</v>
      </c>
      <c r="G234" s="337">
        <v>1.24</v>
      </c>
      <c r="H234" s="337">
        <v>1.0</v>
      </c>
      <c r="I234" s="337">
        <v>0.8</v>
      </c>
      <c r="J234" s="338"/>
      <c r="K234" s="343">
        <v>0.0</v>
      </c>
      <c r="L234" s="344">
        <v>0.0</v>
      </c>
      <c r="M234" s="338"/>
      <c r="N234" s="345">
        <v>0.0</v>
      </c>
      <c r="O234" s="340">
        <v>0.0</v>
      </c>
      <c r="P234" s="340">
        <v>0.0</v>
      </c>
      <c r="Q234" s="340">
        <v>0.0</v>
      </c>
      <c r="R234" s="341">
        <v>0.48</v>
      </c>
      <c r="S234" s="341">
        <v>0.4</v>
      </c>
      <c r="T234" s="341">
        <v>0.065</v>
      </c>
      <c r="U234" s="340">
        <v>0.0</v>
      </c>
      <c r="V234" s="340">
        <v>0.0</v>
      </c>
      <c r="W234" s="340">
        <v>0.0</v>
      </c>
      <c r="X234" s="340">
        <v>0.0</v>
      </c>
      <c r="Y234" s="340">
        <v>0.0</v>
      </c>
      <c r="Z234" s="316">
        <f t="shared" si="3"/>
        <v>12.145</v>
      </c>
      <c r="AA234" s="317">
        <f t="shared" si="405"/>
        <v>18.18181818</v>
      </c>
      <c r="AB234" s="317">
        <f t="shared" ref="AB234:AF234" si="463">IF(ISERROR((D234/E234-1)*100),"n/a",(D234/E234-1)*100)</f>
        <v>19.56521739</v>
      </c>
      <c r="AC234" s="318">
        <f t="shared" si="463"/>
        <v>21.05263158</v>
      </c>
      <c r="AD234" s="318">
        <f t="shared" si="463"/>
        <v>22.58064516</v>
      </c>
      <c r="AE234" s="318">
        <f t="shared" si="463"/>
        <v>24</v>
      </c>
      <c r="AF234" s="318">
        <f t="shared" si="463"/>
        <v>25</v>
      </c>
      <c r="AG234" s="318" t="str">
        <f t="shared" si="409"/>
        <v>n/a</v>
      </c>
      <c r="AH234" s="318" t="str">
        <f t="shared" si="410"/>
        <v>n/a</v>
      </c>
      <c r="AI234" s="318" t="str">
        <f t="shared" si="411"/>
        <v>n/a</v>
      </c>
      <c r="AJ234" s="318" t="str">
        <f t="shared" ref="AJ234:AT234" si="464">IF(ISERROR((N234/O234-1)*100),"n/a",(N234/O234-1)*100)</f>
        <v>n/a</v>
      </c>
      <c r="AK234" s="318" t="str">
        <f t="shared" si="464"/>
        <v>n/a</v>
      </c>
      <c r="AL234" s="318" t="str">
        <f t="shared" si="464"/>
        <v>n/a</v>
      </c>
      <c r="AM234" s="318">
        <f t="shared" si="464"/>
        <v>-100</v>
      </c>
      <c r="AN234" s="318">
        <f t="shared" si="464"/>
        <v>20</v>
      </c>
      <c r="AO234" s="318">
        <f t="shared" si="464"/>
        <v>515.3846154</v>
      </c>
      <c r="AP234" s="318" t="str">
        <f t="shared" si="464"/>
        <v>n/a</v>
      </c>
      <c r="AQ234" s="318" t="str">
        <f t="shared" si="464"/>
        <v>n/a</v>
      </c>
      <c r="AR234" s="318" t="str">
        <f t="shared" si="464"/>
        <v>n/a</v>
      </c>
      <c r="AS234" s="318" t="str">
        <f t="shared" si="464"/>
        <v>n/a</v>
      </c>
      <c r="AT234" s="318" t="str">
        <f t="shared" si="464"/>
        <v>n/a</v>
      </c>
      <c r="AU234" s="319">
        <f t="shared" si="9"/>
        <v>62.86276974</v>
      </c>
      <c r="AV234" s="320">
        <f t="shared" si="10"/>
        <v>174.4001242</v>
      </c>
    </row>
    <row r="235" ht="11.25" customHeight="1">
      <c r="A235" s="49" t="s">
        <v>2050</v>
      </c>
      <c r="B235" s="99" t="s">
        <v>2051</v>
      </c>
      <c r="C235" s="310">
        <v>0.88</v>
      </c>
      <c r="D235" s="310">
        <v>0.815</v>
      </c>
      <c r="E235" s="316">
        <v>0.77</v>
      </c>
      <c r="F235" s="310">
        <v>0.73</v>
      </c>
      <c r="G235" s="310">
        <v>0.69</v>
      </c>
      <c r="H235" s="349">
        <v>0.68</v>
      </c>
      <c r="I235" s="349">
        <v>0.68</v>
      </c>
      <c r="J235" s="349"/>
      <c r="K235" s="349">
        <v>0.68</v>
      </c>
      <c r="L235" s="327">
        <v>0.68</v>
      </c>
      <c r="M235" s="349"/>
      <c r="N235" s="327">
        <v>0.68</v>
      </c>
      <c r="O235" s="325">
        <v>0.76</v>
      </c>
      <c r="P235" s="324">
        <v>1.93</v>
      </c>
      <c r="Q235" s="324">
        <v>1.91</v>
      </c>
      <c r="R235" s="324">
        <v>1.89</v>
      </c>
      <c r="S235" s="324">
        <v>1.87</v>
      </c>
      <c r="T235" s="324">
        <v>1.85</v>
      </c>
      <c r="U235" s="324">
        <v>1.83</v>
      </c>
      <c r="V235" s="324">
        <v>1.81</v>
      </c>
      <c r="W235" s="324">
        <v>1.76</v>
      </c>
      <c r="X235" s="324">
        <v>1.64</v>
      </c>
      <c r="Y235" s="324">
        <v>1.46</v>
      </c>
      <c r="Z235" s="316">
        <f t="shared" si="3"/>
        <v>25.995</v>
      </c>
      <c r="AA235" s="317">
        <f t="shared" si="405"/>
        <v>7.975460123</v>
      </c>
      <c r="AB235" s="317">
        <f t="shared" ref="AB235:AF235" si="465">IF(ISERROR((D235/E235-1)*100),"n/a",(D235/E235-1)*100)</f>
        <v>5.844155844</v>
      </c>
      <c r="AC235" s="318">
        <f t="shared" si="465"/>
        <v>5.479452055</v>
      </c>
      <c r="AD235" s="318">
        <f t="shared" si="465"/>
        <v>5.797101449</v>
      </c>
      <c r="AE235" s="318">
        <f t="shared" si="465"/>
        <v>1.470588235</v>
      </c>
      <c r="AF235" s="318">
        <f t="shared" si="465"/>
        <v>0</v>
      </c>
      <c r="AG235" s="318">
        <f t="shared" si="409"/>
        <v>0</v>
      </c>
      <c r="AH235" s="318">
        <f t="shared" si="410"/>
        <v>0</v>
      </c>
      <c r="AI235" s="318">
        <f t="shared" si="411"/>
        <v>0</v>
      </c>
      <c r="AJ235" s="318">
        <f t="shared" ref="AJ235:AT235" si="466">IF(ISERROR((N235/O235-1)*100),"n/a",(N235/O235-1)*100)</f>
        <v>-10.52631579</v>
      </c>
      <c r="AK235" s="318">
        <f t="shared" si="466"/>
        <v>-60.62176166</v>
      </c>
      <c r="AL235" s="318">
        <f t="shared" si="466"/>
        <v>1.047120419</v>
      </c>
      <c r="AM235" s="318">
        <f t="shared" si="466"/>
        <v>1.058201058</v>
      </c>
      <c r="AN235" s="318">
        <f t="shared" si="466"/>
        <v>1.069518717</v>
      </c>
      <c r="AO235" s="318">
        <f t="shared" si="466"/>
        <v>1.081081081</v>
      </c>
      <c r="AP235" s="318">
        <f t="shared" si="466"/>
        <v>1.092896175</v>
      </c>
      <c r="AQ235" s="318">
        <f t="shared" si="466"/>
        <v>1.104972376</v>
      </c>
      <c r="AR235" s="318">
        <f t="shared" si="466"/>
        <v>2.840909091</v>
      </c>
      <c r="AS235" s="318">
        <f t="shared" si="466"/>
        <v>7.317073171</v>
      </c>
      <c r="AT235" s="318">
        <f t="shared" si="466"/>
        <v>12.32876712</v>
      </c>
      <c r="AU235" s="319">
        <f t="shared" si="9"/>
        <v>-0.7820390266</v>
      </c>
      <c r="AV235" s="320">
        <f t="shared" si="10"/>
        <v>14.79274041</v>
      </c>
    </row>
    <row r="236" ht="11.25" customHeight="1">
      <c r="A236" s="232" t="s">
        <v>721</v>
      </c>
      <c r="B236" s="99" t="s">
        <v>722</v>
      </c>
      <c r="C236" s="309">
        <v>3.78</v>
      </c>
      <c r="D236" s="310">
        <v>3.528</v>
      </c>
      <c r="E236" s="316">
        <v>3.3</v>
      </c>
      <c r="F236" s="309">
        <v>3.08</v>
      </c>
      <c r="G236" s="309">
        <v>2.8</v>
      </c>
      <c r="H236" s="309">
        <v>2.655</v>
      </c>
      <c r="I236" s="309">
        <v>2.55</v>
      </c>
      <c r="J236" s="322"/>
      <c r="K236" s="309">
        <v>2.3825</v>
      </c>
      <c r="L236" s="323">
        <v>2.295</v>
      </c>
      <c r="M236" s="322"/>
      <c r="N236" s="316">
        <v>2.15</v>
      </c>
      <c r="O236" s="325">
        <v>2.12</v>
      </c>
      <c r="P236" s="325">
        <v>2.12</v>
      </c>
      <c r="Q236" s="324">
        <v>2.12</v>
      </c>
      <c r="R236" s="325">
        <v>2.06</v>
      </c>
      <c r="S236" s="325">
        <v>2.06</v>
      </c>
      <c r="T236" s="325">
        <v>2.06</v>
      </c>
      <c r="U236" s="325">
        <v>2.06</v>
      </c>
      <c r="V236" s="325">
        <v>2.06</v>
      </c>
      <c r="W236" s="325">
        <v>2.06</v>
      </c>
      <c r="X236" s="325">
        <v>2.06</v>
      </c>
      <c r="Y236" s="325">
        <v>2.06</v>
      </c>
      <c r="Z236" s="316">
        <f t="shared" si="3"/>
        <v>51.3605</v>
      </c>
      <c r="AA236" s="317">
        <f t="shared" si="405"/>
        <v>7.142857143</v>
      </c>
      <c r="AB236" s="317">
        <f t="shared" ref="AB236:AF236" si="467">IF(ISERROR((D236/E236-1)*100),"n/a",(D236/E236-1)*100)</f>
        <v>6.909090909</v>
      </c>
      <c r="AC236" s="318">
        <f t="shared" si="467"/>
        <v>7.142857143</v>
      </c>
      <c r="AD236" s="318">
        <f t="shared" si="467"/>
        <v>10</v>
      </c>
      <c r="AE236" s="318">
        <f t="shared" si="467"/>
        <v>5.461393597</v>
      </c>
      <c r="AF236" s="318">
        <f t="shared" si="467"/>
        <v>4.117647059</v>
      </c>
      <c r="AG236" s="318">
        <f t="shared" si="409"/>
        <v>7.03043022</v>
      </c>
      <c r="AH236" s="318">
        <f t="shared" si="410"/>
        <v>3.812636166</v>
      </c>
      <c r="AI236" s="318">
        <f t="shared" si="411"/>
        <v>6.744186047</v>
      </c>
      <c r="AJ236" s="318">
        <f t="shared" ref="AJ236:AT236" si="468">IF(ISERROR((N236/O236-1)*100),"n/a",(N236/O236-1)*100)</f>
        <v>1.41509434</v>
      </c>
      <c r="AK236" s="318">
        <f t="shared" si="468"/>
        <v>0</v>
      </c>
      <c r="AL236" s="318">
        <f t="shared" si="468"/>
        <v>0</v>
      </c>
      <c r="AM236" s="318">
        <f t="shared" si="468"/>
        <v>2.912621359</v>
      </c>
      <c r="AN236" s="318">
        <f t="shared" si="468"/>
        <v>0</v>
      </c>
      <c r="AO236" s="318">
        <f t="shared" si="468"/>
        <v>0</v>
      </c>
      <c r="AP236" s="318">
        <f t="shared" si="468"/>
        <v>0</v>
      </c>
      <c r="AQ236" s="318">
        <f t="shared" si="468"/>
        <v>0</v>
      </c>
      <c r="AR236" s="318">
        <f t="shared" si="468"/>
        <v>0</v>
      </c>
      <c r="AS236" s="318">
        <f t="shared" si="468"/>
        <v>0</v>
      </c>
      <c r="AT236" s="318">
        <f t="shared" si="468"/>
        <v>0</v>
      </c>
      <c r="AU236" s="319">
        <f t="shared" si="9"/>
        <v>3.134440699</v>
      </c>
      <c r="AV236" s="320">
        <f t="shared" si="10"/>
        <v>3.402760993</v>
      </c>
    </row>
    <row r="237" ht="11.25" customHeight="1">
      <c r="A237" s="321" t="s">
        <v>723</v>
      </c>
      <c r="B237" s="99" t="s">
        <v>724</v>
      </c>
      <c r="C237" s="309">
        <v>3.745</v>
      </c>
      <c r="D237" s="310">
        <v>3.636</v>
      </c>
      <c r="E237" s="316">
        <v>3.49</v>
      </c>
      <c r="F237" s="309">
        <v>3.36</v>
      </c>
      <c r="G237" s="309">
        <v>3.24</v>
      </c>
      <c r="H237" s="309">
        <v>3.15</v>
      </c>
      <c r="I237" s="309">
        <v>3.09</v>
      </c>
      <c r="J237" s="322"/>
      <c r="K237" s="309">
        <v>3.03</v>
      </c>
      <c r="L237" s="323">
        <v>2.97</v>
      </c>
      <c r="M237" s="322"/>
      <c r="N237" s="316">
        <v>2.91</v>
      </c>
      <c r="O237" s="324">
        <v>2.82</v>
      </c>
      <c r="P237" s="324">
        <v>2.7</v>
      </c>
      <c r="Q237" s="324">
        <v>2.58</v>
      </c>
      <c r="R237" s="324">
        <v>2.196558</v>
      </c>
      <c r="S237" s="324">
        <v>2.039661</v>
      </c>
      <c r="T237" s="325">
        <v>1.91763</v>
      </c>
      <c r="U237" s="325">
        <v>1.91763</v>
      </c>
      <c r="V237" s="325">
        <v>1.91763</v>
      </c>
      <c r="W237" s="325">
        <v>1.91763</v>
      </c>
      <c r="X237" s="325">
        <v>1.91763</v>
      </c>
      <c r="Y237" s="325">
        <v>1.91763</v>
      </c>
      <c r="Z237" s="316">
        <f t="shared" si="3"/>
        <v>56.462999</v>
      </c>
      <c r="AA237" s="317">
        <f t="shared" si="405"/>
        <v>2.99779978</v>
      </c>
      <c r="AB237" s="317">
        <f t="shared" ref="AB237:AF237" si="469">IF(ISERROR((D237/E237-1)*100),"n/a",(D237/E237-1)*100)</f>
        <v>4.183381089</v>
      </c>
      <c r="AC237" s="318">
        <f t="shared" si="469"/>
        <v>3.869047619</v>
      </c>
      <c r="AD237" s="318">
        <f t="shared" si="469"/>
        <v>3.703703704</v>
      </c>
      <c r="AE237" s="318">
        <f t="shared" si="469"/>
        <v>2.857142857</v>
      </c>
      <c r="AF237" s="318">
        <f t="shared" si="469"/>
        <v>1.941747573</v>
      </c>
      <c r="AG237" s="318">
        <f t="shared" si="409"/>
        <v>1.98019802</v>
      </c>
      <c r="AH237" s="318">
        <f t="shared" si="410"/>
        <v>2.02020202</v>
      </c>
      <c r="AI237" s="318">
        <f t="shared" si="411"/>
        <v>2.06185567</v>
      </c>
      <c r="AJ237" s="318">
        <f t="shared" ref="AJ237:AT237" si="470">IF(ISERROR((N237/O237-1)*100),"n/a",(N237/O237-1)*100)</f>
        <v>3.191489362</v>
      </c>
      <c r="AK237" s="318">
        <f t="shared" si="470"/>
        <v>4.444444444</v>
      </c>
      <c r="AL237" s="318">
        <f t="shared" si="470"/>
        <v>4.651162791</v>
      </c>
      <c r="AM237" s="318">
        <f t="shared" si="470"/>
        <v>17.4564933</v>
      </c>
      <c r="AN237" s="318">
        <f t="shared" si="470"/>
        <v>7.692307692</v>
      </c>
      <c r="AO237" s="318">
        <f t="shared" si="470"/>
        <v>6.363636364</v>
      </c>
      <c r="AP237" s="318">
        <f t="shared" si="470"/>
        <v>0</v>
      </c>
      <c r="AQ237" s="318">
        <f t="shared" si="470"/>
        <v>0</v>
      </c>
      <c r="AR237" s="318">
        <f t="shared" si="470"/>
        <v>0</v>
      </c>
      <c r="AS237" s="318">
        <f t="shared" si="470"/>
        <v>0</v>
      </c>
      <c r="AT237" s="318">
        <f t="shared" si="470"/>
        <v>0</v>
      </c>
      <c r="AU237" s="319">
        <f t="shared" si="9"/>
        <v>3.470730614</v>
      </c>
      <c r="AV237" s="320">
        <f t="shared" si="10"/>
        <v>3.936408591</v>
      </c>
    </row>
    <row r="238" ht="11.25" customHeight="1">
      <c r="A238" s="299" t="s">
        <v>725</v>
      </c>
      <c r="B238" s="331" t="s">
        <v>726</v>
      </c>
      <c r="C238" s="309">
        <v>0.375</v>
      </c>
      <c r="D238" s="310">
        <v>0.365</v>
      </c>
      <c r="E238" s="332">
        <v>0.33999999999999997</v>
      </c>
      <c r="F238" s="309">
        <v>0.315</v>
      </c>
      <c r="G238" s="309">
        <v>0.305</v>
      </c>
      <c r="H238" s="309">
        <v>0.295</v>
      </c>
      <c r="I238" s="309">
        <v>0.28875</v>
      </c>
      <c r="J238" s="322"/>
      <c r="K238" s="328">
        <v>0.285</v>
      </c>
      <c r="L238" s="323">
        <v>0.2825</v>
      </c>
      <c r="M238" s="322"/>
      <c r="N238" s="316">
        <v>0.27680000000000005</v>
      </c>
      <c r="O238" s="324">
        <v>0.271</v>
      </c>
      <c r="P238" s="324">
        <v>0.26060000000000005</v>
      </c>
      <c r="Q238" s="324">
        <v>0.24220000000000003</v>
      </c>
      <c r="R238" s="324">
        <v>0.221</v>
      </c>
      <c r="S238" s="324">
        <v>0.2</v>
      </c>
      <c r="T238" s="324">
        <v>0.179</v>
      </c>
      <c r="U238" s="324">
        <v>0.1526</v>
      </c>
      <c r="V238" s="324">
        <v>0.12100000000000001</v>
      </c>
      <c r="W238" s="324">
        <v>0.08940000000000001</v>
      </c>
      <c r="X238" s="324">
        <v>0.0368</v>
      </c>
      <c r="Y238" s="324">
        <v>0.0</v>
      </c>
      <c r="Z238" s="316">
        <f t="shared" si="3"/>
        <v>4.90165</v>
      </c>
      <c r="AA238" s="317">
        <f t="shared" si="405"/>
        <v>2.739726027</v>
      </c>
      <c r="AB238" s="317">
        <f t="shared" ref="AB238:AF238" si="471">IF(ISERROR((D238/E238-1)*100),"n/a",(D238/E238-1)*100)</f>
        <v>7.352941176</v>
      </c>
      <c r="AC238" s="318">
        <f t="shared" si="471"/>
        <v>7.936507937</v>
      </c>
      <c r="AD238" s="318">
        <f t="shared" si="471"/>
        <v>3.278688525</v>
      </c>
      <c r="AE238" s="318">
        <f t="shared" si="471"/>
        <v>3.389830508</v>
      </c>
      <c r="AF238" s="318">
        <f t="shared" si="471"/>
        <v>2.164502165</v>
      </c>
      <c r="AG238" s="318">
        <f t="shared" si="409"/>
        <v>1.315789474</v>
      </c>
      <c r="AH238" s="318">
        <f t="shared" si="410"/>
        <v>0.8849557522</v>
      </c>
      <c r="AI238" s="318">
        <f t="shared" si="411"/>
        <v>2.059248555</v>
      </c>
      <c r="AJ238" s="318">
        <f t="shared" ref="AJ238:AT238" si="472">IF(ISERROR((N238/O238-1)*100),"n/a",(N238/O238-1)*100)</f>
        <v>2.140221402</v>
      </c>
      <c r="AK238" s="318">
        <f t="shared" si="472"/>
        <v>3.990790483</v>
      </c>
      <c r="AL238" s="318">
        <f t="shared" si="472"/>
        <v>7.59702725</v>
      </c>
      <c r="AM238" s="318">
        <f t="shared" si="472"/>
        <v>9.592760181</v>
      </c>
      <c r="AN238" s="318">
        <f t="shared" si="472"/>
        <v>10.5</v>
      </c>
      <c r="AO238" s="318">
        <f t="shared" si="472"/>
        <v>11.73184358</v>
      </c>
      <c r="AP238" s="318">
        <f t="shared" si="472"/>
        <v>17.30013106</v>
      </c>
      <c r="AQ238" s="318">
        <f t="shared" si="472"/>
        <v>26.11570248</v>
      </c>
      <c r="AR238" s="318">
        <f t="shared" si="472"/>
        <v>35.34675615</v>
      </c>
      <c r="AS238" s="318">
        <f t="shared" si="472"/>
        <v>142.9347826</v>
      </c>
      <c r="AT238" s="318" t="str">
        <f t="shared" si="472"/>
        <v>n/a</v>
      </c>
      <c r="AU238" s="319">
        <f t="shared" si="9"/>
        <v>15.70380028</v>
      </c>
      <c r="AV238" s="320">
        <f t="shared" si="10"/>
        <v>32.10387821</v>
      </c>
    </row>
    <row r="239" ht="11.25" customHeight="1">
      <c r="A239" s="49" t="s">
        <v>1874</v>
      </c>
      <c r="B239" s="99" t="s">
        <v>1875</v>
      </c>
      <c r="C239" s="310">
        <v>0.29</v>
      </c>
      <c r="D239" s="310">
        <v>0.22</v>
      </c>
      <c r="E239" s="310">
        <v>0.17</v>
      </c>
      <c r="F239" s="346">
        <v>0.12</v>
      </c>
      <c r="G239" s="346">
        <v>0.06</v>
      </c>
      <c r="H239" s="367">
        <v>0.0</v>
      </c>
      <c r="I239" s="367">
        <v>0.0</v>
      </c>
      <c r="J239" s="367"/>
      <c r="K239" s="367">
        <v>0.0</v>
      </c>
      <c r="L239" s="314">
        <v>0.0</v>
      </c>
      <c r="M239" s="367"/>
      <c r="N239" s="314">
        <v>0.0</v>
      </c>
      <c r="O239" s="315">
        <v>0.0</v>
      </c>
      <c r="P239" s="315">
        <v>0.0</v>
      </c>
      <c r="Q239" s="315">
        <v>0.0</v>
      </c>
      <c r="R239" s="315">
        <v>0.0</v>
      </c>
      <c r="S239" s="315">
        <v>0.0</v>
      </c>
      <c r="T239" s="315">
        <v>0.0</v>
      </c>
      <c r="U239" s="315">
        <v>0.0</v>
      </c>
      <c r="V239" s="315">
        <v>0.0</v>
      </c>
      <c r="W239" s="315">
        <v>0.0</v>
      </c>
      <c r="X239" s="315">
        <v>0.0</v>
      </c>
      <c r="Y239" s="315">
        <v>0.0</v>
      </c>
      <c r="Z239" s="316">
        <f t="shared" si="3"/>
        <v>0.86</v>
      </c>
      <c r="AA239" s="317">
        <f t="shared" si="405"/>
        <v>31.81818182</v>
      </c>
      <c r="AB239" s="317">
        <f t="shared" ref="AB239:AF239" si="473">IF(ISERROR((D239/E239-1)*100),"n/a",(D239/E239-1)*100)</f>
        <v>29.41176471</v>
      </c>
      <c r="AC239" s="318">
        <f t="shared" si="473"/>
        <v>41.66666667</v>
      </c>
      <c r="AD239" s="318">
        <f t="shared" si="473"/>
        <v>100</v>
      </c>
      <c r="AE239" s="318" t="str">
        <f t="shared" si="473"/>
        <v>n/a</v>
      </c>
      <c r="AF239" s="318" t="str">
        <f t="shared" si="473"/>
        <v>n/a</v>
      </c>
      <c r="AG239" s="318" t="str">
        <f t="shared" si="409"/>
        <v>n/a</v>
      </c>
      <c r="AH239" s="318" t="str">
        <f t="shared" si="410"/>
        <v>n/a</v>
      </c>
      <c r="AI239" s="318" t="str">
        <f t="shared" si="411"/>
        <v>n/a</v>
      </c>
      <c r="AJ239" s="318" t="str">
        <f t="shared" ref="AJ239:AT239" si="474">IF(ISERROR((N239/O239-1)*100),"n/a",(N239/O239-1)*100)</f>
        <v>n/a</v>
      </c>
      <c r="AK239" s="318" t="str">
        <f t="shared" si="474"/>
        <v>n/a</v>
      </c>
      <c r="AL239" s="318" t="str">
        <f t="shared" si="474"/>
        <v>n/a</v>
      </c>
      <c r="AM239" s="318" t="str">
        <f t="shared" si="474"/>
        <v>n/a</v>
      </c>
      <c r="AN239" s="318" t="str">
        <f t="shared" si="474"/>
        <v>n/a</v>
      </c>
      <c r="AO239" s="318" t="str">
        <f t="shared" si="474"/>
        <v>n/a</v>
      </c>
      <c r="AP239" s="318" t="str">
        <f t="shared" si="474"/>
        <v>n/a</v>
      </c>
      <c r="AQ239" s="318" t="str">
        <f t="shared" si="474"/>
        <v>n/a</v>
      </c>
      <c r="AR239" s="318" t="str">
        <f t="shared" si="474"/>
        <v>n/a</v>
      </c>
      <c r="AS239" s="318" t="str">
        <f t="shared" si="474"/>
        <v>n/a</v>
      </c>
      <c r="AT239" s="318" t="str">
        <f t="shared" si="474"/>
        <v>n/a</v>
      </c>
      <c r="AU239" s="319">
        <f t="shared" si="9"/>
        <v>50.7241533</v>
      </c>
      <c r="AV239" s="320">
        <f t="shared" si="10"/>
        <v>33.27562069</v>
      </c>
    </row>
    <row r="240" ht="11.25" customHeight="1">
      <c r="A240" s="321" t="s">
        <v>255</v>
      </c>
      <c r="B240" s="99" t="s">
        <v>256</v>
      </c>
      <c r="C240" s="309">
        <v>0.64</v>
      </c>
      <c r="D240" s="310">
        <v>0.58</v>
      </c>
      <c r="E240" s="310">
        <v>0.54</v>
      </c>
      <c r="F240" s="309">
        <v>0.52</v>
      </c>
      <c r="G240" s="309">
        <v>0.5</v>
      </c>
      <c r="H240" s="309">
        <v>0.48</v>
      </c>
      <c r="I240" s="309">
        <v>0.46</v>
      </c>
      <c r="J240" s="322"/>
      <c r="K240" s="309">
        <v>0.44</v>
      </c>
      <c r="L240" s="323">
        <v>0.42</v>
      </c>
      <c r="M240" s="322"/>
      <c r="N240" s="316">
        <v>0.4</v>
      </c>
      <c r="O240" s="324">
        <v>0.38</v>
      </c>
      <c r="P240" s="324">
        <v>0.36</v>
      </c>
      <c r="Q240" s="324">
        <v>0.32</v>
      </c>
      <c r="R240" s="324">
        <v>0.28</v>
      </c>
      <c r="S240" s="324">
        <v>0.24</v>
      </c>
      <c r="T240" s="324">
        <v>0.215</v>
      </c>
      <c r="U240" s="324">
        <v>0.19</v>
      </c>
      <c r="V240" s="324">
        <v>0.165</v>
      </c>
      <c r="W240" s="324">
        <v>0.1438</v>
      </c>
      <c r="X240" s="324">
        <v>0.125</v>
      </c>
      <c r="Y240" s="324">
        <v>0.105</v>
      </c>
      <c r="Z240" s="316">
        <f t="shared" si="3"/>
        <v>7.5038</v>
      </c>
      <c r="AA240" s="317">
        <f t="shared" si="405"/>
        <v>10.34482759</v>
      </c>
      <c r="AB240" s="317">
        <f t="shared" ref="AB240:AF240" si="475">IF(ISERROR((D240/E240-1)*100),"n/a",(D240/E240-1)*100)</f>
        <v>7.407407407</v>
      </c>
      <c r="AC240" s="318">
        <f t="shared" si="475"/>
        <v>3.846153846</v>
      </c>
      <c r="AD240" s="318">
        <f t="shared" si="475"/>
        <v>4</v>
      </c>
      <c r="AE240" s="318">
        <f t="shared" si="475"/>
        <v>4.166666667</v>
      </c>
      <c r="AF240" s="318">
        <f t="shared" si="475"/>
        <v>4.347826087</v>
      </c>
      <c r="AG240" s="318">
        <f t="shared" si="409"/>
        <v>4.545454545</v>
      </c>
      <c r="AH240" s="318">
        <f t="shared" si="410"/>
        <v>4.761904762</v>
      </c>
      <c r="AI240" s="318">
        <f t="shared" si="411"/>
        <v>5</v>
      </c>
      <c r="AJ240" s="318">
        <f t="shared" ref="AJ240:AT240" si="476">IF(ISERROR((N240/O240-1)*100),"n/a",(N240/O240-1)*100)</f>
        <v>5.263157895</v>
      </c>
      <c r="AK240" s="318">
        <f t="shared" si="476"/>
        <v>5.555555556</v>
      </c>
      <c r="AL240" s="318">
        <f t="shared" si="476"/>
        <v>12.5</v>
      </c>
      <c r="AM240" s="318">
        <f t="shared" si="476"/>
        <v>14.28571429</v>
      </c>
      <c r="AN240" s="318">
        <f t="shared" si="476"/>
        <v>16.66666667</v>
      </c>
      <c r="AO240" s="318">
        <f t="shared" si="476"/>
        <v>11.62790698</v>
      </c>
      <c r="AP240" s="318">
        <f t="shared" si="476"/>
        <v>13.15789474</v>
      </c>
      <c r="AQ240" s="318">
        <f t="shared" si="476"/>
        <v>15.15151515</v>
      </c>
      <c r="AR240" s="318">
        <f t="shared" si="476"/>
        <v>14.74269819</v>
      </c>
      <c r="AS240" s="318">
        <f t="shared" si="476"/>
        <v>15.04</v>
      </c>
      <c r="AT240" s="318">
        <f t="shared" si="476"/>
        <v>19.04761905</v>
      </c>
      <c r="AU240" s="319">
        <f t="shared" si="9"/>
        <v>9.57294847</v>
      </c>
      <c r="AV240" s="320">
        <f t="shared" si="10"/>
        <v>5.157491212</v>
      </c>
    </row>
    <row r="241" ht="11.25" customHeight="1">
      <c r="A241" s="321" t="s">
        <v>257</v>
      </c>
      <c r="B241" s="99" t="s">
        <v>258</v>
      </c>
      <c r="C241" s="309">
        <v>1.84</v>
      </c>
      <c r="D241" s="310">
        <v>1.64</v>
      </c>
      <c r="E241" s="310">
        <v>1.48</v>
      </c>
      <c r="F241" s="309">
        <v>1.4</v>
      </c>
      <c r="G241" s="309">
        <v>1.32</v>
      </c>
      <c r="H241" s="309">
        <v>1.1</v>
      </c>
      <c r="I241" s="309">
        <v>0.92</v>
      </c>
      <c r="J241" s="322" t="s">
        <v>2154</v>
      </c>
      <c r="K241" s="309">
        <v>0.8</v>
      </c>
      <c r="L241" s="323">
        <v>0.7</v>
      </c>
      <c r="M241" s="322"/>
      <c r="N241" s="316">
        <v>0.62</v>
      </c>
      <c r="O241" s="324">
        <v>0.56</v>
      </c>
      <c r="P241" s="324">
        <v>0.52</v>
      </c>
      <c r="Q241" s="324">
        <v>0.46</v>
      </c>
      <c r="R241" s="324">
        <v>0.4</v>
      </c>
      <c r="S241" s="324">
        <v>0.35</v>
      </c>
      <c r="T241" s="324">
        <v>0.32</v>
      </c>
      <c r="U241" s="324">
        <v>0.29</v>
      </c>
      <c r="V241" s="324">
        <v>0.27</v>
      </c>
      <c r="W241" s="324">
        <v>0.26</v>
      </c>
      <c r="X241" s="324">
        <v>0.24</v>
      </c>
      <c r="Y241" s="324">
        <v>0.21</v>
      </c>
      <c r="Z241" s="316">
        <f t="shared" si="3"/>
        <v>15.7</v>
      </c>
      <c r="AA241" s="317">
        <f t="shared" si="405"/>
        <v>12.19512195</v>
      </c>
      <c r="AB241" s="317">
        <f t="shared" ref="AB241:AF241" si="477">IF(ISERROR((D241/E241-1)*100),"n/a",(D241/E241-1)*100)</f>
        <v>10.81081081</v>
      </c>
      <c r="AC241" s="318">
        <f t="shared" si="477"/>
        <v>5.714285714</v>
      </c>
      <c r="AD241" s="318">
        <f t="shared" si="477"/>
        <v>6.060606061</v>
      </c>
      <c r="AE241" s="318">
        <f t="shared" si="477"/>
        <v>20</v>
      </c>
      <c r="AF241" s="318">
        <f t="shared" si="477"/>
        <v>19.56521739</v>
      </c>
      <c r="AG241" s="318">
        <f t="shared" si="409"/>
        <v>15</v>
      </c>
      <c r="AH241" s="318">
        <f t="shared" si="410"/>
        <v>14.28571429</v>
      </c>
      <c r="AI241" s="318">
        <f t="shared" si="411"/>
        <v>12.90322581</v>
      </c>
      <c r="AJ241" s="318">
        <f t="shared" ref="AJ241:AT241" si="478">IF(ISERROR((N241/O241-1)*100),"n/a",(N241/O241-1)*100)</f>
        <v>10.71428571</v>
      </c>
      <c r="AK241" s="318">
        <f t="shared" si="478"/>
        <v>7.692307692</v>
      </c>
      <c r="AL241" s="318">
        <f t="shared" si="478"/>
        <v>13.04347826</v>
      </c>
      <c r="AM241" s="318">
        <f t="shared" si="478"/>
        <v>15</v>
      </c>
      <c r="AN241" s="318">
        <f t="shared" si="478"/>
        <v>14.28571429</v>
      </c>
      <c r="AO241" s="318">
        <f t="shared" si="478"/>
        <v>9.375</v>
      </c>
      <c r="AP241" s="318">
        <f t="shared" si="478"/>
        <v>10.34482759</v>
      </c>
      <c r="AQ241" s="318">
        <f t="shared" si="478"/>
        <v>7.407407407</v>
      </c>
      <c r="AR241" s="318">
        <f t="shared" si="478"/>
        <v>3.846153846</v>
      </c>
      <c r="AS241" s="318">
        <f t="shared" si="478"/>
        <v>8.333333333</v>
      </c>
      <c r="AT241" s="318">
        <f t="shared" si="478"/>
        <v>14.28571429</v>
      </c>
      <c r="AU241" s="319">
        <f t="shared" si="9"/>
        <v>11.54316022</v>
      </c>
      <c r="AV241" s="320">
        <f t="shared" si="10"/>
        <v>4.351264165</v>
      </c>
    </row>
    <row r="242" ht="11.25" customHeight="1">
      <c r="A242" s="253" t="s">
        <v>259</v>
      </c>
      <c r="B242" s="122" t="s">
        <v>260</v>
      </c>
      <c r="C242" s="309">
        <v>2.96</v>
      </c>
      <c r="D242" s="310">
        <v>2.86</v>
      </c>
      <c r="E242" s="330">
        <v>2.76</v>
      </c>
      <c r="F242" s="309">
        <v>2.68</v>
      </c>
      <c r="G242" s="309">
        <v>2.6</v>
      </c>
      <c r="H242" s="309">
        <v>2.52</v>
      </c>
      <c r="I242" s="309">
        <v>2.46</v>
      </c>
      <c r="J242" s="322"/>
      <c r="K242" s="309">
        <v>2.42</v>
      </c>
      <c r="L242" s="323">
        <v>2.4</v>
      </c>
      <c r="M242" s="322"/>
      <c r="N242" s="316">
        <v>2.38</v>
      </c>
      <c r="O242" s="324">
        <v>2.36</v>
      </c>
      <c r="P242" s="324">
        <v>2.34</v>
      </c>
      <c r="Q242" s="324">
        <v>2.32</v>
      </c>
      <c r="R242" s="324">
        <v>2.3</v>
      </c>
      <c r="S242" s="324">
        <v>2.28</v>
      </c>
      <c r="T242" s="324">
        <v>2.26</v>
      </c>
      <c r="U242" s="324">
        <v>2.24</v>
      </c>
      <c r="V242" s="324">
        <v>2.22</v>
      </c>
      <c r="W242" s="324">
        <v>2.2</v>
      </c>
      <c r="X242" s="324">
        <v>2.18</v>
      </c>
      <c r="Y242" s="324">
        <v>2.14</v>
      </c>
      <c r="Z242" s="316">
        <f t="shared" si="3"/>
        <v>50.88</v>
      </c>
      <c r="AA242" s="317">
        <f t="shared" si="405"/>
        <v>3.496503497</v>
      </c>
      <c r="AB242" s="317">
        <f t="shared" ref="AB242:AF242" si="479">IF(ISERROR((D242/E242-1)*100),"n/a",(D242/E242-1)*100)</f>
        <v>3.623188406</v>
      </c>
      <c r="AC242" s="318">
        <f t="shared" si="479"/>
        <v>2.985074627</v>
      </c>
      <c r="AD242" s="318">
        <f t="shared" si="479"/>
        <v>3.076923077</v>
      </c>
      <c r="AE242" s="318">
        <f t="shared" si="479"/>
        <v>3.174603175</v>
      </c>
      <c r="AF242" s="318">
        <f t="shared" si="479"/>
        <v>2.43902439</v>
      </c>
      <c r="AG242" s="318">
        <f t="shared" si="409"/>
        <v>1.652892562</v>
      </c>
      <c r="AH242" s="318">
        <f t="shared" si="410"/>
        <v>0.8333333333</v>
      </c>
      <c r="AI242" s="318">
        <f t="shared" si="411"/>
        <v>0.8403361345</v>
      </c>
      <c r="AJ242" s="318">
        <f t="shared" ref="AJ242:AT242" si="480">IF(ISERROR((N242/O242-1)*100),"n/a",(N242/O242-1)*100)</f>
        <v>0.8474576271</v>
      </c>
      <c r="AK242" s="318">
        <f t="shared" si="480"/>
        <v>0.8547008547</v>
      </c>
      <c r="AL242" s="318">
        <f t="shared" si="480"/>
        <v>0.8620689655</v>
      </c>
      <c r="AM242" s="318">
        <f t="shared" si="480"/>
        <v>0.8695652174</v>
      </c>
      <c r="AN242" s="318">
        <f t="shared" si="480"/>
        <v>0.8771929825</v>
      </c>
      <c r="AO242" s="318">
        <f t="shared" si="480"/>
        <v>0.8849557522</v>
      </c>
      <c r="AP242" s="318">
        <f t="shared" si="480"/>
        <v>0.8928571429</v>
      </c>
      <c r="AQ242" s="318">
        <f t="shared" si="480"/>
        <v>0.9009009009</v>
      </c>
      <c r="AR242" s="318">
        <f t="shared" si="480"/>
        <v>0.9090909091</v>
      </c>
      <c r="AS242" s="318">
        <f t="shared" si="480"/>
        <v>0.9174311927</v>
      </c>
      <c r="AT242" s="318">
        <f t="shared" si="480"/>
        <v>1.869158879</v>
      </c>
      <c r="AU242" s="319">
        <f t="shared" si="9"/>
        <v>1.640362981</v>
      </c>
      <c r="AV242" s="320">
        <f t="shared" si="10"/>
        <v>1.059947057</v>
      </c>
    </row>
    <row r="243" ht="11.25" customHeight="1">
      <c r="A243" s="232" t="s">
        <v>1277</v>
      </c>
      <c r="B243" s="99" t="s">
        <v>1278</v>
      </c>
      <c r="C243" s="309">
        <v>1.515</v>
      </c>
      <c r="D243" s="310">
        <v>1.415</v>
      </c>
      <c r="E243" s="316">
        <v>1.3150000000000002</v>
      </c>
      <c r="F243" s="309">
        <v>1.225</v>
      </c>
      <c r="G243" s="309">
        <v>1.165</v>
      </c>
      <c r="H243" s="309">
        <v>1.105</v>
      </c>
      <c r="I243" s="309">
        <v>1.045</v>
      </c>
      <c r="J243" s="322"/>
      <c r="K243" s="309">
        <v>0.97</v>
      </c>
      <c r="L243" s="323">
        <v>0.66</v>
      </c>
      <c r="M243" s="322"/>
      <c r="N243" s="327">
        <v>0.0</v>
      </c>
      <c r="O243" s="325">
        <v>0.0</v>
      </c>
      <c r="P243" s="325">
        <v>0.0</v>
      </c>
      <c r="Q243" s="325">
        <v>0.0</v>
      </c>
      <c r="R243" s="325">
        <v>0.0</v>
      </c>
      <c r="S243" s="325">
        <v>0.0</v>
      </c>
      <c r="T243" s="325">
        <v>0.0</v>
      </c>
      <c r="U243" s="325">
        <v>0.0</v>
      </c>
      <c r="V243" s="325">
        <v>0.0</v>
      </c>
      <c r="W243" s="325">
        <v>0.0</v>
      </c>
      <c r="X243" s="325">
        <v>0.0</v>
      </c>
      <c r="Y243" s="325">
        <v>0.0</v>
      </c>
      <c r="Z243" s="316">
        <f t="shared" si="3"/>
        <v>10.415</v>
      </c>
      <c r="AA243" s="317">
        <f t="shared" si="405"/>
        <v>7.067137809</v>
      </c>
      <c r="AB243" s="317">
        <f t="shared" ref="AB243:AF243" si="481">IF(ISERROR((D243/E243-1)*100),"n/a",(D243/E243-1)*100)</f>
        <v>7.604562738</v>
      </c>
      <c r="AC243" s="318">
        <f t="shared" si="481"/>
        <v>7.346938776</v>
      </c>
      <c r="AD243" s="318">
        <f t="shared" si="481"/>
        <v>5.150214592</v>
      </c>
      <c r="AE243" s="318">
        <f t="shared" si="481"/>
        <v>5.429864253</v>
      </c>
      <c r="AF243" s="318">
        <f t="shared" si="481"/>
        <v>5.741626794</v>
      </c>
      <c r="AG243" s="318">
        <f t="shared" si="409"/>
        <v>7.731958763</v>
      </c>
      <c r="AH243" s="318">
        <f t="shared" si="410"/>
        <v>46.96969697</v>
      </c>
      <c r="AI243" s="318" t="str">
        <f t="shared" si="411"/>
        <v>n/a</v>
      </c>
      <c r="AJ243" s="318" t="str">
        <f t="shared" ref="AJ243:AT243" si="482">IF(ISERROR((N243/O243-1)*100),"n/a",(N243/O243-1)*100)</f>
        <v>n/a</v>
      </c>
      <c r="AK243" s="318" t="str">
        <f t="shared" si="482"/>
        <v>n/a</v>
      </c>
      <c r="AL243" s="318" t="str">
        <f t="shared" si="482"/>
        <v>n/a</v>
      </c>
      <c r="AM243" s="318" t="str">
        <f t="shared" si="482"/>
        <v>n/a</v>
      </c>
      <c r="AN243" s="318" t="str">
        <f t="shared" si="482"/>
        <v>n/a</v>
      </c>
      <c r="AO243" s="318" t="str">
        <f t="shared" si="482"/>
        <v>n/a</v>
      </c>
      <c r="AP243" s="318" t="str">
        <f t="shared" si="482"/>
        <v>n/a</v>
      </c>
      <c r="AQ243" s="318" t="str">
        <f t="shared" si="482"/>
        <v>n/a</v>
      </c>
      <c r="AR243" s="318" t="str">
        <f t="shared" si="482"/>
        <v>n/a</v>
      </c>
      <c r="AS243" s="318" t="str">
        <f t="shared" si="482"/>
        <v>n/a</v>
      </c>
      <c r="AT243" s="318" t="str">
        <f t="shared" si="482"/>
        <v>n/a</v>
      </c>
      <c r="AU243" s="319">
        <f t="shared" si="9"/>
        <v>11.63025009</v>
      </c>
      <c r="AV243" s="320">
        <f t="shared" si="10"/>
        <v>14.31562392</v>
      </c>
    </row>
    <row r="244" ht="11.25" customHeight="1">
      <c r="A244" s="350" t="s">
        <v>1876</v>
      </c>
      <c r="B244" s="99" t="s">
        <v>1877</v>
      </c>
      <c r="C244" s="309">
        <v>0.62</v>
      </c>
      <c r="D244" s="310">
        <v>0.47</v>
      </c>
      <c r="E244" s="316">
        <v>0.44</v>
      </c>
      <c r="F244" s="309">
        <v>0.41000000000000003</v>
      </c>
      <c r="G244" s="309">
        <v>0.2625</v>
      </c>
      <c r="H244" s="349">
        <v>0.21</v>
      </c>
      <c r="I244" s="349">
        <v>0.21</v>
      </c>
      <c r="J244" s="258"/>
      <c r="K244" s="328">
        <v>0.21</v>
      </c>
      <c r="L244" s="327">
        <v>0.21</v>
      </c>
      <c r="M244" s="258"/>
      <c r="N244" s="327">
        <v>0.21</v>
      </c>
      <c r="O244" s="352">
        <v>0.21</v>
      </c>
      <c r="P244" s="325">
        <v>0.21</v>
      </c>
      <c r="Q244" s="324">
        <v>0.21</v>
      </c>
      <c r="R244" s="324">
        <v>0.18</v>
      </c>
      <c r="S244" s="324">
        <v>0.14</v>
      </c>
      <c r="T244" s="325">
        <v>0.0</v>
      </c>
      <c r="U244" s="325">
        <v>0.0</v>
      </c>
      <c r="V244" s="325">
        <v>0.0</v>
      </c>
      <c r="W244" s="325">
        <v>0.0</v>
      </c>
      <c r="X244" s="325">
        <v>0.0</v>
      </c>
      <c r="Y244" s="325">
        <v>0.0</v>
      </c>
      <c r="Z244" s="316">
        <f t="shared" si="3"/>
        <v>4.2025</v>
      </c>
      <c r="AA244" s="317">
        <f t="shared" si="405"/>
        <v>31.91489362</v>
      </c>
      <c r="AB244" s="317"/>
      <c r="AC244" s="318"/>
      <c r="AD244" s="318"/>
      <c r="AE244" s="318"/>
      <c r="AF244" s="318"/>
      <c r="AG244" s="318"/>
      <c r="AH244" s="318"/>
      <c r="AI244" s="318"/>
      <c r="AJ244" s="318"/>
      <c r="AK244" s="318"/>
      <c r="AL244" s="318"/>
      <c r="AM244" s="318"/>
      <c r="AN244" s="318"/>
      <c r="AO244" s="318"/>
      <c r="AP244" s="318"/>
      <c r="AQ244" s="318"/>
      <c r="AR244" s="318"/>
      <c r="AS244" s="318"/>
      <c r="AT244" s="318"/>
      <c r="AU244" s="319">
        <f t="shared" si="9"/>
        <v>31.91489362</v>
      </c>
      <c r="AV244" s="320" t="str">
        <f t="shared" si="10"/>
        <v>#DIV/0!</v>
      </c>
    </row>
    <row r="245" ht="11.25" customHeight="1">
      <c r="A245" s="321" t="s">
        <v>261</v>
      </c>
      <c r="B245" s="99" t="s">
        <v>262</v>
      </c>
      <c r="C245" s="309">
        <v>1.0</v>
      </c>
      <c r="D245" s="310">
        <v>0.94</v>
      </c>
      <c r="E245" s="345">
        <v>0.88</v>
      </c>
      <c r="F245" s="309">
        <v>0.82</v>
      </c>
      <c r="G245" s="328">
        <v>0.8</v>
      </c>
      <c r="H245" s="309">
        <v>0.77</v>
      </c>
      <c r="I245" s="328">
        <v>0.76</v>
      </c>
      <c r="J245" s="322"/>
      <c r="K245" s="309">
        <v>0.73</v>
      </c>
      <c r="L245" s="326">
        <v>0.72</v>
      </c>
      <c r="M245" s="322"/>
      <c r="N245" s="316">
        <v>0.69</v>
      </c>
      <c r="O245" s="324">
        <v>0.68</v>
      </c>
      <c r="P245" s="324">
        <v>0.67</v>
      </c>
      <c r="Q245" s="324">
        <v>0.64</v>
      </c>
      <c r="R245" s="324">
        <v>0.6</v>
      </c>
      <c r="S245" s="324">
        <v>0.5</v>
      </c>
      <c r="T245" s="324">
        <v>0.415</v>
      </c>
      <c r="U245" s="324">
        <v>0.375</v>
      </c>
      <c r="V245" s="324">
        <v>0.32</v>
      </c>
      <c r="W245" s="324">
        <v>0.275</v>
      </c>
      <c r="X245" s="324">
        <v>0.23</v>
      </c>
      <c r="Y245" s="324">
        <v>0.19</v>
      </c>
      <c r="Z245" s="316">
        <f t="shared" si="3"/>
        <v>13.005</v>
      </c>
      <c r="AA245" s="317">
        <f t="shared" si="405"/>
        <v>6.382978723</v>
      </c>
      <c r="AB245" s="317">
        <f t="shared" ref="AB245:AF245" si="483">IF(ISERROR((D245/E245-1)*100),"n/a",(D245/E245-1)*100)</f>
        <v>6.818181818</v>
      </c>
      <c r="AC245" s="318">
        <f t="shared" si="483"/>
        <v>7.317073171</v>
      </c>
      <c r="AD245" s="318">
        <f t="shared" si="483"/>
        <v>2.5</v>
      </c>
      <c r="AE245" s="318">
        <f t="shared" si="483"/>
        <v>3.896103896</v>
      </c>
      <c r="AF245" s="318">
        <f t="shared" si="483"/>
        <v>1.315789474</v>
      </c>
      <c r="AG245" s="318">
        <f t="shared" ref="AG245:AG358" si="486">IF(ISERROR((I245/K245-1)*100),"n/a",(I245/K245-1)*100)</f>
        <v>4.109589041</v>
      </c>
      <c r="AH245" s="318">
        <f t="shared" ref="AH245:AH358" si="487">IF(ISERROR((K245/L245-1)*100),"n/a",(K245/L245-1)*100)</f>
        <v>1.388888889</v>
      </c>
      <c r="AI245" s="318">
        <f t="shared" ref="AI245:AI358" si="488">IF(ISERROR((L245/N245-1)*100),"n/a",(L245/N245-1)*100)</f>
        <v>4.347826087</v>
      </c>
      <c r="AJ245" s="318">
        <f t="shared" ref="AJ245:AT245" si="484">IF(ISERROR((N245/O245-1)*100),"n/a",(N245/O245-1)*100)</f>
        <v>1.470588235</v>
      </c>
      <c r="AK245" s="318">
        <f t="shared" si="484"/>
        <v>1.492537313</v>
      </c>
      <c r="AL245" s="318">
        <f t="shared" si="484"/>
        <v>4.6875</v>
      </c>
      <c r="AM245" s="318">
        <f t="shared" si="484"/>
        <v>6.666666667</v>
      </c>
      <c r="AN245" s="318">
        <f t="shared" si="484"/>
        <v>20</v>
      </c>
      <c r="AO245" s="318">
        <f t="shared" si="484"/>
        <v>20.48192771</v>
      </c>
      <c r="AP245" s="318">
        <f t="shared" si="484"/>
        <v>10.66666667</v>
      </c>
      <c r="AQ245" s="318">
        <f t="shared" si="484"/>
        <v>17.1875</v>
      </c>
      <c r="AR245" s="318">
        <f t="shared" si="484"/>
        <v>16.36363636</v>
      </c>
      <c r="AS245" s="318">
        <f t="shared" si="484"/>
        <v>19.56521739</v>
      </c>
      <c r="AT245" s="318">
        <f t="shared" si="484"/>
        <v>21.05263158</v>
      </c>
      <c r="AU245" s="319">
        <f t="shared" si="9"/>
        <v>8.885565151</v>
      </c>
      <c r="AV245" s="320">
        <f t="shared" si="10"/>
        <v>7.312105287</v>
      </c>
    </row>
    <row r="246" ht="11.25" customHeight="1">
      <c r="A246" s="333" t="s">
        <v>1517</v>
      </c>
      <c r="B246" s="122" t="s">
        <v>1518</v>
      </c>
      <c r="C246" s="309">
        <v>2.91</v>
      </c>
      <c r="D246" s="310">
        <v>2.64</v>
      </c>
      <c r="E246" s="310">
        <v>2.52</v>
      </c>
      <c r="F246" s="311">
        <v>2.44</v>
      </c>
      <c r="G246" s="311">
        <v>2.34</v>
      </c>
      <c r="H246" s="311">
        <v>2.22</v>
      </c>
      <c r="I246" s="311">
        <v>2.14</v>
      </c>
      <c r="J246" s="312"/>
      <c r="K246" s="369">
        <v>2.1</v>
      </c>
      <c r="L246" s="359">
        <v>2.08</v>
      </c>
      <c r="M246" s="360"/>
      <c r="N246" s="314">
        <v>2.08</v>
      </c>
      <c r="O246" s="315">
        <v>2.08</v>
      </c>
      <c r="P246" s="335">
        <v>2.08</v>
      </c>
      <c r="Q246" s="335">
        <v>2.0</v>
      </c>
      <c r="R246" s="335">
        <v>1.96</v>
      </c>
      <c r="S246" s="335">
        <v>1.94</v>
      </c>
      <c r="T246" s="335">
        <v>1.92</v>
      </c>
      <c r="U246" s="335">
        <v>1.9</v>
      </c>
      <c r="V246" s="335">
        <v>1.88</v>
      </c>
      <c r="W246" s="335">
        <v>1.8</v>
      </c>
      <c r="X246" s="335">
        <v>1.58</v>
      </c>
      <c r="Y246" s="335">
        <v>1.48</v>
      </c>
      <c r="Z246" s="316">
        <f t="shared" si="3"/>
        <v>44.09</v>
      </c>
      <c r="AA246" s="317">
        <f t="shared" si="405"/>
        <v>10.22727273</v>
      </c>
      <c r="AB246" s="317">
        <f t="shared" ref="AB246:AF246" si="485">IF(ISERROR((D246/E246-1)*100),"n/a",(D246/E246-1)*100)</f>
        <v>4.761904762</v>
      </c>
      <c r="AC246" s="318">
        <f t="shared" si="485"/>
        <v>3.278688525</v>
      </c>
      <c r="AD246" s="318">
        <f t="shared" si="485"/>
        <v>4.273504274</v>
      </c>
      <c r="AE246" s="318">
        <f t="shared" si="485"/>
        <v>5.405405405</v>
      </c>
      <c r="AF246" s="318">
        <f t="shared" si="485"/>
        <v>3.738317757</v>
      </c>
      <c r="AG246" s="318">
        <f t="shared" si="486"/>
        <v>1.904761905</v>
      </c>
      <c r="AH246" s="318">
        <f t="shared" si="487"/>
        <v>0.9615384615</v>
      </c>
      <c r="AI246" s="318">
        <f t="shared" si="488"/>
        <v>0</v>
      </c>
      <c r="AJ246" s="318">
        <f t="shared" ref="AJ246:AT246" si="489">IF(ISERROR((N246/O246-1)*100),"n/a",(N246/O246-1)*100)</f>
        <v>0</v>
      </c>
      <c r="AK246" s="318">
        <f t="shared" si="489"/>
        <v>0</v>
      </c>
      <c r="AL246" s="318">
        <f t="shared" si="489"/>
        <v>4</v>
      </c>
      <c r="AM246" s="318">
        <f t="shared" si="489"/>
        <v>2.040816327</v>
      </c>
      <c r="AN246" s="318">
        <f t="shared" si="489"/>
        <v>1.030927835</v>
      </c>
      <c r="AO246" s="318">
        <f t="shared" si="489"/>
        <v>1.041666667</v>
      </c>
      <c r="AP246" s="318">
        <f t="shared" si="489"/>
        <v>1.052631579</v>
      </c>
      <c r="AQ246" s="318">
        <f t="shared" si="489"/>
        <v>1.063829787</v>
      </c>
      <c r="AR246" s="318">
        <f t="shared" si="489"/>
        <v>4.444444444</v>
      </c>
      <c r="AS246" s="318">
        <f t="shared" si="489"/>
        <v>13.92405063</v>
      </c>
      <c r="AT246" s="318">
        <f t="shared" si="489"/>
        <v>6.756756757</v>
      </c>
      <c r="AU246" s="319">
        <f t="shared" si="9"/>
        <v>3.495325892</v>
      </c>
      <c r="AV246" s="320">
        <f t="shared" si="10"/>
        <v>3.580092144</v>
      </c>
    </row>
    <row r="247" ht="11.25" customHeight="1">
      <c r="A247" s="321" t="s">
        <v>1706</v>
      </c>
      <c r="B247" s="99" t="s">
        <v>1707</v>
      </c>
      <c r="C247" s="309">
        <v>1.09</v>
      </c>
      <c r="D247" s="310">
        <v>1.04</v>
      </c>
      <c r="E247" s="310">
        <v>0.97</v>
      </c>
      <c r="F247" s="309">
        <v>0.93</v>
      </c>
      <c r="G247" s="309">
        <v>0.85</v>
      </c>
      <c r="H247" s="309">
        <v>0.75</v>
      </c>
      <c r="I247" s="309">
        <v>0.18</v>
      </c>
      <c r="J247" s="322"/>
      <c r="K247" s="352">
        <v>0.0</v>
      </c>
      <c r="L247" s="355">
        <v>0.0</v>
      </c>
      <c r="M247" s="381"/>
      <c r="N247" s="327">
        <v>0.0</v>
      </c>
      <c r="O247" s="325">
        <v>0.0</v>
      </c>
      <c r="P247" s="325">
        <v>0.0</v>
      </c>
      <c r="Q247" s="325">
        <v>0.0</v>
      </c>
      <c r="R247" s="325">
        <v>0.0</v>
      </c>
      <c r="S247" s="325">
        <v>0.0</v>
      </c>
      <c r="T247" s="325">
        <v>0.0</v>
      </c>
      <c r="U247" s="325">
        <v>0.0</v>
      </c>
      <c r="V247" s="325">
        <v>0.0</v>
      </c>
      <c r="W247" s="325">
        <v>0.0</v>
      </c>
      <c r="X247" s="325">
        <v>0.0</v>
      </c>
      <c r="Y247" s="325">
        <v>0.0</v>
      </c>
      <c r="Z247" s="316">
        <f t="shared" si="3"/>
        <v>5.81</v>
      </c>
      <c r="AA247" s="317">
        <f t="shared" si="405"/>
        <v>4.807692308</v>
      </c>
      <c r="AB247" s="317">
        <f t="shared" ref="AB247:AF247" si="490">IF(ISERROR((D247/E247-1)*100),"n/a",(D247/E247-1)*100)</f>
        <v>7.216494845</v>
      </c>
      <c r="AC247" s="318">
        <f t="shared" si="490"/>
        <v>4.301075269</v>
      </c>
      <c r="AD247" s="318">
        <f t="shared" si="490"/>
        <v>9.411764706</v>
      </c>
      <c r="AE247" s="318">
        <f t="shared" si="490"/>
        <v>13.33333333</v>
      </c>
      <c r="AF247" s="318">
        <f t="shared" si="490"/>
        <v>316.6666667</v>
      </c>
      <c r="AG247" s="318" t="str">
        <f t="shared" si="486"/>
        <v>n/a</v>
      </c>
      <c r="AH247" s="318" t="str">
        <f t="shared" si="487"/>
        <v>n/a</v>
      </c>
      <c r="AI247" s="318" t="str">
        <f t="shared" si="488"/>
        <v>n/a</v>
      </c>
      <c r="AJ247" s="318" t="str">
        <f t="shared" ref="AJ247:AT247" si="491">IF(ISERROR((N247/O247-1)*100),"n/a",(N247/O247-1)*100)</f>
        <v>n/a</v>
      </c>
      <c r="AK247" s="318" t="str">
        <f t="shared" si="491"/>
        <v>n/a</v>
      </c>
      <c r="AL247" s="318" t="str">
        <f t="shared" si="491"/>
        <v>n/a</v>
      </c>
      <c r="AM247" s="318" t="str">
        <f t="shared" si="491"/>
        <v>n/a</v>
      </c>
      <c r="AN247" s="318" t="str">
        <f t="shared" si="491"/>
        <v>n/a</v>
      </c>
      <c r="AO247" s="318" t="str">
        <f t="shared" si="491"/>
        <v>n/a</v>
      </c>
      <c r="AP247" s="318" t="str">
        <f t="shared" si="491"/>
        <v>n/a</v>
      </c>
      <c r="AQ247" s="318" t="str">
        <f t="shared" si="491"/>
        <v>n/a</v>
      </c>
      <c r="AR247" s="318" t="str">
        <f t="shared" si="491"/>
        <v>n/a</v>
      </c>
      <c r="AS247" s="318" t="str">
        <f t="shared" si="491"/>
        <v>n/a</v>
      </c>
      <c r="AT247" s="318" t="str">
        <f t="shared" si="491"/>
        <v>n/a</v>
      </c>
      <c r="AU247" s="319">
        <f t="shared" si="9"/>
        <v>59.28950452</v>
      </c>
      <c r="AV247" s="320">
        <f t="shared" si="10"/>
        <v>126.1319593</v>
      </c>
    </row>
    <row r="248" ht="11.25" customHeight="1">
      <c r="A248" s="321" t="s">
        <v>727</v>
      </c>
      <c r="B248" s="99" t="s">
        <v>728</v>
      </c>
      <c r="C248" s="309">
        <v>2.45</v>
      </c>
      <c r="D248" s="310">
        <v>2.42</v>
      </c>
      <c r="E248" s="310">
        <v>2.17</v>
      </c>
      <c r="F248" s="309">
        <v>1.92</v>
      </c>
      <c r="G248" s="309">
        <v>1.67</v>
      </c>
      <c r="H248" s="309">
        <v>1.42</v>
      </c>
      <c r="I248" s="309">
        <v>1.35</v>
      </c>
      <c r="J248" s="322"/>
      <c r="K248" s="292">
        <v>1.3</v>
      </c>
      <c r="L248" s="384">
        <v>1.28</v>
      </c>
      <c r="M248" s="381"/>
      <c r="N248" s="316">
        <v>1.26</v>
      </c>
      <c r="O248" s="324">
        <v>1.24</v>
      </c>
      <c r="P248" s="324">
        <v>1.22</v>
      </c>
      <c r="Q248" s="324">
        <v>1.16</v>
      </c>
      <c r="R248" s="324">
        <v>1.08</v>
      </c>
      <c r="S248" s="324">
        <v>1.0</v>
      </c>
      <c r="T248" s="324">
        <v>0.8</v>
      </c>
      <c r="U248" s="325">
        <v>0.0</v>
      </c>
      <c r="V248" s="325">
        <v>0.0</v>
      </c>
      <c r="W248" s="325">
        <v>0.0</v>
      </c>
      <c r="X248" s="324">
        <v>1.11</v>
      </c>
      <c r="Y248" s="324">
        <v>1.07</v>
      </c>
      <c r="Z248" s="316">
        <f t="shared" si="3"/>
        <v>25.92</v>
      </c>
      <c r="AA248" s="317">
        <f t="shared" si="405"/>
        <v>1.239669421</v>
      </c>
      <c r="AB248" s="317">
        <f t="shared" ref="AB248:AF248" si="492">IF(ISERROR((D248/E248-1)*100),"n/a",(D248/E248-1)*100)</f>
        <v>11.52073733</v>
      </c>
      <c r="AC248" s="318">
        <f t="shared" si="492"/>
        <v>13.02083333</v>
      </c>
      <c r="AD248" s="318">
        <f t="shared" si="492"/>
        <v>14.97005988</v>
      </c>
      <c r="AE248" s="318">
        <f t="shared" si="492"/>
        <v>17.6056338</v>
      </c>
      <c r="AF248" s="318">
        <f t="shared" si="492"/>
        <v>5.185185185</v>
      </c>
      <c r="AG248" s="318">
        <f t="shared" si="486"/>
        <v>3.846153846</v>
      </c>
      <c r="AH248" s="318">
        <f t="shared" si="487"/>
        <v>1.5625</v>
      </c>
      <c r="AI248" s="318">
        <f t="shared" si="488"/>
        <v>1.587301587</v>
      </c>
      <c r="AJ248" s="318">
        <f t="shared" ref="AJ248:AT248" si="493">IF(ISERROR((N248/O248-1)*100),"n/a",(N248/O248-1)*100)</f>
        <v>1.612903226</v>
      </c>
      <c r="AK248" s="318">
        <f t="shared" si="493"/>
        <v>1.639344262</v>
      </c>
      <c r="AL248" s="318">
        <f t="shared" si="493"/>
        <v>5.172413793</v>
      </c>
      <c r="AM248" s="318">
        <f t="shared" si="493"/>
        <v>7.407407407</v>
      </c>
      <c r="AN248" s="318">
        <f t="shared" si="493"/>
        <v>8</v>
      </c>
      <c r="AO248" s="318">
        <f t="shared" si="493"/>
        <v>25</v>
      </c>
      <c r="AP248" s="318" t="str">
        <f t="shared" si="493"/>
        <v>n/a</v>
      </c>
      <c r="AQ248" s="318" t="str">
        <f t="shared" si="493"/>
        <v>n/a</v>
      </c>
      <c r="AR248" s="318" t="str">
        <f t="shared" si="493"/>
        <v>n/a</v>
      </c>
      <c r="AS248" s="318">
        <f t="shared" si="493"/>
        <v>-100</v>
      </c>
      <c r="AT248" s="318">
        <f t="shared" si="493"/>
        <v>3.738317757</v>
      </c>
      <c r="AU248" s="319">
        <f t="shared" si="9"/>
        <v>1.359321225</v>
      </c>
      <c r="AV248" s="320">
        <f t="shared" si="10"/>
        <v>26.97566373</v>
      </c>
    </row>
    <row r="249" ht="11.25" customHeight="1">
      <c r="A249" s="232" t="s">
        <v>729</v>
      </c>
      <c r="B249" s="99" t="s">
        <v>730</v>
      </c>
      <c r="C249" s="309">
        <v>1.77</v>
      </c>
      <c r="D249" s="310">
        <v>1.57</v>
      </c>
      <c r="E249" s="310">
        <v>1.4</v>
      </c>
      <c r="F249" s="309">
        <v>1.24</v>
      </c>
      <c r="G249" s="309">
        <v>1.02</v>
      </c>
      <c r="H249" s="309">
        <v>0.84</v>
      </c>
      <c r="I249" s="309">
        <v>0.74</v>
      </c>
      <c r="J249" s="322"/>
      <c r="K249" s="309">
        <v>0.72</v>
      </c>
      <c r="L249" s="323">
        <v>0.525</v>
      </c>
      <c r="M249" s="322"/>
      <c r="N249" s="316">
        <v>0.375</v>
      </c>
      <c r="O249" s="325">
        <v>0.275</v>
      </c>
      <c r="P249" s="325">
        <v>0.275</v>
      </c>
      <c r="Q249" s="324">
        <v>0.275</v>
      </c>
      <c r="R249" s="324">
        <v>0.25</v>
      </c>
      <c r="S249" s="325">
        <v>0.2</v>
      </c>
      <c r="T249" s="324">
        <v>0.35</v>
      </c>
      <c r="U249" s="324">
        <v>0.1</v>
      </c>
      <c r="V249" s="325">
        <v>0.075</v>
      </c>
      <c r="W249" s="325">
        <v>0.1</v>
      </c>
      <c r="X249" s="325">
        <v>0.1</v>
      </c>
      <c r="Y249" s="324">
        <v>0.0925</v>
      </c>
      <c r="Z249" s="316">
        <f t="shared" si="3"/>
        <v>12.2925</v>
      </c>
      <c r="AA249" s="317">
        <f t="shared" si="405"/>
        <v>12.7388535</v>
      </c>
      <c r="AB249" s="317">
        <f t="shared" ref="AB249:AF249" si="494">IF(ISERROR((D249/E249-1)*100),"n/a",(D249/E249-1)*100)</f>
        <v>12.14285714</v>
      </c>
      <c r="AC249" s="318">
        <f t="shared" si="494"/>
        <v>12.90322581</v>
      </c>
      <c r="AD249" s="318">
        <f t="shared" si="494"/>
        <v>21.56862745</v>
      </c>
      <c r="AE249" s="318">
        <f t="shared" si="494"/>
        <v>21.42857143</v>
      </c>
      <c r="AF249" s="318">
        <f t="shared" si="494"/>
        <v>13.51351351</v>
      </c>
      <c r="AG249" s="318">
        <f t="shared" si="486"/>
        <v>2.777777778</v>
      </c>
      <c r="AH249" s="318">
        <f t="shared" si="487"/>
        <v>37.14285714</v>
      </c>
      <c r="AI249" s="318">
        <f t="shared" si="488"/>
        <v>40</v>
      </c>
      <c r="AJ249" s="318">
        <f t="shared" ref="AJ249:AT249" si="495">IF(ISERROR((N249/O249-1)*100),"n/a",(N249/O249-1)*100)</f>
        <v>36.36363636</v>
      </c>
      <c r="AK249" s="318">
        <f t="shared" si="495"/>
        <v>0</v>
      </c>
      <c r="AL249" s="318">
        <f t="shared" si="495"/>
        <v>0</v>
      </c>
      <c r="AM249" s="318">
        <f t="shared" si="495"/>
        <v>10</v>
      </c>
      <c r="AN249" s="318">
        <f t="shared" si="495"/>
        <v>25</v>
      </c>
      <c r="AO249" s="318">
        <f t="shared" si="495"/>
        <v>-42.85714286</v>
      </c>
      <c r="AP249" s="318">
        <f t="shared" si="495"/>
        <v>250</v>
      </c>
      <c r="AQ249" s="318">
        <f t="shared" si="495"/>
        <v>33.33333333</v>
      </c>
      <c r="AR249" s="318">
        <f t="shared" si="495"/>
        <v>-25</v>
      </c>
      <c r="AS249" s="318">
        <f t="shared" si="495"/>
        <v>0</v>
      </c>
      <c r="AT249" s="318">
        <f t="shared" si="495"/>
        <v>8.108108108</v>
      </c>
      <c r="AU249" s="319">
        <f t="shared" si="9"/>
        <v>23.45821094</v>
      </c>
      <c r="AV249" s="320">
        <f t="shared" si="10"/>
        <v>57.00908559</v>
      </c>
    </row>
    <row r="250" ht="11.25" customHeight="1">
      <c r="A250" s="321" t="s">
        <v>732</v>
      </c>
      <c r="B250" s="99" t="s">
        <v>733</v>
      </c>
      <c r="C250" s="309">
        <v>1.19375</v>
      </c>
      <c r="D250" s="310">
        <v>1.069</v>
      </c>
      <c r="E250" s="310">
        <v>0.94375</v>
      </c>
      <c r="F250" s="337">
        <v>0.825</v>
      </c>
      <c r="G250" s="337">
        <v>0.725</v>
      </c>
      <c r="H250" s="337">
        <v>0.6125</v>
      </c>
      <c r="I250" s="337">
        <v>0.484375</v>
      </c>
      <c r="J250" s="338">
        <v>0.0</v>
      </c>
      <c r="K250" s="385">
        <v>0.421875</v>
      </c>
      <c r="L250" s="386">
        <v>0.35625</v>
      </c>
      <c r="M250" s="387">
        <v>0.0</v>
      </c>
      <c r="N250" s="345">
        <v>0.3</v>
      </c>
      <c r="O250" s="341">
        <v>0.25</v>
      </c>
      <c r="P250" s="341">
        <v>0.1875</v>
      </c>
      <c r="Q250" s="341">
        <v>0.13125</v>
      </c>
      <c r="R250" s="341">
        <v>0.0625</v>
      </c>
      <c r="S250" s="341">
        <v>0.021875</v>
      </c>
      <c r="T250" s="340">
        <v>0.009375</v>
      </c>
      <c r="U250" s="341">
        <v>0.49</v>
      </c>
      <c r="V250" s="341">
        <v>0.4675</v>
      </c>
      <c r="W250" s="341">
        <v>0.4375</v>
      </c>
      <c r="X250" s="341">
        <v>0.405625</v>
      </c>
      <c r="Y250" s="341">
        <v>0.3795</v>
      </c>
      <c r="Z250" s="316">
        <f t="shared" si="3"/>
        <v>9.774125</v>
      </c>
      <c r="AA250" s="317">
        <f t="shared" si="405"/>
        <v>11.66978485</v>
      </c>
      <c r="AB250" s="317">
        <f t="shared" ref="AB250:AF250" si="496">IF(ISERROR((D250/E250-1)*100),"n/a",(D250/E250-1)*100)</f>
        <v>13.27152318</v>
      </c>
      <c r="AC250" s="318">
        <f t="shared" si="496"/>
        <v>14.39393939</v>
      </c>
      <c r="AD250" s="318">
        <f t="shared" si="496"/>
        <v>13.79310345</v>
      </c>
      <c r="AE250" s="318">
        <f t="shared" si="496"/>
        <v>18.36734694</v>
      </c>
      <c r="AF250" s="318">
        <f t="shared" si="496"/>
        <v>26.4516129</v>
      </c>
      <c r="AG250" s="318">
        <f t="shared" si="486"/>
        <v>14.81481481</v>
      </c>
      <c r="AH250" s="318">
        <f t="shared" si="487"/>
        <v>18.42105263</v>
      </c>
      <c r="AI250" s="318">
        <f t="shared" si="488"/>
        <v>18.75</v>
      </c>
      <c r="AJ250" s="318">
        <f t="shared" ref="AJ250:AT250" si="497">IF(ISERROR((N250/O250-1)*100),"n/a",(N250/O250-1)*100)</f>
        <v>20</v>
      </c>
      <c r="AK250" s="318">
        <f t="shared" si="497"/>
        <v>33.33333333</v>
      </c>
      <c r="AL250" s="318">
        <f t="shared" si="497"/>
        <v>42.85714286</v>
      </c>
      <c r="AM250" s="318">
        <f t="shared" si="497"/>
        <v>110</v>
      </c>
      <c r="AN250" s="318">
        <f t="shared" si="497"/>
        <v>185.7142857</v>
      </c>
      <c r="AO250" s="318">
        <f t="shared" si="497"/>
        <v>133.3333333</v>
      </c>
      <c r="AP250" s="318">
        <f t="shared" si="497"/>
        <v>-98.08673469</v>
      </c>
      <c r="AQ250" s="318">
        <f t="shared" si="497"/>
        <v>4.812834225</v>
      </c>
      <c r="AR250" s="318">
        <f t="shared" si="497"/>
        <v>6.857142857</v>
      </c>
      <c r="AS250" s="318">
        <f t="shared" si="497"/>
        <v>7.858243451</v>
      </c>
      <c r="AT250" s="318">
        <f t="shared" si="497"/>
        <v>6.884057971</v>
      </c>
      <c r="AU250" s="319">
        <f t="shared" si="9"/>
        <v>30.17484086</v>
      </c>
      <c r="AV250" s="320">
        <f t="shared" si="10"/>
        <v>57.10678304</v>
      </c>
    </row>
    <row r="251" ht="11.25" customHeight="1">
      <c r="A251" s="253" t="s">
        <v>734</v>
      </c>
      <c r="B251" s="122" t="s">
        <v>735</v>
      </c>
      <c r="C251" s="309">
        <v>1.16</v>
      </c>
      <c r="D251" s="310">
        <v>1.12</v>
      </c>
      <c r="E251" s="330">
        <v>1.08</v>
      </c>
      <c r="F251" s="309">
        <v>1.04</v>
      </c>
      <c r="G251" s="309">
        <v>0.96</v>
      </c>
      <c r="H251" s="309">
        <v>0.88</v>
      </c>
      <c r="I251" s="309">
        <v>0.8</v>
      </c>
      <c r="J251" s="322"/>
      <c r="K251" s="292">
        <v>0.72</v>
      </c>
      <c r="L251" s="384">
        <v>0.64</v>
      </c>
      <c r="M251" s="381"/>
      <c r="N251" s="327">
        <v>0.56</v>
      </c>
      <c r="O251" s="325">
        <v>0.74</v>
      </c>
      <c r="P251" s="324">
        <v>1.3</v>
      </c>
      <c r="Q251" s="324">
        <v>1.19</v>
      </c>
      <c r="R251" s="324">
        <v>1.1</v>
      </c>
      <c r="S251" s="324">
        <v>1.02</v>
      </c>
      <c r="T251" s="324">
        <v>0.94</v>
      </c>
      <c r="U251" s="324">
        <v>0.86</v>
      </c>
      <c r="V251" s="324">
        <v>0.7</v>
      </c>
      <c r="W251" s="325">
        <v>0.0</v>
      </c>
      <c r="X251" s="325">
        <v>0.0</v>
      </c>
      <c r="Y251" s="325">
        <v>0.0</v>
      </c>
      <c r="Z251" s="316">
        <f t="shared" si="3"/>
        <v>16.81</v>
      </c>
      <c r="AA251" s="317">
        <f t="shared" si="405"/>
        <v>3.571428571</v>
      </c>
      <c r="AB251" s="317">
        <f t="shared" ref="AB251:AF251" si="498">IF(ISERROR((D251/E251-1)*100),"n/a",(D251/E251-1)*100)</f>
        <v>3.703703704</v>
      </c>
      <c r="AC251" s="318">
        <f t="shared" si="498"/>
        <v>3.846153846</v>
      </c>
      <c r="AD251" s="318">
        <f t="shared" si="498"/>
        <v>8.333333333</v>
      </c>
      <c r="AE251" s="318">
        <f t="shared" si="498"/>
        <v>9.090909091</v>
      </c>
      <c r="AF251" s="318">
        <f t="shared" si="498"/>
        <v>10</v>
      </c>
      <c r="AG251" s="318">
        <f t="shared" si="486"/>
        <v>11.11111111</v>
      </c>
      <c r="AH251" s="318">
        <f t="shared" si="487"/>
        <v>12.5</v>
      </c>
      <c r="AI251" s="318">
        <f t="shared" si="488"/>
        <v>14.28571429</v>
      </c>
      <c r="AJ251" s="318">
        <f t="shared" ref="AJ251:AT251" si="499">IF(ISERROR((N251/O251-1)*100),"n/a",(N251/O251-1)*100)</f>
        <v>-24.32432432</v>
      </c>
      <c r="AK251" s="318">
        <f t="shared" si="499"/>
        <v>-43.07692308</v>
      </c>
      <c r="AL251" s="318">
        <f t="shared" si="499"/>
        <v>9.243697479</v>
      </c>
      <c r="AM251" s="318">
        <f t="shared" si="499"/>
        <v>8.181818182</v>
      </c>
      <c r="AN251" s="318">
        <f t="shared" si="499"/>
        <v>7.843137255</v>
      </c>
      <c r="AO251" s="318">
        <f t="shared" si="499"/>
        <v>8.510638298</v>
      </c>
      <c r="AP251" s="318">
        <f t="shared" si="499"/>
        <v>9.302325581</v>
      </c>
      <c r="AQ251" s="318">
        <f t="shared" si="499"/>
        <v>22.85714286</v>
      </c>
      <c r="AR251" s="318" t="str">
        <f t="shared" si="499"/>
        <v>n/a</v>
      </c>
      <c r="AS251" s="318" t="str">
        <f t="shared" si="499"/>
        <v>n/a</v>
      </c>
      <c r="AT251" s="318" t="str">
        <f t="shared" si="499"/>
        <v>n/a</v>
      </c>
      <c r="AU251" s="319">
        <f t="shared" si="9"/>
        <v>4.410580364</v>
      </c>
      <c r="AV251" s="320">
        <f t="shared" si="10"/>
        <v>15.38881157</v>
      </c>
    </row>
    <row r="252" ht="11.25" customHeight="1">
      <c r="A252" s="232" t="s">
        <v>736</v>
      </c>
      <c r="B252" s="99" t="s">
        <v>737</v>
      </c>
      <c r="C252" s="309">
        <v>2.52</v>
      </c>
      <c r="D252" s="310">
        <v>2.24</v>
      </c>
      <c r="E252" s="316">
        <v>2.04</v>
      </c>
      <c r="F252" s="309">
        <v>1.84</v>
      </c>
      <c r="G252" s="309">
        <v>1.6</v>
      </c>
      <c r="H252" s="309">
        <v>1.4</v>
      </c>
      <c r="I252" s="309">
        <v>1.2</v>
      </c>
      <c r="J252" s="322"/>
      <c r="K252" s="292">
        <v>1.04</v>
      </c>
      <c r="L252" s="384">
        <v>0.965</v>
      </c>
      <c r="M252" s="381"/>
      <c r="N252" s="327">
        <v>0.88</v>
      </c>
      <c r="O252" s="325">
        <v>0.88</v>
      </c>
      <c r="P252" s="325">
        <v>0.88</v>
      </c>
      <c r="Q252" s="325">
        <v>0.88</v>
      </c>
      <c r="R252" s="325">
        <v>0.88</v>
      </c>
      <c r="S252" s="325">
        <v>0.88</v>
      </c>
      <c r="T252" s="325">
        <v>0.88</v>
      </c>
      <c r="U252" s="325">
        <v>0.88</v>
      </c>
      <c r="V252" s="325">
        <v>0.88</v>
      </c>
      <c r="W252" s="325">
        <v>0.88</v>
      </c>
      <c r="X252" s="325">
        <v>0.88</v>
      </c>
      <c r="Y252" s="325">
        <v>0.88</v>
      </c>
      <c r="Z252" s="316">
        <f t="shared" si="3"/>
        <v>25.405</v>
      </c>
      <c r="AA252" s="317">
        <f t="shared" si="405"/>
        <v>12.5</v>
      </c>
      <c r="AB252" s="317">
        <f t="shared" ref="AB252:AF252" si="500">IF(ISERROR((D252/E252-1)*100),"n/a",(D252/E252-1)*100)</f>
        <v>9.803921569</v>
      </c>
      <c r="AC252" s="318">
        <f t="shared" si="500"/>
        <v>10.86956522</v>
      </c>
      <c r="AD252" s="318">
        <f t="shared" si="500"/>
        <v>15</v>
      </c>
      <c r="AE252" s="318">
        <f t="shared" si="500"/>
        <v>14.28571429</v>
      </c>
      <c r="AF252" s="318">
        <f t="shared" si="500"/>
        <v>16.66666667</v>
      </c>
      <c r="AG252" s="318">
        <f t="shared" si="486"/>
        <v>15.38461538</v>
      </c>
      <c r="AH252" s="318">
        <f t="shared" si="487"/>
        <v>7.772020725</v>
      </c>
      <c r="AI252" s="318">
        <f t="shared" si="488"/>
        <v>9.659090909</v>
      </c>
      <c r="AJ252" s="318">
        <f t="shared" ref="AJ252:AT252" si="501">IF(ISERROR((N252/O252-1)*100),"n/a",(N252/O252-1)*100)</f>
        <v>0</v>
      </c>
      <c r="AK252" s="318">
        <f t="shared" si="501"/>
        <v>0</v>
      </c>
      <c r="AL252" s="318">
        <f t="shared" si="501"/>
        <v>0</v>
      </c>
      <c r="AM252" s="318">
        <f t="shared" si="501"/>
        <v>0</v>
      </c>
      <c r="AN252" s="318">
        <f t="shared" si="501"/>
        <v>0</v>
      </c>
      <c r="AO252" s="318">
        <f t="shared" si="501"/>
        <v>0</v>
      </c>
      <c r="AP252" s="318">
        <f t="shared" si="501"/>
        <v>0</v>
      </c>
      <c r="AQ252" s="318">
        <f t="shared" si="501"/>
        <v>0</v>
      </c>
      <c r="AR252" s="318">
        <f t="shared" si="501"/>
        <v>0</v>
      </c>
      <c r="AS252" s="318">
        <f t="shared" si="501"/>
        <v>0</v>
      </c>
      <c r="AT252" s="318">
        <f t="shared" si="501"/>
        <v>0</v>
      </c>
      <c r="AU252" s="319">
        <f t="shared" si="9"/>
        <v>5.597079738</v>
      </c>
      <c r="AV252" s="320">
        <f t="shared" si="10"/>
        <v>6.653912338</v>
      </c>
    </row>
    <row r="253" ht="11.25" customHeight="1">
      <c r="A253" s="253" t="s">
        <v>264</v>
      </c>
      <c r="B253" s="122" t="s">
        <v>265</v>
      </c>
      <c r="C253" s="309">
        <v>1.97</v>
      </c>
      <c r="D253" s="310">
        <v>1.945</v>
      </c>
      <c r="E253" s="310">
        <v>1.9249999999999998</v>
      </c>
      <c r="F253" s="311">
        <v>1.905</v>
      </c>
      <c r="G253" s="311">
        <v>1.885</v>
      </c>
      <c r="H253" s="311">
        <v>1.76</v>
      </c>
      <c r="I253" s="311">
        <v>1.66</v>
      </c>
      <c r="J253" s="312"/>
      <c r="K253" s="311">
        <v>1.61</v>
      </c>
      <c r="L253" s="348">
        <v>1.435</v>
      </c>
      <c r="M253" s="312"/>
      <c r="N253" s="330">
        <v>1.35</v>
      </c>
      <c r="O253" s="335">
        <v>1.325</v>
      </c>
      <c r="P253" s="335">
        <v>1.23</v>
      </c>
      <c r="Q253" s="335">
        <v>1.0875</v>
      </c>
      <c r="R253" s="335">
        <v>0.93</v>
      </c>
      <c r="S253" s="335">
        <v>0.845</v>
      </c>
      <c r="T253" s="335">
        <v>0.8075</v>
      </c>
      <c r="U253" s="335">
        <v>0.7895000000000001</v>
      </c>
      <c r="V253" s="335">
        <v>0.7785</v>
      </c>
      <c r="W253" s="335">
        <v>0.7685</v>
      </c>
      <c r="X253" s="335">
        <v>0.7284999999999999</v>
      </c>
      <c r="Y253" s="335">
        <v>0.6665</v>
      </c>
      <c r="Z253" s="316">
        <f t="shared" si="3"/>
        <v>27.4015</v>
      </c>
      <c r="AA253" s="317">
        <f t="shared" si="405"/>
        <v>1.285347044</v>
      </c>
      <c r="AB253" s="317">
        <f t="shared" ref="AB253:AF253" si="502">IF(ISERROR((D253/E253-1)*100),"n/a",(D253/E253-1)*100)</f>
        <v>1.038961039</v>
      </c>
      <c r="AC253" s="318">
        <f t="shared" si="502"/>
        <v>1.049868766</v>
      </c>
      <c r="AD253" s="318">
        <f t="shared" si="502"/>
        <v>1.061007958</v>
      </c>
      <c r="AE253" s="318">
        <f t="shared" si="502"/>
        <v>7.102272727</v>
      </c>
      <c r="AF253" s="318">
        <f t="shared" si="502"/>
        <v>6.024096386</v>
      </c>
      <c r="AG253" s="318">
        <f t="shared" si="486"/>
        <v>3.105590062</v>
      </c>
      <c r="AH253" s="318">
        <f t="shared" si="487"/>
        <v>12.19512195</v>
      </c>
      <c r="AI253" s="318">
        <f t="shared" si="488"/>
        <v>6.296296296</v>
      </c>
      <c r="AJ253" s="318">
        <f t="shared" ref="AJ253:AT253" si="503">IF(ISERROR((N253/O253-1)*100),"n/a",(N253/O253-1)*100)</f>
        <v>1.886792453</v>
      </c>
      <c r="AK253" s="318">
        <f t="shared" si="503"/>
        <v>7.723577236</v>
      </c>
      <c r="AL253" s="318">
        <f t="shared" si="503"/>
        <v>13.10344828</v>
      </c>
      <c r="AM253" s="318">
        <f t="shared" si="503"/>
        <v>16.93548387</v>
      </c>
      <c r="AN253" s="318">
        <f t="shared" si="503"/>
        <v>10.0591716</v>
      </c>
      <c r="AO253" s="318">
        <f t="shared" si="503"/>
        <v>4.643962848</v>
      </c>
      <c r="AP253" s="318">
        <f t="shared" si="503"/>
        <v>2.279924003</v>
      </c>
      <c r="AQ253" s="318">
        <f t="shared" si="503"/>
        <v>1.412973667</v>
      </c>
      <c r="AR253" s="318">
        <f t="shared" si="503"/>
        <v>1.301236174</v>
      </c>
      <c r="AS253" s="318">
        <f t="shared" si="503"/>
        <v>5.490734386</v>
      </c>
      <c r="AT253" s="318">
        <f t="shared" si="503"/>
        <v>9.302325581</v>
      </c>
      <c r="AU253" s="319">
        <f t="shared" si="9"/>
        <v>5.664909616</v>
      </c>
      <c r="AV253" s="320">
        <f t="shared" si="10"/>
        <v>4.689987467</v>
      </c>
    </row>
    <row r="254" ht="11.25" customHeight="1">
      <c r="A254" s="321" t="s">
        <v>738</v>
      </c>
      <c r="B254" s="99" t="s">
        <v>739</v>
      </c>
      <c r="C254" s="309">
        <v>2.2156</v>
      </c>
      <c r="D254" s="310">
        <v>2.074</v>
      </c>
      <c r="E254" s="310">
        <v>1.8622800000000002</v>
      </c>
      <c r="F254" s="309">
        <v>1.59093</v>
      </c>
      <c r="G254" s="309">
        <v>1.4695999999999998</v>
      </c>
      <c r="H254" s="309">
        <v>1.268</v>
      </c>
      <c r="I254" s="309">
        <v>1.236</v>
      </c>
      <c r="J254" s="322"/>
      <c r="K254" s="309">
        <v>1.131</v>
      </c>
      <c r="L254" s="323">
        <v>0.99</v>
      </c>
      <c r="M254" s="322"/>
      <c r="N254" s="316">
        <v>0.824</v>
      </c>
      <c r="O254" s="324">
        <v>0.651</v>
      </c>
      <c r="P254" s="324">
        <v>0.6245</v>
      </c>
      <c r="Q254" s="324">
        <v>0.579</v>
      </c>
      <c r="R254" s="324">
        <v>0.511</v>
      </c>
      <c r="S254" s="324">
        <v>0.4715</v>
      </c>
      <c r="T254" s="324">
        <v>0.458</v>
      </c>
      <c r="U254" s="324">
        <v>0.415</v>
      </c>
      <c r="V254" s="324">
        <v>0.38</v>
      </c>
      <c r="W254" s="324">
        <v>0.35</v>
      </c>
      <c r="X254" s="324">
        <v>0.323</v>
      </c>
      <c r="Y254" s="324">
        <v>0.298875</v>
      </c>
      <c r="Z254" s="316">
        <f t="shared" si="3"/>
        <v>19.723285</v>
      </c>
      <c r="AA254" s="317">
        <f t="shared" si="405"/>
        <v>6.827386692</v>
      </c>
      <c r="AB254" s="317">
        <f t="shared" ref="AB254:AF254" si="504">IF(ISERROR((D254/E254-1)*100),"n/a",(D254/E254-1)*100)</f>
        <v>11.36885968</v>
      </c>
      <c r="AC254" s="318">
        <f t="shared" si="504"/>
        <v>17.05606155</v>
      </c>
      <c r="AD254" s="318">
        <f t="shared" si="504"/>
        <v>8.255988024</v>
      </c>
      <c r="AE254" s="318">
        <f t="shared" si="504"/>
        <v>15.89905363</v>
      </c>
      <c r="AF254" s="318">
        <f t="shared" si="504"/>
        <v>2.588996764</v>
      </c>
      <c r="AG254" s="318">
        <f t="shared" si="486"/>
        <v>9.283819629</v>
      </c>
      <c r="AH254" s="318">
        <f t="shared" si="487"/>
        <v>14.24242424</v>
      </c>
      <c r="AI254" s="318">
        <f t="shared" si="488"/>
        <v>20.14563107</v>
      </c>
      <c r="AJ254" s="318">
        <f t="shared" ref="AJ254:AT254" si="505">IF(ISERROR((N254/O254-1)*100),"n/a",(N254/O254-1)*100)</f>
        <v>26.57450077</v>
      </c>
      <c r="AK254" s="318">
        <f t="shared" si="505"/>
        <v>4.243394716</v>
      </c>
      <c r="AL254" s="318">
        <f t="shared" si="505"/>
        <v>7.858376511</v>
      </c>
      <c r="AM254" s="318">
        <f t="shared" si="505"/>
        <v>13.3072407</v>
      </c>
      <c r="AN254" s="318">
        <f t="shared" si="505"/>
        <v>8.377518558</v>
      </c>
      <c r="AO254" s="318">
        <f t="shared" si="505"/>
        <v>2.947598253</v>
      </c>
      <c r="AP254" s="318">
        <f t="shared" si="505"/>
        <v>10.36144578</v>
      </c>
      <c r="AQ254" s="318">
        <f t="shared" si="505"/>
        <v>9.210526316</v>
      </c>
      <c r="AR254" s="318">
        <f t="shared" si="505"/>
        <v>8.571428571</v>
      </c>
      <c r="AS254" s="318">
        <f t="shared" si="505"/>
        <v>8.359133127</v>
      </c>
      <c r="AT254" s="318">
        <f t="shared" si="505"/>
        <v>8.071936428</v>
      </c>
      <c r="AU254" s="319">
        <f t="shared" si="9"/>
        <v>10.67756605</v>
      </c>
      <c r="AV254" s="320">
        <f t="shared" si="10"/>
        <v>5.856638247</v>
      </c>
    </row>
    <row r="255" ht="11.25" customHeight="1">
      <c r="A255" s="49" t="s">
        <v>2052</v>
      </c>
      <c r="B255" s="99" t="s">
        <v>2053</v>
      </c>
      <c r="C255" s="310">
        <v>1.2</v>
      </c>
      <c r="D255" s="310">
        <v>1.17</v>
      </c>
      <c r="E255" s="310">
        <v>1.115</v>
      </c>
      <c r="F255" s="310">
        <v>1.025</v>
      </c>
      <c r="G255" s="310">
        <v>0.5</v>
      </c>
      <c r="H255" s="349">
        <v>0.0</v>
      </c>
      <c r="I255" s="349">
        <v>0.0</v>
      </c>
      <c r="J255" s="349"/>
      <c r="K255" s="349">
        <v>0.0</v>
      </c>
      <c r="L255" s="327">
        <v>0.0</v>
      </c>
      <c r="M255" s="349"/>
      <c r="N255" s="327">
        <v>0.0</v>
      </c>
      <c r="O255" s="325">
        <v>0.0</v>
      </c>
      <c r="P255" s="325">
        <v>0.0</v>
      </c>
      <c r="Q255" s="325">
        <v>0.0</v>
      </c>
      <c r="R255" s="325">
        <v>0.0</v>
      </c>
      <c r="S255" s="325">
        <v>0.0</v>
      </c>
      <c r="T255" s="325">
        <v>0.0</v>
      </c>
      <c r="U255" s="325">
        <v>0.0</v>
      </c>
      <c r="V255" s="325">
        <v>0.0</v>
      </c>
      <c r="W255" s="325">
        <v>0.0</v>
      </c>
      <c r="X255" s="325">
        <v>0.0</v>
      </c>
      <c r="Y255" s="325">
        <v>0.0</v>
      </c>
      <c r="Z255" s="316">
        <f t="shared" si="3"/>
        <v>5.01</v>
      </c>
      <c r="AA255" s="317">
        <f t="shared" si="405"/>
        <v>2.564102564</v>
      </c>
      <c r="AB255" s="317">
        <f t="shared" ref="AB255:AF255" si="506">IF(ISERROR((D255/E255-1)*100),"n/a",(D255/E255-1)*100)</f>
        <v>4.932735426</v>
      </c>
      <c r="AC255" s="318">
        <f t="shared" si="506"/>
        <v>8.780487805</v>
      </c>
      <c r="AD255" s="318">
        <f t="shared" si="506"/>
        <v>105</v>
      </c>
      <c r="AE255" s="318" t="str">
        <f t="shared" si="506"/>
        <v>n/a</v>
      </c>
      <c r="AF255" s="318" t="str">
        <f t="shared" si="506"/>
        <v>n/a</v>
      </c>
      <c r="AG255" s="318" t="str">
        <f t="shared" si="486"/>
        <v>n/a</v>
      </c>
      <c r="AH255" s="318" t="str">
        <f t="shared" si="487"/>
        <v>n/a</v>
      </c>
      <c r="AI255" s="318" t="str">
        <f t="shared" si="488"/>
        <v>n/a</v>
      </c>
      <c r="AJ255" s="318" t="str">
        <f t="shared" ref="AJ255:AT255" si="507">IF(ISERROR((N255/O255-1)*100),"n/a",(N255/O255-1)*100)</f>
        <v>n/a</v>
      </c>
      <c r="AK255" s="318" t="str">
        <f t="shared" si="507"/>
        <v>n/a</v>
      </c>
      <c r="AL255" s="318" t="str">
        <f t="shared" si="507"/>
        <v>n/a</v>
      </c>
      <c r="AM255" s="318" t="str">
        <f t="shared" si="507"/>
        <v>n/a</v>
      </c>
      <c r="AN255" s="318" t="str">
        <f t="shared" si="507"/>
        <v>n/a</v>
      </c>
      <c r="AO255" s="318" t="str">
        <f t="shared" si="507"/>
        <v>n/a</v>
      </c>
      <c r="AP255" s="318" t="str">
        <f t="shared" si="507"/>
        <v>n/a</v>
      </c>
      <c r="AQ255" s="318" t="str">
        <f t="shared" si="507"/>
        <v>n/a</v>
      </c>
      <c r="AR255" s="318" t="str">
        <f t="shared" si="507"/>
        <v>n/a</v>
      </c>
      <c r="AS255" s="318" t="str">
        <f t="shared" si="507"/>
        <v>n/a</v>
      </c>
      <c r="AT255" s="318" t="str">
        <f t="shared" si="507"/>
        <v>n/a</v>
      </c>
      <c r="AU255" s="319">
        <f t="shared" si="9"/>
        <v>30.31933145</v>
      </c>
      <c r="AV255" s="320">
        <f t="shared" si="10"/>
        <v>49.85297059</v>
      </c>
    </row>
    <row r="256" ht="11.25" customHeight="1">
      <c r="A256" s="321" t="s">
        <v>740</v>
      </c>
      <c r="B256" s="99" t="s">
        <v>741</v>
      </c>
      <c r="C256" s="309">
        <v>0.19</v>
      </c>
      <c r="D256" s="310">
        <v>0.1825</v>
      </c>
      <c r="E256" s="310">
        <v>0.17</v>
      </c>
      <c r="F256" s="309">
        <v>0.16</v>
      </c>
      <c r="G256" s="309">
        <v>0.15</v>
      </c>
      <c r="H256" s="309">
        <v>0.10819000000000001</v>
      </c>
      <c r="I256" s="309">
        <v>0.07359950000000001</v>
      </c>
      <c r="J256" s="322"/>
      <c r="K256" s="309">
        <v>0.067938</v>
      </c>
      <c r="L256" s="323">
        <v>0.062276500000000005</v>
      </c>
      <c r="M256" s="322"/>
      <c r="N256" s="316">
        <v>0.056615000000000006</v>
      </c>
      <c r="O256" s="324">
        <v>0.0509535</v>
      </c>
      <c r="P256" s="324">
        <v>0.045292000000000006</v>
      </c>
      <c r="Q256" s="325">
        <v>0.0</v>
      </c>
      <c r="R256" s="325">
        <v>0.0</v>
      </c>
      <c r="S256" s="325">
        <v>0.0</v>
      </c>
      <c r="T256" s="325">
        <v>0.0</v>
      </c>
      <c r="U256" s="325">
        <v>0.0</v>
      </c>
      <c r="V256" s="325">
        <v>0.0</v>
      </c>
      <c r="W256" s="325">
        <v>0.0</v>
      </c>
      <c r="X256" s="325">
        <v>0.0</v>
      </c>
      <c r="Y256" s="325">
        <v>0.0</v>
      </c>
      <c r="Z256" s="316">
        <f t="shared" si="3"/>
        <v>1.3173645</v>
      </c>
      <c r="AA256" s="317">
        <f t="shared" si="405"/>
        <v>4.109589041</v>
      </c>
      <c r="AB256" s="317">
        <f t="shared" ref="AB256:AF256" si="508">IF(ISERROR((D256/E256-1)*100),"n/a",(D256/E256-1)*100)</f>
        <v>7.352941176</v>
      </c>
      <c r="AC256" s="318">
        <f t="shared" si="508"/>
        <v>6.25</v>
      </c>
      <c r="AD256" s="318">
        <f t="shared" si="508"/>
        <v>6.666666667</v>
      </c>
      <c r="AE256" s="318">
        <f t="shared" si="508"/>
        <v>38.64497643</v>
      </c>
      <c r="AF256" s="318">
        <f t="shared" si="508"/>
        <v>46.99828124</v>
      </c>
      <c r="AG256" s="318">
        <f t="shared" si="486"/>
        <v>8.333333333</v>
      </c>
      <c r="AH256" s="318">
        <f t="shared" si="487"/>
        <v>9.090909091</v>
      </c>
      <c r="AI256" s="318">
        <f t="shared" si="488"/>
        <v>10</v>
      </c>
      <c r="AJ256" s="318">
        <f t="shared" ref="AJ256:AT256" si="509">IF(ISERROR((N256/O256-1)*100),"n/a",(N256/O256-1)*100)</f>
        <v>11.11111111</v>
      </c>
      <c r="AK256" s="318">
        <f t="shared" si="509"/>
        <v>12.5</v>
      </c>
      <c r="AL256" s="318" t="str">
        <f t="shared" si="509"/>
        <v>n/a</v>
      </c>
      <c r="AM256" s="318" t="str">
        <f t="shared" si="509"/>
        <v>n/a</v>
      </c>
      <c r="AN256" s="318" t="str">
        <f t="shared" si="509"/>
        <v>n/a</v>
      </c>
      <c r="AO256" s="318" t="str">
        <f t="shared" si="509"/>
        <v>n/a</v>
      </c>
      <c r="AP256" s="318" t="str">
        <f t="shared" si="509"/>
        <v>n/a</v>
      </c>
      <c r="AQ256" s="318" t="str">
        <f t="shared" si="509"/>
        <v>n/a</v>
      </c>
      <c r="AR256" s="318" t="str">
        <f t="shared" si="509"/>
        <v>n/a</v>
      </c>
      <c r="AS256" s="318" t="str">
        <f t="shared" si="509"/>
        <v>n/a</v>
      </c>
      <c r="AT256" s="318" t="str">
        <f t="shared" si="509"/>
        <v>n/a</v>
      </c>
      <c r="AU256" s="319">
        <f t="shared" si="9"/>
        <v>14.64161892</v>
      </c>
      <c r="AV256" s="320">
        <f t="shared" si="10"/>
        <v>14.24915038</v>
      </c>
    </row>
    <row r="257" ht="11.25" customHeight="1">
      <c r="A257" s="299" t="s">
        <v>742</v>
      </c>
      <c r="B257" s="331" t="s">
        <v>743</v>
      </c>
      <c r="C257" s="309">
        <v>1.755</v>
      </c>
      <c r="D257" s="310">
        <v>1.716</v>
      </c>
      <c r="E257" s="310">
        <v>1.6675</v>
      </c>
      <c r="F257" s="337">
        <v>1.59</v>
      </c>
      <c r="G257" s="337">
        <v>1.51</v>
      </c>
      <c r="H257" s="337">
        <v>1.43</v>
      </c>
      <c r="I257" s="337">
        <v>1.35</v>
      </c>
      <c r="J257" s="338"/>
      <c r="K257" s="337">
        <v>1.26625</v>
      </c>
      <c r="L257" s="339">
        <v>1.2025</v>
      </c>
      <c r="M257" s="338"/>
      <c r="N257" s="332">
        <v>1.1425</v>
      </c>
      <c r="O257" s="341">
        <v>1.0825</v>
      </c>
      <c r="P257" s="341">
        <v>1.0225</v>
      </c>
      <c r="Q257" s="341">
        <v>0.9575</v>
      </c>
      <c r="R257" s="341">
        <v>0.8975</v>
      </c>
      <c r="S257" s="341">
        <v>0.83</v>
      </c>
      <c r="T257" s="341">
        <v>0.75625</v>
      </c>
      <c r="U257" s="341">
        <v>0.72125</v>
      </c>
      <c r="V257" s="341">
        <v>0.66375</v>
      </c>
      <c r="W257" s="341">
        <v>0.578125</v>
      </c>
      <c r="X257" s="341">
        <v>0.5125</v>
      </c>
      <c r="Y257" s="341">
        <v>0.4625</v>
      </c>
      <c r="Z257" s="316">
        <f t="shared" si="3"/>
        <v>23.114125</v>
      </c>
      <c r="AA257" s="317">
        <f t="shared" si="405"/>
        <v>2.272727273</v>
      </c>
      <c r="AB257" s="317">
        <f t="shared" ref="AB257:AF257" si="510">IF(ISERROR((D257/E257-1)*100),"n/a",(D257/E257-1)*100)</f>
        <v>2.908545727</v>
      </c>
      <c r="AC257" s="318">
        <f t="shared" si="510"/>
        <v>4.874213836</v>
      </c>
      <c r="AD257" s="318">
        <f t="shared" si="510"/>
        <v>5.298013245</v>
      </c>
      <c r="AE257" s="318">
        <f t="shared" si="510"/>
        <v>5.594405594</v>
      </c>
      <c r="AF257" s="318">
        <f t="shared" si="510"/>
        <v>5.925925926</v>
      </c>
      <c r="AG257" s="318">
        <f t="shared" si="486"/>
        <v>6.614017769</v>
      </c>
      <c r="AH257" s="318">
        <f t="shared" si="487"/>
        <v>5.301455301</v>
      </c>
      <c r="AI257" s="318">
        <f t="shared" si="488"/>
        <v>5.251641138</v>
      </c>
      <c r="AJ257" s="318">
        <f t="shared" ref="AJ257:AT257" si="511">IF(ISERROR((N257/O257-1)*100),"n/a",(N257/O257-1)*100)</f>
        <v>5.542725173</v>
      </c>
      <c r="AK257" s="318">
        <f t="shared" si="511"/>
        <v>5.86797066</v>
      </c>
      <c r="AL257" s="318">
        <f t="shared" si="511"/>
        <v>6.788511749</v>
      </c>
      <c r="AM257" s="318">
        <f t="shared" si="511"/>
        <v>6.685236769</v>
      </c>
      <c r="AN257" s="318">
        <f t="shared" si="511"/>
        <v>8.13253012</v>
      </c>
      <c r="AO257" s="318">
        <f t="shared" si="511"/>
        <v>9.752066116</v>
      </c>
      <c r="AP257" s="318">
        <f t="shared" si="511"/>
        <v>4.852686308</v>
      </c>
      <c r="AQ257" s="318">
        <f t="shared" si="511"/>
        <v>8.662900188</v>
      </c>
      <c r="AR257" s="318">
        <f t="shared" si="511"/>
        <v>14.81081081</v>
      </c>
      <c r="AS257" s="318">
        <f t="shared" si="511"/>
        <v>12.80487805</v>
      </c>
      <c r="AT257" s="318">
        <f t="shared" si="511"/>
        <v>10.81081081</v>
      </c>
      <c r="AU257" s="319">
        <f t="shared" si="9"/>
        <v>6.937603628</v>
      </c>
      <c r="AV257" s="320">
        <f t="shared" si="10"/>
        <v>3.11747514</v>
      </c>
    </row>
    <row r="258" ht="11.25" customHeight="1">
      <c r="A258" s="232" t="s">
        <v>744</v>
      </c>
      <c r="B258" s="99" t="s">
        <v>745</v>
      </c>
      <c r="C258" s="309">
        <v>4.485</v>
      </c>
      <c r="D258" s="310">
        <v>4.3</v>
      </c>
      <c r="E258" s="316">
        <v>4.08</v>
      </c>
      <c r="F258" s="309">
        <v>3.8225</v>
      </c>
      <c r="G258" s="309">
        <v>3.6125</v>
      </c>
      <c r="H258" s="309">
        <v>3.3983</v>
      </c>
      <c r="I258" s="309">
        <v>3.1197999999999997</v>
      </c>
      <c r="J258" s="322"/>
      <c r="K258" s="309">
        <v>2.95</v>
      </c>
      <c r="L258" s="323">
        <v>2.75</v>
      </c>
      <c r="M258" s="322"/>
      <c r="N258" s="327">
        <v>2.6</v>
      </c>
      <c r="O258" s="325">
        <v>2.79</v>
      </c>
      <c r="P258" s="324">
        <v>3.28</v>
      </c>
      <c r="Q258" s="324">
        <v>2.9675</v>
      </c>
      <c r="R258" s="324">
        <v>2.6875</v>
      </c>
      <c r="S258" s="324">
        <v>2.4375</v>
      </c>
      <c r="T258" s="324">
        <v>2.1875</v>
      </c>
      <c r="U258" s="324">
        <v>1.975</v>
      </c>
      <c r="V258" s="324">
        <v>1.875</v>
      </c>
      <c r="W258" s="324">
        <v>1.79</v>
      </c>
      <c r="X258" s="324">
        <v>1.74</v>
      </c>
      <c r="Y258" s="324">
        <v>1.66</v>
      </c>
      <c r="Z258" s="316">
        <f t="shared" si="3"/>
        <v>60.5081</v>
      </c>
      <c r="AA258" s="317">
        <f t="shared" si="405"/>
        <v>4.302325581</v>
      </c>
      <c r="AB258" s="317">
        <f t="shared" ref="AB258:AF258" si="512">IF(ISERROR((D258/E258-1)*100),"n/a",(D258/E258-1)*100)</f>
        <v>5.392156863</v>
      </c>
      <c r="AC258" s="318">
        <f t="shared" si="512"/>
        <v>6.736429039</v>
      </c>
      <c r="AD258" s="318">
        <f t="shared" si="512"/>
        <v>5.813148789</v>
      </c>
      <c r="AE258" s="318">
        <f t="shared" si="512"/>
        <v>6.303151576</v>
      </c>
      <c r="AF258" s="318">
        <f t="shared" si="512"/>
        <v>8.926854286</v>
      </c>
      <c r="AG258" s="318">
        <f t="shared" si="486"/>
        <v>5.755932203</v>
      </c>
      <c r="AH258" s="318">
        <f t="shared" si="487"/>
        <v>7.272727273</v>
      </c>
      <c r="AI258" s="318">
        <f t="shared" si="488"/>
        <v>5.769230769</v>
      </c>
      <c r="AJ258" s="318">
        <f t="shared" ref="AJ258:AT258" si="513">IF(ISERROR((N258/O258-1)*100),"n/a",(N258/O258-1)*100)</f>
        <v>-6.810035842</v>
      </c>
      <c r="AK258" s="318">
        <f t="shared" si="513"/>
        <v>-14.93902439</v>
      </c>
      <c r="AL258" s="318">
        <f t="shared" si="513"/>
        <v>10.53074979</v>
      </c>
      <c r="AM258" s="318">
        <f t="shared" si="513"/>
        <v>10.41860465</v>
      </c>
      <c r="AN258" s="318">
        <f t="shared" si="513"/>
        <v>10.25641026</v>
      </c>
      <c r="AO258" s="318">
        <f t="shared" si="513"/>
        <v>11.42857143</v>
      </c>
      <c r="AP258" s="318">
        <f t="shared" si="513"/>
        <v>10.75949367</v>
      </c>
      <c r="AQ258" s="318">
        <f t="shared" si="513"/>
        <v>5.333333333</v>
      </c>
      <c r="AR258" s="318">
        <f t="shared" si="513"/>
        <v>4.748603352</v>
      </c>
      <c r="AS258" s="318">
        <f t="shared" si="513"/>
        <v>2.873563218</v>
      </c>
      <c r="AT258" s="318">
        <f t="shared" si="513"/>
        <v>4.819277108</v>
      </c>
      <c r="AU258" s="319">
        <f t="shared" si="9"/>
        <v>5.284575148</v>
      </c>
      <c r="AV258" s="320">
        <f t="shared" si="10"/>
        <v>6.198442345</v>
      </c>
    </row>
    <row r="259" ht="11.25" customHeight="1">
      <c r="A259" s="342" t="s">
        <v>1878</v>
      </c>
      <c r="B259" s="99" t="s">
        <v>1879</v>
      </c>
      <c r="C259" s="309">
        <v>9.84</v>
      </c>
      <c r="D259" s="310">
        <v>9.12</v>
      </c>
      <c r="E259" s="316">
        <v>8.0</v>
      </c>
      <c r="F259" s="309">
        <v>7.0</v>
      </c>
      <c r="G259" s="309">
        <v>6.76</v>
      </c>
      <c r="H259" s="328">
        <v>0.0</v>
      </c>
      <c r="I259" s="328">
        <v>0.0</v>
      </c>
      <c r="J259" s="322"/>
      <c r="K259" s="328">
        <v>0.0</v>
      </c>
      <c r="L259" s="326">
        <v>0.0</v>
      </c>
      <c r="M259" s="322"/>
      <c r="N259" s="327">
        <v>0.0</v>
      </c>
      <c r="O259" s="325">
        <v>0.0</v>
      </c>
      <c r="P259" s="325">
        <v>0.0</v>
      </c>
      <c r="Q259" s="325">
        <v>0.0</v>
      </c>
      <c r="R259" s="325">
        <v>0.0</v>
      </c>
      <c r="S259" s="325">
        <v>0.0</v>
      </c>
      <c r="T259" s="325">
        <v>0.0</v>
      </c>
      <c r="U259" s="325">
        <v>0.0</v>
      </c>
      <c r="V259" s="325">
        <v>0.0</v>
      </c>
      <c r="W259" s="325">
        <v>0.0</v>
      </c>
      <c r="X259" s="325">
        <v>0.0</v>
      </c>
      <c r="Y259" s="325">
        <v>0.0</v>
      </c>
      <c r="Z259" s="316">
        <f t="shared" si="3"/>
        <v>40.72</v>
      </c>
      <c r="AA259" s="317">
        <f t="shared" si="405"/>
        <v>7.894736842</v>
      </c>
      <c r="AB259" s="317">
        <f t="shared" ref="AB259:AF259" si="514">IF(ISERROR((D259/E259-1)*100),"n/a",(D259/E259-1)*100)</f>
        <v>14</v>
      </c>
      <c r="AC259" s="318">
        <f t="shared" si="514"/>
        <v>14.28571429</v>
      </c>
      <c r="AD259" s="318">
        <f t="shared" si="514"/>
        <v>3.550295858</v>
      </c>
      <c r="AE259" s="318" t="str">
        <f t="shared" si="514"/>
        <v>n/a</v>
      </c>
      <c r="AF259" s="318" t="str">
        <f t="shared" si="514"/>
        <v>n/a</v>
      </c>
      <c r="AG259" s="318" t="str">
        <f t="shared" si="486"/>
        <v>n/a</v>
      </c>
      <c r="AH259" s="318" t="str">
        <f t="shared" si="487"/>
        <v>n/a</v>
      </c>
      <c r="AI259" s="318" t="str">
        <f t="shared" si="488"/>
        <v>n/a</v>
      </c>
      <c r="AJ259" s="318" t="str">
        <f t="shared" ref="AJ259:AT259" si="515">IF(ISERROR((N259/O259-1)*100),"n/a",(N259/O259-1)*100)</f>
        <v>n/a</v>
      </c>
      <c r="AK259" s="318" t="str">
        <f t="shared" si="515"/>
        <v>n/a</v>
      </c>
      <c r="AL259" s="318" t="str">
        <f t="shared" si="515"/>
        <v>n/a</v>
      </c>
      <c r="AM259" s="318" t="str">
        <f t="shared" si="515"/>
        <v>n/a</v>
      </c>
      <c r="AN259" s="318" t="str">
        <f t="shared" si="515"/>
        <v>n/a</v>
      </c>
      <c r="AO259" s="318" t="str">
        <f t="shared" si="515"/>
        <v>n/a</v>
      </c>
      <c r="AP259" s="318" t="str">
        <f t="shared" si="515"/>
        <v>n/a</v>
      </c>
      <c r="AQ259" s="318" t="str">
        <f t="shared" si="515"/>
        <v>n/a</v>
      </c>
      <c r="AR259" s="318" t="str">
        <f t="shared" si="515"/>
        <v>n/a</v>
      </c>
      <c r="AS259" s="318" t="str">
        <f t="shared" si="515"/>
        <v>n/a</v>
      </c>
      <c r="AT259" s="318" t="str">
        <f t="shared" si="515"/>
        <v>n/a</v>
      </c>
      <c r="AU259" s="319">
        <f t="shared" si="9"/>
        <v>9.932686746</v>
      </c>
      <c r="AV259" s="320">
        <f t="shared" si="10"/>
        <v>5.176228972</v>
      </c>
    </row>
    <row r="260" ht="11.25" customHeight="1">
      <c r="A260" s="321" t="s">
        <v>1519</v>
      </c>
      <c r="B260" s="99" t="s">
        <v>1520</v>
      </c>
      <c r="C260" s="309">
        <v>4.595</v>
      </c>
      <c r="D260" s="310">
        <v>4.295</v>
      </c>
      <c r="E260" s="332">
        <v>3.6550000000000002</v>
      </c>
      <c r="F260" s="309">
        <v>3.05</v>
      </c>
      <c r="G260" s="309">
        <v>2.505</v>
      </c>
      <c r="H260" s="309">
        <v>2.02</v>
      </c>
      <c r="I260" s="309">
        <v>1.55</v>
      </c>
      <c r="J260" s="322"/>
      <c r="K260" s="309">
        <v>0.35</v>
      </c>
      <c r="L260" s="326">
        <v>0.0</v>
      </c>
      <c r="M260" s="322"/>
      <c r="N260" s="327">
        <v>0.0</v>
      </c>
      <c r="O260" s="325">
        <v>0.0</v>
      </c>
      <c r="P260" s="325">
        <v>0.0</v>
      </c>
      <c r="Q260" s="325">
        <v>0.0</v>
      </c>
      <c r="R260" s="325">
        <v>0.0</v>
      </c>
      <c r="S260" s="325">
        <v>0.0</v>
      </c>
      <c r="T260" s="325">
        <v>0.0</v>
      </c>
      <c r="U260" s="325">
        <v>0.0</v>
      </c>
      <c r="V260" s="325">
        <v>0.0</v>
      </c>
      <c r="W260" s="325">
        <v>0.0</v>
      </c>
      <c r="X260" s="325">
        <v>0.0</v>
      </c>
      <c r="Y260" s="325">
        <v>0.0</v>
      </c>
      <c r="Z260" s="316">
        <f t="shared" si="3"/>
        <v>22.02</v>
      </c>
      <c r="AA260" s="317">
        <f t="shared" si="405"/>
        <v>6.984866123</v>
      </c>
      <c r="AB260" s="317">
        <f t="shared" ref="AB260:AF260" si="516">IF(ISERROR((D260/E260-1)*100),"n/a",(D260/E260-1)*100)</f>
        <v>17.51025992</v>
      </c>
      <c r="AC260" s="318">
        <f t="shared" si="516"/>
        <v>19.83606557</v>
      </c>
      <c r="AD260" s="318">
        <f t="shared" si="516"/>
        <v>21.75648703</v>
      </c>
      <c r="AE260" s="318">
        <f t="shared" si="516"/>
        <v>24.00990099</v>
      </c>
      <c r="AF260" s="318">
        <f t="shared" si="516"/>
        <v>30.32258065</v>
      </c>
      <c r="AG260" s="318">
        <f t="shared" si="486"/>
        <v>342.8571429</v>
      </c>
      <c r="AH260" s="318" t="str">
        <f t="shared" si="487"/>
        <v>n/a</v>
      </c>
      <c r="AI260" s="318" t="str">
        <f t="shared" si="488"/>
        <v>n/a</v>
      </c>
      <c r="AJ260" s="318" t="str">
        <f t="shared" ref="AJ260:AT260" si="517">IF(ISERROR((N260/O260-1)*100),"n/a",(N260/O260-1)*100)</f>
        <v>n/a</v>
      </c>
      <c r="AK260" s="318" t="str">
        <f t="shared" si="517"/>
        <v>n/a</v>
      </c>
      <c r="AL260" s="318" t="str">
        <f t="shared" si="517"/>
        <v>n/a</v>
      </c>
      <c r="AM260" s="318" t="str">
        <f t="shared" si="517"/>
        <v>n/a</v>
      </c>
      <c r="AN260" s="318" t="str">
        <f t="shared" si="517"/>
        <v>n/a</v>
      </c>
      <c r="AO260" s="318" t="str">
        <f t="shared" si="517"/>
        <v>n/a</v>
      </c>
      <c r="AP260" s="318" t="str">
        <f t="shared" si="517"/>
        <v>n/a</v>
      </c>
      <c r="AQ260" s="318" t="str">
        <f t="shared" si="517"/>
        <v>n/a</v>
      </c>
      <c r="AR260" s="318" t="str">
        <f t="shared" si="517"/>
        <v>n/a</v>
      </c>
      <c r="AS260" s="318" t="str">
        <f t="shared" si="517"/>
        <v>n/a</v>
      </c>
      <c r="AT260" s="318" t="str">
        <f t="shared" si="517"/>
        <v>n/a</v>
      </c>
      <c r="AU260" s="319">
        <f t="shared" si="9"/>
        <v>66.18247188</v>
      </c>
      <c r="AV260" s="320">
        <f t="shared" si="10"/>
        <v>122.2076984</v>
      </c>
    </row>
    <row r="261" ht="11.25" customHeight="1">
      <c r="A261" s="333" t="s">
        <v>267</v>
      </c>
      <c r="B261" s="122" t="s">
        <v>268</v>
      </c>
      <c r="C261" s="309">
        <v>3.6</v>
      </c>
      <c r="D261" s="310">
        <v>3.36</v>
      </c>
      <c r="E261" s="330">
        <v>3.13</v>
      </c>
      <c r="F261" s="311">
        <v>2.92</v>
      </c>
      <c r="G261" s="311">
        <v>2.724</v>
      </c>
      <c r="H261" s="311">
        <v>2.54</v>
      </c>
      <c r="I261" s="311">
        <v>2.37</v>
      </c>
      <c r="J261" s="312" t="s">
        <v>2154</v>
      </c>
      <c r="K261" s="311">
        <v>2.21</v>
      </c>
      <c r="L261" s="348">
        <v>2.06</v>
      </c>
      <c r="M261" s="312"/>
      <c r="N261" s="330">
        <v>1.92</v>
      </c>
      <c r="O261" s="335">
        <v>1.8</v>
      </c>
      <c r="P261" s="335">
        <v>1.76</v>
      </c>
      <c r="Q261" s="335">
        <v>1.6</v>
      </c>
      <c r="R261" s="335">
        <v>1.44</v>
      </c>
      <c r="S261" s="335">
        <v>1.3</v>
      </c>
      <c r="T261" s="335">
        <v>0.86</v>
      </c>
      <c r="U261" s="335">
        <v>0.76</v>
      </c>
      <c r="V261" s="335">
        <v>0.68</v>
      </c>
      <c r="W261" s="335">
        <v>0.61</v>
      </c>
      <c r="X261" s="335">
        <v>0.54</v>
      </c>
      <c r="Y261" s="335">
        <v>0.48</v>
      </c>
      <c r="Z261" s="316">
        <f t="shared" si="3"/>
        <v>38.664</v>
      </c>
      <c r="AA261" s="317">
        <f t="shared" si="405"/>
        <v>7.142857143</v>
      </c>
      <c r="AB261" s="317">
        <f t="shared" ref="AB261:AF261" si="518">IF(ISERROR((D261/E261-1)*100),"n/a",(D261/E261-1)*100)</f>
        <v>7.348242812</v>
      </c>
      <c r="AC261" s="318">
        <f t="shared" si="518"/>
        <v>7.191780822</v>
      </c>
      <c r="AD261" s="318">
        <f t="shared" si="518"/>
        <v>7.195301028</v>
      </c>
      <c r="AE261" s="318">
        <f t="shared" si="518"/>
        <v>7.244094488</v>
      </c>
      <c r="AF261" s="318">
        <f t="shared" si="518"/>
        <v>7.172995781</v>
      </c>
      <c r="AG261" s="318">
        <f t="shared" si="486"/>
        <v>7.239819005</v>
      </c>
      <c r="AH261" s="318">
        <f t="shared" si="487"/>
        <v>7.281553398</v>
      </c>
      <c r="AI261" s="318">
        <f t="shared" si="488"/>
        <v>7.291666667</v>
      </c>
      <c r="AJ261" s="318">
        <f t="shared" ref="AJ261:AT261" si="519">IF(ISERROR((N261/O261-1)*100),"n/a",(N261/O261-1)*100)</f>
        <v>6.666666667</v>
      </c>
      <c r="AK261" s="318">
        <f t="shared" si="519"/>
        <v>2.272727273</v>
      </c>
      <c r="AL261" s="318">
        <f t="shared" si="519"/>
        <v>10</v>
      </c>
      <c r="AM261" s="318">
        <f t="shared" si="519"/>
        <v>11.11111111</v>
      </c>
      <c r="AN261" s="318">
        <f t="shared" si="519"/>
        <v>10.76923077</v>
      </c>
      <c r="AO261" s="318">
        <f t="shared" si="519"/>
        <v>51.1627907</v>
      </c>
      <c r="AP261" s="318">
        <f t="shared" si="519"/>
        <v>13.15789474</v>
      </c>
      <c r="AQ261" s="318">
        <f t="shared" si="519"/>
        <v>11.76470588</v>
      </c>
      <c r="AR261" s="318">
        <f t="shared" si="519"/>
        <v>11.47540984</v>
      </c>
      <c r="AS261" s="318">
        <f t="shared" si="519"/>
        <v>12.96296296</v>
      </c>
      <c r="AT261" s="318">
        <f t="shared" si="519"/>
        <v>12.5</v>
      </c>
      <c r="AU261" s="319">
        <f t="shared" si="9"/>
        <v>10.94759055</v>
      </c>
      <c r="AV261" s="320">
        <f t="shared" si="10"/>
        <v>9.862836922</v>
      </c>
    </row>
    <row r="262" ht="11.25" customHeight="1">
      <c r="A262" s="232" t="s">
        <v>747</v>
      </c>
      <c r="B262" s="99" t="s">
        <v>748</v>
      </c>
      <c r="C262" s="309">
        <v>2.14</v>
      </c>
      <c r="D262" s="310">
        <v>2.02</v>
      </c>
      <c r="E262" s="316">
        <v>1.9</v>
      </c>
      <c r="F262" s="309">
        <v>1.78</v>
      </c>
      <c r="G262" s="309">
        <v>1.67</v>
      </c>
      <c r="H262" s="309">
        <v>1.57</v>
      </c>
      <c r="I262" s="309">
        <v>1.47</v>
      </c>
      <c r="J262" s="322"/>
      <c r="K262" s="309">
        <v>1.32275</v>
      </c>
      <c r="L262" s="323">
        <v>1.1</v>
      </c>
      <c r="M262" s="322"/>
      <c r="N262" s="323">
        <v>1.025</v>
      </c>
      <c r="O262" s="324">
        <v>0.95</v>
      </c>
      <c r="P262" s="324">
        <v>0.825</v>
      </c>
      <c r="Q262" s="324">
        <v>0.775</v>
      </c>
      <c r="R262" s="324">
        <v>0.725</v>
      </c>
      <c r="S262" s="324">
        <v>0.675</v>
      </c>
      <c r="T262" s="324">
        <v>0.625</v>
      </c>
      <c r="U262" s="324">
        <v>0.575</v>
      </c>
      <c r="V262" s="324">
        <v>0.525</v>
      </c>
      <c r="W262" s="324">
        <v>0.45</v>
      </c>
      <c r="X262" s="325">
        <v>0.4</v>
      </c>
      <c r="Y262" s="324">
        <v>0.1</v>
      </c>
      <c r="Z262" s="316">
        <f t="shared" si="3"/>
        <v>22.62275</v>
      </c>
      <c r="AA262" s="317">
        <f t="shared" si="405"/>
        <v>5.940594059</v>
      </c>
      <c r="AB262" s="317">
        <f t="shared" ref="AB262:AF262" si="520">IF(ISERROR((D262/E262-1)*100),"n/a",(D262/E262-1)*100)</f>
        <v>6.315789474</v>
      </c>
      <c r="AC262" s="318">
        <f t="shared" si="520"/>
        <v>6.741573034</v>
      </c>
      <c r="AD262" s="318">
        <f t="shared" si="520"/>
        <v>6.586826347</v>
      </c>
      <c r="AE262" s="318">
        <f t="shared" si="520"/>
        <v>6.369426752</v>
      </c>
      <c r="AF262" s="318">
        <f t="shared" si="520"/>
        <v>6.802721088</v>
      </c>
      <c r="AG262" s="318">
        <f t="shared" si="486"/>
        <v>11.13211113</v>
      </c>
      <c r="AH262" s="318">
        <f t="shared" si="487"/>
        <v>20.25</v>
      </c>
      <c r="AI262" s="318">
        <f t="shared" si="488"/>
        <v>7.317073171</v>
      </c>
      <c r="AJ262" s="318">
        <f t="shared" ref="AJ262:AT262" si="521">IF(ISERROR((N262/O262-1)*100),"n/a",(N262/O262-1)*100)</f>
        <v>7.894736842</v>
      </c>
      <c r="AK262" s="318">
        <f t="shared" si="521"/>
        <v>15.15151515</v>
      </c>
      <c r="AL262" s="318">
        <f t="shared" si="521"/>
        <v>6.451612903</v>
      </c>
      <c r="AM262" s="318">
        <f t="shared" si="521"/>
        <v>6.896551724</v>
      </c>
      <c r="AN262" s="318">
        <f t="shared" si="521"/>
        <v>7.407407407</v>
      </c>
      <c r="AO262" s="318">
        <f t="shared" si="521"/>
        <v>8</v>
      </c>
      <c r="AP262" s="318">
        <f t="shared" si="521"/>
        <v>8.695652174</v>
      </c>
      <c r="AQ262" s="318">
        <f t="shared" si="521"/>
        <v>9.523809524</v>
      </c>
      <c r="AR262" s="318">
        <f t="shared" si="521"/>
        <v>16.66666667</v>
      </c>
      <c r="AS262" s="318">
        <f t="shared" si="521"/>
        <v>12.5</v>
      </c>
      <c r="AT262" s="318">
        <f t="shared" si="521"/>
        <v>300</v>
      </c>
      <c r="AU262" s="319">
        <f t="shared" si="9"/>
        <v>23.83220337</v>
      </c>
      <c r="AV262" s="320">
        <f t="shared" si="10"/>
        <v>65.12304344</v>
      </c>
    </row>
    <row r="263" ht="11.25" customHeight="1">
      <c r="A263" s="232" t="s">
        <v>270</v>
      </c>
      <c r="B263" s="99" t="s">
        <v>271</v>
      </c>
      <c r="C263" s="309">
        <v>7.71</v>
      </c>
      <c r="D263" s="310">
        <v>7.33</v>
      </c>
      <c r="E263" s="316">
        <v>6.85</v>
      </c>
      <c r="F263" s="309">
        <v>6.24</v>
      </c>
      <c r="G263" s="309">
        <v>5.62</v>
      </c>
      <c r="H263" s="309">
        <v>5.02</v>
      </c>
      <c r="I263" s="309">
        <v>4.73</v>
      </c>
      <c r="J263" s="322"/>
      <c r="K263" s="309">
        <v>4.34</v>
      </c>
      <c r="L263" s="323">
        <v>4.1525</v>
      </c>
      <c r="M263" s="322"/>
      <c r="N263" s="316">
        <v>4.1275</v>
      </c>
      <c r="O263" s="324">
        <v>4.11</v>
      </c>
      <c r="P263" s="324">
        <v>3.99</v>
      </c>
      <c r="Q263" s="324">
        <v>3.63</v>
      </c>
      <c r="R263" s="324">
        <v>3.33</v>
      </c>
      <c r="S263" s="324">
        <v>3.22</v>
      </c>
      <c r="T263" s="324">
        <v>3.15</v>
      </c>
      <c r="U263" s="324">
        <v>3.11</v>
      </c>
      <c r="V263" s="324">
        <v>3.01</v>
      </c>
      <c r="W263" s="324">
        <v>2.79</v>
      </c>
      <c r="X263" s="324">
        <v>2.32</v>
      </c>
      <c r="Y263" s="324">
        <v>2.1</v>
      </c>
      <c r="Z263" s="316">
        <f t="shared" si="3"/>
        <v>90.88</v>
      </c>
      <c r="AA263" s="317">
        <f t="shared" si="405"/>
        <v>5.184174625</v>
      </c>
      <c r="AB263" s="317">
        <f t="shared" ref="AB263:AF263" si="522">IF(ISERROR((D263/E263-1)*100),"n/a",(D263/E263-1)*100)</f>
        <v>7.00729927</v>
      </c>
      <c r="AC263" s="318">
        <f t="shared" si="522"/>
        <v>9.775641026</v>
      </c>
      <c r="AD263" s="318">
        <f t="shared" si="522"/>
        <v>11.03202847</v>
      </c>
      <c r="AE263" s="318">
        <f t="shared" si="522"/>
        <v>11.95219124</v>
      </c>
      <c r="AF263" s="318">
        <f t="shared" si="522"/>
        <v>6.131078224</v>
      </c>
      <c r="AG263" s="318">
        <f t="shared" si="486"/>
        <v>8.986175115</v>
      </c>
      <c r="AH263" s="318">
        <f t="shared" si="487"/>
        <v>4.515352197</v>
      </c>
      <c r="AI263" s="318">
        <f t="shared" si="488"/>
        <v>0.6056935191</v>
      </c>
      <c r="AJ263" s="318">
        <f t="shared" ref="AJ263:AT263" si="523">IF(ISERROR((N263/O263-1)*100),"n/a",(N263/O263-1)*100)</f>
        <v>0.4257907543</v>
      </c>
      <c r="AK263" s="318">
        <f t="shared" si="523"/>
        <v>3.007518797</v>
      </c>
      <c r="AL263" s="318">
        <f t="shared" si="523"/>
        <v>9.917355372</v>
      </c>
      <c r="AM263" s="318">
        <f t="shared" si="523"/>
        <v>9.009009009</v>
      </c>
      <c r="AN263" s="318">
        <f t="shared" si="523"/>
        <v>3.416149068</v>
      </c>
      <c r="AO263" s="318">
        <f t="shared" si="523"/>
        <v>2.222222222</v>
      </c>
      <c r="AP263" s="318">
        <f t="shared" si="523"/>
        <v>1.286173633</v>
      </c>
      <c r="AQ263" s="318">
        <f t="shared" si="523"/>
        <v>3.322259136</v>
      </c>
      <c r="AR263" s="318">
        <f t="shared" si="523"/>
        <v>7.885304659</v>
      </c>
      <c r="AS263" s="318">
        <f t="shared" si="523"/>
        <v>20.25862069</v>
      </c>
      <c r="AT263" s="318">
        <f t="shared" si="523"/>
        <v>10.47619048</v>
      </c>
      <c r="AU263" s="319">
        <f t="shared" si="9"/>
        <v>6.820811375</v>
      </c>
      <c r="AV263" s="320">
        <f t="shared" si="10"/>
        <v>4.84013877</v>
      </c>
    </row>
    <row r="264" ht="11.25" customHeight="1">
      <c r="A264" s="232" t="s">
        <v>750</v>
      </c>
      <c r="B264" s="99" t="s">
        <v>751</v>
      </c>
      <c r="C264" s="309">
        <v>2.84</v>
      </c>
      <c r="D264" s="310">
        <v>2.64</v>
      </c>
      <c r="E264" s="316">
        <v>2.4</v>
      </c>
      <c r="F264" s="309">
        <v>2.28</v>
      </c>
      <c r="G264" s="309">
        <v>2.2</v>
      </c>
      <c r="H264" s="309">
        <v>1.96</v>
      </c>
      <c r="I264" s="309">
        <v>1.68</v>
      </c>
      <c r="J264" s="322"/>
      <c r="K264" s="309">
        <v>1.52</v>
      </c>
      <c r="L264" s="323">
        <v>1.36</v>
      </c>
      <c r="M264" s="322"/>
      <c r="N264" s="316">
        <v>1.08</v>
      </c>
      <c r="O264" s="325">
        <v>1.0</v>
      </c>
      <c r="P264" s="324">
        <v>1.0</v>
      </c>
      <c r="Q264" s="324">
        <v>0.86</v>
      </c>
      <c r="R264" s="324">
        <v>0.74</v>
      </c>
      <c r="S264" s="324">
        <v>0.62</v>
      </c>
      <c r="T264" s="324">
        <v>0.54</v>
      </c>
      <c r="U264" s="324">
        <v>0.46</v>
      </c>
      <c r="V264" s="325">
        <v>0.44</v>
      </c>
      <c r="W264" s="324">
        <v>0.42545</v>
      </c>
      <c r="X264" s="325">
        <v>0.3818</v>
      </c>
      <c r="Y264" s="324">
        <v>0.3818</v>
      </c>
      <c r="Z264" s="316">
        <f t="shared" si="3"/>
        <v>26.80905</v>
      </c>
      <c r="AA264" s="317">
        <f t="shared" si="405"/>
        <v>7.575757576</v>
      </c>
      <c r="AB264" s="317">
        <f t="shared" ref="AB264:AF264" si="524">IF(ISERROR((D264/E264-1)*100),"n/a",(D264/E264-1)*100)</f>
        <v>10</v>
      </c>
      <c r="AC264" s="318">
        <f t="shared" si="524"/>
        <v>5.263157895</v>
      </c>
      <c r="AD264" s="318">
        <f t="shared" si="524"/>
        <v>3.636363636</v>
      </c>
      <c r="AE264" s="318">
        <f t="shared" si="524"/>
        <v>12.24489796</v>
      </c>
      <c r="AF264" s="318">
        <f t="shared" si="524"/>
        <v>16.66666667</v>
      </c>
      <c r="AG264" s="318">
        <f t="shared" si="486"/>
        <v>10.52631579</v>
      </c>
      <c r="AH264" s="318">
        <f t="shared" si="487"/>
        <v>11.76470588</v>
      </c>
      <c r="AI264" s="318">
        <f t="shared" si="488"/>
        <v>25.92592593</v>
      </c>
      <c r="AJ264" s="318">
        <f t="shared" ref="AJ264:AT264" si="525">IF(ISERROR((N264/O264-1)*100),"n/a",(N264/O264-1)*100)</f>
        <v>8</v>
      </c>
      <c r="AK264" s="318">
        <f t="shared" si="525"/>
        <v>0</v>
      </c>
      <c r="AL264" s="318">
        <f t="shared" si="525"/>
        <v>16.27906977</v>
      </c>
      <c r="AM264" s="318">
        <f t="shared" si="525"/>
        <v>16.21621622</v>
      </c>
      <c r="AN264" s="318">
        <f t="shared" si="525"/>
        <v>19.35483871</v>
      </c>
      <c r="AO264" s="318">
        <f t="shared" si="525"/>
        <v>14.81481481</v>
      </c>
      <c r="AP264" s="318">
        <f t="shared" si="525"/>
        <v>17.39130435</v>
      </c>
      <c r="AQ264" s="318">
        <f t="shared" si="525"/>
        <v>4.545454545</v>
      </c>
      <c r="AR264" s="318">
        <f t="shared" si="525"/>
        <v>3.419908332</v>
      </c>
      <c r="AS264" s="318">
        <f t="shared" si="525"/>
        <v>11.43268727</v>
      </c>
      <c r="AT264" s="318">
        <f t="shared" si="525"/>
        <v>0</v>
      </c>
      <c r="AU264" s="319">
        <f t="shared" si="9"/>
        <v>10.75290427</v>
      </c>
      <c r="AV264" s="320">
        <f t="shared" si="10"/>
        <v>6.830583985</v>
      </c>
    </row>
    <row r="265" ht="11.25" customHeight="1">
      <c r="A265" s="350" t="s">
        <v>2054</v>
      </c>
      <c r="B265" s="99" t="s">
        <v>2055</v>
      </c>
      <c r="C265" s="309">
        <v>3.66</v>
      </c>
      <c r="D265" s="310">
        <v>3.58</v>
      </c>
      <c r="E265" s="332">
        <v>3.5</v>
      </c>
      <c r="F265" s="309">
        <v>3.42</v>
      </c>
      <c r="G265" s="309">
        <v>3.34</v>
      </c>
      <c r="H265" s="328">
        <v>3.32</v>
      </c>
      <c r="I265" s="328">
        <v>3.32</v>
      </c>
      <c r="J265" s="383"/>
      <c r="K265" s="328">
        <v>3.32</v>
      </c>
      <c r="L265" s="323">
        <v>3.32</v>
      </c>
      <c r="M265" s="258"/>
      <c r="N265" s="323">
        <v>3.2399999999999998</v>
      </c>
      <c r="O265" s="352">
        <v>3.0</v>
      </c>
      <c r="P265" s="324">
        <v>3.0</v>
      </c>
      <c r="Q265" s="324">
        <v>2.58</v>
      </c>
      <c r="R265" s="325">
        <v>2.16</v>
      </c>
      <c r="S265" s="324">
        <v>2.16</v>
      </c>
      <c r="T265" s="324">
        <v>1.89</v>
      </c>
      <c r="U265" s="324">
        <v>1.6</v>
      </c>
      <c r="V265" s="324">
        <v>1.34</v>
      </c>
      <c r="W265" s="324">
        <v>1.275</v>
      </c>
      <c r="X265" s="324">
        <v>1.215</v>
      </c>
      <c r="Y265" s="324">
        <v>1.2</v>
      </c>
      <c r="Z265" s="316">
        <f t="shared" si="3"/>
        <v>55.44</v>
      </c>
      <c r="AA265" s="317">
        <f t="shared" si="405"/>
        <v>2.234636872</v>
      </c>
      <c r="AB265" s="317">
        <f t="shared" ref="AB265:AF265" si="526">IF(ISERROR((D265/E265-1)*100),"n/a",(D265/E265-1)*100)</f>
        <v>2.285714286</v>
      </c>
      <c r="AC265" s="318">
        <f t="shared" si="526"/>
        <v>2.339181287</v>
      </c>
      <c r="AD265" s="318">
        <f t="shared" si="526"/>
        <v>2.395209581</v>
      </c>
      <c r="AE265" s="318">
        <f t="shared" si="526"/>
        <v>0.6024096386</v>
      </c>
      <c r="AF265" s="318">
        <f t="shared" si="526"/>
        <v>0</v>
      </c>
      <c r="AG265" s="318">
        <f t="shared" si="486"/>
        <v>0</v>
      </c>
      <c r="AH265" s="318">
        <f t="shared" si="487"/>
        <v>0</v>
      </c>
      <c r="AI265" s="318">
        <f t="shared" si="488"/>
        <v>2.469135802</v>
      </c>
      <c r="AJ265" s="318">
        <f t="shared" ref="AJ265:AT265" si="527">IF(ISERROR((N265/O265-1)*100),"n/a",(N265/O265-1)*100)</f>
        <v>8</v>
      </c>
      <c r="AK265" s="318">
        <f t="shared" si="527"/>
        <v>0</v>
      </c>
      <c r="AL265" s="318">
        <f t="shared" si="527"/>
        <v>16.27906977</v>
      </c>
      <c r="AM265" s="318">
        <f t="shared" si="527"/>
        <v>19.44444444</v>
      </c>
      <c r="AN265" s="318">
        <f t="shared" si="527"/>
        <v>0</v>
      </c>
      <c r="AO265" s="318">
        <f t="shared" si="527"/>
        <v>14.28571429</v>
      </c>
      <c r="AP265" s="318">
        <f t="shared" si="527"/>
        <v>18.125</v>
      </c>
      <c r="AQ265" s="318">
        <f t="shared" si="527"/>
        <v>19.40298507</v>
      </c>
      <c r="AR265" s="318">
        <f t="shared" si="527"/>
        <v>5.098039216</v>
      </c>
      <c r="AS265" s="318">
        <f t="shared" si="527"/>
        <v>4.938271605</v>
      </c>
      <c r="AT265" s="318">
        <f t="shared" si="527"/>
        <v>1.25</v>
      </c>
      <c r="AU265" s="319">
        <f t="shared" si="9"/>
        <v>5.957490593</v>
      </c>
      <c r="AV265" s="320">
        <f t="shared" si="10"/>
        <v>7.204381655</v>
      </c>
    </row>
    <row r="266" ht="11.25" customHeight="1">
      <c r="A266" s="253" t="s">
        <v>274</v>
      </c>
      <c r="B266" s="122" t="s">
        <v>275</v>
      </c>
      <c r="C266" s="309">
        <v>1.425</v>
      </c>
      <c r="D266" s="310">
        <v>1.28</v>
      </c>
      <c r="E266" s="330">
        <v>1.1500000000000001</v>
      </c>
      <c r="F266" s="311">
        <v>1.075</v>
      </c>
      <c r="G266" s="311">
        <v>1.015</v>
      </c>
      <c r="H266" s="311">
        <v>0.91</v>
      </c>
      <c r="I266" s="311">
        <v>0.82</v>
      </c>
      <c r="J266" s="312"/>
      <c r="K266" s="311">
        <v>0.78</v>
      </c>
      <c r="L266" s="348">
        <v>0.73</v>
      </c>
      <c r="M266" s="312"/>
      <c r="N266" s="330">
        <v>0.66</v>
      </c>
      <c r="O266" s="335">
        <v>0.625</v>
      </c>
      <c r="P266" s="335">
        <v>0.605</v>
      </c>
      <c r="Q266" s="335">
        <v>0.51</v>
      </c>
      <c r="R266" s="335">
        <v>0.42</v>
      </c>
      <c r="S266" s="335">
        <v>0.34</v>
      </c>
      <c r="T266" s="335">
        <v>0.275</v>
      </c>
      <c r="U266" s="335">
        <v>0.2</v>
      </c>
      <c r="V266" s="335">
        <v>0.1495</v>
      </c>
      <c r="W266" s="335">
        <v>0.1265</v>
      </c>
      <c r="X266" s="335">
        <v>0.10125</v>
      </c>
      <c r="Y266" s="335">
        <v>0.08</v>
      </c>
      <c r="Z266" s="316">
        <f t="shared" si="3"/>
        <v>13.27725</v>
      </c>
      <c r="AA266" s="317">
        <f t="shared" si="405"/>
        <v>11.328125</v>
      </c>
      <c r="AB266" s="317">
        <f t="shared" ref="AB266:AF266" si="528">IF(ISERROR((D266/E266-1)*100),"n/a",(D266/E266-1)*100)</f>
        <v>11.30434783</v>
      </c>
      <c r="AC266" s="318">
        <f t="shared" si="528"/>
        <v>6.976744186</v>
      </c>
      <c r="AD266" s="318">
        <f t="shared" si="528"/>
        <v>5.911330049</v>
      </c>
      <c r="AE266" s="318">
        <f t="shared" si="528"/>
        <v>11.53846154</v>
      </c>
      <c r="AF266" s="318">
        <f t="shared" si="528"/>
        <v>10.97560976</v>
      </c>
      <c r="AG266" s="318">
        <f t="shared" si="486"/>
        <v>5.128205128</v>
      </c>
      <c r="AH266" s="318">
        <f t="shared" si="487"/>
        <v>6.849315068</v>
      </c>
      <c r="AI266" s="318">
        <f t="shared" si="488"/>
        <v>10.60606061</v>
      </c>
      <c r="AJ266" s="318">
        <f t="shared" ref="AJ266:AT266" si="529">IF(ISERROR((N266/O266-1)*100),"n/a",(N266/O266-1)*100)</f>
        <v>5.6</v>
      </c>
      <c r="AK266" s="318">
        <f t="shared" si="529"/>
        <v>3.305785124</v>
      </c>
      <c r="AL266" s="318">
        <f t="shared" si="529"/>
        <v>18.62745098</v>
      </c>
      <c r="AM266" s="318">
        <f t="shared" si="529"/>
        <v>21.42857143</v>
      </c>
      <c r="AN266" s="318">
        <f t="shared" si="529"/>
        <v>23.52941176</v>
      </c>
      <c r="AO266" s="318">
        <f t="shared" si="529"/>
        <v>23.63636364</v>
      </c>
      <c r="AP266" s="318">
        <f t="shared" si="529"/>
        <v>37.5</v>
      </c>
      <c r="AQ266" s="318">
        <f t="shared" si="529"/>
        <v>33.77926421</v>
      </c>
      <c r="AR266" s="318">
        <f t="shared" si="529"/>
        <v>18.18181818</v>
      </c>
      <c r="AS266" s="318">
        <f t="shared" si="529"/>
        <v>24.9382716</v>
      </c>
      <c r="AT266" s="318">
        <f t="shared" si="529"/>
        <v>26.5625</v>
      </c>
      <c r="AU266" s="319">
        <f t="shared" si="9"/>
        <v>15.8853818</v>
      </c>
      <c r="AV266" s="320">
        <f t="shared" si="10"/>
        <v>9.995373482</v>
      </c>
    </row>
    <row r="267" ht="11.25" customHeight="1">
      <c r="A267" s="342" t="s">
        <v>1880</v>
      </c>
      <c r="B267" s="99" t="s">
        <v>1881</v>
      </c>
      <c r="C267" s="309">
        <v>2.615</v>
      </c>
      <c r="D267" s="310">
        <v>2.51</v>
      </c>
      <c r="E267" s="316">
        <v>2.275</v>
      </c>
      <c r="F267" s="309">
        <v>2.025</v>
      </c>
      <c r="G267" s="309">
        <v>0.703</v>
      </c>
      <c r="H267" s="328">
        <v>0.0</v>
      </c>
      <c r="I267" s="328">
        <v>0.0</v>
      </c>
      <c r="J267" s="322"/>
      <c r="K267" s="328">
        <v>0.0</v>
      </c>
      <c r="L267" s="326">
        <v>0.0</v>
      </c>
      <c r="M267" s="322"/>
      <c r="N267" s="327">
        <v>0.0</v>
      </c>
      <c r="O267" s="325">
        <v>0.0</v>
      </c>
      <c r="P267" s="325">
        <v>0.0</v>
      </c>
      <c r="Q267" s="325">
        <v>0.0</v>
      </c>
      <c r="R267" s="325">
        <v>0.0</v>
      </c>
      <c r="S267" s="325">
        <v>0.0</v>
      </c>
      <c r="T267" s="325">
        <v>0.0</v>
      </c>
      <c r="U267" s="325">
        <v>0.0</v>
      </c>
      <c r="V267" s="325">
        <v>0.0</v>
      </c>
      <c r="W267" s="325">
        <v>0.0</v>
      </c>
      <c r="X267" s="325">
        <v>0.0</v>
      </c>
      <c r="Y267" s="325">
        <v>0.0</v>
      </c>
      <c r="Z267" s="316">
        <f t="shared" si="3"/>
        <v>10.128</v>
      </c>
      <c r="AA267" s="317">
        <f t="shared" si="405"/>
        <v>4.183266932</v>
      </c>
      <c r="AB267" s="317">
        <f t="shared" ref="AB267:AF267" si="530">IF(ISERROR((D267/E267-1)*100),"n/a",(D267/E267-1)*100)</f>
        <v>10.32967033</v>
      </c>
      <c r="AC267" s="318">
        <f t="shared" si="530"/>
        <v>12.34567901</v>
      </c>
      <c r="AD267" s="318">
        <f t="shared" si="530"/>
        <v>188.0512091</v>
      </c>
      <c r="AE267" s="318" t="str">
        <f t="shared" si="530"/>
        <v>n/a</v>
      </c>
      <c r="AF267" s="318" t="str">
        <f t="shared" si="530"/>
        <v>n/a</v>
      </c>
      <c r="AG267" s="318" t="str">
        <f t="shared" si="486"/>
        <v>n/a</v>
      </c>
      <c r="AH267" s="318" t="str">
        <f t="shared" si="487"/>
        <v>n/a</v>
      </c>
      <c r="AI267" s="318" t="str">
        <f t="shared" si="488"/>
        <v>n/a</v>
      </c>
      <c r="AJ267" s="318" t="str">
        <f t="shared" ref="AJ267:AT267" si="531">IF(ISERROR((N267/O267-1)*100),"n/a",(N267/O267-1)*100)</f>
        <v>n/a</v>
      </c>
      <c r="AK267" s="318" t="str">
        <f t="shared" si="531"/>
        <v>n/a</v>
      </c>
      <c r="AL267" s="318" t="str">
        <f t="shared" si="531"/>
        <v>n/a</v>
      </c>
      <c r="AM267" s="318" t="str">
        <f t="shared" si="531"/>
        <v>n/a</v>
      </c>
      <c r="AN267" s="318" t="str">
        <f t="shared" si="531"/>
        <v>n/a</v>
      </c>
      <c r="AO267" s="318" t="str">
        <f t="shared" si="531"/>
        <v>n/a</v>
      </c>
      <c r="AP267" s="318" t="str">
        <f t="shared" si="531"/>
        <v>n/a</v>
      </c>
      <c r="AQ267" s="318" t="str">
        <f t="shared" si="531"/>
        <v>n/a</v>
      </c>
      <c r="AR267" s="318" t="str">
        <f t="shared" si="531"/>
        <v>n/a</v>
      </c>
      <c r="AS267" s="318" t="str">
        <f t="shared" si="531"/>
        <v>n/a</v>
      </c>
      <c r="AT267" s="318" t="str">
        <f t="shared" si="531"/>
        <v>n/a</v>
      </c>
      <c r="AU267" s="319">
        <f t="shared" si="9"/>
        <v>53.72745634</v>
      </c>
      <c r="AV267" s="320">
        <f t="shared" si="10"/>
        <v>89.61643559</v>
      </c>
    </row>
    <row r="268" ht="11.25" customHeight="1">
      <c r="A268" s="362" t="s">
        <v>1279</v>
      </c>
      <c r="B268" s="99" t="s">
        <v>1280</v>
      </c>
      <c r="C268" s="309">
        <v>1.04</v>
      </c>
      <c r="D268" s="310">
        <v>0.92</v>
      </c>
      <c r="E268" s="316">
        <v>0.8</v>
      </c>
      <c r="F268" s="309">
        <v>0.76</v>
      </c>
      <c r="G268" s="309">
        <v>0.72</v>
      </c>
      <c r="H268" s="309">
        <v>0.65</v>
      </c>
      <c r="I268" s="309">
        <v>0.5</v>
      </c>
      <c r="J268" s="322"/>
      <c r="K268" s="309">
        <v>0.44</v>
      </c>
      <c r="L268" s="326">
        <v>0.4</v>
      </c>
      <c r="M268" s="322"/>
      <c r="N268" s="327">
        <v>0.4</v>
      </c>
      <c r="O268" s="325">
        <v>0.61</v>
      </c>
      <c r="P268" s="324">
        <v>0.78</v>
      </c>
      <c r="Q268" s="324">
        <v>0.71</v>
      </c>
      <c r="R268" s="324">
        <v>0.68</v>
      </c>
      <c r="S268" s="324">
        <v>0.6476200000000001</v>
      </c>
      <c r="T268" s="324">
        <v>0.60771</v>
      </c>
      <c r="U268" s="324">
        <v>0.57013</v>
      </c>
      <c r="V268" s="324">
        <v>0.25504</v>
      </c>
      <c r="W268" s="325">
        <v>0.0</v>
      </c>
      <c r="X268" s="325">
        <v>0.0</v>
      </c>
      <c r="Y268" s="325">
        <v>0.0</v>
      </c>
      <c r="Z268" s="316">
        <f t="shared" si="3"/>
        <v>11.4905</v>
      </c>
      <c r="AA268" s="317">
        <f t="shared" si="405"/>
        <v>13.04347826</v>
      </c>
      <c r="AB268" s="317">
        <f t="shared" ref="AB268:AF268" si="532">IF(ISERROR((D268/E268-1)*100),"n/a",(D268/E268-1)*100)</f>
        <v>15</v>
      </c>
      <c r="AC268" s="318">
        <f t="shared" si="532"/>
        <v>5.263157895</v>
      </c>
      <c r="AD268" s="318">
        <f t="shared" si="532"/>
        <v>5.555555556</v>
      </c>
      <c r="AE268" s="318">
        <f t="shared" si="532"/>
        <v>10.76923077</v>
      </c>
      <c r="AF268" s="318">
        <f t="shared" si="532"/>
        <v>30</v>
      </c>
      <c r="AG268" s="318">
        <f t="shared" si="486"/>
        <v>13.63636364</v>
      </c>
      <c r="AH268" s="318">
        <f t="shared" si="487"/>
        <v>10</v>
      </c>
      <c r="AI268" s="318">
        <f t="shared" si="488"/>
        <v>0</v>
      </c>
      <c r="AJ268" s="318">
        <f t="shared" ref="AJ268:AT268" si="533">IF(ISERROR((N268/O268-1)*100),"n/a",(N268/O268-1)*100)</f>
        <v>-34.42622951</v>
      </c>
      <c r="AK268" s="318">
        <f t="shared" si="533"/>
        <v>-21.79487179</v>
      </c>
      <c r="AL268" s="318">
        <f t="shared" si="533"/>
        <v>9.85915493</v>
      </c>
      <c r="AM268" s="318">
        <f t="shared" si="533"/>
        <v>4.411764706</v>
      </c>
      <c r="AN268" s="318">
        <f t="shared" si="533"/>
        <v>4.999845588</v>
      </c>
      <c r="AO268" s="318">
        <f t="shared" si="533"/>
        <v>6.567277155</v>
      </c>
      <c r="AP268" s="318">
        <f t="shared" si="533"/>
        <v>6.591479136</v>
      </c>
      <c r="AQ268" s="318">
        <f t="shared" si="533"/>
        <v>123.5453262</v>
      </c>
      <c r="AR268" s="318" t="str">
        <f t="shared" si="533"/>
        <v>n/a</v>
      </c>
      <c r="AS268" s="318" t="str">
        <f t="shared" si="533"/>
        <v>n/a</v>
      </c>
      <c r="AT268" s="318" t="str">
        <f t="shared" si="533"/>
        <v>n/a</v>
      </c>
      <c r="AU268" s="319">
        <f t="shared" si="9"/>
        <v>11.94244309</v>
      </c>
      <c r="AV268" s="320">
        <f t="shared" si="10"/>
        <v>32.09645827</v>
      </c>
    </row>
    <row r="269" ht="11.25" customHeight="1">
      <c r="A269" s="133" t="s">
        <v>752</v>
      </c>
      <c r="B269" s="99" t="s">
        <v>753</v>
      </c>
      <c r="C269" s="309">
        <v>2.24</v>
      </c>
      <c r="D269" s="310">
        <v>1.9</v>
      </c>
      <c r="E269" s="316">
        <v>1.42</v>
      </c>
      <c r="F269" s="309">
        <v>1.27</v>
      </c>
      <c r="G269" s="309">
        <v>1.15</v>
      </c>
      <c r="H269" s="309">
        <v>1.03</v>
      </c>
      <c r="I269" s="309">
        <v>0.91</v>
      </c>
      <c r="J269" s="322"/>
      <c r="K269" s="309">
        <v>0.82</v>
      </c>
      <c r="L269" s="323">
        <v>0.74</v>
      </c>
      <c r="M269" s="322"/>
      <c r="N269" s="316">
        <v>0.63</v>
      </c>
      <c r="O269" s="324">
        <v>0.51</v>
      </c>
      <c r="P269" s="325">
        <v>0.48</v>
      </c>
      <c r="Q269" s="324">
        <v>0.41</v>
      </c>
      <c r="R269" s="325">
        <v>0.0</v>
      </c>
      <c r="S269" s="325">
        <v>0.0</v>
      </c>
      <c r="T269" s="325">
        <v>0.0</v>
      </c>
      <c r="U269" s="325">
        <v>0.0</v>
      </c>
      <c r="V269" s="325">
        <v>0.0</v>
      </c>
      <c r="W269" s="325">
        <v>0.0</v>
      </c>
      <c r="X269" s="325">
        <v>0.0</v>
      </c>
      <c r="Y269" s="325">
        <v>0.0</v>
      </c>
      <c r="Z269" s="316">
        <f t="shared" si="3"/>
        <v>13.51</v>
      </c>
      <c r="AA269" s="317">
        <f t="shared" si="405"/>
        <v>17.89473684</v>
      </c>
      <c r="AB269" s="317">
        <f t="shared" ref="AB269:AF269" si="534">IF(ISERROR((D269/E269-1)*100),"n/a",(D269/E269-1)*100)</f>
        <v>33.8028169</v>
      </c>
      <c r="AC269" s="318">
        <f t="shared" si="534"/>
        <v>11.81102362</v>
      </c>
      <c r="AD269" s="318">
        <f t="shared" si="534"/>
        <v>10.43478261</v>
      </c>
      <c r="AE269" s="318">
        <f t="shared" si="534"/>
        <v>11.65048544</v>
      </c>
      <c r="AF269" s="318">
        <f t="shared" si="534"/>
        <v>13.18681319</v>
      </c>
      <c r="AG269" s="318">
        <f t="shared" si="486"/>
        <v>10.97560976</v>
      </c>
      <c r="AH269" s="318">
        <f t="shared" si="487"/>
        <v>10.81081081</v>
      </c>
      <c r="AI269" s="318">
        <f t="shared" si="488"/>
        <v>17.46031746</v>
      </c>
      <c r="AJ269" s="318">
        <f t="shared" ref="AJ269:AT269" si="535">IF(ISERROR((N269/O269-1)*100),"n/a",(N269/O269-1)*100)</f>
        <v>23.52941176</v>
      </c>
      <c r="AK269" s="318">
        <f t="shared" si="535"/>
        <v>6.25</v>
      </c>
      <c r="AL269" s="318">
        <f t="shared" si="535"/>
        <v>17.07317073</v>
      </c>
      <c r="AM269" s="318" t="str">
        <f t="shared" si="535"/>
        <v>n/a</v>
      </c>
      <c r="AN269" s="318" t="str">
        <f t="shared" si="535"/>
        <v>n/a</v>
      </c>
      <c r="AO269" s="318" t="str">
        <f t="shared" si="535"/>
        <v>n/a</v>
      </c>
      <c r="AP269" s="318" t="str">
        <f t="shared" si="535"/>
        <v>n/a</v>
      </c>
      <c r="AQ269" s="318" t="str">
        <f t="shared" si="535"/>
        <v>n/a</v>
      </c>
      <c r="AR269" s="318" t="str">
        <f t="shared" si="535"/>
        <v>n/a</v>
      </c>
      <c r="AS269" s="318" t="str">
        <f t="shared" si="535"/>
        <v>n/a</v>
      </c>
      <c r="AT269" s="318" t="str">
        <f t="shared" si="535"/>
        <v>n/a</v>
      </c>
      <c r="AU269" s="319">
        <f t="shared" si="9"/>
        <v>15.40666493</v>
      </c>
      <c r="AV269" s="320">
        <f t="shared" si="10"/>
        <v>7.378520237</v>
      </c>
    </row>
    <row r="270" ht="11.25" customHeight="1">
      <c r="A270" s="388" t="s">
        <v>754</v>
      </c>
      <c r="B270" s="331" t="s">
        <v>755</v>
      </c>
      <c r="C270" s="309">
        <v>1.93</v>
      </c>
      <c r="D270" s="310">
        <v>1.735</v>
      </c>
      <c r="E270" s="331">
        <v>1.58</v>
      </c>
      <c r="F270" s="389">
        <v>1.5</v>
      </c>
      <c r="G270" s="389">
        <v>1.43</v>
      </c>
      <c r="H270" s="389">
        <v>1.39</v>
      </c>
      <c r="I270" s="389">
        <v>1.36</v>
      </c>
      <c r="J270" s="389"/>
      <c r="K270" s="389">
        <v>1.31</v>
      </c>
      <c r="L270" s="331">
        <v>1.27</v>
      </c>
      <c r="M270" s="389"/>
      <c r="N270" s="331">
        <v>1.23</v>
      </c>
      <c r="O270" s="390">
        <v>1.19</v>
      </c>
      <c r="P270" s="390">
        <v>1.14</v>
      </c>
      <c r="Q270" s="390">
        <v>1.06</v>
      </c>
      <c r="R270" s="390">
        <v>1.0</v>
      </c>
      <c r="S270" s="390">
        <v>0.92</v>
      </c>
      <c r="T270" s="390">
        <v>0.76</v>
      </c>
      <c r="U270" s="390">
        <v>0.87</v>
      </c>
      <c r="V270" s="390">
        <v>1.2</v>
      </c>
      <c r="W270" s="390">
        <v>1.2</v>
      </c>
      <c r="X270" s="390">
        <v>1.435</v>
      </c>
      <c r="Y270" s="390">
        <v>2.14</v>
      </c>
      <c r="Z270" s="316">
        <f t="shared" si="3"/>
        <v>27.65</v>
      </c>
      <c r="AA270" s="317">
        <f t="shared" si="405"/>
        <v>11.23919308</v>
      </c>
      <c r="AB270" s="317">
        <f t="shared" ref="AB270:AF270" si="536">IF(ISERROR((D270/E270-1)*100),"n/a",(D270/E270-1)*100)</f>
        <v>9.810126582</v>
      </c>
      <c r="AC270" s="318">
        <f t="shared" si="536"/>
        <v>5.333333333</v>
      </c>
      <c r="AD270" s="318">
        <f t="shared" si="536"/>
        <v>4.895104895</v>
      </c>
      <c r="AE270" s="318">
        <f t="shared" si="536"/>
        <v>2.877697842</v>
      </c>
      <c r="AF270" s="318">
        <f t="shared" si="536"/>
        <v>2.205882353</v>
      </c>
      <c r="AG270" s="318">
        <f t="shared" si="486"/>
        <v>3.816793893</v>
      </c>
      <c r="AH270" s="318">
        <f t="shared" si="487"/>
        <v>3.149606299</v>
      </c>
      <c r="AI270" s="318">
        <f t="shared" si="488"/>
        <v>3.25203252</v>
      </c>
      <c r="AJ270" s="318">
        <f t="shared" ref="AJ270:AT270" si="537">IF(ISERROR((N270/O270-1)*100),"n/a",(N270/O270-1)*100)</f>
        <v>3.361344538</v>
      </c>
      <c r="AK270" s="318">
        <f t="shared" si="537"/>
        <v>4.385964912</v>
      </c>
      <c r="AL270" s="318">
        <f t="shared" si="537"/>
        <v>7.547169811</v>
      </c>
      <c r="AM270" s="318">
        <f t="shared" si="537"/>
        <v>6</v>
      </c>
      <c r="AN270" s="318">
        <f t="shared" si="537"/>
        <v>8.695652174</v>
      </c>
      <c r="AO270" s="318">
        <f t="shared" si="537"/>
        <v>21.05263158</v>
      </c>
      <c r="AP270" s="318">
        <f t="shared" si="537"/>
        <v>-12.64367816</v>
      </c>
      <c r="AQ270" s="318">
        <f t="shared" si="537"/>
        <v>-27.5</v>
      </c>
      <c r="AR270" s="318">
        <f t="shared" si="537"/>
        <v>0</v>
      </c>
      <c r="AS270" s="318">
        <f t="shared" si="537"/>
        <v>-16.37630662</v>
      </c>
      <c r="AT270" s="318">
        <f t="shared" si="537"/>
        <v>-32.94392523</v>
      </c>
      <c r="AU270" s="319">
        <f t="shared" si="9"/>
        <v>0.4079311901</v>
      </c>
      <c r="AV270" s="320">
        <f t="shared" si="10"/>
        <v>13.0419729</v>
      </c>
    </row>
    <row r="271" ht="11.25" customHeight="1">
      <c r="A271" s="350" t="s">
        <v>2056</v>
      </c>
      <c r="B271" s="99" t="s">
        <v>2057</v>
      </c>
      <c r="C271" s="309">
        <v>1.45</v>
      </c>
      <c r="D271" s="310">
        <v>1.38</v>
      </c>
      <c r="E271" s="316">
        <v>1.31</v>
      </c>
      <c r="F271" s="309">
        <v>1.264</v>
      </c>
      <c r="G271" s="328">
        <v>1.24</v>
      </c>
      <c r="H271" s="328">
        <v>1.24</v>
      </c>
      <c r="I271" s="328">
        <v>1.455</v>
      </c>
      <c r="J271" s="13"/>
      <c r="K271" s="328">
        <v>2.1</v>
      </c>
      <c r="L271" s="326">
        <v>2.1</v>
      </c>
      <c r="M271" s="13"/>
      <c r="N271" s="326">
        <v>2.1</v>
      </c>
      <c r="O271" s="292">
        <v>2.1</v>
      </c>
      <c r="P271" s="324">
        <v>2.025</v>
      </c>
      <c r="Q271" s="324">
        <v>1.76</v>
      </c>
      <c r="R271" s="325">
        <v>1.6</v>
      </c>
      <c r="S271" s="324">
        <v>1.6</v>
      </c>
      <c r="T271" s="324">
        <v>1.2550000000000001</v>
      </c>
      <c r="U271" s="324">
        <v>0.96</v>
      </c>
      <c r="V271" s="325">
        <v>0.88</v>
      </c>
      <c r="W271" s="324">
        <v>0.91</v>
      </c>
      <c r="X271" s="325">
        <v>0.0</v>
      </c>
      <c r="Y271" s="325">
        <v>0.0</v>
      </c>
      <c r="Z271" s="316">
        <f t="shared" si="3"/>
        <v>28.729</v>
      </c>
      <c r="AA271" s="317">
        <f t="shared" si="405"/>
        <v>5.072463768</v>
      </c>
      <c r="AB271" s="317">
        <f t="shared" ref="AB271:AF271" si="538">IF(ISERROR((D271/E271-1)*100),"n/a",(D271/E271-1)*100)</f>
        <v>5.34351145</v>
      </c>
      <c r="AC271" s="318">
        <f t="shared" si="538"/>
        <v>3.639240506</v>
      </c>
      <c r="AD271" s="318">
        <f t="shared" si="538"/>
        <v>1.935483871</v>
      </c>
      <c r="AE271" s="318">
        <f t="shared" si="538"/>
        <v>0</v>
      </c>
      <c r="AF271" s="318">
        <f t="shared" si="538"/>
        <v>-14.7766323</v>
      </c>
      <c r="AG271" s="318">
        <f t="shared" si="486"/>
        <v>-30.71428571</v>
      </c>
      <c r="AH271" s="318">
        <f t="shared" si="487"/>
        <v>0</v>
      </c>
      <c r="AI271" s="318">
        <f t="shared" si="488"/>
        <v>0</v>
      </c>
      <c r="AJ271" s="318">
        <f t="shared" ref="AJ271:AT271" si="539">IF(ISERROR((N271/O271-1)*100),"n/a",(N271/O271-1)*100)</f>
        <v>0</v>
      </c>
      <c r="AK271" s="318">
        <f t="shared" si="539"/>
        <v>3.703703704</v>
      </c>
      <c r="AL271" s="318">
        <f t="shared" si="539"/>
        <v>15.05681818</v>
      </c>
      <c r="AM271" s="318">
        <f t="shared" si="539"/>
        <v>10</v>
      </c>
      <c r="AN271" s="318">
        <f t="shared" si="539"/>
        <v>0</v>
      </c>
      <c r="AO271" s="318">
        <f t="shared" si="539"/>
        <v>27.49003984</v>
      </c>
      <c r="AP271" s="318">
        <f t="shared" si="539"/>
        <v>30.72916667</v>
      </c>
      <c r="AQ271" s="318">
        <f t="shared" si="539"/>
        <v>9.090909091</v>
      </c>
      <c r="AR271" s="318">
        <f t="shared" si="539"/>
        <v>-3.296703297</v>
      </c>
      <c r="AS271" s="318" t="str">
        <f t="shared" si="539"/>
        <v>n/a</v>
      </c>
      <c r="AT271" s="318" t="str">
        <f t="shared" si="539"/>
        <v>n/a</v>
      </c>
      <c r="AU271" s="319">
        <f t="shared" si="9"/>
        <v>3.515206431</v>
      </c>
      <c r="AV271" s="320">
        <f t="shared" si="10"/>
        <v>13.60037037</v>
      </c>
    </row>
    <row r="272" ht="11.25" customHeight="1">
      <c r="A272" s="232" t="s">
        <v>276</v>
      </c>
      <c r="B272" s="99" t="s">
        <v>277</v>
      </c>
      <c r="C272" s="309">
        <v>1.0</v>
      </c>
      <c r="D272" s="310">
        <v>0.9</v>
      </c>
      <c r="E272" s="316">
        <v>0.84</v>
      </c>
      <c r="F272" s="309">
        <v>0.8</v>
      </c>
      <c r="G272" s="309">
        <v>0.72</v>
      </c>
      <c r="H272" s="309">
        <v>0.64</v>
      </c>
      <c r="I272" s="309">
        <v>0.6</v>
      </c>
      <c r="J272" s="322"/>
      <c r="K272" s="309">
        <v>0.56</v>
      </c>
      <c r="L272" s="323">
        <v>0.5</v>
      </c>
      <c r="M272" s="322"/>
      <c r="N272" s="316">
        <v>0.4</v>
      </c>
      <c r="O272" s="324">
        <v>0.38</v>
      </c>
      <c r="P272" s="324">
        <v>0.32</v>
      </c>
      <c r="Q272" s="324">
        <v>0.28</v>
      </c>
      <c r="R272" s="324">
        <v>0.22</v>
      </c>
      <c r="S272" s="324">
        <v>0.15</v>
      </c>
      <c r="T272" s="324">
        <v>0.11</v>
      </c>
      <c r="U272" s="324">
        <v>0.08</v>
      </c>
      <c r="V272" s="324">
        <v>0.06</v>
      </c>
      <c r="W272" s="324">
        <v>0.05</v>
      </c>
      <c r="X272" s="324">
        <v>0.035</v>
      </c>
      <c r="Y272" s="324">
        <v>0.0125</v>
      </c>
      <c r="Z272" s="316">
        <f t="shared" si="3"/>
        <v>8.6575</v>
      </c>
      <c r="AA272" s="317">
        <f t="shared" si="405"/>
        <v>11.11111111</v>
      </c>
      <c r="AB272" s="317">
        <f t="shared" ref="AB272:AF272" si="540">IF(ISERROR((D272/E272-1)*100),"n/a",(D272/E272-1)*100)</f>
        <v>7.142857143</v>
      </c>
      <c r="AC272" s="318">
        <f t="shared" si="540"/>
        <v>5</v>
      </c>
      <c r="AD272" s="318">
        <f t="shared" si="540"/>
        <v>11.11111111</v>
      </c>
      <c r="AE272" s="318">
        <f t="shared" si="540"/>
        <v>12.5</v>
      </c>
      <c r="AF272" s="318">
        <f t="shared" si="540"/>
        <v>6.666666667</v>
      </c>
      <c r="AG272" s="318">
        <f t="shared" si="486"/>
        <v>7.142857143</v>
      </c>
      <c r="AH272" s="318">
        <f t="shared" si="487"/>
        <v>12</v>
      </c>
      <c r="AI272" s="318">
        <f t="shared" si="488"/>
        <v>25</v>
      </c>
      <c r="AJ272" s="318">
        <f t="shared" ref="AJ272:AT272" si="541">IF(ISERROR((N272/O272-1)*100),"n/a",(N272/O272-1)*100)</f>
        <v>5.263157895</v>
      </c>
      <c r="AK272" s="318">
        <f t="shared" si="541"/>
        <v>18.75</v>
      </c>
      <c r="AL272" s="318">
        <f t="shared" si="541"/>
        <v>14.28571429</v>
      </c>
      <c r="AM272" s="318">
        <f t="shared" si="541"/>
        <v>27.27272727</v>
      </c>
      <c r="AN272" s="318">
        <f t="shared" si="541"/>
        <v>46.66666667</v>
      </c>
      <c r="AO272" s="318">
        <f t="shared" si="541"/>
        <v>36.36363636</v>
      </c>
      <c r="AP272" s="318">
        <f t="shared" si="541"/>
        <v>37.5</v>
      </c>
      <c r="AQ272" s="318">
        <f t="shared" si="541"/>
        <v>33.33333333</v>
      </c>
      <c r="AR272" s="318">
        <f t="shared" si="541"/>
        <v>20</v>
      </c>
      <c r="AS272" s="318">
        <f t="shared" si="541"/>
        <v>42.85714286</v>
      </c>
      <c r="AT272" s="318">
        <f t="shared" si="541"/>
        <v>180</v>
      </c>
      <c r="AU272" s="319">
        <f t="shared" si="9"/>
        <v>27.99834909</v>
      </c>
      <c r="AV272" s="320">
        <f t="shared" si="10"/>
        <v>38.14572615</v>
      </c>
    </row>
    <row r="273" ht="11.25" customHeight="1">
      <c r="A273" s="133" t="s">
        <v>1521</v>
      </c>
      <c r="B273" s="99" t="s">
        <v>1522</v>
      </c>
      <c r="C273" s="309">
        <v>1.32</v>
      </c>
      <c r="D273" s="310">
        <v>1.24</v>
      </c>
      <c r="E273" s="316">
        <v>1.16</v>
      </c>
      <c r="F273" s="309">
        <v>1.0</v>
      </c>
      <c r="G273" s="309">
        <v>0.84</v>
      </c>
      <c r="H273" s="309">
        <v>0.66</v>
      </c>
      <c r="I273" s="309">
        <v>0.56</v>
      </c>
      <c r="J273" s="322"/>
      <c r="K273" s="309">
        <v>0.44</v>
      </c>
      <c r="L273" s="326">
        <v>0.28</v>
      </c>
      <c r="M273" s="322"/>
      <c r="N273" s="316">
        <v>0.28</v>
      </c>
      <c r="O273" s="325">
        <v>0.0</v>
      </c>
      <c r="P273" s="325">
        <v>0.0</v>
      </c>
      <c r="Q273" s="325">
        <v>0.0</v>
      </c>
      <c r="R273" s="325">
        <v>0.0</v>
      </c>
      <c r="S273" s="325">
        <v>0.0</v>
      </c>
      <c r="T273" s="325">
        <v>0.0</v>
      </c>
      <c r="U273" s="325">
        <v>0.0</v>
      </c>
      <c r="V273" s="325">
        <v>0.0</v>
      </c>
      <c r="W273" s="325">
        <v>0.0</v>
      </c>
      <c r="X273" s="325">
        <v>0.0</v>
      </c>
      <c r="Y273" s="325">
        <v>0.0</v>
      </c>
      <c r="Z273" s="316">
        <f t="shared" si="3"/>
        <v>7.78</v>
      </c>
      <c r="AA273" s="317">
        <f t="shared" si="405"/>
        <v>6.451612903</v>
      </c>
      <c r="AB273" s="317">
        <f t="shared" ref="AB273:AF273" si="542">IF(ISERROR((D273/E273-1)*100),"n/a",(D273/E273-1)*100)</f>
        <v>6.896551724</v>
      </c>
      <c r="AC273" s="318">
        <f t="shared" si="542"/>
        <v>16</v>
      </c>
      <c r="AD273" s="318">
        <f t="shared" si="542"/>
        <v>19.04761905</v>
      </c>
      <c r="AE273" s="318">
        <f t="shared" si="542"/>
        <v>27.27272727</v>
      </c>
      <c r="AF273" s="318">
        <f t="shared" si="542"/>
        <v>17.85714286</v>
      </c>
      <c r="AG273" s="318">
        <f t="shared" si="486"/>
        <v>27.27272727</v>
      </c>
      <c r="AH273" s="318">
        <f t="shared" si="487"/>
        <v>57.14285714</v>
      </c>
      <c r="AI273" s="318">
        <f t="shared" si="488"/>
        <v>0</v>
      </c>
      <c r="AJ273" s="318" t="str">
        <f t="shared" ref="AJ273:AT273" si="543">IF(ISERROR((N273/O273-1)*100),"n/a",(N273/O273-1)*100)</f>
        <v>n/a</v>
      </c>
      <c r="AK273" s="318" t="str">
        <f t="shared" si="543"/>
        <v>n/a</v>
      </c>
      <c r="AL273" s="318" t="str">
        <f t="shared" si="543"/>
        <v>n/a</v>
      </c>
      <c r="AM273" s="318" t="str">
        <f t="shared" si="543"/>
        <v>n/a</v>
      </c>
      <c r="AN273" s="318" t="str">
        <f t="shared" si="543"/>
        <v>n/a</v>
      </c>
      <c r="AO273" s="318" t="str">
        <f t="shared" si="543"/>
        <v>n/a</v>
      </c>
      <c r="AP273" s="318" t="str">
        <f t="shared" si="543"/>
        <v>n/a</v>
      </c>
      <c r="AQ273" s="318" t="str">
        <f t="shared" si="543"/>
        <v>n/a</v>
      </c>
      <c r="AR273" s="318" t="str">
        <f t="shared" si="543"/>
        <v>n/a</v>
      </c>
      <c r="AS273" s="318" t="str">
        <f t="shared" si="543"/>
        <v>n/a</v>
      </c>
      <c r="AT273" s="318" t="str">
        <f t="shared" si="543"/>
        <v>n/a</v>
      </c>
      <c r="AU273" s="319">
        <f t="shared" si="9"/>
        <v>19.77124869</v>
      </c>
      <c r="AV273" s="320">
        <f t="shared" si="10"/>
        <v>16.81392292</v>
      </c>
    </row>
    <row r="274" ht="11.25" customHeight="1">
      <c r="A274" s="333" t="s">
        <v>1523</v>
      </c>
      <c r="B274" s="122" t="s">
        <v>1524</v>
      </c>
      <c r="C274" s="309">
        <v>0.64</v>
      </c>
      <c r="D274" s="310">
        <v>0.52</v>
      </c>
      <c r="E274" s="330">
        <v>0.42</v>
      </c>
      <c r="F274" s="309">
        <v>0.36</v>
      </c>
      <c r="G274" s="309">
        <v>0.3</v>
      </c>
      <c r="H274" s="309">
        <v>0.25</v>
      </c>
      <c r="I274" s="309">
        <v>0.15</v>
      </c>
      <c r="J274" s="322"/>
      <c r="K274" s="328">
        <v>0.0</v>
      </c>
      <c r="L274" s="326">
        <v>0.0</v>
      </c>
      <c r="M274" s="322"/>
      <c r="N274" s="327">
        <v>0.0</v>
      </c>
      <c r="O274" s="325">
        <v>0.0</v>
      </c>
      <c r="P274" s="325">
        <v>0.0</v>
      </c>
      <c r="Q274" s="325">
        <v>0.0</v>
      </c>
      <c r="R274" s="325">
        <v>0.0</v>
      </c>
      <c r="S274" s="325">
        <v>0.0</v>
      </c>
      <c r="T274" s="325">
        <v>0.0</v>
      </c>
      <c r="U274" s="325">
        <v>0.0</v>
      </c>
      <c r="V274" s="325">
        <v>0.0</v>
      </c>
      <c r="W274" s="325">
        <v>0.0</v>
      </c>
      <c r="X274" s="325">
        <v>0.0</v>
      </c>
      <c r="Y274" s="325">
        <v>0.0</v>
      </c>
      <c r="Z274" s="316">
        <f t="shared" si="3"/>
        <v>2.64</v>
      </c>
      <c r="AA274" s="317">
        <f t="shared" si="405"/>
        <v>23.07692308</v>
      </c>
      <c r="AB274" s="317">
        <f t="shared" ref="AB274:AF274" si="544">IF(ISERROR((D274/E274-1)*100),"n/a",(D274/E274-1)*100)</f>
        <v>23.80952381</v>
      </c>
      <c r="AC274" s="318">
        <f t="shared" si="544"/>
        <v>16.66666667</v>
      </c>
      <c r="AD274" s="318">
        <f t="shared" si="544"/>
        <v>20</v>
      </c>
      <c r="AE274" s="318">
        <f t="shared" si="544"/>
        <v>20</v>
      </c>
      <c r="AF274" s="318">
        <f t="shared" si="544"/>
        <v>66.66666667</v>
      </c>
      <c r="AG274" s="318" t="str">
        <f t="shared" si="486"/>
        <v>n/a</v>
      </c>
      <c r="AH274" s="318" t="str">
        <f t="shared" si="487"/>
        <v>n/a</v>
      </c>
      <c r="AI274" s="318" t="str">
        <f t="shared" si="488"/>
        <v>n/a</v>
      </c>
      <c r="AJ274" s="318" t="str">
        <f t="shared" ref="AJ274:AT274" si="545">IF(ISERROR((N274/O274-1)*100),"n/a",(N274/O274-1)*100)</f>
        <v>n/a</v>
      </c>
      <c r="AK274" s="318" t="str">
        <f t="shared" si="545"/>
        <v>n/a</v>
      </c>
      <c r="AL274" s="318" t="str">
        <f t="shared" si="545"/>
        <v>n/a</v>
      </c>
      <c r="AM274" s="318" t="str">
        <f t="shared" si="545"/>
        <v>n/a</v>
      </c>
      <c r="AN274" s="318" t="str">
        <f t="shared" si="545"/>
        <v>n/a</v>
      </c>
      <c r="AO274" s="318" t="str">
        <f t="shared" si="545"/>
        <v>n/a</v>
      </c>
      <c r="AP274" s="318" t="str">
        <f t="shared" si="545"/>
        <v>n/a</v>
      </c>
      <c r="AQ274" s="318" t="str">
        <f t="shared" si="545"/>
        <v>n/a</v>
      </c>
      <c r="AR274" s="318" t="str">
        <f t="shared" si="545"/>
        <v>n/a</v>
      </c>
      <c r="AS274" s="318" t="str">
        <f t="shared" si="545"/>
        <v>n/a</v>
      </c>
      <c r="AT274" s="318" t="str">
        <f t="shared" si="545"/>
        <v>n/a</v>
      </c>
      <c r="AU274" s="319">
        <f t="shared" si="9"/>
        <v>28.36996337</v>
      </c>
      <c r="AV274" s="320">
        <f t="shared" si="10"/>
        <v>18.93426046</v>
      </c>
    </row>
    <row r="275" ht="11.25" customHeight="1">
      <c r="A275" s="99" t="s">
        <v>757</v>
      </c>
      <c r="B275" s="99" t="s">
        <v>758</v>
      </c>
      <c r="C275" s="309">
        <v>3.56</v>
      </c>
      <c r="D275" s="310">
        <v>3.36</v>
      </c>
      <c r="E275" s="327">
        <v>3.12</v>
      </c>
      <c r="F275" s="309">
        <v>2.93</v>
      </c>
      <c r="G275" s="309">
        <v>2.24</v>
      </c>
      <c r="H275" s="309">
        <v>1.81</v>
      </c>
      <c r="I275" s="309">
        <v>1.45</v>
      </c>
      <c r="J275" s="322"/>
      <c r="K275" s="309">
        <v>0.79</v>
      </c>
      <c r="L275" s="323">
        <v>0.56</v>
      </c>
      <c r="M275" s="322"/>
      <c r="N275" s="316">
        <v>0.4</v>
      </c>
      <c r="O275" s="325">
        <v>0.38</v>
      </c>
      <c r="P275" s="324">
        <v>1.0</v>
      </c>
      <c r="Q275" s="324">
        <v>0.9325</v>
      </c>
      <c r="R275" s="325">
        <v>0.91</v>
      </c>
      <c r="S275" s="324">
        <v>0.91</v>
      </c>
      <c r="T275" s="324">
        <v>0.3388</v>
      </c>
      <c r="U275" s="325">
        <v>0.0</v>
      </c>
      <c r="V275" s="325">
        <v>0.0</v>
      </c>
      <c r="W275" s="325">
        <v>0.0</v>
      </c>
      <c r="X275" s="325">
        <v>0.0</v>
      </c>
      <c r="Y275" s="325">
        <v>0.0</v>
      </c>
      <c r="Z275" s="316">
        <f t="shared" si="3"/>
        <v>24.6913</v>
      </c>
      <c r="AA275" s="317">
        <f t="shared" si="405"/>
        <v>5.952380952</v>
      </c>
      <c r="AB275" s="317">
        <f t="shared" ref="AB275:AF275" si="546">IF(ISERROR((D275/E275-1)*100),"n/a",(D275/E275-1)*100)</f>
        <v>7.692307692</v>
      </c>
      <c r="AC275" s="318">
        <f t="shared" si="546"/>
        <v>6.484641638</v>
      </c>
      <c r="AD275" s="318">
        <f t="shared" si="546"/>
        <v>30.80357143</v>
      </c>
      <c r="AE275" s="318">
        <f t="shared" si="546"/>
        <v>23.75690608</v>
      </c>
      <c r="AF275" s="318">
        <f t="shared" si="546"/>
        <v>24.82758621</v>
      </c>
      <c r="AG275" s="318">
        <f t="shared" si="486"/>
        <v>83.5443038</v>
      </c>
      <c r="AH275" s="318">
        <f t="shared" si="487"/>
        <v>41.07142857</v>
      </c>
      <c r="AI275" s="318">
        <f t="shared" si="488"/>
        <v>40</v>
      </c>
      <c r="AJ275" s="318">
        <f t="shared" ref="AJ275:AT275" si="547">IF(ISERROR((N275/O275-1)*100),"n/a",(N275/O275-1)*100)</f>
        <v>5.263157895</v>
      </c>
      <c r="AK275" s="318">
        <f t="shared" si="547"/>
        <v>-62</v>
      </c>
      <c r="AL275" s="318">
        <f t="shared" si="547"/>
        <v>7.238605898</v>
      </c>
      <c r="AM275" s="318">
        <f t="shared" si="547"/>
        <v>2.472527473</v>
      </c>
      <c r="AN275" s="318">
        <f t="shared" si="547"/>
        <v>0</v>
      </c>
      <c r="AO275" s="318">
        <f t="shared" si="547"/>
        <v>168.5950413</v>
      </c>
      <c r="AP275" s="318" t="str">
        <f t="shared" si="547"/>
        <v>n/a</v>
      </c>
      <c r="AQ275" s="318" t="str">
        <f t="shared" si="547"/>
        <v>n/a</v>
      </c>
      <c r="AR275" s="318" t="str">
        <f t="shared" si="547"/>
        <v>n/a</v>
      </c>
      <c r="AS275" s="318" t="str">
        <f t="shared" si="547"/>
        <v>n/a</v>
      </c>
      <c r="AT275" s="318" t="str">
        <f t="shared" si="547"/>
        <v>n/a</v>
      </c>
      <c r="AU275" s="319">
        <f t="shared" si="9"/>
        <v>25.71349726</v>
      </c>
      <c r="AV275" s="320">
        <f t="shared" si="10"/>
        <v>49.97825675</v>
      </c>
    </row>
    <row r="276" ht="11.25" customHeight="1">
      <c r="A276" s="321" t="s">
        <v>1525</v>
      </c>
      <c r="B276" s="99" t="s">
        <v>1526</v>
      </c>
      <c r="C276" s="309">
        <v>4.4</v>
      </c>
      <c r="D276" s="310">
        <v>3.85</v>
      </c>
      <c r="E276" s="316">
        <v>3.4000000000000004</v>
      </c>
      <c r="F276" s="309">
        <v>2.85</v>
      </c>
      <c r="G276" s="309">
        <v>2.2</v>
      </c>
      <c r="H276" s="309">
        <v>1.55</v>
      </c>
      <c r="I276" s="309">
        <v>1.1</v>
      </c>
      <c r="J276" s="322"/>
      <c r="K276" s="309">
        <v>0.5</v>
      </c>
      <c r="L276" s="326">
        <v>0.0</v>
      </c>
      <c r="M276" s="322"/>
      <c r="N276" s="327">
        <v>0.0</v>
      </c>
      <c r="O276" s="325">
        <v>0.0</v>
      </c>
      <c r="P276" s="325">
        <v>2.0</v>
      </c>
      <c r="Q276" s="324">
        <v>4.0</v>
      </c>
      <c r="R276" s="324">
        <v>1.0</v>
      </c>
      <c r="S276" s="325">
        <v>0.0</v>
      </c>
      <c r="T276" s="325">
        <v>0.0</v>
      </c>
      <c r="U276" s="325">
        <v>0.0</v>
      </c>
      <c r="V276" s="325">
        <v>0.0</v>
      </c>
      <c r="W276" s="325">
        <v>0.0</v>
      </c>
      <c r="X276" s="325">
        <v>0.0</v>
      </c>
      <c r="Y276" s="325">
        <v>0.0</v>
      </c>
      <c r="Z276" s="316">
        <f t="shared" si="3"/>
        <v>26.85</v>
      </c>
      <c r="AA276" s="317">
        <f t="shared" si="405"/>
        <v>14.28571429</v>
      </c>
      <c r="AB276" s="317">
        <f t="shared" ref="AB276:AF276" si="548">IF(ISERROR((D276/E276-1)*100),"n/a",(D276/E276-1)*100)</f>
        <v>13.23529412</v>
      </c>
      <c r="AC276" s="318">
        <f t="shared" si="548"/>
        <v>19.29824561</v>
      </c>
      <c r="AD276" s="318">
        <f t="shared" si="548"/>
        <v>29.54545455</v>
      </c>
      <c r="AE276" s="318">
        <f t="shared" si="548"/>
        <v>41.93548387</v>
      </c>
      <c r="AF276" s="318">
        <f t="shared" si="548"/>
        <v>40.90909091</v>
      </c>
      <c r="AG276" s="318">
        <f t="shared" si="486"/>
        <v>120</v>
      </c>
      <c r="AH276" s="318" t="str">
        <f t="shared" si="487"/>
        <v>n/a</v>
      </c>
      <c r="AI276" s="318" t="str">
        <f t="shared" si="488"/>
        <v>n/a</v>
      </c>
      <c r="AJ276" s="318" t="str">
        <f t="shared" ref="AJ276:AT276" si="549">IF(ISERROR((N276/O276-1)*100),"n/a",(N276/O276-1)*100)</f>
        <v>n/a</v>
      </c>
      <c r="AK276" s="318">
        <f t="shared" si="549"/>
        <v>-100</v>
      </c>
      <c r="AL276" s="318">
        <f t="shared" si="549"/>
        <v>-50</v>
      </c>
      <c r="AM276" s="318">
        <f t="shared" si="549"/>
        <v>300</v>
      </c>
      <c r="AN276" s="318" t="str">
        <f t="shared" si="549"/>
        <v>n/a</v>
      </c>
      <c r="AO276" s="318" t="str">
        <f t="shared" si="549"/>
        <v>n/a</v>
      </c>
      <c r="AP276" s="318" t="str">
        <f t="shared" si="549"/>
        <v>n/a</v>
      </c>
      <c r="AQ276" s="318" t="str">
        <f t="shared" si="549"/>
        <v>n/a</v>
      </c>
      <c r="AR276" s="318" t="str">
        <f t="shared" si="549"/>
        <v>n/a</v>
      </c>
      <c r="AS276" s="318" t="str">
        <f t="shared" si="549"/>
        <v>n/a</v>
      </c>
      <c r="AT276" s="318" t="str">
        <f t="shared" si="549"/>
        <v>n/a</v>
      </c>
      <c r="AU276" s="319">
        <f t="shared" si="9"/>
        <v>42.92092833</v>
      </c>
      <c r="AV276" s="320">
        <f t="shared" si="10"/>
        <v>107.2560221</v>
      </c>
    </row>
    <row r="277" ht="11.25" customHeight="1">
      <c r="A277" s="299" t="s">
        <v>759</v>
      </c>
      <c r="B277" s="331" t="s">
        <v>760</v>
      </c>
      <c r="C277" s="309">
        <v>1.68</v>
      </c>
      <c r="D277" s="310">
        <v>1.6</v>
      </c>
      <c r="E277" s="332">
        <v>1.44</v>
      </c>
      <c r="F277" s="309">
        <v>1.2</v>
      </c>
      <c r="G277" s="309">
        <v>1.0</v>
      </c>
      <c r="H277" s="309">
        <v>0.84</v>
      </c>
      <c r="I277" s="309">
        <v>0.48</v>
      </c>
      <c r="J277" s="322"/>
      <c r="K277" s="309">
        <v>0.3</v>
      </c>
      <c r="L277" s="326">
        <v>0.24</v>
      </c>
      <c r="M277" s="322"/>
      <c r="N277" s="316">
        <v>0.12</v>
      </c>
      <c r="O277" s="325">
        <v>0.0</v>
      </c>
      <c r="P277" s="325">
        <v>0.0</v>
      </c>
      <c r="Q277" s="325">
        <v>0.0</v>
      </c>
      <c r="R277" s="325">
        <v>0.0</v>
      </c>
      <c r="S277" s="325">
        <v>0.0</v>
      </c>
      <c r="T277" s="325">
        <v>0.0</v>
      </c>
      <c r="U277" s="325">
        <v>0.0</v>
      </c>
      <c r="V277" s="325">
        <v>0.0</v>
      </c>
      <c r="W277" s="325">
        <v>0.0</v>
      </c>
      <c r="X277" s="325">
        <v>0.0</v>
      </c>
      <c r="Y277" s="325">
        <v>0.0</v>
      </c>
      <c r="Z277" s="316">
        <f t="shared" si="3"/>
        <v>8.9</v>
      </c>
      <c r="AA277" s="317">
        <f t="shared" si="405"/>
        <v>5</v>
      </c>
      <c r="AB277" s="317">
        <f t="shared" ref="AB277:AF277" si="550">IF(ISERROR((D277/E277-1)*100),"n/a",(D277/E277-1)*100)</f>
        <v>11.11111111</v>
      </c>
      <c r="AC277" s="318">
        <f t="shared" si="550"/>
        <v>20</v>
      </c>
      <c r="AD277" s="318">
        <f t="shared" si="550"/>
        <v>20</v>
      </c>
      <c r="AE277" s="318">
        <f t="shared" si="550"/>
        <v>19.04761905</v>
      </c>
      <c r="AF277" s="318">
        <f t="shared" si="550"/>
        <v>75</v>
      </c>
      <c r="AG277" s="318">
        <f t="shared" si="486"/>
        <v>60</v>
      </c>
      <c r="AH277" s="318">
        <f t="shared" si="487"/>
        <v>25</v>
      </c>
      <c r="AI277" s="318">
        <f t="shared" si="488"/>
        <v>100</v>
      </c>
      <c r="AJ277" s="318" t="str">
        <f t="shared" ref="AJ277:AT277" si="551">IF(ISERROR((N277/O277-1)*100),"n/a",(N277/O277-1)*100)</f>
        <v>n/a</v>
      </c>
      <c r="AK277" s="318" t="str">
        <f t="shared" si="551"/>
        <v>n/a</v>
      </c>
      <c r="AL277" s="318" t="str">
        <f t="shared" si="551"/>
        <v>n/a</v>
      </c>
      <c r="AM277" s="318" t="str">
        <f t="shared" si="551"/>
        <v>n/a</v>
      </c>
      <c r="AN277" s="318" t="str">
        <f t="shared" si="551"/>
        <v>n/a</v>
      </c>
      <c r="AO277" s="318" t="str">
        <f t="shared" si="551"/>
        <v>n/a</v>
      </c>
      <c r="AP277" s="318" t="str">
        <f t="shared" si="551"/>
        <v>n/a</v>
      </c>
      <c r="AQ277" s="318" t="str">
        <f t="shared" si="551"/>
        <v>n/a</v>
      </c>
      <c r="AR277" s="318" t="str">
        <f t="shared" si="551"/>
        <v>n/a</v>
      </c>
      <c r="AS277" s="318" t="str">
        <f t="shared" si="551"/>
        <v>n/a</v>
      </c>
      <c r="AT277" s="318" t="str">
        <f t="shared" si="551"/>
        <v>n/a</v>
      </c>
      <c r="AU277" s="319">
        <f t="shared" si="9"/>
        <v>37.23985891</v>
      </c>
      <c r="AV277" s="320">
        <f t="shared" si="10"/>
        <v>32.93934721</v>
      </c>
    </row>
    <row r="278" ht="11.25" customHeight="1">
      <c r="A278" s="232" t="s">
        <v>762</v>
      </c>
      <c r="B278" s="99" t="s">
        <v>763</v>
      </c>
      <c r="C278" s="309">
        <v>0.87</v>
      </c>
      <c r="D278" s="310">
        <v>0.77</v>
      </c>
      <c r="E278" s="316">
        <v>0.64</v>
      </c>
      <c r="F278" s="311">
        <v>0.6</v>
      </c>
      <c r="G278" s="311">
        <v>0.56</v>
      </c>
      <c r="H278" s="334">
        <v>0.5</v>
      </c>
      <c r="I278" s="311">
        <v>0.4</v>
      </c>
      <c r="J278" s="312">
        <v>0.0</v>
      </c>
      <c r="K278" s="311">
        <v>0.37</v>
      </c>
      <c r="L278" s="348">
        <v>0.2625</v>
      </c>
      <c r="M278" s="312">
        <v>0.0</v>
      </c>
      <c r="N278" s="330">
        <v>0.21</v>
      </c>
      <c r="O278" s="335">
        <v>0.18</v>
      </c>
      <c r="P278" s="335">
        <v>0.13</v>
      </c>
      <c r="Q278" s="335">
        <v>0.11</v>
      </c>
      <c r="R278" s="335">
        <v>0.1</v>
      </c>
      <c r="S278" s="335">
        <v>0.0775</v>
      </c>
      <c r="T278" s="335">
        <v>0.05</v>
      </c>
      <c r="U278" s="335">
        <v>0.02625</v>
      </c>
      <c r="V278" s="335">
        <v>0.00625</v>
      </c>
      <c r="W278" s="335">
        <v>0.00565</v>
      </c>
      <c r="X278" s="335">
        <v>0.005</v>
      </c>
      <c r="Y278" s="335">
        <v>6.5E-4</v>
      </c>
      <c r="Z278" s="316">
        <f t="shared" si="3"/>
        <v>5.8738</v>
      </c>
      <c r="AA278" s="317">
        <f t="shared" si="405"/>
        <v>12.98701299</v>
      </c>
      <c r="AB278" s="317">
        <f t="shared" ref="AB278:AF278" si="552">IF(ISERROR((D278/E278-1)*100),"n/a",(D278/E278-1)*100)</f>
        <v>20.3125</v>
      </c>
      <c r="AC278" s="318">
        <f t="shared" si="552"/>
        <v>6.666666667</v>
      </c>
      <c r="AD278" s="318">
        <f t="shared" si="552"/>
        <v>7.142857143</v>
      </c>
      <c r="AE278" s="318">
        <f t="shared" si="552"/>
        <v>12</v>
      </c>
      <c r="AF278" s="318">
        <f t="shared" si="552"/>
        <v>25</v>
      </c>
      <c r="AG278" s="318">
        <f t="shared" si="486"/>
        <v>8.108108108</v>
      </c>
      <c r="AH278" s="318">
        <f t="shared" si="487"/>
        <v>40.95238095</v>
      </c>
      <c r="AI278" s="318">
        <f t="shared" si="488"/>
        <v>25</v>
      </c>
      <c r="AJ278" s="318">
        <f t="shared" ref="AJ278:AT278" si="553">IF(ISERROR((N278/O278-1)*100),"n/a",(N278/O278-1)*100)</f>
        <v>16.66666667</v>
      </c>
      <c r="AK278" s="318">
        <f t="shared" si="553"/>
        <v>38.46153846</v>
      </c>
      <c r="AL278" s="318">
        <f t="shared" si="553"/>
        <v>18.18181818</v>
      </c>
      <c r="AM278" s="318">
        <f t="shared" si="553"/>
        <v>10</v>
      </c>
      <c r="AN278" s="318">
        <f t="shared" si="553"/>
        <v>29.03225806</v>
      </c>
      <c r="AO278" s="318">
        <f t="shared" si="553"/>
        <v>55</v>
      </c>
      <c r="AP278" s="318">
        <f t="shared" si="553"/>
        <v>90.47619048</v>
      </c>
      <c r="AQ278" s="318">
        <f t="shared" si="553"/>
        <v>320</v>
      </c>
      <c r="AR278" s="318">
        <f t="shared" si="553"/>
        <v>10.61946903</v>
      </c>
      <c r="AS278" s="318">
        <f t="shared" si="553"/>
        <v>13</v>
      </c>
      <c r="AT278" s="318">
        <f t="shared" si="553"/>
        <v>669.2307692</v>
      </c>
      <c r="AU278" s="319">
        <f t="shared" si="9"/>
        <v>71.4419118</v>
      </c>
      <c r="AV278" s="320">
        <f t="shared" si="10"/>
        <v>156.6974429</v>
      </c>
    </row>
    <row r="279" ht="11.25" customHeight="1">
      <c r="A279" s="321" t="s">
        <v>1527</v>
      </c>
      <c r="B279" s="99" t="s">
        <v>1528</v>
      </c>
      <c r="C279" s="309">
        <v>0.88</v>
      </c>
      <c r="D279" s="310">
        <v>0.8</v>
      </c>
      <c r="E279" s="316">
        <v>0.72</v>
      </c>
      <c r="F279" s="309">
        <v>0.64</v>
      </c>
      <c r="G279" s="309">
        <v>0.56</v>
      </c>
      <c r="H279" s="309">
        <v>0.48</v>
      </c>
      <c r="I279" s="309">
        <v>0.3</v>
      </c>
      <c r="J279" s="322"/>
      <c r="K279" s="328">
        <v>0.0</v>
      </c>
      <c r="L279" s="326">
        <v>0.0</v>
      </c>
      <c r="M279" s="322"/>
      <c r="N279" s="327">
        <v>0.0</v>
      </c>
      <c r="O279" s="325">
        <v>0.0</v>
      </c>
      <c r="P279" s="325">
        <v>0.0</v>
      </c>
      <c r="Q279" s="325">
        <v>0.0</v>
      </c>
      <c r="R279" s="325">
        <v>0.0</v>
      </c>
      <c r="S279" s="325">
        <v>0.0</v>
      </c>
      <c r="T279" s="325">
        <v>0.0</v>
      </c>
      <c r="U279" s="325">
        <v>0.0</v>
      </c>
      <c r="V279" s="325">
        <v>0.0</v>
      </c>
      <c r="W279" s="325">
        <v>0.0</v>
      </c>
      <c r="X279" s="325">
        <v>0.0</v>
      </c>
      <c r="Y279" s="325">
        <v>0.0</v>
      </c>
      <c r="Z279" s="316">
        <f t="shared" si="3"/>
        <v>4.38</v>
      </c>
      <c r="AA279" s="317">
        <f t="shared" si="405"/>
        <v>10</v>
      </c>
      <c r="AB279" s="317">
        <f t="shared" ref="AB279:AF279" si="554">IF(ISERROR((D279/E279-1)*100),"n/a",(D279/E279-1)*100)</f>
        <v>11.11111111</v>
      </c>
      <c r="AC279" s="318">
        <f t="shared" si="554"/>
        <v>12.5</v>
      </c>
      <c r="AD279" s="318">
        <f t="shared" si="554"/>
        <v>14.28571429</v>
      </c>
      <c r="AE279" s="318">
        <f t="shared" si="554"/>
        <v>16.66666667</v>
      </c>
      <c r="AF279" s="318">
        <f t="shared" si="554"/>
        <v>60</v>
      </c>
      <c r="AG279" s="318" t="str">
        <f t="shared" si="486"/>
        <v>n/a</v>
      </c>
      <c r="AH279" s="318" t="str">
        <f t="shared" si="487"/>
        <v>n/a</v>
      </c>
      <c r="AI279" s="318" t="str">
        <f t="shared" si="488"/>
        <v>n/a</v>
      </c>
      <c r="AJ279" s="318" t="str">
        <f t="shared" ref="AJ279:AT279" si="555">IF(ISERROR((N279/O279-1)*100),"n/a",(N279/O279-1)*100)</f>
        <v>n/a</v>
      </c>
      <c r="AK279" s="318" t="str">
        <f t="shared" si="555"/>
        <v>n/a</v>
      </c>
      <c r="AL279" s="318" t="str">
        <f t="shared" si="555"/>
        <v>n/a</v>
      </c>
      <c r="AM279" s="318" t="str">
        <f t="shared" si="555"/>
        <v>n/a</v>
      </c>
      <c r="AN279" s="318" t="str">
        <f t="shared" si="555"/>
        <v>n/a</v>
      </c>
      <c r="AO279" s="318" t="str">
        <f t="shared" si="555"/>
        <v>n/a</v>
      </c>
      <c r="AP279" s="318" t="str">
        <f t="shared" si="555"/>
        <v>n/a</v>
      </c>
      <c r="AQ279" s="318" t="str">
        <f t="shared" si="555"/>
        <v>n/a</v>
      </c>
      <c r="AR279" s="318" t="str">
        <f t="shared" si="555"/>
        <v>n/a</v>
      </c>
      <c r="AS279" s="318" t="str">
        <f t="shared" si="555"/>
        <v>n/a</v>
      </c>
      <c r="AT279" s="318" t="str">
        <f t="shared" si="555"/>
        <v>n/a</v>
      </c>
      <c r="AU279" s="319">
        <f t="shared" si="9"/>
        <v>20.76058201</v>
      </c>
      <c r="AV279" s="320">
        <f t="shared" si="10"/>
        <v>19.36778567</v>
      </c>
    </row>
    <row r="280" ht="11.25" customHeight="1">
      <c r="A280" s="321" t="s">
        <v>1529</v>
      </c>
      <c r="B280" s="99" t="s">
        <v>1530</v>
      </c>
      <c r="C280" s="309">
        <v>0.6</v>
      </c>
      <c r="D280" s="310">
        <v>0.56</v>
      </c>
      <c r="E280" s="316">
        <v>0.52</v>
      </c>
      <c r="F280" s="309">
        <v>0.48</v>
      </c>
      <c r="G280" s="309">
        <v>0.44</v>
      </c>
      <c r="H280" s="309">
        <v>0.42</v>
      </c>
      <c r="I280" s="309">
        <v>0.28</v>
      </c>
      <c r="J280" s="322"/>
      <c r="K280" s="328">
        <v>0.14</v>
      </c>
      <c r="L280" s="326">
        <v>0.14</v>
      </c>
      <c r="M280" s="322"/>
      <c r="N280" s="327">
        <v>0.14</v>
      </c>
      <c r="O280" s="324">
        <v>0.14</v>
      </c>
      <c r="P280" s="324">
        <v>0.1375</v>
      </c>
      <c r="Q280" s="324">
        <v>0.1275</v>
      </c>
      <c r="R280" s="324">
        <v>0.12</v>
      </c>
      <c r="S280" s="325">
        <v>0.0</v>
      </c>
      <c r="T280" s="325">
        <v>0.0</v>
      </c>
      <c r="U280" s="325">
        <v>0.0</v>
      </c>
      <c r="V280" s="325">
        <v>0.0</v>
      </c>
      <c r="W280" s="325">
        <v>0.0</v>
      </c>
      <c r="X280" s="325">
        <v>0.0</v>
      </c>
      <c r="Y280" s="325">
        <v>0.0</v>
      </c>
      <c r="Z280" s="316">
        <f t="shared" si="3"/>
        <v>4.245</v>
      </c>
      <c r="AA280" s="317">
        <f t="shared" si="405"/>
        <v>7.142857143</v>
      </c>
      <c r="AB280" s="317">
        <f t="shared" ref="AB280:AF280" si="556">IF(ISERROR((D280/E280-1)*100),"n/a",(D280/E280-1)*100)</f>
        <v>7.692307692</v>
      </c>
      <c r="AC280" s="318">
        <f t="shared" si="556"/>
        <v>8.333333333</v>
      </c>
      <c r="AD280" s="318">
        <f t="shared" si="556"/>
        <v>9.090909091</v>
      </c>
      <c r="AE280" s="318">
        <f t="shared" si="556"/>
        <v>4.761904762</v>
      </c>
      <c r="AF280" s="318">
        <f t="shared" si="556"/>
        <v>50</v>
      </c>
      <c r="AG280" s="318">
        <f t="shared" si="486"/>
        <v>100</v>
      </c>
      <c r="AH280" s="318">
        <f t="shared" si="487"/>
        <v>0</v>
      </c>
      <c r="AI280" s="318">
        <f t="shared" si="488"/>
        <v>0</v>
      </c>
      <c r="AJ280" s="318">
        <f t="shared" ref="AJ280:AT280" si="557">IF(ISERROR((N280/O280-1)*100),"n/a",(N280/O280-1)*100)</f>
        <v>0</v>
      </c>
      <c r="AK280" s="318">
        <f t="shared" si="557"/>
        <v>1.818181818</v>
      </c>
      <c r="AL280" s="318">
        <f t="shared" si="557"/>
        <v>7.843137255</v>
      </c>
      <c r="AM280" s="318">
        <f t="shared" si="557"/>
        <v>6.25</v>
      </c>
      <c r="AN280" s="318" t="str">
        <f t="shared" si="557"/>
        <v>n/a</v>
      </c>
      <c r="AO280" s="318" t="str">
        <f t="shared" si="557"/>
        <v>n/a</v>
      </c>
      <c r="AP280" s="318" t="str">
        <f t="shared" si="557"/>
        <v>n/a</v>
      </c>
      <c r="AQ280" s="318" t="str">
        <f t="shared" si="557"/>
        <v>n/a</v>
      </c>
      <c r="AR280" s="318" t="str">
        <f t="shared" si="557"/>
        <v>n/a</v>
      </c>
      <c r="AS280" s="318" t="str">
        <f t="shared" si="557"/>
        <v>n/a</v>
      </c>
      <c r="AT280" s="318" t="str">
        <f t="shared" si="557"/>
        <v>n/a</v>
      </c>
      <c r="AU280" s="319">
        <f t="shared" si="9"/>
        <v>15.61020239</v>
      </c>
      <c r="AV280" s="320">
        <f t="shared" si="10"/>
        <v>28.46199287</v>
      </c>
    </row>
    <row r="281" ht="11.25" customHeight="1">
      <c r="A281" s="342" t="s">
        <v>1531</v>
      </c>
      <c r="B281" s="99" t="s">
        <v>1532</v>
      </c>
      <c r="C281" s="309">
        <v>0.45</v>
      </c>
      <c r="D281" s="310">
        <v>0.41</v>
      </c>
      <c r="E281" s="327">
        <v>0.4</v>
      </c>
      <c r="F281" s="337">
        <v>0.32</v>
      </c>
      <c r="G281" s="337">
        <v>0.182</v>
      </c>
      <c r="H281" s="337">
        <v>0.12</v>
      </c>
      <c r="I281" s="337">
        <v>0.11</v>
      </c>
      <c r="J281" s="338"/>
      <c r="K281" s="337">
        <v>0.104</v>
      </c>
      <c r="L281" s="344">
        <v>0.0</v>
      </c>
      <c r="M281" s="338"/>
      <c r="N281" s="345">
        <v>0.0</v>
      </c>
      <c r="O281" s="340">
        <v>0.0</v>
      </c>
      <c r="P281" s="340">
        <v>0.0</v>
      </c>
      <c r="Q281" s="340">
        <v>0.0</v>
      </c>
      <c r="R281" s="340">
        <v>0.0</v>
      </c>
      <c r="S281" s="340">
        <v>0.0</v>
      </c>
      <c r="T281" s="340">
        <v>0.0</v>
      </c>
      <c r="U281" s="340">
        <v>0.0</v>
      </c>
      <c r="V281" s="340">
        <v>0.0</v>
      </c>
      <c r="W281" s="340">
        <v>0.0</v>
      </c>
      <c r="X281" s="340">
        <v>0.0</v>
      </c>
      <c r="Y281" s="340">
        <v>0.0</v>
      </c>
      <c r="Z281" s="316">
        <f t="shared" si="3"/>
        <v>2.096</v>
      </c>
      <c r="AA281" s="317">
        <f t="shared" si="405"/>
        <v>9.756097561</v>
      </c>
      <c r="AB281" s="317">
        <f t="shared" ref="AB281:AF281" si="558">IF(ISERROR((D281/E281-1)*100),"n/a",(D281/E281-1)*100)</f>
        <v>2.5</v>
      </c>
      <c r="AC281" s="318">
        <f t="shared" si="558"/>
        <v>25</v>
      </c>
      <c r="AD281" s="318">
        <f t="shared" si="558"/>
        <v>75.82417582</v>
      </c>
      <c r="AE281" s="318">
        <f t="shared" si="558"/>
        <v>51.66666667</v>
      </c>
      <c r="AF281" s="318">
        <f t="shared" si="558"/>
        <v>9.090909091</v>
      </c>
      <c r="AG281" s="318">
        <f t="shared" si="486"/>
        <v>5.769230769</v>
      </c>
      <c r="AH281" s="318" t="str">
        <f t="shared" si="487"/>
        <v>n/a</v>
      </c>
      <c r="AI281" s="318" t="str">
        <f t="shared" si="488"/>
        <v>n/a</v>
      </c>
      <c r="AJ281" s="318" t="str">
        <f t="shared" ref="AJ281:AT281" si="559">IF(ISERROR((N281/O281-1)*100),"n/a",(N281/O281-1)*100)</f>
        <v>n/a</v>
      </c>
      <c r="AK281" s="318" t="str">
        <f t="shared" si="559"/>
        <v>n/a</v>
      </c>
      <c r="AL281" s="318" t="str">
        <f t="shared" si="559"/>
        <v>n/a</v>
      </c>
      <c r="AM281" s="318" t="str">
        <f t="shared" si="559"/>
        <v>n/a</v>
      </c>
      <c r="AN281" s="318" t="str">
        <f t="shared" si="559"/>
        <v>n/a</v>
      </c>
      <c r="AO281" s="318" t="str">
        <f t="shared" si="559"/>
        <v>n/a</v>
      </c>
      <c r="AP281" s="318" t="str">
        <f t="shared" si="559"/>
        <v>n/a</v>
      </c>
      <c r="AQ281" s="318" t="str">
        <f t="shared" si="559"/>
        <v>n/a</v>
      </c>
      <c r="AR281" s="318" t="str">
        <f t="shared" si="559"/>
        <v>n/a</v>
      </c>
      <c r="AS281" s="318" t="str">
        <f t="shared" si="559"/>
        <v>n/a</v>
      </c>
      <c r="AT281" s="318" t="str">
        <f t="shared" si="559"/>
        <v>n/a</v>
      </c>
      <c r="AU281" s="319">
        <f t="shared" si="9"/>
        <v>25.65815427</v>
      </c>
      <c r="AV281" s="320">
        <f t="shared" si="10"/>
        <v>27.84697473</v>
      </c>
    </row>
    <row r="282" ht="11.25" customHeight="1">
      <c r="A282" s="333" t="s">
        <v>1533</v>
      </c>
      <c r="B282" s="122" t="s">
        <v>1534</v>
      </c>
      <c r="C282" s="309">
        <v>0.96</v>
      </c>
      <c r="D282" s="310">
        <v>0.78</v>
      </c>
      <c r="E282" s="330">
        <v>0.6799999999999999</v>
      </c>
      <c r="F282" s="309">
        <v>0.6</v>
      </c>
      <c r="G282" s="309">
        <v>0.54</v>
      </c>
      <c r="H282" s="309">
        <v>0.5</v>
      </c>
      <c r="I282" s="309">
        <v>0.48</v>
      </c>
      <c r="J282" s="322"/>
      <c r="K282" s="309">
        <v>0.43</v>
      </c>
      <c r="L282" s="326">
        <v>0.4</v>
      </c>
      <c r="M282" s="322"/>
      <c r="N282" s="327">
        <v>0.4</v>
      </c>
      <c r="O282" s="325">
        <v>0.3</v>
      </c>
      <c r="P282" s="324">
        <v>1.12</v>
      </c>
      <c r="Q282" s="324">
        <v>1.08</v>
      </c>
      <c r="R282" s="324">
        <v>1.04</v>
      </c>
      <c r="S282" s="324">
        <v>1.02</v>
      </c>
      <c r="T282" s="325">
        <v>1.0</v>
      </c>
      <c r="U282" s="325">
        <v>1.0</v>
      </c>
      <c r="V282" s="324">
        <v>1.0</v>
      </c>
      <c r="W282" s="324">
        <v>0.92</v>
      </c>
      <c r="X282" s="325">
        <v>0.91</v>
      </c>
      <c r="Y282" s="324">
        <v>0.93</v>
      </c>
      <c r="Z282" s="316">
        <f t="shared" si="3"/>
        <v>16.09</v>
      </c>
      <c r="AA282" s="317">
        <f t="shared" si="405"/>
        <v>23.07692308</v>
      </c>
      <c r="AB282" s="317">
        <f t="shared" ref="AB282:AF282" si="560">IF(ISERROR((D282/E282-1)*100),"n/a",(D282/E282-1)*100)</f>
        <v>14.70588235</v>
      </c>
      <c r="AC282" s="318">
        <f t="shared" si="560"/>
        <v>13.33333333</v>
      </c>
      <c r="AD282" s="318">
        <f t="shared" si="560"/>
        <v>11.11111111</v>
      </c>
      <c r="AE282" s="318">
        <f t="shared" si="560"/>
        <v>8</v>
      </c>
      <c r="AF282" s="318">
        <f t="shared" si="560"/>
        <v>4.166666667</v>
      </c>
      <c r="AG282" s="318">
        <f t="shared" si="486"/>
        <v>11.62790698</v>
      </c>
      <c r="AH282" s="318">
        <f t="shared" si="487"/>
        <v>7.5</v>
      </c>
      <c r="AI282" s="318">
        <f t="shared" si="488"/>
        <v>0</v>
      </c>
      <c r="AJ282" s="318">
        <f t="shared" ref="AJ282:AT282" si="561">IF(ISERROR((N282/O282-1)*100),"n/a",(N282/O282-1)*100)</f>
        <v>33.33333333</v>
      </c>
      <c r="AK282" s="318">
        <f t="shared" si="561"/>
        <v>-73.21428571</v>
      </c>
      <c r="AL282" s="318">
        <f t="shared" si="561"/>
        <v>3.703703704</v>
      </c>
      <c r="AM282" s="318">
        <f t="shared" si="561"/>
        <v>3.846153846</v>
      </c>
      <c r="AN282" s="318">
        <f t="shared" si="561"/>
        <v>1.960784314</v>
      </c>
      <c r="AO282" s="318">
        <f t="shared" si="561"/>
        <v>2</v>
      </c>
      <c r="AP282" s="318">
        <f t="shared" si="561"/>
        <v>0</v>
      </c>
      <c r="AQ282" s="318">
        <f t="shared" si="561"/>
        <v>0</v>
      </c>
      <c r="AR282" s="318">
        <f t="shared" si="561"/>
        <v>8.695652174</v>
      </c>
      <c r="AS282" s="318">
        <f t="shared" si="561"/>
        <v>1.098901099</v>
      </c>
      <c r="AT282" s="318">
        <f t="shared" si="561"/>
        <v>-2.150537634</v>
      </c>
      <c r="AU282" s="319">
        <f t="shared" si="9"/>
        <v>3.639776432</v>
      </c>
      <c r="AV282" s="320">
        <f t="shared" si="10"/>
        <v>20.0619387</v>
      </c>
    </row>
    <row r="283" ht="11.25" customHeight="1">
      <c r="A283" s="321" t="s">
        <v>1535</v>
      </c>
      <c r="B283" s="99" t="s">
        <v>1536</v>
      </c>
      <c r="C283" s="309">
        <v>0.44</v>
      </c>
      <c r="D283" s="310">
        <v>0.4</v>
      </c>
      <c r="E283" s="316">
        <v>0.36</v>
      </c>
      <c r="F283" s="309">
        <v>0.32</v>
      </c>
      <c r="G283" s="309">
        <v>0.28</v>
      </c>
      <c r="H283" s="328">
        <v>0.24</v>
      </c>
      <c r="I283" s="309">
        <v>0.22</v>
      </c>
      <c r="J283" s="322"/>
      <c r="K283" s="328">
        <v>0.16</v>
      </c>
      <c r="L283" s="326">
        <v>0.16</v>
      </c>
      <c r="M283" s="322"/>
      <c r="N283" s="326">
        <v>0.16</v>
      </c>
      <c r="O283" s="352">
        <v>0.24</v>
      </c>
      <c r="P283" s="292">
        <v>0.32</v>
      </c>
      <c r="Q283" s="292">
        <v>0.27</v>
      </c>
      <c r="R283" s="324">
        <v>0.23</v>
      </c>
      <c r="S283" s="325">
        <v>0.2</v>
      </c>
      <c r="T283" s="324">
        <v>0.2</v>
      </c>
      <c r="U283" s="324">
        <v>0.19</v>
      </c>
      <c r="V283" s="324">
        <v>0.12</v>
      </c>
      <c r="W283" s="325">
        <v>0.0</v>
      </c>
      <c r="X283" s="325">
        <v>0.0</v>
      </c>
      <c r="Y283" s="325">
        <v>0.0</v>
      </c>
      <c r="Z283" s="316">
        <f t="shared" si="3"/>
        <v>4.51</v>
      </c>
      <c r="AA283" s="317">
        <f t="shared" si="405"/>
        <v>10</v>
      </c>
      <c r="AB283" s="317">
        <f t="shared" ref="AB283:AF283" si="562">IF(ISERROR((D283/E283-1)*100),"n/a",(D283/E283-1)*100)</f>
        <v>11.11111111</v>
      </c>
      <c r="AC283" s="318">
        <f t="shared" si="562"/>
        <v>12.5</v>
      </c>
      <c r="AD283" s="318">
        <f t="shared" si="562"/>
        <v>14.28571429</v>
      </c>
      <c r="AE283" s="318">
        <f t="shared" si="562"/>
        <v>16.66666667</v>
      </c>
      <c r="AF283" s="318">
        <f t="shared" si="562"/>
        <v>9.090909091</v>
      </c>
      <c r="AG283" s="318">
        <f t="shared" si="486"/>
        <v>37.5</v>
      </c>
      <c r="AH283" s="318">
        <f t="shared" si="487"/>
        <v>0</v>
      </c>
      <c r="AI283" s="318">
        <f t="shared" si="488"/>
        <v>0</v>
      </c>
      <c r="AJ283" s="318">
        <f t="shared" ref="AJ283:AT283" si="563">IF(ISERROR((N283/O283-1)*100),"n/a",(N283/O283-1)*100)</f>
        <v>-33.33333333</v>
      </c>
      <c r="AK283" s="318">
        <f t="shared" si="563"/>
        <v>-25</v>
      </c>
      <c r="AL283" s="318">
        <f t="shared" si="563"/>
        <v>18.51851852</v>
      </c>
      <c r="AM283" s="318">
        <f t="shared" si="563"/>
        <v>17.39130435</v>
      </c>
      <c r="AN283" s="318">
        <f t="shared" si="563"/>
        <v>15</v>
      </c>
      <c r="AO283" s="318">
        <f t="shared" si="563"/>
        <v>0</v>
      </c>
      <c r="AP283" s="318">
        <f t="shared" si="563"/>
        <v>5.263157895</v>
      </c>
      <c r="AQ283" s="318">
        <f t="shared" si="563"/>
        <v>58.33333333</v>
      </c>
      <c r="AR283" s="318" t="str">
        <f t="shared" si="563"/>
        <v>n/a</v>
      </c>
      <c r="AS283" s="318" t="str">
        <f t="shared" si="563"/>
        <v>n/a</v>
      </c>
      <c r="AT283" s="318" t="str">
        <f t="shared" si="563"/>
        <v>n/a</v>
      </c>
      <c r="AU283" s="319">
        <f t="shared" si="9"/>
        <v>9.842787171</v>
      </c>
      <c r="AV283" s="320">
        <f t="shared" si="10"/>
        <v>20.52510008</v>
      </c>
    </row>
    <row r="284" ht="11.25" customHeight="1">
      <c r="A284" s="350" t="s">
        <v>2058</v>
      </c>
      <c r="B284" s="99" t="s">
        <v>2059</v>
      </c>
      <c r="C284" s="309">
        <v>0.3</v>
      </c>
      <c r="D284" s="310">
        <v>0.255</v>
      </c>
      <c r="E284" s="316">
        <v>0.21</v>
      </c>
      <c r="F284" s="309">
        <v>0.05</v>
      </c>
      <c r="G284" s="328">
        <v>0.0</v>
      </c>
      <c r="H284" s="328">
        <v>0.0</v>
      </c>
      <c r="I284" s="328">
        <v>0.0</v>
      </c>
      <c r="J284" s="13"/>
      <c r="K284" s="328">
        <v>0.0</v>
      </c>
      <c r="L284" s="326">
        <v>0.0</v>
      </c>
      <c r="M284" s="351"/>
      <c r="N284" s="355">
        <v>0.0</v>
      </c>
      <c r="O284" s="355">
        <v>0.0</v>
      </c>
      <c r="P284" s="325">
        <v>0.0</v>
      </c>
      <c r="Q284" s="325">
        <v>0.0</v>
      </c>
      <c r="R284" s="325">
        <v>0.0</v>
      </c>
      <c r="S284" s="325">
        <v>0.0</v>
      </c>
      <c r="T284" s="325">
        <v>0.0</v>
      </c>
      <c r="U284" s="325">
        <v>0.0</v>
      </c>
      <c r="V284" s="325">
        <v>0.0</v>
      </c>
      <c r="W284" s="325">
        <v>0.0</v>
      </c>
      <c r="X284" s="325">
        <v>0.0</v>
      </c>
      <c r="Y284" s="325">
        <v>0.0</v>
      </c>
      <c r="Z284" s="316">
        <f t="shared" si="3"/>
        <v>0.815</v>
      </c>
      <c r="AA284" s="317">
        <f t="shared" si="405"/>
        <v>17.64705882</v>
      </c>
      <c r="AB284" s="317">
        <f t="shared" ref="AB284:AF284" si="564">IF(ISERROR((D284/E284-1)*100),"n/a",(D284/E284-1)*100)</f>
        <v>21.42857143</v>
      </c>
      <c r="AC284" s="318">
        <f t="shared" si="564"/>
        <v>320</v>
      </c>
      <c r="AD284" s="318" t="str">
        <f t="shared" si="564"/>
        <v>n/a</v>
      </c>
      <c r="AE284" s="318" t="str">
        <f t="shared" si="564"/>
        <v>n/a</v>
      </c>
      <c r="AF284" s="318" t="str">
        <f t="shared" si="564"/>
        <v>n/a</v>
      </c>
      <c r="AG284" s="318" t="str">
        <f t="shared" si="486"/>
        <v>n/a</v>
      </c>
      <c r="AH284" s="318" t="str">
        <f t="shared" si="487"/>
        <v>n/a</v>
      </c>
      <c r="AI284" s="318" t="str">
        <f t="shared" si="488"/>
        <v>n/a</v>
      </c>
      <c r="AJ284" s="318" t="str">
        <f t="shared" ref="AJ284:AT284" si="565">IF(ISERROR((N284/O284-1)*100),"n/a",(N284/O284-1)*100)</f>
        <v>n/a</v>
      </c>
      <c r="AK284" s="318" t="str">
        <f t="shared" si="565"/>
        <v>n/a</v>
      </c>
      <c r="AL284" s="318" t="str">
        <f t="shared" si="565"/>
        <v>n/a</v>
      </c>
      <c r="AM284" s="318" t="str">
        <f t="shared" si="565"/>
        <v>n/a</v>
      </c>
      <c r="AN284" s="318" t="str">
        <f t="shared" si="565"/>
        <v>n/a</v>
      </c>
      <c r="AO284" s="318" t="str">
        <f t="shared" si="565"/>
        <v>n/a</v>
      </c>
      <c r="AP284" s="318" t="str">
        <f t="shared" si="565"/>
        <v>n/a</v>
      </c>
      <c r="AQ284" s="318" t="str">
        <f t="shared" si="565"/>
        <v>n/a</v>
      </c>
      <c r="AR284" s="318" t="str">
        <f t="shared" si="565"/>
        <v>n/a</v>
      </c>
      <c r="AS284" s="318" t="str">
        <f t="shared" si="565"/>
        <v>n/a</v>
      </c>
      <c r="AT284" s="318" t="str">
        <f t="shared" si="565"/>
        <v>n/a</v>
      </c>
      <c r="AU284" s="319">
        <f t="shared" si="9"/>
        <v>119.6918768</v>
      </c>
      <c r="AV284" s="320">
        <f t="shared" si="10"/>
        <v>173.4822272</v>
      </c>
    </row>
    <row r="285" ht="11.25" customHeight="1">
      <c r="A285" s="49" t="s">
        <v>2060</v>
      </c>
      <c r="B285" s="99" t="s">
        <v>2061</v>
      </c>
      <c r="C285" s="310">
        <v>1.06</v>
      </c>
      <c r="D285" s="310">
        <v>0.98</v>
      </c>
      <c r="E285" s="316">
        <v>0.86</v>
      </c>
      <c r="F285" s="310">
        <v>0.76</v>
      </c>
      <c r="G285" s="310">
        <v>0.7066666666666667</v>
      </c>
      <c r="H285" s="349">
        <v>0.6666666666666666</v>
      </c>
      <c r="I285" s="349">
        <v>0.6666666666666666</v>
      </c>
      <c r="J285" s="349"/>
      <c r="K285" s="349">
        <v>0.6666666666666666</v>
      </c>
      <c r="L285" s="327">
        <v>0.6666666666666666</v>
      </c>
      <c r="M285" s="349"/>
      <c r="N285" s="357">
        <v>0.6666666666666666</v>
      </c>
      <c r="O285" s="357">
        <v>0.6666666666666666</v>
      </c>
      <c r="P285" s="324">
        <v>0.6666666666666666</v>
      </c>
      <c r="Q285" s="324">
        <v>0.62</v>
      </c>
      <c r="R285" s="324">
        <v>0.5866666666666667</v>
      </c>
      <c r="S285" s="325">
        <v>0.5333333333333333</v>
      </c>
      <c r="T285" s="325">
        <v>0.5333333333333333</v>
      </c>
      <c r="U285" s="324">
        <v>0.5333333333333333</v>
      </c>
      <c r="V285" s="324">
        <v>0.509090909090909</v>
      </c>
      <c r="W285" s="324">
        <v>0.47727272727272724</v>
      </c>
      <c r="X285" s="324">
        <v>0.22727272727272727</v>
      </c>
      <c r="Y285" s="324">
        <v>0.0</v>
      </c>
      <c r="Z285" s="316">
        <f t="shared" si="3"/>
        <v>13.05363636</v>
      </c>
      <c r="AA285" s="317">
        <f t="shared" si="405"/>
        <v>8.163265306</v>
      </c>
      <c r="AB285" s="317">
        <f t="shared" ref="AB285:AF285" si="566">IF(ISERROR((D285/E285-1)*100),"n/a",(D285/E285-1)*100)</f>
        <v>13.95348837</v>
      </c>
      <c r="AC285" s="318">
        <f t="shared" si="566"/>
        <v>13.15789474</v>
      </c>
      <c r="AD285" s="318">
        <f t="shared" si="566"/>
        <v>7.547169811</v>
      </c>
      <c r="AE285" s="318">
        <f t="shared" si="566"/>
        <v>6</v>
      </c>
      <c r="AF285" s="318">
        <f t="shared" si="566"/>
        <v>0</v>
      </c>
      <c r="AG285" s="318">
        <f t="shared" si="486"/>
        <v>0</v>
      </c>
      <c r="AH285" s="318">
        <f t="shared" si="487"/>
        <v>0</v>
      </c>
      <c r="AI285" s="318">
        <f t="shared" si="488"/>
        <v>0</v>
      </c>
      <c r="AJ285" s="318">
        <f t="shared" ref="AJ285:AT285" si="567">IF(ISERROR((N285/O285-1)*100),"n/a",(N285/O285-1)*100)</f>
        <v>0</v>
      </c>
      <c r="AK285" s="318">
        <f t="shared" si="567"/>
        <v>0</v>
      </c>
      <c r="AL285" s="318">
        <f t="shared" si="567"/>
        <v>7.52688172</v>
      </c>
      <c r="AM285" s="318">
        <f t="shared" si="567"/>
        <v>5.681818182</v>
      </c>
      <c r="AN285" s="318">
        <f t="shared" si="567"/>
        <v>10</v>
      </c>
      <c r="AO285" s="318">
        <f t="shared" si="567"/>
        <v>0</v>
      </c>
      <c r="AP285" s="318">
        <f t="shared" si="567"/>
        <v>0</v>
      </c>
      <c r="AQ285" s="318">
        <f t="shared" si="567"/>
        <v>4.761904762</v>
      </c>
      <c r="AR285" s="318">
        <f t="shared" si="567"/>
        <v>6.666666667</v>
      </c>
      <c r="AS285" s="318">
        <f t="shared" si="567"/>
        <v>110</v>
      </c>
      <c r="AT285" s="318" t="str">
        <f t="shared" si="567"/>
        <v>n/a</v>
      </c>
      <c r="AU285" s="319">
        <f t="shared" si="9"/>
        <v>10.18205735</v>
      </c>
      <c r="AV285" s="320">
        <f t="shared" si="10"/>
        <v>24.62346932</v>
      </c>
    </row>
    <row r="286" ht="11.25" customHeight="1">
      <c r="A286" s="321" t="s">
        <v>1281</v>
      </c>
      <c r="B286" s="99" t="s">
        <v>1282</v>
      </c>
      <c r="C286" s="309">
        <v>0.79</v>
      </c>
      <c r="D286" s="310">
        <v>0.64</v>
      </c>
      <c r="E286" s="332">
        <v>0.5</v>
      </c>
      <c r="F286" s="309">
        <v>0.44</v>
      </c>
      <c r="G286" s="309">
        <v>0.3875</v>
      </c>
      <c r="H286" s="309">
        <v>0.3125</v>
      </c>
      <c r="I286" s="309">
        <v>0.2</v>
      </c>
      <c r="J286" s="322">
        <v>0.0</v>
      </c>
      <c r="K286" s="309">
        <v>0.1</v>
      </c>
      <c r="L286" s="323">
        <v>0.025</v>
      </c>
      <c r="M286" s="322">
        <v>0.0</v>
      </c>
      <c r="N286" s="357">
        <v>0.0</v>
      </c>
      <c r="O286" s="357">
        <v>0.2325</v>
      </c>
      <c r="P286" s="324">
        <v>0.52</v>
      </c>
      <c r="Q286" s="324">
        <v>0.5</v>
      </c>
      <c r="R286" s="324">
        <v>0.48</v>
      </c>
      <c r="S286" s="325">
        <v>0.44</v>
      </c>
      <c r="T286" s="324">
        <v>0.4</v>
      </c>
      <c r="U286" s="324">
        <v>0.3</v>
      </c>
      <c r="V286" s="324">
        <v>0.26</v>
      </c>
      <c r="W286" s="324">
        <v>0.24</v>
      </c>
      <c r="X286" s="324">
        <v>0.22</v>
      </c>
      <c r="Y286" s="324">
        <v>0.2</v>
      </c>
      <c r="Z286" s="316">
        <f t="shared" si="3"/>
        <v>7.1875</v>
      </c>
      <c r="AA286" s="317">
        <f t="shared" si="405"/>
        <v>23.4375</v>
      </c>
      <c r="AB286" s="317">
        <f t="shared" ref="AB286:AF286" si="568">IF(ISERROR((D286/E286-1)*100),"n/a",(D286/E286-1)*100)</f>
        <v>28</v>
      </c>
      <c r="AC286" s="318">
        <f t="shared" si="568"/>
        <v>13.63636364</v>
      </c>
      <c r="AD286" s="318">
        <f t="shared" si="568"/>
        <v>13.5483871</v>
      </c>
      <c r="AE286" s="318">
        <f t="shared" si="568"/>
        <v>24</v>
      </c>
      <c r="AF286" s="318">
        <f t="shared" si="568"/>
        <v>56.25</v>
      </c>
      <c r="AG286" s="318">
        <f t="shared" si="486"/>
        <v>100</v>
      </c>
      <c r="AH286" s="318">
        <f t="shared" si="487"/>
        <v>300</v>
      </c>
      <c r="AI286" s="318" t="str">
        <f t="shared" si="488"/>
        <v>n/a</v>
      </c>
      <c r="AJ286" s="318">
        <f t="shared" ref="AJ286:AT286" si="569">IF(ISERROR((N286/O286-1)*100),"n/a",(N286/O286-1)*100)</f>
        <v>-100</v>
      </c>
      <c r="AK286" s="318">
        <f t="shared" si="569"/>
        <v>-55.28846154</v>
      </c>
      <c r="AL286" s="318">
        <f t="shared" si="569"/>
        <v>4</v>
      </c>
      <c r="AM286" s="318">
        <f t="shared" si="569"/>
        <v>4.166666667</v>
      </c>
      <c r="AN286" s="318">
        <f t="shared" si="569"/>
        <v>9.090909091</v>
      </c>
      <c r="AO286" s="318">
        <f t="shared" si="569"/>
        <v>10</v>
      </c>
      <c r="AP286" s="318">
        <f t="shared" si="569"/>
        <v>33.33333333</v>
      </c>
      <c r="AQ286" s="318">
        <f t="shared" si="569"/>
        <v>15.38461538</v>
      </c>
      <c r="AR286" s="318">
        <f t="shared" si="569"/>
        <v>8.333333333</v>
      </c>
      <c r="AS286" s="318">
        <f t="shared" si="569"/>
        <v>9.090909091</v>
      </c>
      <c r="AT286" s="318">
        <f t="shared" si="569"/>
        <v>10</v>
      </c>
      <c r="AU286" s="319">
        <f t="shared" si="9"/>
        <v>26.68334506</v>
      </c>
      <c r="AV286" s="320">
        <f t="shared" si="10"/>
        <v>77.02365338</v>
      </c>
    </row>
    <row r="287" ht="11.25" customHeight="1">
      <c r="A287" s="253" t="s">
        <v>764</v>
      </c>
      <c r="B287" s="122" t="s">
        <v>765</v>
      </c>
      <c r="C287" s="309">
        <v>2.8</v>
      </c>
      <c r="D287" s="310">
        <v>2.48</v>
      </c>
      <c r="E287" s="316">
        <v>2.18</v>
      </c>
      <c r="F287" s="311">
        <v>1.94</v>
      </c>
      <c r="G287" s="311">
        <v>1.71</v>
      </c>
      <c r="H287" s="311">
        <v>1.52</v>
      </c>
      <c r="I287" s="311">
        <v>1.36</v>
      </c>
      <c r="J287" s="312"/>
      <c r="K287" s="311">
        <v>1.2</v>
      </c>
      <c r="L287" s="348">
        <v>1.04</v>
      </c>
      <c r="M287" s="312"/>
      <c r="N287" s="330">
        <v>0.89</v>
      </c>
      <c r="O287" s="335">
        <v>0.78</v>
      </c>
      <c r="P287" s="335">
        <v>0.66</v>
      </c>
      <c r="Q287" s="335">
        <v>0.42</v>
      </c>
      <c r="R287" s="335">
        <v>0.23</v>
      </c>
      <c r="S287" s="335">
        <v>0.2</v>
      </c>
      <c r="T287" s="335">
        <v>0.18</v>
      </c>
      <c r="U287" s="335">
        <v>0.15333</v>
      </c>
      <c r="V287" s="335">
        <v>0.12667</v>
      </c>
      <c r="W287" s="335">
        <v>0.1</v>
      </c>
      <c r="X287" s="335">
        <v>0.07</v>
      </c>
      <c r="Y287" s="335">
        <v>0.06667</v>
      </c>
      <c r="Z287" s="316">
        <f t="shared" si="3"/>
        <v>20.10667</v>
      </c>
      <c r="AA287" s="317">
        <f t="shared" si="405"/>
        <v>12.90322581</v>
      </c>
      <c r="AB287" s="317">
        <f t="shared" ref="AB287:AF287" si="570">IF(ISERROR((D287/E287-1)*100),"n/a",(D287/E287-1)*100)</f>
        <v>13.76146789</v>
      </c>
      <c r="AC287" s="318">
        <f t="shared" si="570"/>
        <v>12.37113402</v>
      </c>
      <c r="AD287" s="318">
        <f t="shared" si="570"/>
        <v>13.4502924</v>
      </c>
      <c r="AE287" s="318">
        <f t="shared" si="570"/>
        <v>12.5</v>
      </c>
      <c r="AF287" s="318">
        <f t="shared" si="570"/>
        <v>11.76470588</v>
      </c>
      <c r="AG287" s="318">
        <f t="shared" si="486"/>
        <v>13.33333333</v>
      </c>
      <c r="AH287" s="318">
        <f t="shared" si="487"/>
        <v>15.38461538</v>
      </c>
      <c r="AI287" s="318">
        <f t="shared" si="488"/>
        <v>16.85393258</v>
      </c>
      <c r="AJ287" s="318">
        <f t="shared" ref="AJ287:AT287" si="571">IF(ISERROR((N287/O287-1)*100),"n/a",(N287/O287-1)*100)</f>
        <v>14.1025641</v>
      </c>
      <c r="AK287" s="318">
        <f t="shared" si="571"/>
        <v>18.18181818</v>
      </c>
      <c r="AL287" s="318">
        <f t="shared" si="571"/>
        <v>57.14285714</v>
      </c>
      <c r="AM287" s="318">
        <f t="shared" si="571"/>
        <v>82.60869565</v>
      </c>
      <c r="AN287" s="318">
        <f t="shared" si="571"/>
        <v>15</v>
      </c>
      <c r="AO287" s="318">
        <f t="shared" si="571"/>
        <v>11.11111111</v>
      </c>
      <c r="AP287" s="318">
        <f t="shared" si="571"/>
        <v>17.39385639</v>
      </c>
      <c r="AQ287" s="318">
        <f t="shared" si="571"/>
        <v>21.04681456</v>
      </c>
      <c r="AR287" s="318">
        <f t="shared" si="571"/>
        <v>26.67</v>
      </c>
      <c r="AS287" s="318">
        <f t="shared" si="571"/>
        <v>42.85714286</v>
      </c>
      <c r="AT287" s="318">
        <f t="shared" si="571"/>
        <v>4.994750262</v>
      </c>
      <c r="AU287" s="319">
        <f t="shared" si="9"/>
        <v>21.67161588</v>
      </c>
      <c r="AV287" s="320">
        <f t="shared" si="10"/>
        <v>18.60352468</v>
      </c>
    </row>
    <row r="288" ht="11.25" customHeight="1">
      <c r="A288" s="232" t="s">
        <v>766</v>
      </c>
      <c r="B288" s="99" t="s">
        <v>767</v>
      </c>
      <c r="C288" s="309">
        <v>2.6</v>
      </c>
      <c r="D288" s="310">
        <v>2.3</v>
      </c>
      <c r="E288" s="316">
        <v>1.8</v>
      </c>
      <c r="F288" s="309">
        <v>1.3</v>
      </c>
      <c r="G288" s="309">
        <v>0.9</v>
      </c>
      <c r="H288" s="309">
        <v>0.7</v>
      </c>
      <c r="I288" s="309">
        <v>0.58</v>
      </c>
      <c r="J288" s="322"/>
      <c r="K288" s="309">
        <v>0.54</v>
      </c>
      <c r="L288" s="323">
        <v>0.51</v>
      </c>
      <c r="M288" s="322"/>
      <c r="N288" s="356">
        <v>0.47</v>
      </c>
      <c r="O288" s="357">
        <v>0.44</v>
      </c>
      <c r="P288" s="324">
        <v>0.43</v>
      </c>
      <c r="Q288" s="324">
        <v>0.39</v>
      </c>
      <c r="R288" s="324">
        <v>0.35</v>
      </c>
      <c r="S288" s="324">
        <v>0.31</v>
      </c>
      <c r="T288" s="324">
        <v>0.27</v>
      </c>
      <c r="U288" s="324">
        <v>0.21</v>
      </c>
      <c r="V288" s="324">
        <v>0.15</v>
      </c>
      <c r="W288" s="325">
        <v>0.0</v>
      </c>
      <c r="X288" s="325">
        <v>0.0</v>
      </c>
      <c r="Y288" s="325">
        <v>0.0</v>
      </c>
      <c r="Z288" s="316">
        <f t="shared" si="3"/>
        <v>14.25</v>
      </c>
      <c r="AA288" s="317">
        <f t="shared" si="405"/>
        <v>13.04347826</v>
      </c>
      <c r="AB288" s="317">
        <f t="shared" ref="AB288:AF288" si="572">IF(ISERROR((D288/E288-1)*100),"n/a",(D288/E288-1)*100)</f>
        <v>27.77777778</v>
      </c>
      <c r="AC288" s="318">
        <f t="shared" si="572"/>
        <v>38.46153846</v>
      </c>
      <c r="AD288" s="318">
        <f t="shared" si="572"/>
        <v>44.44444444</v>
      </c>
      <c r="AE288" s="318">
        <f t="shared" si="572"/>
        <v>28.57142857</v>
      </c>
      <c r="AF288" s="318">
        <f t="shared" si="572"/>
        <v>20.68965517</v>
      </c>
      <c r="AG288" s="318">
        <f t="shared" si="486"/>
        <v>7.407407407</v>
      </c>
      <c r="AH288" s="318">
        <f t="shared" si="487"/>
        <v>5.882352941</v>
      </c>
      <c r="AI288" s="318">
        <f t="shared" si="488"/>
        <v>8.510638298</v>
      </c>
      <c r="AJ288" s="318">
        <f t="shared" ref="AJ288:AT288" si="573">IF(ISERROR((N288/O288-1)*100),"n/a",(N288/O288-1)*100)</f>
        <v>6.818181818</v>
      </c>
      <c r="AK288" s="318">
        <f t="shared" si="573"/>
        <v>2.325581395</v>
      </c>
      <c r="AL288" s="318">
        <f t="shared" si="573"/>
        <v>10.25641026</v>
      </c>
      <c r="AM288" s="318">
        <f t="shared" si="573"/>
        <v>11.42857143</v>
      </c>
      <c r="AN288" s="318">
        <f t="shared" si="573"/>
        <v>12.90322581</v>
      </c>
      <c r="AO288" s="318">
        <f t="shared" si="573"/>
        <v>14.81481481</v>
      </c>
      <c r="AP288" s="318">
        <f t="shared" si="573"/>
        <v>28.57142857</v>
      </c>
      <c r="AQ288" s="318">
        <f t="shared" si="573"/>
        <v>40</v>
      </c>
      <c r="AR288" s="318" t="str">
        <f t="shared" si="573"/>
        <v>n/a</v>
      </c>
      <c r="AS288" s="318" t="str">
        <f t="shared" si="573"/>
        <v>n/a</v>
      </c>
      <c r="AT288" s="318" t="str">
        <f t="shared" si="573"/>
        <v>n/a</v>
      </c>
      <c r="AU288" s="319">
        <f t="shared" si="9"/>
        <v>18.93570208</v>
      </c>
      <c r="AV288" s="320">
        <f t="shared" si="10"/>
        <v>13.22188937</v>
      </c>
    </row>
    <row r="289" ht="11.25" customHeight="1">
      <c r="A289" s="321" t="s">
        <v>280</v>
      </c>
      <c r="B289" s="99" t="s">
        <v>281</v>
      </c>
      <c r="C289" s="309">
        <v>0.58</v>
      </c>
      <c r="D289" s="310">
        <v>0.4675</v>
      </c>
      <c r="E289" s="316">
        <v>0.4225</v>
      </c>
      <c r="F289" s="309">
        <v>0.3975</v>
      </c>
      <c r="G289" s="309">
        <v>0.3825</v>
      </c>
      <c r="H289" s="309">
        <v>0.3475</v>
      </c>
      <c r="I289" s="309">
        <v>0.305</v>
      </c>
      <c r="J289" s="322"/>
      <c r="K289" s="309">
        <v>0.285</v>
      </c>
      <c r="L289" s="323">
        <v>0.2675</v>
      </c>
      <c r="M289" s="322"/>
      <c r="N289" s="356">
        <v>0.2575</v>
      </c>
      <c r="O289" s="357">
        <v>0.25</v>
      </c>
      <c r="P289" s="324">
        <v>0.2475</v>
      </c>
      <c r="Q289" s="324">
        <v>0.235</v>
      </c>
      <c r="R289" s="324">
        <v>0.215</v>
      </c>
      <c r="S289" s="324">
        <v>0.19</v>
      </c>
      <c r="T289" s="324">
        <v>0.155</v>
      </c>
      <c r="U289" s="324">
        <v>0.1375</v>
      </c>
      <c r="V289" s="324">
        <v>0.1275</v>
      </c>
      <c r="W289" s="324">
        <v>0.1175</v>
      </c>
      <c r="X289" s="324">
        <v>0.1075</v>
      </c>
      <c r="Y289" s="324">
        <v>0.09625</v>
      </c>
      <c r="Z289" s="316">
        <f t="shared" si="3"/>
        <v>5.59125</v>
      </c>
      <c r="AA289" s="317">
        <f t="shared" si="405"/>
        <v>24.06417112</v>
      </c>
      <c r="AB289" s="317">
        <f t="shared" ref="AB289:AF289" si="574">IF(ISERROR((D289/E289-1)*100),"n/a",(D289/E289-1)*100)</f>
        <v>10.65088757</v>
      </c>
      <c r="AC289" s="318">
        <f t="shared" si="574"/>
        <v>6.289308176</v>
      </c>
      <c r="AD289" s="318">
        <f t="shared" si="574"/>
        <v>3.921568627</v>
      </c>
      <c r="AE289" s="318">
        <f t="shared" si="574"/>
        <v>10.07194245</v>
      </c>
      <c r="AF289" s="318">
        <f t="shared" si="574"/>
        <v>13.93442623</v>
      </c>
      <c r="AG289" s="318">
        <f t="shared" si="486"/>
        <v>7.01754386</v>
      </c>
      <c r="AH289" s="318">
        <f t="shared" si="487"/>
        <v>6.542056075</v>
      </c>
      <c r="AI289" s="318">
        <f t="shared" si="488"/>
        <v>3.883495146</v>
      </c>
      <c r="AJ289" s="318">
        <f t="shared" ref="AJ289:AT289" si="575">IF(ISERROR((N289/O289-1)*100),"n/a",(N289/O289-1)*100)</f>
        <v>3</v>
      </c>
      <c r="AK289" s="318">
        <f t="shared" si="575"/>
        <v>1.01010101</v>
      </c>
      <c r="AL289" s="318">
        <f t="shared" si="575"/>
        <v>5.319148936</v>
      </c>
      <c r="AM289" s="318">
        <f t="shared" si="575"/>
        <v>9.302325581</v>
      </c>
      <c r="AN289" s="318">
        <f t="shared" si="575"/>
        <v>13.15789474</v>
      </c>
      <c r="AO289" s="318">
        <f t="shared" si="575"/>
        <v>22.58064516</v>
      </c>
      <c r="AP289" s="318">
        <f t="shared" si="575"/>
        <v>12.72727273</v>
      </c>
      <c r="AQ289" s="318">
        <f t="shared" si="575"/>
        <v>7.843137255</v>
      </c>
      <c r="AR289" s="318">
        <f t="shared" si="575"/>
        <v>8.510638298</v>
      </c>
      <c r="AS289" s="318">
        <f t="shared" si="575"/>
        <v>9.302325581</v>
      </c>
      <c r="AT289" s="318">
        <f t="shared" si="575"/>
        <v>11.68831169</v>
      </c>
      <c r="AU289" s="319">
        <f t="shared" si="9"/>
        <v>9.540860012</v>
      </c>
      <c r="AV289" s="320">
        <f t="shared" si="10"/>
        <v>5.878505103</v>
      </c>
    </row>
    <row r="290" ht="11.25" customHeight="1">
      <c r="A290" s="336" t="s">
        <v>1283</v>
      </c>
      <c r="B290" s="331" t="s">
        <v>1284</v>
      </c>
      <c r="C290" s="309">
        <v>1.92</v>
      </c>
      <c r="D290" s="310">
        <v>1.84</v>
      </c>
      <c r="E290" s="332">
        <v>1.76</v>
      </c>
      <c r="F290" s="337">
        <v>1.68</v>
      </c>
      <c r="G290" s="337">
        <v>1.6</v>
      </c>
      <c r="H290" s="337">
        <v>1.4</v>
      </c>
      <c r="I290" s="337">
        <v>0.52</v>
      </c>
      <c r="J290" s="338"/>
      <c r="K290" s="343">
        <v>0.4</v>
      </c>
      <c r="L290" s="339">
        <v>0.2875</v>
      </c>
      <c r="M290" s="338"/>
      <c r="N290" s="364">
        <v>0.25</v>
      </c>
      <c r="O290" s="364">
        <v>0.3075</v>
      </c>
      <c r="P290" s="341">
        <v>0.5</v>
      </c>
      <c r="Q290" s="341">
        <v>0.48</v>
      </c>
      <c r="R290" s="341">
        <v>0.46</v>
      </c>
      <c r="S290" s="341">
        <v>0.42</v>
      </c>
      <c r="T290" s="340">
        <v>0.4</v>
      </c>
      <c r="U290" s="340">
        <v>0.4</v>
      </c>
      <c r="V290" s="340">
        <v>0.4</v>
      </c>
      <c r="W290" s="341">
        <v>0.4</v>
      </c>
      <c r="X290" s="341">
        <v>0.36</v>
      </c>
      <c r="Y290" s="341">
        <v>0.33</v>
      </c>
      <c r="Z290" s="316">
        <f t="shared" si="3"/>
        <v>16.115</v>
      </c>
      <c r="AA290" s="317">
        <f t="shared" si="405"/>
        <v>4.347826087</v>
      </c>
      <c r="AB290" s="317">
        <f t="shared" ref="AB290:AF290" si="576">IF(ISERROR((D290/E290-1)*100),"n/a",(D290/E290-1)*100)</f>
        <v>4.545454545</v>
      </c>
      <c r="AC290" s="318">
        <f t="shared" si="576"/>
        <v>4.761904762</v>
      </c>
      <c r="AD290" s="318">
        <f t="shared" si="576"/>
        <v>5</v>
      </c>
      <c r="AE290" s="318">
        <f t="shared" si="576"/>
        <v>14.28571429</v>
      </c>
      <c r="AF290" s="318">
        <f t="shared" si="576"/>
        <v>169.2307692</v>
      </c>
      <c r="AG290" s="318">
        <f t="shared" si="486"/>
        <v>30</v>
      </c>
      <c r="AH290" s="318">
        <f t="shared" si="487"/>
        <v>39.13043478</v>
      </c>
      <c r="AI290" s="318">
        <f t="shared" si="488"/>
        <v>15</v>
      </c>
      <c r="AJ290" s="318">
        <f t="shared" ref="AJ290:AT290" si="577">IF(ISERROR((N290/O290-1)*100),"n/a",(N290/O290-1)*100)</f>
        <v>-18.69918699</v>
      </c>
      <c r="AK290" s="318">
        <f t="shared" si="577"/>
        <v>-38.5</v>
      </c>
      <c r="AL290" s="318">
        <f t="shared" si="577"/>
        <v>4.166666667</v>
      </c>
      <c r="AM290" s="318">
        <f t="shared" si="577"/>
        <v>4.347826087</v>
      </c>
      <c r="AN290" s="318">
        <f t="shared" si="577"/>
        <v>9.523809524</v>
      </c>
      <c r="AO290" s="318">
        <f t="shared" si="577"/>
        <v>5</v>
      </c>
      <c r="AP290" s="318">
        <f t="shared" si="577"/>
        <v>0</v>
      </c>
      <c r="AQ290" s="318">
        <f t="shared" si="577"/>
        <v>0</v>
      </c>
      <c r="AR290" s="318">
        <f t="shared" si="577"/>
        <v>0</v>
      </c>
      <c r="AS290" s="318">
        <f t="shared" si="577"/>
        <v>11.11111111</v>
      </c>
      <c r="AT290" s="318">
        <f t="shared" si="577"/>
        <v>9.090909091</v>
      </c>
      <c r="AU290" s="319">
        <f t="shared" si="9"/>
        <v>13.61716196</v>
      </c>
      <c r="AV290" s="320">
        <f t="shared" si="10"/>
        <v>39.78098128</v>
      </c>
    </row>
    <row r="291" ht="11.25" customHeight="1">
      <c r="A291" s="155" t="s">
        <v>1882</v>
      </c>
      <c r="B291" s="122" t="s">
        <v>1883</v>
      </c>
      <c r="C291" s="309">
        <v>0.84</v>
      </c>
      <c r="D291" s="310">
        <v>0.8</v>
      </c>
      <c r="E291" s="346">
        <v>0.72</v>
      </c>
      <c r="F291" s="311">
        <v>0.68</v>
      </c>
      <c r="G291" s="311">
        <v>0.64</v>
      </c>
      <c r="H291" s="311">
        <v>0.6</v>
      </c>
      <c r="I291" s="334">
        <v>0.52</v>
      </c>
      <c r="J291" s="312"/>
      <c r="K291" s="334">
        <v>0.52</v>
      </c>
      <c r="L291" s="313">
        <v>0.52</v>
      </c>
      <c r="M291" s="312"/>
      <c r="N291" s="391">
        <v>0.52</v>
      </c>
      <c r="O291" s="391">
        <v>0.52</v>
      </c>
      <c r="P291" s="335">
        <v>0.52</v>
      </c>
      <c r="Q291" s="335">
        <v>0.48</v>
      </c>
      <c r="R291" s="335">
        <v>0.44</v>
      </c>
      <c r="S291" s="335">
        <v>0.4</v>
      </c>
      <c r="T291" s="335">
        <v>0.35</v>
      </c>
      <c r="U291" s="335">
        <v>0.28</v>
      </c>
      <c r="V291" s="335">
        <v>0.24</v>
      </c>
      <c r="W291" s="335">
        <v>0.20444</v>
      </c>
      <c r="X291" s="335">
        <v>0.17776</v>
      </c>
      <c r="Y291" s="335">
        <v>0.10668</v>
      </c>
      <c r="Z291" s="316">
        <f t="shared" si="3"/>
        <v>10.07888</v>
      </c>
      <c r="AA291" s="317">
        <f t="shared" si="405"/>
        <v>5</v>
      </c>
      <c r="AB291" s="317">
        <f t="shared" ref="AB291:AF291" si="578">IF(ISERROR((D291/E291-1)*100),"n/a",(D291/E291-1)*100)</f>
        <v>11.11111111</v>
      </c>
      <c r="AC291" s="318">
        <f t="shared" si="578"/>
        <v>5.882352941</v>
      </c>
      <c r="AD291" s="318">
        <f t="shared" si="578"/>
        <v>6.25</v>
      </c>
      <c r="AE291" s="318">
        <f t="shared" si="578"/>
        <v>6.666666667</v>
      </c>
      <c r="AF291" s="318">
        <f t="shared" si="578"/>
        <v>15.38461538</v>
      </c>
      <c r="AG291" s="318">
        <f t="shared" si="486"/>
        <v>0</v>
      </c>
      <c r="AH291" s="318">
        <f t="shared" si="487"/>
        <v>0</v>
      </c>
      <c r="AI291" s="318">
        <f t="shared" si="488"/>
        <v>0</v>
      </c>
      <c r="AJ291" s="318">
        <f t="shared" ref="AJ291:AT291" si="579">IF(ISERROR((N291/O291-1)*100),"n/a",(N291/O291-1)*100)</f>
        <v>0</v>
      </c>
      <c r="AK291" s="318">
        <f t="shared" si="579"/>
        <v>0</v>
      </c>
      <c r="AL291" s="318">
        <f t="shared" si="579"/>
        <v>8.333333333</v>
      </c>
      <c r="AM291" s="318">
        <f t="shared" si="579"/>
        <v>9.090909091</v>
      </c>
      <c r="AN291" s="318">
        <f t="shared" si="579"/>
        <v>10</v>
      </c>
      <c r="AO291" s="318">
        <f t="shared" si="579"/>
        <v>14.28571429</v>
      </c>
      <c r="AP291" s="318">
        <f t="shared" si="579"/>
        <v>25</v>
      </c>
      <c r="AQ291" s="318">
        <f t="shared" si="579"/>
        <v>16.66666667</v>
      </c>
      <c r="AR291" s="318">
        <f t="shared" si="579"/>
        <v>17.39385639</v>
      </c>
      <c r="AS291" s="318">
        <f t="shared" si="579"/>
        <v>15.0090009</v>
      </c>
      <c r="AT291" s="318">
        <f t="shared" si="579"/>
        <v>66.62917135</v>
      </c>
      <c r="AU291" s="319">
        <f t="shared" si="9"/>
        <v>11.63516991</v>
      </c>
      <c r="AV291" s="320">
        <f t="shared" si="10"/>
        <v>14.72899027</v>
      </c>
    </row>
    <row r="292" ht="11.25" customHeight="1">
      <c r="A292" s="232" t="s">
        <v>1285</v>
      </c>
      <c r="B292" s="99" t="s">
        <v>1286</v>
      </c>
      <c r="C292" s="309">
        <v>0.465</v>
      </c>
      <c r="D292" s="310">
        <v>0.41</v>
      </c>
      <c r="E292" s="310">
        <v>0.37</v>
      </c>
      <c r="F292" s="309">
        <v>0.34</v>
      </c>
      <c r="G292" s="309">
        <v>0.3</v>
      </c>
      <c r="H292" s="309">
        <v>0.27</v>
      </c>
      <c r="I292" s="309">
        <v>0.255</v>
      </c>
      <c r="J292" s="322">
        <v>0.0</v>
      </c>
      <c r="K292" s="309">
        <v>0.245</v>
      </c>
      <c r="L292" s="323">
        <v>0.233335</v>
      </c>
      <c r="M292" s="322">
        <v>0.0</v>
      </c>
      <c r="N292" s="357">
        <v>0.226665</v>
      </c>
      <c r="O292" s="356">
        <v>0.226665</v>
      </c>
      <c r="P292" s="324">
        <v>0.22</v>
      </c>
      <c r="Q292" s="324">
        <v>0.206665</v>
      </c>
      <c r="R292" s="324">
        <v>0.193335</v>
      </c>
      <c r="S292" s="324">
        <v>0.178335</v>
      </c>
      <c r="T292" s="324">
        <v>0.1625</v>
      </c>
      <c r="U292" s="324">
        <v>0.1475</v>
      </c>
      <c r="V292" s="324">
        <v>0.13</v>
      </c>
      <c r="W292" s="324">
        <v>0.1128</v>
      </c>
      <c r="X292" s="324">
        <v>0.1008</v>
      </c>
      <c r="Y292" s="324">
        <v>0.088</v>
      </c>
      <c r="Z292" s="316">
        <f t="shared" si="3"/>
        <v>4.8816</v>
      </c>
      <c r="AA292" s="317">
        <f t="shared" si="405"/>
        <v>13.41463415</v>
      </c>
      <c r="AB292" s="317">
        <f t="shared" ref="AB292:AF292" si="580">IF(ISERROR((D292/E292-1)*100),"n/a",(D292/E292-1)*100)</f>
        <v>10.81081081</v>
      </c>
      <c r="AC292" s="318">
        <f t="shared" si="580"/>
        <v>8.823529412</v>
      </c>
      <c r="AD292" s="318">
        <f t="shared" si="580"/>
        <v>13.33333333</v>
      </c>
      <c r="AE292" s="318">
        <f t="shared" si="580"/>
        <v>11.11111111</v>
      </c>
      <c r="AF292" s="318">
        <f t="shared" si="580"/>
        <v>5.882352941</v>
      </c>
      <c r="AG292" s="318">
        <f t="shared" si="486"/>
        <v>4.081632653</v>
      </c>
      <c r="AH292" s="318">
        <f t="shared" si="487"/>
        <v>4.999250005</v>
      </c>
      <c r="AI292" s="318">
        <f t="shared" si="488"/>
        <v>2.942668696</v>
      </c>
      <c r="AJ292" s="318">
        <f t="shared" ref="AJ292:AT292" si="581">IF(ISERROR((N292/O292-1)*100),"n/a",(N292/O292-1)*100)</f>
        <v>0</v>
      </c>
      <c r="AK292" s="318">
        <f t="shared" si="581"/>
        <v>3.029545455</v>
      </c>
      <c r="AL292" s="318">
        <f t="shared" si="581"/>
        <v>6.452471391</v>
      </c>
      <c r="AM292" s="318">
        <f t="shared" si="581"/>
        <v>6.894768149</v>
      </c>
      <c r="AN292" s="318">
        <f t="shared" si="581"/>
        <v>8.411136345</v>
      </c>
      <c r="AO292" s="318">
        <f t="shared" si="581"/>
        <v>9.744615385</v>
      </c>
      <c r="AP292" s="318">
        <f t="shared" si="581"/>
        <v>10.16949153</v>
      </c>
      <c r="AQ292" s="318">
        <f t="shared" si="581"/>
        <v>13.46153846</v>
      </c>
      <c r="AR292" s="318">
        <f t="shared" si="581"/>
        <v>15.24822695</v>
      </c>
      <c r="AS292" s="318">
        <f t="shared" si="581"/>
        <v>11.9047619</v>
      </c>
      <c r="AT292" s="318">
        <f t="shared" si="581"/>
        <v>14.54545455</v>
      </c>
      <c r="AU292" s="319">
        <f t="shared" si="9"/>
        <v>8.763066661</v>
      </c>
      <c r="AV292" s="320">
        <f t="shared" si="10"/>
        <v>4.349778231</v>
      </c>
    </row>
    <row r="293" ht="11.25" customHeight="1">
      <c r="A293" s="350" t="s">
        <v>770</v>
      </c>
      <c r="B293" s="99" t="s">
        <v>771</v>
      </c>
      <c r="C293" s="309">
        <v>1.18</v>
      </c>
      <c r="D293" s="310">
        <v>0.915</v>
      </c>
      <c r="E293" s="310">
        <v>0.67</v>
      </c>
      <c r="F293" s="309">
        <v>0.63</v>
      </c>
      <c r="G293" s="309">
        <v>0.585</v>
      </c>
      <c r="H293" s="309">
        <v>0.49</v>
      </c>
      <c r="I293" s="309">
        <v>0.395</v>
      </c>
      <c r="J293" s="322">
        <v>0.0</v>
      </c>
      <c r="K293" s="309">
        <v>0.3475</v>
      </c>
      <c r="L293" s="323">
        <v>0.325</v>
      </c>
      <c r="M293" s="322">
        <v>0.0</v>
      </c>
      <c r="N293" s="384">
        <v>0.3</v>
      </c>
      <c r="O293" s="356">
        <v>0.2875</v>
      </c>
      <c r="P293" s="324">
        <v>0.2775</v>
      </c>
      <c r="Q293" s="325">
        <v>0.0</v>
      </c>
      <c r="R293" s="325">
        <v>0.0</v>
      </c>
      <c r="S293" s="325">
        <v>0.0</v>
      </c>
      <c r="T293" s="325">
        <v>0.0</v>
      </c>
      <c r="U293" s="325">
        <v>0.0</v>
      </c>
      <c r="V293" s="325">
        <v>0.0</v>
      </c>
      <c r="W293" s="325">
        <v>0.0</v>
      </c>
      <c r="X293" s="325">
        <v>0.0</v>
      </c>
      <c r="Y293" s="325">
        <v>0.0</v>
      </c>
      <c r="Z293" s="316">
        <f t="shared" si="3"/>
        <v>6.4025</v>
      </c>
      <c r="AA293" s="317">
        <f t="shared" si="405"/>
        <v>28.96174863</v>
      </c>
      <c r="AB293" s="317">
        <f t="shared" ref="AB293:AF293" si="582">IF(ISERROR((D293/E293-1)*100),"n/a",(D293/E293-1)*100)</f>
        <v>36.56716418</v>
      </c>
      <c r="AC293" s="318">
        <f t="shared" si="582"/>
        <v>6.349206349</v>
      </c>
      <c r="AD293" s="318">
        <f t="shared" si="582"/>
        <v>7.692307692</v>
      </c>
      <c r="AE293" s="318">
        <f t="shared" si="582"/>
        <v>19.3877551</v>
      </c>
      <c r="AF293" s="318">
        <f t="shared" si="582"/>
        <v>24.05063291</v>
      </c>
      <c r="AG293" s="318">
        <f t="shared" si="486"/>
        <v>13.66906475</v>
      </c>
      <c r="AH293" s="318">
        <f t="shared" si="487"/>
        <v>6.923076923</v>
      </c>
      <c r="AI293" s="318">
        <f t="shared" si="488"/>
        <v>8.333333333</v>
      </c>
      <c r="AJ293" s="318">
        <f t="shared" ref="AJ293:AT293" si="583">IF(ISERROR((N293/O293-1)*100),"n/a",(N293/O293-1)*100)</f>
        <v>4.347826087</v>
      </c>
      <c r="AK293" s="318">
        <f t="shared" si="583"/>
        <v>3.603603604</v>
      </c>
      <c r="AL293" s="318" t="str">
        <f t="shared" si="583"/>
        <v>n/a</v>
      </c>
      <c r="AM293" s="318" t="str">
        <f t="shared" si="583"/>
        <v>n/a</v>
      </c>
      <c r="AN293" s="318" t="str">
        <f t="shared" si="583"/>
        <v>n/a</v>
      </c>
      <c r="AO293" s="318" t="str">
        <f t="shared" si="583"/>
        <v>n/a</v>
      </c>
      <c r="AP293" s="318" t="str">
        <f t="shared" si="583"/>
        <v>n/a</v>
      </c>
      <c r="AQ293" s="318" t="str">
        <f t="shared" si="583"/>
        <v>n/a</v>
      </c>
      <c r="AR293" s="318" t="str">
        <f t="shared" si="583"/>
        <v>n/a</v>
      </c>
      <c r="AS293" s="318" t="str">
        <f t="shared" si="583"/>
        <v>n/a</v>
      </c>
      <c r="AT293" s="318" t="str">
        <f t="shared" si="583"/>
        <v>n/a</v>
      </c>
      <c r="AU293" s="319">
        <f t="shared" si="9"/>
        <v>14.53506541</v>
      </c>
      <c r="AV293" s="320">
        <f t="shared" si="10"/>
        <v>11.14405365</v>
      </c>
    </row>
    <row r="294" ht="11.25" customHeight="1">
      <c r="A294" s="321" t="s">
        <v>1287</v>
      </c>
      <c r="B294" s="99" t="s">
        <v>1288</v>
      </c>
      <c r="C294" s="309">
        <v>0.56</v>
      </c>
      <c r="D294" s="310">
        <v>0.45</v>
      </c>
      <c r="E294" s="310">
        <v>0.34</v>
      </c>
      <c r="F294" s="309">
        <v>0.27</v>
      </c>
      <c r="G294" s="309">
        <v>0.23</v>
      </c>
      <c r="H294" s="328">
        <v>0.2</v>
      </c>
      <c r="I294" s="309">
        <v>0.16</v>
      </c>
      <c r="J294" s="322"/>
      <c r="K294" s="309">
        <v>0.04</v>
      </c>
      <c r="L294" s="326">
        <v>0.03</v>
      </c>
      <c r="M294" s="322"/>
      <c r="N294" s="357">
        <v>0.0</v>
      </c>
      <c r="O294" s="357">
        <v>0.0</v>
      </c>
      <c r="P294" s="325">
        <v>0.81184</v>
      </c>
      <c r="Q294" s="324">
        <v>1.7192</v>
      </c>
      <c r="R294" s="324">
        <v>1.7001000000000002</v>
      </c>
      <c r="S294" s="324">
        <v>1.6428</v>
      </c>
      <c r="T294" s="324">
        <v>1.5282</v>
      </c>
      <c r="U294" s="324">
        <v>1.14616</v>
      </c>
      <c r="V294" s="324">
        <v>0.95512</v>
      </c>
      <c r="W294" s="325">
        <v>0.84052</v>
      </c>
      <c r="X294" s="324">
        <v>0.84052</v>
      </c>
      <c r="Y294" s="324">
        <v>0.72588</v>
      </c>
      <c r="Z294" s="316">
        <f t="shared" si="3"/>
        <v>14.19034</v>
      </c>
      <c r="AA294" s="317">
        <f t="shared" si="405"/>
        <v>24.44444444</v>
      </c>
      <c r="AB294" s="317">
        <f t="shared" ref="AB294:AF294" si="584">IF(ISERROR((D294/E294-1)*100),"n/a",(D294/E294-1)*100)</f>
        <v>32.35294118</v>
      </c>
      <c r="AC294" s="318">
        <f t="shared" si="584"/>
        <v>25.92592593</v>
      </c>
      <c r="AD294" s="318">
        <f t="shared" si="584"/>
        <v>17.39130435</v>
      </c>
      <c r="AE294" s="318">
        <f t="shared" si="584"/>
        <v>15</v>
      </c>
      <c r="AF294" s="318">
        <f t="shared" si="584"/>
        <v>25</v>
      </c>
      <c r="AG294" s="318">
        <f t="shared" si="486"/>
        <v>300</v>
      </c>
      <c r="AH294" s="318">
        <f t="shared" si="487"/>
        <v>33.33333333</v>
      </c>
      <c r="AI294" s="318" t="str">
        <f t="shared" si="488"/>
        <v>n/a</v>
      </c>
      <c r="AJ294" s="318" t="str">
        <f t="shared" ref="AJ294:AT294" si="585">IF(ISERROR((N294/O294-1)*100),"n/a",(N294/O294-1)*100)</f>
        <v>n/a</v>
      </c>
      <c r="AK294" s="318">
        <f t="shared" si="585"/>
        <v>-100</v>
      </c>
      <c r="AL294" s="318">
        <f t="shared" si="585"/>
        <v>-52.7780363</v>
      </c>
      <c r="AM294" s="318">
        <f t="shared" si="585"/>
        <v>1.123463326</v>
      </c>
      <c r="AN294" s="318">
        <f t="shared" si="585"/>
        <v>3.487947407</v>
      </c>
      <c r="AO294" s="318">
        <f t="shared" si="585"/>
        <v>7.499018453</v>
      </c>
      <c r="AP294" s="318">
        <f t="shared" si="585"/>
        <v>33.33217003</v>
      </c>
      <c r="AQ294" s="318">
        <f t="shared" si="585"/>
        <v>20.00167518</v>
      </c>
      <c r="AR294" s="318">
        <f t="shared" si="585"/>
        <v>13.63441679</v>
      </c>
      <c r="AS294" s="318">
        <f t="shared" si="585"/>
        <v>0</v>
      </c>
      <c r="AT294" s="318">
        <f t="shared" si="585"/>
        <v>15.79324406</v>
      </c>
      <c r="AU294" s="319">
        <f t="shared" si="9"/>
        <v>23.08565823</v>
      </c>
      <c r="AV294" s="320">
        <f t="shared" si="10"/>
        <v>76.61535616</v>
      </c>
    </row>
    <row r="295" ht="11.25" customHeight="1">
      <c r="A295" s="299" t="s">
        <v>772</v>
      </c>
      <c r="B295" s="331" t="s">
        <v>773</v>
      </c>
      <c r="C295" s="309">
        <v>1.24</v>
      </c>
      <c r="D295" s="310">
        <v>1.12</v>
      </c>
      <c r="E295" s="310">
        <v>0.96</v>
      </c>
      <c r="F295" s="337">
        <v>0.88</v>
      </c>
      <c r="G295" s="337">
        <v>0.8</v>
      </c>
      <c r="H295" s="337">
        <v>0.64</v>
      </c>
      <c r="I295" s="337">
        <v>0.54</v>
      </c>
      <c r="J295" s="338"/>
      <c r="K295" s="337">
        <v>0.48</v>
      </c>
      <c r="L295" s="339">
        <v>0.45</v>
      </c>
      <c r="M295" s="338"/>
      <c r="N295" s="365">
        <v>0.3375</v>
      </c>
      <c r="O295" s="364">
        <v>0.0</v>
      </c>
      <c r="P295" s="340">
        <v>0.0</v>
      </c>
      <c r="Q295" s="340">
        <v>0.0</v>
      </c>
      <c r="R295" s="340">
        <v>0.0</v>
      </c>
      <c r="S295" s="340">
        <v>0.0</v>
      </c>
      <c r="T295" s="340">
        <v>0.0</v>
      </c>
      <c r="U295" s="340">
        <v>0.0</v>
      </c>
      <c r="V295" s="340">
        <v>0.0</v>
      </c>
      <c r="W295" s="340">
        <v>0.0</v>
      </c>
      <c r="X295" s="340">
        <v>0.0</v>
      </c>
      <c r="Y295" s="340">
        <v>0.0</v>
      </c>
      <c r="Z295" s="316">
        <f t="shared" si="3"/>
        <v>7.4475</v>
      </c>
      <c r="AA295" s="317">
        <f t="shared" si="405"/>
        <v>10.71428571</v>
      </c>
      <c r="AB295" s="317">
        <f t="shared" ref="AB295:AF295" si="586">IF(ISERROR((D295/E295-1)*100),"n/a",(D295/E295-1)*100)</f>
        <v>16.66666667</v>
      </c>
      <c r="AC295" s="318">
        <f t="shared" si="586"/>
        <v>9.090909091</v>
      </c>
      <c r="AD295" s="318">
        <f t="shared" si="586"/>
        <v>10</v>
      </c>
      <c r="AE295" s="318">
        <f t="shared" si="586"/>
        <v>25</v>
      </c>
      <c r="AF295" s="318">
        <f t="shared" si="586"/>
        <v>18.51851852</v>
      </c>
      <c r="AG295" s="318">
        <f t="shared" si="486"/>
        <v>12.5</v>
      </c>
      <c r="AH295" s="318">
        <f t="shared" si="487"/>
        <v>6.666666667</v>
      </c>
      <c r="AI295" s="318">
        <f t="shared" si="488"/>
        <v>33.33333333</v>
      </c>
      <c r="AJ295" s="318" t="str">
        <f t="shared" ref="AJ295:AT295" si="587">IF(ISERROR((N295/O295-1)*100),"n/a",(N295/O295-1)*100)</f>
        <v>n/a</v>
      </c>
      <c r="AK295" s="318" t="str">
        <f t="shared" si="587"/>
        <v>n/a</v>
      </c>
      <c r="AL295" s="318" t="str">
        <f t="shared" si="587"/>
        <v>n/a</v>
      </c>
      <c r="AM295" s="318" t="str">
        <f t="shared" si="587"/>
        <v>n/a</v>
      </c>
      <c r="AN295" s="318" t="str">
        <f t="shared" si="587"/>
        <v>n/a</v>
      </c>
      <c r="AO295" s="318" t="str">
        <f t="shared" si="587"/>
        <v>n/a</v>
      </c>
      <c r="AP295" s="318" t="str">
        <f t="shared" si="587"/>
        <v>n/a</v>
      </c>
      <c r="AQ295" s="318" t="str">
        <f t="shared" si="587"/>
        <v>n/a</v>
      </c>
      <c r="AR295" s="318" t="str">
        <f t="shared" si="587"/>
        <v>n/a</v>
      </c>
      <c r="AS295" s="318" t="str">
        <f t="shared" si="587"/>
        <v>n/a</v>
      </c>
      <c r="AT295" s="318" t="str">
        <f t="shared" si="587"/>
        <v>n/a</v>
      </c>
      <c r="AU295" s="319">
        <f t="shared" si="9"/>
        <v>15.83226444</v>
      </c>
      <c r="AV295" s="320">
        <f t="shared" si="10"/>
        <v>8.653135496</v>
      </c>
    </row>
    <row r="296" ht="11.25" customHeight="1">
      <c r="A296" s="392" t="s">
        <v>1289</v>
      </c>
      <c r="B296" s="122" t="s">
        <v>1290</v>
      </c>
      <c r="C296" s="309">
        <v>0.99</v>
      </c>
      <c r="D296" s="310">
        <v>0.94</v>
      </c>
      <c r="E296" s="122">
        <v>0.85</v>
      </c>
      <c r="F296" s="363">
        <v>0.81</v>
      </c>
      <c r="G296" s="363">
        <v>0.8</v>
      </c>
      <c r="H296" s="363">
        <v>0.77</v>
      </c>
      <c r="I296" s="363">
        <v>0.74</v>
      </c>
      <c r="J296" s="363"/>
      <c r="K296" s="363">
        <v>0.57</v>
      </c>
      <c r="L296" s="122">
        <v>0.47</v>
      </c>
      <c r="M296" s="363"/>
      <c r="N296" s="253">
        <v>0.4</v>
      </c>
      <c r="O296" s="253">
        <v>0.4</v>
      </c>
      <c r="P296" s="121">
        <v>0.54</v>
      </c>
      <c r="Q296" s="121">
        <v>0.46</v>
      </c>
      <c r="R296" s="121">
        <v>0.34</v>
      </c>
      <c r="S296" s="121">
        <v>0.4</v>
      </c>
      <c r="T296" s="121">
        <v>0.64</v>
      </c>
      <c r="U296" s="121">
        <v>0.64</v>
      </c>
      <c r="V296" s="121">
        <v>0.58</v>
      </c>
      <c r="W296" s="121">
        <v>0.48</v>
      </c>
      <c r="X296" s="121">
        <v>0.42</v>
      </c>
      <c r="Y296" s="121">
        <v>0.16</v>
      </c>
      <c r="Z296" s="316">
        <f t="shared" si="3"/>
        <v>12.4</v>
      </c>
      <c r="AA296" s="317">
        <f t="shared" si="405"/>
        <v>5.319148936</v>
      </c>
      <c r="AB296" s="317">
        <f t="shared" ref="AB296:AF296" si="588">IF(ISERROR((D296/E296-1)*100),"n/a",(D296/E296-1)*100)</f>
        <v>10.58823529</v>
      </c>
      <c r="AC296" s="318">
        <f t="shared" si="588"/>
        <v>4.938271605</v>
      </c>
      <c r="AD296" s="318">
        <f t="shared" si="588"/>
        <v>1.25</v>
      </c>
      <c r="AE296" s="318">
        <f t="shared" si="588"/>
        <v>3.896103896</v>
      </c>
      <c r="AF296" s="318">
        <f t="shared" si="588"/>
        <v>4.054054054</v>
      </c>
      <c r="AG296" s="318">
        <f t="shared" si="486"/>
        <v>29.8245614</v>
      </c>
      <c r="AH296" s="318">
        <f t="shared" si="487"/>
        <v>21.27659574</v>
      </c>
      <c r="AI296" s="318">
        <f t="shared" si="488"/>
        <v>17.5</v>
      </c>
      <c r="AJ296" s="318">
        <f t="shared" ref="AJ296:AT296" si="589">IF(ISERROR((N296/O296-1)*100),"n/a",(N296/O296-1)*100)</f>
        <v>0</v>
      </c>
      <c r="AK296" s="318">
        <f t="shared" si="589"/>
        <v>-25.92592593</v>
      </c>
      <c r="AL296" s="318">
        <f t="shared" si="589"/>
        <v>17.39130435</v>
      </c>
      <c r="AM296" s="318">
        <f t="shared" si="589"/>
        <v>35.29411765</v>
      </c>
      <c r="AN296" s="318">
        <f t="shared" si="589"/>
        <v>-15</v>
      </c>
      <c r="AO296" s="318">
        <f t="shared" si="589"/>
        <v>-37.5</v>
      </c>
      <c r="AP296" s="318">
        <f t="shared" si="589"/>
        <v>0</v>
      </c>
      <c r="AQ296" s="318">
        <f t="shared" si="589"/>
        <v>10.34482759</v>
      </c>
      <c r="AR296" s="318">
        <f t="shared" si="589"/>
        <v>20.83333333</v>
      </c>
      <c r="AS296" s="318">
        <f t="shared" si="589"/>
        <v>14.28571429</v>
      </c>
      <c r="AT296" s="318">
        <f t="shared" si="589"/>
        <v>162.5</v>
      </c>
      <c r="AU296" s="319">
        <f t="shared" si="9"/>
        <v>14.04351711</v>
      </c>
      <c r="AV296" s="320">
        <f t="shared" si="10"/>
        <v>39.00399394</v>
      </c>
    </row>
    <row r="297" ht="11.25" customHeight="1">
      <c r="A297" s="380" t="s">
        <v>774</v>
      </c>
      <c r="B297" s="99" t="s">
        <v>775</v>
      </c>
      <c r="C297" s="309">
        <v>0.92</v>
      </c>
      <c r="D297" s="310">
        <v>0.68</v>
      </c>
      <c r="E297" s="99">
        <v>0.6</v>
      </c>
      <c r="F297" s="258">
        <v>0.53</v>
      </c>
      <c r="G297" s="258">
        <v>0.52</v>
      </c>
      <c r="H297" s="258">
        <v>0.51</v>
      </c>
      <c r="I297" s="258">
        <v>0.47</v>
      </c>
      <c r="J297" s="258"/>
      <c r="K297" s="258">
        <v>0.36</v>
      </c>
      <c r="L297" s="99">
        <v>0.28</v>
      </c>
      <c r="M297" s="258"/>
      <c r="N297" s="232">
        <v>0.04</v>
      </c>
      <c r="O297" s="232">
        <v>0.04</v>
      </c>
      <c r="P297" s="55">
        <v>0.75</v>
      </c>
      <c r="Q297" s="55">
        <v>1.7</v>
      </c>
      <c r="R297" s="55">
        <v>1.58</v>
      </c>
      <c r="S297" s="55">
        <v>1.46</v>
      </c>
      <c r="T297" s="55">
        <v>1.31</v>
      </c>
      <c r="U297" s="55">
        <v>1.13</v>
      </c>
      <c r="V297" s="55">
        <v>0.98</v>
      </c>
      <c r="W297" s="55">
        <v>0.83</v>
      </c>
      <c r="X297" s="55">
        <v>0.87</v>
      </c>
      <c r="Y297" s="55">
        <v>0.32</v>
      </c>
      <c r="Z297" s="316">
        <f t="shared" si="3"/>
        <v>15.88</v>
      </c>
      <c r="AA297" s="317">
        <f t="shared" si="405"/>
        <v>35.29411765</v>
      </c>
      <c r="AB297" s="317">
        <f t="shared" ref="AB297:AF297" si="590">IF(ISERROR((D297/E297-1)*100),"n/a",(D297/E297-1)*100)</f>
        <v>13.33333333</v>
      </c>
      <c r="AC297" s="318">
        <f t="shared" si="590"/>
        <v>13.20754717</v>
      </c>
      <c r="AD297" s="318">
        <f t="shared" si="590"/>
        <v>1.923076923</v>
      </c>
      <c r="AE297" s="318">
        <f t="shared" si="590"/>
        <v>1.960784314</v>
      </c>
      <c r="AF297" s="318">
        <f t="shared" si="590"/>
        <v>8.510638298</v>
      </c>
      <c r="AG297" s="318">
        <f t="shared" si="486"/>
        <v>30.55555556</v>
      </c>
      <c r="AH297" s="318">
        <f t="shared" si="487"/>
        <v>28.57142857</v>
      </c>
      <c r="AI297" s="318">
        <f t="shared" si="488"/>
        <v>600</v>
      </c>
      <c r="AJ297" s="318">
        <f t="shared" ref="AJ297:AT297" si="591">IF(ISERROR((N297/O297-1)*100),"n/a",(N297/O297-1)*100)</f>
        <v>0</v>
      </c>
      <c r="AK297" s="318">
        <f t="shared" si="591"/>
        <v>-94.66666667</v>
      </c>
      <c r="AL297" s="318">
        <f t="shared" si="591"/>
        <v>-55.88235294</v>
      </c>
      <c r="AM297" s="318">
        <f t="shared" si="591"/>
        <v>7.594936709</v>
      </c>
      <c r="AN297" s="318">
        <f t="shared" si="591"/>
        <v>8.219178082</v>
      </c>
      <c r="AO297" s="318">
        <f t="shared" si="591"/>
        <v>11.45038168</v>
      </c>
      <c r="AP297" s="318">
        <f t="shared" si="591"/>
        <v>15.92920354</v>
      </c>
      <c r="AQ297" s="318">
        <f t="shared" si="591"/>
        <v>15.30612245</v>
      </c>
      <c r="AR297" s="318">
        <f t="shared" si="591"/>
        <v>18.07228916</v>
      </c>
      <c r="AS297" s="318">
        <f t="shared" si="591"/>
        <v>-4.597701149</v>
      </c>
      <c r="AT297" s="318">
        <f t="shared" si="591"/>
        <v>171.875</v>
      </c>
      <c r="AU297" s="319">
        <f t="shared" si="9"/>
        <v>41.33284363</v>
      </c>
      <c r="AV297" s="320">
        <f t="shared" si="10"/>
        <v>139.9205598</v>
      </c>
    </row>
    <row r="298" ht="11.25" customHeight="1">
      <c r="A298" s="336" t="s">
        <v>1537</v>
      </c>
      <c r="B298" s="331" t="s">
        <v>1538</v>
      </c>
      <c r="C298" s="309">
        <v>0.395</v>
      </c>
      <c r="D298" s="310">
        <v>0.33</v>
      </c>
      <c r="E298" s="332">
        <v>0.295</v>
      </c>
      <c r="F298" s="337">
        <v>0.275</v>
      </c>
      <c r="G298" s="337">
        <v>0.25</v>
      </c>
      <c r="H298" s="337">
        <v>0.225</v>
      </c>
      <c r="I298" s="337">
        <v>0.21</v>
      </c>
      <c r="J298" s="338"/>
      <c r="K298" s="343">
        <v>0.2</v>
      </c>
      <c r="L298" s="344">
        <v>0.2</v>
      </c>
      <c r="M298" s="338"/>
      <c r="N298" s="365">
        <v>0.2</v>
      </c>
      <c r="O298" s="365">
        <v>0.19</v>
      </c>
      <c r="P298" s="340">
        <v>0.18</v>
      </c>
      <c r="Q298" s="341">
        <v>0.15</v>
      </c>
      <c r="R298" s="341">
        <v>0.14</v>
      </c>
      <c r="S298" s="341">
        <v>0.025</v>
      </c>
      <c r="T298" s="340">
        <v>0.0</v>
      </c>
      <c r="U298" s="340">
        <v>0.0</v>
      </c>
      <c r="V298" s="340">
        <v>0.0</v>
      </c>
      <c r="W298" s="340">
        <v>0.0</v>
      </c>
      <c r="X298" s="340">
        <v>0.0</v>
      </c>
      <c r="Y298" s="340">
        <v>0.0</v>
      </c>
      <c r="Z298" s="316">
        <f t="shared" si="3"/>
        <v>3.265</v>
      </c>
      <c r="AA298" s="317">
        <f t="shared" si="405"/>
        <v>19.6969697</v>
      </c>
      <c r="AB298" s="317">
        <f t="shared" ref="AB298:AF298" si="592">IF(ISERROR((D298/E298-1)*100),"n/a",(D298/E298-1)*100)</f>
        <v>11.86440678</v>
      </c>
      <c r="AC298" s="318">
        <f t="shared" si="592"/>
        <v>7.272727273</v>
      </c>
      <c r="AD298" s="318">
        <f t="shared" si="592"/>
        <v>10</v>
      </c>
      <c r="AE298" s="318">
        <f t="shared" si="592"/>
        <v>11.11111111</v>
      </c>
      <c r="AF298" s="318">
        <f t="shared" si="592"/>
        <v>7.142857143</v>
      </c>
      <c r="AG298" s="318">
        <f t="shared" si="486"/>
        <v>5</v>
      </c>
      <c r="AH298" s="318">
        <f t="shared" si="487"/>
        <v>0</v>
      </c>
      <c r="AI298" s="318">
        <f t="shared" si="488"/>
        <v>0</v>
      </c>
      <c r="AJ298" s="318">
        <f t="shared" ref="AJ298:AT298" si="593">IF(ISERROR((N298/O298-1)*100),"n/a",(N298/O298-1)*100)</f>
        <v>5.263157895</v>
      </c>
      <c r="AK298" s="318">
        <f t="shared" si="593"/>
        <v>5.555555556</v>
      </c>
      <c r="AL298" s="318">
        <f t="shared" si="593"/>
        <v>20</v>
      </c>
      <c r="AM298" s="318">
        <f t="shared" si="593"/>
        <v>7.142857143</v>
      </c>
      <c r="AN298" s="318">
        <f t="shared" si="593"/>
        <v>460</v>
      </c>
      <c r="AO298" s="318" t="str">
        <f t="shared" si="593"/>
        <v>n/a</v>
      </c>
      <c r="AP298" s="318" t="str">
        <f t="shared" si="593"/>
        <v>n/a</v>
      </c>
      <c r="AQ298" s="318" t="str">
        <f t="shared" si="593"/>
        <v>n/a</v>
      </c>
      <c r="AR298" s="318" t="str">
        <f t="shared" si="593"/>
        <v>n/a</v>
      </c>
      <c r="AS298" s="318" t="str">
        <f t="shared" si="593"/>
        <v>n/a</v>
      </c>
      <c r="AT298" s="318" t="str">
        <f t="shared" si="593"/>
        <v>n/a</v>
      </c>
      <c r="AU298" s="319">
        <f t="shared" si="9"/>
        <v>40.71783161</v>
      </c>
      <c r="AV298" s="320">
        <f t="shared" si="10"/>
        <v>120.8239357</v>
      </c>
    </row>
    <row r="299" ht="11.25" customHeight="1">
      <c r="A299" s="253" t="s">
        <v>776</v>
      </c>
      <c r="B299" s="122" t="s">
        <v>777</v>
      </c>
      <c r="C299" s="309">
        <v>1.485</v>
      </c>
      <c r="D299" s="310">
        <v>1.345</v>
      </c>
      <c r="E299" s="310">
        <v>1.205</v>
      </c>
      <c r="F299" s="309">
        <v>1.075</v>
      </c>
      <c r="G299" s="309">
        <v>0.97</v>
      </c>
      <c r="H299" s="309">
        <v>0.86</v>
      </c>
      <c r="I299" s="309">
        <v>0.78</v>
      </c>
      <c r="J299" s="322"/>
      <c r="K299" s="309">
        <v>0.705</v>
      </c>
      <c r="L299" s="323">
        <v>0.645</v>
      </c>
      <c r="M299" s="322"/>
      <c r="N299" s="357">
        <v>0.6</v>
      </c>
      <c r="O299" s="357">
        <v>0.6</v>
      </c>
      <c r="P299" s="324">
        <v>0.575</v>
      </c>
      <c r="Q299" s="324">
        <v>0.5</v>
      </c>
      <c r="R299" s="324">
        <v>0.36</v>
      </c>
      <c r="S299" s="324">
        <v>0.3</v>
      </c>
      <c r="T299" s="324">
        <v>0.24</v>
      </c>
      <c r="U299" s="324">
        <v>0.12</v>
      </c>
      <c r="V299" s="325">
        <v>0.0</v>
      </c>
      <c r="W299" s="325">
        <v>0.0</v>
      </c>
      <c r="X299" s="325">
        <v>0.0</v>
      </c>
      <c r="Y299" s="325">
        <v>0.0</v>
      </c>
      <c r="Z299" s="316">
        <f t="shared" si="3"/>
        <v>12.365</v>
      </c>
      <c r="AA299" s="317">
        <f t="shared" si="405"/>
        <v>10.40892193</v>
      </c>
      <c r="AB299" s="317">
        <f t="shared" ref="AB299:AF299" si="594">IF(ISERROR((D299/E299-1)*100),"n/a",(D299/E299-1)*100)</f>
        <v>11.61825726</v>
      </c>
      <c r="AC299" s="318">
        <f t="shared" si="594"/>
        <v>12.09302326</v>
      </c>
      <c r="AD299" s="318">
        <f t="shared" si="594"/>
        <v>10.82474227</v>
      </c>
      <c r="AE299" s="318">
        <f t="shared" si="594"/>
        <v>12.79069767</v>
      </c>
      <c r="AF299" s="318">
        <f t="shared" si="594"/>
        <v>10.25641026</v>
      </c>
      <c r="AG299" s="318">
        <f t="shared" si="486"/>
        <v>10.63829787</v>
      </c>
      <c r="AH299" s="318">
        <f t="shared" si="487"/>
        <v>9.302325581</v>
      </c>
      <c r="AI299" s="318">
        <f t="shared" si="488"/>
        <v>7.5</v>
      </c>
      <c r="AJ299" s="318">
        <f t="shared" ref="AJ299:AT299" si="595">IF(ISERROR((N299/O299-1)*100),"n/a",(N299/O299-1)*100)</f>
        <v>0</v>
      </c>
      <c r="AK299" s="318">
        <f t="shared" si="595"/>
        <v>4.347826087</v>
      </c>
      <c r="AL299" s="318">
        <f t="shared" si="595"/>
        <v>15</v>
      </c>
      <c r="AM299" s="318">
        <f t="shared" si="595"/>
        <v>38.88888889</v>
      </c>
      <c r="AN299" s="318">
        <f t="shared" si="595"/>
        <v>20</v>
      </c>
      <c r="AO299" s="318">
        <f t="shared" si="595"/>
        <v>25</v>
      </c>
      <c r="AP299" s="318">
        <f t="shared" si="595"/>
        <v>100</v>
      </c>
      <c r="AQ299" s="318" t="str">
        <f t="shared" si="595"/>
        <v>n/a</v>
      </c>
      <c r="AR299" s="318" t="str">
        <f t="shared" si="595"/>
        <v>n/a</v>
      </c>
      <c r="AS299" s="318" t="str">
        <f t="shared" si="595"/>
        <v>n/a</v>
      </c>
      <c r="AT299" s="318" t="str">
        <f t="shared" si="595"/>
        <v>n/a</v>
      </c>
      <c r="AU299" s="319">
        <f t="shared" si="9"/>
        <v>18.66683694</v>
      </c>
      <c r="AV299" s="320">
        <f t="shared" si="10"/>
        <v>23.43435484</v>
      </c>
    </row>
    <row r="300" ht="11.25" customHeight="1">
      <c r="A300" s="232" t="s">
        <v>778</v>
      </c>
      <c r="B300" s="99" t="s">
        <v>779</v>
      </c>
      <c r="C300" s="309">
        <v>0.69</v>
      </c>
      <c r="D300" s="310">
        <v>0.62</v>
      </c>
      <c r="E300" s="310">
        <v>0.5700000000000001</v>
      </c>
      <c r="F300" s="309">
        <v>0.54</v>
      </c>
      <c r="G300" s="309">
        <v>0.5133333333333333</v>
      </c>
      <c r="H300" s="309">
        <v>0.47110666666666673</v>
      </c>
      <c r="I300" s="309">
        <v>0.4488888888888889</v>
      </c>
      <c r="J300" s="322"/>
      <c r="K300" s="309">
        <v>0.41777777777777775</v>
      </c>
      <c r="L300" s="323">
        <v>0.3955555555555556</v>
      </c>
      <c r="M300" s="322"/>
      <c r="N300" s="356">
        <v>0.3644444444444444</v>
      </c>
      <c r="O300" s="356">
        <v>0.3288888888888889</v>
      </c>
      <c r="P300" s="324">
        <v>0.28</v>
      </c>
      <c r="Q300" s="324">
        <v>0.25222222222222224</v>
      </c>
      <c r="R300" s="324">
        <v>0.2</v>
      </c>
      <c r="S300" s="324">
        <v>0.18666666666666668</v>
      </c>
      <c r="T300" s="324">
        <v>0.16</v>
      </c>
      <c r="U300" s="324">
        <v>0.1511111111111111</v>
      </c>
      <c r="V300" s="324">
        <v>0.12740444444444446</v>
      </c>
      <c r="W300" s="324">
        <v>0.11258666666666667</v>
      </c>
      <c r="X300" s="324">
        <v>0.10074666666666666</v>
      </c>
      <c r="Y300" s="324">
        <v>0.044444444444444446</v>
      </c>
      <c r="Z300" s="316">
        <f t="shared" si="3"/>
        <v>6.975177778</v>
      </c>
      <c r="AA300" s="317">
        <f t="shared" si="405"/>
        <v>11.29032258</v>
      </c>
      <c r="AB300" s="317">
        <f t="shared" ref="AB300:AF300" si="596">IF(ISERROR((D300/E300-1)*100),"n/a",(D300/E300-1)*100)</f>
        <v>8.771929825</v>
      </c>
      <c r="AC300" s="318">
        <f t="shared" si="596"/>
        <v>5.555555556</v>
      </c>
      <c r="AD300" s="318">
        <f t="shared" si="596"/>
        <v>5.194805195</v>
      </c>
      <c r="AE300" s="318">
        <f t="shared" si="596"/>
        <v>8.963292107</v>
      </c>
      <c r="AF300" s="318">
        <f t="shared" si="596"/>
        <v>4.94950495</v>
      </c>
      <c r="AG300" s="318">
        <f t="shared" si="486"/>
        <v>7.446808511</v>
      </c>
      <c r="AH300" s="318">
        <f t="shared" si="487"/>
        <v>5.617977528</v>
      </c>
      <c r="AI300" s="318">
        <f t="shared" si="488"/>
        <v>8.536585366</v>
      </c>
      <c r="AJ300" s="318">
        <f t="shared" ref="AJ300:AT300" si="597">IF(ISERROR((N300/O300-1)*100),"n/a",(N300/O300-1)*100)</f>
        <v>10.81081081</v>
      </c>
      <c r="AK300" s="318">
        <f t="shared" si="597"/>
        <v>17.46031746</v>
      </c>
      <c r="AL300" s="318">
        <f t="shared" si="597"/>
        <v>11.01321586</v>
      </c>
      <c r="AM300" s="318">
        <f t="shared" si="597"/>
        <v>26.11111111</v>
      </c>
      <c r="AN300" s="318">
        <f t="shared" si="597"/>
        <v>7.142857143</v>
      </c>
      <c r="AO300" s="318">
        <f t="shared" si="597"/>
        <v>16.66666667</v>
      </c>
      <c r="AP300" s="318">
        <f t="shared" si="597"/>
        <v>5.882352941</v>
      </c>
      <c r="AQ300" s="318">
        <f t="shared" si="597"/>
        <v>18.60740947</v>
      </c>
      <c r="AR300" s="318">
        <f t="shared" si="597"/>
        <v>13.16121901</v>
      </c>
      <c r="AS300" s="318">
        <f t="shared" si="597"/>
        <v>11.75224987</v>
      </c>
      <c r="AT300" s="318">
        <f t="shared" si="597"/>
        <v>126.68</v>
      </c>
      <c r="AU300" s="319">
        <f t="shared" si="9"/>
        <v>16.5807496</v>
      </c>
      <c r="AV300" s="320">
        <f t="shared" si="10"/>
        <v>26.4795652</v>
      </c>
    </row>
    <row r="301" ht="11.25" customHeight="1">
      <c r="A301" s="299" t="s">
        <v>1292</v>
      </c>
      <c r="B301" s="331" t="s">
        <v>1293</v>
      </c>
      <c r="C301" s="309">
        <v>0.68</v>
      </c>
      <c r="D301" s="310">
        <v>0.64</v>
      </c>
      <c r="E301" s="310">
        <v>0.6</v>
      </c>
      <c r="F301" s="309">
        <v>0.48</v>
      </c>
      <c r="G301" s="309">
        <v>0.44</v>
      </c>
      <c r="H301" s="309">
        <v>0.4</v>
      </c>
      <c r="I301" s="309">
        <v>0.36</v>
      </c>
      <c r="J301" s="322"/>
      <c r="K301" s="309">
        <v>0.28</v>
      </c>
      <c r="L301" s="323">
        <v>0.24</v>
      </c>
      <c r="M301" s="322"/>
      <c r="N301" s="357">
        <v>0.0</v>
      </c>
      <c r="O301" s="357">
        <v>0.0</v>
      </c>
      <c r="P301" s="325">
        <v>0.0</v>
      </c>
      <c r="Q301" s="325">
        <v>0.0</v>
      </c>
      <c r="R301" s="325">
        <v>0.0</v>
      </c>
      <c r="S301" s="325">
        <v>0.0</v>
      </c>
      <c r="T301" s="325">
        <v>0.0</v>
      </c>
      <c r="U301" s="325">
        <v>0.0</v>
      </c>
      <c r="V301" s="325">
        <v>0.0</v>
      </c>
      <c r="W301" s="325">
        <v>0.0</v>
      </c>
      <c r="X301" s="325">
        <v>0.0</v>
      </c>
      <c r="Y301" s="325">
        <v>0.0</v>
      </c>
      <c r="Z301" s="316">
        <f t="shared" si="3"/>
        <v>4.12</v>
      </c>
      <c r="AA301" s="317">
        <f t="shared" si="405"/>
        <v>6.25</v>
      </c>
      <c r="AB301" s="317">
        <f t="shared" ref="AB301:AF301" si="598">IF(ISERROR((D301/E301-1)*100),"n/a",(D301/E301-1)*100)</f>
        <v>6.666666667</v>
      </c>
      <c r="AC301" s="318">
        <f t="shared" si="598"/>
        <v>25</v>
      </c>
      <c r="AD301" s="318">
        <f t="shared" si="598"/>
        <v>9.090909091</v>
      </c>
      <c r="AE301" s="318">
        <f t="shared" si="598"/>
        <v>10</v>
      </c>
      <c r="AF301" s="318">
        <f t="shared" si="598"/>
        <v>11.11111111</v>
      </c>
      <c r="AG301" s="318">
        <f t="shared" si="486"/>
        <v>28.57142857</v>
      </c>
      <c r="AH301" s="318">
        <f t="shared" si="487"/>
        <v>16.66666667</v>
      </c>
      <c r="AI301" s="318" t="str">
        <f t="shared" si="488"/>
        <v>n/a</v>
      </c>
      <c r="AJ301" s="318" t="str">
        <f t="shared" ref="AJ301:AT301" si="599">IF(ISERROR((N301/O301-1)*100),"n/a",(N301/O301-1)*100)</f>
        <v>n/a</v>
      </c>
      <c r="AK301" s="318" t="str">
        <f t="shared" si="599"/>
        <v>n/a</v>
      </c>
      <c r="AL301" s="318" t="str">
        <f t="shared" si="599"/>
        <v>n/a</v>
      </c>
      <c r="AM301" s="318" t="str">
        <f t="shared" si="599"/>
        <v>n/a</v>
      </c>
      <c r="AN301" s="318" t="str">
        <f t="shared" si="599"/>
        <v>n/a</v>
      </c>
      <c r="AO301" s="318" t="str">
        <f t="shared" si="599"/>
        <v>n/a</v>
      </c>
      <c r="AP301" s="318" t="str">
        <f t="shared" si="599"/>
        <v>n/a</v>
      </c>
      <c r="AQ301" s="318" t="str">
        <f t="shared" si="599"/>
        <v>n/a</v>
      </c>
      <c r="AR301" s="318" t="str">
        <f t="shared" si="599"/>
        <v>n/a</v>
      </c>
      <c r="AS301" s="318" t="str">
        <f t="shared" si="599"/>
        <v>n/a</v>
      </c>
      <c r="AT301" s="318" t="str">
        <f t="shared" si="599"/>
        <v>n/a</v>
      </c>
      <c r="AU301" s="319">
        <f t="shared" si="9"/>
        <v>14.16959776</v>
      </c>
      <c r="AV301" s="320">
        <f t="shared" si="10"/>
        <v>8.472583219</v>
      </c>
    </row>
    <row r="302" ht="11.25" customHeight="1">
      <c r="A302" s="333" t="s">
        <v>781</v>
      </c>
      <c r="B302" s="122" t="s">
        <v>782</v>
      </c>
      <c r="C302" s="309">
        <v>0.75</v>
      </c>
      <c r="D302" s="310">
        <v>0.71</v>
      </c>
      <c r="E302" s="330">
        <v>0.67</v>
      </c>
      <c r="F302" s="311">
        <v>0.625</v>
      </c>
      <c r="G302" s="311">
        <v>0.5675</v>
      </c>
      <c r="H302" s="311">
        <v>0.485</v>
      </c>
      <c r="I302" s="311">
        <v>0.4441666666666667</v>
      </c>
      <c r="J302" s="312"/>
      <c r="K302" s="311">
        <v>0.42</v>
      </c>
      <c r="L302" s="348">
        <v>0.38888666666666666</v>
      </c>
      <c r="M302" s="312"/>
      <c r="N302" s="361">
        <v>0.3444444444444445</v>
      </c>
      <c r="O302" s="361">
        <v>0.3</v>
      </c>
      <c r="P302" s="335">
        <v>0.25555555555555554</v>
      </c>
      <c r="Q302" s="335">
        <v>0.18518222222222225</v>
      </c>
      <c r="R302" s="335">
        <v>0.14073777777777777</v>
      </c>
      <c r="S302" s="335">
        <v>0.1135822222222222</v>
      </c>
      <c r="T302" s="335">
        <v>0.09382222222222224</v>
      </c>
      <c r="U302" s="335">
        <v>0.05926222222222222</v>
      </c>
      <c r="V302" s="335">
        <v>0.006582222222222222</v>
      </c>
      <c r="W302" s="315">
        <v>0.0</v>
      </c>
      <c r="X302" s="315">
        <v>0.04670222222222223</v>
      </c>
      <c r="Y302" s="335">
        <v>0.04530222222222222</v>
      </c>
      <c r="Z302" s="316">
        <f t="shared" si="3"/>
        <v>6.651726667</v>
      </c>
      <c r="AA302" s="317">
        <f t="shared" si="405"/>
        <v>5.633802817</v>
      </c>
      <c r="AB302" s="317">
        <f t="shared" ref="AB302:AF302" si="600">IF(ISERROR((D302/E302-1)*100),"n/a",(D302/E302-1)*100)</f>
        <v>5.970149254</v>
      </c>
      <c r="AC302" s="318">
        <f t="shared" si="600"/>
        <v>7.2</v>
      </c>
      <c r="AD302" s="318">
        <f t="shared" si="600"/>
        <v>10.13215859</v>
      </c>
      <c r="AE302" s="318">
        <f t="shared" si="600"/>
        <v>17.01030928</v>
      </c>
      <c r="AF302" s="318">
        <f t="shared" si="600"/>
        <v>9.193245779</v>
      </c>
      <c r="AG302" s="318">
        <f t="shared" si="486"/>
        <v>5.753968254</v>
      </c>
      <c r="AH302" s="318">
        <f t="shared" si="487"/>
        <v>8.000617146</v>
      </c>
      <c r="AI302" s="318">
        <f t="shared" si="488"/>
        <v>12.90258065</v>
      </c>
      <c r="AJ302" s="318">
        <f t="shared" ref="AJ302:AT302" si="601">IF(ISERROR((N302/O302-1)*100),"n/a",(N302/O302-1)*100)</f>
        <v>14.81481481</v>
      </c>
      <c r="AK302" s="318">
        <f t="shared" si="601"/>
        <v>17.39130435</v>
      </c>
      <c r="AL302" s="318">
        <f t="shared" si="601"/>
        <v>38.00220804</v>
      </c>
      <c r="AM302" s="318">
        <f t="shared" si="601"/>
        <v>31.5796122</v>
      </c>
      <c r="AN302" s="318">
        <f t="shared" si="601"/>
        <v>23.90827986</v>
      </c>
      <c r="AO302" s="318">
        <f t="shared" si="601"/>
        <v>21.06110848</v>
      </c>
      <c r="AP302" s="318">
        <f t="shared" si="601"/>
        <v>58.31708415</v>
      </c>
      <c r="AQ302" s="318">
        <f t="shared" si="601"/>
        <v>800.3376097</v>
      </c>
      <c r="AR302" s="318" t="str">
        <f t="shared" si="601"/>
        <v>n/a</v>
      </c>
      <c r="AS302" s="318">
        <f t="shared" si="601"/>
        <v>-100</v>
      </c>
      <c r="AT302" s="318">
        <f t="shared" si="601"/>
        <v>3.090356127</v>
      </c>
      <c r="AU302" s="319">
        <f t="shared" si="9"/>
        <v>52.12101103</v>
      </c>
      <c r="AV302" s="320">
        <f t="shared" si="10"/>
        <v>183.6623143</v>
      </c>
    </row>
    <row r="303" ht="11.25" customHeight="1">
      <c r="A303" s="321" t="s">
        <v>783</v>
      </c>
      <c r="B303" s="99" t="s">
        <v>784</v>
      </c>
      <c r="C303" s="309">
        <v>0.6</v>
      </c>
      <c r="D303" s="310">
        <v>0.54</v>
      </c>
      <c r="E303" s="316">
        <v>0.485</v>
      </c>
      <c r="F303" s="309">
        <v>0.45</v>
      </c>
      <c r="G303" s="309">
        <v>0.43</v>
      </c>
      <c r="H303" s="309">
        <v>0.42</v>
      </c>
      <c r="I303" s="328">
        <v>0.4</v>
      </c>
      <c r="J303" s="322"/>
      <c r="K303" s="309">
        <v>0.385</v>
      </c>
      <c r="L303" s="326">
        <v>0.38</v>
      </c>
      <c r="M303" s="322"/>
      <c r="N303" s="356">
        <v>0.36</v>
      </c>
      <c r="O303" s="357">
        <v>0.36</v>
      </c>
      <c r="P303" s="324">
        <v>0.33</v>
      </c>
      <c r="Q303" s="324">
        <v>0.315</v>
      </c>
      <c r="R303" s="324">
        <v>0.29375</v>
      </c>
      <c r="S303" s="324">
        <v>0.2375</v>
      </c>
      <c r="T303" s="325">
        <v>0.0</v>
      </c>
      <c r="U303" s="325">
        <v>0.0625</v>
      </c>
      <c r="V303" s="325">
        <v>0.1125</v>
      </c>
      <c r="W303" s="324">
        <v>0.175</v>
      </c>
      <c r="X303" s="325">
        <v>0.0875</v>
      </c>
      <c r="Y303" s="324">
        <v>0.1</v>
      </c>
      <c r="Z303" s="316">
        <f t="shared" si="3"/>
        <v>6.52375</v>
      </c>
      <c r="AA303" s="317">
        <f t="shared" si="405"/>
        <v>11.11111111</v>
      </c>
      <c r="AB303" s="317">
        <f t="shared" ref="AB303:AF303" si="602">IF(ISERROR((D303/E303-1)*100),"n/a",(D303/E303-1)*100)</f>
        <v>11.34020619</v>
      </c>
      <c r="AC303" s="318">
        <f t="shared" si="602"/>
        <v>7.777777778</v>
      </c>
      <c r="AD303" s="318">
        <f t="shared" si="602"/>
        <v>4.651162791</v>
      </c>
      <c r="AE303" s="318">
        <f t="shared" si="602"/>
        <v>2.380952381</v>
      </c>
      <c r="AF303" s="318">
        <f t="shared" si="602"/>
        <v>5</v>
      </c>
      <c r="AG303" s="318">
        <f t="shared" si="486"/>
        <v>3.896103896</v>
      </c>
      <c r="AH303" s="318">
        <f t="shared" si="487"/>
        <v>1.315789474</v>
      </c>
      <c r="AI303" s="318">
        <f t="shared" si="488"/>
        <v>5.555555556</v>
      </c>
      <c r="AJ303" s="318">
        <f t="shared" ref="AJ303:AT303" si="603">IF(ISERROR((N303/O303-1)*100),"n/a",(N303/O303-1)*100)</f>
        <v>0</v>
      </c>
      <c r="AK303" s="318">
        <f t="shared" si="603"/>
        <v>9.090909091</v>
      </c>
      <c r="AL303" s="318">
        <f t="shared" si="603"/>
        <v>4.761904762</v>
      </c>
      <c r="AM303" s="318">
        <f t="shared" si="603"/>
        <v>7.234042553</v>
      </c>
      <c r="AN303" s="318">
        <f t="shared" si="603"/>
        <v>23.68421053</v>
      </c>
      <c r="AO303" s="318" t="str">
        <f t="shared" si="603"/>
        <v>n/a</v>
      </c>
      <c r="AP303" s="318">
        <f t="shared" si="603"/>
        <v>-100</v>
      </c>
      <c r="AQ303" s="318">
        <f t="shared" si="603"/>
        <v>-44.44444444</v>
      </c>
      <c r="AR303" s="318">
        <f t="shared" si="603"/>
        <v>-35.71428571</v>
      </c>
      <c r="AS303" s="318">
        <f t="shared" si="603"/>
        <v>100</v>
      </c>
      <c r="AT303" s="318">
        <f t="shared" si="603"/>
        <v>-12.5</v>
      </c>
      <c r="AU303" s="319">
        <f t="shared" si="9"/>
        <v>0.2705787339</v>
      </c>
      <c r="AV303" s="320">
        <f t="shared" si="10"/>
        <v>36.92101151</v>
      </c>
    </row>
    <row r="304" ht="11.25" customHeight="1">
      <c r="A304" s="321" t="s">
        <v>1294</v>
      </c>
      <c r="B304" s="99" t="s">
        <v>1295</v>
      </c>
      <c r="C304" s="309">
        <v>0.76</v>
      </c>
      <c r="D304" s="310">
        <v>0.72</v>
      </c>
      <c r="E304" s="316">
        <v>0.66</v>
      </c>
      <c r="F304" s="309">
        <v>0.62</v>
      </c>
      <c r="G304" s="309">
        <v>0.59</v>
      </c>
      <c r="H304" s="309">
        <v>0.54</v>
      </c>
      <c r="I304" s="309">
        <v>0.46</v>
      </c>
      <c r="J304" s="322"/>
      <c r="K304" s="328">
        <v>0.42</v>
      </c>
      <c r="L304" s="323">
        <v>0.4</v>
      </c>
      <c r="M304" s="322"/>
      <c r="N304" s="357">
        <v>0.38</v>
      </c>
      <c r="O304" s="357">
        <v>0.38</v>
      </c>
      <c r="P304" s="324">
        <v>0.38</v>
      </c>
      <c r="Q304" s="324">
        <v>0.37667</v>
      </c>
      <c r="R304" s="324">
        <v>0.34667</v>
      </c>
      <c r="S304" s="324">
        <v>0.33333</v>
      </c>
      <c r="T304" s="324">
        <v>0.30222</v>
      </c>
      <c r="U304" s="324">
        <v>0.28889</v>
      </c>
      <c r="V304" s="324">
        <v>0.22222</v>
      </c>
      <c r="W304" s="324">
        <v>0.08593</v>
      </c>
      <c r="X304" s="325">
        <v>0.0</v>
      </c>
      <c r="Y304" s="325">
        <v>0.0</v>
      </c>
      <c r="Z304" s="316">
        <f t="shared" si="3"/>
        <v>8.26593</v>
      </c>
      <c r="AA304" s="317">
        <f t="shared" si="405"/>
        <v>5.555555556</v>
      </c>
      <c r="AB304" s="317">
        <f t="shared" ref="AB304:AF304" si="604">IF(ISERROR((D304/E304-1)*100),"n/a",(D304/E304-1)*100)</f>
        <v>9.090909091</v>
      </c>
      <c r="AC304" s="318">
        <f t="shared" si="604"/>
        <v>6.451612903</v>
      </c>
      <c r="AD304" s="318">
        <f t="shared" si="604"/>
        <v>5.084745763</v>
      </c>
      <c r="AE304" s="318">
        <f t="shared" si="604"/>
        <v>9.259259259</v>
      </c>
      <c r="AF304" s="318">
        <f t="shared" si="604"/>
        <v>17.39130435</v>
      </c>
      <c r="AG304" s="318">
        <f t="shared" si="486"/>
        <v>9.523809524</v>
      </c>
      <c r="AH304" s="318">
        <f t="shared" si="487"/>
        <v>5</v>
      </c>
      <c r="AI304" s="318">
        <f t="shared" si="488"/>
        <v>5.263157895</v>
      </c>
      <c r="AJ304" s="318">
        <f t="shared" ref="AJ304:AT304" si="605">IF(ISERROR((N304/O304-1)*100),"n/a",(N304/O304-1)*100)</f>
        <v>0</v>
      </c>
      <c r="AK304" s="318">
        <f t="shared" si="605"/>
        <v>0</v>
      </c>
      <c r="AL304" s="318">
        <f t="shared" si="605"/>
        <v>0.8840629729</v>
      </c>
      <c r="AM304" s="318">
        <f t="shared" si="605"/>
        <v>8.653762945</v>
      </c>
      <c r="AN304" s="318">
        <f t="shared" si="605"/>
        <v>4.00204002</v>
      </c>
      <c r="AO304" s="318">
        <f t="shared" si="605"/>
        <v>10.29382569</v>
      </c>
      <c r="AP304" s="318">
        <f t="shared" si="605"/>
        <v>4.614213022</v>
      </c>
      <c r="AQ304" s="318">
        <f t="shared" si="605"/>
        <v>30.00180002</v>
      </c>
      <c r="AR304" s="318">
        <f t="shared" si="605"/>
        <v>158.605842</v>
      </c>
      <c r="AS304" s="318" t="str">
        <f t="shared" si="605"/>
        <v>n/a</v>
      </c>
      <c r="AT304" s="318" t="str">
        <f t="shared" si="605"/>
        <v>n/a</v>
      </c>
      <c r="AU304" s="319">
        <f t="shared" si="9"/>
        <v>16.09310561</v>
      </c>
      <c r="AV304" s="320">
        <f t="shared" si="10"/>
        <v>36.23912207</v>
      </c>
    </row>
    <row r="305" ht="11.25" customHeight="1">
      <c r="A305" s="342" t="s">
        <v>1709</v>
      </c>
      <c r="B305" s="99" t="s">
        <v>1710</v>
      </c>
      <c r="C305" s="309">
        <v>0.52</v>
      </c>
      <c r="D305" s="310">
        <v>0.43</v>
      </c>
      <c r="E305" s="316">
        <v>0.38</v>
      </c>
      <c r="F305" s="328">
        <v>0.36</v>
      </c>
      <c r="G305" s="309">
        <v>0.35</v>
      </c>
      <c r="H305" s="309">
        <v>0.3</v>
      </c>
      <c r="I305" s="309">
        <v>0.1</v>
      </c>
      <c r="J305" s="322"/>
      <c r="K305" s="328">
        <v>0.04</v>
      </c>
      <c r="L305" s="326">
        <v>0.04</v>
      </c>
      <c r="M305" s="322"/>
      <c r="N305" s="357">
        <v>0.04</v>
      </c>
      <c r="O305" s="357">
        <v>0.225</v>
      </c>
      <c r="P305" s="324">
        <v>1.24</v>
      </c>
      <c r="Q305" s="324">
        <v>1.18</v>
      </c>
      <c r="R305" s="324">
        <v>1.1</v>
      </c>
      <c r="S305" s="324">
        <v>0.98</v>
      </c>
      <c r="T305" s="324">
        <v>0.88</v>
      </c>
      <c r="U305" s="324">
        <v>0.76</v>
      </c>
      <c r="V305" s="324">
        <v>0.68</v>
      </c>
      <c r="W305" s="324">
        <v>0.64</v>
      </c>
      <c r="X305" s="324">
        <v>0.576</v>
      </c>
      <c r="Y305" s="324">
        <v>0.512</v>
      </c>
      <c r="Z305" s="316">
        <f t="shared" si="3"/>
        <v>11.333</v>
      </c>
      <c r="AA305" s="317">
        <f t="shared" si="405"/>
        <v>20.93023256</v>
      </c>
      <c r="AB305" s="317">
        <f t="shared" ref="AB305:AF305" si="606">IF(ISERROR((D305/E305-1)*100),"n/a",(D305/E305-1)*100)</f>
        <v>13.15789474</v>
      </c>
      <c r="AC305" s="318">
        <f t="shared" si="606"/>
        <v>5.555555556</v>
      </c>
      <c r="AD305" s="318">
        <f t="shared" si="606"/>
        <v>2.857142857</v>
      </c>
      <c r="AE305" s="318">
        <f t="shared" si="606"/>
        <v>16.66666667</v>
      </c>
      <c r="AF305" s="318">
        <f t="shared" si="606"/>
        <v>200</v>
      </c>
      <c r="AG305" s="318">
        <f t="shared" si="486"/>
        <v>150</v>
      </c>
      <c r="AH305" s="318">
        <f t="shared" si="487"/>
        <v>0</v>
      </c>
      <c r="AI305" s="318">
        <f t="shared" si="488"/>
        <v>0</v>
      </c>
      <c r="AJ305" s="318">
        <f t="shared" ref="AJ305:AT305" si="607">IF(ISERROR((N305/O305-1)*100),"n/a",(N305/O305-1)*100)</f>
        <v>-82.22222222</v>
      </c>
      <c r="AK305" s="318">
        <f t="shared" si="607"/>
        <v>-81.85483871</v>
      </c>
      <c r="AL305" s="318">
        <f t="shared" si="607"/>
        <v>5.084745763</v>
      </c>
      <c r="AM305" s="318">
        <f t="shared" si="607"/>
        <v>7.272727273</v>
      </c>
      <c r="AN305" s="318">
        <f t="shared" si="607"/>
        <v>12.24489796</v>
      </c>
      <c r="AO305" s="318">
        <f t="shared" si="607"/>
        <v>11.36363636</v>
      </c>
      <c r="AP305" s="318">
        <f t="shared" si="607"/>
        <v>15.78947368</v>
      </c>
      <c r="AQ305" s="318">
        <f t="shared" si="607"/>
        <v>11.76470588</v>
      </c>
      <c r="AR305" s="318">
        <f t="shared" si="607"/>
        <v>6.25</v>
      </c>
      <c r="AS305" s="318">
        <f t="shared" si="607"/>
        <v>11.11111111</v>
      </c>
      <c r="AT305" s="318">
        <f t="shared" si="607"/>
        <v>12.5</v>
      </c>
      <c r="AU305" s="319">
        <f t="shared" si="9"/>
        <v>16.92358647</v>
      </c>
      <c r="AV305" s="320">
        <f t="shared" si="10"/>
        <v>61.65475393</v>
      </c>
    </row>
    <row r="306" ht="11.25" customHeight="1">
      <c r="A306" s="353" t="s">
        <v>1540</v>
      </c>
      <c r="B306" s="331" t="s">
        <v>1541</v>
      </c>
      <c r="C306" s="309">
        <v>1.01</v>
      </c>
      <c r="D306" s="310">
        <v>1.0</v>
      </c>
      <c r="E306" s="332">
        <v>0.91</v>
      </c>
      <c r="F306" s="337">
        <v>0.78</v>
      </c>
      <c r="G306" s="337">
        <v>0.74</v>
      </c>
      <c r="H306" s="337">
        <v>0.7</v>
      </c>
      <c r="I306" s="337">
        <v>0.66</v>
      </c>
      <c r="J306" s="338"/>
      <c r="K306" s="337">
        <v>0.64</v>
      </c>
      <c r="L306" s="344">
        <v>0.6</v>
      </c>
      <c r="M306" s="338"/>
      <c r="N306" s="364">
        <v>0.6</v>
      </c>
      <c r="O306" s="364">
        <v>0.61</v>
      </c>
      <c r="P306" s="340">
        <v>0.67</v>
      </c>
      <c r="Q306" s="340">
        <v>0.0</v>
      </c>
      <c r="R306" s="340">
        <v>0.0</v>
      </c>
      <c r="S306" s="340">
        <v>0.0</v>
      </c>
      <c r="T306" s="340">
        <v>0.0</v>
      </c>
      <c r="U306" s="340">
        <v>0.0</v>
      </c>
      <c r="V306" s="340">
        <v>0.0</v>
      </c>
      <c r="W306" s="340">
        <v>0.0</v>
      </c>
      <c r="X306" s="340">
        <v>0.0</v>
      </c>
      <c r="Y306" s="340">
        <v>0.0</v>
      </c>
      <c r="Z306" s="316">
        <f t="shared" si="3"/>
        <v>8.92</v>
      </c>
      <c r="AA306" s="317">
        <f t="shared" si="405"/>
        <v>1</v>
      </c>
      <c r="AB306" s="317">
        <f t="shared" ref="AB306:AF306" si="608">IF(ISERROR((D306/E306-1)*100),"n/a",(D306/E306-1)*100)</f>
        <v>9.89010989</v>
      </c>
      <c r="AC306" s="318">
        <f t="shared" si="608"/>
        <v>16.66666667</v>
      </c>
      <c r="AD306" s="318">
        <f t="shared" si="608"/>
        <v>5.405405405</v>
      </c>
      <c r="AE306" s="318">
        <f t="shared" si="608"/>
        <v>5.714285714</v>
      </c>
      <c r="AF306" s="318">
        <f t="shared" si="608"/>
        <v>6.060606061</v>
      </c>
      <c r="AG306" s="318">
        <f t="shared" si="486"/>
        <v>3.125</v>
      </c>
      <c r="AH306" s="318">
        <f t="shared" si="487"/>
        <v>6.666666667</v>
      </c>
      <c r="AI306" s="318">
        <f t="shared" si="488"/>
        <v>0</v>
      </c>
      <c r="AJ306" s="318">
        <f t="shared" ref="AJ306:AT306" si="609">IF(ISERROR((N306/O306-1)*100),"n/a",(N306/O306-1)*100)</f>
        <v>-1.639344262</v>
      </c>
      <c r="AK306" s="318">
        <f t="shared" si="609"/>
        <v>-8.955223881</v>
      </c>
      <c r="AL306" s="318" t="str">
        <f t="shared" si="609"/>
        <v>n/a</v>
      </c>
      <c r="AM306" s="318" t="str">
        <f t="shared" si="609"/>
        <v>n/a</v>
      </c>
      <c r="AN306" s="318" t="str">
        <f t="shared" si="609"/>
        <v>n/a</v>
      </c>
      <c r="AO306" s="318" t="str">
        <f t="shared" si="609"/>
        <v>n/a</v>
      </c>
      <c r="AP306" s="318" t="str">
        <f t="shared" si="609"/>
        <v>n/a</v>
      </c>
      <c r="AQ306" s="318" t="str">
        <f t="shared" si="609"/>
        <v>n/a</v>
      </c>
      <c r="AR306" s="318" t="str">
        <f t="shared" si="609"/>
        <v>n/a</v>
      </c>
      <c r="AS306" s="318" t="str">
        <f t="shared" si="609"/>
        <v>n/a</v>
      </c>
      <c r="AT306" s="318" t="str">
        <f t="shared" si="609"/>
        <v>n/a</v>
      </c>
      <c r="AU306" s="319">
        <f t="shared" si="9"/>
        <v>3.99401566</v>
      </c>
      <c r="AV306" s="320">
        <f t="shared" si="10"/>
        <v>6.609192446</v>
      </c>
    </row>
    <row r="307" ht="11.25" customHeight="1">
      <c r="A307" s="333" t="s">
        <v>283</v>
      </c>
      <c r="B307" s="122" t="s">
        <v>284</v>
      </c>
      <c r="C307" s="309">
        <v>14.2</v>
      </c>
      <c r="D307" s="310">
        <v>13.9</v>
      </c>
      <c r="E307" s="310">
        <v>13.55</v>
      </c>
      <c r="F307" s="309">
        <v>13.05</v>
      </c>
      <c r="G307" s="309">
        <v>12.8</v>
      </c>
      <c r="H307" s="309">
        <v>12.6</v>
      </c>
      <c r="I307" s="309">
        <v>12.4</v>
      </c>
      <c r="J307" s="322"/>
      <c r="K307" s="309">
        <v>12.0</v>
      </c>
      <c r="L307" s="323">
        <v>11.65</v>
      </c>
      <c r="M307" s="322"/>
      <c r="N307" s="356">
        <v>11.25</v>
      </c>
      <c r="O307" s="356">
        <v>10.9</v>
      </c>
      <c r="P307" s="324">
        <v>10.2</v>
      </c>
      <c r="Q307" s="324">
        <v>9.15</v>
      </c>
      <c r="R307" s="324">
        <v>8.25</v>
      </c>
      <c r="S307" s="324">
        <v>7.6</v>
      </c>
      <c r="T307" s="324">
        <v>6.9</v>
      </c>
      <c r="U307" s="324">
        <v>6.1</v>
      </c>
      <c r="V307" s="324">
        <v>5.5</v>
      </c>
      <c r="W307" s="324">
        <v>5.35</v>
      </c>
      <c r="X307" s="324">
        <v>5.1</v>
      </c>
      <c r="Y307" s="324">
        <v>4.9</v>
      </c>
      <c r="Z307" s="316">
        <f t="shared" si="3"/>
        <v>207.35</v>
      </c>
      <c r="AA307" s="317">
        <f t="shared" si="405"/>
        <v>2.158273381</v>
      </c>
      <c r="AB307" s="317">
        <f t="shared" ref="AB307:AF307" si="610">IF(ISERROR((D307/E307-1)*100),"n/a",(D307/E307-1)*100)</f>
        <v>2.58302583</v>
      </c>
      <c r="AC307" s="318">
        <f t="shared" si="610"/>
        <v>3.831417625</v>
      </c>
      <c r="AD307" s="318">
        <f t="shared" si="610"/>
        <v>1.953125</v>
      </c>
      <c r="AE307" s="318">
        <f t="shared" si="610"/>
        <v>1.587301587</v>
      </c>
      <c r="AF307" s="318">
        <f t="shared" si="610"/>
        <v>1.612903226</v>
      </c>
      <c r="AG307" s="318">
        <f t="shared" si="486"/>
        <v>3.333333333</v>
      </c>
      <c r="AH307" s="318">
        <f t="shared" si="487"/>
        <v>3.004291845</v>
      </c>
      <c r="AI307" s="318">
        <f t="shared" si="488"/>
        <v>3.555555556</v>
      </c>
      <c r="AJ307" s="318">
        <f t="shared" ref="AJ307:AT307" si="611">IF(ISERROR((N307/O307-1)*100),"n/a",(N307/O307-1)*100)</f>
        <v>3.211009174</v>
      </c>
      <c r="AK307" s="318">
        <f t="shared" si="611"/>
        <v>6.862745098</v>
      </c>
      <c r="AL307" s="318">
        <f t="shared" si="611"/>
        <v>11.47540984</v>
      </c>
      <c r="AM307" s="318">
        <f t="shared" si="611"/>
        <v>10.90909091</v>
      </c>
      <c r="AN307" s="318">
        <f t="shared" si="611"/>
        <v>8.552631579</v>
      </c>
      <c r="AO307" s="318">
        <f t="shared" si="611"/>
        <v>10.14492754</v>
      </c>
      <c r="AP307" s="318">
        <f t="shared" si="611"/>
        <v>13.1147541</v>
      </c>
      <c r="AQ307" s="318">
        <f t="shared" si="611"/>
        <v>10.90909091</v>
      </c>
      <c r="AR307" s="318">
        <f t="shared" si="611"/>
        <v>2.803738318</v>
      </c>
      <c r="AS307" s="318">
        <f t="shared" si="611"/>
        <v>4.901960784</v>
      </c>
      <c r="AT307" s="318">
        <f t="shared" si="611"/>
        <v>4.081632653</v>
      </c>
      <c r="AU307" s="319">
        <f t="shared" si="9"/>
        <v>5.529310914</v>
      </c>
      <c r="AV307" s="320">
        <f t="shared" si="10"/>
        <v>3.838736223</v>
      </c>
    </row>
    <row r="308" ht="11.25" customHeight="1">
      <c r="A308" s="321" t="s">
        <v>1542</v>
      </c>
      <c r="B308" s="99" t="s">
        <v>1543</v>
      </c>
      <c r="C308" s="309">
        <v>1.26</v>
      </c>
      <c r="D308" s="310">
        <v>1.2</v>
      </c>
      <c r="E308" s="310">
        <v>0.8023319999999999</v>
      </c>
      <c r="F308" s="309">
        <v>0.6922079999999999</v>
      </c>
      <c r="G308" s="309">
        <v>0.6292800000000001</v>
      </c>
      <c r="H308" s="309">
        <v>0.5239227959999999</v>
      </c>
      <c r="I308" s="309">
        <v>0.42694288199999997</v>
      </c>
      <c r="J308" s="322"/>
      <c r="K308" s="309">
        <v>0.375184602</v>
      </c>
      <c r="L308" s="326">
        <v>0.310486752</v>
      </c>
      <c r="M308" s="322"/>
      <c r="N308" s="356">
        <v>0.44556956999999997</v>
      </c>
      <c r="O308" s="357">
        <v>0.388139904</v>
      </c>
      <c r="P308" s="325">
        <v>0.679221234</v>
      </c>
      <c r="Q308" s="324">
        <v>0.776248344</v>
      </c>
      <c r="R308" s="324">
        <v>0.7568507879999999</v>
      </c>
      <c r="S308" s="324">
        <v>0.16171709399999998</v>
      </c>
      <c r="T308" s="325">
        <v>0.0</v>
      </c>
      <c r="U308" s="325">
        <v>0.0</v>
      </c>
      <c r="V308" s="325">
        <v>0.0</v>
      </c>
      <c r="W308" s="325">
        <v>0.0</v>
      </c>
      <c r="X308" s="325">
        <v>0.0</v>
      </c>
      <c r="Y308" s="325">
        <v>0.0</v>
      </c>
      <c r="Z308" s="316">
        <f t="shared" si="3"/>
        <v>9.428103966</v>
      </c>
      <c r="AA308" s="317">
        <f t="shared" si="405"/>
        <v>5</v>
      </c>
      <c r="AB308" s="317">
        <f t="shared" ref="AB308:AF308" si="612">IF(ISERROR((D308/E308-1)*100),"n/a",(D308/E308-1)*100)</f>
        <v>49.56402088</v>
      </c>
      <c r="AC308" s="318">
        <f t="shared" si="612"/>
        <v>15.90909091</v>
      </c>
      <c r="AD308" s="318">
        <f t="shared" si="612"/>
        <v>10</v>
      </c>
      <c r="AE308" s="318">
        <f t="shared" si="612"/>
        <v>20.10929946</v>
      </c>
      <c r="AF308" s="318">
        <f t="shared" si="612"/>
        <v>22.71496214</v>
      </c>
      <c r="AG308" s="318">
        <f t="shared" si="486"/>
        <v>13.7954169</v>
      </c>
      <c r="AH308" s="318">
        <f t="shared" si="487"/>
        <v>20.83755574</v>
      </c>
      <c r="AI308" s="318">
        <f t="shared" si="488"/>
        <v>-30.31688587</v>
      </c>
      <c r="AJ308" s="318">
        <f t="shared" ref="AJ308:AT308" si="613">IF(ISERROR((N308/O308-1)*100),"n/a",(N308/O308-1)*100)</f>
        <v>14.79612516</v>
      </c>
      <c r="AK308" s="318">
        <f t="shared" si="613"/>
        <v>-42.85515756</v>
      </c>
      <c r="AL308" s="318">
        <f t="shared" si="613"/>
        <v>-12.49949333</v>
      </c>
      <c r="AM308" s="318">
        <f t="shared" si="613"/>
        <v>2.562930013</v>
      </c>
      <c r="AN308" s="318">
        <f t="shared" si="613"/>
        <v>368.0091444</v>
      </c>
      <c r="AO308" s="318" t="str">
        <f t="shared" si="613"/>
        <v>n/a</v>
      </c>
      <c r="AP308" s="318" t="str">
        <f t="shared" si="613"/>
        <v>n/a</v>
      </c>
      <c r="AQ308" s="318" t="str">
        <f t="shared" si="613"/>
        <v>n/a</v>
      </c>
      <c r="AR308" s="318" t="str">
        <f t="shared" si="613"/>
        <v>n/a</v>
      </c>
      <c r="AS308" s="318" t="str">
        <f t="shared" si="613"/>
        <v>n/a</v>
      </c>
      <c r="AT308" s="318" t="str">
        <f t="shared" si="613"/>
        <v>n/a</v>
      </c>
      <c r="AU308" s="319">
        <f t="shared" si="9"/>
        <v>32.68764349</v>
      </c>
      <c r="AV308" s="320">
        <f t="shared" si="10"/>
        <v>99.22350576</v>
      </c>
    </row>
    <row r="309" ht="11.25" customHeight="1">
      <c r="A309" s="232" t="s">
        <v>1884</v>
      </c>
      <c r="B309" s="99" t="s">
        <v>1885</v>
      </c>
      <c r="C309" s="309">
        <v>1.18</v>
      </c>
      <c r="D309" s="310">
        <v>1.06</v>
      </c>
      <c r="E309" s="310">
        <v>0.94</v>
      </c>
      <c r="F309" s="310">
        <v>0.8966</v>
      </c>
      <c r="G309" s="310">
        <v>0.8568</v>
      </c>
      <c r="H309" s="310">
        <v>0.817</v>
      </c>
      <c r="I309" s="349">
        <v>0.7772</v>
      </c>
      <c r="J309" s="349"/>
      <c r="K309" s="349">
        <v>0.7772</v>
      </c>
      <c r="L309" s="327">
        <v>0.7772</v>
      </c>
      <c r="M309" s="349"/>
      <c r="N309" s="357">
        <v>0.7772</v>
      </c>
      <c r="O309" s="356">
        <v>0.7772</v>
      </c>
      <c r="P309" s="324">
        <v>0.7472</v>
      </c>
      <c r="Q309" s="324">
        <v>0.6675</v>
      </c>
      <c r="R309" s="324">
        <v>0.6178</v>
      </c>
      <c r="S309" s="324">
        <v>0.5081</v>
      </c>
      <c r="T309" s="324">
        <v>0.4267</v>
      </c>
      <c r="U309" s="324">
        <v>0.3683</v>
      </c>
      <c r="V309" s="324">
        <v>0.3122</v>
      </c>
      <c r="W309" s="325">
        <v>0.1992</v>
      </c>
      <c r="X309" s="324">
        <v>0.2192</v>
      </c>
      <c r="Y309" s="324">
        <v>0.1661</v>
      </c>
      <c r="Z309" s="316">
        <f t="shared" si="3"/>
        <v>13.8687</v>
      </c>
      <c r="AA309" s="317">
        <f t="shared" si="405"/>
        <v>11.32075472</v>
      </c>
      <c r="AB309" s="317">
        <f t="shared" ref="AB309:AF309" si="614">IF(ISERROR((D309/E309-1)*100),"n/a",(D309/E309-1)*100)</f>
        <v>12.76595745</v>
      </c>
      <c r="AC309" s="318">
        <f t="shared" si="614"/>
        <v>4.840508588</v>
      </c>
      <c r="AD309" s="318">
        <f t="shared" si="614"/>
        <v>4.64519141</v>
      </c>
      <c r="AE309" s="318">
        <f t="shared" si="614"/>
        <v>4.871481028</v>
      </c>
      <c r="AF309" s="318">
        <f t="shared" si="614"/>
        <v>5.120946989</v>
      </c>
      <c r="AG309" s="318">
        <f t="shared" si="486"/>
        <v>0</v>
      </c>
      <c r="AH309" s="318">
        <f t="shared" si="487"/>
        <v>0</v>
      </c>
      <c r="AI309" s="318">
        <f t="shared" si="488"/>
        <v>0</v>
      </c>
      <c r="AJ309" s="318">
        <f t="shared" ref="AJ309:AT309" si="615">IF(ISERROR((N309/O309-1)*100),"n/a",(N309/O309-1)*100)</f>
        <v>0</v>
      </c>
      <c r="AK309" s="318">
        <f t="shared" si="615"/>
        <v>4.014989293</v>
      </c>
      <c r="AL309" s="318">
        <f t="shared" si="615"/>
        <v>11.94007491</v>
      </c>
      <c r="AM309" s="318">
        <f t="shared" si="615"/>
        <v>8.044674652</v>
      </c>
      <c r="AN309" s="318">
        <f t="shared" si="615"/>
        <v>21.59023814</v>
      </c>
      <c r="AO309" s="318">
        <f t="shared" si="615"/>
        <v>19.07663464</v>
      </c>
      <c r="AP309" s="318">
        <f t="shared" si="615"/>
        <v>15.85663861</v>
      </c>
      <c r="AQ309" s="318">
        <f t="shared" si="615"/>
        <v>17.96925048</v>
      </c>
      <c r="AR309" s="318">
        <f t="shared" si="615"/>
        <v>56.72690763</v>
      </c>
      <c r="AS309" s="318">
        <f t="shared" si="615"/>
        <v>-9.124087591</v>
      </c>
      <c r="AT309" s="318">
        <f t="shared" si="615"/>
        <v>31.96869356</v>
      </c>
      <c r="AU309" s="319">
        <f t="shared" si="9"/>
        <v>11.08144272</v>
      </c>
      <c r="AV309" s="320">
        <f t="shared" si="10"/>
        <v>14.29224943</v>
      </c>
    </row>
    <row r="310" ht="11.25" customHeight="1">
      <c r="A310" s="321" t="s">
        <v>785</v>
      </c>
      <c r="B310" s="99" t="s">
        <v>786</v>
      </c>
      <c r="C310" s="309">
        <v>0.99</v>
      </c>
      <c r="D310" s="310">
        <v>0.95</v>
      </c>
      <c r="E310" s="310">
        <v>0.91</v>
      </c>
      <c r="F310" s="309">
        <v>0.87</v>
      </c>
      <c r="G310" s="309">
        <v>0.83</v>
      </c>
      <c r="H310" s="309">
        <v>0.78</v>
      </c>
      <c r="I310" s="309">
        <v>0.72</v>
      </c>
      <c r="J310" s="322"/>
      <c r="K310" s="309">
        <v>0.54</v>
      </c>
      <c r="L310" s="323">
        <v>0.391242</v>
      </c>
      <c r="M310" s="322"/>
      <c r="N310" s="356">
        <v>0.2939</v>
      </c>
      <c r="O310" s="356">
        <v>0.2518</v>
      </c>
      <c r="P310" s="325">
        <v>0.0</v>
      </c>
      <c r="Q310" s="325">
        <v>0.0</v>
      </c>
      <c r="R310" s="325">
        <v>0.0</v>
      </c>
      <c r="S310" s="325">
        <v>0.0</v>
      </c>
      <c r="T310" s="325">
        <v>0.0</v>
      </c>
      <c r="U310" s="325">
        <v>0.0</v>
      </c>
      <c r="V310" s="325">
        <v>0.0</v>
      </c>
      <c r="W310" s="325">
        <v>0.0</v>
      </c>
      <c r="X310" s="325">
        <v>0.0</v>
      </c>
      <c r="Y310" s="325">
        <v>0.0</v>
      </c>
      <c r="Z310" s="316">
        <f t="shared" si="3"/>
        <v>7.526942</v>
      </c>
      <c r="AA310" s="317">
        <f t="shared" si="405"/>
        <v>4.210526316</v>
      </c>
      <c r="AB310" s="317">
        <f t="shared" ref="AB310:AF310" si="616">IF(ISERROR((D310/E310-1)*100),"n/a",(D310/E310-1)*100)</f>
        <v>4.395604396</v>
      </c>
      <c r="AC310" s="318">
        <f t="shared" si="616"/>
        <v>4.597701149</v>
      </c>
      <c r="AD310" s="318">
        <f t="shared" si="616"/>
        <v>4.819277108</v>
      </c>
      <c r="AE310" s="318">
        <f t="shared" si="616"/>
        <v>6.41025641</v>
      </c>
      <c r="AF310" s="318">
        <f t="shared" si="616"/>
        <v>8.333333333</v>
      </c>
      <c r="AG310" s="318">
        <f t="shared" si="486"/>
        <v>33.33333333</v>
      </c>
      <c r="AH310" s="318">
        <f t="shared" si="487"/>
        <v>38.0219915</v>
      </c>
      <c r="AI310" s="318">
        <f t="shared" si="488"/>
        <v>33.12078938</v>
      </c>
      <c r="AJ310" s="318">
        <f t="shared" ref="AJ310:AT310" si="617">IF(ISERROR((N310/O310-1)*100),"n/a",(N310/O310-1)*100)</f>
        <v>16.71961875</v>
      </c>
      <c r="AK310" s="318" t="str">
        <f t="shared" si="617"/>
        <v>n/a</v>
      </c>
      <c r="AL310" s="318" t="str">
        <f t="shared" si="617"/>
        <v>n/a</v>
      </c>
      <c r="AM310" s="318" t="str">
        <f t="shared" si="617"/>
        <v>n/a</v>
      </c>
      <c r="AN310" s="318" t="str">
        <f t="shared" si="617"/>
        <v>n/a</v>
      </c>
      <c r="AO310" s="318" t="str">
        <f t="shared" si="617"/>
        <v>n/a</v>
      </c>
      <c r="AP310" s="318" t="str">
        <f t="shared" si="617"/>
        <v>n/a</v>
      </c>
      <c r="AQ310" s="318" t="str">
        <f t="shared" si="617"/>
        <v>n/a</v>
      </c>
      <c r="AR310" s="318" t="str">
        <f t="shared" si="617"/>
        <v>n/a</v>
      </c>
      <c r="AS310" s="318" t="str">
        <f t="shared" si="617"/>
        <v>n/a</v>
      </c>
      <c r="AT310" s="318" t="str">
        <f t="shared" si="617"/>
        <v>n/a</v>
      </c>
      <c r="AU310" s="319">
        <f t="shared" si="9"/>
        <v>15.39624317</v>
      </c>
      <c r="AV310" s="320">
        <f t="shared" si="10"/>
        <v>13.96353283</v>
      </c>
    </row>
    <row r="311" ht="11.25" customHeight="1">
      <c r="A311" s="336" t="s">
        <v>1544</v>
      </c>
      <c r="B311" s="331" t="s">
        <v>1545</v>
      </c>
      <c r="C311" s="309">
        <v>0.9075</v>
      </c>
      <c r="D311" s="310">
        <v>0.864</v>
      </c>
      <c r="E311" s="310">
        <v>0.8200000000000001</v>
      </c>
      <c r="F311" s="309">
        <v>0.697</v>
      </c>
      <c r="G311" s="309">
        <v>0.483</v>
      </c>
      <c r="H311" s="309">
        <v>0.391</v>
      </c>
      <c r="I311" s="309">
        <v>0.085</v>
      </c>
      <c r="J311" s="322"/>
      <c r="K311" s="328">
        <v>0.0</v>
      </c>
      <c r="L311" s="326">
        <v>0.0</v>
      </c>
      <c r="M311" s="322"/>
      <c r="N311" s="357">
        <v>0.0</v>
      </c>
      <c r="O311" s="357">
        <v>0.25</v>
      </c>
      <c r="P311" s="324">
        <v>2.88</v>
      </c>
      <c r="Q311" s="324">
        <v>2.84</v>
      </c>
      <c r="R311" s="324">
        <v>2.8</v>
      </c>
      <c r="S311" s="325">
        <v>2.78</v>
      </c>
      <c r="T311" s="325">
        <v>2.78</v>
      </c>
      <c r="U311" s="324">
        <v>2.78</v>
      </c>
      <c r="V311" s="324">
        <v>2.72</v>
      </c>
      <c r="W311" s="324">
        <v>2.632</v>
      </c>
      <c r="X311" s="324">
        <v>2.48</v>
      </c>
      <c r="Y311" s="324">
        <v>2.4</v>
      </c>
      <c r="Z311" s="316">
        <f t="shared" si="3"/>
        <v>31.5895</v>
      </c>
      <c r="AA311" s="317">
        <f t="shared" si="405"/>
        <v>5.034722222</v>
      </c>
      <c r="AB311" s="317">
        <f t="shared" ref="AB311:AF311" si="618">IF(ISERROR((D311/E311-1)*100),"n/a",(D311/E311-1)*100)</f>
        <v>5.365853659</v>
      </c>
      <c r="AC311" s="318">
        <f t="shared" si="618"/>
        <v>17.64705882</v>
      </c>
      <c r="AD311" s="318">
        <f t="shared" si="618"/>
        <v>44.30641822</v>
      </c>
      <c r="AE311" s="318">
        <f t="shared" si="618"/>
        <v>23.52941176</v>
      </c>
      <c r="AF311" s="318">
        <f t="shared" si="618"/>
        <v>360</v>
      </c>
      <c r="AG311" s="318" t="str">
        <f t="shared" si="486"/>
        <v>n/a</v>
      </c>
      <c r="AH311" s="318" t="str">
        <f t="shared" si="487"/>
        <v>n/a</v>
      </c>
      <c r="AI311" s="318" t="str">
        <f t="shared" si="488"/>
        <v>n/a</v>
      </c>
      <c r="AJ311" s="318">
        <f t="shared" ref="AJ311:AT311" si="619">IF(ISERROR((N311/O311-1)*100),"n/a",(N311/O311-1)*100)</f>
        <v>-100</v>
      </c>
      <c r="AK311" s="318">
        <f t="shared" si="619"/>
        <v>-91.31944444</v>
      </c>
      <c r="AL311" s="318">
        <f t="shared" si="619"/>
        <v>1.408450704</v>
      </c>
      <c r="AM311" s="318">
        <f t="shared" si="619"/>
        <v>1.428571429</v>
      </c>
      <c r="AN311" s="318">
        <f t="shared" si="619"/>
        <v>0.7194244604</v>
      </c>
      <c r="AO311" s="318">
        <f t="shared" si="619"/>
        <v>0</v>
      </c>
      <c r="AP311" s="318">
        <f t="shared" si="619"/>
        <v>0</v>
      </c>
      <c r="AQ311" s="318">
        <f t="shared" si="619"/>
        <v>2.205882353</v>
      </c>
      <c r="AR311" s="318">
        <f t="shared" si="619"/>
        <v>3.343465046</v>
      </c>
      <c r="AS311" s="318">
        <f t="shared" si="619"/>
        <v>6.129032258</v>
      </c>
      <c r="AT311" s="318">
        <f t="shared" si="619"/>
        <v>3.333333333</v>
      </c>
      <c r="AU311" s="319">
        <f t="shared" si="9"/>
        <v>16.65483411</v>
      </c>
      <c r="AV311" s="320">
        <f t="shared" si="10"/>
        <v>95.58217531</v>
      </c>
    </row>
    <row r="312" ht="11.25" customHeight="1">
      <c r="A312" s="368" t="s">
        <v>2062</v>
      </c>
      <c r="B312" s="122" t="s">
        <v>2063</v>
      </c>
      <c r="C312" s="309">
        <v>1.17</v>
      </c>
      <c r="D312" s="310">
        <v>1.05</v>
      </c>
      <c r="E312" s="346">
        <v>0.9299999999999999</v>
      </c>
      <c r="F312" s="311">
        <v>0.8200000000000001</v>
      </c>
      <c r="G312" s="311">
        <v>0.7400000000000001</v>
      </c>
      <c r="H312" s="334">
        <v>0.68</v>
      </c>
      <c r="I312" s="334">
        <v>0.68</v>
      </c>
      <c r="J312" s="363"/>
      <c r="K312" s="334">
        <v>0.78</v>
      </c>
      <c r="L312" s="313">
        <v>1.08</v>
      </c>
      <c r="M312" s="363"/>
      <c r="N312" s="359">
        <v>1.08</v>
      </c>
      <c r="O312" s="393">
        <v>1.08</v>
      </c>
      <c r="P312" s="335">
        <v>1.07</v>
      </c>
      <c r="Q312" s="335">
        <v>1.03</v>
      </c>
      <c r="R312" s="335">
        <v>0.99</v>
      </c>
      <c r="S312" s="315">
        <v>0.95</v>
      </c>
      <c r="T312" s="315">
        <v>0.98</v>
      </c>
      <c r="U312" s="335">
        <v>1.02</v>
      </c>
      <c r="V312" s="335">
        <v>0.94</v>
      </c>
      <c r="W312" s="335">
        <v>0.8600000000000001</v>
      </c>
      <c r="X312" s="335">
        <v>0.76</v>
      </c>
      <c r="Y312" s="335">
        <v>0.68</v>
      </c>
      <c r="Z312" s="316">
        <f t="shared" si="3"/>
        <v>19.37</v>
      </c>
      <c r="AA312" s="317">
        <f t="shared" si="405"/>
        <v>11.42857143</v>
      </c>
      <c r="AB312" s="317">
        <f t="shared" ref="AB312:AF312" si="620">IF(ISERROR((D312/E312-1)*100),"n/a",(D312/E312-1)*100)</f>
        <v>12.90322581</v>
      </c>
      <c r="AC312" s="318">
        <f t="shared" si="620"/>
        <v>13.41463415</v>
      </c>
      <c r="AD312" s="318">
        <f t="shared" si="620"/>
        <v>10.81081081</v>
      </c>
      <c r="AE312" s="318">
        <f t="shared" si="620"/>
        <v>8.823529412</v>
      </c>
      <c r="AF312" s="318">
        <f t="shared" si="620"/>
        <v>0</v>
      </c>
      <c r="AG312" s="318">
        <f t="shared" si="486"/>
        <v>-12.82051282</v>
      </c>
      <c r="AH312" s="318">
        <f t="shared" si="487"/>
        <v>-27.77777778</v>
      </c>
      <c r="AI312" s="318">
        <f t="shared" si="488"/>
        <v>0</v>
      </c>
      <c r="AJ312" s="318">
        <f t="shared" ref="AJ312:AT312" si="621">IF(ISERROR((N312/O312-1)*100),"n/a",(N312/O312-1)*100)</f>
        <v>0</v>
      </c>
      <c r="AK312" s="318">
        <f t="shared" si="621"/>
        <v>0.9345794393</v>
      </c>
      <c r="AL312" s="318">
        <f t="shared" si="621"/>
        <v>3.883495146</v>
      </c>
      <c r="AM312" s="318">
        <f t="shared" si="621"/>
        <v>4.04040404</v>
      </c>
      <c r="AN312" s="318">
        <f t="shared" si="621"/>
        <v>4.210526316</v>
      </c>
      <c r="AO312" s="318">
        <f t="shared" si="621"/>
        <v>-3.06122449</v>
      </c>
      <c r="AP312" s="318">
        <f t="shared" si="621"/>
        <v>-3.921568627</v>
      </c>
      <c r="AQ312" s="318">
        <f t="shared" si="621"/>
        <v>8.510638298</v>
      </c>
      <c r="AR312" s="318">
        <f t="shared" si="621"/>
        <v>9.302325581</v>
      </c>
      <c r="AS312" s="318">
        <f t="shared" si="621"/>
        <v>13.15789474</v>
      </c>
      <c r="AT312" s="318">
        <f t="shared" si="621"/>
        <v>11.76470588</v>
      </c>
      <c r="AU312" s="319">
        <f t="shared" si="9"/>
        <v>3.280212866</v>
      </c>
      <c r="AV312" s="320">
        <f t="shared" si="10"/>
        <v>10.09904018</v>
      </c>
    </row>
    <row r="313" ht="11.25" customHeight="1">
      <c r="A313" s="321" t="s">
        <v>1546</v>
      </c>
      <c r="B313" s="99" t="s">
        <v>1547</v>
      </c>
      <c r="C313" s="309">
        <v>0.75</v>
      </c>
      <c r="D313" s="310">
        <v>0.71</v>
      </c>
      <c r="E313" s="310">
        <v>0.67</v>
      </c>
      <c r="F313" s="309">
        <v>0.63</v>
      </c>
      <c r="G313" s="309">
        <v>0.59</v>
      </c>
      <c r="H313" s="309">
        <v>0.54</v>
      </c>
      <c r="I313" s="309">
        <v>0.46</v>
      </c>
      <c r="J313" s="322"/>
      <c r="K313" s="309">
        <v>0.2</v>
      </c>
      <c r="L313" s="326">
        <v>0.0</v>
      </c>
      <c r="M313" s="322"/>
      <c r="N313" s="357">
        <v>0.0</v>
      </c>
      <c r="O313" s="357">
        <v>0.0</v>
      </c>
      <c r="P313" s="325">
        <v>0.0</v>
      </c>
      <c r="Q313" s="325">
        <v>0.0</v>
      </c>
      <c r="R313" s="325">
        <v>0.0</v>
      </c>
      <c r="S313" s="325">
        <v>0.0</v>
      </c>
      <c r="T313" s="325">
        <v>0.0</v>
      </c>
      <c r="U313" s="325">
        <v>0.0</v>
      </c>
      <c r="V313" s="325">
        <v>0.0</v>
      </c>
      <c r="W313" s="325">
        <v>0.0</v>
      </c>
      <c r="X313" s="325">
        <v>0.0</v>
      </c>
      <c r="Y313" s="325">
        <v>0.0</v>
      </c>
      <c r="Z313" s="316">
        <f t="shared" si="3"/>
        <v>4.55</v>
      </c>
      <c r="AA313" s="317">
        <f t="shared" si="405"/>
        <v>5.633802817</v>
      </c>
      <c r="AB313" s="317">
        <f t="shared" ref="AB313:AF313" si="622">IF(ISERROR((D313/E313-1)*100),"n/a",(D313/E313-1)*100)</f>
        <v>5.970149254</v>
      </c>
      <c r="AC313" s="318">
        <f t="shared" si="622"/>
        <v>6.349206349</v>
      </c>
      <c r="AD313" s="318">
        <f t="shared" si="622"/>
        <v>6.779661017</v>
      </c>
      <c r="AE313" s="318">
        <f t="shared" si="622"/>
        <v>9.259259259</v>
      </c>
      <c r="AF313" s="318">
        <f t="shared" si="622"/>
        <v>17.39130435</v>
      </c>
      <c r="AG313" s="318">
        <f t="shared" si="486"/>
        <v>130</v>
      </c>
      <c r="AH313" s="318" t="str">
        <f t="shared" si="487"/>
        <v>n/a</v>
      </c>
      <c r="AI313" s="318" t="str">
        <f t="shared" si="488"/>
        <v>n/a</v>
      </c>
      <c r="AJ313" s="318" t="str">
        <f t="shared" ref="AJ313:AT313" si="623">IF(ISERROR((N313/O313-1)*100),"n/a",(N313/O313-1)*100)</f>
        <v>n/a</v>
      </c>
      <c r="AK313" s="318" t="str">
        <f t="shared" si="623"/>
        <v>n/a</v>
      </c>
      <c r="AL313" s="318" t="str">
        <f t="shared" si="623"/>
        <v>n/a</v>
      </c>
      <c r="AM313" s="318" t="str">
        <f t="shared" si="623"/>
        <v>n/a</v>
      </c>
      <c r="AN313" s="318" t="str">
        <f t="shared" si="623"/>
        <v>n/a</v>
      </c>
      <c r="AO313" s="318" t="str">
        <f t="shared" si="623"/>
        <v>n/a</v>
      </c>
      <c r="AP313" s="318" t="str">
        <f t="shared" si="623"/>
        <v>n/a</v>
      </c>
      <c r="AQ313" s="318" t="str">
        <f t="shared" si="623"/>
        <v>n/a</v>
      </c>
      <c r="AR313" s="318" t="str">
        <f t="shared" si="623"/>
        <v>n/a</v>
      </c>
      <c r="AS313" s="318" t="str">
        <f t="shared" si="623"/>
        <v>n/a</v>
      </c>
      <c r="AT313" s="318" t="str">
        <f t="shared" si="623"/>
        <v>n/a</v>
      </c>
      <c r="AU313" s="319">
        <f t="shared" si="9"/>
        <v>25.91191186</v>
      </c>
      <c r="AV313" s="320">
        <f t="shared" si="10"/>
        <v>46.08300438</v>
      </c>
    </row>
    <row r="314" ht="11.25" customHeight="1">
      <c r="A314" s="321" t="s">
        <v>1548</v>
      </c>
      <c r="B314" s="99" t="s">
        <v>1549</v>
      </c>
      <c r="C314" s="309">
        <v>1.0</v>
      </c>
      <c r="D314" s="310">
        <v>0.84</v>
      </c>
      <c r="E314" s="310">
        <v>0.6900000000000001</v>
      </c>
      <c r="F314" s="309">
        <v>0.54</v>
      </c>
      <c r="G314" s="309">
        <v>0.41</v>
      </c>
      <c r="H314" s="309">
        <v>0.29</v>
      </c>
      <c r="I314" s="309">
        <v>0.18</v>
      </c>
      <c r="J314" s="309"/>
      <c r="K314" s="309">
        <v>0.1</v>
      </c>
      <c r="L314" s="323">
        <v>0.04</v>
      </c>
      <c r="M314" s="309"/>
      <c r="N314" s="356">
        <v>0.04</v>
      </c>
      <c r="O314" s="356">
        <v>0.47</v>
      </c>
      <c r="P314" s="324">
        <v>0.92</v>
      </c>
      <c r="Q314" s="324">
        <v>0.92</v>
      </c>
      <c r="R314" s="324">
        <v>0.92</v>
      </c>
      <c r="S314" s="324">
        <v>0.92</v>
      </c>
      <c r="T314" s="324">
        <v>0.92</v>
      </c>
      <c r="U314" s="324">
        <v>0.8981</v>
      </c>
      <c r="V314" s="324">
        <v>0.85534</v>
      </c>
      <c r="W314" s="324">
        <v>0.8146</v>
      </c>
      <c r="X314" s="324">
        <v>0.7774399999999999</v>
      </c>
      <c r="Y314" s="324">
        <v>0.7256199999999999</v>
      </c>
      <c r="Z314" s="316">
        <f t="shared" si="3"/>
        <v>13.2711</v>
      </c>
      <c r="AA314" s="317">
        <f t="shared" si="405"/>
        <v>19.04761905</v>
      </c>
      <c r="AB314" s="317">
        <f t="shared" ref="AB314:AF314" si="624">IF(ISERROR((D314/E314-1)*100),"n/a",(D314/E314-1)*100)</f>
        <v>21.73913043</v>
      </c>
      <c r="AC314" s="318">
        <f t="shared" si="624"/>
        <v>27.77777778</v>
      </c>
      <c r="AD314" s="318">
        <f t="shared" si="624"/>
        <v>31.70731707</v>
      </c>
      <c r="AE314" s="318">
        <f t="shared" si="624"/>
        <v>41.37931034</v>
      </c>
      <c r="AF314" s="318">
        <f t="shared" si="624"/>
        <v>61.11111111</v>
      </c>
      <c r="AG314" s="318">
        <f t="shared" si="486"/>
        <v>80</v>
      </c>
      <c r="AH314" s="318">
        <f t="shared" si="487"/>
        <v>150</v>
      </c>
      <c r="AI314" s="318">
        <f t="shared" si="488"/>
        <v>0</v>
      </c>
      <c r="AJ314" s="318">
        <f t="shared" ref="AJ314:AT314" si="625">IF(ISERROR((N314/O314-1)*100),"n/a",(N314/O314-1)*100)</f>
        <v>-91.4893617</v>
      </c>
      <c r="AK314" s="318">
        <f t="shared" si="625"/>
        <v>-48.91304348</v>
      </c>
      <c r="AL314" s="318">
        <f t="shared" si="625"/>
        <v>0</v>
      </c>
      <c r="AM314" s="318">
        <f t="shared" si="625"/>
        <v>0</v>
      </c>
      <c r="AN314" s="318">
        <f t="shared" si="625"/>
        <v>0</v>
      </c>
      <c r="AO314" s="318">
        <f t="shared" si="625"/>
        <v>0</v>
      </c>
      <c r="AP314" s="318">
        <f t="shared" si="625"/>
        <v>2.438481238</v>
      </c>
      <c r="AQ314" s="318">
        <f t="shared" si="625"/>
        <v>4.999181612</v>
      </c>
      <c r="AR314" s="318">
        <f t="shared" si="625"/>
        <v>5.001227596</v>
      </c>
      <c r="AS314" s="318">
        <f t="shared" si="625"/>
        <v>4.77979008</v>
      </c>
      <c r="AT314" s="318">
        <f t="shared" si="625"/>
        <v>7.141479011</v>
      </c>
      <c r="AU314" s="319">
        <f t="shared" si="9"/>
        <v>15.83600101</v>
      </c>
      <c r="AV314" s="320">
        <f t="shared" si="10"/>
        <v>47.48195429</v>
      </c>
    </row>
    <row r="315" ht="11.25" customHeight="1">
      <c r="A315" s="299" t="s">
        <v>286</v>
      </c>
      <c r="B315" s="331" t="s">
        <v>287</v>
      </c>
      <c r="C315" s="309">
        <v>4.11</v>
      </c>
      <c r="D315" s="310">
        <v>4.02</v>
      </c>
      <c r="E315" s="347">
        <v>3.94</v>
      </c>
      <c r="F315" s="337">
        <v>3.8</v>
      </c>
      <c r="G315" s="337">
        <v>3.55</v>
      </c>
      <c r="H315" s="337">
        <v>3.21</v>
      </c>
      <c r="I315" s="337">
        <v>2.97</v>
      </c>
      <c r="J315" s="338"/>
      <c r="K315" s="337">
        <v>2.8</v>
      </c>
      <c r="L315" s="339">
        <v>2.7</v>
      </c>
      <c r="M315" s="338"/>
      <c r="N315" s="365">
        <v>2.65</v>
      </c>
      <c r="O315" s="365">
        <v>2.61</v>
      </c>
      <c r="P315" s="341">
        <v>2.48</v>
      </c>
      <c r="Q315" s="341">
        <v>2.335</v>
      </c>
      <c r="R315" s="341">
        <v>2.24</v>
      </c>
      <c r="S315" s="341">
        <v>2.12</v>
      </c>
      <c r="T315" s="341">
        <v>1.975</v>
      </c>
      <c r="U315" s="341">
        <v>1.945</v>
      </c>
      <c r="V315" s="341">
        <v>1.925</v>
      </c>
      <c r="W315" s="341">
        <v>1.89</v>
      </c>
      <c r="X315" s="341">
        <v>1.82</v>
      </c>
      <c r="Y315" s="341">
        <v>1.77</v>
      </c>
      <c r="Z315" s="316">
        <f t="shared" si="3"/>
        <v>56.86</v>
      </c>
      <c r="AA315" s="317">
        <f t="shared" si="405"/>
        <v>2.23880597</v>
      </c>
      <c r="AB315" s="317">
        <f t="shared" ref="AB315:AF315" si="626">IF(ISERROR((D315/E315-1)*100),"n/a",(D315/E315-1)*100)</f>
        <v>2.030456853</v>
      </c>
      <c r="AC315" s="318">
        <f t="shared" si="626"/>
        <v>3.684210526</v>
      </c>
      <c r="AD315" s="318">
        <f t="shared" si="626"/>
        <v>7.042253521</v>
      </c>
      <c r="AE315" s="318">
        <f t="shared" si="626"/>
        <v>10.59190031</v>
      </c>
      <c r="AF315" s="318">
        <f t="shared" si="626"/>
        <v>8.080808081</v>
      </c>
      <c r="AG315" s="318">
        <f t="shared" si="486"/>
        <v>6.071428571</v>
      </c>
      <c r="AH315" s="318">
        <f t="shared" si="487"/>
        <v>3.703703704</v>
      </c>
      <c r="AI315" s="318">
        <f t="shared" si="488"/>
        <v>1.886792453</v>
      </c>
      <c r="AJ315" s="318">
        <f t="shared" ref="AJ315:AT315" si="627">IF(ISERROR((N315/O315-1)*100),"n/a",(N315/O315-1)*100)</f>
        <v>1.53256705</v>
      </c>
      <c r="AK315" s="318">
        <f t="shared" si="627"/>
        <v>5.241935484</v>
      </c>
      <c r="AL315" s="318">
        <f t="shared" si="627"/>
        <v>6.209850107</v>
      </c>
      <c r="AM315" s="318">
        <f t="shared" si="627"/>
        <v>4.241071429</v>
      </c>
      <c r="AN315" s="318">
        <f t="shared" si="627"/>
        <v>5.660377358</v>
      </c>
      <c r="AO315" s="318">
        <f t="shared" si="627"/>
        <v>7.341772152</v>
      </c>
      <c r="AP315" s="318">
        <f t="shared" si="627"/>
        <v>1.542416452</v>
      </c>
      <c r="AQ315" s="318">
        <f t="shared" si="627"/>
        <v>1.038961039</v>
      </c>
      <c r="AR315" s="318">
        <f t="shared" si="627"/>
        <v>1.851851852</v>
      </c>
      <c r="AS315" s="318">
        <f t="shared" si="627"/>
        <v>3.846153846</v>
      </c>
      <c r="AT315" s="318">
        <f t="shared" si="627"/>
        <v>2.824858757</v>
      </c>
      <c r="AU315" s="319">
        <f t="shared" si="9"/>
        <v>4.333108776</v>
      </c>
      <c r="AV315" s="320">
        <f t="shared" si="10"/>
        <v>2.619664643</v>
      </c>
    </row>
    <row r="316" ht="11.25" customHeight="1">
      <c r="A316" s="321" t="s">
        <v>1550</v>
      </c>
      <c r="B316" s="99" t="s">
        <v>1551</v>
      </c>
      <c r="C316" s="309">
        <v>0.65</v>
      </c>
      <c r="D316" s="310">
        <v>0.53</v>
      </c>
      <c r="E316" s="316">
        <v>0.43000000000000005</v>
      </c>
      <c r="F316" s="309">
        <v>0.37</v>
      </c>
      <c r="G316" s="309">
        <v>0.27</v>
      </c>
      <c r="H316" s="309">
        <v>0.23</v>
      </c>
      <c r="I316" s="309">
        <v>0.15</v>
      </c>
      <c r="J316" s="322"/>
      <c r="K316" s="328">
        <v>0.0</v>
      </c>
      <c r="L316" s="326">
        <v>0.0</v>
      </c>
      <c r="M316" s="322"/>
      <c r="N316" s="357">
        <v>0.0</v>
      </c>
      <c r="O316" s="357">
        <v>0.0</v>
      </c>
      <c r="P316" s="325">
        <v>0.0</v>
      </c>
      <c r="Q316" s="325">
        <v>0.0</v>
      </c>
      <c r="R316" s="325">
        <v>0.0</v>
      </c>
      <c r="S316" s="325">
        <v>0.0</v>
      </c>
      <c r="T316" s="325">
        <v>0.0</v>
      </c>
      <c r="U316" s="325">
        <v>0.0</v>
      </c>
      <c r="V316" s="325">
        <v>0.0</v>
      </c>
      <c r="W316" s="325">
        <v>0.0</v>
      </c>
      <c r="X316" s="325">
        <v>0.0</v>
      </c>
      <c r="Y316" s="325">
        <v>0.0</v>
      </c>
      <c r="Z316" s="316">
        <f t="shared" si="3"/>
        <v>2.63</v>
      </c>
      <c r="AA316" s="317">
        <f t="shared" si="405"/>
        <v>22.64150943</v>
      </c>
      <c r="AB316" s="317">
        <f t="shared" ref="AB316:AF316" si="628">IF(ISERROR((D316/E316-1)*100),"n/a",(D316/E316-1)*100)</f>
        <v>23.25581395</v>
      </c>
      <c r="AC316" s="318">
        <f t="shared" si="628"/>
        <v>16.21621622</v>
      </c>
      <c r="AD316" s="318">
        <f t="shared" si="628"/>
        <v>37.03703704</v>
      </c>
      <c r="AE316" s="318">
        <f t="shared" si="628"/>
        <v>17.39130435</v>
      </c>
      <c r="AF316" s="318">
        <f t="shared" si="628"/>
        <v>53.33333333</v>
      </c>
      <c r="AG316" s="318" t="str">
        <f t="shared" si="486"/>
        <v>n/a</v>
      </c>
      <c r="AH316" s="318" t="str">
        <f t="shared" si="487"/>
        <v>n/a</v>
      </c>
      <c r="AI316" s="318" t="str">
        <f t="shared" si="488"/>
        <v>n/a</v>
      </c>
      <c r="AJ316" s="318" t="str">
        <f t="shared" ref="AJ316:AT316" si="629">IF(ISERROR((N316/O316-1)*100),"n/a",(N316/O316-1)*100)</f>
        <v>n/a</v>
      </c>
      <c r="AK316" s="318" t="str">
        <f t="shared" si="629"/>
        <v>n/a</v>
      </c>
      <c r="AL316" s="318" t="str">
        <f t="shared" si="629"/>
        <v>n/a</v>
      </c>
      <c r="AM316" s="318" t="str">
        <f t="shared" si="629"/>
        <v>n/a</v>
      </c>
      <c r="AN316" s="318" t="str">
        <f t="shared" si="629"/>
        <v>n/a</v>
      </c>
      <c r="AO316" s="318" t="str">
        <f t="shared" si="629"/>
        <v>n/a</v>
      </c>
      <c r="AP316" s="318" t="str">
        <f t="shared" si="629"/>
        <v>n/a</v>
      </c>
      <c r="AQ316" s="318" t="str">
        <f t="shared" si="629"/>
        <v>n/a</v>
      </c>
      <c r="AR316" s="318" t="str">
        <f t="shared" si="629"/>
        <v>n/a</v>
      </c>
      <c r="AS316" s="318" t="str">
        <f t="shared" si="629"/>
        <v>n/a</v>
      </c>
      <c r="AT316" s="318" t="str">
        <f t="shared" si="629"/>
        <v>n/a</v>
      </c>
      <c r="AU316" s="319">
        <f t="shared" si="9"/>
        <v>28.31253572</v>
      </c>
      <c r="AV316" s="320">
        <f t="shared" si="10"/>
        <v>14.32119025</v>
      </c>
    </row>
    <row r="317" ht="11.25" customHeight="1">
      <c r="A317" s="321" t="s">
        <v>1886</v>
      </c>
      <c r="B317" s="99" t="s">
        <v>1887</v>
      </c>
      <c r="C317" s="309">
        <v>0.64</v>
      </c>
      <c r="D317" s="310">
        <v>0.6</v>
      </c>
      <c r="E317" s="316">
        <v>0.56</v>
      </c>
      <c r="F317" s="309">
        <v>0.52</v>
      </c>
      <c r="G317" s="309">
        <v>0.48</v>
      </c>
      <c r="H317" s="309">
        <v>0.44</v>
      </c>
      <c r="I317" s="328">
        <v>0.4</v>
      </c>
      <c r="J317" s="322"/>
      <c r="K317" s="309">
        <v>0.4</v>
      </c>
      <c r="L317" s="326">
        <v>0.0</v>
      </c>
      <c r="M317" s="322"/>
      <c r="N317" s="357">
        <v>0.0</v>
      </c>
      <c r="O317" s="356">
        <v>0.08</v>
      </c>
      <c r="P317" s="325">
        <v>0.0</v>
      </c>
      <c r="Q317" s="325">
        <v>0.0</v>
      </c>
      <c r="R317" s="325">
        <v>0.0</v>
      </c>
      <c r="S317" s="325">
        <v>0.0</v>
      </c>
      <c r="T317" s="325">
        <v>0.0</v>
      </c>
      <c r="U317" s="325">
        <v>0.0</v>
      </c>
      <c r="V317" s="325">
        <v>0.0</v>
      </c>
      <c r="W317" s="325">
        <v>0.0</v>
      </c>
      <c r="X317" s="325">
        <v>0.0</v>
      </c>
      <c r="Y317" s="325">
        <v>0.0</v>
      </c>
      <c r="Z317" s="316">
        <f t="shared" si="3"/>
        <v>4.12</v>
      </c>
      <c r="AA317" s="317">
        <f t="shared" si="405"/>
        <v>6.666666667</v>
      </c>
      <c r="AB317" s="317">
        <f t="shared" ref="AB317:AF317" si="630">IF(ISERROR((D317/E317-1)*100),"n/a",(D317/E317-1)*100)</f>
        <v>7.142857143</v>
      </c>
      <c r="AC317" s="318">
        <f t="shared" si="630"/>
        <v>7.692307692</v>
      </c>
      <c r="AD317" s="318">
        <f t="shared" si="630"/>
        <v>8.333333333</v>
      </c>
      <c r="AE317" s="318">
        <f t="shared" si="630"/>
        <v>9.090909091</v>
      </c>
      <c r="AF317" s="318">
        <f t="shared" si="630"/>
        <v>10</v>
      </c>
      <c r="AG317" s="318">
        <f t="shared" si="486"/>
        <v>0</v>
      </c>
      <c r="AH317" s="318" t="str">
        <f t="shared" si="487"/>
        <v>n/a</v>
      </c>
      <c r="AI317" s="318" t="str">
        <f t="shared" si="488"/>
        <v>n/a</v>
      </c>
      <c r="AJ317" s="318">
        <f t="shared" ref="AJ317:AT317" si="631">IF(ISERROR((N317/O317-1)*100),"n/a",(N317/O317-1)*100)</f>
        <v>-100</v>
      </c>
      <c r="AK317" s="318" t="str">
        <f t="shared" si="631"/>
        <v>n/a</v>
      </c>
      <c r="AL317" s="318" t="str">
        <f t="shared" si="631"/>
        <v>n/a</v>
      </c>
      <c r="AM317" s="318" t="str">
        <f t="shared" si="631"/>
        <v>n/a</v>
      </c>
      <c r="AN317" s="318" t="str">
        <f t="shared" si="631"/>
        <v>n/a</v>
      </c>
      <c r="AO317" s="318" t="str">
        <f t="shared" si="631"/>
        <v>n/a</v>
      </c>
      <c r="AP317" s="318" t="str">
        <f t="shared" si="631"/>
        <v>n/a</v>
      </c>
      <c r="AQ317" s="318" t="str">
        <f t="shared" si="631"/>
        <v>n/a</v>
      </c>
      <c r="AR317" s="318" t="str">
        <f t="shared" si="631"/>
        <v>n/a</v>
      </c>
      <c r="AS317" s="318" t="str">
        <f t="shared" si="631"/>
        <v>n/a</v>
      </c>
      <c r="AT317" s="318" t="str">
        <f t="shared" si="631"/>
        <v>n/a</v>
      </c>
      <c r="AU317" s="319">
        <f t="shared" si="9"/>
        <v>-6.384240759</v>
      </c>
      <c r="AV317" s="320">
        <f t="shared" si="10"/>
        <v>37.94856911</v>
      </c>
    </row>
    <row r="318" ht="11.25" customHeight="1">
      <c r="A318" s="299" t="s">
        <v>1888</v>
      </c>
      <c r="B318" s="331" t="s">
        <v>1889</v>
      </c>
      <c r="C318" s="309">
        <v>0.585</v>
      </c>
      <c r="D318" s="310">
        <v>0.5275</v>
      </c>
      <c r="E318" s="316">
        <v>0.4775</v>
      </c>
      <c r="F318" s="310">
        <v>0.43</v>
      </c>
      <c r="G318" s="310">
        <v>0.2</v>
      </c>
      <c r="H318" s="328">
        <v>0.0</v>
      </c>
      <c r="I318" s="328">
        <v>0.0</v>
      </c>
      <c r="J318" s="322"/>
      <c r="K318" s="328">
        <v>0.0</v>
      </c>
      <c r="L318" s="326">
        <v>0.0</v>
      </c>
      <c r="M318" s="322"/>
      <c r="N318" s="357">
        <v>0.0</v>
      </c>
      <c r="O318" s="357">
        <v>0.0</v>
      </c>
      <c r="P318" s="325">
        <v>0.0</v>
      </c>
      <c r="Q318" s="325">
        <v>0.0</v>
      </c>
      <c r="R318" s="325">
        <v>0.0</v>
      </c>
      <c r="S318" s="325">
        <v>0.0</v>
      </c>
      <c r="T318" s="325">
        <v>0.0</v>
      </c>
      <c r="U318" s="325">
        <v>0.0</v>
      </c>
      <c r="V318" s="325">
        <v>0.0</v>
      </c>
      <c r="W318" s="325">
        <v>0.0</v>
      </c>
      <c r="X318" s="325">
        <v>0.0</v>
      </c>
      <c r="Y318" s="325">
        <v>0.0</v>
      </c>
      <c r="Z318" s="316">
        <f t="shared" si="3"/>
        <v>2.22</v>
      </c>
      <c r="AA318" s="317">
        <f t="shared" si="405"/>
        <v>10.90047393</v>
      </c>
      <c r="AB318" s="317">
        <f t="shared" ref="AB318:AF318" si="632">IF(ISERROR((D318/E318-1)*100),"n/a",(D318/E318-1)*100)</f>
        <v>10.47120419</v>
      </c>
      <c r="AC318" s="318">
        <f t="shared" si="632"/>
        <v>11.04651163</v>
      </c>
      <c r="AD318" s="318">
        <f t="shared" si="632"/>
        <v>115</v>
      </c>
      <c r="AE318" s="318" t="str">
        <f t="shared" si="632"/>
        <v>n/a</v>
      </c>
      <c r="AF318" s="318" t="str">
        <f t="shared" si="632"/>
        <v>n/a</v>
      </c>
      <c r="AG318" s="318" t="str">
        <f t="shared" si="486"/>
        <v>n/a</v>
      </c>
      <c r="AH318" s="318" t="str">
        <f t="shared" si="487"/>
        <v>n/a</v>
      </c>
      <c r="AI318" s="318" t="str">
        <f t="shared" si="488"/>
        <v>n/a</v>
      </c>
      <c r="AJ318" s="318" t="str">
        <f t="shared" ref="AJ318:AT318" si="633">IF(ISERROR((N318/O318-1)*100),"n/a",(N318/O318-1)*100)</f>
        <v>n/a</v>
      </c>
      <c r="AK318" s="318" t="str">
        <f t="shared" si="633"/>
        <v>n/a</v>
      </c>
      <c r="AL318" s="318" t="str">
        <f t="shared" si="633"/>
        <v>n/a</v>
      </c>
      <c r="AM318" s="318" t="str">
        <f t="shared" si="633"/>
        <v>n/a</v>
      </c>
      <c r="AN318" s="318" t="str">
        <f t="shared" si="633"/>
        <v>n/a</v>
      </c>
      <c r="AO318" s="318" t="str">
        <f t="shared" si="633"/>
        <v>n/a</v>
      </c>
      <c r="AP318" s="318" t="str">
        <f t="shared" si="633"/>
        <v>n/a</v>
      </c>
      <c r="AQ318" s="318" t="str">
        <f t="shared" si="633"/>
        <v>n/a</v>
      </c>
      <c r="AR318" s="318" t="str">
        <f t="shared" si="633"/>
        <v>n/a</v>
      </c>
      <c r="AS318" s="318" t="str">
        <f t="shared" si="633"/>
        <v>n/a</v>
      </c>
      <c r="AT318" s="318" t="str">
        <f t="shared" si="633"/>
        <v>n/a</v>
      </c>
      <c r="AU318" s="319">
        <f t="shared" si="9"/>
        <v>36.85454744</v>
      </c>
      <c r="AV318" s="320">
        <f t="shared" si="10"/>
        <v>52.09754057</v>
      </c>
    </row>
    <row r="319" ht="11.25" customHeight="1">
      <c r="A319" s="232" t="s">
        <v>288</v>
      </c>
      <c r="B319" s="99" t="s">
        <v>289</v>
      </c>
      <c r="C319" s="309">
        <v>0.635</v>
      </c>
      <c r="D319" s="310">
        <v>0.615</v>
      </c>
      <c r="E319" s="310">
        <v>0.59</v>
      </c>
      <c r="F319" s="309">
        <v>0.55</v>
      </c>
      <c r="G319" s="309">
        <v>0.51</v>
      </c>
      <c r="H319" s="309">
        <v>0.46</v>
      </c>
      <c r="I319" s="309">
        <v>0.385</v>
      </c>
      <c r="J319" s="322"/>
      <c r="K319" s="309">
        <v>0.33</v>
      </c>
      <c r="L319" s="323">
        <v>0.295</v>
      </c>
      <c r="M319" s="322"/>
      <c r="N319" s="356">
        <v>0.2775</v>
      </c>
      <c r="O319" s="356">
        <v>0.27</v>
      </c>
      <c r="P319" s="324">
        <v>0.2625</v>
      </c>
      <c r="Q319" s="324">
        <v>0.256</v>
      </c>
      <c r="R319" s="324">
        <v>0.2488</v>
      </c>
      <c r="S319" s="324">
        <v>0.2414</v>
      </c>
      <c r="T319" s="324">
        <v>0.2288</v>
      </c>
      <c r="U319" s="324">
        <v>0.2239</v>
      </c>
      <c r="V319" s="324">
        <v>0.2188</v>
      </c>
      <c r="W319" s="324">
        <v>0.21389999999999998</v>
      </c>
      <c r="X319" s="324">
        <v>0.20879999999999999</v>
      </c>
      <c r="Y319" s="324">
        <v>0.2039</v>
      </c>
      <c r="Z319" s="316">
        <f t="shared" si="3"/>
        <v>7.2243</v>
      </c>
      <c r="AA319" s="317">
        <f t="shared" si="405"/>
        <v>3.25203252</v>
      </c>
      <c r="AB319" s="317">
        <f t="shared" ref="AB319:AF319" si="634">IF(ISERROR((D319/E319-1)*100),"n/a",(D319/E319-1)*100)</f>
        <v>4.237288136</v>
      </c>
      <c r="AC319" s="318">
        <f t="shared" si="634"/>
        <v>7.272727273</v>
      </c>
      <c r="AD319" s="318">
        <f t="shared" si="634"/>
        <v>7.843137255</v>
      </c>
      <c r="AE319" s="318">
        <f t="shared" si="634"/>
        <v>10.86956522</v>
      </c>
      <c r="AF319" s="318">
        <f t="shared" si="634"/>
        <v>19.48051948</v>
      </c>
      <c r="AG319" s="318">
        <f t="shared" si="486"/>
        <v>16.66666667</v>
      </c>
      <c r="AH319" s="318">
        <f t="shared" si="487"/>
        <v>11.86440678</v>
      </c>
      <c r="AI319" s="318">
        <f t="shared" si="488"/>
        <v>6.306306306</v>
      </c>
      <c r="AJ319" s="318">
        <f t="shared" ref="AJ319:AT319" si="635">IF(ISERROR((N319/O319-1)*100),"n/a",(N319/O319-1)*100)</f>
        <v>2.777777778</v>
      </c>
      <c r="AK319" s="318">
        <f t="shared" si="635"/>
        <v>2.857142857</v>
      </c>
      <c r="AL319" s="318">
        <f t="shared" si="635"/>
        <v>2.5390625</v>
      </c>
      <c r="AM319" s="318">
        <f t="shared" si="635"/>
        <v>2.893890675</v>
      </c>
      <c r="AN319" s="318">
        <f t="shared" si="635"/>
        <v>3.065451533</v>
      </c>
      <c r="AO319" s="318">
        <f t="shared" si="635"/>
        <v>5.506993007</v>
      </c>
      <c r="AP319" s="318">
        <f t="shared" si="635"/>
        <v>2.188476999</v>
      </c>
      <c r="AQ319" s="318">
        <f t="shared" si="635"/>
        <v>2.330895795</v>
      </c>
      <c r="AR319" s="318">
        <f t="shared" si="635"/>
        <v>2.290790089</v>
      </c>
      <c r="AS319" s="318">
        <f t="shared" si="635"/>
        <v>2.442528736</v>
      </c>
      <c r="AT319" s="318">
        <f t="shared" si="635"/>
        <v>2.403138794</v>
      </c>
      <c r="AU319" s="319">
        <f t="shared" si="9"/>
        <v>5.95443992</v>
      </c>
      <c r="AV319" s="320">
        <f t="shared" si="10"/>
        <v>5.064926235</v>
      </c>
    </row>
    <row r="320" ht="11.25" customHeight="1">
      <c r="A320" s="232" t="s">
        <v>2064</v>
      </c>
      <c r="B320" s="99" t="s">
        <v>2065</v>
      </c>
      <c r="C320" s="309">
        <v>0.51</v>
      </c>
      <c r="D320" s="310">
        <v>0.47</v>
      </c>
      <c r="E320" s="310">
        <v>0.43</v>
      </c>
      <c r="F320" s="310">
        <v>0.39</v>
      </c>
      <c r="G320" s="310">
        <v>0.35</v>
      </c>
      <c r="H320" s="349">
        <v>0.32</v>
      </c>
      <c r="I320" s="310">
        <v>0.32</v>
      </c>
      <c r="J320" s="394" t="s">
        <v>2154</v>
      </c>
      <c r="K320" s="310">
        <v>0.28</v>
      </c>
      <c r="L320" s="316">
        <v>0.17</v>
      </c>
      <c r="M320" s="310"/>
      <c r="N320" s="357">
        <v>0.12</v>
      </c>
      <c r="O320" s="357">
        <v>0.26</v>
      </c>
      <c r="P320" s="324">
        <v>0.6</v>
      </c>
      <c r="Q320" s="324">
        <v>0.595</v>
      </c>
      <c r="R320" s="324">
        <v>0.585</v>
      </c>
      <c r="S320" s="324">
        <v>0.554</v>
      </c>
      <c r="T320" s="324">
        <v>0.52</v>
      </c>
      <c r="U320" s="324">
        <v>0.496</v>
      </c>
      <c r="V320" s="324">
        <v>0.4575</v>
      </c>
      <c r="W320" s="324">
        <v>0.4224</v>
      </c>
      <c r="X320" s="324">
        <v>0.3968</v>
      </c>
      <c r="Y320" s="324">
        <v>0.384</v>
      </c>
      <c r="Z320" s="316">
        <f t="shared" si="3"/>
        <v>8.6307</v>
      </c>
      <c r="AA320" s="317">
        <f t="shared" si="405"/>
        <v>8.510638298</v>
      </c>
      <c r="AB320" s="317">
        <f t="shared" ref="AB320:AF320" si="636">IF(ISERROR((D320/E320-1)*100),"n/a",(D320/E320-1)*100)</f>
        <v>9.302325581</v>
      </c>
      <c r="AC320" s="318">
        <f t="shared" si="636"/>
        <v>10.25641026</v>
      </c>
      <c r="AD320" s="318">
        <f t="shared" si="636"/>
        <v>11.42857143</v>
      </c>
      <c r="AE320" s="318">
        <f t="shared" si="636"/>
        <v>9.375</v>
      </c>
      <c r="AF320" s="318">
        <f t="shared" si="636"/>
        <v>0</v>
      </c>
      <c r="AG320" s="318">
        <f t="shared" si="486"/>
        <v>14.28571429</v>
      </c>
      <c r="AH320" s="318">
        <f t="shared" si="487"/>
        <v>64.70588235</v>
      </c>
      <c r="AI320" s="318">
        <f t="shared" si="488"/>
        <v>41.66666667</v>
      </c>
      <c r="AJ320" s="318">
        <f t="shared" ref="AJ320:AT320" si="637">IF(ISERROR((N320/O320-1)*100),"n/a",(N320/O320-1)*100)</f>
        <v>-53.84615385</v>
      </c>
      <c r="AK320" s="318">
        <f t="shared" si="637"/>
        <v>-56.66666667</v>
      </c>
      <c r="AL320" s="318">
        <f t="shared" si="637"/>
        <v>0.8403361345</v>
      </c>
      <c r="AM320" s="318">
        <f t="shared" si="637"/>
        <v>1.709401709</v>
      </c>
      <c r="AN320" s="318">
        <f t="shared" si="637"/>
        <v>5.59566787</v>
      </c>
      <c r="AO320" s="318">
        <f t="shared" si="637"/>
        <v>6.538461538</v>
      </c>
      <c r="AP320" s="318">
        <f t="shared" si="637"/>
        <v>4.838709677</v>
      </c>
      <c r="AQ320" s="318">
        <f t="shared" si="637"/>
        <v>8.415300546</v>
      </c>
      <c r="AR320" s="318">
        <f t="shared" si="637"/>
        <v>8.309659091</v>
      </c>
      <c r="AS320" s="318">
        <f t="shared" si="637"/>
        <v>6.451612903</v>
      </c>
      <c r="AT320" s="318">
        <f t="shared" si="637"/>
        <v>3.333333333</v>
      </c>
      <c r="AU320" s="319">
        <f t="shared" si="9"/>
        <v>5.252543558</v>
      </c>
      <c r="AV320" s="320">
        <f t="shared" si="10"/>
        <v>25.61059255</v>
      </c>
    </row>
    <row r="321" ht="11.25" customHeight="1">
      <c r="A321" s="299" t="s">
        <v>1296</v>
      </c>
      <c r="B321" s="331" t="s">
        <v>1297</v>
      </c>
      <c r="C321" s="309">
        <v>3.71</v>
      </c>
      <c r="D321" s="310">
        <v>3.595</v>
      </c>
      <c r="E321" s="347">
        <v>3.455</v>
      </c>
      <c r="F321" s="337">
        <v>3.33</v>
      </c>
      <c r="G321" s="337">
        <v>3.075</v>
      </c>
      <c r="H321" s="337">
        <v>2.85</v>
      </c>
      <c r="I321" s="337">
        <v>2.575</v>
      </c>
      <c r="J321" s="338"/>
      <c r="K321" s="337">
        <v>1.6</v>
      </c>
      <c r="L321" s="339">
        <v>1.0</v>
      </c>
      <c r="M321" s="338"/>
      <c r="N321" s="364">
        <v>0.25</v>
      </c>
      <c r="O321" s="364">
        <v>1.23</v>
      </c>
      <c r="P321" s="341">
        <v>1.915</v>
      </c>
      <c r="Q321" s="341">
        <v>1.895</v>
      </c>
      <c r="R321" s="341">
        <v>1.87</v>
      </c>
      <c r="S321" s="341">
        <v>1.83</v>
      </c>
      <c r="T321" s="341">
        <v>1.79</v>
      </c>
      <c r="U321" s="341">
        <v>1.74</v>
      </c>
      <c r="V321" s="341">
        <v>1.65</v>
      </c>
      <c r="W321" s="341">
        <v>1.58</v>
      </c>
      <c r="X321" s="341">
        <v>1.5025</v>
      </c>
      <c r="Y321" s="341">
        <v>1.3875</v>
      </c>
      <c r="Z321" s="316">
        <f t="shared" si="3"/>
        <v>43.83</v>
      </c>
      <c r="AA321" s="317">
        <f t="shared" si="405"/>
        <v>3.198887344</v>
      </c>
      <c r="AB321" s="317">
        <f t="shared" ref="AB321:AF321" si="638">IF(ISERROR((D321/E321-1)*100),"n/a",(D321/E321-1)*100)</f>
        <v>4.052098408</v>
      </c>
      <c r="AC321" s="318">
        <f t="shared" si="638"/>
        <v>3.753753754</v>
      </c>
      <c r="AD321" s="318">
        <f t="shared" si="638"/>
        <v>8.292682927</v>
      </c>
      <c r="AE321" s="318">
        <f t="shared" si="638"/>
        <v>7.894736842</v>
      </c>
      <c r="AF321" s="318">
        <f t="shared" si="638"/>
        <v>10.67961165</v>
      </c>
      <c r="AG321" s="318">
        <f t="shared" si="486"/>
        <v>60.9375</v>
      </c>
      <c r="AH321" s="318">
        <f t="shared" si="487"/>
        <v>60</v>
      </c>
      <c r="AI321" s="318">
        <f t="shared" si="488"/>
        <v>300</v>
      </c>
      <c r="AJ321" s="318">
        <f t="shared" ref="AJ321:AT321" si="639">IF(ISERROR((N321/O321-1)*100),"n/a",(N321/O321-1)*100)</f>
        <v>-79.67479675</v>
      </c>
      <c r="AK321" s="318">
        <f t="shared" si="639"/>
        <v>-35.77023499</v>
      </c>
      <c r="AL321" s="318">
        <f t="shared" si="639"/>
        <v>1.055408971</v>
      </c>
      <c r="AM321" s="318">
        <f t="shared" si="639"/>
        <v>1.336898396</v>
      </c>
      <c r="AN321" s="318">
        <f t="shared" si="639"/>
        <v>2.18579235</v>
      </c>
      <c r="AO321" s="318">
        <f t="shared" si="639"/>
        <v>2.234636872</v>
      </c>
      <c r="AP321" s="318">
        <f t="shared" si="639"/>
        <v>2.873563218</v>
      </c>
      <c r="AQ321" s="318">
        <f t="shared" si="639"/>
        <v>5.454545455</v>
      </c>
      <c r="AR321" s="318">
        <f t="shared" si="639"/>
        <v>4.430379747</v>
      </c>
      <c r="AS321" s="318">
        <f t="shared" si="639"/>
        <v>5.158069884</v>
      </c>
      <c r="AT321" s="318">
        <f t="shared" si="639"/>
        <v>8.288288288</v>
      </c>
      <c r="AU321" s="319">
        <f t="shared" si="9"/>
        <v>18.81909112</v>
      </c>
      <c r="AV321" s="320">
        <f t="shared" si="10"/>
        <v>71.93173015</v>
      </c>
    </row>
    <row r="322" ht="11.25" customHeight="1">
      <c r="A322" s="333" t="s">
        <v>1711</v>
      </c>
      <c r="B322" s="122" t="s">
        <v>1712</v>
      </c>
      <c r="C322" s="309">
        <v>0.36</v>
      </c>
      <c r="D322" s="310">
        <v>0.2</v>
      </c>
      <c r="E322" s="316">
        <v>0.14</v>
      </c>
      <c r="F322" s="309">
        <v>0.12</v>
      </c>
      <c r="G322" s="328">
        <v>0.1</v>
      </c>
      <c r="H322" s="309">
        <v>0.075</v>
      </c>
      <c r="I322" s="328">
        <v>0.0</v>
      </c>
      <c r="J322" s="322"/>
      <c r="K322" s="328">
        <v>0.0</v>
      </c>
      <c r="L322" s="326">
        <v>0.2</v>
      </c>
      <c r="M322" s="322"/>
      <c r="N322" s="357">
        <v>0.56</v>
      </c>
      <c r="O322" s="357">
        <v>0.56</v>
      </c>
      <c r="P322" s="324">
        <v>0.56</v>
      </c>
      <c r="Q322" s="324">
        <v>0.53</v>
      </c>
      <c r="R322" s="324">
        <v>0.49</v>
      </c>
      <c r="S322" s="324">
        <v>0.45</v>
      </c>
      <c r="T322" s="324">
        <v>0.41</v>
      </c>
      <c r="U322" s="324">
        <v>0.385</v>
      </c>
      <c r="V322" s="324">
        <v>0.345</v>
      </c>
      <c r="W322" s="324">
        <v>0.265</v>
      </c>
      <c r="X322" s="325">
        <v>0.0</v>
      </c>
      <c r="Y322" s="324">
        <v>0.065</v>
      </c>
      <c r="Z322" s="316">
        <f t="shared" si="3"/>
        <v>5.815</v>
      </c>
      <c r="AA322" s="317">
        <f t="shared" si="405"/>
        <v>80</v>
      </c>
      <c r="AB322" s="317">
        <f t="shared" ref="AB322:AF322" si="640">IF(ISERROR((D322/E322-1)*100),"n/a",(D322/E322-1)*100)</f>
        <v>42.85714286</v>
      </c>
      <c r="AC322" s="318">
        <f t="shared" si="640"/>
        <v>16.66666667</v>
      </c>
      <c r="AD322" s="318">
        <f t="shared" si="640"/>
        <v>20</v>
      </c>
      <c r="AE322" s="318">
        <f t="shared" si="640"/>
        <v>33.33333333</v>
      </c>
      <c r="AF322" s="318" t="str">
        <f t="shared" si="640"/>
        <v>n/a</v>
      </c>
      <c r="AG322" s="318" t="str">
        <f t="shared" si="486"/>
        <v>n/a</v>
      </c>
      <c r="AH322" s="318">
        <f t="shared" si="487"/>
        <v>-100</v>
      </c>
      <c r="AI322" s="318">
        <f t="shared" si="488"/>
        <v>-64.28571429</v>
      </c>
      <c r="AJ322" s="318">
        <f t="shared" ref="AJ322:AT322" si="641">IF(ISERROR((N322/O322-1)*100),"n/a",(N322/O322-1)*100)</f>
        <v>0</v>
      </c>
      <c r="AK322" s="318">
        <f t="shared" si="641"/>
        <v>0</v>
      </c>
      <c r="AL322" s="318">
        <f t="shared" si="641"/>
        <v>5.660377358</v>
      </c>
      <c r="AM322" s="318">
        <f t="shared" si="641"/>
        <v>8.163265306</v>
      </c>
      <c r="AN322" s="318">
        <f t="shared" si="641"/>
        <v>8.888888889</v>
      </c>
      <c r="AO322" s="318">
        <f t="shared" si="641"/>
        <v>9.756097561</v>
      </c>
      <c r="AP322" s="318">
        <f t="shared" si="641"/>
        <v>6.493506494</v>
      </c>
      <c r="AQ322" s="318">
        <f t="shared" si="641"/>
        <v>11.5942029</v>
      </c>
      <c r="AR322" s="318">
        <f t="shared" si="641"/>
        <v>30.18867925</v>
      </c>
      <c r="AS322" s="318" t="str">
        <f t="shared" si="641"/>
        <v>n/a</v>
      </c>
      <c r="AT322" s="318">
        <f t="shared" si="641"/>
        <v>-100</v>
      </c>
      <c r="AU322" s="319">
        <f t="shared" si="9"/>
        <v>0.5480262543</v>
      </c>
      <c r="AV322" s="320">
        <f t="shared" si="10"/>
        <v>47.1128904</v>
      </c>
    </row>
    <row r="323" ht="11.25" customHeight="1">
      <c r="A323" s="321" t="s">
        <v>1552</v>
      </c>
      <c r="B323" s="99" t="s">
        <v>1553</v>
      </c>
      <c r="C323" s="309">
        <v>0.68</v>
      </c>
      <c r="D323" s="310">
        <v>0.6</v>
      </c>
      <c r="E323" s="316">
        <v>0.516667</v>
      </c>
      <c r="F323" s="309">
        <v>0.48</v>
      </c>
      <c r="G323" s="309">
        <v>0.45333333333333337</v>
      </c>
      <c r="H323" s="309">
        <v>0.4266666666666667</v>
      </c>
      <c r="I323" s="309">
        <v>0.4</v>
      </c>
      <c r="J323" s="322"/>
      <c r="K323" s="328">
        <v>0.37333333333333335</v>
      </c>
      <c r="L323" s="326">
        <v>0.37333333333333335</v>
      </c>
      <c r="M323" s="322"/>
      <c r="N323" s="357">
        <v>0.37333333333333335</v>
      </c>
      <c r="O323" s="357">
        <v>0.37333333333333335</v>
      </c>
      <c r="P323" s="325">
        <v>0.37333333333333335</v>
      </c>
      <c r="Q323" s="325">
        <v>0.37333333333333335</v>
      </c>
      <c r="R323" s="325">
        <v>0.37333333333333335</v>
      </c>
      <c r="S323" s="325">
        <v>0.37333333333333335</v>
      </c>
      <c r="T323" s="325">
        <v>0.37333333333333335</v>
      </c>
      <c r="U323" s="325">
        <v>0.37333333333333335</v>
      </c>
      <c r="V323" s="325">
        <v>0.37333333333333335</v>
      </c>
      <c r="W323" s="324">
        <v>0.37333333333333335</v>
      </c>
      <c r="X323" s="324">
        <v>0.3666666666666667</v>
      </c>
      <c r="Y323" s="324">
        <v>0.34</v>
      </c>
      <c r="Z323" s="316">
        <f t="shared" si="3"/>
        <v>8.743333667</v>
      </c>
      <c r="AA323" s="317">
        <f t="shared" si="405"/>
        <v>13.33333333</v>
      </c>
      <c r="AB323" s="317">
        <f t="shared" ref="AB323:AF323" si="642">IF(ISERROR((D323/E323-1)*100),"n/a",(D323/E323-1)*100)</f>
        <v>16.12895734</v>
      </c>
      <c r="AC323" s="318">
        <f t="shared" si="642"/>
        <v>7.638958333</v>
      </c>
      <c r="AD323" s="318">
        <f t="shared" si="642"/>
        <v>5.882352941</v>
      </c>
      <c r="AE323" s="318">
        <f t="shared" si="642"/>
        <v>6.25</v>
      </c>
      <c r="AF323" s="318">
        <f t="shared" si="642"/>
        <v>6.666666667</v>
      </c>
      <c r="AG323" s="318">
        <f t="shared" si="486"/>
        <v>7.142857143</v>
      </c>
      <c r="AH323" s="318">
        <f t="shared" si="487"/>
        <v>0</v>
      </c>
      <c r="AI323" s="318">
        <f t="shared" si="488"/>
        <v>0</v>
      </c>
      <c r="AJ323" s="318">
        <f t="shared" ref="AJ323:AT323" si="643">IF(ISERROR((N323/O323-1)*100),"n/a",(N323/O323-1)*100)</f>
        <v>0</v>
      </c>
      <c r="AK323" s="318">
        <f t="shared" si="643"/>
        <v>0</v>
      </c>
      <c r="AL323" s="318">
        <f t="shared" si="643"/>
        <v>0</v>
      </c>
      <c r="AM323" s="318">
        <f t="shared" si="643"/>
        <v>0</v>
      </c>
      <c r="AN323" s="318">
        <f t="shared" si="643"/>
        <v>0</v>
      </c>
      <c r="AO323" s="318">
        <f t="shared" si="643"/>
        <v>0</v>
      </c>
      <c r="AP323" s="318">
        <f t="shared" si="643"/>
        <v>0</v>
      </c>
      <c r="AQ323" s="318">
        <f t="shared" si="643"/>
        <v>0</v>
      </c>
      <c r="AR323" s="318">
        <f t="shared" si="643"/>
        <v>0</v>
      </c>
      <c r="AS323" s="318">
        <f t="shared" si="643"/>
        <v>1.818181818</v>
      </c>
      <c r="AT323" s="318">
        <f t="shared" si="643"/>
        <v>7.843137255</v>
      </c>
      <c r="AU323" s="319">
        <f t="shared" si="9"/>
        <v>3.635222241</v>
      </c>
      <c r="AV323" s="320">
        <f t="shared" si="10"/>
        <v>4.952022064</v>
      </c>
    </row>
    <row r="324" ht="11.25" customHeight="1">
      <c r="A324" s="353" t="s">
        <v>1298</v>
      </c>
      <c r="B324" s="331" t="s">
        <v>1299</v>
      </c>
      <c r="C324" s="309">
        <v>0.816</v>
      </c>
      <c r="D324" s="310">
        <v>0.801</v>
      </c>
      <c r="E324" s="316">
        <v>0.7710000000000001</v>
      </c>
      <c r="F324" s="328">
        <v>0.75</v>
      </c>
      <c r="G324" s="309">
        <v>0.7475</v>
      </c>
      <c r="H324" s="309">
        <v>0.72</v>
      </c>
      <c r="I324" s="309">
        <v>0.63</v>
      </c>
      <c r="J324" s="322"/>
      <c r="K324" s="309">
        <v>0.6</v>
      </c>
      <c r="L324" s="323">
        <v>0.555</v>
      </c>
      <c r="M324" s="322"/>
      <c r="N324" s="357">
        <v>0.48</v>
      </c>
      <c r="O324" s="357">
        <v>0.6</v>
      </c>
      <c r="P324" s="324">
        <v>0.96</v>
      </c>
      <c r="Q324" s="324">
        <v>0.915</v>
      </c>
      <c r="R324" s="324">
        <v>0.84</v>
      </c>
      <c r="S324" s="324">
        <v>0.18</v>
      </c>
      <c r="T324" s="325">
        <v>0.0</v>
      </c>
      <c r="U324" s="325">
        <v>0.0</v>
      </c>
      <c r="V324" s="325">
        <v>0.0</v>
      </c>
      <c r="W324" s="325">
        <v>0.0</v>
      </c>
      <c r="X324" s="325">
        <v>0.0</v>
      </c>
      <c r="Y324" s="325">
        <v>0.0</v>
      </c>
      <c r="Z324" s="316">
        <f t="shared" si="3"/>
        <v>10.3655</v>
      </c>
      <c r="AA324" s="317">
        <f t="shared" si="405"/>
        <v>1.872659176</v>
      </c>
      <c r="AB324" s="317">
        <f t="shared" ref="AB324:AF324" si="644">IF(ISERROR((D324/E324-1)*100),"n/a",(D324/E324-1)*100)</f>
        <v>3.891050584</v>
      </c>
      <c r="AC324" s="318">
        <f t="shared" si="644"/>
        <v>2.8</v>
      </c>
      <c r="AD324" s="318">
        <f t="shared" si="644"/>
        <v>0.3344481605</v>
      </c>
      <c r="AE324" s="318">
        <f t="shared" si="644"/>
        <v>3.819444444</v>
      </c>
      <c r="AF324" s="318">
        <f t="shared" si="644"/>
        <v>14.28571429</v>
      </c>
      <c r="AG324" s="318">
        <f t="shared" si="486"/>
        <v>5</v>
      </c>
      <c r="AH324" s="318">
        <f t="shared" si="487"/>
        <v>8.108108108</v>
      </c>
      <c r="AI324" s="318">
        <f t="shared" si="488"/>
        <v>15.625</v>
      </c>
      <c r="AJ324" s="318">
        <f t="shared" ref="AJ324:AT324" si="645">IF(ISERROR((N324/O324-1)*100),"n/a",(N324/O324-1)*100)</f>
        <v>-20</v>
      </c>
      <c r="AK324" s="318">
        <f t="shared" si="645"/>
        <v>-37.5</v>
      </c>
      <c r="AL324" s="318">
        <f t="shared" si="645"/>
        <v>4.918032787</v>
      </c>
      <c r="AM324" s="318">
        <f t="shared" si="645"/>
        <v>8.928571429</v>
      </c>
      <c r="AN324" s="318">
        <f t="shared" si="645"/>
        <v>366.6666667</v>
      </c>
      <c r="AO324" s="318" t="str">
        <f t="shared" si="645"/>
        <v>n/a</v>
      </c>
      <c r="AP324" s="318" t="str">
        <f t="shared" si="645"/>
        <v>n/a</v>
      </c>
      <c r="AQ324" s="318" t="str">
        <f t="shared" si="645"/>
        <v>n/a</v>
      </c>
      <c r="AR324" s="318" t="str">
        <f t="shared" si="645"/>
        <v>n/a</v>
      </c>
      <c r="AS324" s="318" t="str">
        <f t="shared" si="645"/>
        <v>n/a</v>
      </c>
      <c r="AT324" s="318" t="str">
        <f t="shared" si="645"/>
        <v>n/a</v>
      </c>
      <c r="AU324" s="319">
        <f t="shared" si="9"/>
        <v>27.05354969</v>
      </c>
      <c r="AV324" s="320">
        <f t="shared" si="10"/>
        <v>98.71802422</v>
      </c>
    </row>
    <row r="325" ht="11.25" customHeight="1">
      <c r="A325" s="333" t="s">
        <v>788</v>
      </c>
      <c r="B325" s="122" t="s">
        <v>789</v>
      </c>
      <c r="C325" s="309">
        <v>1.84</v>
      </c>
      <c r="D325" s="310">
        <v>1.76</v>
      </c>
      <c r="E325" s="346">
        <v>1.68</v>
      </c>
      <c r="F325" s="311">
        <v>1.6</v>
      </c>
      <c r="G325" s="311">
        <v>1.52</v>
      </c>
      <c r="H325" s="311">
        <v>1.32</v>
      </c>
      <c r="I325" s="311">
        <v>1.24</v>
      </c>
      <c r="J325" s="312"/>
      <c r="K325" s="311">
        <v>1.2</v>
      </c>
      <c r="L325" s="348">
        <v>1.16</v>
      </c>
      <c r="M325" s="312"/>
      <c r="N325" s="391">
        <v>1.12</v>
      </c>
      <c r="O325" s="361">
        <v>1.12</v>
      </c>
      <c r="P325" s="335">
        <v>1.08</v>
      </c>
      <c r="Q325" s="335">
        <v>0.96</v>
      </c>
      <c r="R325" s="335">
        <v>0.84</v>
      </c>
      <c r="S325" s="315">
        <v>0.8</v>
      </c>
      <c r="T325" s="315">
        <v>0.8</v>
      </c>
      <c r="U325" s="315">
        <v>1.28</v>
      </c>
      <c r="V325" s="335">
        <v>1.28</v>
      </c>
      <c r="W325" s="335">
        <v>1.24</v>
      </c>
      <c r="X325" s="335">
        <v>1.2</v>
      </c>
      <c r="Y325" s="335">
        <v>1.1</v>
      </c>
      <c r="Z325" s="316">
        <f t="shared" si="3"/>
        <v>26.14</v>
      </c>
      <c r="AA325" s="317">
        <f t="shared" si="405"/>
        <v>4.545454545</v>
      </c>
      <c r="AB325" s="317">
        <f t="shared" ref="AB325:AF325" si="646">IF(ISERROR((D325/E325-1)*100),"n/a",(D325/E325-1)*100)</f>
        <v>4.761904762</v>
      </c>
      <c r="AC325" s="318">
        <f t="shared" si="646"/>
        <v>5</v>
      </c>
      <c r="AD325" s="318">
        <f t="shared" si="646"/>
        <v>5.263157895</v>
      </c>
      <c r="AE325" s="318">
        <f t="shared" si="646"/>
        <v>15.15151515</v>
      </c>
      <c r="AF325" s="318">
        <f t="shared" si="646"/>
        <v>6.451612903</v>
      </c>
      <c r="AG325" s="318">
        <f t="shared" si="486"/>
        <v>3.333333333</v>
      </c>
      <c r="AH325" s="318">
        <f t="shared" si="487"/>
        <v>3.448275862</v>
      </c>
      <c r="AI325" s="318">
        <f t="shared" si="488"/>
        <v>3.571428571</v>
      </c>
      <c r="AJ325" s="318">
        <f t="shared" ref="AJ325:AT325" si="647">IF(ISERROR((N325/O325-1)*100),"n/a",(N325/O325-1)*100)</f>
        <v>0</v>
      </c>
      <c r="AK325" s="318">
        <f t="shared" si="647"/>
        <v>3.703703704</v>
      </c>
      <c r="AL325" s="318">
        <f t="shared" si="647"/>
        <v>12.5</v>
      </c>
      <c r="AM325" s="318">
        <f t="shared" si="647"/>
        <v>14.28571429</v>
      </c>
      <c r="AN325" s="318">
        <f t="shared" si="647"/>
        <v>5</v>
      </c>
      <c r="AO325" s="318">
        <f t="shared" si="647"/>
        <v>0</v>
      </c>
      <c r="AP325" s="318">
        <f t="shared" si="647"/>
        <v>-37.5</v>
      </c>
      <c r="AQ325" s="318">
        <f t="shared" si="647"/>
        <v>0</v>
      </c>
      <c r="AR325" s="318">
        <f t="shared" si="647"/>
        <v>3.225806452</v>
      </c>
      <c r="AS325" s="318">
        <f t="shared" si="647"/>
        <v>3.333333333</v>
      </c>
      <c r="AT325" s="318">
        <f t="shared" si="647"/>
        <v>9.090909091</v>
      </c>
      <c r="AU325" s="319">
        <f t="shared" si="9"/>
        <v>3.258307494</v>
      </c>
      <c r="AV325" s="320">
        <f t="shared" si="10"/>
        <v>10.51343885</v>
      </c>
    </row>
    <row r="326" ht="11.25" customHeight="1">
      <c r="A326" s="321" t="s">
        <v>1554</v>
      </c>
      <c r="B326" s="99" t="s">
        <v>1555</v>
      </c>
      <c r="C326" s="309">
        <v>1.11</v>
      </c>
      <c r="D326" s="310">
        <v>1.01</v>
      </c>
      <c r="E326" s="310">
        <v>0.8300000000000001</v>
      </c>
      <c r="F326" s="309">
        <v>0.79</v>
      </c>
      <c r="G326" s="309">
        <v>0.75</v>
      </c>
      <c r="H326" s="309">
        <v>0.68</v>
      </c>
      <c r="I326" s="309">
        <v>0.6</v>
      </c>
      <c r="J326" s="322"/>
      <c r="K326" s="309">
        <v>0.53</v>
      </c>
      <c r="L326" s="326">
        <v>0.52</v>
      </c>
      <c r="M326" s="322"/>
      <c r="N326" s="357">
        <v>0.52</v>
      </c>
      <c r="O326" s="357">
        <v>0.52</v>
      </c>
      <c r="P326" s="324">
        <v>0.52</v>
      </c>
      <c r="Q326" s="324">
        <v>0.49</v>
      </c>
      <c r="R326" s="324">
        <v>0.4334</v>
      </c>
      <c r="S326" s="324">
        <v>0.38670000000000004</v>
      </c>
      <c r="T326" s="324">
        <v>0.3563</v>
      </c>
      <c r="U326" s="324">
        <v>0.306</v>
      </c>
      <c r="V326" s="324">
        <v>0.2483</v>
      </c>
      <c r="W326" s="324">
        <v>0.2328</v>
      </c>
      <c r="X326" s="324">
        <v>0.2222</v>
      </c>
      <c r="Y326" s="324">
        <v>0.1956</v>
      </c>
      <c r="Z326" s="316">
        <f t="shared" si="3"/>
        <v>11.2513</v>
      </c>
      <c r="AA326" s="317">
        <f t="shared" si="405"/>
        <v>9.900990099</v>
      </c>
      <c r="AB326" s="317">
        <f t="shared" ref="AB326:AF326" si="648">IF(ISERROR((D326/E326-1)*100),"n/a",(D326/E326-1)*100)</f>
        <v>21.68674699</v>
      </c>
      <c r="AC326" s="318">
        <f t="shared" si="648"/>
        <v>5.063291139</v>
      </c>
      <c r="AD326" s="318">
        <f t="shared" si="648"/>
        <v>5.333333333</v>
      </c>
      <c r="AE326" s="318">
        <f t="shared" si="648"/>
        <v>10.29411765</v>
      </c>
      <c r="AF326" s="318">
        <f t="shared" si="648"/>
        <v>13.33333333</v>
      </c>
      <c r="AG326" s="318">
        <f t="shared" si="486"/>
        <v>13.20754717</v>
      </c>
      <c r="AH326" s="318">
        <f t="shared" si="487"/>
        <v>1.923076923</v>
      </c>
      <c r="AI326" s="318">
        <f t="shared" si="488"/>
        <v>0</v>
      </c>
      <c r="AJ326" s="318">
        <f t="shared" ref="AJ326:AT326" si="649">IF(ISERROR((N326/O326-1)*100),"n/a",(N326/O326-1)*100)</f>
        <v>0</v>
      </c>
      <c r="AK326" s="318">
        <f t="shared" si="649"/>
        <v>0</v>
      </c>
      <c r="AL326" s="318">
        <f t="shared" si="649"/>
        <v>6.12244898</v>
      </c>
      <c r="AM326" s="318">
        <f t="shared" si="649"/>
        <v>13.0595293</v>
      </c>
      <c r="AN326" s="318">
        <f t="shared" si="649"/>
        <v>12.07654513</v>
      </c>
      <c r="AO326" s="318">
        <f t="shared" si="649"/>
        <v>8.532135841</v>
      </c>
      <c r="AP326" s="318">
        <f t="shared" si="649"/>
        <v>16.4379085</v>
      </c>
      <c r="AQ326" s="318">
        <f t="shared" si="649"/>
        <v>23.23801853</v>
      </c>
      <c r="AR326" s="318">
        <f t="shared" si="649"/>
        <v>6.658075601</v>
      </c>
      <c r="AS326" s="318">
        <f t="shared" si="649"/>
        <v>4.770477048</v>
      </c>
      <c r="AT326" s="318">
        <f t="shared" si="649"/>
        <v>13.599182</v>
      </c>
      <c r="AU326" s="319">
        <f t="shared" si="9"/>
        <v>9.261837878</v>
      </c>
      <c r="AV326" s="320">
        <f t="shared" si="10"/>
        <v>6.718351898</v>
      </c>
    </row>
    <row r="327" ht="11.25" customHeight="1">
      <c r="A327" s="321" t="s">
        <v>1713</v>
      </c>
      <c r="B327" s="99" t="s">
        <v>1714</v>
      </c>
      <c r="C327" s="309">
        <v>1.0</v>
      </c>
      <c r="D327" s="310">
        <v>0.98</v>
      </c>
      <c r="E327" s="310">
        <v>0.88</v>
      </c>
      <c r="F327" s="309">
        <v>0.82</v>
      </c>
      <c r="G327" s="309">
        <v>0.65</v>
      </c>
      <c r="H327" s="309">
        <v>0.3</v>
      </c>
      <c r="I327" s="328">
        <v>0.0</v>
      </c>
      <c r="J327" s="322"/>
      <c r="K327" s="328">
        <v>0.0</v>
      </c>
      <c r="L327" s="326">
        <v>0.0</v>
      </c>
      <c r="M327" s="322"/>
      <c r="N327" s="357">
        <v>0.0</v>
      </c>
      <c r="O327" s="357">
        <v>0.04</v>
      </c>
      <c r="P327" s="325">
        <v>0.32</v>
      </c>
      <c r="Q327" s="325">
        <v>0.32</v>
      </c>
      <c r="R327" s="324">
        <v>0.32</v>
      </c>
      <c r="S327" s="324">
        <v>0.28</v>
      </c>
      <c r="T327" s="324">
        <v>0.12</v>
      </c>
      <c r="U327" s="325">
        <v>0.0</v>
      </c>
      <c r="V327" s="325">
        <v>0.0</v>
      </c>
      <c r="W327" s="325">
        <v>0.27</v>
      </c>
      <c r="X327" s="324">
        <v>0.36</v>
      </c>
      <c r="Y327" s="324">
        <v>0.3</v>
      </c>
      <c r="Z327" s="316">
        <f t="shared" si="3"/>
        <v>6.96</v>
      </c>
      <c r="AA327" s="317">
        <f t="shared" si="405"/>
        <v>2.040816327</v>
      </c>
      <c r="AB327" s="317">
        <f t="shared" ref="AB327:AF327" si="650">IF(ISERROR((D327/E327-1)*100),"n/a",(D327/E327-1)*100)</f>
        <v>11.36363636</v>
      </c>
      <c r="AC327" s="318">
        <f t="shared" si="650"/>
        <v>7.317073171</v>
      </c>
      <c r="AD327" s="318">
        <f t="shared" si="650"/>
        <v>26.15384615</v>
      </c>
      <c r="AE327" s="318">
        <f t="shared" si="650"/>
        <v>116.6666667</v>
      </c>
      <c r="AF327" s="318" t="str">
        <f t="shared" si="650"/>
        <v>n/a</v>
      </c>
      <c r="AG327" s="318" t="str">
        <f t="shared" si="486"/>
        <v>n/a</v>
      </c>
      <c r="AH327" s="318" t="str">
        <f t="shared" si="487"/>
        <v>n/a</v>
      </c>
      <c r="AI327" s="318" t="str">
        <f t="shared" si="488"/>
        <v>n/a</v>
      </c>
      <c r="AJ327" s="318">
        <f t="shared" ref="AJ327:AT327" si="651">IF(ISERROR((N327/O327-1)*100),"n/a",(N327/O327-1)*100)</f>
        <v>-100</v>
      </c>
      <c r="AK327" s="318">
        <f t="shared" si="651"/>
        <v>-87.5</v>
      </c>
      <c r="AL327" s="318">
        <f t="shared" si="651"/>
        <v>0</v>
      </c>
      <c r="AM327" s="318">
        <f t="shared" si="651"/>
        <v>0</v>
      </c>
      <c r="AN327" s="318">
        <f t="shared" si="651"/>
        <v>14.28571429</v>
      </c>
      <c r="AO327" s="318">
        <f t="shared" si="651"/>
        <v>133.3333333</v>
      </c>
      <c r="AP327" s="318" t="str">
        <f t="shared" si="651"/>
        <v>n/a</v>
      </c>
      <c r="AQ327" s="318" t="str">
        <f t="shared" si="651"/>
        <v>n/a</v>
      </c>
      <c r="AR327" s="318">
        <f t="shared" si="651"/>
        <v>-100</v>
      </c>
      <c r="AS327" s="318">
        <f t="shared" si="651"/>
        <v>-25</v>
      </c>
      <c r="AT327" s="318">
        <f t="shared" si="651"/>
        <v>20</v>
      </c>
      <c r="AU327" s="319">
        <f t="shared" si="9"/>
        <v>1.332934736</v>
      </c>
      <c r="AV327" s="320">
        <f t="shared" si="10"/>
        <v>68.56788153</v>
      </c>
    </row>
    <row r="328" ht="11.25" customHeight="1">
      <c r="A328" s="49" t="s">
        <v>1891</v>
      </c>
      <c r="B328" s="99" t="s">
        <v>1892</v>
      </c>
      <c r="C328" s="310">
        <v>0.42</v>
      </c>
      <c r="D328" s="310">
        <v>0.395</v>
      </c>
      <c r="E328" s="310">
        <v>0.385</v>
      </c>
      <c r="F328" s="310">
        <v>0.375</v>
      </c>
      <c r="G328" s="310">
        <v>0.365</v>
      </c>
      <c r="H328" s="349">
        <v>0.355</v>
      </c>
      <c r="I328" s="349">
        <v>0.35</v>
      </c>
      <c r="J328" s="349"/>
      <c r="K328" s="349">
        <v>0.35</v>
      </c>
      <c r="L328" s="316">
        <v>0.35</v>
      </c>
      <c r="M328" s="310"/>
      <c r="N328" s="356">
        <v>0.3475</v>
      </c>
      <c r="O328" s="356">
        <v>0.34</v>
      </c>
      <c r="P328" s="324">
        <v>0.325</v>
      </c>
      <c r="Q328" s="324">
        <v>0.32</v>
      </c>
      <c r="R328" s="324">
        <v>0.23</v>
      </c>
      <c r="S328" s="324">
        <v>0.22</v>
      </c>
      <c r="T328" s="324">
        <v>0.205</v>
      </c>
      <c r="U328" s="324">
        <v>0.175</v>
      </c>
      <c r="V328" s="324">
        <v>0.15</v>
      </c>
      <c r="W328" s="324">
        <v>0.0925</v>
      </c>
      <c r="X328" s="324">
        <v>0.03</v>
      </c>
      <c r="Y328" s="324">
        <v>0.0</v>
      </c>
      <c r="Z328" s="316">
        <f t="shared" si="3"/>
        <v>5.78</v>
      </c>
      <c r="AA328" s="317">
        <f t="shared" si="405"/>
        <v>6.329113924</v>
      </c>
      <c r="AB328" s="317">
        <f t="shared" ref="AB328:AF328" si="652">IF(ISERROR((D328/E328-1)*100),"n/a",(D328/E328-1)*100)</f>
        <v>2.597402597</v>
      </c>
      <c r="AC328" s="318">
        <f t="shared" si="652"/>
        <v>2.666666667</v>
      </c>
      <c r="AD328" s="318">
        <f t="shared" si="652"/>
        <v>2.739726027</v>
      </c>
      <c r="AE328" s="318">
        <f t="shared" si="652"/>
        <v>2.816901408</v>
      </c>
      <c r="AF328" s="318">
        <f t="shared" si="652"/>
        <v>1.428571429</v>
      </c>
      <c r="AG328" s="318">
        <f t="shared" si="486"/>
        <v>0</v>
      </c>
      <c r="AH328" s="318">
        <f t="shared" si="487"/>
        <v>0</v>
      </c>
      <c r="AI328" s="318">
        <f t="shared" si="488"/>
        <v>0.7194244604</v>
      </c>
      <c r="AJ328" s="318">
        <f t="shared" ref="AJ328:AT328" si="653">IF(ISERROR((N328/O328-1)*100),"n/a",(N328/O328-1)*100)</f>
        <v>2.205882353</v>
      </c>
      <c r="AK328" s="318">
        <f t="shared" si="653"/>
        <v>4.615384615</v>
      </c>
      <c r="AL328" s="318">
        <f t="shared" si="653"/>
        <v>1.5625</v>
      </c>
      <c r="AM328" s="318">
        <f t="shared" si="653"/>
        <v>39.13043478</v>
      </c>
      <c r="AN328" s="318">
        <f t="shared" si="653"/>
        <v>4.545454545</v>
      </c>
      <c r="AO328" s="318">
        <f t="shared" si="653"/>
        <v>7.317073171</v>
      </c>
      <c r="AP328" s="318">
        <f t="shared" si="653"/>
        <v>17.14285714</v>
      </c>
      <c r="AQ328" s="318">
        <f t="shared" si="653"/>
        <v>16.66666667</v>
      </c>
      <c r="AR328" s="318">
        <f t="shared" si="653"/>
        <v>62.16216216</v>
      </c>
      <c r="AS328" s="318">
        <f t="shared" si="653"/>
        <v>208.3333333</v>
      </c>
      <c r="AT328" s="318" t="str">
        <f t="shared" si="653"/>
        <v>n/a</v>
      </c>
      <c r="AU328" s="319">
        <f t="shared" si="9"/>
        <v>20.1568187</v>
      </c>
      <c r="AV328" s="320">
        <f t="shared" si="10"/>
        <v>48.2037536</v>
      </c>
    </row>
    <row r="329" ht="11.25" customHeight="1">
      <c r="A329" s="333" t="s">
        <v>291</v>
      </c>
      <c r="B329" s="122" t="s">
        <v>292</v>
      </c>
      <c r="C329" s="309">
        <v>3.99</v>
      </c>
      <c r="D329" s="310">
        <v>3.63</v>
      </c>
      <c r="E329" s="316">
        <v>3.2800000000000002</v>
      </c>
      <c r="F329" s="309">
        <v>2.97</v>
      </c>
      <c r="G329" s="309">
        <v>2.69</v>
      </c>
      <c r="H329" s="309">
        <v>2.42</v>
      </c>
      <c r="I329" s="309">
        <v>2.19</v>
      </c>
      <c r="J329" s="322" t="s">
        <v>2154</v>
      </c>
      <c r="K329" s="309">
        <v>2.0</v>
      </c>
      <c r="L329" s="323">
        <v>1.83</v>
      </c>
      <c r="M329" s="322"/>
      <c r="N329" s="356">
        <v>1.64</v>
      </c>
      <c r="O329" s="356">
        <v>1.49</v>
      </c>
      <c r="P329" s="324">
        <v>1.34</v>
      </c>
      <c r="Q329" s="324">
        <v>1.1</v>
      </c>
      <c r="R329" s="324">
        <v>0.89</v>
      </c>
      <c r="S329" s="324">
        <v>0.78</v>
      </c>
      <c r="T329" s="324">
        <v>0.7</v>
      </c>
      <c r="U329" s="324">
        <v>0.63</v>
      </c>
      <c r="V329" s="324">
        <v>0.59</v>
      </c>
      <c r="W329" s="324">
        <v>0.55</v>
      </c>
      <c r="X329" s="324">
        <v>0.51</v>
      </c>
      <c r="Y329" s="324">
        <v>0.47</v>
      </c>
      <c r="Z329" s="316">
        <f t="shared" si="3"/>
        <v>35.69</v>
      </c>
      <c r="AA329" s="317">
        <f t="shared" si="405"/>
        <v>9.917355372</v>
      </c>
      <c r="AB329" s="317">
        <f t="shared" ref="AB329:AF329" si="654">IF(ISERROR((D329/E329-1)*100),"n/a",(D329/E329-1)*100)</f>
        <v>10.67073171</v>
      </c>
      <c r="AC329" s="318">
        <f t="shared" si="654"/>
        <v>10.43771044</v>
      </c>
      <c r="AD329" s="318">
        <f t="shared" si="654"/>
        <v>10.40892193</v>
      </c>
      <c r="AE329" s="318">
        <f t="shared" si="654"/>
        <v>11.15702479</v>
      </c>
      <c r="AF329" s="318">
        <f t="shared" si="654"/>
        <v>10.50228311</v>
      </c>
      <c r="AG329" s="318">
        <f t="shared" si="486"/>
        <v>9.5</v>
      </c>
      <c r="AH329" s="318">
        <f t="shared" si="487"/>
        <v>9.289617486</v>
      </c>
      <c r="AI329" s="318">
        <f t="shared" si="488"/>
        <v>11.58536585</v>
      </c>
      <c r="AJ329" s="318">
        <f t="shared" ref="AJ329:AT329" si="655">IF(ISERROR((N329/O329-1)*100),"n/a",(N329/O329-1)*100)</f>
        <v>10.06711409</v>
      </c>
      <c r="AK329" s="318">
        <f t="shared" si="655"/>
        <v>11.19402985</v>
      </c>
      <c r="AL329" s="318">
        <f t="shared" si="655"/>
        <v>21.81818182</v>
      </c>
      <c r="AM329" s="318">
        <f t="shared" si="655"/>
        <v>23.59550562</v>
      </c>
      <c r="AN329" s="318">
        <f t="shared" si="655"/>
        <v>14.1025641</v>
      </c>
      <c r="AO329" s="318">
        <f t="shared" si="655"/>
        <v>11.42857143</v>
      </c>
      <c r="AP329" s="318">
        <f t="shared" si="655"/>
        <v>11.11111111</v>
      </c>
      <c r="AQ329" s="318">
        <f t="shared" si="655"/>
        <v>6.779661017</v>
      </c>
      <c r="AR329" s="318">
        <f t="shared" si="655"/>
        <v>7.272727273</v>
      </c>
      <c r="AS329" s="318">
        <f t="shared" si="655"/>
        <v>7.843137255</v>
      </c>
      <c r="AT329" s="318">
        <f t="shared" si="655"/>
        <v>8.510638298</v>
      </c>
      <c r="AU329" s="319">
        <f t="shared" si="9"/>
        <v>11.35961263</v>
      </c>
      <c r="AV329" s="320">
        <f t="shared" si="10"/>
        <v>4.226646606</v>
      </c>
    </row>
    <row r="330" ht="11.25" customHeight="1">
      <c r="A330" s="321" t="s">
        <v>1556</v>
      </c>
      <c r="B330" s="99" t="s">
        <v>1557</v>
      </c>
      <c r="C330" s="309">
        <v>1.92</v>
      </c>
      <c r="D330" s="349">
        <v>1.88</v>
      </c>
      <c r="E330" s="316">
        <v>1.8766669999999999</v>
      </c>
      <c r="F330" s="328">
        <v>1.7333333333333334</v>
      </c>
      <c r="G330" s="309">
        <v>1.6733333333333331</v>
      </c>
      <c r="H330" s="309">
        <v>1.5533333333333335</v>
      </c>
      <c r="I330" s="309">
        <v>1.3666666666666665</v>
      </c>
      <c r="J330" s="322"/>
      <c r="K330" s="309">
        <v>0.26666666666666666</v>
      </c>
      <c r="L330" s="326">
        <v>0.0</v>
      </c>
      <c r="M330" s="322"/>
      <c r="N330" s="357">
        <v>0.0</v>
      </c>
      <c r="O330" s="357">
        <v>0.0</v>
      </c>
      <c r="P330" s="325">
        <v>0.0</v>
      </c>
      <c r="Q330" s="325">
        <v>0.0</v>
      </c>
      <c r="R330" s="325">
        <v>0.0</v>
      </c>
      <c r="S330" s="325">
        <v>0.0</v>
      </c>
      <c r="T330" s="325">
        <v>0.0</v>
      </c>
      <c r="U330" s="325">
        <v>0.0</v>
      </c>
      <c r="V330" s="325">
        <v>0.0</v>
      </c>
      <c r="W330" s="325">
        <v>0.0</v>
      </c>
      <c r="X330" s="325">
        <v>0.0</v>
      </c>
      <c r="Y330" s="325">
        <v>0.0</v>
      </c>
      <c r="Z330" s="316">
        <f t="shared" si="3"/>
        <v>12.27000033</v>
      </c>
      <c r="AA330" s="317">
        <f t="shared" si="405"/>
        <v>2.127659574</v>
      </c>
      <c r="AB330" s="317">
        <f t="shared" ref="AB330:AF330" si="656">IF(ISERROR((D330/E330-1)*100),"n/a",(D330/E330-1)*100)</f>
        <v>0.1776020999</v>
      </c>
      <c r="AC330" s="318">
        <f t="shared" si="656"/>
        <v>8.26925</v>
      </c>
      <c r="AD330" s="318">
        <f t="shared" si="656"/>
        <v>3.585657371</v>
      </c>
      <c r="AE330" s="318">
        <f t="shared" si="656"/>
        <v>7.725321888</v>
      </c>
      <c r="AF330" s="318">
        <f t="shared" si="656"/>
        <v>13.65853659</v>
      </c>
      <c r="AG330" s="318">
        <f t="shared" si="486"/>
        <v>412.5</v>
      </c>
      <c r="AH330" s="318" t="str">
        <f t="shared" si="487"/>
        <v>n/a</v>
      </c>
      <c r="AI330" s="318" t="str">
        <f t="shared" si="488"/>
        <v>n/a</v>
      </c>
      <c r="AJ330" s="318" t="str">
        <f t="shared" ref="AJ330:AT330" si="657">IF(ISERROR((N330/O330-1)*100),"n/a",(N330/O330-1)*100)</f>
        <v>n/a</v>
      </c>
      <c r="AK330" s="318" t="str">
        <f t="shared" si="657"/>
        <v>n/a</v>
      </c>
      <c r="AL330" s="318" t="str">
        <f t="shared" si="657"/>
        <v>n/a</v>
      </c>
      <c r="AM330" s="318" t="str">
        <f t="shared" si="657"/>
        <v>n/a</v>
      </c>
      <c r="AN330" s="318" t="str">
        <f t="shared" si="657"/>
        <v>n/a</v>
      </c>
      <c r="AO330" s="318" t="str">
        <f t="shared" si="657"/>
        <v>n/a</v>
      </c>
      <c r="AP330" s="318" t="str">
        <f t="shared" si="657"/>
        <v>n/a</v>
      </c>
      <c r="AQ330" s="318" t="str">
        <f t="shared" si="657"/>
        <v>n/a</v>
      </c>
      <c r="AR330" s="318" t="str">
        <f t="shared" si="657"/>
        <v>n/a</v>
      </c>
      <c r="AS330" s="318" t="str">
        <f t="shared" si="657"/>
        <v>n/a</v>
      </c>
      <c r="AT330" s="318" t="str">
        <f t="shared" si="657"/>
        <v>n/a</v>
      </c>
      <c r="AU330" s="319">
        <f t="shared" si="9"/>
        <v>64.00628965</v>
      </c>
      <c r="AV330" s="320">
        <f t="shared" si="10"/>
        <v>153.7371384</v>
      </c>
    </row>
    <row r="331" ht="11.25" customHeight="1">
      <c r="A331" s="342" t="s">
        <v>1716</v>
      </c>
      <c r="B331" s="99" t="s">
        <v>1717</v>
      </c>
      <c r="C331" s="309">
        <v>0.52</v>
      </c>
      <c r="D331" s="310">
        <v>0.48</v>
      </c>
      <c r="E331" s="316">
        <v>0.4</v>
      </c>
      <c r="F331" s="309">
        <v>0.32</v>
      </c>
      <c r="G331" s="328">
        <v>0.2</v>
      </c>
      <c r="H331" s="309">
        <v>0.15</v>
      </c>
      <c r="I331" s="328">
        <v>0.0</v>
      </c>
      <c r="J331" s="322"/>
      <c r="K331" s="328">
        <v>0.0</v>
      </c>
      <c r="L331" s="326">
        <v>0.0</v>
      </c>
      <c r="M331" s="322"/>
      <c r="N331" s="357">
        <v>0.0</v>
      </c>
      <c r="O331" s="357">
        <v>0.0</v>
      </c>
      <c r="P331" s="325">
        <v>0.54</v>
      </c>
      <c r="Q331" s="324">
        <v>0.69</v>
      </c>
      <c r="R331" s="324">
        <v>0.665</v>
      </c>
      <c r="S331" s="324">
        <v>0.645</v>
      </c>
      <c r="T331" s="324">
        <v>0.625</v>
      </c>
      <c r="U331" s="324">
        <v>0.605</v>
      </c>
      <c r="V331" s="324">
        <v>0.525</v>
      </c>
      <c r="W331" s="324">
        <v>0.5</v>
      </c>
      <c r="X331" s="324">
        <v>0.45</v>
      </c>
      <c r="Y331" s="324">
        <v>0.19</v>
      </c>
      <c r="Z331" s="316">
        <f t="shared" si="3"/>
        <v>7.505</v>
      </c>
      <c r="AA331" s="317">
        <f t="shared" si="405"/>
        <v>8.333333333</v>
      </c>
      <c r="AB331" s="317">
        <f t="shared" ref="AB331:AF331" si="658">IF(ISERROR((D331/E331-1)*100),"n/a",(D331/E331-1)*100)</f>
        <v>20</v>
      </c>
      <c r="AC331" s="318">
        <f t="shared" si="658"/>
        <v>25</v>
      </c>
      <c r="AD331" s="318">
        <f t="shared" si="658"/>
        <v>60</v>
      </c>
      <c r="AE331" s="318">
        <f t="shared" si="658"/>
        <v>33.33333333</v>
      </c>
      <c r="AF331" s="318" t="str">
        <f t="shared" si="658"/>
        <v>n/a</v>
      </c>
      <c r="AG331" s="318" t="str">
        <f t="shared" si="486"/>
        <v>n/a</v>
      </c>
      <c r="AH331" s="318" t="str">
        <f t="shared" si="487"/>
        <v>n/a</v>
      </c>
      <c r="AI331" s="318" t="str">
        <f t="shared" si="488"/>
        <v>n/a</v>
      </c>
      <c r="AJ331" s="318" t="str">
        <f t="shared" ref="AJ331:AT331" si="659">IF(ISERROR((N331/O331-1)*100),"n/a",(N331/O331-1)*100)</f>
        <v>n/a</v>
      </c>
      <c r="AK331" s="318">
        <f t="shared" si="659"/>
        <v>-100</v>
      </c>
      <c r="AL331" s="318">
        <f t="shared" si="659"/>
        <v>-21.73913043</v>
      </c>
      <c r="AM331" s="318">
        <f t="shared" si="659"/>
        <v>3.759398496</v>
      </c>
      <c r="AN331" s="318">
        <f t="shared" si="659"/>
        <v>3.100775194</v>
      </c>
      <c r="AO331" s="318">
        <f t="shared" si="659"/>
        <v>3.2</v>
      </c>
      <c r="AP331" s="318">
        <f t="shared" si="659"/>
        <v>3.305785124</v>
      </c>
      <c r="AQ331" s="318">
        <f t="shared" si="659"/>
        <v>15.23809524</v>
      </c>
      <c r="AR331" s="318">
        <f t="shared" si="659"/>
        <v>5</v>
      </c>
      <c r="AS331" s="318">
        <f t="shared" si="659"/>
        <v>11.11111111</v>
      </c>
      <c r="AT331" s="318">
        <f t="shared" si="659"/>
        <v>136.8421053</v>
      </c>
      <c r="AU331" s="319">
        <f t="shared" si="9"/>
        <v>13.76565378</v>
      </c>
      <c r="AV331" s="320">
        <f t="shared" si="10"/>
        <v>48.24571128</v>
      </c>
    </row>
    <row r="332" ht="11.25" customHeight="1">
      <c r="A332" s="321" t="s">
        <v>1301</v>
      </c>
      <c r="B332" s="99" t="s">
        <v>1302</v>
      </c>
      <c r="C332" s="309">
        <v>0.2925</v>
      </c>
      <c r="D332" s="310">
        <v>0.282</v>
      </c>
      <c r="E332" s="316">
        <v>0.25</v>
      </c>
      <c r="F332" s="309">
        <v>0.21</v>
      </c>
      <c r="G332" s="309">
        <v>0.17</v>
      </c>
      <c r="H332" s="309">
        <v>0.13</v>
      </c>
      <c r="I332" s="309">
        <v>0.105</v>
      </c>
      <c r="J332" s="322"/>
      <c r="K332" s="309">
        <v>0.085</v>
      </c>
      <c r="L332" s="323">
        <v>0.02</v>
      </c>
      <c r="M332" s="322"/>
      <c r="N332" s="357">
        <v>0.0</v>
      </c>
      <c r="O332" s="357">
        <v>0.0</v>
      </c>
      <c r="P332" s="325">
        <v>0.0</v>
      </c>
      <c r="Q332" s="325">
        <v>0.0</v>
      </c>
      <c r="R332" s="325">
        <v>0.0</v>
      </c>
      <c r="S332" s="325">
        <v>0.0</v>
      </c>
      <c r="T332" s="325">
        <v>0.0</v>
      </c>
      <c r="U332" s="325">
        <v>0.0</v>
      </c>
      <c r="V332" s="325">
        <v>0.0</v>
      </c>
      <c r="W332" s="325">
        <v>0.0</v>
      </c>
      <c r="X332" s="325">
        <v>0.0</v>
      </c>
      <c r="Y332" s="325">
        <v>0.0</v>
      </c>
      <c r="Z332" s="316">
        <f t="shared" si="3"/>
        <v>1.5445</v>
      </c>
      <c r="AA332" s="317">
        <f t="shared" si="405"/>
        <v>3.723404255</v>
      </c>
      <c r="AB332" s="317">
        <f t="shared" ref="AB332:AF332" si="660">IF(ISERROR((D332/E332-1)*100),"n/a",(D332/E332-1)*100)</f>
        <v>12.8</v>
      </c>
      <c r="AC332" s="318">
        <f t="shared" si="660"/>
        <v>19.04761905</v>
      </c>
      <c r="AD332" s="318">
        <f t="shared" si="660"/>
        <v>23.52941176</v>
      </c>
      <c r="AE332" s="318">
        <f t="shared" si="660"/>
        <v>30.76923077</v>
      </c>
      <c r="AF332" s="318">
        <f t="shared" si="660"/>
        <v>23.80952381</v>
      </c>
      <c r="AG332" s="318">
        <f t="shared" si="486"/>
        <v>23.52941176</v>
      </c>
      <c r="AH332" s="318">
        <f t="shared" si="487"/>
        <v>325</v>
      </c>
      <c r="AI332" s="318" t="str">
        <f t="shared" si="488"/>
        <v>n/a</v>
      </c>
      <c r="AJ332" s="318" t="str">
        <f t="shared" ref="AJ332:AT332" si="661">IF(ISERROR((N332/O332-1)*100),"n/a",(N332/O332-1)*100)</f>
        <v>n/a</v>
      </c>
      <c r="AK332" s="318" t="str">
        <f t="shared" si="661"/>
        <v>n/a</v>
      </c>
      <c r="AL332" s="318" t="str">
        <f t="shared" si="661"/>
        <v>n/a</v>
      </c>
      <c r="AM332" s="318" t="str">
        <f t="shared" si="661"/>
        <v>n/a</v>
      </c>
      <c r="AN332" s="318" t="str">
        <f t="shared" si="661"/>
        <v>n/a</v>
      </c>
      <c r="AO332" s="318" t="str">
        <f t="shared" si="661"/>
        <v>n/a</v>
      </c>
      <c r="AP332" s="318" t="str">
        <f t="shared" si="661"/>
        <v>n/a</v>
      </c>
      <c r="AQ332" s="318" t="str">
        <f t="shared" si="661"/>
        <v>n/a</v>
      </c>
      <c r="AR332" s="318" t="str">
        <f t="shared" si="661"/>
        <v>n/a</v>
      </c>
      <c r="AS332" s="318" t="str">
        <f t="shared" si="661"/>
        <v>n/a</v>
      </c>
      <c r="AT332" s="318" t="str">
        <f t="shared" si="661"/>
        <v>n/a</v>
      </c>
      <c r="AU332" s="319">
        <f t="shared" si="9"/>
        <v>57.77607518</v>
      </c>
      <c r="AV332" s="320">
        <f t="shared" si="10"/>
        <v>108.2865392</v>
      </c>
    </row>
    <row r="333" ht="11.25" customHeight="1">
      <c r="A333" s="299" t="s">
        <v>790</v>
      </c>
      <c r="B333" s="331" t="s">
        <v>791</v>
      </c>
      <c r="C333" s="309">
        <v>0.64</v>
      </c>
      <c r="D333" s="310">
        <v>0.528</v>
      </c>
      <c r="E333" s="316">
        <v>0.48</v>
      </c>
      <c r="F333" s="309">
        <v>0.44</v>
      </c>
      <c r="G333" s="309">
        <v>0.39999999999999997</v>
      </c>
      <c r="H333" s="309">
        <v>0.3666666666666667</v>
      </c>
      <c r="I333" s="309">
        <v>0.3333333333333333</v>
      </c>
      <c r="J333" s="322"/>
      <c r="K333" s="309">
        <v>0.3</v>
      </c>
      <c r="L333" s="323">
        <v>0.27999999999999997</v>
      </c>
      <c r="M333" s="322"/>
      <c r="N333" s="356">
        <v>0.26666666666666666</v>
      </c>
      <c r="O333" s="356">
        <v>0.25333333333333335</v>
      </c>
      <c r="P333" s="324">
        <v>0.24666666666666667</v>
      </c>
      <c r="Q333" s="324">
        <v>0.22</v>
      </c>
      <c r="R333" s="324">
        <v>0.19333333333333333</v>
      </c>
      <c r="S333" s="324">
        <v>0.17333333333333334</v>
      </c>
      <c r="T333" s="324">
        <v>0.12444333333333334</v>
      </c>
      <c r="U333" s="324">
        <v>0.07355666666666667</v>
      </c>
      <c r="V333" s="324">
        <v>0.06444333333333334</v>
      </c>
      <c r="W333" s="324">
        <v>0.05926666666666667</v>
      </c>
      <c r="X333" s="324">
        <v>0.05530666666666667</v>
      </c>
      <c r="Y333" s="325">
        <v>0.04345333333333334</v>
      </c>
      <c r="Z333" s="316">
        <f t="shared" si="3"/>
        <v>5.541803333</v>
      </c>
      <c r="AA333" s="317">
        <f t="shared" si="405"/>
        <v>21.21212121</v>
      </c>
      <c r="AB333" s="317">
        <f t="shared" ref="AB333:AF333" si="662">IF(ISERROR((D333/E333-1)*100),"n/a",(D333/E333-1)*100)</f>
        <v>10</v>
      </c>
      <c r="AC333" s="318">
        <f t="shared" si="662"/>
        <v>9.090909091</v>
      </c>
      <c r="AD333" s="318">
        <f t="shared" si="662"/>
        <v>10</v>
      </c>
      <c r="AE333" s="318">
        <f t="shared" si="662"/>
        <v>9.090909091</v>
      </c>
      <c r="AF333" s="318">
        <f t="shared" si="662"/>
        <v>10</v>
      </c>
      <c r="AG333" s="318">
        <f t="shared" si="486"/>
        <v>11.11111111</v>
      </c>
      <c r="AH333" s="318">
        <f t="shared" si="487"/>
        <v>7.142857143</v>
      </c>
      <c r="AI333" s="318">
        <f t="shared" si="488"/>
        <v>5</v>
      </c>
      <c r="AJ333" s="318">
        <f t="shared" ref="AJ333:AT333" si="663">IF(ISERROR((N333/O333-1)*100),"n/a",(N333/O333-1)*100)</f>
        <v>5.263157895</v>
      </c>
      <c r="AK333" s="318">
        <f t="shared" si="663"/>
        <v>2.702702703</v>
      </c>
      <c r="AL333" s="318">
        <f t="shared" si="663"/>
        <v>12.12121212</v>
      </c>
      <c r="AM333" s="318">
        <f t="shared" si="663"/>
        <v>13.79310345</v>
      </c>
      <c r="AN333" s="318">
        <f t="shared" si="663"/>
        <v>11.53846154</v>
      </c>
      <c r="AO333" s="318">
        <f t="shared" si="663"/>
        <v>39.28695792</v>
      </c>
      <c r="AP333" s="318">
        <f t="shared" si="663"/>
        <v>69.18022386</v>
      </c>
      <c r="AQ333" s="318">
        <f t="shared" si="663"/>
        <v>14.14162313</v>
      </c>
      <c r="AR333" s="318">
        <f t="shared" si="663"/>
        <v>8.734533183</v>
      </c>
      <c r="AS333" s="318">
        <f t="shared" si="663"/>
        <v>7.160077146</v>
      </c>
      <c r="AT333" s="318">
        <f t="shared" si="663"/>
        <v>27.27830623</v>
      </c>
      <c r="AU333" s="319">
        <f t="shared" si="9"/>
        <v>15.19241334</v>
      </c>
      <c r="AV333" s="320">
        <f t="shared" si="10"/>
        <v>15.22613024</v>
      </c>
    </row>
    <row r="334" ht="11.25" customHeight="1">
      <c r="A334" s="232" t="s">
        <v>793</v>
      </c>
      <c r="B334" s="99" t="s">
        <v>794</v>
      </c>
      <c r="C334" s="309">
        <v>0.536</v>
      </c>
      <c r="D334" s="310">
        <v>0.448</v>
      </c>
      <c r="E334" s="310">
        <v>0.3585</v>
      </c>
      <c r="F334" s="309">
        <v>0.299</v>
      </c>
      <c r="G334" s="309">
        <v>0.26</v>
      </c>
      <c r="H334" s="309">
        <v>0.215</v>
      </c>
      <c r="I334" s="309">
        <v>0.18</v>
      </c>
      <c r="J334" s="322"/>
      <c r="K334" s="309">
        <v>0.15</v>
      </c>
      <c r="L334" s="323">
        <v>0.1125</v>
      </c>
      <c r="M334" s="322"/>
      <c r="N334" s="357">
        <v>0.0</v>
      </c>
      <c r="O334" s="357">
        <v>0.0</v>
      </c>
      <c r="P334" s="325">
        <v>0.0</v>
      </c>
      <c r="Q334" s="325">
        <v>0.0</v>
      </c>
      <c r="R334" s="325">
        <v>0.0</v>
      </c>
      <c r="S334" s="325">
        <v>0.0</v>
      </c>
      <c r="T334" s="325">
        <v>0.0</v>
      </c>
      <c r="U334" s="325">
        <v>0.0</v>
      </c>
      <c r="V334" s="325">
        <v>0.0</v>
      </c>
      <c r="W334" s="325">
        <v>0.0</v>
      </c>
      <c r="X334" s="325">
        <v>0.0</v>
      </c>
      <c r="Y334" s="325">
        <v>0.0</v>
      </c>
      <c r="Z334" s="316">
        <f t="shared" si="3"/>
        <v>2.559</v>
      </c>
      <c r="AA334" s="317">
        <f t="shared" si="405"/>
        <v>19.64285714</v>
      </c>
      <c r="AB334" s="317">
        <f t="shared" ref="AB334:AF334" si="664">IF(ISERROR((D334/E334-1)*100),"n/a",(D334/E334-1)*100)</f>
        <v>24.9651325</v>
      </c>
      <c r="AC334" s="318">
        <f t="shared" si="664"/>
        <v>19.89966555</v>
      </c>
      <c r="AD334" s="318">
        <f t="shared" si="664"/>
        <v>15</v>
      </c>
      <c r="AE334" s="318">
        <f t="shared" si="664"/>
        <v>20.93023256</v>
      </c>
      <c r="AF334" s="318">
        <f t="shared" si="664"/>
        <v>19.44444444</v>
      </c>
      <c r="AG334" s="318">
        <f t="shared" si="486"/>
        <v>20</v>
      </c>
      <c r="AH334" s="318">
        <f t="shared" si="487"/>
        <v>33.33333333</v>
      </c>
      <c r="AI334" s="318" t="str">
        <f t="shared" si="488"/>
        <v>n/a</v>
      </c>
      <c r="AJ334" s="318" t="str">
        <f t="shared" ref="AJ334:AT334" si="665">IF(ISERROR((N334/O334-1)*100),"n/a",(N334/O334-1)*100)</f>
        <v>n/a</v>
      </c>
      <c r="AK334" s="318" t="str">
        <f t="shared" si="665"/>
        <v>n/a</v>
      </c>
      <c r="AL334" s="318" t="str">
        <f t="shared" si="665"/>
        <v>n/a</v>
      </c>
      <c r="AM334" s="318" t="str">
        <f t="shared" si="665"/>
        <v>n/a</v>
      </c>
      <c r="AN334" s="318" t="str">
        <f t="shared" si="665"/>
        <v>n/a</v>
      </c>
      <c r="AO334" s="318" t="str">
        <f t="shared" si="665"/>
        <v>n/a</v>
      </c>
      <c r="AP334" s="318" t="str">
        <f t="shared" si="665"/>
        <v>n/a</v>
      </c>
      <c r="AQ334" s="318" t="str">
        <f t="shared" si="665"/>
        <v>n/a</v>
      </c>
      <c r="AR334" s="318" t="str">
        <f t="shared" si="665"/>
        <v>n/a</v>
      </c>
      <c r="AS334" s="318" t="str">
        <f t="shared" si="665"/>
        <v>n/a</v>
      </c>
      <c r="AT334" s="318" t="str">
        <f t="shared" si="665"/>
        <v>n/a</v>
      </c>
      <c r="AU334" s="319">
        <f t="shared" si="9"/>
        <v>21.65195819</v>
      </c>
      <c r="AV334" s="320">
        <f t="shared" si="10"/>
        <v>5.436781929</v>
      </c>
    </row>
    <row r="335" ht="11.25" customHeight="1">
      <c r="A335" s="232" t="s">
        <v>1893</v>
      </c>
      <c r="B335" s="99" t="s">
        <v>1894</v>
      </c>
      <c r="C335" s="309">
        <v>2.52</v>
      </c>
      <c r="D335" s="310">
        <v>2.28</v>
      </c>
      <c r="E335" s="310">
        <v>2.08</v>
      </c>
      <c r="F335" s="310">
        <v>1.84</v>
      </c>
      <c r="G335" s="310">
        <v>1.29</v>
      </c>
      <c r="H335" s="328">
        <v>0.0</v>
      </c>
      <c r="I335" s="328">
        <v>0.0</v>
      </c>
      <c r="J335" s="322"/>
      <c r="K335" s="328">
        <v>0.0</v>
      </c>
      <c r="L335" s="326">
        <v>0.0</v>
      </c>
      <c r="M335" s="322"/>
      <c r="N335" s="357">
        <v>0.0</v>
      </c>
      <c r="O335" s="357">
        <v>0.0</v>
      </c>
      <c r="P335" s="325">
        <v>0.0</v>
      </c>
      <c r="Q335" s="325">
        <v>0.0</v>
      </c>
      <c r="R335" s="325">
        <v>0.0</v>
      </c>
      <c r="S335" s="325">
        <v>0.0</v>
      </c>
      <c r="T335" s="325">
        <v>0.0</v>
      </c>
      <c r="U335" s="325">
        <v>0.0</v>
      </c>
      <c r="V335" s="325">
        <v>0.0</v>
      </c>
      <c r="W335" s="325">
        <v>0.0</v>
      </c>
      <c r="X335" s="325">
        <v>0.0</v>
      </c>
      <c r="Y335" s="325">
        <v>0.0</v>
      </c>
      <c r="Z335" s="316">
        <f t="shared" si="3"/>
        <v>10.01</v>
      </c>
      <c r="AA335" s="317">
        <f t="shared" si="405"/>
        <v>10.52631579</v>
      </c>
      <c r="AB335" s="317">
        <f t="shared" ref="AB335:AF335" si="666">IF(ISERROR((D335/E335-1)*100),"n/a",(D335/E335-1)*100)</f>
        <v>9.615384615</v>
      </c>
      <c r="AC335" s="318">
        <f t="shared" si="666"/>
        <v>13.04347826</v>
      </c>
      <c r="AD335" s="318">
        <f t="shared" si="666"/>
        <v>42.63565891</v>
      </c>
      <c r="AE335" s="318" t="str">
        <f t="shared" si="666"/>
        <v>n/a</v>
      </c>
      <c r="AF335" s="318" t="str">
        <f t="shared" si="666"/>
        <v>n/a</v>
      </c>
      <c r="AG335" s="318" t="str">
        <f t="shared" si="486"/>
        <v>n/a</v>
      </c>
      <c r="AH335" s="318" t="str">
        <f t="shared" si="487"/>
        <v>n/a</v>
      </c>
      <c r="AI335" s="318" t="str">
        <f t="shared" si="488"/>
        <v>n/a</v>
      </c>
      <c r="AJ335" s="318" t="str">
        <f t="shared" ref="AJ335:AT335" si="667">IF(ISERROR((N335/O335-1)*100),"n/a",(N335/O335-1)*100)</f>
        <v>n/a</v>
      </c>
      <c r="AK335" s="318" t="str">
        <f t="shared" si="667"/>
        <v>n/a</v>
      </c>
      <c r="AL335" s="318" t="str">
        <f t="shared" si="667"/>
        <v>n/a</v>
      </c>
      <c r="AM335" s="318" t="str">
        <f t="shared" si="667"/>
        <v>n/a</v>
      </c>
      <c r="AN335" s="318" t="str">
        <f t="shared" si="667"/>
        <v>n/a</v>
      </c>
      <c r="AO335" s="318" t="str">
        <f t="shared" si="667"/>
        <v>n/a</v>
      </c>
      <c r="AP335" s="318" t="str">
        <f t="shared" si="667"/>
        <v>n/a</v>
      </c>
      <c r="AQ335" s="318" t="str">
        <f t="shared" si="667"/>
        <v>n/a</v>
      </c>
      <c r="AR335" s="318" t="str">
        <f t="shared" si="667"/>
        <v>n/a</v>
      </c>
      <c r="AS335" s="318" t="str">
        <f t="shared" si="667"/>
        <v>n/a</v>
      </c>
      <c r="AT335" s="318" t="str">
        <f t="shared" si="667"/>
        <v>n/a</v>
      </c>
      <c r="AU335" s="319">
        <f t="shared" si="9"/>
        <v>18.9552094</v>
      </c>
      <c r="AV335" s="320">
        <f t="shared" si="10"/>
        <v>15.85339952</v>
      </c>
    </row>
    <row r="336" ht="11.25" customHeight="1">
      <c r="A336" s="336" t="s">
        <v>795</v>
      </c>
      <c r="B336" s="331" t="s">
        <v>796</v>
      </c>
      <c r="C336" s="309">
        <v>0.6775</v>
      </c>
      <c r="D336" s="310">
        <v>0.63</v>
      </c>
      <c r="E336" s="347">
        <v>0.59</v>
      </c>
      <c r="F336" s="337">
        <v>0.555</v>
      </c>
      <c r="G336" s="337">
        <v>0.5316666666666667</v>
      </c>
      <c r="H336" s="337">
        <v>0.49333333333333335</v>
      </c>
      <c r="I336" s="337">
        <v>0.44</v>
      </c>
      <c r="J336" s="338"/>
      <c r="K336" s="337">
        <v>0.38</v>
      </c>
      <c r="L336" s="339">
        <v>0.29556</v>
      </c>
      <c r="M336" s="338"/>
      <c r="N336" s="365">
        <v>0.27111111111111114</v>
      </c>
      <c r="O336" s="364">
        <v>0.2488888888888889</v>
      </c>
      <c r="P336" s="341">
        <v>0.24444444444444446</v>
      </c>
      <c r="Q336" s="341">
        <v>0.23111111111111113</v>
      </c>
      <c r="R336" s="341">
        <v>0.21333333333333335</v>
      </c>
      <c r="S336" s="340">
        <v>0.19555555555555557</v>
      </c>
      <c r="T336" s="340">
        <v>0.19555555555555557</v>
      </c>
      <c r="U336" s="341">
        <v>0.1688888888888889</v>
      </c>
      <c r="V336" s="340">
        <v>0.16</v>
      </c>
      <c r="W336" s="340">
        <v>0.16</v>
      </c>
      <c r="X336" s="340">
        <v>0.16</v>
      </c>
      <c r="Y336" s="340">
        <v>0.16</v>
      </c>
      <c r="Z336" s="316">
        <f t="shared" si="3"/>
        <v>7.001948889</v>
      </c>
      <c r="AA336" s="317">
        <f t="shared" si="405"/>
        <v>7.53968254</v>
      </c>
      <c r="AB336" s="317">
        <f t="shared" ref="AB336:AF336" si="668">IF(ISERROR((D336/E336-1)*100),"n/a",(D336/E336-1)*100)</f>
        <v>6.779661017</v>
      </c>
      <c r="AC336" s="318">
        <f t="shared" si="668"/>
        <v>6.306306306</v>
      </c>
      <c r="AD336" s="318">
        <f t="shared" si="668"/>
        <v>4.388714734</v>
      </c>
      <c r="AE336" s="318">
        <f t="shared" si="668"/>
        <v>7.77027027</v>
      </c>
      <c r="AF336" s="318">
        <f t="shared" si="668"/>
        <v>12.12121212</v>
      </c>
      <c r="AG336" s="318">
        <f t="shared" si="486"/>
        <v>15.78947368</v>
      </c>
      <c r="AH336" s="318">
        <f t="shared" si="487"/>
        <v>28.5694952</v>
      </c>
      <c r="AI336" s="318">
        <f t="shared" si="488"/>
        <v>9.018032787</v>
      </c>
      <c r="AJ336" s="318">
        <f t="shared" ref="AJ336:AT336" si="669">IF(ISERROR((N336/O336-1)*100),"n/a",(N336/O336-1)*100)</f>
        <v>8.928571429</v>
      </c>
      <c r="AK336" s="318">
        <f t="shared" si="669"/>
        <v>1.818181818</v>
      </c>
      <c r="AL336" s="318">
        <f t="shared" si="669"/>
        <v>5.769230769</v>
      </c>
      <c r="AM336" s="318">
        <f t="shared" si="669"/>
        <v>8.333333333</v>
      </c>
      <c r="AN336" s="318">
        <f t="shared" si="669"/>
        <v>9.090909091</v>
      </c>
      <c r="AO336" s="318">
        <f t="shared" si="669"/>
        <v>0</v>
      </c>
      <c r="AP336" s="318">
        <f t="shared" si="669"/>
        <v>15.78947368</v>
      </c>
      <c r="AQ336" s="318">
        <f t="shared" si="669"/>
        <v>5.555555556</v>
      </c>
      <c r="AR336" s="318">
        <f t="shared" si="669"/>
        <v>0</v>
      </c>
      <c r="AS336" s="318">
        <f t="shared" si="669"/>
        <v>0</v>
      </c>
      <c r="AT336" s="318">
        <f t="shared" si="669"/>
        <v>0</v>
      </c>
      <c r="AU336" s="319">
        <f t="shared" si="9"/>
        <v>7.678405217</v>
      </c>
      <c r="AV336" s="320">
        <f t="shared" si="10"/>
        <v>6.826427279</v>
      </c>
    </row>
    <row r="337" ht="11.25" customHeight="1">
      <c r="A337" s="368" t="s">
        <v>1895</v>
      </c>
      <c r="B337" s="122" t="s">
        <v>1896</v>
      </c>
      <c r="C337" s="309">
        <v>2.74</v>
      </c>
      <c r="D337" s="310">
        <v>2.57</v>
      </c>
      <c r="E337" s="99">
        <v>2.5</v>
      </c>
      <c r="F337" s="258">
        <v>2.32</v>
      </c>
      <c r="G337" s="258">
        <v>2.18</v>
      </c>
      <c r="H337" s="258">
        <v>2.08</v>
      </c>
      <c r="I337" s="328">
        <v>0.0</v>
      </c>
      <c r="J337" s="258"/>
      <c r="K337" s="328">
        <v>0.0</v>
      </c>
      <c r="L337" s="326">
        <v>0.0</v>
      </c>
      <c r="M337" s="322"/>
      <c r="N337" s="357">
        <v>0.0</v>
      </c>
      <c r="O337" s="357">
        <v>0.0</v>
      </c>
      <c r="P337" s="325">
        <v>0.0</v>
      </c>
      <c r="Q337" s="325">
        <v>0.0</v>
      </c>
      <c r="R337" s="325">
        <v>0.0</v>
      </c>
      <c r="S337" s="325">
        <v>0.0</v>
      </c>
      <c r="T337" s="325">
        <v>0.0</v>
      </c>
      <c r="U337" s="325">
        <v>0.0</v>
      </c>
      <c r="V337" s="325">
        <v>0.0</v>
      </c>
      <c r="W337" s="325">
        <v>0.0</v>
      </c>
      <c r="X337" s="325">
        <v>0.0</v>
      </c>
      <c r="Y337" s="325">
        <v>0.0</v>
      </c>
      <c r="Z337" s="316">
        <f t="shared" si="3"/>
        <v>14.39</v>
      </c>
      <c r="AA337" s="317">
        <f t="shared" si="405"/>
        <v>6.614785992</v>
      </c>
      <c r="AB337" s="317">
        <f t="shared" ref="AB337:AF337" si="670">IF(ISERROR((D337/E337-1)*100),"n/a",(D337/E337-1)*100)</f>
        <v>2.8</v>
      </c>
      <c r="AC337" s="318">
        <f t="shared" si="670"/>
        <v>7.75862069</v>
      </c>
      <c r="AD337" s="318">
        <f t="shared" si="670"/>
        <v>6.422018349</v>
      </c>
      <c r="AE337" s="318">
        <f t="shared" si="670"/>
        <v>4.807692308</v>
      </c>
      <c r="AF337" s="318" t="str">
        <f t="shared" si="670"/>
        <v>n/a</v>
      </c>
      <c r="AG337" s="318" t="str">
        <f t="shared" si="486"/>
        <v>n/a</v>
      </c>
      <c r="AH337" s="318" t="str">
        <f t="shared" si="487"/>
        <v>n/a</v>
      </c>
      <c r="AI337" s="318" t="str">
        <f t="shared" si="488"/>
        <v>n/a</v>
      </c>
      <c r="AJ337" s="318" t="str">
        <f t="shared" ref="AJ337:AT337" si="671">IF(ISERROR((N337/O337-1)*100),"n/a",(N337/O337-1)*100)</f>
        <v>n/a</v>
      </c>
      <c r="AK337" s="318" t="str">
        <f t="shared" si="671"/>
        <v>n/a</v>
      </c>
      <c r="AL337" s="318" t="str">
        <f t="shared" si="671"/>
        <v>n/a</v>
      </c>
      <c r="AM337" s="318" t="str">
        <f t="shared" si="671"/>
        <v>n/a</v>
      </c>
      <c r="AN337" s="318" t="str">
        <f t="shared" si="671"/>
        <v>n/a</v>
      </c>
      <c r="AO337" s="318" t="str">
        <f t="shared" si="671"/>
        <v>n/a</v>
      </c>
      <c r="AP337" s="318" t="str">
        <f t="shared" si="671"/>
        <v>n/a</v>
      </c>
      <c r="AQ337" s="318" t="str">
        <f t="shared" si="671"/>
        <v>n/a</v>
      </c>
      <c r="AR337" s="318" t="str">
        <f t="shared" si="671"/>
        <v>n/a</v>
      </c>
      <c r="AS337" s="318" t="str">
        <f t="shared" si="671"/>
        <v>n/a</v>
      </c>
      <c r="AT337" s="318" t="str">
        <f t="shared" si="671"/>
        <v>n/a</v>
      </c>
      <c r="AU337" s="319">
        <f t="shared" si="9"/>
        <v>5.680623468</v>
      </c>
      <c r="AV337" s="320">
        <f t="shared" si="10"/>
        <v>1.923564323</v>
      </c>
    </row>
    <row r="338" ht="11.25" customHeight="1">
      <c r="A338" s="232" t="s">
        <v>797</v>
      </c>
      <c r="B338" s="99" t="s">
        <v>798</v>
      </c>
      <c r="C338" s="309">
        <v>0.8</v>
      </c>
      <c r="D338" s="310">
        <v>0.72</v>
      </c>
      <c r="E338" s="316">
        <v>0.62</v>
      </c>
      <c r="F338" s="309">
        <v>0.54</v>
      </c>
      <c r="G338" s="309">
        <v>0.48</v>
      </c>
      <c r="H338" s="328">
        <v>0.4</v>
      </c>
      <c r="I338" s="309">
        <v>0.39</v>
      </c>
      <c r="J338" s="322"/>
      <c r="K338" s="309">
        <v>0.315</v>
      </c>
      <c r="L338" s="323">
        <v>0.225</v>
      </c>
      <c r="M338" s="322"/>
      <c r="N338" s="357">
        <v>0.2</v>
      </c>
      <c r="O338" s="357">
        <v>0.2</v>
      </c>
      <c r="P338" s="324">
        <v>0.2</v>
      </c>
      <c r="Q338" s="324">
        <v>0.1</v>
      </c>
      <c r="R338" s="325">
        <v>0.0</v>
      </c>
      <c r="S338" s="325">
        <v>0.0</v>
      </c>
      <c r="T338" s="325">
        <v>0.0</v>
      </c>
      <c r="U338" s="325">
        <v>0.0</v>
      </c>
      <c r="V338" s="325">
        <v>0.0</v>
      </c>
      <c r="W338" s="325">
        <v>0.12</v>
      </c>
      <c r="X338" s="325">
        <v>0.24</v>
      </c>
      <c r="Y338" s="325">
        <v>0.24</v>
      </c>
      <c r="Z338" s="316">
        <f t="shared" si="3"/>
        <v>5.79</v>
      </c>
      <c r="AA338" s="317">
        <f t="shared" si="405"/>
        <v>11.11111111</v>
      </c>
      <c r="AB338" s="317">
        <f t="shared" ref="AB338:AF338" si="672">IF(ISERROR((D338/E338-1)*100),"n/a",(D338/E338-1)*100)</f>
        <v>16.12903226</v>
      </c>
      <c r="AC338" s="318">
        <f t="shared" si="672"/>
        <v>14.81481481</v>
      </c>
      <c r="AD338" s="318">
        <f t="shared" si="672"/>
        <v>12.5</v>
      </c>
      <c r="AE338" s="318">
        <f t="shared" si="672"/>
        <v>20</v>
      </c>
      <c r="AF338" s="318">
        <f t="shared" si="672"/>
        <v>2.564102564</v>
      </c>
      <c r="AG338" s="318">
        <f t="shared" si="486"/>
        <v>23.80952381</v>
      </c>
      <c r="AH338" s="318">
        <f t="shared" si="487"/>
        <v>40</v>
      </c>
      <c r="AI338" s="318">
        <f t="shared" si="488"/>
        <v>12.5</v>
      </c>
      <c r="AJ338" s="318">
        <f t="shared" ref="AJ338:AT338" si="673">IF(ISERROR((N338/O338-1)*100),"n/a",(N338/O338-1)*100)</f>
        <v>0</v>
      </c>
      <c r="AK338" s="318">
        <f t="shared" si="673"/>
        <v>0</v>
      </c>
      <c r="AL338" s="318">
        <f t="shared" si="673"/>
        <v>100</v>
      </c>
      <c r="AM338" s="318" t="str">
        <f t="shared" si="673"/>
        <v>n/a</v>
      </c>
      <c r="AN338" s="318" t="str">
        <f t="shared" si="673"/>
        <v>n/a</v>
      </c>
      <c r="AO338" s="318" t="str">
        <f t="shared" si="673"/>
        <v>n/a</v>
      </c>
      <c r="AP338" s="318" t="str">
        <f t="shared" si="673"/>
        <v>n/a</v>
      </c>
      <c r="AQ338" s="318" t="str">
        <f t="shared" si="673"/>
        <v>n/a</v>
      </c>
      <c r="AR338" s="318">
        <f t="shared" si="673"/>
        <v>-100</v>
      </c>
      <c r="AS338" s="318">
        <f t="shared" si="673"/>
        <v>-50</v>
      </c>
      <c r="AT338" s="318">
        <f t="shared" si="673"/>
        <v>0</v>
      </c>
      <c r="AU338" s="319">
        <f t="shared" si="9"/>
        <v>6.895238971</v>
      </c>
      <c r="AV338" s="320">
        <f t="shared" si="10"/>
        <v>42.49023791</v>
      </c>
    </row>
    <row r="339" ht="11.25" customHeight="1">
      <c r="A339" s="232" t="s">
        <v>1303</v>
      </c>
      <c r="B339" s="99" t="s">
        <v>1304</v>
      </c>
      <c r="C339" s="309">
        <v>0.455</v>
      </c>
      <c r="D339" s="310">
        <v>0.43</v>
      </c>
      <c r="E339" s="316">
        <v>0.38</v>
      </c>
      <c r="F339" s="309">
        <v>0.35</v>
      </c>
      <c r="G339" s="309">
        <v>0.33</v>
      </c>
      <c r="H339" s="309">
        <v>0.3</v>
      </c>
      <c r="I339" s="309">
        <v>0.275</v>
      </c>
      <c r="J339" s="322"/>
      <c r="K339" s="309">
        <v>0.255</v>
      </c>
      <c r="L339" s="323">
        <v>0.235</v>
      </c>
      <c r="M339" s="322"/>
      <c r="N339" s="357">
        <v>0.22</v>
      </c>
      <c r="O339" s="356">
        <v>0.22</v>
      </c>
      <c r="P339" s="324">
        <v>0.2125</v>
      </c>
      <c r="Q339" s="324">
        <v>0.195</v>
      </c>
      <c r="R339" s="324">
        <v>0.1825</v>
      </c>
      <c r="S339" s="324">
        <v>0.1725</v>
      </c>
      <c r="T339" s="324">
        <v>0.155</v>
      </c>
      <c r="U339" s="324">
        <v>0.0375</v>
      </c>
      <c r="V339" s="325">
        <v>0.0</v>
      </c>
      <c r="W339" s="325">
        <v>0.0</v>
      </c>
      <c r="X339" s="325">
        <v>0.0</v>
      </c>
      <c r="Y339" s="325">
        <v>0.0</v>
      </c>
      <c r="Z339" s="316">
        <f t="shared" si="3"/>
        <v>4.405</v>
      </c>
      <c r="AA339" s="317">
        <f t="shared" si="405"/>
        <v>5.813953488</v>
      </c>
      <c r="AB339" s="317">
        <f t="shared" ref="AB339:AF339" si="674">IF(ISERROR((D339/E339-1)*100),"n/a",(D339/E339-1)*100)</f>
        <v>13.15789474</v>
      </c>
      <c r="AC339" s="318">
        <f t="shared" si="674"/>
        <v>8.571428571</v>
      </c>
      <c r="AD339" s="318">
        <f t="shared" si="674"/>
        <v>6.060606061</v>
      </c>
      <c r="AE339" s="318">
        <f t="shared" si="674"/>
        <v>10</v>
      </c>
      <c r="AF339" s="318">
        <f t="shared" si="674"/>
        <v>9.090909091</v>
      </c>
      <c r="AG339" s="318">
        <f t="shared" si="486"/>
        <v>7.843137255</v>
      </c>
      <c r="AH339" s="318">
        <f t="shared" si="487"/>
        <v>8.510638298</v>
      </c>
      <c r="AI339" s="318">
        <f t="shared" si="488"/>
        <v>6.818181818</v>
      </c>
      <c r="AJ339" s="318">
        <f t="shared" ref="AJ339:AT339" si="675">IF(ISERROR((N339/O339-1)*100),"n/a",(N339/O339-1)*100)</f>
        <v>0</v>
      </c>
      <c r="AK339" s="318">
        <f t="shared" si="675"/>
        <v>3.529411765</v>
      </c>
      <c r="AL339" s="318">
        <f t="shared" si="675"/>
        <v>8.974358974</v>
      </c>
      <c r="AM339" s="318">
        <f t="shared" si="675"/>
        <v>6.849315068</v>
      </c>
      <c r="AN339" s="318">
        <f t="shared" si="675"/>
        <v>5.797101449</v>
      </c>
      <c r="AO339" s="318">
        <f t="shared" si="675"/>
        <v>11.29032258</v>
      </c>
      <c r="AP339" s="318">
        <f t="shared" si="675"/>
        <v>313.3333333</v>
      </c>
      <c r="AQ339" s="318" t="str">
        <f t="shared" si="675"/>
        <v>n/a</v>
      </c>
      <c r="AR339" s="318" t="str">
        <f t="shared" si="675"/>
        <v>n/a</v>
      </c>
      <c r="AS339" s="318" t="str">
        <f t="shared" si="675"/>
        <v>n/a</v>
      </c>
      <c r="AT339" s="318" t="str">
        <f t="shared" si="675"/>
        <v>n/a</v>
      </c>
      <c r="AU339" s="319">
        <f t="shared" si="9"/>
        <v>26.60253703</v>
      </c>
      <c r="AV339" s="320">
        <f t="shared" si="10"/>
        <v>76.52270055</v>
      </c>
    </row>
    <row r="340" ht="11.25" customHeight="1">
      <c r="A340" s="232" t="s">
        <v>294</v>
      </c>
      <c r="B340" s="99" t="s">
        <v>295</v>
      </c>
      <c r="C340" s="309">
        <v>3.0075</v>
      </c>
      <c r="D340" s="310">
        <v>2.835</v>
      </c>
      <c r="E340" s="316">
        <v>2.6825</v>
      </c>
      <c r="F340" s="309">
        <v>2.5875</v>
      </c>
      <c r="G340" s="309">
        <v>2.42</v>
      </c>
      <c r="H340" s="309">
        <v>2.3</v>
      </c>
      <c r="I340" s="309">
        <v>2.15</v>
      </c>
      <c r="J340" s="322"/>
      <c r="K340" s="309">
        <v>1.935</v>
      </c>
      <c r="L340" s="323">
        <v>1.8</v>
      </c>
      <c r="M340" s="322"/>
      <c r="N340" s="356">
        <v>1.63</v>
      </c>
      <c r="O340" s="356">
        <v>1.59</v>
      </c>
      <c r="P340" s="324">
        <v>1.535</v>
      </c>
      <c r="Q340" s="324">
        <v>1.4325</v>
      </c>
      <c r="R340" s="324">
        <v>1.325</v>
      </c>
      <c r="S340" s="324">
        <v>1.2375</v>
      </c>
      <c r="T340" s="324">
        <v>1.195</v>
      </c>
      <c r="U340" s="324">
        <v>1.175</v>
      </c>
      <c r="V340" s="324">
        <v>1.155</v>
      </c>
      <c r="W340" s="324">
        <v>1.13</v>
      </c>
      <c r="X340" s="324">
        <v>1.085</v>
      </c>
      <c r="Y340" s="324">
        <v>1.03</v>
      </c>
      <c r="Z340" s="316">
        <f t="shared" si="3"/>
        <v>37.2375</v>
      </c>
      <c r="AA340" s="317">
        <f t="shared" si="405"/>
        <v>6.084656085</v>
      </c>
      <c r="AB340" s="317">
        <f t="shared" ref="AB340:AF340" si="676">IF(ISERROR((D340/E340-1)*100),"n/a",(D340/E340-1)*100)</f>
        <v>5.68499534</v>
      </c>
      <c r="AC340" s="318">
        <f t="shared" si="676"/>
        <v>3.671497585</v>
      </c>
      <c r="AD340" s="318">
        <f t="shared" si="676"/>
        <v>6.921487603</v>
      </c>
      <c r="AE340" s="318">
        <f t="shared" si="676"/>
        <v>5.217391304</v>
      </c>
      <c r="AF340" s="318">
        <f t="shared" si="676"/>
        <v>6.976744186</v>
      </c>
      <c r="AG340" s="318">
        <f t="shared" si="486"/>
        <v>11.11111111</v>
      </c>
      <c r="AH340" s="318">
        <f t="shared" si="487"/>
        <v>7.5</v>
      </c>
      <c r="AI340" s="318">
        <f t="shared" si="488"/>
        <v>10.42944785</v>
      </c>
      <c r="AJ340" s="318">
        <f t="shared" ref="AJ340:AT340" si="677">IF(ISERROR((N340/O340-1)*100),"n/a",(N340/O340-1)*100)</f>
        <v>2.51572327</v>
      </c>
      <c r="AK340" s="318">
        <f t="shared" si="677"/>
        <v>3.583061889</v>
      </c>
      <c r="AL340" s="318">
        <f t="shared" si="677"/>
        <v>7.155322862</v>
      </c>
      <c r="AM340" s="318">
        <f t="shared" si="677"/>
        <v>8.113207547</v>
      </c>
      <c r="AN340" s="318">
        <f t="shared" si="677"/>
        <v>7.070707071</v>
      </c>
      <c r="AO340" s="318">
        <f t="shared" si="677"/>
        <v>3.556485356</v>
      </c>
      <c r="AP340" s="318">
        <f t="shared" si="677"/>
        <v>1.70212766</v>
      </c>
      <c r="AQ340" s="318">
        <f t="shared" si="677"/>
        <v>1.731601732</v>
      </c>
      <c r="AR340" s="318">
        <f t="shared" si="677"/>
        <v>2.212389381</v>
      </c>
      <c r="AS340" s="318">
        <f t="shared" si="677"/>
        <v>4.147465438</v>
      </c>
      <c r="AT340" s="318">
        <f t="shared" si="677"/>
        <v>5.339805825</v>
      </c>
      <c r="AU340" s="319">
        <f t="shared" si="9"/>
        <v>5.536261455</v>
      </c>
      <c r="AV340" s="320">
        <f t="shared" si="10"/>
        <v>2.689554779</v>
      </c>
    </row>
    <row r="341" ht="11.25" customHeight="1">
      <c r="A341" s="299" t="s">
        <v>799</v>
      </c>
      <c r="B341" s="331" t="s">
        <v>800</v>
      </c>
      <c r="C341" s="309">
        <v>1.09</v>
      </c>
      <c r="D341" s="310">
        <v>1.04</v>
      </c>
      <c r="E341" s="316">
        <v>0.97</v>
      </c>
      <c r="F341" s="309">
        <v>0.91</v>
      </c>
      <c r="G341" s="309">
        <v>0.83</v>
      </c>
      <c r="H341" s="309">
        <v>0.7</v>
      </c>
      <c r="I341" s="309">
        <v>0.65</v>
      </c>
      <c r="J341" s="322"/>
      <c r="K341" s="309">
        <v>0.59</v>
      </c>
      <c r="L341" s="323">
        <v>0.48</v>
      </c>
      <c r="M341" s="322"/>
      <c r="N341" s="356">
        <v>0.1</v>
      </c>
      <c r="O341" s="357">
        <v>0.0</v>
      </c>
      <c r="P341" s="325">
        <v>0.47</v>
      </c>
      <c r="Q341" s="324">
        <v>0.56</v>
      </c>
      <c r="R341" s="324">
        <v>0.55</v>
      </c>
      <c r="S341" s="325">
        <v>0.0</v>
      </c>
      <c r="T341" s="325">
        <v>0.0</v>
      </c>
      <c r="U341" s="325">
        <v>0.0</v>
      </c>
      <c r="V341" s="325">
        <v>0.0</v>
      </c>
      <c r="W341" s="325">
        <v>0.0</v>
      </c>
      <c r="X341" s="325">
        <v>0.0</v>
      </c>
      <c r="Y341" s="325">
        <v>0.0</v>
      </c>
      <c r="Z341" s="316">
        <f t="shared" si="3"/>
        <v>8.94</v>
      </c>
      <c r="AA341" s="317">
        <f t="shared" si="405"/>
        <v>4.807692308</v>
      </c>
      <c r="AB341" s="317">
        <f t="shared" ref="AB341:AF341" si="678">IF(ISERROR((D341/E341-1)*100),"n/a",(D341/E341-1)*100)</f>
        <v>7.216494845</v>
      </c>
      <c r="AC341" s="318">
        <f t="shared" si="678"/>
        <v>6.593406593</v>
      </c>
      <c r="AD341" s="318">
        <f t="shared" si="678"/>
        <v>9.638554217</v>
      </c>
      <c r="AE341" s="318">
        <f t="shared" si="678"/>
        <v>18.57142857</v>
      </c>
      <c r="AF341" s="318">
        <f t="shared" si="678"/>
        <v>7.692307692</v>
      </c>
      <c r="AG341" s="318">
        <f t="shared" si="486"/>
        <v>10.16949153</v>
      </c>
      <c r="AH341" s="318">
        <f t="shared" si="487"/>
        <v>22.91666667</v>
      </c>
      <c r="AI341" s="318">
        <f t="shared" si="488"/>
        <v>380</v>
      </c>
      <c r="AJ341" s="318" t="str">
        <f t="shared" ref="AJ341:AT341" si="679">IF(ISERROR((N341/O341-1)*100),"n/a",(N341/O341-1)*100)</f>
        <v>n/a</v>
      </c>
      <c r="AK341" s="318">
        <f t="shared" si="679"/>
        <v>-100</v>
      </c>
      <c r="AL341" s="318">
        <f t="shared" si="679"/>
        <v>-16.07142857</v>
      </c>
      <c r="AM341" s="318">
        <f t="shared" si="679"/>
        <v>1.818181818</v>
      </c>
      <c r="AN341" s="318" t="str">
        <f t="shared" si="679"/>
        <v>n/a</v>
      </c>
      <c r="AO341" s="318" t="str">
        <f t="shared" si="679"/>
        <v>n/a</v>
      </c>
      <c r="AP341" s="318" t="str">
        <f t="shared" si="679"/>
        <v>n/a</v>
      </c>
      <c r="AQ341" s="318" t="str">
        <f t="shared" si="679"/>
        <v>n/a</v>
      </c>
      <c r="AR341" s="318" t="str">
        <f t="shared" si="679"/>
        <v>n/a</v>
      </c>
      <c r="AS341" s="318" t="str">
        <f t="shared" si="679"/>
        <v>n/a</v>
      </c>
      <c r="AT341" s="318" t="str">
        <f t="shared" si="679"/>
        <v>n/a</v>
      </c>
      <c r="AU341" s="319">
        <f t="shared" si="9"/>
        <v>29.44606631</v>
      </c>
      <c r="AV341" s="320">
        <f t="shared" si="10"/>
        <v>115.0102663</v>
      </c>
    </row>
    <row r="342" ht="11.25" customHeight="1">
      <c r="A342" s="329" t="s">
        <v>2066</v>
      </c>
      <c r="B342" s="122" t="s">
        <v>2067</v>
      </c>
      <c r="C342" s="310">
        <v>1.9</v>
      </c>
      <c r="D342" s="310">
        <v>1.8949999999999998</v>
      </c>
      <c r="E342" s="346">
        <v>1.78</v>
      </c>
      <c r="F342" s="346">
        <v>1.6375</v>
      </c>
      <c r="G342" s="346">
        <v>0.4</v>
      </c>
      <c r="H342" s="367">
        <v>0.0</v>
      </c>
      <c r="I342" s="367">
        <v>0.0</v>
      </c>
      <c r="J342" s="367"/>
      <c r="K342" s="367">
        <v>0.0</v>
      </c>
      <c r="L342" s="314">
        <v>0.0</v>
      </c>
      <c r="M342" s="367"/>
      <c r="N342" s="391">
        <v>0.0</v>
      </c>
      <c r="O342" s="391">
        <v>0.0</v>
      </c>
      <c r="P342" s="315">
        <v>0.0</v>
      </c>
      <c r="Q342" s="315">
        <v>0.0</v>
      </c>
      <c r="R342" s="315">
        <v>0.0</v>
      </c>
      <c r="S342" s="315">
        <v>0.0</v>
      </c>
      <c r="T342" s="315">
        <v>0.0</v>
      </c>
      <c r="U342" s="315">
        <v>0.0</v>
      </c>
      <c r="V342" s="315">
        <v>0.0</v>
      </c>
      <c r="W342" s="315">
        <v>0.0</v>
      </c>
      <c r="X342" s="315">
        <v>0.0</v>
      </c>
      <c r="Y342" s="315">
        <v>0.0</v>
      </c>
      <c r="Z342" s="316">
        <f t="shared" si="3"/>
        <v>7.6125</v>
      </c>
      <c r="AA342" s="317">
        <f t="shared" si="405"/>
        <v>0.2638522427</v>
      </c>
      <c r="AB342" s="317">
        <f t="shared" ref="AB342:AF342" si="680">IF(ISERROR((D342/E342-1)*100),"n/a",(D342/E342-1)*100)</f>
        <v>6.460674157</v>
      </c>
      <c r="AC342" s="318">
        <f t="shared" si="680"/>
        <v>8.702290076</v>
      </c>
      <c r="AD342" s="318">
        <f t="shared" si="680"/>
        <v>309.375</v>
      </c>
      <c r="AE342" s="318" t="str">
        <f t="shared" si="680"/>
        <v>n/a</v>
      </c>
      <c r="AF342" s="318" t="str">
        <f t="shared" si="680"/>
        <v>n/a</v>
      </c>
      <c r="AG342" s="318" t="str">
        <f t="shared" si="486"/>
        <v>n/a</v>
      </c>
      <c r="AH342" s="318" t="str">
        <f t="shared" si="487"/>
        <v>n/a</v>
      </c>
      <c r="AI342" s="318" t="str">
        <f t="shared" si="488"/>
        <v>n/a</v>
      </c>
      <c r="AJ342" s="318" t="str">
        <f t="shared" ref="AJ342:AT342" si="681">IF(ISERROR((N342/O342-1)*100),"n/a",(N342/O342-1)*100)</f>
        <v>n/a</v>
      </c>
      <c r="AK342" s="318" t="str">
        <f t="shared" si="681"/>
        <v>n/a</v>
      </c>
      <c r="AL342" s="318" t="str">
        <f t="shared" si="681"/>
        <v>n/a</v>
      </c>
      <c r="AM342" s="318" t="str">
        <f t="shared" si="681"/>
        <v>n/a</v>
      </c>
      <c r="AN342" s="318" t="str">
        <f t="shared" si="681"/>
        <v>n/a</v>
      </c>
      <c r="AO342" s="318" t="str">
        <f t="shared" si="681"/>
        <v>n/a</v>
      </c>
      <c r="AP342" s="318" t="str">
        <f t="shared" si="681"/>
        <v>n/a</v>
      </c>
      <c r="AQ342" s="318" t="str">
        <f t="shared" si="681"/>
        <v>n/a</v>
      </c>
      <c r="AR342" s="318" t="str">
        <f t="shared" si="681"/>
        <v>n/a</v>
      </c>
      <c r="AS342" s="318" t="str">
        <f t="shared" si="681"/>
        <v>n/a</v>
      </c>
      <c r="AT342" s="318" t="str">
        <f t="shared" si="681"/>
        <v>n/a</v>
      </c>
      <c r="AU342" s="319">
        <f t="shared" si="9"/>
        <v>81.20045412</v>
      </c>
      <c r="AV342" s="320">
        <f t="shared" si="10"/>
        <v>152.158224</v>
      </c>
    </row>
    <row r="343" ht="11.25" customHeight="1">
      <c r="A343" s="350" t="s">
        <v>2068</v>
      </c>
      <c r="B343" s="99" t="s">
        <v>2069</v>
      </c>
      <c r="C343" s="309">
        <v>1.08</v>
      </c>
      <c r="D343" s="310">
        <v>0.96</v>
      </c>
      <c r="E343" s="310">
        <v>0.84</v>
      </c>
      <c r="F343" s="309">
        <v>0.51</v>
      </c>
      <c r="G343" s="328">
        <v>0.0</v>
      </c>
      <c r="H343" s="328">
        <v>0.0</v>
      </c>
      <c r="I343" s="328">
        <v>0.0</v>
      </c>
      <c r="J343" s="13"/>
      <c r="K343" s="328">
        <v>0.0</v>
      </c>
      <c r="L343" s="326">
        <v>0.0</v>
      </c>
      <c r="M343" s="351"/>
      <c r="N343" s="355">
        <v>0.0</v>
      </c>
      <c r="O343" s="355">
        <v>0.0</v>
      </c>
      <c r="P343" s="325">
        <v>0.0</v>
      </c>
      <c r="Q343" s="325">
        <v>0.0</v>
      </c>
      <c r="R343" s="325">
        <v>0.0</v>
      </c>
      <c r="S343" s="325">
        <v>0.0</v>
      </c>
      <c r="T343" s="325">
        <v>0.0</v>
      </c>
      <c r="U343" s="325">
        <v>0.0</v>
      </c>
      <c r="V343" s="325">
        <v>0.0</v>
      </c>
      <c r="W343" s="325">
        <v>0.0</v>
      </c>
      <c r="X343" s="325">
        <v>0.0</v>
      </c>
      <c r="Y343" s="325">
        <v>0.0</v>
      </c>
      <c r="Z343" s="316">
        <f t="shared" si="3"/>
        <v>3.39</v>
      </c>
      <c r="AA343" s="317">
        <f t="shared" si="405"/>
        <v>12.5</v>
      </c>
      <c r="AB343" s="317">
        <f t="shared" ref="AB343:AF343" si="682">IF(ISERROR((D343/E343-1)*100),"n/a",(D343/E343-1)*100)</f>
        <v>14.28571429</v>
      </c>
      <c r="AC343" s="318">
        <f t="shared" si="682"/>
        <v>64.70588235</v>
      </c>
      <c r="AD343" s="318" t="str">
        <f t="shared" si="682"/>
        <v>n/a</v>
      </c>
      <c r="AE343" s="318" t="str">
        <f t="shared" si="682"/>
        <v>n/a</v>
      </c>
      <c r="AF343" s="318" t="str">
        <f t="shared" si="682"/>
        <v>n/a</v>
      </c>
      <c r="AG343" s="318" t="str">
        <f t="shared" si="486"/>
        <v>n/a</v>
      </c>
      <c r="AH343" s="318" t="str">
        <f t="shared" si="487"/>
        <v>n/a</v>
      </c>
      <c r="AI343" s="318" t="str">
        <f t="shared" si="488"/>
        <v>n/a</v>
      </c>
      <c r="AJ343" s="318" t="str">
        <f t="shared" ref="AJ343:AT343" si="683">IF(ISERROR((N343/O343-1)*100),"n/a",(N343/O343-1)*100)</f>
        <v>n/a</v>
      </c>
      <c r="AK343" s="318" t="str">
        <f t="shared" si="683"/>
        <v>n/a</v>
      </c>
      <c r="AL343" s="318" t="str">
        <f t="shared" si="683"/>
        <v>n/a</v>
      </c>
      <c r="AM343" s="318" t="str">
        <f t="shared" si="683"/>
        <v>n/a</v>
      </c>
      <c r="AN343" s="318" t="str">
        <f t="shared" si="683"/>
        <v>n/a</v>
      </c>
      <c r="AO343" s="318" t="str">
        <f t="shared" si="683"/>
        <v>n/a</v>
      </c>
      <c r="AP343" s="318" t="str">
        <f t="shared" si="683"/>
        <v>n/a</v>
      </c>
      <c r="AQ343" s="318" t="str">
        <f t="shared" si="683"/>
        <v>n/a</v>
      </c>
      <c r="AR343" s="318" t="str">
        <f t="shared" si="683"/>
        <v>n/a</v>
      </c>
      <c r="AS343" s="318" t="str">
        <f t="shared" si="683"/>
        <v>n/a</v>
      </c>
      <c r="AT343" s="318" t="str">
        <f t="shared" si="683"/>
        <v>n/a</v>
      </c>
      <c r="AU343" s="319">
        <f t="shared" si="9"/>
        <v>30.49719888</v>
      </c>
      <c r="AV343" s="320">
        <f t="shared" si="10"/>
        <v>29.63904035</v>
      </c>
    </row>
    <row r="344" ht="11.25" customHeight="1">
      <c r="A344" s="232" t="s">
        <v>298</v>
      </c>
      <c r="B344" s="99" t="s">
        <v>299</v>
      </c>
      <c r="C344" s="309">
        <v>0.55</v>
      </c>
      <c r="D344" s="310">
        <v>0.51</v>
      </c>
      <c r="E344" s="310">
        <v>0.47000000000000003</v>
      </c>
      <c r="F344" s="309">
        <v>0.43</v>
      </c>
      <c r="G344" s="309">
        <v>0.405</v>
      </c>
      <c r="H344" s="309">
        <v>0.37</v>
      </c>
      <c r="I344" s="309">
        <v>0.33</v>
      </c>
      <c r="J344" s="322"/>
      <c r="K344" s="309">
        <v>0.31200000000000006</v>
      </c>
      <c r="L344" s="323">
        <v>0.2832</v>
      </c>
      <c r="M344" s="322"/>
      <c r="N344" s="357">
        <v>0.26880000000000004</v>
      </c>
      <c r="O344" s="356">
        <v>0.25920000000000004</v>
      </c>
      <c r="P344" s="324">
        <v>0.256</v>
      </c>
      <c r="Q344" s="324">
        <v>0.19865600000000003</v>
      </c>
      <c r="R344" s="324">
        <v>0.18677760000000002</v>
      </c>
      <c r="S344" s="325">
        <v>0.18350080000000002</v>
      </c>
      <c r="T344" s="324">
        <v>0.18087936000000002</v>
      </c>
      <c r="U344" s="325">
        <v>0.17825792000000001</v>
      </c>
      <c r="V344" s="324">
        <v>0.1703936</v>
      </c>
      <c r="W344" s="325">
        <v>0.16777216</v>
      </c>
      <c r="X344" s="324">
        <v>0.16252928000000003</v>
      </c>
      <c r="Y344" s="325">
        <v>0.15728640000000002</v>
      </c>
      <c r="Z344" s="316">
        <f t="shared" si="3"/>
        <v>6.03025312</v>
      </c>
      <c r="AA344" s="317">
        <f t="shared" si="405"/>
        <v>7.843137255</v>
      </c>
      <c r="AB344" s="317">
        <f t="shared" ref="AB344:AF344" si="684">IF(ISERROR((D344/E344-1)*100),"n/a",(D344/E344-1)*100)</f>
        <v>8.510638298</v>
      </c>
      <c r="AC344" s="318">
        <f t="shared" si="684"/>
        <v>9.302325581</v>
      </c>
      <c r="AD344" s="318">
        <f t="shared" si="684"/>
        <v>6.172839506</v>
      </c>
      <c r="AE344" s="318">
        <f t="shared" si="684"/>
        <v>9.459459459</v>
      </c>
      <c r="AF344" s="318">
        <f t="shared" si="684"/>
        <v>12.12121212</v>
      </c>
      <c r="AG344" s="318">
        <f t="shared" si="486"/>
        <v>5.769230769</v>
      </c>
      <c r="AH344" s="318">
        <f t="shared" si="487"/>
        <v>10.16949153</v>
      </c>
      <c r="AI344" s="318">
        <f t="shared" si="488"/>
        <v>5.357142857</v>
      </c>
      <c r="AJ344" s="318">
        <f t="shared" ref="AJ344:AT344" si="685">IF(ISERROR((N344/O344-1)*100),"n/a",(N344/O344-1)*100)</f>
        <v>3.703703704</v>
      </c>
      <c r="AK344" s="318">
        <f t="shared" si="685"/>
        <v>1.25</v>
      </c>
      <c r="AL344" s="318">
        <f t="shared" si="685"/>
        <v>28.86597938</v>
      </c>
      <c r="AM344" s="318">
        <f t="shared" si="685"/>
        <v>6.359649123</v>
      </c>
      <c r="AN344" s="318">
        <f t="shared" si="685"/>
        <v>1.785714286</v>
      </c>
      <c r="AO344" s="318">
        <f t="shared" si="685"/>
        <v>1.449275362</v>
      </c>
      <c r="AP344" s="318">
        <f t="shared" si="685"/>
        <v>1.470588235</v>
      </c>
      <c r="AQ344" s="318">
        <f t="shared" si="685"/>
        <v>4.615384615</v>
      </c>
      <c r="AR344" s="318">
        <f t="shared" si="685"/>
        <v>1.5625</v>
      </c>
      <c r="AS344" s="318">
        <f t="shared" si="685"/>
        <v>3.225806452</v>
      </c>
      <c r="AT344" s="318">
        <f t="shared" si="685"/>
        <v>3.333333333</v>
      </c>
      <c r="AU344" s="319">
        <f t="shared" si="9"/>
        <v>6.616370593</v>
      </c>
      <c r="AV344" s="320">
        <f t="shared" si="10"/>
        <v>6.183782883</v>
      </c>
    </row>
    <row r="345" ht="11.25" customHeight="1">
      <c r="A345" s="321" t="s">
        <v>1305</v>
      </c>
      <c r="B345" s="99" t="s">
        <v>1306</v>
      </c>
      <c r="C345" s="309">
        <v>4.15</v>
      </c>
      <c r="D345" s="310">
        <v>3.15</v>
      </c>
      <c r="E345" s="310">
        <v>2.9</v>
      </c>
      <c r="F345" s="328">
        <v>2.6</v>
      </c>
      <c r="G345" s="309">
        <v>2.55</v>
      </c>
      <c r="H345" s="309">
        <v>2.25</v>
      </c>
      <c r="I345" s="309">
        <v>2.05</v>
      </c>
      <c r="J345" s="322"/>
      <c r="K345" s="309">
        <v>1.77</v>
      </c>
      <c r="L345" s="326">
        <v>1.4</v>
      </c>
      <c r="M345" s="322"/>
      <c r="N345" s="357">
        <v>1.4</v>
      </c>
      <c r="O345" s="357">
        <v>1.4</v>
      </c>
      <c r="P345" s="325">
        <v>1.4</v>
      </c>
      <c r="Q345" s="324">
        <v>1.4</v>
      </c>
      <c r="R345" s="324">
        <v>1.3</v>
      </c>
      <c r="S345" s="325">
        <v>1.0</v>
      </c>
      <c r="T345" s="324">
        <v>1.0</v>
      </c>
      <c r="U345" s="324">
        <v>0.74</v>
      </c>
      <c r="V345" s="325">
        <v>0.48</v>
      </c>
      <c r="W345" s="325">
        <v>0.48</v>
      </c>
      <c r="X345" s="324">
        <v>0.48</v>
      </c>
      <c r="Y345" s="324">
        <v>0.24</v>
      </c>
      <c r="Z345" s="316">
        <f t="shared" si="3"/>
        <v>34.14</v>
      </c>
      <c r="AA345" s="317">
        <f t="shared" si="405"/>
        <v>31.74603175</v>
      </c>
      <c r="AB345" s="317">
        <f t="shared" ref="AB345:AF345" si="686">IF(ISERROR((D345/E345-1)*100),"n/a",(D345/E345-1)*100)</f>
        <v>8.620689655</v>
      </c>
      <c r="AC345" s="318">
        <f t="shared" si="686"/>
        <v>11.53846154</v>
      </c>
      <c r="AD345" s="318">
        <f t="shared" si="686"/>
        <v>1.960784314</v>
      </c>
      <c r="AE345" s="318">
        <f t="shared" si="686"/>
        <v>13.33333333</v>
      </c>
      <c r="AF345" s="318">
        <f t="shared" si="686"/>
        <v>9.756097561</v>
      </c>
      <c r="AG345" s="318">
        <f t="shared" si="486"/>
        <v>15.81920904</v>
      </c>
      <c r="AH345" s="318">
        <f t="shared" si="487"/>
        <v>26.42857143</v>
      </c>
      <c r="AI345" s="318">
        <f t="shared" si="488"/>
        <v>0</v>
      </c>
      <c r="AJ345" s="318">
        <f t="shared" ref="AJ345:AT345" si="687">IF(ISERROR((N345/O345-1)*100),"n/a",(N345/O345-1)*100)</f>
        <v>0</v>
      </c>
      <c r="AK345" s="318">
        <f t="shared" si="687"/>
        <v>0</v>
      </c>
      <c r="AL345" s="318">
        <f t="shared" si="687"/>
        <v>0</v>
      </c>
      <c r="AM345" s="318">
        <f t="shared" si="687"/>
        <v>7.692307692</v>
      </c>
      <c r="AN345" s="318">
        <f t="shared" si="687"/>
        <v>30</v>
      </c>
      <c r="AO345" s="318">
        <f t="shared" si="687"/>
        <v>0</v>
      </c>
      <c r="AP345" s="318">
        <f t="shared" si="687"/>
        <v>35.13513514</v>
      </c>
      <c r="AQ345" s="318">
        <f t="shared" si="687"/>
        <v>54.16666667</v>
      </c>
      <c r="AR345" s="318">
        <f t="shared" si="687"/>
        <v>0</v>
      </c>
      <c r="AS345" s="318">
        <f t="shared" si="687"/>
        <v>0</v>
      </c>
      <c r="AT345" s="318">
        <f t="shared" si="687"/>
        <v>100</v>
      </c>
      <c r="AU345" s="319">
        <f t="shared" si="9"/>
        <v>17.30986441</v>
      </c>
      <c r="AV345" s="320">
        <f t="shared" si="10"/>
        <v>24.68307811</v>
      </c>
    </row>
    <row r="346" ht="11.25" customHeight="1">
      <c r="A346" s="336" t="s">
        <v>1897</v>
      </c>
      <c r="B346" s="331" t="s">
        <v>1898</v>
      </c>
      <c r="C346" s="309">
        <v>1.3</v>
      </c>
      <c r="D346" s="310">
        <v>1.12</v>
      </c>
      <c r="E346" s="310">
        <v>0.92</v>
      </c>
      <c r="F346" s="343">
        <v>0.88</v>
      </c>
      <c r="G346" s="337">
        <v>0.84</v>
      </c>
      <c r="H346" s="337">
        <v>0.78</v>
      </c>
      <c r="I346" s="343">
        <v>0.72</v>
      </c>
      <c r="J346" s="338"/>
      <c r="K346" s="343">
        <v>0.72</v>
      </c>
      <c r="L346" s="344">
        <v>0.72</v>
      </c>
      <c r="M346" s="338"/>
      <c r="N346" s="364">
        <v>0.72</v>
      </c>
      <c r="O346" s="364">
        <v>0.72</v>
      </c>
      <c r="P346" s="341">
        <v>0.72</v>
      </c>
      <c r="Q346" s="341">
        <v>0.66</v>
      </c>
      <c r="R346" s="341">
        <v>0.58</v>
      </c>
      <c r="S346" s="341">
        <v>0.5</v>
      </c>
      <c r="T346" s="341">
        <v>0.42</v>
      </c>
      <c r="U346" s="341">
        <v>0.33</v>
      </c>
      <c r="V346" s="341">
        <v>0.2725</v>
      </c>
      <c r="W346" s="340">
        <v>0.25</v>
      </c>
      <c r="X346" s="340">
        <v>0.25</v>
      </c>
      <c r="Y346" s="341">
        <v>0.25</v>
      </c>
      <c r="Z346" s="316">
        <f t="shared" si="3"/>
        <v>13.6725</v>
      </c>
      <c r="AA346" s="317">
        <f t="shared" si="405"/>
        <v>16.07142857</v>
      </c>
      <c r="AB346" s="317">
        <f t="shared" ref="AB346:AF346" si="688">IF(ISERROR((D346/E346-1)*100),"n/a",(D346/E346-1)*100)</f>
        <v>21.73913043</v>
      </c>
      <c r="AC346" s="318">
        <f t="shared" si="688"/>
        <v>4.545454545</v>
      </c>
      <c r="AD346" s="318">
        <f t="shared" si="688"/>
        <v>4.761904762</v>
      </c>
      <c r="AE346" s="318">
        <f t="shared" si="688"/>
        <v>7.692307692</v>
      </c>
      <c r="AF346" s="318">
        <f t="shared" si="688"/>
        <v>8.333333333</v>
      </c>
      <c r="AG346" s="318">
        <f t="shared" si="486"/>
        <v>0</v>
      </c>
      <c r="AH346" s="318">
        <f t="shared" si="487"/>
        <v>0</v>
      </c>
      <c r="AI346" s="318">
        <f t="shared" si="488"/>
        <v>0</v>
      </c>
      <c r="AJ346" s="318">
        <f t="shared" ref="AJ346:AT346" si="689">IF(ISERROR((N346/O346-1)*100),"n/a",(N346/O346-1)*100)</f>
        <v>0</v>
      </c>
      <c r="AK346" s="318">
        <f t="shared" si="689"/>
        <v>0</v>
      </c>
      <c r="AL346" s="318">
        <f t="shared" si="689"/>
        <v>9.090909091</v>
      </c>
      <c r="AM346" s="318">
        <f t="shared" si="689"/>
        <v>13.79310345</v>
      </c>
      <c r="AN346" s="318">
        <f t="shared" si="689"/>
        <v>16</v>
      </c>
      <c r="AO346" s="318">
        <f t="shared" si="689"/>
        <v>19.04761905</v>
      </c>
      <c r="AP346" s="318">
        <f t="shared" si="689"/>
        <v>27.27272727</v>
      </c>
      <c r="AQ346" s="318">
        <f t="shared" si="689"/>
        <v>21.10091743</v>
      </c>
      <c r="AR346" s="318">
        <f t="shared" si="689"/>
        <v>9</v>
      </c>
      <c r="AS346" s="318">
        <f t="shared" si="689"/>
        <v>0</v>
      </c>
      <c r="AT346" s="318">
        <f t="shared" si="689"/>
        <v>0</v>
      </c>
      <c r="AU346" s="319">
        <f t="shared" si="9"/>
        <v>8.922441781</v>
      </c>
      <c r="AV346" s="320">
        <f t="shared" si="10"/>
        <v>8.803081665</v>
      </c>
    </row>
    <row r="347" ht="11.25" customHeight="1">
      <c r="A347" s="333" t="s">
        <v>1718</v>
      </c>
      <c r="B347" s="122" t="s">
        <v>1719</v>
      </c>
      <c r="C347" s="309">
        <v>0.64</v>
      </c>
      <c r="D347" s="310">
        <v>0.58</v>
      </c>
      <c r="E347" s="330">
        <v>0.44000000000000006</v>
      </c>
      <c r="F347" s="309">
        <v>0.31</v>
      </c>
      <c r="G347" s="309">
        <v>0.25</v>
      </c>
      <c r="H347" s="309">
        <v>0.22</v>
      </c>
      <c r="I347" s="309">
        <v>0.05</v>
      </c>
      <c r="J347" s="322"/>
      <c r="K347" s="328">
        <v>0.0</v>
      </c>
      <c r="L347" s="326">
        <v>0.0</v>
      </c>
      <c r="M347" s="322"/>
      <c r="N347" s="327">
        <v>0.0</v>
      </c>
      <c r="O347" s="325">
        <v>0.0</v>
      </c>
      <c r="P347" s="325">
        <v>0.0</v>
      </c>
      <c r="Q347" s="325">
        <v>0.0</v>
      </c>
      <c r="R347" s="325">
        <v>0.0</v>
      </c>
      <c r="S347" s="325">
        <v>0.0</v>
      </c>
      <c r="T347" s="325">
        <v>0.0</v>
      </c>
      <c r="U347" s="325">
        <v>0.0</v>
      </c>
      <c r="V347" s="325">
        <v>0.48</v>
      </c>
      <c r="W347" s="325">
        <v>1.02</v>
      </c>
      <c r="X347" s="325">
        <v>1.2</v>
      </c>
      <c r="Y347" s="325">
        <v>1.2</v>
      </c>
      <c r="Z347" s="316">
        <f t="shared" si="3"/>
        <v>6.39</v>
      </c>
      <c r="AA347" s="317">
        <f t="shared" si="405"/>
        <v>10.34482759</v>
      </c>
      <c r="AB347" s="317">
        <f t="shared" ref="AB347:AF347" si="690">IF(ISERROR((D347/E347-1)*100),"n/a",(D347/E347-1)*100)</f>
        <v>31.81818182</v>
      </c>
      <c r="AC347" s="318">
        <f t="shared" si="690"/>
        <v>41.93548387</v>
      </c>
      <c r="AD347" s="318">
        <f t="shared" si="690"/>
        <v>24</v>
      </c>
      <c r="AE347" s="318">
        <f t="shared" si="690"/>
        <v>13.63636364</v>
      </c>
      <c r="AF347" s="318">
        <f t="shared" si="690"/>
        <v>340</v>
      </c>
      <c r="AG347" s="318" t="str">
        <f t="shared" si="486"/>
        <v>n/a</v>
      </c>
      <c r="AH347" s="318" t="str">
        <f t="shared" si="487"/>
        <v>n/a</v>
      </c>
      <c r="AI347" s="318" t="str">
        <f t="shared" si="488"/>
        <v>n/a</v>
      </c>
      <c r="AJ347" s="318" t="str">
        <f t="shared" ref="AJ347:AT347" si="691">IF(ISERROR((N347/O347-1)*100),"n/a",(N347/O347-1)*100)</f>
        <v>n/a</v>
      </c>
      <c r="AK347" s="318" t="str">
        <f t="shared" si="691"/>
        <v>n/a</v>
      </c>
      <c r="AL347" s="318" t="str">
        <f t="shared" si="691"/>
        <v>n/a</v>
      </c>
      <c r="AM347" s="318" t="str">
        <f t="shared" si="691"/>
        <v>n/a</v>
      </c>
      <c r="AN347" s="318" t="str">
        <f t="shared" si="691"/>
        <v>n/a</v>
      </c>
      <c r="AO347" s="318" t="str">
        <f t="shared" si="691"/>
        <v>n/a</v>
      </c>
      <c r="AP347" s="318" t="str">
        <f t="shared" si="691"/>
        <v>n/a</v>
      </c>
      <c r="AQ347" s="318">
        <f t="shared" si="691"/>
        <v>-100</v>
      </c>
      <c r="AR347" s="318">
        <f t="shared" si="691"/>
        <v>-52.94117647</v>
      </c>
      <c r="AS347" s="318">
        <f t="shared" si="691"/>
        <v>-15</v>
      </c>
      <c r="AT347" s="318">
        <f t="shared" si="691"/>
        <v>0</v>
      </c>
      <c r="AU347" s="319">
        <f t="shared" si="9"/>
        <v>29.37936804</v>
      </c>
      <c r="AV347" s="320">
        <f t="shared" si="10"/>
        <v>117.2064858</v>
      </c>
    </row>
    <row r="348" ht="11.25" customHeight="1">
      <c r="A348" s="321" t="s">
        <v>1559</v>
      </c>
      <c r="B348" s="99" t="s">
        <v>1560</v>
      </c>
      <c r="C348" s="309">
        <v>1.4</v>
      </c>
      <c r="D348" s="310">
        <v>1.28</v>
      </c>
      <c r="E348" s="316">
        <v>1.12</v>
      </c>
      <c r="F348" s="309">
        <v>1.0</v>
      </c>
      <c r="G348" s="309">
        <v>0.9</v>
      </c>
      <c r="H348" s="309">
        <v>0.8</v>
      </c>
      <c r="I348" s="309">
        <v>0.725</v>
      </c>
      <c r="J348" s="322"/>
      <c r="K348" s="328">
        <v>0.5</v>
      </c>
      <c r="L348" s="326">
        <v>1.69</v>
      </c>
      <c r="M348" s="322"/>
      <c r="N348" s="316">
        <v>1.905</v>
      </c>
      <c r="O348" s="324">
        <v>1.885</v>
      </c>
      <c r="P348" s="324">
        <v>1.865</v>
      </c>
      <c r="Q348" s="324">
        <v>1.84</v>
      </c>
      <c r="R348" s="324">
        <v>1.81</v>
      </c>
      <c r="S348" s="324">
        <v>1.74</v>
      </c>
      <c r="T348" s="324">
        <v>1.7</v>
      </c>
      <c r="U348" s="324">
        <v>1.6625</v>
      </c>
      <c r="V348" s="325">
        <v>1.65</v>
      </c>
      <c r="W348" s="324">
        <v>0.8625</v>
      </c>
      <c r="X348" s="324">
        <v>0.55</v>
      </c>
      <c r="Y348" s="325">
        <v>0.4</v>
      </c>
      <c r="Z348" s="316">
        <f t="shared" si="3"/>
        <v>27.285</v>
      </c>
      <c r="AA348" s="317">
        <f t="shared" si="405"/>
        <v>9.375</v>
      </c>
      <c r="AB348" s="317">
        <f t="shared" ref="AB348:AF348" si="692">IF(ISERROR((D348/E348-1)*100),"n/a",(D348/E348-1)*100)</f>
        <v>14.28571429</v>
      </c>
      <c r="AC348" s="318">
        <f t="shared" si="692"/>
        <v>12</v>
      </c>
      <c r="AD348" s="318">
        <f t="shared" si="692"/>
        <v>11.11111111</v>
      </c>
      <c r="AE348" s="318">
        <f t="shared" si="692"/>
        <v>12.5</v>
      </c>
      <c r="AF348" s="318">
        <f t="shared" si="692"/>
        <v>10.34482759</v>
      </c>
      <c r="AG348" s="318">
        <f t="shared" si="486"/>
        <v>45</v>
      </c>
      <c r="AH348" s="318">
        <f t="shared" si="487"/>
        <v>-70.41420118</v>
      </c>
      <c r="AI348" s="318">
        <f t="shared" si="488"/>
        <v>-11.28608924</v>
      </c>
      <c r="AJ348" s="318">
        <f t="shared" ref="AJ348:AT348" si="693">IF(ISERROR((N348/O348-1)*100),"n/a",(N348/O348-1)*100)</f>
        <v>1.061007958</v>
      </c>
      <c r="AK348" s="318">
        <f t="shared" si="693"/>
        <v>1.072386059</v>
      </c>
      <c r="AL348" s="318">
        <f t="shared" si="693"/>
        <v>1.358695652</v>
      </c>
      <c r="AM348" s="318">
        <f t="shared" si="693"/>
        <v>1.657458564</v>
      </c>
      <c r="AN348" s="318">
        <f t="shared" si="693"/>
        <v>4.022988506</v>
      </c>
      <c r="AO348" s="318">
        <f t="shared" si="693"/>
        <v>2.352941176</v>
      </c>
      <c r="AP348" s="318">
        <f t="shared" si="693"/>
        <v>2.255639098</v>
      </c>
      <c r="AQ348" s="318">
        <f t="shared" si="693"/>
        <v>0.7575757576</v>
      </c>
      <c r="AR348" s="318">
        <f t="shared" si="693"/>
        <v>91.30434783</v>
      </c>
      <c r="AS348" s="318">
        <f t="shared" si="693"/>
        <v>56.81818182</v>
      </c>
      <c r="AT348" s="318">
        <f t="shared" si="693"/>
        <v>37.5</v>
      </c>
      <c r="AU348" s="319">
        <f t="shared" si="9"/>
        <v>11.65387925</v>
      </c>
      <c r="AV348" s="320">
        <f t="shared" si="10"/>
        <v>30.96879864</v>
      </c>
    </row>
    <row r="349" ht="11.25" customHeight="1">
      <c r="A349" s="350" t="s">
        <v>2070</v>
      </c>
      <c r="B349" s="99" t="s">
        <v>2071</v>
      </c>
      <c r="C349" s="309">
        <v>1.15</v>
      </c>
      <c r="D349" s="310">
        <v>0.95</v>
      </c>
      <c r="E349" s="316">
        <v>0.77</v>
      </c>
      <c r="F349" s="309">
        <v>0.59</v>
      </c>
      <c r="G349" s="309">
        <v>0.5</v>
      </c>
      <c r="H349" s="349">
        <v>0.0</v>
      </c>
      <c r="I349" s="349">
        <v>0.0</v>
      </c>
      <c r="J349" s="322"/>
      <c r="K349" s="349">
        <v>0.0</v>
      </c>
      <c r="L349" s="327">
        <v>0.0</v>
      </c>
      <c r="M349" s="322"/>
      <c r="N349" s="327">
        <v>0.0</v>
      </c>
      <c r="O349" s="325">
        <v>0.0</v>
      </c>
      <c r="P349" s="325">
        <v>0.0</v>
      </c>
      <c r="Q349" s="325">
        <v>0.0</v>
      </c>
      <c r="R349" s="325">
        <v>0.0</v>
      </c>
      <c r="S349" s="325">
        <v>0.0</v>
      </c>
      <c r="T349" s="325">
        <v>0.0</v>
      </c>
      <c r="U349" s="325">
        <v>0.0</v>
      </c>
      <c r="V349" s="325">
        <v>0.0</v>
      </c>
      <c r="W349" s="325">
        <v>0.0</v>
      </c>
      <c r="X349" s="325">
        <v>0.0</v>
      </c>
      <c r="Y349" s="325">
        <v>0.0</v>
      </c>
      <c r="Z349" s="316">
        <f t="shared" si="3"/>
        <v>3.96</v>
      </c>
      <c r="AA349" s="317">
        <f t="shared" si="405"/>
        <v>21.05263158</v>
      </c>
      <c r="AB349" s="317">
        <f t="shared" ref="AB349:AF349" si="694">IF(ISERROR((D349/E349-1)*100),"n/a",(D349/E349-1)*100)</f>
        <v>23.37662338</v>
      </c>
      <c r="AC349" s="318">
        <f t="shared" si="694"/>
        <v>30.50847458</v>
      </c>
      <c r="AD349" s="318">
        <f t="shared" si="694"/>
        <v>18</v>
      </c>
      <c r="AE349" s="318" t="str">
        <f t="shared" si="694"/>
        <v>n/a</v>
      </c>
      <c r="AF349" s="318" t="str">
        <f t="shared" si="694"/>
        <v>n/a</v>
      </c>
      <c r="AG349" s="318" t="str">
        <f t="shared" si="486"/>
        <v>n/a</v>
      </c>
      <c r="AH349" s="318" t="str">
        <f t="shared" si="487"/>
        <v>n/a</v>
      </c>
      <c r="AI349" s="318" t="str">
        <f t="shared" si="488"/>
        <v>n/a</v>
      </c>
      <c r="AJ349" s="318" t="str">
        <f t="shared" ref="AJ349:AT349" si="695">IF(ISERROR((N349/O349-1)*100),"n/a",(N349/O349-1)*100)</f>
        <v>n/a</v>
      </c>
      <c r="AK349" s="318" t="str">
        <f t="shared" si="695"/>
        <v>n/a</v>
      </c>
      <c r="AL349" s="318" t="str">
        <f t="shared" si="695"/>
        <v>n/a</v>
      </c>
      <c r="AM349" s="318" t="str">
        <f t="shared" si="695"/>
        <v>n/a</v>
      </c>
      <c r="AN349" s="318" t="str">
        <f t="shared" si="695"/>
        <v>n/a</v>
      </c>
      <c r="AO349" s="318" t="str">
        <f t="shared" si="695"/>
        <v>n/a</v>
      </c>
      <c r="AP349" s="318" t="str">
        <f t="shared" si="695"/>
        <v>n/a</v>
      </c>
      <c r="AQ349" s="318" t="str">
        <f t="shared" si="695"/>
        <v>n/a</v>
      </c>
      <c r="AR349" s="318" t="str">
        <f t="shared" si="695"/>
        <v>n/a</v>
      </c>
      <c r="AS349" s="318" t="str">
        <f t="shared" si="695"/>
        <v>n/a</v>
      </c>
      <c r="AT349" s="318" t="str">
        <f t="shared" si="695"/>
        <v>n/a</v>
      </c>
      <c r="AU349" s="319">
        <f t="shared" si="9"/>
        <v>23.23443238</v>
      </c>
      <c r="AV349" s="320">
        <f t="shared" si="10"/>
        <v>5.325768966</v>
      </c>
    </row>
    <row r="350" ht="11.25" customHeight="1">
      <c r="A350" s="232" t="s">
        <v>301</v>
      </c>
      <c r="B350" s="99" t="s">
        <v>302</v>
      </c>
      <c r="C350" s="309">
        <v>5.68</v>
      </c>
      <c r="D350" s="310">
        <v>5.36</v>
      </c>
      <c r="E350" s="316">
        <v>5.06</v>
      </c>
      <c r="F350" s="309">
        <v>4.83</v>
      </c>
      <c r="G350" s="309">
        <v>4.59</v>
      </c>
      <c r="H350" s="309">
        <v>4.17</v>
      </c>
      <c r="I350" s="309">
        <v>3.59</v>
      </c>
      <c r="J350" s="322"/>
      <c r="K350" s="309">
        <v>3.06</v>
      </c>
      <c r="L350" s="323">
        <v>2.52</v>
      </c>
      <c r="M350" s="322"/>
      <c r="N350" s="316">
        <v>2.08</v>
      </c>
      <c r="O350" s="324">
        <v>1.78</v>
      </c>
      <c r="P350" s="324">
        <v>1.55</v>
      </c>
      <c r="Q350" s="324">
        <v>1.34</v>
      </c>
      <c r="R350" s="324">
        <v>1.11</v>
      </c>
      <c r="S350" s="324">
        <v>0.92</v>
      </c>
      <c r="T350" s="324">
        <v>0.785</v>
      </c>
      <c r="U350" s="324">
        <v>0.735</v>
      </c>
      <c r="V350" s="324">
        <v>0.715</v>
      </c>
      <c r="W350" s="324">
        <v>0.695</v>
      </c>
      <c r="X350" s="324">
        <v>0.67</v>
      </c>
      <c r="Y350" s="324">
        <v>0.63</v>
      </c>
      <c r="Z350" s="316">
        <f t="shared" si="3"/>
        <v>51.87</v>
      </c>
      <c r="AA350" s="317">
        <f t="shared" si="405"/>
        <v>5.970149254</v>
      </c>
      <c r="AB350" s="317">
        <f t="shared" ref="AB350:AF350" si="696">IF(ISERROR((D350/E350-1)*100),"n/a",(D350/E350-1)*100)</f>
        <v>5.928853755</v>
      </c>
      <c r="AC350" s="318">
        <f t="shared" si="696"/>
        <v>4.761904762</v>
      </c>
      <c r="AD350" s="318">
        <f t="shared" si="696"/>
        <v>5.22875817</v>
      </c>
      <c r="AE350" s="318">
        <f t="shared" si="696"/>
        <v>10.07194245</v>
      </c>
      <c r="AF350" s="318">
        <f t="shared" si="696"/>
        <v>16.15598886</v>
      </c>
      <c r="AG350" s="318">
        <f t="shared" si="486"/>
        <v>17.32026144</v>
      </c>
      <c r="AH350" s="318">
        <f t="shared" si="487"/>
        <v>21.42857143</v>
      </c>
      <c r="AI350" s="318">
        <f t="shared" si="488"/>
        <v>21.15384615</v>
      </c>
      <c r="AJ350" s="318">
        <f t="shared" ref="AJ350:AT350" si="697">IF(ISERROR((N350/O350-1)*100),"n/a",(N350/O350-1)*100)</f>
        <v>16.85393258</v>
      </c>
      <c r="AK350" s="318">
        <f t="shared" si="697"/>
        <v>14.83870968</v>
      </c>
      <c r="AL350" s="318">
        <f t="shared" si="697"/>
        <v>15.67164179</v>
      </c>
      <c r="AM350" s="318">
        <f t="shared" si="697"/>
        <v>20.72072072</v>
      </c>
      <c r="AN350" s="318">
        <f t="shared" si="697"/>
        <v>20.65217391</v>
      </c>
      <c r="AO350" s="318">
        <f t="shared" si="697"/>
        <v>17.19745223</v>
      </c>
      <c r="AP350" s="318">
        <f t="shared" si="697"/>
        <v>6.802721088</v>
      </c>
      <c r="AQ350" s="318">
        <f t="shared" si="697"/>
        <v>2.797202797</v>
      </c>
      <c r="AR350" s="318">
        <f t="shared" si="697"/>
        <v>2.877697842</v>
      </c>
      <c r="AS350" s="318">
        <f t="shared" si="697"/>
        <v>3.731343284</v>
      </c>
      <c r="AT350" s="318">
        <f t="shared" si="697"/>
        <v>6.349206349</v>
      </c>
      <c r="AU350" s="319">
        <f t="shared" si="9"/>
        <v>11.82565393</v>
      </c>
      <c r="AV350" s="320">
        <f t="shared" si="10"/>
        <v>6.924714049</v>
      </c>
    </row>
    <row r="351" ht="11.25" customHeight="1">
      <c r="A351" s="336" t="s">
        <v>801</v>
      </c>
      <c r="B351" s="331" t="s">
        <v>802</v>
      </c>
      <c r="C351" s="309">
        <v>2.67</v>
      </c>
      <c r="D351" s="310">
        <v>2.46</v>
      </c>
      <c r="E351" s="332">
        <v>2.2199999999999998</v>
      </c>
      <c r="F351" s="309">
        <v>1.99</v>
      </c>
      <c r="G351" s="309">
        <v>1.81</v>
      </c>
      <c r="H351" s="309">
        <v>1.69</v>
      </c>
      <c r="I351" s="309">
        <v>1.56</v>
      </c>
      <c r="J351" s="322" t="s">
        <v>2154</v>
      </c>
      <c r="K351" s="309">
        <v>1.38</v>
      </c>
      <c r="L351" s="323">
        <v>1.15</v>
      </c>
      <c r="M351" s="322"/>
      <c r="N351" s="323">
        <v>0.95</v>
      </c>
      <c r="O351" s="324">
        <v>0.8</v>
      </c>
      <c r="P351" s="324">
        <v>0.76</v>
      </c>
      <c r="Q351" s="324">
        <v>0.6</v>
      </c>
      <c r="R351" s="324">
        <v>0.45</v>
      </c>
      <c r="S351" s="324">
        <v>0.33</v>
      </c>
      <c r="T351" s="324">
        <v>0.21</v>
      </c>
      <c r="U351" s="325">
        <v>0.12</v>
      </c>
      <c r="V351" s="325">
        <v>0.12</v>
      </c>
      <c r="W351" s="325">
        <v>0.12</v>
      </c>
      <c r="X351" s="324">
        <v>0.24</v>
      </c>
      <c r="Y351" s="324">
        <v>0.23332999999999998</v>
      </c>
      <c r="Z351" s="316">
        <f t="shared" si="3"/>
        <v>21.86333</v>
      </c>
      <c r="AA351" s="317">
        <f t="shared" si="405"/>
        <v>8.536585366</v>
      </c>
      <c r="AB351" s="317">
        <f t="shared" ref="AB351:AF351" si="698">IF(ISERROR((D351/E351-1)*100),"n/a",(D351/E351-1)*100)</f>
        <v>10.81081081</v>
      </c>
      <c r="AC351" s="318">
        <f t="shared" si="698"/>
        <v>11.55778894</v>
      </c>
      <c r="AD351" s="318">
        <f t="shared" si="698"/>
        <v>9.944751381</v>
      </c>
      <c r="AE351" s="318">
        <f t="shared" si="698"/>
        <v>7.100591716</v>
      </c>
      <c r="AF351" s="318">
        <f t="shared" si="698"/>
        <v>8.333333333</v>
      </c>
      <c r="AG351" s="318">
        <f t="shared" si="486"/>
        <v>13.04347826</v>
      </c>
      <c r="AH351" s="318">
        <f t="shared" si="487"/>
        <v>20</v>
      </c>
      <c r="AI351" s="318">
        <f t="shared" si="488"/>
        <v>21.05263158</v>
      </c>
      <c r="AJ351" s="318">
        <f t="shared" ref="AJ351:AT351" si="699">IF(ISERROR((N351/O351-1)*100),"n/a",(N351/O351-1)*100)</f>
        <v>18.75</v>
      </c>
      <c r="AK351" s="318">
        <f t="shared" si="699"/>
        <v>5.263157895</v>
      </c>
      <c r="AL351" s="318">
        <f t="shared" si="699"/>
        <v>26.66666667</v>
      </c>
      <c r="AM351" s="318">
        <f t="shared" si="699"/>
        <v>33.33333333</v>
      </c>
      <c r="AN351" s="318">
        <f t="shared" si="699"/>
        <v>36.36363636</v>
      </c>
      <c r="AO351" s="318">
        <f t="shared" si="699"/>
        <v>57.14285714</v>
      </c>
      <c r="AP351" s="318">
        <f t="shared" si="699"/>
        <v>75</v>
      </c>
      <c r="AQ351" s="318">
        <f t="shared" si="699"/>
        <v>0</v>
      </c>
      <c r="AR351" s="318">
        <f t="shared" si="699"/>
        <v>0</v>
      </c>
      <c r="AS351" s="318">
        <f t="shared" si="699"/>
        <v>-50</v>
      </c>
      <c r="AT351" s="318">
        <f t="shared" si="699"/>
        <v>2.858612266</v>
      </c>
      <c r="AU351" s="319">
        <f t="shared" si="9"/>
        <v>15.78791175</v>
      </c>
      <c r="AV351" s="320">
        <f t="shared" si="10"/>
        <v>24.59412659</v>
      </c>
    </row>
    <row r="352" ht="11.25" customHeight="1">
      <c r="A352" s="253" t="s">
        <v>1307</v>
      </c>
      <c r="B352" s="122" t="s">
        <v>1308</v>
      </c>
      <c r="C352" s="309">
        <v>0.57</v>
      </c>
      <c r="D352" s="310">
        <v>0.47</v>
      </c>
      <c r="E352" s="310">
        <v>0.32</v>
      </c>
      <c r="F352" s="311">
        <v>0.28</v>
      </c>
      <c r="G352" s="311">
        <v>0.24</v>
      </c>
      <c r="H352" s="334">
        <v>0.2</v>
      </c>
      <c r="I352" s="311">
        <v>0.18</v>
      </c>
      <c r="J352" s="312"/>
      <c r="K352" s="334">
        <v>0.16</v>
      </c>
      <c r="L352" s="348">
        <v>0.07</v>
      </c>
      <c r="M352" s="312"/>
      <c r="N352" s="391">
        <v>0.04</v>
      </c>
      <c r="O352" s="391">
        <v>0.16333</v>
      </c>
      <c r="P352" s="315">
        <v>0.79667</v>
      </c>
      <c r="Q352" s="335">
        <v>1.045</v>
      </c>
      <c r="R352" s="335">
        <v>0.965</v>
      </c>
      <c r="S352" s="335">
        <v>0.83</v>
      </c>
      <c r="T352" s="335">
        <v>0.725</v>
      </c>
      <c r="U352" s="335">
        <v>0.655</v>
      </c>
      <c r="V352" s="315">
        <v>0.64</v>
      </c>
      <c r="W352" s="335">
        <v>0.76</v>
      </c>
      <c r="X352" s="335">
        <v>0.74546</v>
      </c>
      <c r="Y352" s="335">
        <v>0.67769</v>
      </c>
      <c r="Z352" s="316">
        <f t="shared" si="3"/>
        <v>10.53315</v>
      </c>
      <c r="AA352" s="317">
        <f t="shared" si="405"/>
        <v>21.27659574</v>
      </c>
      <c r="AB352" s="317">
        <f t="shared" ref="AB352:AF352" si="700">IF(ISERROR((D352/E352-1)*100),"n/a",(D352/E352-1)*100)</f>
        <v>46.875</v>
      </c>
      <c r="AC352" s="318">
        <f t="shared" si="700"/>
        <v>14.28571429</v>
      </c>
      <c r="AD352" s="318">
        <f t="shared" si="700"/>
        <v>16.66666667</v>
      </c>
      <c r="AE352" s="318">
        <f t="shared" si="700"/>
        <v>20</v>
      </c>
      <c r="AF352" s="318">
        <f t="shared" si="700"/>
        <v>11.11111111</v>
      </c>
      <c r="AG352" s="318">
        <f t="shared" si="486"/>
        <v>12.5</v>
      </c>
      <c r="AH352" s="318">
        <f t="shared" si="487"/>
        <v>128.5714286</v>
      </c>
      <c r="AI352" s="318">
        <f t="shared" si="488"/>
        <v>75</v>
      </c>
      <c r="AJ352" s="318">
        <f t="shared" ref="AJ352:AT352" si="701">IF(ISERROR((N352/O352-1)*100),"n/a",(N352/O352-1)*100)</f>
        <v>-75.50970428</v>
      </c>
      <c r="AK352" s="318">
        <f t="shared" si="701"/>
        <v>-79.49841214</v>
      </c>
      <c r="AL352" s="318">
        <f t="shared" si="701"/>
        <v>-23.76363636</v>
      </c>
      <c r="AM352" s="318">
        <f t="shared" si="701"/>
        <v>8.29015544</v>
      </c>
      <c r="AN352" s="318">
        <f t="shared" si="701"/>
        <v>16.26506024</v>
      </c>
      <c r="AO352" s="318">
        <f t="shared" si="701"/>
        <v>14.48275862</v>
      </c>
      <c r="AP352" s="318">
        <f t="shared" si="701"/>
        <v>10.6870229</v>
      </c>
      <c r="AQ352" s="318">
        <f t="shared" si="701"/>
        <v>2.34375</v>
      </c>
      <c r="AR352" s="318">
        <f t="shared" si="701"/>
        <v>-15.78947368</v>
      </c>
      <c r="AS352" s="318">
        <f t="shared" si="701"/>
        <v>1.950473533</v>
      </c>
      <c r="AT352" s="318">
        <f t="shared" si="701"/>
        <v>10.00014756</v>
      </c>
      <c r="AU352" s="319">
        <f t="shared" si="9"/>
        <v>10.78723291</v>
      </c>
      <c r="AV352" s="320">
        <f t="shared" si="10"/>
        <v>44.27314896</v>
      </c>
    </row>
    <row r="353" ht="11.25" customHeight="1">
      <c r="A353" s="321" t="s">
        <v>1899</v>
      </c>
      <c r="B353" s="99" t="s">
        <v>1900</v>
      </c>
      <c r="C353" s="309">
        <v>0.84</v>
      </c>
      <c r="D353" s="310">
        <v>0.71</v>
      </c>
      <c r="E353" s="310">
        <v>0.55</v>
      </c>
      <c r="F353" s="309">
        <v>0.41</v>
      </c>
      <c r="G353" s="309">
        <v>0.3</v>
      </c>
      <c r="H353" s="309">
        <v>0.07</v>
      </c>
      <c r="I353" s="328">
        <v>0.0</v>
      </c>
      <c r="J353" s="322"/>
      <c r="K353" s="328">
        <v>0.0</v>
      </c>
      <c r="L353" s="326">
        <v>0.0</v>
      </c>
      <c r="M353" s="322"/>
      <c r="N353" s="357">
        <v>0.0</v>
      </c>
      <c r="O353" s="357">
        <v>0.0</v>
      </c>
      <c r="P353" s="325">
        <v>0.0</v>
      </c>
      <c r="Q353" s="325">
        <v>0.0</v>
      </c>
      <c r="R353" s="325">
        <v>0.0</v>
      </c>
      <c r="S353" s="325">
        <v>0.0</v>
      </c>
      <c r="T353" s="325">
        <v>0.0</v>
      </c>
      <c r="U353" s="325">
        <v>0.0</v>
      </c>
      <c r="V353" s="325">
        <v>0.0</v>
      </c>
      <c r="W353" s="325">
        <v>0.0</v>
      </c>
      <c r="X353" s="325">
        <v>0.0</v>
      </c>
      <c r="Y353" s="325">
        <v>0.0</v>
      </c>
      <c r="Z353" s="316">
        <f t="shared" si="3"/>
        <v>2.88</v>
      </c>
      <c r="AA353" s="317">
        <f t="shared" si="405"/>
        <v>18.30985915</v>
      </c>
      <c r="AB353" s="317">
        <f t="shared" ref="AB353:AF353" si="702">IF(ISERROR((D353/E353-1)*100),"n/a",(D353/E353-1)*100)</f>
        <v>29.09090909</v>
      </c>
      <c r="AC353" s="318">
        <f t="shared" si="702"/>
        <v>34.14634146</v>
      </c>
      <c r="AD353" s="318">
        <f t="shared" si="702"/>
        <v>36.66666667</v>
      </c>
      <c r="AE353" s="318">
        <f t="shared" si="702"/>
        <v>328.5714286</v>
      </c>
      <c r="AF353" s="318" t="str">
        <f t="shared" si="702"/>
        <v>n/a</v>
      </c>
      <c r="AG353" s="318" t="str">
        <f t="shared" si="486"/>
        <v>n/a</v>
      </c>
      <c r="AH353" s="318" t="str">
        <f t="shared" si="487"/>
        <v>n/a</v>
      </c>
      <c r="AI353" s="318" t="str">
        <f t="shared" si="488"/>
        <v>n/a</v>
      </c>
      <c r="AJ353" s="318" t="str">
        <f t="shared" ref="AJ353:AT353" si="703">IF(ISERROR((N353/O353-1)*100),"n/a",(N353/O353-1)*100)</f>
        <v>n/a</v>
      </c>
      <c r="AK353" s="318" t="str">
        <f t="shared" si="703"/>
        <v>n/a</v>
      </c>
      <c r="AL353" s="318" t="str">
        <f t="shared" si="703"/>
        <v>n/a</v>
      </c>
      <c r="AM353" s="318" t="str">
        <f t="shared" si="703"/>
        <v>n/a</v>
      </c>
      <c r="AN353" s="318" t="str">
        <f t="shared" si="703"/>
        <v>n/a</v>
      </c>
      <c r="AO353" s="318" t="str">
        <f t="shared" si="703"/>
        <v>n/a</v>
      </c>
      <c r="AP353" s="318" t="str">
        <f t="shared" si="703"/>
        <v>n/a</v>
      </c>
      <c r="AQ353" s="318" t="str">
        <f t="shared" si="703"/>
        <v>n/a</v>
      </c>
      <c r="AR353" s="318" t="str">
        <f t="shared" si="703"/>
        <v>n/a</v>
      </c>
      <c r="AS353" s="318" t="str">
        <f t="shared" si="703"/>
        <v>n/a</v>
      </c>
      <c r="AT353" s="318" t="str">
        <f t="shared" si="703"/>
        <v>n/a</v>
      </c>
      <c r="AU353" s="319">
        <f t="shared" si="9"/>
        <v>89.35704099</v>
      </c>
      <c r="AV353" s="320">
        <f t="shared" si="10"/>
        <v>133.9101647</v>
      </c>
    </row>
    <row r="354" ht="11.25" customHeight="1">
      <c r="A354" s="232" t="s">
        <v>1309</v>
      </c>
      <c r="B354" s="99" t="s">
        <v>1310</v>
      </c>
      <c r="C354" s="309">
        <v>0.44</v>
      </c>
      <c r="D354" s="310">
        <v>0.3867</v>
      </c>
      <c r="E354" s="310">
        <v>0.32</v>
      </c>
      <c r="F354" s="309">
        <v>0.26666666666666666</v>
      </c>
      <c r="G354" s="309">
        <v>0.25333333333333335</v>
      </c>
      <c r="H354" s="309">
        <v>0.21333333333333335</v>
      </c>
      <c r="I354" s="309">
        <v>0.1822222222222222</v>
      </c>
      <c r="J354" s="322">
        <v>0.0</v>
      </c>
      <c r="K354" s="309">
        <v>0.1570311111111111</v>
      </c>
      <c r="L354" s="323">
        <v>0.13630222222222224</v>
      </c>
      <c r="M354" s="322">
        <v>0.0</v>
      </c>
      <c r="N354" s="357">
        <v>0.1343288888888889</v>
      </c>
      <c r="O354" s="357">
        <v>0.1343288888888889</v>
      </c>
      <c r="P354" s="324">
        <v>0.1264177777777778</v>
      </c>
      <c r="Q354" s="324">
        <v>0.11456</v>
      </c>
      <c r="R354" s="324">
        <v>0.11061333333333333</v>
      </c>
      <c r="S354" s="324">
        <v>0.10270222222222224</v>
      </c>
      <c r="T354" s="324">
        <v>0.09480888888888889</v>
      </c>
      <c r="U354" s="324">
        <v>0.08428444444444444</v>
      </c>
      <c r="V354" s="324">
        <v>0.05925333333333333</v>
      </c>
      <c r="W354" s="325">
        <v>0.0</v>
      </c>
      <c r="X354" s="325">
        <v>0.0</v>
      </c>
      <c r="Y354" s="325">
        <v>0.0</v>
      </c>
      <c r="Z354" s="316">
        <f t="shared" si="3"/>
        <v>3.316886667</v>
      </c>
      <c r="AA354" s="317">
        <f t="shared" si="405"/>
        <v>13.78329454</v>
      </c>
      <c r="AB354" s="317">
        <f t="shared" ref="AB354:AF354" si="704">IF(ISERROR((D354/E354-1)*100),"n/a",(D354/E354-1)*100)</f>
        <v>20.84375</v>
      </c>
      <c r="AC354" s="318">
        <f t="shared" si="704"/>
        <v>20</v>
      </c>
      <c r="AD354" s="318">
        <f t="shared" si="704"/>
        <v>5.263157895</v>
      </c>
      <c r="AE354" s="318">
        <f t="shared" si="704"/>
        <v>18.75</v>
      </c>
      <c r="AF354" s="318">
        <f t="shared" si="704"/>
        <v>17.07317073</v>
      </c>
      <c r="AG354" s="318">
        <f t="shared" si="486"/>
        <v>16.0421148</v>
      </c>
      <c r="AH354" s="318">
        <f t="shared" si="487"/>
        <v>15.20803443</v>
      </c>
      <c r="AI354" s="318">
        <f t="shared" si="488"/>
        <v>1.469031233</v>
      </c>
      <c r="AJ354" s="318">
        <f t="shared" ref="AJ354:AT354" si="705">IF(ISERROR((N354/O354-1)*100),"n/a",(N354/O354-1)*100)</f>
        <v>0</v>
      </c>
      <c r="AK354" s="318">
        <f t="shared" si="705"/>
        <v>6.25791028</v>
      </c>
      <c r="AL354" s="318">
        <f t="shared" si="705"/>
        <v>10.35071384</v>
      </c>
      <c r="AM354" s="318">
        <f t="shared" si="705"/>
        <v>3.567984571</v>
      </c>
      <c r="AN354" s="318">
        <f t="shared" si="705"/>
        <v>7.702960014</v>
      </c>
      <c r="AO354" s="318">
        <f t="shared" si="705"/>
        <v>8.325520345</v>
      </c>
      <c r="AP354" s="318">
        <f t="shared" si="705"/>
        <v>12.48681713</v>
      </c>
      <c r="AQ354" s="318">
        <f t="shared" si="705"/>
        <v>42.24422442</v>
      </c>
      <c r="AR354" s="318" t="str">
        <f t="shared" si="705"/>
        <v>n/a</v>
      </c>
      <c r="AS354" s="318" t="str">
        <f t="shared" si="705"/>
        <v>n/a</v>
      </c>
      <c r="AT354" s="318" t="str">
        <f t="shared" si="705"/>
        <v>n/a</v>
      </c>
      <c r="AU354" s="319">
        <f t="shared" si="9"/>
        <v>12.90404025</v>
      </c>
      <c r="AV354" s="320">
        <f t="shared" si="10"/>
        <v>9.948056675</v>
      </c>
    </row>
    <row r="355" ht="11.25" customHeight="1">
      <c r="A355" s="232" t="s">
        <v>1901</v>
      </c>
      <c r="B355" s="99" t="s">
        <v>1902</v>
      </c>
      <c r="C355" s="309">
        <v>0.36</v>
      </c>
      <c r="D355" s="310">
        <v>0.32</v>
      </c>
      <c r="E355" s="310">
        <v>0.3</v>
      </c>
      <c r="F355" s="310">
        <v>0.26</v>
      </c>
      <c r="G355" s="310">
        <v>0.2</v>
      </c>
      <c r="H355" s="310">
        <v>0.12</v>
      </c>
      <c r="I355" s="349">
        <v>0.1</v>
      </c>
      <c r="J355" s="310"/>
      <c r="K355" s="310">
        <v>0.1</v>
      </c>
      <c r="L355" s="327">
        <v>0.0</v>
      </c>
      <c r="M355" s="349"/>
      <c r="N355" s="357">
        <v>0.0</v>
      </c>
      <c r="O355" s="357">
        <v>0.0</v>
      </c>
      <c r="P355" s="325">
        <v>0.0</v>
      </c>
      <c r="Q355" s="325">
        <v>0.0</v>
      </c>
      <c r="R355" s="325">
        <v>0.0</v>
      </c>
      <c r="S355" s="325">
        <v>0.0</v>
      </c>
      <c r="T355" s="325">
        <v>0.0</v>
      </c>
      <c r="U355" s="325">
        <v>0.0</v>
      </c>
      <c r="V355" s="325">
        <v>0.0</v>
      </c>
      <c r="W355" s="325">
        <v>0.0</v>
      </c>
      <c r="X355" s="325">
        <v>0.0</v>
      </c>
      <c r="Y355" s="325">
        <v>0.0</v>
      </c>
      <c r="Z355" s="316">
        <f t="shared" si="3"/>
        <v>1.76</v>
      </c>
      <c r="AA355" s="317">
        <f t="shared" si="405"/>
        <v>12.5</v>
      </c>
      <c r="AB355" s="317">
        <f t="shared" ref="AB355:AF355" si="706">IF(ISERROR((D355/E355-1)*100),"n/a",(D355/E355-1)*100)</f>
        <v>6.666666667</v>
      </c>
      <c r="AC355" s="318">
        <f t="shared" si="706"/>
        <v>15.38461538</v>
      </c>
      <c r="AD355" s="318">
        <f t="shared" si="706"/>
        <v>30</v>
      </c>
      <c r="AE355" s="318">
        <f t="shared" si="706"/>
        <v>66.66666667</v>
      </c>
      <c r="AF355" s="318">
        <f t="shared" si="706"/>
        <v>20</v>
      </c>
      <c r="AG355" s="318">
        <f t="shared" si="486"/>
        <v>0</v>
      </c>
      <c r="AH355" s="318" t="str">
        <f t="shared" si="487"/>
        <v>n/a</v>
      </c>
      <c r="AI355" s="318" t="str">
        <f t="shared" si="488"/>
        <v>n/a</v>
      </c>
      <c r="AJ355" s="318" t="str">
        <f t="shared" ref="AJ355:AT355" si="707">IF(ISERROR((N355/O355-1)*100),"n/a",(N355/O355-1)*100)</f>
        <v>n/a</v>
      </c>
      <c r="AK355" s="318" t="str">
        <f t="shared" si="707"/>
        <v>n/a</v>
      </c>
      <c r="AL355" s="318" t="str">
        <f t="shared" si="707"/>
        <v>n/a</v>
      </c>
      <c r="AM355" s="318" t="str">
        <f t="shared" si="707"/>
        <v>n/a</v>
      </c>
      <c r="AN355" s="318" t="str">
        <f t="shared" si="707"/>
        <v>n/a</v>
      </c>
      <c r="AO355" s="318" t="str">
        <f t="shared" si="707"/>
        <v>n/a</v>
      </c>
      <c r="AP355" s="318" t="str">
        <f t="shared" si="707"/>
        <v>n/a</v>
      </c>
      <c r="AQ355" s="318" t="str">
        <f t="shared" si="707"/>
        <v>n/a</v>
      </c>
      <c r="AR355" s="318" t="str">
        <f t="shared" si="707"/>
        <v>n/a</v>
      </c>
      <c r="AS355" s="318" t="str">
        <f t="shared" si="707"/>
        <v>n/a</v>
      </c>
      <c r="AT355" s="318" t="str">
        <f t="shared" si="707"/>
        <v>n/a</v>
      </c>
      <c r="AU355" s="319">
        <f t="shared" si="9"/>
        <v>21.6025641</v>
      </c>
      <c r="AV355" s="320">
        <f t="shared" si="10"/>
        <v>22.0421182</v>
      </c>
    </row>
    <row r="356" ht="11.25" customHeight="1">
      <c r="A356" s="336" t="s">
        <v>803</v>
      </c>
      <c r="B356" s="331" t="s">
        <v>804</v>
      </c>
      <c r="C356" s="309">
        <v>0.7925</v>
      </c>
      <c r="D356" s="310">
        <v>0.7725</v>
      </c>
      <c r="E356" s="310">
        <v>0.7525000000000001</v>
      </c>
      <c r="F356" s="337">
        <v>0.7325</v>
      </c>
      <c r="G356" s="337">
        <v>0.7129999999999999</v>
      </c>
      <c r="H356" s="337">
        <v>0.6925</v>
      </c>
      <c r="I356" s="337">
        <v>0.6725</v>
      </c>
      <c r="J356" s="338"/>
      <c r="K356" s="337">
        <v>0.6525</v>
      </c>
      <c r="L356" s="339">
        <v>0.6325</v>
      </c>
      <c r="M356" s="338"/>
      <c r="N356" s="365">
        <v>0.595</v>
      </c>
      <c r="O356" s="365">
        <v>0.49333</v>
      </c>
      <c r="P356" s="341">
        <v>0.38667000000000007</v>
      </c>
      <c r="Q356" s="341">
        <v>0.28</v>
      </c>
      <c r="R356" s="341">
        <v>0.20445000000000002</v>
      </c>
      <c r="S356" s="341">
        <v>0.12296000000000001</v>
      </c>
      <c r="T356" s="341">
        <v>0.07802</v>
      </c>
      <c r="U356" s="341">
        <v>0.02568</v>
      </c>
      <c r="V356" s="340">
        <v>0.0</v>
      </c>
      <c r="W356" s="340">
        <v>0.0</v>
      </c>
      <c r="X356" s="340">
        <v>0.0</v>
      </c>
      <c r="Y356" s="340">
        <v>0.0</v>
      </c>
      <c r="Z356" s="316">
        <f t="shared" si="3"/>
        <v>8.59911</v>
      </c>
      <c r="AA356" s="317">
        <f t="shared" si="405"/>
        <v>2.588996764</v>
      </c>
      <c r="AB356" s="317">
        <f t="shared" ref="AB356:AF356" si="708">IF(ISERROR((D356/E356-1)*100),"n/a",(D356/E356-1)*100)</f>
        <v>2.657807309</v>
      </c>
      <c r="AC356" s="318">
        <f t="shared" si="708"/>
        <v>2.730375427</v>
      </c>
      <c r="AD356" s="318">
        <f t="shared" si="708"/>
        <v>2.734922861</v>
      </c>
      <c r="AE356" s="318">
        <f t="shared" si="708"/>
        <v>2.960288809</v>
      </c>
      <c r="AF356" s="318">
        <f t="shared" si="708"/>
        <v>2.973977695</v>
      </c>
      <c r="AG356" s="318">
        <f t="shared" si="486"/>
        <v>3.0651341</v>
      </c>
      <c r="AH356" s="318">
        <f t="shared" si="487"/>
        <v>3.162055336</v>
      </c>
      <c r="AI356" s="318">
        <f t="shared" si="488"/>
        <v>6.302521008</v>
      </c>
      <c r="AJ356" s="318">
        <f t="shared" ref="AJ356:AT356" si="709">IF(ISERROR((N356/O356-1)*100),"n/a",(N356/O356-1)*100)</f>
        <v>20.60892303</v>
      </c>
      <c r="AK356" s="318">
        <f t="shared" si="709"/>
        <v>27.58424496</v>
      </c>
      <c r="AL356" s="318">
        <f t="shared" si="709"/>
        <v>38.09642857</v>
      </c>
      <c r="AM356" s="318">
        <f t="shared" si="709"/>
        <v>36.9528002</v>
      </c>
      <c r="AN356" s="318">
        <f t="shared" si="709"/>
        <v>66.27358491</v>
      </c>
      <c r="AO356" s="318">
        <f t="shared" si="709"/>
        <v>57.60061523</v>
      </c>
      <c r="AP356" s="318">
        <f t="shared" si="709"/>
        <v>203.8161994</v>
      </c>
      <c r="AQ356" s="318" t="str">
        <f t="shared" si="709"/>
        <v>n/a</v>
      </c>
      <c r="AR356" s="318" t="str">
        <f t="shared" si="709"/>
        <v>n/a</v>
      </c>
      <c r="AS356" s="318" t="str">
        <f t="shared" si="709"/>
        <v>n/a</v>
      </c>
      <c r="AT356" s="318" t="str">
        <f t="shared" si="709"/>
        <v>n/a</v>
      </c>
      <c r="AU356" s="319">
        <f t="shared" si="9"/>
        <v>30.00680472</v>
      </c>
      <c r="AV356" s="320">
        <f t="shared" si="10"/>
        <v>50.95908113</v>
      </c>
    </row>
    <row r="357" ht="11.25" customHeight="1">
      <c r="A357" s="253" t="s">
        <v>805</v>
      </c>
      <c r="B357" s="122" t="s">
        <v>806</v>
      </c>
      <c r="C357" s="309">
        <v>5.44</v>
      </c>
      <c r="D357" s="310">
        <v>4.12</v>
      </c>
      <c r="E357" s="330">
        <v>3.56</v>
      </c>
      <c r="F357" s="309">
        <v>2.76</v>
      </c>
      <c r="G357" s="309">
        <v>2.36</v>
      </c>
      <c r="H357" s="309">
        <v>1.88</v>
      </c>
      <c r="I357" s="309">
        <v>1.56</v>
      </c>
      <c r="J357" s="322"/>
      <c r="K357" s="309">
        <v>1.16</v>
      </c>
      <c r="L357" s="323">
        <v>1.04</v>
      </c>
      <c r="M357" s="322"/>
      <c r="N357" s="316">
        <v>0.972</v>
      </c>
      <c r="O357" s="356">
        <v>0.9219999999999999</v>
      </c>
      <c r="P357" s="325">
        <v>0.9</v>
      </c>
      <c r="Q357" s="324">
        <v>0.9</v>
      </c>
      <c r="R357" s="324">
        <v>0.675</v>
      </c>
      <c r="S357" s="324">
        <v>0.4</v>
      </c>
      <c r="T357" s="324">
        <v>0.325</v>
      </c>
      <c r="U357" s="324">
        <v>0.26</v>
      </c>
      <c r="V357" s="324">
        <v>0.21</v>
      </c>
      <c r="W357" s="324">
        <v>0.17</v>
      </c>
      <c r="X357" s="325">
        <v>0.16</v>
      </c>
      <c r="Y357" s="324">
        <v>0.11334</v>
      </c>
      <c r="Z357" s="316">
        <f t="shared" si="3"/>
        <v>29.88734</v>
      </c>
      <c r="AA357" s="317">
        <f t="shared" si="405"/>
        <v>32.03883495</v>
      </c>
      <c r="AB357" s="317">
        <f t="shared" ref="AB357:AF357" si="710">IF(ISERROR((D357/E357-1)*100),"n/a",(D357/E357-1)*100)</f>
        <v>15.73033708</v>
      </c>
      <c r="AC357" s="318">
        <f t="shared" si="710"/>
        <v>28.98550725</v>
      </c>
      <c r="AD357" s="318">
        <f t="shared" si="710"/>
        <v>16.94915254</v>
      </c>
      <c r="AE357" s="318">
        <f t="shared" si="710"/>
        <v>25.53191489</v>
      </c>
      <c r="AF357" s="318">
        <f t="shared" si="710"/>
        <v>20.51282051</v>
      </c>
      <c r="AG357" s="318">
        <f t="shared" si="486"/>
        <v>34.48275862</v>
      </c>
      <c r="AH357" s="318">
        <f t="shared" si="487"/>
        <v>11.53846154</v>
      </c>
      <c r="AI357" s="318">
        <f t="shared" si="488"/>
        <v>6.995884774</v>
      </c>
      <c r="AJ357" s="318">
        <f t="shared" ref="AJ357:AT357" si="711">IF(ISERROR((N357/O357-1)*100),"n/a",(N357/O357-1)*100)</f>
        <v>5.422993492</v>
      </c>
      <c r="AK357" s="318">
        <f t="shared" si="711"/>
        <v>2.444444444</v>
      </c>
      <c r="AL357" s="318">
        <f t="shared" si="711"/>
        <v>0</v>
      </c>
      <c r="AM357" s="318">
        <f t="shared" si="711"/>
        <v>33.33333333</v>
      </c>
      <c r="AN357" s="318">
        <f t="shared" si="711"/>
        <v>68.75</v>
      </c>
      <c r="AO357" s="318">
        <f t="shared" si="711"/>
        <v>23.07692308</v>
      </c>
      <c r="AP357" s="318">
        <f t="shared" si="711"/>
        <v>25</v>
      </c>
      <c r="AQ357" s="318">
        <f t="shared" si="711"/>
        <v>23.80952381</v>
      </c>
      <c r="AR357" s="318">
        <f t="shared" si="711"/>
        <v>23.52941176</v>
      </c>
      <c r="AS357" s="318">
        <f t="shared" si="711"/>
        <v>6.25</v>
      </c>
      <c r="AT357" s="318">
        <f t="shared" si="711"/>
        <v>41.16816658</v>
      </c>
      <c r="AU357" s="319">
        <f t="shared" si="9"/>
        <v>22.27752343</v>
      </c>
      <c r="AV357" s="320">
        <f t="shared" si="10"/>
        <v>15.90168099</v>
      </c>
    </row>
    <row r="358" ht="11.25" customHeight="1">
      <c r="A358" s="232" t="s">
        <v>807</v>
      </c>
      <c r="B358" s="99" t="s">
        <v>808</v>
      </c>
      <c r="C358" s="309">
        <v>0.6459</v>
      </c>
      <c r="D358" s="310">
        <v>0.547</v>
      </c>
      <c r="E358" s="316">
        <v>0.493</v>
      </c>
      <c r="F358" s="309">
        <v>0.42256</v>
      </c>
      <c r="G358" s="309">
        <v>0.374021</v>
      </c>
      <c r="H358" s="309">
        <v>0.349608</v>
      </c>
      <c r="I358" s="309">
        <v>0.306923</v>
      </c>
      <c r="J358" s="322"/>
      <c r="K358" s="309">
        <v>0.244793</v>
      </c>
      <c r="L358" s="323">
        <v>0.2226344</v>
      </c>
      <c r="M358" s="322"/>
      <c r="N358" s="356">
        <v>0.1619978</v>
      </c>
      <c r="O358" s="356">
        <v>0.1197784</v>
      </c>
      <c r="P358" s="324">
        <v>0.118179</v>
      </c>
      <c r="Q358" s="324">
        <v>0.1024764</v>
      </c>
      <c r="R358" s="324">
        <v>0.0732518</v>
      </c>
      <c r="S358" s="324">
        <v>0.061714000000000005</v>
      </c>
      <c r="T358" s="324">
        <v>0.047694</v>
      </c>
      <c r="U358" s="324">
        <v>0.03801</v>
      </c>
      <c r="V358" s="324">
        <v>0.0306</v>
      </c>
      <c r="W358" s="325">
        <v>0.0</v>
      </c>
      <c r="X358" s="325">
        <v>0.0</v>
      </c>
      <c r="Y358" s="325">
        <v>0.0</v>
      </c>
      <c r="Z358" s="316">
        <f t="shared" si="3"/>
        <v>4.3601408</v>
      </c>
      <c r="AA358" s="317">
        <f t="shared" si="405"/>
        <v>18.08043876</v>
      </c>
      <c r="AB358" s="317">
        <f t="shared" ref="AB358:AF358" si="712">IF(ISERROR((D358/E358-1)*100),"n/a",(D358/E358-1)*100)</f>
        <v>10.95334686</v>
      </c>
      <c r="AC358" s="318">
        <f t="shared" si="712"/>
        <v>16.66982204</v>
      </c>
      <c r="AD358" s="318">
        <f t="shared" si="712"/>
        <v>12.97761356</v>
      </c>
      <c r="AE358" s="318">
        <f t="shared" si="712"/>
        <v>6.982963777</v>
      </c>
      <c r="AF358" s="318">
        <f t="shared" si="712"/>
        <v>13.90739697</v>
      </c>
      <c r="AG358" s="318">
        <f t="shared" si="486"/>
        <v>25.38062771</v>
      </c>
      <c r="AH358" s="318">
        <f t="shared" si="487"/>
        <v>9.952909344</v>
      </c>
      <c r="AI358" s="318">
        <f t="shared" si="488"/>
        <v>37.43050832</v>
      </c>
      <c r="AJ358" s="318">
        <f t="shared" ref="AJ358:AT358" si="713">IF(ISERROR((N358/O358-1)*100),"n/a",(N358/O358-1)*100)</f>
        <v>35.2479245</v>
      </c>
      <c r="AK358" s="318">
        <f t="shared" si="713"/>
        <v>1.353370734</v>
      </c>
      <c r="AL358" s="318">
        <f t="shared" si="713"/>
        <v>15.32313782</v>
      </c>
      <c r="AM358" s="318">
        <f t="shared" si="713"/>
        <v>39.89608446</v>
      </c>
      <c r="AN358" s="318">
        <f t="shared" si="713"/>
        <v>18.69559581</v>
      </c>
      <c r="AO358" s="318">
        <f t="shared" si="713"/>
        <v>29.39573112</v>
      </c>
      <c r="AP358" s="318">
        <f t="shared" si="713"/>
        <v>25.47750592</v>
      </c>
      <c r="AQ358" s="318">
        <f t="shared" si="713"/>
        <v>24.21568627</v>
      </c>
      <c r="AR358" s="318" t="str">
        <f t="shared" si="713"/>
        <v>n/a</v>
      </c>
      <c r="AS358" s="318" t="str">
        <f t="shared" si="713"/>
        <v>n/a</v>
      </c>
      <c r="AT358" s="318" t="str">
        <f t="shared" si="713"/>
        <v>n/a</v>
      </c>
      <c r="AU358" s="319">
        <f t="shared" si="9"/>
        <v>20.1141567</v>
      </c>
      <c r="AV358" s="320">
        <f t="shared" si="10"/>
        <v>10.95921265</v>
      </c>
    </row>
    <row r="359" ht="11.25" customHeight="1">
      <c r="A359" s="321" t="s">
        <v>811</v>
      </c>
      <c r="B359" s="99" t="s">
        <v>812</v>
      </c>
      <c r="C359" s="309">
        <v>0.14</v>
      </c>
      <c r="D359" s="310">
        <v>0.1048</v>
      </c>
      <c r="E359" s="316">
        <v>0.0973</v>
      </c>
      <c r="F359" s="309">
        <v>0.082</v>
      </c>
      <c r="G359" s="309">
        <v>0.0716</v>
      </c>
      <c r="H359" s="309">
        <v>0.0614</v>
      </c>
      <c r="I359" s="309">
        <v>0.0533</v>
      </c>
      <c r="J359" s="322" t="s">
        <v>2154</v>
      </c>
      <c r="K359" s="309">
        <v>0.0443</v>
      </c>
      <c r="L359" s="323">
        <v>0.0354</v>
      </c>
      <c r="M359" s="322"/>
      <c r="N359" s="356">
        <v>0.0283</v>
      </c>
      <c r="O359" s="356">
        <v>0.0252</v>
      </c>
      <c r="P359" s="324">
        <v>0.021</v>
      </c>
      <c r="Q359" s="325">
        <v>0.0168</v>
      </c>
      <c r="R359" s="324">
        <v>0.0168</v>
      </c>
      <c r="S359" s="325">
        <v>0.0104</v>
      </c>
      <c r="T359" s="324">
        <v>0.0104</v>
      </c>
      <c r="U359" s="325">
        <v>0.0104</v>
      </c>
      <c r="V359" s="324">
        <v>0.0104</v>
      </c>
      <c r="W359" s="324">
        <v>0.0104</v>
      </c>
      <c r="X359" s="324">
        <v>0.0104</v>
      </c>
      <c r="Y359" s="324">
        <v>0.0104</v>
      </c>
      <c r="Z359" s="316">
        <f t="shared" si="3"/>
        <v>0.871</v>
      </c>
      <c r="AA359" s="317">
        <f t="shared" si="405"/>
        <v>33.58778626</v>
      </c>
      <c r="AB359" s="317">
        <f t="shared" ref="AB359:AB367" si="714">IF(ISERROR((D359/E359-1)*100),"n/a",(D359/E359-1)*100)</f>
        <v>7.708119219</v>
      </c>
      <c r="AC359" s="318">
        <v>11.111111111111116</v>
      </c>
      <c r="AD359" s="318">
        <v>28.57142857142856</v>
      </c>
      <c r="AE359" s="318">
        <v>16.666666666666675</v>
      </c>
      <c r="AF359" s="318">
        <v>7.142857142857162</v>
      </c>
      <c r="AG359" s="318">
        <v>29.629629629629626</v>
      </c>
      <c r="AH359" s="318">
        <v>25.0</v>
      </c>
      <c r="AI359" s="318">
        <v>24.99999999999998</v>
      </c>
      <c r="AJ359" s="318">
        <v>12.500000000000044</v>
      </c>
      <c r="AK359" s="318">
        <v>19.99999999999997</v>
      </c>
      <c r="AL359" s="318">
        <v>25.0</v>
      </c>
      <c r="AM359" s="318">
        <v>0.0</v>
      </c>
      <c r="AN359" s="318">
        <v>59.999999999999986</v>
      </c>
      <c r="AO359" s="318">
        <v>0.0</v>
      </c>
      <c r="AP359" s="318">
        <v>10.060189165950174</v>
      </c>
      <c r="AQ359" s="318">
        <v>0.0</v>
      </c>
      <c r="AR359" s="318">
        <v>9.924385633270315</v>
      </c>
      <c r="AS359" s="318">
        <v>4.752475247524712</v>
      </c>
      <c r="AT359" s="318">
        <v>4.989604989605012</v>
      </c>
      <c r="AU359" s="319">
        <f t="shared" si="9"/>
        <v>16.58221268</v>
      </c>
      <c r="AV359" s="320">
        <f t="shared" si="10"/>
        <v>14.71320283</v>
      </c>
    </row>
    <row r="360" ht="11.25" customHeight="1">
      <c r="A360" s="336" t="s">
        <v>813</v>
      </c>
      <c r="B360" s="331" t="s">
        <v>814</v>
      </c>
      <c r="C360" s="309">
        <v>2.6825</v>
      </c>
      <c r="D360" s="310">
        <v>2.63</v>
      </c>
      <c r="E360" s="332">
        <v>2.505</v>
      </c>
      <c r="F360" s="309">
        <v>2.32</v>
      </c>
      <c r="G360" s="309">
        <v>2.1675</v>
      </c>
      <c r="H360" s="309">
        <v>2.044</v>
      </c>
      <c r="I360" s="309">
        <v>1.925</v>
      </c>
      <c r="J360" s="322"/>
      <c r="K360" s="309">
        <v>1.8075</v>
      </c>
      <c r="L360" s="323">
        <v>1.72</v>
      </c>
      <c r="M360" s="322"/>
      <c r="N360" s="356">
        <v>1.64</v>
      </c>
      <c r="O360" s="356">
        <v>1.56</v>
      </c>
      <c r="P360" s="324">
        <v>1.48</v>
      </c>
      <c r="Q360" s="324">
        <v>1.3925</v>
      </c>
      <c r="R360" s="324">
        <v>1.2925</v>
      </c>
      <c r="S360" s="324">
        <v>0.5875</v>
      </c>
      <c r="T360" s="325">
        <v>0.0</v>
      </c>
      <c r="U360" s="325">
        <v>0.0</v>
      </c>
      <c r="V360" s="325">
        <v>0.0</v>
      </c>
      <c r="W360" s="325">
        <v>0.0</v>
      </c>
      <c r="X360" s="325">
        <v>0.0</v>
      </c>
      <c r="Y360" s="325">
        <v>0.0</v>
      </c>
      <c r="Z360" s="316">
        <f t="shared" si="3"/>
        <v>27.754</v>
      </c>
      <c r="AA360" s="317">
        <f t="shared" si="405"/>
        <v>1.996197719</v>
      </c>
      <c r="AB360" s="317">
        <f t="shared" si="714"/>
        <v>4.99001996</v>
      </c>
      <c r="AC360" s="318">
        <f t="shared" ref="AC360:AF360" si="715">IF(ISERROR((E360/F360-1)*100),"n/a",(E360/F360-1)*100)</f>
        <v>7.974137931</v>
      </c>
      <c r="AD360" s="318">
        <f t="shared" si="715"/>
        <v>7.035755479</v>
      </c>
      <c r="AE360" s="318">
        <f t="shared" si="715"/>
        <v>6.042074364</v>
      </c>
      <c r="AF360" s="318">
        <f t="shared" si="715"/>
        <v>6.181818182</v>
      </c>
      <c r="AG360" s="318">
        <f t="shared" ref="AG360:AG367" si="718">IF(ISERROR((I360/K360-1)*100),"n/a",(I360/K360-1)*100)</f>
        <v>6.500691563</v>
      </c>
      <c r="AH360" s="318">
        <f t="shared" ref="AH360:AH367" si="719">IF(ISERROR((K360/L360-1)*100),"n/a",(K360/L360-1)*100)</f>
        <v>5.087209302</v>
      </c>
      <c r="AI360" s="318">
        <f t="shared" ref="AI360:AI367" si="720">IF(ISERROR((L360/N360-1)*100),"n/a",(L360/N360-1)*100)</f>
        <v>4.87804878</v>
      </c>
      <c r="AJ360" s="318">
        <f t="shared" ref="AJ360:AT360" si="716">IF(ISERROR((N360/O360-1)*100),"n/a",(N360/O360-1)*100)</f>
        <v>5.128205128</v>
      </c>
      <c r="AK360" s="318">
        <f t="shared" si="716"/>
        <v>5.405405405</v>
      </c>
      <c r="AL360" s="318">
        <f t="shared" si="716"/>
        <v>6.283662478</v>
      </c>
      <c r="AM360" s="318">
        <f t="shared" si="716"/>
        <v>7.736943907</v>
      </c>
      <c r="AN360" s="318">
        <f t="shared" si="716"/>
        <v>120</v>
      </c>
      <c r="AO360" s="318" t="str">
        <f t="shared" si="716"/>
        <v>n/a</v>
      </c>
      <c r="AP360" s="318" t="str">
        <f t="shared" si="716"/>
        <v>n/a</v>
      </c>
      <c r="AQ360" s="318" t="str">
        <f t="shared" si="716"/>
        <v>n/a</v>
      </c>
      <c r="AR360" s="318" t="str">
        <f t="shared" si="716"/>
        <v>n/a</v>
      </c>
      <c r="AS360" s="318" t="str">
        <f t="shared" si="716"/>
        <v>n/a</v>
      </c>
      <c r="AT360" s="318" t="str">
        <f t="shared" si="716"/>
        <v>n/a</v>
      </c>
      <c r="AU360" s="319">
        <f t="shared" si="9"/>
        <v>13.94572644</v>
      </c>
      <c r="AV360" s="320">
        <f t="shared" si="10"/>
        <v>30.55980899</v>
      </c>
    </row>
    <row r="361" ht="11.25" customHeight="1">
      <c r="A361" s="253" t="s">
        <v>1904</v>
      </c>
      <c r="B361" s="122" t="s">
        <v>1905</v>
      </c>
      <c r="C361" s="309">
        <v>0.6</v>
      </c>
      <c r="D361" s="310">
        <v>0.52</v>
      </c>
      <c r="E361" s="310">
        <v>0.42</v>
      </c>
      <c r="F361" s="346">
        <v>0.34</v>
      </c>
      <c r="G361" s="346">
        <v>0.3</v>
      </c>
      <c r="H361" s="346">
        <v>0.26</v>
      </c>
      <c r="I361" s="367">
        <v>0.24</v>
      </c>
      <c r="J361" s="367"/>
      <c r="K361" s="367">
        <v>0.24</v>
      </c>
      <c r="L361" s="314">
        <v>0.24</v>
      </c>
      <c r="M361" s="367"/>
      <c r="N361" s="391">
        <v>0.24</v>
      </c>
      <c r="O361" s="391">
        <v>0.24</v>
      </c>
      <c r="P361" s="315">
        <v>0.24</v>
      </c>
      <c r="Q361" s="315">
        <v>0.24</v>
      </c>
      <c r="R361" s="335">
        <v>0.24</v>
      </c>
      <c r="S361" s="335">
        <v>0.1</v>
      </c>
      <c r="T361" s="315">
        <v>0.0</v>
      </c>
      <c r="U361" s="315">
        <v>0.0</v>
      </c>
      <c r="V361" s="315">
        <v>0.0</v>
      </c>
      <c r="W361" s="315">
        <v>0.0</v>
      </c>
      <c r="X361" s="315">
        <v>0.0</v>
      </c>
      <c r="Y361" s="315">
        <v>0.0</v>
      </c>
      <c r="Z361" s="316">
        <f t="shared" si="3"/>
        <v>4.46</v>
      </c>
      <c r="AA361" s="317">
        <f t="shared" si="405"/>
        <v>15.38461538</v>
      </c>
      <c r="AB361" s="317">
        <f t="shared" si="714"/>
        <v>23.80952381</v>
      </c>
      <c r="AC361" s="318">
        <f t="shared" ref="AC361:AF361" si="717">IF(ISERROR((E361/F361-1)*100),"n/a",(E361/F361-1)*100)</f>
        <v>23.52941176</v>
      </c>
      <c r="AD361" s="318">
        <f t="shared" si="717"/>
        <v>13.33333333</v>
      </c>
      <c r="AE361" s="318">
        <f t="shared" si="717"/>
        <v>15.38461538</v>
      </c>
      <c r="AF361" s="318">
        <f t="shared" si="717"/>
        <v>8.333333333</v>
      </c>
      <c r="AG361" s="318">
        <f t="shared" si="718"/>
        <v>0</v>
      </c>
      <c r="AH361" s="318">
        <f t="shared" si="719"/>
        <v>0</v>
      </c>
      <c r="AI361" s="318">
        <f t="shared" si="720"/>
        <v>0</v>
      </c>
      <c r="AJ361" s="318">
        <f t="shared" ref="AJ361:AT361" si="721">IF(ISERROR((N361/O361-1)*100),"n/a",(N361/O361-1)*100)</f>
        <v>0</v>
      </c>
      <c r="AK361" s="318">
        <f t="shared" si="721"/>
        <v>0</v>
      </c>
      <c r="AL361" s="318">
        <f t="shared" si="721"/>
        <v>0</v>
      </c>
      <c r="AM361" s="318">
        <f t="shared" si="721"/>
        <v>0</v>
      </c>
      <c r="AN361" s="318">
        <f t="shared" si="721"/>
        <v>140</v>
      </c>
      <c r="AO361" s="318" t="str">
        <f t="shared" si="721"/>
        <v>n/a</v>
      </c>
      <c r="AP361" s="318" t="str">
        <f t="shared" si="721"/>
        <v>n/a</v>
      </c>
      <c r="AQ361" s="318" t="str">
        <f t="shared" si="721"/>
        <v>n/a</v>
      </c>
      <c r="AR361" s="318" t="str">
        <f t="shared" si="721"/>
        <v>n/a</v>
      </c>
      <c r="AS361" s="318" t="str">
        <f t="shared" si="721"/>
        <v>n/a</v>
      </c>
      <c r="AT361" s="318" t="str">
        <f t="shared" si="721"/>
        <v>n/a</v>
      </c>
      <c r="AU361" s="319">
        <f t="shared" si="9"/>
        <v>17.12677379</v>
      </c>
      <c r="AV361" s="320">
        <f t="shared" si="10"/>
        <v>36.51612112</v>
      </c>
    </row>
    <row r="362" ht="11.25" customHeight="1">
      <c r="A362" s="232" t="s">
        <v>815</v>
      </c>
      <c r="B362" s="99" t="s">
        <v>816</v>
      </c>
      <c r="C362" s="309">
        <v>0.74</v>
      </c>
      <c r="D362" s="310">
        <v>0.72</v>
      </c>
      <c r="E362" s="310">
        <v>0.51</v>
      </c>
      <c r="F362" s="309">
        <v>0.47</v>
      </c>
      <c r="G362" s="309">
        <v>0.43</v>
      </c>
      <c r="H362" s="309">
        <v>0.34</v>
      </c>
      <c r="I362" s="328">
        <v>0.32</v>
      </c>
      <c r="J362" s="322"/>
      <c r="K362" s="309">
        <v>0.3</v>
      </c>
      <c r="L362" s="323">
        <v>0.13</v>
      </c>
      <c r="M362" s="322"/>
      <c r="N362" s="357">
        <v>0.0</v>
      </c>
      <c r="O362" s="357">
        <v>0.1</v>
      </c>
      <c r="P362" s="325">
        <v>0.77</v>
      </c>
      <c r="Q362" s="324">
        <v>0.84</v>
      </c>
      <c r="R362" s="324">
        <v>0.79</v>
      </c>
      <c r="S362" s="324">
        <v>0.71</v>
      </c>
      <c r="T362" s="324">
        <v>0.63</v>
      </c>
      <c r="U362" s="324">
        <v>0.55</v>
      </c>
      <c r="V362" s="324">
        <v>0.47</v>
      </c>
      <c r="W362" s="324">
        <v>0.39</v>
      </c>
      <c r="X362" s="324">
        <v>0.305</v>
      </c>
      <c r="Y362" s="325">
        <v>0.28</v>
      </c>
      <c r="Z362" s="316">
        <f t="shared" si="3"/>
        <v>9.795</v>
      </c>
      <c r="AA362" s="317">
        <f t="shared" si="405"/>
        <v>2.777777778</v>
      </c>
      <c r="AB362" s="317">
        <f t="shared" si="714"/>
        <v>41.17647059</v>
      </c>
      <c r="AC362" s="318">
        <f t="shared" ref="AC362:AF362" si="722">IF(ISERROR((E362/F362-1)*100),"n/a",(E362/F362-1)*100)</f>
        <v>8.510638298</v>
      </c>
      <c r="AD362" s="318">
        <f t="shared" si="722"/>
        <v>9.302325581</v>
      </c>
      <c r="AE362" s="318">
        <f t="shared" si="722"/>
        <v>26.47058824</v>
      </c>
      <c r="AF362" s="318">
        <f t="shared" si="722"/>
        <v>6.25</v>
      </c>
      <c r="AG362" s="318">
        <f t="shared" si="718"/>
        <v>6.666666667</v>
      </c>
      <c r="AH362" s="318">
        <f t="shared" si="719"/>
        <v>130.7692308</v>
      </c>
      <c r="AI362" s="318" t="str">
        <f t="shared" si="720"/>
        <v>n/a</v>
      </c>
      <c r="AJ362" s="318">
        <f t="shared" ref="AJ362:AT362" si="723">IF(ISERROR((N362/O362-1)*100),"n/a",(N362/O362-1)*100)</f>
        <v>-100</v>
      </c>
      <c r="AK362" s="318">
        <f t="shared" si="723"/>
        <v>-87.01298701</v>
      </c>
      <c r="AL362" s="318">
        <f t="shared" si="723"/>
        <v>-8.333333333</v>
      </c>
      <c r="AM362" s="318">
        <f t="shared" si="723"/>
        <v>6.329113924</v>
      </c>
      <c r="AN362" s="318">
        <f t="shared" si="723"/>
        <v>11.26760563</v>
      </c>
      <c r="AO362" s="318">
        <f t="shared" si="723"/>
        <v>12.6984127</v>
      </c>
      <c r="AP362" s="318">
        <f t="shared" si="723"/>
        <v>14.54545455</v>
      </c>
      <c r="AQ362" s="318">
        <f t="shared" si="723"/>
        <v>17.0212766</v>
      </c>
      <c r="AR362" s="318">
        <f t="shared" si="723"/>
        <v>20.51282051</v>
      </c>
      <c r="AS362" s="318">
        <f t="shared" si="723"/>
        <v>27.86885246</v>
      </c>
      <c r="AT362" s="318">
        <f t="shared" si="723"/>
        <v>8.928571429</v>
      </c>
      <c r="AU362" s="319">
        <f t="shared" si="9"/>
        <v>8.197341335</v>
      </c>
      <c r="AV362" s="320">
        <f t="shared" si="10"/>
        <v>46.07823896</v>
      </c>
    </row>
    <row r="363" ht="11.25" customHeight="1">
      <c r="A363" s="155" t="s">
        <v>818</v>
      </c>
      <c r="B363" s="99" t="s">
        <v>819</v>
      </c>
      <c r="C363" s="309">
        <v>0.8425</v>
      </c>
      <c r="D363" s="310">
        <v>0.831</v>
      </c>
      <c r="E363" s="310">
        <v>0.8225</v>
      </c>
      <c r="F363" s="309">
        <v>0.8125</v>
      </c>
      <c r="G363" s="309">
        <v>0.8025</v>
      </c>
      <c r="H363" s="309">
        <v>0.7925</v>
      </c>
      <c r="I363" s="309">
        <v>0.7825</v>
      </c>
      <c r="J363" s="322"/>
      <c r="K363" s="309">
        <v>0.7725</v>
      </c>
      <c r="L363" s="323">
        <v>0.7625</v>
      </c>
      <c r="M363" s="322"/>
      <c r="N363" s="356">
        <v>0.7525</v>
      </c>
      <c r="O363" s="356">
        <v>0.7425</v>
      </c>
      <c r="P363" s="324">
        <v>0.55</v>
      </c>
      <c r="Q363" s="325">
        <v>0.0</v>
      </c>
      <c r="R363" s="325">
        <v>0.0</v>
      </c>
      <c r="S363" s="325">
        <v>0.0</v>
      </c>
      <c r="T363" s="325">
        <v>0.0</v>
      </c>
      <c r="U363" s="325">
        <v>0.0</v>
      </c>
      <c r="V363" s="325">
        <v>0.0</v>
      </c>
      <c r="W363" s="325">
        <v>0.0</v>
      </c>
      <c r="X363" s="325">
        <v>0.0</v>
      </c>
      <c r="Y363" s="325">
        <v>0.0</v>
      </c>
      <c r="Z363" s="316">
        <f t="shared" si="3"/>
        <v>9.266</v>
      </c>
      <c r="AA363" s="317">
        <f t="shared" si="405"/>
        <v>1.38387485</v>
      </c>
      <c r="AB363" s="317">
        <f t="shared" si="714"/>
        <v>1.03343465</v>
      </c>
      <c r="AC363" s="318">
        <f t="shared" ref="AC363:AF363" si="724">IF(ISERROR((E363/F363-1)*100),"n/a",(E363/F363-1)*100)</f>
        <v>1.230769231</v>
      </c>
      <c r="AD363" s="318">
        <f t="shared" si="724"/>
        <v>1.246105919</v>
      </c>
      <c r="AE363" s="318">
        <f t="shared" si="724"/>
        <v>1.261829653</v>
      </c>
      <c r="AF363" s="318">
        <f t="shared" si="724"/>
        <v>1.277955272</v>
      </c>
      <c r="AG363" s="318">
        <f t="shared" si="718"/>
        <v>1.294498382</v>
      </c>
      <c r="AH363" s="318">
        <f t="shared" si="719"/>
        <v>1.31147541</v>
      </c>
      <c r="AI363" s="318">
        <f t="shared" si="720"/>
        <v>1.328903654</v>
      </c>
      <c r="AJ363" s="318">
        <f t="shared" ref="AJ363:AT363" si="725">IF(ISERROR((N363/O363-1)*100),"n/a",(N363/O363-1)*100)</f>
        <v>1.346801347</v>
      </c>
      <c r="AK363" s="318">
        <f t="shared" si="725"/>
        <v>35</v>
      </c>
      <c r="AL363" s="318" t="str">
        <f t="shared" si="725"/>
        <v>n/a</v>
      </c>
      <c r="AM363" s="318" t="str">
        <f t="shared" si="725"/>
        <v>n/a</v>
      </c>
      <c r="AN363" s="318" t="str">
        <f t="shared" si="725"/>
        <v>n/a</v>
      </c>
      <c r="AO363" s="318" t="str">
        <f t="shared" si="725"/>
        <v>n/a</v>
      </c>
      <c r="AP363" s="318" t="str">
        <f t="shared" si="725"/>
        <v>n/a</v>
      </c>
      <c r="AQ363" s="318" t="str">
        <f t="shared" si="725"/>
        <v>n/a</v>
      </c>
      <c r="AR363" s="318" t="str">
        <f t="shared" si="725"/>
        <v>n/a</v>
      </c>
      <c r="AS363" s="318" t="str">
        <f t="shared" si="725"/>
        <v>n/a</v>
      </c>
      <c r="AT363" s="318" t="str">
        <f t="shared" si="725"/>
        <v>n/a</v>
      </c>
      <c r="AU363" s="319">
        <f t="shared" si="9"/>
        <v>4.337786215</v>
      </c>
      <c r="AV363" s="320">
        <f t="shared" si="10"/>
        <v>10.1699131</v>
      </c>
    </row>
    <row r="364" ht="11.25" customHeight="1">
      <c r="A364" s="232" t="s">
        <v>820</v>
      </c>
      <c r="B364" s="99" t="s">
        <v>821</v>
      </c>
      <c r="C364" s="309">
        <v>1.54</v>
      </c>
      <c r="D364" s="310">
        <v>1.39</v>
      </c>
      <c r="E364" s="310">
        <v>1.3</v>
      </c>
      <c r="F364" s="309">
        <v>1.22</v>
      </c>
      <c r="G364" s="309">
        <v>1.14</v>
      </c>
      <c r="H364" s="309">
        <v>1.09</v>
      </c>
      <c r="I364" s="309">
        <v>1.05</v>
      </c>
      <c r="J364" s="322"/>
      <c r="K364" s="309">
        <v>1.02</v>
      </c>
      <c r="L364" s="323">
        <v>0.98</v>
      </c>
      <c r="M364" s="322"/>
      <c r="N364" s="356">
        <v>0.92</v>
      </c>
      <c r="O364" s="356">
        <v>0.85</v>
      </c>
      <c r="P364" s="324">
        <v>0.81</v>
      </c>
      <c r="Q364" s="325">
        <v>0.8</v>
      </c>
      <c r="R364" s="325">
        <v>0.8</v>
      </c>
      <c r="S364" s="324">
        <v>0.77</v>
      </c>
      <c r="T364" s="324">
        <v>0.73</v>
      </c>
      <c r="U364" s="324">
        <v>0.7</v>
      </c>
      <c r="V364" s="324">
        <v>0.64</v>
      </c>
      <c r="W364" s="324">
        <v>0.59</v>
      </c>
      <c r="X364" s="324">
        <v>0.52</v>
      </c>
      <c r="Y364" s="324">
        <v>0.44</v>
      </c>
      <c r="Z364" s="316">
        <f t="shared" si="3"/>
        <v>19.3</v>
      </c>
      <c r="AA364" s="317">
        <f t="shared" si="405"/>
        <v>10.79136691</v>
      </c>
      <c r="AB364" s="317">
        <f t="shared" si="714"/>
        <v>6.923076923</v>
      </c>
      <c r="AC364" s="318">
        <f t="shared" ref="AC364:AF364" si="726">IF(ISERROR((E364/F364-1)*100),"n/a",(E364/F364-1)*100)</f>
        <v>6.557377049</v>
      </c>
      <c r="AD364" s="318">
        <f t="shared" si="726"/>
        <v>7.01754386</v>
      </c>
      <c r="AE364" s="318">
        <f t="shared" si="726"/>
        <v>4.587155963</v>
      </c>
      <c r="AF364" s="318">
        <f t="shared" si="726"/>
        <v>3.80952381</v>
      </c>
      <c r="AG364" s="318">
        <f t="shared" si="718"/>
        <v>2.941176471</v>
      </c>
      <c r="AH364" s="318">
        <f t="shared" si="719"/>
        <v>4.081632653</v>
      </c>
      <c r="AI364" s="318">
        <f t="shared" si="720"/>
        <v>6.52173913</v>
      </c>
      <c r="AJ364" s="318">
        <f t="shared" ref="AJ364:AT364" si="727">IF(ISERROR((N364/O364-1)*100),"n/a",(N364/O364-1)*100)</f>
        <v>8.235294118</v>
      </c>
      <c r="AK364" s="318">
        <f t="shared" si="727"/>
        <v>4.938271605</v>
      </c>
      <c r="AL364" s="318">
        <f t="shared" si="727"/>
        <v>1.25</v>
      </c>
      <c r="AM364" s="318">
        <f t="shared" si="727"/>
        <v>0</v>
      </c>
      <c r="AN364" s="318">
        <f t="shared" si="727"/>
        <v>3.896103896</v>
      </c>
      <c r="AO364" s="318">
        <f t="shared" si="727"/>
        <v>5.479452055</v>
      </c>
      <c r="AP364" s="318">
        <f t="shared" si="727"/>
        <v>4.285714286</v>
      </c>
      <c r="AQ364" s="318">
        <f t="shared" si="727"/>
        <v>9.375</v>
      </c>
      <c r="AR364" s="318">
        <f t="shared" si="727"/>
        <v>8.474576271</v>
      </c>
      <c r="AS364" s="318">
        <f t="shared" si="727"/>
        <v>13.46153846</v>
      </c>
      <c r="AT364" s="318">
        <f t="shared" si="727"/>
        <v>18.18181818</v>
      </c>
      <c r="AU364" s="319">
        <f t="shared" si="9"/>
        <v>6.540418082</v>
      </c>
      <c r="AV364" s="320">
        <f t="shared" si="10"/>
        <v>4.188487943</v>
      </c>
    </row>
    <row r="365" ht="11.25" customHeight="1">
      <c r="A365" s="336" t="s">
        <v>823</v>
      </c>
      <c r="B365" s="331" t="s">
        <v>824</v>
      </c>
      <c r="C365" s="309">
        <v>1.2</v>
      </c>
      <c r="D365" s="310">
        <v>1.05</v>
      </c>
      <c r="E365" s="310">
        <v>0.92</v>
      </c>
      <c r="F365" s="337">
        <v>0.84</v>
      </c>
      <c r="G365" s="337">
        <v>0.75</v>
      </c>
      <c r="H365" s="337">
        <v>0.63</v>
      </c>
      <c r="I365" s="337">
        <v>0.45</v>
      </c>
      <c r="J365" s="338"/>
      <c r="K365" s="343">
        <v>0.4</v>
      </c>
      <c r="L365" s="339">
        <v>0.35</v>
      </c>
      <c r="M365" s="338"/>
      <c r="N365" s="364">
        <v>0.2</v>
      </c>
      <c r="O365" s="364">
        <v>0.47</v>
      </c>
      <c r="P365" s="341">
        <v>2.12</v>
      </c>
      <c r="Q365" s="341">
        <v>2.0</v>
      </c>
      <c r="R365" s="341">
        <v>1.5</v>
      </c>
      <c r="S365" s="341">
        <v>1.16</v>
      </c>
      <c r="T365" s="341">
        <v>1.12</v>
      </c>
      <c r="U365" s="341">
        <v>1.08</v>
      </c>
      <c r="V365" s="341">
        <v>1.04</v>
      </c>
      <c r="W365" s="341">
        <v>1.0</v>
      </c>
      <c r="X365" s="341">
        <v>0.96</v>
      </c>
      <c r="Y365" s="341">
        <v>0.9</v>
      </c>
      <c r="Z365" s="316">
        <f t="shared" si="3"/>
        <v>20.14</v>
      </c>
      <c r="AA365" s="317">
        <f t="shared" si="405"/>
        <v>14.28571429</v>
      </c>
      <c r="AB365" s="317">
        <f t="shared" si="714"/>
        <v>14.13043478</v>
      </c>
      <c r="AC365" s="318">
        <f t="shared" ref="AC365:AF365" si="728">IF(ISERROR((E365/F365-1)*100),"n/a",(E365/F365-1)*100)</f>
        <v>9.523809524</v>
      </c>
      <c r="AD365" s="318">
        <f t="shared" si="728"/>
        <v>12</v>
      </c>
      <c r="AE365" s="318">
        <f t="shared" si="728"/>
        <v>19.04761905</v>
      </c>
      <c r="AF365" s="318">
        <f t="shared" si="728"/>
        <v>40</v>
      </c>
      <c r="AG365" s="318">
        <f t="shared" si="718"/>
        <v>12.5</v>
      </c>
      <c r="AH365" s="318">
        <f t="shared" si="719"/>
        <v>14.28571429</v>
      </c>
      <c r="AI365" s="318">
        <f t="shared" si="720"/>
        <v>75</v>
      </c>
      <c r="AJ365" s="318">
        <f t="shared" ref="AJ365:AT365" si="729">IF(ISERROR((N365/O365-1)*100),"n/a",(N365/O365-1)*100)</f>
        <v>-57.44680851</v>
      </c>
      <c r="AK365" s="318">
        <f t="shared" si="729"/>
        <v>-77.83018868</v>
      </c>
      <c r="AL365" s="318">
        <f t="shared" si="729"/>
        <v>6</v>
      </c>
      <c r="AM365" s="318">
        <f t="shared" si="729"/>
        <v>33.33333333</v>
      </c>
      <c r="AN365" s="318">
        <f t="shared" si="729"/>
        <v>29.31034483</v>
      </c>
      <c r="AO365" s="318">
        <f t="shared" si="729"/>
        <v>3.571428571</v>
      </c>
      <c r="AP365" s="318">
        <f t="shared" si="729"/>
        <v>3.703703704</v>
      </c>
      <c r="AQ365" s="318">
        <f t="shared" si="729"/>
        <v>3.846153846</v>
      </c>
      <c r="AR365" s="318">
        <f t="shared" si="729"/>
        <v>4</v>
      </c>
      <c r="AS365" s="318">
        <f t="shared" si="729"/>
        <v>4.166666667</v>
      </c>
      <c r="AT365" s="318">
        <f t="shared" si="729"/>
        <v>6.666666667</v>
      </c>
      <c r="AU365" s="319">
        <f t="shared" si="9"/>
        <v>8.504729618</v>
      </c>
      <c r="AV365" s="320">
        <f t="shared" si="10"/>
        <v>31.307424</v>
      </c>
    </row>
    <row r="366" ht="11.25" customHeight="1">
      <c r="A366" s="333" t="s">
        <v>1561</v>
      </c>
      <c r="B366" s="122" t="s">
        <v>1562</v>
      </c>
      <c r="C366" s="309">
        <v>3.61</v>
      </c>
      <c r="D366" s="310">
        <v>3.02</v>
      </c>
      <c r="E366" s="330">
        <v>2.5199999999999996</v>
      </c>
      <c r="F366" s="309">
        <v>2.1</v>
      </c>
      <c r="G366" s="309">
        <v>1.7</v>
      </c>
      <c r="H366" s="309">
        <v>1.0</v>
      </c>
      <c r="I366" s="309">
        <v>0.5</v>
      </c>
      <c r="J366" s="322"/>
      <c r="K366" s="309">
        <v>0.1</v>
      </c>
      <c r="L366" s="326">
        <v>0.0</v>
      </c>
      <c r="M366" s="322"/>
      <c r="N366" s="357">
        <v>0.0</v>
      </c>
      <c r="O366" s="357">
        <v>0.0</v>
      </c>
      <c r="P366" s="325">
        <v>0.0</v>
      </c>
      <c r="Q366" s="325">
        <v>0.0</v>
      </c>
      <c r="R366" s="325">
        <v>0.0</v>
      </c>
      <c r="S366" s="325">
        <v>0.0</v>
      </c>
      <c r="T366" s="325">
        <v>0.0</v>
      </c>
      <c r="U366" s="325">
        <v>0.0</v>
      </c>
      <c r="V366" s="325">
        <v>0.0</v>
      </c>
      <c r="W366" s="325">
        <v>0.0</v>
      </c>
      <c r="X366" s="325">
        <v>0.0</v>
      </c>
      <c r="Y366" s="325">
        <v>0.0</v>
      </c>
      <c r="Z366" s="316">
        <f t="shared" si="3"/>
        <v>14.55</v>
      </c>
      <c r="AA366" s="317">
        <f t="shared" si="405"/>
        <v>19.53642384</v>
      </c>
      <c r="AB366" s="317">
        <f t="shared" si="714"/>
        <v>19.84126984</v>
      </c>
      <c r="AC366" s="318">
        <f t="shared" ref="AC366:AF366" si="730">IF(ISERROR((E366/F366-1)*100),"n/a",(E366/F366-1)*100)</f>
        <v>20</v>
      </c>
      <c r="AD366" s="318">
        <f t="shared" si="730"/>
        <v>23.52941176</v>
      </c>
      <c r="AE366" s="318">
        <f t="shared" si="730"/>
        <v>70</v>
      </c>
      <c r="AF366" s="318">
        <f t="shared" si="730"/>
        <v>100</v>
      </c>
      <c r="AG366" s="318">
        <f t="shared" si="718"/>
        <v>400</v>
      </c>
      <c r="AH366" s="318" t="str">
        <f t="shared" si="719"/>
        <v>n/a</v>
      </c>
      <c r="AI366" s="318" t="str">
        <f t="shared" si="720"/>
        <v>n/a</v>
      </c>
      <c r="AJ366" s="318" t="str">
        <f t="shared" ref="AJ366:AT366" si="731">IF(ISERROR((N366/O366-1)*100),"n/a",(N366/O366-1)*100)</f>
        <v>n/a</v>
      </c>
      <c r="AK366" s="318" t="str">
        <f t="shared" si="731"/>
        <v>n/a</v>
      </c>
      <c r="AL366" s="318" t="str">
        <f t="shared" si="731"/>
        <v>n/a</v>
      </c>
      <c r="AM366" s="318" t="str">
        <f t="shared" si="731"/>
        <v>n/a</v>
      </c>
      <c r="AN366" s="318" t="str">
        <f t="shared" si="731"/>
        <v>n/a</v>
      </c>
      <c r="AO366" s="318" t="str">
        <f t="shared" si="731"/>
        <v>n/a</v>
      </c>
      <c r="AP366" s="318" t="str">
        <f t="shared" si="731"/>
        <v>n/a</v>
      </c>
      <c r="AQ366" s="318" t="str">
        <f t="shared" si="731"/>
        <v>n/a</v>
      </c>
      <c r="AR366" s="318" t="str">
        <f t="shared" si="731"/>
        <v>n/a</v>
      </c>
      <c r="AS366" s="318" t="str">
        <f t="shared" si="731"/>
        <v>n/a</v>
      </c>
      <c r="AT366" s="318" t="str">
        <f t="shared" si="731"/>
        <v>n/a</v>
      </c>
      <c r="AU366" s="319">
        <f t="shared" si="9"/>
        <v>93.27244364</v>
      </c>
      <c r="AV366" s="320">
        <f t="shared" si="10"/>
        <v>138.8828882</v>
      </c>
    </row>
    <row r="367" ht="11.25" customHeight="1">
      <c r="A367" s="342" t="s">
        <v>1563</v>
      </c>
      <c r="B367" s="99" t="s">
        <v>1564</v>
      </c>
      <c r="C367" s="309">
        <v>2.0331</v>
      </c>
      <c r="D367" s="310">
        <v>1.8494</v>
      </c>
      <c r="E367" s="316">
        <v>1.6813</v>
      </c>
      <c r="F367" s="309">
        <v>1.5427000000000002</v>
      </c>
      <c r="G367" s="309">
        <v>1.4719</v>
      </c>
      <c r="H367" s="309">
        <v>1.4188</v>
      </c>
      <c r="I367" s="309">
        <v>1.3029</v>
      </c>
      <c r="J367" s="322"/>
      <c r="K367" s="328">
        <v>1.2868</v>
      </c>
      <c r="L367" s="326">
        <v>1.2868</v>
      </c>
      <c r="M367" s="322"/>
      <c r="N367" s="384">
        <v>1.2868</v>
      </c>
      <c r="O367" s="356">
        <v>1.2805</v>
      </c>
      <c r="P367" s="324">
        <v>1.2329</v>
      </c>
      <c r="Q367" s="324">
        <v>1.0946</v>
      </c>
      <c r="R367" s="324">
        <v>0.917</v>
      </c>
      <c r="S367" s="324">
        <v>0.693</v>
      </c>
      <c r="T367" s="324">
        <v>0.43931</v>
      </c>
      <c r="U367" s="324">
        <v>0.319</v>
      </c>
      <c r="V367" s="324">
        <v>0.26693</v>
      </c>
      <c r="W367" s="324">
        <v>0.23306</v>
      </c>
      <c r="X367" s="324">
        <v>0.2248</v>
      </c>
      <c r="Y367" s="324">
        <v>0.13685999999999998</v>
      </c>
      <c r="Z367" s="316">
        <f t="shared" si="3"/>
        <v>21.99846</v>
      </c>
      <c r="AA367" s="317">
        <f t="shared" si="405"/>
        <v>9.932951227</v>
      </c>
      <c r="AB367" s="317">
        <f t="shared" si="714"/>
        <v>9.998215666</v>
      </c>
      <c r="AC367" s="318">
        <f t="shared" ref="AC367:AF367" si="732">IF(ISERROR((E367/F367-1)*100),"n/a",(E367/F367-1)*100)</f>
        <v>8.984248396</v>
      </c>
      <c r="AD367" s="318">
        <f t="shared" si="732"/>
        <v>4.810109382</v>
      </c>
      <c r="AE367" s="318">
        <f t="shared" si="732"/>
        <v>3.74259938</v>
      </c>
      <c r="AF367" s="318">
        <f t="shared" si="732"/>
        <v>8.895540717</v>
      </c>
      <c r="AG367" s="318">
        <f t="shared" si="718"/>
        <v>1.251165682</v>
      </c>
      <c r="AH367" s="318">
        <f t="shared" si="719"/>
        <v>0</v>
      </c>
      <c r="AI367" s="318">
        <f t="shared" si="720"/>
        <v>0</v>
      </c>
      <c r="AJ367" s="318">
        <f t="shared" ref="AJ367:AT367" si="733">IF(ISERROR((N367/O367-1)*100),"n/a",(N367/O367-1)*100)</f>
        <v>0.4919953143</v>
      </c>
      <c r="AK367" s="318">
        <f t="shared" si="733"/>
        <v>3.860815962</v>
      </c>
      <c r="AL367" s="318">
        <f t="shared" si="733"/>
        <v>12.63475242</v>
      </c>
      <c r="AM367" s="318">
        <f t="shared" si="733"/>
        <v>19.36750273</v>
      </c>
      <c r="AN367" s="318">
        <f t="shared" si="733"/>
        <v>32.32323232</v>
      </c>
      <c r="AO367" s="318">
        <f t="shared" si="733"/>
        <v>57.74737657</v>
      </c>
      <c r="AP367" s="318">
        <f t="shared" si="733"/>
        <v>37.71473354</v>
      </c>
      <c r="AQ367" s="318">
        <f t="shared" si="733"/>
        <v>19.50698685</v>
      </c>
      <c r="AR367" s="318">
        <f t="shared" si="733"/>
        <v>14.53273835</v>
      </c>
      <c r="AS367" s="318">
        <f t="shared" si="733"/>
        <v>3.674377224</v>
      </c>
      <c r="AT367" s="318">
        <f t="shared" si="733"/>
        <v>64.25544352</v>
      </c>
      <c r="AU367" s="319">
        <f t="shared" si="9"/>
        <v>15.68623926</v>
      </c>
      <c r="AV367" s="320">
        <f t="shared" si="10"/>
        <v>18.58387236</v>
      </c>
    </row>
    <row r="368" ht="11.25" customHeight="1">
      <c r="A368" s="350" t="s">
        <v>2072</v>
      </c>
      <c r="B368" s="99" t="s">
        <v>2073</v>
      </c>
      <c r="C368" s="309">
        <v>1.2</v>
      </c>
      <c r="D368" s="310">
        <v>1.01</v>
      </c>
      <c r="E368" s="316">
        <v>0.8</v>
      </c>
      <c r="F368" s="309">
        <v>0.66</v>
      </c>
      <c r="G368" s="309">
        <v>0.15</v>
      </c>
      <c r="H368" s="349">
        <v>0.0</v>
      </c>
      <c r="I368" s="349">
        <v>0.0</v>
      </c>
      <c r="J368" s="258"/>
      <c r="K368" s="349">
        <v>0.0</v>
      </c>
      <c r="L368" s="327">
        <v>0.0</v>
      </c>
      <c r="M368" s="258"/>
      <c r="N368" s="357">
        <v>0.0</v>
      </c>
      <c r="O368" s="357">
        <v>0.0</v>
      </c>
      <c r="P368" s="325">
        <v>0.0</v>
      </c>
      <c r="Q368" s="325">
        <v>0.0</v>
      </c>
      <c r="R368" s="325">
        <v>0.0</v>
      </c>
      <c r="S368" s="325">
        <v>0.0</v>
      </c>
      <c r="T368" s="325">
        <v>0.0</v>
      </c>
      <c r="U368" s="325">
        <v>0.0</v>
      </c>
      <c r="V368" s="325">
        <v>0.0</v>
      </c>
      <c r="W368" s="325">
        <v>0.0</v>
      </c>
      <c r="X368" s="325">
        <v>0.0</v>
      </c>
      <c r="Y368" s="325">
        <v>0.0</v>
      </c>
      <c r="Z368" s="316">
        <f t="shared" si="3"/>
        <v>3.82</v>
      </c>
      <c r="AA368" s="317">
        <f t="shared" si="405"/>
        <v>18.81188119</v>
      </c>
      <c r="AB368" s="317"/>
      <c r="AC368" s="318"/>
      <c r="AD368" s="318"/>
      <c r="AE368" s="318"/>
      <c r="AF368" s="318"/>
      <c r="AG368" s="318"/>
      <c r="AH368" s="318"/>
      <c r="AI368" s="318"/>
      <c r="AJ368" s="318"/>
      <c r="AK368" s="318"/>
      <c r="AL368" s="318"/>
      <c r="AM368" s="318"/>
      <c r="AN368" s="318"/>
      <c r="AO368" s="318"/>
      <c r="AP368" s="318"/>
      <c r="AQ368" s="318"/>
      <c r="AR368" s="318"/>
      <c r="AS368" s="318"/>
      <c r="AT368" s="318"/>
      <c r="AU368" s="319">
        <f t="shared" si="9"/>
        <v>18.81188119</v>
      </c>
      <c r="AV368" s="320" t="str">
        <f t="shared" si="10"/>
        <v>#DIV/0!</v>
      </c>
    </row>
    <row r="369" ht="11.25" customHeight="1">
      <c r="A369" s="342" t="s">
        <v>1906</v>
      </c>
      <c r="B369" s="99" t="s">
        <v>1907</v>
      </c>
      <c r="C369" s="309">
        <v>1.76</v>
      </c>
      <c r="D369" s="310">
        <v>1.75</v>
      </c>
      <c r="E369" s="316">
        <v>1.7025000000000001</v>
      </c>
      <c r="F369" s="309">
        <v>1.65</v>
      </c>
      <c r="G369" s="309">
        <v>1.35</v>
      </c>
      <c r="H369" s="309">
        <v>0.1834</v>
      </c>
      <c r="I369" s="328">
        <v>0.0</v>
      </c>
      <c r="J369" s="322"/>
      <c r="K369" s="328">
        <v>0.0</v>
      </c>
      <c r="L369" s="326">
        <v>0.0</v>
      </c>
      <c r="M369" s="322"/>
      <c r="N369" s="357">
        <v>0.0</v>
      </c>
      <c r="O369" s="357">
        <v>0.0</v>
      </c>
      <c r="P369" s="325">
        <v>0.0</v>
      </c>
      <c r="Q369" s="325">
        <v>0.0</v>
      </c>
      <c r="R369" s="325">
        <v>0.0</v>
      </c>
      <c r="S369" s="325">
        <v>0.0</v>
      </c>
      <c r="T369" s="325">
        <v>0.0</v>
      </c>
      <c r="U369" s="325">
        <v>0.0</v>
      </c>
      <c r="V369" s="325">
        <v>0.0</v>
      </c>
      <c r="W369" s="325">
        <v>0.0</v>
      </c>
      <c r="X369" s="325">
        <v>0.0</v>
      </c>
      <c r="Y369" s="325">
        <v>0.0</v>
      </c>
      <c r="Z369" s="316">
        <f t="shared" si="3"/>
        <v>8.3959</v>
      </c>
      <c r="AA369" s="317">
        <f t="shared" si="405"/>
        <v>0.5714285714</v>
      </c>
      <c r="AB369" s="317">
        <f t="shared" ref="AB369:AF369" si="734">IF(ISERROR((D369/E369-1)*100),"n/a",(D369/E369-1)*100)</f>
        <v>2.790014684</v>
      </c>
      <c r="AC369" s="318">
        <f t="shared" si="734"/>
        <v>3.181818182</v>
      </c>
      <c r="AD369" s="318">
        <f t="shared" si="734"/>
        <v>22.22222222</v>
      </c>
      <c r="AE369" s="318">
        <f t="shared" si="734"/>
        <v>636.0959651</v>
      </c>
      <c r="AF369" s="318" t="str">
        <f t="shared" si="734"/>
        <v>n/a</v>
      </c>
      <c r="AG369" s="318" t="str">
        <f t="shared" ref="AG369:AG391" si="737">IF(ISERROR((I369/K369-1)*100),"n/a",(I369/K369-1)*100)</f>
        <v>n/a</v>
      </c>
      <c r="AH369" s="318" t="str">
        <f t="shared" ref="AH369:AH391" si="738">IF(ISERROR((K369/L369-1)*100),"n/a",(K369/L369-1)*100)</f>
        <v>n/a</v>
      </c>
      <c r="AI369" s="318" t="str">
        <f t="shared" ref="AI369:AI391" si="739">IF(ISERROR((L369/N369-1)*100),"n/a",(L369/N369-1)*100)</f>
        <v>n/a</v>
      </c>
      <c r="AJ369" s="318" t="str">
        <f t="shared" ref="AJ369:AT369" si="735">IF(ISERROR((N369/O369-1)*100),"n/a",(N369/O369-1)*100)</f>
        <v>n/a</v>
      </c>
      <c r="AK369" s="318" t="str">
        <f t="shared" si="735"/>
        <v>n/a</v>
      </c>
      <c r="AL369" s="318" t="str">
        <f t="shared" si="735"/>
        <v>n/a</v>
      </c>
      <c r="AM369" s="318" t="str">
        <f t="shared" si="735"/>
        <v>n/a</v>
      </c>
      <c r="AN369" s="318" t="str">
        <f t="shared" si="735"/>
        <v>n/a</v>
      </c>
      <c r="AO369" s="318" t="str">
        <f t="shared" si="735"/>
        <v>n/a</v>
      </c>
      <c r="AP369" s="318" t="str">
        <f t="shared" si="735"/>
        <v>n/a</v>
      </c>
      <c r="AQ369" s="318" t="str">
        <f t="shared" si="735"/>
        <v>n/a</v>
      </c>
      <c r="AR369" s="318" t="str">
        <f t="shared" si="735"/>
        <v>n/a</v>
      </c>
      <c r="AS369" s="318" t="str">
        <f t="shared" si="735"/>
        <v>n/a</v>
      </c>
      <c r="AT369" s="318" t="str">
        <f t="shared" si="735"/>
        <v>n/a</v>
      </c>
      <c r="AU369" s="319">
        <f t="shared" si="9"/>
        <v>132.9722898</v>
      </c>
      <c r="AV369" s="320">
        <f t="shared" si="10"/>
        <v>281.3902937</v>
      </c>
    </row>
    <row r="370" ht="11.25" customHeight="1">
      <c r="A370" s="299" t="s">
        <v>826</v>
      </c>
      <c r="B370" s="331" t="s">
        <v>827</v>
      </c>
      <c r="C370" s="309">
        <v>1.15</v>
      </c>
      <c r="D370" s="310">
        <v>1.14</v>
      </c>
      <c r="E370" s="332">
        <v>1.1</v>
      </c>
      <c r="F370" s="309">
        <v>1.06</v>
      </c>
      <c r="G370" s="309">
        <v>1.0</v>
      </c>
      <c r="H370" s="309">
        <v>0.92</v>
      </c>
      <c r="I370" s="309">
        <v>0.78</v>
      </c>
      <c r="J370" s="322"/>
      <c r="K370" s="309">
        <v>0.55</v>
      </c>
      <c r="L370" s="323">
        <v>0.46</v>
      </c>
      <c r="M370" s="322"/>
      <c r="N370" s="356">
        <v>0.35</v>
      </c>
      <c r="O370" s="357">
        <v>0.2375</v>
      </c>
      <c r="P370" s="325">
        <v>0.3675</v>
      </c>
      <c r="Q370" s="325">
        <v>0.42</v>
      </c>
      <c r="R370" s="325">
        <v>0.42</v>
      </c>
      <c r="S370" s="325">
        <v>0.42</v>
      </c>
      <c r="T370" s="325">
        <v>0.42</v>
      </c>
      <c r="U370" s="325">
        <v>0.42</v>
      </c>
      <c r="V370" s="325">
        <v>0.42</v>
      </c>
      <c r="W370" s="325">
        <v>0.42</v>
      </c>
      <c r="X370" s="324">
        <v>0.42</v>
      </c>
      <c r="Y370" s="325">
        <v>0.3575</v>
      </c>
      <c r="Z370" s="316">
        <f t="shared" si="3"/>
        <v>12.8325</v>
      </c>
      <c r="AA370" s="317">
        <f t="shared" si="405"/>
        <v>0.8771929825</v>
      </c>
      <c r="AB370" s="317">
        <f t="shared" ref="AB370:AF370" si="736">IF(ISERROR((D370/E370-1)*100),"n/a",(D370/E370-1)*100)</f>
        <v>3.636363636</v>
      </c>
      <c r="AC370" s="318">
        <f t="shared" si="736"/>
        <v>3.773584906</v>
      </c>
      <c r="AD370" s="318">
        <f t="shared" si="736"/>
        <v>6</v>
      </c>
      <c r="AE370" s="318">
        <f t="shared" si="736"/>
        <v>8.695652174</v>
      </c>
      <c r="AF370" s="318">
        <f t="shared" si="736"/>
        <v>17.94871795</v>
      </c>
      <c r="AG370" s="318">
        <f t="shared" si="737"/>
        <v>41.81818182</v>
      </c>
      <c r="AH370" s="318">
        <f t="shared" si="738"/>
        <v>19.56521739</v>
      </c>
      <c r="AI370" s="318">
        <f t="shared" si="739"/>
        <v>31.42857143</v>
      </c>
      <c r="AJ370" s="318">
        <f t="shared" ref="AJ370:AT370" si="740">IF(ISERROR((N370/O370-1)*100),"n/a",(N370/O370-1)*100)</f>
        <v>47.36842105</v>
      </c>
      <c r="AK370" s="318">
        <f t="shared" si="740"/>
        <v>-35.37414966</v>
      </c>
      <c r="AL370" s="318">
        <f t="shared" si="740"/>
        <v>-12.5</v>
      </c>
      <c r="AM370" s="318">
        <f t="shared" si="740"/>
        <v>0</v>
      </c>
      <c r="AN370" s="318">
        <f t="shared" si="740"/>
        <v>0</v>
      </c>
      <c r="AO370" s="318">
        <f t="shared" si="740"/>
        <v>0</v>
      </c>
      <c r="AP370" s="318">
        <f t="shared" si="740"/>
        <v>0</v>
      </c>
      <c r="AQ370" s="318">
        <f t="shared" si="740"/>
        <v>0</v>
      </c>
      <c r="AR370" s="318">
        <f t="shared" si="740"/>
        <v>0</v>
      </c>
      <c r="AS370" s="318">
        <f t="shared" si="740"/>
        <v>0</v>
      </c>
      <c r="AT370" s="318">
        <f t="shared" si="740"/>
        <v>17.48251748</v>
      </c>
      <c r="AU370" s="319">
        <f t="shared" si="9"/>
        <v>7.536013558</v>
      </c>
      <c r="AV370" s="320">
        <f t="shared" si="10"/>
        <v>18.35680391</v>
      </c>
    </row>
    <row r="371" ht="11.25" customHeight="1">
      <c r="A371" s="253" t="s">
        <v>1312</v>
      </c>
      <c r="B371" s="122" t="s">
        <v>1313</v>
      </c>
      <c r="C371" s="309">
        <v>1.21</v>
      </c>
      <c r="D371" s="310">
        <v>1.17</v>
      </c>
      <c r="E371" s="310">
        <v>1.13</v>
      </c>
      <c r="F371" s="311">
        <v>1.09</v>
      </c>
      <c r="G371" s="311">
        <v>1.045</v>
      </c>
      <c r="H371" s="311">
        <v>0.99</v>
      </c>
      <c r="I371" s="334">
        <v>0.96</v>
      </c>
      <c r="J371" s="312"/>
      <c r="K371" s="311">
        <v>0.95</v>
      </c>
      <c r="L371" s="348">
        <v>0.92</v>
      </c>
      <c r="M371" s="312"/>
      <c r="N371" s="391">
        <v>0.86</v>
      </c>
      <c r="O371" s="391">
        <v>0.86</v>
      </c>
      <c r="P371" s="335">
        <v>0.86</v>
      </c>
      <c r="Q371" s="335">
        <v>0.78</v>
      </c>
      <c r="R371" s="335">
        <v>0.72</v>
      </c>
      <c r="S371" s="335">
        <v>0.62</v>
      </c>
      <c r="T371" s="335">
        <v>0.56</v>
      </c>
      <c r="U371" s="335">
        <v>0.52</v>
      </c>
      <c r="V371" s="335">
        <v>0.5</v>
      </c>
      <c r="W371" s="335">
        <v>0.48</v>
      </c>
      <c r="X371" s="335">
        <v>0.44</v>
      </c>
      <c r="Y371" s="335">
        <v>0.38</v>
      </c>
      <c r="Z371" s="316">
        <f t="shared" si="3"/>
        <v>17.045</v>
      </c>
      <c r="AA371" s="317">
        <f t="shared" si="405"/>
        <v>3.418803419</v>
      </c>
      <c r="AB371" s="317">
        <f t="shared" ref="AB371:AF371" si="741">IF(ISERROR((D371/E371-1)*100),"n/a",(D371/E371-1)*100)</f>
        <v>3.539823009</v>
      </c>
      <c r="AC371" s="318">
        <f t="shared" si="741"/>
        <v>3.669724771</v>
      </c>
      <c r="AD371" s="318">
        <f t="shared" si="741"/>
        <v>4.306220096</v>
      </c>
      <c r="AE371" s="318">
        <f t="shared" si="741"/>
        <v>5.555555556</v>
      </c>
      <c r="AF371" s="318">
        <f t="shared" si="741"/>
        <v>3.125</v>
      </c>
      <c r="AG371" s="318">
        <f t="shared" si="737"/>
        <v>1.052631579</v>
      </c>
      <c r="AH371" s="318">
        <f t="shared" si="738"/>
        <v>3.260869565</v>
      </c>
      <c r="AI371" s="318">
        <f t="shared" si="739"/>
        <v>6.976744186</v>
      </c>
      <c r="AJ371" s="318">
        <f t="shared" ref="AJ371:AT371" si="742">IF(ISERROR((N371/O371-1)*100),"n/a",(N371/O371-1)*100)</f>
        <v>0</v>
      </c>
      <c r="AK371" s="318">
        <f t="shared" si="742"/>
        <v>0</v>
      </c>
      <c r="AL371" s="318">
        <f t="shared" si="742"/>
        <v>10.25641026</v>
      </c>
      <c r="AM371" s="318">
        <f t="shared" si="742"/>
        <v>8.333333333</v>
      </c>
      <c r="AN371" s="318">
        <f t="shared" si="742"/>
        <v>16.12903226</v>
      </c>
      <c r="AO371" s="318">
        <f t="shared" si="742"/>
        <v>10.71428571</v>
      </c>
      <c r="AP371" s="318">
        <f t="shared" si="742"/>
        <v>7.692307692</v>
      </c>
      <c r="AQ371" s="318">
        <f t="shared" si="742"/>
        <v>4</v>
      </c>
      <c r="AR371" s="318">
        <f t="shared" si="742"/>
        <v>4.166666667</v>
      </c>
      <c r="AS371" s="318">
        <f t="shared" si="742"/>
        <v>9.090909091</v>
      </c>
      <c r="AT371" s="318">
        <f t="shared" si="742"/>
        <v>15.78947368</v>
      </c>
      <c r="AU371" s="319">
        <f t="shared" si="9"/>
        <v>6.053889544</v>
      </c>
      <c r="AV371" s="320">
        <f t="shared" si="10"/>
        <v>4.578831731</v>
      </c>
    </row>
    <row r="372" ht="11.25" customHeight="1">
      <c r="A372" s="321" t="s">
        <v>1908</v>
      </c>
      <c r="B372" s="99" t="s">
        <v>1909</v>
      </c>
      <c r="C372" s="309">
        <v>0.495</v>
      </c>
      <c r="D372" s="310">
        <v>0.41</v>
      </c>
      <c r="E372" s="310">
        <v>0.291667</v>
      </c>
      <c r="F372" s="309">
        <v>0.226666</v>
      </c>
      <c r="G372" s="309">
        <v>0.16</v>
      </c>
      <c r="H372" s="309">
        <v>0.113331</v>
      </c>
      <c r="I372" s="328">
        <v>0.083332</v>
      </c>
      <c r="J372" s="322"/>
      <c r="K372" s="309">
        <v>0.083332</v>
      </c>
      <c r="L372" s="326">
        <v>0.066668</v>
      </c>
      <c r="M372" s="322"/>
      <c r="N372" s="356">
        <v>0.12</v>
      </c>
      <c r="O372" s="357">
        <v>0.06</v>
      </c>
      <c r="P372" s="324">
        <v>0.06</v>
      </c>
      <c r="Q372" s="324">
        <v>0.03555333333333333</v>
      </c>
      <c r="R372" s="324">
        <v>0.025186666666666666</v>
      </c>
      <c r="S372" s="325">
        <v>0.0</v>
      </c>
      <c r="T372" s="325">
        <v>0.0</v>
      </c>
      <c r="U372" s="325">
        <v>0.0</v>
      </c>
      <c r="V372" s="325">
        <v>0.0</v>
      </c>
      <c r="W372" s="325">
        <v>0.0</v>
      </c>
      <c r="X372" s="325">
        <v>0.0</v>
      </c>
      <c r="Y372" s="325">
        <v>0.0</v>
      </c>
      <c r="Z372" s="316">
        <f t="shared" si="3"/>
        <v>2.230736</v>
      </c>
      <c r="AA372" s="317">
        <f t="shared" si="405"/>
        <v>20.73170732</v>
      </c>
      <c r="AB372" s="317">
        <f t="shared" ref="AB372:AF372" si="743">IF(ISERROR((D372/E372-1)*100),"n/a",(D372/E372-1)*100)</f>
        <v>40.57126792</v>
      </c>
      <c r="AC372" s="318">
        <f t="shared" si="743"/>
        <v>28.67699611</v>
      </c>
      <c r="AD372" s="318">
        <f t="shared" si="743"/>
        <v>41.66625</v>
      </c>
      <c r="AE372" s="318">
        <f t="shared" si="743"/>
        <v>41.17937722</v>
      </c>
      <c r="AF372" s="318">
        <f t="shared" si="743"/>
        <v>35.99937599</v>
      </c>
      <c r="AG372" s="318">
        <f t="shared" si="737"/>
        <v>0</v>
      </c>
      <c r="AH372" s="318">
        <f t="shared" si="738"/>
        <v>24.99550009</v>
      </c>
      <c r="AI372" s="318">
        <f t="shared" si="739"/>
        <v>-44.44333333</v>
      </c>
      <c r="AJ372" s="318">
        <f t="shared" ref="AJ372:AT372" si="744">IF(ISERROR((N372/O372-1)*100),"n/a",(N372/O372-1)*100)</f>
        <v>100</v>
      </c>
      <c r="AK372" s="318">
        <f t="shared" si="744"/>
        <v>0</v>
      </c>
      <c r="AL372" s="318">
        <f t="shared" si="744"/>
        <v>68.76054753</v>
      </c>
      <c r="AM372" s="318">
        <f t="shared" si="744"/>
        <v>41.15934357</v>
      </c>
      <c r="AN372" s="318" t="str">
        <f t="shared" si="744"/>
        <v>n/a</v>
      </c>
      <c r="AO372" s="318" t="str">
        <f t="shared" si="744"/>
        <v>n/a</v>
      </c>
      <c r="AP372" s="318" t="str">
        <f t="shared" si="744"/>
        <v>n/a</v>
      </c>
      <c r="AQ372" s="318" t="str">
        <f t="shared" si="744"/>
        <v>n/a</v>
      </c>
      <c r="AR372" s="318" t="str">
        <f t="shared" si="744"/>
        <v>n/a</v>
      </c>
      <c r="AS372" s="318" t="str">
        <f t="shared" si="744"/>
        <v>n/a</v>
      </c>
      <c r="AT372" s="318" t="str">
        <f t="shared" si="744"/>
        <v>n/a</v>
      </c>
      <c r="AU372" s="319">
        <f t="shared" si="9"/>
        <v>30.71515634</v>
      </c>
      <c r="AV372" s="320">
        <f t="shared" si="10"/>
        <v>34.62127565</v>
      </c>
    </row>
    <row r="373" ht="11.25" customHeight="1">
      <c r="A373" s="232" t="s">
        <v>828</v>
      </c>
      <c r="B373" s="99" t="s">
        <v>829</v>
      </c>
      <c r="C373" s="309">
        <v>1.5</v>
      </c>
      <c r="D373" s="310">
        <v>1.48</v>
      </c>
      <c r="E373" s="310">
        <v>1.46</v>
      </c>
      <c r="F373" s="309">
        <v>1.4</v>
      </c>
      <c r="G373" s="309">
        <v>1.24</v>
      </c>
      <c r="H373" s="309">
        <v>1.1</v>
      </c>
      <c r="I373" s="309">
        <v>0.84</v>
      </c>
      <c r="J373" s="322"/>
      <c r="K373" s="309">
        <v>0.62</v>
      </c>
      <c r="L373" s="323">
        <v>0.475</v>
      </c>
      <c r="M373" s="322"/>
      <c r="N373" s="357">
        <v>0.4</v>
      </c>
      <c r="O373" s="356">
        <v>0.4</v>
      </c>
      <c r="P373" s="324">
        <v>1.29</v>
      </c>
      <c r="Q373" s="324">
        <v>1.06</v>
      </c>
      <c r="R373" s="324">
        <v>0.81</v>
      </c>
      <c r="S373" s="324">
        <v>0.625</v>
      </c>
      <c r="T373" s="324">
        <v>0.405</v>
      </c>
      <c r="U373" s="324">
        <v>0.195</v>
      </c>
      <c r="V373" s="324">
        <v>0.135</v>
      </c>
      <c r="W373" s="324">
        <v>0.115</v>
      </c>
      <c r="X373" s="324">
        <v>0.1</v>
      </c>
      <c r="Y373" s="324">
        <v>0.09</v>
      </c>
      <c r="Z373" s="316">
        <f t="shared" si="3"/>
        <v>15.74</v>
      </c>
      <c r="AA373" s="317">
        <f t="shared" si="405"/>
        <v>1.351351351</v>
      </c>
      <c r="AB373" s="317">
        <f t="shared" ref="AB373:AF373" si="745">IF(ISERROR((D373/E373-1)*100),"n/a",(D373/E373-1)*100)</f>
        <v>1.369863014</v>
      </c>
      <c r="AC373" s="318">
        <f t="shared" si="745"/>
        <v>4.285714286</v>
      </c>
      <c r="AD373" s="318">
        <f t="shared" si="745"/>
        <v>12.90322581</v>
      </c>
      <c r="AE373" s="318">
        <f t="shared" si="745"/>
        <v>12.72727273</v>
      </c>
      <c r="AF373" s="318">
        <f t="shared" si="745"/>
        <v>30.95238095</v>
      </c>
      <c r="AG373" s="318">
        <f t="shared" si="737"/>
        <v>35.48387097</v>
      </c>
      <c r="AH373" s="318">
        <f t="shared" si="738"/>
        <v>30.52631579</v>
      </c>
      <c r="AI373" s="318">
        <f t="shared" si="739"/>
        <v>18.75</v>
      </c>
      <c r="AJ373" s="318">
        <f t="shared" ref="AJ373:AT373" si="746">IF(ISERROR((N373/O373-1)*100),"n/a",(N373/O373-1)*100)</f>
        <v>0</v>
      </c>
      <c r="AK373" s="318">
        <f t="shared" si="746"/>
        <v>-68.99224806</v>
      </c>
      <c r="AL373" s="318">
        <f t="shared" si="746"/>
        <v>21.69811321</v>
      </c>
      <c r="AM373" s="318">
        <f t="shared" si="746"/>
        <v>30.86419753</v>
      </c>
      <c r="AN373" s="318">
        <f t="shared" si="746"/>
        <v>29.6</v>
      </c>
      <c r="AO373" s="318">
        <f t="shared" si="746"/>
        <v>54.32098765</v>
      </c>
      <c r="AP373" s="318">
        <f t="shared" si="746"/>
        <v>107.6923077</v>
      </c>
      <c r="AQ373" s="318">
        <f t="shared" si="746"/>
        <v>44.44444444</v>
      </c>
      <c r="AR373" s="318">
        <f t="shared" si="746"/>
        <v>17.39130435</v>
      </c>
      <c r="AS373" s="318">
        <f t="shared" si="746"/>
        <v>15</v>
      </c>
      <c r="AT373" s="318">
        <f t="shared" si="746"/>
        <v>11.11111111</v>
      </c>
      <c r="AU373" s="319">
        <f t="shared" si="9"/>
        <v>20.57401064</v>
      </c>
      <c r="AV373" s="320">
        <f t="shared" si="10"/>
        <v>32.13413067</v>
      </c>
    </row>
    <row r="374" ht="11.25" customHeight="1">
      <c r="A374" s="232" t="s">
        <v>1314</v>
      </c>
      <c r="B374" s="99" t="s">
        <v>1315</v>
      </c>
      <c r="C374" s="309">
        <v>0.51</v>
      </c>
      <c r="D374" s="310">
        <v>0.46</v>
      </c>
      <c r="E374" s="310">
        <v>0.4</v>
      </c>
      <c r="F374" s="309">
        <v>0.3425</v>
      </c>
      <c r="G374" s="309">
        <v>0.275</v>
      </c>
      <c r="H374" s="309">
        <v>0.175</v>
      </c>
      <c r="I374" s="309">
        <v>0.145</v>
      </c>
      <c r="J374" s="322"/>
      <c r="K374" s="309">
        <v>0.1125</v>
      </c>
      <c r="L374" s="323">
        <v>0.067</v>
      </c>
      <c r="M374" s="322"/>
      <c r="N374" s="357">
        <v>0.05454</v>
      </c>
      <c r="O374" s="356">
        <v>0.05454</v>
      </c>
      <c r="P374" s="325">
        <v>0.049365</v>
      </c>
      <c r="Q374" s="324">
        <v>0.055295</v>
      </c>
      <c r="R374" s="324">
        <v>0.01052</v>
      </c>
      <c r="S374" s="325">
        <v>0.0</v>
      </c>
      <c r="T374" s="325">
        <v>0.0</v>
      </c>
      <c r="U374" s="325">
        <v>0.0</v>
      </c>
      <c r="V374" s="325">
        <v>0.0</v>
      </c>
      <c r="W374" s="325">
        <v>0.0</v>
      </c>
      <c r="X374" s="325">
        <v>0.0</v>
      </c>
      <c r="Y374" s="325">
        <v>0.0</v>
      </c>
      <c r="Z374" s="316">
        <f t="shared" si="3"/>
        <v>2.71126</v>
      </c>
      <c r="AA374" s="317">
        <f t="shared" si="405"/>
        <v>10.86956522</v>
      </c>
      <c r="AB374" s="317">
        <f t="shared" ref="AB374:AF374" si="747">IF(ISERROR((D374/E374-1)*100),"n/a",(D374/E374-1)*100)</f>
        <v>15</v>
      </c>
      <c r="AC374" s="318">
        <f t="shared" si="747"/>
        <v>16.78832117</v>
      </c>
      <c r="AD374" s="318">
        <f t="shared" si="747"/>
        <v>24.54545455</v>
      </c>
      <c r="AE374" s="318">
        <f t="shared" si="747"/>
        <v>57.14285714</v>
      </c>
      <c r="AF374" s="318">
        <f t="shared" si="747"/>
        <v>20.68965517</v>
      </c>
      <c r="AG374" s="318">
        <f t="shared" si="737"/>
        <v>28.88888889</v>
      </c>
      <c r="AH374" s="318">
        <f t="shared" si="738"/>
        <v>67.91044776</v>
      </c>
      <c r="AI374" s="318">
        <f t="shared" si="739"/>
        <v>22.8456179</v>
      </c>
      <c r="AJ374" s="318">
        <f t="shared" ref="AJ374:AT374" si="748">IF(ISERROR((N374/O374-1)*100),"n/a",(N374/O374-1)*100)</f>
        <v>0</v>
      </c>
      <c r="AK374" s="318">
        <f t="shared" si="748"/>
        <v>10.48313582</v>
      </c>
      <c r="AL374" s="318">
        <f t="shared" si="748"/>
        <v>-10.72429695</v>
      </c>
      <c r="AM374" s="318">
        <f t="shared" si="748"/>
        <v>425.6178707</v>
      </c>
      <c r="AN374" s="318" t="str">
        <f t="shared" si="748"/>
        <v>n/a</v>
      </c>
      <c r="AO374" s="318" t="str">
        <f t="shared" si="748"/>
        <v>n/a</v>
      </c>
      <c r="AP374" s="318" t="str">
        <f t="shared" si="748"/>
        <v>n/a</v>
      </c>
      <c r="AQ374" s="318" t="str">
        <f t="shared" si="748"/>
        <v>n/a</v>
      </c>
      <c r="AR374" s="318" t="str">
        <f t="shared" si="748"/>
        <v>n/a</v>
      </c>
      <c r="AS374" s="318" t="str">
        <f t="shared" si="748"/>
        <v>n/a</v>
      </c>
      <c r="AT374" s="318" t="str">
        <f t="shared" si="748"/>
        <v>n/a</v>
      </c>
      <c r="AU374" s="319">
        <f t="shared" si="9"/>
        <v>53.08134749</v>
      </c>
      <c r="AV374" s="320">
        <f t="shared" si="10"/>
        <v>113.8842458</v>
      </c>
    </row>
    <row r="375" ht="11.25" customHeight="1">
      <c r="A375" s="336" t="s">
        <v>1316</v>
      </c>
      <c r="B375" s="331" t="s">
        <v>1317</v>
      </c>
      <c r="C375" s="309">
        <v>3.36</v>
      </c>
      <c r="D375" s="310">
        <v>3.055</v>
      </c>
      <c r="E375" s="347">
        <v>2.74</v>
      </c>
      <c r="F375" s="337">
        <v>2.45</v>
      </c>
      <c r="G375" s="337">
        <v>2.1475</v>
      </c>
      <c r="H375" s="337">
        <v>1.8675</v>
      </c>
      <c r="I375" s="337">
        <v>1.68</v>
      </c>
      <c r="J375" s="338"/>
      <c r="K375" s="337">
        <v>1.5275</v>
      </c>
      <c r="L375" s="339">
        <v>1.37</v>
      </c>
      <c r="M375" s="338"/>
      <c r="N375" s="364">
        <v>1.21</v>
      </c>
      <c r="O375" s="365">
        <v>1.21</v>
      </c>
      <c r="P375" s="341">
        <v>1.1</v>
      </c>
      <c r="Q375" s="341">
        <v>1.0</v>
      </c>
      <c r="R375" s="341">
        <v>0.9075</v>
      </c>
      <c r="S375" s="341">
        <v>0.825</v>
      </c>
      <c r="T375" s="340">
        <v>0.75</v>
      </c>
      <c r="U375" s="340">
        <v>0.75</v>
      </c>
      <c r="V375" s="340">
        <v>0.75</v>
      </c>
      <c r="W375" s="340">
        <v>0.75</v>
      </c>
      <c r="X375" s="341">
        <v>0.75</v>
      </c>
      <c r="Y375" s="341">
        <v>0.68</v>
      </c>
      <c r="Z375" s="316">
        <f t="shared" si="3"/>
        <v>30.88</v>
      </c>
      <c r="AA375" s="317">
        <f t="shared" si="405"/>
        <v>9.983633388</v>
      </c>
      <c r="AB375" s="317">
        <f t="shared" ref="AB375:AF375" si="749">IF(ISERROR((D375/E375-1)*100),"n/a",(D375/E375-1)*100)</f>
        <v>11.49635036</v>
      </c>
      <c r="AC375" s="318">
        <f t="shared" si="749"/>
        <v>11.83673469</v>
      </c>
      <c r="AD375" s="318">
        <f t="shared" si="749"/>
        <v>14.08614668</v>
      </c>
      <c r="AE375" s="318">
        <f t="shared" si="749"/>
        <v>14.99330656</v>
      </c>
      <c r="AF375" s="318">
        <f t="shared" si="749"/>
        <v>11.16071429</v>
      </c>
      <c r="AG375" s="318">
        <f t="shared" si="737"/>
        <v>9.983633388</v>
      </c>
      <c r="AH375" s="318">
        <f t="shared" si="738"/>
        <v>11.49635036</v>
      </c>
      <c r="AI375" s="318">
        <f t="shared" si="739"/>
        <v>13.2231405</v>
      </c>
      <c r="AJ375" s="318">
        <f t="shared" ref="AJ375:AT375" si="750">IF(ISERROR((N375/O375-1)*100),"n/a",(N375/O375-1)*100)</f>
        <v>0</v>
      </c>
      <c r="AK375" s="318">
        <f t="shared" si="750"/>
        <v>10</v>
      </c>
      <c r="AL375" s="318">
        <f t="shared" si="750"/>
        <v>10</v>
      </c>
      <c r="AM375" s="318">
        <f t="shared" si="750"/>
        <v>10.19283747</v>
      </c>
      <c r="AN375" s="318">
        <f t="shared" si="750"/>
        <v>10</v>
      </c>
      <c r="AO375" s="318">
        <f t="shared" si="750"/>
        <v>10</v>
      </c>
      <c r="AP375" s="318">
        <f t="shared" si="750"/>
        <v>0</v>
      </c>
      <c r="AQ375" s="318">
        <f t="shared" si="750"/>
        <v>0</v>
      </c>
      <c r="AR375" s="318">
        <f t="shared" si="750"/>
        <v>0</v>
      </c>
      <c r="AS375" s="318">
        <f t="shared" si="750"/>
        <v>0</v>
      </c>
      <c r="AT375" s="318">
        <f t="shared" si="750"/>
        <v>10.29411765</v>
      </c>
      <c r="AU375" s="319">
        <f t="shared" si="9"/>
        <v>8.437348267</v>
      </c>
      <c r="AV375" s="320">
        <f t="shared" si="10"/>
        <v>5.193639526</v>
      </c>
    </row>
    <row r="376" ht="11.25" customHeight="1">
      <c r="A376" s="253" t="s">
        <v>832</v>
      </c>
      <c r="B376" s="122" t="s">
        <v>833</v>
      </c>
      <c r="C376" s="309">
        <v>1.78</v>
      </c>
      <c r="D376" s="310">
        <v>1.67</v>
      </c>
      <c r="E376" s="316">
        <v>1.2449999999999999</v>
      </c>
      <c r="F376" s="309">
        <v>1.2</v>
      </c>
      <c r="G376" s="309">
        <v>1.08</v>
      </c>
      <c r="H376" s="309">
        <v>1.04</v>
      </c>
      <c r="I376" s="309">
        <v>1.0</v>
      </c>
      <c r="J376" s="322"/>
      <c r="K376" s="309">
        <v>0.8333333333333334</v>
      </c>
      <c r="L376" s="323">
        <v>0.6666666666666666</v>
      </c>
      <c r="M376" s="322"/>
      <c r="N376" s="356">
        <v>0.6</v>
      </c>
      <c r="O376" s="356">
        <v>0.575</v>
      </c>
      <c r="P376" s="324">
        <v>0.5166666666666667</v>
      </c>
      <c r="Q376" s="324">
        <v>0.4625</v>
      </c>
      <c r="R376" s="324">
        <v>0.4125</v>
      </c>
      <c r="S376" s="324">
        <v>0.375</v>
      </c>
      <c r="T376" s="324">
        <v>0.3416666666666666</v>
      </c>
      <c r="U376" s="325">
        <v>0.0</v>
      </c>
      <c r="V376" s="325">
        <v>0.0</v>
      </c>
      <c r="W376" s="325">
        <v>0.0</v>
      </c>
      <c r="X376" s="325">
        <v>0.0</v>
      </c>
      <c r="Y376" s="325">
        <v>0.0</v>
      </c>
      <c r="Z376" s="316">
        <f t="shared" si="3"/>
        <v>13.79833333</v>
      </c>
      <c r="AA376" s="317">
        <f t="shared" si="405"/>
        <v>6.586826347</v>
      </c>
      <c r="AB376" s="317">
        <f t="shared" ref="AB376:AF376" si="751">IF(ISERROR((D376/E376-1)*100),"n/a",(D376/E376-1)*100)</f>
        <v>34.13654618</v>
      </c>
      <c r="AC376" s="318">
        <f t="shared" si="751"/>
        <v>3.75</v>
      </c>
      <c r="AD376" s="318">
        <f t="shared" si="751"/>
        <v>11.11111111</v>
      </c>
      <c r="AE376" s="318">
        <f t="shared" si="751"/>
        <v>3.846153846</v>
      </c>
      <c r="AF376" s="318">
        <f t="shared" si="751"/>
        <v>4</v>
      </c>
      <c r="AG376" s="318">
        <f t="shared" si="737"/>
        <v>20</v>
      </c>
      <c r="AH376" s="318">
        <f t="shared" si="738"/>
        <v>25</v>
      </c>
      <c r="AI376" s="318">
        <f t="shared" si="739"/>
        <v>11.11111111</v>
      </c>
      <c r="AJ376" s="318">
        <f t="shared" ref="AJ376:AT376" si="752">IF(ISERROR((N376/O376-1)*100),"n/a",(N376/O376-1)*100)</f>
        <v>4.347826087</v>
      </c>
      <c r="AK376" s="318">
        <f t="shared" si="752"/>
        <v>11.29032258</v>
      </c>
      <c r="AL376" s="318">
        <f t="shared" si="752"/>
        <v>11.71171171</v>
      </c>
      <c r="AM376" s="318">
        <f t="shared" si="752"/>
        <v>12.12121212</v>
      </c>
      <c r="AN376" s="318">
        <f t="shared" si="752"/>
        <v>10</v>
      </c>
      <c r="AO376" s="318">
        <f t="shared" si="752"/>
        <v>9.756097561</v>
      </c>
      <c r="AP376" s="318" t="str">
        <f t="shared" si="752"/>
        <v>n/a</v>
      </c>
      <c r="AQ376" s="318" t="str">
        <f t="shared" si="752"/>
        <v>n/a</v>
      </c>
      <c r="AR376" s="318" t="str">
        <f t="shared" si="752"/>
        <v>n/a</v>
      </c>
      <c r="AS376" s="318" t="str">
        <f t="shared" si="752"/>
        <v>n/a</v>
      </c>
      <c r="AT376" s="318" t="str">
        <f t="shared" si="752"/>
        <v>n/a</v>
      </c>
      <c r="AU376" s="319">
        <f t="shared" si="9"/>
        <v>11.91792791</v>
      </c>
      <c r="AV376" s="320">
        <f t="shared" si="10"/>
        <v>8.537933636</v>
      </c>
    </row>
    <row r="377" ht="11.25" customHeight="1">
      <c r="A377" s="232" t="s">
        <v>1565</v>
      </c>
      <c r="B377" s="99" t="s">
        <v>1566</v>
      </c>
      <c r="C377" s="309">
        <v>0.56</v>
      </c>
      <c r="D377" s="310">
        <v>0.54</v>
      </c>
      <c r="E377" s="316">
        <v>0.5</v>
      </c>
      <c r="F377" s="309">
        <v>0.45</v>
      </c>
      <c r="G377" s="309">
        <v>0.42</v>
      </c>
      <c r="H377" s="309">
        <v>0.35</v>
      </c>
      <c r="I377" s="309">
        <v>0.25</v>
      </c>
      <c r="J377" s="322"/>
      <c r="K377" s="309">
        <v>0.04968</v>
      </c>
      <c r="L377" s="326">
        <v>0.0</v>
      </c>
      <c r="M377" s="322"/>
      <c r="N377" s="357">
        <v>0.0</v>
      </c>
      <c r="O377" s="357">
        <v>0.0275</v>
      </c>
      <c r="P377" s="325">
        <v>0.11</v>
      </c>
      <c r="Q377" s="325">
        <v>0.11</v>
      </c>
      <c r="R377" s="325">
        <v>0.11</v>
      </c>
      <c r="S377" s="324">
        <v>0.11</v>
      </c>
      <c r="T377" s="325">
        <v>0.1</v>
      </c>
      <c r="U377" s="325">
        <v>0.1</v>
      </c>
      <c r="V377" s="324">
        <v>0.1</v>
      </c>
      <c r="W377" s="324">
        <v>0.0375</v>
      </c>
      <c r="X377" s="325">
        <v>0.0</v>
      </c>
      <c r="Y377" s="325">
        <v>0.0</v>
      </c>
      <c r="Z377" s="316">
        <f t="shared" si="3"/>
        <v>3.92468</v>
      </c>
      <c r="AA377" s="317">
        <f t="shared" si="405"/>
        <v>3.703703704</v>
      </c>
      <c r="AB377" s="317">
        <f t="shared" ref="AB377:AF377" si="753">IF(ISERROR((D377/E377-1)*100),"n/a",(D377/E377-1)*100)</f>
        <v>8</v>
      </c>
      <c r="AC377" s="318">
        <f t="shared" si="753"/>
        <v>11.11111111</v>
      </c>
      <c r="AD377" s="318">
        <f t="shared" si="753"/>
        <v>7.142857143</v>
      </c>
      <c r="AE377" s="318">
        <f t="shared" si="753"/>
        <v>20</v>
      </c>
      <c r="AF377" s="318">
        <f t="shared" si="753"/>
        <v>40</v>
      </c>
      <c r="AG377" s="318">
        <f t="shared" si="737"/>
        <v>403.2206119</v>
      </c>
      <c r="AH377" s="318" t="str">
        <f t="shared" si="738"/>
        <v>n/a</v>
      </c>
      <c r="AI377" s="318" t="str">
        <f t="shared" si="739"/>
        <v>n/a</v>
      </c>
      <c r="AJ377" s="318">
        <f t="shared" ref="AJ377:AT377" si="754">IF(ISERROR((N377/O377-1)*100),"n/a",(N377/O377-1)*100)</f>
        <v>-100</v>
      </c>
      <c r="AK377" s="318">
        <f t="shared" si="754"/>
        <v>-75</v>
      </c>
      <c r="AL377" s="318">
        <f t="shared" si="754"/>
        <v>0</v>
      </c>
      <c r="AM377" s="318">
        <f t="shared" si="754"/>
        <v>0</v>
      </c>
      <c r="AN377" s="318">
        <f t="shared" si="754"/>
        <v>0</v>
      </c>
      <c r="AO377" s="318">
        <f t="shared" si="754"/>
        <v>10</v>
      </c>
      <c r="AP377" s="318">
        <f t="shared" si="754"/>
        <v>0</v>
      </c>
      <c r="AQ377" s="318">
        <f t="shared" si="754"/>
        <v>0</v>
      </c>
      <c r="AR377" s="318">
        <f t="shared" si="754"/>
        <v>166.6666667</v>
      </c>
      <c r="AS377" s="318" t="str">
        <f t="shared" si="754"/>
        <v>n/a</v>
      </c>
      <c r="AT377" s="318" t="str">
        <f t="shared" si="754"/>
        <v>n/a</v>
      </c>
      <c r="AU377" s="319">
        <f t="shared" si="9"/>
        <v>30.92780941</v>
      </c>
      <c r="AV377" s="320">
        <f t="shared" si="10"/>
        <v>113.4423096</v>
      </c>
    </row>
    <row r="378" ht="11.25" customHeight="1">
      <c r="A378" s="232" t="s">
        <v>304</v>
      </c>
      <c r="B378" s="99" t="s">
        <v>305</v>
      </c>
      <c r="C378" s="309">
        <v>2.84</v>
      </c>
      <c r="D378" s="310">
        <v>2.82</v>
      </c>
      <c r="E378" s="327">
        <v>2.8</v>
      </c>
      <c r="F378" s="309">
        <v>2.775</v>
      </c>
      <c r="G378" s="328">
        <v>2.75</v>
      </c>
      <c r="H378" s="309">
        <v>2.625</v>
      </c>
      <c r="I378" s="309">
        <v>1.3</v>
      </c>
      <c r="J378" s="322"/>
      <c r="K378" s="309">
        <v>0.28</v>
      </c>
      <c r="L378" s="323">
        <v>0.26</v>
      </c>
      <c r="M378" s="322"/>
      <c r="N378" s="356">
        <v>0.22</v>
      </c>
      <c r="O378" s="357">
        <v>0.2</v>
      </c>
      <c r="P378" s="324">
        <v>0.19</v>
      </c>
      <c r="Q378" s="325">
        <v>0.18</v>
      </c>
      <c r="R378" s="324">
        <v>0.173</v>
      </c>
      <c r="S378" s="325">
        <v>0.166</v>
      </c>
      <c r="T378" s="324">
        <v>0.163</v>
      </c>
      <c r="U378" s="325">
        <v>0.16</v>
      </c>
      <c r="V378" s="324">
        <v>0.155</v>
      </c>
      <c r="W378" s="325">
        <v>0.15</v>
      </c>
      <c r="X378" s="324">
        <v>0.145</v>
      </c>
      <c r="Y378" s="325">
        <v>0.14</v>
      </c>
      <c r="Z378" s="316">
        <f t="shared" si="3"/>
        <v>20.492</v>
      </c>
      <c r="AA378" s="317">
        <f t="shared" si="405"/>
        <v>0.7092198582</v>
      </c>
      <c r="AB378" s="317">
        <f t="shared" ref="AB378:AF378" si="755">IF(ISERROR((D378/E378-1)*100),"n/a",(D378/E378-1)*100)</f>
        <v>0.7142857143</v>
      </c>
      <c r="AC378" s="318">
        <f t="shared" si="755"/>
        <v>0.9009009009</v>
      </c>
      <c r="AD378" s="318">
        <f t="shared" si="755"/>
        <v>0.9090909091</v>
      </c>
      <c r="AE378" s="318">
        <f t="shared" si="755"/>
        <v>4.761904762</v>
      </c>
      <c r="AF378" s="318">
        <f t="shared" si="755"/>
        <v>101.9230769</v>
      </c>
      <c r="AG378" s="318">
        <f t="shared" si="737"/>
        <v>364.2857143</v>
      </c>
      <c r="AH378" s="318">
        <f t="shared" si="738"/>
        <v>7.692307692</v>
      </c>
      <c r="AI378" s="318">
        <f t="shared" si="739"/>
        <v>18.18181818</v>
      </c>
      <c r="AJ378" s="318">
        <f t="shared" ref="AJ378:AT378" si="756">IF(ISERROR((N378/O378-1)*100),"n/a",(N378/O378-1)*100)</f>
        <v>10</v>
      </c>
      <c r="AK378" s="318">
        <f t="shared" si="756"/>
        <v>5.263157895</v>
      </c>
      <c r="AL378" s="318">
        <f t="shared" si="756"/>
        <v>5.555555556</v>
      </c>
      <c r="AM378" s="318">
        <f t="shared" si="756"/>
        <v>4.046242775</v>
      </c>
      <c r="AN378" s="318">
        <f t="shared" si="756"/>
        <v>4.21686747</v>
      </c>
      <c r="AO378" s="318">
        <f t="shared" si="756"/>
        <v>1.840490798</v>
      </c>
      <c r="AP378" s="318">
        <f t="shared" si="756"/>
        <v>1.875</v>
      </c>
      <c r="AQ378" s="318">
        <f t="shared" si="756"/>
        <v>3.225806452</v>
      </c>
      <c r="AR378" s="318">
        <f t="shared" si="756"/>
        <v>3.333333333</v>
      </c>
      <c r="AS378" s="318">
        <f t="shared" si="756"/>
        <v>3.448275862</v>
      </c>
      <c r="AT378" s="318">
        <f t="shared" si="756"/>
        <v>3.571428571</v>
      </c>
      <c r="AU378" s="319">
        <f t="shared" si="9"/>
        <v>27.3227239</v>
      </c>
      <c r="AV378" s="320">
        <f t="shared" si="10"/>
        <v>82.34159667</v>
      </c>
    </row>
    <row r="379" ht="11.25" customHeight="1">
      <c r="A379" s="49" t="s">
        <v>2074</v>
      </c>
      <c r="B379" s="99" t="s">
        <v>2075</v>
      </c>
      <c r="C379" s="310">
        <v>0.45</v>
      </c>
      <c r="D379" s="310">
        <v>0.375</v>
      </c>
      <c r="E379" s="316">
        <v>0.2274</v>
      </c>
      <c r="F379" s="310">
        <v>0.1648</v>
      </c>
      <c r="G379" s="349">
        <v>0.0</v>
      </c>
      <c r="H379" s="349">
        <v>0.0</v>
      </c>
      <c r="I379" s="349">
        <v>0.0</v>
      </c>
      <c r="J379" s="349"/>
      <c r="K379" s="349">
        <v>0.0</v>
      </c>
      <c r="L379" s="327">
        <v>0.0</v>
      </c>
      <c r="M379" s="349"/>
      <c r="N379" s="357">
        <v>0.0</v>
      </c>
      <c r="O379" s="357">
        <v>0.0</v>
      </c>
      <c r="P379" s="325">
        <v>0.0</v>
      </c>
      <c r="Q379" s="325">
        <v>0.0</v>
      </c>
      <c r="R379" s="325">
        <v>0.0</v>
      </c>
      <c r="S379" s="325">
        <v>0.0</v>
      </c>
      <c r="T379" s="325">
        <v>0.0</v>
      </c>
      <c r="U379" s="325">
        <v>0.0</v>
      </c>
      <c r="V379" s="325">
        <v>0.0</v>
      </c>
      <c r="W379" s="325">
        <v>0.0</v>
      </c>
      <c r="X379" s="325">
        <v>0.0</v>
      </c>
      <c r="Y379" s="325">
        <v>0.0</v>
      </c>
      <c r="Z379" s="316">
        <f t="shared" si="3"/>
        <v>1.2172</v>
      </c>
      <c r="AA379" s="317">
        <f t="shared" si="405"/>
        <v>20</v>
      </c>
      <c r="AB379" s="317">
        <f t="shared" ref="AB379:AF379" si="757">IF(ISERROR((D379/E379-1)*100),"n/a",(D379/E379-1)*100)</f>
        <v>64.90765172</v>
      </c>
      <c r="AC379" s="318">
        <f t="shared" si="757"/>
        <v>37.98543689</v>
      </c>
      <c r="AD379" s="318" t="str">
        <f t="shared" si="757"/>
        <v>n/a</v>
      </c>
      <c r="AE379" s="318" t="str">
        <f t="shared" si="757"/>
        <v>n/a</v>
      </c>
      <c r="AF379" s="318" t="str">
        <f t="shared" si="757"/>
        <v>n/a</v>
      </c>
      <c r="AG379" s="318" t="str">
        <f t="shared" si="737"/>
        <v>n/a</v>
      </c>
      <c r="AH379" s="318" t="str">
        <f t="shared" si="738"/>
        <v>n/a</v>
      </c>
      <c r="AI379" s="318" t="str">
        <f t="shared" si="739"/>
        <v>n/a</v>
      </c>
      <c r="AJ379" s="318" t="str">
        <f t="shared" ref="AJ379:AT379" si="758">IF(ISERROR((N379/O379-1)*100),"n/a",(N379/O379-1)*100)</f>
        <v>n/a</v>
      </c>
      <c r="AK379" s="318" t="str">
        <f t="shared" si="758"/>
        <v>n/a</v>
      </c>
      <c r="AL379" s="318" t="str">
        <f t="shared" si="758"/>
        <v>n/a</v>
      </c>
      <c r="AM379" s="318" t="str">
        <f t="shared" si="758"/>
        <v>n/a</v>
      </c>
      <c r="AN379" s="318" t="str">
        <f t="shared" si="758"/>
        <v>n/a</v>
      </c>
      <c r="AO379" s="318" t="str">
        <f t="shared" si="758"/>
        <v>n/a</v>
      </c>
      <c r="AP379" s="318" t="str">
        <f t="shared" si="758"/>
        <v>n/a</v>
      </c>
      <c r="AQ379" s="318" t="str">
        <f t="shared" si="758"/>
        <v>n/a</v>
      </c>
      <c r="AR379" s="318" t="str">
        <f t="shared" si="758"/>
        <v>n/a</v>
      </c>
      <c r="AS379" s="318" t="str">
        <f t="shared" si="758"/>
        <v>n/a</v>
      </c>
      <c r="AT379" s="318" t="str">
        <f t="shared" si="758"/>
        <v>n/a</v>
      </c>
      <c r="AU379" s="319">
        <f t="shared" si="9"/>
        <v>40.96436287</v>
      </c>
      <c r="AV379" s="320">
        <f t="shared" si="10"/>
        <v>22.6015441</v>
      </c>
    </row>
    <row r="380" ht="11.25" customHeight="1">
      <c r="A380" s="336" t="s">
        <v>835</v>
      </c>
      <c r="B380" s="331" t="s">
        <v>836</v>
      </c>
      <c r="C380" s="309">
        <v>0.6408</v>
      </c>
      <c r="D380" s="310">
        <v>0.5572</v>
      </c>
      <c r="E380" s="316">
        <v>0.5308</v>
      </c>
      <c r="F380" s="309">
        <v>0.492</v>
      </c>
      <c r="G380" s="309">
        <v>0.331936</v>
      </c>
      <c r="H380" s="309">
        <v>0.2878036</v>
      </c>
      <c r="I380" s="309">
        <v>0.2613996</v>
      </c>
      <c r="J380" s="322"/>
      <c r="K380" s="309">
        <v>0.23763600000000001</v>
      </c>
      <c r="L380" s="323">
        <v>0.1886</v>
      </c>
      <c r="M380" s="322"/>
      <c r="N380" s="357">
        <v>0.15088000000000001</v>
      </c>
      <c r="O380" s="357">
        <v>0.15088000000000001</v>
      </c>
      <c r="P380" s="325">
        <v>0.15088000000000001</v>
      </c>
      <c r="Q380" s="325">
        <v>0.15088000000000001</v>
      </c>
      <c r="R380" s="325">
        <v>0.15088000000000001</v>
      </c>
      <c r="S380" s="325">
        <v>0.15088000000000001</v>
      </c>
      <c r="T380" s="325">
        <v>0.15088000000000001</v>
      </c>
      <c r="U380" s="325">
        <v>0.15088000000000001</v>
      </c>
      <c r="V380" s="325">
        <v>0.15088000000000001</v>
      </c>
      <c r="W380" s="325">
        <v>0.15088000000000001</v>
      </c>
      <c r="X380" s="325">
        <v>0.15088000000000001</v>
      </c>
      <c r="Y380" s="324">
        <v>0.15088000000000001</v>
      </c>
      <c r="Z380" s="316">
        <f t="shared" si="3"/>
        <v>5.3387352</v>
      </c>
      <c r="AA380" s="317">
        <f t="shared" si="405"/>
        <v>15.00358938</v>
      </c>
      <c r="AB380" s="317">
        <f t="shared" ref="AB380:AF380" si="759">IF(ISERROR((D380/E380-1)*100),"n/a",(D380/E380-1)*100)</f>
        <v>4.973624717</v>
      </c>
      <c r="AC380" s="318">
        <f t="shared" si="759"/>
        <v>7.886178862</v>
      </c>
      <c r="AD380" s="318">
        <f t="shared" si="759"/>
        <v>48.22134387</v>
      </c>
      <c r="AE380" s="318">
        <f t="shared" si="759"/>
        <v>15.33420708</v>
      </c>
      <c r="AF380" s="318">
        <f t="shared" si="759"/>
        <v>10.1010101</v>
      </c>
      <c r="AG380" s="318">
        <f t="shared" si="737"/>
        <v>10</v>
      </c>
      <c r="AH380" s="318">
        <f t="shared" si="738"/>
        <v>26</v>
      </c>
      <c r="AI380" s="318">
        <f t="shared" si="739"/>
        <v>25</v>
      </c>
      <c r="AJ380" s="318">
        <f t="shared" ref="AJ380:AT380" si="760">IF(ISERROR((N380/O380-1)*100),"n/a",(N380/O380-1)*100)</f>
        <v>0</v>
      </c>
      <c r="AK380" s="318">
        <f t="shared" si="760"/>
        <v>0</v>
      </c>
      <c r="AL380" s="318">
        <f t="shared" si="760"/>
        <v>0</v>
      </c>
      <c r="AM380" s="318">
        <f t="shared" si="760"/>
        <v>0</v>
      </c>
      <c r="AN380" s="318">
        <f t="shared" si="760"/>
        <v>0</v>
      </c>
      <c r="AO380" s="318">
        <f t="shared" si="760"/>
        <v>0</v>
      </c>
      <c r="AP380" s="318">
        <f t="shared" si="760"/>
        <v>0</v>
      </c>
      <c r="AQ380" s="318">
        <f t="shared" si="760"/>
        <v>0</v>
      </c>
      <c r="AR380" s="318">
        <f t="shared" si="760"/>
        <v>0</v>
      </c>
      <c r="AS380" s="318">
        <f t="shared" si="760"/>
        <v>0</v>
      </c>
      <c r="AT380" s="318">
        <f t="shared" si="760"/>
        <v>0</v>
      </c>
      <c r="AU380" s="319">
        <f t="shared" si="9"/>
        <v>8.1259977</v>
      </c>
      <c r="AV380" s="320">
        <f t="shared" si="10"/>
        <v>12.68000083</v>
      </c>
    </row>
    <row r="381" ht="11.25" customHeight="1">
      <c r="A381" s="232" t="s">
        <v>838</v>
      </c>
      <c r="B381" s="99" t="s">
        <v>839</v>
      </c>
      <c r="C381" s="309">
        <v>0.84</v>
      </c>
      <c r="D381" s="310">
        <v>0.8</v>
      </c>
      <c r="E381" s="316">
        <v>0.72</v>
      </c>
      <c r="F381" s="309">
        <v>0.68</v>
      </c>
      <c r="G381" s="309">
        <v>0.64</v>
      </c>
      <c r="H381" s="309">
        <v>0.61</v>
      </c>
      <c r="I381" s="309">
        <v>0.5375</v>
      </c>
      <c r="J381" s="322"/>
      <c r="K381" s="309">
        <v>0.5</v>
      </c>
      <c r="L381" s="323">
        <v>0.44</v>
      </c>
      <c r="M381" s="322"/>
      <c r="N381" s="357">
        <v>0.41</v>
      </c>
      <c r="O381" s="357">
        <v>0.41</v>
      </c>
      <c r="P381" s="325">
        <v>0.4607</v>
      </c>
      <c r="Q381" s="324">
        <v>0.6129</v>
      </c>
      <c r="R381" s="324">
        <v>0.6076</v>
      </c>
      <c r="S381" s="324">
        <v>0.6035</v>
      </c>
      <c r="T381" s="324">
        <v>0.586</v>
      </c>
      <c r="U381" s="324">
        <v>0.5484</v>
      </c>
      <c r="V381" s="324">
        <v>0.5466</v>
      </c>
      <c r="W381" s="324">
        <v>0.4516</v>
      </c>
      <c r="X381" s="324">
        <v>0.4301</v>
      </c>
      <c r="Y381" s="324">
        <v>0.4194</v>
      </c>
      <c r="Z381" s="316">
        <f t="shared" si="3"/>
        <v>11.8543</v>
      </c>
      <c r="AA381" s="317">
        <f t="shared" si="405"/>
        <v>5</v>
      </c>
      <c r="AB381" s="317">
        <f t="shared" ref="AB381:AF381" si="761">IF(ISERROR((D381/E381-1)*100),"n/a",(D381/E381-1)*100)</f>
        <v>11.11111111</v>
      </c>
      <c r="AC381" s="318">
        <f t="shared" si="761"/>
        <v>5.882352941</v>
      </c>
      <c r="AD381" s="318">
        <f t="shared" si="761"/>
        <v>6.25</v>
      </c>
      <c r="AE381" s="318">
        <f t="shared" si="761"/>
        <v>4.918032787</v>
      </c>
      <c r="AF381" s="318">
        <f t="shared" si="761"/>
        <v>13.48837209</v>
      </c>
      <c r="AG381" s="318">
        <f t="shared" si="737"/>
        <v>7.5</v>
      </c>
      <c r="AH381" s="318">
        <f t="shared" si="738"/>
        <v>13.63636364</v>
      </c>
      <c r="AI381" s="318">
        <f t="shared" si="739"/>
        <v>7.317073171</v>
      </c>
      <c r="AJ381" s="318">
        <f t="shared" ref="AJ381:AT381" si="762">IF(ISERROR((N381/O381-1)*100),"n/a",(N381/O381-1)*100)</f>
        <v>0</v>
      </c>
      <c r="AK381" s="318">
        <f t="shared" si="762"/>
        <v>-11.0049924</v>
      </c>
      <c r="AL381" s="318">
        <f t="shared" si="762"/>
        <v>-24.83276228</v>
      </c>
      <c r="AM381" s="318">
        <f t="shared" si="762"/>
        <v>0.8722843976</v>
      </c>
      <c r="AN381" s="318">
        <f t="shared" si="762"/>
        <v>0.6793703397</v>
      </c>
      <c r="AO381" s="318">
        <f t="shared" si="762"/>
        <v>2.986348123</v>
      </c>
      <c r="AP381" s="318">
        <f t="shared" si="762"/>
        <v>6.856309263</v>
      </c>
      <c r="AQ381" s="318">
        <f t="shared" si="762"/>
        <v>0.3293084523</v>
      </c>
      <c r="AR381" s="318">
        <f t="shared" si="762"/>
        <v>21.03631532</v>
      </c>
      <c r="AS381" s="318">
        <f t="shared" si="762"/>
        <v>4.99883748</v>
      </c>
      <c r="AT381" s="318">
        <f t="shared" si="762"/>
        <v>2.55126371</v>
      </c>
      <c r="AU381" s="319">
        <f t="shared" si="9"/>
        <v>3.978779407</v>
      </c>
      <c r="AV381" s="320">
        <f t="shared" si="10"/>
        <v>9.393247298</v>
      </c>
    </row>
    <row r="382" ht="11.25" customHeight="1">
      <c r="A382" s="232" t="s">
        <v>308</v>
      </c>
      <c r="B382" s="99" t="s">
        <v>309</v>
      </c>
      <c r="C382" s="309">
        <v>0.84</v>
      </c>
      <c r="D382" s="310">
        <v>0.75</v>
      </c>
      <c r="E382" s="316">
        <v>0.68</v>
      </c>
      <c r="F382" s="309">
        <v>0.58</v>
      </c>
      <c r="G382" s="309">
        <v>0.5</v>
      </c>
      <c r="H382" s="309">
        <v>0.4</v>
      </c>
      <c r="I382" s="309">
        <v>0.34</v>
      </c>
      <c r="J382" s="322"/>
      <c r="K382" s="309">
        <v>0.3</v>
      </c>
      <c r="L382" s="323">
        <v>0.255</v>
      </c>
      <c r="M382" s="322"/>
      <c r="N382" s="356">
        <v>0.21</v>
      </c>
      <c r="O382" s="356">
        <v>0.19</v>
      </c>
      <c r="P382" s="324">
        <v>0.185</v>
      </c>
      <c r="Q382" s="324">
        <v>0.15</v>
      </c>
      <c r="R382" s="324">
        <v>0.14</v>
      </c>
      <c r="S382" s="324">
        <v>0.13</v>
      </c>
      <c r="T382" s="324">
        <v>0.1125</v>
      </c>
      <c r="U382" s="324">
        <v>0.105</v>
      </c>
      <c r="V382" s="324">
        <v>0.0975</v>
      </c>
      <c r="W382" s="324">
        <v>0.0925</v>
      </c>
      <c r="X382" s="324">
        <v>0.0875</v>
      </c>
      <c r="Y382" s="324">
        <v>0.0825</v>
      </c>
      <c r="Z382" s="316">
        <f t="shared" si="3"/>
        <v>6.2275</v>
      </c>
      <c r="AA382" s="317">
        <f t="shared" si="405"/>
        <v>12</v>
      </c>
      <c r="AB382" s="317">
        <f t="shared" ref="AB382:AF382" si="763">IF(ISERROR((D382/E382-1)*100),"n/a",(D382/E382-1)*100)</f>
        <v>10.29411765</v>
      </c>
      <c r="AC382" s="318">
        <f t="shared" si="763"/>
        <v>17.24137931</v>
      </c>
      <c r="AD382" s="318">
        <f t="shared" si="763"/>
        <v>16</v>
      </c>
      <c r="AE382" s="318">
        <f t="shared" si="763"/>
        <v>25</v>
      </c>
      <c r="AF382" s="318">
        <f t="shared" si="763"/>
        <v>17.64705882</v>
      </c>
      <c r="AG382" s="318">
        <f t="shared" si="737"/>
        <v>13.33333333</v>
      </c>
      <c r="AH382" s="318">
        <f t="shared" si="738"/>
        <v>17.64705882</v>
      </c>
      <c r="AI382" s="318">
        <f t="shared" si="739"/>
        <v>21.42857143</v>
      </c>
      <c r="AJ382" s="318">
        <f t="shared" ref="AJ382:AT382" si="764">IF(ISERROR((N382/O382-1)*100),"n/a",(N382/O382-1)*100)</f>
        <v>10.52631579</v>
      </c>
      <c r="AK382" s="318">
        <f t="shared" si="764"/>
        <v>2.702702703</v>
      </c>
      <c r="AL382" s="318">
        <f t="shared" si="764"/>
        <v>23.33333333</v>
      </c>
      <c r="AM382" s="318">
        <f t="shared" si="764"/>
        <v>7.142857143</v>
      </c>
      <c r="AN382" s="318">
        <f t="shared" si="764"/>
        <v>7.692307692</v>
      </c>
      <c r="AO382" s="318">
        <f t="shared" si="764"/>
        <v>15.55555556</v>
      </c>
      <c r="AP382" s="318">
        <f t="shared" si="764"/>
        <v>7.142857143</v>
      </c>
      <c r="AQ382" s="318">
        <f t="shared" si="764"/>
        <v>7.692307692</v>
      </c>
      <c r="AR382" s="318">
        <f t="shared" si="764"/>
        <v>5.405405405</v>
      </c>
      <c r="AS382" s="318">
        <f t="shared" si="764"/>
        <v>5.714285714</v>
      </c>
      <c r="AT382" s="318">
        <f t="shared" si="764"/>
        <v>6.060606061</v>
      </c>
      <c r="AU382" s="319">
        <f t="shared" si="9"/>
        <v>12.47800268</v>
      </c>
      <c r="AV382" s="320">
        <f t="shared" si="10"/>
        <v>6.478856006</v>
      </c>
    </row>
    <row r="383" ht="11.25" customHeight="1">
      <c r="A383" s="232" t="s">
        <v>840</v>
      </c>
      <c r="B383" s="99" t="s">
        <v>841</v>
      </c>
      <c r="C383" s="309">
        <v>2.99</v>
      </c>
      <c r="D383" s="310">
        <v>2.756</v>
      </c>
      <c r="E383" s="316">
        <v>2.548</v>
      </c>
      <c r="F383" s="309">
        <v>2.402</v>
      </c>
      <c r="G383" s="309">
        <v>2.2359999999999998</v>
      </c>
      <c r="H383" s="309">
        <v>2.04</v>
      </c>
      <c r="I383" s="309">
        <v>1.81</v>
      </c>
      <c r="J383" s="322"/>
      <c r="K383" s="309">
        <v>1.56</v>
      </c>
      <c r="L383" s="323">
        <v>1.38</v>
      </c>
      <c r="M383" s="322"/>
      <c r="N383" s="356">
        <v>1.28</v>
      </c>
      <c r="O383" s="357">
        <v>1.19</v>
      </c>
      <c r="P383" s="324">
        <v>1.19</v>
      </c>
      <c r="Q383" s="324">
        <v>1.135</v>
      </c>
      <c r="R383" s="324">
        <v>1.03</v>
      </c>
      <c r="S383" s="324">
        <v>0.93</v>
      </c>
      <c r="T383" s="324">
        <v>0.835</v>
      </c>
      <c r="U383" s="324">
        <v>0.7226</v>
      </c>
      <c r="V383" s="324">
        <v>0.6302</v>
      </c>
      <c r="W383" s="324">
        <v>0.5826</v>
      </c>
      <c r="X383" s="324">
        <v>0.54</v>
      </c>
      <c r="Y383" s="324">
        <v>0.5</v>
      </c>
      <c r="Z383" s="316">
        <f t="shared" si="3"/>
        <v>30.2874</v>
      </c>
      <c r="AA383" s="317">
        <f t="shared" si="405"/>
        <v>8.490566038</v>
      </c>
      <c r="AB383" s="317">
        <f t="shared" ref="AB383:AF383" si="765">IF(ISERROR((D383/E383-1)*100),"n/a",(D383/E383-1)*100)</f>
        <v>8.163265306</v>
      </c>
      <c r="AC383" s="318">
        <f t="shared" si="765"/>
        <v>6.07826811</v>
      </c>
      <c r="AD383" s="318">
        <f t="shared" si="765"/>
        <v>7.423971377</v>
      </c>
      <c r="AE383" s="318">
        <f t="shared" si="765"/>
        <v>9.607843137</v>
      </c>
      <c r="AF383" s="318">
        <f t="shared" si="765"/>
        <v>12.70718232</v>
      </c>
      <c r="AG383" s="318">
        <f t="shared" si="737"/>
        <v>16.02564103</v>
      </c>
      <c r="AH383" s="318">
        <f t="shared" si="738"/>
        <v>13.04347826</v>
      </c>
      <c r="AI383" s="318">
        <f t="shared" si="739"/>
        <v>7.8125</v>
      </c>
      <c r="AJ383" s="318">
        <f t="shared" ref="AJ383:AT383" si="766">IF(ISERROR((N383/O383-1)*100),"n/a",(N383/O383-1)*100)</f>
        <v>7.56302521</v>
      </c>
      <c r="AK383" s="318">
        <f t="shared" si="766"/>
        <v>0</v>
      </c>
      <c r="AL383" s="318">
        <f t="shared" si="766"/>
        <v>4.845814978</v>
      </c>
      <c r="AM383" s="318">
        <f t="shared" si="766"/>
        <v>10.19417476</v>
      </c>
      <c r="AN383" s="318">
        <f t="shared" si="766"/>
        <v>10.75268817</v>
      </c>
      <c r="AO383" s="318">
        <f t="shared" si="766"/>
        <v>11.37724551</v>
      </c>
      <c r="AP383" s="318">
        <f t="shared" si="766"/>
        <v>15.55494049</v>
      </c>
      <c r="AQ383" s="318">
        <f t="shared" si="766"/>
        <v>14.66201206</v>
      </c>
      <c r="AR383" s="318">
        <f t="shared" si="766"/>
        <v>8.170271198</v>
      </c>
      <c r="AS383" s="318">
        <f t="shared" si="766"/>
        <v>7.888888889</v>
      </c>
      <c r="AT383" s="318">
        <f t="shared" si="766"/>
        <v>8</v>
      </c>
      <c r="AU383" s="319">
        <f t="shared" si="9"/>
        <v>9.418088842</v>
      </c>
      <c r="AV383" s="320">
        <f t="shared" si="10"/>
        <v>3.826062306</v>
      </c>
    </row>
    <row r="384" ht="11.25" customHeight="1">
      <c r="A384" s="353" t="s">
        <v>1567</v>
      </c>
      <c r="B384" s="331" t="s">
        <v>1568</v>
      </c>
      <c r="C384" s="309">
        <v>1.245</v>
      </c>
      <c r="D384" s="310">
        <v>1.225</v>
      </c>
      <c r="E384" s="332">
        <v>1.2049999999999998</v>
      </c>
      <c r="F384" s="337">
        <v>1.185</v>
      </c>
      <c r="G384" s="337">
        <v>1.165</v>
      </c>
      <c r="H384" s="337">
        <v>1.1525</v>
      </c>
      <c r="I384" s="337">
        <v>1.15</v>
      </c>
      <c r="J384" s="338"/>
      <c r="K384" s="337">
        <v>0.38328</v>
      </c>
      <c r="L384" s="344">
        <v>0.0</v>
      </c>
      <c r="M384" s="338"/>
      <c r="N384" s="364">
        <v>0.0</v>
      </c>
      <c r="O384" s="364">
        <v>0.0</v>
      </c>
      <c r="P384" s="340">
        <v>0.0</v>
      </c>
      <c r="Q384" s="340">
        <v>0.0</v>
      </c>
      <c r="R384" s="340">
        <v>0.0</v>
      </c>
      <c r="S384" s="340">
        <v>0.0</v>
      </c>
      <c r="T384" s="340">
        <v>0.0</v>
      </c>
      <c r="U384" s="340">
        <v>0.0</v>
      </c>
      <c r="V384" s="340">
        <v>0.0</v>
      </c>
      <c r="W384" s="340">
        <v>0.0</v>
      </c>
      <c r="X384" s="340">
        <v>0.0</v>
      </c>
      <c r="Y384" s="340">
        <v>0.0</v>
      </c>
      <c r="Z384" s="316">
        <f t="shared" si="3"/>
        <v>8.71078</v>
      </c>
      <c r="AA384" s="317">
        <f t="shared" si="405"/>
        <v>1.632653061</v>
      </c>
      <c r="AB384" s="317">
        <f t="shared" ref="AB384:AF384" si="767">IF(ISERROR((D384/E384-1)*100),"n/a",(D384/E384-1)*100)</f>
        <v>1.659751037</v>
      </c>
      <c r="AC384" s="318">
        <f t="shared" si="767"/>
        <v>1.687763713</v>
      </c>
      <c r="AD384" s="318">
        <f t="shared" si="767"/>
        <v>1.716738197</v>
      </c>
      <c r="AE384" s="318">
        <f t="shared" si="767"/>
        <v>1.084598698</v>
      </c>
      <c r="AF384" s="318">
        <f t="shared" si="767"/>
        <v>0.2173913043</v>
      </c>
      <c r="AG384" s="318">
        <f t="shared" si="737"/>
        <v>200.0417449</v>
      </c>
      <c r="AH384" s="318" t="str">
        <f t="shared" si="738"/>
        <v>n/a</v>
      </c>
      <c r="AI384" s="318" t="str">
        <f t="shared" si="739"/>
        <v>n/a</v>
      </c>
      <c r="AJ384" s="318" t="str">
        <f t="shared" ref="AJ384:AT384" si="768">IF(ISERROR((N384/O384-1)*100),"n/a",(N384/O384-1)*100)</f>
        <v>n/a</v>
      </c>
      <c r="AK384" s="318" t="str">
        <f t="shared" si="768"/>
        <v>n/a</v>
      </c>
      <c r="AL384" s="318" t="str">
        <f t="shared" si="768"/>
        <v>n/a</v>
      </c>
      <c r="AM384" s="318" t="str">
        <f t="shared" si="768"/>
        <v>n/a</v>
      </c>
      <c r="AN384" s="318" t="str">
        <f t="shared" si="768"/>
        <v>n/a</v>
      </c>
      <c r="AO384" s="318" t="str">
        <f t="shared" si="768"/>
        <v>n/a</v>
      </c>
      <c r="AP384" s="318" t="str">
        <f t="shared" si="768"/>
        <v>n/a</v>
      </c>
      <c r="AQ384" s="318" t="str">
        <f t="shared" si="768"/>
        <v>n/a</v>
      </c>
      <c r="AR384" s="318" t="str">
        <f t="shared" si="768"/>
        <v>n/a</v>
      </c>
      <c r="AS384" s="318" t="str">
        <f t="shared" si="768"/>
        <v>n/a</v>
      </c>
      <c r="AT384" s="318" t="str">
        <f t="shared" si="768"/>
        <v>n/a</v>
      </c>
      <c r="AU384" s="319">
        <f t="shared" si="9"/>
        <v>29.72009156</v>
      </c>
      <c r="AV384" s="320">
        <f t="shared" si="10"/>
        <v>75.10676013</v>
      </c>
    </row>
    <row r="385" ht="11.25" customHeight="1">
      <c r="A385" s="333" t="s">
        <v>1569</v>
      </c>
      <c r="B385" s="122" t="s">
        <v>1570</v>
      </c>
      <c r="C385" s="309">
        <v>0.48</v>
      </c>
      <c r="D385" s="310">
        <v>0.44</v>
      </c>
      <c r="E385" s="316">
        <v>0.4</v>
      </c>
      <c r="F385" s="309">
        <v>0.36</v>
      </c>
      <c r="G385" s="309">
        <v>0.32</v>
      </c>
      <c r="H385" s="309">
        <v>0.18</v>
      </c>
      <c r="I385" s="309">
        <v>0.06</v>
      </c>
      <c r="J385" s="322"/>
      <c r="K385" s="328">
        <v>0.0</v>
      </c>
      <c r="L385" s="326">
        <v>0.0</v>
      </c>
      <c r="M385" s="322"/>
      <c r="N385" s="357">
        <v>0.0</v>
      </c>
      <c r="O385" s="357">
        <v>0.02</v>
      </c>
      <c r="P385" s="324">
        <v>0.32</v>
      </c>
      <c r="Q385" s="324">
        <v>0.26</v>
      </c>
      <c r="R385" s="324">
        <v>0.2</v>
      </c>
      <c r="S385" s="324">
        <v>0.001</v>
      </c>
      <c r="T385" s="325">
        <v>0.0</v>
      </c>
      <c r="U385" s="325">
        <v>0.0</v>
      </c>
      <c r="V385" s="325">
        <v>0.0</v>
      </c>
      <c r="W385" s="325">
        <v>0.0</v>
      </c>
      <c r="X385" s="325">
        <v>0.0</v>
      </c>
      <c r="Y385" s="325">
        <v>0.0</v>
      </c>
      <c r="Z385" s="316">
        <f t="shared" si="3"/>
        <v>3.041</v>
      </c>
      <c r="AA385" s="317">
        <f t="shared" si="405"/>
        <v>9.090909091</v>
      </c>
      <c r="AB385" s="317">
        <f t="shared" ref="AB385:AF385" si="769">IF(ISERROR((D385/E385-1)*100),"n/a",(D385/E385-1)*100)</f>
        <v>10</v>
      </c>
      <c r="AC385" s="318">
        <f t="shared" si="769"/>
        <v>11.11111111</v>
      </c>
      <c r="AD385" s="318">
        <f t="shared" si="769"/>
        <v>12.5</v>
      </c>
      <c r="AE385" s="318">
        <f t="shared" si="769"/>
        <v>77.77777778</v>
      </c>
      <c r="AF385" s="318">
        <f t="shared" si="769"/>
        <v>200</v>
      </c>
      <c r="AG385" s="318" t="str">
        <f t="shared" si="737"/>
        <v>n/a</v>
      </c>
      <c r="AH385" s="318" t="str">
        <f t="shared" si="738"/>
        <v>n/a</v>
      </c>
      <c r="AI385" s="318" t="str">
        <f t="shared" si="739"/>
        <v>n/a</v>
      </c>
      <c r="AJ385" s="318">
        <f t="shared" ref="AJ385:AT385" si="770">IF(ISERROR((N385/O385-1)*100),"n/a",(N385/O385-1)*100)</f>
        <v>-100</v>
      </c>
      <c r="AK385" s="318">
        <f t="shared" si="770"/>
        <v>-93.75</v>
      </c>
      <c r="AL385" s="318">
        <f t="shared" si="770"/>
        <v>23.07692308</v>
      </c>
      <c r="AM385" s="318">
        <f t="shared" si="770"/>
        <v>30</v>
      </c>
      <c r="AN385" s="318">
        <f t="shared" si="770"/>
        <v>19900</v>
      </c>
      <c r="AO385" s="318" t="str">
        <f t="shared" si="770"/>
        <v>n/a</v>
      </c>
      <c r="AP385" s="318" t="str">
        <f t="shared" si="770"/>
        <v>n/a</v>
      </c>
      <c r="AQ385" s="318" t="str">
        <f t="shared" si="770"/>
        <v>n/a</v>
      </c>
      <c r="AR385" s="318" t="str">
        <f t="shared" si="770"/>
        <v>n/a</v>
      </c>
      <c r="AS385" s="318" t="str">
        <f t="shared" si="770"/>
        <v>n/a</v>
      </c>
      <c r="AT385" s="318" t="str">
        <f t="shared" si="770"/>
        <v>n/a</v>
      </c>
      <c r="AU385" s="319">
        <f t="shared" si="9"/>
        <v>1825.436975</v>
      </c>
      <c r="AV385" s="320">
        <f t="shared" si="10"/>
        <v>5995.183998</v>
      </c>
    </row>
    <row r="386" ht="11.25" customHeight="1">
      <c r="A386" s="350" t="s">
        <v>2078</v>
      </c>
      <c r="B386" s="99" t="s">
        <v>2079</v>
      </c>
      <c r="C386" s="309">
        <v>0.32</v>
      </c>
      <c r="D386" s="310">
        <v>0.28</v>
      </c>
      <c r="E386" s="316">
        <v>0.24</v>
      </c>
      <c r="F386" s="309">
        <v>0.06</v>
      </c>
      <c r="G386" s="328">
        <v>0.0</v>
      </c>
      <c r="H386" s="328">
        <v>0.0</v>
      </c>
      <c r="I386" s="328">
        <v>0.0</v>
      </c>
      <c r="J386" s="13"/>
      <c r="K386" s="328">
        <v>0.0</v>
      </c>
      <c r="L386" s="326">
        <v>0.0</v>
      </c>
      <c r="M386" s="351"/>
      <c r="N386" s="355">
        <v>0.0</v>
      </c>
      <c r="O386" s="355">
        <v>0.0</v>
      </c>
      <c r="P386" s="325">
        <v>0.0</v>
      </c>
      <c r="Q386" s="325">
        <v>0.0</v>
      </c>
      <c r="R386" s="325">
        <v>0.0</v>
      </c>
      <c r="S386" s="325">
        <v>0.5</v>
      </c>
      <c r="T386" s="324">
        <v>1.0868</v>
      </c>
      <c r="U386" s="325">
        <v>0.0</v>
      </c>
      <c r="V386" s="325">
        <v>0.0</v>
      </c>
      <c r="W386" s="325">
        <v>0.0</v>
      </c>
      <c r="X386" s="325">
        <v>0.0</v>
      </c>
      <c r="Y386" s="325">
        <v>0.0</v>
      </c>
      <c r="Z386" s="316">
        <f t="shared" si="3"/>
        <v>2.4868</v>
      </c>
      <c r="AA386" s="317">
        <f t="shared" si="405"/>
        <v>14.28571429</v>
      </c>
      <c r="AB386" s="317">
        <f t="shared" ref="AB386:AF386" si="771">IF(ISERROR((D386/E386-1)*100),"n/a",(D386/E386-1)*100)</f>
        <v>16.66666667</v>
      </c>
      <c r="AC386" s="318">
        <f t="shared" si="771"/>
        <v>300</v>
      </c>
      <c r="AD386" s="318" t="str">
        <f t="shared" si="771"/>
        <v>n/a</v>
      </c>
      <c r="AE386" s="318" t="str">
        <f t="shared" si="771"/>
        <v>n/a</v>
      </c>
      <c r="AF386" s="318" t="str">
        <f t="shared" si="771"/>
        <v>n/a</v>
      </c>
      <c r="AG386" s="318" t="str">
        <f t="shared" si="737"/>
        <v>n/a</v>
      </c>
      <c r="AH386" s="318" t="str">
        <f t="shared" si="738"/>
        <v>n/a</v>
      </c>
      <c r="AI386" s="318" t="str">
        <f t="shared" si="739"/>
        <v>n/a</v>
      </c>
      <c r="AJ386" s="318" t="str">
        <f t="shared" ref="AJ386:AT386" si="772">IF(ISERROR((N386/O386-1)*100),"n/a",(N386/O386-1)*100)</f>
        <v>n/a</v>
      </c>
      <c r="AK386" s="318" t="str">
        <f t="shared" si="772"/>
        <v>n/a</v>
      </c>
      <c r="AL386" s="318" t="str">
        <f t="shared" si="772"/>
        <v>n/a</v>
      </c>
      <c r="AM386" s="318" t="str">
        <f t="shared" si="772"/>
        <v>n/a</v>
      </c>
      <c r="AN386" s="318">
        <f t="shared" si="772"/>
        <v>-100</v>
      </c>
      <c r="AO386" s="318">
        <f t="shared" si="772"/>
        <v>-53.99337505</v>
      </c>
      <c r="AP386" s="318" t="str">
        <f t="shared" si="772"/>
        <v>n/a</v>
      </c>
      <c r="AQ386" s="318" t="str">
        <f t="shared" si="772"/>
        <v>n/a</v>
      </c>
      <c r="AR386" s="318" t="str">
        <f t="shared" si="772"/>
        <v>n/a</v>
      </c>
      <c r="AS386" s="318" t="str">
        <f t="shared" si="772"/>
        <v>n/a</v>
      </c>
      <c r="AT386" s="318" t="str">
        <f t="shared" si="772"/>
        <v>n/a</v>
      </c>
      <c r="AU386" s="319">
        <f t="shared" si="9"/>
        <v>35.39180118</v>
      </c>
      <c r="AV386" s="320">
        <f t="shared" si="10"/>
        <v>155.8318373</v>
      </c>
    </row>
    <row r="387" ht="11.25" customHeight="1">
      <c r="A387" s="321" t="s">
        <v>842</v>
      </c>
      <c r="B387" s="133" t="s">
        <v>843</v>
      </c>
      <c r="C387" s="309">
        <v>3.43</v>
      </c>
      <c r="D387" s="310">
        <v>3.15</v>
      </c>
      <c r="E387" s="316">
        <v>2.8699999999999997</v>
      </c>
      <c r="F387" s="309">
        <v>2.59</v>
      </c>
      <c r="G387" s="309">
        <v>2.24</v>
      </c>
      <c r="H387" s="309">
        <v>2.06</v>
      </c>
      <c r="I387" s="309">
        <v>1.85</v>
      </c>
      <c r="J387" s="322"/>
      <c r="K387" s="309">
        <v>1.68</v>
      </c>
      <c r="L387" s="323">
        <v>1.52</v>
      </c>
      <c r="M387" s="322"/>
      <c r="N387" s="356">
        <v>1.44</v>
      </c>
      <c r="O387" s="357">
        <v>1.4</v>
      </c>
      <c r="P387" s="324">
        <v>1.36</v>
      </c>
      <c r="Q387" s="325">
        <v>1.32</v>
      </c>
      <c r="R387" s="325">
        <v>1.32</v>
      </c>
      <c r="S387" s="325">
        <v>1.32</v>
      </c>
      <c r="T387" s="325">
        <v>1.32</v>
      </c>
      <c r="U387" s="325">
        <v>1.32</v>
      </c>
      <c r="V387" s="325">
        <v>1.32</v>
      </c>
      <c r="W387" s="325">
        <v>1.32</v>
      </c>
      <c r="X387" s="324">
        <v>1.3</v>
      </c>
      <c r="Y387" s="324">
        <v>1.26</v>
      </c>
      <c r="Z387" s="316">
        <f t="shared" si="3"/>
        <v>37.39</v>
      </c>
      <c r="AA387" s="317">
        <f t="shared" si="405"/>
        <v>8.888888889</v>
      </c>
      <c r="AB387" s="317">
        <f t="shared" ref="AB387:AF387" si="773">IF(ISERROR((D387/E387-1)*100),"n/a",(D387/E387-1)*100)</f>
        <v>9.756097561</v>
      </c>
      <c r="AC387" s="318">
        <f t="shared" si="773"/>
        <v>10.81081081</v>
      </c>
      <c r="AD387" s="318">
        <f t="shared" si="773"/>
        <v>15.625</v>
      </c>
      <c r="AE387" s="318">
        <f t="shared" si="773"/>
        <v>8.737864078</v>
      </c>
      <c r="AF387" s="318">
        <f t="shared" si="773"/>
        <v>11.35135135</v>
      </c>
      <c r="AG387" s="318">
        <f t="shared" si="737"/>
        <v>10.11904762</v>
      </c>
      <c r="AH387" s="318">
        <f t="shared" si="738"/>
        <v>10.52631579</v>
      </c>
      <c r="AI387" s="318">
        <f t="shared" si="739"/>
        <v>5.555555556</v>
      </c>
      <c r="AJ387" s="318">
        <f t="shared" ref="AJ387:AT387" si="774">IF(ISERROR((N387/O387-1)*100),"n/a",(N387/O387-1)*100)</f>
        <v>2.857142857</v>
      </c>
      <c r="AK387" s="318">
        <f t="shared" si="774"/>
        <v>2.941176471</v>
      </c>
      <c r="AL387" s="318">
        <f t="shared" si="774"/>
        <v>3.03030303</v>
      </c>
      <c r="AM387" s="318">
        <f t="shared" si="774"/>
        <v>0</v>
      </c>
      <c r="AN387" s="318">
        <f t="shared" si="774"/>
        <v>0</v>
      </c>
      <c r="AO387" s="318">
        <f t="shared" si="774"/>
        <v>0</v>
      </c>
      <c r="AP387" s="318">
        <f t="shared" si="774"/>
        <v>0</v>
      </c>
      <c r="AQ387" s="318">
        <f t="shared" si="774"/>
        <v>0</v>
      </c>
      <c r="AR387" s="318">
        <f t="shared" si="774"/>
        <v>0</v>
      </c>
      <c r="AS387" s="318">
        <f t="shared" si="774"/>
        <v>1.538461538</v>
      </c>
      <c r="AT387" s="318">
        <f t="shared" si="774"/>
        <v>3.174603175</v>
      </c>
      <c r="AU387" s="319">
        <f t="shared" si="9"/>
        <v>5.245630936</v>
      </c>
      <c r="AV387" s="320">
        <f t="shared" si="10"/>
        <v>4.987261377</v>
      </c>
    </row>
    <row r="388" ht="11.25" customHeight="1">
      <c r="A388" s="299" t="s">
        <v>844</v>
      </c>
      <c r="B388" s="331" t="s">
        <v>845</v>
      </c>
      <c r="C388" s="309">
        <v>2.15</v>
      </c>
      <c r="D388" s="310">
        <v>1.9</v>
      </c>
      <c r="E388" s="316">
        <v>1.4900000000000002</v>
      </c>
      <c r="F388" s="328">
        <v>1.16</v>
      </c>
      <c r="G388" s="309">
        <v>1.14</v>
      </c>
      <c r="H388" s="309">
        <v>1.1</v>
      </c>
      <c r="I388" s="309">
        <v>1.06</v>
      </c>
      <c r="J388" s="322"/>
      <c r="K388" s="309">
        <v>1.02</v>
      </c>
      <c r="L388" s="323">
        <v>0.5</v>
      </c>
      <c r="M388" s="322"/>
      <c r="N388" s="357">
        <v>0.0</v>
      </c>
      <c r="O388" s="357">
        <v>0.0</v>
      </c>
      <c r="P388" s="325">
        <v>0.0</v>
      </c>
      <c r="Q388" s="325">
        <v>0.0</v>
      </c>
      <c r="R388" s="325">
        <v>0.0</v>
      </c>
      <c r="S388" s="325">
        <v>0.0</v>
      </c>
      <c r="T388" s="325">
        <v>0.0</v>
      </c>
      <c r="U388" s="325">
        <v>0.0</v>
      </c>
      <c r="V388" s="325">
        <v>0.0</v>
      </c>
      <c r="W388" s="325">
        <v>0.0</v>
      </c>
      <c r="X388" s="325">
        <v>0.0</v>
      </c>
      <c r="Y388" s="325">
        <v>0.0</v>
      </c>
      <c r="Z388" s="316">
        <f t="shared" si="3"/>
        <v>11.52</v>
      </c>
      <c r="AA388" s="317">
        <f t="shared" si="405"/>
        <v>13.15789474</v>
      </c>
      <c r="AB388" s="317">
        <f t="shared" ref="AB388:AF388" si="775">IF(ISERROR((D388/E388-1)*100),"n/a",(D388/E388-1)*100)</f>
        <v>27.51677852</v>
      </c>
      <c r="AC388" s="318">
        <f t="shared" si="775"/>
        <v>28.44827586</v>
      </c>
      <c r="AD388" s="318">
        <f t="shared" si="775"/>
        <v>1.754385965</v>
      </c>
      <c r="AE388" s="318">
        <f t="shared" si="775"/>
        <v>3.636363636</v>
      </c>
      <c r="AF388" s="318">
        <f t="shared" si="775"/>
        <v>3.773584906</v>
      </c>
      <c r="AG388" s="318">
        <f t="shared" si="737"/>
        <v>3.921568627</v>
      </c>
      <c r="AH388" s="318">
        <f t="shared" si="738"/>
        <v>104</v>
      </c>
      <c r="AI388" s="318" t="str">
        <f t="shared" si="739"/>
        <v>n/a</v>
      </c>
      <c r="AJ388" s="318" t="str">
        <f t="shared" ref="AJ388:AT388" si="776">IF(ISERROR((N388/O388-1)*100),"n/a",(N388/O388-1)*100)</f>
        <v>n/a</v>
      </c>
      <c r="AK388" s="318" t="str">
        <f t="shared" si="776"/>
        <v>n/a</v>
      </c>
      <c r="AL388" s="318" t="str">
        <f t="shared" si="776"/>
        <v>n/a</v>
      </c>
      <c r="AM388" s="318" t="str">
        <f t="shared" si="776"/>
        <v>n/a</v>
      </c>
      <c r="AN388" s="318" t="str">
        <f t="shared" si="776"/>
        <v>n/a</v>
      </c>
      <c r="AO388" s="318" t="str">
        <f t="shared" si="776"/>
        <v>n/a</v>
      </c>
      <c r="AP388" s="318" t="str">
        <f t="shared" si="776"/>
        <v>n/a</v>
      </c>
      <c r="AQ388" s="318" t="str">
        <f t="shared" si="776"/>
        <v>n/a</v>
      </c>
      <c r="AR388" s="318" t="str">
        <f t="shared" si="776"/>
        <v>n/a</v>
      </c>
      <c r="AS388" s="318" t="str">
        <f t="shared" si="776"/>
        <v>n/a</v>
      </c>
      <c r="AT388" s="318" t="str">
        <f t="shared" si="776"/>
        <v>n/a</v>
      </c>
      <c r="AU388" s="319">
        <f t="shared" si="9"/>
        <v>23.27610653</v>
      </c>
      <c r="AV388" s="320">
        <f t="shared" si="10"/>
        <v>34.36632543</v>
      </c>
    </row>
    <row r="389" ht="11.25" customHeight="1">
      <c r="A389" s="333" t="s">
        <v>1720</v>
      </c>
      <c r="B389" s="122" t="s">
        <v>1721</v>
      </c>
      <c r="C389" s="309">
        <v>0.47</v>
      </c>
      <c r="D389" s="310">
        <v>0.43</v>
      </c>
      <c r="E389" s="330">
        <v>0.39</v>
      </c>
      <c r="F389" s="311">
        <v>0.35</v>
      </c>
      <c r="G389" s="311">
        <v>0.31</v>
      </c>
      <c r="H389" s="311">
        <v>0.26</v>
      </c>
      <c r="I389" s="311">
        <v>0.1</v>
      </c>
      <c r="J389" s="312"/>
      <c r="K389" s="334">
        <v>0.0</v>
      </c>
      <c r="L389" s="313">
        <v>0.0</v>
      </c>
      <c r="M389" s="312"/>
      <c r="N389" s="391">
        <v>0.0</v>
      </c>
      <c r="O389" s="391">
        <v>0.0</v>
      </c>
      <c r="P389" s="315">
        <v>0.0</v>
      </c>
      <c r="Q389" s="315">
        <v>0.0</v>
      </c>
      <c r="R389" s="315">
        <v>0.0</v>
      </c>
      <c r="S389" s="315">
        <v>0.0</v>
      </c>
      <c r="T389" s="315">
        <v>0.0</v>
      </c>
      <c r="U389" s="315">
        <v>0.0</v>
      </c>
      <c r="V389" s="315">
        <v>0.0</v>
      </c>
      <c r="W389" s="315">
        <v>0.0</v>
      </c>
      <c r="X389" s="315">
        <v>0.0</v>
      </c>
      <c r="Y389" s="315">
        <v>0.0</v>
      </c>
      <c r="Z389" s="316">
        <f t="shared" si="3"/>
        <v>2.31</v>
      </c>
      <c r="AA389" s="317">
        <f t="shared" si="405"/>
        <v>9.302325581</v>
      </c>
      <c r="AB389" s="317">
        <f t="shared" ref="AB389:AF389" si="777">IF(ISERROR((D389/E389-1)*100),"n/a",(D389/E389-1)*100)</f>
        <v>10.25641026</v>
      </c>
      <c r="AC389" s="318">
        <f t="shared" si="777"/>
        <v>11.42857143</v>
      </c>
      <c r="AD389" s="318">
        <f t="shared" si="777"/>
        <v>12.90322581</v>
      </c>
      <c r="AE389" s="318">
        <f t="shared" si="777"/>
        <v>19.23076923</v>
      </c>
      <c r="AF389" s="318">
        <f t="shared" si="777"/>
        <v>160</v>
      </c>
      <c r="AG389" s="318" t="str">
        <f t="shared" si="737"/>
        <v>n/a</v>
      </c>
      <c r="AH389" s="318" t="str">
        <f t="shared" si="738"/>
        <v>n/a</v>
      </c>
      <c r="AI389" s="318" t="str">
        <f t="shared" si="739"/>
        <v>n/a</v>
      </c>
      <c r="AJ389" s="318" t="str">
        <f t="shared" ref="AJ389:AT389" si="778">IF(ISERROR((N389/O389-1)*100),"n/a",(N389/O389-1)*100)</f>
        <v>n/a</v>
      </c>
      <c r="AK389" s="318" t="str">
        <f t="shared" si="778"/>
        <v>n/a</v>
      </c>
      <c r="AL389" s="318" t="str">
        <f t="shared" si="778"/>
        <v>n/a</v>
      </c>
      <c r="AM389" s="318" t="str">
        <f t="shared" si="778"/>
        <v>n/a</v>
      </c>
      <c r="AN389" s="318" t="str">
        <f t="shared" si="778"/>
        <v>n/a</v>
      </c>
      <c r="AO389" s="318" t="str">
        <f t="shared" si="778"/>
        <v>n/a</v>
      </c>
      <c r="AP389" s="318" t="str">
        <f t="shared" si="778"/>
        <v>n/a</v>
      </c>
      <c r="AQ389" s="318" t="str">
        <f t="shared" si="778"/>
        <v>n/a</v>
      </c>
      <c r="AR389" s="318" t="str">
        <f t="shared" si="778"/>
        <v>n/a</v>
      </c>
      <c r="AS389" s="318" t="str">
        <f t="shared" si="778"/>
        <v>n/a</v>
      </c>
      <c r="AT389" s="318" t="str">
        <f t="shared" si="778"/>
        <v>n/a</v>
      </c>
      <c r="AU389" s="319">
        <f t="shared" si="9"/>
        <v>37.18688372</v>
      </c>
      <c r="AV389" s="320">
        <f t="shared" si="10"/>
        <v>60.26851459</v>
      </c>
    </row>
    <row r="390" ht="11.25" customHeight="1">
      <c r="A390" s="321" t="s">
        <v>846</v>
      </c>
      <c r="B390" s="99" t="s">
        <v>847</v>
      </c>
      <c r="C390" s="309">
        <v>0.76</v>
      </c>
      <c r="D390" s="310">
        <v>0.72</v>
      </c>
      <c r="E390" s="316">
        <v>0.54</v>
      </c>
      <c r="F390" s="309">
        <v>0.44</v>
      </c>
      <c r="G390" s="309">
        <v>0.36</v>
      </c>
      <c r="H390" s="328">
        <v>0.32</v>
      </c>
      <c r="I390" s="309">
        <v>0.24</v>
      </c>
      <c r="J390" s="322"/>
      <c r="K390" s="309">
        <v>0.16</v>
      </c>
      <c r="L390" s="323">
        <v>0.12</v>
      </c>
      <c r="M390" s="322"/>
      <c r="N390" s="356">
        <v>0.1</v>
      </c>
      <c r="O390" s="357">
        <v>0.022</v>
      </c>
      <c r="P390" s="325">
        <v>0.2025</v>
      </c>
      <c r="Q390" s="325">
        <v>0.27</v>
      </c>
      <c r="R390" s="324">
        <v>0.27</v>
      </c>
      <c r="S390" s="324">
        <v>0.255</v>
      </c>
      <c r="T390" s="324">
        <v>0.25</v>
      </c>
      <c r="U390" s="324">
        <v>0.235</v>
      </c>
      <c r="V390" s="324">
        <v>0.22</v>
      </c>
      <c r="W390" s="324">
        <v>0.21</v>
      </c>
      <c r="X390" s="324">
        <v>0.2025</v>
      </c>
      <c r="Y390" s="324">
        <v>0.19</v>
      </c>
      <c r="Z390" s="316">
        <f t="shared" si="3"/>
        <v>6.087</v>
      </c>
      <c r="AA390" s="317">
        <f t="shared" si="405"/>
        <v>5.555555556</v>
      </c>
      <c r="AB390" s="317">
        <f t="shared" ref="AB390:AF390" si="779">IF(ISERROR((D390/E390-1)*100),"n/a",(D390/E390-1)*100)</f>
        <v>33.33333333</v>
      </c>
      <c r="AC390" s="318">
        <f t="shared" si="779"/>
        <v>22.72727273</v>
      </c>
      <c r="AD390" s="318">
        <f t="shared" si="779"/>
        <v>22.22222222</v>
      </c>
      <c r="AE390" s="318">
        <f t="shared" si="779"/>
        <v>12.5</v>
      </c>
      <c r="AF390" s="318">
        <f t="shared" si="779"/>
        <v>33.33333333</v>
      </c>
      <c r="AG390" s="318">
        <f t="shared" si="737"/>
        <v>50</v>
      </c>
      <c r="AH390" s="318">
        <f t="shared" si="738"/>
        <v>33.33333333</v>
      </c>
      <c r="AI390" s="318">
        <f t="shared" si="739"/>
        <v>20</v>
      </c>
      <c r="AJ390" s="318">
        <f t="shared" ref="AJ390:AT390" si="780">IF(ISERROR((N390/O390-1)*100),"n/a",(N390/O390-1)*100)</f>
        <v>354.5454545</v>
      </c>
      <c r="AK390" s="318">
        <f t="shared" si="780"/>
        <v>-89.13580247</v>
      </c>
      <c r="AL390" s="318">
        <f t="shared" si="780"/>
        <v>-25</v>
      </c>
      <c r="AM390" s="318">
        <f t="shared" si="780"/>
        <v>0</v>
      </c>
      <c r="AN390" s="318">
        <f t="shared" si="780"/>
        <v>5.882352941</v>
      </c>
      <c r="AO390" s="318">
        <f t="shared" si="780"/>
        <v>2</v>
      </c>
      <c r="AP390" s="318">
        <f t="shared" si="780"/>
        <v>6.382978723</v>
      </c>
      <c r="AQ390" s="318">
        <f t="shared" si="780"/>
        <v>6.818181818</v>
      </c>
      <c r="AR390" s="318">
        <f t="shared" si="780"/>
        <v>4.761904762</v>
      </c>
      <c r="AS390" s="318">
        <f t="shared" si="780"/>
        <v>3.703703704</v>
      </c>
      <c r="AT390" s="318">
        <f t="shared" si="780"/>
        <v>6.578947368</v>
      </c>
      <c r="AU390" s="319">
        <f t="shared" si="9"/>
        <v>25.47713859</v>
      </c>
      <c r="AV390" s="320">
        <f t="shared" si="10"/>
        <v>82.37503781</v>
      </c>
    </row>
    <row r="391" ht="11.25" customHeight="1">
      <c r="A391" s="321" t="s">
        <v>848</v>
      </c>
      <c r="B391" s="99" t="s">
        <v>849</v>
      </c>
      <c r="C391" s="309">
        <v>0.72</v>
      </c>
      <c r="D391" s="310">
        <v>0.68</v>
      </c>
      <c r="E391" s="316">
        <v>0.51</v>
      </c>
      <c r="F391" s="309">
        <v>0.415</v>
      </c>
      <c r="G391" s="309">
        <v>0.34</v>
      </c>
      <c r="H391" s="328">
        <v>0.3</v>
      </c>
      <c r="I391" s="309">
        <v>0.225</v>
      </c>
      <c r="J391" s="322"/>
      <c r="K391" s="309">
        <v>0.15</v>
      </c>
      <c r="L391" s="323">
        <v>0.113</v>
      </c>
      <c r="M391" s="322"/>
      <c r="N391" s="356">
        <v>0.095</v>
      </c>
      <c r="O391" s="357">
        <v>0.02</v>
      </c>
      <c r="P391" s="325">
        <v>0.1875</v>
      </c>
      <c r="Q391" s="325">
        <v>0.25</v>
      </c>
      <c r="R391" s="325">
        <v>0.25</v>
      </c>
      <c r="S391" s="324">
        <v>0.235</v>
      </c>
      <c r="T391" s="325">
        <v>0.23</v>
      </c>
      <c r="U391" s="324">
        <v>0.215</v>
      </c>
      <c r="V391" s="324">
        <v>0.205</v>
      </c>
      <c r="W391" s="325">
        <v>0.2</v>
      </c>
      <c r="X391" s="324">
        <v>0.1925</v>
      </c>
      <c r="Y391" s="324">
        <v>0.18</v>
      </c>
      <c r="Z391" s="316">
        <f t="shared" si="3"/>
        <v>5.713</v>
      </c>
      <c r="AA391" s="317">
        <f t="shared" si="405"/>
        <v>5.882352941</v>
      </c>
      <c r="AB391" s="317">
        <f t="shared" ref="AB391:AF391" si="781">IF(ISERROR((D391/E391-1)*100),"n/a",(D391/E391-1)*100)</f>
        <v>33.33333333</v>
      </c>
      <c r="AC391" s="318">
        <f t="shared" si="781"/>
        <v>22.89156627</v>
      </c>
      <c r="AD391" s="318">
        <f t="shared" si="781"/>
        <v>22.05882353</v>
      </c>
      <c r="AE391" s="318">
        <f t="shared" si="781"/>
        <v>13.33333333</v>
      </c>
      <c r="AF391" s="318">
        <f t="shared" si="781"/>
        <v>33.33333333</v>
      </c>
      <c r="AG391" s="318">
        <f t="shared" si="737"/>
        <v>50</v>
      </c>
      <c r="AH391" s="318">
        <f t="shared" si="738"/>
        <v>32.74336283</v>
      </c>
      <c r="AI391" s="318">
        <f t="shared" si="739"/>
        <v>18.94736842</v>
      </c>
      <c r="AJ391" s="318">
        <f t="shared" ref="AJ391:AT391" si="782">IF(ISERROR((N391/O391-1)*100),"n/a",(N391/O391-1)*100)</f>
        <v>375</v>
      </c>
      <c r="AK391" s="318">
        <f t="shared" si="782"/>
        <v>-89.33333333</v>
      </c>
      <c r="AL391" s="318">
        <f t="shared" si="782"/>
        <v>-25</v>
      </c>
      <c r="AM391" s="318">
        <f t="shared" si="782"/>
        <v>0</v>
      </c>
      <c r="AN391" s="318">
        <f t="shared" si="782"/>
        <v>6.382978723</v>
      </c>
      <c r="AO391" s="318">
        <f t="shared" si="782"/>
        <v>2.173913043</v>
      </c>
      <c r="AP391" s="318">
        <f t="shared" si="782"/>
        <v>6.976744186</v>
      </c>
      <c r="AQ391" s="318">
        <f t="shared" si="782"/>
        <v>4.87804878</v>
      </c>
      <c r="AR391" s="318">
        <f t="shared" si="782"/>
        <v>2.5</v>
      </c>
      <c r="AS391" s="318">
        <f t="shared" si="782"/>
        <v>3.896103896</v>
      </c>
      <c r="AT391" s="318">
        <f t="shared" si="782"/>
        <v>6.944444444</v>
      </c>
      <c r="AU391" s="319">
        <f t="shared" si="9"/>
        <v>26.34711869</v>
      </c>
      <c r="AV391" s="320">
        <f t="shared" si="10"/>
        <v>86.72733221</v>
      </c>
    </row>
    <row r="392" ht="11.25" customHeight="1">
      <c r="A392" s="321" t="s">
        <v>1571</v>
      </c>
      <c r="B392" s="99" t="s">
        <v>1572</v>
      </c>
      <c r="C392" s="309">
        <v>0.44</v>
      </c>
      <c r="D392" s="310">
        <v>0.34</v>
      </c>
      <c r="E392" s="316">
        <v>0.267692</v>
      </c>
      <c r="F392" s="309">
        <v>0.2</v>
      </c>
      <c r="G392" s="309">
        <v>0.1867</v>
      </c>
      <c r="H392" s="309">
        <v>0.1794</v>
      </c>
      <c r="I392" s="309">
        <v>0.1725</v>
      </c>
      <c r="J392" s="322"/>
      <c r="K392" s="309">
        <v>0.16599999999999998</v>
      </c>
      <c r="L392" s="326">
        <v>0.1596</v>
      </c>
      <c r="M392" s="322"/>
      <c r="N392" s="357">
        <v>0.24469999999999997</v>
      </c>
      <c r="O392" s="357">
        <v>0.4708</v>
      </c>
      <c r="P392" s="325">
        <v>0.6136</v>
      </c>
      <c r="Q392" s="325">
        <v>0.6136</v>
      </c>
      <c r="R392" s="324">
        <v>0.6136</v>
      </c>
      <c r="S392" s="325">
        <v>0.526</v>
      </c>
      <c r="T392" s="324">
        <v>0.526</v>
      </c>
      <c r="U392" s="324">
        <v>0.4578</v>
      </c>
      <c r="V392" s="324">
        <v>0.38</v>
      </c>
      <c r="W392" s="324">
        <v>0.3704</v>
      </c>
      <c r="X392" s="324">
        <v>0.3654</v>
      </c>
      <c r="Y392" s="324">
        <v>0.34099999999999997</v>
      </c>
      <c r="Z392" s="316">
        <f t="shared" si="3"/>
        <v>7.634792</v>
      </c>
      <c r="AA392" s="317">
        <f t="shared" si="405"/>
        <v>29.41176471</v>
      </c>
      <c r="AB392" s="317">
        <f t="shared" ref="AB392:AB432" si="783">IF(ISERROR((D392/E392-1)*100),"n/a",(D392/E392-1)*100)</f>
        <v>27.01164024</v>
      </c>
      <c r="AC392" s="318">
        <v>33.845999999999975</v>
      </c>
      <c r="AD392" s="318">
        <v>7.123727905731125</v>
      </c>
      <c r="AE392" s="318">
        <v>4.069119286510592</v>
      </c>
      <c r="AF392" s="318">
        <v>4.0000000000000036</v>
      </c>
      <c r="AG392" s="318">
        <v>3.915662650602414</v>
      </c>
      <c r="AH392" s="318">
        <v>4.010025062656641</v>
      </c>
      <c r="AI392" s="318">
        <v>0.0</v>
      </c>
      <c r="AJ392" s="318">
        <v>0.0</v>
      </c>
      <c r="AK392" s="318">
        <v>0.0</v>
      </c>
      <c r="AL392" s="318">
        <v>0.0</v>
      </c>
      <c r="AM392" s="318">
        <v>0.0</v>
      </c>
      <c r="AN392" s="318">
        <v>16.653992395437257</v>
      </c>
      <c r="AO392" s="318">
        <v>0.0</v>
      </c>
      <c r="AP392" s="318">
        <v>14.897335080821339</v>
      </c>
      <c r="AQ392" s="318">
        <v>20.47368421052631</v>
      </c>
      <c r="AR392" s="318">
        <v>2.591792656587466</v>
      </c>
      <c r="AS392" s="318">
        <v>1.3683634373289566</v>
      </c>
      <c r="AT392" s="318">
        <v>7.155425219941369</v>
      </c>
      <c r="AU392" s="319">
        <f t="shared" si="9"/>
        <v>8.826426643</v>
      </c>
      <c r="AV392" s="320">
        <f t="shared" si="10"/>
        <v>10.94262993</v>
      </c>
    </row>
    <row r="393" ht="11.25" customHeight="1">
      <c r="A393" s="336" t="s">
        <v>850</v>
      </c>
      <c r="B393" s="331" t="s">
        <v>851</v>
      </c>
      <c r="C393" s="309">
        <v>0.92</v>
      </c>
      <c r="D393" s="310">
        <v>0.89</v>
      </c>
      <c r="E393" s="316">
        <v>0.86</v>
      </c>
      <c r="F393" s="337">
        <v>0.82</v>
      </c>
      <c r="G393" s="337">
        <v>0.78</v>
      </c>
      <c r="H393" s="337">
        <v>0.74</v>
      </c>
      <c r="I393" s="337">
        <v>0.7</v>
      </c>
      <c r="J393" s="338"/>
      <c r="K393" s="337">
        <v>0.66</v>
      </c>
      <c r="L393" s="339">
        <v>0.64</v>
      </c>
      <c r="M393" s="338"/>
      <c r="N393" s="365">
        <v>0.58</v>
      </c>
      <c r="O393" s="365">
        <v>0.54</v>
      </c>
      <c r="P393" s="341">
        <v>0.5</v>
      </c>
      <c r="Q393" s="341">
        <v>0.46</v>
      </c>
      <c r="R393" s="341">
        <v>0.42</v>
      </c>
      <c r="S393" s="341">
        <v>0.38</v>
      </c>
      <c r="T393" s="340">
        <v>0.36</v>
      </c>
      <c r="U393" s="341">
        <v>0.36</v>
      </c>
      <c r="V393" s="340">
        <v>0.3</v>
      </c>
      <c r="W393" s="340">
        <v>0.3</v>
      </c>
      <c r="X393" s="341">
        <v>0.32</v>
      </c>
      <c r="Y393" s="341">
        <v>0.115</v>
      </c>
      <c r="Z393" s="316">
        <f t="shared" si="3"/>
        <v>11.645</v>
      </c>
      <c r="AA393" s="317">
        <f t="shared" si="405"/>
        <v>3.370786517</v>
      </c>
      <c r="AB393" s="317">
        <f t="shared" si="783"/>
        <v>3.488372093</v>
      </c>
      <c r="AC393" s="318">
        <f t="shared" ref="AC393:AF393" si="784">IF(ISERROR((E393/F393-1)*100),"n/a",(E393/F393-1)*100)</f>
        <v>4.87804878</v>
      </c>
      <c r="AD393" s="318">
        <f t="shared" si="784"/>
        <v>5.128205128</v>
      </c>
      <c r="AE393" s="318">
        <f t="shared" si="784"/>
        <v>5.405405405</v>
      </c>
      <c r="AF393" s="318">
        <f t="shared" si="784"/>
        <v>5.714285714</v>
      </c>
      <c r="AG393" s="318">
        <f t="shared" ref="AG393:AG432" si="787">IF(ISERROR((I393/K393-1)*100),"n/a",(I393/K393-1)*100)</f>
        <v>6.060606061</v>
      </c>
      <c r="AH393" s="318">
        <f t="shared" ref="AH393:AH432" si="788">IF(ISERROR((K393/L393-1)*100),"n/a",(K393/L393-1)*100)</f>
        <v>3.125</v>
      </c>
      <c r="AI393" s="318">
        <f t="shared" ref="AI393:AI432" si="789">IF(ISERROR((L393/N393-1)*100),"n/a",(L393/N393-1)*100)</f>
        <v>10.34482759</v>
      </c>
      <c r="AJ393" s="318">
        <f t="shared" ref="AJ393:AT393" si="785">IF(ISERROR((N393/O393-1)*100),"n/a",(N393/O393-1)*100)</f>
        <v>7.407407407</v>
      </c>
      <c r="AK393" s="318">
        <f t="shared" si="785"/>
        <v>8</v>
      </c>
      <c r="AL393" s="318">
        <f t="shared" si="785"/>
        <v>8.695652174</v>
      </c>
      <c r="AM393" s="318">
        <f t="shared" si="785"/>
        <v>9.523809524</v>
      </c>
      <c r="AN393" s="318">
        <f t="shared" si="785"/>
        <v>10.52631579</v>
      </c>
      <c r="AO393" s="318">
        <f t="shared" si="785"/>
        <v>5.555555556</v>
      </c>
      <c r="AP393" s="318">
        <f t="shared" si="785"/>
        <v>0</v>
      </c>
      <c r="AQ393" s="318">
        <f t="shared" si="785"/>
        <v>20</v>
      </c>
      <c r="AR393" s="318">
        <f t="shared" si="785"/>
        <v>0</v>
      </c>
      <c r="AS393" s="318">
        <f t="shared" si="785"/>
        <v>-6.25</v>
      </c>
      <c r="AT393" s="318">
        <f t="shared" si="785"/>
        <v>178.2608696</v>
      </c>
      <c r="AU393" s="319">
        <f t="shared" si="9"/>
        <v>14.46175737</v>
      </c>
      <c r="AV393" s="320">
        <f t="shared" si="10"/>
        <v>38.89866349</v>
      </c>
    </row>
    <row r="394" ht="11.25" customHeight="1">
      <c r="A394" s="329" t="s">
        <v>2080</v>
      </c>
      <c r="B394" s="122" t="s">
        <v>2081</v>
      </c>
      <c r="C394" s="310">
        <v>0.64</v>
      </c>
      <c r="D394" s="310">
        <v>0.55</v>
      </c>
      <c r="E394" s="330">
        <v>0.47</v>
      </c>
      <c r="F394" s="310">
        <v>0.43000000000000005</v>
      </c>
      <c r="G394" s="310">
        <v>0.4</v>
      </c>
      <c r="H394" s="349">
        <v>0.0</v>
      </c>
      <c r="I394" s="349">
        <v>0.0</v>
      </c>
      <c r="J394" s="349"/>
      <c r="K394" s="349">
        <v>0.0</v>
      </c>
      <c r="L394" s="327">
        <v>0.0</v>
      </c>
      <c r="M394" s="349"/>
      <c r="N394" s="357">
        <v>0.0</v>
      </c>
      <c r="O394" s="357">
        <v>0.0</v>
      </c>
      <c r="P394" s="325">
        <v>0.0</v>
      </c>
      <c r="Q394" s="325">
        <v>0.0</v>
      </c>
      <c r="R394" s="325">
        <v>0.0</v>
      </c>
      <c r="S394" s="325">
        <v>0.0</v>
      </c>
      <c r="T394" s="325">
        <v>0.0</v>
      </c>
      <c r="U394" s="325">
        <v>0.0</v>
      </c>
      <c r="V394" s="325">
        <v>0.0</v>
      </c>
      <c r="W394" s="325">
        <v>0.0</v>
      </c>
      <c r="X394" s="325">
        <v>0.0</v>
      </c>
      <c r="Y394" s="325">
        <v>0.0</v>
      </c>
      <c r="Z394" s="316">
        <f t="shared" si="3"/>
        <v>2.49</v>
      </c>
      <c r="AA394" s="317">
        <f t="shared" si="405"/>
        <v>16.36363636</v>
      </c>
      <c r="AB394" s="317">
        <f t="shared" si="783"/>
        <v>17.0212766</v>
      </c>
      <c r="AC394" s="318">
        <f t="shared" ref="AC394:AF394" si="786">IF(ISERROR((E394/F394-1)*100),"n/a",(E394/F394-1)*100)</f>
        <v>9.302325581</v>
      </c>
      <c r="AD394" s="318">
        <f t="shared" si="786"/>
        <v>7.5</v>
      </c>
      <c r="AE394" s="318" t="str">
        <f t="shared" si="786"/>
        <v>n/a</v>
      </c>
      <c r="AF394" s="318" t="str">
        <f t="shared" si="786"/>
        <v>n/a</v>
      </c>
      <c r="AG394" s="318" t="str">
        <f t="shared" si="787"/>
        <v>n/a</v>
      </c>
      <c r="AH394" s="318" t="str">
        <f t="shared" si="788"/>
        <v>n/a</v>
      </c>
      <c r="AI394" s="318" t="str">
        <f t="shared" si="789"/>
        <v>n/a</v>
      </c>
      <c r="AJ394" s="318" t="str">
        <f t="shared" ref="AJ394:AT394" si="790">IF(ISERROR((N394/O394-1)*100),"n/a",(N394/O394-1)*100)</f>
        <v>n/a</v>
      </c>
      <c r="AK394" s="318" t="str">
        <f t="shared" si="790"/>
        <v>n/a</v>
      </c>
      <c r="AL394" s="318" t="str">
        <f t="shared" si="790"/>
        <v>n/a</v>
      </c>
      <c r="AM394" s="318" t="str">
        <f t="shared" si="790"/>
        <v>n/a</v>
      </c>
      <c r="AN394" s="318" t="str">
        <f t="shared" si="790"/>
        <v>n/a</v>
      </c>
      <c r="AO394" s="318" t="str">
        <f t="shared" si="790"/>
        <v>n/a</v>
      </c>
      <c r="AP394" s="318" t="str">
        <f t="shared" si="790"/>
        <v>n/a</v>
      </c>
      <c r="AQ394" s="318" t="str">
        <f t="shared" si="790"/>
        <v>n/a</v>
      </c>
      <c r="AR394" s="318" t="str">
        <f t="shared" si="790"/>
        <v>n/a</v>
      </c>
      <c r="AS394" s="318" t="str">
        <f t="shared" si="790"/>
        <v>n/a</v>
      </c>
      <c r="AT394" s="318" t="str">
        <f t="shared" si="790"/>
        <v>n/a</v>
      </c>
      <c r="AU394" s="319">
        <f t="shared" si="9"/>
        <v>12.54680964</v>
      </c>
      <c r="AV394" s="320">
        <f t="shared" si="10"/>
        <v>4.850635186</v>
      </c>
    </row>
    <row r="395" ht="11.25" customHeight="1">
      <c r="A395" s="321" t="s">
        <v>1573</v>
      </c>
      <c r="B395" s="99" t="s">
        <v>1574</v>
      </c>
      <c r="C395" s="309">
        <v>1.2625</v>
      </c>
      <c r="D395" s="310">
        <v>1.2325</v>
      </c>
      <c r="E395" s="316">
        <v>1.2025</v>
      </c>
      <c r="F395" s="309">
        <v>1.17</v>
      </c>
      <c r="G395" s="309">
        <v>1.13</v>
      </c>
      <c r="H395" s="309">
        <v>1.075</v>
      </c>
      <c r="I395" s="309">
        <v>1.0</v>
      </c>
      <c r="J395" s="322"/>
      <c r="K395" s="309">
        <v>0.25</v>
      </c>
      <c r="L395" s="326">
        <v>0.0</v>
      </c>
      <c r="M395" s="322"/>
      <c r="N395" s="357">
        <v>0.0</v>
      </c>
      <c r="O395" s="357">
        <v>0.0</v>
      </c>
      <c r="P395" s="325">
        <v>0.0</v>
      </c>
      <c r="Q395" s="325">
        <v>0.0</v>
      </c>
      <c r="R395" s="325">
        <v>0.0</v>
      </c>
      <c r="S395" s="325">
        <v>0.0</v>
      </c>
      <c r="T395" s="325">
        <v>0.0</v>
      </c>
      <c r="U395" s="325">
        <v>0.0</v>
      </c>
      <c r="V395" s="325">
        <v>0.0</v>
      </c>
      <c r="W395" s="325">
        <v>0.0</v>
      </c>
      <c r="X395" s="325">
        <v>0.0</v>
      </c>
      <c r="Y395" s="325">
        <v>0.0</v>
      </c>
      <c r="Z395" s="316">
        <f t="shared" si="3"/>
        <v>8.3225</v>
      </c>
      <c r="AA395" s="317">
        <f t="shared" si="405"/>
        <v>2.434077079</v>
      </c>
      <c r="AB395" s="317">
        <f t="shared" si="783"/>
        <v>2.494802495</v>
      </c>
      <c r="AC395" s="318">
        <f t="shared" ref="AC395:AF395" si="791">IF(ISERROR((E395/F395-1)*100),"n/a",(E395/F395-1)*100)</f>
        <v>2.777777778</v>
      </c>
      <c r="AD395" s="318">
        <f t="shared" si="791"/>
        <v>3.539823009</v>
      </c>
      <c r="AE395" s="318">
        <f t="shared" si="791"/>
        <v>5.11627907</v>
      </c>
      <c r="AF395" s="318">
        <f t="shared" si="791"/>
        <v>7.5</v>
      </c>
      <c r="AG395" s="318">
        <f t="shared" si="787"/>
        <v>300</v>
      </c>
      <c r="AH395" s="318" t="str">
        <f t="shared" si="788"/>
        <v>n/a</v>
      </c>
      <c r="AI395" s="318" t="str">
        <f t="shared" si="789"/>
        <v>n/a</v>
      </c>
      <c r="AJ395" s="318" t="str">
        <f t="shared" ref="AJ395:AT395" si="792">IF(ISERROR((N395/O395-1)*100),"n/a",(N395/O395-1)*100)</f>
        <v>n/a</v>
      </c>
      <c r="AK395" s="318" t="str">
        <f t="shared" si="792"/>
        <v>n/a</v>
      </c>
      <c r="AL395" s="318" t="str">
        <f t="shared" si="792"/>
        <v>n/a</v>
      </c>
      <c r="AM395" s="318" t="str">
        <f t="shared" si="792"/>
        <v>n/a</v>
      </c>
      <c r="AN395" s="318" t="str">
        <f t="shared" si="792"/>
        <v>n/a</v>
      </c>
      <c r="AO395" s="318" t="str">
        <f t="shared" si="792"/>
        <v>n/a</v>
      </c>
      <c r="AP395" s="318" t="str">
        <f t="shared" si="792"/>
        <v>n/a</v>
      </c>
      <c r="AQ395" s="318" t="str">
        <f t="shared" si="792"/>
        <v>n/a</v>
      </c>
      <c r="AR395" s="318" t="str">
        <f t="shared" si="792"/>
        <v>n/a</v>
      </c>
      <c r="AS395" s="318" t="str">
        <f t="shared" si="792"/>
        <v>n/a</v>
      </c>
      <c r="AT395" s="318" t="str">
        <f t="shared" si="792"/>
        <v>n/a</v>
      </c>
      <c r="AU395" s="319">
        <f t="shared" si="9"/>
        <v>46.26610849</v>
      </c>
      <c r="AV395" s="320">
        <f t="shared" si="10"/>
        <v>111.9009621</v>
      </c>
    </row>
    <row r="396" ht="11.25" customHeight="1">
      <c r="A396" s="321" t="s">
        <v>1722</v>
      </c>
      <c r="B396" s="99" t="s">
        <v>1723</v>
      </c>
      <c r="C396" s="309">
        <v>0.72</v>
      </c>
      <c r="D396" s="310">
        <v>0.6</v>
      </c>
      <c r="E396" s="316">
        <v>0.42</v>
      </c>
      <c r="F396" s="309">
        <v>0.34</v>
      </c>
      <c r="G396" s="309">
        <v>0.26</v>
      </c>
      <c r="H396" s="309">
        <v>0.18</v>
      </c>
      <c r="I396" s="328">
        <v>0.0</v>
      </c>
      <c r="J396" s="322"/>
      <c r="K396" s="328">
        <v>0.0</v>
      </c>
      <c r="L396" s="326">
        <v>0.0</v>
      </c>
      <c r="M396" s="322"/>
      <c r="N396" s="357">
        <v>0.0</v>
      </c>
      <c r="O396" s="357">
        <v>0.04</v>
      </c>
      <c r="P396" s="325">
        <v>0.34</v>
      </c>
      <c r="Q396" s="324">
        <v>0.83</v>
      </c>
      <c r="R396" s="324">
        <v>0.76191</v>
      </c>
      <c r="S396" s="324">
        <v>0.6799000000000001</v>
      </c>
      <c r="T396" s="324">
        <v>0.5896100000000001</v>
      </c>
      <c r="U396" s="324">
        <v>0.508</v>
      </c>
      <c r="V396" s="324">
        <v>0.37716</v>
      </c>
      <c r="W396" s="324">
        <v>0.31399000000000005</v>
      </c>
      <c r="X396" s="324">
        <v>0.28029000000000004</v>
      </c>
      <c r="Y396" s="324">
        <v>0.24874999999999997</v>
      </c>
      <c r="Z396" s="316">
        <f t="shared" si="3"/>
        <v>7.48961</v>
      </c>
      <c r="AA396" s="317">
        <f t="shared" si="405"/>
        <v>20</v>
      </c>
      <c r="AB396" s="317">
        <f t="shared" si="783"/>
        <v>42.85714286</v>
      </c>
      <c r="AC396" s="318">
        <f t="shared" ref="AC396:AF396" si="793">IF(ISERROR((E396/F396-1)*100),"n/a",(E396/F396-1)*100)</f>
        <v>23.52941176</v>
      </c>
      <c r="AD396" s="318">
        <f t="shared" si="793"/>
        <v>30.76923077</v>
      </c>
      <c r="AE396" s="318">
        <f t="shared" si="793"/>
        <v>44.44444444</v>
      </c>
      <c r="AF396" s="318" t="str">
        <f t="shared" si="793"/>
        <v>n/a</v>
      </c>
      <c r="AG396" s="318" t="str">
        <f t="shared" si="787"/>
        <v>n/a</v>
      </c>
      <c r="AH396" s="318" t="str">
        <f t="shared" si="788"/>
        <v>n/a</v>
      </c>
      <c r="AI396" s="318" t="str">
        <f t="shared" si="789"/>
        <v>n/a</v>
      </c>
      <c r="AJ396" s="318">
        <f t="shared" ref="AJ396:AT396" si="794">IF(ISERROR((N396/O396-1)*100),"n/a",(N396/O396-1)*100)</f>
        <v>-100</v>
      </c>
      <c r="AK396" s="318">
        <f t="shared" si="794"/>
        <v>-88.23529412</v>
      </c>
      <c r="AL396" s="318">
        <f t="shared" si="794"/>
        <v>-59.03614458</v>
      </c>
      <c r="AM396" s="318">
        <f t="shared" si="794"/>
        <v>8.93675106</v>
      </c>
      <c r="AN396" s="318">
        <f t="shared" si="794"/>
        <v>12.06206795</v>
      </c>
      <c r="AO396" s="318">
        <f t="shared" si="794"/>
        <v>15.31351232</v>
      </c>
      <c r="AP396" s="318">
        <f t="shared" si="794"/>
        <v>16.06496063</v>
      </c>
      <c r="AQ396" s="318">
        <f t="shared" si="794"/>
        <v>34.69084739</v>
      </c>
      <c r="AR396" s="318">
        <f t="shared" si="794"/>
        <v>20.11847511</v>
      </c>
      <c r="AS396" s="318">
        <f t="shared" si="794"/>
        <v>12.02326162</v>
      </c>
      <c r="AT396" s="318">
        <f t="shared" si="794"/>
        <v>12.67939698</v>
      </c>
      <c r="AU396" s="319">
        <f t="shared" si="9"/>
        <v>2.888629013</v>
      </c>
      <c r="AV396" s="320">
        <f t="shared" si="10"/>
        <v>44.33292851</v>
      </c>
    </row>
    <row r="397" ht="11.25" customHeight="1">
      <c r="A397" s="368" t="s">
        <v>2082</v>
      </c>
      <c r="B397" s="122" t="s">
        <v>2083</v>
      </c>
      <c r="C397" s="309">
        <v>1.72</v>
      </c>
      <c r="D397" s="310">
        <v>1.52</v>
      </c>
      <c r="E397" s="316">
        <v>1.4499999999999997</v>
      </c>
      <c r="F397" s="311">
        <v>1.3800000000000001</v>
      </c>
      <c r="G397" s="334">
        <v>1.36</v>
      </c>
      <c r="H397" s="334">
        <v>1.36</v>
      </c>
      <c r="I397" s="334">
        <v>1.36</v>
      </c>
      <c r="J397" s="272"/>
      <c r="K397" s="334">
        <v>1.36</v>
      </c>
      <c r="L397" s="313">
        <v>1.36</v>
      </c>
      <c r="M397" s="272"/>
      <c r="N397" s="359">
        <v>1.36</v>
      </c>
      <c r="O397" s="359">
        <v>1.36</v>
      </c>
      <c r="P397" s="315">
        <v>1.36</v>
      </c>
      <c r="Q397" s="315">
        <v>1.32</v>
      </c>
      <c r="R397" s="315">
        <v>1.1800000000000002</v>
      </c>
      <c r="S397" s="335">
        <v>0.948</v>
      </c>
      <c r="T397" s="335">
        <v>0.8160000000000001</v>
      </c>
      <c r="U397" s="315">
        <v>0.672</v>
      </c>
      <c r="V397" s="335">
        <v>0.592</v>
      </c>
      <c r="W397" s="335">
        <v>0.552</v>
      </c>
      <c r="X397" s="335">
        <v>0.52</v>
      </c>
      <c r="Y397" s="335">
        <v>0.496</v>
      </c>
      <c r="Z397" s="316">
        <f t="shared" si="3"/>
        <v>24.046</v>
      </c>
      <c r="AA397" s="317">
        <f t="shared" si="405"/>
        <v>13.15789474</v>
      </c>
      <c r="AB397" s="317">
        <f t="shared" si="783"/>
        <v>4.827586207</v>
      </c>
      <c r="AC397" s="318">
        <f t="shared" ref="AC397:AF397" si="795">IF(ISERROR((E397/F397-1)*100),"n/a",(E397/F397-1)*100)</f>
        <v>5.072463768</v>
      </c>
      <c r="AD397" s="318">
        <f t="shared" si="795"/>
        <v>1.470588235</v>
      </c>
      <c r="AE397" s="318">
        <f t="shared" si="795"/>
        <v>0</v>
      </c>
      <c r="AF397" s="318">
        <f t="shared" si="795"/>
        <v>0</v>
      </c>
      <c r="AG397" s="318">
        <f t="shared" si="787"/>
        <v>0</v>
      </c>
      <c r="AH397" s="318">
        <f t="shared" si="788"/>
        <v>0</v>
      </c>
      <c r="AI397" s="318">
        <f t="shared" si="789"/>
        <v>0</v>
      </c>
      <c r="AJ397" s="318">
        <f t="shared" ref="AJ397:AT397" si="796">IF(ISERROR((N397/O397-1)*100),"n/a",(N397/O397-1)*100)</f>
        <v>0</v>
      </c>
      <c r="AK397" s="318">
        <f t="shared" si="796"/>
        <v>0</v>
      </c>
      <c r="AL397" s="318">
        <f t="shared" si="796"/>
        <v>3.03030303</v>
      </c>
      <c r="AM397" s="318">
        <f t="shared" si="796"/>
        <v>11.86440678</v>
      </c>
      <c r="AN397" s="318">
        <f t="shared" si="796"/>
        <v>24.47257384</v>
      </c>
      <c r="AO397" s="318">
        <f t="shared" si="796"/>
        <v>16.17647059</v>
      </c>
      <c r="AP397" s="318">
        <f t="shared" si="796"/>
        <v>21.42857143</v>
      </c>
      <c r="AQ397" s="318">
        <f t="shared" si="796"/>
        <v>13.51351351</v>
      </c>
      <c r="AR397" s="318">
        <f t="shared" si="796"/>
        <v>7.246376812</v>
      </c>
      <c r="AS397" s="318">
        <f t="shared" si="796"/>
        <v>6.153846154</v>
      </c>
      <c r="AT397" s="318">
        <f t="shared" si="796"/>
        <v>4.838709677</v>
      </c>
      <c r="AU397" s="319">
        <f t="shared" si="9"/>
        <v>6.662665238</v>
      </c>
      <c r="AV397" s="320">
        <f t="shared" si="10"/>
        <v>7.617948773</v>
      </c>
    </row>
    <row r="398" ht="11.25" customHeight="1">
      <c r="A398" s="232" t="s">
        <v>853</v>
      </c>
      <c r="B398" s="99" t="s">
        <v>854</v>
      </c>
      <c r="C398" s="309">
        <v>6.43</v>
      </c>
      <c r="D398" s="310">
        <v>6.21</v>
      </c>
      <c r="E398" s="310">
        <v>5.9</v>
      </c>
      <c r="F398" s="309">
        <v>5.5</v>
      </c>
      <c r="G398" s="309">
        <v>5.0</v>
      </c>
      <c r="H398" s="309">
        <v>4.25</v>
      </c>
      <c r="I398" s="309">
        <v>3.7</v>
      </c>
      <c r="J398" s="322"/>
      <c r="K398" s="309">
        <v>3.3</v>
      </c>
      <c r="L398" s="323">
        <v>2.9</v>
      </c>
      <c r="M398" s="322"/>
      <c r="N398" s="356">
        <v>2.5</v>
      </c>
      <c r="O398" s="356">
        <v>2.15</v>
      </c>
      <c r="P398" s="324">
        <v>1.9</v>
      </c>
      <c r="Q398" s="324">
        <v>1.5</v>
      </c>
      <c r="R398" s="324">
        <v>1.1</v>
      </c>
      <c r="S398" s="324">
        <v>0.78</v>
      </c>
      <c r="T398" s="324">
        <v>0.7</v>
      </c>
      <c r="U398" s="324">
        <v>0.63</v>
      </c>
      <c r="V398" s="324">
        <v>0.59</v>
      </c>
      <c r="W398" s="324">
        <v>0.55</v>
      </c>
      <c r="X398" s="324">
        <v>0.51</v>
      </c>
      <c r="Y398" s="324">
        <v>0.47</v>
      </c>
      <c r="Z398" s="316">
        <f t="shared" si="3"/>
        <v>56.57</v>
      </c>
      <c r="AA398" s="317">
        <f t="shared" si="405"/>
        <v>3.542673108</v>
      </c>
      <c r="AB398" s="317">
        <f t="shared" si="783"/>
        <v>5.254237288</v>
      </c>
      <c r="AC398" s="318">
        <f t="shared" ref="AC398:AF398" si="797">IF(ISERROR((E398/F398-1)*100),"n/a",(E398/F398-1)*100)</f>
        <v>7.272727273</v>
      </c>
      <c r="AD398" s="318">
        <f t="shared" si="797"/>
        <v>10</v>
      </c>
      <c r="AE398" s="318">
        <f t="shared" si="797"/>
        <v>17.64705882</v>
      </c>
      <c r="AF398" s="318">
        <f t="shared" si="797"/>
        <v>14.86486486</v>
      </c>
      <c r="AG398" s="318">
        <f t="shared" si="787"/>
        <v>12.12121212</v>
      </c>
      <c r="AH398" s="318">
        <f t="shared" si="788"/>
        <v>13.79310345</v>
      </c>
      <c r="AI398" s="318">
        <f t="shared" si="789"/>
        <v>16</v>
      </c>
      <c r="AJ398" s="318">
        <f t="shared" ref="AJ398:AT398" si="798">IF(ISERROR((N398/O398-1)*100),"n/a",(N398/O398-1)*100)</f>
        <v>16.27906977</v>
      </c>
      <c r="AK398" s="318">
        <f t="shared" si="798"/>
        <v>13.15789474</v>
      </c>
      <c r="AL398" s="318">
        <f t="shared" si="798"/>
        <v>26.66666667</v>
      </c>
      <c r="AM398" s="318">
        <f t="shared" si="798"/>
        <v>36.36363636</v>
      </c>
      <c r="AN398" s="318">
        <f t="shared" si="798"/>
        <v>41.02564103</v>
      </c>
      <c r="AO398" s="318">
        <f t="shared" si="798"/>
        <v>11.42857143</v>
      </c>
      <c r="AP398" s="318">
        <f t="shared" si="798"/>
        <v>11.11111111</v>
      </c>
      <c r="AQ398" s="318">
        <f t="shared" si="798"/>
        <v>6.779661017</v>
      </c>
      <c r="AR398" s="318">
        <f t="shared" si="798"/>
        <v>7.272727273</v>
      </c>
      <c r="AS398" s="318">
        <f t="shared" si="798"/>
        <v>7.843137255</v>
      </c>
      <c r="AT398" s="318">
        <f t="shared" si="798"/>
        <v>8.510638298</v>
      </c>
      <c r="AU398" s="319">
        <f t="shared" si="9"/>
        <v>14.34673159</v>
      </c>
      <c r="AV398" s="320">
        <f t="shared" si="10"/>
        <v>9.850381211</v>
      </c>
    </row>
    <row r="399" ht="11.25" customHeight="1">
      <c r="A399" s="232" t="s">
        <v>855</v>
      </c>
      <c r="B399" s="99" t="s">
        <v>856</v>
      </c>
      <c r="C399" s="309">
        <v>1.05</v>
      </c>
      <c r="D399" s="310">
        <v>0.75</v>
      </c>
      <c r="E399" s="310">
        <v>0.66</v>
      </c>
      <c r="F399" s="309">
        <v>0.59</v>
      </c>
      <c r="G399" s="309">
        <v>0.58</v>
      </c>
      <c r="H399" s="309">
        <v>0.52</v>
      </c>
      <c r="I399" s="309">
        <v>0.43</v>
      </c>
      <c r="J399" s="322"/>
      <c r="K399" s="309">
        <v>0.4</v>
      </c>
      <c r="L399" s="326">
        <v>0.38</v>
      </c>
      <c r="M399" s="322"/>
      <c r="N399" s="356">
        <v>0.36</v>
      </c>
      <c r="O399" s="357">
        <v>0.34</v>
      </c>
      <c r="P399" s="325">
        <v>0.66</v>
      </c>
      <c r="Q399" s="324">
        <v>0.64818</v>
      </c>
      <c r="R399" s="324">
        <v>0.63636</v>
      </c>
      <c r="S399" s="324">
        <v>0.60909</v>
      </c>
      <c r="T399" s="325">
        <v>0.58182</v>
      </c>
      <c r="U399" s="324">
        <v>0.49106</v>
      </c>
      <c r="V399" s="324">
        <v>0.32117</v>
      </c>
      <c r="W399" s="325">
        <v>0.2979</v>
      </c>
      <c r="X399" s="324">
        <v>0.29194</v>
      </c>
      <c r="Y399" s="324">
        <v>0.17634</v>
      </c>
      <c r="Z399" s="316">
        <f t="shared" si="3"/>
        <v>10.77386</v>
      </c>
      <c r="AA399" s="317">
        <f t="shared" si="405"/>
        <v>40</v>
      </c>
      <c r="AB399" s="317">
        <f t="shared" si="783"/>
        <v>13.63636364</v>
      </c>
      <c r="AC399" s="318">
        <f t="shared" ref="AC399:AF399" si="799">IF(ISERROR((E399/F399-1)*100),"n/a",(E399/F399-1)*100)</f>
        <v>11.86440678</v>
      </c>
      <c r="AD399" s="318">
        <f t="shared" si="799"/>
        <v>1.724137931</v>
      </c>
      <c r="AE399" s="318">
        <f t="shared" si="799"/>
        <v>11.53846154</v>
      </c>
      <c r="AF399" s="318">
        <f t="shared" si="799"/>
        <v>20.93023256</v>
      </c>
      <c r="AG399" s="318">
        <f t="shared" si="787"/>
        <v>7.5</v>
      </c>
      <c r="AH399" s="318">
        <f t="shared" si="788"/>
        <v>5.263157895</v>
      </c>
      <c r="AI399" s="318">
        <f t="shared" si="789"/>
        <v>5.555555556</v>
      </c>
      <c r="AJ399" s="318">
        <f t="shared" ref="AJ399:AT399" si="800">IF(ISERROR((N399/O399-1)*100),"n/a",(N399/O399-1)*100)</f>
        <v>5.882352941</v>
      </c>
      <c r="AK399" s="318">
        <f t="shared" si="800"/>
        <v>-48.48484848</v>
      </c>
      <c r="AL399" s="318">
        <f t="shared" si="800"/>
        <v>1.823567528</v>
      </c>
      <c r="AM399" s="318">
        <f t="shared" si="800"/>
        <v>1.857439185</v>
      </c>
      <c r="AN399" s="318">
        <f t="shared" si="800"/>
        <v>4.477170861</v>
      </c>
      <c r="AO399" s="318">
        <f t="shared" si="800"/>
        <v>4.687016603</v>
      </c>
      <c r="AP399" s="318">
        <f t="shared" si="800"/>
        <v>18.4824665</v>
      </c>
      <c r="AQ399" s="318">
        <f t="shared" si="800"/>
        <v>52.89721954</v>
      </c>
      <c r="AR399" s="318">
        <f t="shared" si="800"/>
        <v>7.811346089</v>
      </c>
      <c r="AS399" s="318">
        <f t="shared" si="800"/>
        <v>2.04151538</v>
      </c>
      <c r="AT399" s="318">
        <f t="shared" si="800"/>
        <v>65.5551775</v>
      </c>
      <c r="AU399" s="319">
        <f t="shared" si="9"/>
        <v>11.75213698</v>
      </c>
      <c r="AV399" s="320">
        <f t="shared" si="10"/>
        <v>22.69942427</v>
      </c>
    </row>
    <row r="400" ht="11.25" customHeight="1">
      <c r="A400" s="342" t="s">
        <v>1910</v>
      </c>
      <c r="B400" s="99" t="s">
        <v>1911</v>
      </c>
      <c r="C400" s="309">
        <v>1.0</v>
      </c>
      <c r="D400" s="310">
        <v>0.54</v>
      </c>
      <c r="E400" s="349">
        <v>0.4</v>
      </c>
      <c r="F400" s="309">
        <v>0.34</v>
      </c>
      <c r="G400" s="309">
        <v>0.32</v>
      </c>
      <c r="H400" s="328">
        <v>0.24</v>
      </c>
      <c r="I400" s="309">
        <v>0.12</v>
      </c>
      <c r="J400" s="322"/>
      <c r="K400" s="328">
        <v>0.0</v>
      </c>
      <c r="L400" s="326">
        <v>0.0</v>
      </c>
      <c r="M400" s="322"/>
      <c r="N400" s="357">
        <v>0.0</v>
      </c>
      <c r="O400" s="357">
        <v>0.0</v>
      </c>
      <c r="P400" s="325">
        <v>0.0</v>
      </c>
      <c r="Q400" s="325">
        <v>0.0</v>
      </c>
      <c r="R400" s="325">
        <v>0.0</v>
      </c>
      <c r="S400" s="325">
        <v>0.0</v>
      </c>
      <c r="T400" s="325">
        <v>0.0</v>
      </c>
      <c r="U400" s="325">
        <v>0.0</v>
      </c>
      <c r="V400" s="325">
        <v>0.0</v>
      </c>
      <c r="W400" s="325">
        <v>0.0</v>
      </c>
      <c r="X400" s="325">
        <v>0.0</v>
      </c>
      <c r="Y400" s="325">
        <v>0.0</v>
      </c>
      <c r="Z400" s="316">
        <f t="shared" si="3"/>
        <v>2.96</v>
      </c>
      <c r="AA400" s="317">
        <f t="shared" si="405"/>
        <v>85.18518519</v>
      </c>
      <c r="AB400" s="317">
        <f t="shared" si="783"/>
        <v>35</v>
      </c>
      <c r="AC400" s="318">
        <f t="shared" ref="AC400:AF400" si="801">IF(ISERROR((E400/F400-1)*100),"n/a",(E400/F400-1)*100)</f>
        <v>17.64705882</v>
      </c>
      <c r="AD400" s="318">
        <f t="shared" si="801"/>
        <v>6.25</v>
      </c>
      <c r="AE400" s="318">
        <f t="shared" si="801"/>
        <v>33.33333333</v>
      </c>
      <c r="AF400" s="318">
        <f t="shared" si="801"/>
        <v>100</v>
      </c>
      <c r="AG400" s="318" t="str">
        <f t="shared" si="787"/>
        <v>n/a</v>
      </c>
      <c r="AH400" s="318" t="str">
        <f t="shared" si="788"/>
        <v>n/a</v>
      </c>
      <c r="AI400" s="318" t="str">
        <f t="shared" si="789"/>
        <v>n/a</v>
      </c>
      <c r="AJ400" s="318" t="str">
        <f t="shared" ref="AJ400:AT400" si="802">IF(ISERROR((N400/O400-1)*100),"n/a",(N400/O400-1)*100)</f>
        <v>n/a</v>
      </c>
      <c r="AK400" s="318" t="str">
        <f t="shared" si="802"/>
        <v>n/a</v>
      </c>
      <c r="AL400" s="318" t="str">
        <f t="shared" si="802"/>
        <v>n/a</v>
      </c>
      <c r="AM400" s="318" t="str">
        <f t="shared" si="802"/>
        <v>n/a</v>
      </c>
      <c r="AN400" s="318" t="str">
        <f t="shared" si="802"/>
        <v>n/a</v>
      </c>
      <c r="AO400" s="318" t="str">
        <f t="shared" si="802"/>
        <v>n/a</v>
      </c>
      <c r="AP400" s="318" t="str">
        <f t="shared" si="802"/>
        <v>n/a</v>
      </c>
      <c r="AQ400" s="318" t="str">
        <f t="shared" si="802"/>
        <v>n/a</v>
      </c>
      <c r="AR400" s="318" t="str">
        <f t="shared" si="802"/>
        <v>n/a</v>
      </c>
      <c r="AS400" s="318" t="str">
        <f t="shared" si="802"/>
        <v>n/a</v>
      </c>
      <c r="AT400" s="318" t="str">
        <f t="shared" si="802"/>
        <v>n/a</v>
      </c>
      <c r="AU400" s="319">
        <f t="shared" si="9"/>
        <v>46.23592956</v>
      </c>
      <c r="AV400" s="320">
        <f t="shared" si="10"/>
        <v>37.72675703</v>
      </c>
    </row>
    <row r="401" ht="11.25" customHeight="1">
      <c r="A401" s="336" t="s">
        <v>1575</v>
      </c>
      <c r="B401" s="331" t="s">
        <v>1576</v>
      </c>
      <c r="C401" s="309">
        <v>1.1</v>
      </c>
      <c r="D401" s="310">
        <v>0.96</v>
      </c>
      <c r="E401" s="347">
        <v>0.8</v>
      </c>
      <c r="F401" s="337">
        <v>0.68</v>
      </c>
      <c r="G401" s="337">
        <v>0.58</v>
      </c>
      <c r="H401" s="343">
        <v>0.52</v>
      </c>
      <c r="I401" s="337">
        <v>0.13</v>
      </c>
      <c r="J401" s="338"/>
      <c r="K401" s="343">
        <v>0.0</v>
      </c>
      <c r="L401" s="344">
        <v>0.0</v>
      </c>
      <c r="M401" s="338"/>
      <c r="N401" s="364">
        <v>0.0</v>
      </c>
      <c r="O401" s="364">
        <v>0.0</v>
      </c>
      <c r="P401" s="340">
        <v>0.0</v>
      </c>
      <c r="Q401" s="340">
        <v>0.0</v>
      </c>
      <c r="R401" s="340">
        <v>0.0</v>
      </c>
      <c r="S401" s="340">
        <v>0.0</v>
      </c>
      <c r="T401" s="340">
        <v>0.0</v>
      </c>
      <c r="U401" s="340">
        <v>0.0</v>
      </c>
      <c r="V401" s="340">
        <v>0.0</v>
      </c>
      <c r="W401" s="340">
        <v>0.0</v>
      </c>
      <c r="X401" s="340">
        <v>0.0</v>
      </c>
      <c r="Y401" s="340">
        <v>0.0</v>
      </c>
      <c r="Z401" s="316">
        <f t="shared" si="3"/>
        <v>4.77</v>
      </c>
      <c r="AA401" s="317">
        <f t="shared" si="405"/>
        <v>14.58333333</v>
      </c>
      <c r="AB401" s="317">
        <f t="shared" si="783"/>
        <v>20</v>
      </c>
      <c r="AC401" s="318">
        <f t="shared" ref="AC401:AF401" si="803">IF(ISERROR((E401/F401-1)*100),"n/a",(E401/F401-1)*100)</f>
        <v>17.64705882</v>
      </c>
      <c r="AD401" s="318">
        <f t="shared" si="803"/>
        <v>17.24137931</v>
      </c>
      <c r="AE401" s="318">
        <f t="shared" si="803"/>
        <v>11.53846154</v>
      </c>
      <c r="AF401" s="318">
        <f t="shared" si="803"/>
        <v>300</v>
      </c>
      <c r="AG401" s="318" t="str">
        <f t="shared" si="787"/>
        <v>n/a</v>
      </c>
      <c r="AH401" s="318" t="str">
        <f t="shared" si="788"/>
        <v>n/a</v>
      </c>
      <c r="AI401" s="318" t="str">
        <f t="shared" si="789"/>
        <v>n/a</v>
      </c>
      <c r="AJ401" s="318" t="str">
        <f t="shared" ref="AJ401:AT401" si="804">IF(ISERROR((N401/O401-1)*100),"n/a",(N401/O401-1)*100)</f>
        <v>n/a</v>
      </c>
      <c r="AK401" s="318" t="str">
        <f t="shared" si="804"/>
        <v>n/a</v>
      </c>
      <c r="AL401" s="318" t="str">
        <f t="shared" si="804"/>
        <v>n/a</v>
      </c>
      <c r="AM401" s="318" t="str">
        <f t="shared" si="804"/>
        <v>n/a</v>
      </c>
      <c r="AN401" s="318" t="str">
        <f t="shared" si="804"/>
        <v>n/a</v>
      </c>
      <c r="AO401" s="318" t="str">
        <f t="shared" si="804"/>
        <v>n/a</v>
      </c>
      <c r="AP401" s="318" t="str">
        <f t="shared" si="804"/>
        <v>n/a</v>
      </c>
      <c r="AQ401" s="318" t="str">
        <f t="shared" si="804"/>
        <v>n/a</v>
      </c>
      <c r="AR401" s="318" t="str">
        <f t="shared" si="804"/>
        <v>n/a</v>
      </c>
      <c r="AS401" s="318" t="str">
        <f t="shared" si="804"/>
        <v>n/a</v>
      </c>
      <c r="AT401" s="318" t="str">
        <f t="shared" si="804"/>
        <v>n/a</v>
      </c>
      <c r="AU401" s="319">
        <f t="shared" si="9"/>
        <v>63.5017055</v>
      </c>
      <c r="AV401" s="320">
        <f t="shared" si="10"/>
        <v>115.8962415</v>
      </c>
    </row>
    <row r="402" ht="11.25" customHeight="1">
      <c r="A402" s="321" t="s">
        <v>1577</v>
      </c>
      <c r="B402" s="99" t="s">
        <v>1578</v>
      </c>
      <c r="C402" s="309">
        <v>2.56</v>
      </c>
      <c r="D402" s="310">
        <v>2.4</v>
      </c>
      <c r="E402" s="316">
        <v>2.24</v>
      </c>
      <c r="F402" s="309">
        <v>2.08</v>
      </c>
      <c r="G402" s="309">
        <v>1.92</v>
      </c>
      <c r="H402" s="309">
        <v>1.76</v>
      </c>
      <c r="I402" s="309">
        <v>1.57</v>
      </c>
      <c r="J402" s="322"/>
      <c r="K402" s="309">
        <v>1.37</v>
      </c>
      <c r="L402" s="326">
        <v>1.2</v>
      </c>
      <c r="M402" s="322"/>
      <c r="N402" s="355">
        <v>1.2</v>
      </c>
      <c r="O402" s="357">
        <v>1.2</v>
      </c>
      <c r="P402" s="325">
        <v>1.2</v>
      </c>
      <c r="Q402" s="325">
        <v>1.2</v>
      </c>
      <c r="R402" s="325">
        <v>1.2</v>
      </c>
      <c r="S402" s="325">
        <v>1.2</v>
      </c>
      <c r="T402" s="325">
        <v>1.2</v>
      </c>
      <c r="U402" s="325">
        <v>1.695</v>
      </c>
      <c r="V402" s="325">
        <v>1.86</v>
      </c>
      <c r="W402" s="325">
        <v>1.86</v>
      </c>
      <c r="X402" s="325">
        <v>1.86</v>
      </c>
      <c r="Y402" s="325">
        <v>1.86</v>
      </c>
      <c r="Z402" s="316">
        <f t="shared" si="3"/>
        <v>34.635</v>
      </c>
      <c r="AA402" s="317">
        <f t="shared" si="405"/>
        <v>6.666666667</v>
      </c>
      <c r="AB402" s="317">
        <f t="shared" si="783"/>
        <v>7.142857143</v>
      </c>
      <c r="AC402" s="318">
        <f t="shared" ref="AC402:AF402" si="805">IF(ISERROR((E402/F402-1)*100),"n/a",(E402/F402-1)*100)</f>
        <v>7.692307692</v>
      </c>
      <c r="AD402" s="318">
        <f t="shared" si="805"/>
        <v>8.333333333</v>
      </c>
      <c r="AE402" s="318">
        <f t="shared" si="805"/>
        <v>9.090909091</v>
      </c>
      <c r="AF402" s="318">
        <f t="shared" si="805"/>
        <v>12.10191083</v>
      </c>
      <c r="AG402" s="318">
        <f t="shared" si="787"/>
        <v>14.59854015</v>
      </c>
      <c r="AH402" s="318">
        <f t="shared" si="788"/>
        <v>14.16666667</v>
      </c>
      <c r="AI402" s="318">
        <f t="shared" si="789"/>
        <v>0</v>
      </c>
      <c r="AJ402" s="318">
        <f t="shared" ref="AJ402:AT402" si="806">IF(ISERROR((N402/O402-1)*100),"n/a",(N402/O402-1)*100)</f>
        <v>0</v>
      </c>
      <c r="AK402" s="318">
        <f t="shared" si="806"/>
        <v>0</v>
      </c>
      <c r="AL402" s="318">
        <f t="shared" si="806"/>
        <v>0</v>
      </c>
      <c r="AM402" s="318">
        <f t="shared" si="806"/>
        <v>0</v>
      </c>
      <c r="AN402" s="318">
        <f t="shared" si="806"/>
        <v>0</v>
      </c>
      <c r="AO402" s="318">
        <f t="shared" si="806"/>
        <v>0</v>
      </c>
      <c r="AP402" s="318">
        <f t="shared" si="806"/>
        <v>-29.20353982</v>
      </c>
      <c r="AQ402" s="318">
        <f t="shared" si="806"/>
        <v>-8.870967742</v>
      </c>
      <c r="AR402" s="318">
        <f t="shared" si="806"/>
        <v>0</v>
      </c>
      <c r="AS402" s="318">
        <f t="shared" si="806"/>
        <v>0</v>
      </c>
      <c r="AT402" s="318">
        <f t="shared" si="806"/>
        <v>0</v>
      </c>
      <c r="AU402" s="319">
        <f t="shared" si="9"/>
        <v>2.0859342</v>
      </c>
      <c r="AV402" s="320">
        <f t="shared" si="10"/>
        <v>9.491026134</v>
      </c>
    </row>
    <row r="403" ht="11.25" customHeight="1">
      <c r="A403" s="232" t="s">
        <v>858</v>
      </c>
      <c r="B403" s="99" t="s">
        <v>859</v>
      </c>
      <c r="C403" s="309">
        <v>1.93</v>
      </c>
      <c r="D403" s="310">
        <v>1.66</v>
      </c>
      <c r="E403" s="316">
        <v>1.45</v>
      </c>
      <c r="F403" s="309">
        <v>1.34</v>
      </c>
      <c r="G403" s="309">
        <v>1.24</v>
      </c>
      <c r="H403" s="309">
        <v>1.07</v>
      </c>
      <c r="I403" s="309">
        <v>0.89</v>
      </c>
      <c r="J403" s="322"/>
      <c r="K403" s="309">
        <v>0.77</v>
      </c>
      <c r="L403" s="323">
        <v>0.66</v>
      </c>
      <c r="M403" s="322"/>
      <c r="N403" s="356">
        <v>0.57</v>
      </c>
      <c r="O403" s="357">
        <v>0.48</v>
      </c>
      <c r="P403" s="325">
        <v>0.48</v>
      </c>
      <c r="Q403" s="324">
        <v>0.46</v>
      </c>
      <c r="R403" s="324">
        <v>0.38</v>
      </c>
      <c r="S403" s="325">
        <v>0.32</v>
      </c>
      <c r="T403" s="324">
        <v>0.28222</v>
      </c>
      <c r="U403" s="325">
        <v>0.24888</v>
      </c>
      <c r="V403" s="325">
        <v>0.24888</v>
      </c>
      <c r="W403" s="325">
        <v>0.24888</v>
      </c>
      <c r="X403" s="325">
        <v>0.24888</v>
      </c>
      <c r="Y403" s="324">
        <v>0.24888</v>
      </c>
      <c r="Z403" s="316">
        <f t="shared" si="3"/>
        <v>15.22662</v>
      </c>
      <c r="AA403" s="317">
        <f t="shared" si="405"/>
        <v>16.26506024</v>
      </c>
      <c r="AB403" s="317">
        <f t="shared" si="783"/>
        <v>14.48275862</v>
      </c>
      <c r="AC403" s="318">
        <f t="shared" ref="AC403:AF403" si="807">IF(ISERROR((E403/F403-1)*100),"n/a",(E403/F403-1)*100)</f>
        <v>8.208955224</v>
      </c>
      <c r="AD403" s="318">
        <f t="shared" si="807"/>
        <v>8.064516129</v>
      </c>
      <c r="AE403" s="318">
        <f t="shared" si="807"/>
        <v>15.88785047</v>
      </c>
      <c r="AF403" s="318">
        <f t="shared" si="807"/>
        <v>20.2247191</v>
      </c>
      <c r="AG403" s="318">
        <f t="shared" si="787"/>
        <v>15.58441558</v>
      </c>
      <c r="AH403" s="318">
        <f t="shared" si="788"/>
        <v>16.66666667</v>
      </c>
      <c r="AI403" s="318">
        <f t="shared" si="789"/>
        <v>15.78947368</v>
      </c>
      <c r="AJ403" s="318">
        <f t="shared" ref="AJ403:AT403" si="808">IF(ISERROR((N403/O403-1)*100),"n/a",(N403/O403-1)*100)</f>
        <v>18.75</v>
      </c>
      <c r="AK403" s="318">
        <f t="shared" si="808"/>
        <v>0</v>
      </c>
      <c r="AL403" s="318">
        <f t="shared" si="808"/>
        <v>4.347826087</v>
      </c>
      <c r="AM403" s="318">
        <f t="shared" si="808"/>
        <v>21.05263158</v>
      </c>
      <c r="AN403" s="318">
        <f t="shared" si="808"/>
        <v>18.75</v>
      </c>
      <c r="AO403" s="318">
        <f t="shared" si="808"/>
        <v>13.38671958</v>
      </c>
      <c r="AP403" s="318">
        <f t="shared" si="808"/>
        <v>13.39601414</v>
      </c>
      <c r="AQ403" s="318">
        <f t="shared" si="808"/>
        <v>0</v>
      </c>
      <c r="AR403" s="318">
        <f t="shared" si="808"/>
        <v>0</v>
      </c>
      <c r="AS403" s="318">
        <f t="shared" si="808"/>
        <v>0</v>
      </c>
      <c r="AT403" s="318">
        <f t="shared" si="808"/>
        <v>0</v>
      </c>
      <c r="AU403" s="319">
        <f t="shared" si="9"/>
        <v>11.04288036</v>
      </c>
      <c r="AV403" s="320">
        <f t="shared" si="10"/>
        <v>7.688485522</v>
      </c>
    </row>
    <row r="404" ht="11.25" customHeight="1">
      <c r="A404" s="336" t="s">
        <v>860</v>
      </c>
      <c r="B404" s="331" t="s">
        <v>861</v>
      </c>
      <c r="C404" s="309">
        <v>2.96</v>
      </c>
      <c r="D404" s="310">
        <v>2.8</v>
      </c>
      <c r="E404" s="332">
        <v>2.61</v>
      </c>
      <c r="F404" s="309">
        <v>2.32</v>
      </c>
      <c r="G404" s="309">
        <v>1.97</v>
      </c>
      <c r="H404" s="309">
        <v>1.64</v>
      </c>
      <c r="I404" s="309">
        <v>1.41</v>
      </c>
      <c r="J404" s="322" t="s">
        <v>2154</v>
      </c>
      <c r="K404" s="309">
        <v>1.27</v>
      </c>
      <c r="L404" s="323">
        <v>1.12</v>
      </c>
      <c r="M404" s="322"/>
      <c r="N404" s="356">
        <v>1.02</v>
      </c>
      <c r="O404" s="357">
        <v>1.0</v>
      </c>
      <c r="P404" s="324">
        <v>0.94</v>
      </c>
      <c r="Q404" s="324">
        <v>0.86</v>
      </c>
      <c r="R404" s="324">
        <v>0.74</v>
      </c>
      <c r="S404" s="324">
        <v>0.72</v>
      </c>
      <c r="T404" s="324">
        <v>0.67</v>
      </c>
      <c r="U404" s="324">
        <v>0.62</v>
      </c>
      <c r="V404" s="325">
        <v>0.6</v>
      </c>
      <c r="W404" s="325">
        <v>0.6</v>
      </c>
      <c r="X404" s="325">
        <v>1.52</v>
      </c>
      <c r="Y404" s="324">
        <v>1.52</v>
      </c>
      <c r="Z404" s="316">
        <f t="shared" si="3"/>
        <v>28.91</v>
      </c>
      <c r="AA404" s="317">
        <f t="shared" si="405"/>
        <v>5.714285714</v>
      </c>
      <c r="AB404" s="317">
        <f t="shared" si="783"/>
        <v>7.279693487</v>
      </c>
      <c r="AC404" s="318">
        <f t="shared" ref="AC404:AF404" si="809">IF(ISERROR((E404/F404-1)*100),"n/a",(E404/F404-1)*100)</f>
        <v>12.5</v>
      </c>
      <c r="AD404" s="318">
        <f t="shared" si="809"/>
        <v>17.76649746</v>
      </c>
      <c r="AE404" s="318">
        <f t="shared" si="809"/>
        <v>20.12195122</v>
      </c>
      <c r="AF404" s="318">
        <f t="shared" si="809"/>
        <v>16.31205674</v>
      </c>
      <c r="AG404" s="318">
        <f t="shared" si="787"/>
        <v>11.02362205</v>
      </c>
      <c r="AH404" s="318">
        <f t="shared" si="788"/>
        <v>13.39285714</v>
      </c>
      <c r="AI404" s="318">
        <f t="shared" si="789"/>
        <v>9.803921569</v>
      </c>
      <c r="AJ404" s="318">
        <f t="shared" ref="AJ404:AT404" si="810">IF(ISERROR((N404/O404-1)*100),"n/a",(N404/O404-1)*100)</f>
        <v>2</v>
      </c>
      <c r="AK404" s="318">
        <f t="shared" si="810"/>
        <v>6.382978723</v>
      </c>
      <c r="AL404" s="318">
        <f t="shared" si="810"/>
        <v>9.302325581</v>
      </c>
      <c r="AM404" s="318">
        <f t="shared" si="810"/>
        <v>16.21621622</v>
      </c>
      <c r="AN404" s="318">
        <f t="shared" si="810"/>
        <v>2.777777778</v>
      </c>
      <c r="AO404" s="318">
        <f t="shared" si="810"/>
        <v>7.462686567</v>
      </c>
      <c r="AP404" s="318">
        <f t="shared" si="810"/>
        <v>8.064516129</v>
      </c>
      <c r="AQ404" s="318">
        <f t="shared" si="810"/>
        <v>3.333333333</v>
      </c>
      <c r="AR404" s="318">
        <f t="shared" si="810"/>
        <v>0</v>
      </c>
      <c r="AS404" s="318">
        <f t="shared" si="810"/>
        <v>-60.52631579</v>
      </c>
      <c r="AT404" s="318">
        <f t="shared" si="810"/>
        <v>0</v>
      </c>
      <c r="AU404" s="319">
        <f t="shared" si="9"/>
        <v>5.446420196</v>
      </c>
      <c r="AV404" s="320">
        <f t="shared" si="10"/>
        <v>16.59024595</v>
      </c>
    </row>
    <row r="405" ht="11.25" customHeight="1">
      <c r="A405" s="392" t="s">
        <v>1912</v>
      </c>
      <c r="B405" s="122" t="s">
        <v>1913</v>
      </c>
      <c r="C405" s="309">
        <v>0.35</v>
      </c>
      <c r="D405" s="310">
        <v>0.25</v>
      </c>
      <c r="E405" s="99">
        <v>0.16</v>
      </c>
      <c r="F405" s="363">
        <v>0.15</v>
      </c>
      <c r="G405" s="363">
        <v>0.08</v>
      </c>
      <c r="H405" s="363">
        <v>0.07</v>
      </c>
      <c r="I405" s="363">
        <v>0.035</v>
      </c>
      <c r="J405" s="363"/>
      <c r="K405" s="363">
        <v>0.095</v>
      </c>
      <c r="L405" s="122">
        <v>0.05</v>
      </c>
      <c r="M405" s="363"/>
      <c r="N405" s="253">
        <v>0.05</v>
      </c>
      <c r="O405" s="253">
        <v>0.05</v>
      </c>
      <c r="P405" s="121">
        <v>0.05</v>
      </c>
      <c r="Q405" s="121">
        <v>0.05</v>
      </c>
      <c r="R405" s="121">
        <v>0.05</v>
      </c>
      <c r="S405" s="121">
        <v>0.05</v>
      </c>
      <c r="T405" s="121">
        <v>0.076</v>
      </c>
      <c r="U405" s="121">
        <v>0.04</v>
      </c>
      <c r="V405" s="121">
        <v>0.04</v>
      </c>
      <c r="W405" s="121">
        <v>0.04</v>
      </c>
      <c r="X405" s="121">
        <v>0.04</v>
      </c>
      <c r="Y405" s="121">
        <v>0.04</v>
      </c>
      <c r="Z405" s="316">
        <f t="shared" si="3"/>
        <v>1.816</v>
      </c>
      <c r="AA405" s="317">
        <f t="shared" si="405"/>
        <v>40</v>
      </c>
      <c r="AB405" s="317">
        <f t="shared" si="783"/>
        <v>56.25</v>
      </c>
      <c r="AC405" s="318">
        <f t="shared" ref="AC405:AF405" si="811">IF(ISERROR((E405/F405-1)*100),"n/a",(E405/F405-1)*100)</f>
        <v>6.666666667</v>
      </c>
      <c r="AD405" s="318">
        <f t="shared" si="811"/>
        <v>87.5</v>
      </c>
      <c r="AE405" s="318">
        <f t="shared" si="811"/>
        <v>14.28571429</v>
      </c>
      <c r="AF405" s="318">
        <f t="shared" si="811"/>
        <v>100</v>
      </c>
      <c r="AG405" s="318">
        <f t="shared" si="787"/>
        <v>-63.15789474</v>
      </c>
      <c r="AH405" s="318">
        <f t="shared" si="788"/>
        <v>90</v>
      </c>
      <c r="AI405" s="318">
        <f t="shared" si="789"/>
        <v>0</v>
      </c>
      <c r="AJ405" s="318">
        <f t="shared" ref="AJ405:AT405" si="812">IF(ISERROR((N405/O405-1)*100),"n/a",(N405/O405-1)*100)</f>
        <v>0</v>
      </c>
      <c r="AK405" s="318">
        <f t="shared" si="812"/>
        <v>0</v>
      </c>
      <c r="AL405" s="318">
        <f t="shared" si="812"/>
        <v>0</v>
      </c>
      <c r="AM405" s="318">
        <f t="shared" si="812"/>
        <v>0</v>
      </c>
      <c r="AN405" s="318">
        <f t="shared" si="812"/>
        <v>0</v>
      </c>
      <c r="AO405" s="318">
        <f t="shared" si="812"/>
        <v>-34.21052632</v>
      </c>
      <c r="AP405" s="318">
        <f t="shared" si="812"/>
        <v>90</v>
      </c>
      <c r="AQ405" s="318">
        <f t="shared" si="812"/>
        <v>0</v>
      </c>
      <c r="AR405" s="318">
        <f t="shared" si="812"/>
        <v>0</v>
      </c>
      <c r="AS405" s="318">
        <f t="shared" si="812"/>
        <v>0</v>
      </c>
      <c r="AT405" s="318">
        <f t="shared" si="812"/>
        <v>0</v>
      </c>
      <c r="AU405" s="319">
        <f t="shared" si="9"/>
        <v>19.36669799</v>
      </c>
      <c r="AV405" s="320">
        <f t="shared" si="10"/>
        <v>43.84586551</v>
      </c>
    </row>
    <row r="406" ht="11.25" customHeight="1">
      <c r="A406" s="321" t="s">
        <v>1318</v>
      </c>
      <c r="B406" s="99" t="s">
        <v>1319</v>
      </c>
      <c r="C406" s="309">
        <v>1.7</v>
      </c>
      <c r="D406" s="310">
        <v>1.46</v>
      </c>
      <c r="E406" s="316">
        <v>1.25</v>
      </c>
      <c r="F406" s="309">
        <v>1.13</v>
      </c>
      <c r="G406" s="309">
        <v>1.02</v>
      </c>
      <c r="H406" s="309">
        <v>0.94</v>
      </c>
      <c r="I406" s="309">
        <v>0.87</v>
      </c>
      <c r="J406" s="322"/>
      <c r="K406" s="309">
        <v>0.82</v>
      </c>
      <c r="L406" s="323">
        <v>0.75</v>
      </c>
      <c r="M406" s="322"/>
      <c r="N406" s="357">
        <v>0.72</v>
      </c>
      <c r="O406" s="356">
        <v>0.72</v>
      </c>
      <c r="P406" s="324">
        <v>0.71</v>
      </c>
      <c r="Q406" s="324">
        <v>0.67</v>
      </c>
      <c r="R406" s="324">
        <v>0.63</v>
      </c>
      <c r="S406" s="324">
        <v>0.59</v>
      </c>
      <c r="T406" s="324">
        <v>0.55</v>
      </c>
      <c r="U406" s="324">
        <v>0.51</v>
      </c>
      <c r="V406" s="324">
        <v>0.47</v>
      </c>
      <c r="W406" s="324">
        <v>0.43</v>
      </c>
      <c r="X406" s="325">
        <v>0.4</v>
      </c>
      <c r="Y406" s="325">
        <v>0.4</v>
      </c>
      <c r="Z406" s="316">
        <f t="shared" si="3"/>
        <v>16.74</v>
      </c>
      <c r="AA406" s="317">
        <f t="shared" si="405"/>
        <v>16.43835616</v>
      </c>
      <c r="AB406" s="317">
        <f t="shared" si="783"/>
        <v>16.8</v>
      </c>
      <c r="AC406" s="318">
        <f t="shared" ref="AC406:AF406" si="813">IF(ISERROR((E406/F406-1)*100),"n/a",(E406/F406-1)*100)</f>
        <v>10.61946903</v>
      </c>
      <c r="AD406" s="318">
        <f t="shared" si="813"/>
        <v>10.78431373</v>
      </c>
      <c r="AE406" s="318">
        <f t="shared" si="813"/>
        <v>8.510638298</v>
      </c>
      <c r="AF406" s="318">
        <f t="shared" si="813"/>
        <v>8.045977011</v>
      </c>
      <c r="AG406" s="318">
        <f t="shared" si="787"/>
        <v>6.097560976</v>
      </c>
      <c r="AH406" s="318">
        <f t="shared" si="788"/>
        <v>9.333333333</v>
      </c>
      <c r="AI406" s="318">
        <f t="shared" si="789"/>
        <v>4.166666667</v>
      </c>
      <c r="AJ406" s="318">
        <f t="shared" ref="AJ406:AT406" si="814">IF(ISERROR((N406/O406-1)*100),"n/a",(N406/O406-1)*100)</f>
        <v>0</v>
      </c>
      <c r="AK406" s="318">
        <f t="shared" si="814"/>
        <v>1.408450704</v>
      </c>
      <c r="AL406" s="318">
        <f t="shared" si="814"/>
        <v>5.970149254</v>
      </c>
      <c r="AM406" s="318">
        <f t="shared" si="814"/>
        <v>6.349206349</v>
      </c>
      <c r="AN406" s="318">
        <f t="shared" si="814"/>
        <v>6.779661017</v>
      </c>
      <c r="AO406" s="318">
        <f t="shared" si="814"/>
        <v>7.272727273</v>
      </c>
      <c r="AP406" s="318">
        <f t="shared" si="814"/>
        <v>7.843137255</v>
      </c>
      <c r="AQ406" s="318">
        <f t="shared" si="814"/>
        <v>8.510638298</v>
      </c>
      <c r="AR406" s="318">
        <f t="shared" si="814"/>
        <v>9.302325581</v>
      </c>
      <c r="AS406" s="318">
        <f t="shared" si="814"/>
        <v>7.5</v>
      </c>
      <c r="AT406" s="318">
        <f t="shared" si="814"/>
        <v>0</v>
      </c>
      <c r="AU406" s="319">
        <f t="shared" si="9"/>
        <v>7.586630547</v>
      </c>
      <c r="AV406" s="320">
        <f t="shared" si="10"/>
        <v>4.369392644</v>
      </c>
    </row>
    <row r="407" ht="11.25" customHeight="1">
      <c r="A407" s="321" t="s">
        <v>1320</v>
      </c>
      <c r="B407" s="99" t="s">
        <v>1321</v>
      </c>
      <c r="C407" s="309">
        <v>2.505</v>
      </c>
      <c r="D407" s="310">
        <v>2.425</v>
      </c>
      <c r="E407" s="310">
        <v>2.1</v>
      </c>
      <c r="F407" s="309">
        <v>1.85</v>
      </c>
      <c r="G407" s="309">
        <v>1.71</v>
      </c>
      <c r="H407" s="309">
        <v>1.68</v>
      </c>
      <c r="I407" s="309">
        <v>1.4</v>
      </c>
      <c r="J407" s="322"/>
      <c r="K407" s="309">
        <v>0.86</v>
      </c>
      <c r="L407" s="323">
        <v>0.6</v>
      </c>
      <c r="M407" s="322"/>
      <c r="N407" s="357">
        <v>0.56</v>
      </c>
      <c r="O407" s="356">
        <v>0.56</v>
      </c>
      <c r="P407" s="324">
        <v>0.51</v>
      </c>
      <c r="Q407" s="324">
        <v>0.38</v>
      </c>
      <c r="R407" s="324">
        <v>0.31</v>
      </c>
      <c r="S407" s="324">
        <v>0.28</v>
      </c>
      <c r="T407" s="324">
        <v>0.24</v>
      </c>
      <c r="U407" s="325">
        <v>0.2</v>
      </c>
      <c r="V407" s="325">
        <v>0.2</v>
      </c>
      <c r="W407" s="325">
        <v>0.2</v>
      </c>
      <c r="X407" s="324">
        <v>0.2</v>
      </c>
      <c r="Y407" s="324">
        <v>0.17</v>
      </c>
      <c r="Z407" s="316">
        <f t="shared" si="3"/>
        <v>18.94</v>
      </c>
      <c r="AA407" s="317">
        <f t="shared" si="405"/>
        <v>3.298969072</v>
      </c>
      <c r="AB407" s="317">
        <f t="shared" si="783"/>
        <v>15.47619048</v>
      </c>
      <c r="AC407" s="318">
        <f t="shared" ref="AC407:AF407" si="815">IF(ISERROR((E407/F407-1)*100),"n/a",(E407/F407-1)*100)</f>
        <v>13.51351351</v>
      </c>
      <c r="AD407" s="318">
        <f t="shared" si="815"/>
        <v>8.187134503</v>
      </c>
      <c r="AE407" s="318">
        <f t="shared" si="815"/>
        <v>1.785714286</v>
      </c>
      <c r="AF407" s="318">
        <f t="shared" si="815"/>
        <v>20</v>
      </c>
      <c r="AG407" s="318">
        <f t="shared" si="787"/>
        <v>62.79069767</v>
      </c>
      <c r="AH407" s="318">
        <f t="shared" si="788"/>
        <v>43.33333333</v>
      </c>
      <c r="AI407" s="318">
        <f t="shared" si="789"/>
        <v>7.142857143</v>
      </c>
      <c r="AJ407" s="318">
        <f t="shared" ref="AJ407:AT407" si="816">IF(ISERROR((N407/O407-1)*100),"n/a",(N407/O407-1)*100)</f>
        <v>0</v>
      </c>
      <c r="AK407" s="318">
        <f t="shared" si="816"/>
        <v>9.803921569</v>
      </c>
      <c r="AL407" s="318">
        <f t="shared" si="816"/>
        <v>34.21052632</v>
      </c>
      <c r="AM407" s="318">
        <f t="shared" si="816"/>
        <v>22.58064516</v>
      </c>
      <c r="AN407" s="318">
        <f t="shared" si="816"/>
        <v>10.71428571</v>
      </c>
      <c r="AO407" s="318">
        <f t="shared" si="816"/>
        <v>16.66666667</v>
      </c>
      <c r="AP407" s="318">
        <f t="shared" si="816"/>
        <v>20</v>
      </c>
      <c r="AQ407" s="318">
        <f t="shared" si="816"/>
        <v>0</v>
      </c>
      <c r="AR407" s="318">
        <f t="shared" si="816"/>
        <v>0</v>
      </c>
      <c r="AS407" s="318">
        <f t="shared" si="816"/>
        <v>0</v>
      </c>
      <c r="AT407" s="318">
        <f t="shared" si="816"/>
        <v>17.64705882</v>
      </c>
      <c r="AU407" s="319">
        <f t="shared" si="9"/>
        <v>15.35757571</v>
      </c>
      <c r="AV407" s="320">
        <f t="shared" si="10"/>
        <v>16.12117084</v>
      </c>
    </row>
    <row r="408" ht="11.25" customHeight="1">
      <c r="A408" s="342" t="s">
        <v>1915</v>
      </c>
      <c r="B408" s="99" t="s">
        <v>1916</v>
      </c>
      <c r="C408" s="309">
        <v>1.26</v>
      </c>
      <c r="D408" s="310">
        <v>1.2</v>
      </c>
      <c r="E408" s="310">
        <v>1.0775</v>
      </c>
      <c r="F408" s="309">
        <v>1.04</v>
      </c>
      <c r="G408" s="309">
        <v>0.96</v>
      </c>
      <c r="H408" s="328">
        <v>0.9</v>
      </c>
      <c r="I408" s="309">
        <v>0.9</v>
      </c>
      <c r="J408" s="309"/>
      <c r="K408" s="309">
        <v>0.87</v>
      </c>
      <c r="L408" s="323">
        <v>0.7825</v>
      </c>
      <c r="M408" s="309"/>
      <c r="N408" s="356">
        <v>0.63</v>
      </c>
      <c r="O408" s="356">
        <v>0.56</v>
      </c>
      <c r="P408" s="324">
        <v>0.5475</v>
      </c>
      <c r="Q408" s="324">
        <v>0.45</v>
      </c>
      <c r="R408" s="324">
        <v>0.4</v>
      </c>
      <c r="S408" s="324">
        <v>0.32</v>
      </c>
      <c r="T408" s="324">
        <v>0.16</v>
      </c>
      <c r="U408" s="325">
        <v>0.08</v>
      </c>
      <c r="V408" s="325">
        <v>0.08</v>
      </c>
      <c r="W408" s="324">
        <v>0.08</v>
      </c>
      <c r="X408" s="324">
        <v>0.07</v>
      </c>
      <c r="Y408" s="325">
        <v>0.06</v>
      </c>
      <c r="Z408" s="316">
        <f t="shared" si="3"/>
        <v>12.4275</v>
      </c>
      <c r="AA408" s="317">
        <f t="shared" si="405"/>
        <v>5</v>
      </c>
      <c r="AB408" s="317">
        <f t="shared" si="783"/>
        <v>11.36890951</v>
      </c>
      <c r="AC408" s="318">
        <f t="shared" ref="AC408:AF408" si="817">IF(ISERROR((E408/F408-1)*100),"n/a",(E408/F408-1)*100)</f>
        <v>3.605769231</v>
      </c>
      <c r="AD408" s="318">
        <f t="shared" si="817"/>
        <v>8.333333333</v>
      </c>
      <c r="AE408" s="318">
        <f t="shared" si="817"/>
        <v>6.666666667</v>
      </c>
      <c r="AF408" s="318">
        <f t="shared" si="817"/>
        <v>0</v>
      </c>
      <c r="AG408" s="318">
        <f t="shared" si="787"/>
        <v>3.448275862</v>
      </c>
      <c r="AH408" s="318">
        <f t="shared" si="788"/>
        <v>11.18210863</v>
      </c>
      <c r="AI408" s="318">
        <f t="shared" si="789"/>
        <v>24.20634921</v>
      </c>
      <c r="AJ408" s="318">
        <f t="shared" ref="AJ408:AT408" si="818">IF(ISERROR((N408/O408-1)*100),"n/a",(N408/O408-1)*100)</f>
        <v>12.5</v>
      </c>
      <c r="AK408" s="318">
        <f t="shared" si="818"/>
        <v>2.283105023</v>
      </c>
      <c r="AL408" s="318">
        <f t="shared" si="818"/>
        <v>21.66666667</v>
      </c>
      <c r="AM408" s="318">
        <f t="shared" si="818"/>
        <v>12.5</v>
      </c>
      <c r="AN408" s="318">
        <f t="shared" si="818"/>
        <v>25</v>
      </c>
      <c r="AO408" s="318">
        <f t="shared" si="818"/>
        <v>100</v>
      </c>
      <c r="AP408" s="318">
        <f t="shared" si="818"/>
        <v>100</v>
      </c>
      <c r="AQ408" s="318">
        <f t="shared" si="818"/>
        <v>0</v>
      </c>
      <c r="AR408" s="318">
        <f t="shared" si="818"/>
        <v>0</v>
      </c>
      <c r="AS408" s="318">
        <f t="shared" si="818"/>
        <v>14.28571429</v>
      </c>
      <c r="AT408" s="318">
        <f t="shared" si="818"/>
        <v>16.66666667</v>
      </c>
      <c r="AU408" s="319">
        <f t="shared" si="9"/>
        <v>18.93567825</v>
      </c>
      <c r="AV408" s="320">
        <f t="shared" si="10"/>
        <v>28.77026816</v>
      </c>
    </row>
    <row r="409" ht="11.25" customHeight="1">
      <c r="A409" s="299" t="s">
        <v>1322</v>
      </c>
      <c r="B409" s="331" t="s">
        <v>1323</v>
      </c>
      <c r="C409" s="309">
        <v>1.94</v>
      </c>
      <c r="D409" s="310">
        <v>1.64</v>
      </c>
      <c r="E409" s="347">
        <v>1.4100000000000001</v>
      </c>
      <c r="F409" s="337">
        <v>1.24</v>
      </c>
      <c r="G409" s="337">
        <v>1.05</v>
      </c>
      <c r="H409" s="337">
        <v>0.82</v>
      </c>
      <c r="I409" s="337">
        <v>0.7</v>
      </c>
      <c r="J409" s="338"/>
      <c r="K409" s="337">
        <v>0.62</v>
      </c>
      <c r="L409" s="339">
        <v>0.15</v>
      </c>
      <c r="M409" s="338"/>
      <c r="N409" s="364">
        <v>0.0</v>
      </c>
      <c r="O409" s="364">
        <v>0.0</v>
      </c>
      <c r="P409" s="340">
        <v>0.0</v>
      </c>
      <c r="Q409" s="340">
        <v>0.0</v>
      </c>
      <c r="R409" s="340">
        <v>0.0</v>
      </c>
      <c r="S409" s="340">
        <v>0.0</v>
      </c>
      <c r="T409" s="340">
        <v>0.0</v>
      </c>
      <c r="U409" s="340">
        <v>0.0</v>
      </c>
      <c r="V409" s="340">
        <v>0.0</v>
      </c>
      <c r="W409" s="340">
        <v>0.0</v>
      </c>
      <c r="X409" s="340">
        <v>0.0</v>
      </c>
      <c r="Y409" s="340">
        <v>0.0</v>
      </c>
      <c r="Z409" s="316">
        <f t="shared" si="3"/>
        <v>9.57</v>
      </c>
      <c r="AA409" s="317">
        <f t="shared" si="405"/>
        <v>18.29268293</v>
      </c>
      <c r="AB409" s="317">
        <f t="shared" si="783"/>
        <v>16.31205674</v>
      </c>
      <c r="AC409" s="318">
        <f t="shared" ref="AC409:AF409" si="819">IF(ISERROR((E409/F409-1)*100),"n/a",(E409/F409-1)*100)</f>
        <v>13.70967742</v>
      </c>
      <c r="AD409" s="318">
        <f t="shared" si="819"/>
        <v>18.0952381</v>
      </c>
      <c r="AE409" s="318">
        <f t="shared" si="819"/>
        <v>28.04878049</v>
      </c>
      <c r="AF409" s="318">
        <f t="shared" si="819"/>
        <v>17.14285714</v>
      </c>
      <c r="AG409" s="318">
        <f t="shared" si="787"/>
        <v>12.90322581</v>
      </c>
      <c r="AH409" s="318">
        <f t="shared" si="788"/>
        <v>313.3333333</v>
      </c>
      <c r="AI409" s="318" t="str">
        <f t="shared" si="789"/>
        <v>n/a</v>
      </c>
      <c r="AJ409" s="318" t="str">
        <f t="shared" ref="AJ409:AT409" si="820">IF(ISERROR((N409/O409-1)*100),"n/a",(N409/O409-1)*100)</f>
        <v>n/a</v>
      </c>
      <c r="AK409" s="318" t="str">
        <f t="shared" si="820"/>
        <v>n/a</v>
      </c>
      <c r="AL409" s="318" t="str">
        <f t="shared" si="820"/>
        <v>n/a</v>
      </c>
      <c r="AM409" s="318" t="str">
        <f t="shared" si="820"/>
        <v>n/a</v>
      </c>
      <c r="AN409" s="318" t="str">
        <f t="shared" si="820"/>
        <v>n/a</v>
      </c>
      <c r="AO409" s="318" t="str">
        <f t="shared" si="820"/>
        <v>n/a</v>
      </c>
      <c r="AP409" s="318" t="str">
        <f t="shared" si="820"/>
        <v>n/a</v>
      </c>
      <c r="AQ409" s="318" t="str">
        <f t="shared" si="820"/>
        <v>n/a</v>
      </c>
      <c r="AR409" s="318" t="str">
        <f t="shared" si="820"/>
        <v>n/a</v>
      </c>
      <c r="AS409" s="318" t="str">
        <f t="shared" si="820"/>
        <v>n/a</v>
      </c>
      <c r="AT409" s="318" t="str">
        <f t="shared" si="820"/>
        <v>n/a</v>
      </c>
      <c r="AU409" s="319">
        <f t="shared" si="9"/>
        <v>54.72973149</v>
      </c>
      <c r="AV409" s="320">
        <f t="shared" si="10"/>
        <v>104.5932482</v>
      </c>
    </row>
    <row r="410" ht="11.25" customHeight="1">
      <c r="A410" s="392" t="s">
        <v>1918</v>
      </c>
      <c r="B410" s="122" t="s">
        <v>1919</v>
      </c>
      <c r="C410" s="309">
        <v>1.02</v>
      </c>
      <c r="D410" s="310">
        <v>0.89</v>
      </c>
      <c r="E410" s="99">
        <v>0.77</v>
      </c>
      <c r="F410" s="258">
        <v>0.67</v>
      </c>
      <c r="G410" s="258">
        <v>0.61</v>
      </c>
      <c r="H410" s="258">
        <v>0.55</v>
      </c>
      <c r="I410" s="258">
        <v>0.5</v>
      </c>
      <c r="J410" s="258"/>
      <c r="K410" s="258">
        <v>2.0</v>
      </c>
      <c r="L410" s="326">
        <v>0.0</v>
      </c>
      <c r="M410" s="258"/>
      <c r="N410" s="355">
        <v>0.0</v>
      </c>
      <c r="O410" s="232">
        <v>0.05</v>
      </c>
      <c r="P410" s="55">
        <v>0.1</v>
      </c>
      <c r="Q410" s="55">
        <v>0.09</v>
      </c>
      <c r="R410" s="55">
        <v>0.08</v>
      </c>
      <c r="S410" s="325">
        <v>0.0</v>
      </c>
      <c r="T410" s="325">
        <v>0.0</v>
      </c>
      <c r="U410" s="325">
        <v>0.0</v>
      </c>
      <c r="V410" s="325">
        <v>0.0</v>
      </c>
      <c r="W410" s="325">
        <v>0.0</v>
      </c>
      <c r="X410" s="325">
        <v>0.0</v>
      </c>
      <c r="Y410" s="325">
        <v>0.0</v>
      </c>
      <c r="Z410" s="316">
        <f t="shared" si="3"/>
        <v>7.33</v>
      </c>
      <c r="AA410" s="317">
        <f t="shared" si="405"/>
        <v>14.60674157</v>
      </c>
      <c r="AB410" s="317">
        <f t="shared" si="783"/>
        <v>15.58441558</v>
      </c>
      <c r="AC410" s="318">
        <f t="shared" ref="AC410:AF410" si="821">IF(ISERROR((E410/F410-1)*100),"n/a",(E410/F410-1)*100)</f>
        <v>14.92537313</v>
      </c>
      <c r="AD410" s="318">
        <f t="shared" si="821"/>
        <v>9.836065574</v>
      </c>
      <c r="AE410" s="318">
        <f t="shared" si="821"/>
        <v>10.90909091</v>
      </c>
      <c r="AF410" s="318">
        <f t="shared" si="821"/>
        <v>10</v>
      </c>
      <c r="AG410" s="318">
        <f t="shared" si="787"/>
        <v>-75</v>
      </c>
      <c r="AH410" s="318" t="str">
        <f t="shared" si="788"/>
        <v>n/a</v>
      </c>
      <c r="AI410" s="318" t="str">
        <f t="shared" si="789"/>
        <v>n/a</v>
      </c>
      <c r="AJ410" s="318">
        <f t="shared" ref="AJ410:AT410" si="822">IF(ISERROR((N410/O410-1)*100),"n/a",(N410/O410-1)*100)</f>
        <v>-100</v>
      </c>
      <c r="AK410" s="318">
        <f t="shared" si="822"/>
        <v>-50</v>
      </c>
      <c r="AL410" s="318">
        <f t="shared" si="822"/>
        <v>11.11111111</v>
      </c>
      <c r="AM410" s="318">
        <f t="shared" si="822"/>
        <v>12.5</v>
      </c>
      <c r="AN410" s="318" t="str">
        <f t="shared" si="822"/>
        <v>n/a</v>
      </c>
      <c r="AO410" s="318" t="str">
        <f t="shared" si="822"/>
        <v>n/a</v>
      </c>
      <c r="AP410" s="318" t="str">
        <f t="shared" si="822"/>
        <v>n/a</v>
      </c>
      <c r="AQ410" s="318" t="str">
        <f t="shared" si="822"/>
        <v>n/a</v>
      </c>
      <c r="AR410" s="318" t="str">
        <f t="shared" si="822"/>
        <v>n/a</v>
      </c>
      <c r="AS410" s="318" t="str">
        <f t="shared" si="822"/>
        <v>n/a</v>
      </c>
      <c r="AT410" s="318" t="str">
        <f t="shared" si="822"/>
        <v>n/a</v>
      </c>
      <c r="AU410" s="319">
        <f t="shared" si="9"/>
        <v>-11.41156383</v>
      </c>
      <c r="AV410" s="320">
        <f t="shared" si="10"/>
        <v>42.38749725</v>
      </c>
    </row>
    <row r="411" ht="11.25" customHeight="1">
      <c r="A411" s="321" t="s">
        <v>862</v>
      </c>
      <c r="B411" s="99" t="s">
        <v>863</v>
      </c>
      <c r="C411" s="309">
        <v>2.0125</v>
      </c>
      <c r="D411" s="310">
        <v>1.925</v>
      </c>
      <c r="E411" s="316">
        <v>1.8625000000000003</v>
      </c>
      <c r="F411" s="309">
        <v>1.7825</v>
      </c>
      <c r="G411" s="309">
        <v>1.64</v>
      </c>
      <c r="H411" s="309">
        <v>1.44034</v>
      </c>
      <c r="I411" s="309">
        <v>1.23275</v>
      </c>
      <c r="J411" s="322"/>
      <c r="K411" s="309">
        <v>1.07397</v>
      </c>
      <c r="L411" s="323">
        <v>0.96351</v>
      </c>
      <c r="M411" s="322"/>
      <c r="N411" s="356">
        <v>0.39446000000000003</v>
      </c>
      <c r="O411" s="357">
        <v>0.3262</v>
      </c>
      <c r="P411" s="325">
        <v>0.9862</v>
      </c>
      <c r="Q411" s="325">
        <v>0.9862</v>
      </c>
      <c r="R411" s="325">
        <v>0.9862</v>
      </c>
      <c r="S411" s="325">
        <v>0.9862</v>
      </c>
      <c r="T411" s="325">
        <v>0.9862</v>
      </c>
      <c r="U411" s="325">
        <v>0.9862</v>
      </c>
      <c r="V411" s="325">
        <v>0.9862</v>
      </c>
      <c r="W411" s="325">
        <v>0.9862</v>
      </c>
      <c r="X411" s="325">
        <v>0.9862</v>
      </c>
      <c r="Y411" s="325">
        <v>0.9862</v>
      </c>
      <c r="Z411" s="316">
        <f t="shared" si="3"/>
        <v>24.51573</v>
      </c>
      <c r="AA411" s="317">
        <f t="shared" si="405"/>
        <v>4.545454545</v>
      </c>
      <c r="AB411" s="317">
        <f t="shared" si="783"/>
        <v>3.355704698</v>
      </c>
      <c r="AC411" s="318">
        <f t="shared" ref="AC411:AF411" si="823">IF(ISERROR((E411/F411-1)*100),"n/a",(E411/F411-1)*100)</f>
        <v>4.488078541</v>
      </c>
      <c r="AD411" s="318">
        <f t="shared" si="823"/>
        <v>8.68902439</v>
      </c>
      <c r="AE411" s="318">
        <f t="shared" si="823"/>
        <v>13.8620048</v>
      </c>
      <c r="AF411" s="318">
        <f t="shared" si="823"/>
        <v>16.83958629</v>
      </c>
      <c r="AG411" s="318">
        <f t="shared" si="787"/>
        <v>14.78439807</v>
      </c>
      <c r="AH411" s="318">
        <f t="shared" si="788"/>
        <v>11.46433353</v>
      </c>
      <c r="AI411" s="318">
        <f t="shared" si="789"/>
        <v>144.260508</v>
      </c>
      <c r="AJ411" s="318">
        <f t="shared" ref="AJ411:AT411" si="824">IF(ISERROR((N411/O411-1)*100),"n/a",(N411/O411-1)*100)</f>
        <v>20.92581239</v>
      </c>
      <c r="AK411" s="318">
        <f t="shared" si="824"/>
        <v>-66.92354492</v>
      </c>
      <c r="AL411" s="318">
        <f t="shared" si="824"/>
        <v>0</v>
      </c>
      <c r="AM411" s="318">
        <f t="shared" si="824"/>
        <v>0</v>
      </c>
      <c r="AN411" s="318">
        <f t="shared" si="824"/>
        <v>0</v>
      </c>
      <c r="AO411" s="318">
        <f t="shared" si="824"/>
        <v>0</v>
      </c>
      <c r="AP411" s="318">
        <f t="shared" si="824"/>
        <v>0</v>
      </c>
      <c r="AQ411" s="318">
        <f t="shared" si="824"/>
        <v>0</v>
      </c>
      <c r="AR411" s="318">
        <f t="shared" si="824"/>
        <v>0</v>
      </c>
      <c r="AS411" s="318">
        <f t="shared" si="824"/>
        <v>0</v>
      </c>
      <c r="AT411" s="318">
        <f t="shared" si="824"/>
        <v>0</v>
      </c>
      <c r="AU411" s="319">
        <f t="shared" si="9"/>
        <v>8.814568019</v>
      </c>
      <c r="AV411" s="320">
        <f t="shared" si="10"/>
        <v>36.36591275</v>
      </c>
    </row>
    <row r="412" ht="11.25" customHeight="1">
      <c r="A412" s="342" t="s">
        <v>864</v>
      </c>
      <c r="B412" s="99" t="s">
        <v>865</v>
      </c>
      <c r="C412" s="309">
        <v>1.1</v>
      </c>
      <c r="D412" s="310">
        <v>0.84</v>
      </c>
      <c r="E412" s="316">
        <v>0.68</v>
      </c>
      <c r="F412" s="309">
        <v>0.6</v>
      </c>
      <c r="G412" s="309">
        <v>0.51</v>
      </c>
      <c r="H412" s="328">
        <v>0.48</v>
      </c>
      <c r="I412" s="309">
        <v>0.44</v>
      </c>
      <c r="J412" s="322"/>
      <c r="K412" s="328">
        <v>0.32</v>
      </c>
      <c r="L412" s="323">
        <v>0.305</v>
      </c>
      <c r="M412" s="322"/>
      <c r="N412" s="356">
        <v>0.22833</v>
      </c>
      <c r="O412" s="357">
        <v>0.1332</v>
      </c>
      <c r="P412" s="324">
        <v>0.1332</v>
      </c>
      <c r="Q412" s="324">
        <v>0.12666</v>
      </c>
      <c r="R412" s="324">
        <v>0.10668</v>
      </c>
      <c r="S412" s="324">
        <v>0.10001</v>
      </c>
      <c r="T412" s="324">
        <v>0.07333</v>
      </c>
      <c r="U412" s="324">
        <v>0.05</v>
      </c>
      <c r="V412" s="324">
        <v>0.03</v>
      </c>
      <c r="W412" s="325">
        <v>0.0</v>
      </c>
      <c r="X412" s="325">
        <v>0.0</v>
      </c>
      <c r="Y412" s="325">
        <v>0.0</v>
      </c>
      <c r="Z412" s="316">
        <f t="shared" si="3"/>
        <v>6.25641</v>
      </c>
      <c r="AA412" s="317">
        <f t="shared" si="405"/>
        <v>30.95238095</v>
      </c>
      <c r="AB412" s="317">
        <f t="shared" si="783"/>
        <v>23.52941176</v>
      </c>
      <c r="AC412" s="318">
        <f t="shared" ref="AC412:AF412" si="825">IF(ISERROR((E412/F412-1)*100),"n/a",(E412/F412-1)*100)</f>
        <v>13.33333333</v>
      </c>
      <c r="AD412" s="318">
        <f t="shared" si="825"/>
        <v>17.64705882</v>
      </c>
      <c r="AE412" s="318">
        <f t="shared" si="825"/>
        <v>6.25</v>
      </c>
      <c r="AF412" s="318">
        <f t="shared" si="825"/>
        <v>9.090909091</v>
      </c>
      <c r="AG412" s="318">
        <f t="shared" si="787"/>
        <v>37.5</v>
      </c>
      <c r="AH412" s="318">
        <f t="shared" si="788"/>
        <v>4.918032787</v>
      </c>
      <c r="AI412" s="318">
        <f t="shared" si="789"/>
        <v>33.57859239</v>
      </c>
      <c r="AJ412" s="318">
        <f t="shared" ref="AJ412:AT412" si="826">IF(ISERROR((N412/O412-1)*100),"n/a",(N412/O412-1)*100)</f>
        <v>71.41891892</v>
      </c>
      <c r="AK412" s="318">
        <f t="shared" si="826"/>
        <v>0</v>
      </c>
      <c r="AL412" s="318">
        <f t="shared" si="826"/>
        <v>5.163429654</v>
      </c>
      <c r="AM412" s="318">
        <f t="shared" si="826"/>
        <v>18.72890889</v>
      </c>
      <c r="AN412" s="318">
        <f t="shared" si="826"/>
        <v>6.669333067</v>
      </c>
      <c r="AO412" s="318">
        <f t="shared" si="826"/>
        <v>36.38347198</v>
      </c>
      <c r="AP412" s="318">
        <f t="shared" si="826"/>
        <v>46.66</v>
      </c>
      <c r="AQ412" s="318">
        <f t="shared" si="826"/>
        <v>66.66666667</v>
      </c>
      <c r="AR412" s="318" t="str">
        <f t="shared" si="826"/>
        <v>n/a</v>
      </c>
      <c r="AS412" s="318" t="str">
        <f t="shared" si="826"/>
        <v>n/a</v>
      </c>
      <c r="AT412" s="318" t="str">
        <f t="shared" si="826"/>
        <v>n/a</v>
      </c>
      <c r="AU412" s="319">
        <f t="shared" si="9"/>
        <v>25.20532049</v>
      </c>
      <c r="AV412" s="320">
        <f t="shared" si="10"/>
        <v>21.43046696</v>
      </c>
    </row>
    <row r="413" ht="11.25" customHeight="1">
      <c r="A413" s="321" t="s">
        <v>1579</v>
      </c>
      <c r="B413" s="99" t="s">
        <v>1580</v>
      </c>
      <c r="C413" s="309">
        <v>0.94</v>
      </c>
      <c r="D413" s="310">
        <v>0.84</v>
      </c>
      <c r="E413" s="316">
        <v>0.72</v>
      </c>
      <c r="F413" s="309">
        <v>0.6</v>
      </c>
      <c r="G413" s="309">
        <v>0.48</v>
      </c>
      <c r="H413" s="309">
        <v>0.38</v>
      </c>
      <c r="I413" s="309">
        <v>0.3</v>
      </c>
      <c r="J413" s="322"/>
      <c r="K413" s="328">
        <v>0.24</v>
      </c>
      <c r="L413" s="323">
        <v>0.24</v>
      </c>
      <c r="M413" s="322"/>
      <c r="N413" s="357">
        <v>0.0</v>
      </c>
      <c r="O413" s="357">
        <v>0.0</v>
      </c>
      <c r="P413" s="325">
        <v>0.0</v>
      </c>
      <c r="Q413" s="325">
        <v>0.0</v>
      </c>
      <c r="R413" s="325">
        <v>0.0</v>
      </c>
      <c r="S413" s="325">
        <v>0.0</v>
      </c>
      <c r="T413" s="325">
        <v>0.0</v>
      </c>
      <c r="U413" s="325">
        <v>0.0</v>
      </c>
      <c r="V413" s="325">
        <v>0.38</v>
      </c>
      <c r="W413" s="324">
        <v>0.38</v>
      </c>
      <c r="X413" s="324">
        <v>0.37</v>
      </c>
      <c r="Y413" s="324">
        <v>0.33</v>
      </c>
      <c r="Z413" s="316">
        <f t="shared" si="3"/>
        <v>6.2</v>
      </c>
      <c r="AA413" s="317">
        <f t="shared" si="405"/>
        <v>11.9047619</v>
      </c>
      <c r="AB413" s="317">
        <f t="shared" si="783"/>
        <v>16.66666667</v>
      </c>
      <c r="AC413" s="318">
        <f t="shared" ref="AC413:AF413" si="827">IF(ISERROR((E413/F413-1)*100),"n/a",(E413/F413-1)*100)</f>
        <v>20</v>
      </c>
      <c r="AD413" s="318">
        <f t="shared" si="827"/>
        <v>25</v>
      </c>
      <c r="AE413" s="318">
        <f t="shared" si="827"/>
        <v>26.31578947</v>
      </c>
      <c r="AF413" s="318">
        <f t="shared" si="827"/>
        <v>26.66666667</v>
      </c>
      <c r="AG413" s="318">
        <f t="shared" si="787"/>
        <v>25</v>
      </c>
      <c r="AH413" s="318">
        <f t="shared" si="788"/>
        <v>0</v>
      </c>
      <c r="AI413" s="318" t="str">
        <f t="shared" si="789"/>
        <v>n/a</v>
      </c>
      <c r="AJ413" s="318" t="str">
        <f t="shared" ref="AJ413:AT413" si="828">IF(ISERROR((N413/O413-1)*100),"n/a",(N413/O413-1)*100)</f>
        <v>n/a</v>
      </c>
      <c r="AK413" s="318" t="str">
        <f t="shared" si="828"/>
        <v>n/a</v>
      </c>
      <c r="AL413" s="318" t="str">
        <f t="shared" si="828"/>
        <v>n/a</v>
      </c>
      <c r="AM413" s="318" t="str">
        <f t="shared" si="828"/>
        <v>n/a</v>
      </c>
      <c r="AN413" s="318" t="str">
        <f t="shared" si="828"/>
        <v>n/a</v>
      </c>
      <c r="AO413" s="318" t="str">
        <f t="shared" si="828"/>
        <v>n/a</v>
      </c>
      <c r="AP413" s="318" t="str">
        <f t="shared" si="828"/>
        <v>n/a</v>
      </c>
      <c r="AQ413" s="318">
        <f t="shared" si="828"/>
        <v>-100</v>
      </c>
      <c r="AR413" s="318">
        <f t="shared" si="828"/>
        <v>0</v>
      </c>
      <c r="AS413" s="318">
        <f t="shared" si="828"/>
        <v>2.702702703</v>
      </c>
      <c r="AT413" s="318">
        <f t="shared" si="828"/>
        <v>12.12121212</v>
      </c>
      <c r="AU413" s="319">
        <f t="shared" si="9"/>
        <v>5.531483295</v>
      </c>
      <c r="AV413" s="320">
        <f t="shared" si="10"/>
        <v>34.71991008</v>
      </c>
    </row>
    <row r="414" ht="11.25" customHeight="1">
      <c r="A414" s="232" t="s">
        <v>1581</v>
      </c>
      <c r="B414" s="99" t="s">
        <v>1582</v>
      </c>
      <c r="C414" s="309">
        <v>2.12</v>
      </c>
      <c r="D414" s="310">
        <v>1.96</v>
      </c>
      <c r="E414" s="316">
        <v>1.7000000000000002</v>
      </c>
      <c r="F414" s="309">
        <v>1.36</v>
      </c>
      <c r="G414" s="309">
        <v>1.16</v>
      </c>
      <c r="H414" s="309">
        <v>1.0</v>
      </c>
      <c r="I414" s="309">
        <v>0.67092</v>
      </c>
      <c r="J414" s="322"/>
      <c r="K414" s="309">
        <v>0.5112</v>
      </c>
      <c r="L414" s="323">
        <v>0.3834</v>
      </c>
      <c r="M414" s="322"/>
      <c r="N414" s="357">
        <v>0.22364</v>
      </c>
      <c r="O414" s="357">
        <v>0.39936000000000005</v>
      </c>
      <c r="P414" s="325">
        <v>0.57508</v>
      </c>
      <c r="Q414" s="325">
        <v>0.57508</v>
      </c>
      <c r="R414" s="324">
        <v>0.54314</v>
      </c>
      <c r="S414" s="324">
        <v>0.45528</v>
      </c>
      <c r="T414" s="324">
        <v>0.35144</v>
      </c>
      <c r="U414" s="324">
        <v>0.28754</v>
      </c>
      <c r="V414" s="325">
        <v>0.27156</v>
      </c>
      <c r="W414" s="325">
        <v>0.27156</v>
      </c>
      <c r="X414" s="325">
        <v>0.27156</v>
      </c>
      <c r="Y414" s="324">
        <v>0.25558000000000003</v>
      </c>
      <c r="Z414" s="316">
        <f t="shared" si="3"/>
        <v>15.34634</v>
      </c>
      <c r="AA414" s="317">
        <f t="shared" si="405"/>
        <v>8.163265306</v>
      </c>
      <c r="AB414" s="317">
        <f t="shared" si="783"/>
        <v>15.29411765</v>
      </c>
      <c r="AC414" s="318">
        <f t="shared" ref="AC414:AF414" si="829">IF(ISERROR((E414/F414-1)*100),"n/a",(E414/F414-1)*100)</f>
        <v>25</v>
      </c>
      <c r="AD414" s="318">
        <f t="shared" si="829"/>
        <v>17.24137931</v>
      </c>
      <c r="AE414" s="318">
        <f t="shared" si="829"/>
        <v>16</v>
      </c>
      <c r="AF414" s="318">
        <f t="shared" si="829"/>
        <v>49.04906695</v>
      </c>
      <c r="AG414" s="318">
        <f t="shared" si="787"/>
        <v>31.24413146</v>
      </c>
      <c r="AH414" s="318">
        <f t="shared" si="788"/>
        <v>33.33333333</v>
      </c>
      <c r="AI414" s="318">
        <f t="shared" si="789"/>
        <v>71.43623681</v>
      </c>
      <c r="AJ414" s="318">
        <f t="shared" ref="AJ414:AT414" si="830">IF(ISERROR((N414/O414-1)*100),"n/a",(N414/O414-1)*100)</f>
        <v>-44.00040064</v>
      </c>
      <c r="AK414" s="318">
        <f t="shared" si="830"/>
        <v>-30.55574877</v>
      </c>
      <c r="AL414" s="318">
        <f t="shared" si="830"/>
        <v>0</v>
      </c>
      <c r="AM414" s="318">
        <f t="shared" si="830"/>
        <v>5.880620098</v>
      </c>
      <c r="AN414" s="318">
        <f t="shared" si="830"/>
        <v>19.29801441</v>
      </c>
      <c r="AO414" s="318">
        <f t="shared" si="830"/>
        <v>29.5470066</v>
      </c>
      <c r="AP414" s="318">
        <f t="shared" si="830"/>
        <v>22.22299506</v>
      </c>
      <c r="AQ414" s="318">
        <f t="shared" si="830"/>
        <v>5.884519075</v>
      </c>
      <c r="AR414" s="318">
        <f t="shared" si="830"/>
        <v>0</v>
      </c>
      <c r="AS414" s="318">
        <f t="shared" si="830"/>
        <v>0</v>
      </c>
      <c r="AT414" s="318">
        <f t="shared" si="830"/>
        <v>6.252445418</v>
      </c>
      <c r="AU414" s="319">
        <f t="shared" si="9"/>
        <v>14.0645491</v>
      </c>
      <c r="AV414" s="320">
        <f t="shared" si="10"/>
        <v>24.95904948</v>
      </c>
    </row>
    <row r="415" ht="11.25" customHeight="1">
      <c r="A415" s="232" t="s">
        <v>866</v>
      </c>
      <c r="B415" s="99" t="s">
        <v>867</v>
      </c>
      <c r="C415" s="309">
        <v>2.444</v>
      </c>
      <c r="D415" s="310">
        <v>2.35</v>
      </c>
      <c r="E415" s="332">
        <v>2.2</v>
      </c>
      <c r="F415" s="337">
        <v>2.005</v>
      </c>
      <c r="G415" s="337">
        <v>1.91</v>
      </c>
      <c r="H415" s="337">
        <v>1.49</v>
      </c>
      <c r="I415" s="343">
        <v>1.08</v>
      </c>
      <c r="J415" s="338"/>
      <c r="K415" s="337">
        <v>1.04</v>
      </c>
      <c r="L415" s="339">
        <v>0.875</v>
      </c>
      <c r="M415" s="338"/>
      <c r="N415" s="365">
        <v>0.1875</v>
      </c>
      <c r="O415" s="364">
        <v>0.0</v>
      </c>
      <c r="P415" s="340">
        <v>0.0</v>
      </c>
      <c r="Q415" s="340">
        <v>0.0</v>
      </c>
      <c r="R415" s="340">
        <v>0.0</v>
      </c>
      <c r="S415" s="340">
        <v>0.0</v>
      </c>
      <c r="T415" s="340">
        <v>0.0</v>
      </c>
      <c r="U415" s="340">
        <v>0.0</v>
      </c>
      <c r="V415" s="340">
        <v>0.0</v>
      </c>
      <c r="W415" s="340">
        <v>0.0</v>
      </c>
      <c r="X415" s="340">
        <v>0.0</v>
      </c>
      <c r="Y415" s="340">
        <v>0.0</v>
      </c>
      <c r="Z415" s="316">
        <f t="shared" si="3"/>
        <v>15.5815</v>
      </c>
      <c r="AA415" s="317">
        <f t="shared" si="405"/>
        <v>4</v>
      </c>
      <c r="AB415" s="317">
        <f t="shared" si="783"/>
        <v>6.818181818</v>
      </c>
      <c r="AC415" s="318">
        <f t="shared" ref="AC415:AF415" si="831">IF(ISERROR((E415/F415-1)*100),"n/a",(E415/F415-1)*100)</f>
        <v>9.725685786</v>
      </c>
      <c r="AD415" s="318">
        <f t="shared" si="831"/>
        <v>4.97382199</v>
      </c>
      <c r="AE415" s="318">
        <f t="shared" si="831"/>
        <v>28.18791946</v>
      </c>
      <c r="AF415" s="318">
        <f t="shared" si="831"/>
        <v>37.96296296</v>
      </c>
      <c r="AG415" s="318">
        <f t="shared" si="787"/>
        <v>3.846153846</v>
      </c>
      <c r="AH415" s="318">
        <f t="shared" si="788"/>
        <v>18.85714286</v>
      </c>
      <c r="AI415" s="318">
        <f t="shared" si="789"/>
        <v>366.6666667</v>
      </c>
      <c r="AJ415" s="318" t="str">
        <f t="shared" ref="AJ415:AT415" si="832">IF(ISERROR((N415/O415-1)*100),"n/a",(N415/O415-1)*100)</f>
        <v>n/a</v>
      </c>
      <c r="AK415" s="318" t="str">
        <f t="shared" si="832"/>
        <v>n/a</v>
      </c>
      <c r="AL415" s="318" t="str">
        <f t="shared" si="832"/>
        <v>n/a</v>
      </c>
      <c r="AM415" s="318" t="str">
        <f t="shared" si="832"/>
        <v>n/a</v>
      </c>
      <c r="AN415" s="318" t="str">
        <f t="shared" si="832"/>
        <v>n/a</v>
      </c>
      <c r="AO415" s="318" t="str">
        <f t="shared" si="832"/>
        <v>n/a</v>
      </c>
      <c r="AP415" s="318" t="str">
        <f t="shared" si="832"/>
        <v>n/a</v>
      </c>
      <c r="AQ415" s="318" t="str">
        <f t="shared" si="832"/>
        <v>n/a</v>
      </c>
      <c r="AR415" s="318" t="str">
        <f t="shared" si="832"/>
        <v>n/a</v>
      </c>
      <c r="AS415" s="318" t="str">
        <f t="shared" si="832"/>
        <v>n/a</v>
      </c>
      <c r="AT415" s="318" t="str">
        <f t="shared" si="832"/>
        <v>n/a</v>
      </c>
      <c r="AU415" s="319">
        <f t="shared" si="9"/>
        <v>53.44872615</v>
      </c>
      <c r="AV415" s="320">
        <f t="shared" si="10"/>
        <v>118.0685675</v>
      </c>
    </row>
    <row r="416" ht="11.25" customHeight="1">
      <c r="A416" s="253" t="s">
        <v>868</v>
      </c>
      <c r="B416" s="122" t="s">
        <v>869</v>
      </c>
      <c r="C416" s="309">
        <v>1.05</v>
      </c>
      <c r="D416" s="349">
        <v>1.04</v>
      </c>
      <c r="E416" s="330">
        <v>1.02</v>
      </c>
      <c r="F416" s="309">
        <v>0.98</v>
      </c>
      <c r="G416" s="309">
        <v>0.94</v>
      </c>
      <c r="H416" s="309">
        <v>0.89</v>
      </c>
      <c r="I416" s="309">
        <v>0.84</v>
      </c>
      <c r="J416" s="322"/>
      <c r="K416" s="309">
        <v>0.8</v>
      </c>
      <c r="L416" s="323">
        <v>0.76</v>
      </c>
      <c r="M416" s="322"/>
      <c r="N416" s="356">
        <v>0.72</v>
      </c>
      <c r="O416" s="356">
        <v>0.51</v>
      </c>
      <c r="P416" s="324">
        <v>0.48</v>
      </c>
      <c r="Q416" s="324">
        <v>0.4364</v>
      </c>
      <c r="R416" s="324">
        <v>0.41</v>
      </c>
      <c r="S416" s="325">
        <v>0.3636</v>
      </c>
      <c r="T416" s="324">
        <v>0.47</v>
      </c>
      <c r="U416" s="324">
        <v>0.4378</v>
      </c>
      <c r="V416" s="324">
        <v>0.4</v>
      </c>
      <c r="W416" s="324">
        <v>0.3628</v>
      </c>
      <c r="X416" s="324">
        <v>0.3345</v>
      </c>
      <c r="Y416" s="325">
        <v>0.2</v>
      </c>
      <c r="Z416" s="316">
        <f t="shared" si="3"/>
        <v>13.4451</v>
      </c>
      <c r="AA416" s="317">
        <f t="shared" si="405"/>
        <v>0.9615384615</v>
      </c>
      <c r="AB416" s="317">
        <f t="shared" si="783"/>
        <v>1.960784314</v>
      </c>
      <c r="AC416" s="318">
        <f t="shared" ref="AC416:AF416" si="833">IF(ISERROR((E416/F416-1)*100),"n/a",(E416/F416-1)*100)</f>
        <v>4.081632653</v>
      </c>
      <c r="AD416" s="318">
        <f t="shared" si="833"/>
        <v>4.255319149</v>
      </c>
      <c r="AE416" s="318">
        <f t="shared" si="833"/>
        <v>5.617977528</v>
      </c>
      <c r="AF416" s="318">
        <f t="shared" si="833"/>
        <v>5.952380952</v>
      </c>
      <c r="AG416" s="318">
        <f t="shared" si="787"/>
        <v>5</v>
      </c>
      <c r="AH416" s="318">
        <f t="shared" si="788"/>
        <v>5.263157895</v>
      </c>
      <c r="AI416" s="318">
        <f t="shared" si="789"/>
        <v>5.555555556</v>
      </c>
      <c r="AJ416" s="318">
        <f t="shared" ref="AJ416:AT416" si="834">IF(ISERROR((N416/O416-1)*100),"n/a",(N416/O416-1)*100)</f>
        <v>41.17647059</v>
      </c>
      <c r="AK416" s="318">
        <f t="shared" si="834"/>
        <v>6.25</v>
      </c>
      <c r="AL416" s="318">
        <f t="shared" si="834"/>
        <v>9.990834097</v>
      </c>
      <c r="AM416" s="318">
        <f t="shared" si="834"/>
        <v>6.43902439</v>
      </c>
      <c r="AN416" s="318">
        <f t="shared" si="834"/>
        <v>12.76127613</v>
      </c>
      <c r="AO416" s="318">
        <f t="shared" si="834"/>
        <v>-22.63829787</v>
      </c>
      <c r="AP416" s="318">
        <f t="shared" si="834"/>
        <v>7.354956601</v>
      </c>
      <c r="AQ416" s="318">
        <f t="shared" si="834"/>
        <v>9.45</v>
      </c>
      <c r="AR416" s="318">
        <f t="shared" si="834"/>
        <v>10.25358324</v>
      </c>
      <c r="AS416" s="318">
        <f t="shared" si="834"/>
        <v>8.46038864</v>
      </c>
      <c r="AT416" s="318">
        <f t="shared" si="834"/>
        <v>67.25</v>
      </c>
      <c r="AU416" s="319">
        <f t="shared" si="9"/>
        <v>9.769829116</v>
      </c>
      <c r="AV416" s="320">
        <f t="shared" si="10"/>
        <v>17.28242533</v>
      </c>
    </row>
    <row r="417" ht="11.25" customHeight="1">
      <c r="A417" s="232" t="s">
        <v>1324</v>
      </c>
      <c r="B417" s="99" t="s">
        <v>1325</v>
      </c>
      <c r="C417" s="309">
        <v>0.44</v>
      </c>
      <c r="D417" s="310">
        <v>0.38</v>
      </c>
      <c r="E417" s="316">
        <v>0.32999999999999996</v>
      </c>
      <c r="F417" s="309">
        <v>0.26</v>
      </c>
      <c r="G417" s="309">
        <v>0.2</v>
      </c>
      <c r="H417" s="309">
        <v>0.11924</v>
      </c>
      <c r="I417" s="309">
        <v>0.07848</v>
      </c>
      <c r="J417" s="322"/>
      <c r="K417" s="309">
        <v>0.01962</v>
      </c>
      <c r="L417" s="326">
        <v>0.0</v>
      </c>
      <c r="M417" s="322"/>
      <c r="N417" s="357">
        <v>0.0</v>
      </c>
      <c r="O417" s="357">
        <v>0.0</v>
      </c>
      <c r="P417" s="325">
        <v>0.0</v>
      </c>
      <c r="Q417" s="325">
        <v>0.0</v>
      </c>
      <c r="R417" s="325">
        <v>0.0</v>
      </c>
      <c r="S417" s="325">
        <v>0.0</v>
      </c>
      <c r="T417" s="325">
        <v>0.0</v>
      </c>
      <c r="U417" s="325">
        <v>0.0</v>
      </c>
      <c r="V417" s="325">
        <v>0.0</v>
      </c>
      <c r="W417" s="325">
        <v>0.0</v>
      </c>
      <c r="X417" s="325">
        <v>0.0</v>
      </c>
      <c r="Y417" s="325">
        <v>0.0</v>
      </c>
      <c r="Z417" s="316">
        <f t="shared" si="3"/>
        <v>1.82734</v>
      </c>
      <c r="AA417" s="317">
        <f t="shared" si="405"/>
        <v>15.78947368</v>
      </c>
      <c r="AB417" s="317">
        <f t="shared" si="783"/>
        <v>15.15151515</v>
      </c>
      <c r="AC417" s="318">
        <f t="shared" ref="AC417:AF417" si="835">IF(ISERROR((E417/F417-1)*100),"n/a",(E417/F417-1)*100)</f>
        <v>26.92307692</v>
      </c>
      <c r="AD417" s="318">
        <f t="shared" si="835"/>
        <v>30</v>
      </c>
      <c r="AE417" s="318">
        <f t="shared" si="835"/>
        <v>67.72895002</v>
      </c>
      <c r="AF417" s="318">
        <f t="shared" si="835"/>
        <v>51.93679918</v>
      </c>
      <c r="AG417" s="318">
        <f t="shared" si="787"/>
        <v>300</v>
      </c>
      <c r="AH417" s="318" t="str">
        <f t="shared" si="788"/>
        <v>n/a</v>
      </c>
      <c r="AI417" s="318" t="str">
        <f t="shared" si="789"/>
        <v>n/a</v>
      </c>
      <c r="AJ417" s="318" t="str">
        <f t="shared" ref="AJ417:AT417" si="836">IF(ISERROR((N417/O417-1)*100),"n/a",(N417/O417-1)*100)</f>
        <v>n/a</v>
      </c>
      <c r="AK417" s="318" t="str">
        <f t="shared" si="836"/>
        <v>n/a</v>
      </c>
      <c r="AL417" s="318" t="str">
        <f t="shared" si="836"/>
        <v>n/a</v>
      </c>
      <c r="AM417" s="318" t="str">
        <f t="shared" si="836"/>
        <v>n/a</v>
      </c>
      <c r="AN417" s="318" t="str">
        <f t="shared" si="836"/>
        <v>n/a</v>
      </c>
      <c r="AO417" s="318" t="str">
        <f t="shared" si="836"/>
        <v>n/a</v>
      </c>
      <c r="AP417" s="318" t="str">
        <f t="shared" si="836"/>
        <v>n/a</v>
      </c>
      <c r="AQ417" s="318" t="str">
        <f t="shared" si="836"/>
        <v>n/a</v>
      </c>
      <c r="AR417" s="318" t="str">
        <f t="shared" si="836"/>
        <v>n/a</v>
      </c>
      <c r="AS417" s="318" t="str">
        <f t="shared" si="836"/>
        <v>n/a</v>
      </c>
      <c r="AT417" s="318" t="str">
        <f t="shared" si="836"/>
        <v>n/a</v>
      </c>
      <c r="AU417" s="319">
        <f t="shared" si="9"/>
        <v>72.50425928</v>
      </c>
      <c r="AV417" s="320">
        <f t="shared" si="10"/>
        <v>102.1357727</v>
      </c>
    </row>
    <row r="418" ht="11.25" customHeight="1">
      <c r="A418" s="342" t="s">
        <v>1920</v>
      </c>
      <c r="B418" s="99" t="s">
        <v>1921</v>
      </c>
      <c r="C418" s="309">
        <v>0.2276</v>
      </c>
      <c r="D418" s="310">
        <v>0.1515</v>
      </c>
      <c r="E418" s="316">
        <v>0.12</v>
      </c>
      <c r="F418" s="309">
        <v>0.038599999999999995</v>
      </c>
      <c r="G418" s="309">
        <v>0.030399999999999996</v>
      </c>
      <c r="H418" s="309">
        <v>0.0068</v>
      </c>
      <c r="I418" s="328">
        <v>0.0</v>
      </c>
      <c r="J418" s="322"/>
      <c r="K418" s="328">
        <v>0.0</v>
      </c>
      <c r="L418" s="326">
        <v>0.0</v>
      </c>
      <c r="M418" s="322"/>
      <c r="N418" s="357">
        <v>0.0</v>
      </c>
      <c r="O418" s="357">
        <v>0.0</v>
      </c>
      <c r="P418" s="325">
        <v>0.0</v>
      </c>
      <c r="Q418" s="325">
        <v>0.0</v>
      </c>
      <c r="R418" s="325">
        <v>0.0</v>
      </c>
      <c r="S418" s="325">
        <v>0.0</v>
      </c>
      <c r="T418" s="325">
        <v>0.0</v>
      </c>
      <c r="U418" s="325">
        <v>0.0</v>
      </c>
      <c r="V418" s="325">
        <v>0.0</v>
      </c>
      <c r="W418" s="325">
        <v>0.0</v>
      </c>
      <c r="X418" s="325">
        <v>0.0</v>
      </c>
      <c r="Y418" s="325">
        <v>0.0</v>
      </c>
      <c r="Z418" s="316">
        <f t="shared" si="3"/>
        <v>0.5749</v>
      </c>
      <c r="AA418" s="317">
        <f t="shared" si="405"/>
        <v>50.2310231</v>
      </c>
      <c r="AB418" s="317">
        <f t="shared" si="783"/>
        <v>26.25</v>
      </c>
      <c r="AC418" s="318">
        <f t="shared" ref="AC418:AF418" si="837">IF(ISERROR((E418/F418-1)*100),"n/a",(E418/F418-1)*100)</f>
        <v>210.880829</v>
      </c>
      <c r="AD418" s="318">
        <f t="shared" si="837"/>
        <v>26.97368421</v>
      </c>
      <c r="AE418" s="318">
        <f t="shared" si="837"/>
        <v>347.0588235</v>
      </c>
      <c r="AF418" s="318" t="str">
        <f t="shared" si="837"/>
        <v>n/a</v>
      </c>
      <c r="AG418" s="318" t="str">
        <f t="shared" si="787"/>
        <v>n/a</v>
      </c>
      <c r="AH418" s="318" t="str">
        <f t="shared" si="788"/>
        <v>n/a</v>
      </c>
      <c r="AI418" s="318" t="str">
        <f t="shared" si="789"/>
        <v>n/a</v>
      </c>
      <c r="AJ418" s="318" t="str">
        <f t="shared" ref="AJ418:AT418" si="838">IF(ISERROR((N418/O418-1)*100),"n/a",(N418/O418-1)*100)</f>
        <v>n/a</v>
      </c>
      <c r="AK418" s="318" t="str">
        <f t="shared" si="838"/>
        <v>n/a</v>
      </c>
      <c r="AL418" s="318" t="str">
        <f t="shared" si="838"/>
        <v>n/a</v>
      </c>
      <c r="AM418" s="318" t="str">
        <f t="shared" si="838"/>
        <v>n/a</v>
      </c>
      <c r="AN418" s="318" t="str">
        <f t="shared" si="838"/>
        <v>n/a</v>
      </c>
      <c r="AO418" s="318" t="str">
        <f t="shared" si="838"/>
        <v>n/a</v>
      </c>
      <c r="AP418" s="318" t="str">
        <f t="shared" si="838"/>
        <v>n/a</v>
      </c>
      <c r="AQ418" s="318" t="str">
        <f t="shared" si="838"/>
        <v>n/a</v>
      </c>
      <c r="AR418" s="318" t="str">
        <f t="shared" si="838"/>
        <v>n/a</v>
      </c>
      <c r="AS418" s="318" t="str">
        <f t="shared" si="838"/>
        <v>n/a</v>
      </c>
      <c r="AT418" s="318" t="str">
        <f t="shared" si="838"/>
        <v>n/a</v>
      </c>
      <c r="AU418" s="319">
        <f t="shared" si="9"/>
        <v>132.278872</v>
      </c>
      <c r="AV418" s="320">
        <f t="shared" si="10"/>
        <v>142.6287567</v>
      </c>
    </row>
    <row r="419" ht="11.25" customHeight="1">
      <c r="A419" s="333" t="s">
        <v>1584</v>
      </c>
      <c r="B419" s="122" t="s">
        <v>1585</v>
      </c>
      <c r="C419" s="309">
        <v>0.588</v>
      </c>
      <c r="D419" s="310">
        <v>0.536</v>
      </c>
      <c r="E419" s="330">
        <v>0.508</v>
      </c>
      <c r="F419" s="311">
        <v>0.496</v>
      </c>
      <c r="G419" s="311">
        <v>0.472</v>
      </c>
      <c r="H419" s="311">
        <v>0.44</v>
      </c>
      <c r="I419" s="311">
        <v>0.4</v>
      </c>
      <c r="J419" s="312"/>
      <c r="K419" s="334">
        <v>0.364</v>
      </c>
      <c r="L419" s="313">
        <v>0.37825</v>
      </c>
      <c r="M419" s="312"/>
      <c r="N419" s="361">
        <v>0.383</v>
      </c>
      <c r="O419" s="361">
        <v>0.32555</v>
      </c>
      <c r="P419" s="335">
        <v>0.2681</v>
      </c>
      <c r="Q419" s="335">
        <v>0.21448000000000003</v>
      </c>
      <c r="R419" s="335">
        <v>0.16852</v>
      </c>
      <c r="S419" s="335">
        <v>0.13788</v>
      </c>
      <c r="T419" s="335">
        <v>0.13022</v>
      </c>
      <c r="U419" s="335">
        <v>0.12256</v>
      </c>
      <c r="V419" s="315">
        <v>0.1149</v>
      </c>
      <c r="W419" s="315">
        <v>0.1149</v>
      </c>
      <c r="X419" s="315">
        <v>0.1149</v>
      </c>
      <c r="Y419" s="315">
        <v>0.1149</v>
      </c>
      <c r="Z419" s="316">
        <f t="shared" si="3"/>
        <v>6.39216</v>
      </c>
      <c r="AA419" s="317">
        <f t="shared" si="405"/>
        <v>9.701492537</v>
      </c>
      <c r="AB419" s="317">
        <f t="shared" si="783"/>
        <v>5.511811024</v>
      </c>
      <c r="AC419" s="318">
        <f t="shared" ref="AC419:AF419" si="839">IF(ISERROR((E419/F419-1)*100),"n/a",(E419/F419-1)*100)</f>
        <v>2.419354839</v>
      </c>
      <c r="AD419" s="318">
        <f t="shared" si="839"/>
        <v>5.084745763</v>
      </c>
      <c r="AE419" s="318">
        <f t="shared" si="839"/>
        <v>7.272727273</v>
      </c>
      <c r="AF419" s="318">
        <f t="shared" si="839"/>
        <v>10</v>
      </c>
      <c r="AG419" s="318">
        <f t="shared" si="787"/>
        <v>9.89010989</v>
      </c>
      <c r="AH419" s="318">
        <f t="shared" si="788"/>
        <v>-3.767349636</v>
      </c>
      <c r="AI419" s="318">
        <f t="shared" si="789"/>
        <v>-1.240208877</v>
      </c>
      <c r="AJ419" s="318">
        <f t="shared" ref="AJ419:AT419" si="840">IF(ISERROR((N419/O419-1)*100),"n/a",(N419/O419-1)*100)</f>
        <v>17.64705882</v>
      </c>
      <c r="AK419" s="318">
        <f t="shared" si="840"/>
        <v>21.42857143</v>
      </c>
      <c r="AL419" s="318">
        <f t="shared" si="840"/>
        <v>25</v>
      </c>
      <c r="AM419" s="318">
        <f t="shared" si="840"/>
        <v>27.27272727</v>
      </c>
      <c r="AN419" s="318">
        <f t="shared" si="840"/>
        <v>22.22222222</v>
      </c>
      <c r="AO419" s="318">
        <f t="shared" si="840"/>
        <v>5.882352941</v>
      </c>
      <c r="AP419" s="318">
        <f t="shared" si="840"/>
        <v>6.25</v>
      </c>
      <c r="AQ419" s="318">
        <f t="shared" si="840"/>
        <v>6.666666667</v>
      </c>
      <c r="AR419" s="318">
        <f t="shared" si="840"/>
        <v>0</v>
      </c>
      <c r="AS419" s="318">
        <f t="shared" si="840"/>
        <v>0</v>
      </c>
      <c r="AT419" s="318">
        <f t="shared" si="840"/>
        <v>0</v>
      </c>
      <c r="AU419" s="319">
        <f t="shared" si="9"/>
        <v>8.862114108</v>
      </c>
      <c r="AV419" s="320">
        <f t="shared" si="10"/>
        <v>9.185926523</v>
      </c>
    </row>
    <row r="420" ht="11.25" customHeight="1">
      <c r="A420" s="232" t="s">
        <v>310</v>
      </c>
      <c r="B420" s="99" t="s">
        <v>311</v>
      </c>
      <c r="C420" s="309">
        <v>4.07</v>
      </c>
      <c r="D420" s="310">
        <v>3.34</v>
      </c>
      <c r="E420" s="316">
        <v>2.7300000000000004</v>
      </c>
      <c r="F420" s="309">
        <v>2.3</v>
      </c>
      <c r="G420" s="309">
        <v>2.005</v>
      </c>
      <c r="H420" s="309">
        <v>1.745</v>
      </c>
      <c r="I420" s="309">
        <v>1.56</v>
      </c>
      <c r="J420" s="322" t="s">
        <v>2154</v>
      </c>
      <c r="K420" s="309">
        <v>1.46</v>
      </c>
      <c r="L420" s="323">
        <v>1.38</v>
      </c>
      <c r="M420" s="322"/>
      <c r="N420" s="356">
        <v>1.27</v>
      </c>
      <c r="O420" s="357">
        <v>1.24</v>
      </c>
      <c r="P420" s="324">
        <v>1.15</v>
      </c>
      <c r="Q420" s="324">
        <v>0.91</v>
      </c>
      <c r="R420" s="324">
        <v>0.705</v>
      </c>
      <c r="S420" s="324">
        <v>0.585</v>
      </c>
      <c r="T420" s="324">
        <v>0.5</v>
      </c>
      <c r="U420" s="324">
        <v>0.465</v>
      </c>
      <c r="V420" s="324">
        <v>0.445</v>
      </c>
      <c r="W420" s="324">
        <v>0.41</v>
      </c>
      <c r="X420" s="324">
        <v>0.37</v>
      </c>
      <c r="Y420" s="324">
        <v>0.315</v>
      </c>
      <c r="Z420" s="316">
        <f t="shared" si="3"/>
        <v>28.955</v>
      </c>
      <c r="AA420" s="317">
        <f t="shared" si="405"/>
        <v>21.85628743</v>
      </c>
      <c r="AB420" s="317">
        <f t="shared" si="783"/>
        <v>22.34432234</v>
      </c>
      <c r="AC420" s="318">
        <f t="shared" ref="AC420:AF420" si="841">IF(ISERROR((E420/F420-1)*100),"n/a",(E420/F420-1)*100)</f>
        <v>18.69565217</v>
      </c>
      <c r="AD420" s="318">
        <f t="shared" si="841"/>
        <v>14.71321696</v>
      </c>
      <c r="AE420" s="318">
        <f t="shared" si="841"/>
        <v>14.89971347</v>
      </c>
      <c r="AF420" s="318">
        <f t="shared" si="841"/>
        <v>11.85897436</v>
      </c>
      <c r="AG420" s="318">
        <f t="shared" si="787"/>
        <v>6.849315068</v>
      </c>
      <c r="AH420" s="318">
        <f t="shared" si="788"/>
        <v>5.797101449</v>
      </c>
      <c r="AI420" s="318">
        <f t="shared" si="789"/>
        <v>8.661417323</v>
      </c>
      <c r="AJ420" s="318">
        <f t="shared" ref="AJ420:AT420" si="842">IF(ISERROR((N420/O420-1)*100),"n/a",(N420/O420-1)*100)</f>
        <v>2.419354839</v>
      </c>
      <c r="AK420" s="318">
        <f t="shared" si="842"/>
        <v>7.826086957</v>
      </c>
      <c r="AL420" s="318">
        <f t="shared" si="842"/>
        <v>26.37362637</v>
      </c>
      <c r="AM420" s="318">
        <f t="shared" si="842"/>
        <v>29.07801418</v>
      </c>
      <c r="AN420" s="318">
        <f t="shared" si="842"/>
        <v>20.51282051</v>
      </c>
      <c r="AO420" s="318">
        <f t="shared" si="842"/>
        <v>17</v>
      </c>
      <c r="AP420" s="318">
        <f t="shared" si="842"/>
        <v>7.52688172</v>
      </c>
      <c r="AQ420" s="318">
        <f t="shared" si="842"/>
        <v>4.494382022</v>
      </c>
      <c r="AR420" s="318">
        <f t="shared" si="842"/>
        <v>8.536585366</v>
      </c>
      <c r="AS420" s="318">
        <f t="shared" si="842"/>
        <v>10.81081081</v>
      </c>
      <c r="AT420" s="318">
        <f t="shared" si="842"/>
        <v>17.46031746</v>
      </c>
      <c r="AU420" s="319">
        <f t="shared" si="9"/>
        <v>13.88574404</v>
      </c>
      <c r="AV420" s="320">
        <f t="shared" si="10"/>
        <v>7.589153136</v>
      </c>
    </row>
    <row r="421" ht="11.25" customHeight="1">
      <c r="A421" s="232" t="s">
        <v>870</v>
      </c>
      <c r="B421" s="99" t="s">
        <v>871</v>
      </c>
      <c r="C421" s="309">
        <v>1.23</v>
      </c>
      <c r="D421" s="310">
        <v>1.19</v>
      </c>
      <c r="E421" s="316">
        <v>1.15</v>
      </c>
      <c r="F421" s="309">
        <v>1.11</v>
      </c>
      <c r="G421" s="309">
        <v>1.06</v>
      </c>
      <c r="H421" s="309">
        <v>0.975</v>
      </c>
      <c r="I421" s="309">
        <v>0.8475</v>
      </c>
      <c r="J421" s="322"/>
      <c r="K421" s="309">
        <v>0.64</v>
      </c>
      <c r="L421" s="323">
        <v>0.4775</v>
      </c>
      <c r="M421" s="322"/>
      <c r="N421" s="356">
        <v>0.4325</v>
      </c>
      <c r="O421" s="357">
        <v>0.4075</v>
      </c>
      <c r="P421" s="324">
        <v>0.52</v>
      </c>
      <c r="Q421" s="324">
        <v>0.372</v>
      </c>
      <c r="R421" s="324">
        <v>0.345</v>
      </c>
      <c r="S421" s="324">
        <v>0.33299999999999996</v>
      </c>
      <c r="T421" s="325">
        <v>0.32699999999999996</v>
      </c>
      <c r="U421" s="324">
        <v>0.397</v>
      </c>
      <c r="V421" s="324">
        <v>0.375</v>
      </c>
      <c r="W421" s="324">
        <v>0.33699999999999997</v>
      </c>
      <c r="X421" s="324">
        <v>0.32320000000000004</v>
      </c>
      <c r="Y421" s="324">
        <v>0.3024</v>
      </c>
      <c r="Z421" s="316">
        <f t="shared" si="3"/>
        <v>13.1516</v>
      </c>
      <c r="AA421" s="317">
        <f t="shared" si="405"/>
        <v>3.361344538</v>
      </c>
      <c r="AB421" s="317">
        <f t="shared" si="783"/>
        <v>3.47826087</v>
      </c>
      <c r="AC421" s="318">
        <f t="shared" ref="AC421:AF421" si="843">IF(ISERROR((E421/F421-1)*100),"n/a",(E421/F421-1)*100)</f>
        <v>3.603603604</v>
      </c>
      <c r="AD421" s="318">
        <f t="shared" si="843"/>
        <v>4.716981132</v>
      </c>
      <c r="AE421" s="318">
        <f t="shared" si="843"/>
        <v>8.717948718</v>
      </c>
      <c r="AF421" s="318">
        <f t="shared" si="843"/>
        <v>15.04424779</v>
      </c>
      <c r="AG421" s="318">
        <f t="shared" si="787"/>
        <v>32.421875</v>
      </c>
      <c r="AH421" s="318">
        <f t="shared" si="788"/>
        <v>34.03141361</v>
      </c>
      <c r="AI421" s="318">
        <f t="shared" si="789"/>
        <v>10.40462428</v>
      </c>
      <c r="AJ421" s="318">
        <f t="shared" ref="AJ421:AT421" si="844">IF(ISERROR((N421/O421-1)*100),"n/a",(N421/O421-1)*100)</f>
        <v>6.134969325</v>
      </c>
      <c r="AK421" s="318">
        <f t="shared" si="844"/>
        <v>-21.63461538</v>
      </c>
      <c r="AL421" s="318">
        <f t="shared" si="844"/>
        <v>39.78494624</v>
      </c>
      <c r="AM421" s="318">
        <f t="shared" si="844"/>
        <v>7.826086957</v>
      </c>
      <c r="AN421" s="318">
        <f t="shared" si="844"/>
        <v>3.603603604</v>
      </c>
      <c r="AO421" s="318">
        <f t="shared" si="844"/>
        <v>1.834862385</v>
      </c>
      <c r="AP421" s="318">
        <f t="shared" si="844"/>
        <v>-17.63224181</v>
      </c>
      <c r="AQ421" s="318">
        <f t="shared" si="844"/>
        <v>5.866666667</v>
      </c>
      <c r="AR421" s="318">
        <f t="shared" si="844"/>
        <v>11.27596439</v>
      </c>
      <c r="AS421" s="318">
        <f t="shared" si="844"/>
        <v>4.26980198</v>
      </c>
      <c r="AT421" s="318">
        <f t="shared" si="844"/>
        <v>6.878306878</v>
      </c>
      <c r="AU421" s="319">
        <f t="shared" si="9"/>
        <v>8.199432538</v>
      </c>
      <c r="AV421" s="320">
        <f t="shared" si="10"/>
        <v>14.57839489</v>
      </c>
    </row>
    <row r="422" ht="11.25" customHeight="1">
      <c r="A422" s="321" t="s">
        <v>872</v>
      </c>
      <c r="B422" s="99" t="s">
        <v>873</v>
      </c>
      <c r="C422" s="309">
        <v>1.04</v>
      </c>
      <c r="D422" s="310">
        <v>0.96</v>
      </c>
      <c r="E422" s="316">
        <v>0.92</v>
      </c>
      <c r="F422" s="309">
        <v>0.88</v>
      </c>
      <c r="G422" s="309">
        <v>0.84</v>
      </c>
      <c r="H422" s="309">
        <v>0.8</v>
      </c>
      <c r="I422" s="309">
        <v>0.6</v>
      </c>
      <c r="J422" s="322" t="s">
        <v>2154</v>
      </c>
      <c r="K422" s="309">
        <v>0.56</v>
      </c>
      <c r="L422" s="323">
        <v>0.52</v>
      </c>
      <c r="M422" s="322"/>
      <c r="N422" s="356">
        <v>0.48</v>
      </c>
      <c r="O422" s="356">
        <v>0.44</v>
      </c>
      <c r="P422" s="324">
        <v>0.4</v>
      </c>
      <c r="Q422" s="324">
        <v>0.36</v>
      </c>
      <c r="R422" s="324">
        <v>0.32</v>
      </c>
      <c r="S422" s="324">
        <v>0.24</v>
      </c>
      <c r="T422" s="324">
        <v>0.045</v>
      </c>
      <c r="U422" s="325">
        <v>0.0</v>
      </c>
      <c r="V422" s="325">
        <v>0.0</v>
      </c>
      <c r="W422" s="325">
        <v>0.0</v>
      </c>
      <c r="X422" s="325">
        <v>0.0125</v>
      </c>
      <c r="Y422" s="324">
        <v>0.05</v>
      </c>
      <c r="Z422" s="316">
        <f t="shared" si="3"/>
        <v>9.4675</v>
      </c>
      <c r="AA422" s="317">
        <f t="shared" si="405"/>
        <v>8.333333333</v>
      </c>
      <c r="AB422" s="317">
        <f t="shared" si="783"/>
        <v>4.347826087</v>
      </c>
      <c r="AC422" s="318">
        <f t="shared" ref="AC422:AF422" si="845">IF(ISERROR((E422/F422-1)*100),"n/a",(E422/F422-1)*100)</f>
        <v>4.545454545</v>
      </c>
      <c r="AD422" s="318">
        <f t="shared" si="845"/>
        <v>4.761904762</v>
      </c>
      <c r="AE422" s="318">
        <f t="shared" si="845"/>
        <v>5</v>
      </c>
      <c r="AF422" s="318">
        <f t="shared" si="845"/>
        <v>33.33333333</v>
      </c>
      <c r="AG422" s="318">
        <f t="shared" si="787"/>
        <v>7.142857143</v>
      </c>
      <c r="AH422" s="318">
        <f t="shared" si="788"/>
        <v>7.692307692</v>
      </c>
      <c r="AI422" s="318">
        <f t="shared" si="789"/>
        <v>8.333333333</v>
      </c>
      <c r="AJ422" s="318">
        <f t="shared" ref="AJ422:AT422" si="846">IF(ISERROR((N422/O422-1)*100),"n/a",(N422/O422-1)*100)</f>
        <v>9.090909091</v>
      </c>
      <c r="AK422" s="318">
        <f t="shared" si="846"/>
        <v>10</v>
      </c>
      <c r="AL422" s="318">
        <f t="shared" si="846"/>
        <v>11.11111111</v>
      </c>
      <c r="AM422" s="318">
        <f t="shared" si="846"/>
        <v>12.5</v>
      </c>
      <c r="AN422" s="318">
        <f t="shared" si="846"/>
        <v>33.33333333</v>
      </c>
      <c r="AO422" s="318">
        <f t="shared" si="846"/>
        <v>433.3333333</v>
      </c>
      <c r="AP422" s="318" t="str">
        <f t="shared" si="846"/>
        <v>n/a</v>
      </c>
      <c r="AQ422" s="318" t="str">
        <f t="shared" si="846"/>
        <v>n/a</v>
      </c>
      <c r="AR422" s="318" t="str">
        <f t="shared" si="846"/>
        <v>n/a</v>
      </c>
      <c r="AS422" s="318">
        <f t="shared" si="846"/>
        <v>-100</v>
      </c>
      <c r="AT422" s="318">
        <f t="shared" si="846"/>
        <v>-75</v>
      </c>
      <c r="AU422" s="319">
        <f t="shared" si="9"/>
        <v>24.57994336</v>
      </c>
      <c r="AV422" s="320">
        <f t="shared" si="10"/>
        <v>110.72283</v>
      </c>
    </row>
    <row r="423" ht="11.25" customHeight="1">
      <c r="A423" s="336" t="s">
        <v>874</v>
      </c>
      <c r="B423" s="331" t="s">
        <v>875</v>
      </c>
      <c r="C423" s="309">
        <v>2.0</v>
      </c>
      <c r="D423" s="310">
        <v>1.8</v>
      </c>
      <c r="E423" s="332">
        <v>1.68</v>
      </c>
      <c r="F423" s="337">
        <v>1.56</v>
      </c>
      <c r="G423" s="337">
        <v>1.44</v>
      </c>
      <c r="H423" s="337">
        <v>1.28</v>
      </c>
      <c r="I423" s="337">
        <v>0.64</v>
      </c>
      <c r="J423" s="338" t="s">
        <v>2154</v>
      </c>
      <c r="K423" s="337">
        <v>0.52</v>
      </c>
      <c r="L423" s="339">
        <v>0.46</v>
      </c>
      <c r="M423" s="338"/>
      <c r="N423" s="365">
        <v>0.43</v>
      </c>
      <c r="O423" s="365">
        <v>0.39</v>
      </c>
      <c r="P423" s="341">
        <v>0.37</v>
      </c>
      <c r="Q423" s="341">
        <v>0.34</v>
      </c>
      <c r="R423" s="341">
        <v>0.3</v>
      </c>
      <c r="S423" s="341">
        <v>0.25</v>
      </c>
      <c r="T423" s="340">
        <v>0.0</v>
      </c>
      <c r="U423" s="340">
        <v>0.0</v>
      </c>
      <c r="V423" s="340">
        <v>0.0</v>
      </c>
      <c r="W423" s="340">
        <v>0.0</v>
      </c>
      <c r="X423" s="340">
        <v>0.0</v>
      </c>
      <c r="Y423" s="340">
        <v>0.0</v>
      </c>
      <c r="Z423" s="316">
        <f t="shared" si="3"/>
        <v>13.46</v>
      </c>
      <c r="AA423" s="317">
        <f t="shared" si="405"/>
        <v>11.11111111</v>
      </c>
      <c r="AB423" s="317">
        <f t="shared" si="783"/>
        <v>7.142857143</v>
      </c>
      <c r="AC423" s="318">
        <f t="shared" ref="AC423:AF423" si="847">IF(ISERROR((E423/F423-1)*100),"n/a",(E423/F423-1)*100)</f>
        <v>7.692307692</v>
      </c>
      <c r="AD423" s="318">
        <f t="shared" si="847"/>
        <v>8.333333333</v>
      </c>
      <c r="AE423" s="318">
        <f t="shared" si="847"/>
        <v>12.5</v>
      </c>
      <c r="AF423" s="318">
        <f t="shared" si="847"/>
        <v>100</v>
      </c>
      <c r="AG423" s="318">
        <f t="shared" si="787"/>
        <v>23.07692308</v>
      </c>
      <c r="AH423" s="318">
        <f t="shared" si="788"/>
        <v>13.04347826</v>
      </c>
      <c r="AI423" s="318">
        <f t="shared" si="789"/>
        <v>6.976744186</v>
      </c>
      <c r="AJ423" s="318">
        <f t="shared" ref="AJ423:AT423" si="848">IF(ISERROR((N423/O423-1)*100),"n/a",(N423/O423-1)*100)</f>
        <v>10.25641026</v>
      </c>
      <c r="AK423" s="318">
        <f t="shared" si="848"/>
        <v>5.405405405</v>
      </c>
      <c r="AL423" s="318">
        <f t="shared" si="848"/>
        <v>8.823529412</v>
      </c>
      <c r="AM423" s="318">
        <f t="shared" si="848"/>
        <v>13.33333333</v>
      </c>
      <c r="AN423" s="318">
        <f t="shared" si="848"/>
        <v>20</v>
      </c>
      <c r="AO423" s="318" t="str">
        <f t="shared" si="848"/>
        <v>n/a</v>
      </c>
      <c r="AP423" s="318" t="str">
        <f t="shared" si="848"/>
        <v>n/a</v>
      </c>
      <c r="AQ423" s="318" t="str">
        <f t="shared" si="848"/>
        <v>n/a</v>
      </c>
      <c r="AR423" s="318" t="str">
        <f t="shared" si="848"/>
        <v>n/a</v>
      </c>
      <c r="AS423" s="318" t="str">
        <f t="shared" si="848"/>
        <v>n/a</v>
      </c>
      <c r="AT423" s="318" t="str">
        <f t="shared" si="848"/>
        <v>n/a</v>
      </c>
      <c r="AU423" s="319">
        <f t="shared" si="9"/>
        <v>17.69253094</v>
      </c>
      <c r="AV423" s="320">
        <f t="shared" si="10"/>
        <v>24.20804157</v>
      </c>
    </row>
    <row r="424" ht="11.25" customHeight="1">
      <c r="A424" s="333" t="s">
        <v>312</v>
      </c>
      <c r="B424" s="122" t="s">
        <v>313</v>
      </c>
      <c r="C424" s="309">
        <v>1.6</v>
      </c>
      <c r="D424" s="310">
        <v>1.48</v>
      </c>
      <c r="E424" s="330">
        <v>1.24</v>
      </c>
      <c r="F424" s="309">
        <v>1.12</v>
      </c>
      <c r="G424" s="309">
        <v>1.0</v>
      </c>
      <c r="H424" s="309">
        <v>0.88</v>
      </c>
      <c r="I424" s="309">
        <v>0.73</v>
      </c>
      <c r="J424" s="322"/>
      <c r="K424" s="309">
        <v>0.46</v>
      </c>
      <c r="L424" s="323">
        <v>0.42</v>
      </c>
      <c r="M424" s="322"/>
      <c r="N424" s="356">
        <v>0.38</v>
      </c>
      <c r="O424" s="356">
        <v>0.34</v>
      </c>
      <c r="P424" s="324">
        <v>0.3</v>
      </c>
      <c r="Q424" s="324">
        <v>0.26</v>
      </c>
      <c r="R424" s="324">
        <v>0.22</v>
      </c>
      <c r="S424" s="324">
        <v>0.18</v>
      </c>
      <c r="T424" s="324">
        <v>0.16</v>
      </c>
      <c r="U424" s="325">
        <v>0.14</v>
      </c>
      <c r="V424" s="324">
        <v>0.14</v>
      </c>
      <c r="W424" s="324">
        <v>0.12</v>
      </c>
      <c r="X424" s="324">
        <v>0.1</v>
      </c>
      <c r="Y424" s="324">
        <v>0.08</v>
      </c>
      <c r="Z424" s="316">
        <f t="shared" si="3"/>
        <v>11.35</v>
      </c>
      <c r="AA424" s="317">
        <f t="shared" si="405"/>
        <v>8.108108108</v>
      </c>
      <c r="AB424" s="317">
        <f t="shared" si="783"/>
        <v>19.35483871</v>
      </c>
      <c r="AC424" s="318">
        <f t="shared" ref="AC424:AF424" si="849">IF(ISERROR((E424/F424-1)*100),"n/a",(E424/F424-1)*100)</f>
        <v>10.71428571</v>
      </c>
      <c r="AD424" s="318">
        <f t="shared" si="849"/>
        <v>12</v>
      </c>
      <c r="AE424" s="318">
        <f t="shared" si="849"/>
        <v>13.63636364</v>
      </c>
      <c r="AF424" s="318">
        <f t="shared" si="849"/>
        <v>20.54794521</v>
      </c>
      <c r="AG424" s="318">
        <f t="shared" si="787"/>
        <v>58.69565217</v>
      </c>
      <c r="AH424" s="318">
        <f t="shared" si="788"/>
        <v>9.523809524</v>
      </c>
      <c r="AI424" s="318">
        <f t="shared" si="789"/>
        <v>10.52631579</v>
      </c>
      <c r="AJ424" s="318">
        <f t="shared" ref="AJ424:AT424" si="850">IF(ISERROR((N424/O424-1)*100),"n/a",(N424/O424-1)*100)</f>
        <v>11.76470588</v>
      </c>
      <c r="AK424" s="318">
        <f t="shared" si="850"/>
        <v>13.33333333</v>
      </c>
      <c r="AL424" s="318">
        <f t="shared" si="850"/>
        <v>15.38461538</v>
      </c>
      <c r="AM424" s="318">
        <f t="shared" si="850"/>
        <v>18.18181818</v>
      </c>
      <c r="AN424" s="318">
        <f t="shared" si="850"/>
        <v>22.22222222</v>
      </c>
      <c r="AO424" s="318">
        <f t="shared" si="850"/>
        <v>12.5</v>
      </c>
      <c r="AP424" s="318">
        <f t="shared" si="850"/>
        <v>14.28571429</v>
      </c>
      <c r="AQ424" s="318">
        <f t="shared" si="850"/>
        <v>0</v>
      </c>
      <c r="AR424" s="318">
        <f t="shared" si="850"/>
        <v>16.66666667</v>
      </c>
      <c r="AS424" s="318">
        <f t="shared" si="850"/>
        <v>20</v>
      </c>
      <c r="AT424" s="318">
        <f t="shared" si="850"/>
        <v>25</v>
      </c>
      <c r="AU424" s="319">
        <f t="shared" si="9"/>
        <v>16.62231974</v>
      </c>
      <c r="AV424" s="320">
        <f t="shared" si="10"/>
        <v>11.39796548</v>
      </c>
    </row>
    <row r="425" ht="11.25" customHeight="1">
      <c r="A425" s="321" t="s">
        <v>1327</v>
      </c>
      <c r="B425" s="99" t="s">
        <v>1328</v>
      </c>
      <c r="C425" s="309">
        <v>0.86</v>
      </c>
      <c r="D425" s="310">
        <v>0.82</v>
      </c>
      <c r="E425" s="316">
        <v>0.72</v>
      </c>
      <c r="F425" s="309">
        <v>0.64</v>
      </c>
      <c r="G425" s="309">
        <v>0.56</v>
      </c>
      <c r="H425" s="309">
        <v>0.48</v>
      </c>
      <c r="I425" s="309">
        <v>0.44</v>
      </c>
      <c r="J425" s="322"/>
      <c r="K425" s="309">
        <v>0.4</v>
      </c>
      <c r="L425" s="323">
        <v>0.3</v>
      </c>
      <c r="M425" s="322"/>
      <c r="N425" s="357">
        <v>0.2</v>
      </c>
      <c r="O425" s="357">
        <v>0.2</v>
      </c>
      <c r="P425" s="324">
        <v>0.75</v>
      </c>
      <c r="Q425" s="324">
        <v>0.6</v>
      </c>
      <c r="R425" s="324">
        <v>0.25</v>
      </c>
      <c r="S425" s="325">
        <v>0.0</v>
      </c>
      <c r="T425" s="325">
        <v>0.0</v>
      </c>
      <c r="U425" s="325">
        <v>0.0</v>
      </c>
      <c r="V425" s="325">
        <v>0.0</v>
      </c>
      <c r="W425" s="325">
        <v>0.0</v>
      </c>
      <c r="X425" s="325">
        <v>0.0</v>
      </c>
      <c r="Y425" s="325">
        <v>0.0</v>
      </c>
      <c r="Z425" s="316">
        <f t="shared" si="3"/>
        <v>7.22</v>
      </c>
      <c r="AA425" s="317">
        <f t="shared" si="405"/>
        <v>4.87804878</v>
      </c>
      <c r="AB425" s="317">
        <f t="shared" si="783"/>
        <v>13.88888889</v>
      </c>
      <c r="AC425" s="318">
        <f t="shared" ref="AC425:AF425" si="851">IF(ISERROR((E425/F425-1)*100),"n/a",(E425/F425-1)*100)</f>
        <v>12.5</v>
      </c>
      <c r="AD425" s="318">
        <f t="shared" si="851"/>
        <v>14.28571429</v>
      </c>
      <c r="AE425" s="318">
        <f t="shared" si="851"/>
        <v>16.66666667</v>
      </c>
      <c r="AF425" s="318">
        <f t="shared" si="851"/>
        <v>9.090909091</v>
      </c>
      <c r="AG425" s="318">
        <f t="shared" si="787"/>
        <v>10</v>
      </c>
      <c r="AH425" s="318">
        <f t="shared" si="788"/>
        <v>33.33333333</v>
      </c>
      <c r="AI425" s="318">
        <f t="shared" si="789"/>
        <v>50</v>
      </c>
      <c r="AJ425" s="318">
        <f t="shared" ref="AJ425:AT425" si="852">IF(ISERROR((N425/O425-1)*100),"n/a",(N425/O425-1)*100)</f>
        <v>0</v>
      </c>
      <c r="AK425" s="318">
        <f t="shared" si="852"/>
        <v>-73.33333333</v>
      </c>
      <c r="AL425" s="318">
        <f t="shared" si="852"/>
        <v>25</v>
      </c>
      <c r="AM425" s="318">
        <f t="shared" si="852"/>
        <v>140</v>
      </c>
      <c r="AN425" s="318" t="str">
        <f t="shared" si="852"/>
        <v>n/a</v>
      </c>
      <c r="AO425" s="318" t="str">
        <f t="shared" si="852"/>
        <v>n/a</v>
      </c>
      <c r="AP425" s="318" t="str">
        <f t="shared" si="852"/>
        <v>n/a</v>
      </c>
      <c r="AQ425" s="318" t="str">
        <f t="shared" si="852"/>
        <v>n/a</v>
      </c>
      <c r="AR425" s="318" t="str">
        <f t="shared" si="852"/>
        <v>n/a</v>
      </c>
      <c r="AS425" s="318" t="str">
        <f t="shared" si="852"/>
        <v>n/a</v>
      </c>
      <c r="AT425" s="318" t="str">
        <f t="shared" si="852"/>
        <v>n/a</v>
      </c>
      <c r="AU425" s="319">
        <f t="shared" si="9"/>
        <v>19.71617136</v>
      </c>
      <c r="AV425" s="320">
        <f t="shared" si="10"/>
        <v>45.82383218</v>
      </c>
    </row>
    <row r="426" ht="11.25" customHeight="1">
      <c r="A426" s="232" t="s">
        <v>315</v>
      </c>
      <c r="B426" s="99" t="s">
        <v>316</v>
      </c>
      <c r="C426" s="309">
        <v>3.75</v>
      </c>
      <c r="D426" s="310">
        <v>3.54</v>
      </c>
      <c r="E426" s="316">
        <v>3.3200000000000003</v>
      </c>
      <c r="F426" s="309">
        <v>3.15</v>
      </c>
      <c r="G426" s="309">
        <v>2.95</v>
      </c>
      <c r="H426" s="309">
        <v>2.76</v>
      </c>
      <c r="I426" s="309">
        <v>2.59</v>
      </c>
      <c r="J426" s="322"/>
      <c r="K426" s="309">
        <v>2.4</v>
      </c>
      <c r="L426" s="323">
        <v>2.25</v>
      </c>
      <c r="M426" s="322"/>
      <c r="N426" s="356">
        <v>2.11</v>
      </c>
      <c r="O426" s="356">
        <v>1.93</v>
      </c>
      <c r="P426" s="324">
        <v>1.795</v>
      </c>
      <c r="Q426" s="324">
        <v>1.62</v>
      </c>
      <c r="R426" s="324">
        <v>1.455</v>
      </c>
      <c r="S426" s="324">
        <v>1.275</v>
      </c>
      <c r="T426" s="324">
        <v>1.095</v>
      </c>
      <c r="U426" s="324">
        <v>0.925</v>
      </c>
      <c r="V426" s="324">
        <v>0.795</v>
      </c>
      <c r="W426" s="324">
        <v>0.7</v>
      </c>
      <c r="X426" s="324">
        <v>0.62</v>
      </c>
      <c r="Y426" s="324">
        <v>0.545</v>
      </c>
      <c r="Z426" s="316">
        <f t="shared" si="3"/>
        <v>41.575</v>
      </c>
      <c r="AA426" s="317">
        <f t="shared" si="405"/>
        <v>5.93220339</v>
      </c>
      <c r="AB426" s="317">
        <f t="shared" si="783"/>
        <v>6.626506024</v>
      </c>
      <c r="AC426" s="318">
        <f t="shared" ref="AC426:AF426" si="853">IF(ISERROR((E426/F426-1)*100),"n/a",(E426/F426-1)*100)</f>
        <v>5.396825397</v>
      </c>
      <c r="AD426" s="318">
        <f t="shared" si="853"/>
        <v>6.779661017</v>
      </c>
      <c r="AE426" s="318">
        <f t="shared" si="853"/>
        <v>6.884057971</v>
      </c>
      <c r="AF426" s="318">
        <f t="shared" si="853"/>
        <v>6.563706564</v>
      </c>
      <c r="AG426" s="318">
        <f t="shared" si="787"/>
        <v>7.916666667</v>
      </c>
      <c r="AH426" s="318">
        <f t="shared" si="788"/>
        <v>6.666666667</v>
      </c>
      <c r="AI426" s="318">
        <f t="shared" si="789"/>
        <v>6.63507109</v>
      </c>
      <c r="AJ426" s="318">
        <f t="shared" ref="AJ426:AT426" si="854">IF(ISERROR((N426/O426-1)*100),"n/a",(N426/O426-1)*100)</f>
        <v>9.32642487</v>
      </c>
      <c r="AK426" s="318">
        <f t="shared" si="854"/>
        <v>7.520891365</v>
      </c>
      <c r="AL426" s="318">
        <f t="shared" si="854"/>
        <v>10.80246914</v>
      </c>
      <c r="AM426" s="318">
        <f t="shared" si="854"/>
        <v>11.34020619</v>
      </c>
      <c r="AN426" s="318">
        <f t="shared" si="854"/>
        <v>14.11764706</v>
      </c>
      <c r="AO426" s="318">
        <f t="shared" si="854"/>
        <v>16.43835616</v>
      </c>
      <c r="AP426" s="318">
        <f t="shared" si="854"/>
        <v>18.37837838</v>
      </c>
      <c r="AQ426" s="318">
        <f t="shared" si="854"/>
        <v>16.35220126</v>
      </c>
      <c r="AR426" s="318">
        <f t="shared" si="854"/>
        <v>13.57142857</v>
      </c>
      <c r="AS426" s="318">
        <f t="shared" si="854"/>
        <v>12.90322581</v>
      </c>
      <c r="AT426" s="318">
        <f t="shared" si="854"/>
        <v>13.76146789</v>
      </c>
      <c r="AU426" s="319">
        <f t="shared" si="9"/>
        <v>10.19570307</v>
      </c>
      <c r="AV426" s="320">
        <f t="shared" si="10"/>
        <v>4.106092822</v>
      </c>
    </row>
    <row r="427" ht="11.25" customHeight="1">
      <c r="A427" s="321" t="s">
        <v>1724</v>
      </c>
      <c r="B427" s="99" t="s">
        <v>1725</v>
      </c>
      <c r="C427" s="309">
        <v>0.59</v>
      </c>
      <c r="D427" s="310">
        <v>0.48</v>
      </c>
      <c r="E427" s="316">
        <v>0.37</v>
      </c>
      <c r="F427" s="309">
        <v>0.33</v>
      </c>
      <c r="G427" s="309">
        <v>0.305</v>
      </c>
      <c r="H427" s="328">
        <v>0.3</v>
      </c>
      <c r="I427" s="309">
        <v>0.075</v>
      </c>
      <c r="J427" s="322"/>
      <c r="K427" s="328">
        <v>0.0</v>
      </c>
      <c r="L427" s="326">
        <v>0.0</v>
      </c>
      <c r="M427" s="322"/>
      <c r="N427" s="357">
        <v>0.0</v>
      </c>
      <c r="O427" s="357">
        <v>0.0</v>
      </c>
      <c r="P427" s="325">
        <v>0.22</v>
      </c>
      <c r="Q427" s="324">
        <v>0.11</v>
      </c>
      <c r="R427" s="325">
        <v>0.0</v>
      </c>
      <c r="S427" s="325">
        <v>0.0</v>
      </c>
      <c r="T427" s="325">
        <v>0.0</v>
      </c>
      <c r="U427" s="325">
        <v>0.0</v>
      </c>
      <c r="V427" s="325">
        <v>0.0</v>
      </c>
      <c r="W427" s="325">
        <v>0.0</v>
      </c>
      <c r="X427" s="325">
        <v>0.0</v>
      </c>
      <c r="Y427" s="325">
        <v>0.0</v>
      </c>
      <c r="Z427" s="316">
        <f t="shared" si="3"/>
        <v>2.78</v>
      </c>
      <c r="AA427" s="317">
        <f t="shared" si="405"/>
        <v>22.91666667</v>
      </c>
      <c r="AB427" s="317">
        <f t="shared" si="783"/>
        <v>29.72972973</v>
      </c>
      <c r="AC427" s="318">
        <f t="shared" ref="AC427:AF427" si="855">IF(ISERROR((E427/F427-1)*100),"n/a",(E427/F427-1)*100)</f>
        <v>12.12121212</v>
      </c>
      <c r="AD427" s="318">
        <f t="shared" si="855"/>
        <v>8.196721311</v>
      </c>
      <c r="AE427" s="318">
        <f t="shared" si="855"/>
        <v>1.666666667</v>
      </c>
      <c r="AF427" s="318">
        <f t="shared" si="855"/>
        <v>300</v>
      </c>
      <c r="AG427" s="318" t="str">
        <f t="shared" si="787"/>
        <v>n/a</v>
      </c>
      <c r="AH427" s="318" t="str">
        <f t="shared" si="788"/>
        <v>n/a</v>
      </c>
      <c r="AI427" s="318" t="str">
        <f t="shared" si="789"/>
        <v>n/a</v>
      </c>
      <c r="AJ427" s="318" t="str">
        <f t="shared" ref="AJ427:AT427" si="856">IF(ISERROR((N427/O427-1)*100),"n/a",(N427/O427-1)*100)</f>
        <v>n/a</v>
      </c>
      <c r="AK427" s="318">
        <f t="shared" si="856"/>
        <v>-100</v>
      </c>
      <c r="AL427" s="318">
        <f t="shared" si="856"/>
        <v>100</v>
      </c>
      <c r="AM427" s="318" t="str">
        <f t="shared" si="856"/>
        <v>n/a</v>
      </c>
      <c r="AN427" s="318" t="str">
        <f t="shared" si="856"/>
        <v>n/a</v>
      </c>
      <c r="AO427" s="318" t="str">
        <f t="shared" si="856"/>
        <v>n/a</v>
      </c>
      <c r="AP427" s="318" t="str">
        <f t="shared" si="856"/>
        <v>n/a</v>
      </c>
      <c r="AQ427" s="318" t="str">
        <f t="shared" si="856"/>
        <v>n/a</v>
      </c>
      <c r="AR427" s="318" t="str">
        <f t="shared" si="856"/>
        <v>n/a</v>
      </c>
      <c r="AS427" s="318" t="str">
        <f t="shared" si="856"/>
        <v>n/a</v>
      </c>
      <c r="AT427" s="318" t="str">
        <f t="shared" si="856"/>
        <v>n/a</v>
      </c>
      <c r="AU427" s="319">
        <f t="shared" si="9"/>
        <v>46.82887456</v>
      </c>
      <c r="AV427" s="320">
        <f t="shared" si="10"/>
        <v>115.9324744</v>
      </c>
    </row>
    <row r="428" ht="11.25" customHeight="1">
      <c r="A428" s="321" t="s">
        <v>1330</v>
      </c>
      <c r="B428" s="99" t="s">
        <v>1331</v>
      </c>
      <c r="C428" s="309">
        <v>3.3</v>
      </c>
      <c r="D428" s="310">
        <v>2.48</v>
      </c>
      <c r="E428" s="332">
        <v>2.04</v>
      </c>
      <c r="F428" s="309">
        <v>1.84</v>
      </c>
      <c r="G428" s="309">
        <v>1.68</v>
      </c>
      <c r="H428" s="309">
        <v>1.56</v>
      </c>
      <c r="I428" s="309">
        <v>1.36</v>
      </c>
      <c r="J428" s="322"/>
      <c r="K428" s="309">
        <v>1.15</v>
      </c>
      <c r="L428" s="323">
        <v>0.8</v>
      </c>
      <c r="M428" s="322"/>
      <c r="N428" s="357">
        <v>0.2</v>
      </c>
      <c r="O428" s="357">
        <v>0.53</v>
      </c>
      <c r="P428" s="325">
        <v>1.52</v>
      </c>
      <c r="Q428" s="324">
        <v>1.44</v>
      </c>
      <c r="R428" s="325">
        <v>1.36</v>
      </c>
      <c r="S428" s="325">
        <v>1.36</v>
      </c>
      <c r="T428" s="325">
        <v>1.36</v>
      </c>
      <c r="U428" s="325">
        <v>1.36</v>
      </c>
      <c r="V428" s="324">
        <v>1.36</v>
      </c>
      <c r="W428" s="324">
        <v>1.34</v>
      </c>
      <c r="X428" s="324">
        <v>1.2333</v>
      </c>
      <c r="Y428" s="324">
        <v>1.06</v>
      </c>
      <c r="Z428" s="316">
        <f t="shared" si="3"/>
        <v>30.3333</v>
      </c>
      <c r="AA428" s="317">
        <f t="shared" si="405"/>
        <v>33.06451613</v>
      </c>
      <c r="AB428" s="317">
        <f t="shared" si="783"/>
        <v>21.56862745</v>
      </c>
      <c r="AC428" s="318">
        <f t="shared" ref="AC428:AF428" si="857">IF(ISERROR((E428/F428-1)*100),"n/a",(E428/F428-1)*100)</f>
        <v>10.86956522</v>
      </c>
      <c r="AD428" s="318">
        <f t="shared" si="857"/>
        <v>9.523809524</v>
      </c>
      <c r="AE428" s="318">
        <f t="shared" si="857"/>
        <v>7.692307692</v>
      </c>
      <c r="AF428" s="318">
        <f t="shared" si="857"/>
        <v>14.70588235</v>
      </c>
      <c r="AG428" s="318">
        <f t="shared" si="787"/>
        <v>18.26086957</v>
      </c>
      <c r="AH428" s="318">
        <f t="shared" si="788"/>
        <v>43.75</v>
      </c>
      <c r="AI428" s="318">
        <f t="shared" si="789"/>
        <v>300</v>
      </c>
      <c r="AJ428" s="318">
        <f t="shared" ref="AJ428:AT428" si="858">IF(ISERROR((N428/O428-1)*100),"n/a",(N428/O428-1)*100)</f>
        <v>-62.26415094</v>
      </c>
      <c r="AK428" s="318">
        <f t="shared" si="858"/>
        <v>-65.13157895</v>
      </c>
      <c r="AL428" s="318">
        <f t="shared" si="858"/>
        <v>5.555555556</v>
      </c>
      <c r="AM428" s="318">
        <f t="shared" si="858"/>
        <v>5.882352941</v>
      </c>
      <c r="AN428" s="318">
        <f t="shared" si="858"/>
        <v>0</v>
      </c>
      <c r="AO428" s="318">
        <f t="shared" si="858"/>
        <v>0</v>
      </c>
      <c r="AP428" s="318">
        <f t="shared" si="858"/>
        <v>0</v>
      </c>
      <c r="AQ428" s="318">
        <f t="shared" si="858"/>
        <v>0</v>
      </c>
      <c r="AR428" s="318">
        <f t="shared" si="858"/>
        <v>1.492537313</v>
      </c>
      <c r="AS428" s="318">
        <f t="shared" si="858"/>
        <v>8.651585178</v>
      </c>
      <c r="AT428" s="318">
        <f t="shared" si="858"/>
        <v>16.3490566</v>
      </c>
      <c r="AU428" s="319">
        <f t="shared" si="9"/>
        <v>18.49854678</v>
      </c>
      <c r="AV428" s="320">
        <f t="shared" si="10"/>
        <v>71.0726584</v>
      </c>
    </row>
    <row r="429" ht="11.25" customHeight="1">
      <c r="A429" s="253" t="s">
        <v>318</v>
      </c>
      <c r="B429" s="122" t="s">
        <v>319</v>
      </c>
      <c r="C429" s="309">
        <v>1.34</v>
      </c>
      <c r="D429" s="310">
        <v>1.3</v>
      </c>
      <c r="E429" s="346">
        <v>1.26</v>
      </c>
      <c r="F429" s="311">
        <v>1.22</v>
      </c>
      <c r="G429" s="311">
        <v>1.18</v>
      </c>
      <c r="H429" s="311">
        <v>1.08</v>
      </c>
      <c r="I429" s="311">
        <v>0.98</v>
      </c>
      <c r="J429" s="312" t="s">
        <v>2154</v>
      </c>
      <c r="K429" s="311">
        <v>0.88</v>
      </c>
      <c r="L429" s="348">
        <v>0.72</v>
      </c>
      <c r="M429" s="312"/>
      <c r="N429" s="361">
        <v>0.6</v>
      </c>
      <c r="O429" s="361">
        <v>0.54</v>
      </c>
      <c r="P429" s="335">
        <v>0.48</v>
      </c>
      <c r="Q429" s="335">
        <v>0.42</v>
      </c>
      <c r="R429" s="335">
        <v>0.38</v>
      </c>
      <c r="S429" s="335">
        <v>0.33</v>
      </c>
      <c r="T429" s="335">
        <v>0.28</v>
      </c>
      <c r="U429" s="335">
        <v>0.23</v>
      </c>
      <c r="V429" s="335">
        <v>0.19</v>
      </c>
      <c r="W429" s="335">
        <v>0.17</v>
      </c>
      <c r="X429" s="335">
        <v>0.152</v>
      </c>
      <c r="Y429" s="335">
        <v>0.137</v>
      </c>
      <c r="Z429" s="316">
        <f t="shared" si="3"/>
        <v>13.869</v>
      </c>
      <c r="AA429" s="317">
        <f t="shared" si="405"/>
        <v>3.076923077</v>
      </c>
      <c r="AB429" s="317">
        <f t="shared" si="783"/>
        <v>3.174603175</v>
      </c>
      <c r="AC429" s="318">
        <f t="shared" ref="AC429:AF429" si="859">IF(ISERROR((E429/F429-1)*100),"n/a",(E429/F429-1)*100)</f>
        <v>3.278688525</v>
      </c>
      <c r="AD429" s="318">
        <f t="shared" si="859"/>
        <v>3.389830508</v>
      </c>
      <c r="AE429" s="318">
        <f t="shared" si="859"/>
        <v>9.259259259</v>
      </c>
      <c r="AF429" s="318">
        <f t="shared" si="859"/>
        <v>10.20408163</v>
      </c>
      <c r="AG429" s="318">
        <f t="shared" si="787"/>
        <v>11.36363636</v>
      </c>
      <c r="AH429" s="318">
        <f t="shared" si="788"/>
        <v>22.22222222</v>
      </c>
      <c r="AI429" s="318">
        <f t="shared" si="789"/>
        <v>20</v>
      </c>
      <c r="AJ429" s="318">
        <f t="shared" ref="AJ429:AT429" si="860">IF(ISERROR((N429/O429-1)*100),"n/a",(N429/O429-1)*100)</f>
        <v>11.11111111</v>
      </c>
      <c r="AK429" s="318">
        <f t="shared" si="860"/>
        <v>12.5</v>
      </c>
      <c r="AL429" s="318">
        <f t="shared" si="860"/>
        <v>14.28571429</v>
      </c>
      <c r="AM429" s="318">
        <f t="shared" si="860"/>
        <v>10.52631579</v>
      </c>
      <c r="AN429" s="318">
        <f t="shared" si="860"/>
        <v>15.15151515</v>
      </c>
      <c r="AO429" s="318">
        <f t="shared" si="860"/>
        <v>17.85714286</v>
      </c>
      <c r="AP429" s="318">
        <f t="shared" si="860"/>
        <v>21.73913043</v>
      </c>
      <c r="AQ429" s="318">
        <f t="shared" si="860"/>
        <v>21.05263158</v>
      </c>
      <c r="AR429" s="318">
        <f t="shared" si="860"/>
        <v>11.76470588</v>
      </c>
      <c r="AS429" s="318">
        <f t="shared" si="860"/>
        <v>11.84210526</v>
      </c>
      <c r="AT429" s="318">
        <f t="shared" si="860"/>
        <v>10.94890511</v>
      </c>
      <c r="AU429" s="319">
        <f t="shared" si="9"/>
        <v>12.23742611</v>
      </c>
      <c r="AV429" s="320">
        <f t="shared" si="10"/>
        <v>6.142492174</v>
      </c>
    </row>
    <row r="430" ht="11.25" customHeight="1">
      <c r="A430" s="321" t="s">
        <v>877</v>
      </c>
      <c r="B430" s="99" t="s">
        <v>878</v>
      </c>
      <c r="C430" s="309">
        <v>2.26</v>
      </c>
      <c r="D430" s="310">
        <v>2.2</v>
      </c>
      <c r="E430" s="310">
        <v>2.12</v>
      </c>
      <c r="F430" s="309">
        <v>2.04</v>
      </c>
      <c r="G430" s="309">
        <v>1.98</v>
      </c>
      <c r="H430" s="309">
        <v>1.9</v>
      </c>
      <c r="I430" s="309">
        <v>1.8</v>
      </c>
      <c r="J430" s="322"/>
      <c r="K430" s="309">
        <v>1.74</v>
      </c>
      <c r="L430" s="323">
        <v>1.67</v>
      </c>
      <c r="M430" s="322"/>
      <c r="N430" s="356">
        <v>1.56</v>
      </c>
      <c r="O430" s="356">
        <v>1.43</v>
      </c>
      <c r="P430" s="324">
        <v>1.3</v>
      </c>
      <c r="Q430" s="324">
        <v>1.2</v>
      </c>
      <c r="R430" s="324">
        <v>1.14</v>
      </c>
      <c r="S430" s="324">
        <v>1.06</v>
      </c>
      <c r="T430" s="325">
        <v>1.01</v>
      </c>
      <c r="U430" s="325">
        <v>1.01</v>
      </c>
      <c r="V430" s="325">
        <v>1.01</v>
      </c>
      <c r="W430" s="325">
        <v>1.01</v>
      </c>
      <c r="X430" s="324">
        <v>1.01</v>
      </c>
      <c r="Y430" s="324">
        <v>0.96</v>
      </c>
      <c r="Z430" s="316">
        <f t="shared" si="3"/>
        <v>31.41</v>
      </c>
      <c r="AA430" s="317">
        <f t="shared" si="405"/>
        <v>2.727272727</v>
      </c>
      <c r="AB430" s="317">
        <f t="shared" si="783"/>
        <v>3.773584906</v>
      </c>
      <c r="AC430" s="318">
        <f t="shared" ref="AC430:AF430" si="861">IF(ISERROR((E430/F430-1)*100),"n/a",(E430/F430-1)*100)</f>
        <v>3.921568627</v>
      </c>
      <c r="AD430" s="318">
        <f t="shared" si="861"/>
        <v>3.03030303</v>
      </c>
      <c r="AE430" s="318">
        <f t="shared" si="861"/>
        <v>4.210526316</v>
      </c>
      <c r="AF430" s="318">
        <f t="shared" si="861"/>
        <v>5.555555556</v>
      </c>
      <c r="AG430" s="318">
        <f t="shared" si="787"/>
        <v>3.448275862</v>
      </c>
      <c r="AH430" s="318">
        <f t="shared" si="788"/>
        <v>4.191616766</v>
      </c>
      <c r="AI430" s="318">
        <f t="shared" si="789"/>
        <v>7.051282051</v>
      </c>
      <c r="AJ430" s="318">
        <f t="shared" ref="AJ430:AT430" si="862">IF(ISERROR((N430/O430-1)*100),"n/a",(N430/O430-1)*100)</f>
        <v>9.090909091</v>
      </c>
      <c r="AK430" s="318">
        <f t="shared" si="862"/>
        <v>10</v>
      </c>
      <c r="AL430" s="318">
        <f t="shared" si="862"/>
        <v>8.333333333</v>
      </c>
      <c r="AM430" s="318">
        <f t="shared" si="862"/>
        <v>5.263157895</v>
      </c>
      <c r="AN430" s="318">
        <f t="shared" si="862"/>
        <v>7.547169811</v>
      </c>
      <c r="AO430" s="318">
        <f t="shared" si="862"/>
        <v>4.95049505</v>
      </c>
      <c r="AP430" s="318">
        <f t="shared" si="862"/>
        <v>0</v>
      </c>
      <c r="AQ430" s="318">
        <f t="shared" si="862"/>
        <v>0</v>
      </c>
      <c r="AR430" s="318">
        <f t="shared" si="862"/>
        <v>0</v>
      </c>
      <c r="AS430" s="318">
        <f t="shared" si="862"/>
        <v>0</v>
      </c>
      <c r="AT430" s="318">
        <f t="shared" si="862"/>
        <v>5.208333333</v>
      </c>
      <c r="AU430" s="319">
        <f t="shared" si="9"/>
        <v>4.415169218</v>
      </c>
      <c r="AV430" s="320">
        <f t="shared" si="10"/>
        <v>3.013324713</v>
      </c>
    </row>
    <row r="431" ht="11.25" customHeight="1">
      <c r="A431" s="321" t="s">
        <v>1726</v>
      </c>
      <c r="B431" s="99" t="s">
        <v>1727</v>
      </c>
      <c r="C431" s="309">
        <v>0.91</v>
      </c>
      <c r="D431" s="310">
        <v>0.87</v>
      </c>
      <c r="E431" s="310">
        <v>0.8200000000000001</v>
      </c>
      <c r="F431" s="309">
        <v>0.74</v>
      </c>
      <c r="G431" s="309">
        <v>0.66</v>
      </c>
      <c r="H431" s="309">
        <v>0.575</v>
      </c>
      <c r="I431" s="309">
        <v>0.25</v>
      </c>
      <c r="J431" s="322"/>
      <c r="K431" s="328">
        <v>0.0</v>
      </c>
      <c r="L431" s="326">
        <v>0.0</v>
      </c>
      <c r="M431" s="322"/>
      <c r="N431" s="357">
        <v>0.0</v>
      </c>
      <c r="O431" s="357">
        <v>0.0</v>
      </c>
      <c r="P431" s="325">
        <v>0.0</v>
      </c>
      <c r="Q431" s="325">
        <v>0.0</v>
      </c>
      <c r="R431" s="325">
        <v>0.0</v>
      </c>
      <c r="S431" s="325">
        <v>0.0</v>
      </c>
      <c r="T431" s="325">
        <v>0.0</v>
      </c>
      <c r="U431" s="325">
        <v>0.0</v>
      </c>
      <c r="V431" s="325">
        <v>0.0</v>
      </c>
      <c r="W431" s="325">
        <v>0.0</v>
      </c>
      <c r="X431" s="325">
        <v>0.0</v>
      </c>
      <c r="Y431" s="325">
        <v>0.0</v>
      </c>
      <c r="Z431" s="316">
        <f t="shared" si="3"/>
        <v>4.825</v>
      </c>
      <c r="AA431" s="317">
        <f t="shared" si="405"/>
        <v>4.597701149</v>
      </c>
      <c r="AB431" s="317">
        <f t="shared" si="783"/>
        <v>6.097560976</v>
      </c>
      <c r="AC431" s="318">
        <f t="shared" ref="AC431:AF431" si="863">IF(ISERROR((E431/F431-1)*100),"n/a",(E431/F431-1)*100)</f>
        <v>10.81081081</v>
      </c>
      <c r="AD431" s="318">
        <f t="shared" si="863"/>
        <v>12.12121212</v>
      </c>
      <c r="AE431" s="318">
        <f t="shared" si="863"/>
        <v>14.7826087</v>
      </c>
      <c r="AF431" s="318">
        <f t="shared" si="863"/>
        <v>130</v>
      </c>
      <c r="AG431" s="318" t="str">
        <f t="shared" si="787"/>
        <v>n/a</v>
      </c>
      <c r="AH431" s="318" t="str">
        <f t="shared" si="788"/>
        <v>n/a</v>
      </c>
      <c r="AI431" s="318" t="str">
        <f t="shared" si="789"/>
        <v>n/a</v>
      </c>
      <c r="AJ431" s="318" t="str">
        <f t="shared" ref="AJ431:AT431" si="864">IF(ISERROR((N431/O431-1)*100),"n/a",(N431/O431-1)*100)</f>
        <v>n/a</v>
      </c>
      <c r="AK431" s="318" t="str">
        <f t="shared" si="864"/>
        <v>n/a</v>
      </c>
      <c r="AL431" s="318" t="str">
        <f t="shared" si="864"/>
        <v>n/a</v>
      </c>
      <c r="AM431" s="318" t="str">
        <f t="shared" si="864"/>
        <v>n/a</v>
      </c>
      <c r="AN431" s="318" t="str">
        <f t="shared" si="864"/>
        <v>n/a</v>
      </c>
      <c r="AO431" s="318" t="str">
        <f t="shared" si="864"/>
        <v>n/a</v>
      </c>
      <c r="AP431" s="318" t="str">
        <f t="shared" si="864"/>
        <v>n/a</v>
      </c>
      <c r="AQ431" s="318" t="str">
        <f t="shared" si="864"/>
        <v>n/a</v>
      </c>
      <c r="AR431" s="318" t="str">
        <f t="shared" si="864"/>
        <v>n/a</v>
      </c>
      <c r="AS431" s="318" t="str">
        <f t="shared" si="864"/>
        <v>n/a</v>
      </c>
      <c r="AT431" s="318" t="str">
        <f t="shared" si="864"/>
        <v>n/a</v>
      </c>
      <c r="AU431" s="319">
        <f t="shared" si="9"/>
        <v>29.73498229</v>
      </c>
      <c r="AV431" s="320">
        <f t="shared" si="10"/>
        <v>49.26586447</v>
      </c>
    </row>
    <row r="432" ht="11.25" customHeight="1">
      <c r="A432" s="232" t="s">
        <v>1332</v>
      </c>
      <c r="B432" s="99" t="s">
        <v>1333</v>
      </c>
      <c r="C432" s="309">
        <v>2.4</v>
      </c>
      <c r="D432" s="310">
        <v>2.2</v>
      </c>
      <c r="E432" s="310">
        <v>2.0</v>
      </c>
      <c r="F432" s="309">
        <v>1.8</v>
      </c>
      <c r="G432" s="309">
        <v>1.6</v>
      </c>
      <c r="H432" s="309">
        <v>1.4</v>
      </c>
      <c r="I432" s="309">
        <v>1.2</v>
      </c>
      <c r="J432" s="322"/>
      <c r="K432" s="309">
        <v>1.0</v>
      </c>
      <c r="L432" s="326">
        <v>0.96</v>
      </c>
      <c r="M432" s="322"/>
      <c r="N432" s="357">
        <v>0.96</v>
      </c>
      <c r="O432" s="357">
        <v>0.96</v>
      </c>
      <c r="P432" s="324">
        <v>0.84</v>
      </c>
      <c r="Q432" s="324">
        <v>0.36</v>
      </c>
      <c r="R432" s="325">
        <v>0.0</v>
      </c>
      <c r="S432" s="325">
        <v>0.0</v>
      </c>
      <c r="T432" s="325">
        <v>0.0</v>
      </c>
      <c r="U432" s="325">
        <v>0.0</v>
      </c>
      <c r="V432" s="325">
        <v>0.0</v>
      </c>
      <c r="W432" s="325">
        <v>0.0</v>
      </c>
      <c r="X432" s="325">
        <v>0.0</v>
      </c>
      <c r="Y432" s="325">
        <v>0.0</v>
      </c>
      <c r="Z432" s="316">
        <f t="shared" si="3"/>
        <v>17.68</v>
      </c>
      <c r="AA432" s="317">
        <f t="shared" si="405"/>
        <v>9.090909091</v>
      </c>
      <c r="AB432" s="317">
        <f t="shared" si="783"/>
        <v>10</v>
      </c>
      <c r="AC432" s="318">
        <f t="shared" ref="AC432:AF432" si="865">IF(ISERROR((E432/F432-1)*100),"n/a",(E432/F432-1)*100)</f>
        <v>11.11111111</v>
      </c>
      <c r="AD432" s="318">
        <f t="shared" si="865"/>
        <v>12.5</v>
      </c>
      <c r="AE432" s="318">
        <f t="shared" si="865"/>
        <v>14.28571429</v>
      </c>
      <c r="AF432" s="318">
        <f t="shared" si="865"/>
        <v>16.66666667</v>
      </c>
      <c r="AG432" s="318">
        <f t="shared" si="787"/>
        <v>20</v>
      </c>
      <c r="AH432" s="318">
        <f t="shared" si="788"/>
        <v>4.166666667</v>
      </c>
      <c r="AI432" s="318">
        <f t="shared" si="789"/>
        <v>0</v>
      </c>
      <c r="AJ432" s="318">
        <f t="shared" ref="AJ432:AT432" si="866">IF(ISERROR((N432/O432-1)*100),"n/a",(N432/O432-1)*100)</f>
        <v>0</v>
      </c>
      <c r="AK432" s="318">
        <f t="shared" si="866"/>
        <v>14.28571429</v>
      </c>
      <c r="AL432" s="318">
        <f t="shared" si="866"/>
        <v>133.3333333</v>
      </c>
      <c r="AM432" s="318" t="str">
        <f t="shared" si="866"/>
        <v>n/a</v>
      </c>
      <c r="AN432" s="318" t="str">
        <f t="shared" si="866"/>
        <v>n/a</v>
      </c>
      <c r="AO432" s="318" t="str">
        <f t="shared" si="866"/>
        <v>n/a</v>
      </c>
      <c r="AP432" s="318" t="str">
        <f t="shared" si="866"/>
        <v>n/a</v>
      </c>
      <c r="AQ432" s="318" t="str">
        <f t="shared" si="866"/>
        <v>n/a</v>
      </c>
      <c r="AR432" s="318" t="str">
        <f t="shared" si="866"/>
        <v>n/a</v>
      </c>
      <c r="AS432" s="318" t="str">
        <f t="shared" si="866"/>
        <v>n/a</v>
      </c>
      <c r="AT432" s="318" t="str">
        <f t="shared" si="866"/>
        <v>n/a</v>
      </c>
      <c r="AU432" s="319">
        <f t="shared" si="9"/>
        <v>20.45334295</v>
      </c>
      <c r="AV432" s="320">
        <f t="shared" si="10"/>
        <v>36.0849509</v>
      </c>
    </row>
    <row r="433" ht="11.25" customHeight="1">
      <c r="A433" s="350" t="s">
        <v>2084</v>
      </c>
      <c r="B433" s="99" t="s">
        <v>2085</v>
      </c>
      <c r="C433" s="309">
        <v>0.31</v>
      </c>
      <c r="D433" s="310">
        <v>0.29000000000000004</v>
      </c>
      <c r="E433" s="316">
        <v>0.25</v>
      </c>
      <c r="F433" s="309">
        <v>0.22499999999999998</v>
      </c>
      <c r="G433" s="309">
        <v>0.20500000000000002</v>
      </c>
      <c r="H433" s="328">
        <v>0.2</v>
      </c>
      <c r="I433" s="328">
        <v>0.2</v>
      </c>
      <c r="J433" s="258"/>
      <c r="K433" s="349">
        <v>0.2</v>
      </c>
      <c r="L433" s="327">
        <v>0.2</v>
      </c>
      <c r="M433" s="349"/>
      <c r="N433" s="355">
        <v>0.2</v>
      </c>
      <c r="O433" s="357">
        <v>0.31000000000000005</v>
      </c>
      <c r="P433" s="352">
        <v>0.64</v>
      </c>
      <c r="Q433" s="325">
        <v>0.64</v>
      </c>
      <c r="R433" s="352">
        <v>0.64</v>
      </c>
      <c r="S433" s="352">
        <v>0.64</v>
      </c>
      <c r="T433" s="325">
        <v>0.64</v>
      </c>
      <c r="U433" s="325">
        <v>0.64</v>
      </c>
      <c r="V433" s="325">
        <v>0.64</v>
      </c>
      <c r="W433" s="325">
        <v>0.64</v>
      </c>
      <c r="X433" s="325">
        <v>0.64</v>
      </c>
      <c r="Y433" s="325">
        <v>0.64</v>
      </c>
      <c r="Z433" s="316">
        <f t="shared" si="3"/>
        <v>8.99</v>
      </c>
      <c r="AA433" s="317">
        <f t="shared" si="405"/>
        <v>6.896551724</v>
      </c>
      <c r="AB433" s="317"/>
      <c r="AC433" s="318"/>
      <c r="AD433" s="318"/>
      <c r="AE433" s="318"/>
      <c r="AF433" s="318"/>
      <c r="AG433" s="318"/>
      <c r="AH433" s="318"/>
      <c r="AI433" s="318"/>
      <c r="AJ433" s="318"/>
      <c r="AK433" s="318"/>
      <c r="AL433" s="318"/>
      <c r="AM433" s="318"/>
      <c r="AN433" s="318"/>
      <c r="AO433" s="318"/>
      <c r="AP433" s="318"/>
      <c r="AQ433" s="318"/>
      <c r="AR433" s="318"/>
      <c r="AS433" s="318"/>
      <c r="AT433" s="318"/>
      <c r="AU433" s="319">
        <f t="shared" si="9"/>
        <v>6.896551724</v>
      </c>
      <c r="AV433" s="320" t="str">
        <f t="shared" si="10"/>
        <v>#DIV/0!</v>
      </c>
    </row>
    <row r="434" ht="11.25" customHeight="1">
      <c r="A434" s="232" t="s">
        <v>1334</v>
      </c>
      <c r="B434" s="99" t="s">
        <v>1335</v>
      </c>
      <c r="C434" s="309">
        <v>0.69</v>
      </c>
      <c r="D434" s="310">
        <v>0.565</v>
      </c>
      <c r="E434" s="316">
        <v>0.38</v>
      </c>
      <c r="F434" s="309">
        <v>0.33</v>
      </c>
      <c r="G434" s="309">
        <v>0.29</v>
      </c>
      <c r="H434" s="309">
        <v>0.25</v>
      </c>
      <c r="I434" s="309">
        <v>0.215</v>
      </c>
      <c r="J434" s="322"/>
      <c r="K434" s="309">
        <v>0.18</v>
      </c>
      <c r="L434" s="323">
        <v>0.1</v>
      </c>
      <c r="M434" s="322"/>
      <c r="N434" s="357">
        <v>0.04</v>
      </c>
      <c r="O434" s="357">
        <v>0.0925</v>
      </c>
      <c r="P434" s="325">
        <v>1.0</v>
      </c>
      <c r="Q434" s="324">
        <v>1.46</v>
      </c>
      <c r="R434" s="324">
        <v>1.38</v>
      </c>
      <c r="S434" s="324">
        <v>1.3</v>
      </c>
      <c r="T434" s="324">
        <v>1.24</v>
      </c>
      <c r="U434" s="324">
        <v>1.22</v>
      </c>
      <c r="V434" s="324">
        <v>1.2</v>
      </c>
      <c r="W434" s="324">
        <v>1.18</v>
      </c>
      <c r="X434" s="324">
        <v>1.12</v>
      </c>
      <c r="Y434" s="324">
        <v>1.04</v>
      </c>
      <c r="Z434" s="316">
        <f t="shared" si="3"/>
        <v>15.2725</v>
      </c>
      <c r="AA434" s="317">
        <f t="shared" si="405"/>
        <v>22.12389381</v>
      </c>
      <c r="AB434" s="317">
        <f t="shared" ref="AB434:AF434" si="867">IF(ISERROR((D434/E434-1)*100),"n/a",(D434/E434-1)*100)</f>
        <v>48.68421053</v>
      </c>
      <c r="AC434" s="318">
        <f t="shared" si="867"/>
        <v>15.15151515</v>
      </c>
      <c r="AD434" s="318">
        <f t="shared" si="867"/>
        <v>13.79310345</v>
      </c>
      <c r="AE434" s="318">
        <f t="shared" si="867"/>
        <v>16</v>
      </c>
      <c r="AF434" s="318">
        <f t="shared" si="867"/>
        <v>16.27906977</v>
      </c>
      <c r="AG434" s="318">
        <f t="shared" ref="AG434:AG873" si="870">IF(ISERROR((I434/K434-1)*100),"n/a",(I434/K434-1)*100)</f>
        <v>19.44444444</v>
      </c>
      <c r="AH434" s="318">
        <f t="shared" ref="AH434:AH873" si="871">IF(ISERROR((K434/L434-1)*100),"n/a",(K434/L434-1)*100)</f>
        <v>80</v>
      </c>
      <c r="AI434" s="318">
        <f t="shared" ref="AI434:AI873" si="872">IF(ISERROR((L434/N434-1)*100),"n/a",(L434/N434-1)*100)</f>
        <v>150</v>
      </c>
      <c r="AJ434" s="318">
        <f t="shared" ref="AJ434:AT434" si="868">IF(ISERROR((N434/O434-1)*100),"n/a",(N434/O434-1)*100)</f>
        <v>-56.75675676</v>
      </c>
      <c r="AK434" s="318">
        <f t="shared" si="868"/>
        <v>-90.75</v>
      </c>
      <c r="AL434" s="318">
        <f t="shared" si="868"/>
        <v>-31.50684932</v>
      </c>
      <c r="AM434" s="318">
        <f t="shared" si="868"/>
        <v>5.797101449</v>
      </c>
      <c r="AN434" s="318">
        <f t="shared" si="868"/>
        <v>6.153846154</v>
      </c>
      <c r="AO434" s="318">
        <f t="shared" si="868"/>
        <v>4.838709677</v>
      </c>
      <c r="AP434" s="318">
        <f t="shared" si="868"/>
        <v>1.639344262</v>
      </c>
      <c r="AQ434" s="318">
        <f t="shared" si="868"/>
        <v>1.666666667</v>
      </c>
      <c r="AR434" s="318">
        <f t="shared" si="868"/>
        <v>1.694915254</v>
      </c>
      <c r="AS434" s="318">
        <f t="shared" si="868"/>
        <v>5.357142857</v>
      </c>
      <c r="AT434" s="318">
        <f t="shared" si="868"/>
        <v>7.692307692</v>
      </c>
      <c r="AU434" s="319">
        <f t="shared" si="9"/>
        <v>11.86513325</v>
      </c>
      <c r="AV434" s="320">
        <f t="shared" si="10"/>
        <v>47.51928987</v>
      </c>
    </row>
    <row r="435" ht="11.25" customHeight="1">
      <c r="A435" s="299" t="s">
        <v>879</v>
      </c>
      <c r="B435" s="331" t="s">
        <v>880</v>
      </c>
      <c r="C435" s="309">
        <v>3.1</v>
      </c>
      <c r="D435" s="310">
        <v>2.84</v>
      </c>
      <c r="E435" s="316">
        <v>2.26</v>
      </c>
      <c r="F435" s="309">
        <v>2.1</v>
      </c>
      <c r="G435" s="309">
        <v>2.04</v>
      </c>
      <c r="H435" s="309">
        <v>1.9</v>
      </c>
      <c r="I435" s="309">
        <v>1.7</v>
      </c>
      <c r="J435" s="322"/>
      <c r="K435" s="309">
        <v>1.5</v>
      </c>
      <c r="L435" s="323">
        <v>1.2</v>
      </c>
      <c r="M435" s="322"/>
      <c r="N435" s="356">
        <v>0.8</v>
      </c>
      <c r="O435" s="357">
        <v>0.6</v>
      </c>
      <c r="P435" s="325">
        <v>0.6</v>
      </c>
      <c r="Q435" s="324">
        <v>0.54</v>
      </c>
      <c r="R435" s="325">
        <v>0.48</v>
      </c>
      <c r="S435" s="324">
        <v>0.36</v>
      </c>
      <c r="T435" s="325">
        <v>0.0</v>
      </c>
      <c r="U435" s="325">
        <v>0.0</v>
      </c>
      <c r="V435" s="325">
        <v>0.0</v>
      </c>
      <c r="W435" s="325">
        <v>0.0</v>
      </c>
      <c r="X435" s="325">
        <v>0.0</v>
      </c>
      <c r="Y435" s="325">
        <v>0.0</v>
      </c>
      <c r="Z435" s="316">
        <f t="shared" si="3"/>
        <v>22.02</v>
      </c>
      <c r="AA435" s="317">
        <f t="shared" si="405"/>
        <v>9.154929577</v>
      </c>
      <c r="AB435" s="317">
        <f t="shared" ref="AB435:AF435" si="869">IF(ISERROR((D435/E435-1)*100),"n/a",(D435/E435-1)*100)</f>
        <v>25.66371681</v>
      </c>
      <c r="AC435" s="318">
        <f t="shared" si="869"/>
        <v>7.619047619</v>
      </c>
      <c r="AD435" s="318">
        <f t="shared" si="869"/>
        <v>2.941176471</v>
      </c>
      <c r="AE435" s="318">
        <f t="shared" si="869"/>
        <v>7.368421053</v>
      </c>
      <c r="AF435" s="318">
        <f t="shared" si="869"/>
        <v>11.76470588</v>
      </c>
      <c r="AG435" s="318">
        <f t="shared" si="870"/>
        <v>13.33333333</v>
      </c>
      <c r="AH435" s="318">
        <f t="shared" si="871"/>
        <v>25</v>
      </c>
      <c r="AI435" s="318">
        <f t="shared" si="872"/>
        <v>50</v>
      </c>
      <c r="AJ435" s="318">
        <f t="shared" ref="AJ435:AT435" si="873">IF(ISERROR((N435/O435-1)*100),"n/a",(N435/O435-1)*100)</f>
        <v>33.33333333</v>
      </c>
      <c r="AK435" s="318">
        <f t="shared" si="873"/>
        <v>0</v>
      </c>
      <c r="AL435" s="318">
        <f t="shared" si="873"/>
        <v>11.11111111</v>
      </c>
      <c r="AM435" s="318">
        <f t="shared" si="873"/>
        <v>12.5</v>
      </c>
      <c r="AN435" s="318">
        <f t="shared" si="873"/>
        <v>33.33333333</v>
      </c>
      <c r="AO435" s="318" t="str">
        <f t="shared" si="873"/>
        <v>n/a</v>
      </c>
      <c r="AP435" s="318" t="str">
        <f t="shared" si="873"/>
        <v>n/a</v>
      </c>
      <c r="AQ435" s="318" t="str">
        <f t="shared" si="873"/>
        <v>n/a</v>
      </c>
      <c r="AR435" s="318" t="str">
        <f t="shared" si="873"/>
        <v>n/a</v>
      </c>
      <c r="AS435" s="318" t="str">
        <f t="shared" si="873"/>
        <v>n/a</v>
      </c>
      <c r="AT435" s="318" t="str">
        <f t="shared" si="873"/>
        <v>n/a</v>
      </c>
      <c r="AU435" s="319">
        <f t="shared" si="9"/>
        <v>17.36593632</v>
      </c>
      <c r="AV435" s="320">
        <f t="shared" si="10"/>
        <v>14.0998849</v>
      </c>
    </row>
    <row r="436" ht="11.25" customHeight="1">
      <c r="A436" s="232" t="s">
        <v>324</v>
      </c>
      <c r="B436" s="99" t="s">
        <v>325</v>
      </c>
      <c r="C436" s="309">
        <v>4.09</v>
      </c>
      <c r="D436" s="310">
        <v>3.97</v>
      </c>
      <c r="E436" s="316">
        <v>3.83</v>
      </c>
      <c r="F436" s="309">
        <v>3.64</v>
      </c>
      <c r="G436" s="309">
        <v>3.48</v>
      </c>
      <c r="H436" s="309">
        <v>3.25611</v>
      </c>
      <c r="I436" s="309">
        <v>3.0383752599999996</v>
      </c>
      <c r="J436" s="322"/>
      <c r="K436" s="309">
        <v>2.79875576</v>
      </c>
      <c r="L436" s="323">
        <v>2.6837384</v>
      </c>
      <c r="M436" s="322"/>
      <c r="N436" s="356">
        <v>2.47287324</v>
      </c>
      <c r="O436" s="356">
        <v>2.2811776399999997</v>
      </c>
      <c r="P436" s="324">
        <v>2.17574506</v>
      </c>
      <c r="Q436" s="324">
        <v>1.9936342400000002</v>
      </c>
      <c r="R436" s="324">
        <v>1.8402777600000002</v>
      </c>
      <c r="S436" s="324">
        <v>1.6773365000000002</v>
      </c>
      <c r="T436" s="324">
        <v>1.47605612</v>
      </c>
      <c r="U436" s="324">
        <v>1.26519096</v>
      </c>
      <c r="V436" s="324">
        <v>1.13100404</v>
      </c>
      <c r="W436" s="324">
        <v>1.06391058</v>
      </c>
      <c r="X436" s="324">
        <v>1.02557146</v>
      </c>
      <c r="Y436" s="324">
        <v>0.98723234</v>
      </c>
      <c r="Z436" s="316">
        <f t="shared" si="3"/>
        <v>50.17698936</v>
      </c>
      <c r="AA436" s="317">
        <f t="shared" si="405"/>
        <v>3.022670025</v>
      </c>
      <c r="AB436" s="317">
        <f t="shared" ref="AB436:AF436" si="874">IF(ISERROR((D436/E436-1)*100),"n/a",(D436/E436-1)*100)</f>
        <v>3.65535248</v>
      </c>
      <c r="AC436" s="318">
        <f t="shared" si="874"/>
        <v>5.21978022</v>
      </c>
      <c r="AD436" s="318">
        <f t="shared" si="874"/>
        <v>4.597701149</v>
      </c>
      <c r="AE436" s="318">
        <f t="shared" si="874"/>
        <v>6.875996204</v>
      </c>
      <c r="AF436" s="318">
        <f t="shared" si="874"/>
        <v>7.166156955</v>
      </c>
      <c r="AG436" s="318">
        <f t="shared" si="870"/>
        <v>8.561643836</v>
      </c>
      <c r="AH436" s="318">
        <f t="shared" si="871"/>
        <v>4.285714286</v>
      </c>
      <c r="AI436" s="318">
        <f t="shared" si="872"/>
        <v>8.527131783</v>
      </c>
      <c r="AJ436" s="318">
        <f t="shared" ref="AJ436:AT436" si="875">IF(ISERROR((N436/O436-1)*100),"n/a",(N436/O436-1)*100)</f>
        <v>8.403361345</v>
      </c>
      <c r="AK436" s="318">
        <f t="shared" si="875"/>
        <v>4.845814978</v>
      </c>
      <c r="AL436" s="318">
        <f t="shared" si="875"/>
        <v>9.134615385</v>
      </c>
      <c r="AM436" s="318">
        <f t="shared" si="875"/>
        <v>8.333333333</v>
      </c>
      <c r="AN436" s="318">
        <f t="shared" si="875"/>
        <v>9.714285714</v>
      </c>
      <c r="AO436" s="318">
        <f t="shared" si="875"/>
        <v>13.63636364</v>
      </c>
      <c r="AP436" s="318">
        <f t="shared" si="875"/>
        <v>16.66666667</v>
      </c>
      <c r="AQ436" s="318">
        <f t="shared" si="875"/>
        <v>11.86440678</v>
      </c>
      <c r="AR436" s="318">
        <f t="shared" si="875"/>
        <v>6.306306306</v>
      </c>
      <c r="AS436" s="318">
        <f t="shared" si="875"/>
        <v>3.738317757</v>
      </c>
      <c r="AT436" s="318">
        <f t="shared" si="875"/>
        <v>3.883495146</v>
      </c>
      <c r="AU436" s="319">
        <f t="shared" si="9"/>
        <v>7.421955699</v>
      </c>
      <c r="AV436" s="320">
        <f t="shared" si="10"/>
        <v>3.604518758</v>
      </c>
    </row>
    <row r="437" ht="11.25" customHeight="1">
      <c r="A437" s="350" t="s">
        <v>2086</v>
      </c>
      <c r="B437" s="99" t="s">
        <v>2087</v>
      </c>
      <c r="C437" s="309">
        <v>0.32</v>
      </c>
      <c r="D437" s="310">
        <v>0.28</v>
      </c>
      <c r="E437" s="316">
        <v>0.24</v>
      </c>
      <c r="F437" s="309">
        <v>0.1</v>
      </c>
      <c r="G437" s="328">
        <v>0.0</v>
      </c>
      <c r="H437" s="328">
        <v>0.0</v>
      </c>
      <c r="I437" s="328">
        <v>0.0</v>
      </c>
      <c r="J437" s="13"/>
      <c r="K437" s="328">
        <v>0.0</v>
      </c>
      <c r="L437" s="326">
        <v>0.0</v>
      </c>
      <c r="M437" s="351"/>
      <c r="N437" s="355">
        <v>0.0</v>
      </c>
      <c r="O437" s="355">
        <v>0.0</v>
      </c>
      <c r="P437" s="325">
        <v>0.0</v>
      </c>
      <c r="Q437" s="325">
        <v>0.0</v>
      </c>
      <c r="R437" s="325">
        <v>0.0</v>
      </c>
      <c r="S437" s="325">
        <v>0.0</v>
      </c>
      <c r="T437" s="325">
        <v>0.0</v>
      </c>
      <c r="U437" s="325">
        <v>0.0</v>
      </c>
      <c r="V437" s="325">
        <v>0.0</v>
      </c>
      <c r="W437" s="325">
        <v>0.0</v>
      </c>
      <c r="X437" s="325">
        <v>0.0</v>
      </c>
      <c r="Y437" s="325">
        <v>0.0</v>
      </c>
      <c r="Z437" s="316">
        <f t="shared" si="3"/>
        <v>0.94</v>
      </c>
      <c r="AA437" s="317">
        <f t="shared" si="405"/>
        <v>14.28571429</v>
      </c>
      <c r="AB437" s="317">
        <f t="shared" ref="AB437:AF437" si="876">IF(ISERROR((D437/E437-1)*100),"n/a",(D437/E437-1)*100)</f>
        <v>16.66666667</v>
      </c>
      <c r="AC437" s="318">
        <f t="shared" si="876"/>
        <v>140</v>
      </c>
      <c r="AD437" s="318" t="str">
        <f t="shared" si="876"/>
        <v>n/a</v>
      </c>
      <c r="AE437" s="318" t="str">
        <f t="shared" si="876"/>
        <v>n/a</v>
      </c>
      <c r="AF437" s="318" t="str">
        <f t="shared" si="876"/>
        <v>n/a</v>
      </c>
      <c r="AG437" s="318" t="str">
        <f t="shared" si="870"/>
        <v>n/a</v>
      </c>
      <c r="AH437" s="318" t="str">
        <f t="shared" si="871"/>
        <v>n/a</v>
      </c>
      <c r="AI437" s="318" t="str">
        <f t="shared" si="872"/>
        <v>n/a</v>
      </c>
      <c r="AJ437" s="318" t="str">
        <f t="shared" ref="AJ437:AT437" si="877">IF(ISERROR((N437/O437-1)*100),"n/a",(N437/O437-1)*100)</f>
        <v>n/a</v>
      </c>
      <c r="AK437" s="318" t="str">
        <f t="shared" si="877"/>
        <v>n/a</v>
      </c>
      <c r="AL437" s="318" t="str">
        <f t="shared" si="877"/>
        <v>n/a</v>
      </c>
      <c r="AM437" s="318" t="str">
        <f t="shared" si="877"/>
        <v>n/a</v>
      </c>
      <c r="AN437" s="318" t="str">
        <f t="shared" si="877"/>
        <v>n/a</v>
      </c>
      <c r="AO437" s="318" t="str">
        <f t="shared" si="877"/>
        <v>n/a</v>
      </c>
      <c r="AP437" s="318" t="str">
        <f t="shared" si="877"/>
        <v>n/a</v>
      </c>
      <c r="AQ437" s="318" t="str">
        <f t="shared" si="877"/>
        <v>n/a</v>
      </c>
      <c r="AR437" s="318" t="str">
        <f t="shared" si="877"/>
        <v>n/a</v>
      </c>
      <c r="AS437" s="318" t="str">
        <f t="shared" si="877"/>
        <v>n/a</v>
      </c>
      <c r="AT437" s="318" t="str">
        <f t="shared" si="877"/>
        <v>n/a</v>
      </c>
      <c r="AU437" s="319">
        <f t="shared" si="9"/>
        <v>56.98412698</v>
      </c>
      <c r="AV437" s="320">
        <f t="shared" si="10"/>
        <v>71.9037107</v>
      </c>
    </row>
    <row r="438" ht="11.25" customHeight="1">
      <c r="A438" s="232" t="s">
        <v>327</v>
      </c>
      <c r="B438" s="99" t="s">
        <v>328</v>
      </c>
      <c r="C438" s="309">
        <v>1.6</v>
      </c>
      <c r="D438" s="310">
        <v>1.56</v>
      </c>
      <c r="E438" s="316">
        <v>1.48</v>
      </c>
      <c r="F438" s="309">
        <v>1.4</v>
      </c>
      <c r="G438" s="309">
        <v>1.32</v>
      </c>
      <c r="H438" s="309">
        <v>1.22</v>
      </c>
      <c r="I438" s="309">
        <v>1.12</v>
      </c>
      <c r="J438" s="322"/>
      <c r="K438" s="309">
        <v>1.02</v>
      </c>
      <c r="L438" s="323">
        <v>0.94</v>
      </c>
      <c r="M438" s="322"/>
      <c r="N438" s="356">
        <v>0.88</v>
      </c>
      <c r="O438" s="356">
        <v>0.82</v>
      </c>
      <c r="P438" s="324">
        <v>0.76</v>
      </c>
      <c r="Q438" s="324">
        <v>0.68</v>
      </c>
      <c r="R438" s="324">
        <v>0.62</v>
      </c>
      <c r="S438" s="324">
        <v>0.56</v>
      </c>
      <c r="T438" s="324">
        <v>0.5</v>
      </c>
      <c r="U438" s="324">
        <v>0.44</v>
      </c>
      <c r="V438" s="324">
        <v>0.4</v>
      </c>
      <c r="W438" s="324">
        <v>0.36</v>
      </c>
      <c r="X438" s="324">
        <v>0.34</v>
      </c>
      <c r="Y438" s="324">
        <v>0.32</v>
      </c>
      <c r="Z438" s="316">
        <f t="shared" si="3"/>
        <v>18.34</v>
      </c>
      <c r="AA438" s="317">
        <f t="shared" si="405"/>
        <v>2.564102564</v>
      </c>
      <c r="AB438" s="317">
        <f t="shared" ref="AB438:AF438" si="878">IF(ISERROR((D438/E438-1)*100),"n/a",(D438/E438-1)*100)</f>
        <v>5.405405405</v>
      </c>
      <c r="AC438" s="318">
        <f t="shared" si="878"/>
        <v>5.714285714</v>
      </c>
      <c r="AD438" s="318">
        <f t="shared" si="878"/>
        <v>6.060606061</v>
      </c>
      <c r="AE438" s="318">
        <f t="shared" si="878"/>
        <v>8.196721311</v>
      </c>
      <c r="AF438" s="318">
        <f t="shared" si="878"/>
        <v>8.928571429</v>
      </c>
      <c r="AG438" s="318">
        <f t="shared" si="870"/>
        <v>9.803921569</v>
      </c>
      <c r="AH438" s="318">
        <f t="shared" si="871"/>
        <v>8.510638298</v>
      </c>
      <c r="AI438" s="318">
        <f t="shared" si="872"/>
        <v>6.818181818</v>
      </c>
      <c r="AJ438" s="318">
        <f t="shared" ref="AJ438:AT438" si="879">IF(ISERROR((N438/O438-1)*100),"n/a",(N438/O438-1)*100)</f>
        <v>7.317073171</v>
      </c>
      <c r="AK438" s="318">
        <f t="shared" si="879"/>
        <v>7.894736842</v>
      </c>
      <c r="AL438" s="318">
        <f t="shared" si="879"/>
        <v>11.76470588</v>
      </c>
      <c r="AM438" s="318">
        <f t="shared" si="879"/>
        <v>9.677419355</v>
      </c>
      <c r="AN438" s="318">
        <f t="shared" si="879"/>
        <v>10.71428571</v>
      </c>
      <c r="AO438" s="318">
        <f t="shared" si="879"/>
        <v>12</v>
      </c>
      <c r="AP438" s="318">
        <f t="shared" si="879"/>
        <v>13.63636364</v>
      </c>
      <c r="AQ438" s="318">
        <f t="shared" si="879"/>
        <v>10</v>
      </c>
      <c r="AR438" s="318">
        <f t="shared" si="879"/>
        <v>11.11111111</v>
      </c>
      <c r="AS438" s="318">
        <f t="shared" si="879"/>
        <v>5.882352941</v>
      </c>
      <c r="AT438" s="318">
        <f t="shared" si="879"/>
        <v>6.25</v>
      </c>
      <c r="AU438" s="319">
        <f t="shared" si="9"/>
        <v>8.412524141</v>
      </c>
      <c r="AV438" s="320">
        <f t="shared" si="10"/>
        <v>2.729003472</v>
      </c>
    </row>
    <row r="439" ht="11.25" customHeight="1">
      <c r="A439" s="321" t="s">
        <v>881</v>
      </c>
      <c r="B439" s="99" t="s">
        <v>882</v>
      </c>
      <c r="C439" s="309">
        <v>0.6</v>
      </c>
      <c r="D439" s="310">
        <v>0.53</v>
      </c>
      <c r="E439" s="316">
        <v>0.49</v>
      </c>
      <c r="F439" s="337">
        <v>0.45</v>
      </c>
      <c r="G439" s="337">
        <v>0.395</v>
      </c>
      <c r="H439" s="337">
        <v>0.34</v>
      </c>
      <c r="I439" s="337">
        <v>0.3075</v>
      </c>
      <c r="J439" s="338"/>
      <c r="K439" s="337">
        <v>0.2475</v>
      </c>
      <c r="L439" s="339">
        <v>0.215</v>
      </c>
      <c r="M439" s="338"/>
      <c r="N439" s="365">
        <v>0.195</v>
      </c>
      <c r="O439" s="365">
        <v>0.1825</v>
      </c>
      <c r="P439" s="341">
        <v>0.1725</v>
      </c>
      <c r="Q439" s="341">
        <v>0.145</v>
      </c>
      <c r="R439" s="341">
        <v>0.0975</v>
      </c>
      <c r="S439" s="340">
        <v>0.0</v>
      </c>
      <c r="T439" s="340">
        <v>0.0</v>
      </c>
      <c r="U439" s="340">
        <v>0.0</v>
      </c>
      <c r="V439" s="340">
        <v>0.0</v>
      </c>
      <c r="W439" s="340">
        <v>0.0</v>
      </c>
      <c r="X439" s="340">
        <v>0.0</v>
      </c>
      <c r="Y439" s="340">
        <v>0.0</v>
      </c>
      <c r="Z439" s="316">
        <f t="shared" si="3"/>
        <v>4.3675</v>
      </c>
      <c r="AA439" s="317">
        <f t="shared" si="405"/>
        <v>13.20754717</v>
      </c>
      <c r="AB439" s="317">
        <f t="shared" ref="AB439:AF439" si="880">IF(ISERROR((D439/E439-1)*100),"n/a",(D439/E439-1)*100)</f>
        <v>8.163265306</v>
      </c>
      <c r="AC439" s="318">
        <f t="shared" si="880"/>
        <v>8.888888889</v>
      </c>
      <c r="AD439" s="318">
        <f t="shared" si="880"/>
        <v>13.92405063</v>
      </c>
      <c r="AE439" s="318">
        <f t="shared" si="880"/>
        <v>16.17647059</v>
      </c>
      <c r="AF439" s="318">
        <f t="shared" si="880"/>
        <v>10.56910569</v>
      </c>
      <c r="AG439" s="318">
        <f t="shared" si="870"/>
        <v>24.24242424</v>
      </c>
      <c r="AH439" s="318">
        <f t="shared" si="871"/>
        <v>15.11627907</v>
      </c>
      <c r="AI439" s="318">
        <f t="shared" si="872"/>
        <v>10.25641026</v>
      </c>
      <c r="AJ439" s="318">
        <f t="shared" ref="AJ439:AT439" si="881">IF(ISERROR((N439/O439-1)*100),"n/a",(N439/O439-1)*100)</f>
        <v>6.849315068</v>
      </c>
      <c r="AK439" s="318">
        <f t="shared" si="881"/>
        <v>5.797101449</v>
      </c>
      <c r="AL439" s="318">
        <f t="shared" si="881"/>
        <v>18.96551724</v>
      </c>
      <c r="AM439" s="318">
        <f t="shared" si="881"/>
        <v>48.71794872</v>
      </c>
      <c r="AN439" s="318" t="str">
        <f t="shared" si="881"/>
        <v>n/a</v>
      </c>
      <c r="AO439" s="318" t="str">
        <f t="shared" si="881"/>
        <v>n/a</v>
      </c>
      <c r="AP439" s="318" t="str">
        <f t="shared" si="881"/>
        <v>n/a</v>
      </c>
      <c r="AQ439" s="318" t="str">
        <f t="shared" si="881"/>
        <v>n/a</v>
      </c>
      <c r="AR439" s="318" t="str">
        <f t="shared" si="881"/>
        <v>n/a</v>
      </c>
      <c r="AS439" s="318" t="str">
        <f t="shared" si="881"/>
        <v>n/a</v>
      </c>
      <c r="AT439" s="318" t="str">
        <f t="shared" si="881"/>
        <v>n/a</v>
      </c>
      <c r="AU439" s="319">
        <f t="shared" si="9"/>
        <v>15.4518711</v>
      </c>
      <c r="AV439" s="320">
        <f t="shared" si="10"/>
        <v>11.24910965</v>
      </c>
    </row>
    <row r="440" ht="11.25" customHeight="1">
      <c r="A440" s="329" t="s">
        <v>1922</v>
      </c>
      <c r="B440" s="122" t="s">
        <v>1923</v>
      </c>
      <c r="C440" s="310">
        <v>0.25</v>
      </c>
      <c r="D440" s="310">
        <v>0.16</v>
      </c>
      <c r="E440" s="330">
        <v>0.12</v>
      </c>
      <c r="F440" s="310">
        <v>0.08</v>
      </c>
      <c r="G440" s="310">
        <v>0.04</v>
      </c>
      <c r="H440" s="349">
        <v>0.0</v>
      </c>
      <c r="I440" s="349">
        <v>0.0</v>
      </c>
      <c r="J440" s="349"/>
      <c r="K440" s="349">
        <v>0.1</v>
      </c>
      <c r="L440" s="327">
        <v>0.2</v>
      </c>
      <c r="M440" s="349"/>
      <c r="N440" s="357">
        <v>0.2</v>
      </c>
      <c r="O440" s="357">
        <v>0.2</v>
      </c>
      <c r="P440" s="325">
        <v>0.2</v>
      </c>
      <c r="Q440" s="325">
        <v>0.2</v>
      </c>
      <c r="R440" s="324">
        <v>0.2</v>
      </c>
      <c r="S440" s="324">
        <v>0.09</v>
      </c>
      <c r="T440" s="325">
        <v>0.0</v>
      </c>
      <c r="U440" s="325">
        <v>0.0</v>
      </c>
      <c r="V440" s="325">
        <v>0.0</v>
      </c>
      <c r="W440" s="325">
        <v>0.0</v>
      </c>
      <c r="X440" s="325">
        <v>0.0</v>
      </c>
      <c r="Y440" s="325">
        <v>0.0</v>
      </c>
      <c r="Z440" s="316">
        <f t="shared" si="3"/>
        <v>2.04</v>
      </c>
      <c r="AA440" s="317">
        <f t="shared" si="405"/>
        <v>56.25</v>
      </c>
      <c r="AB440" s="317">
        <f t="shared" ref="AB440:AF440" si="882">IF(ISERROR((D440/E440-1)*100),"n/a",(D440/E440-1)*100)</f>
        <v>33.33333333</v>
      </c>
      <c r="AC440" s="318">
        <f t="shared" si="882"/>
        <v>50</v>
      </c>
      <c r="AD440" s="318">
        <f t="shared" si="882"/>
        <v>100</v>
      </c>
      <c r="AE440" s="318" t="str">
        <f t="shared" si="882"/>
        <v>n/a</v>
      </c>
      <c r="AF440" s="318" t="str">
        <f t="shared" si="882"/>
        <v>n/a</v>
      </c>
      <c r="AG440" s="318">
        <f t="shared" si="870"/>
        <v>-100</v>
      </c>
      <c r="AH440" s="318">
        <f t="shared" si="871"/>
        <v>-50</v>
      </c>
      <c r="AI440" s="318">
        <f t="shared" si="872"/>
        <v>0</v>
      </c>
      <c r="AJ440" s="318">
        <f t="shared" ref="AJ440:AT440" si="883">IF(ISERROR((N440/O440-1)*100),"n/a",(N440/O440-1)*100)</f>
        <v>0</v>
      </c>
      <c r="AK440" s="318">
        <f t="shared" si="883"/>
        <v>0</v>
      </c>
      <c r="AL440" s="318">
        <f t="shared" si="883"/>
        <v>0</v>
      </c>
      <c r="AM440" s="318">
        <f t="shared" si="883"/>
        <v>0</v>
      </c>
      <c r="AN440" s="318">
        <f t="shared" si="883"/>
        <v>122.2222222</v>
      </c>
      <c r="AO440" s="318" t="str">
        <f t="shared" si="883"/>
        <v>n/a</v>
      </c>
      <c r="AP440" s="318" t="str">
        <f t="shared" si="883"/>
        <v>n/a</v>
      </c>
      <c r="AQ440" s="318" t="str">
        <f t="shared" si="883"/>
        <v>n/a</v>
      </c>
      <c r="AR440" s="318" t="str">
        <f t="shared" si="883"/>
        <v>n/a</v>
      </c>
      <c r="AS440" s="318" t="str">
        <f t="shared" si="883"/>
        <v>n/a</v>
      </c>
      <c r="AT440" s="318" t="str">
        <f t="shared" si="883"/>
        <v>n/a</v>
      </c>
      <c r="AU440" s="319">
        <f t="shared" si="9"/>
        <v>17.65046296</v>
      </c>
      <c r="AV440" s="320">
        <f t="shared" si="10"/>
        <v>60.6592413</v>
      </c>
    </row>
    <row r="441" ht="11.25" customHeight="1">
      <c r="A441" s="232" t="s">
        <v>1336</v>
      </c>
      <c r="B441" s="99" t="s">
        <v>1337</v>
      </c>
      <c r="C441" s="309">
        <v>2.68</v>
      </c>
      <c r="D441" s="310">
        <v>2.44</v>
      </c>
      <c r="E441" s="316">
        <v>2.2</v>
      </c>
      <c r="F441" s="309">
        <v>2.0</v>
      </c>
      <c r="G441" s="309">
        <v>1.8</v>
      </c>
      <c r="H441" s="309">
        <v>1.56</v>
      </c>
      <c r="I441" s="309">
        <v>1.4</v>
      </c>
      <c r="J441" s="322"/>
      <c r="K441" s="309">
        <v>1.28</v>
      </c>
      <c r="L441" s="323">
        <v>1.0</v>
      </c>
      <c r="M441" s="322"/>
      <c r="N441" s="357">
        <v>0.0</v>
      </c>
      <c r="O441" s="357">
        <v>0.0</v>
      </c>
      <c r="P441" s="325">
        <v>0.0</v>
      </c>
      <c r="Q441" s="325">
        <v>0.0</v>
      </c>
      <c r="R441" s="325">
        <v>0.0</v>
      </c>
      <c r="S441" s="325">
        <v>0.0</v>
      </c>
      <c r="T441" s="325">
        <v>0.0</v>
      </c>
      <c r="U441" s="325">
        <v>0.0</v>
      </c>
      <c r="V441" s="325">
        <v>0.0</v>
      </c>
      <c r="W441" s="325">
        <v>0.0</v>
      </c>
      <c r="X441" s="325">
        <v>0.0</v>
      </c>
      <c r="Y441" s="325">
        <v>0.0</v>
      </c>
      <c r="Z441" s="316">
        <f t="shared" si="3"/>
        <v>16.36</v>
      </c>
      <c r="AA441" s="317">
        <f t="shared" si="405"/>
        <v>9.836065574</v>
      </c>
      <c r="AB441" s="317">
        <f t="shared" ref="AB441:AF441" si="884">IF(ISERROR((D441/E441-1)*100),"n/a",(D441/E441-1)*100)</f>
        <v>10.90909091</v>
      </c>
      <c r="AC441" s="318">
        <f t="shared" si="884"/>
        <v>10</v>
      </c>
      <c r="AD441" s="318">
        <f t="shared" si="884"/>
        <v>11.11111111</v>
      </c>
      <c r="AE441" s="318">
        <f t="shared" si="884"/>
        <v>15.38461538</v>
      </c>
      <c r="AF441" s="318">
        <f t="shared" si="884"/>
        <v>11.42857143</v>
      </c>
      <c r="AG441" s="318">
        <f t="shared" si="870"/>
        <v>9.375</v>
      </c>
      <c r="AH441" s="318">
        <f t="shared" si="871"/>
        <v>28</v>
      </c>
      <c r="AI441" s="318" t="str">
        <f t="shared" si="872"/>
        <v>n/a</v>
      </c>
      <c r="AJ441" s="318" t="str">
        <f t="shared" ref="AJ441:AT441" si="885">IF(ISERROR((N441/O441-1)*100),"n/a",(N441/O441-1)*100)</f>
        <v>n/a</v>
      </c>
      <c r="AK441" s="318" t="str">
        <f t="shared" si="885"/>
        <v>n/a</v>
      </c>
      <c r="AL441" s="318" t="str">
        <f t="shared" si="885"/>
        <v>n/a</v>
      </c>
      <c r="AM441" s="318" t="str">
        <f t="shared" si="885"/>
        <v>n/a</v>
      </c>
      <c r="AN441" s="318" t="str">
        <f t="shared" si="885"/>
        <v>n/a</v>
      </c>
      <c r="AO441" s="318" t="str">
        <f t="shared" si="885"/>
        <v>n/a</v>
      </c>
      <c r="AP441" s="318" t="str">
        <f t="shared" si="885"/>
        <v>n/a</v>
      </c>
      <c r="AQ441" s="318" t="str">
        <f t="shared" si="885"/>
        <v>n/a</v>
      </c>
      <c r="AR441" s="318" t="str">
        <f t="shared" si="885"/>
        <v>n/a</v>
      </c>
      <c r="AS441" s="318" t="str">
        <f t="shared" si="885"/>
        <v>n/a</v>
      </c>
      <c r="AT441" s="318" t="str">
        <f t="shared" si="885"/>
        <v>n/a</v>
      </c>
      <c r="AU441" s="319">
        <f t="shared" si="9"/>
        <v>13.2555568</v>
      </c>
      <c r="AV441" s="320">
        <f t="shared" si="10"/>
        <v>6.241842816</v>
      </c>
    </row>
    <row r="442" ht="11.25" customHeight="1">
      <c r="A442" s="321" t="s">
        <v>883</v>
      </c>
      <c r="B442" s="99" t="s">
        <v>884</v>
      </c>
      <c r="C442" s="309">
        <v>0.84</v>
      </c>
      <c r="D442" s="310">
        <v>0.76</v>
      </c>
      <c r="E442" s="316">
        <v>0.68</v>
      </c>
      <c r="F442" s="309">
        <v>0.54</v>
      </c>
      <c r="G442" s="309">
        <v>0.45</v>
      </c>
      <c r="H442" s="309">
        <v>0.34</v>
      </c>
      <c r="I442" s="309">
        <v>0.26</v>
      </c>
      <c r="J442" s="322"/>
      <c r="K442" s="309">
        <v>0.19</v>
      </c>
      <c r="L442" s="323">
        <v>0.08</v>
      </c>
      <c r="M442" s="322"/>
      <c r="N442" s="357">
        <v>0.0</v>
      </c>
      <c r="O442" s="357">
        <v>0.0</v>
      </c>
      <c r="P442" s="325">
        <v>0.0</v>
      </c>
      <c r="Q442" s="325">
        <v>0.0</v>
      </c>
      <c r="R442" s="325">
        <v>0.0</v>
      </c>
      <c r="S442" s="325">
        <v>0.0</v>
      </c>
      <c r="T442" s="325">
        <v>0.0</v>
      </c>
      <c r="U442" s="325">
        <v>0.0</v>
      </c>
      <c r="V442" s="325">
        <v>0.0</v>
      </c>
      <c r="W442" s="325">
        <v>0.0</v>
      </c>
      <c r="X442" s="325">
        <v>0.0</v>
      </c>
      <c r="Y442" s="325">
        <v>0.0</v>
      </c>
      <c r="Z442" s="316">
        <f t="shared" si="3"/>
        <v>4.14</v>
      </c>
      <c r="AA442" s="317">
        <f t="shared" si="405"/>
        <v>10.52631579</v>
      </c>
      <c r="AB442" s="317">
        <f t="shared" ref="AB442:AF442" si="886">IF(ISERROR((D442/E442-1)*100),"n/a",(D442/E442-1)*100)</f>
        <v>11.76470588</v>
      </c>
      <c r="AC442" s="318">
        <f t="shared" si="886"/>
        <v>25.92592593</v>
      </c>
      <c r="AD442" s="318">
        <f t="shared" si="886"/>
        <v>20</v>
      </c>
      <c r="AE442" s="318">
        <f t="shared" si="886"/>
        <v>32.35294118</v>
      </c>
      <c r="AF442" s="318">
        <f t="shared" si="886"/>
        <v>30.76923077</v>
      </c>
      <c r="AG442" s="318">
        <f t="shared" si="870"/>
        <v>36.84210526</v>
      </c>
      <c r="AH442" s="318">
        <f t="shared" si="871"/>
        <v>137.5</v>
      </c>
      <c r="AI442" s="318" t="str">
        <f t="shared" si="872"/>
        <v>n/a</v>
      </c>
      <c r="AJ442" s="318" t="str">
        <f t="shared" ref="AJ442:AT442" si="887">IF(ISERROR((N442/O442-1)*100),"n/a",(N442/O442-1)*100)</f>
        <v>n/a</v>
      </c>
      <c r="AK442" s="318" t="str">
        <f t="shared" si="887"/>
        <v>n/a</v>
      </c>
      <c r="AL442" s="318" t="str">
        <f t="shared" si="887"/>
        <v>n/a</v>
      </c>
      <c r="AM442" s="318" t="str">
        <f t="shared" si="887"/>
        <v>n/a</v>
      </c>
      <c r="AN442" s="318" t="str">
        <f t="shared" si="887"/>
        <v>n/a</v>
      </c>
      <c r="AO442" s="318" t="str">
        <f t="shared" si="887"/>
        <v>n/a</v>
      </c>
      <c r="AP442" s="318" t="str">
        <f t="shared" si="887"/>
        <v>n/a</v>
      </c>
      <c r="AQ442" s="318" t="str">
        <f t="shared" si="887"/>
        <v>n/a</v>
      </c>
      <c r="AR442" s="318" t="str">
        <f t="shared" si="887"/>
        <v>n/a</v>
      </c>
      <c r="AS442" s="318" t="str">
        <f t="shared" si="887"/>
        <v>n/a</v>
      </c>
      <c r="AT442" s="318" t="str">
        <f t="shared" si="887"/>
        <v>n/a</v>
      </c>
      <c r="AU442" s="319">
        <f t="shared" si="9"/>
        <v>38.2101531</v>
      </c>
      <c r="AV442" s="320">
        <f t="shared" si="10"/>
        <v>41.2280902</v>
      </c>
    </row>
    <row r="443" ht="11.25" customHeight="1">
      <c r="A443" s="321" t="s">
        <v>886</v>
      </c>
      <c r="B443" s="99" t="s">
        <v>887</v>
      </c>
      <c r="C443" s="309">
        <v>1.51</v>
      </c>
      <c r="D443" s="310">
        <v>1.45</v>
      </c>
      <c r="E443" s="316">
        <v>1.4</v>
      </c>
      <c r="F443" s="309">
        <v>1.33</v>
      </c>
      <c r="G443" s="309">
        <v>1.24</v>
      </c>
      <c r="H443" s="309">
        <v>1.1</v>
      </c>
      <c r="I443" s="309">
        <v>0.99</v>
      </c>
      <c r="J443" s="322"/>
      <c r="K443" s="309">
        <v>0.97</v>
      </c>
      <c r="L443" s="323">
        <v>0.95</v>
      </c>
      <c r="M443" s="322"/>
      <c r="N443" s="356">
        <v>0.93</v>
      </c>
      <c r="O443" s="357">
        <v>0.92</v>
      </c>
      <c r="P443" s="324">
        <v>0.905</v>
      </c>
      <c r="Q443" s="325">
        <v>0.86</v>
      </c>
      <c r="R443" s="325">
        <v>0.86</v>
      </c>
      <c r="S443" s="325">
        <v>0.86</v>
      </c>
      <c r="T443" s="324">
        <v>0.855</v>
      </c>
      <c r="U443" s="325">
        <v>0.84</v>
      </c>
      <c r="V443" s="324">
        <v>0.835</v>
      </c>
      <c r="W443" s="325">
        <v>0.82</v>
      </c>
      <c r="X443" s="324">
        <v>0.79</v>
      </c>
      <c r="Y443" s="324">
        <v>0.765</v>
      </c>
      <c r="Z443" s="316">
        <f t="shared" si="3"/>
        <v>21.18</v>
      </c>
      <c r="AA443" s="317">
        <f t="shared" si="405"/>
        <v>4.137931034</v>
      </c>
      <c r="AB443" s="317">
        <f t="shared" ref="AB443:AF443" si="888">IF(ISERROR((D443/E443-1)*100),"n/a",(D443/E443-1)*100)</f>
        <v>3.571428571</v>
      </c>
      <c r="AC443" s="318">
        <f t="shared" si="888"/>
        <v>5.263157895</v>
      </c>
      <c r="AD443" s="318">
        <f t="shared" si="888"/>
        <v>7.258064516</v>
      </c>
      <c r="AE443" s="318">
        <f t="shared" si="888"/>
        <v>12.72727273</v>
      </c>
      <c r="AF443" s="318">
        <f t="shared" si="888"/>
        <v>11.11111111</v>
      </c>
      <c r="AG443" s="318">
        <f t="shared" si="870"/>
        <v>2.06185567</v>
      </c>
      <c r="AH443" s="318">
        <f t="shared" si="871"/>
        <v>2.105263158</v>
      </c>
      <c r="AI443" s="318">
        <f t="shared" si="872"/>
        <v>2.150537634</v>
      </c>
      <c r="AJ443" s="318">
        <f t="shared" ref="AJ443:AT443" si="889">IF(ISERROR((N443/O443-1)*100),"n/a",(N443/O443-1)*100)</f>
        <v>1.086956522</v>
      </c>
      <c r="AK443" s="318">
        <f t="shared" si="889"/>
        <v>1.657458564</v>
      </c>
      <c r="AL443" s="318">
        <f t="shared" si="889"/>
        <v>5.23255814</v>
      </c>
      <c r="AM443" s="318">
        <f t="shared" si="889"/>
        <v>0</v>
      </c>
      <c r="AN443" s="318">
        <f t="shared" si="889"/>
        <v>0</v>
      </c>
      <c r="AO443" s="318">
        <f t="shared" si="889"/>
        <v>0.5847953216</v>
      </c>
      <c r="AP443" s="318">
        <f t="shared" si="889"/>
        <v>1.785714286</v>
      </c>
      <c r="AQ443" s="318">
        <f t="shared" si="889"/>
        <v>0.5988023952</v>
      </c>
      <c r="AR443" s="318">
        <f t="shared" si="889"/>
        <v>1.829268293</v>
      </c>
      <c r="AS443" s="318">
        <f t="shared" si="889"/>
        <v>3.797468354</v>
      </c>
      <c r="AT443" s="318">
        <f t="shared" si="889"/>
        <v>3.267973856</v>
      </c>
      <c r="AU443" s="319">
        <f t="shared" si="9"/>
        <v>3.511380902</v>
      </c>
      <c r="AV443" s="320">
        <f t="shared" si="10"/>
        <v>3.449292224</v>
      </c>
    </row>
    <row r="444" ht="11.25" customHeight="1">
      <c r="A444" s="232" t="s">
        <v>888</v>
      </c>
      <c r="B444" s="99" t="s">
        <v>889</v>
      </c>
      <c r="C444" s="309">
        <v>1.19</v>
      </c>
      <c r="D444" s="310">
        <v>1.14</v>
      </c>
      <c r="E444" s="332">
        <v>1.06</v>
      </c>
      <c r="F444" s="309">
        <v>0.95</v>
      </c>
      <c r="G444" s="309">
        <v>0.76</v>
      </c>
      <c r="H444" s="309">
        <v>0.61</v>
      </c>
      <c r="I444" s="309">
        <v>0.49</v>
      </c>
      <c r="J444" s="322" t="s">
        <v>2154</v>
      </c>
      <c r="K444" s="309">
        <v>0.37</v>
      </c>
      <c r="L444" s="323">
        <v>0.26</v>
      </c>
      <c r="M444" s="322"/>
      <c r="N444" s="356">
        <v>0.15</v>
      </c>
      <c r="O444" s="357">
        <v>0.0</v>
      </c>
      <c r="P444" s="325">
        <v>0.47</v>
      </c>
      <c r="Q444" s="325">
        <v>0.56</v>
      </c>
      <c r="R444" s="324">
        <v>0.52</v>
      </c>
      <c r="S444" s="324">
        <v>0.4</v>
      </c>
      <c r="T444" s="324">
        <v>0.3</v>
      </c>
      <c r="U444" s="324">
        <v>0.14</v>
      </c>
      <c r="V444" s="325">
        <v>0.0</v>
      </c>
      <c r="W444" s="325">
        <v>0.0</v>
      </c>
      <c r="X444" s="325">
        <v>0.0</v>
      </c>
      <c r="Y444" s="325">
        <v>0.0</v>
      </c>
      <c r="Z444" s="316">
        <f t="shared" si="3"/>
        <v>9.37</v>
      </c>
      <c r="AA444" s="317">
        <f t="shared" si="405"/>
        <v>4.385964912</v>
      </c>
      <c r="AB444" s="317">
        <f t="shared" ref="AB444:AF444" si="890">IF(ISERROR((D444/E444-1)*100),"n/a",(D444/E444-1)*100)</f>
        <v>7.547169811</v>
      </c>
      <c r="AC444" s="318">
        <f t="shared" si="890"/>
        <v>11.57894737</v>
      </c>
      <c r="AD444" s="318">
        <f t="shared" si="890"/>
        <v>25</v>
      </c>
      <c r="AE444" s="318">
        <f t="shared" si="890"/>
        <v>24.59016393</v>
      </c>
      <c r="AF444" s="318">
        <f t="shared" si="890"/>
        <v>24.48979592</v>
      </c>
      <c r="AG444" s="318">
        <f t="shared" si="870"/>
        <v>32.43243243</v>
      </c>
      <c r="AH444" s="318">
        <f t="shared" si="871"/>
        <v>42.30769231</v>
      </c>
      <c r="AI444" s="318">
        <f t="shared" si="872"/>
        <v>73.33333333</v>
      </c>
      <c r="AJ444" s="318" t="str">
        <f t="shared" ref="AJ444:AT444" si="891">IF(ISERROR((N444/O444-1)*100),"n/a",(N444/O444-1)*100)</f>
        <v>n/a</v>
      </c>
      <c r="AK444" s="318">
        <f t="shared" si="891"/>
        <v>-100</v>
      </c>
      <c r="AL444" s="318">
        <f t="shared" si="891"/>
        <v>-16.07142857</v>
      </c>
      <c r="AM444" s="318">
        <f t="shared" si="891"/>
        <v>7.692307692</v>
      </c>
      <c r="AN444" s="318">
        <f t="shared" si="891"/>
        <v>30</v>
      </c>
      <c r="AO444" s="318">
        <f t="shared" si="891"/>
        <v>33.33333333</v>
      </c>
      <c r="AP444" s="318">
        <f t="shared" si="891"/>
        <v>114.2857143</v>
      </c>
      <c r="AQ444" s="318" t="str">
        <f t="shared" si="891"/>
        <v>n/a</v>
      </c>
      <c r="AR444" s="318" t="str">
        <f t="shared" si="891"/>
        <v>n/a</v>
      </c>
      <c r="AS444" s="318" t="str">
        <f t="shared" si="891"/>
        <v>n/a</v>
      </c>
      <c r="AT444" s="318" t="str">
        <f t="shared" si="891"/>
        <v>n/a</v>
      </c>
      <c r="AU444" s="319">
        <f t="shared" si="9"/>
        <v>20.99369512</v>
      </c>
      <c r="AV444" s="320">
        <f t="shared" si="10"/>
        <v>45.54279426</v>
      </c>
    </row>
    <row r="445" ht="11.25" customHeight="1">
      <c r="A445" s="233" t="s">
        <v>2088</v>
      </c>
      <c r="B445" s="99" t="s">
        <v>2089</v>
      </c>
      <c r="C445" s="310">
        <v>1.36</v>
      </c>
      <c r="D445" s="310">
        <v>1.28</v>
      </c>
      <c r="E445" s="310">
        <v>1.2</v>
      </c>
      <c r="F445" s="310">
        <v>1.1</v>
      </c>
      <c r="G445" s="310">
        <v>0.775</v>
      </c>
      <c r="H445" s="349">
        <v>0.0</v>
      </c>
      <c r="I445" s="349">
        <v>0.0</v>
      </c>
      <c r="J445" s="349"/>
      <c r="K445" s="349">
        <v>0.0</v>
      </c>
      <c r="L445" s="327">
        <v>0.0</v>
      </c>
      <c r="M445" s="349"/>
      <c r="N445" s="357">
        <v>0.0</v>
      </c>
      <c r="O445" s="357">
        <v>0.0</v>
      </c>
      <c r="P445" s="325">
        <v>0.0</v>
      </c>
      <c r="Q445" s="325">
        <v>0.0</v>
      </c>
      <c r="R445" s="325">
        <v>0.0</v>
      </c>
      <c r="S445" s="325">
        <v>0.0</v>
      </c>
      <c r="T445" s="325">
        <v>0.0</v>
      </c>
      <c r="U445" s="325">
        <v>0.0</v>
      </c>
      <c r="V445" s="325">
        <v>0.0</v>
      </c>
      <c r="W445" s="325">
        <v>0.0</v>
      </c>
      <c r="X445" s="325">
        <v>0.0</v>
      </c>
      <c r="Y445" s="325">
        <v>0.0</v>
      </c>
      <c r="Z445" s="316">
        <f t="shared" si="3"/>
        <v>5.715</v>
      </c>
      <c r="AA445" s="317">
        <f t="shared" si="405"/>
        <v>6.25</v>
      </c>
      <c r="AB445" s="317">
        <f t="shared" ref="AB445:AF445" si="892">IF(ISERROR((D445/E445-1)*100),"n/a",(D445/E445-1)*100)</f>
        <v>6.666666667</v>
      </c>
      <c r="AC445" s="318">
        <f t="shared" si="892"/>
        <v>9.090909091</v>
      </c>
      <c r="AD445" s="318">
        <f t="shared" si="892"/>
        <v>41.93548387</v>
      </c>
      <c r="AE445" s="318" t="str">
        <f t="shared" si="892"/>
        <v>n/a</v>
      </c>
      <c r="AF445" s="318" t="str">
        <f t="shared" si="892"/>
        <v>n/a</v>
      </c>
      <c r="AG445" s="318" t="str">
        <f t="shared" si="870"/>
        <v>n/a</v>
      </c>
      <c r="AH445" s="318" t="str">
        <f t="shared" si="871"/>
        <v>n/a</v>
      </c>
      <c r="AI445" s="318" t="str">
        <f t="shared" si="872"/>
        <v>n/a</v>
      </c>
      <c r="AJ445" s="318" t="str">
        <f t="shared" ref="AJ445:AT445" si="893">IF(ISERROR((N445/O445-1)*100),"n/a",(N445/O445-1)*100)</f>
        <v>n/a</v>
      </c>
      <c r="AK445" s="318" t="str">
        <f t="shared" si="893"/>
        <v>n/a</v>
      </c>
      <c r="AL445" s="318" t="str">
        <f t="shared" si="893"/>
        <v>n/a</v>
      </c>
      <c r="AM445" s="318" t="str">
        <f t="shared" si="893"/>
        <v>n/a</v>
      </c>
      <c r="AN445" s="318" t="str">
        <f t="shared" si="893"/>
        <v>n/a</v>
      </c>
      <c r="AO445" s="318" t="str">
        <f t="shared" si="893"/>
        <v>n/a</v>
      </c>
      <c r="AP445" s="318" t="str">
        <f t="shared" si="893"/>
        <v>n/a</v>
      </c>
      <c r="AQ445" s="318" t="str">
        <f t="shared" si="893"/>
        <v>n/a</v>
      </c>
      <c r="AR445" s="318" t="str">
        <f t="shared" si="893"/>
        <v>n/a</v>
      </c>
      <c r="AS445" s="318" t="str">
        <f t="shared" si="893"/>
        <v>n/a</v>
      </c>
      <c r="AT445" s="318" t="str">
        <f t="shared" si="893"/>
        <v>n/a</v>
      </c>
      <c r="AU445" s="319">
        <f t="shared" si="9"/>
        <v>15.98576491</v>
      </c>
      <c r="AV445" s="320">
        <f t="shared" si="10"/>
        <v>17.34510172</v>
      </c>
    </row>
    <row r="446" ht="11.25" customHeight="1">
      <c r="A446" s="133" t="s">
        <v>1924</v>
      </c>
      <c r="B446" s="99" t="s">
        <v>1925</v>
      </c>
      <c r="C446" s="309">
        <v>3.84</v>
      </c>
      <c r="D446" s="310">
        <v>3.65</v>
      </c>
      <c r="E446" s="310">
        <v>3.32</v>
      </c>
      <c r="F446" s="309">
        <v>3.02</v>
      </c>
      <c r="G446" s="309">
        <v>2.75</v>
      </c>
      <c r="H446" s="309">
        <v>2.5</v>
      </c>
      <c r="I446" s="328">
        <v>0.0</v>
      </c>
      <c r="J446" s="322"/>
      <c r="K446" s="328">
        <v>0.0</v>
      </c>
      <c r="L446" s="326">
        <v>0.0</v>
      </c>
      <c r="M446" s="322"/>
      <c r="N446" s="357">
        <v>0.0</v>
      </c>
      <c r="O446" s="357">
        <v>0.0</v>
      </c>
      <c r="P446" s="325">
        <v>0.0</v>
      </c>
      <c r="Q446" s="324">
        <v>3.25</v>
      </c>
      <c r="R446" s="325">
        <v>0.0</v>
      </c>
      <c r="S446" s="325">
        <v>0.0</v>
      </c>
      <c r="T446" s="325">
        <v>0.0</v>
      </c>
      <c r="U446" s="325">
        <v>0.0</v>
      </c>
      <c r="V446" s="325">
        <v>0.0</v>
      </c>
      <c r="W446" s="325">
        <v>0.0</v>
      </c>
      <c r="X446" s="325">
        <v>0.0</v>
      </c>
      <c r="Y446" s="325">
        <v>0.0</v>
      </c>
      <c r="Z446" s="316">
        <f t="shared" si="3"/>
        <v>22.33</v>
      </c>
      <c r="AA446" s="317">
        <f t="shared" si="405"/>
        <v>5.205479452</v>
      </c>
      <c r="AB446" s="317">
        <f t="shared" ref="AB446:AF446" si="894">IF(ISERROR((D446/E446-1)*100),"n/a",(D446/E446-1)*100)</f>
        <v>9.939759036</v>
      </c>
      <c r="AC446" s="318">
        <f t="shared" si="894"/>
        <v>9.933774834</v>
      </c>
      <c r="AD446" s="318">
        <f t="shared" si="894"/>
        <v>9.818181818</v>
      </c>
      <c r="AE446" s="318">
        <f t="shared" si="894"/>
        <v>10</v>
      </c>
      <c r="AF446" s="318" t="str">
        <f t="shared" si="894"/>
        <v>n/a</v>
      </c>
      <c r="AG446" s="318" t="str">
        <f t="shared" si="870"/>
        <v>n/a</v>
      </c>
      <c r="AH446" s="318" t="str">
        <f t="shared" si="871"/>
        <v>n/a</v>
      </c>
      <c r="AI446" s="318" t="str">
        <f t="shared" si="872"/>
        <v>n/a</v>
      </c>
      <c r="AJ446" s="318" t="str">
        <f t="shared" ref="AJ446:AT446" si="895">IF(ISERROR((N446/O446-1)*100),"n/a",(N446/O446-1)*100)</f>
        <v>n/a</v>
      </c>
      <c r="AK446" s="318" t="str">
        <f t="shared" si="895"/>
        <v>n/a</v>
      </c>
      <c r="AL446" s="318">
        <f t="shared" si="895"/>
        <v>-100</v>
      </c>
      <c r="AM446" s="318" t="str">
        <f t="shared" si="895"/>
        <v>n/a</v>
      </c>
      <c r="AN446" s="318" t="str">
        <f t="shared" si="895"/>
        <v>n/a</v>
      </c>
      <c r="AO446" s="318" t="str">
        <f t="shared" si="895"/>
        <v>n/a</v>
      </c>
      <c r="AP446" s="318" t="str">
        <f t="shared" si="895"/>
        <v>n/a</v>
      </c>
      <c r="AQ446" s="318" t="str">
        <f t="shared" si="895"/>
        <v>n/a</v>
      </c>
      <c r="AR446" s="318" t="str">
        <f t="shared" si="895"/>
        <v>n/a</v>
      </c>
      <c r="AS446" s="318" t="str">
        <f t="shared" si="895"/>
        <v>n/a</v>
      </c>
      <c r="AT446" s="318" t="str">
        <f t="shared" si="895"/>
        <v>n/a</v>
      </c>
      <c r="AU446" s="319">
        <f t="shared" si="9"/>
        <v>-9.18380081</v>
      </c>
      <c r="AV446" s="320">
        <f t="shared" si="10"/>
        <v>44.53070675</v>
      </c>
    </row>
    <row r="447" ht="11.25" customHeight="1">
      <c r="A447" s="99" t="s">
        <v>329</v>
      </c>
      <c r="B447" s="99" t="s">
        <v>330</v>
      </c>
      <c r="C447" s="309">
        <v>2.65</v>
      </c>
      <c r="D447" s="310">
        <v>2.45</v>
      </c>
      <c r="E447" s="310">
        <v>2.25</v>
      </c>
      <c r="F447" s="309">
        <v>2.05</v>
      </c>
      <c r="G447" s="309">
        <v>1.88</v>
      </c>
      <c r="H447" s="309">
        <v>1.78</v>
      </c>
      <c r="I447" s="309">
        <v>1.62</v>
      </c>
      <c r="J447" s="322"/>
      <c r="K447" s="309">
        <v>1.46</v>
      </c>
      <c r="L447" s="323">
        <v>1.35</v>
      </c>
      <c r="M447" s="322"/>
      <c r="N447" s="356">
        <v>1.23</v>
      </c>
      <c r="O447" s="356">
        <v>1.155</v>
      </c>
      <c r="P447" s="324">
        <v>1.125</v>
      </c>
      <c r="Q447" s="324">
        <v>1.09</v>
      </c>
      <c r="R447" s="324">
        <v>1.05</v>
      </c>
      <c r="S447" s="324">
        <v>1.01</v>
      </c>
      <c r="T447" s="324">
        <v>0.94</v>
      </c>
      <c r="U447" s="324">
        <v>0.83</v>
      </c>
      <c r="V447" s="324">
        <v>0.76</v>
      </c>
      <c r="W447" s="324">
        <v>0.69</v>
      </c>
      <c r="X447" s="324">
        <v>0.65</v>
      </c>
      <c r="Y447" s="324">
        <v>0.61</v>
      </c>
      <c r="Z447" s="316">
        <f t="shared" si="3"/>
        <v>28.63</v>
      </c>
      <c r="AA447" s="317">
        <f t="shared" si="405"/>
        <v>8.163265306</v>
      </c>
      <c r="AB447" s="317">
        <f t="shared" ref="AB447:AF447" si="896">IF(ISERROR((D447/E447-1)*100),"n/a",(D447/E447-1)*100)</f>
        <v>8.888888889</v>
      </c>
      <c r="AC447" s="318">
        <f t="shared" si="896"/>
        <v>9.756097561</v>
      </c>
      <c r="AD447" s="318">
        <f t="shared" si="896"/>
        <v>9.042553191</v>
      </c>
      <c r="AE447" s="318">
        <f t="shared" si="896"/>
        <v>5.617977528</v>
      </c>
      <c r="AF447" s="318">
        <f t="shared" si="896"/>
        <v>9.87654321</v>
      </c>
      <c r="AG447" s="318">
        <f t="shared" si="870"/>
        <v>10.95890411</v>
      </c>
      <c r="AH447" s="318">
        <f t="shared" si="871"/>
        <v>8.148148148</v>
      </c>
      <c r="AI447" s="318">
        <f t="shared" si="872"/>
        <v>9.756097561</v>
      </c>
      <c r="AJ447" s="318">
        <f t="shared" ref="AJ447:AT447" si="897">IF(ISERROR((N447/O447-1)*100),"n/a",(N447/O447-1)*100)</f>
        <v>6.493506494</v>
      </c>
      <c r="AK447" s="318">
        <f t="shared" si="897"/>
        <v>2.666666667</v>
      </c>
      <c r="AL447" s="318">
        <f t="shared" si="897"/>
        <v>3.211009174</v>
      </c>
      <c r="AM447" s="318">
        <f t="shared" si="897"/>
        <v>3.80952381</v>
      </c>
      <c r="AN447" s="318">
        <f t="shared" si="897"/>
        <v>3.96039604</v>
      </c>
      <c r="AO447" s="318">
        <f t="shared" si="897"/>
        <v>7.446808511</v>
      </c>
      <c r="AP447" s="318">
        <f t="shared" si="897"/>
        <v>13.25301205</v>
      </c>
      <c r="AQ447" s="318">
        <f t="shared" si="897"/>
        <v>9.210526316</v>
      </c>
      <c r="AR447" s="318">
        <f t="shared" si="897"/>
        <v>10.14492754</v>
      </c>
      <c r="AS447" s="318">
        <f t="shared" si="897"/>
        <v>6.153846154</v>
      </c>
      <c r="AT447" s="318">
        <f t="shared" si="897"/>
        <v>6.557377049</v>
      </c>
      <c r="AU447" s="319">
        <f t="shared" si="9"/>
        <v>7.655803765</v>
      </c>
      <c r="AV447" s="320">
        <f t="shared" si="10"/>
        <v>2.815905202</v>
      </c>
    </row>
    <row r="448" ht="11.25" customHeight="1">
      <c r="A448" s="133" t="s">
        <v>1926</v>
      </c>
      <c r="B448" s="99" t="s">
        <v>1927</v>
      </c>
      <c r="C448" s="309">
        <v>0.5343</v>
      </c>
      <c r="D448" s="258">
        <v>0.5319</v>
      </c>
      <c r="E448" s="99">
        <v>0.5238</v>
      </c>
      <c r="F448" s="258">
        <v>0.4953</v>
      </c>
      <c r="G448" s="258">
        <v>0.465</v>
      </c>
      <c r="H448" s="383">
        <v>0.36</v>
      </c>
      <c r="I448" s="258">
        <v>1.49</v>
      </c>
      <c r="J448" s="258"/>
      <c r="K448" s="328">
        <v>0.0</v>
      </c>
      <c r="L448" s="326">
        <v>0.0</v>
      </c>
      <c r="M448" s="322"/>
      <c r="N448" s="357">
        <v>0.0</v>
      </c>
      <c r="O448" s="357">
        <v>0.0</v>
      </c>
      <c r="P448" s="325">
        <v>0.0</v>
      </c>
      <c r="Q448" s="325">
        <v>0.0</v>
      </c>
      <c r="R448" s="325">
        <v>0.0</v>
      </c>
      <c r="S448" s="325">
        <v>0.0</v>
      </c>
      <c r="T448" s="325">
        <v>0.0</v>
      </c>
      <c r="U448" s="325">
        <v>0.0</v>
      </c>
      <c r="V448" s="325">
        <v>0.0</v>
      </c>
      <c r="W448" s="325">
        <v>0.0</v>
      </c>
      <c r="X448" s="325">
        <v>0.0</v>
      </c>
      <c r="Y448" s="325">
        <v>0.0</v>
      </c>
      <c r="Z448" s="316">
        <f t="shared" si="3"/>
        <v>4.4003</v>
      </c>
      <c r="AA448" s="317">
        <f t="shared" si="405"/>
        <v>0.451212634</v>
      </c>
      <c r="AB448" s="317">
        <f t="shared" ref="AB448:AF448" si="898">IF(ISERROR((D448/E448-1)*100),"n/a",(D448/E448-1)*100)</f>
        <v>1.546391753</v>
      </c>
      <c r="AC448" s="318">
        <f t="shared" si="898"/>
        <v>5.754088431</v>
      </c>
      <c r="AD448" s="318">
        <f t="shared" si="898"/>
        <v>6.516129032</v>
      </c>
      <c r="AE448" s="318">
        <f t="shared" si="898"/>
        <v>29.16666667</v>
      </c>
      <c r="AF448" s="318">
        <f t="shared" si="898"/>
        <v>-75.83892617</v>
      </c>
      <c r="AG448" s="318" t="str">
        <f t="shared" si="870"/>
        <v>n/a</v>
      </c>
      <c r="AH448" s="318" t="str">
        <f t="shared" si="871"/>
        <v>n/a</v>
      </c>
      <c r="AI448" s="318" t="str">
        <f t="shared" si="872"/>
        <v>n/a</v>
      </c>
      <c r="AJ448" s="318" t="str">
        <f t="shared" ref="AJ448:AT448" si="899">IF(ISERROR((N448/O448-1)*100),"n/a",(N448/O448-1)*100)</f>
        <v>n/a</v>
      </c>
      <c r="AK448" s="318" t="str">
        <f t="shared" si="899"/>
        <v>n/a</v>
      </c>
      <c r="AL448" s="318" t="str">
        <f t="shared" si="899"/>
        <v>n/a</v>
      </c>
      <c r="AM448" s="318" t="str">
        <f t="shared" si="899"/>
        <v>n/a</v>
      </c>
      <c r="AN448" s="318" t="str">
        <f t="shared" si="899"/>
        <v>n/a</v>
      </c>
      <c r="AO448" s="318" t="str">
        <f t="shared" si="899"/>
        <v>n/a</v>
      </c>
      <c r="AP448" s="318" t="str">
        <f t="shared" si="899"/>
        <v>n/a</v>
      </c>
      <c r="AQ448" s="318" t="str">
        <f t="shared" si="899"/>
        <v>n/a</v>
      </c>
      <c r="AR448" s="318" t="str">
        <f t="shared" si="899"/>
        <v>n/a</v>
      </c>
      <c r="AS448" s="318" t="str">
        <f t="shared" si="899"/>
        <v>n/a</v>
      </c>
      <c r="AT448" s="318" t="str">
        <f t="shared" si="899"/>
        <v>n/a</v>
      </c>
      <c r="AU448" s="319">
        <f t="shared" si="9"/>
        <v>-5.40073961</v>
      </c>
      <c r="AV448" s="320">
        <f t="shared" si="10"/>
        <v>36.07046889</v>
      </c>
    </row>
    <row r="449" ht="11.25" customHeight="1">
      <c r="A449" s="99" t="s">
        <v>891</v>
      </c>
      <c r="B449" s="99" t="s">
        <v>892</v>
      </c>
      <c r="C449" s="309">
        <v>0.8</v>
      </c>
      <c r="D449" s="310">
        <v>0.8</v>
      </c>
      <c r="E449" s="316">
        <v>0.7256235827664398</v>
      </c>
      <c r="F449" s="309">
        <v>0.7256235827664398</v>
      </c>
      <c r="G449" s="309">
        <v>0.6565165748839217</v>
      </c>
      <c r="H449" s="309">
        <v>0.6252538808418301</v>
      </c>
      <c r="I449" s="309">
        <v>0.5954720512543641</v>
      </c>
      <c r="J449" s="322"/>
      <c r="K449" s="309">
        <v>0.5671381780225316</v>
      </c>
      <c r="L449" s="323">
        <v>0.5401206287503663</v>
      </c>
      <c r="M449" s="322"/>
      <c r="N449" s="356">
        <v>0.5143864953388763</v>
      </c>
      <c r="O449" s="356">
        <v>0.48990286968906976</v>
      </c>
      <c r="P449" s="324">
        <v>0.46657102750397195</v>
      </c>
      <c r="Q449" s="324">
        <v>0.44435806068459116</v>
      </c>
      <c r="R449" s="324">
        <v>0.37864058699821573</v>
      </c>
      <c r="S449" s="324">
        <v>0.36060694875077764</v>
      </c>
      <c r="T449" s="324">
        <v>0.34346182917611484</v>
      </c>
      <c r="U449" s="324">
        <v>0.3174808850221872</v>
      </c>
      <c r="V449" s="324">
        <v>0.2794555766373064</v>
      </c>
      <c r="W449" s="325">
        <v>0.26178392747877677</v>
      </c>
      <c r="X449" s="325">
        <v>0.26177439165821503</v>
      </c>
      <c r="Y449" s="325">
        <v>0.26177439165821503</v>
      </c>
      <c r="Z449" s="316">
        <f t="shared" si="3"/>
        <v>10.41594547</v>
      </c>
      <c r="AA449" s="317">
        <f t="shared" si="405"/>
        <v>0</v>
      </c>
      <c r="AB449" s="317">
        <f t="shared" ref="AB449:AF449" si="900">IF(ISERROR((D449/E449-1)*100),"n/a",(D449/E449-1)*100)</f>
        <v>10.25</v>
      </c>
      <c r="AC449" s="318">
        <f t="shared" si="900"/>
        <v>0</v>
      </c>
      <c r="AD449" s="318">
        <f t="shared" si="900"/>
        <v>10.52631579</v>
      </c>
      <c r="AE449" s="318">
        <f t="shared" si="900"/>
        <v>5</v>
      </c>
      <c r="AF449" s="318">
        <f t="shared" si="900"/>
        <v>5.001381597</v>
      </c>
      <c r="AG449" s="318">
        <f t="shared" si="870"/>
        <v>4.995938262</v>
      </c>
      <c r="AH449" s="318">
        <f t="shared" si="871"/>
        <v>5.002132456</v>
      </c>
      <c r="AI449" s="318">
        <f t="shared" si="872"/>
        <v>5.002878895</v>
      </c>
      <c r="AJ449" s="318">
        <f t="shared" ref="AJ449:AT449" si="901">IF(ISERROR((N449/O449-1)*100),"n/a",(N449/O449-1)*100)</f>
        <v>4.997648955</v>
      </c>
      <c r="AK449" s="318">
        <f t="shared" si="901"/>
        <v>5.000705318</v>
      </c>
      <c r="AL449" s="318">
        <f t="shared" si="901"/>
        <v>4.998889136</v>
      </c>
      <c r="AM449" s="318">
        <f t="shared" si="901"/>
        <v>17.356162</v>
      </c>
      <c r="AN449" s="318">
        <f t="shared" si="901"/>
        <v>5.000912575</v>
      </c>
      <c r="AO449" s="318">
        <f t="shared" si="901"/>
        <v>4.991855897</v>
      </c>
      <c r="AP449" s="318">
        <f t="shared" si="901"/>
        <v>8.183467219</v>
      </c>
      <c r="AQ449" s="318">
        <f t="shared" si="901"/>
        <v>13.60692416</v>
      </c>
      <c r="AR449" s="318">
        <f t="shared" si="901"/>
        <v>6.750471402</v>
      </c>
      <c r="AS449" s="318">
        <f t="shared" si="901"/>
        <v>0.003642762954</v>
      </c>
      <c r="AT449" s="318">
        <f t="shared" si="901"/>
        <v>0</v>
      </c>
      <c r="AU449" s="319">
        <f t="shared" si="9"/>
        <v>5.833466322</v>
      </c>
      <c r="AV449" s="320">
        <f t="shared" si="10"/>
        <v>4.496346657</v>
      </c>
    </row>
    <row r="450" ht="11.25" customHeight="1">
      <c r="A450" s="366" t="s">
        <v>893</v>
      </c>
      <c r="B450" s="331" t="s">
        <v>894</v>
      </c>
      <c r="C450" s="309">
        <v>1.85</v>
      </c>
      <c r="D450" s="310">
        <v>1.73</v>
      </c>
      <c r="E450" s="332">
        <v>1.6099999999999999</v>
      </c>
      <c r="F450" s="309">
        <v>1.49</v>
      </c>
      <c r="G450" s="309">
        <v>1.35</v>
      </c>
      <c r="H450" s="309">
        <v>1.2</v>
      </c>
      <c r="I450" s="309">
        <v>0.95</v>
      </c>
      <c r="J450" s="322" t="s">
        <v>2154</v>
      </c>
      <c r="K450" s="309">
        <v>0.76</v>
      </c>
      <c r="L450" s="323">
        <v>0.605</v>
      </c>
      <c r="M450" s="322"/>
      <c r="N450" s="356">
        <v>0.5</v>
      </c>
      <c r="O450" s="356">
        <v>0.45</v>
      </c>
      <c r="P450" s="324">
        <v>0.4</v>
      </c>
      <c r="Q450" s="325">
        <v>0.36</v>
      </c>
      <c r="R450" s="324">
        <v>0.36</v>
      </c>
      <c r="S450" s="324">
        <v>0.142</v>
      </c>
      <c r="T450" s="325">
        <v>0.0</v>
      </c>
      <c r="U450" s="325">
        <v>0.0</v>
      </c>
      <c r="V450" s="325">
        <v>0.0</v>
      </c>
      <c r="W450" s="325">
        <v>0.0</v>
      </c>
      <c r="X450" s="325">
        <v>0.0</v>
      </c>
      <c r="Y450" s="325">
        <v>0.0</v>
      </c>
      <c r="Z450" s="316">
        <f t="shared" si="3"/>
        <v>13.757</v>
      </c>
      <c r="AA450" s="317">
        <f t="shared" si="405"/>
        <v>6.936416185</v>
      </c>
      <c r="AB450" s="317">
        <f t="shared" ref="AB450:AF450" si="902">IF(ISERROR((D450/E450-1)*100),"n/a",(D450/E450-1)*100)</f>
        <v>7.453416149</v>
      </c>
      <c r="AC450" s="318">
        <f t="shared" si="902"/>
        <v>8.053691275</v>
      </c>
      <c r="AD450" s="318">
        <f t="shared" si="902"/>
        <v>10.37037037</v>
      </c>
      <c r="AE450" s="318">
        <f t="shared" si="902"/>
        <v>12.5</v>
      </c>
      <c r="AF450" s="318">
        <f t="shared" si="902"/>
        <v>26.31578947</v>
      </c>
      <c r="AG450" s="318">
        <f t="shared" si="870"/>
        <v>25</v>
      </c>
      <c r="AH450" s="318">
        <f t="shared" si="871"/>
        <v>25.61983471</v>
      </c>
      <c r="AI450" s="318">
        <f t="shared" si="872"/>
        <v>21</v>
      </c>
      <c r="AJ450" s="318">
        <f t="shared" ref="AJ450:AT450" si="903">IF(ISERROR((N450/O450-1)*100),"n/a",(N450/O450-1)*100)</f>
        <v>11.11111111</v>
      </c>
      <c r="AK450" s="318">
        <f t="shared" si="903"/>
        <v>12.5</v>
      </c>
      <c r="AL450" s="318">
        <f t="shared" si="903"/>
        <v>11.11111111</v>
      </c>
      <c r="AM450" s="318">
        <f t="shared" si="903"/>
        <v>0</v>
      </c>
      <c r="AN450" s="318">
        <f t="shared" si="903"/>
        <v>153.5211268</v>
      </c>
      <c r="AO450" s="318" t="str">
        <f t="shared" si="903"/>
        <v>n/a</v>
      </c>
      <c r="AP450" s="318" t="str">
        <f t="shared" si="903"/>
        <v>n/a</v>
      </c>
      <c r="AQ450" s="318" t="str">
        <f t="shared" si="903"/>
        <v>n/a</v>
      </c>
      <c r="AR450" s="318" t="str">
        <f t="shared" si="903"/>
        <v>n/a</v>
      </c>
      <c r="AS450" s="318" t="str">
        <f t="shared" si="903"/>
        <v>n/a</v>
      </c>
      <c r="AT450" s="318" t="str">
        <f t="shared" si="903"/>
        <v>n/a</v>
      </c>
      <c r="AU450" s="319">
        <f t="shared" si="9"/>
        <v>23.67806194</v>
      </c>
      <c r="AV450" s="320">
        <f t="shared" si="10"/>
        <v>38.19989107</v>
      </c>
    </row>
    <row r="451" ht="11.25" customHeight="1">
      <c r="A451" s="122" t="s">
        <v>1338</v>
      </c>
      <c r="B451" s="122" t="s">
        <v>1339</v>
      </c>
      <c r="C451" s="309">
        <v>0.49</v>
      </c>
      <c r="D451" s="310">
        <v>0.445</v>
      </c>
      <c r="E451" s="346">
        <v>0.395</v>
      </c>
      <c r="F451" s="311">
        <v>0.37</v>
      </c>
      <c r="G451" s="311">
        <v>0.33</v>
      </c>
      <c r="H451" s="311">
        <v>0.29286</v>
      </c>
      <c r="I451" s="311">
        <v>0.27143999999999996</v>
      </c>
      <c r="J451" s="312"/>
      <c r="K451" s="311">
        <v>0.23537</v>
      </c>
      <c r="L451" s="348">
        <v>0.215026</v>
      </c>
      <c r="M451" s="312"/>
      <c r="N451" s="391">
        <v>0.1814</v>
      </c>
      <c r="O451" s="391">
        <v>0.25914</v>
      </c>
      <c r="P451" s="335">
        <v>0.34552</v>
      </c>
      <c r="Q451" s="335">
        <v>0.32908</v>
      </c>
      <c r="R451" s="335">
        <v>0.31732</v>
      </c>
      <c r="S451" s="315">
        <v>0.3134</v>
      </c>
      <c r="T451" s="335">
        <v>0.3134</v>
      </c>
      <c r="U451" s="335">
        <v>0.29474999999999996</v>
      </c>
      <c r="V451" s="335">
        <v>0.26632</v>
      </c>
      <c r="W451" s="335">
        <v>0.23315000000000002</v>
      </c>
      <c r="X451" s="335">
        <v>0.15082</v>
      </c>
      <c r="Y451" s="315">
        <v>0.0</v>
      </c>
      <c r="Z451" s="316">
        <f t="shared" si="3"/>
        <v>6.048996</v>
      </c>
      <c r="AA451" s="317">
        <f t="shared" si="405"/>
        <v>10.11235955</v>
      </c>
      <c r="AB451" s="317">
        <f t="shared" ref="AB451:AF451" si="904">IF(ISERROR((D451/E451-1)*100),"n/a",(D451/E451-1)*100)</f>
        <v>12.65822785</v>
      </c>
      <c r="AC451" s="318">
        <f t="shared" si="904"/>
        <v>6.756756757</v>
      </c>
      <c r="AD451" s="318">
        <f t="shared" si="904"/>
        <v>12.12121212</v>
      </c>
      <c r="AE451" s="318">
        <f t="shared" si="904"/>
        <v>12.68182749</v>
      </c>
      <c r="AF451" s="318">
        <f t="shared" si="904"/>
        <v>7.891246684</v>
      </c>
      <c r="AG451" s="318">
        <f t="shared" si="870"/>
        <v>15.32480775</v>
      </c>
      <c r="AH451" s="318">
        <f t="shared" si="871"/>
        <v>9.461181439</v>
      </c>
      <c r="AI451" s="318">
        <f t="shared" si="872"/>
        <v>18.53693495</v>
      </c>
      <c r="AJ451" s="318">
        <f t="shared" ref="AJ451:AT451" si="905">IF(ISERROR((N451/O451-1)*100),"n/a",(N451/O451-1)*100)</f>
        <v>-29.99922822</v>
      </c>
      <c r="AK451" s="318">
        <f t="shared" si="905"/>
        <v>-25</v>
      </c>
      <c r="AL451" s="318">
        <f t="shared" si="905"/>
        <v>4.995745715</v>
      </c>
      <c r="AM451" s="318">
        <f t="shared" si="905"/>
        <v>3.706038069</v>
      </c>
      <c r="AN451" s="318">
        <f t="shared" si="905"/>
        <v>1.250797703</v>
      </c>
      <c r="AO451" s="318">
        <f t="shared" si="905"/>
        <v>0</v>
      </c>
      <c r="AP451" s="318">
        <f t="shared" si="905"/>
        <v>6.327396098</v>
      </c>
      <c r="AQ451" s="318">
        <f t="shared" si="905"/>
        <v>10.67512767</v>
      </c>
      <c r="AR451" s="318">
        <f t="shared" si="905"/>
        <v>14.22689256</v>
      </c>
      <c r="AS451" s="318">
        <f t="shared" si="905"/>
        <v>54.5882509</v>
      </c>
      <c r="AT451" s="318" t="str">
        <f t="shared" si="905"/>
        <v>n/a</v>
      </c>
      <c r="AU451" s="319">
        <f t="shared" si="9"/>
        <v>7.700819741</v>
      </c>
      <c r="AV451" s="320">
        <f t="shared" si="10"/>
        <v>16.86694116</v>
      </c>
    </row>
    <row r="452" ht="11.25" customHeight="1">
      <c r="A452" s="99" t="s">
        <v>895</v>
      </c>
      <c r="B452" s="99" t="s">
        <v>896</v>
      </c>
      <c r="C452" s="309">
        <v>3.0</v>
      </c>
      <c r="D452" s="310">
        <v>2.8</v>
      </c>
      <c r="E452" s="310">
        <v>2.0</v>
      </c>
      <c r="F452" s="309">
        <v>1.2</v>
      </c>
      <c r="G452" s="309">
        <v>1.0</v>
      </c>
      <c r="H452" s="309">
        <v>0.8</v>
      </c>
      <c r="I452" s="309">
        <v>0.68</v>
      </c>
      <c r="J452" s="322"/>
      <c r="K452" s="309">
        <v>0.56</v>
      </c>
      <c r="L452" s="323">
        <v>0.5</v>
      </c>
      <c r="M452" s="322"/>
      <c r="N452" s="357">
        <v>0.0</v>
      </c>
      <c r="O452" s="357">
        <v>0.0</v>
      </c>
      <c r="P452" s="325">
        <v>0.0</v>
      </c>
      <c r="Q452" s="325">
        <v>0.0</v>
      </c>
      <c r="R452" s="325">
        <v>0.0</v>
      </c>
      <c r="S452" s="325">
        <v>0.0</v>
      </c>
      <c r="T452" s="325">
        <v>0.0</v>
      </c>
      <c r="U452" s="325">
        <v>0.0</v>
      </c>
      <c r="V452" s="325">
        <v>0.0</v>
      </c>
      <c r="W452" s="325">
        <v>0.0</v>
      </c>
      <c r="X452" s="325">
        <v>0.0</v>
      </c>
      <c r="Y452" s="325">
        <v>0.0</v>
      </c>
      <c r="Z452" s="316">
        <f t="shared" si="3"/>
        <v>12.54</v>
      </c>
      <c r="AA452" s="317">
        <f t="shared" si="405"/>
        <v>7.142857143</v>
      </c>
      <c r="AB452" s="317">
        <f t="shared" ref="AB452:AF452" si="906">IF(ISERROR((D452/E452-1)*100),"n/a",(D452/E452-1)*100)</f>
        <v>40</v>
      </c>
      <c r="AC452" s="318">
        <f t="shared" si="906"/>
        <v>66.66666667</v>
      </c>
      <c r="AD452" s="318">
        <f t="shared" si="906"/>
        <v>20</v>
      </c>
      <c r="AE452" s="318">
        <f t="shared" si="906"/>
        <v>25</v>
      </c>
      <c r="AF452" s="318">
        <f t="shared" si="906"/>
        <v>17.64705882</v>
      </c>
      <c r="AG452" s="318">
        <f t="shared" si="870"/>
        <v>21.42857143</v>
      </c>
      <c r="AH452" s="318">
        <f t="shared" si="871"/>
        <v>12</v>
      </c>
      <c r="AI452" s="318" t="str">
        <f t="shared" si="872"/>
        <v>n/a</v>
      </c>
      <c r="AJ452" s="318" t="str">
        <f t="shared" ref="AJ452:AT452" si="907">IF(ISERROR((N452/O452-1)*100),"n/a",(N452/O452-1)*100)</f>
        <v>n/a</v>
      </c>
      <c r="AK452" s="318" t="str">
        <f t="shared" si="907"/>
        <v>n/a</v>
      </c>
      <c r="AL452" s="318" t="str">
        <f t="shared" si="907"/>
        <v>n/a</v>
      </c>
      <c r="AM452" s="318" t="str">
        <f t="shared" si="907"/>
        <v>n/a</v>
      </c>
      <c r="AN452" s="318" t="str">
        <f t="shared" si="907"/>
        <v>n/a</v>
      </c>
      <c r="AO452" s="318" t="str">
        <f t="shared" si="907"/>
        <v>n/a</v>
      </c>
      <c r="AP452" s="318" t="str">
        <f t="shared" si="907"/>
        <v>n/a</v>
      </c>
      <c r="AQ452" s="318" t="str">
        <f t="shared" si="907"/>
        <v>n/a</v>
      </c>
      <c r="AR452" s="318" t="str">
        <f t="shared" si="907"/>
        <v>n/a</v>
      </c>
      <c r="AS452" s="318" t="str">
        <f t="shared" si="907"/>
        <v>n/a</v>
      </c>
      <c r="AT452" s="318" t="str">
        <f t="shared" si="907"/>
        <v>n/a</v>
      </c>
      <c r="AU452" s="319">
        <f t="shared" si="9"/>
        <v>26.23564426</v>
      </c>
      <c r="AV452" s="320">
        <f t="shared" si="10"/>
        <v>19.0059952</v>
      </c>
    </row>
    <row r="453" ht="11.25" customHeight="1">
      <c r="A453" s="99" t="s">
        <v>331</v>
      </c>
      <c r="B453" s="99" t="s">
        <v>332</v>
      </c>
      <c r="C453" s="309">
        <v>1.88</v>
      </c>
      <c r="D453" s="310">
        <v>1.56</v>
      </c>
      <c r="E453" s="310">
        <v>1.4</v>
      </c>
      <c r="F453" s="309">
        <v>1.28</v>
      </c>
      <c r="G453" s="309">
        <v>1.16</v>
      </c>
      <c r="H453" s="309">
        <v>0.92</v>
      </c>
      <c r="I453" s="309">
        <v>0.8</v>
      </c>
      <c r="J453" s="322" t="s">
        <v>2154</v>
      </c>
      <c r="K453" s="309">
        <v>0.68</v>
      </c>
      <c r="L453" s="323">
        <v>0.62</v>
      </c>
      <c r="M453" s="322"/>
      <c r="N453" s="356">
        <v>0.56</v>
      </c>
      <c r="O453" s="356">
        <v>0.54</v>
      </c>
      <c r="P453" s="324">
        <v>0.5</v>
      </c>
      <c r="Q453" s="324">
        <v>0.44</v>
      </c>
      <c r="R453" s="324">
        <v>0.38</v>
      </c>
      <c r="S453" s="324">
        <v>0.36</v>
      </c>
      <c r="T453" s="324">
        <v>0.335</v>
      </c>
      <c r="U453" s="324">
        <v>0.32</v>
      </c>
      <c r="V453" s="324">
        <v>0.3</v>
      </c>
      <c r="W453" s="324">
        <v>0.295</v>
      </c>
      <c r="X453" s="324">
        <v>0.28</v>
      </c>
      <c r="Y453" s="324">
        <v>0.24</v>
      </c>
      <c r="Z453" s="316">
        <f t="shared" si="3"/>
        <v>14.85</v>
      </c>
      <c r="AA453" s="317">
        <f t="shared" si="405"/>
        <v>20.51282051</v>
      </c>
      <c r="AB453" s="317">
        <f t="shared" ref="AB453:AF453" si="908">IF(ISERROR((D453/E453-1)*100),"n/a",(D453/E453-1)*100)</f>
        <v>11.42857143</v>
      </c>
      <c r="AC453" s="318">
        <f t="shared" si="908"/>
        <v>9.375</v>
      </c>
      <c r="AD453" s="318">
        <f t="shared" si="908"/>
        <v>10.34482759</v>
      </c>
      <c r="AE453" s="318">
        <f t="shared" si="908"/>
        <v>26.08695652</v>
      </c>
      <c r="AF453" s="318">
        <f t="shared" si="908"/>
        <v>15</v>
      </c>
      <c r="AG453" s="318">
        <f t="shared" si="870"/>
        <v>17.64705882</v>
      </c>
      <c r="AH453" s="318">
        <f t="shared" si="871"/>
        <v>9.677419355</v>
      </c>
      <c r="AI453" s="318">
        <f t="shared" si="872"/>
        <v>10.71428571</v>
      </c>
      <c r="AJ453" s="318">
        <f t="shared" ref="AJ453:AT453" si="909">IF(ISERROR((N453/O453-1)*100),"n/a",(N453/O453-1)*100)</f>
        <v>3.703703704</v>
      </c>
      <c r="AK453" s="318">
        <f t="shared" si="909"/>
        <v>8</v>
      </c>
      <c r="AL453" s="318">
        <f t="shared" si="909"/>
        <v>13.63636364</v>
      </c>
      <c r="AM453" s="318">
        <f t="shared" si="909"/>
        <v>15.78947368</v>
      </c>
      <c r="AN453" s="318">
        <f t="shared" si="909"/>
        <v>5.555555556</v>
      </c>
      <c r="AO453" s="318">
        <f t="shared" si="909"/>
        <v>7.462686567</v>
      </c>
      <c r="AP453" s="318">
        <f t="shared" si="909"/>
        <v>4.6875</v>
      </c>
      <c r="AQ453" s="318">
        <f t="shared" si="909"/>
        <v>6.666666667</v>
      </c>
      <c r="AR453" s="318">
        <f t="shared" si="909"/>
        <v>1.694915254</v>
      </c>
      <c r="AS453" s="318">
        <f t="shared" si="909"/>
        <v>5.357142857</v>
      </c>
      <c r="AT453" s="318">
        <f t="shared" si="909"/>
        <v>16.66666667</v>
      </c>
      <c r="AU453" s="319">
        <f t="shared" si="9"/>
        <v>11.00038073</v>
      </c>
      <c r="AV453" s="320">
        <f t="shared" si="10"/>
        <v>6.184959505</v>
      </c>
    </row>
    <row r="454" ht="11.25" customHeight="1">
      <c r="A454" s="99" t="s">
        <v>334</v>
      </c>
      <c r="B454" s="99" t="s">
        <v>335</v>
      </c>
      <c r="C454" s="309">
        <v>1.56</v>
      </c>
      <c r="D454" s="310">
        <v>1.48</v>
      </c>
      <c r="E454" s="310">
        <v>1.4</v>
      </c>
      <c r="F454" s="309">
        <v>1.32</v>
      </c>
      <c r="G454" s="309">
        <v>1.25</v>
      </c>
      <c r="H454" s="309">
        <v>1.21</v>
      </c>
      <c r="I454" s="309">
        <v>1.17</v>
      </c>
      <c r="J454" s="322"/>
      <c r="K454" s="309">
        <v>1.13</v>
      </c>
      <c r="L454" s="323">
        <v>1.09</v>
      </c>
      <c r="M454" s="322"/>
      <c r="N454" s="356">
        <v>1.05</v>
      </c>
      <c r="O454" s="356">
        <v>1.01</v>
      </c>
      <c r="P454" s="324">
        <v>1.0</v>
      </c>
      <c r="Q454" s="324">
        <v>0.7</v>
      </c>
      <c r="R454" s="324">
        <v>0.68</v>
      </c>
      <c r="S454" s="324">
        <v>0.62</v>
      </c>
      <c r="T454" s="324">
        <v>0.57</v>
      </c>
      <c r="U454" s="324">
        <v>0.53</v>
      </c>
      <c r="V454" s="324">
        <v>0.49</v>
      </c>
      <c r="W454" s="324">
        <v>0.47</v>
      </c>
      <c r="X454" s="324">
        <v>0.4</v>
      </c>
      <c r="Y454" s="324">
        <v>0.35</v>
      </c>
      <c r="Z454" s="316">
        <f t="shared" si="3"/>
        <v>19.48</v>
      </c>
      <c r="AA454" s="317">
        <f t="shared" si="405"/>
        <v>5.405405405</v>
      </c>
      <c r="AB454" s="317">
        <f t="shared" ref="AB454:AF454" si="910">IF(ISERROR((D454/E454-1)*100),"n/a",(D454/E454-1)*100)</f>
        <v>5.714285714</v>
      </c>
      <c r="AC454" s="318">
        <f t="shared" si="910"/>
        <v>6.060606061</v>
      </c>
      <c r="AD454" s="318">
        <f t="shared" si="910"/>
        <v>5.6</v>
      </c>
      <c r="AE454" s="318">
        <f t="shared" si="910"/>
        <v>3.305785124</v>
      </c>
      <c r="AF454" s="318">
        <f t="shared" si="910"/>
        <v>3.418803419</v>
      </c>
      <c r="AG454" s="318">
        <f t="shared" si="870"/>
        <v>3.539823009</v>
      </c>
      <c r="AH454" s="318">
        <f t="shared" si="871"/>
        <v>3.669724771</v>
      </c>
      <c r="AI454" s="318">
        <f t="shared" si="872"/>
        <v>3.80952381</v>
      </c>
      <c r="AJ454" s="318">
        <f t="shared" ref="AJ454:AT454" si="911">IF(ISERROR((N454/O454-1)*100),"n/a",(N454/O454-1)*100)</f>
        <v>3.96039604</v>
      </c>
      <c r="AK454" s="318">
        <f t="shared" si="911"/>
        <v>1</v>
      </c>
      <c r="AL454" s="318">
        <f t="shared" si="911"/>
        <v>42.85714286</v>
      </c>
      <c r="AM454" s="318">
        <f t="shared" si="911"/>
        <v>2.941176471</v>
      </c>
      <c r="AN454" s="318">
        <f t="shared" si="911"/>
        <v>9.677419355</v>
      </c>
      <c r="AO454" s="318">
        <f t="shared" si="911"/>
        <v>8.771929825</v>
      </c>
      <c r="AP454" s="318">
        <f t="shared" si="911"/>
        <v>7.547169811</v>
      </c>
      <c r="AQ454" s="318">
        <f t="shared" si="911"/>
        <v>8.163265306</v>
      </c>
      <c r="AR454" s="318">
        <f t="shared" si="911"/>
        <v>4.255319149</v>
      </c>
      <c r="AS454" s="318">
        <f t="shared" si="911"/>
        <v>17.5</v>
      </c>
      <c r="AT454" s="318">
        <f t="shared" si="911"/>
        <v>14.28571429</v>
      </c>
      <c r="AU454" s="319">
        <f t="shared" si="9"/>
        <v>8.074174521</v>
      </c>
      <c r="AV454" s="320">
        <f t="shared" si="10"/>
        <v>9.101618872</v>
      </c>
    </row>
    <row r="455" ht="11.25" customHeight="1">
      <c r="A455" s="99" t="s">
        <v>897</v>
      </c>
      <c r="B455" s="99" t="s">
        <v>898</v>
      </c>
      <c r="C455" s="309">
        <v>1.82</v>
      </c>
      <c r="D455" s="310">
        <v>1.6</v>
      </c>
      <c r="E455" s="310">
        <v>1.4</v>
      </c>
      <c r="F455" s="337">
        <v>1.24</v>
      </c>
      <c r="G455" s="337">
        <v>1.08</v>
      </c>
      <c r="H455" s="337">
        <v>0.94</v>
      </c>
      <c r="I455" s="337">
        <v>0.84</v>
      </c>
      <c r="J455" s="338"/>
      <c r="K455" s="337">
        <v>0.76</v>
      </c>
      <c r="L455" s="339">
        <v>0.66</v>
      </c>
      <c r="M455" s="338"/>
      <c r="N455" s="365">
        <v>0.15</v>
      </c>
      <c r="O455" s="364">
        <v>0.0</v>
      </c>
      <c r="P455" s="340">
        <v>0.0</v>
      </c>
      <c r="Q455" s="340">
        <v>0.0</v>
      </c>
      <c r="R455" s="340">
        <v>0.0</v>
      </c>
      <c r="S455" s="340">
        <v>0.0</v>
      </c>
      <c r="T455" s="340">
        <v>0.0</v>
      </c>
      <c r="U455" s="340">
        <v>0.0</v>
      </c>
      <c r="V455" s="340">
        <v>0.0</v>
      </c>
      <c r="W455" s="340">
        <v>0.0</v>
      </c>
      <c r="X455" s="340">
        <v>0.0</v>
      </c>
      <c r="Y455" s="340">
        <v>0.0</v>
      </c>
      <c r="Z455" s="316">
        <f t="shared" si="3"/>
        <v>10.49</v>
      </c>
      <c r="AA455" s="317">
        <f t="shared" si="405"/>
        <v>13.75</v>
      </c>
      <c r="AB455" s="317">
        <f t="shared" ref="AB455:AF455" si="912">IF(ISERROR((D455/E455-1)*100),"n/a",(D455/E455-1)*100)</f>
        <v>14.28571429</v>
      </c>
      <c r="AC455" s="318">
        <f t="shared" si="912"/>
        <v>12.90322581</v>
      </c>
      <c r="AD455" s="318">
        <f t="shared" si="912"/>
        <v>14.81481481</v>
      </c>
      <c r="AE455" s="318">
        <f t="shared" si="912"/>
        <v>14.89361702</v>
      </c>
      <c r="AF455" s="318">
        <f t="shared" si="912"/>
        <v>11.9047619</v>
      </c>
      <c r="AG455" s="318">
        <f t="shared" si="870"/>
        <v>10.52631579</v>
      </c>
      <c r="AH455" s="318">
        <f t="shared" si="871"/>
        <v>15.15151515</v>
      </c>
      <c r="AI455" s="318">
        <f t="shared" si="872"/>
        <v>340</v>
      </c>
      <c r="AJ455" s="318" t="str">
        <f t="shared" ref="AJ455:AT455" si="913">IF(ISERROR((N455/O455-1)*100),"n/a",(N455/O455-1)*100)</f>
        <v>n/a</v>
      </c>
      <c r="AK455" s="318" t="str">
        <f t="shared" si="913"/>
        <v>n/a</v>
      </c>
      <c r="AL455" s="318" t="str">
        <f t="shared" si="913"/>
        <v>n/a</v>
      </c>
      <c r="AM455" s="318" t="str">
        <f t="shared" si="913"/>
        <v>n/a</v>
      </c>
      <c r="AN455" s="318" t="str">
        <f t="shared" si="913"/>
        <v>n/a</v>
      </c>
      <c r="AO455" s="318" t="str">
        <f t="shared" si="913"/>
        <v>n/a</v>
      </c>
      <c r="AP455" s="318" t="str">
        <f t="shared" si="913"/>
        <v>n/a</v>
      </c>
      <c r="AQ455" s="318" t="str">
        <f t="shared" si="913"/>
        <v>n/a</v>
      </c>
      <c r="AR455" s="318" t="str">
        <f t="shared" si="913"/>
        <v>n/a</v>
      </c>
      <c r="AS455" s="318" t="str">
        <f t="shared" si="913"/>
        <v>n/a</v>
      </c>
      <c r="AT455" s="318" t="str">
        <f t="shared" si="913"/>
        <v>n/a</v>
      </c>
      <c r="AU455" s="319">
        <f t="shared" si="9"/>
        <v>49.80332942</v>
      </c>
      <c r="AV455" s="320">
        <f t="shared" si="10"/>
        <v>108.834557</v>
      </c>
    </row>
    <row r="456" ht="11.25" customHeight="1">
      <c r="A456" s="181" t="s">
        <v>899</v>
      </c>
      <c r="B456" s="122" t="s">
        <v>900</v>
      </c>
      <c r="C456" s="309">
        <v>2.87</v>
      </c>
      <c r="D456" s="310">
        <v>2.51</v>
      </c>
      <c r="E456" s="330">
        <v>2.2</v>
      </c>
      <c r="F456" s="309">
        <v>2.06</v>
      </c>
      <c r="G456" s="309">
        <v>1.94</v>
      </c>
      <c r="H456" s="309">
        <v>1.78</v>
      </c>
      <c r="I456" s="309">
        <v>1.58</v>
      </c>
      <c r="J456" s="322"/>
      <c r="K456" s="309">
        <v>1.4</v>
      </c>
      <c r="L456" s="323">
        <v>1.06</v>
      </c>
      <c r="M456" s="322"/>
      <c r="N456" s="356">
        <v>0.94</v>
      </c>
      <c r="O456" s="356">
        <v>0.84</v>
      </c>
      <c r="P456" s="324">
        <v>0.7</v>
      </c>
      <c r="Q456" s="324">
        <v>0.52</v>
      </c>
      <c r="R456" s="324">
        <v>0.38</v>
      </c>
      <c r="S456" s="324">
        <v>0.28</v>
      </c>
      <c r="T456" s="324">
        <v>0.22</v>
      </c>
      <c r="U456" s="324">
        <v>0.18</v>
      </c>
      <c r="V456" s="324">
        <v>0.13</v>
      </c>
      <c r="W456" s="325">
        <v>0.1</v>
      </c>
      <c r="X456" s="325">
        <v>0.1</v>
      </c>
      <c r="Y456" s="325">
        <v>0.385</v>
      </c>
      <c r="Z456" s="316">
        <f t="shared" si="3"/>
        <v>22.175</v>
      </c>
      <c r="AA456" s="317">
        <f t="shared" si="405"/>
        <v>14.34262948</v>
      </c>
      <c r="AB456" s="317">
        <f t="shared" ref="AB456:AF456" si="914">IF(ISERROR((D456/E456-1)*100),"n/a",(D456/E456-1)*100)</f>
        <v>14.09090909</v>
      </c>
      <c r="AC456" s="318">
        <f t="shared" si="914"/>
        <v>6.796116505</v>
      </c>
      <c r="AD456" s="318">
        <f t="shared" si="914"/>
        <v>6.18556701</v>
      </c>
      <c r="AE456" s="318">
        <f t="shared" si="914"/>
        <v>8.988764045</v>
      </c>
      <c r="AF456" s="318">
        <f t="shared" si="914"/>
        <v>12.65822785</v>
      </c>
      <c r="AG456" s="318">
        <f t="shared" si="870"/>
        <v>12.85714286</v>
      </c>
      <c r="AH456" s="318">
        <f t="shared" si="871"/>
        <v>32.0754717</v>
      </c>
      <c r="AI456" s="318">
        <f t="shared" si="872"/>
        <v>12.76595745</v>
      </c>
      <c r="AJ456" s="318">
        <f t="shared" ref="AJ456:AT456" si="915">IF(ISERROR((N456/O456-1)*100),"n/a",(N456/O456-1)*100)</f>
        <v>11.9047619</v>
      </c>
      <c r="AK456" s="318">
        <f t="shared" si="915"/>
        <v>20</v>
      </c>
      <c r="AL456" s="318">
        <f t="shared" si="915"/>
        <v>34.61538462</v>
      </c>
      <c r="AM456" s="318">
        <f t="shared" si="915"/>
        <v>36.84210526</v>
      </c>
      <c r="AN456" s="318">
        <f t="shared" si="915"/>
        <v>35.71428571</v>
      </c>
      <c r="AO456" s="318">
        <f t="shared" si="915"/>
        <v>27.27272727</v>
      </c>
      <c r="AP456" s="318">
        <f t="shared" si="915"/>
        <v>22.22222222</v>
      </c>
      <c r="AQ456" s="318">
        <f t="shared" si="915"/>
        <v>38.46153846</v>
      </c>
      <c r="AR456" s="318">
        <f t="shared" si="915"/>
        <v>30</v>
      </c>
      <c r="AS456" s="318">
        <f t="shared" si="915"/>
        <v>0</v>
      </c>
      <c r="AT456" s="318">
        <f t="shared" si="915"/>
        <v>-74.02597403</v>
      </c>
      <c r="AU456" s="319">
        <f t="shared" si="9"/>
        <v>15.18839187</v>
      </c>
      <c r="AV456" s="320">
        <f t="shared" si="10"/>
        <v>23.99854297</v>
      </c>
    </row>
    <row r="457" ht="11.25" customHeight="1">
      <c r="A457" s="99" t="s">
        <v>901</v>
      </c>
      <c r="B457" s="99" t="s">
        <v>902</v>
      </c>
      <c r="C457" s="309">
        <v>2.82</v>
      </c>
      <c r="D457" s="310">
        <v>2.3</v>
      </c>
      <c r="E457" s="316">
        <v>1.88</v>
      </c>
      <c r="F457" s="309">
        <v>1.58</v>
      </c>
      <c r="G457" s="309">
        <v>1.32</v>
      </c>
      <c r="H457" s="309">
        <v>1.08</v>
      </c>
      <c r="I457" s="309">
        <v>0.88</v>
      </c>
      <c r="J457" s="322" t="s">
        <v>2154</v>
      </c>
      <c r="K457" s="309">
        <v>0.74</v>
      </c>
      <c r="L457" s="323">
        <v>0.69</v>
      </c>
      <c r="M457" s="322"/>
      <c r="N457" s="356">
        <v>0.59</v>
      </c>
      <c r="O457" s="357">
        <v>0.56</v>
      </c>
      <c r="P457" s="324">
        <v>0.56</v>
      </c>
      <c r="Q457" s="324">
        <v>0.52</v>
      </c>
      <c r="R457" s="324">
        <v>0.44</v>
      </c>
      <c r="S457" s="324">
        <v>0.4</v>
      </c>
      <c r="T457" s="325">
        <v>0.38</v>
      </c>
      <c r="U457" s="325">
        <v>0.38</v>
      </c>
      <c r="V457" s="325">
        <v>0.38</v>
      </c>
      <c r="W457" s="325">
        <v>0.38</v>
      </c>
      <c r="X457" s="324">
        <v>0.38</v>
      </c>
      <c r="Y457" s="324">
        <v>0.085</v>
      </c>
      <c r="Z457" s="316">
        <f t="shared" si="3"/>
        <v>18.345</v>
      </c>
      <c r="AA457" s="317">
        <f t="shared" si="405"/>
        <v>22.60869565</v>
      </c>
      <c r="AB457" s="317">
        <f t="shared" ref="AB457:AF457" si="916">IF(ISERROR((D457/E457-1)*100),"n/a",(D457/E457-1)*100)</f>
        <v>22.34042553</v>
      </c>
      <c r="AC457" s="318">
        <f t="shared" si="916"/>
        <v>18.98734177</v>
      </c>
      <c r="AD457" s="318">
        <f t="shared" si="916"/>
        <v>19.6969697</v>
      </c>
      <c r="AE457" s="318">
        <f t="shared" si="916"/>
        <v>22.22222222</v>
      </c>
      <c r="AF457" s="318">
        <f t="shared" si="916"/>
        <v>22.72727273</v>
      </c>
      <c r="AG457" s="318">
        <f t="shared" si="870"/>
        <v>18.91891892</v>
      </c>
      <c r="AH457" s="318">
        <f t="shared" si="871"/>
        <v>7.246376812</v>
      </c>
      <c r="AI457" s="318">
        <f t="shared" si="872"/>
        <v>16.94915254</v>
      </c>
      <c r="AJ457" s="318">
        <f t="shared" ref="AJ457:AT457" si="917">IF(ISERROR((N457/O457-1)*100),"n/a",(N457/O457-1)*100)</f>
        <v>5.357142857</v>
      </c>
      <c r="AK457" s="318">
        <f t="shared" si="917"/>
        <v>0</v>
      </c>
      <c r="AL457" s="318">
        <f t="shared" si="917"/>
        <v>7.692307692</v>
      </c>
      <c r="AM457" s="318">
        <f t="shared" si="917"/>
        <v>18.18181818</v>
      </c>
      <c r="AN457" s="318">
        <f t="shared" si="917"/>
        <v>10</v>
      </c>
      <c r="AO457" s="318">
        <f t="shared" si="917"/>
        <v>5.263157895</v>
      </c>
      <c r="AP457" s="318">
        <f t="shared" si="917"/>
        <v>0</v>
      </c>
      <c r="AQ457" s="318">
        <f t="shared" si="917"/>
        <v>0</v>
      </c>
      <c r="AR457" s="318">
        <f t="shared" si="917"/>
        <v>0</v>
      </c>
      <c r="AS457" s="318">
        <f t="shared" si="917"/>
        <v>0</v>
      </c>
      <c r="AT457" s="318">
        <f t="shared" si="917"/>
        <v>347.0588235</v>
      </c>
      <c r="AU457" s="319">
        <f t="shared" si="9"/>
        <v>28.2625313</v>
      </c>
      <c r="AV457" s="320">
        <f t="shared" si="10"/>
        <v>75.56362472</v>
      </c>
    </row>
    <row r="458" ht="11.25" customHeight="1">
      <c r="A458" s="99" t="s">
        <v>338</v>
      </c>
      <c r="B458" s="99" t="s">
        <v>339</v>
      </c>
      <c r="C458" s="309">
        <v>3.5</v>
      </c>
      <c r="D458" s="310">
        <v>3.3</v>
      </c>
      <c r="E458" s="316">
        <v>3.15</v>
      </c>
      <c r="F458" s="309">
        <v>3.0</v>
      </c>
      <c r="G458" s="309">
        <v>2.86</v>
      </c>
      <c r="H458" s="309">
        <v>2.6</v>
      </c>
      <c r="I458" s="309">
        <v>2.4</v>
      </c>
      <c r="J458" s="322"/>
      <c r="K458" s="309">
        <v>2.2</v>
      </c>
      <c r="L458" s="323">
        <v>2.0</v>
      </c>
      <c r="M458" s="322"/>
      <c r="N458" s="356">
        <v>1.8</v>
      </c>
      <c r="O458" s="356">
        <v>1.6</v>
      </c>
      <c r="P458" s="324">
        <v>1.5</v>
      </c>
      <c r="Q458" s="324">
        <v>1.2</v>
      </c>
      <c r="R458" s="324">
        <v>1.0</v>
      </c>
      <c r="S458" s="324">
        <v>0.72</v>
      </c>
      <c r="T458" s="324">
        <v>0.6</v>
      </c>
      <c r="U458" s="324">
        <v>0.4575</v>
      </c>
      <c r="V458" s="324">
        <v>0.38</v>
      </c>
      <c r="W458" s="324">
        <v>0.34</v>
      </c>
      <c r="X458" s="324">
        <v>0.31</v>
      </c>
      <c r="Y458" s="324">
        <v>0.28</v>
      </c>
      <c r="Z458" s="316">
        <f t="shared" si="3"/>
        <v>35.1975</v>
      </c>
      <c r="AA458" s="317">
        <f t="shared" si="405"/>
        <v>6.060606061</v>
      </c>
      <c r="AB458" s="317">
        <f t="shared" ref="AB458:AF458" si="918">IF(ISERROR((D458/E458-1)*100),"n/a",(D458/E458-1)*100)</f>
        <v>4.761904762</v>
      </c>
      <c r="AC458" s="318">
        <f t="shared" si="918"/>
        <v>5</v>
      </c>
      <c r="AD458" s="318">
        <f t="shared" si="918"/>
        <v>4.895104895</v>
      </c>
      <c r="AE458" s="318">
        <f t="shared" si="918"/>
        <v>10</v>
      </c>
      <c r="AF458" s="318">
        <f t="shared" si="918"/>
        <v>8.333333333</v>
      </c>
      <c r="AG458" s="318">
        <f t="shared" si="870"/>
        <v>9.090909091</v>
      </c>
      <c r="AH458" s="318">
        <f t="shared" si="871"/>
        <v>10</v>
      </c>
      <c r="AI458" s="318">
        <f t="shared" si="872"/>
        <v>11.11111111</v>
      </c>
      <c r="AJ458" s="318">
        <f t="shared" ref="AJ458:AT458" si="919">IF(ISERROR((N458/O458-1)*100),"n/a",(N458/O458-1)*100)</f>
        <v>12.5</v>
      </c>
      <c r="AK458" s="318">
        <f t="shared" si="919"/>
        <v>6.666666667</v>
      </c>
      <c r="AL458" s="318">
        <f t="shared" si="919"/>
        <v>25</v>
      </c>
      <c r="AM458" s="318">
        <f t="shared" si="919"/>
        <v>20</v>
      </c>
      <c r="AN458" s="318">
        <f t="shared" si="919"/>
        <v>38.88888889</v>
      </c>
      <c r="AO458" s="318">
        <f t="shared" si="919"/>
        <v>20</v>
      </c>
      <c r="AP458" s="318">
        <f t="shared" si="919"/>
        <v>31.14754098</v>
      </c>
      <c r="AQ458" s="318">
        <f t="shared" si="919"/>
        <v>20.39473684</v>
      </c>
      <c r="AR458" s="318">
        <f t="shared" si="919"/>
        <v>11.76470588</v>
      </c>
      <c r="AS458" s="318">
        <f t="shared" si="919"/>
        <v>9.677419355</v>
      </c>
      <c r="AT458" s="318">
        <f t="shared" si="919"/>
        <v>10.71428571</v>
      </c>
      <c r="AU458" s="319">
        <f t="shared" si="9"/>
        <v>13.80036068</v>
      </c>
      <c r="AV458" s="320">
        <f t="shared" si="10"/>
        <v>9.307401954</v>
      </c>
    </row>
    <row r="459" ht="11.25" customHeight="1">
      <c r="A459" s="133" t="s">
        <v>1586</v>
      </c>
      <c r="B459" s="99" t="s">
        <v>1587</v>
      </c>
      <c r="C459" s="309">
        <v>1.16</v>
      </c>
      <c r="D459" s="310">
        <v>1.0</v>
      </c>
      <c r="E459" s="316">
        <v>0.8500000000000001</v>
      </c>
      <c r="F459" s="309">
        <v>0.726667</v>
      </c>
      <c r="G459" s="309">
        <v>0.63</v>
      </c>
      <c r="H459" s="309">
        <v>0.5466666666666666</v>
      </c>
      <c r="I459" s="309">
        <v>0.49333333333333335</v>
      </c>
      <c r="J459" s="322"/>
      <c r="K459" s="309">
        <v>0.44333333333333336</v>
      </c>
      <c r="L459" s="326">
        <v>0.41333333333333333</v>
      </c>
      <c r="M459" s="322"/>
      <c r="N459" s="357">
        <v>0.41333333333333333</v>
      </c>
      <c r="O459" s="357">
        <v>0.41333333333333333</v>
      </c>
      <c r="P459" s="324">
        <v>0.4033333333333333</v>
      </c>
      <c r="Q459" s="324">
        <v>0.36333333333333334</v>
      </c>
      <c r="R459" s="324">
        <v>0.32666666666666666</v>
      </c>
      <c r="S459" s="324">
        <v>0.3</v>
      </c>
      <c r="T459" s="324">
        <v>0.2733333333333333</v>
      </c>
      <c r="U459" s="324">
        <v>0.24666666666666667</v>
      </c>
      <c r="V459" s="324">
        <v>0.22</v>
      </c>
      <c r="W459" s="324">
        <v>0.19333333333333333</v>
      </c>
      <c r="X459" s="324">
        <v>0.16</v>
      </c>
      <c r="Y459" s="325">
        <v>0.12</v>
      </c>
      <c r="Z459" s="316">
        <f t="shared" si="3"/>
        <v>9.696667</v>
      </c>
      <c r="AA459" s="317">
        <f t="shared" si="405"/>
        <v>16</v>
      </c>
      <c r="AB459" s="317">
        <f t="shared" ref="AB459:AF459" si="920">IF(ISERROR((D459/E459-1)*100),"n/a",(D459/E459-1)*100)</f>
        <v>17.64705882</v>
      </c>
      <c r="AC459" s="318">
        <f t="shared" si="920"/>
        <v>16.97242341</v>
      </c>
      <c r="AD459" s="318">
        <f t="shared" si="920"/>
        <v>15.34396825</v>
      </c>
      <c r="AE459" s="318">
        <f t="shared" si="920"/>
        <v>15.24390244</v>
      </c>
      <c r="AF459" s="318">
        <f t="shared" si="920"/>
        <v>10.81081081</v>
      </c>
      <c r="AG459" s="318">
        <f t="shared" si="870"/>
        <v>11.27819549</v>
      </c>
      <c r="AH459" s="318">
        <f t="shared" si="871"/>
        <v>7.258064516</v>
      </c>
      <c r="AI459" s="318">
        <f t="shared" si="872"/>
        <v>0</v>
      </c>
      <c r="AJ459" s="318">
        <f t="shared" ref="AJ459:AT459" si="921">IF(ISERROR((N459/O459-1)*100),"n/a",(N459/O459-1)*100)</f>
        <v>0</v>
      </c>
      <c r="AK459" s="318">
        <f t="shared" si="921"/>
        <v>2.479338843</v>
      </c>
      <c r="AL459" s="318">
        <f t="shared" si="921"/>
        <v>11.00917431</v>
      </c>
      <c r="AM459" s="318">
        <f t="shared" si="921"/>
        <v>11.2244898</v>
      </c>
      <c r="AN459" s="318">
        <f t="shared" si="921"/>
        <v>8.888888889</v>
      </c>
      <c r="AO459" s="318">
        <f t="shared" si="921"/>
        <v>9.756097561</v>
      </c>
      <c r="AP459" s="318">
        <f t="shared" si="921"/>
        <v>10.81081081</v>
      </c>
      <c r="AQ459" s="318">
        <f t="shared" si="921"/>
        <v>12.12121212</v>
      </c>
      <c r="AR459" s="318">
        <f t="shared" si="921"/>
        <v>13.79310345</v>
      </c>
      <c r="AS459" s="318">
        <f t="shared" si="921"/>
        <v>20.83333333</v>
      </c>
      <c r="AT459" s="318">
        <f t="shared" si="921"/>
        <v>33.33333333</v>
      </c>
      <c r="AU459" s="319">
        <f t="shared" si="9"/>
        <v>12.24021031</v>
      </c>
      <c r="AV459" s="320">
        <f t="shared" si="10"/>
        <v>7.435015389</v>
      </c>
    </row>
    <row r="460" ht="11.25" customHeight="1">
      <c r="A460" s="388" t="s">
        <v>1928</v>
      </c>
      <c r="B460" s="331" t="s">
        <v>1929</v>
      </c>
      <c r="C460" s="309">
        <v>2.58</v>
      </c>
      <c r="D460" s="310">
        <v>2.25</v>
      </c>
      <c r="E460" s="332">
        <v>2.08</v>
      </c>
      <c r="F460" s="309">
        <v>2.04</v>
      </c>
      <c r="G460" s="309">
        <v>2.0</v>
      </c>
      <c r="H460" s="328">
        <v>1.96</v>
      </c>
      <c r="I460" s="328">
        <v>1.96</v>
      </c>
      <c r="J460" s="322"/>
      <c r="K460" s="328">
        <v>1.96</v>
      </c>
      <c r="L460" s="326">
        <v>1.96</v>
      </c>
      <c r="M460" s="322"/>
      <c r="N460" s="357">
        <v>1.96</v>
      </c>
      <c r="O460" s="356">
        <v>1.96</v>
      </c>
      <c r="P460" s="324">
        <v>1.88</v>
      </c>
      <c r="Q460" s="324">
        <v>1.7</v>
      </c>
      <c r="R460" s="324">
        <v>1.6</v>
      </c>
      <c r="S460" s="324">
        <v>1.52</v>
      </c>
      <c r="T460" s="324">
        <v>1.42</v>
      </c>
      <c r="U460" s="324">
        <v>1.34</v>
      </c>
      <c r="V460" s="324">
        <v>1.24</v>
      </c>
      <c r="W460" s="324">
        <v>1.12</v>
      </c>
      <c r="X460" s="324">
        <v>1.04</v>
      </c>
      <c r="Y460" s="324">
        <v>0.92</v>
      </c>
      <c r="Z460" s="316">
        <f t="shared" si="3"/>
        <v>36.49</v>
      </c>
      <c r="AA460" s="317">
        <f t="shared" si="405"/>
        <v>14.66666667</v>
      </c>
      <c r="AB460" s="317">
        <f t="shared" ref="AB460:AF460" si="922">IF(ISERROR((D460/E460-1)*100),"n/a",(D460/E460-1)*100)</f>
        <v>8.173076923</v>
      </c>
      <c r="AC460" s="318">
        <f t="shared" si="922"/>
        <v>1.960784314</v>
      </c>
      <c r="AD460" s="318">
        <f t="shared" si="922"/>
        <v>2</v>
      </c>
      <c r="AE460" s="318">
        <f t="shared" si="922"/>
        <v>2.040816327</v>
      </c>
      <c r="AF460" s="318">
        <f t="shared" si="922"/>
        <v>0</v>
      </c>
      <c r="AG460" s="318">
        <f t="shared" si="870"/>
        <v>0</v>
      </c>
      <c r="AH460" s="318">
        <f t="shared" si="871"/>
        <v>0</v>
      </c>
      <c r="AI460" s="318">
        <f t="shared" si="872"/>
        <v>0</v>
      </c>
      <c r="AJ460" s="318">
        <f t="shared" ref="AJ460:AT460" si="923">IF(ISERROR((N460/O460-1)*100),"n/a",(N460/O460-1)*100)</f>
        <v>0</v>
      </c>
      <c r="AK460" s="318">
        <f t="shared" si="923"/>
        <v>4.255319149</v>
      </c>
      <c r="AL460" s="318">
        <f t="shared" si="923"/>
        <v>10.58823529</v>
      </c>
      <c r="AM460" s="318">
        <f t="shared" si="923"/>
        <v>6.25</v>
      </c>
      <c r="AN460" s="318">
        <f t="shared" si="923"/>
        <v>5.263157895</v>
      </c>
      <c r="AO460" s="318">
        <f t="shared" si="923"/>
        <v>7.042253521</v>
      </c>
      <c r="AP460" s="318">
        <f t="shared" si="923"/>
        <v>5.970149254</v>
      </c>
      <c r="AQ460" s="318">
        <f t="shared" si="923"/>
        <v>8.064516129</v>
      </c>
      <c r="AR460" s="318">
        <f t="shared" si="923"/>
        <v>10.71428571</v>
      </c>
      <c r="AS460" s="318">
        <f t="shared" si="923"/>
        <v>7.692307692</v>
      </c>
      <c r="AT460" s="318">
        <f t="shared" si="923"/>
        <v>13.04347826</v>
      </c>
      <c r="AU460" s="319">
        <f t="shared" si="9"/>
        <v>5.386252357</v>
      </c>
      <c r="AV460" s="320">
        <f t="shared" si="10"/>
        <v>4.617128818</v>
      </c>
    </row>
    <row r="461" ht="11.25" customHeight="1">
      <c r="A461" s="122" t="s">
        <v>1340</v>
      </c>
      <c r="B461" s="122" t="s">
        <v>1341</v>
      </c>
      <c r="C461" s="309">
        <v>1.54</v>
      </c>
      <c r="D461" s="310">
        <v>1.24</v>
      </c>
      <c r="E461" s="346">
        <v>1.0</v>
      </c>
      <c r="F461" s="311">
        <v>0.84</v>
      </c>
      <c r="G461" s="311">
        <v>0.72</v>
      </c>
      <c r="H461" s="311">
        <v>0.61</v>
      </c>
      <c r="I461" s="311">
        <v>0.5</v>
      </c>
      <c r="J461" s="312"/>
      <c r="K461" s="311">
        <v>0.41</v>
      </c>
      <c r="L461" s="348">
        <v>0.3</v>
      </c>
      <c r="M461" s="312"/>
      <c r="N461" s="391">
        <v>0.17</v>
      </c>
      <c r="O461" s="391">
        <v>0.33</v>
      </c>
      <c r="P461" s="315">
        <v>0.96</v>
      </c>
      <c r="Q461" s="335">
        <v>0.93</v>
      </c>
      <c r="R461" s="335">
        <v>0.78</v>
      </c>
      <c r="S461" s="335">
        <v>0.66</v>
      </c>
      <c r="T461" s="335">
        <v>0.5</v>
      </c>
      <c r="U461" s="335">
        <v>0.34667</v>
      </c>
      <c r="V461" s="335">
        <v>0.28</v>
      </c>
      <c r="W461" s="335">
        <v>0.25333</v>
      </c>
      <c r="X461" s="335">
        <v>0.22667</v>
      </c>
      <c r="Y461" s="335">
        <v>0.19333</v>
      </c>
      <c r="Z461" s="316">
        <f t="shared" si="3"/>
        <v>12.79</v>
      </c>
      <c r="AA461" s="317">
        <f t="shared" si="405"/>
        <v>24.19354839</v>
      </c>
      <c r="AB461" s="317">
        <f t="shared" ref="AB461:AF461" si="924">IF(ISERROR((D461/E461-1)*100),"n/a",(D461/E461-1)*100)</f>
        <v>24</v>
      </c>
      <c r="AC461" s="318">
        <f t="shared" si="924"/>
        <v>19.04761905</v>
      </c>
      <c r="AD461" s="318">
        <f t="shared" si="924"/>
        <v>16.66666667</v>
      </c>
      <c r="AE461" s="318">
        <f t="shared" si="924"/>
        <v>18.03278689</v>
      </c>
      <c r="AF461" s="318">
        <f t="shared" si="924"/>
        <v>22</v>
      </c>
      <c r="AG461" s="318">
        <f t="shared" si="870"/>
        <v>21.95121951</v>
      </c>
      <c r="AH461" s="318">
        <f t="shared" si="871"/>
        <v>36.66666667</v>
      </c>
      <c r="AI461" s="318">
        <f t="shared" si="872"/>
        <v>76.47058824</v>
      </c>
      <c r="AJ461" s="318">
        <f t="shared" ref="AJ461:AT461" si="925">IF(ISERROR((N461/O461-1)*100),"n/a",(N461/O461-1)*100)</f>
        <v>-48.48484848</v>
      </c>
      <c r="AK461" s="318">
        <f t="shared" si="925"/>
        <v>-65.625</v>
      </c>
      <c r="AL461" s="318">
        <f t="shared" si="925"/>
        <v>3.225806452</v>
      </c>
      <c r="AM461" s="318">
        <f t="shared" si="925"/>
        <v>19.23076923</v>
      </c>
      <c r="AN461" s="318">
        <f t="shared" si="925"/>
        <v>18.18181818</v>
      </c>
      <c r="AO461" s="318">
        <f t="shared" si="925"/>
        <v>32</v>
      </c>
      <c r="AP461" s="318">
        <f t="shared" si="925"/>
        <v>44.22938241</v>
      </c>
      <c r="AQ461" s="318">
        <f t="shared" si="925"/>
        <v>23.81071429</v>
      </c>
      <c r="AR461" s="318">
        <f t="shared" si="925"/>
        <v>10.5277701</v>
      </c>
      <c r="AS461" s="318">
        <f t="shared" si="925"/>
        <v>11.76159174</v>
      </c>
      <c r="AT461" s="318">
        <f t="shared" si="925"/>
        <v>17.24512492</v>
      </c>
      <c r="AU461" s="319">
        <f t="shared" si="9"/>
        <v>16.25661121</v>
      </c>
      <c r="AV461" s="320">
        <f t="shared" si="10"/>
        <v>29.434657</v>
      </c>
    </row>
    <row r="462" ht="11.25" customHeight="1">
      <c r="A462" s="133" t="s">
        <v>903</v>
      </c>
      <c r="B462" s="99" t="s">
        <v>904</v>
      </c>
      <c r="C462" s="309">
        <v>0.34</v>
      </c>
      <c r="D462" s="310">
        <v>0.28</v>
      </c>
      <c r="E462" s="310">
        <v>0.21000000000000002</v>
      </c>
      <c r="F462" s="309">
        <v>0.175</v>
      </c>
      <c r="G462" s="309">
        <v>0.16</v>
      </c>
      <c r="H462" s="309">
        <v>0.135</v>
      </c>
      <c r="I462" s="309">
        <v>0.115</v>
      </c>
      <c r="J462" s="322"/>
      <c r="K462" s="309">
        <v>0.095</v>
      </c>
      <c r="L462" s="323">
        <v>0.06</v>
      </c>
      <c r="M462" s="322"/>
      <c r="N462" s="357">
        <v>0.0</v>
      </c>
      <c r="O462" s="357">
        <v>0.0</v>
      </c>
      <c r="P462" s="325">
        <v>0.0</v>
      </c>
      <c r="Q462" s="325">
        <v>0.0</v>
      </c>
      <c r="R462" s="325">
        <v>0.0</v>
      </c>
      <c r="S462" s="325">
        <v>0.0</v>
      </c>
      <c r="T462" s="325">
        <v>0.0</v>
      </c>
      <c r="U462" s="325">
        <v>0.0</v>
      </c>
      <c r="V462" s="325">
        <v>0.0</v>
      </c>
      <c r="W462" s="325">
        <v>0.0</v>
      </c>
      <c r="X462" s="325">
        <v>0.0</v>
      </c>
      <c r="Y462" s="325">
        <v>0.0</v>
      </c>
      <c r="Z462" s="316">
        <f t="shared" si="3"/>
        <v>1.57</v>
      </c>
      <c r="AA462" s="317">
        <f t="shared" si="405"/>
        <v>21.42857143</v>
      </c>
      <c r="AB462" s="317">
        <f t="shared" ref="AB462:AF462" si="926">IF(ISERROR((D462/E462-1)*100),"n/a",(D462/E462-1)*100)</f>
        <v>33.33333333</v>
      </c>
      <c r="AC462" s="318">
        <f t="shared" si="926"/>
        <v>20</v>
      </c>
      <c r="AD462" s="318">
        <f t="shared" si="926"/>
        <v>9.375</v>
      </c>
      <c r="AE462" s="318">
        <f t="shared" si="926"/>
        <v>18.51851852</v>
      </c>
      <c r="AF462" s="318">
        <f t="shared" si="926"/>
        <v>17.39130435</v>
      </c>
      <c r="AG462" s="318">
        <f t="shared" si="870"/>
        <v>21.05263158</v>
      </c>
      <c r="AH462" s="318">
        <f t="shared" si="871"/>
        <v>58.33333333</v>
      </c>
      <c r="AI462" s="318" t="str">
        <f t="shared" si="872"/>
        <v>n/a</v>
      </c>
      <c r="AJ462" s="318" t="str">
        <f t="shared" ref="AJ462:AT462" si="927">IF(ISERROR((N462/O462-1)*100),"n/a",(N462/O462-1)*100)</f>
        <v>n/a</v>
      </c>
      <c r="AK462" s="318" t="str">
        <f t="shared" si="927"/>
        <v>n/a</v>
      </c>
      <c r="AL462" s="318" t="str">
        <f t="shared" si="927"/>
        <v>n/a</v>
      </c>
      <c r="AM462" s="318" t="str">
        <f t="shared" si="927"/>
        <v>n/a</v>
      </c>
      <c r="AN462" s="318" t="str">
        <f t="shared" si="927"/>
        <v>n/a</v>
      </c>
      <c r="AO462" s="318" t="str">
        <f t="shared" si="927"/>
        <v>n/a</v>
      </c>
      <c r="AP462" s="318" t="str">
        <f t="shared" si="927"/>
        <v>n/a</v>
      </c>
      <c r="AQ462" s="318" t="str">
        <f t="shared" si="927"/>
        <v>n/a</v>
      </c>
      <c r="AR462" s="318" t="str">
        <f t="shared" si="927"/>
        <v>n/a</v>
      </c>
      <c r="AS462" s="318" t="str">
        <f t="shared" si="927"/>
        <v>n/a</v>
      </c>
      <c r="AT462" s="318" t="str">
        <f t="shared" si="927"/>
        <v>n/a</v>
      </c>
      <c r="AU462" s="319">
        <f t="shared" si="9"/>
        <v>24.92908657</v>
      </c>
      <c r="AV462" s="320">
        <f t="shared" si="10"/>
        <v>15.01377759</v>
      </c>
    </row>
    <row r="463" ht="11.25" customHeight="1">
      <c r="A463" s="99" t="s">
        <v>905</v>
      </c>
      <c r="B463" s="99" t="s">
        <v>906</v>
      </c>
      <c r="C463" s="309">
        <v>0.3</v>
      </c>
      <c r="D463" s="310">
        <v>0.25</v>
      </c>
      <c r="E463" s="310">
        <v>0.22</v>
      </c>
      <c r="F463" s="309">
        <v>0.2</v>
      </c>
      <c r="G463" s="328">
        <v>0.18</v>
      </c>
      <c r="H463" s="309">
        <v>0.165</v>
      </c>
      <c r="I463" s="328">
        <v>0.15</v>
      </c>
      <c r="J463" s="322" t="s">
        <v>2154</v>
      </c>
      <c r="K463" s="309">
        <v>0.13125</v>
      </c>
      <c r="L463" s="326">
        <v>0.125</v>
      </c>
      <c r="M463" s="322"/>
      <c r="N463" s="356">
        <v>0.0625</v>
      </c>
      <c r="O463" s="356">
        <v>0.03125</v>
      </c>
      <c r="P463" s="325">
        <v>0.0</v>
      </c>
      <c r="Q463" s="325">
        <v>0.0</v>
      </c>
      <c r="R463" s="325">
        <v>0.0</v>
      </c>
      <c r="S463" s="325">
        <v>0.0</v>
      </c>
      <c r="T463" s="325">
        <v>0.0</v>
      </c>
      <c r="U463" s="325">
        <v>0.0</v>
      </c>
      <c r="V463" s="325">
        <v>0.0</v>
      </c>
      <c r="W463" s="325">
        <v>0.0</v>
      </c>
      <c r="X463" s="325">
        <v>0.0</v>
      </c>
      <c r="Y463" s="325">
        <v>0.0</v>
      </c>
      <c r="Z463" s="316">
        <f t="shared" si="3"/>
        <v>1.815</v>
      </c>
      <c r="AA463" s="317">
        <f t="shared" si="405"/>
        <v>20</v>
      </c>
      <c r="AB463" s="317">
        <f t="shared" ref="AB463:AF463" si="928">IF(ISERROR((D463/E463-1)*100),"n/a",(D463/E463-1)*100)</f>
        <v>13.63636364</v>
      </c>
      <c r="AC463" s="318">
        <f t="shared" si="928"/>
        <v>10</v>
      </c>
      <c r="AD463" s="318">
        <f t="shared" si="928"/>
        <v>11.11111111</v>
      </c>
      <c r="AE463" s="318">
        <f t="shared" si="928"/>
        <v>9.090909091</v>
      </c>
      <c r="AF463" s="318">
        <f t="shared" si="928"/>
        <v>10</v>
      </c>
      <c r="AG463" s="318">
        <f t="shared" si="870"/>
        <v>14.28571429</v>
      </c>
      <c r="AH463" s="318">
        <f t="shared" si="871"/>
        <v>5</v>
      </c>
      <c r="AI463" s="318">
        <f t="shared" si="872"/>
        <v>100</v>
      </c>
      <c r="AJ463" s="318">
        <f t="shared" ref="AJ463:AT463" si="929">IF(ISERROR((N463/O463-1)*100),"n/a",(N463/O463-1)*100)</f>
        <v>100</v>
      </c>
      <c r="AK463" s="318" t="str">
        <f t="shared" si="929"/>
        <v>n/a</v>
      </c>
      <c r="AL463" s="318" t="str">
        <f t="shared" si="929"/>
        <v>n/a</v>
      </c>
      <c r="AM463" s="318" t="str">
        <f t="shared" si="929"/>
        <v>n/a</v>
      </c>
      <c r="AN463" s="318" t="str">
        <f t="shared" si="929"/>
        <v>n/a</v>
      </c>
      <c r="AO463" s="318" t="str">
        <f t="shared" si="929"/>
        <v>n/a</v>
      </c>
      <c r="AP463" s="318" t="str">
        <f t="shared" si="929"/>
        <v>n/a</v>
      </c>
      <c r="AQ463" s="318" t="str">
        <f t="shared" si="929"/>
        <v>n/a</v>
      </c>
      <c r="AR463" s="318" t="str">
        <f t="shared" si="929"/>
        <v>n/a</v>
      </c>
      <c r="AS463" s="318" t="str">
        <f t="shared" si="929"/>
        <v>n/a</v>
      </c>
      <c r="AT463" s="318" t="str">
        <f t="shared" si="929"/>
        <v>n/a</v>
      </c>
      <c r="AU463" s="319">
        <f t="shared" si="9"/>
        <v>29.31240981</v>
      </c>
      <c r="AV463" s="320">
        <f t="shared" si="10"/>
        <v>37.45954822</v>
      </c>
    </row>
    <row r="464" ht="11.25" customHeight="1">
      <c r="A464" s="155" t="s">
        <v>907</v>
      </c>
      <c r="B464" s="232" t="s">
        <v>908</v>
      </c>
      <c r="C464" s="292">
        <v>9.0</v>
      </c>
      <c r="D464" s="310">
        <v>8.2</v>
      </c>
      <c r="E464" s="310">
        <v>7.46</v>
      </c>
      <c r="F464" s="309">
        <v>6.77</v>
      </c>
      <c r="G464" s="309">
        <v>6.15</v>
      </c>
      <c r="H464" s="309">
        <v>5.49</v>
      </c>
      <c r="I464" s="309">
        <v>4.78</v>
      </c>
      <c r="J464" s="322"/>
      <c r="K464" s="309">
        <v>4.15</v>
      </c>
      <c r="L464" s="323">
        <v>3.25</v>
      </c>
      <c r="M464" s="322"/>
      <c r="N464" s="356">
        <v>2.64</v>
      </c>
      <c r="O464" s="356">
        <v>2.34</v>
      </c>
      <c r="P464" s="324">
        <v>1.83</v>
      </c>
      <c r="Q464" s="324">
        <v>1.47</v>
      </c>
      <c r="R464" s="324">
        <v>1.25</v>
      </c>
      <c r="S464" s="324">
        <v>1.05</v>
      </c>
      <c r="T464" s="324">
        <v>0.91</v>
      </c>
      <c r="U464" s="324">
        <v>0.58</v>
      </c>
      <c r="V464" s="325">
        <v>0.44</v>
      </c>
      <c r="W464" s="325">
        <v>0.44</v>
      </c>
      <c r="X464" s="325">
        <v>0.44</v>
      </c>
      <c r="Y464" s="324">
        <v>0.88</v>
      </c>
      <c r="Z464" s="316">
        <f t="shared" si="3"/>
        <v>69.52</v>
      </c>
      <c r="AA464" s="317">
        <f t="shared" si="405"/>
        <v>9.756097561</v>
      </c>
      <c r="AB464" s="317">
        <f t="shared" ref="AB464:AF464" si="930">IF(ISERROR((D464/E464-1)*100),"n/a",(D464/E464-1)*100)</f>
        <v>9.919571046</v>
      </c>
      <c r="AC464" s="318">
        <f t="shared" si="930"/>
        <v>10.19202363</v>
      </c>
      <c r="AD464" s="318">
        <f t="shared" si="930"/>
        <v>10.08130081</v>
      </c>
      <c r="AE464" s="318">
        <f t="shared" si="930"/>
        <v>12.02185792</v>
      </c>
      <c r="AF464" s="318">
        <f t="shared" si="930"/>
        <v>14.85355649</v>
      </c>
      <c r="AG464" s="318">
        <f t="shared" si="870"/>
        <v>15.18072289</v>
      </c>
      <c r="AH464" s="318">
        <f t="shared" si="871"/>
        <v>27.69230769</v>
      </c>
      <c r="AI464" s="318">
        <f t="shared" si="872"/>
        <v>23.10606061</v>
      </c>
      <c r="AJ464" s="318">
        <f t="shared" ref="AJ464:AT464" si="931">IF(ISERROR((N464/O464-1)*100),"n/a",(N464/O464-1)*100)</f>
        <v>12.82051282</v>
      </c>
      <c r="AK464" s="318">
        <f t="shared" si="931"/>
        <v>27.86885246</v>
      </c>
      <c r="AL464" s="318">
        <f t="shared" si="931"/>
        <v>24.48979592</v>
      </c>
      <c r="AM464" s="318">
        <f t="shared" si="931"/>
        <v>17.6</v>
      </c>
      <c r="AN464" s="318">
        <f t="shared" si="931"/>
        <v>19.04761905</v>
      </c>
      <c r="AO464" s="318">
        <f t="shared" si="931"/>
        <v>15.38461538</v>
      </c>
      <c r="AP464" s="318">
        <f t="shared" si="931"/>
        <v>56.89655172</v>
      </c>
      <c r="AQ464" s="318">
        <f t="shared" si="931"/>
        <v>31.81818182</v>
      </c>
      <c r="AR464" s="318">
        <f t="shared" si="931"/>
        <v>0</v>
      </c>
      <c r="AS464" s="318">
        <f t="shared" si="931"/>
        <v>0</v>
      </c>
      <c r="AT464" s="318">
        <f t="shared" si="931"/>
        <v>-50</v>
      </c>
      <c r="AU464" s="319">
        <f t="shared" si="9"/>
        <v>14.43648139</v>
      </c>
      <c r="AV464" s="320">
        <f t="shared" si="10"/>
        <v>19.63733282</v>
      </c>
    </row>
    <row r="465" ht="11.25" customHeight="1">
      <c r="A465" s="155" t="s">
        <v>909</v>
      </c>
      <c r="B465" s="232" t="s">
        <v>910</v>
      </c>
      <c r="C465" s="292">
        <v>1.48</v>
      </c>
      <c r="D465" s="310">
        <v>1.32</v>
      </c>
      <c r="E465" s="310">
        <v>1.16</v>
      </c>
      <c r="F465" s="309">
        <v>1.0</v>
      </c>
      <c r="G465" s="309">
        <v>0.8</v>
      </c>
      <c r="H465" s="309">
        <v>0.64</v>
      </c>
      <c r="I465" s="309">
        <v>0.48</v>
      </c>
      <c r="J465" s="322"/>
      <c r="K465" s="309">
        <v>0.32</v>
      </c>
      <c r="L465" s="323">
        <v>0.2</v>
      </c>
      <c r="M465" s="322"/>
      <c r="N465" s="357">
        <v>0.04</v>
      </c>
      <c r="O465" s="357">
        <v>0.24</v>
      </c>
      <c r="P465" s="324">
        <v>1.66</v>
      </c>
      <c r="Q465" s="324">
        <v>1.58</v>
      </c>
      <c r="R465" s="324">
        <v>1.52</v>
      </c>
      <c r="S465" s="324">
        <v>1.46</v>
      </c>
      <c r="T465" s="324">
        <v>1.4</v>
      </c>
      <c r="U465" s="324">
        <v>1.34</v>
      </c>
      <c r="V465" s="324">
        <v>1.28</v>
      </c>
      <c r="W465" s="324">
        <v>1.22</v>
      </c>
      <c r="X465" s="324">
        <v>1.16</v>
      </c>
      <c r="Y465" s="324">
        <v>1.1</v>
      </c>
      <c r="Z465" s="316">
        <f t="shared" si="3"/>
        <v>21.4</v>
      </c>
      <c r="AA465" s="317">
        <f t="shared" si="405"/>
        <v>12.12121212</v>
      </c>
      <c r="AB465" s="317">
        <f t="shared" ref="AB465:AF465" si="932">IF(ISERROR((D465/E465-1)*100),"n/a",(D465/E465-1)*100)</f>
        <v>13.79310345</v>
      </c>
      <c r="AC465" s="318">
        <f t="shared" si="932"/>
        <v>16</v>
      </c>
      <c r="AD465" s="318">
        <f t="shared" si="932"/>
        <v>25</v>
      </c>
      <c r="AE465" s="318">
        <f t="shared" si="932"/>
        <v>25</v>
      </c>
      <c r="AF465" s="318">
        <f t="shared" si="932"/>
        <v>33.33333333</v>
      </c>
      <c r="AG465" s="318">
        <f t="shared" si="870"/>
        <v>50</v>
      </c>
      <c r="AH465" s="318">
        <f t="shared" si="871"/>
        <v>60</v>
      </c>
      <c r="AI465" s="318">
        <f t="shared" si="872"/>
        <v>400</v>
      </c>
      <c r="AJ465" s="318">
        <f t="shared" ref="AJ465:AT465" si="933">IF(ISERROR((N465/O465-1)*100),"n/a",(N465/O465-1)*100)</f>
        <v>-83.33333333</v>
      </c>
      <c r="AK465" s="318">
        <f t="shared" si="933"/>
        <v>-85.54216867</v>
      </c>
      <c r="AL465" s="318">
        <f t="shared" si="933"/>
        <v>5.063291139</v>
      </c>
      <c r="AM465" s="318">
        <f t="shared" si="933"/>
        <v>3.947368421</v>
      </c>
      <c r="AN465" s="318">
        <f t="shared" si="933"/>
        <v>4.109589041</v>
      </c>
      <c r="AO465" s="318">
        <f t="shared" si="933"/>
        <v>4.285714286</v>
      </c>
      <c r="AP465" s="318">
        <f t="shared" si="933"/>
        <v>4.47761194</v>
      </c>
      <c r="AQ465" s="318">
        <f t="shared" si="933"/>
        <v>4.6875</v>
      </c>
      <c r="AR465" s="318">
        <f t="shared" si="933"/>
        <v>4.918032787</v>
      </c>
      <c r="AS465" s="318">
        <f t="shared" si="933"/>
        <v>5.172413793</v>
      </c>
      <c r="AT465" s="318">
        <f t="shared" si="933"/>
        <v>5.454545455</v>
      </c>
      <c r="AU465" s="319">
        <f t="shared" si="9"/>
        <v>25.42441069</v>
      </c>
      <c r="AV465" s="320">
        <f t="shared" si="10"/>
        <v>94.75379949</v>
      </c>
    </row>
    <row r="466" ht="11.25" customHeight="1">
      <c r="A466" s="155" t="s">
        <v>911</v>
      </c>
      <c r="B466" s="232" t="s">
        <v>912</v>
      </c>
      <c r="C466" s="292">
        <v>1.24</v>
      </c>
      <c r="D466" s="310">
        <v>1.22</v>
      </c>
      <c r="E466" s="346">
        <v>1.18</v>
      </c>
      <c r="F466" s="311">
        <v>1.14</v>
      </c>
      <c r="G466" s="311">
        <v>1.1</v>
      </c>
      <c r="H466" s="311">
        <v>1.06</v>
      </c>
      <c r="I466" s="311">
        <v>0.49</v>
      </c>
      <c r="J466" s="312"/>
      <c r="K466" s="311">
        <v>0.41</v>
      </c>
      <c r="L466" s="348">
        <v>0.35</v>
      </c>
      <c r="M466" s="312"/>
      <c r="N466" s="361">
        <v>0.33</v>
      </c>
      <c r="O466" s="361">
        <v>0.31</v>
      </c>
      <c r="P466" s="335">
        <v>0.29</v>
      </c>
      <c r="Q466" s="335">
        <v>0.27</v>
      </c>
      <c r="R466" s="335">
        <v>0.25</v>
      </c>
      <c r="S466" s="335">
        <v>0.23</v>
      </c>
      <c r="T466" s="335">
        <v>0.21</v>
      </c>
      <c r="U466" s="335">
        <v>0.17</v>
      </c>
      <c r="V466" s="315">
        <v>0.14</v>
      </c>
      <c r="W466" s="315">
        <v>0.14</v>
      </c>
      <c r="X466" s="335">
        <v>0.14</v>
      </c>
      <c r="Y466" s="335">
        <v>0.13</v>
      </c>
      <c r="Z466" s="316">
        <f t="shared" si="3"/>
        <v>10.8</v>
      </c>
      <c r="AA466" s="317">
        <f t="shared" si="405"/>
        <v>1.639344262</v>
      </c>
      <c r="AB466" s="317">
        <f t="shared" ref="AB466:AF466" si="934">IF(ISERROR((D466/E466-1)*100),"n/a",(D466/E466-1)*100)</f>
        <v>3.389830508</v>
      </c>
      <c r="AC466" s="318">
        <f t="shared" si="934"/>
        <v>3.50877193</v>
      </c>
      <c r="AD466" s="318">
        <f t="shared" si="934"/>
        <v>3.636363636</v>
      </c>
      <c r="AE466" s="318">
        <f t="shared" si="934"/>
        <v>3.773584906</v>
      </c>
      <c r="AF466" s="318">
        <f t="shared" si="934"/>
        <v>116.3265306</v>
      </c>
      <c r="AG466" s="318">
        <f t="shared" si="870"/>
        <v>19.51219512</v>
      </c>
      <c r="AH466" s="318">
        <f t="shared" si="871"/>
        <v>17.14285714</v>
      </c>
      <c r="AI466" s="318">
        <f t="shared" si="872"/>
        <v>6.060606061</v>
      </c>
      <c r="AJ466" s="318">
        <f t="shared" ref="AJ466:AT466" si="935">IF(ISERROR((N466/O466-1)*100),"n/a",(N466/O466-1)*100)</f>
        <v>6.451612903</v>
      </c>
      <c r="AK466" s="318">
        <f t="shared" si="935"/>
        <v>6.896551724</v>
      </c>
      <c r="AL466" s="318">
        <f t="shared" si="935"/>
        <v>7.407407407</v>
      </c>
      <c r="AM466" s="318">
        <f t="shared" si="935"/>
        <v>8</v>
      </c>
      <c r="AN466" s="318">
        <f t="shared" si="935"/>
        <v>8.695652174</v>
      </c>
      <c r="AO466" s="318">
        <f t="shared" si="935"/>
        <v>9.523809524</v>
      </c>
      <c r="AP466" s="318">
        <f t="shared" si="935"/>
        <v>23.52941176</v>
      </c>
      <c r="AQ466" s="318">
        <f t="shared" si="935"/>
        <v>21.42857143</v>
      </c>
      <c r="AR466" s="318">
        <f t="shared" si="935"/>
        <v>0</v>
      </c>
      <c r="AS466" s="318">
        <f t="shared" si="935"/>
        <v>0</v>
      </c>
      <c r="AT466" s="318">
        <f t="shared" si="935"/>
        <v>7.692307692</v>
      </c>
      <c r="AU466" s="319">
        <f t="shared" si="9"/>
        <v>13.73077044</v>
      </c>
      <c r="AV466" s="320">
        <f t="shared" si="10"/>
        <v>25.10276671</v>
      </c>
    </row>
    <row r="467" ht="11.25" customHeight="1">
      <c r="A467" s="155" t="s">
        <v>914</v>
      </c>
      <c r="B467" s="232" t="s">
        <v>915</v>
      </c>
      <c r="C467" s="292">
        <v>1.42</v>
      </c>
      <c r="D467" s="310">
        <v>1.34</v>
      </c>
      <c r="E467" s="310">
        <v>1.26</v>
      </c>
      <c r="F467" s="309">
        <v>1.175</v>
      </c>
      <c r="G467" s="309">
        <v>1.1</v>
      </c>
      <c r="H467" s="309">
        <v>1.02</v>
      </c>
      <c r="I467" s="309">
        <v>0.94</v>
      </c>
      <c r="J467" s="322"/>
      <c r="K467" s="309">
        <v>0.9</v>
      </c>
      <c r="L467" s="323">
        <v>0.85</v>
      </c>
      <c r="M467" s="322"/>
      <c r="N467" s="356">
        <v>0.79</v>
      </c>
      <c r="O467" s="356">
        <v>0.75</v>
      </c>
      <c r="P467" s="324">
        <v>0.7</v>
      </c>
      <c r="Q467" s="324">
        <v>0.635</v>
      </c>
      <c r="R467" s="324">
        <v>0.575</v>
      </c>
      <c r="S467" s="325">
        <v>0.525</v>
      </c>
      <c r="T467" s="324">
        <v>0.50625</v>
      </c>
      <c r="U467" s="325">
        <v>0.5</v>
      </c>
      <c r="V467" s="325">
        <v>1.0</v>
      </c>
      <c r="W467" s="325">
        <v>1.0</v>
      </c>
      <c r="X467" s="325">
        <v>1.0</v>
      </c>
      <c r="Y467" s="325">
        <v>1.0</v>
      </c>
      <c r="Z467" s="316">
        <f t="shared" si="3"/>
        <v>18.98625</v>
      </c>
      <c r="AA467" s="317">
        <f t="shared" si="405"/>
        <v>5.970149254</v>
      </c>
      <c r="AB467" s="317">
        <f t="shared" ref="AB467:AF467" si="936">IF(ISERROR((D467/E467-1)*100),"n/a",(D467/E467-1)*100)</f>
        <v>6.349206349</v>
      </c>
      <c r="AC467" s="318">
        <f t="shared" si="936"/>
        <v>7.234042553</v>
      </c>
      <c r="AD467" s="318">
        <f t="shared" si="936"/>
        <v>6.818181818</v>
      </c>
      <c r="AE467" s="318">
        <f t="shared" si="936"/>
        <v>7.843137255</v>
      </c>
      <c r="AF467" s="318">
        <f t="shared" si="936"/>
        <v>8.510638298</v>
      </c>
      <c r="AG467" s="318">
        <f t="shared" si="870"/>
        <v>4.444444444</v>
      </c>
      <c r="AH467" s="318">
        <f t="shared" si="871"/>
        <v>5.882352941</v>
      </c>
      <c r="AI467" s="318">
        <f t="shared" si="872"/>
        <v>7.594936709</v>
      </c>
      <c r="AJ467" s="318">
        <f t="shared" ref="AJ467:AT467" si="937">IF(ISERROR((N467/O467-1)*100),"n/a",(N467/O467-1)*100)</f>
        <v>5.333333333</v>
      </c>
      <c r="AK467" s="318">
        <f t="shared" si="937"/>
        <v>7.142857143</v>
      </c>
      <c r="AL467" s="318">
        <f t="shared" si="937"/>
        <v>10.23622047</v>
      </c>
      <c r="AM467" s="318">
        <f t="shared" si="937"/>
        <v>10.43478261</v>
      </c>
      <c r="AN467" s="318">
        <f t="shared" si="937"/>
        <v>9.523809524</v>
      </c>
      <c r="AO467" s="318">
        <f t="shared" si="937"/>
        <v>3.703703704</v>
      </c>
      <c r="AP467" s="318">
        <f t="shared" si="937"/>
        <v>1.25</v>
      </c>
      <c r="AQ467" s="318">
        <f t="shared" si="937"/>
        <v>-50</v>
      </c>
      <c r="AR467" s="318">
        <f t="shared" si="937"/>
        <v>0</v>
      </c>
      <c r="AS467" s="318">
        <f t="shared" si="937"/>
        <v>0</v>
      </c>
      <c r="AT467" s="318">
        <f t="shared" si="937"/>
        <v>0</v>
      </c>
      <c r="AU467" s="319">
        <f t="shared" si="9"/>
        <v>2.91358982</v>
      </c>
      <c r="AV467" s="320">
        <f t="shared" si="10"/>
        <v>12.87611125</v>
      </c>
    </row>
    <row r="468" ht="11.25" customHeight="1">
      <c r="A468" s="220" t="s">
        <v>1931</v>
      </c>
      <c r="B468" s="232" t="s">
        <v>1932</v>
      </c>
      <c r="C468" s="292">
        <v>0.7322</v>
      </c>
      <c r="D468" s="310">
        <v>0.6876</v>
      </c>
      <c r="E468" s="258">
        <v>0.6341</v>
      </c>
      <c r="F468" s="258">
        <v>0.5679</v>
      </c>
      <c r="G468" s="258">
        <v>0.53</v>
      </c>
      <c r="H468" s="258">
        <v>0.2671</v>
      </c>
      <c r="I468" s="258">
        <v>0.23</v>
      </c>
      <c r="J468" s="258"/>
      <c r="K468" s="258">
        <v>0.84</v>
      </c>
      <c r="L468" s="326">
        <v>0.0</v>
      </c>
      <c r="M468" s="322"/>
      <c r="N468" s="357">
        <v>0.0</v>
      </c>
      <c r="O468" s="357">
        <v>0.0</v>
      </c>
      <c r="P468" s="325">
        <v>0.0</v>
      </c>
      <c r="Q468" s="325">
        <v>0.0</v>
      </c>
      <c r="R468" s="325">
        <v>0.0</v>
      </c>
      <c r="S468" s="325">
        <v>0.0</v>
      </c>
      <c r="T468" s="325">
        <v>0.0</v>
      </c>
      <c r="U468" s="325">
        <v>0.0</v>
      </c>
      <c r="V468" s="325">
        <v>0.0</v>
      </c>
      <c r="W468" s="325">
        <v>0.0</v>
      </c>
      <c r="X468" s="325">
        <v>0.0</v>
      </c>
      <c r="Y468" s="325">
        <v>0.0</v>
      </c>
      <c r="Z468" s="316">
        <f t="shared" si="3"/>
        <v>4.4889</v>
      </c>
      <c r="AA468" s="317">
        <f t="shared" si="405"/>
        <v>6.486329261</v>
      </c>
      <c r="AB468" s="317">
        <f t="shared" ref="AB468:AF468" si="938">IF(ISERROR((D468/E468-1)*100),"n/a",(D468/E468-1)*100)</f>
        <v>8.437155023</v>
      </c>
      <c r="AC468" s="318">
        <f t="shared" si="938"/>
        <v>11.65698186</v>
      </c>
      <c r="AD468" s="318">
        <f t="shared" si="938"/>
        <v>7.150943396</v>
      </c>
      <c r="AE468" s="318">
        <f t="shared" si="938"/>
        <v>98.42755522</v>
      </c>
      <c r="AF468" s="318">
        <f t="shared" si="938"/>
        <v>16.13043478</v>
      </c>
      <c r="AG468" s="318">
        <f t="shared" si="870"/>
        <v>-72.61904762</v>
      </c>
      <c r="AH468" s="318" t="str">
        <f t="shared" si="871"/>
        <v>n/a</v>
      </c>
      <c r="AI468" s="318" t="str">
        <f t="shared" si="872"/>
        <v>n/a</v>
      </c>
      <c r="AJ468" s="318" t="str">
        <f t="shared" ref="AJ468:AT468" si="939">IF(ISERROR((N468/O468-1)*100),"n/a",(N468/O468-1)*100)</f>
        <v>n/a</v>
      </c>
      <c r="AK468" s="318" t="str">
        <f t="shared" si="939"/>
        <v>n/a</v>
      </c>
      <c r="AL468" s="318" t="str">
        <f t="shared" si="939"/>
        <v>n/a</v>
      </c>
      <c r="AM468" s="318" t="str">
        <f t="shared" si="939"/>
        <v>n/a</v>
      </c>
      <c r="AN468" s="318" t="str">
        <f t="shared" si="939"/>
        <v>n/a</v>
      </c>
      <c r="AO468" s="318" t="str">
        <f t="shared" si="939"/>
        <v>n/a</v>
      </c>
      <c r="AP468" s="318" t="str">
        <f t="shared" si="939"/>
        <v>n/a</v>
      </c>
      <c r="AQ468" s="318" t="str">
        <f t="shared" si="939"/>
        <v>n/a</v>
      </c>
      <c r="AR468" s="318" t="str">
        <f t="shared" si="939"/>
        <v>n/a</v>
      </c>
      <c r="AS468" s="318" t="str">
        <f t="shared" si="939"/>
        <v>n/a</v>
      </c>
      <c r="AT468" s="318" t="str">
        <f t="shared" si="939"/>
        <v>n/a</v>
      </c>
      <c r="AU468" s="319">
        <f t="shared" si="9"/>
        <v>10.81005028</v>
      </c>
      <c r="AV468" s="320">
        <f t="shared" si="10"/>
        <v>49.50417422</v>
      </c>
    </row>
    <row r="469" ht="11.25" customHeight="1">
      <c r="A469" s="155" t="s">
        <v>1728</v>
      </c>
      <c r="B469" s="232" t="s">
        <v>1729</v>
      </c>
      <c r="C469" s="292">
        <v>1.4</v>
      </c>
      <c r="D469" s="310">
        <v>1.35</v>
      </c>
      <c r="E469" s="347">
        <v>1.1600000000000001</v>
      </c>
      <c r="F469" s="337">
        <v>0.97</v>
      </c>
      <c r="G469" s="337">
        <v>0.74</v>
      </c>
      <c r="H469" s="343">
        <v>0.64</v>
      </c>
      <c r="I469" s="337">
        <v>0.62</v>
      </c>
      <c r="J469" s="338"/>
      <c r="K469" s="343">
        <v>0.6</v>
      </c>
      <c r="L469" s="344">
        <v>0.6</v>
      </c>
      <c r="M469" s="338"/>
      <c r="N469" s="364">
        <v>0.6</v>
      </c>
      <c r="O469" s="364">
        <v>0.6</v>
      </c>
      <c r="P469" s="340">
        <v>0.6</v>
      </c>
      <c r="Q469" s="340">
        <v>0.6</v>
      </c>
      <c r="R469" s="341">
        <v>0.6</v>
      </c>
      <c r="S469" s="340">
        <v>0.56</v>
      </c>
      <c r="T469" s="340">
        <v>0.56</v>
      </c>
      <c r="U469" s="341">
        <v>0.56</v>
      </c>
      <c r="V469" s="341">
        <v>0.5</v>
      </c>
      <c r="W469" s="341">
        <v>0.47</v>
      </c>
      <c r="X469" s="340">
        <v>0.44</v>
      </c>
      <c r="Y469" s="341">
        <v>0.44</v>
      </c>
      <c r="Z469" s="316">
        <f t="shared" si="3"/>
        <v>14.61</v>
      </c>
      <c r="AA469" s="317">
        <f t="shared" si="405"/>
        <v>3.703703704</v>
      </c>
      <c r="AB469" s="317">
        <f t="shared" ref="AB469:AF469" si="940">IF(ISERROR((D469/E469-1)*100),"n/a",(D469/E469-1)*100)</f>
        <v>16.37931034</v>
      </c>
      <c r="AC469" s="318">
        <f t="shared" si="940"/>
        <v>19.58762887</v>
      </c>
      <c r="AD469" s="318">
        <f t="shared" si="940"/>
        <v>31.08108108</v>
      </c>
      <c r="AE469" s="318">
        <f t="shared" si="940"/>
        <v>15.625</v>
      </c>
      <c r="AF469" s="318">
        <f t="shared" si="940"/>
        <v>3.225806452</v>
      </c>
      <c r="AG469" s="318">
        <f t="shared" si="870"/>
        <v>3.333333333</v>
      </c>
      <c r="AH469" s="318">
        <f t="shared" si="871"/>
        <v>0</v>
      </c>
      <c r="AI469" s="318">
        <f t="shared" si="872"/>
        <v>0</v>
      </c>
      <c r="AJ469" s="318">
        <f t="shared" ref="AJ469:AT469" si="941">IF(ISERROR((N469/O469-1)*100),"n/a",(N469/O469-1)*100)</f>
        <v>0</v>
      </c>
      <c r="AK469" s="318">
        <f t="shared" si="941"/>
        <v>0</v>
      </c>
      <c r="AL469" s="318">
        <f t="shared" si="941"/>
        <v>0</v>
      </c>
      <c r="AM469" s="318">
        <f t="shared" si="941"/>
        <v>0</v>
      </c>
      <c r="AN469" s="318">
        <f t="shared" si="941"/>
        <v>7.142857143</v>
      </c>
      <c r="AO469" s="318">
        <f t="shared" si="941"/>
        <v>0</v>
      </c>
      <c r="AP469" s="318">
        <f t="shared" si="941"/>
        <v>0</v>
      </c>
      <c r="AQ469" s="318">
        <f t="shared" si="941"/>
        <v>12</v>
      </c>
      <c r="AR469" s="318">
        <f t="shared" si="941"/>
        <v>6.382978723</v>
      </c>
      <c r="AS469" s="318">
        <f t="shared" si="941"/>
        <v>6.818181818</v>
      </c>
      <c r="AT469" s="318">
        <f t="shared" si="941"/>
        <v>0</v>
      </c>
      <c r="AU469" s="319">
        <f t="shared" si="9"/>
        <v>6.263994073</v>
      </c>
      <c r="AV469" s="320">
        <f t="shared" si="10"/>
        <v>8.568189613</v>
      </c>
    </row>
    <row r="470" ht="11.25" customHeight="1">
      <c r="A470" s="55" t="s">
        <v>340</v>
      </c>
      <c r="B470" s="232" t="s">
        <v>341</v>
      </c>
      <c r="C470" s="292">
        <v>2.06</v>
      </c>
      <c r="D470" s="310">
        <v>1.78</v>
      </c>
      <c r="E470" s="310">
        <v>1.52</v>
      </c>
      <c r="F470" s="309">
        <v>1.26</v>
      </c>
      <c r="G470" s="309">
        <v>1.02</v>
      </c>
      <c r="H470" s="309">
        <v>0.82</v>
      </c>
      <c r="I470" s="309">
        <v>0.68</v>
      </c>
      <c r="J470" s="322"/>
      <c r="K470" s="309">
        <v>0.6</v>
      </c>
      <c r="L470" s="323">
        <v>0.5</v>
      </c>
      <c r="M470" s="322"/>
      <c r="N470" s="356">
        <v>0.4</v>
      </c>
      <c r="O470" s="356">
        <v>0.35</v>
      </c>
      <c r="P470" s="324">
        <v>0.33</v>
      </c>
      <c r="Q470" s="324">
        <v>0.26</v>
      </c>
      <c r="R470" s="324">
        <v>0.16</v>
      </c>
      <c r="S470" s="324">
        <v>0.1</v>
      </c>
      <c r="T470" s="324">
        <v>0.07</v>
      </c>
      <c r="U470" s="324">
        <v>0.0525</v>
      </c>
      <c r="V470" s="324">
        <v>0.04</v>
      </c>
      <c r="W470" s="324">
        <v>0.0375</v>
      </c>
      <c r="X470" s="324">
        <v>0.035</v>
      </c>
      <c r="Y470" s="324">
        <v>0.03</v>
      </c>
      <c r="Z470" s="316">
        <f t="shared" si="3"/>
        <v>12.105</v>
      </c>
      <c r="AA470" s="317">
        <f t="shared" si="405"/>
        <v>15.73033708</v>
      </c>
      <c r="AB470" s="317">
        <f t="shared" ref="AB470:AF470" si="942">IF(ISERROR((D470/E470-1)*100),"n/a",(D470/E470-1)*100)</f>
        <v>17.10526316</v>
      </c>
      <c r="AC470" s="318">
        <f t="shared" si="942"/>
        <v>20.63492063</v>
      </c>
      <c r="AD470" s="318">
        <f t="shared" si="942"/>
        <v>23.52941176</v>
      </c>
      <c r="AE470" s="318">
        <f t="shared" si="942"/>
        <v>24.3902439</v>
      </c>
      <c r="AF470" s="318">
        <f t="shared" si="942"/>
        <v>20.58823529</v>
      </c>
      <c r="AG470" s="318">
        <f t="shared" si="870"/>
        <v>13.33333333</v>
      </c>
      <c r="AH470" s="318">
        <f t="shared" si="871"/>
        <v>20</v>
      </c>
      <c r="AI470" s="318">
        <f t="shared" si="872"/>
        <v>25</v>
      </c>
      <c r="AJ470" s="318">
        <f t="shared" ref="AJ470:AT470" si="943">IF(ISERROR((N470/O470-1)*100),"n/a",(N470/O470-1)*100)</f>
        <v>14.28571429</v>
      </c>
      <c r="AK470" s="318">
        <f t="shared" si="943"/>
        <v>6.060606061</v>
      </c>
      <c r="AL470" s="318">
        <f t="shared" si="943"/>
        <v>26.92307692</v>
      </c>
      <c r="AM470" s="318">
        <f t="shared" si="943"/>
        <v>62.5</v>
      </c>
      <c r="AN470" s="318">
        <f t="shared" si="943"/>
        <v>60</v>
      </c>
      <c r="AO470" s="318">
        <f t="shared" si="943"/>
        <v>42.85714286</v>
      </c>
      <c r="AP470" s="318">
        <f t="shared" si="943"/>
        <v>33.33333333</v>
      </c>
      <c r="AQ470" s="318">
        <f t="shared" si="943"/>
        <v>31.25</v>
      </c>
      <c r="AR470" s="318">
        <f t="shared" si="943"/>
        <v>6.666666667</v>
      </c>
      <c r="AS470" s="318">
        <f t="shared" si="943"/>
        <v>7.142857143</v>
      </c>
      <c r="AT470" s="318">
        <f t="shared" si="943"/>
        <v>16.66666667</v>
      </c>
      <c r="AU470" s="319">
        <f t="shared" si="9"/>
        <v>24.39989046</v>
      </c>
      <c r="AV470" s="320">
        <f t="shared" si="10"/>
        <v>15.56561056</v>
      </c>
    </row>
    <row r="471" ht="11.25" customHeight="1">
      <c r="A471" s="155" t="s">
        <v>1935</v>
      </c>
      <c r="B471" s="232" t="s">
        <v>1936</v>
      </c>
      <c r="C471" s="292">
        <v>4.5</v>
      </c>
      <c r="D471" s="310">
        <v>3.2</v>
      </c>
      <c r="E471" s="310">
        <v>1.8</v>
      </c>
      <c r="F471" s="328">
        <v>1.2</v>
      </c>
      <c r="G471" s="309">
        <v>0.96</v>
      </c>
      <c r="H471" s="309">
        <v>0.36</v>
      </c>
      <c r="I471" s="309">
        <v>0.0</v>
      </c>
      <c r="J471" s="322"/>
      <c r="K471" s="328">
        <v>0.0</v>
      </c>
      <c r="L471" s="326">
        <v>0.0</v>
      </c>
      <c r="M471" s="322"/>
      <c r="N471" s="355">
        <v>0.0</v>
      </c>
      <c r="O471" s="355">
        <v>0.0</v>
      </c>
      <c r="P471" s="352">
        <v>0.0</v>
      </c>
      <c r="Q471" s="325">
        <v>0.0</v>
      </c>
      <c r="R471" s="325">
        <v>0.0</v>
      </c>
      <c r="S471" s="325">
        <v>0.0</v>
      </c>
      <c r="T471" s="325">
        <v>0.0</v>
      </c>
      <c r="U471" s="325">
        <v>0.0</v>
      </c>
      <c r="V471" s="325">
        <v>0.0</v>
      </c>
      <c r="W471" s="325">
        <v>0.0</v>
      </c>
      <c r="X471" s="325">
        <v>0.0</v>
      </c>
      <c r="Y471" s="325">
        <v>0.0</v>
      </c>
      <c r="Z471" s="316">
        <f t="shared" si="3"/>
        <v>12.02</v>
      </c>
      <c r="AA471" s="317">
        <f t="shared" si="405"/>
        <v>40.625</v>
      </c>
      <c r="AB471" s="317">
        <f t="shared" ref="AB471:AF471" si="944">IF(ISERROR((D471/E471-1)*100),"n/a",(D471/E471-1)*100)</f>
        <v>77.77777778</v>
      </c>
      <c r="AC471" s="318">
        <f t="shared" si="944"/>
        <v>50</v>
      </c>
      <c r="AD471" s="318">
        <f t="shared" si="944"/>
        <v>25</v>
      </c>
      <c r="AE471" s="318">
        <f t="shared" si="944"/>
        <v>166.6666667</v>
      </c>
      <c r="AF471" s="318" t="str">
        <f t="shared" si="944"/>
        <v>n/a</v>
      </c>
      <c r="AG471" s="318" t="str">
        <f t="shared" si="870"/>
        <v>n/a</v>
      </c>
      <c r="AH471" s="318" t="str">
        <f t="shared" si="871"/>
        <v>n/a</v>
      </c>
      <c r="AI471" s="318" t="str">
        <f t="shared" si="872"/>
        <v>n/a</v>
      </c>
      <c r="AJ471" s="318" t="str">
        <f t="shared" ref="AJ471:AT471" si="945">IF(ISERROR((N471/O471-1)*100),"n/a",(N471/O471-1)*100)</f>
        <v>n/a</v>
      </c>
      <c r="AK471" s="318" t="str">
        <f t="shared" si="945"/>
        <v>n/a</v>
      </c>
      <c r="AL471" s="318" t="str">
        <f t="shared" si="945"/>
        <v>n/a</v>
      </c>
      <c r="AM471" s="318" t="str">
        <f t="shared" si="945"/>
        <v>n/a</v>
      </c>
      <c r="AN471" s="318" t="str">
        <f t="shared" si="945"/>
        <v>n/a</v>
      </c>
      <c r="AO471" s="318" t="str">
        <f t="shared" si="945"/>
        <v>n/a</v>
      </c>
      <c r="AP471" s="318" t="str">
        <f t="shared" si="945"/>
        <v>n/a</v>
      </c>
      <c r="AQ471" s="318" t="str">
        <f t="shared" si="945"/>
        <v>n/a</v>
      </c>
      <c r="AR471" s="318" t="str">
        <f t="shared" si="945"/>
        <v>n/a</v>
      </c>
      <c r="AS471" s="318" t="str">
        <f t="shared" si="945"/>
        <v>n/a</v>
      </c>
      <c r="AT471" s="318" t="str">
        <f t="shared" si="945"/>
        <v>n/a</v>
      </c>
      <c r="AU471" s="319">
        <f t="shared" si="9"/>
        <v>72.01388889</v>
      </c>
      <c r="AV471" s="320">
        <f t="shared" si="10"/>
        <v>56.28621091</v>
      </c>
    </row>
    <row r="472" ht="11.25" customHeight="1">
      <c r="A472" s="155" t="s">
        <v>916</v>
      </c>
      <c r="B472" s="232" t="s">
        <v>917</v>
      </c>
      <c r="C472" s="292">
        <v>0.7</v>
      </c>
      <c r="D472" s="310">
        <v>0.63</v>
      </c>
      <c r="E472" s="310">
        <v>0.38</v>
      </c>
      <c r="F472" s="309">
        <v>0.34</v>
      </c>
      <c r="G472" s="309">
        <v>0.3</v>
      </c>
      <c r="H472" s="309">
        <v>0.26</v>
      </c>
      <c r="I472" s="309">
        <v>0.25</v>
      </c>
      <c r="J472" s="322" t="s">
        <v>2154</v>
      </c>
      <c r="K472" s="309">
        <v>0.23</v>
      </c>
      <c r="L472" s="323">
        <v>0.21</v>
      </c>
      <c r="M472" s="322"/>
      <c r="N472" s="356">
        <v>0.19</v>
      </c>
      <c r="O472" s="356">
        <v>0.17</v>
      </c>
      <c r="P472" s="324">
        <v>0.155</v>
      </c>
      <c r="Q472" s="324">
        <v>0.135</v>
      </c>
      <c r="R472" s="324">
        <v>0.11</v>
      </c>
      <c r="S472" s="324">
        <v>0.05</v>
      </c>
      <c r="T472" s="325">
        <v>0.0</v>
      </c>
      <c r="U472" s="325">
        <v>0.0</v>
      </c>
      <c r="V472" s="325">
        <v>0.0</v>
      </c>
      <c r="W472" s="325">
        <v>0.0</v>
      </c>
      <c r="X472" s="325">
        <v>0.0</v>
      </c>
      <c r="Y472" s="325">
        <v>0.0</v>
      </c>
      <c r="Z472" s="316">
        <f t="shared" si="3"/>
        <v>4.11</v>
      </c>
      <c r="AA472" s="317">
        <f t="shared" si="405"/>
        <v>11.11111111</v>
      </c>
      <c r="AB472" s="317">
        <f t="shared" ref="AB472:AF472" si="946">IF(ISERROR((D472/E472-1)*100),"n/a",(D472/E472-1)*100)</f>
        <v>65.78947368</v>
      </c>
      <c r="AC472" s="318">
        <f t="shared" si="946"/>
        <v>11.76470588</v>
      </c>
      <c r="AD472" s="318">
        <f t="shared" si="946"/>
        <v>13.33333333</v>
      </c>
      <c r="AE472" s="318">
        <f t="shared" si="946"/>
        <v>15.38461538</v>
      </c>
      <c r="AF472" s="318">
        <f t="shared" si="946"/>
        <v>4</v>
      </c>
      <c r="AG472" s="318">
        <f t="shared" si="870"/>
        <v>8.695652174</v>
      </c>
      <c r="AH472" s="318">
        <f t="shared" si="871"/>
        <v>9.523809524</v>
      </c>
      <c r="AI472" s="318">
        <f t="shared" si="872"/>
        <v>10.52631579</v>
      </c>
      <c r="AJ472" s="318">
        <f t="shared" ref="AJ472:AT472" si="947">IF(ISERROR((N472/O472-1)*100),"n/a",(N472/O472-1)*100)</f>
        <v>11.76470588</v>
      </c>
      <c r="AK472" s="318">
        <f t="shared" si="947"/>
        <v>9.677419355</v>
      </c>
      <c r="AL472" s="318">
        <f t="shared" si="947"/>
        <v>14.81481481</v>
      </c>
      <c r="AM472" s="318">
        <f t="shared" si="947"/>
        <v>22.72727273</v>
      </c>
      <c r="AN472" s="318">
        <f t="shared" si="947"/>
        <v>120</v>
      </c>
      <c r="AO472" s="318" t="str">
        <f t="shared" si="947"/>
        <v>n/a</v>
      </c>
      <c r="AP472" s="318" t="str">
        <f t="shared" si="947"/>
        <v>n/a</v>
      </c>
      <c r="AQ472" s="318" t="str">
        <f t="shared" si="947"/>
        <v>n/a</v>
      </c>
      <c r="AR472" s="318" t="str">
        <f t="shared" si="947"/>
        <v>n/a</v>
      </c>
      <c r="AS472" s="318" t="str">
        <f t="shared" si="947"/>
        <v>n/a</v>
      </c>
      <c r="AT472" s="318" t="str">
        <f t="shared" si="947"/>
        <v>n/a</v>
      </c>
      <c r="AU472" s="319">
        <f t="shared" si="9"/>
        <v>23.50808783</v>
      </c>
      <c r="AV472" s="320">
        <f t="shared" si="10"/>
        <v>31.53624344</v>
      </c>
    </row>
    <row r="473" ht="11.25" customHeight="1">
      <c r="A473" s="155" t="s">
        <v>1588</v>
      </c>
      <c r="B473" s="232" t="s">
        <v>1589</v>
      </c>
      <c r="C473" s="292">
        <v>0.7</v>
      </c>
      <c r="D473" s="310">
        <v>0.57</v>
      </c>
      <c r="E473" s="310">
        <v>0.475</v>
      </c>
      <c r="F473" s="309">
        <v>0.375</v>
      </c>
      <c r="G473" s="309">
        <v>0.285</v>
      </c>
      <c r="H473" s="309">
        <v>0.22</v>
      </c>
      <c r="I473" s="309">
        <v>0.13</v>
      </c>
      <c r="J473" s="322"/>
      <c r="K473" s="309">
        <v>0.035</v>
      </c>
      <c r="L473" s="326">
        <v>0.02</v>
      </c>
      <c r="M473" s="322"/>
      <c r="N473" s="357">
        <v>0.02</v>
      </c>
      <c r="O473" s="357">
        <v>0.02</v>
      </c>
      <c r="P473" s="325">
        <v>0.02</v>
      </c>
      <c r="Q473" s="325">
        <v>0.02</v>
      </c>
      <c r="R473" s="325">
        <v>0.02</v>
      </c>
      <c r="S473" s="325">
        <v>0.02</v>
      </c>
      <c r="T473" s="325">
        <v>0.02</v>
      </c>
      <c r="U473" s="325">
        <v>0.02</v>
      </c>
      <c r="V473" s="325">
        <v>0.02</v>
      </c>
      <c r="W473" s="324">
        <v>0.02</v>
      </c>
      <c r="X473" s="324">
        <v>0.016</v>
      </c>
      <c r="Y473" s="324">
        <v>0.01512</v>
      </c>
      <c r="Z473" s="316">
        <f t="shared" si="3"/>
        <v>3.04112</v>
      </c>
      <c r="AA473" s="317">
        <f t="shared" si="405"/>
        <v>22.80701754</v>
      </c>
      <c r="AB473" s="317">
        <f t="shared" ref="AB473:AF473" si="948">IF(ISERROR((D473/E473-1)*100),"n/a",(D473/E473-1)*100)</f>
        <v>20</v>
      </c>
      <c r="AC473" s="318">
        <f t="shared" si="948"/>
        <v>26.66666667</v>
      </c>
      <c r="AD473" s="318">
        <f t="shared" si="948"/>
        <v>31.57894737</v>
      </c>
      <c r="AE473" s="318">
        <f t="shared" si="948"/>
        <v>29.54545455</v>
      </c>
      <c r="AF473" s="318">
        <f t="shared" si="948"/>
        <v>69.23076923</v>
      </c>
      <c r="AG473" s="318">
        <f t="shared" si="870"/>
        <v>271.4285714</v>
      </c>
      <c r="AH473" s="318">
        <f t="shared" si="871"/>
        <v>75</v>
      </c>
      <c r="AI473" s="318">
        <f t="shared" si="872"/>
        <v>0</v>
      </c>
      <c r="AJ473" s="318">
        <f t="shared" ref="AJ473:AT473" si="949">IF(ISERROR((N473/O473-1)*100),"n/a",(N473/O473-1)*100)</f>
        <v>0</v>
      </c>
      <c r="AK473" s="318">
        <f t="shared" si="949"/>
        <v>0</v>
      </c>
      <c r="AL473" s="318">
        <f t="shared" si="949"/>
        <v>0</v>
      </c>
      <c r="AM473" s="318">
        <f t="shared" si="949"/>
        <v>0</v>
      </c>
      <c r="AN473" s="318">
        <f t="shared" si="949"/>
        <v>0</v>
      </c>
      <c r="AO473" s="318">
        <f t="shared" si="949"/>
        <v>0</v>
      </c>
      <c r="AP473" s="318">
        <f t="shared" si="949"/>
        <v>0</v>
      </c>
      <c r="AQ473" s="318">
        <f t="shared" si="949"/>
        <v>0</v>
      </c>
      <c r="AR473" s="318">
        <f t="shared" si="949"/>
        <v>0</v>
      </c>
      <c r="AS473" s="318">
        <f t="shared" si="949"/>
        <v>25</v>
      </c>
      <c r="AT473" s="318">
        <f t="shared" si="949"/>
        <v>5.82010582</v>
      </c>
      <c r="AU473" s="319">
        <f t="shared" si="9"/>
        <v>28.85387663</v>
      </c>
      <c r="AV473" s="320">
        <f t="shared" si="10"/>
        <v>61.38778957</v>
      </c>
    </row>
    <row r="474" ht="11.25" customHeight="1">
      <c r="A474" s="155" t="s">
        <v>1342</v>
      </c>
      <c r="B474" s="232" t="s">
        <v>1343</v>
      </c>
      <c r="C474" s="292">
        <v>3.08</v>
      </c>
      <c r="D474" s="310">
        <v>3.0</v>
      </c>
      <c r="E474" s="347">
        <v>2.92</v>
      </c>
      <c r="F474" s="337">
        <v>2.88</v>
      </c>
      <c r="G474" s="337">
        <v>2.6</v>
      </c>
      <c r="H474" s="337">
        <v>2.0</v>
      </c>
      <c r="I474" s="337">
        <v>1.4</v>
      </c>
      <c r="J474" s="338"/>
      <c r="K474" s="337">
        <v>1.0</v>
      </c>
      <c r="L474" s="339">
        <v>0.25</v>
      </c>
      <c r="M474" s="338"/>
      <c r="N474" s="364">
        <v>0.0</v>
      </c>
      <c r="O474" s="364">
        <v>0.0</v>
      </c>
      <c r="P474" s="340">
        <v>0.0</v>
      </c>
      <c r="Q474" s="340">
        <v>0.0</v>
      </c>
      <c r="R474" s="340">
        <v>0.0</v>
      </c>
      <c r="S474" s="340">
        <v>0.0</v>
      </c>
      <c r="T474" s="340">
        <v>0.0</v>
      </c>
      <c r="U474" s="340">
        <v>0.0</v>
      </c>
      <c r="V474" s="340">
        <v>0.0</v>
      </c>
      <c r="W474" s="340">
        <v>0.0</v>
      </c>
      <c r="X474" s="340">
        <v>0.0</v>
      </c>
      <c r="Y474" s="340">
        <v>0.0</v>
      </c>
      <c r="Z474" s="316">
        <f t="shared" si="3"/>
        <v>19.13</v>
      </c>
      <c r="AA474" s="317">
        <f t="shared" si="405"/>
        <v>2.666666667</v>
      </c>
      <c r="AB474" s="317">
        <f t="shared" ref="AB474:AF474" si="950">IF(ISERROR((D474/E474-1)*100),"n/a",(D474/E474-1)*100)</f>
        <v>2.739726027</v>
      </c>
      <c r="AC474" s="318">
        <f t="shared" si="950"/>
        <v>1.388888889</v>
      </c>
      <c r="AD474" s="318">
        <f t="shared" si="950"/>
        <v>10.76923077</v>
      </c>
      <c r="AE474" s="318">
        <f t="shared" si="950"/>
        <v>30</v>
      </c>
      <c r="AF474" s="318">
        <f t="shared" si="950"/>
        <v>42.85714286</v>
      </c>
      <c r="AG474" s="318">
        <f t="shared" si="870"/>
        <v>40</v>
      </c>
      <c r="AH474" s="318">
        <f t="shared" si="871"/>
        <v>300</v>
      </c>
      <c r="AI474" s="318" t="str">
        <f t="shared" si="872"/>
        <v>n/a</v>
      </c>
      <c r="AJ474" s="318" t="str">
        <f t="shared" ref="AJ474:AT474" si="951">IF(ISERROR((N474/O474-1)*100),"n/a",(N474/O474-1)*100)</f>
        <v>n/a</v>
      </c>
      <c r="AK474" s="318" t="str">
        <f t="shared" si="951"/>
        <v>n/a</v>
      </c>
      <c r="AL474" s="318" t="str">
        <f t="shared" si="951"/>
        <v>n/a</v>
      </c>
      <c r="AM474" s="318" t="str">
        <f t="shared" si="951"/>
        <v>n/a</v>
      </c>
      <c r="AN474" s="318" t="str">
        <f t="shared" si="951"/>
        <v>n/a</v>
      </c>
      <c r="AO474" s="318" t="str">
        <f t="shared" si="951"/>
        <v>n/a</v>
      </c>
      <c r="AP474" s="318" t="str">
        <f t="shared" si="951"/>
        <v>n/a</v>
      </c>
      <c r="AQ474" s="318" t="str">
        <f t="shared" si="951"/>
        <v>n/a</v>
      </c>
      <c r="AR474" s="318" t="str">
        <f t="shared" si="951"/>
        <v>n/a</v>
      </c>
      <c r="AS474" s="318" t="str">
        <f t="shared" si="951"/>
        <v>n/a</v>
      </c>
      <c r="AT474" s="318" t="str">
        <f t="shared" si="951"/>
        <v>n/a</v>
      </c>
      <c r="AU474" s="319">
        <f t="shared" si="9"/>
        <v>53.8027069</v>
      </c>
      <c r="AV474" s="320">
        <f t="shared" si="10"/>
        <v>100.9323728</v>
      </c>
    </row>
    <row r="475" ht="11.25" customHeight="1">
      <c r="A475" s="155" t="s">
        <v>1344</v>
      </c>
      <c r="B475" s="232" t="s">
        <v>1345</v>
      </c>
      <c r="C475" s="292">
        <v>4.15</v>
      </c>
      <c r="D475" s="310">
        <v>4.0</v>
      </c>
      <c r="E475" s="346">
        <v>3.5500000000000003</v>
      </c>
      <c r="F475" s="309">
        <v>3.33</v>
      </c>
      <c r="G475" s="309">
        <v>3.04</v>
      </c>
      <c r="H475" s="309">
        <v>2.7</v>
      </c>
      <c r="I475" s="309">
        <v>2.0</v>
      </c>
      <c r="J475" s="322"/>
      <c r="K475" s="309">
        <v>1.45</v>
      </c>
      <c r="L475" s="323">
        <v>0.55</v>
      </c>
      <c r="M475" s="322"/>
      <c r="N475" s="357">
        <v>0.0</v>
      </c>
      <c r="O475" s="357">
        <v>0.0</v>
      </c>
      <c r="P475" s="325">
        <v>0.0</v>
      </c>
      <c r="Q475" s="325">
        <v>0.0</v>
      </c>
      <c r="R475" s="325">
        <v>0.0</v>
      </c>
      <c r="S475" s="325">
        <v>0.0</v>
      </c>
      <c r="T475" s="325">
        <v>0.0</v>
      </c>
      <c r="U475" s="325">
        <v>0.0</v>
      </c>
      <c r="V475" s="325">
        <v>0.0</v>
      </c>
      <c r="W475" s="325">
        <v>0.0</v>
      </c>
      <c r="X475" s="325">
        <v>0.0</v>
      </c>
      <c r="Y475" s="325">
        <v>0.0</v>
      </c>
      <c r="Z475" s="316">
        <f t="shared" si="3"/>
        <v>24.77</v>
      </c>
      <c r="AA475" s="317">
        <f t="shared" si="405"/>
        <v>3.75</v>
      </c>
      <c r="AB475" s="317">
        <f t="shared" ref="AB475:AF475" si="952">IF(ISERROR((D475/E475-1)*100),"n/a",(D475/E475-1)*100)</f>
        <v>12.67605634</v>
      </c>
      <c r="AC475" s="318">
        <f t="shared" si="952"/>
        <v>6.606606607</v>
      </c>
      <c r="AD475" s="318">
        <f t="shared" si="952"/>
        <v>9.539473684</v>
      </c>
      <c r="AE475" s="318">
        <f t="shared" si="952"/>
        <v>12.59259259</v>
      </c>
      <c r="AF475" s="318">
        <f t="shared" si="952"/>
        <v>35</v>
      </c>
      <c r="AG475" s="318">
        <f t="shared" si="870"/>
        <v>37.93103448</v>
      </c>
      <c r="AH475" s="318">
        <f t="shared" si="871"/>
        <v>163.6363636</v>
      </c>
      <c r="AI475" s="318" t="str">
        <f t="shared" si="872"/>
        <v>n/a</v>
      </c>
      <c r="AJ475" s="318" t="str">
        <f t="shared" ref="AJ475:AT475" si="953">IF(ISERROR((N475/O475-1)*100),"n/a",(N475/O475-1)*100)</f>
        <v>n/a</v>
      </c>
      <c r="AK475" s="318" t="str">
        <f t="shared" si="953"/>
        <v>n/a</v>
      </c>
      <c r="AL475" s="318" t="str">
        <f t="shared" si="953"/>
        <v>n/a</v>
      </c>
      <c r="AM475" s="318" t="str">
        <f t="shared" si="953"/>
        <v>n/a</v>
      </c>
      <c r="AN475" s="318" t="str">
        <f t="shared" si="953"/>
        <v>n/a</v>
      </c>
      <c r="AO475" s="318" t="str">
        <f t="shared" si="953"/>
        <v>n/a</v>
      </c>
      <c r="AP475" s="318" t="str">
        <f t="shared" si="953"/>
        <v>n/a</v>
      </c>
      <c r="AQ475" s="318" t="str">
        <f t="shared" si="953"/>
        <v>n/a</v>
      </c>
      <c r="AR475" s="318" t="str">
        <f t="shared" si="953"/>
        <v>n/a</v>
      </c>
      <c r="AS475" s="318" t="str">
        <f t="shared" si="953"/>
        <v>n/a</v>
      </c>
      <c r="AT475" s="318" t="str">
        <f t="shared" si="953"/>
        <v>n/a</v>
      </c>
      <c r="AU475" s="319">
        <f t="shared" si="9"/>
        <v>35.21651592</v>
      </c>
      <c r="AV475" s="320">
        <f t="shared" si="10"/>
        <v>53.43482818</v>
      </c>
    </row>
    <row r="476" ht="11.25" customHeight="1">
      <c r="A476" s="55" t="s">
        <v>918</v>
      </c>
      <c r="B476" s="232" t="s">
        <v>919</v>
      </c>
      <c r="C476" s="292">
        <v>1.21</v>
      </c>
      <c r="D476" s="310">
        <v>1.11</v>
      </c>
      <c r="E476" s="310">
        <v>1.03</v>
      </c>
      <c r="F476" s="309">
        <v>0.95</v>
      </c>
      <c r="G476" s="309">
        <v>0.77</v>
      </c>
      <c r="H476" s="309">
        <v>0.685</v>
      </c>
      <c r="I476" s="309">
        <v>0.58335</v>
      </c>
      <c r="J476" s="322"/>
      <c r="K476" s="309">
        <v>0.583335</v>
      </c>
      <c r="L476" s="323">
        <v>0.45335</v>
      </c>
      <c r="M476" s="322"/>
      <c r="N476" s="356">
        <v>0.42</v>
      </c>
      <c r="O476" s="356">
        <v>0.39</v>
      </c>
      <c r="P476" s="324">
        <v>0.37665</v>
      </c>
      <c r="Q476" s="324">
        <v>0.36</v>
      </c>
      <c r="R476" s="324">
        <v>0.33335</v>
      </c>
      <c r="S476" s="324">
        <v>0.28665</v>
      </c>
      <c r="T476" s="324">
        <v>0.25</v>
      </c>
      <c r="U476" s="324">
        <v>0.19335</v>
      </c>
      <c r="V476" s="325">
        <v>0.13665</v>
      </c>
      <c r="W476" s="324">
        <v>0.09335</v>
      </c>
      <c r="X476" s="324">
        <v>0.0</v>
      </c>
      <c r="Y476" s="324">
        <v>0.0</v>
      </c>
      <c r="Z476" s="316">
        <f t="shared" si="3"/>
        <v>10.215035</v>
      </c>
      <c r="AA476" s="317">
        <f t="shared" si="405"/>
        <v>9.009009009</v>
      </c>
      <c r="AB476" s="317">
        <f t="shared" ref="AB476:AF476" si="954">IF(ISERROR((D476/E476-1)*100),"n/a",(D476/E476-1)*100)</f>
        <v>7.766990291</v>
      </c>
      <c r="AC476" s="318">
        <f t="shared" si="954"/>
        <v>8.421052632</v>
      </c>
      <c r="AD476" s="318">
        <f t="shared" si="954"/>
        <v>23.37662338</v>
      </c>
      <c r="AE476" s="318">
        <f t="shared" si="954"/>
        <v>12.40875912</v>
      </c>
      <c r="AF476" s="318">
        <f t="shared" si="954"/>
        <v>17.42521642</v>
      </c>
      <c r="AG476" s="318">
        <f t="shared" si="870"/>
        <v>0.002571421225</v>
      </c>
      <c r="AH476" s="318">
        <f t="shared" si="871"/>
        <v>28.67210764</v>
      </c>
      <c r="AI476" s="318">
        <f t="shared" si="872"/>
        <v>7.94047619</v>
      </c>
      <c r="AJ476" s="318">
        <f t="shared" ref="AJ476:AT476" si="955">IF(ISERROR((N476/O476-1)*100),"n/a",(N476/O476-1)*100)</f>
        <v>7.692307692</v>
      </c>
      <c r="AK476" s="318">
        <f t="shared" si="955"/>
        <v>3.54440462</v>
      </c>
      <c r="AL476" s="318">
        <f t="shared" si="955"/>
        <v>4.625</v>
      </c>
      <c r="AM476" s="318">
        <f t="shared" si="955"/>
        <v>7.99460027</v>
      </c>
      <c r="AN476" s="318">
        <f t="shared" si="955"/>
        <v>16.29164486</v>
      </c>
      <c r="AO476" s="318">
        <f t="shared" si="955"/>
        <v>14.66</v>
      </c>
      <c r="AP476" s="318">
        <f t="shared" si="955"/>
        <v>29.29919834</v>
      </c>
      <c r="AQ476" s="318">
        <f t="shared" si="955"/>
        <v>41.49286498</v>
      </c>
      <c r="AR476" s="318">
        <f t="shared" si="955"/>
        <v>46.38457418</v>
      </c>
      <c r="AS476" s="318" t="str">
        <f t="shared" si="955"/>
        <v>n/a</v>
      </c>
      <c r="AT476" s="318" t="str">
        <f t="shared" si="955"/>
        <v>n/a</v>
      </c>
      <c r="AU476" s="319">
        <f t="shared" si="9"/>
        <v>15.94485561</v>
      </c>
      <c r="AV476" s="320">
        <f t="shared" si="10"/>
        <v>13.04818085</v>
      </c>
    </row>
    <row r="477" ht="11.25" customHeight="1">
      <c r="A477" s="133" t="s">
        <v>1590</v>
      </c>
      <c r="B477" s="99" t="s">
        <v>1591</v>
      </c>
      <c r="C477" s="309">
        <v>0.53</v>
      </c>
      <c r="D477" s="310">
        <v>0.49</v>
      </c>
      <c r="E477" s="316">
        <v>0.45</v>
      </c>
      <c r="F477" s="309">
        <v>0.41</v>
      </c>
      <c r="G477" s="309">
        <v>0.34</v>
      </c>
      <c r="H477" s="309">
        <v>0.26</v>
      </c>
      <c r="I477" s="309">
        <v>0.18</v>
      </c>
      <c r="J477" s="322"/>
      <c r="K477" s="309">
        <v>0.04</v>
      </c>
      <c r="L477" s="326">
        <v>0.0</v>
      </c>
      <c r="M477" s="322"/>
      <c r="N477" s="357">
        <v>0.0</v>
      </c>
      <c r="O477" s="357">
        <v>0.0</v>
      </c>
      <c r="P477" s="325">
        <v>0.14</v>
      </c>
      <c r="Q477" s="325">
        <v>0.48</v>
      </c>
      <c r="R477" s="324">
        <v>0.47</v>
      </c>
      <c r="S477" s="324">
        <v>0.44</v>
      </c>
      <c r="T477" s="324">
        <v>0.43</v>
      </c>
      <c r="U477" s="325">
        <v>0.4</v>
      </c>
      <c r="V477" s="324">
        <v>0.39</v>
      </c>
      <c r="W477" s="325">
        <v>0.36</v>
      </c>
      <c r="X477" s="324">
        <v>0.34</v>
      </c>
      <c r="Y477" s="325">
        <v>0.32</v>
      </c>
      <c r="Z477" s="316">
        <f t="shared" si="3"/>
        <v>6.47</v>
      </c>
      <c r="AA477" s="317">
        <f t="shared" si="405"/>
        <v>8.163265306</v>
      </c>
      <c r="AB477" s="317">
        <f t="shared" ref="AB477:AF477" si="956">IF(ISERROR((D477/E477-1)*100),"n/a",(D477/E477-1)*100)</f>
        <v>8.888888889</v>
      </c>
      <c r="AC477" s="318">
        <f t="shared" si="956"/>
        <v>9.756097561</v>
      </c>
      <c r="AD477" s="318">
        <f t="shared" si="956"/>
        <v>20.58823529</v>
      </c>
      <c r="AE477" s="318">
        <f t="shared" si="956"/>
        <v>30.76923077</v>
      </c>
      <c r="AF477" s="318">
        <f t="shared" si="956"/>
        <v>44.44444444</v>
      </c>
      <c r="AG477" s="318">
        <f t="shared" si="870"/>
        <v>350</v>
      </c>
      <c r="AH477" s="318" t="str">
        <f t="shared" si="871"/>
        <v>n/a</v>
      </c>
      <c r="AI477" s="318" t="str">
        <f t="shared" si="872"/>
        <v>n/a</v>
      </c>
      <c r="AJ477" s="318" t="str">
        <f t="shared" ref="AJ477:AT477" si="957">IF(ISERROR((N477/O477-1)*100),"n/a",(N477/O477-1)*100)</f>
        <v>n/a</v>
      </c>
      <c r="AK477" s="318">
        <f t="shared" si="957"/>
        <v>-100</v>
      </c>
      <c r="AL477" s="318">
        <f t="shared" si="957"/>
        <v>-70.83333333</v>
      </c>
      <c r="AM477" s="318">
        <f t="shared" si="957"/>
        <v>2.127659574</v>
      </c>
      <c r="AN477" s="318">
        <f t="shared" si="957"/>
        <v>6.818181818</v>
      </c>
      <c r="AO477" s="318">
        <f t="shared" si="957"/>
        <v>2.325581395</v>
      </c>
      <c r="AP477" s="318">
        <f t="shared" si="957"/>
        <v>7.5</v>
      </c>
      <c r="AQ477" s="318">
        <f t="shared" si="957"/>
        <v>2.564102564</v>
      </c>
      <c r="AR477" s="318">
        <f t="shared" si="957"/>
        <v>8.333333333</v>
      </c>
      <c r="AS477" s="318">
        <f t="shared" si="957"/>
        <v>5.882352941</v>
      </c>
      <c r="AT477" s="318">
        <f t="shared" si="957"/>
        <v>6.25</v>
      </c>
      <c r="AU477" s="319">
        <f t="shared" si="9"/>
        <v>20.21047297</v>
      </c>
      <c r="AV477" s="320">
        <f t="shared" si="10"/>
        <v>91.65922118</v>
      </c>
    </row>
    <row r="478" ht="11.25" customHeight="1">
      <c r="A478" s="331" t="s">
        <v>1347</v>
      </c>
      <c r="B478" s="331" t="s">
        <v>1348</v>
      </c>
      <c r="C478" s="309">
        <v>1.32</v>
      </c>
      <c r="D478" s="310">
        <v>1.0</v>
      </c>
      <c r="E478" s="332">
        <v>0.88</v>
      </c>
      <c r="F478" s="309">
        <v>0.76</v>
      </c>
      <c r="G478" s="309">
        <v>0.64</v>
      </c>
      <c r="H478" s="309">
        <v>0.44</v>
      </c>
      <c r="I478" s="309">
        <v>0.21</v>
      </c>
      <c r="J478" s="322"/>
      <c r="K478" s="309">
        <v>0.105</v>
      </c>
      <c r="L478" s="326">
        <v>0.06</v>
      </c>
      <c r="M478" s="322"/>
      <c r="N478" s="357">
        <v>0.06</v>
      </c>
      <c r="O478" s="357">
        <v>0.06</v>
      </c>
      <c r="P478" s="324">
        <v>0.06</v>
      </c>
      <c r="Q478" s="324">
        <v>0.054</v>
      </c>
      <c r="R478" s="324">
        <v>0.009</v>
      </c>
      <c r="S478" s="325">
        <v>0.0</v>
      </c>
      <c r="T478" s="325">
        <v>0.0</v>
      </c>
      <c r="U478" s="325">
        <v>0.0</v>
      </c>
      <c r="V478" s="325">
        <v>0.0</v>
      </c>
      <c r="W478" s="325">
        <v>0.0</v>
      </c>
      <c r="X478" s="325">
        <v>0.0</v>
      </c>
      <c r="Y478" s="325">
        <v>0.0</v>
      </c>
      <c r="Z478" s="316">
        <f t="shared" si="3"/>
        <v>5.658</v>
      </c>
      <c r="AA478" s="317">
        <f t="shared" si="405"/>
        <v>32</v>
      </c>
      <c r="AB478" s="317">
        <f t="shared" ref="AB478:AF478" si="958">IF(ISERROR((D478/E478-1)*100),"n/a",(D478/E478-1)*100)</f>
        <v>13.63636364</v>
      </c>
      <c r="AC478" s="318">
        <f t="shared" si="958"/>
        <v>15.78947368</v>
      </c>
      <c r="AD478" s="318">
        <f t="shared" si="958"/>
        <v>18.75</v>
      </c>
      <c r="AE478" s="318">
        <f t="shared" si="958"/>
        <v>45.45454545</v>
      </c>
      <c r="AF478" s="318">
        <f t="shared" si="958"/>
        <v>109.5238095</v>
      </c>
      <c r="AG478" s="318">
        <f t="shared" si="870"/>
        <v>100</v>
      </c>
      <c r="AH478" s="318">
        <f t="shared" si="871"/>
        <v>75</v>
      </c>
      <c r="AI478" s="318">
        <f t="shared" si="872"/>
        <v>0</v>
      </c>
      <c r="AJ478" s="318">
        <f t="shared" ref="AJ478:AT478" si="959">IF(ISERROR((N478/O478-1)*100),"n/a",(N478/O478-1)*100)</f>
        <v>0</v>
      </c>
      <c r="AK478" s="318">
        <f t="shared" si="959"/>
        <v>0</v>
      </c>
      <c r="AL478" s="318">
        <f t="shared" si="959"/>
        <v>11.11111111</v>
      </c>
      <c r="AM478" s="318">
        <f t="shared" si="959"/>
        <v>500</v>
      </c>
      <c r="AN478" s="318" t="str">
        <f t="shared" si="959"/>
        <v>n/a</v>
      </c>
      <c r="AO478" s="318" t="str">
        <f t="shared" si="959"/>
        <v>n/a</v>
      </c>
      <c r="AP478" s="318" t="str">
        <f t="shared" si="959"/>
        <v>n/a</v>
      </c>
      <c r="AQ478" s="318" t="str">
        <f t="shared" si="959"/>
        <v>n/a</v>
      </c>
      <c r="AR478" s="318" t="str">
        <f t="shared" si="959"/>
        <v>n/a</v>
      </c>
      <c r="AS478" s="318" t="str">
        <f t="shared" si="959"/>
        <v>n/a</v>
      </c>
      <c r="AT478" s="318" t="str">
        <f t="shared" si="959"/>
        <v>n/a</v>
      </c>
      <c r="AU478" s="319">
        <f t="shared" si="9"/>
        <v>70.8665618</v>
      </c>
      <c r="AV478" s="320">
        <f t="shared" si="10"/>
        <v>134.2677528</v>
      </c>
    </row>
    <row r="479" ht="11.25" customHeight="1">
      <c r="A479" s="122" t="s">
        <v>920</v>
      </c>
      <c r="B479" s="122" t="s">
        <v>921</v>
      </c>
      <c r="C479" s="309">
        <v>3.84</v>
      </c>
      <c r="D479" s="310">
        <v>3.69</v>
      </c>
      <c r="E479" s="310">
        <v>3.48</v>
      </c>
      <c r="F479" s="311">
        <v>3.28</v>
      </c>
      <c r="G479" s="311">
        <v>3.08</v>
      </c>
      <c r="H479" s="311">
        <v>2.92</v>
      </c>
      <c r="I479" s="311">
        <v>2.78</v>
      </c>
      <c r="J479" s="312"/>
      <c r="K479" s="311">
        <v>2.64</v>
      </c>
      <c r="L479" s="348">
        <v>2.51</v>
      </c>
      <c r="M479" s="312"/>
      <c r="N479" s="391">
        <v>2.46</v>
      </c>
      <c r="O479" s="391">
        <v>2.46</v>
      </c>
      <c r="P479" s="335">
        <v>2.46</v>
      </c>
      <c r="Q479" s="335">
        <v>2.42</v>
      </c>
      <c r="R479" s="315">
        <v>2.38</v>
      </c>
      <c r="S479" s="315">
        <v>2.34</v>
      </c>
      <c r="T479" s="315">
        <v>2.34</v>
      </c>
      <c r="U479" s="315">
        <v>2.34</v>
      </c>
      <c r="V479" s="315">
        <v>2.34</v>
      </c>
      <c r="W479" s="335">
        <v>2.34</v>
      </c>
      <c r="X479" s="335">
        <v>2.32</v>
      </c>
      <c r="Y479" s="335">
        <v>2.3</v>
      </c>
      <c r="Z479" s="316">
        <f t="shared" si="3"/>
        <v>56.72</v>
      </c>
      <c r="AA479" s="317">
        <f t="shared" si="405"/>
        <v>4.06504065</v>
      </c>
      <c r="AB479" s="317">
        <f t="shared" ref="AB479:AF479" si="960">IF(ISERROR((D479/E479-1)*100),"n/a",(D479/E479-1)*100)</f>
        <v>6.034482759</v>
      </c>
      <c r="AC479" s="318">
        <f t="shared" si="960"/>
        <v>6.097560976</v>
      </c>
      <c r="AD479" s="318">
        <f t="shared" si="960"/>
        <v>6.493506494</v>
      </c>
      <c r="AE479" s="318">
        <f t="shared" si="960"/>
        <v>5.479452055</v>
      </c>
      <c r="AF479" s="318">
        <f t="shared" si="960"/>
        <v>5.035971223</v>
      </c>
      <c r="AG479" s="318">
        <f t="shared" si="870"/>
        <v>5.303030303</v>
      </c>
      <c r="AH479" s="318">
        <f t="shared" si="871"/>
        <v>5.179282869</v>
      </c>
      <c r="AI479" s="318">
        <f t="shared" si="872"/>
        <v>2.032520325</v>
      </c>
      <c r="AJ479" s="318">
        <f t="shared" ref="AJ479:AT479" si="961">IF(ISERROR((N479/O479-1)*100),"n/a",(N479/O479-1)*100)</f>
        <v>0</v>
      </c>
      <c r="AK479" s="318">
        <f t="shared" si="961"/>
        <v>0</v>
      </c>
      <c r="AL479" s="318">
        <f t="shared" si="961"/>
        <v>1.652892562</v>
      </c>
      <c r="AM479" s="318">
        <f t="shared" si="961"/>
        <v>1.680672269</v>
      </c>
      <c r="AN479" s="318">
        <f t="shared" si="961"/>
        <v>1.709401709</v>
      </c>
      <c r="AO479" s="318">
        <f t="shared" si="961"/>
        <v>0</v>
      </c>
      <c r="AP479" s="318">
        <f t="shared" si="961"/>
        <v>0</v>
      </c>
      <c r="AQ479" s="318">
        <f t="shared" si="961"/>
        <v>0</v>
      </c>
      <c r="AR479" s="318">
        <f t="shared" si="961"/>
        <v>0</v>
      </c>
      <c r="AS479" s="318">
        <f t="shared" si="961"/>
        <v>0.8620689655</v>
      </c>
      <c r="AT479" s="318">
        <f t="shared" si="961"/>
        <v>0.8695652174</v>
      </c>
      <c r="AU479" s="319">
        <f t="shared" si="9"/>
        <v>2.624772419</v>
      </c>
      <c r="AV479" s="320">
        <f t="shared" si="10"/>
        <v>2.501983679</v>
      </c>
    </row>
    <row r="480" ht="11.25" customHeight="1">
      <c r="A480" s="99" t="s">
        <v>922</v>
      </c>
      <c r="B480" s="99" t="s">
        <v>923</v>
      </c>
      <c r="C480" s="309">
        <v>3.0</v>
      </c>
      <c r="D480" s="310">
        <v>2.97</v>
      </c>
      <c r="E480" s="310">
        <v>2.87</v>
      </c>
      <c r="F480" s="309">
        <v>2.75</v>
      </c>
      <c r="G480" s="309">
        <v>2.63</v>
      </c>
      <c r="H480" s="309">
        <v>2.51</v>
      </c>
      <c r="I480" s="309">
        <v>2.36</v>
      </c>
      <c r="J480" s="322"/>
      <c r="K480" s="309">
        <v>2.23</v>
      </c>
      <c r="L480" s="323">
        <v>2.05</v>
      </c>
      <c r="M480" s="322"/>
      <c r="N480" s="356">
        <v>1.56</v>
      </c>
      <c r="O480" s="357">
        <v>0.98</v>
      </c>
      <c r="P480" s="324">
        <v>3.2</v>
      </c>
      <c r="Q480" s="324">
        <v>2.93</v>
      </c>
      <c r="R480" s="324">
        <v>2.75</v>
      </c>
      <c r="S480" s="324">
        <v>2.63</v>
      </c>
      <c r="T480" s="324">
        <v>2.48</v>
      </c>
      <c r="U480" s="324">
        <v>2.32</v>
      </c>
      <c r="V480" s="324">
        <v>2.22</v>
      </c>
      <c r="W480" s="324">
        <v>2.14</v>
      </c>
      <c r="X480" s="324">
        <v>2.06</v>
      </c>
      <c r="Y480" s="324">
        <v>1.965</v>
      </c>
      <c r="Z480" s="316">
        <f t="shared" si="3"/>
        <v>50.605</v>
      </c>
      <c r="AA480" s="317">
        <f t="shared" si="405"/>
        <v>1.01010101</v>
      </c>
      <c r="AB480" s="317">
        <f t="shared" ref="AB480:AF480" si="962">IF(ISERROR((D480/E480-1)*100),"n/a",(D480/E480-1)*100)</f>
        <v>3.484320557</v>
      </c>
      <c r="AC480" s="318">
        <f t="shared" si="962"/>
        <v>4.363636364</v>
      </c>
      <c r="AD480" s="318">
        <f t="shared" si="962"/>
        <v>4.562737643</v>
      </c>
      <c r="AE480" s="318">
        <f t="shared" si="962"/>
        <v>4.780876494</v>
      </c>
      <c r="AF480" s="318">
        <f t="shared" si="962"/>
        <v>6.355932203</v>
      </c>
      <c r="AG480" s="318">
        <f t="shared" si="870"/>
        <v>5.829596413</v>
      </c>
      <c r="AH480" s="318">
        <f t="shared" si="871"/>
        <v>8.780487805</v>
      </c>
      <c r="AI480" s="318">
        <f t="shared" si="872"/>
        <v>31.41025641</v>
      </c>
      <c r="AJ480" s="318">
        <f t="shared" ref="AJ480:AT480" si="963">IF(ISERROR((N480/O480-1)*100),"n/a",(N480/O480-1)*100)</f>
        <v>59.18367347</v>
      </c>
      <c r="AK480" s="318">
        <f t="shared" si="963"/>
        <v>-69.375</v>
      </c>
      <c r="AL480" s="318">
        <f t="shared" si="963"/>
        <v>9.215017065</v>
      </c>
      <c r="AM480" s="318">
        <f t="shared" si="963"/>
        <v>6.545454545</v>
      </c>
      <c r="AN480" s="318">
        <f t="shared" si="963"/>
        <v>4.562737643</v>
      </c>
      <c r="AO480" s="318">
        <f t="shared" si="963"/>
        <v>6.048387097</v>
      </c>
      <c r="AP480" s="318">
        <f t="shared" si="963"/>
        <v>6.896551724</v>
      </c>
      <c r="AQ480" s="318">
        <f t="shared" si="963"/>
        <v>4.504504505</v>
      </c>
      <c r="AR480" s="318">
        <f t="shared" si="963"/>
        <v>3.738317757</v>
      </c>
      <c r="AS480" s="318">
        <f t="shared" si="963"/>
        <v>3.883495146</v>
      </c>
      <c r="AT480" s="318">
        <f t="shared" si="963"/>
        <v>4.834605598</v>
      </c>
      <c r="AU480" s="319">
        <f t="shared" si="9"/>
        <v>5.530784472</v>
      </c>
      <c r="AV480" s="320">
        <f t="shared" si="10"/>
        <v>22.03252504</v>
      </c>
    </row>
    <row r="481" ht="11.25" customHeight="1">
      <c r="A481" s="99" t="s">
        <v>1349</v>
      </c>
      <c r="B481" s="99" t="s">
        <v>1350</v>
      </c>
      <c r="C481" s="309">
        <v>2.415</v>
      </c>
      <c r="D481" s="310">
        <v>2.295</v>
      </c>
      <c r="E481" s="310">
        <v>2.2350000000000003</v>
      </c>
      <c r="F481" s="309">
        <v>2.175</v>
      </c>
      <c r="G481" s="309">
        <v>2.1</v>
      </c>
      <c r="H481" s="309">
        <v>1.995</v>
      </c>
      <c r="I481" s="309">
        <v>1.86</v>
      </c>
      <c r="J481" s="322"/>
      <c r="K481" s="309">
        <v>1.71</v>
      </c>
      <c r="L481" s="323">
        <v>1.56</v>
      </c>
      <c r="M481" s="322"/>
      <c r="N481" s="357">
        <v>1.5</v>
      </c>
      <c r="O481" s="356">
        <v>1.5</v>
      </c>
      <c r="P481" s="324">
        <v>1.425</v>
      </c>
      <c r="Q481" s="324">
        <v>0.33</v>
      </c>
      <c r="R481" s="325">
        <v>0.0</v>
      </c>
      <c r="S481" s="325">
        <v>0.0</v>
      </c>
      <c r="T481" s="325">
        <v>0.0</v>
      </c>
      <c r="U481" s="325">
        <v>0.0</v>
      </c>
      <c r="V481" s="325">
        <v>0.0</v>
      </c>
      <c r="W481" s="325">
        <v>0.0</v>
      </c>
      <c r="X481" s="325">
        <v>0.0</v>
      </c>
      <c r="Y481" s="325">
        <v>0.0</v>
      </c>
      <c r="Z481" s="316">
        <f t="shared" si="3"/>
        <v>23.1</v>
      </c>
      <c r="AA481" s="317">
        <f t="shared" si="405"/>
        <v>5.22875817</v>
      </c>
      <c r="AB481" s="317">
        <f t="shared" ref="AB481:AF481" si="964">IF(ISERROR((D481/E481-1)*100),"n/a",(D481/E481-1)*100)</f>
        <v>2.684563758</v>
      </c>
      <c r="AC481" s="318">
        <f t="shared" si="964"/>
        <v>2.75862069</v>
      </c>
      <c r="AD481" s="318">
        <f t="shared" si="964"/>
        <v>3.571428571</v>
      </c>
      <c r="AE481" s="318">
        <f t="shared" si="964"/>
        <v>5.263157895</v>
      </c>
      <c r="AF481" s="318">
        <f t="shared" si="964"/>
        <v>7.258064516</v>
      </c>
      <c r="AG481" s="318">
        <f t="shared" si="870"/>
        <v>8.771929825</v>
      </c>
      <c r="AH481" s="318">
        <f t="shared" si="871"/>
        <v>9.615384615</v>
      </c>
      <c r="AI481" s="318">
        <f t="shared" si="872"/>
        <v>4</v>
      </c>
      <c r="AJ481" s="318">
        <f t="shared" ref="AJ481:AT481" si="965">IF(ISERROR((N481/O481-1)*100),"n/a",(N481/O481-1)*100)</f>
        <v>0</v>
      </c>
      <c r="AK481" s="318">
        <f t="shared" si="965"/>
        <v>5.263157895</v>
      </c>
      <c r="AL481" s="318">
        <f t="shared" si="965"/>
        <v>331.8181818</v>
      </c>
      <c r="AM481" s="318" t="str">
        <f t="shared" si="965"/>
        <v>n/a</v>
      </c>
      <c r="AN481" s="318" t="str">
        <f t="shared" si="965"/>
        <v>n/a</v>
      </c>
      <c r="AO481" s="318" t="str">
        <f t="shared" si="965"/>
        <v>n/a</v>
      </c>
      <c r="AP481" s="318" t="str">
        <f t="shared" si="965"/>
        <v>n/a</v>
      </c>
      <c r="AQ481" s="318" t="str">
        <f t="shared" si="965"/>
        <v>n/a</v>
      </c>
      <c r="AR481" s="318" t="str">
        <f t="shared" si="965"/>
        <v>n/a</v>
      </c>
      <c r="AS481" s="318" t="str">
        <f t="shared" si="965"/>
        <v>n/a</v>
      </c>
      <c r="AT481" s="318" t="str">
        <f t="shared" si="965"/>
        <v>n/a</v>
      </c>
      <c r="AU481" s="319">
        <f t="shared" si="9"/>
        <v>32.18610398</v>
      </c>
      <c r="AV481" s="320">
        <f t="shared" si="10"/>
        <v>94.39778394</v>
      </c>
    </row>
    <row r="482" ht="11.25" customHeight="1">
      <c r="A482" s="133" t="s">
        <v>1351</v>
      </c>
      <c r="B482" s="99" t="s">
        <v>1352</v>
      </c>
      <c r="C482" s="309">
        <v>2.18</v>
      </c>
      <c r="D482" s="310">
        <v>2.02</v>
      </c>
      <c r="E482" s="310">
        <v>1.86</v>
      </c>
      <c r="F482" s="309">
        <v>1.66</v>
      </c>
      <c r="G482" s="309">
        <v>1.6</v>
      </c>
      <c r="H482" s="309">
        <v>0.98</v>
      </c>
      <c r="I482" s="309">
        <v>0.92</v>
      </c>
      <c r="J482" s="322"/>
      <c r="K482" s="309">
        <v>0.86</v>
      </c>
      <c r="L482" s="323">
        <v>0.8</v>
      </c>
      <c r="M482" s="322"/>
      <c r="N482" s="357">
        <v>0.74</v>
      </c>
      <c r="O482" s="357">
        <v>0.74</v>
      </c>
      <c r="P482" s="324">
        <v>0.74</v>
      </c>
      <c r="Q482" s="324">
        <v>0.69</v>
      </c>
      <c r="R482" s="324">
        <v>0.59</v>
      </c>
      <c r="S482" s="324">
        <v>0.47</v>
      </c>
      <c r="T482" s="324">
        <v>0.3</v>
      </c>
      <c r="U482" s="325">
        <v>0.2</v>
      </c>
      <c r="V482" s="325">
        <v>0.2</v>
      </c>
      <c r="W482" s="325">
        <v>0.2</v>
      </c>
      <c r="X482" s="325">
        <v>0.2</v>
      </c>
      <c r="Y482" s="324">
        <v>0.2</v>
      </c>
      <c r="Z482" s="316">
        <f t="shared" si="3"/>
        <v>18.15</v>
      </c>
      <c r="AA482" s="317">
        <f t="shared" si="405"/>
        <v>7.920792079</v>
      </c>
      <c r="AB482" s="317">
        <f t="shared" ref="AB482:AF482" si="966">IF(ISERROR((D482/E482-1)*100),"n/a",(D482/E482-1)*100)</f>
        <v>8.602150538</v>
      </c>
      <c r="AC482" s="318">
        <f t="shared" si="966"/>
        <v>12.04819277</v>
      </c>
      <c r="AD482" s="318">
        <f t="shared" si="966"/>
        <v>3.75</v>
      </c>
      <c r="AE482" s="318">
        <f t="shared" si="966"/>
        <v>63.26530612</v>
      </c>
      <c r="AF482" s="318">
        <f t="shared" si="966"/>
        <v>6.52173913</v>
      </c>
      <c r="AG482" s="318">
        <f t="shared" si="870"/>
        <v>6.976744186</v>
      </c>
      <c r="AH482" s="318">
        <f t="shared" si="871"/>
        <v>7.5</v>
      </c>
      <c r="AI482" s="318">
        <f t="shared" si="872"/>
        <v>8.108108108</v>
      </c>
      <c r="AJ482" s="318">
        <f t="shared" ref="AJ482:AT482" si="967">IF(ISERROR((N482/O482-1)*100),"n/a",(N482/O482-1)*100)</f>
        <v>0</v>
      </c>
      <c r="AK482" s="318">
        <f t="shared" si="967"/>
        <v>0</v>
      </c>
      <c r="AL482" s="318">
        <f t="shared" si="967"/>
        <v>7.246376812</v>
      </c>
      <c r="AM482" s="318">
        <f t="shared" si="967"/>
        <v>16.94915254</v>
      </c>
      <c r="AN482" s="318">
        <f t="shared" si="967"/>
        <v>25.53191489</v>
      </c>
      <c r="AO482" s="318">
        <f t="shared" si="967"/>
        <v>56.66666667</v>
      </c>
      <c r="AP482" s="318">
        <f t="shared" si="967"/>
        <v>50</v>
      </c>
      <c r="AQ482" s="318">
        <f t="shared" si="967"/>
        <v>0</v>
      </c>
      <c r="AR482" s="318">
        <f t="shared" si="967"/>
        <v>0</v>
      </c>
      <c r="AS482" s="318">
        <f t="shared" si="967"/>
        <v>0</v>
      </c>
      <c r="AT482" s="318">
        <f t="shared" si="967"/>
        <v>0</v>
      </c>
      <c r="AU482" s="319">
        <f t="shared" si="9"/>
        <v>14.05435719</v>
      </c>
      <c r="AV482" s="320">
        <f t="shared" si="10"/>
        <v>19.5528033</v>
      </c>
    </row>
    <row r="483" ht="11.25" customHeight="1">
      <c r="A483" s="331" t="s">
        <v>924</v>
      </c>
      <c r="B483" s="331" t="s">
        <v>925</v>
      </c>
      <c r="C483" s="309">
        <v>1.85</v>
      </c>
      <c r="D483" s="310">
        <v>1.56</v>
      </c>
      <c r="E483" s="310">
        <v>1.29</v>
      </c>
      <c r="F483" s="337">
        <v>1.15</v>
      </c>
      <c r="G483" s="337">
        <v>0.95</v>
      </c>
      <c r="H483" s="337">
        <v>0.77</v>
      </c>
      <c r="I483" s="337">
        <v>0.64</v>
      </c>
      <c r="J483" s="338"/>
      <c r="K483" s="337">
        <v>0.49</v>
      </c>
      <c r="L483" s="339">
        <v>0.37561500000000003</v>
      </c>
      <c r="M483" s="338"/>
      <c r="N483" s="365">
        <v>0.19604</v>
      </c>
      <c r="O483" s="364">
        <v>0.08203</v>
      </c>
      <c r="P483" s="341">
        <v>0.31601</v>
      </c>
      <c r="Q483" s="341">
        <v>0.26849</v>
      </c>
      <c r="R483" s="341">
        <v>0.22513</v>
      </c>
      <c r="S483" s="341">
        <v>0.18644</v>
      </c>
      <c r="T483" s="341">
        <v>0.15382</v>
      </c>
      <c r="U483" s="341">
        <v>0.13751</v>
      </c>
      <c r="V483" s="341">
        <v>0.12819</v>
      </c>
      <c r="W483" s="341">
        <v>0.11887</v>
      </c>
      <c r="X483" s="341">
        <v>0.11188</v>
      </c>
      <c r="Y483" s="341">
        <v>0.07738</v>
      </c>
      <c r="Z483" s="316">
        <f t="shared" si="3"/>
        <v>11.077405</v>
      </c>
      <c r="AA483" s="317">
        <f t="shared" si="405"/>
        <v>18.58974359</v>
      </c>
      <c r="AB483" s="317">
        <f t="shared" ref="AB483:AF483" si="968">IF(ISERROR((D483/E483-1)*100),"n/a",(D483/E483-1)*100)</f>
        <v>20.93023256</v>
      </c>
      <c r="AC483" s="318">
        <f t="shared" si="968"/>
        <v>12.17391304</v>
      </c>
      <c r="AD483" s="318">
        <f t="shared" si="968"/>
        <v>21.05263158</v>
      </c>
      <c r="AE483" s="318">
        <f t="shared" si="968"/>
        <v>23.37662338</v>
      </c>
      <c r="AF483" s="318">
        <f t="shared" si="968"/>
        <v>20.3125</v>
      </c>
      <c r="AG483" s="318">
        <f t="shared" si="870"/>
        <v>30.6122449</v>
      </c>
      <c r="AH483" s="318">
        <f t="shared" si="871"/>
        <v>30.4527242</v>
      </c>
      <c r="AI483" s="318">
        <f t="shared" si="872"/>
        <v>91.60120384</v>
      </c>
      <c r="AJ483" s="318">
        <f t="shared" ref="AJ483:AT483" si="969">IF(ISERROR((N483/O483-1)*100),"n/a",(N483/O483-1)*100)</f>
        <v>138.9857369</v>
      </c>
      <c r="AK483" s="318">
        <f t="shared" si="969"/>
        <v>-74.0419607</v>
      </c>
      <c r="AL483" s="318">
        <f t="shared" si="969"/>
        <v>17.6989832</v>
      </c>
      <c r="AM483" s="318">
        <f t="shared" si="969"/>
        <v>19.25998312</v>
      </c>
      <c r="AN483" s="318">
        <f t="shared" si="969"/>
        <v>20.75198455</v>
      </c>
      <c r="AO483" s="318">
        <f t="shared" si="969"/>
        <v>21.20660512</v>
      </c>
      <c r="AP483" s="318">
        <f t="shared" si="969"/>
        <v>11.86095557</v>
      </c>
      <c r="AQ483" s="318">
        <f t="shared" si="969"/>
        <v>7.270457914</v>
      </c>
      <c r="AR483" s="318">
        <f t="shared" si="969"/>
        <v>7.840498023</v>
      </c>
      <c r="AS483" s="318">
        <f t="shared" si="969"/>
        <v>6.247765463</v>
      </c>
      <c r="AT483" s="318">
        <f t="shared" si="969"/>
        <v>44.58516413</v>
      </c>
      <c r="AU483" s="319">
        <f t="shared" si="9"/>
        <v>24.53839952</v>
      </c>
      <c r="AV483" s="320">
        <f t="shared" si="10"/>
        <v>39.19749717</v>
      </c>
    </row>
    <row r="484" ht="11.25" customHeight="1">
      <c r="A484" s="395" t="s">
        <v>1937</v>
      </c>
      <c r="B484" s="122" t="s">
        <v>1938</v>
      </c>
      <c r="C484" s="309">
        <v>0.495</v>
      </c>
      <c r="D484" s="310">
        <v>0.435</v>
      </c>
      <c r="E484" s="122">
        <v>0.405</v>
      </c>
      <c r="F484" s="258">
        <v>0.385</v>
      </c>
      <c r="G484" s="258">
        <v>0.365</v>
      </c>
      <c r="H484" s="258">
        <v>0.33</v>
      </c>
      <c r="I484" s="258">
        <v>0.3</v>
      </c>
      <c r="J484" s="258"/>
      <c r="K484" s="258">
        <v>0.3</v>
      </c>
      <c r="L484" s="99">
        <v>0.3</v>
      </c>
      <c r="M484" s="258"/>
      <c r="N484" s="232">
        <v>0.3</v>
      </c>
      <c r="O484" s="232">
        <v>0.46</v>
      </c>
      <c r="P484" s="55">
        <v>0.925</v>
      </c>
      <c r="Q484" s="55">
        <v>0.91</v>
      </c>
      <c r="R484" s="55">
        <v>0.86</v>
      </c>
      <c r="S484" s="55">
        <v>0.78</v>
      </c>
      <c r="T484" s="55">
        <v>0.66</v>
      </c>
      <c r="U484" s="55">
        <v>0.58</v>
      </c>
      <c r="V484" s="55">
        <v>0.545</v>
      </c>
      <c r="W484" s="55">
        <v>0.525</v>
      </c>
      <c r="X484" s="55">
        <v>0.49</v>
      </c>
      <c r="Y484" s="55">
        <v>0.45</v>
      </c>
      <c r="Z484" s="316">
        <f t="shared" si="3"/>
        <v>10.8</v>
      </c>
      <c r="AA484" s="317">
        <f t="shared" si="405"/>
        <v>13.79310345</v>
      </c>
      <c r="AB484" s="317">
        <f t="shared" ref="AB484:AF484" si="970">IF(ISERROR((D484/E484-1)*100),"n/a",(D484/E484-1)*100)</f>
        <v>7.407407407</v>
      </c>
      <c r="AC484" s="318">
        <f t="shared" si="970"/>
        <v>5.194805195</v>
      </c>
      <c r="AD484" s="318">
        <f t="shared" si="970"/>
        <v>5.479452055</v>
      </c>
      <c r="AE484" s="318">
        <f t="shared" si="970"/>
        <v>10.60606061</v>
      </c>
      <c r="AF484" s="318">
        <f t="shared" si="970"/>
        <v>10</v>
      </c>
      <c r="AG484" s="318">
        <f t="shared" si="870"/>
        <v>0</v>
      </c>
      <c r="AH484" s="318">
        <f t="shared" si="871"/>
        <v>0</v>
      </c>
      <c r="AI484" s="318">
        <f t="shared" si="872"/>
        <v>0</v>
      </c>
      <c r="AJ484" s="318">
        <f t="shared" ref="AJ484:AT484" si="971">IF(ISERROR((N484/O484-1)*100),"n/a",(N484/O484-1)*100)</f>
        <v>-34.7826087</v>
      </c>
      <c r="AK484" s="318">
        <f t="shared" si="971"/>
        <v>-50.27027027</v>
      </c>
      <c r="AL484" s="318">
        <f t="shared" si="971"/>
        <v>1.648351648</v>
      </c>
      <c r="AM484" s="318">
        <f t="shared" si="971"/>
        <v>5.813953488</v>
      </c>
      <c r="AN484" s="318">
        <f t="shared" si="971"/>
        <v>10.25641026</v>
      </c>
      <c r="AO484" s="318">
        <f t="shared" si="971"/>
        <v>18.18181818</v>
      </c>
      <c r="AP484" s="318">
        <f t="shared" si="971"/>
        <v>13.79310345</v>
      </c>
      <c r="AQ484" s="318">
        <f t="shared" si="971"/>
        <v>6.422018349</v>
      </c>
      <c r="AR484" s="318">
        <f t="shared" si="971"/>
        <v>3.80952381</v>
      </c>
      <c r="AS484" s="318">
        <f t="shared" si="971"/>
        <v>7.142857143</v>
      </c>
      <c r="AT484" s="318">
        <f t="shared" si="971"/>
        <v>8.888888889</v>
      </c>
      <c r="AU484" s="319">
        <f t="shared" si="9"/>
        <v>2.169243748</v>
      </c>
      <c r="AV484" s="320">
        <f t="shared" si="10"/>
        <v>16.23149101</v>
      </c>
    </row>
    <row r="485" ht="11.25" customHeight="1">
      <c r="A485" s="99" t="s">
        <v>344</v>
      </c>
      <c r="B485" s="99" t="s">
        <v>345</v>
      </c>
      <c r="C485" s="309">
        <v>0.81</v>
      </c>
      <c r="D485" s="310">
        <v>0.77</v>
      </c>
      <c r="E485" s="316">
        <v>0.7</v>
      </c>
      <c r="F485" s="309">
        <v>0.62</v>
      </c>
      <c r="G485" s="309">
        <v>0.54</v>
      </c>
      <c r="H485" s="309">
        <v>0.46</v>
      </c>
      <c r="I485" s="309">
        <v>0.41</v>
      </c>
      <c r="J485" s="322"/>
      <c r="K485" s="309">
        <v>0.37</v>
      </c>
      <c r="L485" s="323">
        <v>0.33</v>
      </c>
      <c r="M485" s="322"/>
      <c r="N485" s="356">
        <v>0.29</v>
      </c>
      <c r="O485" s="356">
        <v>0.265</v>
      </c>
      <c r="P485" s="324">
        <v>0.245</v>
      </c>
      <c r="Q485" s="324">
        <v>0.225</v>
      </c>
      <c r="R485" s="324">
        <v>0.205</v>
      </c>
      <c r="S485" s="324">
        <v>0.185</v>
      </c>
      <c r="T485" s="324">
        <v>0.165</v>
      </c>
      <c r="U485" s="324">
        <v>0.124</v>
      </c>
      <c r="V485" s="324">
        <v>0.106</v>
      </c>
      <c r="W485" s="324">
        <v>0.101</v>
      </c>
      <c r="X485" s="324">
        <v>0.097</v>
      </c>
      <c r="Y485" s="324">
        <v>0.0915</v>
      </c>
      <c r="Z485" s="316">
        <f t="shared" si="3"/>
        <v>7.1095</v>
      </c>
      <c r="AA485" s="317">
        <f t="shared" si="405"/>
        <v>5.194805195</v>
      </c>
      <c r="AB485" s="317">
        <f t="shared" ref="AB485:AF485" si="972">IF(ISERROR((D485/E485-1)*100),"n/a",(D485/E485-1)*100)</f>
        <v>10</v>
      </c>
      <c r="AC485" s="318">
        <f t="shared" si="972"/>
        <v>12.90322581</v>
      </c>
      <c r="AD485" s="318">
        <f t="shared" si="972"/>
        <v>14.81481481</v>
      </c>
      <c r="AE485" s="318">
        <f t="shared" si="972"/>
        <v>17.39130435</v>
      </c>
      <c r="AF485" s="318">
        <f t="shared" si="972"/>
        <v>12.19512195</v>
      </c>
      <c r="AG485" s="318">
        <f t="shared" si="870"/>
        <v>10.81081081</v>
      </c>
      <c r="AH485" s="318">
        <f t="shared" si="871"/>
        <v>12.12121212</v>
      </c>
      <c r="AI485" s="318">
        <f t="shared" si="872"/>
        <v>13.79310345</v>
      </c>
      <c r="AJ485" s="318">
        <f t="shared" ref="AJ485:AT485" si="973">IF(ISERROR((N485/O485-1)*100),"n/a",(N485/O485-1)*100)</f>
        <v>9.433962264</v>
      </c>
      <c r="AK485" s="318">
        <f t="shared" si="973"/>
        <v>8.163265306</v>
      </c>
      <c r="AL485" s="318">
        <f t="shared" si="973"/>
        <v>8.888888889</v>
      </c>
      <c r="AM485" s="318">
        <f t="shared" si="973"/>
        <v>9.756097561</v>
      </c>
      <c r="AN485" s="318">
        <f t="shared" si="973"/>
        <v>10.81081081</v>
      </c>
      <c r="AO485" s="318">
        <f t="shared" si="973"/>
        <v>12.12121212</v>
      </c>
      <c r="AP485" s="318">
        <f t="shared" si="973"/>
        <v>33.06451613</v>
      </c>
      <c r="AQ485" s="318">
        <f t="shared" si="973"/>
        <v>16.98113208</v>
      </c>
      <c r="AR485" s="318">
        <f t="shared" si="973"/>
        <v>4.95049505</v>
      </c>
      <c r="AS485" s="318">
        <f t="shared" si="973"/>
        <v>4.12371134</v>
      </c>
      <c r="AT485" s="318">
        <f t="shared" si="973"/>
        <v>6.010928962</v>
      </c>
      <c r="AU485" s="319">
        <f t="shared" si="9"/>
        <v>11.67647095</v>
      </c>
      <c r="AV485" s="320">
        <f t="shared" si="10"/>
        <v>6.258798276</v>
      </c>
    </row>
    <row r="486" ht="11.25" customHeight="1">
      <c r="A486" s="380" t="s">
        <v>1592</v>
      </c>
      <c r="B486" s="99" t="s">
        <v>1593</v>
      </c>
      <c r="C486" s="309">
        <v>0.86</v>
      </c>
      <c r="D486" s="310">
        <v>0.82</v>
      </c>
      <c r="E486" s="99">
        <v>0.78</v>
      </c>
      <c r="F486" s="258">
        <v>0.74</v>
      </c>
      <c r="G486" s="258">
        <v>0.7</v>
      </c>
      <c r="H486" s="258">
        <v>0.66</v>
      </c>
      <c r="I486" s="258">
        <v>0.62</v>
      </c>
      <c r="J486" s="258">
        <v>0.3</v>
      </c>
      <c r="K486" s="258">
        <v>0.3</v>
      </c>
      <c r="L486" s="326">
        <v>0.0</v>
      </c>
      <c r="M486" s="258"/>
      <c r="N486" s="327">
        <v>0.0</v>
      </c>
      <c r="O486" s="325">
        <v>0.0</v>
      </c>
      <c r="P486" s="325">
        <v>0.0</v>
      </c>
      <c r="Q486" s="325">
        <v>0.0</v>
      </c>
      <c r="R486" s="325">
        <v>0.0</v>
      </c>
      <c r="S486" s="325">
        <v>0.0</v>
      </c>
      <c r="T486" s="325">
        <v>0.0</v>
      </c>
      <c r="U486" s="325">
        <v>0.0</v>
      </c>
      <c r="V486" s="325">
        <v>0.0</v>
      </c>
      <c r="W486" s="325">
        <v>0.0</v>
      </c>
      <c r="X486" s="325">
        <v>0.0</v>
      </c>
      <c r="Y486" s="325">
        <v>0.0</v>
      </c>
      <c r="Z486" s="316">
        <f t="shared" si="3"/>
        <v>5.78</v>
      </c>
      <c r="AA486" s="317">
        <f t="shared" si="405"/>
        <v>4.87804878</v>
      </c>
      <c r="AB486" s="317">
        <f t="shared" ref="AB486:AF486" si="974">IF(ISERROR((D486/E486-1)*100),"n/a",(D486/E486-1)*100)</f>
        <v>5.128205128</v>
      </c>
      <c r="AC486" s="318">
        <f t="shared" si="974"/>
        <v>5.405405405</v>
      </c>
      <c r="AD486" s="318">
        <f t="shared" si="974"/>
        <v>5.714285714</v>
      </c>
      <c r="AE486" s="318">
        <f t="shared" si="974"/>
        <v>6.060606061</v>
      </c>
      <c r="AF486" s="318">
        <f t="shared" si="974"/>
        <v>6.451612903</v>
      </c>
      <c r="AG486" s="318">
        <f t="shared" si="870"/>
        <v>106.6666667</v>
      </c>
      <c r="AH486" s="318" t="str">
        <f t="shared" si="871"/>
        <v>n/a</v>
      </c>
      <c r="AI486" s="318" t="str">
        <f t="shared" si="872"/>
        <v>n/a</v>
      </c>
      <c r="AJ486" s="318" t="str">
        <f t="shared" ref="AJ486:AT486" si="975">IF(ISERROR((N486/O486-1)*100),"n/a",(N486/O486-1)*100)</f>
        <v>n/a</v>
      </c>
      <c r="AK486" s="318" t="str">
        <f t="shared" si="975"/>
        <v>n/a</v>
      </c>
      <c r="AL486" s="318" t="str">
        <f t="shared" si="975"/>
        <v>n/a</v>
      </c>
      <c r="AM486" s="318" t="str">
        <f t="shared" si="975"/>
        <v>n/a</v>
      </c>
      <c r="AN486" s="318" t="str">
        <f t="shared" si="975"/>
        <v>n/a</v>
      </c>
      <c r="AO486" s="318" t="str">
        <f t="shared" si="975"/>
        <v>n/a</v>
      </c>
      <c r="AP486" s="318" t="str">
        <f t="shared" si="975"/>
        <v>n/a</v>
      </c>
      <c r="AQ486" s="318" t="str">
        <f t="shared" si="975"/>
        <v>n/a</v>
      </c>
      <c r="AR486" s="318" t="str">
        <f t="shared" si="975"/>
        <v>n/a</v>
      </c>
      <c r="AS486" s="318" t="str">
        <f t="shared" si="975"/>
        <v>n/a</v>
      </c>
      <c r="AT486" s="318" t="str">
        <f t="shared" si="975"/>
        <v>n/a</v>
      </c>
      <c r="AU486" s="319">
        <f t="shared" si="9"/>
        <v>20.04354724</v>
      </c>
      <c r="AV486" s="320">
        <f t="shared" si="10"/>
        <v>38.20098351</v>
      </c>
    </row>
    <row r="487" ht="11.25" customHeight="1">
      <c r="A487" s="321" t="s">
        <v>1353</v>
      </c>
      <c r="B487" s="99" t="s">
        <v>1354</v>
      </c>
      <c r="C487" s="309">
        <v>1.06</v>
      </c>
      <c r="D487" s="310">
        <v>0.93</v>
      </c>
      <c r="E487" s="316">
        <v>0.74</v>
      </c>
      <c r="F487" s="309">
        <v>0.66</v>
      </c>
      <c r="G487" s="309">
        <v>0.58</v>
      </c>
      <c r="H487" s="328">
        <v>0.48</v>
      </c>
      <c r="I487" s="309">
        <v>0.45</v>
      </c>
      <c r="J487" s="322"/>
      <c r="K487" s="309">
        <v>0.09</v>
      </c>
      <c r="L487" s="326">
        <v>0.0</v>
      </c>
      <c r="M487" s="322"/>
      <c r="N487" s="327">
        <v>0.01</v>
      </c>
      <c r="O487" s="325">
        <v>0.07</v>
      </c>
      <c r="P487" s="325">
        <v>0.31</v>
      </c>
      <c r="Q487" s="324">
        <v>0.57</v>
      </c>
      <c r="R487" s="324">
        <v>0.48572000000000004</v>
      </c>
      <c r="S487" s="324">
        <v>0.39999</v>
      </c>
      <c r="T487" s="324">
        <v>0.32264</v>
      </c>
      <c r="U487" s="324">
        <v>0.27644</v>
      </c>
      <c r="V487" s="325">
        <v>0.0</v>
      </c>
      <c r="W487" s="325">
        <v>0.0</v>
      </c>
      <c r="X487" s="325">
        <v>0.0</v>
      </c>
      <c r="Y487" s="325">
        <v>0.0</v>
      </c>
      <c r="Z487" s="316">
        <f t="shared" si="3"/>
        <v>7.43479</v>
      </c>
      <c r="AA487" s="317">
        <f t="shared" si="405"/>
        <v>13.97849462</v>
      </c>
      <c r="AB487" s="317">
        <f t="shared" ref="AB487:AF487" si="976">IF(ISERROR((D487/E487-1)*100),"n/a",(D487/E487-1)*100)</f>
        <v>25.67567568</v>
      </c>
      <c r="AC487" s="318">
        <f t="shared" si="976"/>
        <v>12.12121212</v>
      </c>
      <c r="AD487" s="318">
        <f t="shared" si="976"/>
        <v>13.79310345</v>
      </c>
      <c r="AE487" s="318">
        <f t="shared" si="976"/>
        <v>20.83333333</v>
      </c>
      <c r="AF487" s="318">
        <f t="shared" si="976"/>
        <v>6.666666667</v>
      </c>
      <c r="AG487" s="318">
        <f t="shared" si="870"/>
        <v>400</v>
      </c>
      <c r="AH487" s="318" t="str">
        <f t="shared" si="871"/>
        <v>n/a</v>
      </c>
      <c r="AI487" s="318">
        <f t="shared" si="872"/>
        <v>-100</v>
      </c>
      <c r="AJ487" s="318">
        <f t="shared" ref="AJ487:AT487" si="977">IF(ISERROR((N487/O487-1)*100),"n/a",(N487/O487-1)*100)</f>
        <v>-85.71428571</v>
      </c>
      <c r="AK487" s="318">
        <f t="shared" si="977"/>
        <v>-77.41935484</v>
      </c>
      <c r="AL487" s="318">
        <f t="shared" si="977"/>
        <v>-45.61403509</v>
      </c>
      <c r="AM487" s="318">
        <f t="shared" si="977"/>
        <v>17.35156057</v>
      </c>
      <c r="AN487" s="318">
        <f t="shared" si="977"/>
        <v>21.43303583</v>
      </c>
      <c r="AO487" s="318">
        <f t="shared" si="977"/>
        <v>23.97408877</v>
      </c>
      <c r="AP487" s="318">
        <f t="shared" si="977"/>
        <v>16.71248734</v>
      </c>
      <c r="AQ487" s="318" t="str">
        <f t="shared" si="977"/>
        <v>n/a</v>
      </c>
      <c r="AR487" s="318" t="str">
        <f t="shared" si="977"/>
        <v>n/a</v>
      </c>
      <c r="AS487" s="318" t="str">
        <f t="shared" si="977"/>
        <v>n/a</v>
      </c>
      <c r="AT487" s="318" t="str">
        <f t="shared" si="977"/>
        <v>n/a</v>
      </c>
      <c r="AU487" s="319">
        <f t="shared" si="9"/>
        <v>17.58613218</v>
      </c>
      <c r="AV487" s="320">
        <f t="shared" si="10"/>
        <v>114.6631884</v>
      </c>
    </row>
    <row r="488" ht="11.25" customHeight="1">
      <c r="A488" s="321" t="s">
        <v>1730</v>
      </c>
      <c r="B488" s="99" t="s">
        <v>1731</v>
      </c>
      <c r="C488" s="309">
        <v>2.0</v>
      </c>
      <c r="D488" s="310">
        <v>1.88</v>
      </c>
      <c r="E488" s="316">
        <v>1.48</v>
      </c>
      <c r="F488" s="309">
        <v>1.24</v>
      </c>
      <c r="G488" s="309">
        <v>1.0</v>
      </c>
      <c r="H488" s="309">
        <v>0.4</v>
      </c>
      <c r="I488" s="328">
        <v>0.0</v>
      </c>
      <c r="J488" s="322"/>
      <c r="K488" s="328">
        <v>0.0</v>
      </c>
      <c r="L488" s="326">
        <v>0.0</v>
      </c>
      <c r="M488" s="322"/>
      <c r="N488" s="357">
        <v>0.0</v>
      </c>
      <c r="O488" s="357">
        <v>0.0</v>
      </c>
      <c r="P488" s="325">
        <v>0.0</v>
      </c>
      <c r="Q488" s="325">
        <v>0.0</v>
      </c>
      <c r="R488" s="325">
        <v>0.0</v>
      </c>
      <c r="S488" s="325">
        <v>0.0</v>
      </c>
      <c r="T488" s="325">
        <v>0.0</v>
      </c>
      <c r="U488" s="325">
        <v>0.0</v>
      </c>
      <c r="V488" s="325">
        <v>0.0</v>
      </c>
      <c r="W488" s="325">
        <v>0.0</v>
      </c>
      <c r="X488" s="325">
        <v>0.0</v>
      </c>
      <c r="Y488" s="325">
        <v>0.0</v>
      </c>
      <c r="Z488" s="316">
        <f t="shared" si="3"/>
        <v>8</v>
      </c>
      <c r="AA488" s="317">
        <f t="shared" si="405"/>
        <v>6.382978723</v>
      </c>
      <c r="AB488" s="317">
        <f t="shared" ref="AB488:AF488" si="978">IF(ISERROR((D488/E488-1)*100),"n/a",(D488/E488-1)*100)</f>
        <v>27.02702703</v>
      </c>
      <c r="AC488" s="318">
        <f t="shared" si="978"/>
        <v>19.35483871</v>
      </c>
      <c r="AD488" s="318">
        <f t="shared" si="978"/>
        <v>24</v>
      </c>
      <c r="AE488" s="318">
        <f t="shared" si="978"/>
        <v>150</v>
      </c>
      <c r="AF488" s="318" t="str">
        <f t="shared" si="978"/>
        <v>n/a</v>
      </c>
      <c r="AG488" s="318" t="str">
        <f t="shared" si="870"/>
        <v>n/a</v>
      </c>
      <c r="AH488" s="318" t="str">
        <f t="shared" si="871"/>
        <v>n/a</v>
      </c>
      <c r="AI488" s="318" t="str">
        <f t="shared" si="872"/>
        <v>n/a</v>
      </c>
      <c r="AJ488" s="318" t="str">
        <f t="shared" ref="AJ488:AT488" si="979">IF(ISERROR((N488/O488-1)*100),"n/a",(N488/O488-1)*100)</f>
        <v>n/a</v>
      </c>
      <c r="AK488" s="318" t="str">
        <f t="shared" si="979"/>
        <v>n/a</v>
      </c>
      <c r="AL488" s="318" t="str">
        <f t="shared" si="979"/>
        <v>n/a</v>
      </c>
      <c r="AM488" s="318" t="str">
        <f t="shared" si="979"/>
        <v>n/a</v>
      </c>
      <c r="AN488" s="318" t="str">
        <f t="shared" si="979"/>
        <v>n/a</v>
      </c>
      <c r="AO488" s="318" t="str">
        <f t="shared" si="979"/>
        <v>n/a</v>
      </c>
      <c r="AP488" s="318" t="str">
        <f t="shared" si="979"/>
        <v>n/a</v>
      </c>
      <c r="AQ488" s="318" t="str">
        <f t="shared" si="979"/>
        <v>n/a</v>
      </c>
      <c r="AR488" s="318" t="str">
        <f t="shared" si="979"/>
        <v>n/a</v>
      </c>
      <c r="AS488" s="318" t="str">
        <f t="shared" si="979"/>
        <v>n/a</v>
      </c>
      <c r="AT488" s="318" t="str">
        <f t="shared" si="979"/>
        <v>n/a</v>
      </c>
      <c r="AU488" s="319">
        <f t="shared" si="9"/>
        <v>45.35296889</v>
      </c>
      <c r="AV488" s="320">
        <f t="shared" si="10"/>
        <v>59.02828443</v>
      </c>
    </row>
    <row r="489" ht="11.25" customHeight="1">
      <c r="A489" s="181" t="s">
        <v>1732</v>
      </c>
      <c r="B489" s="122" t="s">
        <v>1733</v>
      </c>
      <c r="C489" s="309">
        <v>0.28</v>
      </c>
      <c r="D489" s="310">
        <v>0.25</v>
      </c>
      <c r="E489" s="346">
        <v>0.18</v>
      </c>
      <c r="F489" s="334">
        <v>0.12</v>
      </c>
      <c r="G489" s="311">
        <v>0.11</v>
      </c>
      <c r="H489" s="334">
        <v>0.08</v>
      </c>
      <c r="I489" s="311">
        <v>0.0</v>
      </c>
      <c r="J489" s="312"/>
      <c r="K489" s="334">
        <v>0.0</v>
      </c>
      <c r="L489" s="313">
        <v>0.0</v>
      </c>
      <c r="M489" s="312"/>
      <c r="N489" s="391">
        <v>0.0</v>
      </c>
      <c r="O489" s="391">
        <v>0.0</v>
      </c>
      <c r="P489" s="315">
        <v>0.26</v>
      </c>
      <c r="Q489" s="335">
        <v>0.5138</v>
      </c>
      <c r="R489" s="335">
        <v>0.4613</v>
      </c>
      <c r="S489" s="335">
        <v>0.3691</v>
      </c>
      <c r="T489" s="335">
        <v>0.2643</v>
      </c>
      <c r="U489" s="335">
        <v>0.207</v>
      </c>
      <c r="V489" s="335">
        <v>0.16</v>
      </c>
      <c r="W489" s="335">
        <v>0.1313</v>
      </c>
      <c r="X489" s="335">
        <v>0.031</v>
      </c>
      <c r="Y489" s="315">
        <v>0.0</v>
      </c>
      <c r="Z489" s="316">
        <f t="shared" si="3"/>
        <v>3.4178</v>
      </c>
      <c r="AA489" s="317">
        <f t="shared" si="405"/>
        <v>12</v>
      </c>
      <c r="AB489" s="317">
        <f t="shared" ref="AB489:AF489" si="980">IF(ISERROR((D489/E489-1)*100),"n/a",(D489/E489-1)*100)</f>
        <v>38.88888889</v>
      </c>
      <c r="AC489" s="318">
        <f t="shared" si="980"/>
        <v>50</v>
      </c>
      <c r="AD489" s="318">
        <f t="shared" si="980"/>
        <v>9.090909091</v>
      </c>
      <c r="AE489" s="318">
        <f t="shared" si="980"/>
        <v>37.5</v>
      </c>
      <c r="AF489" s="318" t="str">
        <f t="shared" si="980"/>
        <v>n/a</v>
      </c>
      <c r="AG489" s="318" t="str">
        <f t="shared" si="870"/>
        <v>n/a</v>
      </c>
      <c r="AH489" s="318" t="str">
        <f t="shared" si="871"/>
        <v>n/a</v>
      </c>
      <c r="AI489" s="318" t="str">
        <f t="shared" si="872"/>
        <v>n/a</v>
      </c>
      <c r="AJ489" s="318" t="str">
        <f t="shared" ref="AJ489:AT489" si="981">IF(ISERROR((N489/O489-1)*100),"n/a",(N489/O489-1)*100)</f>
        <v>n/a</v>
      </c>
      <c r="AK489" s="318">
        <f t="shared" si="981"/>
        <v>-100</v>
      </c>
      <c r="AL489" s="318">
        <f t="shared" si="981"/>
        <v>-49.39665239</v>
      </c>
      <c r="AM489" s="318">
        <f t="shared" si="981"/>
        <v>11.38088012</v>
      </c>
      <c r="AN489" s="318">
        <f t="shared" si="981"/>
        <v>24.9796803</v>
      </c>
      <c r="AO489" s="318">
        <f t="shared" si="981"/>
        <v>39.65191071</v>
      </c>
      <c r="AP489" s="318">
        <f t="shared" si="981"/>
        <v>27.68115942</v>
      </c>
      <c r="AQ489" s="318">
        <f t="shared" si="981"/>
        <v>29.375</v>
      </c>
      <c r="AR489" s="318">
        <f t="shared" si="981"/>
        <v>21.85833968</v>
      </c>
      <c r="AS489" s="318">
        <f t="shared" si="981"/>
        <v>323.5483871</v>
      </c>
      <c r="AT489" s="318" t="str">
        <f t="shared" si="981"/>
        <v>n/a</v>
      </c>
      <c r="AU489" s="319">
        <f t="shared" si="9"/>
        <v>34.03989307</v>
      </c>
      <c r="AV489" s="320">
        <f t="shared" si="10"/>
        <v>92.39527752</v>
      </c>
    </row>
    <row r="490" ht="11.25" customHeight="1">
      <c r="A490" s="99" t="s">
        <v>346</v>
      </c>
      <c r="B490" s="99" t="s">
        <v>347</v>
      </c>
      <c r="C490" s="309">
        <v>4.73</v>
      </c>
      <c r="D490" s="310">
        <v>4.19</v>
      </c>
      <c r="E490" s="310">
        <v>3.83</v>
      </c>
      <c r="F490" s="309">
        <v>3.61</v>
      </c>
      <c r="G490" s="309">
        <v>3.44</v>
      </c>
      <c r="H490" s="309">
        <v>3.28</v>
      </c>
      <c r="I490" s="309">
        <v>3.12</v>
      </c>
      <c r="J490" s="322"/>
      <c r="K490" s="309">
        <v>2.87</v>
      </c>
      <c r="L490" s="323">
        <v>2.53</v>
      </c>
      <c r="M490" s="322"/>
      <c r="N490" s="356">
        <v>2.26</v>
      </c>
      <c r="O490" s="356">
        <v>2.05</v>
      </c>
      <c r="P490" s="324">
        <v>1.625</v>
      </c>
      <c r="Q490" s="324">
        <v>1.5</v>
      </c>
      <c r="R490" s="324">
        <v>1.0</v>
      </c>
      <c r="S490" s="324">
        <v>0.67</v>
      </c>
      <c r="T490" s="324">
        <v>0.55</v>
      </c>
      <c r="U490" s="324">
        <v>0.4</v>
      </c>
      <c r="V490" s="324">
        <v>0.235</v>
      </c>
      <c r="W490" s="324">
        <v>0.225</v>
      </c>
      <c r="X490" s="324">
        <v>0.215</v>
      </c>
      <c r="Y490" s="324">
        <v>0.195</v>
      </c>
      <c r="Z490" s="316">
        <f t="shared" si="3"/>
        <v>42.525</v>
      </c>
      <c r="AA490" s="317">
        <f t="shared" si="405"/>
        <v>12.88782816</v>
      </c>
      <c r="AB490" s="317">
        <f t="shared" ref="AB490:AF490" si="982">IF(ISERROR((D490/E490-1)*100),"n/a",(D490/E490-1)*100)</f>
        <v>9.399477807</v>
      </c>
      <c r="AC490" s="318">
        <f t="shared" si="982"/>
        <v>6.094182825</v>
      </c>
      <c r="AD490" s="318">
        <f t="shared" si="982"/>
        <v>4.941860465</v>
      </c>
      <c r="AE490" s="318">
        <f t="shared" si="982"/>
        <v>4.87804878</v>
      </c>
      <c r="AF490" s="318">
        <f t="shared" si="982"/>
        <v>5.128205128</v>
      </c>
      <c r="AG490" s="318">
        <f t="shared" si="870"/>
        <v>8.710801394</v>
      </c>
      <c r="AH490" s="318">
        <f t="shared" si="871"/>
        <v>13.43873518</v>
      </c>
      <c r="AI490" s="318">
        <f t="shared" si="872"/>
        <v>11.94690265</v>
      </c>
      <c r="AJ490" s="318">
        <f t="shared" ref="AJ490:AT490" si="983">IF(ISERROR((N490/O490-1)*100),"n/a",(N490/O490-1)*100)</f>
        <v>10.24390244</v>
      </c>
      <c r="AK490" s="318">
        <f t="shared" si="983"/>
        <v>26.15384615</v>
      </c>
      <c r="AL490" s="318">
        <f t="shared" si="983"/>
        <v>8.333333333</v>
      </c>
      <c r="AM490" s="318">
        <f t="shared" si="983"/>
        <v>50</v>
      </c>
      <c r="AN490" s="318">
        <f t="shared" si="983"/>
        <v>49.25373134</v>
      </c>
      <c r="AO490" s="318">
        <f t="shared" si="983"/>
        <v>21.81818182</v>
      </c>
      <c r="AP490" s="318">
        <f t="shared" si="983"/>
        <v>37.5</v>
      </c>
      <c r="AQ490" s="318">
        <f t="shared" si="983"/>
        <v>70.21276596</v>
      </c>
      <c r="AR490" s="318">
        <f t="shared" si="983"/>
        <v>4.444444444</v>
      </c>
      <c r="AS490" s="318">
        <f t="shared" si="983"/>
        <v>4.651162791</v>
      </c>
      <c r="AT490" s="318">
        <f t="shared" si="983"/>
        <v>10.25641026</v>
      </c>
      <c r="AU490" s="319">
        <f t="shared" si="9"/>
        <v>18.51469105</v>
      </c>
      <c r="AV490" s="320">
        <f t="shared" si="10"/>
        <v>18.71175154</v>
      </c>
    </row>
    <row r="491" ht="11.25" customHeight="1">
      <c r="A491" s="133" t="s">
        <v>926</v>
      </c>
      <c r="B491" s="99" t="s">
        <v>927</v>
      </c>
      <c r="C491" s="309">
        <v>1.463</v>
      </c>
      <c r="D491" s="310">
        <v>1.455</v>
      </c>
      <c r="E491" s="310">
        <v>1.4469999999999998</v>
      </c>
      <c r="F491" s="309">
        <v>1.4389999999999998</v>
      </c>
      <c r="G491" s="309">
        <v>1.432</v>
      </c>
      <c r="H491" s="309">
        <v>1.4229999999999998</v>
      </c>
      <c r="I491" s="309">
        <v>1.415</v>
      </c>
      <c r="J491" s="322"/>
      <c r="K491" s="309">
        <v>1.402</v>
      </c>
      <c r="L491" s="323">
        <v>1.3859999999999997</v>
      </c>
      <c r="M491" s="322" t="s">
        <v>2154</v>
      </c>
      <c r="N491" s="356">
        <v>1.37</v>
      </c>
      <c r="O491" s="356">
        <v>1.357</v>
      </c>
      <c r="P491" s="324">
        <v>1.3270000000000002</v>
      </c>
      <c r="Q491" s="324">
        <v>1.15</v>
      </c>
      <c r="R491" s="324">
        <v>0.89</v>
      </c>
      <c r="S491" s="324">
        <v>0.45</v>
      </c>
      <c r="T491" s="324">
        <v>0.17300000000000001</v>
      </c>
      <c r="U491" s="324">
        <v>0.098</v>
      </c>
      <c r="V491" s="324">
        <v>0.02</v>
      </c>
      <c r="W491" s="325">
        <v>0.0</v>
      </c>
      <c r="X491" s="325">
        <v>0.0</v>
      </c>
      <c r="Y491" s="325">
        <v>0.0</v>
      </c>
      <c r="Z491" s="316">
        <f t="shared" si="3"/>
        <v>19.697</v>
      </c>
      <c r="AA491" s="317">
        <f t="shared" si="405"/>
        <v>0.5498281787</v>
      </c>
      <c r="AB491" s="317">
        <f t="shared" ref="AB491:AF491" si="984">IF(ISERROR((D491/E491-1)*100),"n/a",(D491/E491-1)*100)</f>
        <v>0.5528680028</v>
      </c>
      <c r="AC491" s="318">
        <f t="shared" si="984"/>
        <v>0.5559416261</v>
      </c>
      <c r="AD491" s="318">
        <f t="shared" si="984"/>
        <v>0.4888268156</v>
      </c>
      <c r="AE491" s="318">
        <f t="shared" si="984"/>
        <v>0.6324666198</v>
      </c>
      <c r="AF491" s="318">
        <f t="shared" si="984"/>
        <v>0.5653710247</v>
      </c>
      <c r="AG491" s="318">
        <f t="shared" si="870"/>
        <v>0.9272467903</v>
      </c>
      <c r="AH491" s="318">
        <f t="shared" si="871"/>
        <v>1.154401154</v>
      </c>
      <c r="AI491" s="318">
        <f t="shared" si="872"/>
        <v>1.167883212</v>
      </c>
      <c r="AJ491" s="318">
        <f t="shared" ref="AJ491:AT491" si="985">IF(ISERROR((N491/O491-1)*100),"n/a",(N491/O491-1)*100)</f>
        <v>0.9579955785</v>
      </c>
      <c r="AK491" s="318">
        <f t="shared" si="985"/>
        <v>2.260738508</v>
      </c>
      <c r="AL491" s="318">
        <f t="shared" si="985"/>
        <v>15.39130435</v>
      </c>
      <c r="AM491" s="318">
        <f t="shared" si="985"/>
        <v>29.21348315</v>
      </c>
      <c r="AN491" s="318">
        <f t="shared" si="985"/>
        <v>97.77777778</v>
      </c>
      <c r="AO491" s="318">
        <f t="shared" si="985"/>
        <v>160.1156069</v>
      </c>
      <c r="AP491" s="318">
        <f t="shared" si="985"/>
        <v>76.53061224</v>
      </c>
      <c r="AQ491" s="318">
        <f t="shared" si="985"/>
        <v>390</v>
      </c>
      <c r="AR491" s="318" t="str">
        <f t="shared" si="985"/>
        <v>n/a</v>
      </c>
      <c r="AS491" s="318" t="str">
        <f t="shared" si="985"/>
        <v>n/a</v>
      </c>
      <c r="AT491" s="318" t="str">
        <f t="shared" si="985"/>
        <v>n/a</v>
      </c>
      <c r="AU491" s="319">
        <f t="shared" si="9"/>
        <v>45.814256</v>
      </c>
      <c r="AV491" s="320">
        <f t="shared" si="10"/>
        <v>99.55341961</v>
      </c>
    </row>
    <row r="492" ht="11.25" customHeight="1">
      <c r="A492" s="366" t="s">
        <v>929</v>
      </c>
      <c r="B492" s="331" t="s">
        <v>930</v>
      </c>
      <c r="C492" s="309">
        <v>1.58</v>
      </c>
      <c r="D492" s="310">
        <v>1.41</v>
      </c>
      <c r="E492" s="347">
        <v>1.1800000000000002</v>
      </c>
      <c r="F492" s="343">
        <v>1.12</v>
      </c>
      <c r="G492" s="337">
        <v>1.04</v>
      </c>
      <c r="H492" s="343">
        <v>0.96</v>
      </c>
      <c r="I492" s="337">
        <v>0.88</v>
      </c>
      <c r="J492" s="338"/>
      <c r="K492" s="343">
        <v>0.8</v>
      </c>
      <c r="L492" s="339">
        <v>0.78</v>
      </c>
      <c r="M492" s="338"/>
      <c r="N492" s="365">
        <v>0.66</v>
      </c>
      <c r="O492" s="364">
        <v>0.48</v>
      </c>
      <c r="P492" s="341">
        <v>0.42</v>
      </c>
      <c r="Q492" s="340">
        <v>0.24</v>
      </c>
      <c r="R492" s="340">
        <v>0.24</v>
      </c>
      <c r="S492" s="340">
        <v>0.24</v>
      </c>
      <c r="T492" s="340">
        <v>0.24</v>
      </c>
      <c r="U492" s="340">
        <v>0.24</v>
      </c>
      <c r="V492" s="340">
        <v>0.24</v>
      </c>
      <c r="W492" s="340">
        <v>0.24</v>
      </c>
      <c r="X492" s="340">
        <v>0.24</v>
      </c>
      <c r="Y492" s="340">
        <v>0.24</v>
      </c>
      <c r="Z492" s="316">
        <f t="shared" si="3"/>
        <v>13.47</v>
      </c>
      <c r="AA492" s="317">
        <f t="shared" si="405"/>
        <v>12.05673759</v>
      </c>
      <c r="AB492" s="317">
        <f t="shared" ref="AB492:AF492" si="986">IF(ISERROR((D492/E492-1)*100),"n/a",(D492/E492-1)*100)</f>
        <v>19.49152542</v>
      </c>
      <c r="AC492" s="318">
        <f t="shared" si="986"/>
        <v>5.357142857</v>
      </c>
      <c r="AD492" s="318">
        <f t="shared" si="986"/>
        <v>7.692307692</v>
      </c>
      <c r="AE492" s="318">
        <f t="shared" si="986"/>
        <v>8.333333333</v>
      </c>
      <c r="AF492" s="318">
        <f t="shared" si="986"/>
        <v>9.090909091</v>
      </c>
      <c r="AG492" s="318">
        <f t="shared" si="870"/>
        <v>10</v>
      </c>
      <c r="AH492" s="318">
        <f t="shared" si="871"/>
        <v>2.564102564</v>
      </c>
      <c r="AI492" s="318">
        <f t="shared" si="872"/>
        <v>18.18181818</v>
      </c>
      <c r="AJ492" s="318">
        <f t="shared" ref="AJ492:AT492" si="987">IF(ISERROR((N492/O492-1)*100),"n/a",(N492/O492-1)*100)</f>
        <v>37.5</v>
      </c>
      <c r="AK492" s="318">
        <f t="shared" si="987"/>
        <v>14.28571429</v>
      </c>
      <c r="AL492" s="318">
        <f t="shared" si="987"/>
        <v>75</v>
      </c>
      <c r="AM492" s="318">
        <f t="shared" si="987"/>
        <v>0</v>
      </c>
      <c r="AN492" s="318">
        <f t="shared" si="987"/>
        <v>0</v>
      </c>
      <c r="AO492" s="318">
        <f t="shared" si="987"/>
        <v>0</v>
      </c>
      <c r="AP492" s="318">
        <f t="shared" si="987"/>
        <v>0</v>
      </c>
      <c r="AQ492" s="318">
        <f t="shared" si="987"/>
        <v>0</v>
      </c>
      <c r="AR492" s="318">
        <f t="shared" si="987"/>
        <v>0</v>
      </c>
      <c r="AS492" s="318">
        <f t="shared" si="987"/>
        <v>0</v>
      </c>
      <c r="AT492" s="318">
        <f t="shared" si="987"/>
        <v>0</v>
      </c>
      <c r="AU492" s="319">
        <f t="shared" si="9"/>
        <v>10.97767955</v>
      </c>
      <c r="AV492" s="320">
        <f t="shared" si="10"/>
        <v>17.81120277</v>
      </c>
    </row>
    <row r="493" ht="11.25" customHeight="1">
      <c r="A493" s="122" t="s">
        <v>931</v>
      </c>
      <c r="B493" s="122" t="s">
        <v>932</v>
      </c>
      <c r="C493" s="309">
        <v>2.0</v>
      </c>
      <c r="D493" s="310">
        <v>1.76</v>
      </c>
      <c r="E493" s="330">
        <v>1.52</v>
      </c>
      <c r="F493" s="309">
        <v>1.46</v>
      </c>
      <c r="G493" s="309">
        <v>1.36</v>
      </c>
      <c r="H493" s="309">
        <v>1.12</v>
      </c>
      <c r="I493" s="309">
        <v>0.9</v>
      </c>
      <c r="J493" s="322"/>
      <c r="K493" s="309">
        <v>0.64</v>
      </c>
      <c r="L493" s="323">
        <v>0.535</v>
      </c>
      <c r="M493" s="322"/>
      <c r="N493" s="356">
        <v>0.42</v>
      </c>
      <c r="O493" s="357">
        <v>0.4</v>
      </c>
      <c r="P493" s="324">
        <v>0.4</v>
      </c>
      <c r="Q493" s="324">
        <v>0.32</v>
      </c>
      <c r="R493" s="324">
        <v>0.28</v>
      </c>
      <c r="S493" s="324">
        <v>0.2025</v>
      </c>
      <c r="T493" s="324">
        <v>0.15</v>
      </c>
      <c r="U493" s="325">
        <v>0.09</v>
      </c>
      <c r="V493" s="325">
        <v>0.09</v>
      </c>
      <c r="W493" s="324">
        <v>0.09</v>
      </c>
      <c r="X493" s="324">
        <v>0.0225</v>
      </c>
      <c r="Y493" s="325">
        <v>0.0</v>
      </c>
      <c r="Z493" s="316">
        <f t="shared" si="3"/>
        <v>13.76</v>
      </c>
      <c r="AA493" s="317">
        <f t="shared" si="405"/>
        <v>13.63636364</v>
      </c>
      <c r="AB493" s="317">
        <f t="shared" ref="AB493:AF493" si="988">IF(ISERROR((D493/E493-1)*100),"n/a",(D493/E493-1)*100)</f>
        <v>15.78947368</v>
      </c>
      <c r="AC493" s="318">
        <f t="shared" si="988"/>
        <v>4.109589041</v>
      </c>
      <c r="AD493" s="318">
        <f t="shared" si="988"/>
        <v>7.352941176</v>
      </c>
      <c r="AE493" s="318">
        <f t="shared" si="988"/>
        <v>21.42857143</v>
      </c>
      <c r="AF493" s="318">
        <f t="shared" si="988"/>
        <v>24.44444444</v>
      </c>
      <c r="AG493" s="318">
        <f t="shared" si="870"/>
        <v>40.625</v>
      </c>
      <c r="AH493" s="318">
        <f t="shared" si="871"/>
        <v>19.62616822</v>
      </c>
      <c r="AI493" s="318">
        <f t="shared" si="872"/>
        <v>27.38095238</v>
      </c>
      <c r="AJ493" s="318">
        <f t="shared" ref="AJ493:AT493" si="989">IF(ISERROR((N493/O493-1)*100),"n/a",(N493/O493-1)*100)</f>
        <v>5</v>
      </c>
      <c r="AK493" s="318">
        <f t="shared" si="989"/>
        <v>0</v>
      </c>
      <c r="AL493" s="318">
        <f t="shared" si="989"/>
        <v>25</v>
      </c>
      <c r="AM493" s="318">
        <f t="shared" si="989"/>
        <v>14.28571429</v>
      </c>
      <c r="AN493" s="318">
        <f t="shared" si="989"/>
        <v>38.27160494</v>
      </c>
      <c r="AO493" s="318">
        <f t="shared" si="989"/>
        <v>35</v>
      </c>
      <c r="AP493" s="318">
        <f t="shared" si="989"/>
        <v>66.66666667</v>
      </c>
      <c r="AQ493" s="318">
        <f t="shared" si="989"/>
        <v>0</v>
      </c>
      <c r="AR493" s="318">
        <f t="shared" si="989"/>
        <v>0</v>
      </c>
      <c r="AS493" s="318">
        <f t="shared" si="989"/>
        <v>300</v>
      </c>
      <c r="AT493" s="318" t="str">
        <f t="shared" si="989"/>
        <v>n/a</v>
      </c>
      <c r="AU493" s="319">
        <f t="shared" si="9"/>
        <v>34.66407842</v>
      </c>
      <c r="AV493" s="320">
        <f t="shared" si="10"/>
        <v>66.46055391</v>
      </c>
    </row>
    <row r="494" ht="11.25" customHeight="1">
      <c r="A494" s="133" t="s">
        <v>1734</v>
      </c>
      <c r="B494" s="99" t="s">
        <v>1735</v>
      </c>
      <c r="C494" s="309">
        <v>0.64</v>
      </c>
      <c r="D494" s="310">
        <v>0.6</v>
      </c>
      <c r="E494" s="316">
        <v>0.5</v>
      </c>
      <c r="F494" s="309">
        <v>0.45</v>
      </c>
      <c r="G494" s="309">
        <v>0.41</v>
      </c>
      <c r="H494" s="309">
        <v>0.37</v>
      </c>
      <c r="I494" s="328">
        <v>0.34</v>
      </c>
      <c r="J494" s="322"/>
      <c r="K494" s="328">
        <v>0.34</v>
      </c>
      <c r="L494" s="326">
        <v>0.34</v>
      </c>
      <c r="M494" s="322"/>
      <c r="N494" s="357">
        <v>0.34</v>
      </c>
      <c r="O494" s="357">
        <v>0.34</v>
      </c>
      <c r="P494" s="325">
        <v>0.34</v>
      </c>
      <c r="Q494" s="324">
        <v>0.34</v>
      </c>
      <c r="R494" s="324">
        <v>0.3</v>
      </c>
      <c r="S494" s="325">
        <v>0.22</v>
      </c>
      <c r="T494" s="325">
        <v>0.22</v>
      </c>
      <c r="U494" s="325">
        <v>0.22</v>
      </c>
      <c r="V494" s="325">
        <v>0.22</v>
      </c>
      <c r="W494" s="325">
        <v>0.22</v>
      </c>
      <c r="X494" s="325">
        <v>0.22</v>
      </c>
      <c r="Y494" s="325">
        <v>0.22</v>
      </c>
      <c r="Z494" s="316">
        <f t="shared" si="3"/>
        <v>7.19</v>
      </c>
      <c r="AA494" s="317">
        <f t="shared" si="405"/>
        <v>6.666666667</v>
      </c>
      <c r="AB494" s="317">
        <f t="shared" ref="AB494:AF494" si="990">IF(ISERROR((D494/E494-1)*100),"n/a",(D494/E494-1)*100)</f>
        <v>20</v>
      </c>
      <c r="AC494" s="318">
        <f t="shared" si="990"/>
        <v>11.11111111</v>
      </c>
      <c r="AD494" s="318">
        <f t="shared" si="990"/>
        <v>9.756097561</v>
      </c>
      <c r="AE494" s="318">
        <f t="shared" si="990"/>
        <v>10.81081081</v>
      </c>
      <c r="AF494" s="318">
        <f t="shared" si="990"/>
        <v>8.823529412</v>
      </c>
      <c r="AG494" s="318">
        <f t="shared" si="870"/>
        <v>0</v>
      </c>
      <c r="AH494" s="318">
        <f t="shared" si="871"/>
        <v>0</v>
      </c>
      <c r="AI494" s="318">
        <f t="shared" si="872"/>
        <v>0</v>
      </c>
      <c r="AJ494" s="318">
        <f t="shared" ref="AJ494:AT494" si="991">IF(ISERROR((N494/O494-1)*100),"n/a",(N494/O494-1)*100)</f>
        <v>0</v>
      </c>
      <c r="AK494" s="318">
        <f t="shared" si="991"/>
        <v>0</v>
      </c>
      <c r="AL494" s="318">
        <f t="shared" si="991"/>
        <v>0</v>
      </c>
      <c r="AM494" s="318">
        <f t="shared" si="991"/>
        <v>13.33333333</v>
      </c>
      <c r="AN494" s="318">
        <f t="shared" si="991"/>
        <v>36.36363636</v>
      </c>
      <c r="AO494" s="318">
        <f t="shared" si="991"/>
        <v>0</v>
      </c>
      <c r="AP494" s="318">
        <f t="shared" si="991"/>
        <v>0</v>
      </c>
      <c r="AQ494" s="318">
        <f t="shared" si="991"/>
        <v>0</v>
      </c>
      <c r="AR494" s="318">
        <f t="shared" si="991"/>
        <v>0</v>
      </c>
      <c r="AS494" s="318">
        <f t="shared" si="991"/>
        <v>0</v>
      </c>
      <c r="AT494" s="318">
        <f t="shared" si="991"/>
        <v>0</v>
      </c>
      <c r="AU494" s="319">
        <f t="shared" si="9"/>
        <v>5.843259263</v>
      </c>
      <c r="AV494" s="320">
        <f t="shared" si="10"/>
        <v>9.389325481</v>
      </c>
    </row>
    <row r="495" ht="11.25" customHeight="1">
      <c r="A495" s="133" t="s">
        <v>349</v>
      </c>
      <c r="B495" s="99" t="s">
        <v>350</v>
      </c>
      <c r="C495" s="309">
        <v>2.5125</v>
      </c>
      <c r="D495" s="310">
        <v>2.5025</v>
      </c>
      <c r="E495" s="316">
        <v>2.4925</v>
      </c>
      <c r="F495" s="309">
        <v>2.4825</v>
      </c>
      <c r="G495" s="309">
        <v>2.4725</v>
      </c>
      <c r="H495" s="309">
        <v>2.4625</v>
      </c>
      <c r="I495" s="309">
        <v>2.4525</v>
      </c>
      <c r="J495" s="322"/>
      <c r="K495" s="309">
        <v>2.4425</v>
      </c>
      <c r="L495" s="323">
        <v>2.41</v>
      </c>
      <c r="M495" s="322"/>
      <c r="N495" s="356">
        <v>2.37</v>
      </c>
      <c r="O495" s="356">
        <v>2.33</v>
      </c>
      <c r="P495" s="324">
        <v>2.32</v>
      </c>
      <c r="Q495" s="324">
        <v>2.08</v>
      </c>
      <c r="R495" s="324">
        <v>1.92</v>
      </c>
      <c r="S495" s="324">
        <v>1.72</v>
      </c>
      <c r="T495" s="324">
        <v>1.48</v>
      </c>
      <c r="U495" s="324">
        <v>1.32</v>
      </c>
      <c r="V495" s="324">
        <v>1.2</v>
      </c>
      <c r="W495" s="324">
        <v>1.06</v>
      </c>
      <c r="X495" s="324">
        <v>0.96</v>
      </c>
      <c r="Y495" s="324">
        <v>0.84</v>
      </c>
      <c r="Z495" s="316">
        <f t="shared" si="3"/>
        <v>41.83</v>
      </c>
      <c r="AA495" s="317">
        <f t="shared" si="405"/>
        <v>0.3996003996</v>
      </c>
      <c r="AB495" s="317">
        <f t="shared" ref="AB495:AF495" si="992">IF(ISERROR((D495/E495-1)*100),"n/a",(D495/E495-1)*100)</f>
        <v>0.4012036108</v>
      </c>
      <c r="AC495" s="318">
        <f t="shared" si="992"/>
        <v>0.4028197382</v>
      </c>
      <c r="AD495" s="318">
        <f t="shared" si="992"/>
        <v>0.4044489383</v>
      </c>
      <c r="AE495" s="318">
        <f t="shared" si="992"/>
        <v>0.4060913706</v>
      </c>
      <c r="AF495" s="318">
        <f t="shared" si="992"/>
        <v>0.4077471967</v>
      </c>
      <c r="AG495" s="318">
        <f t="shared" si="870"/>
        <v>0.4094165814</v>
      </c>
      <c r="AH495" s="318">
        <f t="shared" si="871"/>
        <v>1.348547718</v>
      </c>
      <c r="AI495" s="318">
        <f t="shared" si="872"/>
        <v>1.687763713</v>
      </c>
      <c r="AJ495" s="318">
        <f t="shared" ref="AJ495:AT495" si="993">IF(ISERROR((N495/O495-1)*100),"n/a",(N495/O495-1)*100)</f>
        <v>1.716738197</v>
      </c>
      <c r="AK495" s="318">
        <f t="shared" si="993"/>
        <v>0.4310344828</v>
      </c>
      <c r="AL495" s="318">
        <f t="shared" si="993"/>
        <v>11.53846154</v>
      </c>
      <c r="AM495" s="318">
        <f t="shared" si="993"/>
        <v>8.333333333</v>
      </c>
      <c r="AN495" s="318">
        <f t="shared" si="993"/>
        <v>11.62790698</v>
      </c>
      <c r="AO495" s="318">
        <f t="shared" si="993"/>
        <v>16.21621622</v>
      </c>
      <c r="AP495" s="318">
        <f t="shared" si="993"/>
        <v>12.12121212</v>
      </c>
      <c r="AQ495" s="318">
        <f t="shared" si="993"/>
        <v>10</v>
      </c>
      <c r="AR495" s="318">
        <f t="shared" si="993"/>
        <v>13.20754717</v>
      </c>
      <c r="AS495" s="318">
        <f t="shared" si="993"/>
        <v>10.41666667</v>
      </c>
      <c r="AT495" s="318">
        <f t="shared" si="993"/>
        <v>14.28571429</v>
      </c>
      <c r="AU495" s="319">
        <f t="shared" si="9"/>
        <v>5.788123513</v>
      </c>
      <c r="AV495" s="320">
        <f t="shared" si="10"/>
        <v>5.954228927</v>
      </c>
    </row>
    <row r="496" ht="11.25" customHeight="1">
      <c r="A496" s="396" t="s">
        <v>1596</v>
      </c>
      <c r="B496" s="99" t="s">
        <v>1597</v>
      </c>
      <c r="C496" s="309">
        <v>1.065</v>
      </c>
      <c r="D496" s="310">
        <v>0.92</v>
      </c>
      <c r="E496" s="99">
        <v>0.82</v>
      </c>
      <c r="F496" s="258">
        <v>0.72</v>
      </c>
      <c r="G496" s="258">
        <v>0.64</v>
      </c>
      <c r="H496" s="258">
        <v>0.58</v>
      </c>
      <c r="I496" s="258">
        <v>0.54</v>
      </c>
      <c r="J496" s="258">
        <v>0.13</v>
      </c>
      <c r="K496" s="258">
        <v>0.13</v>
      </c>
      <c r="L496" s="326">
        <v>0.0</v>
      </c>
      <c r="M496" s="258"/>
      <c r="N496" s="357">
        <v>0.0</v>
      </c>
      <c r="O496" s="357">
        <v>0.0</v>
      </c>
      <c r="P496" s="325">
        <v>0.0</v>
      </c>
      <c r="Q496" s="325">
        <v>0.0</v>
      </c>
      <c r="R496" s="325">
        <v>0.0</v>
      </c>
      <c r="S496" s="325">
        <v>0.0</v>
      </c>
      <c r="T496" s="325">
        <v>0.0</v>
      </c>
      <c r="U496" s="325">
        <v>0.0</v>
      </c>
      <c r="V496" s="325">
        <v>0.0</v>
      </c>
      <c r="W496" s="325">
        <v>0.0</v>
      </c>
      <c r="X496" s="325">
        <v>0.0</v>
      </c>
      <c r="Y496" s="325">
        <v>0.0</v>
      </c>
      <c r="Z496" s="316">
        <f t="shared" si="3"/>
        <v>5.545</v>
      </c>
      <c r="AA496" s="317">
        <f t="shared" si="405"/>
        <v>15.76086957</v>
      </c>
      <c r="AB496" s="317">
        <f t="shared" ref="AB496:AF496" si="994">IF(ISERROR((D496/E496-1)*100),"n/a",(D496/E496-1)*100)</f>
        <v>12.19512195</v>
      </c>
      <c r="AC496" s="318">
        <f t="shared" si="994"/>
        <v>13.88888889</v>
      </c>
      <c r="AD496" s="318">
        <f t="shared" si="994"/>
        <v>12.5</v>
      </c>
      <c r="AE496" s="318">
        <f t="shared" si="994"/>
        <v>10.34482759</v>
      </c>
      <c r="AF496" s="318">
        <f t="shared" si="994"/>
        <v>7.407407407</v>
      </c>
      <c r="AG496" s="318">
        <f t="shared" si="870"/>
        <v>315.3846154</v>
      </c>
      <c r="AH496" s="318" t="str">
        <f t="shared" si="871"/>
        <v>n/a</v>
      </c>
      <c r="AI496" s="318" t="str">
        <f t="shared" si="872"/>
        <v>n/a</v>
      </c>
      <c r="AJ496" s="318" t="str">
        <f t="shared" ref="AJ496:AT496" si="995">IF(ISERROR((N496/O496-1)*100),"n/a",(N496/O496-1)*100)</f>
        <v>n/a</v>
      </c>
      <c r="AK496" s="318" t="str">
        <f t="shared" si="995"/>
        <v>n/a</v>
      </c>
      <c r="AL496" s="318" t="str">
        <f t="shared" si="995"/>
        <v>n/a</v>
      </c>
      <c r="AM496" s="318" t="str">
        <f t="shared" si="995"/>
        <v>n/a</v>
      </c>
      <c r="AN496" s="318" t="str">
        <f t="shared" si="995"/>
        <v>n/a</v>
      </c>
      <c r="AO496" s="318" t="str">
        <f t="shared" si="995"/>
        <v>n/a</v>
      </c>
      <c r="AP496" s="318" t="str">
        <f t="shared" si="995"/>
        <v>n/a</v>
      </c>
      <c r="AQ496" s="318" t="str">
        <f t="shared" si="995"/>
        <v>n/a</v>
      </c>
      <c r="AR496" s="318" t="str">
        <f t="shared" si="995"/>
        <v>n/a</v>
      </c>
      <c r="AS496" s="318" t="str">
        <f t="shared" si="995"/>
        <v>n/a</v>
      </c>
      <c r="AT496" s="318" t="str">
        <f t="shared" si="995"/>
        <v>n/a</v>
      </c>
      <c r="AU496" s="319">
        <f t="shared" si="9"/>
        <v>55.35453297</v>
      </c>
      <c r="AV496" s="320">
        <f t="shared" si="10"/>
        <v>114.6928854</v>
      </c>
    </row>
    <row r="497" ht="11.25" customHeight="1">
      <c r="A497" s="331" t="s">
        <v>352</v>
      </c>
      <c r="B497" s="331" t="s">
        <v>353</v>
      </c>
      <c r="C497" s="309">
        <v>2.3</v>
      </c>
      <c r="D497" s="310">
        <v>2.18</v>
      </c>
      <c r="E497" s="332">
        <v>2.08</v>
      </c>
      <c r="F497" s="309">
        <v>1.98</v>
      </c>
      <c r="G497" s="309">
        <v>1.83</v>
      </c>
      <c r="H497" s="309">
        <v>1.73</v>
      </c>
      <c r="I497" s="309">
        <v>1.63</v>
      </c>
      <c r="J497" s="322"/>
      <c r="K497" s="328">
        <v>1.53</v>
      </c>
      <c r="L497" s="323">
        <v>1.1475</v>
      </c>
      <c r="M497" s="322"/>
      <c r="N497" s="356">
        <v>0.92</v>
      </c>
      <c r="O497" s="356">
        <v>0.9</v>
      </c>
      <c r="P497" s="324">
        <v>0.86</v>
      </c>
      <c r="Q497" s="324">
        <v>0.74</v>
      </c>
      <c r="R497" s="324">
        <v>0.64</v>
      </c>
      <c r="S497" s="324">
        <v>0.56</v>
      </c>
      <c r="T497" s="324">
        <v>0.48</v>
      </c>
      <c r="U497" s="324">
        <v>0.38</v>
      </c>
      <c r="V497" s="324">
        <v>0.36</v>
      </c>
      <c r="W497" s="324">
        <v>0.34</v>
      </c>
      <c r="X497" s="324">
        <v>0.32</v>
      </c>
      <c r="Y497" s="324">
        <v>0.3</v>
      </c>
      <c r="Z497" s="316">
        <f t="shared" si="3"/>
        <v>23.2075</v>
      </c>
      <c r="AA497" s="317">
        <f t="shared" si="405"/>
        <v>5.504587156</v>
      </c>
      <c r="AB497" s="317">
        <f t="shared" ref="AB497:AF497" si="996">IF(ISERROR((D497/E497-1)*100),"n/a",(D497/E497-1)*100)</f>
        <v>4.807692308</v>
      </c>
      <c r="AC497" s="318">
        <f t="shared" si="996"/>
        <v>5.050505051</v>
      </c>
      <c r="AD497" s="318">
        <f t="shared" si="996"/>
        <v>8.196721311</v>
      </c>
      <c r="AE497" s="318">
        <f t="shared" si="996"/>
        <v>5.780346821</v>
      </c>
      <c r="AF497" s="318">
        <f t="shared" si="996"/>
        <v>6.134969325</v>
      </c>
      <c r="AG497" s="318">
        <f t="shared" si="870"/>
        <v>6.535947712</v>
      </c>
      <c r="AH497" s="318">
        <f t="shared" si="871"/>
        <v>33.33333333</v>
      </c>
      <c r="AI497" s="318">
        <f t="shared" si="872"/>
        <v>24.72826087</v>
      </c>
      <c r="AJ497" s="318">
        <f t="shared" ref="AJ497:AT497" si="997">IF(ISERROR((N497/O497-1)*100),"n/a",(N497/O497-1)*100)</f>
        <v>2.222222222</v>
      </c>
      <c r="AK497" s="318">
        <f t="shared" si="997"/>
        <v>4.651162791</v>
      </c>
      <c r="AL497" s="318">
        <f t="shared" si="997"/>
        <v>16.21621622</v>
      </c>
      <c r="AM497" s="318">
        <f t="shared" si="997"/>
        <v>15.625</v>
      </c>
      <c r="AN497" s="318">
        <f t="shared" si="997"/>
        <v>14.28571429</v>
      </c>
      <c r="AO497" s="318">
        <f t="shared" si="997"/>
        <v>16.66666667</v>
      </c>
      <c r="AP497" s="318">
        <f t="shared" si="997"/>
        <v>26.31578947</v>
      </c>
      <c r="AQ497" s="318">
        <f t="shared" si="997"/>
        <v>5.555555556</v>
      </c>
      <c r="AR497" s="318">
        <f t="shared" si="997"/>
        <v>5.882352941</v>
      </c>
      <c r="AS497" s="318">
        <f t="shared" si="997"/>
        <v>6.25</v>
      </c>
      <c r="AT497" s="318">
        <f t="shared" si="997"/>
        <v>6.666666667</v>
      </c>
      <c r="AU497" s="319">
        <f t="shared" si="9"/>
        <v>11.02048554</v>
      </c>
      <c r="AV497" s="320">
        <f t="shared" si="10"/>
        <v>8.616032637</v>
      </c>
    </row>
    <row r="498" ht="11.25" customHeight="1">
      <c r="A498" s="181" t="s">
        <v>354</v>
      </c>
      <c r="B498" s="122" t="s">
        <v>355</v>
      </c>
      <c r="C498" s="309">
        <v>2.08</v>
      </c>
      <c r="D498" s="310">
        <v>1.92</v>
      </c>
      <c r="E498" s="346">
        <v>1.78</v>
      </c>
      <c r="F498" s="311">
        <v>1.62</v>
      </c>
      <c r="G498" s="311">
        <v>1.37</v>
      </c>
      <c r="H498" s="311">
        <v>1.17</v>
      </c>
      <c r="I498" s="311">
        <v>1.08</v>
      </c>
      <c r="J498" s="312"/>
      <c r="K498" s="311">
        <v>1.01</v>
      </c>
      <c r="L498" s="348">
        <v>0.935</v>
      </c>
      <c r="M498" s="312"/>
      <c r="N498" s="361">
        <v>0.86</v>
      </c>
      <c r="O498" s="361">
        <v>0.785</v>
      </c>
      <c r="P498" s="335">
        <v>0.625</v>
      </c>
      <c r="Q498" s="335">
        <v>0.47</v>
      </c>
      <c r="R498" s="335">
        <v>0.4125</v>
      </c>
      <c r="S498" s="335">
        <v>0.36</v>
      </c>
      <c r="T498" s="335">
        <v>0.3125</v>
      </c>
      <c r="U498" s="335">
        <v>0.27</v>
      </c>
      <c r="V498" s="335">
        <v>0.24</v>
      </c>
      <c r="W498" s="335">
        <v>0.215</v>
      </c>
      <c r="X498" s="335">
        <v>0.18</v>
      </c>
      <c r="Y498" s="335">
        <v>0.145</v>
      </c>
      <c r="Z498" s="316">
        <f t="shared" si="3"/>
        <v>17.84</v>
      </c>
      <c r="AA498" s="317">
        <f t="shared" si="405"/>
        <v>8.333333333</v>
      </c>
      <c r="AB498" s="317">
        <f t="shared" ref="AB498:AF498" si="998">IF(ISERROR((D498/E498-1)*100),"n/a",(D498/E498-1)*100)</f>
        <v>7.865168539</v>
      </c>
      <c r="AC498" s="318">
        <f t="shared" si="998"/>
        <v>9.87654321</v>
      </c>
      <c r="AD498" s="318">
        <f t="shared" si="998"/>
        <v>18.24817518</v>
      </c>
      <c r="AE498" s="318">
        <f t="shared" si="998"/>
        <v>17.09401709</v>
      </c>
      <c r="AF498" s="318">
        <f t="shared" si="998"/>
        <v>8.333333333</v>
      </c>
      <c r="AG498" s="318">
        <f t="shared" si="870"/>
        <v>6.930693069</v>
      </c>
      <c r="AH498" s="318">
        <f t="shared" si="871"/>
        <v>8.021390374</v>
      </c>
      <c r="AI498" s="318">
        <f t="shared" si="872"/>
        <v>8.720930233</v>
      </c>
      <c r="AJ498" s="318">
        <f t="shared" ref="AJ498:AT498" si="999">IF(ISERROR((N498/O498-1)*100),"n/a",(N498/O498-1)*100)</f>
        <v>9.554140127</v>
      </c>
      <c r="AK498" s="318">
        <f t="shared" si="999"/>
        <v>25.6</v>
      </c>
      <c r="AL498" s="318">
        <f t="shared" si="999"/>
        <v>32.9787234</v>
      </c>
      <c r="AM498" s="318">
        <f t="shared" si="999"/>
        <v>13.93939394</v>
      </c>
      <c r="AN498" s="318">
        <f t="shared" si="999"/>
        <v>14.58333333</v>
      </c>
      <c r="AO498" s="318">
        <f t="shared" si="999"/>
        <v>15.2</v>
      </c>
      <c r="AP498" s="318">
        <f t="shared" si="999"/>
        <v>15.74074074</v>
      </c>
      <c r="AQ498" s="318">
        <f t="shared" si="999"/>
        <v>12.5</v>
      </c>
      <c r="AR498" s="318">
        <f t="shared" si="999"/>
        <v>11.62790698</v>
      </c>
      <c r="AS498" s="318">
        <f t="shared" si="999"/>
        <v>19.44444444</v>
      </c>
      <c r="AT498" s="318">
        <f t="shared" si="999"/>
        <v>24.13793103</v>
      </c>
      <c r="AU498" s="319">
        <f t="shared" si="9"/>
        <v>14.43650992</v>
      </c>
      <c r="AV498" s="320">
        <f t="shared" si="10"/>
        <v>6.942948069</v>
      </c>
    </row>
    <row r="499" ht="11.25" customHeight="1">
      <c r="A499" s="133" t="s">
        <v>358</v>
      </c>
      <c r="B499" s="99" t="s">
        <v>359</v>
      </c>
      <c r="C499" s="309">
        <v>0.815</v>
      </c>
      <c r="D499" s="310">
        <v>0.79</v>
      </c>
      <c r="E499" s="310">
        <v>0.77</v>
      </c>
      <c r="F499" s="309">
        <v>0.75</v>
      </c>
      <c r="G499" s="309">
        <v>0.73</v>
      </c>
      <c r="H499" s="309">
        <v>0.71</v>
      </c>
      <c r="I499" s="309">
        <v>0.69</v>
      </c>
      <c r="J499" s="322" t="s">
        <v>2154</v>
      </c>
      <c r="K499" s="309">
        <v>0.67</v>
      </c>
      <c r="L499" s="323">
        <v>0.65</v>
      </c>
      <c r="M499" s="322"/>
      <c r="N499" s="356">
        <v>0.63</v>
      </c>
      <c r="O499" s="357">
        <v>0.62</v>
      </c>
      <c r="P499" s="324">
        <v>0.59</v>
      </c>
      <c r="Q499" s="324">
        <v>0.55</v>
      </c>
      <c r="R499" s="324">
        <v>0.515</v>
      </c>
      <c r="S499" s="324">
        <v>0.48667</v>
      </c>
      <c r="T499" s="324">
        <v>0.46</v>
      </c>
      <c r="U499" s="324">
        <v>0.43333</v>
      </c>
      <c r="V499" s="324">
        <v>0.41333</v>
      </c>
      <c r="W499" s="324">
        <v>0.3956</v>
      </c>
      <c r="X499" s="324">
        <v>0.3778</v>
      </c>
      <c r="Y499" s="324">
        <v>0.36</v>
      </c>
      <c r="Z499" s="316">
        <f t="shared" si="3"/>
        <v>12.40673</v>
      </c>
      <c r="AA499" s="317">
        <f t="shared" si="405"/>
        <v>3.164556962</v>
      </c>
      <c r="AB499" s="317">
        <f t="shared" ref="AB499:AF499" si="1000">IF(ISERROR((D499/E499-1)*100),"n/a",(D499/E499-1)*100)</f>
        <v>2.597402597</v>
      </c>
      <c r="AC499" s="318">
        <f t="shared" si="1000"/>
        <v>2.666666667</v>
      </c>
      <c r="AD499" s="318">
        <f t="shared" si="1000"/>
        <v>2.739726027</v>
      </c>
      <c r="AE499" s="318">
        <f t="shared" si="1000"/>
        <v>2.816901408</v>
      </c>
      <c r="AF499" s="318">
        <f t="shared" si="1000"/>
        <v>2.898550725</v>
      </c>
      <c r="AG499" s="318">
        <f t="shared" si="870"/>
        <v>2.985074627</v>
      </c>
      <c r="AH499" s="318">
        <f t="shared" si="871"/>
        <v>3.076923077</v>
      </c>
      <c r="AI499" s="318">
        <f t="shared" si="872"/>
        <v>3.174603175</v>
      </c>
      <c r="AJ499" s="318">
        <f t="shared" ref="AJ499:AT499" si="1001">IF(ISERROR((N499/O499-1)*100),"n/a",(N499/O499-1)*100)</f>
        <v>1.612903226</v>
      </c>
      <c r="AK499" s="318">
        <f t="shared" si="1001"/>
        <v>5.084745763</v>
      </c>
      <c r="AL499" s="318">
        <f t="shared" si="1001"/>
        <v>7.272727273</v>
      </c>
      <c r="AM499" s="318">
        <f t="shared" si="1001"/>
        <v>6.796116505</v>
      </c>
      <c r="AN499" s="318">
        <f t="shared" si="1001"/>
        <v>5.821193006</v>
      </c>
      <c r="AO499" s="318">
        <f t="shared" si="1001"/>
        <v>5.797826087</v>
      </c>
      <c r="AP499" s="318">
        <f t="shared" si="1001"/>
        <v>6.154662728</v>
      </c>
      <c r="AQ499" s="318">
        <f t="shared" si="1001"/>
        <v>4.8387487</v>
      </c>
      <c r="AR499" s="318">
        <f t="shared" si="1001"/>
        <v>4.481799798</v>
      </c>
      <c r="AS499" s="318">
        <f t="shared" si="1001"/>
        <v>4.71148756</v>
      </c>
      <c r="AT499" s="318">
        <f t="shared" si="1001"/>
        <v>4.944444444</v>
      </c>
      <c r="AU499" s="319">
        <f t="shared" si="9"/>
        <v>4.181853018</v>
      </c>
      <c r="AV499" s="320">
        <f t="shared" si="10"/>
        <v>1.613682772</v>
      </c>
    </row>
    <row r="500" ht="11.25" customHeight="1">
      <c r="A500" s="233" t="s">
        <v>2090</v>
      </c>
      <c r="B500" s="99" t="s">
        <v>2091</v>
      </c>
      <c r="C500" s="310">
        <v>3.0</v>
      </c>
      <c r="D500" s="310">
        <v>1.92</v>
      </c>
      <c r="E500" s="310">
        <v>1.28</v>
      </c>
      <c r="F500" s="310">
        <v>1.0</v>
      </c>
      <c r="G500" s="349">
        <v>0.0</v>
      </c>
      <c r="H500" s="349">
        <v>0.0</v>
      </c>
      <c r="I500" s="349">
        <v>0.0</v>
      </c>
      <c r="J500" s="349"/>
      <c r="K500" s="349">
        <v>0.0</v>
      </c>
      <c r="L500" s="327">
        <v>0.0</v>
      </c>
      <c r="M500" s="349"/>
      <c r="N500" s="357">
        <v>0.0</v>
      </c>
      <c r="O500" s="357">
        <v>0.0</v>
      </c>
      <c r="P500" s="325">
        <v>0.0</v>
      </c>
      <c r="Q500" s="325">
        <v>0.0</v>
      </c>
      <c r="R500" s="325">
        <v>0.0</v>
      </c>
      <c r="S500" s="325">
        <v>0.0</v>
      </c>
      <c r="T500" s="325">
        <v>0.0</v>
      </c>
      <c r="U500" s="325">
        <v>0.0</v>
      </c>
      <c r="V500" s="325">
        <v>0.0</v>
      </c>
      <c r="W500" s="325">
        <v>0.0</v>
      </c>
      <c r="X500" s="325">
        <v>0.0</v>
      </c>
      <c r="Y500" s="325">
        <v>0.0</v>
      </c>
      <c r="Z500" s="316">
        <f t="shared" si="3"/>
        <v>7.2</v>
      </c>
      <c r="AA500" s="317">
        <f t="shared" si="405"/>
        <v>56.25</v>
      </c>
      <c r="AB500" s="317">
        <f t="shared" ref="AB500:AF500" si="1002">IF(ISERROR((D500/E500-1)*100),"n/a",(D500/E500-1)*100)</f>
        <v>50</v>
      </c>
      <c r="AC500" s="318">
        <f t="shared" si="1002"/>
        <v>28</v>
      </c>
      <c r="AD500" s="318" t="str">
        <f t="shared" si="1002"/>
        <v>n/a</v>
      </c>
      <c r="AE500" s="318" t="str">
        <f t="shared" si="1002"/>
        <v>n/a</v>
      </c>
      <c r="AF500" s="318" t="str">
        <f t="shared" si="1002"/>
        <v>n/a</v>
      </c>
      <c r="AG500" s="318" t="str">
        <f t="shared" si="870"/>
        <v>n/a</v>
      </c>
      <c r="AH500" s="318" t="str">
        <f t="shared" si="871"/>
        <v>n/a</v>
      </c>
      <c r="AI500" s="318" t="str">
        <f t="shared" si="872"/>
        <v>n/a</v>
      </c>
      <c r="AJ500" s="318" t="str">
        <f t="shared" ref="AJ500:AT500" si="1003">IF(ISERROR((N500/O500-1)*100),"n/a",(N500/O500-1)*100)</f>
        <v>n/a</v>
      </c>
      <c r="AK500" s="318" t="str">
        <f t="shared" si="1003"/>
        <v>n/a</v>
      </c>
      <c r="AL500" s="318" t="str">
        <f t="shared" si="1003"/>
        <v>n/a</v>
      </c>
      <c r="AM500" s="318" t="str">
        <f t="shared" si="1003"/>
        <v>n/a</v>
      </c>
      <c r="AN500" s="318" t="str">
        <f t="shared" si="1003"/>
        <v>n/a</v>
      </c>
      <c r="AO500" s="318" t="str">
        <f t="shared" si="1003"/>
        <v>n/a</v>
      </c>
      <c r="AP500" s="318" t="str">
        <f t="shared" si="1003"/>
        <v>n/a</v>
      </c>
      <c r="AQ500" s="318" t="str">
        <f t="shared" si="1003"/>
        <v>n/a</v>
      </c>
      <c r="AR500" s="318" t="str">
        <f t="shared" si="1003"/>
        <v>n/a</v>
      </c>
      <c r="AS500" s="318" t="str">
        <f t="shared" si="1003"/>
        <v>n/a</v>
      </c>
      <c r="AT500" s="318" t="str">
        <f t="shared" si="1003"/>
        <v>n/a</v>
      </c>
      <c r="AU500" s="319">
        <f t="shared" si="9"/>
        <v>44.75</v>
      </c>
      <c r="AV500" s="320">
        <f t="shared" si="10"/>
        <v>14.83871625</v>
      </c>
    </row>
    <row r="501" ht="11.25" customHeight="1">
      <c r="A501" s="133" t="s">
        <v>1355</v>
      </c>
      <c r="B501" s="99" t="s">
        <v>1356</v>
      </c>
      <c r="C501" s="309">
        <v>1.41</v>
      </c>
      <c r="D501" s="310">
        <v>1.32</v>
      </c>
      <c r="E501" s="310">
        <v>1.1749999999999998</v>
      </c>
      <c r="F501" s="328">
        <v>1.1</v>
      </c>
      <c r="G501" s="309">
        <v>1.075</v>
      </c>
      <c r="H501" s="309">
        <v>0.95</v>
      </c>
      <c r="I501" s="309">
        <v>0.785</v>
      </c>
      <c r="J501" s="322"/>
      <c r="K501" s="309">
        <v>0.725</v>
      </c>
      <c r="L501" s="323">
        <v>0.665</v>
      </c>
      <c r="M501" s="309"/>
      <c r="N501" s="357">
        <v>0.62</v>
      </c>
      <c r="O501" s="356">
        <v>0.62</v>
      </c>
      <c r="P501" s="324">
        <v>0.605</v>
      </c>
      <c r="Q501" s="324">
        <v>0.545</v>
      </c>
      <c r="R501" s="324">
        <v>0.485</v>
      </c>
      <c r="S501" s="324">
        <v>0.41</v>
      </c>
      <c r="T501" s="324">
        <v>0.28</v>
      </c>
      <c r="U501" s="324">
        <v>0.22</v>
      </c>
      <c r="V501" s="324">
        <v>0.1</v>
      </c>
      <c r="W501" s="325">
        <v>0.0</v>
      </c>
      <c r="X501" s="325">
        <v>0.0</v>
      </c>
      <c r="Y501" s="325">
        <v>0.0</v>
      </c>
      <c r="Z501" s="316">
        <f t="shared" si="3"/>
        <v>13.09</v>
      </c>
      <c r="AA501" s="317">
        <f t="shared" si="405"/>
        <v>6.818181818</v>
      </c>
      <c r="AB501" s="317">
        <f t="shared" ref="AB501:AF501" si="1004">IF(ISERROR((D501/E501-1)*100),"n/a",(D501/E501-1)*100)</f>
        <v>12.34042553</v>
      </c>
      <c r="AC501" s="318">
        <f t="shared" si="1004"/>
        <v>6.818181818</v>
      </c>
      <c r="AD501" s="318">
        <f t="shared" si="1004"/>
        <v>2.325581395</v>
      </c>
      <c r="AE501" s="318">
        <f t="shared" si="1004"/>
        <v>13.15789474</v>
      </c>
      <c r="AF501" s="318">
        <f t="shared" si="1004"/>
        <v>21.01910828</v>
      </c>
      <c r="AG501" s="318">
        <f t="shared" si="870"/>
        <v>8.275862069</v>
      </c>
      <c r="AH501" s="318">
        <f t="shared" si="871"/>
        <v>9.022556391</v>
      </c>
      <c r="AI501" s="318">
        <f t="shared" si="872"/>
        <v>7.258064516</v>
      </c>
      <c r="AJ501" s="318">
        <f t="shared" ref="AJ501:AT501" si="1005">IF(ISERROR((N501/O501-1)*100),"n/a",(N501/O501-1)*100)</f>
        <v>0</v>
      </c>
      <c r="AK501" s="318">
        <f t="shared" si="1005"/>
        <v>2.479338843</v>
      </c>
      <c r="AL501" s="318">
        <f t="shared" si="1005"/>
        <v>11.00917431</v>
      </c>
      <c r="AM501" s="318">
        <f t="shared" si="1005"/>
        <v>12.37113402</v>
      </c>
      <c r="AN501" s="318">
        <f t="shared" si="1005"/>
        <v>18.29268293</v>
      </c>
      <c r="AO501" s="318">
        <f t="shared" si="1005"/>
        <v>46.42857143</v>
      </c>
      <c r="AP501" s="318">
        <f t="shared" si="1005"/>
        <v>27.27272727</v>
      </c>
      <c r="AQ501" s="318">
        <f t="shared" si="1005"/>
        <v>120</v>
      </c>
      <c r="AR501" s="318" t="str">
        <f t="shared" si="1005"/>
        <v>n/a</v>
      </c>
      <c r="AS501" s="318" t="str">
        <f t="shared" si="1005"/>
        <v>n/a</v>
      </c>
      <c r="AT501" s="318" t="str">
        <f t="shared" si="1005"/>
        <v>n/a</v>
      </c>
      <c r="AU501" s="319">
        <f t="shared" si="9"/>
        <v>19.1111462</v>
      </c>
      <c r="AV501" s="320">
        <f t="shared" si="10"/>
        <v>28.25508622</v>
      </c>
    </row>
    <row r="502" ht="11.25" customHeight="1">
      <c r="A502" s="133" t="s">
        <v>1736</v>
      </c>
      <c r="B502" s="99" t="s">
        <v>1737</v>
      </c>
      <c r="C502" s="309">
        <v>1.74</v>
      </c>
      <c r="D502" s="310">
        <v>1.66</v>
      </c>
      <c r="E502" s="349">
        <v>1.6</v>
      </c>
      <c r="F502" s="337">
        <v>1.575</v>
      </c>
      <c r="G502" s="337">
        <v>1.475</v>
      </c>
      <c r="H502" s="337">
        <v>1.18092</v>
      </c>
      <c r="I502" s="337">
        <v>0.9001800000000001</v>
      </c>
      <c r="J502" s="338"/>
      <c r="K502" s="343">
        <v>0.65954</v>
      </c>
      <c r="L502" s="344">
        <v>0.65954</v>
      </c>
      <c r="M502" s="338"/>
      <c r="N502" s="364">
        <v>0.65954</v>
      </c>
      <c r="O502" s="364">
        <v>0.65954</v>
      </c>
      <c r="P502" s="340">
        <v>0.65954</v>
      </c>
      <c r="Q502" s="341">
        <v>0.65954</v>
      </c>
      <c r="R502" s="341">
        <v>0.52585</v>
      </c>
      <c r="S502" s="341">
        <v>0.46346</v>
      </c>
      <c r="T502" s="341">
        <v>0.40998</v>
      </c>
      <c r="U502" s="341">
        <v>0.20499</v>
      </c>
      <c r="V502" s="341">
        <v>0.18717</v>
      </c>
      <c r="W502" s="340">
        <v>0.17825</v>
      </c>
      <c r="X502" s="341">
        <v>0.17825</v>
      </c>
      <c r="Y502" s="340">
        <v>0.0</v>
      </c>
      <c r="Z502" s="316">
        <f t="shared" si="3"/>
        <v>16.23629</v>
      </c>
      <c r="AA502" s="317">
        <f t="shared" si="405"/>
        <v>4.819277108</v>
      </c>
      <c r="AB502" s="317">
        <f t="shared" ref="AB502:AF502" si="1006">IF(ISERROR((D502/E502-1)*100),"n/a",(D502/E502-1)*100)</f>
        <v>3.75</v>
      </c>
      <c r="AC502" s="318">
        <f t="shared" si="1006"/>
        <v>1.587301587</v>
      </c>
      <c r="AD502" s="318">
        <f t="shared" si="1006"/>
        <v>6.779661017</v>
      </c>
      <c r="AE502" s="318">
        <f t="shared" si="1006"/>
        <v>24.9026183</v>
      </c>
      <c r="AF502" s="318">
        <f t="shared" si="1006"/>
        <v>31.18709591</v>
      </c>
      <c r="AG502" s="318">
        <f t="shared" si="870"/>
        <v>36.48603572</v>
      </c>
      <c r="AH502" s="318">
        <f t="shared" si="871"/>
        <v>0</v>
      </c>
      <c r="AI502" s="318">
        <f t="shared" si="872"/>
        <v>0</v>
      </c>
      <c r="AJ502" s="318">
        <f t="shared" ref="AJ502:AT502" si="1007">IF(ISERROR((N502/O502-1)*100),"n/a",(N502/O502-1)*100)</f>
        <v>0</v>
      </c>
      <c r="AK502" s="318">
        <f t="shared" si="1007"/>
        <v>0</v>
      </c>
      <c r="AL502" s="318">
        <f t="shared" si="1007"/>
        <v>0</v>
      </c>
      <c r="AM502" s="318">
        <f t="shared" si="1007"/>
        <v>25.42359989</v>
      </c>
      <c r="AN502" s="318">
        <f t="shared" si="1007"/>
        <v>13.46178743</v>
      </c>
      <c r="AO502" s="318">
        <f t="shared" si="1007"/>
        <v>13.04453876</v>
      </c>
      <c r="AP502" s="318">
        <f t="shared" si="1007"/>
        <v>100</v>
      </c>
      <c r="AQ502" s="318">
        <f t="shared" si="1007"/>
        <v>9.520756531</v>
      </c>
      <c r="AR502" s="318">
        <f t="shared" si="1007"/>
        <v>5.004207574</v>
      </c>
      <c r="AS502" s="318">
        <f t="shared" si="1007"/>
        <v>0</v>
      </c>
      <c r="AT502" s="318" t="str">
        <f t="shared" si="1007"/>
        <v>n/a</v>
      </c>
      <c r="AU502" s="319">
        <f t="shared" si="9"/>
        <v>14.52457262</v>
      </c>
      <c r="AV502" s="320">
        <f t="shared" si="10"/>
        <v>23.70525313</v>
      </c>
    </row>
    <row r="503" ht="11.25" customHeight="1">
      <c r="A503" s="397" t="s">
        <v>1738</v>
      </c>
      <c r="B503" s="122" t="s">
        <v>1739</v>
      </c>
      <c r="C503" s="309">
        <v>1.0</v>
      </c>
      <c r="D503" s="310">
        <v>0.91</v>
      </c>
      <c r="E503" s="122">
        <v>0.82</v>
      </c>
      <c r="F503" s="258">
        <v>0.74</v>
      </c>
      <c r="G503" s="258">
        <v>0.66</v>
      </c>
      <c r="H503" s="258">
        <v>0.57</v>
      </c>
      <c r="I503" s="258">
        <v>0.52</v>
      </c>
      <c r="J503" s="258"/>
      <c r="K503" s="258">
        <v>0.52</v>
      </c>
      <c r="L503" s="99">
        <v>0.52</v>
      </c>
      <c r="M503" s="258"/>
      <c r="N503" s="232">
        <v>0.52</v>
      </c>
      <c r="O503" s="232">
        <v>0.78</v>
      </c>
      <c r="P503" s="55">
        <v>1.0</v>
      </c>
      <c r="Q503" s="55">
        <v>0.88</v>
      </c>
      <c r="R503" s="55">
        <v>0.525</v>
      </c>
      <c r="S503" s="55">
        <v>0.58</v>
      </c>
      <c r="T503" s="55">
        <v>0.47</v>
      </c>
      <c r="U503" s="55">
        <v>0.39</v>
      </c>
      <c r="V503" s="55">
        <v>0.3</v>
      </c>
      <c r="W503" s="55">
        <v>0.24</v>
      </c>
      <c r="X503" s="55">
        <v>0.2</v>
      </c>
      <c r="Y503" s="55">
        <v>0.0</v>
      </c>
      <c r="Z503" s="316">
        <f t="shared" si="3"/>
        <v>12.145</v>
      </c>
      <c r="AA503" s="317">
        <f t="shared" si="405"/>
        <v>9.89010989</v>
      </c>
      <c r="AB503" s="317">
        <f t="shared" ref="AB503:AF503" si="1008">IF(ISERROR((D503/E503-1)*100),"n/a",(D503/E503-1)*100)</f>
        <v>10.97560976</v>
      </c>
      <c r="AC503" s="318">
        <f t="shared" si="1008"/>
        <v>10.81081081</v>
      </c>
      <c r="AD503" s="318">
        <f t="shared" si="1008"/>
        <v>12.12121212</v>
      </c>
      <c r="AE503" s="318">
        <f t="shared" si="1008"/>
        <v>15.78947368</v>
      </c>
      <c r="AF503" s="318">
        <f t="shared" si="1008"/>
        <v>9.615384615</v>
      </c>
      <c r="AG503" s="318">
        <f t="shared" si="870"/>
        <v>0</v>
      </c>
      <c r="AH503" s="318">
        <f t="shared" si="871"/>
        <v>0</v>
      </c>
      <c r="AI503" s="318">
        <f t="shared" si="872"/>
        <v>0</v>
      </c>
      <c r="AJ503" s="318">
        <f t="shared" ref="AJ503:AT503" si="1009">IF(ISERROR((N503/O503-1)*100),"n/a",(N503/O503-1)*100)</f>
        <v>-33.33333333</v>
      </c>
      <c r="AK503" s="318">
        <f t="shared" si="1009"/>
        <v>-22</v>
      </c>
      <c r="AL503" s="318">
        <f t="shared" si="1009"/>
        <v>13.63636364</v>
      </c>
      <c r="AM503" s="318">
        <f t="shared" si="1009"/>
        <v>67.61904762</v>
      </c>
      <c r="AN503" s="318">
        <f t="shared" si="1009"/>
        <v>-9.482758621</v>
      </c>
      <c r="AO503" s="318">
        <f t="shared" si="1009"/>
        <v>23.40425532</v>
      </c>
      <c r="AP503" s="318">
        <f t="shared" si="1009"/>
        <v>20.51282051</v>
      </c>
      <c r="AQ503" s="318">
        <f t="shared" si="1009"/>
        <v>30</v>
      </c>
      <c r="AR503" s="318">
        <f t="shared" si="1009"/>
        <v>25</v>
      </c>
      <c r="AS503" s="318">
        <f t="shared" si="1009"/>
        <v>20</v>
      </c>
      <c r="AT503" s="318" t="str">
        <f t="shared" si="1009"/>
        <v>n/a</v>
      </c>
      <c r="AU503" s="319">
        <f t="shared" si="9"/>
        <v>10.76626295</v>
      </c>
      <c r="AV503" s="320">
        <f t="shared" si="10"/>
        <v>21.02691089</v>
      </c>
    </row>
    <row r="504" ht="11.25" customHeight="1">
      <c r="A504" s="362" t="s">
        <v>1741</v>
      </c>
      <c r="B504" s="99" t="s">
        <v>1742</v>
      </c>
      <c r="C504" s="309">
        <v>0.5</v>
      </c>
      <c r="D504" s="349">
        <v>0.48</v>
      </c>
      <c r="E504" s="316">
        <v>0.45999999999999996</v>
      </c>
      <c r="F504" s="328">
        <v>0.4</v>
      </c>
      <c r="G504" s="309">
        <v>0.325</v>
      </c>
      <c r="H504" s="309">
        <v>0.2</v>
      </c>
      <c r="I504" s="309">
        <v>0.16</v>
      </c>
      <c r="J504" s="322"/>
      <c r="K504" s="328">
        <v>0.0</v>
      </c>
      <c r="L504" s="326">
        <v>0.0</v>
      </c>
      <c r="M504" s="322"/>
      <c r="N504" s="357">
        <v>0.0</v>
      </c>
      <c r="O504" s="357">
        <v>0.0</v>
      </c>
      <c r="P504" s="325">
        <v>0.0</v>
      </c>
      <c r="Q504" s="325">
        <v>0.0</v>
      </c>
      <c r="R504" s="325">
        <v>0.0</v>
      </c>
      <c r="S504" s="325">
        <v>0.0</v>
      </c>
      <c r="T504" s="325">
        <v>0.0</v>
      </c>
      <c r="U504" s="325">
        <v>0.0</v>
      </c>
      <c r="V504" s="324">
        <v>5.0</v>
      </c>
      <c r="W504" s="324">
        <v>8.0</v>
      </c>
      <c r="X504" s="324">
        <v>4.81</v>
      </c>
      <c r="Y504" s="324">
        <v>3.6</v>
      </c>
      <c r="Z504" s="316">
        <f t="shared" si="3"/>
        <v>23.935</v>
      </c>
      <c r="AA504" s="317">
        <f t="shared" si="405"/>
        <v>4.166666667</v>
      </c>
      <c r="AB504" s="317">
        <f t="shared" ref="AB504:AF504" si="1010">IF(ISERROR((D504/E504-1)*100),"n/a",(D504/E504-1)*100)</f>
        <v>4.347826087</v>
      </c>
      <c r="AC504" s="318">
        <f t="shared" si="1010"/>
        <v>15</v>
      </c>
      <c r="AD504" s="318">
        <f t="shared" si="1010"/>
        <v>23.07692308</v>
      </c>
      <c r="AE504" s="318">
        <f t="shared" si="1010"/>
        <v>62.5</v>
      </c>
      <c r="AF504" s="318">
        <f t="shared" si="1010"/>
        <v>25</v>
      </c>
      <c r="AG504" s="318" t="str">
        <f t="shared" si="870"/>
        <v>n/a</v>
      </c>
      <c r="AH504" s="318" t="str">
        <f t="shared" si="871"/>
        <v>n/a</v>
      </c>
      <c r="AI504" s="318" t="str">
        <f t="shared" si="872"/>
        <v>n/a</v>
      </c>
      <c r="AJ504" s="318" t="str">
        <f t="shared" ref="AJ504:AT504" si="1011">IF(ISERROR((N504/O504-1)*100),"n/a",(N504/O504-1)*100)</f>
        <v>n/a</v>
      </c>
      <c r="AK504" s="318" t="str">
        <f t="shared" si="1011"/>
        <v>n/a</v>
      </c>
      <c r="AL504" s="318" t="str">
        <f t="shared" si="1011"/>
        <v>n/a</v>
      </c>
      <c r="AM504" s="318" t="str">
        <f t="shared" si="1011"/>
        <v>n/a</v>
      </c>
      <c r="AN504" s="318" t="str">
        <f t="shared" si="1011"/>
        <v>n/a</v>
      </c>
      <c r="AO504" s="318" t="str">
        <f t="shared" si="1011"/>
        <v>n/a</v>
      </c>
      <c r="AP504" s="318" t="str">
        <f t="shared" si="1011"/>
        <v>n/a</v>
      </c>
      <c r="AQ504" s="318">
        <f t="shared" si="1011"/>
        <v>-100</v>
      </c>
      <c r="AR504" s="318">
        <f t="shared" si="1011"/>
        <v>-37.5</v>
      </c>
      <c r="AS504" s="318">
        <f t="shared" si="1011"/>
        <v>66.32016632</v>
      </c>
      <c r="AT504" s="318">
        <f t="shared" si="1011"/>
        <v>33.61111111</v>
      </c>
      <c r="AU504" s="319">
        <f t="shared" si="9"/>
        <v>9.652269326</v>
      </c>
      <c r="AV504" s="320">
        <f t="shared" si="10"/>
        <v>48.68004074</v>
      </c>
    </row>
    <row r="505" ht="11.25" customHeight="1">
      <c r="A505" s="382" t="s">
        <v>1939</v>
      </c>
      <c r="B505" s="258" t="s">
        <v>1940</v>
      </c>
      <c r="C505" s="309">
        <v>0.8</v>
      </c>
      <c r="D505" s="310">
        <v>0.74</v>
      </c>
      <c r="E505" s="99">
        <v>0.66</v>
      </c>
      <c r="F505" s="258">
        <v>0.58</v>
      </c>
      <c r="G505" s="258">
        <v>0.48</v>
      </c>
      <c r="H505" s="258">
        <v>0.32</v>
      </c>
      <c r="I505" s="258">
        <v>0.24</v>
      </c>
      <c r="J505" s="258"/>
      <c r="K505" s="258">
        <v>0.24</v>
      </c>
      <c r="L505" s="99">
        <v>0.24</v>
      </c>
      <c r="M505" s="258"/>
      <c r="N505" s="232">
        <v>0.24</v>
      </c>
      <c r="O505" s="232">
        <v>0.42</v>
      </c>
      <c r="P505" s="55">
        <v>0.64</v>
      </c>
      <c r="Q505" s="55">
        <v>0.6</v>
      </c>
      <c r="R505" s="55">
        <v>0.58</v>
      </c>
      <c r="S505" s="55">
        <v>0.53</v>
      </c>
      <c r="T505" s="55">
        <v>0.47</v>
      </c>
      <c r="U505" s="55">
        <v>0.42</v>
      </c>
      <c r="V505" s="55">
        <v>0.37</v>
      </c>
      <c r="W505" s="55">
        <v>0.32</v>
      </c>
      <c r="X505" s="55">
        <v>0.28</v>
      </c>
      <c r="Y505" s="55">
        <v>0.0</v>
      </c>
      <c r="Z505" s="316">
        <f t="shared" si="3"/>
        <v>9.17</v>
      </c>
      <c r="AA505" s="317">
        <f t="shared" si="405"/>
        <v>8.108108108</v>
      </c>
      <c r="AB505" s="317">
        <f t="shared" ref="AB505:AF505" si="1012">IF(ISERROR((D505/E505-1)*100),"n/a",(D505/E505-1)*100)</f>
        <v>12.12121212</v>
      </c>
      <c r="AC505" s="318">
        <f t="shared" si="1012"/>
        <v>13.79310345</v>
      </c>
      <c r="AD505" s="318">
        <f t="shared" si="1012"/>
        <v>20.83333333</v>
      </c>
      <c r="AE505" s="318">
        <f t="shared" si="1012"/>
        <v>50</v>
      </c>
      <c r="AF505" s="318">
        <f t="shared" si="1012"/>
        <v>33.33333333</v>
      </c>
      <c r="AG505" s="318">
        <f t="shared" si="870"/>
        <v>0</v>
      </c>
      <c r="AH505" s="318">
        <f t="shared" si="871"/>
        <v>0</v>
      </c>
      <c r="AI505" s="318">
        <f t="shared" si="872"/>
        <v>0</v>
      </c>
      <c r="AJ505" s="318">
        <f t="shared" ref="AJ505:AT505" si="1013">IF(ISERROR((N505/O505-1)*100),"n/a",(N505/O505-1)*100)</f>
        <v>-42.85714286</v>
      </c>
      <c r="AK505" s="318">
        <f t="shared" si="1013"/>
        <v>-34.375</v>
      </c>
      <c r="AL505" s="318">
        <f t="shared" si="1013"/>
        <v>6.666666667</v>
      </c>
      <c r="AM505" s="318">
        <f t="shared" si="1013"/>
        <v>3.448275862</v>
      </c>
      <c r="AN505" s="318">
        <f t="shared" si="1013"/>
        <v>9.433962264</v>
      </c>
      <c r="AO505" s="318">
        <f t="shared" si="1013"/>
        <v>12.76595745</v>
      </c>
      <c r="AP505" s="318">
        <f t="shared" si="1013"/>
        <v>11.9047619</v>
      </c>
      <c r="AQ505" s="318">
        <f t="shared" si="1013"/>
        <v>13.51351351</v>
      </c>
      <c r="AR505" s="318">
        <f t="shared" si="1013"/>
        <v>15.625</v>
      </c>
      <c r="AS505" s="318">
        <f t="shared" si="1013"/>
        <v>14.28571429</v>
      </c>
      <c r="AT505" s="318" t="str">
        <f t="shared" si="1013"/>
        <v>n/a</v>
      </c>
      <c r="AU505" s="319">
        <f t="shared" si="9"/>
        <v>7.821094707</v>
      </c>
      <c r="AV505" s="320">
        <f t="shared" si="10"/>
        <v>20.2554152</v>
      </c>
    </row>
    <row r="506" ht="11.25" customHeight="1">
      <c r="A506" s="99" t="s">
        <v>933</v>
      </c>
      <c r="B506" s="99" t="s">
        <v>934</v>
      </c>
      <c r="C506" s="309">
        <v>1.46</v>
      </c>
      <c r="D506" s="310">
        <v>1.32</v>
      </c>
      <c r="E506" s="316">
        <v>1.1</v>
      </c>
      <c r="F506" s="309">
        <v>1.0</v>
      </c>
      <c r="G506" s="309">
        <v>0.88</v>
      </c>
      <c r="H506" s="309">
        <v>0.76</v>
      </c>
      <c r="I506" s="309">
        <v>0.64</v>
      </c>
      <c r="J506" s="322"/>
      <c r="K506" s="309">
        <v>0.55</v>
      </c>
      <c r="L506" s="323">
        <v>0.5</v>
      </c>
      <c r="M506" s="322"/>
      <c r="N506" s="356">
        <v>0.255</v>
      </c>
      <c r="O506" s="357">
        <v>0.045</v>
      </c>
      <c r="P506" s="324">
        <v>0.315</v>
      </c>
      <c r="Q506" s="325">
        <v>0.2875</v>
      </c>
      <c r="R506" s="325">
        <v>0.38</v>
      </c>
      <c r="S506" s="324">
        <v>0.38</v>
      </c>
      <c r="T506" s="324">
        <v>0.37</v>
      </c>
      <c r="U506" s="325">
        <v>0.34</v>
      </c>
      <c r="V506" s="325">
        <v>0.34</v>
      </c>
      <c r="W506" s="324">
        <v>0.34</v>
      </c>
      <c r="X506" s="324">
        <v>0.3</v>
      </c>
      <c r="Y506" s="325">
        <v>0.2225</v>
      </c>
      <c r="Z506" s="316">
        <f t="shared" si="3"/>
        <v>11.785</v>
      </c>
      <c r="AA506" s="317">
        <f t="shared" si="405"/>
        <v>10.60606061</v>
      </c>
      <c r="AB506" s="317">
        <f t="shared" ref="AB506:AF506" si="1014">IF(ISERROR((D506/E506-1)*100),"n/a",(D506/E506-1)*100)</f>
        <v>20</v>
      </c>
      <c r="AC506" s="318">
        <f t="shared" si="1014"/>
        <v>10</v>
      </c>
      <c r="AD506" s="318">
        <f t="shared" si="1014"/>
        <v>13.63636364</v>
      </c>
      <c r="AE506" s="318">
        <f t="shared" si="1014"/>
        <v>15.78947368</v>
      </c>
      <c r="AF506" s="318">
        <f t="shared" si="1014"/>
        <v>18.75</v>
      </c>
      <c r="AG506" s="318">
        <f t="shared" si="870"/>
        <v>16.36363636</v>
      </c>
      <c r="AH506" s="318">
        <f t="shared" si="871"/>
        <v>10</v>
      </c>
      <c r="AI506" s="318">
        <f t="shared" si="872"/>
        <v>96.07843137</v>
      </c>
      <c r="AJ506" s="318">
        <f t="shared" ref="AJ506:AT506" si="1015">IF(ISERROR((N506/O506-1)*100),"n/a",(N506/O506-1)*100)</f>
        <v>466.6666667</v>
      </c>
      <c r="AK506" s="318">
        <f t="shared" si="1015"/>
        <v>-85.71428571</v>
      </c>
      <c r="AL506" s="318">
        <f t="shared" si="1015"/>
        <v>9.565217391</v>
      </c>
      <c r="AM506" s="318">
        <f t="shared" si="1015"/>
        <v>-24.34210526</v>
      </c>
      <c r="AN506" s="318">
        <f t="shared" si="1015"/>
        <v>0</v>
      </c>
      <c r="AO506" s="318">
        <f t="shared" si="1015"/>
        <v>2.702702703</v>
      </c>
      <c r="AP506" s="318">
        <f t="shared" si="1015"/>
        <v>8.823529412</v>
      </c>
      <c r="AQ506" s="318">
        <f t="shared" si="1015"/>
        <v>0</v>
      </c>
      <c r="AR506" s="318">
        <f t="shared" si="1015"/>
        <v>0</v>
      </c>
      <c r="AS506" s="318">
        <f t="shared" si="1015"/>
        <v>13.33333333</v>
      </c>
      <c r="AT506" s="318">
        <f t="shared" si="1015"/>
        <v>34.83146067</v>
      </c>
      <c r="AU506" s="319">
        <f t="shared" si="9"/>
        <v>31.85452424</v>
      </c>
      <c r="AV506" s="320">
        <f t="shared" si="10"/>
        <v>107.1125438</v>
      </c>
    </row>
    <row r="507" ht="11.25" customHeight="1">
      <c r="A507" s="331" t="s">
        <v>360</v>
      </c>
      <c r="B507" s="331" t="s">
        <v>361</v>
      </c>
      <c r="C507" s="309">
        <v>1.38</v>
      </c>
      <c r="D507" s="310">
        <v>1.32</v>
      </c>
      <c r="E507" s="316">
        <v>1.26</v>
      </c>
      <c r="F507" s="309">
        <v>1.205</v>
      </c>
      <c r="G507" s="309">
        <v>1.155</v>
      </c>
      <c r="H507" s="309">
        <v>1.1084666666666667</v>
      </c>
      <c r="I507" s="309">
        <v>1.0702666666666667</v>
      </c>
      <c r="J507" s="322"/>
      <c r="K507" s="309">
        <v>1.0369333333333335</v>
      </c>
      <c r="L507" s="323">
        <v>1.0102666666666666</v>
      </c>
      <c r="M507" s="322"/>
      <c r="N507" s="356">
        <v>0.99</v>
      </c>
      <c r="O507" s="356">
        <v>0.9734666666666666</v>
      </c>
      <c r="P507" s="324">
        <v>0.9555999999999999</v>
      </c>
      <c r="Q507" s="324">
        <v>0.9377333333333334</v>
      </c>
      <c r="R507" s="324">
        <v>0.9244</v>
      </c>
      <c r="S507" s="324">
        <v>0.916</v>
      </c>
      <c r="T507" s="324">
        <v>0.9066666666666667</v>
      </c>
      <c r="U507" s="324">
        <v>0.8986666666666667</v>
      </c>
      <c r="V507" s="324">
        <v>0.892</v>
      </c>
      <c r="W507" s="324">
        <v>0.8853333333333334</v>
      </c>
      <c r="X507" s="324">
        <v>0.8766666666666666</v>
      </c>
      <c r="Y507" s="324">
        <v>0.8666666666666667</v>
      </c>
      <c r="Z507" s="316">
        <f t="shared" si="3"/>
        <v>21.56913333</v>
      </c>
      <c r="AA507" s="317">
        <f t="shared" si="405"/>
        <v>4.545454545</v>
      </c>
      <c r="AB507" s="317">
        <f t="shared" ref="AB507:AF507" si="1016">IF(ISERROR((D507/E507-1)*100),"n/a",(D507/E507-1)*100)</f>
        <v>4.761904762</v>
      </c>
      <c r="AC507" s="318">
        <f t="shared" si="1016"/>
        <v>4.564315353</v>
      </c>
      <c r="AD507" s="318">
        <f t="shared" si="1016"/>
        <v>4.329004329</v>
      </c>
      <c r="AE507" s="318">
        <f t="shared" si="1016"/>
        <v>4.197991219</v>
      </c>
      <c r="AF507" s="318">
        <f t="shared" si="1016"/>
        <v>3.569203937</v>
      </c>
      <c r="AG507" s="318">
        <f t="shared" si="870"/>
        <v>3.214607175</v>
      </c>
      <c r="AH507" s="318">
        <f t="shared" si="871"/>
        <v>2.639567111</v>
      </c>
      <c r="AI507" s="318">
        <f t="shared" si="872"/>
        <v>2.047138047</v>
      </c>
      <c r="AJ507" s="318">
        <f t="shared" ref="AJ507:AT507" si="1017">IF(ISERROR((N507/O507-1)*100),"n/a",(N507/O507-1)*100)</f>
        <v>1.69839748</v>
      </c>
      <c r="AK507" s="318">
        <f t="shared" si="1017"/>
        <v>1.86968048</v>
      </c>
      <c r="AL507" s="318">
        <f t="shared" si="1017"/>
        <v>1.905303569</v>
      </c>
      <c r="AM507" s="318">
        <f t="shared" si="1017"/>
        <v>1.442377037</v>
      </c>
      <c r="AN507" s="318">
        <f t="shared" si="1017"/>
        <v>0.9170305677</v>
      </c>
      <c r="AO507" s="318">
        <f t="shared" si="1017"/>
        <v>1.029411765</v>
      </c>
      <c r="AP507" s="318">
        <f t="shared" si="1017"/>
        <v>0.8902077151</v>
      </c>
      <c r="AQ507" s="318">
        <f t="shared" si="1017"/>
        <v>0.7473841555</v>
      </c>
      <c r="AR507" s="318">
        <f t="shared" si="1017"/>
        <v>0.7530120482</v>
      </c>
      <c r="AS507" s="318">
        <f t="shared" si="1017"/>
        <v>0.9885931559</v>
      </c>
      <c r="AT507" s="318">
        <f t="shared" si="1017"/>
        <v>1.153846154</v>
      </c>
      <c r="AU507" s="319">
        <f t="shared" si="9"/>
        <v>2.36322153</v>
      </c>
      <c r="AV507" s="320">
        <f t="shared" si="10"/>
        <v>1.47409643</v>
      </c>
    </row>
    <row r="508" ht="11.25" customHeight="1">
      <c r="A508" s="181" t="s">
        <v>363</v>
      </c>
      <c r="B508" s="122" t="s">
        <v>364</v>
      </c>
      <c r="C508" s="309">
        <v>1.465</v>
      </c>
      <c r="D508" s="310">
        <v>1.28</v>
      </c>
      <c r="E508" s="330">
        <v>1.0350000000000001</v>
      </c>
      <c r="F508" s="311">
        <v>1.015</v>
      </c>
      <c r="G508" s="311">
        <v>0.995</v>
      </c>
      <c r="H508" s="311">
        <v>0.975</v>
      </c>
      <c r="I508" s="311">
        <v>0.955</v>
      </c>
      <c r="J508" s="312"/>
      <c r="K508" s="311">
        <v>0.935</v>
      </c>
      <c r="L508" s="348">
        <v>0.915</v>
      </c>
      <c r="M508" s="312"/>
      <c r="N508" s="361">
        <v>0.895</v>
      </c>
      <c r="O508" s="361">
        <v>0.86</v>
      </c>
      <c r="P508" s="335">
        <v>0.78</v>
      </c>
      <c r="Q508" s="335">
        <v>0.7</v>
      </c>
      <c r="R508" s="335">
        <v>0.62</v>
      </c>
      <c r="S508" s="335">
        <v>0.53</v>
      </c>
      <c r="T508" s="335">
        <v>0.43</v>
      </c>
      <c r="U508" s="335">
        <v>0.39</v>
      </c>
      <c r="V508" s="335">
        <v>0.34</v>
      </c>
      <c r="W508" s="335">
        <v>0.31</v>
      </c>
      <c r="X508" s="335">
        <v>0.27</v>
      </c>
      <c r="Y508" s="335">
        <v>0.23</v>
      </c>
      <c r="Z508" s="316">
        <f t="shared" si="3"/>
        <v>15.925</v>
      </c>
      <c r="AA508" s="317">
        <f t="shared" si="405"/>
        <v>14.453125</v>
      </c>
      <c r="AB508" s="317">
        <f t="shared" ref="AB508:AF508" si="1018">IF(ISERROR((D508/E508-1)*100),"n/a",(D508/E508-1)*100)</f>
        <v>23.67149758</v>
      </c>
      <c r="AC508" s="318">
        <f t="shared" si="1018"/>
        <v>1.97044335</v>
      </c>
      <c r="AD508" s="318">
        <f t="shared" si="1018"/>
        <v>2.010050251</v>
      </c>
      <c r="AE508" s="318">
        <f t="shared" si="1018"/>
        <v>2.051282051</v>
      </c>
      <c r="AF508" s="318">
        <f t="shared" si="1018"/>
        <v>2.094240838</v>
      </c>
      <c r="AG508" s="318">
        <f t="shared" si="870"/>
        <v>2.139037433</v>
      </c>
      <c r="AH508" s="318">
        <f t="shared" si="871"/>
        <v>2.18579235</v>
      </c>
      <c r="AI508" s="318">
        <f t="shared" si="872"/>
        <v>2.234636872</v>
      </c>
      <c r="AJ508" s="318">
        <f t="shared" ref="AJ508:AT508" si="1019">IF(ISERROR((N508/O508-1)*100),"n/a",(N508/O508-1)*100)</f>
        <v>4.069767442</v>
      </c>
      <c r="AK508" s="318">
        <f t="shared" si="1019"/>
        <v>10.25641026</v>
      </c>
      <c r="AL508" s="318">
        <f t="shared" si="1019"/>
        <v>11.42857143</v>
      </c>
      <c r="AM508" s="318">
        <f t="shared" si="1019"/>
        <v>12.90322581</v>
      </c>
      <c r="AN508" s="318">
        <f t="shared" si="1019"/>
        <v>16.98113208</v>
      </c>
      <c r="AO508" s="318">
        <f t="shared" si="1019"/>
        <v>23.25581395</v>
      </c>
      <c r="AP508" s="318">
        <f t="shared" si="1019"/>
        <v>10.25641026</v>
      </c>
      <c r="AQ508" s="318">
        <f t="shared" si="1019"/>
        <v>14.70588235</v>
      </c>
      <c r="AR508" s="318">
        <f t="shared" si="1019"/>
        <v>9.677419355</v>
      </c>
      <c r="AS508" s="318">
        <f t="shared" si="1019"/>
        <v>14.81481481</v>
      </c>
      <c r="AT508" s="318">
        <f t="shared" si="1019"/>
        <v>17.39130435</v>
      </c>
      <c r="AU508" s="319">
        <f t="shared" si="9"/>
        <v>9.927542891</v>
      </c>
      <c r="AV508" s="320">
        <f t="shared" si="10"/>
        <v>7.305634207</v>
      </c>
    </row>
    <row r="509" ht="11.25" customHeight="1">
      <c r="A509" s="133" t="s">
        <v>1744</v>
      </c>
      <c r="B509" s="99" t="s">
        <v>1745</v>
      </c>
      <c r="C509" s="309">
        <v>1.1</v>
      </c>
      <c r="D509" s="310">
        <v>1.0</v>
      </c>
      <c r="E509" s="316">
        <v>0.908</v>
      </c>
      <c r="F509" s="309">
        <v>0.824</v>
      </c>
      <c r="G509" s="309">
        <v>0.748</v>
      </c>
      <c r="H509" s="309">
        <v>0.68</v>
      </c>
      <c r="I509" s="328">
        <v>0.0</v>
      </c>
      <c r="J509" s="322"/>
      <c r="K509" s="328">
        <v>0.0</v>
      </c>
      <c r="L509" s="326">
        <v>0.0</v>
      </c>
      <c r="M509" s="322"/>
      <c r="N509" s="357">
        <v>0.0</v>
      </c>
      <c r="O509" s="357">
        <v>0.0</v>
      </c>
      <c r="P509" s="325">
        <v>0.0</v>
      </c>
      <c r="Q509" s="325">
        <v>0.0</v>
      </c>
      <c r="R509" s="325">
        <v>0.0</v>
      </c>
      <c r="S509" s="325">
        <v>0.0</v>
      </c>
      <c r="T509" s="325">
        <v>0.0</v>
      </c>
      <c r="U509" s="325">
        <v>0.0</v>
      </c>
      <c r="V509" s="325">
        <v>0.0</v>
      </c>
      <c r="W509" s="325">
        <v>0.0</v>
      </c>
      <c r="X509" s="325">
        <v>0.0</v>
      </c>
      <c r="Y509" s="325">
        <v>0.0</v>
      </c>
      <c r="Z509" s="316">
        <f t="shared" si="3"/>
        <v>5.26</v>
      </c>
      <c r="AA509" s="317">
        <f t="shared" si="405"/>
        <v>10</v>
      </c>
      <c r="AB509" s="317">
        <f t="shared" ref="AB509:AF509" si="1020">IF(ISERROR((D509/E509-1)*100),"n/a",(D509/E509-1)*100)</f>
        <v>10.13215859</v>
      </c>
      <c r="AC509" s="318">
        <f t="shared" si="1020"/>
        <v>10.19417476</v>
      </c>
      <c r="AD509" s="318">
        <f t="shared" si="1020"/>
        <v>10.16042781</v>
      </c>
      <c r="AE509" s="318">
        <f t="shared" si="1020"/>
        <v>10</v>
      </c>
      <c r="AF509" s="318" t="str">
        <f t="shared" si="1020"/>
        <v>n/a</v>
      </c>
      <c r="AG509" s="318" t="str">
        <f t="shared" si="870"/>
        <v>n/a</v>
      </c>
      <c r="AH509" s="318" t="str">
        <f t="shared" si="871"/>
        <v>n/a</v>
      </c>
      <c r="AI509" s="318" t="str">
        <f t="shared" si="872"/>
        <v>n/a</v>
      </c>
      <c r="AJ509" s="318" t="str">
        <f t="shared" ref="AJ509:AT509" si="1021">IF(ISERROR((N509/O509-1)*100),"n/a",(N509/O509-1)*100)</f>
        <v>n/a</v>
      </c>
      <c r="AK509" s="318" t="str">
        <f t="shared" si="1021"/>
        <v>n/a</v>
      </c>
      <c r="AL509" s="318" t="str">
        <f t="shared" si="1021"/>
        <v>n/a</v>
      </c>
      <c r="AM509" s="318" t="str">
        <f t="shared" si="1021"/>
        <v>n/a</v>
      </c>
      <c r="AN509" s="318" t="str">
        <f t="shared" si="1021"/>
        <v>n/a</v>
      </c>
      <c r="AO509" s="318" t="str">
        <f t="shared" si="1021"/>
        <v>n/a</v>
      </c>
      <c r="AP509" s="318" t="str">
        <f t="shared" si="1021"/>
        <v>n/a</v>
      </c>
      <c r="AQ509" s="318" t="str">
        <f t="shared" si="1021"/>
        <v>n/a</v>
      </c>
      <c r="AR509" s="318" t="str">
        <f t="shared" si="1021"/>
        <v>n/a</v>
      </c>
      <c r="AS509" s="318" t="str">
        <f t="shared" si="1021"/>
        <v>n/a</v>
      </c>
      <c r="AT509" s="318" t="str">
        <f t="shared" si="1021"/>
        <v>n/a</v>
      </c>
      <c r="AU509" s="319">
        <f t="shared" si="9"/>
        <v>10.09735223</v>
      </c>
      <c r="AV509" s="320">
        <f t="shared" si="10"/>
        <v>0.09154169317</v>
      </c>
    </row>
    <row r="510" ht="11.25" customHeight="1">
      <c r="A510" s="99" t="s">
        <v>366</v>
      </c>
      <c r="B510" s="99" t="s">
        <v>367</v>
      </c>
      <c r="C510" s="309">
        <v>2.28</v>
      </c>
      <c r="D510" s="310">
        <v>2.08</v>
      </c>
      <c r="E510" s="316">
        <v>1.88</v>
      </c>
      <c r="F510" s="309">
        <v>1.72</v>
      </c>
      <c r="G510" s="309">
        <v>1.6</v>
      </c>
      <c r="H510" s="309">
        <v>1.48</v>
      </c>
      <c r="I510" s="309">
        <v>1.36</v>
      </c>
      <c r="J510" s="322"/>
      <c r="K510" s="309">
        <v>1.24</v>
      </c>
      <c r="L510" s="323">
        <v>1.12</v>
      </c>
      <c r="M510" s="322"/>
      <c r="N510" s="356">
        <v>1.04</v>
      </c>
      <c r="O510" s="356">
        <v>0.96</v>
      </c>
      <c r="P510" s="324">
        <v>0.88</v>
      </c>
      <c r="Q510" s="324">
        <v>0.8</v>
      </c>
      <c r="R510" s="324">
        <v>0.72</v>
      </c>
      <c r="S510" s="324">
        <v>0.64</v>
      </c>
      <c r="T510" s="324">
        <v>0.56</v>
      </c>
      <c r="U510" s="324">
        <v>0.46</v>
      </c>
      <c r="V510" s="324">
        <v>0.42</v>
      </c>
      <c r="W510" s="324">
        <v>0.4</v>
      </c>
      <c r="X510" s="324">
        <v>0.38</v>
      </c>
      <c r="Y510" s="324">
        <v>0.34</v>
      </c>
      <c r="Z510" s="316">
        <f t="shared" si="3"/>
        <v>22.36</v>
      </c>
      <c r="AA510" s="317">
        <f t="shared" si="405"/>
        <v>9.615384615</v>
      </c>
      <c r="AB510" s="317">
        <f t="shared" ref="AB510:AF510" si="1022">IF(ISERROR((D510/E510-1)*100),"n/a",(D510/E510-1)*100)</f>
        <v>10.63829787</v>
      </c>
      <c r="AC510" s="318">
        <f t="shared" si="1022"/>
        <v>9.302325581</v>
      </c>
      <c r="AD510" s="318">
        <f t="shared" si="1022"/>
        <v>7.5</v>
      </c>
      <c r="AE510" s="318">
        <f t="shared" si="1022"/>
        <v>8.108108108</v>
      </c>
      <c r="AF510" s="318">
        <f t="shared" si="1022"/>
        <v>8.823529412</v>
      </c>
      <c r="AG510" s="318">
        <f t="shared" si="870"/>
        <v>9.677419355</v>
      </c>
      <c r="AH510" s="318">
        <f t="shared" si="871"/>
        <v>10.71428571</v>
      </c>
      <c r="AI510" s="318">
        <f t="shared" si="872"/>
        <v>7.692307692</v>
      </c>
      <c r="AJ510" s="318">
        <f t="shared" ref="AJ510:AT510" si="1023">IF(ISERROR((N510/O510-1)*100),"n/a",(N510/O510-1)*100)</f>
        <v>8.333333333</v>
      </c>
      <c r="AK510" s="318">
        <f t="shared" si="1023"/>
        <v>9.090909091</v>
      </c>
      <c r="AL510" s="318">
        <f t="shared" si="1023"/>
        <v>10</v>
      </c>
      <c r="AM510" s="318">
        <f t="shared" si="1023"/>
        <v>11.11111111</v>
      </c>
      <c r="AN510" s="318">
        <f t="shared" si="1023"/>
        <v>12.5</v>
      </c>
      <c r="AO510" s="318">
        <f t="shared" si="1023"/>
        <v>14.28571429</v>
      </c>
      <c r="AP510" s="318">
        <f t="shared" si="1023"/>
        <v>21.73913043</v>
      </c>
      <c r="AQ510" s="318">
        <f t="shared" si="1023"/>
        <v>9.523809524</v>
      </c>
      <c r="AR510" s="318">
        <f t="shared" si="1023"/>
        <v>5</v>
      </c>
      <c r="AS510" s="318">
        <f t="shared" si="1023"/>
        <v>5.263157895</v>
      </c>
      <c r="AT510" s="318">
        <f t="shared" si="1023"/>
        <v>11.76470588</v>
      </c>
      <c r="AU510" s="319">
        <f t="shared" si="9"/>
        <v>10.0341765</v>
      </c>
      <c r="AV510" s="320">
        <f t="shared" si="10"/>
        <v>3.525946874</v>
      </c>
    </row>
    <row r="511" ht="11.25" customHeight="1">
      <c r="A511" s="151" t="s">
        <v>1357</v>
      </c>
      <c r="B511" s="122" t="s">
        <v>1358</v>
      </c>
      <c r="C511" s="292">
        <v>0.8</v>
      </c>
      <c r="D511" s="310">
        <v>0.78</v>
      </c>
      <c r="E511" s="316">
        <v>0.7049999999999998</v>
      </c>
      <c r="F511" s="328">
        <v>0.68</v>
      </c>
      <c r="G511" s="309">
        <v>0.675</v>
      </c>
      <c r="H511" s="309">
        <v>0.655</v>
      </c>
      <c r="I511" s="328">
        <v>0.64</v>
      </c>
      <c r="J511" s="322"/>
      <c r="K511" s="309">
        <v>0.62</v>
      </c>
      <c r="L511" s="323">
        <v>0.6</v>
      </c>
      <c r="M511" s="322"/>
      <c r="N511" s="357">
        <v>0.0</v>
      </c>
      <c r="O511" s="357">
        <v>0.0</v>
      </c>
      <c r="P511" s="325">
        <v>0.0</v>
      </c>
      <c r="Q511" s="325">
        <v>0.0</v>
      </c>
      <c r="R511" s="325">
        <v>0.0</v>
      </c>
      <c r="S511" s="325">
        <v>0.0</v>
      </c>
      <c r="T511" s="325">
        <v>0.0</v>
      </c>
      <c r="U511" s="325">
        <v>0.0</v>
      </c>
      <c r="V511" s="325">
        <v>0.0</v>
      </c>
      <c r="W511" s="325">
        <v>0.0</v>
      </c>
      <c r="X511" s="325">
        <v>0.0</v>
      </c>
      <c r="Y511" s="325">
        <v>0.0</v>
      </c>
      <c r="Z511" s="316">
        <f t="shared" si="3"/>
        <v>6.155</v>
      </c>
      <c r="AA511" s="317">
        <f t="shared" si="405"/>
        <v>2.564102564</v>
      </c>
      <c r="AB511" s="317">
        <f t="shared" ref="AB511:AF511" si="1024">IF(ISERROR((D511/E511-1)*100),"n/a",(D511/E511-1)*100)</f>
        <v>10.63829787</v>
      </c>
      <c r="AC511" s="318">
        <f t="shared" si="1024"/>
        <v>3.676470588</v>
      </c>
      <c r="AD511" s="318">
        <f t="shared" si="1024"/>
        <v>0.7407407407</v>
      </c>
      <c r="AE511" s="318">
        <f t="shared" si="1024"/>
        <v>3.053435115</v>
      </c>
      <c r="AF511" s="318">
        <f t="shared" si="1024"/>
        <v>2.34375</v>
      </c>
      <c r="AG511" s="318">
        <f t="shared" si="870"/>
        <v>3.225806452</v>
      </c>
      <c r="AH511" s="318">
        <f t="shared" si="871"/>
        <v>3.333333333</v>
      </c>
      <c r="AI511" s="318" t="str">
        <f t="shared" si="872"/>
        <v>n/a</v>
      </c>
      <c r="AJ511" s="318" t="str">
        <f t="shared" ref="AJ511:AT511" si="1025">IF(ISERROR((N511/O511-1)*100),"n/a",(N511/O511-1)*100)</f>
        <v>n/a</v>
      </c>
      <c r="AK511" s="318" t="str">
        <f t="shared" si="1025"/>
        <v>n/a</v>
      </c>
      <c r="AL511" s="318" t="str">
        <f t="shared" si="1025"/>
        <v>n/a</v>
      </c>
      <c r="AM511" s="318" t="str">
        <f t="shared" si="1025"/>
        <v>n/a</v>
      </c>
      <c r="AN511" s="318" t="str">
        <f t="shared" si="1025"/>
        <v>n/a</v>
      </c>
      <c r="AO511" s="318" t="str">
        <f t="shared" si="1025"/>
        <v>n/a</v>
      </c>
      <c r="AP511" s="318" t="str">
        <f t="shared" si="1025"/>
        <v>n/a</v>
      </c>
      <c r="AQ511" s="318" t="str">
        <f t="shared" si="1025"/>
        <v>n/a</v>
      </c>
      <c r="AR511" s="318" t="str">
        <f t="shared" si="1025"/>
        <v>n/a</v>
      </c>
      <c r="AS511" s="318" t="str">
        <f t="shared" si="1025"/>
        <v>n/a</v>
      </c>
      <c r="AT511" s="318" t="str">
        <f t="shared" si="1025"/>
        <v>n/a</v>
      </c>
      <c r="AU511" s="319">
        <f t="shared" si="9"/>
        <v>3.696992083</v>
      </c>
      <c r="AV511" s="320">
        <f t="shared" si="10"/>
        <v>2.947267527</v>
      </c>
    </row>
    <row r="512" ht="11.25" customHeight="1">
      <c r="A512" s="99" t="s">
        <v>935</v>
      </c>
      <c r="B512" s="99" t="s">
        <v>936</v>
      </c>
      <c r="C512" s="309">
        <v>2.04</v>
      </c>
      <c r="D512" s="310">
        <v>1.68</v>
      </c>
      <c r="E512" s="332">
        <v>1.32</v>
      </c>
      <c r="F512" s="337">
        <v>1.04</v>
      </c>
      <c r="G512" s="337">
        <v>0.8</v>
      </c>
      <c r="H512" s="337">
        <v>0.64</v>
      </c>
      <c r="I512" s="337">
        <v>0.52</v>
      </c>
      <c r="J512" s="338"/>
      <c r="K512" s="337">
        <v>0.44</v>
      </c>
      <c r="L512" s="339">
        <v>0.36</v>
      </c>
      <c r="M512" s="338"/>
      <c r="N512" s="365">
        <v>0.28</v>
      </c>
      <c r="O512" s="365">
        <v>0.07</v>
      </c>
      <c r="P512" s="340">
        <v>0.0</v>
      </c>
      <c r="Q512" s="340">
        <v>0.0</v>
      </c>
      <c r="R512" s="340">
        <v>0.0</v>
      </c>
      <c r="S512" s="340">
        <v>0.0</v>
      </c>
      <c r="T512" s="340">
        <v>0.0</v>
      </c>
      <c r="U512" s="340">
        <v>0.0</v>
      </c>
      <c r="V512" s="340">
        <v>0.0</v>
      </c>
      <c r="W512" s="340">
        <v>0.0</v>
      </c>
      <c r="X512" s="340">
        <v>0.0</v>
      </c>
      <c r="Y512" s="340">
        <v>0.0</v>
      </c>
      <c r="Z512" s="316">
        <f t="shared" si="3"/>
        <v>9.19</v>
      </c>
      <c r="AA512" s="317">
        <f t="shared" si="405"/>
        <v>21.42857143</v>
      </c>
      <c r="AB512" s="317">
        <f t="shared" ref="AB512:AF512" si="1026">IF(ISERROR((D512/E512-1)*100),"n/a",(D512/E512-1)*100)</f>
        <v>27.27272727</v>
      </c>
      <c r="AC512" s="318">
        <f t="shared" si="1026"/>
        <v>26.92307692</v>
      </c>
      <c r="AD512" s="318">
        <f t="shared" si="1026"/>
        <v>30</v>
      </c>
      <c r="AE512" s="318">
        <f t="shared" si="1026"/>
        <v>25</v>
      </c>
      <c r="AF512" s="318">
        <f t="shared" si="1026"/>
        <v>23.07692308</v>
      </c>
      <c r="AG512" s="318">
        <f t="shared" si="870"/>
        <v>18.18181818</v>
      </c>
      <c r="AH512" s="318">
        <f t="shared" si="871"/>
        <v>22.22222222</v>
      </c>
      <c r="AI512" s="318">
        <f t="shared" si="872"/>
        <v>28.57142857</v>
      </c>
      <c r="AJ512" s="318">
        <f t="shared" ref="AJ512:AT512" si="1027">IF(ISERROR((N512/O512-1)*100),"n/a",(N512/O512-1)*100)</f>
        <v>300</v>
      </c>
      <c r="AK512" s="318" t="str">
        <f t="shared" si="1027"/>
        <v>n/a</v>
      </c>
      <c r="AL512" s="318" t="str">
        <f t="shared" si="1027"/>
        <v>n/a</v>
      </c>
      <c r="AM512" s="318" t="str">
        <f t="shared" si="1027"/>
        <v>n/a</v>
      </c>
      <c r="AN512" s="318" t="str">
        <f t="shared" si="1027"/>
        <v>n/a</v>
      </c>
      <c r="AO512" s="318" t="str">
        <f t="shared" si="1027"/>
        <v>n/a</v>
      </c>
      <c r="AP512" s="318" t="str">
        <f t="shared" si="1027"/>
        <v>n/a</v>
      </c>
      <c r="AQ512" s="318" t="str">
        <f t="shared" si="1027"/>
        <v>n/a</v>
      </c>
      <c r="AR512" s="318" t="str">
        <f t="shared" si="1027"/>
        <v>n/a</v>
      </c>
      <c r="AS512" s="318" t="str">
        <f t="shared" si="1027"/>
        <v>n/a</v>
      </c>
      <c r="AT512" s="318" t="str">
        <f t="shared" si="1027"/>
        <v>n/a</v>
      </c>
      <c r="AU512" s="319">
        <f t="shared" si="9"/>
        <v>52.26767677</v>
      </c>
      <c r="AV512" s="320">
        <f t="shared" si="10"/>
        <v>87.11870167</v>
      </c>
    </row>
    <row r="513" ht="11.25" customHeight="1">
      <c r="A513" s="122" t="s">
        <v>1359</v>
      </c>
      <c r="B513" s="122" t="s">
        <v>1360</v>
      </c>
      <c r="C513" s="309">
        <v>1.0</v>
      </c>
      <c r="D513" s="310">
        <v>0.9523809523809523</v>
      </c>
      <c r="E513" s="316">
        <v>0.9070294784580498</v>
      </c>
      <c r="F513" s="309">
        <v>0.8163265306122448</v>
      </c>
      <c r="G513" s="309">
        <v>0.7256235827664398</v>
      </c>
      <c r="H513" s="309">
        <v>0.6349206349206349</v>
      </c>
      <c r="I513" s="309">
        <v>0.5442176870748299</v>
      </c>
      <c r="J513" s="322">
        <v>0.0</v>
      </c>
      <c r="K513" s="309">
        <v>0.4535147392290249</v>
      </c>
      <c r="L513" s="323">
        <v>0.3628117913832199</v>
      </c>
      <c r="M513" s="322">
        <v>0.0</v>
      </c>
      <c r="N513" s="356">
        <v>0.3265306122448979</v>
      </c>
      <c r="O513" s="357">
        <v>0.2902494331065759</v>
      </c>
      <c r="P513" s="325">
        <v>0.2902494331065759</v>
      </c>
      <c r="Q513" s="324">
        <v>0.2902494331065759</v>
      </c>
      <c r="R513" s="324">
        <v>0.2607709750566893</v>
      </c>
      <c r="S513" s="324">
        <v>0.2154195011337868</v>
      </c>
      <c r="T513" s="324">
        <v>0.04535147392290249</v>
      </c>
      <c r="U513" s="325">
        <v>0.0</v>
      </c>
      <c r="V513" s="325">
        <v>0.0</v>
      </c>
      <c r="W513" s="325">
        <v>0.0</v>
      </c>
      <c r="X513" s="325">
        <v>0.0</v>
      </c>
      <c r="Y513" s="325">
        <v>0.0</v>
      </c>
      <c r="Z513" s="316">
        <f t="shared" si="3"/>
        <v>8.115646259</v>
      </c>
      <c r="AA513" s="317">
        <f t="shared" si="405"/>
        <v>5</v>
      </c>
      <c r="AB513" s="317">
        <f t="shared" ref="AB513:AF513" si="1028">IF(ISERROR((D513/E513-1)*100),"n/a",(D513/E513-1)*100)</f>
        <v>5</v>
      </c>
      <c r="AC513" s="318">
        <f t="shared" si="1028"/>
        <v>11.11111111</v>
      </c>
      <c r="AD513" s="318">
        <f t="shared" si="1028"/>
        <v>12.5</v>
      </c>
      <c r="AE513" s="318">
        <f t="shared" si="1028"/>
        <v>14.28571429</v>
      </c>
      <c r="AF513" s="318">
        <f t="shared" si="1028"/>
        <v>16.66666667</v>
      </c>
      <c r="AG513" s="318">
        <f t="shared" si="870"/>
        <v>20</v>
      </c>
      <c r="AH513" s="318">
        <f t="shared" si="871"/>
        <v>25</v>
      </c>
      <c r="AI513" s="318">
        <f t="shared" si="872"/>
        <v>11.11111111</v>
      </c>
      <c r="AJ513" s="318">
        <f t="shared" ref="AJ513:AT513" si="1029">IF(ISERROR((N513/O513-1)*100),"n/a",(N513/O513-1)*100)</f>
        <v>12.5</v>
      </c>
      <c r="AK513" s="318">
        <f t="shared" si="1029"/>
        <v>0</v>
      </c>
      <c r="AL513" s="318">
        <f t="shared" si="1029"/>
        <v>0</v>
      </c>
      <c r="AM513" s="318">
        <f t="shared" si="1029"/>
        <v>11.30434783</v>
      </c>
      <c r="AN513" s="318">
        <f t="shared" si="1029"/>
        <v>21.05263158</v>
      </c>
      <c r="AO513" s="318">
        <f t="shared" si="1029"/>
        <v>375</v>
      </c>
      <c r="AP513" s="318" t="str">
        <f t="shared" si="1029"/>
        <v>n/a</v>
      </c>
      <c r="AQ513" s="318" t="str">
        <f t="shared" si="1029"/>
        <v>n/a</v>
      </c>
      <c r="AR513" s="318" t="str">
        <f t="shared" si="1029"/>
        <v>n/a</v>
      </c>
      <c r="AS513" s="318" t="str">
        <f t="shared" si="1029"/>
        <v>n/a</v>
      </c>
      <c r="AT513" s="318" t="str">
        <f t="shared" si="1029"/>
        <v>n/a</v>
      </c>
      <c r="AU513" s="319">
        <f t="shared" si="9"/>
        <v>36.03543884</v>
      </c>
      <c r="AV513" s="320">
        <f t="shared" si="10"/>
        <v>94.04937221</v>
      </c>
    </row>
    <row r="514" ht="11.25" customHeight="1">
      <c r="A514" s="133" t="s">
        <v>1598</v>
      </c>
      <c r="B514" s="99" t="s">
        <v>1599</v>
      </c>
      <c r="C514" s="309">
        <v>0.8025</v>
      </c>
      <c r="D514" s="310">
        <v>0.7375</v>
      </c>
      <c r="E514" s="316">
        <v>0.69</v>
      </c>
      <c r="F514" s="309">
        <v>0.6125</v>
      </c>
      <c r="G514" s="309">
        <v>0.5675</v>
      </c>
      <c r="H514" s="309">
        <v>0.545</v>
      </c>
      <c r="I514" s="309">
        <v>0.475</v>
      </c>
      <c r="J514" s="322"/>
      <c r="K514" s="309">
        <v>0.156</v>
      </c>
      <c r="L514" s="326">
        <v>0.088</v>
      </c>
      <c r="M514" s="322"/>
      <c r="N514" s="357">
        <v>0.088</v>
      </c>
      <c r="O514" s="357">
        <v>0.22</v>
      </c>
      <c r="P514" s="324">
        <v>0.352</v>
      </c>
      <c r="Q514" s="324">
        <v>0.336</v>
      </c>
      <c r="R514" s="324">
        <v>0.3125</v>
      </c>
      <c r="S514" s="324">
        <v>0.29</v>
      </c>
      <c r="T514" s="324">
        <v>0.2175</v>
      </c>
      <c r="U514" s="325">
        <v>0.1445</v>
      </c>
      <c r="V514" s="325">
        <v>0.1448</v>
      </c>
      <c r="W514" s="325">
        <v>0.1448</v>
      </c>
      <c r="X514" s="325">
        <v>0.1448</v>
      </c>
      <c r="Y514" s="325">
        <v>0.1448</v>
      </c>
      <c r="Z514" s="316">
        <f t="shared" si="3"/>
        <v>7.2137</v>
      </c>
      <c r="AA514" s="317">
        <f t="shared" si="405"/>
        <v>8.813559322</v>
      </c>
      <c r="AB514" s="317">
        <f t="shared" ref="AB514:AF514" si="1030">IF(ISERROR((D514/E514-1)*100),"n/a",(D514/E514-1)*100)</f>
        <v>6.884057971</v>
      </c>
      <c r="AC514" s="318">
        <f t="shared" si="1030"/>
        <v>12.65306122</v>
      </c>
      <c r="AD514" s="318">
        <f t="shared" si="1030"/>
        <v>7.929515419</v>
      </c>
      <c r="AE514" s="318">
        <f t="shared" si="1030"/>
        <v>4.128440367</v>
      </c>
      <c r="AF514" s="318">
        <f t="shared" si="1030"/>
        <v>14.73684211</v>
      </c>
      <c r="AG514" s="318">
        <f t="shared" si="870"/>
        <v>204.4871795</v>
      </c>
      <c r="AH514" s="318">
        <f t="shared" si="871"/>
        <v>77.27272727</v>
      </c>
      <c r="AI514" s="318">
        <f t="shared" si="872"/>
        <v>0</v>
      </c>
      <c r="AJ514" s="318">
        <f t="shared" ref="AJ514:AT514" si="1031">IF(ISERROR((N514/O514-1)*100),"n/a",(N514/O514-1)*100)</f>
        <v>-60</v>
      </c>
      <c r="AK514" s="318">
        <f t="shared" si="1031"/>
        <v>-37.5</v>
      </c>
      <c r="AL514" s="318">
        <f t="shared" si="1031"/>
        <v>4.761904762</v>
      </c>
      <c r="AM514" s="318">
        <f t="shared" si="1031"/>
        <v>7.52</v>
      </c>
      <c r="AN514" s="318">
        <f t="shared" si="1031"/>
        <v>7.75862069</v>
      </c>
      <c r="AO514" s="318">
        <f t="shared" si="1031"/>
        <v>33.33333333</v>
      </c>
      <c r="AP514" s="318">
        <f t="shared" si="1031"/>
        <v>50.51903114</v>
      </c>
      <c r="AQ514" s="318">
        <f t="shared" si="1031"/>
        <v>-0.2071823204</v>
      </c>
      <c r="AR514" s="318">
        <f t="shared" si="1031"/>
        <v>0</v>
      </c>
      <c r="AS514" s="318">
        <f t="shared" si="1031"/>
        <v>0</v>
      </c>
      <c r="AT514" s="318">
        <f t="shared" si="1031"/>
        <v>0</v>
      </c>
      <c r="AU514" s="319">
        <f t="shared" si="9"/>
        <v>17.15455454</v>
      </c>
      <c r="AV514" s="320">
        <f t="shared" si="10"/>
        <v>51.95735589</v>
      </c>
    </row>
    <row r="515" ht="11.25" customHeight="1">
      <c r="A515" s="99" t="s">
        <v>937</v>
      </c>
      <c r="B515" s="99" t="s">
        <v>938</v>
      </c>
      <c r="C515" s="309">
        <v>1.74</v>
      </c>
      <c r="D515" s="310">
        <v>1.58</v>
      </c>
      <c r="E515" s="316">
        <v>1.4300000000000002</v>
      </c>
      <c r="F515" s="309">
        <v>1.3</v>
      </c>
      <c r="G515" s="309">
        <v>1.18</v>
      </c>
      <c r="H515" s="309">
        <v>1.06</v>
      </c>
      <c r="I515" s="309">
        <v>0.96</v>
      </c>
      <c r="J515" s="322"/>
      <c r="K515" s="309">
        <v>0.9</v>
      </c>
      <c r="L515" s="323">
        <v>0.86</v>
      </c>
      <c r="M515" s="322"/>
      <c r="N515" s="356">
        <v>0.81</v>
      </c>
      <c r="O515" s="357">
        <v>0.8</v>
      </c>
      <c r="P515" s="324">
        <v>0.8</v>
      </c>
      <c r="Q515" s="324">
        <v>0.76</v>
      </c>
      <c r="R515" s="325">
        <v>0.68</v>
      </c>
      <c r="S515" s="325">
        <v>0.68</v>
      </c>
      <c r="T515" s="324">
        <v>1.3</v>
      </c>
      <c r="U515" s="324">
        <v>1.18</v>
      </c>
      <c r="V515" s="324">
        <v>1.09</v>
      </c>
      <c r="W515" s="324">
        <v>1.03</v>
      </c>
      <c r="X515" s="324">
        <v>0.96</v>
      </c>
      <c r="Y515" s="324">
        <v>0.85</v>
      </c>
      <c r="Z515" s="316">
        <f t="shared" si="3"/>
        <v>21.95</v>
      </c>
      <c r="AA515" s="317">
        <f t="shared" si="405"/>
        <v>10.12658228</v>
      </c>
      <c r="AB515" s="317">
        <f t="shared" ref="AB515:AF515" si="1032">IF(ISERROR((D515/E515-1)*100),"n/a",(D515/E515-1)*100)</f>
        <v>10.48951049</v>
      </c>
      <c r="AC515" s="318">
        <f t="shared" si="1032"/>
        <v>10</v>
      </c>
      <c r="AD515" s="318">
        <f t="shared" si="1032"/>
        <v>10.16949153</v>
      </c>
      <c r="AE515" s="318">
        <f t="shared" si="1032"/>
        <v>11.32075472</v>
      </c>
      <c r="AF515" s="318">
        <f t="shared" si="1032"/>
        <v>10.41666667</v>
      </c>
      <c r="AG515" s="318">
        <f t="shared" si="870"/>
        <v>6.666666667</v>
      </c>
      <c r="AH515" s="318">
        <f t="shared" si="871"/>
        <v>4.651162791</v>
      </c>
      <c r="AI515" s="318">
        <f t="shared" si="872"/>
        <v>6.172839506</v>
      </c>
      <c r="AJ515" s="318">
        <f t="shared" ref="AJ515:AT515" si="1033">IF(ISERROR((N515/O515-1)*100),"n/a",(N515/O515-1)*100)</f>
        <v>1.25</v>
      </c>
      <c r="AK515" s="318">
        <f t="shared" si="1033"/>
        <v>0</v>
      </c>
      <c r="AL515" s="318">
        <f t="shared" si="1033"/>
        <v>5.263157895</v>
      </c>
      <c r="AM515" s="318">
        <f t="shared" si="1033"/>
        <v>11.76470588</v>
      </c>
      <c r="AN515" s="318">
        <f t="shared" si="1033"/>
        <v>0</v>
      </c>
      <c r="AO515" s="318">
        <f t="shared" si="1033"/>
        <v>-47.69230769</v>
      </c>
      <c r="AP515" s="318">
        <f t="shared" si="1033"/>
        <v>10.16949153</v>
      </c>
      <c r="AQ515" s="318">
        <f t="shared" si="1033"/>
        <v>8.256880734</v>
      </c>
      <c r="AR515" s="318">
        <f t="shared" si="1033"/>
        <v>5.825242718</v>
      </c>
      <c r="AS515" s="318">
        <f t="shared" si="1033"/>
        <v>7.291666667</v>
      </c>
      <c r="AT515" s="318">
        <f t="shared" si="1033"/>
        <v>12.94117647</v>
      </c>
      <c r="AU515" s="319">
        <f t="shared" si="9"/>
        <v>4.754184442</v>
      </c>
      <c r="AV515" s="320">
        <f t="shared" si="10"/>
        <v>12.92324953</v>
      </c>
    </row>
    <row r="516" ht="11.25" customHeight="1">
      <c r="A516" s="331" t="s">
        <v>369</v>
      </c>
      <c r="B516" s="331" t="s">
        <v>370</v>
      </c>
      <c r="C516" s="309">
        <v>5.76</v>
      </c>
      <c r="D516" s="310">
        <v>5.44</v>
      </c>
      <c r="E516" s="332">
        <v>4.7</v>
      </c>
      <c r="F516" s="309">
        <v>4.44</v>
      </c>
      <c r="G516" s="309">
        <v>4.1</v>
      </c>
      <c r="H516" s="309">
        <v>3.42</v>
      </c>
      <c r="I516" s="309">
        <v>2.54</v>
      </c>
      <c r="J516" s="322"/>
      <c r="K516" s="309">
        <v>2.36</v>
      </c>
      <c r="L516" s="323">
        <v>2.2</v>
      </c>
      <c r="M516" s="322"/>
      <c r="N516" s="356">
        <v>2.1</v>
      </c>
      <c r="O516" s="356">
        <v>2.04</v>
      </c>
      <c r="P516" s="324">
        <v>2.0</v>
      </c>
      <c r="Q516" s="324">
        <v>1.92</v>
      </c>
      <c r="R516" s="324">
        <v>1.84</v>
      </c>
      <c r="S516" s="324">
        <v>1.68</v>
      </c>
      <c r="T516" s="324">
        <v>1.44</v>
      </c>
      <c r="U516" s="324">
        <v>1.32</v>
      </c>
      <c r="V516" s="324">
        <v>1.24</v>
      </c>
      <c r="W516" s="324">
        <v>1.2</v>
      </c>
      <c r="X516" s="324">
        <v>1.16</v>
      </c>
      <c r="Y516" s="324">
        <v>1.12</v>
      </c>
      <c r="Z516" s="316">
        <f t="shared" si="3"/>
        <v>54.02</v>
      </c>
      <c r="AA516" s="317">
        <f t="shared" si="405"/>
        <v>5.882352941</v>
      </c>
      <c r="AB516" s="317">
        <f t="shared" ref="AB516:AF516" si="1034">IF(ISERROR((D516/E516-1)*100),"n/a",(D516/E516-1)*100)</f>
        <v>15.74468085</v>
      </c>
      <c r="AC516" s="318">
        <f t="shared" si="1034"/>
        <v>5.855855856</v>
      </c>
      <c r="AD516" s="318">
        <f t="shared" si="1034"/>
        <v>8.292682927</v>
      </c>
      <c r="AE516" s="318">
        <f t="shared" si="1034"/>
        <v>19.88304094</v>
      </c>
      <c r="AF516" s="318">
        <f t="shared" si="1034"/>
        <v>34.64566929</v>
      </c>
      <c r="AG516" s="318">
        <f t="shared" si="870"/>
        <v>7.627118644</v>
      </c>
      <c r="AH516" s="318">
        <f t="shared" si="871"/>
        <v>7.272727273</v>
      </c>
      <c r="AI516" s="318">
        <f t="shared" si="872"/>
        <v>4.761904762</v>
      </c>
      <c r="AJ516" s="318">
        <f t="shared" ref="AJ516:AT516" si="1035">IF(ISERROR((N516/O516-1)*100),"n/a",(N516/O516-1)*100)</f>
        <v>2.941176471</v>
      </c>
      <c r="AK516" s="318">
        <f t="shared" si="1035"/>
        <v>2</v>
      </c>
      <c r="AL516" s="318">
        <f t="shared" si="1035"/>
        <v>4.166666667</v>
      </c>
      <c r="AM516" s="318">
        <f t="shared" si="1035"/>
        <v>4.347826087</v>
      </c>
      <c r="AN516" s="318">
        <f t="shared" si="1035"/>
        <v>9.523809524</v>
      </c>
      <c r="AO516" s="318">
        <f t="shared" si="1035"/>
        <v>16.66666667</v>
      </c>
      <c r="AP516" s="318">
        <f t="shared" si="1035"/>
        <v>9.090909091</v>
      </c>
      <c r="AQ516" s="318">
        <f t="shared" si="1035"/>
        <v>6.451612903</v>
      </c>
      <c r="AR516" s="318">
        <f t="shared" si="1035"/>
        <v>3.333333333</v>
      </c>
      <c r="AS516" s="318">
        <f t="shared" si="1035"/>
        <v>3.448275862</v>
      </c>
      <c r="AT516" s="318">
        <f t="shared" si="1035"/>
        <v>3.571428571</v>
      </c>
      <c r="AU516" s="319">
        <f t="shared" si="9"/>
        <v>8.775386933</v>
      </c>
      <c r="AV516" s="320">
        <f t="shared" si="10"/>
        <v>7.787398837</v>
      </c>
    </row>
    <row r="517" ht="11.25" customHeight="1">
      <c r="A517" s="122" t="s">
        <v>939</v>
      </c>
      <c r="B517" s="122" t="s">
        <v>940</v>
      </c>
      <c r="C517" s="309">
        <v>4.035</v>
      </c>
      <c r="D517" s="310">
        <v>3.7925</v>
      </c>
      <c r="E517" s="346">
        <v>3.5225</v>
      </c>
      <c r="F517" s="311">
        <v>3.245</v>
      </c>
      <c r="G517" s="311">
        <v>2.915</v>
      </c>
      <c r="H517" s="311">
        <v>2.505</v>
      </c>
      <c r="I517" s="311">
        <v>2.0975</v>
      </c>
      <c r="J517" s="312"/>
      <c r="K517" s="311">
        <v>1.7839999999999998</v>
      </c>
      <c r="L517" s="348">
        <v>1.55625</v>
      </c>
      <c r="M517" s="312"/>
      <c r="N517" s="361">
        <v>1.45375</v>
      </c>
      <c r="O517" s="361">
        <v>1.42</v>
      </c>
      <c r="P517" s="335">
        <v>1.361</v>
      </c>
      <c r="Q517" s="335">
        <v>1.2465</v>
      </c>
      <c r="R517" s="335">
        <v>1.1429999999999998</v>
      </c>
      <c r="S517" s="335">
        <v>0.98275</v>
      </c>
      <c r="T517" s="335">
        <v>0.86</v>
      </c>
      <c r="U517" s="335">
        <v>0.76625</v>
      </c>
      <c r="V517" s="335">
        <v>0.6445</v>
      </c>
      <c r="W517" s="335">
        <v>0.35825</v>
      </c>
      <c r="X517" s="315">
        <v>0.0</v>
      </c>
      <c r="Y517" s="315">
        <v>0.0</v>
      </c>
      <c r="Z517" s="316">
        <f t="shared" si="3"/>
        <v>35.68875</v>
      </c>
      <c r="AA517" s="317">
        <f t="shared" si="405"/>
        <v>6.394199077</v>
      </c>
      <c r="AB517" s="317">
        <f t="shared" ref="AB517:AF517" si="1036">IF(ISERROR((D517/E517-1)*100),"n/a",(D517/E517-1)*100)</f>
        <v>7.665010646</v>
      </c>
      <c r="AC517" s="318">
        <f t="shared" si="1036"/>
        <v>8.551617874</v>
      </c>
      <c r="AD517" s="318">
        <f t="shared" si="1036"/>
        <v>11.32075472</v>
      </c>
      <c r="AE517" s="318">
        <f t="shared" si="1036"/>
        <v>16.36726547</v>
      </c>
      <c r="AF517" s="318">
        <f t="shared" si="1036"/>
        <v>19.42789035</v>
      </c>
      <c r="AG517" s="318">
        <f t="shared" si="870"/>
        <v>17.57286996</v>
      </c>
      <c r="AH517" s="318">
        <f t="shared" si="871"/>
        <v>14.63453815</v>
      </c>
      <c r="AI517" s="318">
        <f t="shared" si="872"/>
        <v>7.050730868</v>
      </c>
      <c r="AJ517" s="318">
        <f t="shared" ref="AJ517:AT517" si="1037">IF(ISERROR((N517/O517-1)*100),"n/a",(N517/O517-1)*100)</f>
        <v>2.376760563</v>
      </c>
      <c r="AK517" s="318">
        <f t="shared" si="1037"/>
        <v>4.335047759</v>
      </c>
      <c r="AL517" s="318">
        <f t="shared" si="1037"/>
        <v>9.185720016</v>
      </c>
      <c r="AM517" s="318">
        <f t="shared" si="1037"/>
        <v>9.05511811</v>
      </c>
      <c r="AN517" s="318">
        <f t="shared" si="1037"/>
        <v>16.30628339</v>
      </c>
      <c r="AO517" s="318">
        <f t="shared" si="1037"/>
        <v>14.27325581</v>
      </c>
      <c r="AP517" s="318">
        <f t="shared" si="1037"/>
        <v>12.23491028</v>
      </c>
      <c r="AQ517" s="318">
        <f t="shared" si="1037"/>
        <v>18.89061288</v>
      </c>
      <c r="AR517" s="318">
        <f t="shared" si="1037"/>
        <v>79.90230286</v>
      </c>
      <c r="AS517" s="318" t="str">
        <f t="shared" si="1037"/>
        <v>n/a</v>
      </c>
      <c r="AT517" s="318" t="str">
        <f t="shared" si="1037"/>
        <v>n/a</v>
      </c>
      <c r="AU517" s="319">
        <f t="shared" si="9"/>
        <v>15.30804938</v>
      </c>
      <c r="AV517" s="320">
        <f t="shared" si="10"/>
        <v>16.89457427</v>
      </c>
    </row>
    <row r="518" ht="11.25" customHeight="1">
      <c r="A518" s="362" t="s">
        <v>1746</v>
      </c>
      <c r="B518" s="99" t="s">
        <v>1747</v>
      </c>
      <c r="C518" s="309">
        <v>1.0</v>
      </c>
      <c r="D518" s="310">
        <v>0.495</v>
      </c>
      <c r="E518" s="310">
        <v>0.40875</v>
      </c>
      <c r="F518" s="309">
        <v>0.366477</v>
      </c>
      <c r="G518" s="309">
        <v>0.31249899999999997</v>
      </c>
      <c r="H518" s="309">
        <v>0.170454</v>
      </c>
      <c r="I518" s="328">
        <v>0.0</v>
      </c>
      <c r="J518" s="322"/>
      <c r="K518" s="328">
        <v>0.0</v>
      </c>
      <c r="L518" s="326">
        <v>0.0</v>
      </c>
      <c r="M518" s="322"/>
      <c r="N518" s="357">
        <v>0.0</v>
      </c>
      <c r="O518" s="357">
        <v>0.525569</v>
      </c>
      <c r="P518" s="324">
        <v>1.065342</v>
      </c>
      <c r="Q518" s="325">
        <v>0.0</v>
      </c>
      <c r="R518" s="325">
        <v>0.0</v>
      </c>
      <c r="S518" s="325">
        <v>0.0</v>
      </c>
      <c r="T518" s="325">
        <v>0.0</v>
      </c>
      <c r="U518" s="325">
        <v>0.0</v>
      </c>
      <c r="V518" s="325">
        <v>0.0</v>
      </c>
      <c r="W518" s="325">
        <v>0.0</v>
      </c>
      <c r="X518" s="325">
        <v>0.0</v>
      </c>
      <c r="Y518" s="325">
        <v>0.0</v>
      </c>
      <c r="Z518" s="316">
        <f t="shared" si="3"/>
        <v>4.344091</v>
      </c>
      <c r="AA518" s="317">
        <f t="shared" si="405"/>
        <v>102.020202</v>
      </c>
      <c r="AB518" s="317">
        <f t="shared" ref="AB518:AF518" si="1038">IF(ISERROR((D518/E518-1)*100),"n/a",(D518/E518-1)*100)</f>
        <v>21.10091743</v>
      </c>
      <c r="AC518" s="318">
        <f t="shared" si="1038"/>
        <v>11.53496672</v>
      </c>
      <c r="AD518" s="318">
        <f t="shared" si="1038"/>
        <v>17.27301527</v>
      </c>
      <c r="AE518" s="318">
        <f t="shared" si="1038"/>
        <v>83.33333333</v>
      </c>
      <c r="AF518" s="318" t="str">
        <f t="shared" si="1038"/>
        <v>n/a</v>
      </c>
      <c r="AG518" s="318" t="str">
        <f t="shared" si="870"/>
        <v>n/a</v>
      </c>
      <c r="AH518" s="318" t="str">
        <f t="shared" si="871"/>
        <v>n/a</v>
      </c>
      <c r="AI518" s="318" t="str">
        <f t="shared" si="872"/>
        <v>n/a</v>
      </c>
      <c r="AJ518" s="318">
        <f t="shared" ref="AJ518:AT518" si="1039">IF(ISERROR((N518/O518-1)*100),"n/a",(N518/O518-1)*100)</f>
        <v>-100</v>
      </c>
      <c r="AK518" s="318">
        <f t="shared" si="1039"/>
        <v>-50.66664038</v>
      </c>
      <c r="AL518" s="318" t="str">
        <f t="shared" si="1039"/>
        <v>n/a</v>
      </c>
      <c r="AM518" s="318" t="str">
        <f t="shared" si="1039"/>
        <v>n/a</v>
      </c>
      <c r="AN518" s="318" t="str">
        <f t="shared" si="1039"/>
        <v>n/a</v>
      </c>
      <c r="AO518" s="318" t="str">
        <f t="shared" si="1039"/>
        <v>n/a</v>
      </c>
      <c r="AP518" s="318" t="str">
        <f t="shared" si="1039"/>
        <v>n/a</v>
      </c>
      <c r="AQ518" s="318" t="str">
        <f t="shared" si="1039"/>
        <v>n/a</v>
      </c>
      <c r="AR518" s="318" t="str">
        <f t="shared" si="1039"/>
        <v>n/a</v>
      </c>
      <c r="AS518" s="318" t="str">
        <f t="shared" si="1039"/>
        <v>n/a</v>
      </c>
      <c r="AT518" s="318" t="str">
        <f t="shared" si="1039"/>
        <v>n/a</v>
      </c>
      <c r="AU518" s="319">
        <f t="shared" si="9"/>
        <v>12.08511349</v>
      </c>
      <c r="AV518" s="320">
        <f t="shared" si="10"/>
        <v>70.44381445</v>
      </c>
    </row>
    <row r="519" ht="11.25" customHeight="1">
      <c r="A519" s="133" t="s">
        <v>941</v>
      </c>
      <c r="B519" s="99" t="s">
        <v>942</v>
      </c>
      <c r="C519" s="309">
        <v>0.86</v>
      </c>
      <c r="D519" s="310">
        <v>0.78</v>
      </c>
      <c r="E519" s="310">
        <v>0.7100000000000001</v>
      </c>
      <c r="F519" s="309">
        <v>0.66</v>
      </c>
      <c r="G519" s="309">
        <v>0.58</v>
      </c>
      <c r="H519" s="309">
        <v>0.5</v>
      </c>
      <c r="I519" s="309">
        <v>0.43</v>
      </c>
      <c r="J519" s="322" t="s">
        <v>2154</v>
      </c>
      <c r="K519" s="309">
        <v>0.39</v>
      </c>
      <c r="L519" s="323">
        <v>0.34</v>
      </c>
      <c r="M519" s="322"/>
      <c r="N519" s="356">
        <v>0.24667</v>
      </c>
      <c r="O519" s="356">
        <v>0.18001000000000003</v>
      </c>
      <c r="P519" s="325">
        <v>0.16</v>
      </c>
      <c r="Q519" s="324">
        <v>0.14222</v>
      </c>
      <c r="R519" s="324">
        <v>0.10666</v>
      </c>
      <c r="S519" s="324">
        <v>0.04444</v>
      </c>
      <c r="T519" s="325">
        <v>0.0</v>
      </c>
      <c r="U519" s="325">
        <v>0.0</v>
      </c>
      <c r="V519" s="325">
        <v>0.0</v>
      </c>
      <c r="W519" s="325">
        <v>0.0</v>
      </c>
      <c r="X519" s="325">
        <v>0.0</v>
      </c>
      <c r="Y519" s="325">
        <v>0.0</v>
      </c>
      <c r="Z519" s="316">
        <f t="shared" si="3"/>
        <v>6.13</v>
      </c>
      <c r="AA519" s="317">
        <f t="shared" si="405"/>
        <v>10.25641026</v>
      </c>
      <c r="AB519" s="317">
        <f t="shared" ref="AB519:AF519" si="1040">IF(ISERROR((D519/E519-1)*100),"n/a",(D519/E519-1)*100)</f>
        <v>9.85915493</v>
      </c>
      <c r="AC519" s="318">
        <f t="shared" si="1040"/>
        <v>7.575757576</v>
      </c>
      <c r="AD519" s="318">
        <f t="shared" si="1040"/>
        <v>13.79310345</v>
      </c>
      <c r="AE519" s="318">
        <f t="shared" si="1040"/>
        <v>16</v>
      </c>
      <c r="AF519" s="318">
        <f t="shared" si="1040"/>
        <v>16.27906977</v>
      </c>
      <c r="AG519" s="318">
        <f t="shared" si="870"/>
        <v>10.25641026</v>
      </c>
      <c r="AH519" s="318">
        <f t="shared" si="871"/>
        <v>14.70588235</v>
      </c>
      <c r="AI519" s="318">
        <f t="shared" si="872"/>
        <v>37.83597519</v>
      </c>
      <c r="AJ519" s="318">
        <f t="shared" ref="AJ519:AT519" si="1041">IF(ISERROR((N519/O519-1)*100),"n/a",(N519/O519-1)*100)</f>
        <v>37.03127604</v>
      </c>
      <c r="AK519" s="318">
        <f t="shared" si="1041"/>
        <v>12.50625</v>
      </c>
      <c r="AL519" s="318">
        <f t="shared" si="1041"/>
        <v>12.50175784</v>
      </c>
      <c r="AM519" s="318">
        <f t="shared" si="1041"/>
        <v>33.33958372</v>
      </c>
      <c r="AN519" s="318">
        <f t="shared" si="1041"/>
        <v>140.0090009</v>
      </c>
      <c r="AO519" s="318" t="str">
        <f t="shared" si="1041"/>
        <v>n/a</v>
      </c>
      <c r="AP519" s="318" t="str">
        <f t="shared" si="1041"/>
        <v>n/a</v>
      </c>
      <c r="AQ519" s="318" t="str">
        <f t="shared" si="1041"/>
        <v>n/a</v>
      </c>
      <c r="AR519" s="318" t="str">
        <f t="shared" si="1041"/>
        <v>n/a</v>
      </c>
      <c r="AS519" s="318" t="str">
        <f t="shared" si="1041"/>
        <v>n/a</v>
      </c>
      <c r="AT519" s="318" t="str">
        <f t="shared" si="1041"/>
        <v>n/a</v>
      </c>
      <c r="AU519" s="319">
        <f t="shared" si="9"/>
        <v>26.56783088</v>
      </c>
      <c r="AV519" s="320">
        <f t="shared" si="10"/>
        <v>34.23924159</v>
      </c>
    </row>
    <row r="520" ht="11.25" customHeight="1">
      <c r="A520" s="99" t="s">
        <v>371</v>
      </c>
      <c r="B520" s="99" t="s">
        <v>372</v>
      </c>
      <c r="C520" s="309">
        <v>3.28</v>
      </c>
      <c r="D520" s="310">
        <v>2.86</v>
      </c>
      <c r="E520" s="310">
        <v>2.49</v>
      </c>
      <c r="F520" s="309">
        <v>2.305</v>
      </c>
      <c r="G520" s="309">
        <v>2.125</v>
      </c>
      <c r="H520" s="309">
        <v>1.96</v>
      </c>
      <c r="I520" s="309">
        <v>1.8</v>
      </c>
      <c r="J520" s="322"/>
      <c r="K520" s="309">
        <v>1.67</v>
      </c>
      <c r="L520" s="323">
        <v>1.55</v>
      </c>
      <c r="M520" s="322"/>
      <c r="N520" s="356">
        <v>1.42</v>
      </c>
      <c r="O520" s="356">
        <v>1.3</v>
      </c>
      <c r="P520" s="324">
        <v>1.15875</v>
      </c>
      <c r="Q520" s="324">
        <v>0.85703536</v>
      </c>
      <c r="R520" s="324">
        <v>0.7711961599999999</v>
      </c>
      <c r="S520" s="324">
        <v>0.71080128</v>
      </c>
      <c r="T520" s="324">
        <v>0.65505216</v>
      </c>
      <c r="U520" s="324">
        <v>0.61324032</v>
      </c>
      <c r="V520" s="324">
        <v>0.56678272</v>
      </c>
      <c r="W520" s="324">
        <v>0.51567936</v>
      </c>
      <c r="X520" s="324">
        <v>0.46922176</v>
      </c>
      <c r="Y520" s="324">
        <v>0.42740992</v>
      </c>
      <c r="Z520" s="316">
        <f t="shared" si="3"/>
        <v>29.50516904</v>
      </c>
      <c r="AA520" s="317">
        <f t="shared" si="405"/>
        <v>14.68531469</v>
      </c>
      <c r="AB520" s="317">
        <f t="shared" ref="AB520:AF520" si="1042">IF(ISERROR((D520/E520-1)*100),"n/a",(D520/E520-1)*100)</f>
        <v>14.85943775</v>
      </c>
      <c r="AC520" s="318">
        <f t="shared" si="1042"/>
        <v>8.026030369</v>
      </c>
      <c r="AD520" s="318">
        <f t="shared" si="1042"/>
        <v>8.470588235</v>
      </c>
      <c r="AE520" s="318">
        <f t="shared" si="1042"/>
        <v>8.418367347</v>
      </c>
      <c r="AF520" s="318">
        <f t="shared" si="1042"/>
        <v>8.888888889</v>
      </c>
      <c r="AG520" s="318">
        <f t="shared" si="870"/>
        <v>7.784431138</v>
      </c>
      <c r="AH520" s="318">
        <f t="shared" si="871"/>
        <v>7.741935484</v>
      </c>
      <c r="AI520" s="318">
        <f t="shared" si="872"/>
        <v>9.154929577</v>
      </c>
      <c r="AJ520" s="318">
        <f t="shared" ref="AJ520:AT520" si="1043">IF(ISERROR((N520/O520-1)*100),"n/a",(N520/O520-1)*100)</f>
        <v>9.230769231</v>
      </c>
      <c r="AK520" s="318">
        <f t="shared" si="1043"/>
        <v>12.18985976</v>
      </c>
      <c r="AL520" s="318">
        <f t="shared" si="1043"/>
        <v>35.20445644</v>
      </c>
      <c r="AM520" s="318">
        <f t="shared" si="1043"/>
        <v>11.13065708</v>
      </c>
      <c r="AN520" s="318">
        <f t="shared" si="1043"/>
        <v>8.496732026</v>
      </c>
      <c r="AO520" s="318">
        <f t="shared" si="1043"/>
        <v>8.510638298</v>
      </c>
      <c r="AP520" s="318">
        <f t="shared" si="1043"/>
        <v>6.818181818</v>
      </c>
      <c r="AQ520" s="318">
        <f t="shared" si="1043"/>
        <v>8.196721311</v>
      </c>
      <c r="AR520" s="318">
        <f t="shared" si="1043"/>
        <v>9.90990991</v>
      </c>
      <c r="AS520" s="318">
        <f t="shared" si="1043"/>
        <v>9.900990099</v>
      </c>
      <c r="AT520" s="318">
        <f t="shared" si="1043"/>
        <v>9.782608696</v>
      </c>
      <c r="AU520" s="319">
        <f t="shared" si="9"/>
        <v>10.87007241</v>
      </c>
      <c r="AV520" s="320">
        <f t="shared" si="10"/>
        <v>6.117139441</v>
      </c>
    </row>
    <row r="521" ht="11.25" customHeight="1">
      <c r="A521" s="331" t="s">
        <v>943</v>
      </c>
      <c r="B521" s="331" t="s">
        <v>944</v>
      </c>
      <c r="C521" s="309">
        <v>0.81</v>
      </c>
      <c r="D521" s="310">
        <v>0.78</v>
      </c>
      <c r="E521" s="347">
        <v>0.67</v>
      </c>
      <c r="F521" s="337">
        <v>0.64</v>
      </c>
      <c r="G521" s="337">
        <v>0.6</v>
      </c>
      <c r="H521" s="337">
        <v>0.58</v>
      </c>
      <c r="I521" s="337">
        <v>0.5</v>
      </c>
      <c r="J521" s="338"/>
      <c r="K521" s="337">
        <v>0.36</v>
      </c>
      <c r="L521" s="339">
        <v>0.22</v>
      </c>
      <c r="M521" s="338"/>
      <c r="N521" s="364">
        <v>0.2</v>
      </c>
      <c r="O521" s="364">
        <v>0.3025</v>
      </c>
      <c r="P521" s="341">
        <v>0.4575</v>
      </c>
      <c r="Q521" s="340">
        <v>0.0</v>
      </c>
      <c r="R521" s="340">
        <v>0.0</v>
      </c>
      <c r="S521" s="340">
        <v>0.0</v>
      </c>
      <c r="T521" s="340">
        <v>0.0</v>
      </c>
      <c r="U521" s="340">
        <v>0.0</v>
      </c>
      <c r="V521" s="340">
        <v>0.0</v>
      </c>
      <c r="W521" s="340">
        <v>0.0</v>
      </c>
      <c r="X521" s="340">
        <v>0.0</v>
      </c>
      <c r="Y521" s="340">
        <v>0.0</v>
      </c>
      <c r="Z521" s="316">
        <f t="shared" si="3"/>
        <v>6.12</v>
      </c>
      <c r="AA521" s="317">
        <f t="shared" si="405"/>
        <v>3.846153846</v>
      </c>
      <c r="AB521" s="317">
        <f t="shared" ref="AB521:AF521" si="1044">IF(ISERROR((D521/E521-1)*100),"n/a",(D521/E521-1)*100)</f>
        <v>16.41791045</v>
      </c>
      <c r="AC521" s="318">
        <f t="shared" si="1044"/>
        <v>4.6875</v>
      </c>
      <c r="AD521" s="318">
        <f t="shared" si="1044"/>
        <v>6.666666667</v>
      </c>
      <c r="AE521" s="318">
        <f t="shared" si="1044"/>
        <v>3.448275862</v>
      </c>
      <c r="AF521" s="318">
        <f t="shared" si="1044"/>
        <v>16</v>
      </c>
      <c r="AG521" s="318">
        <f t="shared" si="870"/>
        <v>38.88888889</v>
      </c>
      <c r="AH521" s="318">
        <f t="shared" si="871"/>
        <v>63.63636364</v>
      </c>
      <c r="AI521" s="318">
        <f t="shared" si="872"/>
        <v>10</v>
      </c>
      <c r="AJ521" s="318">
        <f t="shared" ref="AJ521:AT521" si="1045">IF(ISERROR((N521/O521-1)*100),"n/a",(N521/O521-1)*100)</f>
        <v>-33.88429752</v>
      </c>
      <c r="AK521" s="318">
        <f t="shared" si="1045"/>
        <v>-33.87978142</v>
      </c>
      <c r="AL521" s="318" t="str">
        <f t="shared" si="1045"/>
        <v>n/a</v>
      </c>
      <c r="AM521" s="318" t="str">
        <f t="shared" si="1045"/>
        <v>n/a</v>
      </c>
      <c r="AN521" s="318" t="str">
        <f t="shared" si="1045"/>
        <v>n/a</v>
      </c>
      <c r="AO521" s="318" t="str">
        <f t="shared" si="1045"/>
        <v>n/a</v>
      </c>
      <c r="AP521" s="318" t="str">
        <f t="shared" si="1045"/>
        <v>n/a</v>
      </c>
      <c r="AQ521" s="318" t="str">
        <f t="shared" si="1045"/>
        <v>n/a</v>
      </c>
      <c r="AR521" s="318" t="str">
        <f t="shared" si="1045"/>
        <v>n/a</v>
      </c>
      <c r="AS521" s="318" t="str">
        <f t="shared" si="1045"/>
        <v>n/a</v>
      </c>
      <c r="AT521" s="318" t="str">
        <f t="shared" si="1045"/>
        <v>n/a</v>
      </c>
      <c r="AU521" s="319">
        <f t="shared" si="9"/>
        <v>8.71160731</v>
      </c>
      <c r="AV521" s="320">
        <f t="shared" si="10"/>
        <v>27.8240057</v>
      </c>
    </row>
    <row r="522" ht="11.25" customHeight="1">
      <c r="A522" s="122" t="s">
        <v>945</v>
      </c>
      <c r="B522" s="122" t="s">
        <v>946</v>
      </c>
      <c r="C522" s="309">
        <v>1.2</v>
      </c>
      <c r="D522" s="310">
        <v>1.0</v>
      </c>
      <c r="E522" s="316">
        <v>0.92</v>
      </c>
      <c r="F522" s="309">
        <v>0.88</v>
      </c>
      <c r="G522" s="309">
        <v>0.76</v>
      </c>
      <c r="H522" s="309">
        <v>0.68</v>
      </c>
      <c r="I522" s="309">
        <v>0.5</v>
      </c>
      <c r="J522" s="322"/>
      <c r="K522" s="309">
        <v>0.4</v>
      </c>
      <c r="L522" s="323">
        <v>0.2</v>
      </c>
      <c r="M522" s="322"/>
      <c r="N522" s="357">
        <v>0.0</v>
      </c>
      <c r="O522" s="357">
        <v>0.0</v>
      </c>
      <c r="P522" s="325">
        <v>0.0</v>
      </c>
      <c r="Q522" s="325">
        <v>0.0</v>
      </c>
      <c r="R522" s="325">
        <v>0.0</v>
      </c>
      <c r="S522" s="325">
        <v>0.0</v>
      </c>
      <c r="T522" s="325">
        <v>0.0</v>
      </c>
      <c r="U522" s="325">
        <v>0.0</v>
      </c>
      <c r="V522" s="325">
        <v>0.0</v>
      </c>
      <c r="W522" s="325">
        <v>0.0</v>
      </c>
      <c r="X522" s="325">
        <v>0.0</v>
      </c>
      <c r="Y522" s="325">
        <v>0.0</v>
      </c>
      <c r="Z522" s="316">
        <f t="shared" si="3"/>
        <v>6.54</v>
      </c>
      <c r="AA522" s="317">
        <f t="shared" si="405"/>
        <v>20</v>
      </c>
      <c r="AB522" s="317">
        <f t="shared" ref="AB522:AF522" si="1046">IF(ISERROR((D522/E522-1)*100),"n/a",(D522/E522-1)*100)</f>
        <v>8.695652174</v>
      </c>
      <c r="AC522" s="318">
        <f t="shared" si="1046"/>
        <v>4.545454545</v>
      </c>
      <c r="AD522" s="318">
        <f t="shared" si="1046"/>
        <v>15.78947368</v>
      </c>
      <c r="AE522" s="318">
        <f t="shared" si="1046"/>
        <v>11.76470588</v>
      </c>
      <c r="AF522" s="318">
        <f t="shared" si="1046"/>
        <v>36</v>
      </c>
      <c r="AG522" s="318">
        <f t="shared" si="870"/>
        <v>25</v>
      </c>
      <c r="AH522" s="318">
        <f t="shared" si="871"/>
        <v>100</v>
      </c>
      <c r="AI522" s="318" t="str">
        <f t="shared" si="872"/>
        <v>n/a</v>
      </c>
      <c r="AJ522" s="318" t="str">
        <f t="shared" ref="AJ522:AT522" si="1047">IF(ISERROR((N522/O522-1)*100),"n/a",(N522/O522-1)*100)</f>
        <v>n/a</v>
      </c>
      <c r="AK522" s="318" t="str">
        <f t="shared" si="1047"/>
        <v>n/a</v>
      </c>
      <c r="AL522" s="318" t="str">
        <f t="shared" si="1047"/>
        <v>n/a</v>
      </c>
      <c r="AM522" s="318" t="str">
        <f t="shared" si="1047"/>
        <v>n/a</v>
      </c>
      <c r="AN522" s="318" t="str">
        <f t="shared" si="1047"/>
        <v>n/a</v>
      </c>
      <c r="AO522" s="318" t="str">
        <f t="shared" si="1047"/>
        <v>n/a</v>
      </c>
      <c r="AP522" s="318" t="str">
        <f t="shared" si="1047"/>
        <v>n/a</v>
      </c>
      <c r="AQ522" s="318" t="str">
        <f t="shared" si="1047"/>
        <v>n/a</v>
      </c>
      <c r="AR522" s="318" t="str">
        <f t="shared" si="1047"/>
        <v>n/a</v>
      </c>
      <c r="AS522" s="318" t="str">
        <f t="shared" si="1047"/>
        <v>n/a</v>
      </c>
      <c r="AT522" s="318" t="str">
        <f t="shared" si="1047"/>
        <v>n/a</v>
      </c>
      <c r="AU522" s="319">
        <f t="shared" si="9"/>
        <v>27.72441079</v>
      </c>
      <c r="AV522" s="320">
        <f t="shared" si="10"/>
        <v>30.83561874</v>
      </c>
    </row>
    <row r="523" ht="11.25" customHeight="1">
      <c r="A523" s="155" t="s">
        <v>1941</v>
      </c>
      <c r="B523" s="99" t="s">
        <v>1942</v>
      </c>
      <c r="C523" s="292">
        <v>0.69</v>
      </c>
      <c r="D523" s="310">
        <v>0.6</v>
      </c>
      <c r="E523" s="316">
        <v>0.52</v>
      </c>
      <c r="F523" s="328">
        <v>0.48</v>
      </c>
      <c r="G523" s="309">
        <v>0.44</v>
      </c>
      <c r="H523" s="309">
        <v>0.35</v>
      </c>
      <c r="I523" s="328">
        <v>0.2</v>
      </c>
      <c r="J523" s="322"/>
      <c r="K523" s="328">
        <v>0.2</v>
      </c>
      <c r="L523" s="323">
        <v>0.2</v>
      </c>
      <c r="M523" s="322"/>
      <c r="N523" s="357">
        <v>0.0</v>
      </c>
      <c r="O523" s="357">
        <v>0.52</v>
      </c>
      <c r="P523" s="324">
        <v>0.8</v>
      </c>
      <c r="Q523" s="324">
        <v>0.79048</v>
      </c>
      <c r="R523" s="324">
        <v>0.76192</v>
      </c>
      <c r="S523" s="325">
        <v>0.72564</v>
      </c>
      <c r="T523" s="325">
        <v>0.72564</v>
      </c>
      <c r="U523" s="324">
        <v>0.72564</v>
      </c>
      <c r="V523" s="325">
        <v>0.69108</v>
      </c>
      <c r="W523" s="325">
        <v>0.69108</v>
      </c>
      <c r="X523" s="324">
        <v>0.69108</v>
      </c>
      <c r="Y523" s="324">
        <v>0.6663899999999999</v>
      </c>
      <c r="Z523" s="316">
        <f t="shared" si="3"/>
        <v>11.46895</v>
      </c>
      <c r="AA523" s="317">
        <f t="shared" si="405"/>
        <v>15</v>
      </c>
      <c r="AB523" s="317">
        <f t="shared" ref="AB523:AF523" si="1048">IF(ISERROR((D523/E523-1)*100),"n/a",(D523/E523-1)*100)</f>
        <v>15.38461538</v>
      </c>
      <c r="AC523" s="318">
        <f t="shared" si="1048"/>
        <v>8.333333333</v>
      </c>
      <c r="AD523" s="318">
        <f t="shared" si="1048"/>
        <v>9.090909091</v>
      </c>
      <c r="AE523" s="318">
        <f t="shared" si="1048"/>
        <v>25.71428571</v>
      </c>
      <c r="AF523" s="318">
        <f t="shared" si="1048"/>
        <v>75</v>
      </c>
      <c r="AG523" s="318">
        <f t="shared" si="870"/>
        <v>0</v>
      </c>
      <c r="AH523" s="318">
        <f t="shared" si="871"/>
        <v>0</v>
      </c>
      <c r="AI523" s="318" t="str">
        <f t="shared" si="872"/>
        <v>n/a</v>
      </c>
      <c r="AJ523" s="318">
        <f t="shared" ref="AJ523:AT523" si="1049">IF(ISERROR((N523/O523-1)*100),"n/a",(N523/O523-1)*100)</f>
        <v>-100</v>
      </c>
      <c r="AK523" s="318">
        <f t="shared" si="1049"/>
        <v>-35</v>
      </c>
      <c r="AL523" s="318">
        <f t="shared" si="1049"/>
        <v>1.204331545</v>
      </c>
      <c r="AM523" s="318">
        <f t="shared" si="1049"/>
        <v>3.748425031</v>
      </c>
      <c r="AN523" s="318">
        <f t="shared" si="1049"/>
        <v>4.999724381</v>
      </c>
      <c r="AO523" s="318">
        <f t="shared" si="1049"/>
        <v>0</v>
      </c>
      <c r="AP523" s="318">
        <f t="shared" si="1049"/>
        <v>0</v>
      </c>
      <c r="AQ523" s="318">
        <f t="shared" si="1049"/>
        <v>5.000868206</v>
      </c>
      <c r="AR523" s="318">
        <f t="shared" si="1049"/>
        <v>0</v>
      </c>
      <c r="AS523" s="318">
        <f t="shared" si="1049"/>
        <v>0</v>
      </c>
      <c r="AT523" s="318">
        <f t="shared" si="1049"/>
        <v>3.705037591</v>
      </c>
      <c r="AU523" s="319">
        <f t="shared" si="9"/>
        <v>1.693764751</v>
      </c>
      <c r="AV523" s="320">
        <f t="shared" si="10"/>
        <v>31.75402542</v>
      </c>
    </row>
    <row r="524" ht="11.25" customHeight="1">
      <c r="A524" s="133" t="s">
        <v>947</v>
      </c>
      <c r="B524" s="99" t="s">
        <v>948</v>
      </c>
      <c r="C524" s="309">
        <v>2.12</v>
      </c>
      <c r="D524" s="310">
        <v>1.84</v>
      </c>
      <c r="E524" s="316">
        <v>1.52</v>
      </c>
      <c r="F524" s="309">
        <v>1.36</v>
      </c>
      <c r="G524" s="309">
        <v>1.14</v>
      </c>
      <c r="H524" s="309">
        <v>0.92</v>
      </c>
      <c r="I524" s="309">
        <v>0.77</v>
      </c>
      <c r="J524" s="322"/>
      <c r="K524" s="309">
        <v>0.6</v>
      </c>
      <c r="L524" s="323">
        <v>0.225</v>
      </c>
      <c r="M524" s="322"/>
      <c r="N524" s="357">
        <v>0.0</v>
      </c>
      <c r="O524" s="357">
        <v>0.0</v>
      </c>
      <c r="P524" s="325">
        <v>0.0</v>
      </c>
      <c r="Q524" s="325">
        <v>0.0</v>
      </c>
      <c r="R524" s="325">
        <v>0.0</v>
      </c>
      <c r="S524" s="325">
        <v>0.0</v>
      </c>
      <c r="T524" s="325">
        <v>0.0</v>
      </c>
      <c r="U524" s="325">
        <v>0.0</v>
      </c>
      <c r="V524" s="325">
        <v>0.0</v>
      </c>
      <c r="W524" s="325">
        <v>0.0</v>
      </c>
      <c r="X524" s="325">
        <v>0.0</v>
      </c>
      <c r="Y524" s="325">
        <v>0.0</v>
      </c>
      <c r="Z524" s="316">
        <f t="shared" si="3"/>
        <v>10.495</v>
      </c>
      <c r="AA524" s="317">
        <f t="shared" si="405"/>
        <v>15.2173913</v>
      </c>
      <c r="AB524" s="317">
        <f t="shared" ref="AB524:AF524" si="1050">IF(ISERROR((D524/E524-1)*100),"n/a",(D524/E524-1)*100)</f>
        <v>21.05263158</v>
      </c>
      <c r="AC524" s="318">
        <f t="shared" si="1050"/>
        <v>11.76470588</v>
      </c>
      <c r="AD524" s="318">
        <f t="shared" si="1050"/>
        <v>19.29824561</v>
      </c>
      <c r="AE524" s="318">
        <f t="shared" si="1050"/>
        <v>23.91304348</v>
      </c>
      <c r="AF524" s="318">
        <f t="shared" si="1050"/>
        <v>19.48051948</v>
      </c>
      <c r="AG524" s="318">
        <f t="shared" si="870"/>
        <v>28.33333333</v>
      </c>
      <c r="AH524" s="318">
        <f t="shared" si="871"/>
        <v>166.6666667</v>
      </c>
      <c r="AI524" s="318" t="str">
        <f t="shared" si="872"/>
        <v>n/a</v>
      </c>
      <c r="AJ524" s="318" t="str">
        <f t="shared" ref="AJ524:AT524" si="1051">IF(ISERROR((N524/O524-1)*100),"n/a",(N524/O524-1)*100)</f>
        <v>n/a</v>
      </c>
      <c r="AK524" s="318" t="str">
        <f t="shared" si="1051"/>
        <v>n/a</v>
      </c>
      <c r="AL524" s="318" t="str">
        <f t="shared" si="1051"/>
        <v>n/a</v>
      </c>
      <c r="AM524" s="318" t="str">
        <f t="shared" si="1051"/>
        <v>n/a</v>
      </c>
      <c r="AN524" s="318" t="str">
        <f t="shared" si="1051"/>
        <v>n/a</v>
      </c>
      <c r="AO524" s="318" t="str">
        <f t="shared" si="1051"/>
        <v>n/a</v>
      </c>
      <c r="AP524" s="318" t="str">
        <f t="shared" si="1051"/>
        <v>n/a</v>
      </c>
      <c r="AQ524" s="318" t="str">
        <f t="shared" si="1051"/>
        <v>n/a</v>
      </c>
      <c r="AR524" s="318" t="str">
        <f t="shared" si="1051"/>
        <v>n/a</v>
      </c>
      <c r="AS524" s="318" t="str">
        <f t="shared" si="1051"/>
        <v>n/a</v>
      </c>
      <c r="AT524" s="318" t="str">
        <f t="shared" si="1051"/>
        <v>n/a</v>
      </c>
      <c r="AU524" s="319">
        <f t="shared" si="9"/>
        <v>38.21581717</v>
      </c>
      <c r="AV524" s="320">
        <f t="shared" si="10"/>
        <v>52.14526861</v>
      </c>
    </row>
    <row r="525" ht="11.25" customHeight="1">
      <c r="A525" s="133" t="s">
        <v>1600</v>
      </c>
      <c r="B525" s="99" t="s">
        <v>1601</v>
      </c>
      <c r="C525" s="309">
        <v>2.65</v>
      </c>
      <c r="D525" s="310">
        <v>2.49</v>
      </c>
      <c r="E525" s="316">
        <v>2.21</v>
      </c>
      <c r="F525" s="309">
        <v>2.03</v>
      </c>
      <c r="G525" s="309">
        <v>1.7025</v>
      </c>
      <c r="H525" s="309">
        <v>1.34</v>
      </c>
      <c r="I525" s="309">
        <v>1.0319</v>
      </c>
      <c r="J525" s="322"/>
      <c r="K525" s="328">
        <v>0.0</v>
      </c>
      <c r="L525" s="326">
        <v>0.0</v>
      </c>
      <c r="M525" s="322"/>
      <c r="N525" s="357">
        <v>0.0</v>
      </c>
      <c r="O525" s="357">
        <v>0.0</v>
      </c>
      <c r="P525" s="325">
        <v>0.0</v>
      </c>
      <c r="Q525" s="325">
        <v>0.0</v>
      </c>
      <c r="R525" s="325">
        <v>0.0</v>
      </c>
      <c r="S525" s="325">
        <v>0.0</v>
      </c>
      <c r="T525" s="325">
        <v>0.0</v>
      </c>
      <c r="U525" s="325">
        <v>0.0</v>
      </c>
      <c r="V525" s="325">
        <v>0.0</v>
      </c>
      <c r="W525" s="325">
        <v>0.0</v>
      </c>
      <c r="X525" s="325">
        <v>0.0</v>
      </c>
      <c r="Y525" s="325">
        <v>0.0</v>
      </c>
      <c r="Z525" s="316">
        <f t="shared" si="3"/>
        <v>13.4544</v>
      </c>
      <c r="AA525" s="317">
        <f t="shared" si="405"/>
        <v>6.425702811</v>
      </c>
      <c r="AB525" s="317">
        <f t="shared" ref="AB525:AF525" si="1052">IF(ISERROR((D525/E525-1)*100),"n/a",(D525/E525-1)*100)</f>
        <v>12.66968326</v>
      </c>
      <c r="AC525" s="318">
        <f t="shared" si="1052"/>
        <v>8.866995074</v>
      </c>
      <c r="AD525" s="318">
        <f t="shared" si="1052"/>
        <v>19.23641703</v>
      </c>
      <c r="AE525" s="318">
        <f t="shared" si="1052"/>
        <v>27.05223881</v>
      </c>
      <c r="AF525" s="318">
        <f t="shared" si="1052"/>
        <v>29.85754434</v>
      </c>
      <c r="AG525" s="318" t="str">
        <f t="shared" si="870"/>
        <v>n/a</v>
      </c>
      <c r="AH525" s="318" t="str">
        <f t="shared" si="871"/>
        <v>n/a</v>
      </c>
      <c r="AI525" s="318" t="str">
        <f t="shared" si="872"/>
        <v>n/a</v>
      </c>
      <c r="AJ525" s="318" t="str">
        <f t="shared" ref="AJ525:AT525" si="1053">IF(ISERROR((N525/O525-1)*100),"n/a",(N525/O525-1)*100)</f>
        <v>n/a</v>
      </c>
      <c r="AK525" s="318" t="str">
        <f t="shared" si="1053"/>
        <v>n/a</v>
      </c>
      <c r="AL525" s="318" t="str">
        <f t="shared" si="1053"/>
        <v>n/a</v>
      </c>
      <c r="AM525" s="318" t="str">
        <f t="shared" si="1053"/>
        <v>n/a</v>
      </c>
      <c r="AN525" s="318" t="str">
        <f t="shared" si="1053"/>
        <v>n/a</v>
      </c>
      <c r="AO525" s="318" t="str">
        <f t="shared" si="1053"/>
        <v>n/a</v>
      </c>
      <c r="AP525" s="318" t="str">
        <f t="shared" si="1053"/>
        <v>n/a</v>
      </c>
      <c r="AQ525" s="318" t="str">
        <f t="shared" si="1053"/>
        <v>n/a</v>
      </c>
      <c r="AR525" s="318" t="str">
        <f t="shared" si="1053"/>
        <v>n/a</v>
      </c>
      <c r="AS525" s="318" t="str">
        <f t="shared" si="1053"/>
        <v>n/a</v>
      </c>
      <c r="AT525" s="318" t="str">
        <f t="shared" si="1053"/>
        <v>n/a</v>
      </c>
      <c r="AU525" s="319">
        <f t="shared" si="9"/>
        <v>17.35143022</v>
      </c>
      <c r="AV525" s="320">
        <f t="shared" si="10"/>
        <v>9.667860845</v>
      </c>
    </row>
    <row r="526" ht="11.25" customHeight="1">
      <c r="A526" s="133" t="s">
        <v>1748</v>
      </c>
      <c r="B526" s="99" t="s">
        <v>1749</v>
      </c>
      <c r="C526" s="309">
        <v>1.01</v>
      </c>
      <c r="D526" s="310">
        <v>0.99</v>
      </c>
      <c r="E526" s="316">
        <v>0.95</v>
      </c>
      <c r="F526" s="309">
        <v>0.9</v>
      </c>
      <c r="G526" s="309">
        <v>0.87</v>
      </c>
      <c r="H526" s="309">
        <v>0.84</v>
      </c>
      <c r="I526" s="328">
        <v>0.8</v>
      </c>
      <c r="J526" s="322"/>
      <c r="K526" s="328">
        <v>0.8</v>
      </c>
      <c r="L526" s="326">
        <v>0.8</v>
      </c>
      <c r="M526" s="322"/>
      <c r="N526" s="357">
        <v>0.8</v>
      </c>
      <c r="O526" s="357">
        <v>0.8</v>
      </c>
      <c r="P526" s="325">
        <v>1.08</v>
      </c>
      <c r="Q526" s="324">
        <v>1.08</v>
      </c>
      <c r="R526" s="324">
        <v>0.9</v>
      </c>
      <c r="S526" s="324">
        <v>0.17</v>
      </c>
      <c r="T526" s="325">
        <v>0.0</v>
      </c>
      <c r="U526" s="325">
        <v>0.0</v>
      </c>
      <c r="V526" s="325">
        <v>0.0</v>
      </c>
      <c r="W526" s="325">
        <v>0.0</v>
      </c>
      <c r="X526" s="325">
        <v>0.0</v>
      </c>
      <c r="Y526" s="325">
        <v>0.0</v>
      </c>
      <c r="Z526" s="316">
        <f t="shared" si="3"/>
        <v>12.79</v>
      </c>
      <c r="AA526" s="317">
        <f t="shared" si="405"/>
        <v>2.02020202</v>
      </c>
      <c r="AB526" s="317">
        <f t="shared" ref="AB526:AF526" si="1054">IF(ISERROR((D526/E526-1)*100),"n/a",(D526/E526-1)*100)</f>
        <v>4.210526316</v>
      </c>
      <c r="AC526" s="318">
        <f t="shared" si="1054"/>
        <v>5.555555556</v>
      </c>
      <c r="AD526" s="318">
        <f t="shared" si="1054"/>
        <v>3.448275862</v>
      </c>
      <c r="AE526" s="318">
        <f t="shared" si="1054"/>
        <v>3.571428571</v>
      </c>
      <c r="AF526" s="318">
        <f t="shared" si="1054"/>
        <v>5</v>
      </c>
      <c r="AG526" s="318">
        <f t="shared" si="870"/>
        <v>0</v>
      </c>
      <c r="AH526" s="318">
        <f t="shared" si="871"/>
        <v>0</v>
      </c>
      <c r="AI526" s="318">
        <f t="shared" si="872"/>
        <v>0</v>
      </c>
      <c r="AJ526" s="318">
        <f t="shared" ref="AJ526:AT526" si="1055">IF(ISERROR((N526/O526-1)*100),"n/a",(N526/O526-1)*100)</f>
        <v>0</v>
      </c>
      <c r="AK526" s="318">
        <f t="shared" si="1055"/>
        <v>-25.92592593</v>
      </c>
      <c r="AL526" s="318">
        <f t="shared" si="1055"/>
        <v>0</v>
      </c>
      <c r="AM526" s="318">
        <f t="shared" si="1055"/>
        <v>20</v>
      </c>
      <c r="AN526" s="318">
        <f t="shared" si="1055"/>
        <v>429.4117647</v>
      </c>
      <c r="AO526" s="318" t="str">
        <f t="shared" si="1055"/>
        <v>n/a</v>
      </c>
      <c r="AP526" s="318" t="str">
        <f t="shared" si="1055"/>
        <v>n/a</v>
      </c>
      <c r="AQ526" s="318" t="str">
        <f t="shared" si="1055"/>
        <v>n/a</v>
      </c>
      <c r="AR526" s="318" t="str">
        <f t="shared" si="1055"/>
        <v>n/a</v>
      </c>
      <c r="AS526" s="318" t="str">
        <f t="shared" si="1055"/>
        <v>n/a</v>
      </c>
      <c r="AT526" s="318" t="str">
        <f t="shared" si="1055"/>
        <v>n/a</v>
      </c>
      <c r="AU526" s="319">
        <f t="shared" si="9"/>
        <v>31.94941622</v>
      </c>
      <c r="AV526" s="320">
        <f t="shared" si="10"/>
        <v>114.7834832</v>
      </c>
    </row>
    <row r="527" ht="11.25" customHeight="1">
      <c r="A527" s="398" t="s">
        <v>2095</v>
      </c>
      <c r="B527" s="122" t="s">
        <v>2096</v>
      </c>
      <c r="C527" s="309">
        <v>0.48</v>
      </c>
      <c r="D527" s="310">
        <v>0.4</v>
      </c>
      <c r="E527" s="346">
        <v>0.28</v>
      </c>
      <c r="F527" s="311">
        <v>0.24</v>
      </c>
      <c r="G527" s="311">
        <v>0.16</v>
      </c>
      <c r="H527" s="334">
        <v>0.12</v>
      </c>
      <c r="I527" s="311">
        <v>0.12</v>
      </c>
      <c r="J527" s="312"/>
      <c r="K527" s="311">
        <v>0.08</v>
      </c>
      <c r="L527" s="313">
        <v>0.0</v>
      </c>
      <c r="M527" s="312"/>
      <c r="N527" s="391">
        <v>0.0</v>
      </c>
      <c r="O527" s="391">
        <v>0.01</v>
      </c>
      <c r="P527" s="335">
        <v>0.26</v>
      </c>
      <c r="Q527" s="335">
        <v>0.24</v>
      </c>
      <c r="R527" s="335">
        <v>0.2</v>
      </c>
      <c r="S527" s="335">
        <v>0.16</v>
      </c>
      <c r="T527" s="335">
        <v>0.10666666666666667</v>
      </c>
      <c r="U527" s="335">
        <v>0.07111111111111111</v>
      </c>
      <c r="V527" s="335">
        <v>0.035555555555555556</v>
      </c>
      <c r="W527" s="335">
        <v>0.026666666666666665</v>
      </c>
      <c r="X527" s="315">
        <v>0.0</v>
      </c>
      <c r="Y527" s="315">
        <v>0.0</v>
      </c>
      <c r="Z527" s="316">
        <f t="shared" si="3"/>
        <v>2.99</v>
      </c>
      <c r="AA527" s="317">
        <f t="shared" si="405"/>
        <v>20</v>
      </c>
      <c r="AB527" s="317">
        <f t="shared" ref="AB527:AF527" si="1056">IF(ISERROR((D527/E527-1)*100),"n/a",(D527/E527-1)*100)</f>
        <v>42.85714286</v>
      </c>
      <c r="AC527" s="318">
        <f t="shared" si="1056"/>
        <v>16.66666667</v>
      </c>
      <c r="AD527" s="318">
        <f t="shared" si="1056"/>
        <v>50</v>
      </c>
      <c r="AE527" s="318">
        <f t="shared" si="1056"/>
        <v>33.33333333</v>
      </c>
      <c r="AF527" s="318">
        <f t="shared" si="1056"/>
        <v>0</v>
      </c>
      <c r="AG527" s="318">
        <f t="shared" si="870"/>
        <v>50</v>
      </c>
      <c r="AH527" s="318" t="str">
        <f t="shared" si="871"/>
        <v>n/a</v>
      </c>
      <c r="AI527" s="318" t="str">
        <f t="shared" si="872"/>
        <v>n/a</v>
      </c>
      <c r="AJ527" s="318">
        <f t="shared" ref="AJ527:AT527" si="1057">IF(ISERROR((N527/O527-1)*100),"n/a",(N527/O527-1)*100)</f>
        <v>-100</v>
      </c>
      <c r="AK527" s="318">
        <f t="shared" si="1057"/>
        <v>-96.15384615</v>
      </c>
      <c r="AL527" s="318">
        <f t="shared" si="1057"/>
        <v>8.333333333</v>
      </c>
      <c r="AM527" s="318">
        <f t="shared" si="1057"/>
        <v>20</v>
      </c>
      <c r="AN527" s="318">
        <f t="shared" si="1057"/>
        <v>25</v>
      </c>
      <c r="AO527" s="318">
        <f t="shared" si="1057"/>
        <v>50</v>
      </c>
      <c r="AP527" s="318">
        <f t="shared" si="1057"/>
        <v>50</v>
      </c>
      <c r="AQ527" s="318">
        <f t="shared" si="1057"/>
        <v>100</v>
      </c>
      <c r="AR527" s="318">
        <f t="shared" si="1057"/>
        <v>33.33333333</v>
      </c>
      <c r="AS527" s="318" t="str">
        <f t="shared" si="1057"/>
        <v>n/a</v>
      </c>
      <c r="AT527" s="318" t="str">
        <f t="shared" si="1057"/>
        <v>n/a</v>
      </c>
      <c r="AU527" s="319">
        <f t="shared" si="9"/>
        <v>18.96062271</v>
      </c>
      <c r="AV527" s="320">
        <f t="shared" si="10"/>
        <v>51.20199075</v>
      </c>
    </row>
    <row r="528" ht="11.25" customHeight="1">
      <c r="A528" s="133" t="s">
        <v>1361</v>
      </c>
      <c r="B528" s="99" t="s">
        <v>1362</v>
      </c>
      <c r="C528" s="309">
        <v>2.2</v>
      </c>
      <c r="D528" s="310">
        <v>1.92</v>
      </c>
      <c r="E528" s="310">
        <v>1.88</v>
      </c>
      <c r="F528" s="309">
        <v>1.84</v>
      </c>
      <c r="G528" s="309">
        <v>1.8</v>
      </c>
      <c r="H528" s="309">
        <v>1.76</v>
      </c>
      <c r="I528" s="309">
        <v>1.72</v>
      </c>
      <c r="J528" s="322"/>
      <c r="K528" s="309">
        <v>1.68</v>
      </c>
      <c r="L528" s="326">
        <v>1.52</v>
      </c>
      <c r="M528" s="322"/>
      <c r="N528" s="357">
        <v>1.52</v>
      </c>
      <c r="O528" s="357">
        <v>1.52</v>
      </c>
      <c r="P528" s="325">
        <v>1.52</v>
      </c>
      <c r="Q528" s="325">
        <v>1.52</v>
      </c>
      <c r="R528" s="325">
        <v>1.52</v>
      </c>
      <c r="S528" s="324">
        <v>1.52</v>
      </c>
      <c r="T528" s="324">
        <v>1.49</v>
      </c>
      <c r="U528" s="324">
        <v>1.45</v>
      </c>
      <c r="V528" s="324">
        <v>1.41</v>
      </c>
      <c r="W528" s="324">
        <v>1.37</v>
      </c>
      <c r="X528" s="324">
        <v>1.21</v>
      </c>
      <c r="Y528" s="324">
        <v>1.1</v>
      </c>
      <c r="Z528" s="316">
        <f t="shared" si="3"/>
        <v>33.47</v>
      </c>
      <c r="AA528" s="317">
        <f t="shared" si="405"/>
        <v>14.58333333</v>
      </c>
      <c r="AB528" s="317">
        <f t="shared" ref="AB528:AF528" si="1058">IF(ISERROR((D528/E528-1)*100),"n/a",(D528/E528-1)*100)</f>
        <v>2.127659574</v>
      </c>
      <c r="AC528" s="318">
        <f t="shared" si="1058"/>
        <v>2.173913043</v>
      </c>
      <c r="AD528" s="318">
        <f t="shared" si="1058"/>
        <v>2.222222222</v>
      </c>
      <c r="AE528" s="318">
        <f t="shared" si="1058"/>
        <v>2.272727273</v>
      </c>
      <c r="AF528" s="318">
        <f t="shared" si="1058"/>
        <v>2.325581395</v>
      </c>
      <c r="AG528" s="318">
        <f t="shared" si="870"/>
        <v>2.380952381</v>
      </c>
      <c r="AH528" s="318">
        <f t="shared" si="871"/>
        <v>10.52631579</v>
      </c>
      <c r="AI528" s="318">
        <f t="shared" si="872"/>
        <v>0</v>
      </c>
      <c r="AJ528" s="318">
        <f t="shared" ref="AJ528:AT528" si="1059">IF(ISERROR((N528/O528-1)*100),"n/a",(N528/O528-1)*100)</f>
        <v>0</v>
      </c>
      <c r="AK528" s="318">
        <f t="shared" si="1059"/>
        <v>0</v>
      </c>
      <c r="AL528" s="318">
        <f t="shared" si="1059"/>
        <v>0</v>
      </c>
      <c r="AM528" s="318">
        <f t="shared" si="1059"/>
        <v>0</v>
      </c>
      <c r="AN528" s="318">
        <f t="shared" si="1059"/>
        <v>0</v>
      </c>
      <c r="AO528" s="318">
        <f t="shared" si="1059"/>
        <v>2.013422819</v>
      </c>
      <c r="AP528" s="318">
        <f t="shared" si="1059"/>
        <v>2.75862069</v>
      </c>
      <c r="AQ528" s="318">
        <f t="shared" si="1059"/>
        <v>2.836879433</v>
      </c>
      <c r="AR528" s="318">
        <f t="shared" si="1059"/>
        <v>2.919708029</v>
      </c>
      <c r="AS528" s="318">
        <f t="shared" si="1059"/>
        <v>13.2231405</v>
      </c>
      <c r="AT528" s="318">
        <f t="shared" si="1059"/>
        <v>10</v>
      </c>
      <c r="AU528" s="319">
        <f t="shared" si="9"/>
        <v>3.618223824</v>
      </c>
      <c r="AV528" s="320">
        <f t="shared" si="10"/>
        <v>4.560514765</v>
      </c>
    </row>
    <row r="529" ht="11.25" customHeight="1">
      <c r="A529" s="99" t="s">
        <v>1943</v>
      </c>
      <c r="B529" s="99" t="s">
        <v>1944</v>
      </c>
      <c r="C529" s="309">
        <v>1.3</v>
      </c>
      <c r="D529" s="310">
        <v>1.1</v>
      </c>
      <c r="E529" s="310">
        <v>0.9</v>
      </c>
      <c r="F529" s="310">
        <v>0.7</v>
      </c>
      <c r="G529" s="310">
        <v>0.55</v>
      </c>
      <c r="H529" s="310">
        <v>0.35</v>
      </c>
      <c r="I529" s="349">
        <v>0.2</v>
      </c>
      <c r="J529" s="349"/>
      <c r="K529" s="349">
        <v>0.2</v>
      </c>
      <c r="L529" s="327">
        <v>0.2</v>
      </c>
      <c r="M529" s="349"/>
      <c r="N529" s="357">
        <v>0.2</v>
      </c>
      <c r="O529" s="357">
        <v>0.437</v>
      </c>
      <c r="P529" s="324">
        <v>1.08</v>
      </c>
      <c r="Q529" s="324">
        <v>1.08</v>
      </c>
      <c r="R529" s="324">
        <v>1.08</v>
      </c>
      <c r="S529" s="324">
        <v>1.08</v>
      </c>
      <c r="T529" s="324">
        <v>1.0</v>
      </c>
      <c r="U529" s="324">
        <v>0.92</v>
      </c>
      <c r="V529" s="324">
        <v>0.92</v>
      </c>
      <c r="W529" s="324">
        <v>0.92</v>
      </c>
      <c r="X529" s="324">
        <v>0.8</v>
      </c>
      <c r="Y529" s="324">
        <v>0.48</v>
      </c>
      <c r="Z529" s="316">
        <f t="shared" si="3"/>
        <v>15.497</v>
      </c>
      <c r="AA529" s="317">
        <f t="shared" si="405"/>
        <v>18.18181818</v>
      </c>
      <c r="AB529" s="317">
        <f t="shared" ref="AB529:AF529" si="1060">IF(ISERROR((D529/E529-1)*100),"n/a",(D529/E529-1)*100)</f>
        <v>22.22222222</v>
      </c>
      <c r="AC529" s="318">
        <f t="shared" si="1060"/>
        <v>28.57142857</v>
      </c>
      <c r="AD529" s="318">
        <f t="shared" si="1060"/>
        <v>27.27272727</v>
      </c>
      <c r="AE529" s="318">
        <f t="shared" si="1060"/>
        <v>57.14285714</v>
      </c>
      <c r="AF529" s="318">
        <f t="shared" si="1060"/>
        <v>75</v>
      </c>
      <c r="AG529" s="318">
        <f t="shared" si="870"/>
        <v>0</v>
      </c>
      <c r="AH529" s="318">
        <f t="shared" si="871"/>
        <v>0</v>
      </c>
      <c r="AI529" s="318">
        <f t="shared" si="872"/>
        <v>0</v>
      </c>
      <c r="AJ529" s="318">
        <f t="shared" ref="AJ529:AT529" si="1061">IF(ISERROR((N529/O529-1)*100),"n/a",(N529/O529-1)*100)</f>
        <v>-54.23340961</v>
      </c>
      <c r="AK529" s="318">
        <f t="shared" si="1061"/>
        <v>-59.53703704</v>
      </c>
      <c r="AL529" s="318">
        <f t="shared" si="1061"/>
        <v>0</v>
      </c>
      <c r="AM529" s="318">
        <f t="shared" si="1061"/>
        <v>0</v>
      </c>
      <c r="AN529" s="318">
        <f t="shared" si="1061"/>
        <v>0</v>
      </c>
      <c r="AO529" s="318">
        <f t="shared" si="1061"/>
        <v>8</v>
      </c>
      <c r="AP529" s="318">
        <f t="shared" si="1061"/>
        <v>8.695652174</v>
      </c>
      <c r="AQ529" s="318">
        <f t="shared" si="1061"/>
        <v>0</v>
      </c>
      <c r="AR529" s="318">
        <f t="shared" si="1061"/>
        <v>0</v>
      </c>
      <c r="AS529" s="318">
        <f t="shared" si="1061"/>
        <v>15</v>
      </c>
      <c r="AT529" s="318">
        <f t="shared" si="1061"/>
        <v>66.66666667</v>
      </c>
      <c r="AU529" s="319">
        <f t="shared" si="9"/>
        <v>10.64914628</v>
      </c>
      <c r="AV529" s="320">
        <f t="shared" si="10"/>
        <v>32.68810661</v>
      </c>
    </row>
    <row r="530" ht="11.25" customHeight="1">
      <c r="A530" s="331" t="s">
        <v>374</v>
      </c>
      <c r="B530" s="331" t="s">
        <v>375</v>
      </c>
      <c r="C530" s="309">
        <v>1.64</v>
      </c>
      <c r="D530" s="310">
        <v>1.49</v>
      </c>
      <c r="E530" s="347">
        <v>1.38</v>
      </c>
      <c r="F530" s="337">
        <v>1.31</v>
      </c>
      <c r="G530" s="337">
        <v>1.27</v>
      </c>
      <c r="H530" s="337">
        <v>1.23</v>
      </c>
      <c r="I530" s="337">
        <v>1.18</v>
      </c>
      <c r="J530" s="338"/>
      <c r="K530" s="337">
        <v>1.1</v>
      </c>
      <c r="L530" s="339">
        <v>1.03</v>
      </c>
      <c r="M530" s="338"/>
      <c r="N530" s="365">
        <v>0.99</v>
      </c>
      <c r="O530" s="364">
        <v>0.96</v>
      </c>
      <c r="P530" s="341">
        <v>0.94</v>
      </c>
      <c r="Q530" s="341">
        <v>0.84</v>
      </c>
      <c r="R530" s="341">
        <v>0.68</v>
      </c>
      <c r="S530" s="341">
        <v>0.52</v>
      </c>
      <c r="T530" s="341">
        <v>0.37</v>
      </c>
      <c r="U530" s="341">
        <v>0.25668</v>
      </c>
      <c r="V530" s="341">
        <v>0.21668</v>
      </c>
      <c r="W530" s="341">
        <v>0.18001000000000003</v>
      </c>
      <c r="X530" s="341">
        <v>0.15778</v>
      </c>
      <c r="Y530" s="341">
        <v>0.15112</v>
      </c>
      <c r="Z530" s="316">
        <f t="shared" si="3"/>
        <v>17.89227</v>
      </c>
      <c r="AA530" s="317">
        <f t="shared" si="405"/>
        <v>10.06711409</v>
      </c>
      <c r="AB530" s="317">
        <f t="shared" ref="AB530:AF530" si="1062">IF(ISERROR((D530/E530-1)*100),"n/a",(D530/E530-1)*100)</f>
        <v>7.971014493</v>
      </c>
      <c r="AC530" s="318">
        <f t="shared" si="1062"/>
        <v>5.34351145</v>
      </c>
      <c r="AD530" s="318">
        <f t="shared" si="1062"/>
        <v>3.149606299</v>
      </c>
      <c r="AE530" s="318">
        <f t="shared" si="1062"/>
        <v>3.25203252</v>
      </c>
      <c r="AF530" s="318">
        <f t="shared" si="1062"/>
        <v>4.237288136</v>
      </c>
      <c r="AG530" s="318">
        <f t="shared" si="870"/>
        <v>7.272727273</v>
      </c>
      <c r="AH530" s="318">
        <f t="shared" si="871"/>
        <v>6.796116505</v>
      </c>
      <c r="AI530" s="318">
        <f t="shared" si="872"/>
        <v>4.04040404</v>
      </c>
      <c r="AJ530" s="318">
        <f t="shared" ref="AJ530:AT530" si="1063">IF(ISERROR((N530/O530-1)*100),"n/a",(N530/O530-1)*100)</f>
        <v>3.125</v>
      </c>
      <c r="AK530" s="318">
        <f t="shared" si="1063"/>
        <v>2.127659574</v>
      </c>
      <c r="AL530" s="318">
        <f t="shared" si="1063"/>
        <v>11.9047619</v>
      </c>
      <c r="AM530" s="318">
        <f t="shared" si="1063"/>
        <v>23.52941176</v>
      </c>
      <c r="AN530" s="318">
        <f t="shared" si="1063"/>
        <v>30.76923077</v>
      </c>
      <c r="AO530" s="318">
        <f t="shared" si="1063"/>
        <v>40.54054054</v>
      </c>
      <c r="AP530" s="318">
        <f t="shared" si="1063"/>
        <v>44.14835593</v>
      </c>
      <c r="AQ530" s="318">
        <f t="shared" si="1063"/>
        <v>18.46040244</v>
      </c>
      <c r="AR530" s="318">
        <f t="shared" si="1063"/>
        <v>20.37109049</v>
      </c>
      <c r="AS530" s="318">
        <f t="shared" si="1063"/>
        <v>14.08923818</v>
      </c>
      <c r="AT530" s="318">
        <f t="shared" si="1063"/>
        <v>4.4070937</v>
      </c>
      <c r="AU530" s="319">
        <f t="shared" si="9"/>
        <v>13.28013001</v>
      </c>
      <c r="AV530" s="320">
        <f t="shared" si="10"/>
        <v>12.65484978</v>
      </c>
    </row>
    <row r="531" ht="11.25" customHeight="1">
      <c r="A531" s="395" t="s">
        <v>2098</v>
      </c>
      <c r="B531" s="122" t="s">
        <v>2099</v>
      </c>
      <c r="C531" s="309">
        <v>0.97</v>
      </c>
      <c r="D531" s="310">
        <v>0.88</v>
      </c>
      <c r="E531" s="316">
        <v>0.8</v>
      </c>
      <c r="F531" s="309">
        <v>0.36</v>
      </c>
      <c r="G531" s="328">
        <v>0.0</v>
      </c>
      <c r="H531" s="328">
        <v>0.0</v>
      </c>
      <c r="I531" s="328">
        <v>0.0</v>
      </c>
      <c r="J531" s="13"/>
      <c r="K531" s="328">
        <v>0.0</v>
      </c>
      <c r="L531" s="326">
        <v>0.0</v>
      </c>
      <c r="M531" s="351"/>
      <c r="N531" s="326">
        <v>0.0</v>
      </c>
      <c r="O531" s="352">
        <v>0.0</v>
      </c>
      <c r="P531" s="325">
        <v>0.0</v>
      </c>
      <c r="Q531" s="325">
        <v>0.0</v>
      </c>
      <c r="R531" s="325">
        <v>0.0</v>
      </c>
      <c r="S531" s="325">
        <v>0.0</v>
      </c>
      <c r="T531" s="325">
        <v>0.0</v>
      </c>
      <c r="U531" s="325">
        <v>0.0</v>
      </c>
      <c r="V531" s="325">
        <v>0.0</v>
      </c>
      <c r="W531" s="325">
        <v>0.0</v>
      </c>
      <c r="X531" s="325">
        <v>0.0</v>
      </c>
      <c r="Y531" s="325">
        <v>0.0</v>
      </c>
      <c r="Z531" s="316">
        <f t="shared" si="3"/>
        <v>3.01</v>
      </c>
      <c r="AA531" s="317">
        <f t="shared" si="405"/>
        <v>10.22727273</v>
      </c>
      <c r="AB531" s="317">
        <f t="shared" ref="AB531:AF531" si="1064">IF(ISERROR((D531/E531-1)*100),"n/a",(D531/E531-1)*100)</f>
        <v>10</v>
      </c>
      <c r="AC531" s="318">
        <f t="shared" si="1064"/>
        <v>122.2222222</v>
      </c>
      <c r="AD531" s="318" t="str">
        <f t="shared" si="1064"/>
        <v>n/a</v>
      </c>
      <c r="AE531" s="318" t="str">
        <f t="shared" si="1064"/>
        <v>n/a</v>
      </c>
      <c r="AF531" s="318" t="str">
        <f t="shared" si="1064"/>
        <v>n/a</v>
      </c>
      <c r="AG531" s="318" t="str">
        <f t="shared" si="870"/>
        <v>n/a</v>
      </c>
      <c r="AH531" s="318" t="str">
        <f t="shared" si="871"/>
        <v>n/a</v>
      </c>
      <c r="AI531" s="318" t="str">
        <f t="shared" si="872"/>
        <v>n/a</v>
      </c>
      <c r="AJ531" s="318" t="str">
        <f t="shared" ref="AJ531:AT531" si="1065">IF(ISERROR((N531/O531-1)*100),"n/a",(N531/O531-1)*100)</f>
        <v>n/a</v>
      </c>
      <c r="AK531" s="318" t="str">
        <f t="shared" si="1065"/>
        <v>n/a</v>
      </c>
      <c r="AL531" s="318" t="str">
        <f t="shared" si="1065"/>
        <v>n/a</v>
      </c>
      <c r="AM531" s="318" t="str">
        <f t="shared" si="1065"/>
        <v>n/a</v>
      </c>
      <c r="AN531" s="318" t="str">
        <f t="shared" si="1065"/>
        <v>n/a</v>
      </c>
      <c r="AO531" s="318" t="str">
        <f t="shared" si="1065"/>
        <v>n/a</v>
      </c>
      <c r="AP531" s="318" t="str">
        <f t="shared" si="1065"/>
        <v>n/a</v>
      </c>
      <c r="AQ531" s="318" t="str">
        <f t="shared" si="1065"/>
        <v>n/a</v>
      </c>
      <c r="AR531" s="318" t="str">
        <f t="shared" si="1065"/>
        <v>n/a</v>
      </c>
      <c r="AS531" s="318" t="str">
        <f t="shared" si="1065"/>
        <v>n/a</v>
      </c>
      <c r="AT531" s="318" t="str">
        <f t="shared" si="1065"/>
        <v>n/a</v>
      </c>
      <c r="AU531" s="319">
        <f t="shared" si="9"/>
        <v>47.48316498</v>
      </c>
      <c r="AV531" s="320">
        <f t="shared" si="10"/>
        <v>64.72602198</v>
      </c>
    </row>
    <row r="532" ht="11.25" customHeight="1">
      <c r="A532" s="233" t="s">
        <v>1945</v>
      </c>
      <c r="B532" s="233" t="s">
        <v>1946</v>
      </c>
      <c r="C532" s="309">
        <v>2.52</v>
      </c>
      <c r="D532" s="310">
        <v>1.92</v>
      </c>
      <c r="E532" s="378">
        <v>1.32</v>
      </c>
      <c r="F532" s="377">
        <v>1.0</v>
      </c>
      <c r="G532" s="377">
        <v>0.8</v>
      </c>
      <c r="H532" s="377">
        <v>0.18</v>
      </c>
      <c r="I532" s="399">
        <v>0.0</v>
      </c>
      <c r="J532" s="377"/>
      <c r="K532" s="399">
        <v>0.0</v>
      </c>
      <c r="L532" s="400">
        <v>0.0</v>
      </c>
      <c r="M532" s="377"/>
      <c r="N532" s="401">
        <v>0.0</v>
      </c>
      <c r="O532" s="401">
        <v>0.0</v>
      </c>
      <c r="P532" s="402">
        <v>0.0</v>
      </c>
      <c r="Q532" s="402">
        <v>0.0</v>
      </c>
      <c r="R532" s="402">
        <v>0.0</v>
      </c>
      <c r="S532" s="402">
        <v>0.0</v>
      </c>
      <c r="T532" s="402">
        <v>0.0</v>
      </c>
      <c r="U532" s="402">
        <v>0.0</v>
      </c>
      <c r="V532" s="402">
        <v>0.0</v>
      </c>
      <c r="W532" s="402">
        <v>0.0</v>
      </c>
      <c r="X532" s="402">
        <v>0.0</v>
      </c>
      <c r="Y532" s="402">
        <v>0.0</v>
      </c>
      <c r="Z532" s="316">
        <f t="shared" si="3"/>
        <v>7.74</v>
      </c>
      <c r="AA532" s="317">
        <f t="shared" si="405"/>
        <v>31.25</v>
      </c>
      <c r="AB532" s="317">
        <f t="shared" ref="AB532:AF532" si="1066">IF(ISERROR((D532/E532-1)*100),"n/a",(D532/E532-1)*100)</f>
        <v>45.45454545</v>
      </c>
      <c r="AC532" s="318">
        <f t="shared" si="1066"/>
        <v>32</v>
      </c>
      <c r="AD532" s="318">
        <f t="shared" si="1066"/>
        <v>25</v>
      </c>
      <c r="AE532" s="318">
        <f t="shared" si="1066"/>
        <v>344.4444444</v>
      </c>
      <c r="AF532" s="318" t="str">
        <f t="shared" si="1066"/>
        <v>n/a</v>
      </c>
      <c r="AG532" s="318" t="str">
        <f t="shared" si="870"/>
        <v>n/a</v>
      </c>
      <c r="AH532" s="318" t="str">
        <f t="shared" si="871"/>
        <v>n/a</v>
      </c>
      <c r="AI532" s="318" t="str">
        <f t="shared" si="872"/>
        <v>n/a</v>
      </c>
      <c r="AJ532" s="318" t="str">
        <f t="shared" ref="AJ532:AT532" si="1067">IF(ISERROR((N532/O532-1)*100),"n/a",(N532/O532-1)*100)</f>
        <v>n/a</v>
      </c>
      <c r="AK532" s="318" t="str">
        <f t="shared" si="1067"/>
        <v>n/a</v>
      </c>
      <c r="AL532" s="318" t="str">
        <f t="shared" si="1067"/>
        <v>n/a</v>
      </c>
      <c r="AM532" s="318" t="str">
        <f t="shared" si="1067"/>
        <v>n/a</v>
      </c>
      <c r="AN532" s="318" t="str">
        <f t="shared" si="1067"/>
        <v>n/a</v>
      </c>
      <c r="AO532" s="318" t="str">
        <f t="shared" si="1067"/>
        <v>n/a</v>
      </c>
      <c r="AP532" s="318" t="str">
        <f t="shared" si="1067"/>
        <v>n/a</v>
      </c>
      <c r="AQ532" s="318" t="str">
        <f t="shared" si="1067"/>
        <v>n/a</v>
      </c>
      <c r="AR532" s="318" t="str">
        <f t="shared" si="1067"/>
        <v>n/a</v>
      </c>
      <c r="AS532" s="318" t="str">
        <f t="shared" si="1067"/>
        <v>n/a</v>
      </c>
      <c r="AT532" s="318" t="str">
        <f t="shared" si="1067"/>
        <v>n/a</v>
      </c>
      <c r="AU532" s="319">
        <f t="shared" si="9"/>
        <v>95.62979798</v>
      </c>
      <c r="AV532" s="320">
        <f t="shared" si="10"/>
        <v>139.2913872</v>
      </c>
    </row>
    <row r="533" ht="11.25" customHeight="1">
      <c r="A533" s="331" t="s">
        <v>377</v>
      </c>
      <c r="B533" s="331" t="s">
        <v>378</v>
      </c>
      <c r="C533" s="309">
        <v>0.9762</v>
      </c>
      <c r="D533" s="310">
        <v>0.91125</v>
      </c>
      <c r="E533" s="332">
        <v>0.8575</v>
      </c>
      <c r="F533" s="309">
        <v>0.8075</v>
      </c>
      <c r="G533" s="309">
        <v>0.77625</v>
      </c>
      <c r="H533" s="309">
        <v>0.7625</v>
      </c>
      <c r="I533" s="309">
        <v>0.7525</v>
      </c>
      <c r="J533" s="322"/>
      <c r="K533" s="309">
        <v>0.7425</v>
      </c>
      <c r="L533" s="323">
        <v>0.7325</v>
      </c>
      <c r="M533" s="322"/>
      <c r="N533" s="356">
        <v>0.7225</v>
      </c>
      <c r="O533" s="356">
        <v>0.7125</v>
      </c>
      <c r="P533" s="324">
        <v>0.7025</v>
      </c>
      <c r="Q533" s="324">
        <v>0.6925</v>
      </c>
      <c r="R533" s="324">
        <v>0.6825</v>
      </c>
      <c r="S533" s="324">
        <v>0.6725</v>
      </c>
      <c r="T533" s="324">
        <v>0.6625</v>
      </c>
      <c r="U533" s="324">
        <v>0.64875</v>
      </c>
      <c r="V533" s="324">
        <v>0.63375</v>
      </c>
      <c r="W533" s="324">
        <v>0.6225</v>
      </c>
      <c r="X533" s="324">
        <v>0.6125</v>
      </c>
      <c r="Y533" s="324">
        <v>0.595</v>
      </c>
      <c r="Z533" s="316">
        <f t="shared" si="3"/>
        <v>15.2787</v>
      </c>
      <c r="AA533" s="317">
        <f t="shared" si="405"/>
        <v>7.127572016</v>
      </c>
      <c r="AB533" s="317">
        <f t="shared" ref="AB533:AF533" si="1068">IF(ISERROR((D533/E533-1)*100),"n/a",(D533/E533-1)*100)</f>
        <v>6.268221574</v>
      </c>
      <c r="AC533" s="318">
        <f t="shared" si="1068"/>
        <v>6.191950464</v>
      </c>
      <c r="AD533" s="318">
        <f t="shared" si="1068"/>
        <v>4.025764895</v>
      </c>
      <c r="AE533" s="318">
        <f t="shared" si="1068"/>
        <v>1.803278689</v>
      </c>
      <c r="AF533" s="318">
        <f t="shared" si="1068"/>
        <v>1.328903654</v>
      </c>
      <c r="AG533" s="318">
        <f t="shared" si="870"/>
        <v>1.346801347</v>
      </c>
      <c r="AH533" s="318">
        <f t="shared" si="871"/>
        <v>1.365187713</v>
      </c>
      <c r="AI533" s="318">
        <f t="shared" si="872"/>
        <v>1.384083045</v>
      </c>
      <c r="AJ533" s="318">
        <f t="shared" ref="AJ533:AT533" si="1069">IF(ISERROR((N533/O533-1)*100),"n/a",(N533/O533-1)*100)</f>
        <v>1.403508772</v>
      </c>
      <c r="AK533" s="318">
        <f t="shared" si="1069"/>
        <v>1.423487544</v>
      </c>
      <c r="AL533" s="318">
        <f t="shared" si="1069"/>
        <v>1.444043321</v>
      </c>
      <c r="AM533" s="318">
        <f t="shared" si="1069"/>
        <v>1.465201465</v>
      </c>
      <c r="AN533" s="318">
        <f t="shared" si="1069"/>
        <v>1.486988848</v>
      </c>
      <c r="AO533" s="318">
        <f t="shared" si="1069"/>
        <v>1.509433962</v>
      </c>
      <c r="AP533" s="318">
        <f t="shared" si="1069"/>
        <v>2.119460501</v>
      </c>
      <c r="AQ533" s="318">
        <f t="shared" si="1069"/>
        <v>2.366863905</v>
      </c>
      <c r="AR533" s="318">
        <f t="shared" si="1069"/>
        <v>1.807228916</v>
      </c>
      <c r="AS533" s="318">
        <f t="shared" si="1069"/>
        <v>1.632653061</v>
      </c>
      <c r="AT533" s="318">
        <f t="shared" si="1069"/>
        <v>2.941176471</v>
      </c>
      <c r="AU533" s="319">
        <f t="shared" si="9"/>
        <v>2.522090508</v>
      </c>
      <c r="AV533" s="320">
        <f t="shared" si="10"/>
        <v>1.855663726</v>
      </c>
    </row>
    <row r="534" ht="11.25" customHeight="1">
      <c r="A534" s="181" t="s">
        <v>949</v>
      </c>
      <c r="B534" s="122" t="s">
        <v>950</v>
      </c>
      <c r="C534" s="309">
        <v>1.89</v>
      </c>
      <c r="D534" s="310">
        <v>1.72</v>
      </c>
      <c r="E534" s="346">
        <v>1.5899999999999999</v>
      </c>
      <c r="F534" s="311">
        <v>1.47</v>
      </c>
      <c r="G534" s="311">
        <v>1.29</v>
      </c>
      <c r="H534" s="311">
        <v>1.15</v>
      </c>
      <c r="I534" s="311">
        <v>0.97</v>
      </c>
      <c r="J534" s="312"/>
      <c r="K534" s="311">
        <v>0.83</v>
      </c>
      <c r="L534" s="348">
        <v>0.68</v>
      </c>
      <c r="M534" s="312"/>
      <c r="N534" s="361">
        <v>0.55</v>
      </c>
      <c r="O534" s="391">
        <v>0.52</v>
      </c>
      <c r="P534" s="335">
        <v>0.46</v>
      </c>
      <c r="Q534" s="335">
        <v>0.41</v>
      </c>
      <c r="R534" s="335">
        <v>0.37</v>
      </c>
      <c r="S534" s="335">
        <v>0.32</v>
      </c>
      <c r="T534" s="315">
        <v>0.16</v>
      </c>
      <c r="U534" s="335">
        <v>0.24</v>
      </c>
      <c r="V534" s="315">
        <v>0.0</v>
      </c>
      <c r="W534" s="315">
        <v>0.0</v>
      </c>
      <c r="X534" s="315">
        <v>0.0</v>
      </c>
      <c r="Y534" s="315">
        <v>0.0</v>
      </c>
      <c r="Z534" s="316">
        <f t="shared" si="3"/>
        <v>14.62</v>
      </c>
      <c r="AA534" s="317">
        <f t="shared" si="405"/>
        <v>9.88372093</v>
      </c>
      <c r="AB534" s="317">
        <f t="shared" ref="AB534:AF534" si="1070">IF(ISERROR((D534/E534-1)*100),"n/a",(D534/E534-1)*100)</f>
        <v>8.176100629</v>
      </c>
      <c r="AC534" s="318">
        <f t="shared" si="1070"/>
        <v>8.163265306</v>
      </c>
      <c r="AD534" s="318">
        <f t="shared" si="1070"/>
        <v>13.95348837</v>
      </c>
      <c r="AE534" s="318">
        <f t="shared" si="1070"/>
        <v>12.17391304</v>
      </c>
      <c r="AF534" s="318">
        <f t="shared" si="1070"/>
        <v>18.55670103</v>
      </c>
      <c r="AG534" s="318">
        <f t="shared" si="870"/>
        <v>16.86746988</v>
      </c>
      <c r="AH534" s="318">
        <f t="shared" si="871"/>
        <v>22.05882353</v>
      </c>
      <c r="AI534" s="318">
        <f t="shared" si="872"/>
        <v>23.63636364</v>
      </c>
      <c r="AJ534" s="318">
        <f t="shared" ref="AJ534:AT534" si="1071">IF(ISERROR((N534/O534-1)*100),"n/a",(N534/O534-1)*100)</f>
        <v>5.769230769</v>
      </c>
      <c r="AK534" s="318">
        <f t="shared" si="1071"/>
        <v>13.04347826</v>
      </c>
      <c r="AL534" s="318">
        <f t="shared" si="1071"/>
        <v>12.19512195</v>
      </c>
      <c r="AM534" s="318">
        <f t="shared" si="1071"/>
        <v>10.81081081</v>
      </c>
      <c r="AN534" s="318">
        <f t="shared" si="1071"/>
        <v>15.625</v>
      </c>
      <c r="AO534" s="318">
        <f t="shared" si="1071"/>
        <v>100</v>
      </c>
      <c r="AP534" s="318">
        <f t="shared" si="1071"/>
        <v>-33.33333333</v>
      </c>
      <c r="AQ534" s="318" t="str">
        <f t="shared" si="1071"/>
        <v>n/a</v>
      </c>
      <c r="AR534" s="318" t="str">
        <f t="shared" si="1071"/>
        <v>n/a</v>
      </c>
      <c r="AS534" s="318" t="str">
        <f t="shared" si="1071"/>
        <v>n/a</v>
      </c>
      <c r="AT534" s="318" t="str">
        <f t="shared" si="1071"/>
        <v>n/a</v>
      </c>
      <c r="AU534" s="319">
        <f t="shared" si="9"/>
        <v>16.09875968</v>
      </c>
      <c r="AV534" s="320">
        <f t="shared" si="10"/>
        <v>25.72385824</v>
      </c>
    </row>
    <row r="535" ht="11.25" customHeight="1">
      <c r="A535" s="133" t="s">
        <v>952</v>
      </c>
      <c r="B535" s="99" t="s">
        <v>953</v>
      </c>
      <c r="C535" s="309">
        <v>2.35</v>
      </c>
      <c r="D535" s="310">
        <v>2.08</v>
      </c>
      <c r="E535" s="310">
        <v>1.88</v>
      </c>
      <c r="F535" s="309">
        <v>1.64</v>
      </c>
      <c r="G535" s="309">
        <v>1.36</v>
      </c>
      <c r="H535" s="309">
        <v>1.27</v>
      </c>
      <c r="I535" s="309">
        <v>1.09</v>
      </c>
      <c r="J535" s="322"/>
      <c r="K535" s="309">
        <v>0.92</v>
      </c>
      <c r="L535" s="323">
        <v>0.22</v>
      </c>
      <c r="M535" s="322"/>
      <c r="N535" s="357">
        <v>0.0</v>
      </c>
      <c r="O535" s="357">
        <v>0.20213</v>
      </c>
      <c r="P535" s="325">
        <v>0.80852</v>
      </c>
      <c r="Q535" s="324">
        <v>0.80852</v>
      </c>
      <c r="R535" s="324">
        <v>0.72766</v>
      </c>
      <c r="S535" s="324">
        <v>0.6468</v>
      </c>
      <c r="T535" s="325">
        <v>0.57888</v>
      </c>
      <c r="U535" s="325">
        <v>0.57888</v>
      </c>
      <c r="V535" s="325">
        <v>0.57888</v>
      </c>
      <c r="W535" s="325">
        <v>0.57888</v>
      </c>
      <c r="X535" s="325">
        <v>0.57888</v>
      </c>
      <c r="Y535" s="325">
        <v>0.57888</v>
      </c>
      <c r="Z535" s="316">
        <f t="shared" si="3"/>
        <v>19.47691</v>
      </c>
      <c r="AA535" s="317">
        <f t="shared" si="405"/>
        <v>12.98076923</v>
      </c>
      <c r="AB535" s="317">
        <f t="shared" ref="AB535:AF535" si="1072">IF(ISERROR((D535/E535-1)*100),"n/a",(D535/E535-1)*100)</f>
        <v>10.63829787</v>
      </c>
      <c r="AC535" s="318">
        <f t="shared" si="1072"/>
        <v>14.63414634</v>
      </c>
      <c r="AD535" s="318">
        <f t="shared" si="1072"/>
        <v>20.58823529</v>
      </c>
      <c r="AE535" s="318">
        <f t="shared" si="1072"/>
        <v>7.086614173</v>
      </c>
      <c r="AF535" s="318">
        <f t="shared" si="1072"/>
        <v>16.51376147</v>
      </c>
      <c r="AG535" s="318">
        <f t="shared" si="870"/>
        <v>18.47826087</v>
      </c>
      <c r="AH535" s="318">
        <f t="shared" si="871"/>
        <v>318.1818182</v>
      </c>
      <c r="AI535" s="318" t="str">
        <f t="shared" si="872"/>
        <v>n/a</v>
      </c>
      <c r="AJ535" s="318">
        <f t="shared" ref="AJ535:AT535" si="1073">IF(ISERROR((N535/O535-1)*100),"n/a",(N535/O535-1)*100)</f>
        <v>-100</v>
      </c>
      <c r="AK535" s="318">
        <f t="shared" si="1073"/>
        <v>-75</v>
      </c>
      <c r="AL535" s="318">
        <f t="shared" si="1073"/>
        <v>0</v>
      </c>
      <c r="AM535" s="318">
        <f t="shared" si="1073"/>
        <v>11.11233268</v>
      </c>
      <c r="AN535" s="318">
        <f t="shared" si="1073"/>
        <v>12.50154607</v>
      </c>
      <c r="AO535" s="318">
        <f t="shared" si="1073"/>
        <v>11.73300166</v>
      </c>
      <c r="AP535" s="318">
        <f t="shared" si="1073"/>
        <v>0</v>
      </c>
      <c r="AQ535" s="318">
        <f t="shared" si="1073"/>
        <v>0</v>
      </c>
      <c r="AR535" s="318">
        <f t="shared" si="1073"/>
        <v>0</v>
      </c>
      <c r="AS535" s="318">
        <f t="shared" si="1073"/>
        <v>0</v>
      </c>
      <c r="AT535" s="318">
        <f t="shared" si="1073"/>
        <v>0</v>
      </c>
      <c r="AU535" s="319">
        <f t="shared" si="9"/>
        <v>14.70783073</v>
      </c>
      <c r="AV535" s="320">
        <f t="shared" si="10"/>
        <v>79.84571856</v>
      </c>
    </row>
    <row r="536" ht="11.25" customHeight="1">
      <c r="A536" s="133" t="s">
        <v>954</v>
      </c>
      <c r="B536" s="99" t="s">
        <v>955</v>
      </c>
      <c r="C536" s="309">
        <v>2.76</v>
      </c>
      <c r="D536" s="310">
        <v>2.37</v>
      </c>
      <c r="E536" s="310">
        <v>1.83</v>
      </c>
      <c r="F536" s="309">
        <v>1.74</v>
      </c>
      <c r="G536" s="309">
        <v>1.63</v>
      </c>
      <c r="H536" s="309">
        <v>1.39</v>
      </c>
      <c r="I536" s="309">
        <v>1.23</v>
      </c>
      <c r="J536" s="322" t="s">
        <v>2154</v>
      </c>
      <c r="K536" s="309">
        <v>1.05</v>
      </c>
      <c r="L536" s="323">
        <v>0.91</v>
      </c>
      <c r="M536" s="322"/>
      <c r="N536" s="356">
        <v>0.84</v>
      </c>
      <c r="O536" s="357">
        <v>0.8</v>
      </c>
      <c r="P536" s="324">
        <v>0.76</v>
      </c>
      <c r="Q536" s="324">
        <v>0.68</v>
      </c>
      <c r="R536" s="324">
        <v>0.56</v>
      </c>
      <c r="S536" s="324">
        <v>0.46</v>
      </c>
      <c r="T536" s="324">
        <v>0.34</v>
      </c>
      <c r="U536" s="324">
        <v>0.1</v>
      </c>
      <c r="V536" s="325">
        <v>0.0</v>
      </c>
      <c r="W536" s="325">
        <v>0.0</v>
      </c>
      <c r="X536" s="325">
        <v>0.0</v>
      </c>
      <c r="Y536" s="325">
        <v>0.0</v>
      </c>
      <c r="Z536" s="316">
        <f t="shared" si="3"/>
        <v>19.45</v>
      </c>
      <c r="AA536" s="317">
        <f t="shared" si="405"/>
        <v>16.4556962</v>
      </c>
      <c r="AB536" s="317">
        <f t="shared" ref="AB536:AF536" si="1074">IF(ISERROR((D536/E536-1)*100),"n/a",(D536/E536-1)*100)</f>
        <v>29.50819672</v>
      </c>
      <c r="AC536" s="318">
        <f t="shared" si="1074"/>
        <v>5.172413793</v>
      </c>
      <c r="AD536" s="318">
        <f t="shared" si="1074"/>
        <v>6.748466258</v>
      </c>
      <c r="AE536" s="318">
        <f t="shared" si="1074"/>
        <v>17.26618705</v>
      </c>
      <c r="AF536" s="318">
        <f t="shared" si="1074"/>
        <v>13.00813008</v>
      </c>
      <c r="AG536" s="318">
        <f t="shared" si="870"/>
        <v>17.14285714</v>
      </c>
      <c r="AH536" s="318">
        <f t="shared" si="871"/>
        <v>15.38461538</v>
      </c>
      <c r="AI536" s="318">
        <f t="shared" si="872"/>
        <v>8.333333333</v>
      </c>
      <c r="AJ536" s="318">
        <f t="shared" ref="AJ536:AT536" si="1075">IF(ISERROR((N536/O536-1)*100),"n/a",(N536/O536-1)*100)</f>
        <v>5</v>
      </c>
      <c r="AK536" s="318">
        <f t="shared" si="1075"/>
        <v>5.263157895</v>
      </c>
      <c r="AL536" s="318">
        <f t="shared" si="1075"/>
        <v>11.76470588</v>
      </c>
      <c r="AM536" s="318">
        <f t="shared" si="1075"/>
        <v>21.42857143</v>
      </c>
      <c r="AN536" s="318">
        <f t="shared" si="1075"/>
        <v>21.73913043</v>
      </c>
      <c r="AO536" s="318">
        <f t="shared" si="1075"/>
        <v>35.29411765</v>
      </c>
      <c r="AP536" s="318">
        <f t="shared" si="1075"/>
        <v>240</v>
      </c>
      <c r="AQ536" s="318" t="str">
        <f t="shared" si="1075"/>
        <v>n/a</v>
      </c>
      <c r="AR536" s="318" t="str">
        <f t="shared" si="1075"/>
        <v>n/a</v>
      </c>
      <c r="AS536" s="318" t="str">
        <f t="shared" si="1075"/>
        <v>n/a</v>
      </c>
      <c r="AT536" s="318" t="str">
        <f t="shared" si="1075"/>
        <v>n/a</v>
      </c>
      <c r="AU536" s="319">
        <f t="shared" si="9"/>
        <v>29.3443487</v>
      </c>
      <c r="AV536" s="320">
        <f t="shared" si="10"/>
        <v>56.84614607</v>
      </c>
    </row>
    <row r="537" ht="11.25" customHeight="1">
      <c r="A537" s="181" t="s">
        <v>1364</v>
      </c>
      <c r="B537" s="122" t="s">
        <v>1365</v>
      </c>
      <c r="C537" s="309">
        <v>6.75</v>
      </c>
      <c r="D537" s="310">
        <v>5.463</v>
      </c>
      <c r="E537" s="330">
        <v>3.969</v>
      </c>
      <c r="F537" s="309">
        <v>3.0525</v>
      </c>
      <c r="G537" s="309">
        <v>2.2825</v>
      </c>
      <c r="H537" s="309">
        <v>1.4525</v>
      </c>
      <c r="I537" s="309">
        <v>0.81</v>
      </c>
      <c r="J537" s="322"/>
      <c r="K537" s="309">
        <v>0.7125</v>
      </c>
      <c r="L537" s="323">
        <v>0.3</v>
      </c>
      <c r="M537" s="322"/>
      <c r="N537" s="357">
        <v>0.0</v>
      </c>
      <c r="O537" s="357">
        <v>0.0</v>
      </c>
      <c r="P537" s="325">
        <v>0.0</v>
      </c>
      <c r="Q537" s="325">
        <v>0.0</v>
      </c>
      <c r="R537" s="325">
        <v>0.0</v>
      </c>
      <c r="S537" s="325">
        <v>0.0</v>
      </c>
      <c r="T537" s="325">
        <v>0.0</v>
      </c>
      <c r="U537" s="325">
        <v>0.0</v>
      </c>
      <c r="V537" s="325">
        <v>0.0</v>
      </c>
      <c r="W537" s="325">
        <v>0.0</v>
      </c>
      <c r="X537" s="325">
        <v>0.0</v>
      </c>
      <c r="Y537" s="325">
        <v>0.0</v>
      </c>
      <c r="Z537" s="316">
        <f t="shared" si="3"/>
        <v>24.792</v>
      </c>
      <c r="AA537" s="317">
        <f t="shared" si="405"/>
        <v>23.55848435</v>
      </c>
      <c r="AB537" s="317">
        <f t="shared" ref="AB537:AF537" si="1076">IF(ISERROR((D537/E537-1)*100),"n/a",(D537/E537-1)*100)</f>
        <v>37.64172336</v>
      </c>
      <c r="AC537" s="318">
        <f t="shared" si="1076"/>
        <v>30.02457002</v>
      </c>
      <c r="AD537" s="318">
        <f t="shared" si="1076"/>
        <v>33.73493976</v>
      </c>
      <c r="AE537" s="318">
        <f t="shared" si="1076"/>
        <v>57.14285714</v>
      </c>
      <c r="AF537" s="318">
        <f t="shared" si="1076"/>
        <v>79.32098765</v>
      </c>
      <c r="AG537" s="318">
        <f t="shared" si="870"/>
        <v>13.68421053</v>
      </c>
      <c r="AH537" s="318">
        <f t="shared" si="871"/>
        <v>137.5</v>
      </c>
      <c r="AI537" s="318" t="str">
        <f t="shared" si="872"/>
        <v>n/a</v>
      </c>
      <c r="AJ537" s="318" t="str">
        <f t="shared" ref="AJ537:AT537" si="1077">IF(ISERROR((N537/O537-1)*100),"n/a",(N537/O537-1)*100)</f>
        <v>n/a</v>
      </c>
      <c r="AK537" s="318" t="str">
        <f t="shared" si="1077"/>
        <v>n/a</v>
      </c>
      <c r="AL537" s="318" t="str">
        <f t="shared" si="1077"/>
        <v>n/a</v>
      </c>
      <c r="AM537" s="318" t="str">
        <f t="shared" si="1077"/>
        <v>n/a</v>
      </c>
      <c r="AN537" s="318" t="str">
        <f t="shared" si="1077"/>
        <v>n/a</v>
      </c>
      <c r="AO537" s="318" t="str">
        <f t="shared" si="1077"/>
        <v>n/a</v>
      </c>
      <c r="AP537" s="318" t="str">
        <f t="shared" si="1077"/>
        <v>n/a</v>
      </c>
      <c r="AQ537" s="318" t="str">
        <f t="shared" si="1077"/>
        <v>n/a</v>
      </c>
      <c r="AR537" s="318" t="str">
        <f t="shared" si="1077"/>
        <v>n/a</v>
      </c>
      <c r="AS537" s="318" t="str">
        <f t="shared" si="1077"/>
        <v>n/a</v>
      </c>
      <c r="AT537" s="318" t="str">
        <f t="shared" si="1077"/>
        <v>n/a</v>
      </c>
      <c r="AU537" s="319">
        <f t="shared" si="9"/>
        <v>51.5759716</v>
      </c>
      <c r="AV537" s="320">
        <f t="shared" si="10"/>
        <v>40.32264259</v>
      </c>
    </row>
    <row r="538" ht="11.25" customHeight="1">
      <c r="A538" s="133" t="s">
        <v>1750</v>
      </c>
      <c r="B538" s="99" t="s">
        <v>1751</v>
      </c>
      <c r="C538" s="309">
        <v>0.435</v>
      </c>
      <c r="D538" s="310">
        <v>0.415</v>
      </c>
      <c r="E538" s="316">
        <v>0.395</v>
      </c>
      <c r="F538" s="309">
        <v>0.375</v>
      </c>
      <c r="G538" s="309">
        <v>0.355</v>
      </c>
      <c r="H538" s="309">
        <v>0.335</v>
      </c>
      <c r="I538" s="309">
        <v>0.315</v>
      </c>
      <c r="J538" s="322"/>
      <c r="K538" s="309">
        <v>0.225</v>
      </c>
      <c r="L538" s="326">
        <v>0.0</v>
      </c>
      <c r="M538" s="322"/>
      <c r="N538" s="357">
        <v>0.0</v>
      </c>
      <c r="O538" s="357">
        <v>0.0</v>
      </c>
      <c r="P538" s="325">
        <v>0.0</v>
      </c>
      <c r="Q538" s="325">
        <v>0.0</v>
      </c>
      <c r="R538" s="325">
        <v>0.0</v>
      </c>
      <c r="S538" s="324">
        <v>0.0</v>
      </c>
      <c r="T538" s="325">
        <v>0.0</v>
      </c>
      <c r="U538" s="325">
        <v>0.0</v>
      </c>
      <c r="V538" s="325">
        <v>0.0</v>
      </c>
      <c r="W538" s="325">
        <v>0.24</v>
      </c>
      <c r="X538" s="325">
        <v>0.48</v>
      </c>
      <c r="Y538" s="325">
        <v>0.48</v>
      </c>
      <c r="Z538" s="316">
        <f t="shared" si="3"/>
        <v>4.05</v>
      </c>
      <c r="AA538" s="317">
        <f t="shared" si="405"/>
        <v>4.819277108</v>
      </c>
      <c r="AB538" s="317">
        <f t="shared" ref="AB538:AF538" si="1078">IF(ISERROR((D538/E538-1)*100),"n/a",(D538/E538-1)*100)</f>
        <v>5.063291139</v>
      </c>
      <c r="AC538" s="318">
        <f t="shared" si="1078"/>
        <v>5.333333333</v>
      </c>
      <c r="AD538" s="318">
        <f t="shared" si="1078"/>
        <v>5.633802817</v>
      </c>
      <c r="AE538" s="318">
        <f t="shared" si="1078"/>
        <v>5.970149254</v>
      </c>
      <c r="AF538" s="318">
        <f t="shared" si="1078"/>
        <v>6.349206349</v>
      </c>
      <c r="AG538" s="318">
        <f t="shared" si="870"/>
        <v>40</v>
      </c>
      <c r="AH538" s="318" t="str">
        <f t="shared" si="871"/>
        <v>n/a</v>
      </c>
      <c r="AI538" s="318" t="str">
        <f t="shared" si="872"/>
        <v>n/a</v>
      </c>
      <c r="AJ538" s="318" t="str">
        <f t="shared" ref="AJ538:AT538" si="1079">IF(ISERROR((N538/O538-1)*100),"n/a",(N538/O538-1)*100)</f>
        <v>n/a</v>
      </c>
      <c r="AK538" s="318" t="str">
        <f t="shared" si="1079"/>
        <v>n/a</v>
      </c>
      <c r="AL538" s="318" t="str">
        <f t="shared" si="1079"/>
        <v>n/a</v>
      </c>
      <c r="AM538" s="318" t="str">
        <f t="shared" si="1079"/>
        <v>n/a</v>
      </c>
      <c r="AN538" s="318" t="str">
        <f t="shared" si="1079"/>
        <v>n/a</v>
      </c>
      <c r="AO538" s="318" t="str">
        <f t="shared" si="1079"/>
        <v>n/a</v>
      </c>
      <c r="AP538" s="318" t="str">
        <f t="shared" si="1079"/>
        <v>n/a</v>
      </c>
      <c r="AQ538" s="318" t="str">
        <f t="shared" si="1079"/>
        <v>n/a</v>
      </c>
      <c r="AR538" s="318">
        <f t="shared" si="1079"/>
        <v>-100</v>
      </c>
      <c r="AS538" s="318">
        <f t="shared" si="1079"/>
        <v>-50</v>
      </c>
      <c r="AT538" s="318">
        <f t="shared" si="1079"/>
        <v>0</v>
      </c>
      <c r="AU538" s="319">
        <f t="shared" si="9"/>
        <v>-7.683094</v>
      </c>
      <c r="AV538" s="320">
        <f t="shared" si="10"/>
        <v>39.00812208</v>
      </c>
    </row>
    <row r="539" ht="11.25" customHeight="1">
      <c r="A539" s="233" t="s">
        <v>2100</v>
      </c>
      <c r="B539" s="99" t="s">
        <v>2101</v>
      </c>
      <c r="C539" s="310">
        <v>0.20500000000000002</v>
      </c>
      <c r="D539" s="310">
        <v>0.2</v>
      </c>
      <c r="E539" s="316">
        <v>0.16</v>
      </c>
      <c r="F539" s="310">
        <v>0.11</v>
      </c>
      <c r="G539" s="310">
        <v>0.0775</v>
      </c>
      <c r="H539" s="349">
        <v>0.07</v>
      </c>
      <c r="I539" s="349">
        <v>0.07</v>
      </c>
      <c r="J539" s="349"/>
      <c r="K539" s="349">
        <v>0.07</v>
      </c>
      <c r="L539" s="327">
        <v>0.07</v>
      </c>
      <c r="M539" s="349"/>
      <c r="N539" s="357">
        <v>0.07</v>
      </c>
      <c r="O539" s="357">
        <v>0.07</v>
      </c>
      <c r="P539" s="325">
        <v>0.07</v>
      </c>
      <c r="Q539" s="324">
        <v>0.07</v>
      </c>
      <c r="R539" s="324">
        <v>0.0175</v>
      </c>
      <c r="S539" s="325">
        <v>0.0</v>
      </c>
      <c r="T539" s="325">
        <v>0.0</v>
      </c>
      <c r="U539" s="325">
        <v>0.0</v>
      </c>
      <c r="V539" s="325">
        <v>0.0</v>
      </c>
      <c r="W539" s="325">
        <v>0.0</v>
      </c>
      <c r="X539" s="325">
        <v>0.0</v>
      </c>
      <c r="Y539" s="325">
        <v>0.0</v>
      </c>
      <c r="Z539" s="316">
        <f t="shared" si="3"/>
        <v>1.33</v>
      </c>
      <c r="AA539" s="317">
        <f t="shared" si="405"/>
        <v>2.5</v>
      </c>
      <c r="AB539" s="317">
        <f t="shared" ref="AB539:AF539" si="1080">IF(ISERROR((D539/E539-1)*100),"n/a",(D539/E539-1)*100)</f>
        <v>25</v>
      </c>
      <c r="AC539" s="318">
        <f t="shared" si="1080"/>
        <v>45.45454545</v>
      </c>
      <c r="AD539" s="318">
        <f t="shared" si="1080"/>
        <v>41.93548387</v>
      </c>
      <c r="AE539" s="318">
        <f t="shared" si="1080"/>
        <v>10.71428571</v>
      </c>
      <c r="AF539" s="318">
        <f t="shared" si="1080"/>
        <v>0</v>
      </c>
      <c r="AG539" s="318">
        <f t="shared" si="870"/>
        <v>0</v>
      </c>
      <c r="AH539" s="318">
        <f t="shared" si="871"/>
        <v>0</v>
      </c>
      <c r="AI539" s="318">
        <f t="shared" si="872"/>
        <v>0</v>
      </c>
      <c r="AJ539" s="318">
        <f t="shared" ref="AJ539:AT539" si="1081">IF(ISERROR((N539/O539-1)*100),"n/a",(N539/O539-1)*100)</f>
        <v>0</v>
      </c>
      <c r="AK539" s="318">
        <f t="shared" si="1081"/>
        <v>0</v>
      </c>
      <c r="AL539" s="318">
        <f t="shared" si="1081"/>
        <v>0</v>
      </c>
      <c r="AM539" s="318">
        <f t="shared" si="1081"/>
        <v>300</v>
      </c>
      <c r="AN539" s="318" t="str">
        <f t="shared" si="1081"/>
        <v>n/a</v>
      </c>
      <c r="AO539" s="318" t="str">
        <f t="shared" si="1081"/>
        <v>n/a</v>
      </c>
      <c r="AP539" s="318" t="str">
        <f t="shared" si="1081"/>
        <v>n/a</v>
      </c>
      <c r="AQ539" s="318" t="str">
        <f t="shared" si="1081"/>
        <v>n/a</v>
      </c>
      <c r="AR539" s="318" t="str">
        <f t="shared" si="1081"/>
        <v>n/a</v>
      </c>
      <c r="AS539" s="318" t="str">
        <f t="shared" si="1081"/>
        <v>n/a</v>
      </c>
      <c r="AT539" s="318" t="str">
        <f t="shared" si="1081"/>
        <v>n/a</v>
      </c>
      <c r="AU539" s="319">
        <f t="shared" si="9"/>
        <v>32.73879346</v>
      </c>
      <c r="AV539" s="320">
        <f t="shared" si="10"/>
        <v>81.97406839</v>
      </c>
    </row>
    <row r="540" ht="11.25" customHeight="1">
      <c r="A540" s="133" t="s">
        <v>956</v>
      </c>
      <c r="B540" s="99" t="s">
        <v>957</v>
      </c>
      <c r="C540" s="309">
        <v>1.88</v>
      </c>
      <c r="D540" s="310">
        <v>1.76</v>
      </c>
      <c r="E540" s="316">
        <v>1.38</v>
      </c>
      <c r="F540" s="309">
        <v>1.26</v>
      </c>
      <c r="G540" s="309">
        <v>1.16</v>
      </c>
      <c r="H540" s="309">
        <v>1.08</v>
      </c>
      <c r="I540" s="309">
        <v>1.0</v>
      </c>
      <c r="J540" s="322"/>
      <c r="K540" s="309">
        <v>0.92</v>
      </c>
      <c r="L540" s="323">
        <v>0.86</v>
      </c>
      <c r="M540" s="322"/>
      <c r="N540" s="356">
        <v>0.82</v>
      </c>
      <c r="O540" s="357">
        <v>0.8</v>
      </c>
      <c r="P540" s="324">
        <v>0.775</v>
      </c>
      <c r="Q540" s="324">
        <v>0.6875</v>
      </c>
      <c r="R540" s="324">
        <v>0.5625</v>
      </c>
      <c r="S540" s="324">
        <v>0.425</v>
      </c>
      <c r="T540" s="324">
        <v>0.34</v>
      </c>
      <c r="U540" s="324">
        <v>0.22</v>
      </c>
      <c r="V540" s="324">
        <v>0.02</v>
      </c>
      <c r="W540" s="325">
        <v>0.0</v>
      </c>
      <c r="X540" s="325">
        <v>0.0</v>
      </c>
      <c r="Y540" s="325">
        <v>0.0</v>
      </c>
      <c r="Z540" s="316">
        <f t="shared" si="3"/>
        <v>15.95</v>
      </c>
      <c r="AA540" s="317">
        <f t="shared" si="405"/>
        <v>6.818181818</v>
      </c>
      <c r="AB540" s="317">
        <f t="shared" ref="AB540:AF540" si="1082">IF(ISERROR((D540/E540-1)*100),"n/a",(D540/E540-1)*100)</f>
        <v>27.53623188</v>
      </c>
      <c r="AC540" s="318">
        <f t="shared" si="1082"/>
        <v>9.523809524</v>
      </c>
      <c r="AD540" s="318">
        <f t="shared" si="1082"/>
        <v>8.620689655</v>
      </c>
      <c r="AE540" s="318">
        <f t="shared" si="1082"/>
        <v>7.407407407</v>
      </c>
      <c r="AF540" s="318">
        <f t="shared" si="1082"/>
        <v>8</v>
      </c>
      <c r="AG540" s="318">
        <f t="shared" si="870"/>
        <v>8.695652174</v>
      </c>
      <c r="AH540" s="318">
        <f t="shared" si="871"/>
        <v>6.976744186</v>
      </c>
      <c r="AI540" s="318">
        <f t="shared" si="872"/>
        <v>4.87804878</v>
      </c>
      <c r="AJ540" s="318">
        <f t="shared" ref="AJ540:AT540" si="1083">IF(ISERROR((N540/O540-1)*100),"n/a",(N540/O540-1)*100)</f>
        <v>2.5</v>
      </c>
      <c r="AK540" s="318">
        <f t="shared" si="1083"/>
        <v>3.225806452</v>
      </c>
      <c r="AL540" s="318">
        <f t="shared" si="1083"/>
        <v>12.72727273</v>
      </c>
      <c r="AM540" s="318">
        <f t="shared" si="1083"/>
        <v>22.22222222</v>
      </c>
      <c r="AN540" s="318">
        <f t="shared" si="1083"/>
        <v>32.35294118</v>
      </c>
      <c r="AO540" s="318">
        <f t="shared" si="1083"/>
        <v>25</v>
      </c>
      <c r="AP540" s="318">
        <f t="shared" si="1083"/>
        <v>54.54545455</v>
      </c>
      <c r="AQ540" s="318">
        <f t="shared" si="1083"/>
        <v>1000</v>
      </c>
      <c r="AR540" s="318" t="str">
        <f t="shared" si="1083"/>
        <v>n/a</v>
      </c>
      <c r="AS540" s="318" t="str">
        <f t="shared" si="1083"/>
        <v>n/a</v>
      </c>
      <c r="AT540" s="318" t="str">
        <f t="shared" si="1083"/>
        <v>n/a</v>
      </c>
      <c r="AU540" s="319">
        <f t="shared" si="9"/>
        <v>73.00179191</v>
      </c>
      <c r="AV540" s="320">
        <f t="shared" si="10"/>
        <v>239.2643208</v>
      </c>
    </row>
    <row r="541" ht="11.25" customHeight="1">
      <c r="A541" s="331" t="s">
        <v>958</v>
      </c>
      <c r="B541" s="331" t="s">
        <v>959</v>
      </c>
      <c r="C541" s="309">
        <v>1.34</v>
      </c>
      <c r="D541" s="310">
        <v>1.3</v>
      </c>
      <c r="E541" s="332">
        <v>1.22</v>
      </c>
      <c r="F541" s="309">
        <v>1.08</v>
      </c>
      <c r="G541" s="309">
        <v>1.0</v>
      </c>
      <c r="H541" s="309">
        <v>0.88</v>
      </c>
      <c r="I541" s="328">
        <v>0.8</v>
      </c>
      <c r="J541" s="322"/>
      <c r="K541" s="309">
        <v>0.76</v>
      </c>
      <c r="L541" s="323">
        <v>0.67</v>
      </c>
      <c r="M541" s="322"/>
      <c r="N541" s="356">
        <v>0.605</v>
      </c>
      <c r="O541" s="356">
        <v>0.575</v>
      </c>
      <c r="P541" s="324">
        <v>0.55</v>
      </c>
      <c r="Q541" s="324">
        <v>0.505</v>
      </c>
      <c r="R541" s="324">
        <v>0.48</v>
      </c>
      <c r="S541" s="324">
        <v>0.46</v>
      </c>
      <c r="T541" s="324">
        <v>0.36</v>
      </c>
      <c r="U541" s="324">
        <v>0.34</v>
      </c>
      <c r="V541" s="324">
        <v>0.32</v>
      </c>
      <c r="W541" s="324">
        <v>0.3</v>
      </c>
      <c r="X541" s="324">
        <v>0.28</v>
      </c>
      <c r="Y541" s="324">
        <v>0.26</v>
      </c>
      <c r="Z541" s="316">
        <f t="shared" si="3"/>
        <v>14.085</v>
      </c>
      <c r="AA541" s="317">
        <f t="shared" si="405"/>
        <v>3.076923077</v>
      </c>
      <c r="AB541" s="317">
        <f t="shared" ref="AB541:AF541" si="1084">IF(ISERROR((D541/E541-1)*100),"n/a",(D541/E541-1)*100)</f>
        <v>6.557377049</v>
      </c>
      <c r="AC541" s="318">
        <f t="shared" si="1084"/>
        <v>12.96296296</v>
      </c>
      <c r="AD541" s="318">
        <f t="shared" si="1084"/>
        <v>8</v>
      </c>
      <c r="AE541" s="318">
        <f t="shared" si="1084"/>
        <v>13.63636364</v>
      </c>
      <c r="AF541" s="318">
        <f t="shared" si="1084"/>
        <v>10</v>
      </c>
      <c r="AG541" s="318">
        <f t="shared" si="870"/>
        <v>5.263157895</v>
      </c>
      <c r="AH541" s="318">
        <f t="shared" si="871"/>
        <v>13.43283582</v>
      </c>
      <c r="AI541" s="318">
        <f t="shared" si="872"/>
        <v>10.74380165</v>
      </c>
      <c r="AJ541" s="318">
        <f t="shared" ref="AJ541:AT541" si="1085">IF(ISERROR((N541/O541-1)*100),"n/a",(N541/O541-1)*100)</f>
        <v>5.217391304</v>
      </c>
      <c r="AK541" s="318">
        <f t="shared" si="1085"/>
        <v>4.545454545</v>
      </c>
      <c r="AL541" s="318">
        <f t="shared" si="1085"/>
        <v>8.910891089</v>
      </c>
      <c r="AM541" s="318">
        <f t="shared" si="1085"/>
        <v>5.208333333</v>
      </c>
      <c r="AN541" s="318">
        <f t="shared" si="1085"/>
        <v>4.347826087</v>
      </c>
      <c r="AO541" s="318">
        <f t="shared" si="1085"/>
        <v>27.77777778</v>
      </c>
      <c r="AP541" s="318">
        <f t="shared" si="1085"/>
        <v>5.882352941</v>
      </c>
      <c r="AQ541" s="318">
        <f t="shared" si="1085"/>
        <v>6.25</v>
      </c>
      <c r="AR541" s="318">
        <f t="shared" si="1085"/>
        <v>6.666666667</v>
      </c>
      <c r="AS541" s="318">
        <f t="shared" si="1085"/>
        <v>7.142857143</v>
      </c>
      <c r="AT541" s="318">
        <f t="shared" si="1085"/>
        <v>7.692307692</v>
      </c>
      <c r="AU541" s="319">
        <f t="shared" si="9"/>
        <v>8.665764034</v>
      </c>
      <c r="AV541" s="320">
        <f t="shared" si="10"/>
        <v>5.454789929</v>
      </c>
    </row>
    <row r="542" ht="11.25" customHeight="1">
      <c r="A542" s="133" t="s">
        <v>1752</v>
      </c>
      <c r="B542" s="99" t="s">
        <v>1753</v>
      </c>
      <c r="C542" s="309">
        <v>1.0</v>
      </c>
      <c r="D542" s="310">
        <v>0.92</v>
      </c>
      <c r="E542" s="310">
        <v>0.84</v>
      </c>
      <c r="F542" s="309">
        <v>0.8</v>
      </c>
      <c r="G542" s="309">
        <v>0.76</v>
      </c>
      <c r="H542" s="309">
        <v>0.6</v>
      </c>
      <c r="I542" s="328">
        <v>0.56</v>
      </c>
      <c r="J542" s="322"/>
      <c r="K542" s="309">
        <v>0.56</v>
      </c>
      <c r="L542" s="323">
        <v>0.4</v>
      </c>
      <c r="M542" s="322"/>
      <c r="N542" s="356">
        <v>0.34668</v>
      </c>
      <c r="O542" s="356">
        <v>0.32</v>
      </c>
      <c r="P542" s="324">
        <v>0.29332</v>
      </c>
      <c r="Q542" s="324">
        <v>0.22668</v>
      </c>
      <c r="R542" s="324">
        <v>0.16</v>
      </c>
      <c r="S542" s="324">
        <v>0.13332</v>
      </c>
      <c r="T542" s="324">
        <v>0.12222</v>
      </c>
      <c r="U542" s="324">
        <v>0.04444</v>
      </c>
      <c r="V542" s="325">
        <v>0.0</v>
      </c>
      <c r="W542" s="325">
        <v>0.0</v>
      </c>
      <c r="X542" s="325">
        <v>0.0</v>
      </c>
      <c r="Y542" s="325">
        <v>0.0</v>
      </c>
      <c r="Z542" s="316">
        <f t="shared" si="3"/>
        <v>8.08666</v>
      </c>
      <c r="AA542" s="317">
        <f t="shared" si="405"/>
        <v>8.695652174</v>
      </c>
      <c r="AB542" s="317">
        <f t="shared" ref="AB542:AF542" si="1086">IF(ISERROR((D542/E542-1)*100),"n/a",(D542/E542-1)*100)</f>
        <v>9.523809524</v>
      </c>
      <c r="AC542" s="318">
        <f t="shared" si="1086"/>
        <v>5</v>
      </c>
      <c r="AD542" s="318">
        <f t="shared" si="1086"/>
        <v>5.263157895</v>
      </c>
      <c r="AE542" s="318">
        <f t="shared" si="1086"/>
        <v>26.66666667</v>
      </c>
      <c r="AF542" s="318">
        <f t="shared" si="1086"/>
        <v>7.142857143</v>
      </c>
      <c r="AG542" s="318">
        <f t="shared" si="870"/>
        <v>0</v>
      </c>
      <c r="AH542" s="318">
        <f t="shared" si="871"/>
        <v>40</v>
      </c>
      <c r="AI542" s="318">
        <f t="shared" si="872"/>
        <v>15.38017769</v>
      </c>
      <c r="AJ542" s="318">
        <f t="shared" ref="AJ542:AT542" si="1087">IF(ISERROR((N542/O542-1)*100),"n/a",(N542/O542-1)*100)</f>
        <v>8.3375</v>
      </c>
      <c r="AK542" s="318">
        <f t="shared" si="1087"/>
        <v>9.095867994</v>
      </c>
      <c r="AL542" s="318">
        <f t="shared" si="1087"/>
        <v>29.39827069</v>
      </c>
      <c r="AM542" s="318">
        <f t="shared" si="1087"/>
        <v>41.675</v>
      </c>
      <c r="AN542" s="318">
        <f t="shared" si="1087"/>
        <v>20.0120012</v>
      </c>
      <c r="AO542" s="318">
        <f t="shared" si="1087"/>
        <v>9.081983309</v>
      </c>
      <c r="AP542" s="318">
        <f t="shared" si="1087"/>
        <v>175.0225023</v>
      </c>
      <c r="AQ542" s="318" t="str">
        <f t="shared" si="1087"/>
        <v>n/a</v>
      </c>
      <c r="AR542" s="318" t="str">
        <f t="shared" si="1087"/>
        <v>n/a</v>
      </c>
      <c r="AS542" s="318" t="str">
        <f t="shared" si="1087"/>
        <v>n/a</v>
      </c>
      <c r="AT542" s="318" t="str">
        <f t="shared" si="1087"/>
        <v>n/a</v>
      </c>
      <c r="AU542" s="319">
        <f t="shared" si="9"/>
        <v>25.64346541</v>
      </c>
      <c r="AV542" s="320">
        <f t="shared" si="10"/>
        <v>41.76557914</v>
      </c>
    </row>
    <row r="543" ht="11.25" customHeight="1">
      <c r="A543" s="362" t="s">
        <v>1754</v>
      </c>
      <c r="B543" s="99" t="s">
        <v>1755</v>
      </c>
      <c r="C543" s="309">
        <v>1.05</v>
      </c>
      <c r="D543" s="310">
        <v>0.99</v>
      </c>
      <c r="E543" s="349">
        <v>0.92</v>
      </c>
      <c r="F543" s="309">
        <v>0.9</v>
      </c>
      <c r="G543" s="309">
        <v>0.87</v>
      </c>
      <c r="H543" s="328">
        <v>0.84</v>
      </c>
      <c r="I543" s="309">
        <v>0.84</v>
      </c>
      <c r="J543" s="322"/>
      <c r="K543" s="328">
        <v>0.8</v>
      </c>
      <c r="L543" s="326">
        <v>0.8</v>
      </c>
      <c r="M543" s="322"/>
      <c r="N543" s="357">
        <v>0.8</v>
      </c>
      <c r="O543" s="357">
        <v>0.8</v>
      </c>
      <c r="P543" s="325">
        <v>0.8</v>
      </c>
      <c r="Q543" s="324">
        <v>0.79</v>
      </c>
      <c r="R543" s="325">
        <v>0.76</v>
      </c>
      <c r="S543" s="325">
        <v>0.76</v>
      </c>
      <c r="T543" s="324">
        <v>0.74</v>
      </c>
      <c r="U543" s="325">
        <v>0.68</v>
      </c>
      <c r="V543" s="325">
        <v>0.68</v>
      </c>
      <c r="W543" s="325">
        <v>0.68</v>
      </c>
      <c r="X543" s="325">
        <v>0.68</v>
      </c>
      <c r="Y543" s="325">
        <v>0.68</v>
      </c>
      <c r="Z543" s="316">
        <f t="shared" si="3"/>
        <v>16.86</v>
      </c>
      <c r="AA543" s="317">
        <f t="shared" si="405"/>
        <v>6.060606061</v>
      </c>
      <c r="AB543" s="317">
        <f t="shared" ref="AB543:AF543" si="1088">IF(ISERROR((D543/E543-1)*100),"n/a",(D543/E543-1)*100)</f>
        <v>7.608695652</v>
      </c>
      <c r="AC543" s="318">
        <f t="shared" si="1088"/>
        <v>2.222222222</v>
      </c>
      <c r="AD543" s="318">
        <f t="shared" si="1088"/>
        <v>3.448275862</v>
      </c>
      <c r="AE543" s="318">
        <f t="shared" si="1088"/>
        <v>3.571428571</v>
      </c>
      <c r="AF543" s="318">
        <f t="shared" si="1088"/>
        <v>0</v>
      </c>
      <c r="AG543" s="318">
        <f t="shared" si="870"/>
        <v>5</v>
      </c>
      <c r="AH543" s="318">
        <f t="shared" si="871"/>
        <v>0</v>
      </c>
      <c r="AI543" s="318">
        <f t="shared" si="872"/>
        <v>0</v>
      </c>
      <c r="AJ543" s="318">
        <f t="shared" ref="AJ543:AT543" si="1089">IF(ISERROR((N543/O543-1)*100),"n/a",(N543/O543-1)*100)</f>
        <v>0</v>
      </c>
      <c r="AK543" s="318">
        <f t="shared" si="1089"/>
        <v>0</v>
      </c>
      <c r="AL543" s="318">
        <f t="shared" si="1089"/>
        <v>1.265822785</v>
      </c>
      <c r="AM543" s="318">
        <f t="shared" si="1089"/>
        <v>3.947368421</v>
      </c>
      <c r="AN543" s="318">
        <f t="shared" si="1089"/>
        <v>0</v>
      </c>
      <c r="AO543" s="318">
        <f t="shared" si="1089"/>
        <v>2.702702703</v>
      </c>
      <c r="AP543" s="318">
        <f t="shared" si="1089"/>
        <v>8.823529412</v>
      </c>
      <c r="AQ543" s="318">
        <f t="shared" si="1089"/>
        <v>0</v>
      </c>
      <c r="AR543" s="318">
        <f t="shared" si="1089"/>
        <v>0</v>
      </c>
      <c r="AS543" s="318">
        <f t="shared" si="1089"/>
        <v>0</v>
      </c>
      <c r="AT543" s="318">
        <f t="shared" si="1089"/>
        <v>0</v>
      </c>
      <c r="AU543" s="319">
        <f t="shared" si="9"/>
        <v>2.232532584</v>
      </c>
      <c r="AV543" s="320">
        <f t="shared" si="10"/>
        <v>2.827184191</v>
      </c>
    </row>
    <row r="544" ht="11.25" customHeight="1">
      <c r="A544" s="133" t="s">
        <v>379</v>
      </c>
      <c r="B544" s="99" t="s">
        <v>380</v>
      </c>
      <c r="C544" s="309">
        <v>0.735</v>
      </c>
      <c r="D544" s="349">
        <v>0.66</v>
      </c>
      <c r="E544" s="310">
        <v>0.42122512500000003</v>
      </c>
      <c r="F544" s="309">
        <v>0.33585201000000003</v>
      </c>
      <c r="G544" s="309">
        <v>0.32954493</v>
      </c>
      <c r="H544" s="309">
        <v>0.322449465</v>
      </c>
      <c r="I544" s="328">
        <v>0.315354</v>
      </c>
      <c r="J544" s="322"/>
      <c r="K544" s="309">
        <v>0.24384016979012732</v>
      </c>
      <c r="L544" s="323">
        <v>0.21297019175346724</v>
      </c>
      <c r="M544" s="322"/>
      <c r="N544" s="356">
        <v>0.2094541744367826</v>
      </c>
      <c r="O544" s="356">
        <v>0.20769616577844033</v>
      </c>
      <c r="P544" s="324">
        <v>0.20543586893200022</v>
      </c>
      <c r="Q544" s="324">
        <v>0.19890612248672884</v>
      </c>
      <c r="R544" s="324">
        <v>0.1913717996652618</v>
      </c>
      <c r="S544" s="324">
        <v>0.18559548550213711</v>
      </c>
      <c r="T544" s="324">
        <v>0.16826654301276303</v>
      </c>
      <c r="U544" s="324">
        <v>0.12657662340064563</v>
      </c>
      <c r="V544" s="324">
        <v>0.0974439084909732</v>
      </c>
      <c r="W544" s="324">
        <v>0.09342560298619082</v>
      </c>
      <c r="X544" s="324">
        <v>0.08940729748140841</v>
      </c>
      <c r="Y544" s="324">
        <v>0.085388991976626</v>
      </c>
      <c r="Z544" s="316">
        <f t="shared" si="3"/>
        <v>5.435204476</v>
      </c>
      <c r="AA544" s="317">
        <f t="shared" si="405"/>
        <v>11.36363636</v>
      </c>
      <c r="AB544" s="317">
        <f t="shared" ref="AB544:AF544" si="1090">IF(ISERROR((D544/E544-1)*100),"n/a",(D544/E544-1)*100)</f>
        <v>56.68581023</v>
      </c>
      <c r="AC544" s="318">
        <f t="shared" si="1090"/>
        <v>25.41986127</v>
      </c>
      <c r="AD544" s="318">
        <f t="shared" si="1090"/>
        <v>1.913875598</v>
      </c>
      <c r="AE544" s="318">
        <f t="shared" si="1090"/>
        <v>2.200488998</v>
      </c>
      <c r="AF544" s="318">
        <f t="shared" si="1090"/>
        <v>2.25</v>
      </c>
      <c r="AG544" s="318">
        <f t="shared" si="870"/>
        <v>29.32815798</v>
      </c>
      <c r="AH544" s="318">
        <f t="shared" si="871"/>
        <v>14.49497593</v>
      </c>
      <c r="AI544" s="318">
        <f t="shared" si="872"/>
        <v>1.678657074</v>
      </c>
      <c r="AJ544" s="318">
        <f t="shared" ref="AJ544:AT544" si="1091">IF(ISERROR((N544/O544-1)*100),"n/a",(N544/O544-1)*100)</f>
        <v>0.84643289</v>
      </c>
      <c r="AK544" s="318">
        <f t="shared" si="1091"/>
        <v>1.100244499</v>
      </c>
      <c r="AL544" s="318">
        <f t="shared" si="1091"/>
        <v>3.282828283</v>
      </c>
      <c r="AM544" s="318">
        <f t="shared" si="1091"/>
        <v>3.937007874</v>
      </c>
      <c r="AN544" s="318">
        <f t="shared" si="1091"/>
        <v>3.112313938</v>
      </c>
      <c r="AO544" s="318">
        <f t="shared" si="1091"/>
        <v>10.29850746</v>
      </c>
      <c r="AP544" s="318">
        <f t="shared" si="1091"/>
        <v>32.93650794</v>
      </c>
      <c r="AQ544" s="318">
        <f t="shared" si="1091"/>
        <v>29.89690722</v>
      </c>
      <c r="AR544" s="318">
        <f t="shared" si="1091"/>
        <v>4.301075269</v>
      </c>
      <c r="AS544" s="318">
        <f t="shared" si="1091"/>
        <v>4.494382022</v>
      </c>
      <c r="AT544" s="318">
        <f t="shared" si="1091"/>
        <v>4.705882353</v>
      </c>
      <c r="AU544" s="319">
        <f t="shared" si="9"/>
        <v>12.21237766</v>
      </c>
      <c r="AV544" s="320">
        <f t="shared" si="10"/>
        <v>15.00140754</v>
      </c>
    </row>
    <row r="545" ht="11.25" customHeight="1">
      <c r="A545" s="366" t="s">
        <v>1602</v>
      </c>
      <c r="B545" s="331" t="s">
        <v>1603</v>
      </c>
      <c r="C545" s="309">
        <v>1.85</v>
      </c>
      <c r="D545" s="310">
        <v>1.7</v>
      </c>
      <c r="E545" s="310">
        <v>1.4600000000000002</v>
      </c>
      <c r="F545" s="337">
        <v>1.21</v>
      </c>
      <c r="G545" s="337">
        <v>0.9</v>
      </c>
      <c r="H545" s="337">
        <v>0.58</v>
      </c>
      <c r="I545" s="343">
        <v>0.52</v>
      </c>
      <c r="J545" s="338"/>
      <c r="K545" s="337">
        <v>0.39</v>
      </c>
      <c r="L545" s="344">
        <v>0.0</v>
      </c>
      <c r="M545" s="338"/>
      <c r="N545" s="364">
        <v>0.0</v>
      </c>
      <c r="O545" s="364">
        <v>0.0</v>
      </c>
      <c r="P545" s="340">
        <v>0.0</v>
      </c>
      <c r="Q545" s="340">
        <v>0.0</v>
      </c>
      <c r="R545" s="340">
        <v>0.0</v>
      </c>
      <c r="S545" s="340">
        <v>0.0</v>
      </c>
      <c r="T545" s="340">
        <v>0.0</v>
      </c>
      <c r="U545" s="340">
        <v>0.0</v>
      </c>
      <c r="V545" s="340">
        <v>0.0</v>
      </c>
      <c r="W545" s="340">
        <v>0.0</v>
      </c>
      <c r="X545" s="340">
        <v>0.0</v>
      </c>
      <c r="Y545" s="340">
        <v>0.0</v>
      </c>
      <c r="Z545" s="316">
        <f t="shared" si="3"/>
        <v>8.61</v>
      </c>
      <c r="AA545" s="317">
        <f t="shared" si="405"/>
        <v>8.823529412</v>
      </c>
      <c r="AB545" s="317">
        <f t="shared" ref="AB545:AF545" si="1092">IF(ISERROR((D545/E545-1)*100),"n/a",(D545/E545-1)*100)</f>
        <v>16.43835616</v>
      </c>
      <c r="AC545" s="318">
        <f t="shared" si="1092"/>
        <v>20.66115702</v>
      </c>
      <c r="AD545" s="318">
        <f t="shared" si="1092"/>
        <v>34.44444444</v>
      </c>
      <c r="AE545" s="318">
        <f t="shared" si="1092"/>
        <v>55.17241379</v>
      </c>
      <c r="AF545" s="318">
        <f t="shared" si="1092"/>
        <v>11.53846154</v>
      </c>
      <c r="AG545" s="318">
        <f t="shared" si="870"/>
        <v>33.33333333</v>
      </c>
      <c r="AH545" s="318" t="str">
        <f t="shared" si="871"/>
        <v>n/a</v>
      </c>
      <c r="AI545" s="318" t="str">
        <f t="shared" si="872"/>
        <v>n/a</v>
      </c>
      <c r="AJ545" s="318" t="str">
        <f t="shared" ref="AJ545:AT545" si="1093">IF(ISERROR((N545/O545-1)*100),"n/a",(N545/O545-1)*100)</f>
        <v>n/a</v>
      </c>
      <c r="AK545" s="318" t="str">
        <f t="shared" si="1093"/>
        <v>n/a</v>
      </c>
      <c r="AL545" s="318" t="str">
        <f t="shared" si="1093"/>
        <v>n/a</v>
      </c>
      <c r="AM545" s="318" t="str">
        <f t="shared" si="1093"/>
        <v>n/a</v>
      </c>
      <c r="AN545" s="318" t="str">
        <f t="shared" si="1093"/>
        <v>n/a</v>
      </c>
      <c r="AO545" s="318" t="str">
        <f t="shared" si="1093"/>
        <v>n/a</v>
      </c>
      <c r="AP545" s="318" t="str">
        <f t="shared" si="1093"/>
        <v>n/a</v>
      </c>
      <c r="AQ545" s="318" t="str">
        <f t="shared" si="1093"/>
        <v>n/a</v>
      </c>
      <c r="AR545" s="318" t="str">
        <f t="shared" si="1093"/>
        <v>n/a</v>
      </c>
      <c r="AS545" s="318" t="str">
        <f t="shared" si="1093"/>
        <v>n/a</v>
      </c>
      <c r="AT545" s="318" t="str">
        <f t="shared" si="1093"/>
        <v>n/a</v>
      </c>
      <c r="AU545" s="319">
        <f t="shared" si="9"/>
        <v>25.77309939</v>
      </c>
      <c r="AV545" s="320">
        <f t="shared" si="10"/>
        <v>16.32917263</v>
      </c>
    </row>
    <row r="546" ht="11.25" customHeight="1">
      <c r="A546" s="122" t="s">
        <v>382</v>
      </c>
      <c r="B546" s="122" t="s">
        <v>383</v>
      </c>
      <c r="C546" s="309">
        <v>1.43</v>
      </c>
      <c r="D546" s="310">
        <v>1.25</v>
      </c>
      <c r="E546" s="330">
        <v>1.1400000000000001</v>
      </c>
      <c r="F546" s="309">
        <v>1.02</v>
      </c>
      <c r="G546" s="309">
        <v>0.9</v>
      </c>
      <c r="H546" s="309">
        <v>0.76</v>
      </c>
      <c r="I546" s="309">
        <v>0.63</v>
      </c>
      <c r="J546" s="322"/>
      <c r="K546" s="309">
        <v>0.525</v>
      </c>
      <c r="L546" s="323">
        <v>0.44</v>
      </c>
      <c r="M546" s="322"/>
      <c r="N546" s="356">
        <v>0.39</v>
      </c>
      <c r="O546" s="356">
        <v>0.36875</v>
      </c>
      <c r="P546" s="324">
        <v>0.365</v>
      </c>
      <c r="Q546" s="324">
        <v>0.35</v>
      </c>
      <c r="R546" s="324">
        <v>0.335</v>
      </c>
      <c r="S546" s="324">
        <v>0.3225</v>
      </c>
      <c r="T546" s="324">
        <v>0.3125</v>
      </c>
      <c r="U546" s="324">
        <v>0.3025</v>
      </c>
      <c r="V546" s="324">
        <v>0.285</v>
      </c>
      <c r="W546" s="324">
        <v>0.28</v>
      </c>
      <c r="X546" s="324">
        <v>0.26</v>
      </c>
      <c r="Y546" s="324">
        <v>0.24</v>
      </c>
      <c r="Z546" s="316">
        <f t="shared" si="3"/>
        <v>11.90625</v>
      </c>
      <c r="AA546" s="317">
        <f t="shared" si="405"/>
        <v>14.4</v>
      </c>
      <c r="AB546" s="317">
        <f t="shared" ref="AB546:AF546" si="1094">IF(ISERROR((D546/E546-1)*100),"n/a",(D546/E546-1)*100)</f>
        <v>9.649122807</v>
      </c>
      <c r="AC546" s="318">
        <f t="shared" si="1094"/>
        <v>11.76470588</v>
      </c>
      <c r="AD546" s="318">
        <f t="shared" si="1094"/>
        <v>13.33333333</v>
      </c>
      <c r="AE546" s="318">
        <f t="shared" si="1094"/>
        <v>18.42105263</v>
      </c>
      <c r="AF546" s="318">
        <f t="shared" si="1094"/>
        <v>20.63492063</v>
      </c>
      <c r="AG546" s="318">
        <f t="shared" si="870"/>
        <v>20</v>
      </c>
      <c r="AH546" s="318">
        <f t="shared" si="871"/>
        <v>19.31818182</v>
      </c>
      <c r="AI546" s="318">
        <f t="shared" si="872"/>
        <v>12.82051282</v>
      </c>
      <c r="AJ546" s="318">
        <f t="shared" ref="AJ546:AT546" si="1095">IF(ISERROR((N546/O546-1)*100),"n/a",(N546/O546-1)*100)</f>
        <v>5.762711864</v>
      </c>
      <c r="AK546" s="318">
        <f t="shared" si="1095"/>
        <v>1.02739726</v>
      </c>
      <c r="AL546" s="318">
        <f t="shared" si="1095"/>
        <v>4.285714286</v>
      </c>
      <c r="AM546" s="318">
        <f t="shared" si="1095"/>
        <v>4.47761194</v>
      </c>
      <c r="AN546" s="318">
        <f t="shared" si="1095"/>
        <v>3.875968992</v>
      </c>
      <c r="AO546" s="318">
        <f t="shared" si="1095"/>
        <v>3.2</v>
      </c>
      <c r="AP546" s="318">
        <f t="shared" si="1095"/>
        <v>3.305785124</v>
      </c>
      <c r="AQ546" s="318">
        <f t="shared" si="1095"/>
        <v>6.140350877</v>
      </c>
      <c r="AR546" s="318">
        <f t="shared" si="1095"/>
        <v>1.785714286</v>
      </c>
      <c r="AS546" s="318">
        <f t="shared" si="1095"/>
        <v>7.692307692</v>
      </c>
      <c r="AT546" s="318">
        <f t="shared" si="1095"/>
        <v>8.333333333</v>
      </c>
      <c r="AU546" s="319">
        <f t="shared" si="9"/>
        <v>9.511436279</v>
      </c>
      <c r="AV546" s="320">
        <f t="shared" si="10"/>
        <v>6.4415465</v>
      </c>
    </row>
    <row r="547" ht="11.25" customHeight="1">
      <c r="A547" s="133" t="s">
        <v>385</v>
      </c>
      <c r="B547" s="99" t="s">
        <v>386</v>
      </c>
      <c r="C547" s="309">
        <v>5.0</v>
      </c>
      <c r="D547" s="310">
        <v>4.44</v>
      </c>
      <c r="E547" s="316">
        <v>3.93</v>
      </c>
      <c r="F547" s="309">
        <v>3.48</v>
      </c>
      <c r="G547" s="309">
        <v>3.08</v>
      </c>
      <c r="H547" s="309">
        <v>2.9</v>
      </c>
      <c r="I547" s="309">
        <v>2.64</v>
      </c>
      <c r="J547" s="322"/>
      <c r="K547" s="309">
        <v>2.4</v>
      </c>
      <c r="L547" s="323">
        <v>2.2</v>
      </c>
      <c r="M547" s="322"/>
      <c r="N547" s="356">
        <v>2.0</v>
      </c>
      <c r="O547" s="356">
        <v>1.89</v>
      </c>
      <c r="P547" s="324">
        <v>1.78</v>
      </c>
      <c r="Q547" s="324">
        <v>1.64</v>
      </c>
      <c r="R547" s="324">
        <v>1.5</v>
      </c>
      <c r="S547" s="324">
        <v>1.42</v>
      </c>
      <c r="T547" s="324">
        <v>1.3</v>
      </c>
      <c r="U547" s="324">
        <v>1.2</v>
      </c>
      <c r="V547" s="324">
        <v>1.16</v>
      </c>
      <c r="W547" s="324">
        <v>1.12</v>
      </c>
      <c r="X547" s="324">
        <v>1.08</v>
      </c>
      <c r="Y547" s="324">
        <v>1.04</v>
      </c>
      <c r="Z547" s="316">
        <f t="shared" si="3"/>
        <v>47.2</v>
      </c>
      <c r="AA547" s="317">
        <f t="shared" si="405"/>
        <v>12.61261261</v>
      </c>
      <c r="AB547" s="317">
        <f t="shared" ref="AB547:AF547" si="1096">IF(ISERROR((D547/E547-1)*100),"n/a",(D547/E547-1)*100)</f>
        <v>12.97709924</v>
      </c>
      <c r="AC547" s="318">
        <f t="shared" si="1096"/>
        <v>12.93103448</v>
      </c>
      <c r="AD547" s="318">
        <f t="shared" si="1096"/>
        <v>12.98701299</v>
      </c>
      <c r="AE547" s="318">
        <f t="shared" si="1096"/>
        <v>6.206896552</v>
      </c>
      <c r="AF547" s="318">
        <f t="shared" si="1096"/>
        <v>9.848484848</v>
      </c>
      <c r="AG547" s="318">
        <f t="shared" si="870"/>
        <v>10</v>
      </c>
      <c r="AH547" s="318">
        <f t="shared" si="871"/>
        <v>9.090909091</v>
      </c>
      <c r="AI547" s="318">
        <f t="shared" si="872"/>
        <v>10</v>
      </c>
      <c r="AJ547" s="318">
        <f t="shared" ref="AJ547:AT547" si="1097">IF(ISERROR((N547/O547-1)*100),"n/a",(N547/O547-1)*100)</f>
        <v>5.82010582</v>
      </c>
      <c r="AK547" s="318">
        <f t="shared" si="1097"/>
        <v>6.179775281</v>
      </c>
      <c r="AL547" s="318">
        <f t="shared" si="1097"/>
        <v>8.536585366</v>
      </c>
      <c r="AM547" s="318">
        <f t="shared" si="1097"/>
        <v>9.333333333</v>
      </c>
      <c r="AN547" s="318">
        <f t="shared" si="1097"/>
        <v>5.633802817</v>
      </c>
      <c r="AO547" s="318">
        <f t="shared" si="1097"/>
        <v>9.230769231</v>
      </c>
      <c r="AP547" s="318">
        <f t="shared" si="1097"/>
        <v>8.333333333</v>
      </c>
      <c r="AQ547" s="318">
        <f t="shared" si="1097"/>
        <v>3.448275862</v>
      </c>
      <c r="AR547" s="318">
        <f t="shared" si="1097"/>
        <v>3.571428571</v>
      </c>
      <c r="AS547" s="318">
        <f t="shared" si="1097"/>
        <v>3.703703704</v>
      </c>
      <c r="AT547" s="318">
        <f t="shared" si="1097"/>
        <v>3.846153846</v>
      </c>
      <c r="AU547" s="319">
        <f t="shared" si="9"/>
        <v>8.214565849</v>
      </c>
      <c r="AV547" s="320">
        <f t="shared" si="10"/>
        <v>3.27296123</v>
      </c>
    </row>
    <row r="548" ht="11.25" customHeight="1">
      <c r="A548" s="133" t="s">
        <v>1756</v>
      </c>
      <c r="B548" s="99" t="s">
        <v>1757</v>
      </c>
      <c r="C548" s="309">
        <v>1.9675</v>
      </c>
      <c r="D548" s="310">
        <v>1.7125</v>
      </c>
      <c r="E548" s="316">
        <v>1.49</v>
      </c>
      <c r="F548" s="309">
        <v>1.2974999999999999</v>
      </c>
      <c r="G548" s="309">
        <v>0.905</v>
      </c>
      <c r="H548" s="309">
        <v>0.1875</v>
      </c>
      <c r="I548" s="328">
        <v>0.0</v>
      </c>
      <c r="J548" s="322"/>
      <c r="K548" s="328">
        <v>0.0</v>
      </c>
      <c r="L548" s="326">
        <v>0.0</v>
      </c>
      <c r="M548" s="322"/>
      <c r="N548" s="327">
        <v>0.0</v>
      </c>
      <c r="O548" s="325">
        <v>0.0</v>
      </c>
      <c r="P548" s="325">
        <v>0.0</v>
      </c>
      <c r="Q548" s="325">
        <v>0.0</v>
      </c>
      <c r="R548" s="325">
        <v>0.0</v>
      </c>
      <c r="S548" s="325">
        <v>0.0</v>
      </c>
      <c r="T548" s="325">
        <v>0.0</v>
      </c>
      <c r="U548" s="325">
        <v>0.0</v>
      </c>
      <c r="V548" s="325">
        <v>0.0</v>
      </c>
      <c r="W548" s="325">
        <v>0.0</v>
      </c>
      <c r="X548" s="325">
        <v>0.0</v>
      </c>
      <c r="Y548" s="325">
        <v>0.0</v>
      </c>
      <c r="Z548" s="316">
        <f t="shared" si="3"/>
        <v>7.56</v>
      </c>
      <c r="AA548" s="317">
        <f t="shared" si="405"/>
        <v>14.89051095</v>
      </c>
      <c r="AB548" s="317">
        <f t="shared" ref="AB548:AF548" si="1098">IF(ISERROR((D548/E548-1)*100),"n/a",(D548/E548-1)*100)</f>
        <v>14.93288591</v>
      </c>
      <c r="AC548" s="318">
        <f t="shared" si="1098"/>
        <v>14.83622351</v>
      </c>
      <c r="AD548" s="318">
        <f t="shared" si="1098"/>
        <v>43.37016575</v>
      </c>
      <c r="AE548" s="318">
        <f t="shared" si="1098"/>
        <v>382.6666667</v>
      </c>
      <c r="AF548" s="318" t="str">
        <f t="shared" si="1098"/>
        <v>n/a</v>
      </c>
      <c r="AG548" s="318" t="str">
        <f t="shared" si="870"/>
        <v>n/a</v>
      </c>
      <c r="AH548" s="318" t="str">
        <f t="shared" si="871"/>
        <v>n/a</v>
      </c>
      <c r="AI548" s="318" t="str">
        <f t="shared" si="872"/>
        <v>n/a</v>
      </c>
      <c r="AJ548" s="318" t="str">
        <f t="shared" ref="AJ548:AT548" si="1099">IF(ISERROR((N548/O548-1)*100),"n/a",(N548/O548-1)*100)</f>
        <v>n/a</v>
      </c>
      <c r="AK548" s="318" t="str">
        <f t="shared" si="1099"/>
        <v>n/a</v>
      </c>
      <c r="AL548" s="318" t="str">
        <f t="shared" si="1099"/>
        <v>n/a</v>
      </c>
      <c r="AM548" s="318" t="str">
        <f t="shared" si="1099"/>
        <v>n/a</v>
      </c>
      <c r="AN548" s="318" t="str">
        <f t="shared" si="1099"/>
        <v>n/a</v>
      </c>
      <c r="AO548" s="318" t="str">
        <f t="shared" si="1099"/>
        <v>n/a</v>
      </c>
      <c r="AP548" s="318" t="str">
        <f t="shared" si="1099"/>
        <v>n/a</v>
      </c>
      <c r="AQ548" s="318" t="str">
        <f t="shared" si="1099"/>
        <v>n/a</v>
      </c>
      <c r="AR548" s="318" t="str">
        <f t="shared" si="1099"/>
        <v>n/a</v>
      </c>
      <c r="AS548" s="318" t="str">
        <f t="shared" si="1099"/>
        <v>n/a</v>
      </c>
      <c r="AT548" s="318" t="str">
        <f t="shared" si="1099"/>
        <v>n/a</v>
      </c>
      <c r="AU548" s="319">
        <f t="shared" si="9"/>
        <v>94.13929055</v>
      </c>
      <c r="AV548" s="320">
        <f t="shared" si="10"/>
        <v>161.7625968</v>
      </c>
    </row>
    <row r="549" ht="11.25" customHeight="1">
      <c r="A549" s="133" t="s">
        <v>960</v>
      </c>
      <c r="B549" s="99" t="s">
        <v>961</v>
      </c>
      <c r="C549" s="309">
        <v>7.15</v>
      </c>
      <c r="D549" s="349">
        <v>7.0</v>
      </c>
      <c r="E549" s="316">
        <v>6.85</v>
      </c>
      <c r="F549" s="309">
        <v>6.4</v>
      </c>
      <c r="G549" s="309">
        <v>5.6</v>
      </c>
      <c r="H549" s="309">
        <v>4.4</v>
      </c>
      <c r="I549" s="309">
        <v>3.45</v>
      </c>
      <c r="J549" s="322"/>
      <c r="K549" s="309">
        <v>3.0</v>
      </c>
      <c r="L549" s="323">
        <v>2.08</v>
      </c>
      <c r="M549" s="322"/>
      <c r="N549" s="356">
        <v>1.5</v>
      </c>
      <c r="O549" s="356">
        <v>0.9</v>
      </c>
      <c r="P549" s="324">
        <v>0.8</v>
      </c>
      <c r="Q549" s="324">
        <v>0.5</v>
      </c>
      <c r="R549" s="324">
        <v>0.375</v>
      </c>
      <c r="S549" s="325">
        <v>0.0</v>
      </c>
      <c r="T549" s="325">
        <v>0.0</v>
      </c>
      <c r="U549" s="325">
        <v>0.0</v>
      </c>
      <c r="V549" s="325">
        <v>0.0</v>
      </c>
      <c r="W549" s="325">
        <v>0.0</v>
      </c>
      <c r="X549" s="325">
        <v>0.1875</v>
      </c>
      <c r="Y549" s="325">
        <v>0.25</v>
      </c>
      <c r="Z549" s="316">
        <f t="shared" si="3"/>
        <v>50.4425</v>
      </c>
      <c r="AA549" s="317">
        <f t="shared" si="405"/>
        <v>2.142857143</v>
      </c>
      <c r="AB549" s="317">
        <f t="shared" ref="AB549:AF549" si="1100">IF(ISERROR((D549/E549-1)*100),"n/a",(D549/E549-1)*100)</f>
        <v>2.189781022</v>
      </c>
      <c r="AC549" s="318">
        <f t="shared" si="1100"/>
        <v>7.03125</v>
      </c>
      <c r="AD549" s="318">
        <f t="shared" si="1100"/>
        <v>14.28571429</v>
      </c>
      <c r="AE549" s="318">
        <f t="shared" si="1100"/>
        <v>27.27272727</v>
      </c>
      <c r="AF549" s="318">
        <f t="shared" si="1100"/>
        <v>27.53623188</v>
      </c>
      <c r="AG549" s="318">
        <f t="shared" si="870"/>
        <v>15</v>
      </c>
      <c r="AH549" s="318">
        <f t="shared" si="871"/>
        <v>44.23076923</v>
      </c>
      <c r="AI549" s="318">
        <f t="shared" si="872"/>
        <v>38.66666667</v>
      </c>
      <c r="AJ549" s="318">
        <f t="shared" ref="AJ549:AT549" si="1101">IF(ISERROR((N549/O549-1)*100),"n/a",(N549/O549-1)*100)</f>
        <v>66.66666667</v>
      </c>
      <c r="AK549" s="318">
        <f t="shared" si="1101"/>
        <v>12.5</v>
      </c>
      <c r="AL549" s="318">
        <f t="shared" si="1101"/>
        <v>60</v>
      </c>
      <c r="AM549" s="318">
        <f t="shared" si="1101"/>
        <v>33.33333333</v>
      </c>
      <c r="AN549" s="318" t="str">
        <f t="shared" si="1101"/>
        <v>n/a</v>
      </c>
      <c r="AO549" s="318" t="str">
        <f t="shared" si="1101"/>
        <v>n/a</v>
      </c>
      <c r="AP549" s="318" t="str">
        <f t="shared" si="1101"/>
        <v>n/a</v>
      </c>
      <c r="AQ549" s="318" t="str">
        <f t="shared" si="1101"/>
        <v>n/a</v>
      </c>
      <c r="AR549" s="318" t="str">
        <f t="shared" si="1101"/>
        <v>n/a</v>
      </c>
      <c r="AS549" s="318">
        <f t="shared" si="1101"/>
        <v>-100</v>
      </c>
      <c r="AT549" s="318">
        <f t="shared" si="1101"/>
        <v>-25</v>
      </c>
      <c r="AU549" s="319">
        <f t="shared" si="9"/>
        <v>15.0570665</v>
      </c>
      <c r="AV549" s="320">
        <f t="shared" si="10"/>
        <v>39.62097356</v>
      </c>
    </row>
    <row r="550" ht="11.25" customHeight="1">
      <c r="A550" s="133" t="s">
        <v>1758</v>
      </c>
      <c r="B550" s="99" t="s">
        <v>1759</v>
      </c>
      <c r="C550" s="309">
        <v>0.43</v>
      </c>
      <c r="D550" s="310">
        <v>0.4</v>
      </c>
      <c r="E550" s="332">
        <v>0.33999999999999997</v>
      </c>
      <c r="F550" s="309">
        <v>0.31</v>
      </c>
      <c r="G550" s="328">
        <v>0.28</v>
      </c>
      <c r="H550" s="309">
        <v>0.26</v>
      </c>
      <c r="I550" s="309">
        <v>0.24</v>
      </c>
      <c r="J550" s="322"/>
      <c r="K550" s="328">
        <v>0.0856</v>
      </c>
      <c r="L550" s="323">
        <v>0.16399999999999998</v>
      </c>
      <c r="M550" s="322"/>
      <c r="N550" s="356">
        <v>0.1353</v>
      </c>
      <c r="O550" s="356">
        <v>0.114</v>
      </c>
      <c r="P550" s="324">
        <v>0.0285</v>
      </c>
      <c r="Q550" s="325">
        <v>0.0</v>
      </c>
      <c r="R550" s="325">
        <v>0.0</v>
      </c>
      <c r="S550" s="325">
        <v>0.0</v>
      </c>
      <c r="T550" s="325">
        <v>0.0</v>
      </c>
      <c r="U550" s="325">
        <v>0.0</v>
      </c>
      <c r="V550" s="325">
        <v>0.0</v>
      </c>
      <c r="W550" s="325">
        <v>0.0</v>
      </c>
      <c r="X550" s="325">
        <v>0.0</v>
      </c>
      <c r="Y550" s="325">
        <v>0.0</v>
      </c>
      <c r="Z550" s="316">
        <f t="shared" si="3"/>
        <v>2.7874</v>
      </c>
      <c r="AA550" s="317">
        <f t="shared" si="405"/>
        <v>7.5</v>
      </c>
      <c r="AB550" s="317">
        <f t="shared" ref="AB550:AF550" si="1102">IF(ISERROR((D550/E550-1)*100),"n/a",(D550/E550-1)*100)</f>
        <v>17.64705882</v>
      </c>
      <c r="AC550" s="318">
        <f t="shared" si="1102"/>
        <v>9.677419355</v>
      </c>
      <c r="AD550" s="318">
        <f t="shared" si="1102"/>
        <v>10.71428571</v>
      </c>
      <c r="AE550" s="318">
        <f t="shared" si="1102"/>
        <v>7.692307692</v>
      </c>
      <c r="AF550" s="318">
        <f t="shared" si="1102"/>
        <v>8.333333333</v>
      </c>
      <c r="AG550" s="318">
        <f t="shared" si="870"/>
        <v>180.3738318</v>
      </c>
      <c r="AH550" s="318">
        <f t="shared" si="871"/>
        <v>-47.80487805</v>
      </c>
      <c r="AI550" s="318">
        <f t="shared" si="872"/>
        <v>21.21212121</v>
      </c>
      <c r="AJ550" s="318">
        <f t="shared" ref="AJ550:AT550" si="1103">IF(ISERROR((N550/O550-1)*100),"n/a",(N550/O550-1)*100)</f>
        <v>18.68421053</v>
      </c>
      <c r="AK550" s="318">
        <f t="shared" si="1103"/>
        <v>300</v>
      </c>
      <c r="AL550" s="318" t="str">
        <f t="shared" si="1103"/>
        <v>n/a</v>
      </c>
      <c r="AM550" s="318" t="str">
        <f t="shared" si="1103"/>
        <v>n/a</v>
      </c>
      <c r="AN550" s="318" t="str">
        <f t="shared" si="1103"/>
        <v>n/a</v>
      </c>
      <c r="AO550" s="318" t="str">
        <f t="shared" si="1103"/>
        <v>n/a</v>
      </c>
      <c r="AP550" s="318" t="str">
        <f t="shared" si="1103"/>
        <v>n/a</v>
      </c>
      <c r="AQ550" s="318" t="str">
        <f t="shared" si="1103"/>
        <v>n/a</v>
      </c>
      <c r="AR550" s="318" t="str">
        <f t="shared" si="1103"/>
        <v>n/a</v>
      </c>
      <c r="AS550" s="318" t="str">
        <f t="shared" si="1103"/>
        <v>n/a</v>
      </c>
      <c r="AT550" s="318" t="str">
        <f t="shared" si="1103"/>
        <v>n/a</v>
      </c>
      <c r="AU550" s="319">
        <f t="shared" si="9"/>
        <v>48.54815367</v>
      </c>
      <c r="AV550" s="320">
        <f t="shared" si="10"/>
        <v>100.1986312</v>
      </c>
    </row>
    <row r="551" ht="11.25" customHeight="1">
      <c r="A551" s="122" t="s">
        <v>387</v>
      </c>
      <c r="B551" s="122" t="s">
        <v>388</v>
      </c>
      <c r="C551" s="309">
        <v>1.72</v>
      </c>
      <c r="D551" s="310">
        <v>1.68</v>
      </c>
      <c r="E551" s="310">
        <v>1.6400000000000001</v>
      </c>
      <c r="F551" s="311">
        <v>1.6</v>
      </c>
      <c r="G551" s="311">
        <v>1.56</v>
      </c>
      <c r="H551" s="311">
        <v>1.52</v>
      </c>
      <c r="I551" s="311">
        <v>1.48</v>
      </c>
      <c r="J551" s="312"/>
      <c r="K551" s="311">
        <v>1.44</v>
      </c>
      <c r="L551" s="348">
        <v>1.4</v>
      </c>
      <c r="M551" s="312"/>
      <c r="N551" s="361">
        <v>1.36</v>
      </c>
      <c r="O551" s="361">
        <v>1.32</v>
      </c>
      <c r="P551" s="335">
        <v>1.27</v>
      </c>
      <c r="Q551" s="335">
        <v>1.22</v>
      </c>
      <c r="R551" s="335">
        <v>1.18</v>
      </c>
      <c r="S551" s="335">
        <v>1.14</v>
      </c>
      <c r="T551" s="335">
        <v>1.1</v>
      </c>
      <c r="U551" s="335">
        <v>1.06</v>
      </c>
      <c r="V551" s="335">
        <v>1.025</v>
      </c>
      <c r="W551" s="335">
        <v>0.985</v>
      </c>
      <c r="X551" s="335">
        <v>0.945</v>
      </c>
      <c r="Y551" s="335">
        <v>0.915</v>
      </c>
      <c r="Z551" s="316">
        <f t="shared" si="3"/>
        <v>27.56</v>
      </c>
      <c r="AA551" s="317">
        <f t="shared" si="405"/>
        <v>2.380952381</v>
      </c>
      <c r="AB551" s="317">
        <f t="shared" ref="AB551:AF551" si="1104">IF(ISERROR((D551/E551-1)*100),"n/a",(D551/E551-1)*100)</f>
        <v>2.43902439</v>
      </c>
      <c r="AC551" s="318">
        <f t="shared" si="1104"/>
        <v>2.5</v>
      </c>
      <c r="AD551" s="318">
        <f t="shared" si="1104"/>
        <v>2.564102564</v>
      </c>
      <c r="AE551" s="318">
        <f t="shared" si="1104"/>
        <v>2.631578947</v>
      </c>
      <c r="AF551" s="318">
        <f t="shared" si="1104"/>
        <v>2.702702703</v>
      </c>
      <c r="AG551" s="318">
        <f t="shared" si="870"/>
        <v>2.777777778</v>
      </c>
      <c r="AH551" s="318">
        <f t="shared" si="871"/>
        <v>2.857142857</v>
      </c>
      <c r="AI551" s="318">
        <f t="shared" si="872"/>
        <v>2.941176471</v>
      </c>
      <c r="AJ551" s="318">
        <f t="shared" ref="AJ551:AT551" si="1105">IF(ISERROR((N551/O551-1)*100),"n/a",(N551/O551-1)*100)</f>
        <v>3.03030303</v>
      </c>
      <c r="AK551" s="318">
        <f t="shared" si="1105"/>
        <v>3.937007874</v>
      </c>
      <c r="AL551" s="318">
        <f t="shared" si="1105"/>
        <v>4.098360656</v>
      </c>
      <c r="AM551" s="318">
        <f t="shared" si="1105"/>
        <v>3.389830508</v>
      </c>
      <c r="AN551" s="318">
        <f t="shared" si="1105"/>
        <v>3.50877193</v>
      </c>
      <c r="AO551" s="318">
        <f t="shared" si="1105"/>
        <v>3.636363636</v>
      </c>
      <c r="AP551" s="318">
        <f t="shared" si="1105"/>
        <v>3.773584906</v>
      </c>
      <c r="AQ551" s="318">
        <f t="shared" si="1105"/>
        <v>3.414634146</v>
      </c>
      <c r="AR551" s="318">
        <f t="shared" si="1105"/>
        <v>4.060913706</v>
      </c>
      <c r="AS551" s="318">
        <f t="shared" si="1105"/>
        <v>4.232804233</v>
      </c>
      <c r="AT551" s="318">
        <f t="shared" si="1105"/>
        <v>3.278688525</v>
      </c>
      <c r="AU551" s="319">
        <f t="shared" si="9"/>
        <v>3.207786062</v>
      </c>
      <c r="AV551" s="320">
        <f t="shared" si="10"/>
        <v>0.6055110993</v>
      </c>
    </row>
    <row r="552" ht="11.25" customHeight="1">
      <c r="A552" s="133" t="s">
        <v>963</v>
      </c>
      <c r="B552" s="99" t="s">
        <v>964</v>
      </c>
      <c r="C552" s="309">
        <v>2.04</v>
      </c>
      <c r="D552" s="310">
        <v>1.96</v>
      </c>
      <c r="E552" s="310">
        <v>1.8599999999999999</v>
      </c>
      <c r="F552" s="309">
        <v>1.7</v>
      </c>
      <c r="G552" s="309">
        <v>1.48</v>
      </c>
      <c r="H552" s="309">
        <v>1.32</v>
      </c>
      <c r="I552" s="309">
        <v>1.24</v>
      </c>
      <c r="J552" s="322"/>
      <c r="K552" s="328">
        <v>1.2</v>
      </c>
      <c r="L552" s="323">
        <v>1.16</v>
      </c>
      <c r="M552" s="322"/>
      <c r="N552" s="356">
        <v>1.08</v>
      </c>
      <c r="O552" s="356">
        <v>1.0</v>
      </c>
      <c r="P552" s="324">
        <v>0.9</v>
      </c>
      <c r="Q552" s="324">
        <v>0.78</v>
      </c>
      <c r="R552" s="324">
        <v>0.66</v>
      </c>
      <c r="S552" s="324">
        <v>0.55</v>
      </c>
      <c r="T552" s="324">
        <v>0.375</v>
      </c>
      <c r="U552" s="325">
        <v>0.0</v>
      </c>
      <c r="V552" s="325">
        <v>0.0</v>
      </c>
      <c r="W552" s="325">
        <v>0.0</v>
      </c>
      <c r="X552" s="325">
        <v>0.0</v>
      </c>
      <c r="Y552" s="325">
        <v>0.0</v>
      </c>
      <c r="Z552" s="316">
        <f t="shared" si="3"/>
        <v>19.305</v>
      </c>
      <c r="AA552" s="317">
        <f t="shared" si="405"/>
        <v>4.081632653</v>
      </c>
      <c r="AB552" s="317">
        <f t="shared" ref="AB552:AF552" si="1106">IF(ISERROR((D552/E552-1)*100),"n/a",(D552/E552-1)*100)</f>
        <v>5.376344086</v>
      </c>
      <c r="AC552" s="318">
        <f t="shared" si="1106"/>
        <v>9.411764706</v>
      </c>
      <c r="AD552" s="318">
        <f t="shared" si="1106"/>
        <v>14.86486486</v>
      </c>
      <c r="AE552" s="318">
        <f t="shared" si="1106"/>
        <v>12.12121212</v>
      </c>
      <c r="AF552" s="318">
        <f t="shared" si="1106"/>
        <v>6.451612903</v>
      </c>
      <c r="AG552" s="318">
        <f t="shared" si="870"/>
        <v>3.333333333</v>
      </c>
      <c r="AH552" s="318">
        <f t="shared" si="871"/>
        <v>3.448275862</v>
      </c>
      <c r="AI552" s="318">
        <f t="shared" si="872"/>
        <v>7.407407407</v>
      </c>
      <c r="AJ552" s="318">
        <f t="shared" ref="AJ552:AT552" si="1107">IF(ISERROR((N552/O552-1)*100),"n/a",(N552/O552-1)*100)</f>
        <v>8</v>
      </c>
      <c r="AK552" s="318">
        <f t="shared" si="1107"/>
        <v>11.11111111</v>
      </c>
      <c r="AL552" s="318">
        <f t="shared" si="1107"/>
        <v>15.38461538</v>
      </c>
      <c r="AM552" s="318">
        <f t="shared" si="1107"/>
        <v>18.18181818</v>
      </c>
      <c r="AN552" s="318">
        <f t="shared" si="1107"/>
        <v>20</v>
      </c>
      <c r="AO552" s="318">
        <f t="shared" si="1107"/>
        <v>46.66666667</v>
      </c>
      <c r="AP552" s="318" t="str">
        <f t="shared" si="1107"/>
        <v>n/a</v>
      </c>
      <c r="AQ552" s="318" t="str">
        <f t="shared" si="1107"/>
        <v>n/a</v>
      </c>
      <c r="AR552" s="318" t="str">
        <f t="shared" si="1107"/>
        <v>n/a</v>
      </c>
      <c r="AS552" s="318" t="str">
        <f t="shared" si="1107"/>
        <v>n/a</v>
      </c>
      <c r="AT552" s="318" t="str">
        <f t="shared" si="1107"/>
        <v>n/a</v>
      </c>
      <c r="AU552" s="319">
        <f t="shared" si="9"/>
        <v>12.38937729</v>
      </c>
      <c r="AV552" s="320">
        <f t="shared" si="10"/>
        <v>10.86139377</v>
      </c>
    </row>
    <row r="553" ht="11.25" customHeight="1">
      <c r="A553" s="99" t="s">
        <v>965</v>
      </c>
      <c r="B553" s="99" t="s">
        <v>966</v>
      </c>
      <c r="C553" s="309">
        <v>4.15</v>
      </c>
      <c r="D553" s="310">
        <v>3.95</v>
      </c>
      <c r="E553" s="310">
        <v>3.7499999999999996</v>
      </c>
      <c r="F553" s="309">
        <v>3.55</v>
      </c>
      <c r="G553" s="309">
        <v>3.32</v>
      </c>
      <c r="H553" s="309">
        <v>3.045</v>
      </c>
      <c r="I553" s="309">
        <v>2.835</v>
      </c>
      <c r="J553" s="322"/>
      <c r="K553" s="309">
        <v>2.62</v>
      </c>
      <c r="L553" s="323">
        <v>2.45</v>
      </c>
      <c r="M553" s="322"/>
      <c r="N553" s="316">
        <v>2.305</v>
      </c>
      <c r="O553" s="324">
        <v>2.2</v>
      </c>
      <c r="P553" s="324">
        <v>2.15</v>
      </c>
      <c r="Q553" s="324">
        <v>1.98</v>
      </c>
      <c r="R553" s="324">
        <v>1.89</v>
      </c>
      <c r="S553" s="324">
        <v>1.775</v>
      </c>
      <c r="T553" s="324">
        <v>1.675</v>
      </c>
      <c r="U553" s="324">
        <v>1.55</v>
      </c>
      <c r="V553" s="324">
        <v>1.5</v>
      </c>
      <c r="W553" s="325">
        <v>0.0</v>
      </c>
      <c r="X553" s="325">
        <v>2.02</v>
      </c>
      <c r="Y553" s="325">
        <v>2.96</v>
      </c>
      <c r="Z553" s="316">
        <f t="shared" si="3"/>
        <v>51.675</v>
      </c>
      <c r="AA553" s="317">
        <f t="shared" si="405"/>
        <v>5.063291139</v>
      </c>
      <c r="AB553" s="317">
        <f t="shared" ref="AB553:AF553" si="1108">IF(ISERROR((D553/E553-1)*100),"n/a",(D553/E553-1)*100)</f>
        <v>5.333333333</v>
      </c>
      <c r="AC553" s="318">
        <f t="shared" si="1108"/>
        <v>5.633802817</v>
      </c>
      <c r="AD553" s="318">
        <f t="shared" si="1108"/>
        <v>6.927710843</v>
      </c>
      <c r="AE553" s="318">
        <f t="shared" si="1108"/>
        <v>9.031198686</v>
      </c>
      <c r="AF553" s="318">
        <f t="shared" si="1108"/>
        <v>7.407407407</v>
      </c>
      <c r="AG553" s="318">
        <f t="shared" si="870"/>
        <v>8.20610687</v>
      </c>
      <c r="AH553" s="318">
        <f t="shared" si="871"/>
        <v>6.93877551</v>
      </c>
      <c r="AI553" s="318">
        <f t="shared" si="872"/>
        <v>6.290672451</v>
      </c>
      <c r="AJ553" s="318">
        <f t="shared" ref="AJ553:AT553" si="1109">IF(ISERROR((N553/O553-1)*100),"n/a",(N553/O553-1)*100)</f>
        <v>4.772727273</v>
      </c>
      <c r="AK553" s="318">
        <f t="shared" si="1109"/>
        <v>2.325581395</v>
      </c>
      <c r="AL553" s="318">
        <f t="shared" si="1109"/>
        <v>8.585858586</v>
      </c>
      <c r="AM553" s="318">
        <f t="shared" si="1109"/>
        <v>4.761904762</v>
      </c>
      <c r="AN553" s="318">
        <f t="shared" si="1109"/>
        <v>6.478873239</v>
      </c>
      <c r="AO553" s="318">
        <f t="shared" si="1109"/>
        <v>5.970149254</v>
      </c>
      <c r="AP553" s="318">
        <f t="shared" si="1109"/>
        <v>8.064516129</v>
      </c>
      <c r="AQ553" s="318">
        <f t="shared" si="1109"/>
        <v>3.333333333</v>
      </c>
      <c r="AR553" s="318" t="str">
        <f t="shared" si="1109"/>
        <v>n/a</v>
      </c>
      <c r="AS553" s="318">
        <f t="shared" si="1109"/>
        <v>-100</v>
      </c>
      <c r="AT553" s="318">
        <f t="shared" si="1109"/>
        <v>-31.75675676</v>
      </c>
      <c r="AU553" s="319">
        <f t="shared" si="9"/>
        <v>-1.401658617</v>
      </c>
      <c r="AV553" s="320">
        <f t="shared" si="10"/>
        <v>25.46764303</v>
      </c>
    </row>
    <row r="554" ht="11.25" customHeight="1">
      <c r="A554" s="133" t="s">
        <v>1367</v>
      </c>
      <c r="B554" s="99" t="s">
        <v>1368</v>
      </c>
      <c r="C554" s="309">
        <v>0.8</v>
      </c>
      <c r="D554" s="310">
        <v>0.78</v>
      </c>
      <c r="E554" s="310">
        <v>0.7</v>
      </c>
      <c r="F554" s="309">
        <v>0.64</v>
      </c>
      <c r="G554" s="309">
        <v>0.51432</v>
      </c>
      <c r="H554" s="309">
        <v>0.40078</v>
      </c>
      <c r="I554" s="309">
        <v>0.38505999999999996</v>
      </c>
      <c r="J554" s="322"/>
      <c r="K554" s="309">
        <v>0.36934</v>
      </c>
      <c r="L554" s="326">
        <v>0.36148</v>
      </c>
      <c r="M554" s="322"/>
      <c r="N554" s="355">
        <v>0.36148</v>
      </c>
      <c r="O554" s="355">
        <v>0.36148</v>
      </c>
      <c r="P554" s="352">
        <v>0.36148</v>
      </c>
      <c r="Q554" s="352">
        <v>0.36148</v>
      </c>
      <c r="R554" s="352">
        <v>0.36148</v>
      </c>
      <c r="S554" s="352">
        <v>0.36148</v>
      </c>
      <c r="T554" s="352">
        <v>0.36148</v>
      </c>
      <c r="U554" s="325">
        <v>0.43222</v>
      </c>
      <c r="V554" s="325">
        <v>0.4558</v>
      </c>
      <c r="W554" s="324">
        <v>0.4558</v>
      </c>
      <c r="X554" s="324">
        <v>0.42436</v>
      </c>
      <c r="Y554" s="324">
        <v>0.4008</v>
      </c>
      <c r="Z554" s="316">
        <f t="shared" si="3"/>
        <v>9.65032</v>
      </c>
      <c r="AA554" s="317">
        <f t="shared" si="405"/>
        <v>2.564102564</v>
      </c>
      <c r="AB554" s="317">
        <f t="shared" ref="AB554:AF554" si="1110">IF(ISERROR((D554/E554-1)*100),"n/a",(D554/E554-1)*100)</f>
        <v>11.42857143</v>
      </c>
      <c r="AC554" s="318">
        <f t="shared" si="1110"/>
        <v>9.375</v>
      </c>
      <c r="AD554" s="318">
        <f t="shared" si="1110"/>
        <v>24.4361487</v>
      </c>
      <c r="AE554" s="318">
        <f t="shared" si="1110"/>
        <v>28.32975697</v>
      </c>
      <c r="AF554" s="318">
        <f t="shared" si="1110"/>
        <v>4.082480652</v>
      </c>
      <c r="AG554" s="318">
        <f t="shared" si="870"/>
        <v>4.256240862</v>
      </c>
      <c r="AH554" s="318">
        <f t="shared" si="871"/>
        <v>2.174394157</v>
      </c>
      <c r="AI554" s="318">
        <f t="shared" si="872"/>
        <v>0</v>
      </c>
      <c r="AJ554" s="318">
        <f t="shared" ref="AJ554:AT554" si="1111">IF(ISERROR((N554/O554-1)*100),"n/a",(N554/O554-1)*100)</f>
        <v>0</v>
      </c>
      <c r="AK554" s="318">
        <f t="shared" si="1111"/>
        <v>0</v>
      </c>
      <c r="AL554" s="318">
        <f t="shared" si="1111"/>
        <v>0</v>
      </c>
      <c r="AM554" s="318">
        <f t="shared" si="1111"/>
        <v>0</v>
      </c>
      <c r="AN554" s="318">
        <f t="shared" si="1111"/>
        <v>0</v>
      </c>
      <c r="AO554" s="318">
        <f t="shared" si="1111"/>
        <v>0</v>
      </c>
      <c r="AP554" s="318">
        <f t="shared" si="1111"/>
        <v>-16.36666512</v>
      </c>
      <c r="AQ554" s="318">
        <f t="shared" si="1111"/>
        <v>-5.173321632</v>
      </c>
      <c r="AR554" s="318">
        <f t="shared" si="1111"/>
        <v>0</v>
      </c>
      <c r="AS554" s="318">
        <f t="shared" si="1111"/>
        <v>7.408803846</v>
      </c>
      <c r="AT554" s="318">
        <f t="shared" si="1111"/>
        <v>5.878243513</v>
      </c>
      <c r="AU554" s="319">
        <f t="shared" si="9"/>
        <v>3.919687797</v>
      </c>
      <c r="AV554" s="320">
        <f t="shared" si="10"/>
        <v>9.572670162</v>
      </c>
    </row>
    <row r="555" ht="11.25" customHeight="1">
      <c r="A555" s="331" t="s">
        <v>389</v>
      </c>
      <c r="B555" s="331" t="s">
        <v>390</v>
      </c>
      <c r="C555" s="309">
        <v>1.02</v>
      </c>
      <c r="D555" s="310">
        <v>0.97</v>
      </c>
      <c r="E555" s="310">
        <v>0.9</v>
      </c>
      <c r="F555" s="337">
        <v>0.85</v>
      </c>
      <c r="G555" s="337">
        <v>0.81</v>
      </c>
      <c r="H555" s="337">
        <v>0.785</v>
      </c>
      <c r="I555" s="337">
        <v>0.765</v>
      </c>
      <c r="J555" s="338"/>
      <c r="K555" s="337">
        <v>0.73</v>
      </c>
      <c r="L555" s="339">
        <v>0.705</v>
      </c>
      <c r="M555" s="338"/>
      <c r="N555" s="365">
        <v>0.685</v>
      </c>
      <c r="O555" s="365">
        <v>0.665</v>
      </c>
      <c r="P555" s="340">
        <v>0.66</v>
      </c>
      <c r="Q555" s="341">
        <v>0.645</v>
      </c>
      <c r="R555" s="340">
        <v>0.64</v>
      </c>
      <c r="S555" s="341">
        <v>0.61</v>
      </c>
      <c r="T555" s="341">
        <v>0.57</v>
      </c>
      <c r="U555" s="341">
        <v>0.53</v>
      </c>
      <c r="V555" s="341">
        <v>0.49</v>
      </c>
      <c r="W555" s="341">
        <v>0.45</v>
      </c>
      <c r="X555" s="341">
        <v>0.41</v>
      </c>
      <c r="Y555" s="341">
        <v>0.34546</v>
      </c>
      <c r="Z555" s="316">
        <f t="shared" si="3"/>
        <v>14.23546</v>
      </c>
      <c r="AA555" s="317">
        <f t="shared" si="405"/>
        <v>5.154639175</v>
      </c>
      <c r="AB555" s="317">
        <f t="shared" ref="AB555:AF555" si="1112">IF(ISERROR((D555/E555-1)*100),"n/a",(D555/E555-1)*100)</f>
        <v>7.777777778</v>
      </c>
      <c r="AC555" s="318">
        <f t="shared" si="1112"/>
        <v>5.882352941</v>
      </c>
      <c r="AD555" s="318">
        <f t="shared" si="1112"/>
        <v>4.938271605</v>
      </c>
      <c r="AE555" s="318">
        <f t="shared" si="1112"/>
        <v>3.184713376</v>
      </c>
      <c r="AF555" s="318">
        <f t="shared" si="1112"/>
        <v>2.614379085</v>
      </c>
      <c r="AG555" s="318">
        <f t="shared" si="870"/>
        <v>4.794520548</v>
      </c>
      <c r="AH555" s="318">
        <f t="shared" si="871"/>
        <v>3.546099291</v>
      </c>
      <c r="AI555" s="318">
        <f t="shared" si="872"/>
        <v>2.919708029</v>
      </c>
      <c r="AJ555" s="318">
        <f t="shared" ref="AJ555:AT555" si="1113">IF(ISERROR((N555/O555-1)*100),"n/a",(N555/O555-1)*100)</f>
        <v>3.007518797</v>
      </c>
      <c r="AK555" s="318">
        <f t="shared" si="1113"/>
        <v>0.7575757576</v>
      </c>
      <c r="AL555" s="318">
        <f t="shared" si="1113"/>
        <v>2.325581395</v>
      </c>
      <c r="AM555" s="318">
        <f t="shared" si="1113"/>
        <v>0.78125</v>
      </c>
      <c r="AN555" s="318">
        <f t="shared" si="1113"/>
        <v>4.918032787</v>
      </c>
      <c r="AO555" s="318">
        <f t="shared" si="1113"/>
        <v>7.01754386</v>
      </c>
      <c r="AP555" s="318">
        <f t="shared" si="1113"/>
        <v>7.547169811</v>
      </c>
      <c r="AQ555" s="318">
        <f t="shared" si="1113"/>
        <v>8.163265306</v>
      </c>
      <c r="AR555" s="318">
        <f t="shared" si="1113"/>
        <v>8.888888889</v>
      </c>
      <c r="AS555" s="318">
        <f t="shared" si="1113"/>
        <v>9.756097561</v>
      </c>
      <c r="AT555" s="318">
        <f t="shared" si="1113"/>
        <v>18.68233659</v>
      </c>
      <c r="AU555" s="319">
        <f t="shared" si="9"/>
        <v>5.632886129</v>
      </c>
      <c r="AV555" s="320">
        <f t="shared" si="10"/>
        <v>4.028985958</v>
      </c>
    </row>
    <row r="556" ht="11.25" customHeight="1">
      <c r="A556" s="122" t="s">
        <v>967</v>
      </c>
      <c r="B556" s="122" t="s">
        <v>968</v>
      </c>
      <c r="C556" s="309">
        <v>1.19</v>
      </c>
      <c r="D556" s="310">
        <v>1.11</v>
      </c>
      <c r="E556" s="330">
        <v>1.0375</v>
      </c>
      <c r="F556" s="309">
        <v>0.975</v>
      </c>
      <c r="G556" s="309">
        <v>0.915</v>
      </c>
      <c r="H556" s="309">
        <v>0.855</v>
      </c>
      <c r="I556" s="309">
        <v>0.81</v>
      </c>
      <c r="J556" s="322"/>
      <c r="K556" s="309">
        <v>0.77</v>
      </c>
      <c r="L556" s="323">
        <v>0.72</v>
      </c>
      <c r="M556" s="322"/>
      <c r="N556" s="356">
        <v>0.68</v>
      </c>
      <c r="O556" s="356">
        <v>0.62</v>
      </c>
      <c r="P556" s="324">
        <v>0.546665</v>
      </c>
      <c r="Q556" s="324">
        <v>0.506665</v>
      </c>
      <c r="R556" s="324">
        <v>0.48</v>
      </c>
      <c r="S556" s="324">
        <v>0.453335</v>
      </c>
      <c r="T556" s="324">
        <v>0.433335</v>
      </c>
      <c r="U556" s="324">
        <v>0.413335</v>
      </c>
      <c r="V556" s="324">
        <v>0.4</v>
      </c>
      <c r="W556" s="324">
        <v>0.3911</v>
      </c>
      <c r="X556" s="324">
        <v>0.38222</v>
      </c>
      <c r="Y556" s="324">
        <v>0.373335</v>
      </c>
      <c r="Z556" s="316">
        <f t="shared" si="3"/>
        <v>14.06249</v>
      </c>
      <c r="AA556" s="317">
        <f t="shared" si="405"/>
        <v>7.207207207</v>
      </c>
      <c r="AB556" s="317">
        <f t="shared" ref="AB556:AF556" si="1114">IF(ISERROR((D556/E556-1)*100),"n/a",(D556/E556-1)*100)</f>
        <v>6.987951807</v>
      </c>
      <c r="AC556" s="318">
        <f t="shared" si="1114"/>
        <v>6.41025641</v>
      </c>
      <c r="AD556" s="318">
        <f t="shared" si="1114"/>
        <v>6.557377049</v>
      </c>
      <c r="AE556" s="318">
        <f t="shared" si="1114"/>
        <v>7.01754386</v>
      </c>
      <c r="AF556" s="318">
        <f t="shared" si="1114"/>
        <v>5.555555556</v>
      </c>
      <c r="AG556" s="318">
        <f t="shared" si="870"/>
        <v>5.194805195</v>
      </c>
      <c r="AH556" s="318">
        <f t="shared" si="871"/>
        <v>6.944444444</v>
      </c>
      <c r="AI556" s="318">
        <f t="shared" si="872"/>
        <v>5.882352941</v>
      </c>
      <c r="AJ556" s="318">
        <f t="shared" ref="AJ556:AT556" si="1115">IF(ISERROR((N556/O556-1)*100),"n/a",(N556/O556-1)*100)</f>
        <v>9.677419355</v>
      </c>
      <c r="AK556" s="318">
        <f t="shared" si="1115"/>
        <v>13.41497992</v>
      </c>
      <c r="AL556" s="318">
        <f t="shared" si="1115"/>
        <v>7.894762812</v>
      </c>
      <c r="AM556" s="318">
        <f t="shared" si="1115"/>
        <v>5.555208333</v>
      </c>
      <c r="AN556" s="318">
        <f t="shared" si="1115"/>
        <v>5.881963669</v>
      </c>
      <c r="AO556" s="318">
        <f t="shared" si="1115"/>
        <v>4.615366864</v>
      </c>
      <c r="AP556" s="318">
        <f t="shared" si="1115"/>
        <v>4.838690167</v>
      </c>
      <c r="AQ556" s="318">
        <f t="shared" si="1115"/>
        <v>3.33375</v>
      </c>
      <c r="AR556" s="318">
        <f t="shared" si="1115"/>
        <v>2.27563283</v>
      </c>
      <c r="AS556" s="318">
        <f t="shared" si="1115"/>
        <v>2.323269321</v>
      </c>
      <c r="AT556" s="318">
        <f t="shared" si="1115"/>
        <v>2.37990009</v>
      </c>
      <c r="AU556" s="319">
        <f t="shared" si="9"/>
        <v>5.997421892</v>
      </c>
      <c r="AV556" s="320">
        <f t="shared" si="10"/>
        <v>2.60440604</v>
      </c>
    </row>
    <row r="557" ht="11.25" customHeight="1">
      <c r="A557" s="133" t="s">
        <v>969</v>
      </c>
      <c r="B557" s="99" t="s">
        <v>970</v>
      </c>
      <c r="C557" s="309">
        <v>0.88</v>
      </c>
      <c r="D557" s="310">
        <v>0.8</v>
      </c>
      <c r="E557" s="316">
        <v>0.72</v>
      </c>
      <c r="F557" s="309">
        <v>0.64</v>
      </c>
      <c r="G557" s="309">
        <v>0.56</v>
      </c>
      <c r="H557" s="309">
        <v>0.48</v>
      </c>
      <c r="I557" s="309">
        <v>0.42</v>
      </c>
      <c r="J557" s="322"/>
      <c r="K557" s="309">
        <v>0.375</v>
      </c>
      <c r="L557" s="323">
        <v>0.31</v>
      </c>
      <c r="M557" s="322"/>
      <c r="N557" s="356">
        <v>0.28</v>
      </c>
      <c r="O557" s="356">
        <v>0.255</v>
      </c>
      <c r="P557" s="324">
        <v>0.235</v>
      </c>
      <c r="Q557" s="324">
        <v>0.19625</v>
      </c>
      <c r="R557" s="324">
        <v>0.1625</v>
      </c>
      <c r="S557" s="324">
        <v>0.1325</v>
      </c>
      <c r="T557" s="324">
        <v>0.10625</v>
      </c>
      <c r="U557" s="324">
        <v>0.0775</v>
      </c>
      <c r="V557" s="324">
        <v>0.0625</v>
      </c>
      <c r="W557" s="325">
        <v>0.06</v>
      </c>
      <c r="X557" s="325">
        <v>0.06</v>
      </c>
      <c r="Y557" s="325">
        <v>0.06</v>
      </c>
      <c r="Z557" s="316">
        <f t="shared" si="3"/>
        <v>6.8725</v>
      </c>
      <c r="AA557" s="317">
        <f t="shared" si="405"/>
        <v>10</v>
      </c>
      <c r="AB557" s="317">
        <f t="shared" ref="AB557:AF557" si="1116">IF(ISERROR((D557/E557-1)*100),"n/a",(D557/E557-1)*100)</f>
        <v>11.11111111</v>
      </c>
      <c r="AC557" s="318">
        <f t="shared" si="1116"/>
        <v>12.5</v>
      </c>
      <c r="AD557" s="318">
        <f t="shared" si="1116"/>
        <v>14.28571429</v>
      </c>
      <c r="AE557" s="318">
        <f t="shared" si="1116"/>
        <v>16.66666667</v>
      </c>
      <c r="AF557" s="318">
        <f t="shared" si="1116"/>
        <v>14.28571429</v>
      </c>
      <c r="AG557" s="318">
        <f t="shared" si="870"/>
        <v>12</v>
      </c>
      <c r="AH557" s="318">
        <f t="shared" si="871"/>
        <v>20.96774194</v>
      </c>
      <c r="AI557" s="318">
        <f t="shared" si="872"/>
        <v>10.71428571</v>
      </c>
      <c r="AJ557" s="318">
        <f t="shared" ref="AJ557:AT557" si="1117">IF(ISERROR((N557/O557-1)*100),"n/a",(N557/O557-1)*100)</f>
        <v>9.803921569</v>
      </c>
      <c r="AK557" s="318">
        <f t="shared" si="1117"/>
        <v>8.510638298</v>
      </c>
      <c r="AL557" s="318">
        <f t="shared" si="1117"/>
        <v>19.74522293</v>
      </c>
      <c r="AM557" s="318">
        <f t="shared" si="1117"/>
        <v>20.76923077</v>
      </c>
      <c r="AN557" s="318">
        <f t="shared" si="1117"/>
        <v>22.64150943</v>
      </c>
      <c r="AO557" s="318">
        <f t="shared" si="1117"/>
        <v>24.70588235</v>
      </c>
      <c r="AP557" s="318">
        <f t="shared" si="1117"/>
        <v>37.09677419</v>
      </c>
      <c r="AQ557" s="318">
        <f t="shared" si="1117"/>
        <v>24</v>
      </c>
      <c r="AR557" s="318">
        <f t="shared" si="1117"/>
        <v>4.166666667</v>
      </c>
      <c r="AS557" s="318">
        <f t="shared" si="1117"/>
        <v>0</v>
      </c>
      <c r="AT557" s="318">
        <f t="shared" si="1117"/>
        <v>0</v>
      </c>
      <c r="AU557" s="319">
        <f t="shared" si="9"/>
        <v>14.69855401</v>
      </c>
      <c r="AV557" s="320">
        <f t="shared" si="10"/>
        <v>8.960360396</v>
      </c>
    </row>
    <row r="558" ht="11.25" customHeight="1">
      <c r="A558" s="99" t="s">
        <v>971</v>
      </c>
      <c r="B558" s="99" t="s">
        <v>972</v>
      </c>
      <c r="C558" s="309">
        <v>1.39</v>
      </c>
      <c r="D558" s="310">
        <v>1.21</v>
      </c>
      <c r="E558" s="316">
        <v>1.17</v>
      </c>
      <c r="F558" s="309">
        <v>1.16</v>
      </c>
      <c r="G558" s="309">
        <v>1.14</v>
      </c>
      <c r="H558" s="309">
        <v>1.13</v>
      </c>
      <c r="I558" s="309">
        <v>1.12</v>
      </c>
      <c r="J558" s="322"/>
      <c r="K558" s="309">
        <v>1.1</v>
      </c>
      <c r="L558" s="323">
        <v>1.0</v>
      </c>
      <c r="M558" s="322"/>
      <c r="N558" s="356">
        <v>0.91</v>
      </c>
      <c r="O558" s="356">
        <v>0.84</v>
      </c>
      <c r="P558" s="324">
        <v>0.8</v>
      </c>
      <c r="Q558" s="324">
        <v>0.76</v>
      </c>
      <c r="R558" s="324">
        <v>0.73</v>
      </c>
      <c r="S558" s="324">
        <v>0.71</v>
      </c>
      <c r="T558" s="324">
        <v>0.64</v>
      </c>
      <c r="U558" s="324">
        <v>0.565</v>
      </c>
      <c r="V558" s="324">
        <v>0.485</v>
      </c>
      <c r="W558" s="325">
        <v>0.43</v>
      </c>
      <c r="X558" s="324">
        <v>0.425</v>
      </c>
      <c r="Y558" s="325">
        <v>0.0</v>
      </c>
      <c r="Z558" s="316">
        <f t="shared" si="3"/>
        <v>17.715</v>
      </c>
      <c r="AA558" s="317">
        <f t="shared" si="405"/>
        <v>14.87603306</v>
      </c>
      <c r="AB558" s="317">
        <f t="shared" ref="AB558:AF558" si="1118">IF(ISERROR((D558/E558-1)*100),"n/a",(D558/E558-1)*100)</f>
        <v>3.418803419</v>
      </c>
      <c r="AC558" s="318">
        <f t="shared" si="1118"/>
        <v>0.8620689655</v>
      </c>
      <c r="AD558" s="318">
        <f t="shared" si="1118"/>
        <v>1.754385965</v>
      </c>
      <c r="AE558" s="318">
        <f t="shared" si="1118"/>
        <v>0.8849557522</v>
      </c>
      <c r="AF558" s="318">
        <f t="shared" si="1118"/>
        <v>0.8928571429</v>
      </c>
      <c r="AG558" s="318">
        <f t="shared" si="870"/>
        <v>1.818181818</v>
      </c>
      <c r="AH558" s="318">
        <f t="shared" si="871"/>
        <v>10</v>
      </c>
      <c r="AI558" s="318">
        <f t="shared" si="872"/>
        <v>9.89010989</v>
      </c>
      <c r="AJ558" s="318">
        <f t="shared" ref="AJ558:AT558" si="1119">IF(ISERROR((N558/O558-1)*100),"n/a",(N558/O558-1)*100)</f>
        <v>8.333333333</v>
      </c>
      <c r="AK558" s="318">
        <f t="shared" si="1119"/>
        <v>5</v>
      </c>
      <c r="AL558" s="318">
        <f t="shared" si="1119"/>
        <v>5.263157895</v>
      </c>
      <c r="AM558" s="318">
        <f t="shared" si="1119"/>
        <v>4.109589041</v>
      </c>
      <c r="AN558" s="318">
        <f t="shared" si="1119"/>
        <v>2.816901408</v>
      </c>
      <c r="AO558" s="318">
        <f t="shared" si="1119"/>
        <v>10.9375</v>
      </c>
      <c r="AP558" s="318">
        <f t="shared" si="1119"/>
        <v>13.27433628</v>
      </c>
      <c r="AQ558" s="318">
        <f t="shared" si="1119"/>
        <v>16.49484536</v>
      </c>
      <c r="AR558" s="318">
        <f t="shared" si="1119"/>
        <v>12.79069767</v>
      </c>
      <c r="AS558" s="318">
        <f t="shared" si="1119"/>
        <v>1.176470588</v>
      </c>
      <c r="AT558" s="318" t="str">
        <f t="shared" si="1119"/>
        <v>n/a</v>
      </c>
      <c r="AU558" s="319">
        <f t="shared" si="9"/>
        <v>6.557590926</v>
      </c>
      <c r="AV558" s="320">
        <f t="shared" si="10"/>
        <v>5.282780344</v>
      </c>
    </row>
    <row r="559" ht="11.25" customHeight="1">
      <c r="A559" s="233" t="s">
        <v>2102</v>
      </c>
      <c r="B559" s="99" t="s">
        <v>2103</v>
      </c>
      <c r="C559" s="310">
        <v>0.74</v>
      </c>
      <c r="D559" s="310">
        <v>0.66</v>
      </c>
      <c r="E559" s="310">
        <v>0.5800000000000001</v>
      </c>
      <c r="F559" s="310">
        <v>0.5</v>
      </c>
      <c r="G559" s="310">
        <v>0.42000000000000004</v>
      </c>
      <c r="H559" s="349">
        <v>0.4</v>
      </c>
      <c r="I559" s="349">
        <v>0.4</v>
      </c>
      <c r="J559" s="310"/>
      <c r="K559" s="310">
        <v>0.4</v>
      </c>
      <c r="L559" s="316">
        <v>0.37000000000000005</v>
      </c>
      <c r="M559" s="310"/>
      <c r="N559" s="356">
        <v>0.28</v>
      </c>
      <c r="O559" s="357">
        <v>0.07</v>
      </c>
      <c r="P559" s="325">
        <v>0.07</v>
      </c>
      <c r="Q559" s="324">
        <v>0.28</v>
      </c>
      <c r="R559" s="325">
        <v>0.0</v>
      </c>
      <c r="S559" s="325">
        <v>0.0</v>
      </c>
      <c r="T559" s="325">
        <v>0.0</v>
      </c>
      <c r="U559" s="325">
        <v>0.0</v>
      </c>
      <c r="V559" s="325">
        <v>0.0</v>
      </c>
      <c r="W559" s="325">
        <v>0.0</v>
      </c>
      <c r="X559" s="325">
        <v>0.0</v>
      </c>
      <c r="Y559" s="325">
        <v>0.0</v>
      </c>
      <c r="Z559" s="316">
        <f t="shared" si="3"/>
        <v>5.17</v>
      </c>
      <c r="AA559" s="317">
        <f t="shared" si="405"/>
        <v>12.12121212</v>
      </c>
      <c r="AB559" s="317">
        <f t="shared" ref="AB559:AF559" si="1120">IF(ISERROR((D559/E559-1)*100),"n/a",(D559/E559-1)*100)</f>
        <v>13.79310345</v>
      </c>
      <c r="AC559" s="318">
        <f t="shared" si="1120"/>
        <v>16</v>
      </c>
      <c r="AD559" s="318">
        <f t="shared" si="1120"/>
        <v>19.04761905</v>
      </c>
      <c r="AE559" s="318">
        <f t="shared" si="1120"/>
        <v>5</v>
      </c>
      <c r="AF559" s="318">
        <f t="shared" si="1120"/>
        <v>0</v>
      </c>
      <c r="AG559" s="318">
        <f t="shared" si="870"/>
        <v>0</v>
      </c>
      <c r="AH559" s="318">
        <f t="shared" si="871"/>
        <v>8.108108108</v>
      </c>
      <c r="AI559" s="318">
        <f t="shared" si="872"/>
        <v>32.14285714</v>
      </c>
      <c r="AJ559" s="318">
        <f t="shared" ref="AJ559:AT559" si="1121">IF(ISERROR((N559/O559-1)*100),"n/a",(N559/O559-1)*100)</f>
        <v>300</v>
      </c>
      <c r="AK559" s="318">
        <f t="shared" si="1121"/>
        <v>0</v>
      </c>
      <c r="AL559" s="318">
        <f t="shared" si="1121"/>
        <v>-75</v>
      </c>
      <c r="AM559" s="318" t="str">
        <f t="shared" si="1121"/>
        <v>n/a</v>
      </c>
      <c r="AN559" s="318" t="str">
        <f t="shared" si="1121"/>
        <v>n/a</v>
      </c>
      <c r="AO559" s="318" t="str">
        <f t="shared" si="1121"/>
        <v>n/a</v>
      </c>
      <c r="AP559" s="318" t="str">
        <f t="shared" si="1121"/>
        <v>n/a</v>
      </c>
      <c r="AQ559" s="318" t="str">
        <f t="shared" si="1121"/>
        <v>n/a</v>
      </c>
      <c r="AR559" s="318" t="str">
        <f t="shared" si="1121"/>
        <v>n/a</v>
      </c>
      <c r="AS559" s="318" t="str">
        <f t="shared" si="1121"/>
        <v>n/a</v>
      </c>
      <c r="AT559" s="318" t="str">
        <f t="shared" si="1121"/>
        <v>n/a</v>
      </c>
      <c r="AU559" s="319">
        <f t="shared" si="9"/>
        <v>27.60107499</v>
      </c>
      <c r="AV559" s="320">
        <f t="shared" si="10"/>
        <v>89.72840732</v>
      </c>
    </row>
    <row r="560" ht="11.25" customHeight="1">
      <c r="A560" s="133" t="s">
        <v>393</v>
      </c>
      <c r="B560" s="99" t="s">
        <v>394</v>
      </c>
      <c r="C560" s="309">
        <v>2.03</v>
      </c>
      <c r="D560" s="310">
        <v>1.95</v>
      </c>
      <c r="E560" s="310">
        <v>1.8599999999999999</v>
      </c>
      <c r="F560" s="309">
        <v>1.78</v>
      </c>
      <c r="G560" s="309">
        <v>1.71</v>
      </c>
      <c r="H560" s="309">
        <v>1.65</v>
      </c>
      <c r="I560" s="309">
        <v>1.6</v>
      </c>
      <c r="J560" s="322"/>
      <c r="K560" s="309">
        <v>1.56</v>
      </c>
      <c r="L560" s="323">
        <v>1.53</v>
      </c>
      <c r="M560" s="322"/>
      <c r="N560" s="356">
        <v>1.51</v>
      </c>
      <c r="O560" s="357">
        <v>1.5</v>
      </c>
      <c r="P560" s="324">
        <v>1.48</v>
      </c>
      <c r="Q560" s="324">
        <v>1.4</v>
      </c>
      <c r="R560" s="324">
        <v>1.32</v>
      </c>
      <c r="S560" s="325">
        <v>1.3</v>
      </c>
      <c r="T560" s="324">
        <v>1.29</v>
      </c>
      <c r="U560" s="325">
        <v>1.28</v>
      </c>
      <c r="V560" s="324">
        <v>1.27</v>
      </c>
      <c r="W560" s="325">
        <v>1.26</v>
      </c>
      <c r="X560" s="324">
        <v>1.245</v>
      </c>
      <c r="Y560" s="325">
        <v>1.24</v>
      </c>
      <c r="Z560" s="316">
        <f t="shared" si="3"/>
        <v>31.765</v>
      </c>
      <c r="AA560" s="317">
        <f t="shared" si="405"/>
        <v>4.102564103</v>
      </c>
      <c r="AB560" s="317">
        <f t="shared" ref="AB560:AF560" si="1122">IF(ISERROR((D560/E560-1)*100),"n/a",(D560/E560-1)*100)</f>
        <v>4.838709677</v>
      </c>
      <c r="AC560" s="318">
        <f t="shared" si="1122"/>
        <v>4.494382022</v>
      </c>
      <c r="AD560" s="318">
        <f t="shared" si="1122"/>
        <v>4.093567251</v>
      </c>
      <c r="AE560" s="318">
        <f t="shared" si="1122"/>
        <v>3.636363636</v>
      </c>
      <c r="AF560" s="318">
        <f t="shared" si="1122"/>
        <v>3.125</v>
      </c>
      <c r="AG560" s="318">
        <f t="shared" si="870"/>
        <v>2.564102564</v>
      </c>
      <c r="AH560" s="318">
        <f t="shared" si="871"/>
        <v>1.960784314</v>
      </c>
      <c r="AI560" s="318">
        <f t="shared" si="872"/>
        <v>1.324503311</v>
      </c>
      <c r="AJ560" s="318">
        <f t="shared" ref="AJ560:AT560" si="1123">IF(ISERROR((N560/O560-1)*100),"n/a",(N560/O560-1)*100)</f>
        <v>0.6666666667</v>
      </c>
      <c r="AK560" s="318">
        <f t="shared" si="1123"/>
        <v>1.351351351</v>
      </c>
      <c r="AL560" s="318">
        <f t="shared" si="1123"/>
        <v>5.714285714</v>
      </c>
      <c r="AM560" s="318">
        <f t="shared" si="1123"/>
        <v>6.060606061</v>
      </c>
      <c r="AN560" s="318">
        <f t="shared" si="1123"/>
        <v>1.538461538</v>
      </c>
      <c r="AO560" s="318">
        <f t="shared" si="1123"/>
        <v>0.7751937984</v>
      </c>
      <c r="AP560" s="318">
        <f t="shared" si="1123"/>
        <v>0.78125</v>
      </c>
      <c r="AQ560" s="318">
        <f t="shared" si="1123"/>
        <v>0.7874015748</v>
      </c>
      <c r="AR560" s="318">
        <f t="shared" si="1123"/>
        <v>0.7936507937</v>
      </c>
      <c r="AS560" s="318">
        <f t="shared" si="1123"/>
        <v>1.204819277</v>
      </c>
      <c r="AT560" s="318">
        <f t="shared" si="1123"/>
        <v>0.4032258065</v>
      </c>
      <c r="AU560" s="319">
        <f t="shared" si="9"/>
        <v>2.510844473</v>
      </c>
      <c r="AV560" s="320">
        <f t="shared" si="10"/>
        <v>1.840670425</v>
      </c>
    </row>
    <row r="561" ht="11.25" customHeight="1">
      <c r="A561" s="366" t="s">
        <v>973</v>
      </c>
      <c r="B561" s="331" t="s">
        <v>974</v>
      </c>
      <c r="C561" s="309">
        <v>5.16</v>
      </c>
      <c r="D561" s="310">
        <v>4.7</v>
      </c>
      <c r="E561" s="310">
        <v>3.9</v>
      </c>
      <c r="F561" s="337">
        <v>3.5</v>
      </c>
      <c r="G561" s="337">
        <v>3.1</v>
      </c>
      <c r="H561" s="337">
        <v>2.71</v>
      </c>
      <c r="I561" s="337">
        <v>2.38</v>
      </c>
      <c r="J561" s="338"/>
      <c r="K561" s="337">
        <v>2.15</v>
      </c>
      <c r="L561" s="339">
        <v>1.924645</v>
      </c>
      <c r="M561" s="338"/>
      <c r="N561" s="365">
        <v>1.66244</v>
      </c>
      <c r="O561" s="365">
        <v>1.5269149999999998</v>
      </c>
      <c r="P561" s="341">
        <v>1.418495</v>
      </c>
      <c r="Q561" s="341">
        <v>1.33718</v>
      </c>
      <c r="R561" s="341">
        <v>1.04806</v>
      </c>
      <c r="S561" s="341">
        <v>0.912535</v>
      </c>
      <c r="T561" s="341">
        <v>0.804115</v>
      </c>
      <c r="U561" s="340">
        <v>0.7228</v>
      </c>
      <c r="V561" s="340">
        <v>0.7228</v>
      </c>
      <c r="W561" s="340">
        <v>0.7228</v>
      </c>
      <c r="X561" s="340">
        <v>0.7228</v>
      </c>
      <c r="Y561" s="340">
        <v>0.7228</v>
      </c>
      <c r="Z561" s="316">
        <f t="shared" si="3"/>
        <v>41.848385</v>
      </c>
      <c r="AA561" s="317">
        <f t="shared" si="405"/>
        <v>9.787234043</v>
      </c>
      <c r="AB561" s="317">
        <f t="shared" ref="AB561:AF561" si="1124">IF(ISERROR((D561/E561-1)*100),"n/a",(D561/E561-1)*100)</f>
        <v>20.51282051</v>
      </c>
      <c r="AC561" s="318">
        <f t="shared" si="1124"/>
        <v>11.42857143</v>
      </c>
      <c r="AD561" s="318">
        <f t="shared" si="1124"/>
        <v>12.90322581</v>
      </c>
      <c r="AE561" s="318">
        <f t="shared" si="1124"/>
        <v>14.39114391</v>
      </c>
      <c r="AF561" s="318">
        <f t="shared" si="1124"/>
        <v>13.86554622</v>
      </c>
      <c r="AG561" s="318">
        <f t="shared" si="870"/>
        <v>10.69767442</v>
      </c>
      <c r="AH561" s="318">
        <f t="shared" si="871"/>
        <v>11.70891255</v>
      </c>
      <c r="AI561" s="318">
        <f t="shared" si="872"/>
        <v>15.77229855</v>
      </c>
      <c r="AJ561" s="318">
        <f t="shared" ref="AJ561:AT561" si="1125">IF(ISERROR((N561/O561-1)*100),"n/a",(N561/O561-1)*100)</f>
        <v>8.875739645</v>
      </c>
      <c r="AK561" s="318">
        <f t="shared" si="1125"/>
        <v>7.643312102</v>
      </c>
      <c r="AL561" s="318">
        <f t="shared" si="1125"/>
        <v>6.081081081</v>
      </c>
      <c r="AM561" s="318">
        <f t="shared" si="1125"/>
        <v>27.5862069</v>
      </c>
      <c r="AN561" s="318">
        <f t="shared" si="1125"/>
        <v>14.85148515</v>
      </c>
      <c r="AO561" s="318">
        <f t="shared" si="1125"/>
        <v>13.48314607</v>
      </c>
      <c r="AP561" s="318">
        <f t="shared" si="1125"/>
        <v>11.25</v>
      </c>
      <c r="AQ561" s="318">
        <f t="shared" si="1125"/>
        <v>0</v>
      </c>
      <c r="AR561" s="318">
        <f t="shared" si="1125"/>
        <v>0</v>
      </c>
      <c r="AS561" s="318">
        <f t="shared" si="1125"/>
        <v>0</v>
      </c>
      <c r="AT561" s="318">
        <f t="shared" si="1125"/>
        <v>0</v>
      </c>
      <c r="AU561" s="319">
        <f t="shared" si="9"/>
        <v>10.54191992</v>
      </c>
      <c r="AV561" s="320">
        <f t="shared" si="10"/>
        <v>7.088887018</v>
      </c>
    </row>
    <row r="562" ht="11.25" customHeight="1">
      <c r="A562" s="122" t="s">
        <v>976</v>
      </c>
      <c r="B562" s="122" t="s">
        <v>977</v>
      </c>
      <c r="C562" s="309">
        <v>1.8</v>
      </c>
      <c r="D562" s="310">
        <v>1.64</v>
      </c>
      <c r="E562" s="330">
        <v>1.48</v>
      </c>
      <c r="F562" s="309">
        <v>1.32</v>
      </c>
      <c r="G562" s="309">
        <v>1.2</v>
      </c>
      <c r="H562" s="309">
        <v>1.02</v>
      </c>
      <c r="I562" s="309">
        <v>0.7</v>
      </c>
      <c r="J562" s="322"/>
      <c r="K562" s="309">
        <v>0.48</v>
      </c>
      <c r="L562" s="323">
        <v>0.44</v>
      </c>
      <c r="M562" s="322"/>
      <c r="N562" s="357">
        <v>0.4</v>
      </c>
      <c r="O562" s="357">
        <v>0.4</v>
      </c>
      <c r="P562" s="325">
        <v>0.4</v>
      </c>
      <c r="Q562" s="325">
        <v>0.4</v>
      </c>
      <c r="R562" s="325">
        <v>0.4</v>
      </c>
      <c r="S562" s="324">
        <v>0.4</v>
      </c>
      <c r="T562" s="325">
        <v>0.0</v>
      </c>
      <c r="U562" s="325">
        <v>0.0</v>
      </c>
      <c r="V562" s="325">
        <v>0.0</v>
      </c>
      <c r="W562" s="325">
        <v>0.0</v>
      </c>
      <c r="X562" s="325">
        <v>0.0</v>
      </c>
      <c r="Y562" s="325">
        <v>0.0</v>
      </c>
      <c r="Z562" s="316">
        <f t="shared" si="3"/>
        <v>12.48</v>
      </c>
      <c r="AA562" s="317">
        <f t="shared" si="405"/>
        <v>9.756097561</v>
      </c>
      <c r="AB562" s="317">
        <f t="shared" ref="AB562:AF562" si="1126">IF(ISERROR((D562/E562-1)*100),"n/a",(D562/E562-1)*100)</f>
        <v>10.81081081</v>
      </c>
      <c r="AC562" s="318">
        <f t="shared" si="1126"/>
        <v>12.12121212</v>
      </c>
      <c r="AD562" s="318">
        <f t="shared" si="1126"/>
        <v>10</v>
      </c>
      <c r="AE562" s="318">
        <f t="shared" si="1126"/>
        <v>17.64705882</v>
      </c>
      <c r="AF562" s="318">
        <f t="shared" si="1126"/>
        <v>45.71428571</v>
      </c>
      <c r="AG562" s="318">
        <f t="shared" si="870"/>
        <v>45.83333333</v>
      </c>
      <c r="AH562" s="318">
        <f t="shared" si="871"/>
        <v>9.090909091</v>
      </c>
      <c r="AI562" s="318">
        <f t="shared" si="872"/>
        <v>10</v>
      </c>
      <c r="AJ562" s="318">
        <f t="shared" ref="AJ562:AT562" si="1127">IF(ISERROR((N562/O562-1)*100),"n/a",(N562/O562-1)*100)</f>
        <v>0</v>
      </c>
      <c r="AK562" s="318">
        <f t="shared" si="1127"/>
        <v>0</v>
      </c>
      <c r="AL562" s="318">
        <f t="shared" si="1127"/>
        <v>0</v>
      </c>
      <c r="AM562" s="318">
        <f t="shared" si="1127"/>
        <v>0</v>
      </c>
      <c r="AN562" s="318">
        <f t="shared" si="1127"/>
        <v>0</v>
      </c>
      <c r="AO562" s="318" t="str">
        <f t="shared" si="1127"/>
        <v>n/a</v>
      </c>
      <c r="AP562" s="318" t="str">
        <f t="shared" si="1127"/>
        <v>n/a</v>
      </c>
      <c r="AQ562" s="318" t="str">
        <f t="shared" si="1127"/>
        <v>n/a</v>
      </c>
      <c r="AR562" s="318" t="str">
        <f t="shared" si="1127"/>
        <v>n/a</v>
      </c>
      <c r="AS562" s="318" t="str">
        <f t="shared" si="1127"/>
        <v>n/a</v>
      </c>
      <c r="AT562" s="318" t="str">
        <f t="shared" si="1127"/>
        <v>n/a</v>
      </c>
      <c r="AU562" s="319">
        <f t="shared" si="9"/>
        <v>12.21240768</v>
      </c>
      <c r="AV562" s="320">
        <f t="shared" si="10"/>
        <v>15.3310442</v>
      </c>
    </row>
    <row r="563" ht="11.25" customHeight="1">
      <c r="A563" s="133" t="s">
        <v>1947</v>
      </c>
      <c r="B563" s="99" t="s">
        <v>1948</v>
      </c>
      <c r="C563" s="309">
        <v>1.0</v>
      </c>
      <c r="D563" s="310">
        <v>0.96</v>
      </c>
      <c r="E563" s="316">
        <v>0.88</v>
      </c>
      <c r="F563" s="310">
        <v>0.84</v>
      </c>
      <c r="G563" s="310">
        <v>0.8</v>
      </c>
      <c r="H563" s="328">
        <v>0.0</v>
      </c>
      <c r="I563" s="328">
        <v>0.0</v>
      </c>
      <c r="J563" s="322"/>
      <c r="K563" s="328">
        <v>0.0</v>
      </c>
      <c r="L563" s="326">
        <v>0.0</v>
      </c>
      <c r="M563" s="322"/>
      <c r="N563" s="357">
        <v>0.0</v>
      </c>
      <c r="O563" s="357">
        <v>0.0</v>
      </c>
      <c r="P563" s="325">
        <v>0.0</v>
      </c>
      <c r="Q563" s="325">
        <v>0.0</v>
      </c>
      <c r="R563" s="325">
        <v>0.0</v>
      </c>
      <c r="S563" s="325">
        <v>0.0</v>
      </c>
      <c r="T563" s="325">
        <v>0.0</v>
      </c>
      <c r="U563" s="325">
        <v>0.0</v>
      </c>
      <c r="V563" s="325">
        <v>0.0</v>
      </c>
      <c r="W563" s="325">
        <v>0.0</v>
      </c>
      <c r="X563" s="325">
        <v>0.0</v>
      </c>
      <c r="Y563" s="325">
        <v>0.0</v>
      </c>
      <c r="Z563" s="316">
        <f t="shared" si="3"/>
        <v>4.48</v>
      </c>
      <c r="AA563" s="317">
        <f t="shared" si="405"/>
        <v>4.166666667</v>
      </c>
      <c r="AB563" s="317">
        <f t="shared" ref="AB563:AF563" si="1128">IF(ISERROR((D563/E563-1)*100),"n/a",(D563/E563-1)*100)</f>
        <v>9.090909091</v>
      </c>
      <c r="AC563" s="318">
        <f t="shared" si="1128"/>
        <v>4.761904762</v>
      </c>
      <c r="AD563" s="318">
        <f t="shared" si="1128"/>
        <v>5</v>
      </c>
      <c r="AE563" s="318" t="str">
        <f t="shared" si="1128"/>
        <v>n/a</v>
      </c>
      <c r="AF563" s="318" t="str">
        <f t="shared" si="1128"/>
        <v>n/a</v>
      </c>
      <c r="AG563" s="318" t="str">
        <f t="shared" si="870"/>
        <v>n/a</v>
      </c>
      <c r="AH563" s="318" t="str">
        <f t="shared" si="871"/>
        <v>n/a</v>
      </c>
      <c r="AI563" s="318" t="str">
        <f t="shared" si="872"/>
        <v>n/a</v>
      </c>
      <c r="AJ563" s="318" t="str">
        <f t="shared" ref="AJ563:AT563" si="1129">IF(ISERROR((N563/O563-1)*100),"n/a",(N563/O563-1)*100)</f>
        <v>n/a</v>
      </c>
      <c r="AK563" s="318" t="str">
        <f t="shared" si="1129"/>
        <v>n/a</v>
      </c>
      <c r="AL563" s="318" t="str">
        <f t="shared" si="1129"/>
        <v>n/a</v>
      </c>
      <c r="AM563" s="318" t="str">
        <f t="shared" si="1129"/>
        <v>n/a</v>
      </c>
      <c r="AN563" s="318" t="str">
        <f t="shared" si="1129"/>
        <v>n/a</v>
      </c>
      <c r="AO563" s="318" t="str">
        <f t="shared" si="1129"/>
        <v>n/a</v>
      </c>
      <c r="AP563" s="318" t="str">
        <f t="shared" si="1129"/>
        <v>n/a</v>
      </c>
      <c r="AQ563" s="318" t="str">
        <f t="shared" si="1129"/>
        <v>n/a</v>
      </c>
      <c r="AR563" s="318" t="str">
        <f t="shared" si="1129"/>
        <v>n/a</v>
      </c>
      <c r="AS563" s="318" t="str">
        <f t="shared" si="1129"/>
        <v>n/a</v>
      </c>
      <c r="AT563" s="318" t="str">
        <f t="shared" si="1129"/>
        <v>n/a</v>
      </c>
      <c r="AU563" s="319">
        <f t="shared" si="9"/>
        <v>5.75487013</v>
      </c>
      <c r="AV563" s="320">
        <f t="shared" si="10"/>
        <v>2.251470284</v>
      </c>
    </row>
    <row r="564" ht="11.25" customHeight="1">
      <c r="A564" s="233" t="s">
        <v>1949</v>
      </c>
      <c r="B564" s="99" t="s">
        <v>1950</v>
      </c>
      <c r="C564" s="310">
        <v>0.76</v>
      </c>
      <c r="D564" s="310">
        <v>0.54</v>
      </c>
      <c r="E564" s="316">
        <v>0.4</v>
      </c>
      <c r="F564" s="310">
        <v>0.32</v>
      </c>
      <c r="G564" s="310">
        <v>0.24</v>
      </c>
      <c r="H564" s="349">
        <v>0.0</v>
      </c>
      <c r="I564" s="349">
        <v>0.0</v>
      </c>
      <c r="J564" s="349"/>
      <c r="K564" s="349">
        <v>0.0</v>
      </c>
      <c r="L564" s="327">
        <v>0.0</v>
      </c>
      <c r="M564" s="349"/>
      <c r="N564" s="357">
        <v>0.0</v>
      </c>
      <c r="O564" s="357">
        <v>0.0</v>
      </c>
      <c r="P564" s="325">
        <v>0.0</v>
      </c>
      <c r="Q564" s="325">
        <v>0.0</v>
      </c>
      <c r="R564" s="325">
        <v>0.0</v>
      </c>
      <c r="S564" s="325">
        <v>0.0</v>
      </c>
      <c r="T564" s="325">
        <v>0.0</v>
      </c>
      <c r="U564" s="325">
        <v>0.0</v>
      </c>
      <c r="V564" s="325">
        <v>0.0</v>
      </c>
      <c r="W564" s="325">
        <v>0.0</v>
      </c>
      <c r="X564" s="325">
        <v>0.0</v>
      </c>
      <c r="Y564" s="325">
        <v>0.0</v>
      </c>
      <c r="Z564" s="316">
        <f t="shared" si="3"/>
        <v>2.26</v>
      </c>
      <c r="AA564" s="317">
        <f t="shared" si="405"/>
        <v>40.74074074</v>
      </c>
      <c r="AB564" s="317">
        <f t="shared" ref="AB564:AF564" si="1130">IF(ISERROR((D564/E564-1)*100),"n/a",(D564/E564-1)*100)</f>
        <v>35</v>
      </c>
      <c r="AC564" s="318">
        <f t="shared" si="1130"/>
        <v>25</v>
      </c>
      <c r="AD564" s="318">
        <f t="shared" si="1130"/>
        <v>33.33333333</v>
      </c>
      <c r="AE564" s="318" t="str">
        <f t="shared" si="1130"/>
        <v>n/a</v>
      </c>
      <c r="AF564" s="318" t="str">
        <f t="shared" si="1130"/>
        <v>n/a</v>
      </c>
      <c r="AG564" s="318" t="str">
        <f t="shared" si="870"/>
        <v>n/a</v>
      </c>
      <c r="AH564" s="318" t="str">
        <f t="shared" si="871"/>
        <v>n/a</v>
      </c>
      <c r="AI564" s="318" t="str">
        <f t="shared" si="872"/>
        <v>n/a</v>
      </c>
      <c r="AJ564" s="318" t="str">
        <f t="shared" ref="AJ564:AT564" si="1131">IF(ISERROR((N564/O564-1)*100),"n/a",(N564/O564-1)*100)</f>
        <v>n/a</v>
      </c>
      <c r="AK564" s="318" t="str">
        <f t="shared" si="1131"/>
        <v>n/a</v>
      </c>
      <c r="AL564" s="318" t="str">
        <f t="shared" si="1131"/>
        <v>n/a</v>
      </c>
      <c r="AM564" s="318" t="str">
        <f t="shared" si="1131"/>
        <v>n/a</v>
      </c>
      <c r="AN564" s="318" t="str">
        <f t="shared" si="1131"/>
        <v>n/a</v>
      </c>
      <c r="AO564" s="318" t="str">
        <f t="shared" si="1131"/>
        <v>n/a</v>
      </c>
      <c r="AP564" s="318" t="str">
        <f t="shared" si="1131"/>
        <v>n/a</v>
      </c>
      <c r="AQ564" s="318" t="str">
        <f t="shared" si="1131"/>
        <v>n/a</v>
      </c>
      <c r="AR564" s="318" t="str">
        <f t="shared" si="1131"/>
        <v>n/a</v>
      </c>
      <c r="AS564" s="318" t="str">
        <f t="shared" si="1131"/>
        <v>n/a</v>
      </c>
      <c r="AT564" s="318" t="str">
        <f t="shared" si="1131"/>
        <v>n/a</v>
      </c>
      <c r="AU564" s="319">
        <f t="shared" si="9"/>
        <v>33.51851852</v>
      </c>
      <c r="AV564" s="320">
        <f t="shared" si="10"/>
        <v>6.505247433</v>
      </c>
    </row>
    <row r="565" ht="11.25" customHeight="1">
      <c r="A565" s="133" t="s">
        <v>979</v>
      </c>
      <c r="B565" s="99" t="s">
        <v>980</v>
      </c>
      <c r="C565" s="309">
        <v>1.26</v>
      </c>
      <c r="D565" s="310">
        <v>1.02</v>
      </c>
      <c r="E565" s="316">
        <v>0.86</v>
      </c>
      <c r="F565" s="309">
        <v>0.78</v>
      </c>
      <c r="G565" s="309">
        <v>0.74</v>
      </c>
      <c r="H565" s="309">
        <v>0.7</v>
      </c>
      <c r="I565" s="309">
        <v>0.64</v>
      </c>
      <c r="J565" s="322"/>
      <c r="K565" s="309">
        <v>0.56</v>
      </c>
      <c r="L565" s="323">
        <v>0.5</v>
      </c>
      <c r="M565" s="322"/>
      <c r="N565" s="356">
        <v>0.44</v>
      </c>
      <c r="O565" s="357">
        <v>0.4</v>
      </c>
      <c r="P565" s="324">
        <v>0.66</v>
      </c>
      <c r="Q565" s="324">
        <v>0.55477</v>
      </c>
      <c r="R565" s="324">
        <v>0.43196999999999997</v>
      </c>
      <c r="S565" s="324">
        <v>0.38547999999999993</v>
      </c>
      <c r="T565" s="325">
        <v>0.34468</v>
      </c>
      <c r="U565" s="324">
        <v>0.34468</v>
      </c>
      <c r="V565" s="324">
        <v>0.1814</v>
      </c>
      <c r="W565" s="325">
        <v>0.16492</v>
      </c>
      <c r="X565" s="324">
        <v>0.16492</v>
      </c>
      <c r="Y565" s="324">
        <v>0.15708</v>
      </c>
      <c r="Z565" s="316">
        <f t="shared" si="3"/>
        <v>11.2899</v>
      </c>
      <c r="AA565" s="317">
        <f t="shared" si="405"/>
        <v>23.52941176</v>
      </c>
      <c r="AB565" s="317">
        <f t="shared" ref="AB565:AF565" si="1132">IF(ISERROR((D565/E565-1)*100),"n/a",(D565/E565-1)*100)</f>
        <v>18.60465116</v>
      </c>
      <c r="AC565" s="318">
        <f t="shared" si="1132"/>
        <v>10.25641026</v>
      </c>
      <c r="AD565" s="318">
        <f t="shared" si="1132"/>
        <v>5.405405405</v>
      </c>
      <c r="AE565" s="318">
        <f t="shared" si="1132"/>
        <v>5.714285714</v>
      </c>
      <c r="AF565" s="318">
        <f t="shared" si="1132"/>
        <v>9.375</v>
      </c>
      <c r="AG565" s="318">
        <f t="shared" si="870"/>
        <v>14.28571429</v>
      </c>
      <c r="AH565" s="318">
        <f t="shared" si="871"/>
        <v>12</v>
      </c>
      <c r="AI565" s="318">
        <f t="shared" si="872"/>
        <v>13.63636364</v>
      </c>
      <c r="AJ565" s="318">
        <f t="shared" ref="AJ565:AT565" si="1133">IF(ISERROR((N565/O565-1)*100),"n/a",(N565/O565-1)*100)</f>
        <v>10</v>
      </c>
      <c r="AK565" s="318">
        <f t="shared" si="1133"/>
        <v>-39.39393939</v>
      </c>
      <c r="AL565" s="318">
        <f t="shared" si="1133"/>
        <v>18.96822106</v>
      </c>
      <c r="AM565" s="318">
        <f t="shared" si="1133"/>
        <v>28.42790009</v>
      </c>
      <c r="AN565" s="318">
        <f t="shared" si="1133"/>
        <v>12.06028847</v>
      </c>
      <c r="AO565" s="318">
        <f t="shared" si="1133"/>
        <v>11.83706626</v>
      </c>
      <c r="AP565" s="318">
        <f t="shared" si="1133"/>
        <v>0</v>
      </c>
      <c r="AQ565" s="318">
        <f t="shared" si="1133"/>
        <v>90.01102536</v>
      </c>
      <c r="AR565" s="318">
        <f t="shared" si="1133"/>
        <v>9.992723745</v>
      </c>
      <c r="AS565" s="318">
        <f t="shared" si="1133"/>
        <v>0</v>
      </c>
      <c r="AT565" s="318">
        <f t="shared" si="1133"/>
        <v>4.991087344</v>
      </c>
      <c r="AU565" s="319">
        <f t="shared" si="9"/>
        <v>12.98508076</v>
      </c>
      <c r="AV565" s="320">
        <f t="shared" si="10"/>
        <v>22.53493912</v>
      </c>
    </row>
    <row r="566" ht="11.25" customHeight="1">
      <c r="A566" s="403" t="s">
        <v>2104</v>
      </c>
      <c r="B566" s="331" t="s">
        <v>2105</v>
      </c>
      <c r="C566" s="309">
        <v>1.27</v>
      </c>
      <c r="D566" s="310">
        <v>1.16</v>
      </c>
      <c r="E566" s="332">
        <v>1.04</v>
      </c>
      <c r="F566" s="309">
        <v>0.8799999999999999</v>
      </c>
      <c r="G566" s="309">
        <v>0.54</v>
      </c>
      <c r="H566" s="328">
        <v>0.0</v>
      </c>
      <c r="I566" s="328">
        <v>0.0</v>
      </c>
      <c r="J566" s="322"/>
      <c r="K566" s="328">
        <v>0.0</v>
      </c>
      <c r="L566" s="326">
        <v>0.0</v>
      </c>
      <c r="M566" s="322"/>
      <c r="N566" s="355">
        <v>0.0</v>
      </c>
      <c r="O566" s="355">
        <v>0.0</v>
      </c>
      <c r="P566" s="352">
        <v>0.0</v>
      </c>
      <c r="Q566" s="352">
        <v>0.0</v>
      </c>
      <c r="R566" s="352">
        <v>0.0</v>
      </c>
      <c r="S566" s="352">
        <v>0.0</v>
      </c>
      <c r="T566" s="352">
        <v>0.0</v>
      </c>
      <c r="U566" s="352">
        <v>0.0</v>
      </c>
      <c r="V566" s="352">
        <v>0.0</v>
      </c>
      <c r="W566" s="352">
        <v>0.0</v>
      </c>
      <c r="X566" s="352">
        <v>0.0</v>
      </c>
      <c r="Y566" s="352">
        <v>0.0</v>
      </c>
      <c r="Z566" s="316">
        <f t="shared" si="3"/>
        <v>4.89</v>
      </c>
      <c r="AA566" s="317">
        <f t="shared" si="405"/>
        <v>9.482758621</v>
      </c>
      <c r="AB566" s="317">
        <f t="shared" ref="AB566:AF566" si="1134">IF(ISERROR((D566/E566-1)*100),"n/a",(D566/E566-1)*100)</f>
        <v>11.53846154</v>
      </c>
      <c r="AC566" s="318">
        <f t="shared" si="1134"/>
        <v>18.18181818</v>
      </c>
      <c r="AD566" s="318">
        <f t="shared" si="1134"/>
        <v>62.96296296</v>
      </c>
      <c r="AE566" s="318" t="str">
        <f t="shared" si="1134"/>
        <v>n/a</v>
      </c>
      <c r="AF566" s="318" t="str">
        <f t="shared" si="1134"/>
        <v>n/a</v>
      </c>
      <c r="AG566" s="318" t="str">
        <f t="shared" si="870"/>
        <v>n/a</v>
      </c>
      <c r="AH566" s="318" t="str">
        <f t="shared" si="871"/>
        <v>n/a</v>
      </c>
      <c r="AI566" s="318" t="str">
        <f t="shared" si="872"/>
        <v>n/a</v>
      </c>
      <c r="AJ566" s="318" t="str">
        <f t="shared" ref="AJ566:AT566" si="1135">IF(ISERROR((N566/O566-1)*100),"n/a",(N566/O566-1)*100)</f>
        <v>n/a</v>
      </c>
      <c r="AK566" s="318" t="str">
        <f t="shared" si="1135"/>
        <v>n/a</v>
      </c>
      <c r="AL566" s="318" t="str">
        <f t="shared" si="1135"/>
        <v>n/a</v>
      </c>
      <c r="AM566" s="318" t="str">
        <f t="shared" si="1135"/>
        <v>n/a</v>
      </c>
      <c r="AN566" s="318" t="str">
        <f t="shared" si="1135"/>
        <v>n/a</v>
      </c>
      <c r="AO566" s="318" t="str">
        <f t="shared" si="1135"/>
        <v>n/a</v>
      </c>
      <c r="AP566" s="318" t="str">
        <f t="shared" si="1135"/>
        <v>n/a</v>
      </c>
      <c r="AQ566" s="318" t="str">
        <f t="shared" si="1135"/>
        <v>n/a</v>
      </c>
      <c r="AR566" s="318" t="str">
        <f t="shared" si="1135"/>
        <v>n/a</v>
      </c>
      <c r="AS566" s="318" t="str">
        <f t="shared" si="1135"/>
        <v>n/a</v>
      </c>
      <c r="AT566" s="318" t="str">
        <f t="shared" si="1135"/>
        <v>n/a</v>
      </c>
      <c r="AU566" s="319">
        <f t="shared" si="9"/>
        <v>25.54150033</v>
      </c>
      <c r="AV566" s="320">
        <f t="shared" si="10"/>
        <v>25.22233843</v>
      </c>
    </row>
    <row r="567" ht="11.25" customHeight="1">
      <c r="A567" s="122" t="s">
        <v>981</v>
      </c>
      <c r="B567" s="122" t="s">
        <v>982</v>
      </c>
      <c r="C567" s="309">
        <v>1.2</v>
      </c>
      <c r="D567" s="310">
        <v>0.8</v>
      </c>
      <c r="E567" s="310">
        <v>0.575</v>
      </c>
      <c r="F567" s="311">
        <v>0.485</v>
      </c>
      <c r="G567" s="311">
        <v>0.425</v>
      </c>
      <c r="H567" s="311">
        <v>0.37</v>
      </c>
      <c r="I567" s="334">
        <v>0.34</v>
      </c>
      <c r="J567" s="312"/>
      <c r="K567" s="311">
        <v>0.33</v>
      </c>
      <c r="L567" s="348">
        <v>0.3</v>
      </c>
      <c r="M567" s="312"/>
      <c r="N567" s="391">
        <v>0.26</v>
      </c>
      <c r="O567" s="361">
        <v>0.26</v>
      </c>
      <c r="P567" s="335">
        <v>0.24</v>
      </c>
      <c r="Q567" s="335">
        <v>0.22</v>
      </c>
      <c r="R567" s="335">
        <v>0.18</v>
      </c>
      <c r="S567" s="335">
        <v>0.14</v>
      </c>
      <c r="T567" s="315">
        <v>0.0</v>
      </c>
      <c r="U567" s="315">
        <v>0.0</v>
      </c>
      <c r="V567" s="315">
        <v>0.0</v>
      </c>
      <c r="W567" s="315">
        <v>0.0</v>
      </c>
      <c r="X567" s="315">
        <v>0.0</v>
      </c>
      <c r="Y567" s="315">
        <v>0.0</v>
      </c>
      <c r="Z567" s="316">
        <f t="shared" si="3"/>
        <v>6.125</v>
      </c>
      <c r="AA567" s="317">
        <f t="shared" si="405"/>
        <v>50</v>
      </c>
      <c r="AB567" s="317">
        <f t="shared" ref="AB567:AF567" si="1136">IF(ISERROR((D567/E567-1)*100),"n/a",(D567/E567-1)*100)</f>
        <v>39.13043478</v>
      </c>
      <c r="AC567" s="318">
        <f t="shared" si="1136"/>
        <v>18.55670103</v>
      </c>
      <c r="AD567" s="318">
        <f t="shared" si="1136"/>
        <v>14.11764706</v>
      </c>
      <c r="AE567" s="318">
        <f t="shared" si="1136"/>
        <v>14.86486486</v>
      </c>
      <c r="AF567" s="318">
        <f t="shared" si="1136"/>
        <v>8.823529412</v>
      </c>
      <c r="AG567" s="318">
        <f t="shared" si="870"/>
        <v>3.03030303</v>
      </c>
      <c r="AH567" s="318">
        <f t="shared" si="871"/>
        <v>10</v>
      </c>
      <c r="AI567" s="318">
        <f t="shared" si="872"/>
        <v>15.38461538</v>
      </c>
      <c r="AJ567" s="318">
        <f t="shared" ref="AJ567:AT567" si="1137">IF(ISERROR((N567/O567-1)*100),"n/a",(N567/O567-1)*100)</f>
        <v>0</v>
      </c>
      <c r="AK567" s="318">
        <f t="shared" si="1137"/>
        <v>8.333333333</v>
      </c>
      <c r="AL567" s="318">
        <f t="shared" si="1137"/>
        <v>9.090909091</v>
      </c>
      <c r="AM567" s="318">
        <f t="shared" si="1137"/>
        <v>22.22222222</v>
      </c>
      <c r="AN567" s="318">
        <f t="shared" si="1137"/>
        <v>28.57142857</v>
      </c>
      <c r="AO567" s="318" t="str">
        <f t="shared" si="1137"/>
        <v>n/a</v>
      </c>
      <c r="AP567" s="318" t="str">
        <f t="shared" si="1137"/>
        <v>n/a</v>
      </c>
      <c r="AQ567" s="318" t="str">
        <f t="shared" si="1137"/>
        <v>n/a</v>
      </c>
      <c r="AR567" s="318" t="str">
        <f t="shared" si="1137"/>
        <v>n/a</v>
      </c>
      <c r="AS567" s="318" t="str">
        <f t="shared" si="1137"/>
        <v>n/a</v>
      </c>
      <c r="AT567" s="318" t="str">
        <f t="shared" si="1137"/>
        <v>n/a</v>
      </c>
      <c r="AU567" s="319">
        <f t="shared" si="9"/>
        <v>17.29471348</v>
      </c>
      <c r="AV567" s="320">
        <f t="shared" si="10"/>
        <v>13.85163474</v>
      </c>
    </row>
    <row r="568" ht="11.25" customHeight="1">
      <c r="A568" s="133" t="s">
        <v>1760</v>
      </c>
      <c r="B568" s="99" t="s">
        <v>1761</v>
      </c>
      <c r="C568" s="309">
        <v>1.76</v>
      </c>
      <c r="D568" s="310">
        <v>1.2</v>
      </c>
      <c r="E568" s="310">
        <v>0.78</v>
      </c>
      <c r="F568" s="309">
        <v>0.74</v>
      </c>
      <c r="G568" s="309">
        <v>0.69</v>
      </c>
      <c r="H568" s="309">
        <v>0.63</v>
      </c>
      <c r="I568" s="309">
        <v>0.3</v>
      </c>
      <c r="J568" s="322"/>
      <c r="K568" s="328">
        <v>0.0</v>
      </c>
      <c r="L568" s="326">
        <v>0.0</v>
      </c>
      <c r="M568" s="322"/>
      <c r="N568" s="357">
        <v>0.0</v>
      </c>
      <c r="O568" s="357">
        <v>0.0</v>
      </c>
      <c r="P568" s="325">
        <v>0.0</v>
      </c>
      <c r="Q568" s="325">
        <v>0.0</v>
      </c>
      <c r="R568" s="325">
        <v>0.0</v>
      </c>
      <c r="S568" s="325">
        <v>0.0</v>
      </c>
      <c r="T568" s="325">
        <v>0.0</v>
      </c>
      <c r="U568" s="325">
        <v>0.0</v>
      </c>
      <c r="V568" s="325">
        <v>0.0</v>
      </c>
      <c r="W568" s="325">
        <v>0.0</v>
      </c>
      <c r="X568" s="325">
        <v>0.0</v>
      </c>
      <c r="Y568" s="325">
        <v>0.0</v>
      </c>
      <c r="Z568" s="316">
        <f t="shared" si="3"/>
        <v>6.1</v>
      </c>
      <c r="AA568" s="317">
        <f t="shared" si="405"/>
        <v>46.66666667</v>
      </c>
      <c r="AB568" s="317">
        <f t="shared" ref="AB568:AF568" si="1138">IF(ISERROR((D568/E568-1)*100),"n/a",(D568/E568-1)*100)</f>
        <v>53.84615385</v>
      </c>
      <c r="AC568" s="318">
        <f t="shared" si="1138"/>
        <v>5.405405405</v>
      </c>
      <c r="AD568" s="318">
        <f t="shared" si="1138"/>
        <v>7.246376812</v>
      </c>
      <c r="AE568" s="318">
        <f t="shared" si="1138"/>
        <v>9.523809524</v>
      </c>
      <c r="AF568" s="318">
        <f t="shared" si="1138"/>
        <v>110</v>
      </c>
      <c r="AG568" s="318" t="str">
        <f t="shared" si="870"/>
        <v>n/a</v>
      </c>
      <c r="AH568" s="318" t="str">
        <f t="shared" si="871"/>
        <v>n/a</v>
      </c>
      <c r="AI568" s="318" t="str">
        <f t="shared" si="872"/>
        <v>n/a</v>
      </c>
      <c r="AJ568" s="318" t="str">
        <f t="shared" ref="AJ568:AT568" si="1139">IF(ISERROR((N568/O568-1)*100),"n/a",(N568/O568-1)*100)</f>
        <v>n/a</v>
      </c>
      <c r="AK568" s="318" t="str">
        <f t="shared" si="1139"/>
        <v>n/a</v>
      </c>
      <c r="AL568" s="318" t="str">
        <f t="shared" si="1139"/>
        <v>n/a</v>
      </c>
      <c r="AM568" s="318" t="str">
        <f t="shared" si="1139"/>
        <v>n/a</v>
      </c>
      <c r="AN568" s="318" t="str">
        <f t="shared" si="1139"/>
        <v>n/a</v>
      </c>
      <c r="AO568" s="318" t="str">
        <f t="shared" si="1139"/>
        <v>n/a</v>
      </c>
      <c r="AP568" s="318" t="str">
        <f t="shared" si="1139"/>
        <v>n/a</v>
      </c>
      <c r="AQ568" s="318" t="str">
        <f t="shared" si="1139"/>
        <v>n/a</v>
      </c>
      <c r="AR568" s="318" t="str">
        <f t="shared" si="1139"/>
        <v>n/a</v>
      </c>
      <c r="AS568" s="318" t="str">
        <f t="shared" si="1139"/>
        <v>n/a</v>
      </c>
      <c r="AT568" s="318" t="str">
        <f t="shared" si="1139"/>
        <v>n/a</v>
      </c>
      <c r="AU568" s="319">
        <f t="shared" si="9"/>
        <v>38.78140204</v>
      </c>
      <c r="AV568" s="320">
        <f t="shared" si="10"/>
        <v>40.80596654</v>
      </c>
    </row>
    <row r="569" ht="11.25" customHeight="1">
      <c r="A569" s="155" t="s">
        <v>1604</v>
      </c>
      <c r="B569" s="99" t="s">
        <v>1605</v>
      </c>
      <c r="C569" s="292">
        <v>2.45</v>
      </c>
      <c r="D569" s="310">
        <v>1.94</v>
      </c>
      <c r="E569" s="310">
        <v>1.56</v>
      </c>
      <c r="F569" s="309">
        <v>1.46</v>
      </c>
      <c r="G569" s="309">
        <v>1.38</v>
      </c>
      <c r="H569" s="309">
        <v>1.28</v>
      </c>
      <c r="I569" s="309">
        <v>1.22</v>
      </c>
      <c r="J569" s="322"/>
      <c r="K569" s="309">
        <v>1.16</v>
      </c>
      <c r="L569" s="326">
        <v>1.12</v>
      </c>
      <c r="M569" s="322"/>
      <c r="N569" s="357">
        <v>1.12</v>
      </c>
      <c r="O569" s="357">
        <v>1.12</v>
      </c>
      <c r="P569" s="324">
        <v>1.12</v>
      </c>
      <c r="Q569" s="324">
        <v>1.0</v>
      </c>
      <c r="R569" s="324">
        <v>0.92</v>
      </c>
      <c r="S569" s="324">
        <v>0.84</v>
      </c>
      <c r="T569" s="324">
        <v>0.78</v>
      </c>
      <c r="U569" s="325">
        <v>0.68</v>
      </c>
      <c r="V569" s="324">
        <v>0.68</v>
      </c>
      <c r="W569" s="324">
        <v>0.62</v>
      </c>
      <c r="X569" s="324">
        <v>0.54</v>
      </c>
      <c r="Y569" s="324">
        <v>0.45</v>
      </c>
      <c r="Z569" s="316">
        <f t="shared" si="3"/>
        <v>23.44</v>
      </c>
      <c r="AA569" s="317">
        <f t="shared" si="405"/>
        <v>26.28865979</v>
      </c>
      <c r="AB569" s="317">
        <f t="shared" ref="AB569:AF569" si="1140">IF(ISERROR((D569/E569-1)*100),"n/a",(D569/E569-1)*100)</f>
        <v>24.35897436</v>
      </c>
      <c r="AC569" s="318">
        <f t="shared" si="1140"/>
        <v>6.849315068</v>
      </c>
      <c r="AD569" s="318">
        <f t="shared" si="1140"/>
        <v>5.797101449</v>
      </c>
      <c r="AE569" s="318">
        <f t="shared" si="1140"/>
        <v>7.8125</v>
      </c>
      <c r="AF569" s="318">
        <f t="shared" si="1140"/>
        <v>4.918032787</v>
      </c>
      <c r="AG569" s="318">
        <f t="shared" si="870"/>
        <v>5.172413793</v>
      </c>
      <c r="AH569" s="318">
        <f t="shared" si="871"/>
        <v>3.571428571</v>
      </c>
      <c r="AI569" s="318">
        <f t="shared" si="872"/>
        <v>0</v>
      </c>
      <c r="AJ569" s="318">
        <f t="shared" ref="AJ569:AT569" si="1141">IF(ISERROR((N569/O569-1)*100),"n/a",(N569/O569-1)*100)</f>
        <v>0</v>
      </c>
      <c r="AK569" s="318">
        <f t="shared" si="1141"/>
        <v>0</v>
      </c>
      <c r="AL569" s="318">
        <f t="shared" si="1141"/>
        <v>12</v>
      </c>
      <c r="AM569" s="318">
        <f t="shared" si="1141"/>
        <v>8.695652174</v>
      </c>
      <c r="AN569" s="318">
        <f t="shared" si="1141"/>
        <v>9.523809524</v>
      </c>
      <c r="AO569" s="318">
        <f t="shared" si="1141"/>
        <v>7.692307692</v>
      </c>
      <c r="AP569" s="318">
        <f t="shared" si="1141"/>
        <v>14.70588235</v>
      </c>
      <c r="AQ569" s="318">
        <f t="shared" si="1141"/>
        <v>0</v>
      </c>
      <c r="AR569" s="318">
        <f t="shared" si="1141"/>
        <v>9.677419355</v>
      </c>
      <c r="AS569" s="318">
        <f t="shared" si="1141"/>
        <v>14.81481481</v>
      </c>
      <c r="AT569" s="318">
        <f t="shared" si="1141"/>
        <v>20</v>
      </c>
      <c r="AU569" s="319">
        <f t="shared" si="9"/>
        <v>9.093915587</v>
      </c>
      <c r="AV569" s="320">
        <f t="shared" si="10"/>
        <v>7.727602591</v>
      </c>
    </row>
    <row r="570" ht="11.25" customHeight="1">
      <c r="A570" s="99" t="s">
        <v>395</v>
      </c>
      <c r="B570" s="99" t="s">
        <v>396</v>
      </c>
      <c r="C570" s="309">
        <v>1.6</v>
      </c>
      <c r="D570" s="310">
        <v>1.52</v>
      </c>
      <c r="E570" s="310">
        <v>1.51</v>
      </c>
      <c r="F570" s="309">
        <v>1.5</v>
      </c>
      <c r="G570" s="309">
        <v>1.49</v>
      </c>
      <c r="H570" s="309">
        <v>1.48</v>
      </c>
      <c r="I570" s="309">
        <v>1.47</v>
      </c>
      <c r="J570" s="322"/>
      <c r="K570" s="309">
        <v>1.46</v>
      </c>
      <c r="L570" s="323">
        <v>1.45</v>
      </c>
      <c r="M570" s="322"/>
      <c r="N570" s="316">
        <v>1.44</v>
      </c>
      <c r="O570" s="324">
        <v>1.41</v>
      </c>
      <c r="P570" s="324">
        <v>1.31</v>
      </c>
      <c r="Q570" s="324">
        <v>0.63</v>
      </c>
      <c r="R570" s="324">
        <v>0.4</v>
      </c>
      <c r="S570" s="324">
        <v>0.3</v>
      </c>
      <c r="T570" s="324">
        <v>0.235</v>
      </c>
      <c r="U570" s="324">
        <v>0.2</v>
      </c>
      <c r="V570" s="324">
        <v>0.19</v>
      </c>
      <c r="W570" s="324">
        <v>0.17</v>
      </c>
      <c r="X570" s="324">
        <v>0.15</v>
      </c>
      <c r="Y570" s="324">
        <v>0.13</v>
      </c>
      <c r="Z570" s="316">
        <f t="shared" si="3"/>
        <v>20.045</v>
      </c>
      <c r="AA570" s="317">
        <f t="shared" si="405"/>
        <v>5.263157895</v>
      </c>
      <c r="AB570" s="317">
        <f t="shared" ref="AB570:AF570" si="1142">IF(ISERROR((D570/E570-1)*100),"n/a",(D570/E570-1)*100)</f>
        <v>0.6622516556</v>
      </c>
      <c r="AC570" s="318">
        <f t="shared" si="1142"/>
        <v>0.6666666667</v>
      </c>
      <c r="AD570" s="318">
        <f t="shared" si="1142"/>
        <v>0.6711409396</v>
      </c>
      <c r="AE570" s="318">
        <f t="shared" si="1142"/>
        <v>0.6756756757</v>
      </c>
      <c r="AF570" s="318">
        <f t="shared" si="1142"/>
        <v>0.6802721088</v>
      </c>
      <c r="AG570" s="318">
        <f t="shared" si="870"/>
        <v>0.6849315068</v>
      </c>
      <c r="AH570" s="318">
        <f t="shared" si="871"/>
        <v>0.6896551724</v>
      </c>
      <c r="AI570" s="318">
        <f t="shared" si="872"/>
        <v>0.6944444444</v>
      </c>
      <c r="AJ570" s="318">
        <f t="shared" ref="AJ570:AT570" si="1143">IF(ISERROR((N570/O570-1)*100),"n/a",(N570/O570-1)*100)</f>
        <v>2.127659574</v>
      </c>
      <c r="AK570" s="318">
        <f t="shared" si="1143"/>
        <v>7.633587786</v>
      </c>
      <c r="AL570" s="318">
        <f t="shared" si="1143"/>
        <v>107.9365079</v>
      </c>
      <c r="AM570" s="318">
        <f t="shared" si="1143"/>
        <v>57.5</v>
      </c>
      <c r="AN570" s="318">
        <f t="shared" si="1143"/>
        <v>33.33333333</v>
      </c>
      <c r="AO570" s="318">
        <f t="shared" si="1143"/>
        <v>27.65957447</v>
      </c>
      <c r="AP570" s="318">
        <f t="shared" si="1143"/>
        <v>17.5</v>
      </c>
      <c r="AQ570" s="318">
        <f t="shared" si="1143"/>
        <v>5.263157895</v>
      </c>
      <c r="AR570" s="318">
        <f t="shared" si="1143"/>
        <v>11.76470588</v>
      </c>
      <c r="AS570" s="318">
        <f t="shared" si="1143"/>
        <v>13.33333333</v>
      </c>
      <c r="AT570" s="318">
        <f t="shared" si="1143"/>
        <v>15.38461538</v>
      </c>
      <c r="AU570" s="319">
        <f t="shared" si="9"/>
        <v>15.50623358</v>
      </c>
      <c r="AV570" s="320">
        <f t="shared" si="10"/>
        <v>26.16228686</v>
      </c>
    </row>
    <row r="571" ht="11.25" customHeight="1">
      <c r="A571" s="133" t="s">
        <v>984</v>
      </c>
      <c r="B571" s="99" t="s">
        <v>985</v>
      </c>
      <c r="C571" s="309">
        <v>1.48</v>
      </c>
      <c r="D571" s="310">
        <v>1.46</v>
      </c>
      <c r="E571" s="310">
        <v>1.44</v>
      </c>
      <c r="F571" s="337">
        <v>1.42</v>
      </c>
      <c r="G571" s="337">
        <v>1.4</v>
      </c>
      <c r="H571" s="337">
        <v>1.38</v>
      </c>
      <c r="I571" s="337">
        <v>1.2</v>
      </c>
      <c r="J571" s="338"/>
      <c r="K571" s="337">
        <v>0.8</v>
      </c>
      <c r="L571" s="339">
        <v>0.59</v>
      </c>
      <c r="M571" s="338"/>
      <c r="N571" s="365">
        <v>0.5</v>
      </c>
      <c r="O571" s="365">
        <v>0.46</v>
      </c>
      <c r="P571" s="341">
        <v>0.44</v>
      </c>
      <c r="Q571" s="341">
        <v>0.42</v>
      </c>
      <c r="R571" s="341">
        <v>0.4</v>
      </c>
      <c r="S571" s="341">
        <v>0.36</v>
      </c>
      <c r="T571" s="341">
        <v>0.32</v>
      </c>
      <c r="U571" s="341">
        <v>0.28</v>
      </c>
      <c r="V571" s="341">
        <v>0.24</v>
      </c>
      <c r="W571" s="341">
        <v>0.2</v>
      </c>
      <c r="X571" s="340">
        <v>0.0</v>
      </c>
      <c r="Y571" s="340">
        <v>0.0</v>
      </c>
      <c r="Z571" s="316">
        <f t="shared" si="3"/>
        <v>14.79</v>
      </c>
      <c r="AA571" s="317">
        <f t="shared" si="405"/>
        <v>1.369863014</v>
      </c>
      <c r="AB571" s="317">
        <f t="shared" ref="AB571:AF571" si="1144">IF(ISERROR((D571/E571-1)*100),"n/a",(D571/E571-1)*100)</f>
        <v>1.388888889</v>
      </c>
      <c r="AC571" s="318">
        <f t="shared" si="1144"/>
        <v>1.408450704</v>
      </c>
      <c r="AD571" s="318">
        <f t="shared" si="1144"/>
        <v>1.428571429</v>
      </c>
      <c r="AE571" s="318">
        <f t="shared" si="1144"/>
        <v>1.449275362</v>
      </c>
      <c r="AF571" s="318">
        <f t="shared" si="1144"/>
        <v>15</v>
      </c>
      <c r="AG571" s="318">
        <f t="shared" si="870"/>
        <v>50</v>
      </c>
      <c r="AH571" s="318">
        <f t="shared" si="871"/>
        <v>35.59322034</v>
      </c>
      <c r="AI571" s="318">
        <f t="shared" si="872"/>
        <v>18</v>
      </c>
      <c r="AJ571" s="318">
        <f t="shared" ref="AJ571:AT571" si="1145">IF(ISERROR((N571/O571-1)*100),"n/a",(N571/O571-1)*100)</f>
        <v>8.695652174</v>
      </c>
      <c r="AK571" s="318">
        <f t="shared" si="1145"/>
        <v>4.545454545</v>
      </c>
      <c r="AL571" s="318">
        <f t="shared" si="1145"/>
        <v>4.761904762</v>
      </c>
      <c r="AM571" s="318">
        <f t="shared" si="1145"/>
        <v>5</v>
      </c>
      <c r="AN571" s="318">
        <f t="shared" si="1145"/>
        <v>11.11111111</v>
      </c>
      <c r="AO571" s="318">
        <f t="shared" si="1145"/>
        <v>12.5</v>
      </c>
      <c r="AP571" s="318">
        <f t="shared" si="1145"/>
        <v>14.28571429</v>
      </c>
      <c r="AQ571" s="318">
        <f t="shared" si="1145"/>
        <v>16.66666667</v>
      </c>
      <c r="AR571" s="318">
        <f t="shared" si="1145"/>
        <v>20</v>
      </c>
      <c r="AS571" s="318" t="str">
        <f t="shared" si="1145"/>
        <v>n/a</v>
      </c>
      <c r="AT571" s="318" t="str">
        <f t="shared" si="1145"/>
        <v>n/a</v>
      </c>
      <c r="AU571" s="319">
        <f t="shared" si="9"/>
        <v>12.40026518</v>
      </c>
      <c r="AV571" s="320">
        <f t="shared" si="10"/>
        <v>12.97854996</v>
      </c>
    </row>
    <row r="572" ht="11.25" customHeight="1">
      <c r="A572" s="181" t="s">
        <v>1606</v>
      </c>
      <c r="B572" s="122" t="s">
        <v>1607</v>
      </c>
      <c r="C572" s="309">
        <v>0.64</v>
      </c>
      <c r="D572" s="310">
        <v>0.61</v>
      </c>
      <c r="E572" s="330">
        <v>0.5700000000000001</v>
      </c>
      <c r="F572" s="309">
        <v>0.485</v>
      </c>
      <c r="G572" s="309">
        <v>0.375</v>
      </c>
      <c r="H572" s="328">
        <v>0.34</v>
      </c>
      <c r="I572" s="309">
        <v>0.31</v>
      </c>
      <c r="J572" s="322"/>
      <c r="K572" s="309">
        <v>0.075</v>
      </c>
      <c r="L572" s="326">
        <v>0.0</v>
      </c>
      <c r="M572" s="322"/>
      <c r="N572" s="357">
        <v>0.0</v>
      </c>
      <c r="O572" s="357">
        <v>0.0</v>
      </c>
      <c r="P572" s="325">
        <v>0.0</v>
      </c>
      <c r="Q572" s="325">
        <v>0.0</v>
      </c>
      <c r="R572" s="325">
        <v>0.0</v>
      </c>
      <c r="S572" s="325">
        <v>0.0</v>
      </c>
      <c r="T572" s="325">
        <v>0.0</v>
      </c>
      <c r="U572" s="325">
        <v>0.0</v>
      </c>
      <c r="V572" s="325">
        <v>0.0</v>
      </c>
      <c r="W572" s="325">
        <v>0.0</v>
      </c>
      <c r="X572" s="325">
        <v>0.0</v>
      </c>
      <c r="Y572" s="325">
        <v>0.0</v>
      </c>
      <c r="Z572" s="316">
        <f t="shared" si="3"/>
        <v>3.405</v>
      </c>
      <c r="AA572" s="317">
        <f t="shared" si="405"/>
        <v>4.918032787</v>
      </c>
      <c r="AB572" s="317">
        <f t="shared" ref="AB572:AF572" si="1146">IF(ISERROR((D572/E572-1)*100),"n/a",(D572/E572-1)*100)</f>
        <v>7.01754386</v>
      </c>
      <c r="AC572" s="318">
        <f t="shared" si="1146"/>
        <v>17.5257732</v>
      </c>
      <c r="AD572" s="318">
        <f t="shared" si="1146"/>
        <v>29.33333333</v>
      </c>
      <c r="AE572" s="318">
        <f t="shared" si="1146"/>
        <v>10.29411765</v>
      </c>
      <c r="AF572" s="318">
        <f t="shared" si="1146"/>
        <v>9.677419355</v>
      </c>
      <c r="AG572" s="318">
        <f t="shared" si="870"/>
        <v>313.3333333</v>
      </c>
      <c r="AH572" s="318" t="str">
        <f t="shared" si="871"/>
        <v>n/a</v>
      </c>
      <c r="AI572" s="318" t="str">
        <f t="shared" si="872"/>
        <v>n/a</v>
      </c>
      <c r="AJ572" s="318" t="str">
        <f t="shared" ref="AJ572:AT572" si="1147">IF(ISERROR((N572/O572-1)*100),"n/a",(N572/O572-1)*100)</f>
        <v>n/a</v>
      </c>
      <c r="AK572" s="318" t="str">
        <f t="shared" si="1147"/>
        <v>n/a</v>
      </c>
      <c r="AL572" s="318" t="str">
        <f t="shared" si="1147"/>
        <v>n/a</v>
      </c>
      <c r="AM572" s="318" t="str">
        <f t="shared" si="1147"/>
        <v>n/a</v>
      </c>
      <c r="AN572" s="318" t="str">
        <f t="shared" si="1147"/>
        <v>n/a</v>
      </c>
      <c r="AO572" s="318" t="str">
        <f t="shared" si="1147"/>
        <v>n/a</v>
      </c>
      <c r="AP572" s="318" t="str">
        <f t="shared" si="1147"/>
        <v>n/a</v>
      </c>
      <c r="AQ572" s="318" t="str">
        <f t="shared" si="1147"/>
        <v>n/a</v>
      </c>
      <c r="AR572" s="318" t="str">
        <f t="shared" si="1147"/>
        <v>n/a</v>
      </c>
      <c r="AS572" s="318" t="str">
        <f t="shared" si="1147"/>
        <v>n/a</v>
      </c>
      <c r="AT572" s="318" t="str">
        <f t="shared" si="1147"/>
        <v>n/a</v>
      </c>
      <c r="AU572" s="319">
        <f t="shared" si="9"/>
        <v>56.01422193</v>
      </c>
      <c r="AV572" s="320">
        <f t="shared" si="10"/>
        <v>113.7653124</v>
      </c>
    </row>
    <row r="573" ht="11.25" customHeight="1">
      <c r="A573" s="99" t="s">
        <v>986</v>
      </c>
      <c r="B573" s="99" t="s">
        <v>987</v>
      </c>
      <c r="C573" s="309">
        <v>0.72</v>
      </c>
      <c r="D573" s="310">
        <v>0.68</v>
      </c>
      <c r="E573" s="316">
        <v>0.64</v>
      </c>
      <c r="F573" s="309">
        <v>0.6</v>
      </c>
      <c r="G573" s="309">
        <v>0.56</v>
      </c>
      <c r="H573" s="328">
        <v>0.52</v>
      </c>
      <c r="I573" s="309">
        <v>0.5</v>
      </c>
      <c r="J573" s="322"/>
      <c r="K573" s="309">
        <v>0.48</v>
      </c>
      <c r="L573" s="323">
        <v>0.43</v>
      </c>
      <c r="M573" s="322"/>
      <c r="N573" s="356">
        <v>0.4</v>
      </c>
      <c r="O573" s="357">
        <v>0.39112</v>
      </c>
      <c r="P573" s="325">
        <v>0.39112</v>
      </c>
      <c r="Q573" s="324">
        <v>0.37334</v>
      </c>
      <c r="R573" s="324">
        <v>0.31111</v>
      </c>
      <c r="S573" s="324">
        <v>0.23999</v>
      </c>
      <c r="T573" s="324">
        <v>0.19554</v>
      </c>
      <c r="U573" s="324">
        <v>0.16</v>
      </c>
      <c r="V573" s="324">
        <v>0.12446</v>
      </c>
      <c r="W573" s="324">
        <v>0.0889</v>
      </c>
      <c r="X573" s="325">
        <v>0.07112</v>
      </c>
      <c r="Y573" s="325">
        <v>0.07112</v>
      </c>
      <c r="Z573" s="316">
        <f t="shared" si="3"/>
        <v>7.94782</v>
      </c>
      <c r="AA573" s="317">
        <f t="shared" si="405"/>
        <v>5.882352941</v>
      </c>
      <c r="AB573" s="317">
        <f t="shared" ref="AB573:AF573" si="1148">IF(ISERROR((D573/E573-1)*100),"n/a",(D573/E573-1)*100)</f>
        <v>6.25</v>
      </c>
      <c r="AC573" s="318">
        <f t="shared" si="1148"/>
        <v>6.666666667</v>
      </c>
      <c r="AD573" s="318">
        <f t="shared" si="1148"/>
        <v>7.142857143</v>
      </c>
      <c r="AE573" s="318">
        <f t="shared" si="1148"/>
        <v>7.692307692</v>
      </c>
      <c r="AF573" s="318">
        <f t="shared" si="1148"/>
        <v>4</v>
      </c>
      <c r="AG573" s="318">
        <f t="shared" si="870"/>
        <v>4.166666667</v>
      </c>
      <c r="AH573" s="318">
        <f t="shared" si="871"/>
        <v>11.62790698</v>
      </c>
      <c r="AI573" s="318">
        <f t="shared" si="872"/>
        <v>7.5</v>
      </c>
      <c r="AJ573" s="318">
        <f t="shared" ref="AJ573:AT573" si="1149">IF(ISERROR((N573/O573-1)*100),"n/a",(N573/O573-1)*100)</f>
        <v>2.270402945</v>
      </c>
      <c r="AK573" s="318">
        <f t="shared" si="1149"/>
        <v>0</v>
      </c>
      <c r="AL573" s="318">
        <f t="shared" si="1149"/>
        <v>4.762414957</v>
      </c>
      <c r="AM573" s="318">
        <f t="shared" si="1149"/>
        <v>20.00257144</v>
      </c>
      <c r="AN573" s="318">
        <f t="shared" si="1149"/>
        <v>29.63456811</v>
      </c>
      <c r="AO573" s="318">
        <f t="shared" si="1149"/>
        <v>22.73192186</v>
      </c>
      <c r="AP573" s="318">
        <f t="shared" si="1149"/>
        <v>22.2125</v>
      </c>
      <c r="AQ573" s="318">
        <f t="shared" si="1149"/>
        <v>28.55535915</v>
      </c>
      <c r="AR573" s="318">
        <f t="shared" si="1149"/>
        <v>40</v>
      </c>
      <c r="AS573" s="318">
        <f t="shared" si="1149"/>
        <v>25</v>
      </c>
      <c r="AT573" s="318">
        <f t="shared" si="1149"/>
        <v>0</v>
      </c>
      <c r="AU573" s="319">
        <f t="shared" si="9"/>
        <v>12.80492483</v>
      </c>
      <c r="AV573" s="320">
        <f t="shared" si="10"/>
        <v>11.54051933</v>
      </c>
    </row>
    <row r="574" ht="11.25" customHeight="1">
      <c r="A574" s="366" t="s">
        <v>988</v>
      </c>
      <c r="B574" s="331" t="s">
        <v>989</v>
      </c>
      <c r="C574" s="309">
        <v>2.3</v>
      </c>
      <c r="D574" s="310">
        <v>2.2</v>
      </c>
      <c r="E574" s="332">
        <v>2.1</v>
      </c>
      <c r="F574" s="309">
        <v>2.0</v>
      </c>
      <c r="G574" s="309">
        <v>1.92</v>
      </c>
      <c r="H574" s="309">
        <v>1.6</v>
      </c>
      <c r="I574" s="309">
        <v>1.52</v>
      </c>
      <c r="J574" s="322"/>
      <c r="K574" s="309">
        <v>1.48</v>
      </c>
      <c r="L574" s="323">
        <v>1.44</v>
      </c>
      <c r="M574" s="322"/>
      <c r="N574" s="356">
        <v>1.36</v>
      </c>
      <c r="O574" s="356">
        <v>1.34</v>
      </c>
      <c r="P574" s="324">
        <v>1.32</v>
      </c>
      <c r="Q574" s="324">
        <v>1.28</v>
      </c>
      <c r="R574" s="324">
        <v>1.24</v>
      </c>
      <c r="S574" s="324">
        <v>1.0</v>
      </c>
      <c r="T574" s="325">
        <v>0.0</v>
      </c>
      <c r="U574" s="325">
        <v>0.0</v>
      </c>
      <c r="V574" s="325">
        <v>0.0</v>
      </c>
      <c r="W574" s="325">
        <v>0.0</v>
      </c>
      <c r="X574" s="325">
        <v>0.0</v>
      </c>
      <c r="Y574" s="325">
        <v>0.0</v>
      </c>
      <c r="Z574" s="316">
        <f t="shared" si="3"/>
        <v>24.1</v>
      </c>
      <c r="AA574" s="317">
        <f t="shared" si="405"/>
        <v>4.545454545</v>
      </c>
      <c r="AB574" s="317">
        <f t="shared" ref="AB574:AF574" si="1150">IF(ISERROR((D574/E574-1)*100),"n/a",(D574/E574-1)*100)</f>
        <v>4.761904762</v>
      </c>
      <c r="AC574" s="318">
        <f t="shared" si="1150"/>
        <v>5</v>
      </c>
      <c r="AD574" s="318">
        <f t="shared" si="1150"/>
        <v>4.166666667</v>
      </c>
      <c r="AE574" s="318">
        <f t="shared" si="1150"/>
        <v>20</v>
      </c>
      <c r="AF574" s="318">
        <f t="shared" si="1150"/>
        <v>5.263157895</v>
      </c>
      <c r="AG574" s="318">
        <f t="shared" si="870"/>
        <v>2.702702703</v>
      </c>
      <c r="AH574" s="318">
        <f t="shared" si="871"/>
        <v>2.777777778</v>
      </c>
      <c r="AI574" s="318">
        <f t="shared" si="872"/>
        <v>5.882352941</v>
      </c>
      <c r="AJ574" s="318">
        <f t="shared" ref="AJ574:AT574" si="1151">IF(ISERROR((N574/O574-1)*100),"n/a",(N574/O574-1)*100)</f>
        <v>1.492537313</v>
      </c>
      <c r="AK574" s="318">
        <f t="shared" si="1151"/>
        <v>1.515151515</v>
      </c>
      <c r="AL574" s="318">
        <f t="shared" si="1151"/>
        <v>3.125</v>
      </c>
      <c r="AM574" s="318">
        <f t="shared" si="1151"/>
        <v>3.225806452</v>
      </c>
      <c r="AN574" s="318">
        <f t="shared" si="1151"/>
        <v>24</v>
      </c>
      <c r="AO574" s="318" t="str">
        <f t="shared" si="1151"/>
        <v>n/a</v>
      </c>
      <c r="AP574" s="318" t="str">
        <f t="shared" si="1151"/>
        <v>n/a</v>
      </c>
      <c r="AQ574" s="318" t="str">
        <f t="shared" si="1151"/>
        <v>n/a</v>
      </c>
      <c r="AR574" s="318" t="str">
        <f t="shared" si="1151"/>
        <v>n/a</v>
      </c>
      <c r="AS574" s="318" t="str">
        <f t="shared" si="1151"/>
        <v>n/a</v>
      </c>
      <c r="AT574" s="318" t="str">
        <f t="shared" si="1151"/>
        <v>n/a</v>
      </c>
      <c r="AU574" s="319">
        <f t="shared" si="9"/>
        <v>6.318465184</v>
      </c>
      <c r="AV574" s="320">
        <f t="shared" si="10"/>
        <v>6.82075078</v>
      </c>
    </row>
    <row r="575" ht="11.25" customHeight="1">
      <c r="A575" s="122" t="s">
        <v>990</v>
      </c>
      <c r="B575" s="122" t="s">
        <v>991</v>
      </c>
      <c r="C575" s="309">
        <v>0.96</v>
      </c>
      <c r="D575" s="349">
        <v>0.88</v>
      </c>
      <c r="E575" s="310">
        <v>0.8666659999999999</v>
      </c>
      <c r="F575" s="311">
        <v>0.8266666666666667</v>
      </c>
      <c r="G575" s="311">
        <v>0.82</v>
      </c>
      <c r="H575" s="311">
        <v>0.8</v>
      </c>
      <c r="I575" s="311">
        <v>0.7624266666666667</v>
      </c>
      <c r="J575" s="312"/>
      <c r="K575" s="311">
        <v>0.7272727272727272</v>
      </c>
      <c r="L575" s="348">
        <v>0.703030303030303</v>
      </c>
      <c r="M575" s="312"/>
      <c r="N575" s="361">
        <v>0.6787878787878788</v>
      </c>
      <c r="O575" s="361">
        <v>0.6545454545454545</v>
      </c>
      <c r="P575" s="335">
        <v>0.6060606060606061</v>
      </c>
      <c r="Q575" s="335">
        <v>0.5575757575757575</v>
      </c>
      <c r="R575" s="335">
        <v>0.4969696969696969</v>
      </c>
      <c r="S575" s="335">
        <v>0.41557575757575754</v>
      </c>
      <c r="T575" s="335">
        <v>0.39242424242424234</v>
      </c>
      <c r="U575" s="335">
        <v>0.3693939393939394</v>
      </c>
      <c r="V575" s="335">
        <v>0.3386363636363636</v>
      </c>
      <c r="W575" s="335">
        <v>0.3078181818181818</v>
      </c>
      <c r="X575" s="335">
        <v>0.2616363636363636</v>
      </c>
      <c r="Y575" s="335">
        <v>0.21549090909090907</v>
      </c>
      <c r="Z575" s="316">
        <f t="shared" si="3"/>
        <v>12.64097752</v>
      </c>
      <c r="AA575" s="317">
        <f t="shared" si="405"/>
        <v>9.090909091</v>
      </c>
      <c r="AB575" s="317">
        <f t="shared" ref="AB575:AF575" si="1152">IF(ISERROR((D575/E575-1)*100),"n/a",(D575/E575-1)*100)</f>
        <v>1.538539645</v>
      </c>
      <c r="AC575" s="318">
        <f t="shared" si="1152"/>
        <v>4.838629032</v>
      </c>
      <c r="AD575" s="318">
        <f t="shared" si="1152"/>
        <v>0.8130081301</v>
      </c>
      <c r="AE575" s="318">
        <f t="shared" si="1152"/>
        <v>2.5</v>
      </c>
      <c r="AF575" s="318">
        <f t="shared" si="1152"/>
        <v>4.928124235</v>
      </c>
      <c r="AG575" s="318">
        <f t="shared" si="870"/>
        <v>4.833666667</v>
      </c>
      <c r="AH575" s="318">
        <f t="shared" si="871"/>
        <v>3.448275862</v>
      </c>
      <c r="AI575" s="318">
        <f t="shared" si="872"/>
        <v>3.571428571</v>
      </c>
      <c r="AJ575" s="318">
        <f t="shared" ref="AJ575:AT575" si="1153">IF(ISERROR((N575/O575-1)*100),"n/a",(N575/O575-1)*100)</f>
        <v>3.703703704</v>
      </c>
      <c r="AK575" s="318">
        <f t="shared" si="1153"/>
        <v>8</v>
      </c>
      <c r="AL575" s="318">
        <f t="shared" si="1153"/>
        <v>8.695652174</v>
      </c>
      <c r="AM575" s="318">
        <f t="shared" si="1153"/>
        <v>12.19512195</v>
      </c>
      <c r="AN575" s="318">
        <f t="shared" si="1153"/>
        <v>19.5858247</v>
      </c>
      <c r="AO575" s="318">
        <f t="shared" si="1153"/>
        <v>5.8996139</v>
      </c>
      <c r="AP575" s="318">
        <f t="shared" si="1153"/>
        <v>6.23461854</v>
      </c>
      <c r="AQ575" s="318">
        <f t="shared" si="1153"/>
        <v>9.082774049</v>
      </c>
      <c r="AR575" s="318">
        <f t="shared" si="1153"/>
        <v>10.01181335</v>
      </c>
      <c r="AS575" s="318">
        <f t="shared" si="1153"/>
        <v>17.65114663</v>
      </c>
      <c r="AT575" s="318">
        <f t="shared" si="1153"/>
        <v>21.41410732</v>
      </c>
      <c r="AU575" s="319">
        <f t="shared" si="9"/>
        <v>7.901847878</v>
      </c>
      <c r="AV575" s="320">
        <f t="shared" si="10"/>
        <v>5.853657822</v>
      </c>
    </row>
    <row r="576" ht="11.25" customHeight="1">
      <c r="A576" s="99" t="s">
        <v>398</v>
      </c>
      <c r="B576" s="99" t="s">
        <v>399</v>
      </c>
      <c r="C576" s="309">
        <v>1.9025</v>
      </c>
      <c r="D576" s="310">
        <v>1.8925</v>
      </c>
      <c r="E576" s="310">
        <v>1.8824999999999998</v>
      </c>
      <c r="F576" s="309">
        <v>1.8725</v>
      </c>
      <c r="G576" s="309">
        <v>1.855</v>
      </c>
      <c r="H576" s="309">
        <v>1.845</v>
      </c>
      <c r="I576" s="309">
        <v>1.825</v>
      </c>
      <c r="J576" s="322"/>
      <c r="K576" s="309">
        <v>1.79</v>
      </c>
      <c r="L576" s="323">
        <v>1.75</v>
      </c>
      <c r="M576" s="322"/>
      <c r="N576" s="356">
        <v>1.68</v>
      </c>
      <c r="O576" s="356">
        <v>1.6</v>
      </c>
      <c r="P576" s="324">
        <v>1.52</v>
      </c>
      <c r="Q576" s="324">
        <v>1.44</v>
      </c>
      <c r="R576" s="324">
        <v>1.39</v>
      </c>
      <c r="S576" s="324">
        <v>1.32</v>
      </c>
      <c r="T576" s="324">
        <v>1.3</v>
      </c>
      <c r="U576" s="324">
        <v>1.27</v>
      </c>
      <c r="V576" s="325">
        <v>1.26</v>
      </c>
      <c r="W576" s="324">
        <v>1.245</v>
      </c>
      <c r="X576" s="324">
        <v>1.24</v>
      </c>
      <c r="Y576" s="324">
        <v>1.22</v>
      </c>
      <c r="Z576" s="316">
        <f t="shared" si="3"/>
        <v>33.1</v>
      </c>
      <c r="AA576" s="317">
        <f t="shared" si="405"/>
        <v>0.5284015852</v>
      </c>
      <c r="AB576" s="317">
        <f t="shared" ref="AB576:AF576" si="1154">IF(ISERROR((D576/E576-1)*100),"n/a",(D576/E576-1)*100)</f>
        <v>0.5312084993</v>
      </c>
      <c r="AC576" s="318">
        <f t="shared" si="1154"/>
        <v>0.5340453939</v>
      </c>
      <c r="AD576" s="318">
        <f t="shared" si="1154"/>
        <v>0.9433962264</v>
      </c>
      <c r="AE576" s="318">
        <f t="shared" si="1154"/>
        <v>0.5420054201</v>
      </c>
      <c r="AF576" s="318">
        <f t="shared" si="1154"/>
        <v>1.095890411</v>
      </c>
      <c r="AG576" s="318">
        <f t="shared" si="870"/>
        <v>1.955307263</v>
      </c>
      <c r="AH576" s="318">
        <f t="shared" si="871"/>
        <v>2.285714286</v>
      </c>
      <c r="AI576" s="318">
        <f t="shared" si="872"/>
        <v>4.166666667</v>
      </c>
      <c r="AJ576" s="318">
        <f t="shared" ref="AJ576:AT576" si="1155">IF(ISERROR((N576/O576-1)*100),"n/a",(N576/O576-1)*100)</f>
        <v>5</v>
      </c>
      <c r="AK576" s="318">
        <f t="shared" si="1155"/>
        <v>5.263157895</v>
      </c>
      <c r="AL576" s="318">
        <f t="shared" si="1155"/>
        <v>5.555555556</v>
      </c>
      <c r="AM576" s="318">
        <f t="shared" si="1155"/>
        <v>3.597122302</v>
      </c>
      <c r="AN576" s="318">
        <f t="shared" si="1155"/>
        <v>5.303030303</v>
      </c>
      <c r="AO576" s="318">
        <f t="shared" si="1155"/>
        <v>1.538461538</v>
      </c>
      <c r="AP576" s="318">
        <f t="shared" si="1155"/>
        <v>2.362204724</v>
      </c>
      <c r="AQ576" s="318">
        <f t="shared" si="1155"/>
        <v>0.7936507937</v>
      </c>
      <c r="AR576" s="318">
        <f t="shared" si="1155"/>
        <v>1.204819277</v>
      </c>
      <c r="AS576" s="318">
        <f t="shared" si="1155"/>
        <v>0.4032258065</v>
      </c>
      <c r="AT576" s="318">
        <f t="shared" si="1155"/>
        <v>1.639344262</v>
      </c>
      <c r="AU576" s="319">
        <f t="shared" si="9"/>
        <v>2.26216041</v>
      </c>
      <c r="AV576" s="320">
        <f t="shared" si="10"/>
        <v>1.846726903</v>
      </c>
    </row>
    <row r="577" ht="11.25" customHeight="1">
      <c r="A577" s="382" t="s">
        <v>2106</v>
      </c>
      <c r="B577" s="99" t="s">
        <v>2107</v>
      </c>
      <c r="C577" s="309">
        <v>1.1375</v>
      </c>
      <c r="D577" s="310">
        <v>1.025</v>
      </c>
      <c r="E577" s="310">
        <v>0.9099999999999999</v>
      </c>
      <c r="F577" s="309">
        <v>0.838</v>
      </c>
      <c r="G577" s="309">
        <v>0.618</v>
      </c>
      <c r="H577" s="328">
        <v>0.0</v>
      </c>
      <c r="I577" s="328">
        <v>0.0</v>
      </c>
      <c r="J577" s="322"/>
      <c r="K577" s="328">
        <v>0.0</v>
      </c>
      <c r="L577" s="326">
        <v>0.0</v>
      </c>
      <c r="M577" s="322"/>
      <c r="N577" s="355">
        <v>0.0</v>
      </c>
      <c r="O577" s="355">
        <v>0.0</v>
      </c>
      <c r="P577" s="352">
        <v>0.0</v>
      </c>
      <c r="Q577" s="352">
        <v>0.0</v>
      </c>
      <c r="R577" s="352">
        <v>0.0</v>
      </c>
      <c r="S577" s="352">
        <v>0.0</v>
      </c>
      <c r="T577" s="352">
        <v>0.0</v>
      </c>
      <c r="U577" s="352">
        <v>0.0</v>
      </c>
      <c r="V577" s="352">
        <v>0.0</v>
      </c>
      <c r="W577" s="352">
        <v>0.0</v>
      </c>
      <c r="X577" s="352">
        <v>0.0</v>
      </c>
      <c r="Y577" s="352">
        <v>0.0</v>
      </c>
      <c r="Z577" s="316">
        <f t="shared" si="3"/>
        <v>4.5285</v>
      </c>
      <c r="AA577" s="317">
        <f t="shared" si="405"/>
        <v>10.97560976</v>
      </c>
      <c r="AB577" s="317">
        <f t="shared" ref="AB577:AF577" si="1156">IF(ISERROR((D577/E577-1)*100),"n/a",(D577/E577-1)*100)</f>
        <v>12.63736264</v>
      </c>
      <c r="AC577" s="318">
        <f t="shared" si="1156"/>
        <v>8.591885442</v>
      </c>
      <c r="AD577" s="318">
        <f t="shared" si="1156"/>
        <v>35.5987055</v>
      </c>
      <c r="AE577" s="318" t="str">
        <f t="shared" si="1156"/>
        <v>n/a</v>
      </c>
      <c r="AF577" s="318" t="str">
        <f t="shared" si="1156"/>
        <v>n/a</v>
      </c>
      <c r="AG577" s="318" t="str">
        <f t="shared" si="870"/>
        <v>n/a</v>
      </c>
      <c r="AH577" s="318" t="str">
        <f t="shared" si="871"/>
        <v>n/a</v>
      </c>
      <c r="AI577" s="318" t="str">
        <f t="shared" si="872"/>
        <v>n/a</v>
      </c>
      <c r="AJ577" s="318" t="str">
        <f t="shared" ref="AJ577:AT577" si="1157">IF(ISERROR((N577/O577-1)*100),"n/a",(N577/O577-1)*100)</f>
        <v>n/a</v>
      </c>
      <c r="AK577" s="318" t="str">
        <f t="shared" si="1157"/>
        <v>n/a</v>
      </c>
      <c r="AL577" s="318" t="str">
        <f t="shared" si="1157"/>
        <v>n/a</v>
      </c>
      <c r="AM577" s="318" t="str">
        <f t="shared" si="1157"/>
        <v>n/a</v>
      </c>
      <c r="AN577" s="318" t="str">
        <f t="shared" si="1157"/>
        <v>n/a</v>
      </c>
      <c r="AO577" s="318" t="str">
        <f t="shared" si="1157"/>
        <v>n/a</v>
      </c>
      <c r="AP577" s="318" t="str">
        <f t="shared" si="1157"/>
        <v>n/a</v>
      </c>
      <c r="AQ577" s="318" t="str">
        <f t="shared" si="1157"/>
        <v>n/a</v>
      </c>
      <c r="AR577" s="318" t="str">
        <f t="shared" si="1157"/>
        <v>n/a</v>
      </c>
      <c r="AS577" s="318" t="str">
        <f t="shared" si="1157"/>
        <v>n/a</v>
      </c>
      <c r="AT577" s="318" t="str">
        <f t="shared" si="1157"/>
        <v>n/a</v>
      </c>
      <c r="AU577" s="319">
        <f t="shared" si="9"/>
        <v>16.95089083</v>
      </c>
      <c r="AV577" s="320">
        <f t="shared" si="10"/>
        <v>12.54225488</v>
      </c>
    </row>
    <row r="578" ht="11.25" customHeight="1">
      <c r="A578" s="366" t="s">
        <v>1608</v>
      </c>
      <c r="B578" s="331" t="s">
        <v>1609</v>
      </c>
      <c r="C578" s="309">
        <v>1.8</v>
      </c>
      <c r="D578" s="310">
        <v>1.5</v>
      </c>
      <c r="E578" s="310">
        <v>1.2</v>
      </c>
      <c r="F578" s="337">
        <v>0.96</v>
      </c>
      <c r="G578" s="337">
        <v>0.76</v>
      </c>
      <c r="H578" s="337">
        <v>0.6</v>
      </c>
      <c r="I578" s="337">
        <v>0.48</v>
      </c>
      <c r="J578" s="338"/>
      <c r="K578" s="343">
        <v>0.0</v>
      </c>
      <c r="L578" s="344">
        <v>0.0</v>
      </c>
      <c r="M578" s="338"/>
      <c r="N578" s="364">
        <v>0.0</v>
      </c>
      <c r="O578" s="364">
        <v>0.0</v>
      </c>
      <c r="P578" s="340">
        <v>0.0</v>
      </c>
      <c r="Q578" s="340">
        <v>0.0</v>
      </c>
      <c r="R578" s="340">
        <v>0.0</v>
      </c>
      <c r="S578" s="340">
        <v>0.0</v>
      </c>
      <c r="T578" s="340">
        <v>0.0</v>
      </c>
      <c r="U578" s="340">
        <v>0.0</v>
      </c>
      <c r="V578" s="340">
        <v>0.0</v>
      </c>
      <c r="W578" s="340">
        <v>0.0</v>
      </c>
      <c r="X578" s="340">
        <v>0.0</v>
      </c>
      <c r="Y578" s="340">
        <v>0.0</v>
      </c>
      <c r="Z578" s="316">
        <f t="shared" si="3"/>
        <v>7.3</v>
      </c>
      <c r="AA578" s="317">
        <f t="shared" si="405"/>
        <v>20</v>
      </c>
      <c r="AB578" s="317">
        <f t="shared" ref="AB578:AF578" si="1158">IF(ISERROR((D578/E578-1)*100),"n/a",(D578/E578-1)*100)</f>
        <v>25</v>
      </c>
      <c r="AC578" s="318">
        <f t="shared" si="1158"/>
        <v>25</v>
      </c>
      <c r="AD578" s="318">
        <f t="shared" si="1158"/>
        <v>26.31578947</v>
      </c>
      <c r="AE578" s="318">
        <f t="shared" si="1158"/>
        <v>26.66666667</v>
      </c>
      <c r="AF578" s="318">
        <f t="shared" si="1158"/>
        <v>25</v>
      </c>
      <c r="AG578" s="318" t="str">
        <f t="shared" si="870"/>
        <v>n/a</v>
      </c>
      <c r="AH578" s="318" t="str">
        <f t="shared" si="871"/>
        <v>n/a</v>
      </c>
      <c r="AI578" s="318" t="str">
        <f t="shared" si="872"/>
        <v>n/a</v>
      </c>
      <c r="AJ578" s="318" t="str">
        <f t="shared" ref="AJ578:AT578" si="1159">IF(ISERROR((N578/O578-1)*100),"n/a",(N578/O578-1)*100)</f>
        <v>n/a</v>
      </c>
      <c r="AK578" s="318" t="str">
        <f t="shared" si="1159"/>
        <v>n/a</v>
      </c>
      <c r="AL578" s="318" t="str">
        <f t="shared" si="1159"/>
        <v>n/a</v>
      </c>
      <c r="AM578" s="318" t="str">
        <f t="shared" si="1159"/>
        <v>n/a</v>
      </c>
      <c r="AN578" s="318" t="str">
        <f t="shared" si="1159"/>
        <v>n/a</v>
      </c>
      <c r="AO578" s="318" t="str">
        <f t="shared" si="1159"/>
        <v>n/a</v>
      </c>
      <c r="AP578" s="318" t="str">
        <f t="shared" si="1159"/>
        <v>n/a</v>
      </c>
      <c r="AQ578" s="318" t="str">
        <f t="shared" si="1159"/>
        <v>n/a</v>
      </c>
      <c r="AR578" s="318" t="str">
        <f t="shared" si="1159"/>
        <v>n/a</v>
      </c>
      <c r="AS578" s="318" t="str">
        <f t="shared" si="1159"/>
        <v>n/a</v>
      </c>
      <c r="AT578" s="318" t="str">
        <f t="shared" si="1159"/>
        <v>n/a</v>
      </c>
      <c r="AU578" s="319">
        <f t="shared" si="9"/>
        <v>24.66374269</v>
      </c>
      <c r="AV578" s="320">
        <f t="shared" si="10"/>
        <v>2.401277404</v>
      </c>
    </row>
    <row r="579" ht="11.25" customHeight="1">
      <c r="A579" s="122" t="s">
        <v>400</v>
      </c>
      <c r="B579" s="122" t="s">
        <v>401</v>
      </c>
      <c r="C579" s="309">
        <v>2.7105</v>
      </c>
      <c r="D579" s="310">
        <v>2.6305</v>
      </c>
      <c r="E579" s="330">
        <v>2.535</v>
      </c>
      <c r="F579" s="309">
        <v>2.3914999999999997</v>
      </c>
      <c r="G579" s="309">
        <v>2.2714167</v>
      </c>
      <c r="H579" s="309">
        <v>2.1916254</v>
      </c>
      <c r="I579" s="309">
        <v>2.1474587</v>
      </c>
      <c r="J579" s="322"/>
      <c r="K579" s="309">
        <v>1.7716250000000002</v>
      </c>
      <c r="L579" s="323">
        <v>1.7366250000000003</v>
      </c>
      <c r="M579" s="322"/>
      <c r="N579" s="356">
        <v>1.72725</v>
      </c>
      <c r="O579" s="356">
        <v>1.716</v>
      </c>
      <c r="P579" s="324">
        <v>1.701</v>
      </c>
      <c r="Q579" s="324">
        <v>1.641</v>
      </c>
      <c r="R579" s="324">
        <v>1.518</v>
      </c>
      <c r="S579" s="324">
        <v>1.395</v>
      </c>
      <c r="T579" s="324">
        <v>1.32</v>
      </c>
      <c r="U579" s="324">
        <v>1.2</v>
      </c>
      <c r="V579" s="324">
        <v>1.17</v>
      </c>
      <c r="W579" s="324">
        <v>1.14</v>
      </c>
      <c r="X579" s="324">
        <v>1.11</v>
      </c>
      <c r="Y579" s="324">
        <v>1.08</v>
      </c>
      <c r="Z579" s="316">
        <f t="shared" si="3"/>
        <v>37.1045008</v>
      </c>
      <c r="AA579" s="317">
        <f t="shared" si="405"/>
        <v>3.041246911</v>
      </c>
      <c r="AB579" s="317">
        <f t="shared" ref="AB579:AF579" si="1160">IF(ISERROR((D579/E579-1)*100),"n/a",(D579/E579-1)*100)</f>
        <v>3.767258383</v>
      </c>
      <c r="AC579" s="318">
        <f t="shared" si="1160"/>
        <v>6.000418148</v>
      </c>
      <c r="AD579" s="318">
        <f t="shared" si="1160"/>
        <v>5.286713794</v>
      </c>
      <c r="AE579" s="318">
        <f t="shared" si="1160"/>
        <v>3.640736232</v>
      </c>
      <c r="AF579" s="318">
        <f t="shared" si="1160"/>
        <v>2.056696131</v>
      </c>
      <c r="AG579" s="318">
        <f t="shared" si="870"/>
        <v>21.21406618</v>
      </c>
      <c r="AH579" s="318">
        <f t="shared" si="871"/>
        <v>2.015403441</v>
      </c>
      <c r="AI579" s="318">
        <f t="shared" si="872"/>
        <v>0.5427702996</v>
      </c>
      <c r="AJ579" s="318">
        <f t="shared" ref="AJ579:AT579" si="1161">IF(ISERROR((N579/O579-1)*100),"n/a",(N579/O579-1)*100)</f>
        <v>0.6555944056</v>
      </c>
      <c r="AK579" s="318">
        <f t="shared" si="1161"/>
        <v>0.8818342152</v>
      </c>
      <c r="AL579" s="318">
        <f t="shared" si="1161"/>
        <v>3.65630713</v>
      </c>
      <c r="AM579" s="318">
        <f t="shared" si="1161"/>
        <v>8.102766798</v>
      </c>
      <c r="AN579" s="318">
        <f t="shared" si="1161"/>
        <v>8.817204301</v>
      </c>
      <c r="AO579" s="318">
        <f t="shared" si="1161"/>
        <v>5.681818182</v>
      </c>
      <c r="AP579" s="318">
        <f t="shared" si="1161"/>
        <v>10</v>
      </c>
      <c r="AQ579" s="318">
        <f t="shared" si="1161"/>
        <v>2.564102564</v>
      </c>
      <c r="AR579" s="318">
        <f t="shared" si="1161"/>
        <v>2.631578947</v>
      </c>
      <c r="AS579" s="318">
        <f t="shared" si="1161"/>
        <v>2.702702703</v>
      </c>
      <c r="AT579" s="318">
        <f t="shared" si="1161"/>
        <v>2.777777778</v>
      </c>
      <c r="AU579" s="319">
        <f t="shared" si="9"/>
        <v>4.801849827</v>
      </c>
      <c r="AV579" s="320">
        <f t="shared" si="10"/>
        <v>4.684217823</v>
      </c>
    </row>
    <row r="580" ht="11.25" customHeight="1">
      <c r="A580" s="99" t="s">
        <v>1762</v>
      </c>
      <c r="B580" s="99" t="s">
        <v>1763</v>
      </c>
      <c r="C580" s="309">
        <v>0.88</v>
      </c>
      <c r="D580" s="310">
        <v>0.84</v>
      </c>
      <c r="E580" s="316">
        <v>0.8</v>
      </c>
      <c r="F580" s="309">
        <v>0.71</v>
      </c>
      <c r="G580" s="309">
        <v>0.67</v>
      </c>
      <c r="H580" s="309">
        <v>0.48</v>
      </c>
      <c r="I580" s="328">
        <v>0.0</v>
      </c>
      <c r="J580" s="322"/>
      <c r="K580" s="328">
        <v>0.0</v>
      </c>
      <c r="L580" s="404">
        <v>0.0</v>
      </c>
      <c r="M580" s="322"/>
      <c r="N580" s="357">
        <v>0.0</v>
      </c>
      <c r="O580" s="357">
        <v>0.0</v>
      </c>
      <c r="P580" s="405">
        <v>0.0</v>
      </c>
      <c r="Q580" s="405">
        <v>0.0</v>
      </c>
      <c r="R580" s="405">
        <v>0.0</v>
      </c>
      <c r="S580" s="325">
        <v>0.0</v>
      </c>
      <c r="T580" s="406">
        <v>0.0</v>
      </c>
      <c r="U580" s="325">
        <v>0.0</v>
      </c>
      <c r="V580" s="325">
        <v>0.0</v>
      </c>
      <c r="W580" s="325">
        <v>0.0</v>
      </c>
      <c r="X580" s="325">
        <v>0.0</v>
      </c>
      <c r="Y580" s="325">
        <v>0.0</v>
      </c>
      <c r="Z580" s="316">
        <f t="shared" si="3"/>
        <v>4.38</v>
      </c>
      <c r="AA580" s="317">
        <f t="shared" si="405"/>
        <v>4.761904762</v>
      </c>
      <c r="AB580" s="317">
        <f t="shared" ref="AB580:AF580" si="1162">IF(ISERROR((D580/E580-1)*100),"n/a",(D580/E580-1)*100)</f>
        <v>5</v>
      </c>
      <c r="AC580" s="318">
        <f t="shared" si="1162"/>
        <v>12.67605634</v>
      </c>
      <c r="AD580" s="318">
        <f t="shared" si="1162"/>
        <v>5.970149254</v>
      </c>
      <c r="AE580" s="318">
        <f t="shared" si="1162"/>
        <v>39.58333333</v>
      </c>
      <c r="AF580" s="318" t="str">
        <f t="shared" si="1162"/>
        <v>n/a</v>
      </c>
      <c r="AG580" s="318" t="str">
        <f t="shared" si="870"/>
        <v>n/a</v>
      </c>
      <c r="AH580" s="318" t="str">
        <f t="shared" si="871"/>
        <v>n/a</v>
      </c>
      <c r="AI580" s="318" t="str">
        <f t="shared" si="872"/>
        <v>n/a</v>
      </c>
      <c r="AJ580" s="318" t="str">
        <f t="shared" ref="AJ580:AT580" si="1163">IF(ISERROR((N580/O580-1)*100),"n/a",(N580/O580-1)*100)</f>
        <v>n/a</v>
      </c>
      <c r="AK580" s="318" t="str">
        <f t="shared" si="1163"/>
        <v>n/a</v>
      </c>
      <c r="AL580" s="318" t="str">
        <f t="shared" si="1163"/>
        <v>n/a</v>
      </c>
      <c r="AM580" s="318" t="str">
        <f t="shared" si="1163"/>
        <v>n/a</v>
      </c>
      <c r="AN580" s="318" t="str">
        <f t="shared" si="1163"/>
        <v>n/a</v>
      </c>
      <c r="AO580" s="318" t="str">
        <f t="shared" si="1163"/>
        <v>n/a</v>
      </c>
      <c r="AP580" s="318" t="str">
        <f t="shared" si="1163"/>
        <v>n/a</v>
      </c>
      <c r="AQ580" s="318" t="str">
        <f t="shared" si="1163"/>
        <v>n/a</v>
      </c>
      <c r="AR580" s="318" t="str">
        <f t="shared" si="1163"/>
        <v>n/a</v>
      </c>
      <c r="AS580" s="318" t="str">
        <f t="shared" si="1163"/>
        <v>n/a</v>
      </c>
      <c r="AT580" s="318" t="str">
        <f t="shared" si="1163"/>
        <v>n/a</v>
      </c>
      <c r="AU580" s="319">
        <f t="shared" si="9"/>
        <v>13.59828874</v>
      </c>
      <c r="AV580" s="320">
        <f t="shared" si="10"/>
        <v>14.88517566</v>
      </c>
    </row>
    <row r="581" ht="11.25" customHeight="1">
      <c r="A581" s="362" t="s">
        <v>1951</v>
      </c>
      <c r="B581" s="99" t="s">
        <v>1952</v>
      </c>
      <c r="C581" s="309">
        <v>0.68</v>
      </c>
      <c r="D581" s="310">
        <v>0.62</v>
      </c>
      <c r="E581" s="99">
        <v>0.6</v>
      </c>
      <c r="F581" s="258">
        <v>0.54</v>
      </c>
      <c r="G581" s="258">
        <v>0.52</v>
      </c>
      <c r="H581" s="258">
        <v>0.49</v>
      </c>
      <c r="I581" s="258">
        <v>0.48</v>
      </c>
      <c r="J581" s="258"/>
      <c r="K581" s="258">
        <v>0.48</v>
      </c>
      <c r="L581" s="99">
        <v>0.48</v>
      </c>
      <c r="M581" s="258"/>
      <c r="N581" s="232">
        <v>0.48</v>
      </c>
      <c r="O581" s="232">
        <v>0.8</v>
      </c>
      <c r="P581" s="55">
        <v>0.8</v>
      </c>
      <c r="Q581" s="55">
        <v>0.8</v>
      </c>
      <c r="R581" s="55">
        <v>0.8</v>
      </c>
      <c r="S581" s="55">
        <v>0.8</v>
      </c>
      <c r="T581" s="55">
        <v>0.8</v>
      </c>
      <c r="U581" s="55">
        <v>0.78</v>
      </c>
      <c r="V581" s="55">
        <v>0.6933</v>
      </c>
      <c r="W581" s="55">
        <v>0.56</v>
      </c>
      <c r="X581" s="55">
        <v>0.4801</v>
      </c>
      <c r="Y581" s="55">
        <v>0.1</v>
      </c>
      <c r="Z581" s="316">
        <f t="shared" si="3"/>
        <v>12.7834</v>
      </c>
      <c r="AA581" s="317">
        <f t="shared" si="405"/>
        <v>9.677419355</v>
      </c>
      <c r="AB581" s="317">
        <f t="shared" ref="AB581:AF581" si="1164">IF(ISERROR((D581/E581-1)*100),"n/a",(D581/E581-1)*100)</f>
        <v>3.333333333</v>
      </c>
      <c r="AC581" s="318">
        <f t="shared" si="1164"/>
        <v>11.11111111</v>
      </c>
      <c r="AD581" s="318">
        <f t="shared" si="1164"/>
        <v>3.846153846</v>
      </c>
      <c r="AE581" s="318">
        <f t="shared" si="1164"/>
        <v>6.12244898</v>
      </c>
      <c r="AF581" s="318">
        <f t="shared" si="1164"/>
        <v>2.083333333</v>
      </c>
      <c r="AG581" s="318">
        <f t="shared" si="870"/>
        <v>0</v>
      </c>
      <c r="AH581" s="318">
        <f t="shared" si="871"/>
        <v>0</v>
      </c>
      <c r="AI581" s="318">
        <f t="shared" si="872"/>
        <v>0</v>
      </c>
      <c r="AJ581" s="318">
        <f t="shared" ref="AJ581:AT581" si="1165">IF(ISERROR((N581/O581-1)*100),"n/a",(N581/O581-1)*100)</f>
        <v>-40</v>
      </c>
      <c r="AK581" s="318">
        <f t="shared" si="1165"/>
        <v>0</v>
      </c>
      <c r="AL581" s="318">
        <f t="shared" si="1165"/>
        <v>0</v>
      </c>
      <c r="AM581" s="318">
        <f t="shared" si="1165"/>
        <v>0</v>
      </c>
      <c r="AN581" s="318">
        <f t="shared" si="1165"/>
        <v>0</v>
      </c>
      <c r="AO581" s="318">
        <f t="shared" si="1165"/>
        <v>0</v>
      </c>
      <c r="AP581" s="318">
        <f t="shared" si="1165"/>
        <v>2.564102564</v>
      </c>
      <c r="AQ581" s="318">
        <f t="shared" si="1165"/>
        <v>12.50540891</v>
      </c>
      <c r="AR581" s="318">
        <f t="shared" si="1165"/>
        <v>23.80357143</v>
      </c>
      <c r="AS581" s="318">
        <f t="shared" si="1165"/>
        <v>16.64236617</v>
      </c>
      <c r="AT581" s="318">
        <f t="shared" si="1165"/>
        <v>380.1</v>
      </c>
      <c r="AU581" s="319">
        <f t="shared" si="9"/>
        <v>21.58946245</v>
      </c>
      <c r="AV581" s="320">
        <f t="shared" si="10"/>
        <v>85.23814576</v>
      </c>
    </row>
    <row r="582" ht="11.25" customHeight="1">
      <c r="A582" s="133" t="s">
        <v>992</v>
      </c>
      <c r="B582" s="99" t="s">
        <v>993</v>
      </c>
      <c r="C582" s="309">
        <v>0.98</v>
      </c>
      <c r="D582" s="310">
        <v>0.94</v>
      </c>
      <c r="E582" s="316">
        <v>0.9</v>
      </c>
      <c r="F582" s="309">
        <v>0.86</v>
      </c>
      <c r="G582" s="309">
        <v>0.82</v>
      </c>
      <c r="H582" s="309">
        <v>0.78</v>
      </c>
      <c r="I582" s="309">
        <v>0.74</v>
      </c>
      <c r="J582" s="322" t="s">
        <v>2154</v>
      </c>
      <c r="K582" s="309">
        <v>0.7</v>
      </c>
      <c r="L582" s="323">
        <v>0.66</v>
      </c>
      <c r="M582" s="322"/>
      <c r="N582" s="356">
        <v>0.62</v>
      </c>
      <c r="O582" s="356">
        <v>0.58</v>
      </c>
      <c r="P582" s="324">
        <v>0.54</v>
      </c>
      <c r="Q582" s="324">
        <v>0.5</v>
      </c>
      <c r="R582" s="324">
        <v>0.432</v>
      </c>
      <c r="S582" s="324">
        <v>0.36</v>
      </c>
      <c r="T582" s="324">
        <v>0.32799999999999996</v>
      </c>
      <c r="U582" s="324">
        <v>0.296</v>
      </c>
      <c r="V582" s="325">
        <v>0.288</v>
      </c>
      <c r="W582" s="325">
        <v>0.288</v>
      </c>
      <c r="X582" s="325">
        <v>0.288</v>
      </c>
      <c r="Y582" s="325">
        <v>0.288</v>
      </c>
      <c r="Z582" s="316">
        <f t="shared" si="3"/>
        <v>12.188</v>
      </c>
      <c r="AA582" s="317">
        <f t="shared" si="405"/>
        <v>4.255319149</v>
      </c>
      <c r="AB582" s="317">
        <f t="shared" ref="AB582:AF582" si="1166">IF(ISERROR((D582/E582-1)*100),"n/a",(D582/E582-1)*100)</f>
        <v>4.444444444</v>
      </c>
      <c r="AC582" s="318">
        <f t="shared" si="1166"/>
        <v>4.651162791</v>
      </c>
      <c r="AD582" s="318">
        <f t="shared" si="1166"/>
        <v>4.87804878</v>
      </c>
      <c r="AE582" s="318">
        <f t="shared" si="1166"/>
        <v>5.128205128</v>
      </c>
      <c r="AF582" s="318">
        <f t="shared" si="1166"/>
        <v>5.405405405</v>
      </c>
      <c r="AG582" s="318">
        <f t="shared" si="870"/>
        <v>5.714285714</v>
      </c>
      <c r="AH582" s="318">
        <f t="shared" si="871"/>
        <v>6.060606061</v>
      </c>
      <c r="AI582" s="318">
        <f t="shared" si="872"/>
        <v>6.451612903</v>
      </c>
      <c r="AJ582" s="318">
        <f t="shared" ref="AJ582:AT582" si="1167">IF(ISERROR((N582/O582-1)*100),"n/a",(N582/O582-1)*100)</f>
        <v>6.896551724</v>
      </c>
      <c r="AK582" s="318">
        <f t="shared" si="1167"/>
        <v>7.407407407</v>
      </c>
      <c r="AL582" s="318">
        <f t="shared" si="1167"/>
        <v>8</v>
      </c>
      <c r="AM582" s="318">
        <f t="shared" si="1167"/>
        <v>15.74074074</v>
      </c>
      <c r="AN582" s="318">
        <f t="shared" si="1167"/>
        <v>20</v>
      </c>
      <c r="AO582" s="318">
        <f t="shared" si="1167"/>
        <v>9.756097561</v>
      </c>
      <c r="AP582" s="318">
        <f t="shared" si="1167"/>
        <v>10.81081081</v>
      </c>
      <c r="AQ582" s="318">
        <f t="shared" si="1167"/>
        <v>2.777777778</v>
      </c>
      <c r="AR582" s="318">
        <f t="shared" si="1167"/>
        <v>0</v>
      </c>
      <c r="AS582" s="318">
        <f t="shared" si="1167"/>
        <v>0</v>
      </c>
      <c r="AT582" s="318">
        <f t="shared" si="1167"/>
        <v>0</v>
      </c>
      <c r="AU582" s="319">
        <f t="shared" si="9"/>
        <v>6.41892382</v>
      </c>
      <c r="AV582" s="320">
        <f t="shared" si="10"/>
        <v>4.919008259</v>
      </c>
    </row>
    <row r="583" ht="11.25" customHeight="1">
      <c r="A583" s="133" t="s">
        <v>994</v>
      </c>
      <c r="B583" s="99" t="s">
        <v>995</v>
      </c>
      <c r="C583" s="309">
        <v>1.4825</v>
      </c>
      <c r="D583" s="310">
        <v>1.3625</v>
      </c>
      <c r="E583" s="332">
        <v>1.24</v>
      </c>
      <c r="F583" s="309">
        <v>1.1275</v>
      </c>
      <c r="G583" s="309">
        <v>1.025</v>
      </c>
      <c r="H583" s="309">
        <v>0.925</v>
      </c>
      <c r="I583" s="309">
        <v>0.835</v>
      </c>
      <c r="J583" s="322"/>
      <c r="K583" s="309">
        <v>0.785</v>
      </c>
      <c r="L583" s="323">
        <v>0.75</v>
      </c>
      <c r="M583" s="322"/>
      <c r="N583" s="356">
        <v>0.725</v>
      </c>
      <c r="O583" s="356">
        <v>0.71</v>
      </c>
      <c r="P583" s="324">
        <v>0.695</v>
      </c>
      <c r="Q583" s="324">
        <v>0.68</v>
      </c>
      <c r="R583" s="325">
        <v>0.665</v>
      </c>
      <c r="S583" s="325">
        <v>0.665</v>
      </c>
      <c r="T583" s="325">
        <v>0.665</v>
      </c>
      <c r="U583" s="325">
        <v>0.665</v>
      </c>
      <c r="V583" s="325">
        <v>0.665</v>
      </c>
      <c r="W583" s="325">
        <v>0.665</v>
      </c>
      <c r="X583" s="325">
        <v>0.665</v>
      </c>
      <c r="Y583" s="325">
        <v>0.665</v>
      </c>
      <c r="Z583" s="316">
        <f t="shared" si="3"/>
        <v>17.6625</v>
      </c>
      <c r="AA583" s="317">
        <f t="shared" si="405"/>
        <v>8.80733945</v>
      </c>
      <c r="AB583" s="317">
        <f t="shared" ref="AB583:AF583" si="1168">IF(ISERROR((D583/E583-1)*100),"n/a",(D583/E583-1)*100)</f>
        <v>9.879032258</v>
      </c>
      <c r="AC583" s="318">
        <f t="shared" si="1168"/>
        <v>9.977827051</v>
      </c>
      <c r="AD583" s="318">
        <f t="shared" si="1168"/>
        <v>10</v>
      </c>
      <c r="AE583" s="318">
        <f t="shared" si="1168"/>
        <v>10.81081081</v>
      </c>
      <c r="AF583" s="318">
        <f t="shared" si="1168"/>
        <v>10.77844311</v>
      </c>
      <c r="AG583" s="318">
        <f t="shared" si="870"/>
        <v>6.369426752</v>
      </c>
      <c r="AH583" s="318">
        <f t="shared" si="871"/>
        <v>4.666666667</v>
      </c>
      <c r="AI583" s="318">
        <f t="shared" si="872"/>
        <v>3.448275862</v>
      </c>
      <c r="AJ583" s="318">
        <f t="shared" ref="AJ583:AT583" si="1169">IF(ISERROR((N583/O583-1)*100),"n/a",(N583/O583-1)*100)</f>
        <v>2.112676056</v>
      </c>
      <c r="AK583" s="318">
        <f t="shared" si="1169"/>
        <v>2.158273381</v>
      </c>
      <c r="AL583" s="318">
        <f t="shared" si="1169"/>
        <v>2.205882353</v>
      </c>
      <c r="AM583" s="318">
        <f t="shared" si="1169"/>
        <v>2.255639098</v>
      </c>
      <c r="AN583" s="318">
        <f t="shared" si="1169"/>
        <v>0</v>
      </c>
      <c r="AO583" s="318">
        <f t="shared" si="1169"/>
        <v>0</v>
      </c>
      <c r="AP583" s="318">
        <f t="shared" si="1169"/>
        <v>0</v>
      </c>
      <c r="AQ583" s="318">
        <f t="shared" si="1169"/>
        <v>0</v>
      </c>
      <c r="AR583" s="318">
        <f t="shared" si="1169"/>
        <v>0</v>
      </c>
      <c r="AS583" s="318">
        <f t="shared" si="1169"/>
        <v>0</v>
      </c>
      <c r="AT583" s="318">
        <f t="shared" si="1169"/>
        <v>0</v>
      </c>
      <c r="AU583" s="319">
        <f t="shared" si="9"/>
        <v>4.173514643</v>
      </c>
      <c r="AV583" s="320">
        <f t="shared" si="10"/>
        <v>4.308613565</v>
      </c>
    </row>
    <row r="584" ht="11.25" customHeight="1">
      <c r="A584" s="181" t="s">
        <v>1764</v>
      </c>
      <c r="B584" s="122" t="s">
        <v>1765</v>
      </c>
      <c r="C584" s="309">
        <v>2.0</v>
      </c>
      <c r="D584" s="310">
        <v>1.84</v>
      </c>
      <c r="E584" s="310">
        <v>1.68</v>
      </c>
      <c r="F584" s="311">
        <v>1.4</v>
      </c>
      <c r="G584" s="311">
        <v>1.2</v>
      </c>
      <c r="H584" s="311">
        <v>0.84</v>
      </c>
      <c r="I584" s="311">
        <v>0.0</v>
      </c>
      <c r="J584" s="312"/>
      <c r="K584" s="311">
        <v>0.0</v>
      </c>
      <c r="L584" s="313">
        <v>0.0</v>
      </c>
      <c r="M584" s="312"/>
      <c r="N584" s="359">
        <v>0.0</v>
      </c>
      <c r="O584" s="359">
        <v>0.0</v>
      </c>
      <c r="P584" s="358">
        <v>0.0</v>
      </c>
      <c r="Q584" s="358">
        <v>0.0</v>
      </c>
      <c r="R584" s="358">
        <v>0.0</v>
      </c>
      <c r="S584" s="358">
        <v>0.0</v>
      </c>
      <c r="T584" s="358">
        <v>0.0</v>
      </c>
      <c r="U584" s="315">
        <v>0.0</v>
      </c>
      <c r="V584" s="315">
        <v>0.0</v>
      </c>
      <c r="W584" s="315">
        <v>0.0</v>
      </c>
      <c r="X584" s="315">
        <v>0.0</v>
      </c>
      <c r="Y584" s="315">
        <v>0.0</v>
      </c>
      <c r="Z584" s="316">
        <f t="shared" si="3"/>
        <v>8.96</v>
      </c>
      <c r="AA584" s="317">
        <f t="shared" si="405"/>
        <v>8.695652174</v>
      </c>
      <c r="AB584" s="317">
        <f t="shared" ref="AB584:AF584" si="1170">IF(ISERROR((D584/E584-1)*100),"n/a",(D584/E584-1)*100)</f>
        <v>9.523809524</v>
      </c>
      <c r="AC584" s="318">
        <f t="shared" si="1170"/>
        <v>20</v>
      </c>
      <c r="AD584" s="318">
        <f t="shared" si="1170"/>
        <v>16.66666667</v>
      </c>
      <c r="AE584" s="318">
        <f t="shared" si="1170"/>
        <v>42.85714286</v>
      </c>
      <c r="AF584" s="318" t="str">
        <f t="shared" si="1170"/>
        <v>n/a</v>
      </c>
      <c r="AG584" s="318" t="str">
        <f t="shared" si="870"/>
        <v>n/a</v>
      </c>
      <c r="AH584" s="318" t="str">
        <f t="shared" si="871"/>
        <v>n/a</v>
      </c>
      <c r="AI584" s="318" t="str">
        <f t="shared" si="872"/>
        <v>n/a</v>
      </c>
      <c r="AJ584" s="318" t="str">
        <f t="shared" ref="AJ584:AT584" si="1171">IF(ISERROR((N584/O584-1)*100),"n/a",(N584/O584-1)*100)</f>
        <v>n/a</v>
      </c>
      <c r="AK584" s="318" t="str">
        <f t="shared" si="1171"/>
        <v>n/a</v>
      </c>
      <c r="AL584" s="318" t="str">
        <f t="shared" si="1171"/>
        <v>n/a</v>
      </c>
      <c r="AM584" s="318" t="str">
        <f t="shared" si="1171"/>
        <v>n/a</v>
      </c>
      <c r="AN584" s="318" t="str">
        <f t="shared" si="1171"/>
        <v>n/a</v>
      </c>
      <c r="AO584" s="318" t="str">
        <f t="shared" si="1171"/>
        <v>n/a</v>
      </c>
      <c r="AP584" s="318" t="str">
        <f t="shared" si="1171"/>
        <v>n/a</v>
      </c>
      <c r="AQ584" s="318" t="str">
        <f t="shared" si="1171"/>
        <v>n/a</v>
      </c>
      <c r="AR584" s="318" t="str">
        <f t="shared" si="1171"/>
        <v>n/a</v>
      </c>
      <c r="AS584" s="318" t="str">
        <f t="shared" si="1171"/>
        <v>n/a</v>
      </c>
      <c r="AT584" s="318" t="str">
        <f t="shared" si="1171"/>
        <v>n/a</v>
      </c>
      <c r="AU584" s="319">
        <f t="shared" si="9"/>
        <v>19.54865424</v>
      </c>
      <c r="AV584" s="320">
        <f t="shared" si="10"/>
        <v>13.87516101</v>
      </c>
    </row>
    <row r="585" ht="11.25" customHeight="1">
      <c r="A585" s="133" t="s">
        <v>996</v>
      </c>
      <c r="B585" s="99" t="s">
        <v>997</v>
      </c>
      <c r="C585" s="309">
        <v>2.65</v>
      </c>
      <c r="D585" s="310">
        <v>2.64</v>
      </c>
      <c r="E585" s="310">
        <v>2.54</v>
      </c>
      <c r="F585" s="309">
        <v>2.36</v>
      </c>
      <c r="G585" s="309">
        <v>2.18</v>
      </c>
      <c r="H585" s="309">
        <v>2.02</v>
      </c>
      <c r="I585" s="309">
        <v>1.86</v>
      </c>
      <c r="J585" s="322"/>
      <c r="K585" s="309">
        <v>1.69</v>
      </c>
      <c r="L585" s="323">
        <v>1.55</v>
      </c>
      <c r="M585" s="322"/>
      <c r="N585" s="356">
        <v>1.37</v>
      </c>
      <c r="O585" s="357">
        <v>1.2</v>
      </c>
      <c r="P585" s="324">
        <v>1.19</v>
      </c>
      <c r="Q585" s="324">
        <v>1.08</v>
      </c>
      <c r="R585" s="324">
        <v>0.96</v>
      </c>
      <c r="S585" s="324">
        <v>0.85</v>
      </c>
      <c r="T585" s="324">
        <v>0.72</v>
      </c>
      <c r="U585" s="324">
        <v>0.15</v>
      </c>
      <c r="V585" s="325">
        <v>0.0</v>
      </c>
      <c r="W585" s="325">
        <v>0.0</v>
      </c>
      <c r="X585" s="325">
        <v>1.0</v>
      </c>
      <c r="Y585" s="324">
        <v>2.8</v>
      </c>
      <c r="Z585" s="316">
        <f t="shared" si="3"/>
        <v>30.81</v>
      </c>
      <c r="AA585" s="317">
        <f t="shared" si="405"/>
        <v>0.3787878788</v>
      </c>
      <c r="AB585" s="317">
        <f t="shared" ref="AB585:AF585" si="1172">IF(ISERROR((D585/E585-1)*100),"n/a",(D585/E585-1)*100)</f>
        <v>3.937007874</v>
      </c>
      <c r="AC585" s="318">
        <f t="shared" si="1172"/>
        <v>7.627118644</v>
      </c>
      <c r="AD585" s="318">
        <f t="shared" si="1172"/>
        <v>8.256880734</v>
      </c>
      <c r="AE585" s="318">
        <f t="shared" si="1172"/>
        <v>7.920792079</v>
      </c>
      <c r="AF585" s="318">
        <f t="shared" si="1172"/>
        <v>8.602150538</v>
      </c>
      <c r="AG585" s="318">
        <f t="shared" si="870"/>
        <v>10.0591716</v>
      </c>
      <c r="AH585" s="318">
        <f t="shared" si="871"/>
        <v>9.032258065</v>
      </c>
      <c r="AI585" s="318">
        <f t="shared" si="872"/>
        <v>13.13868613</v>
      </c>
      <c r="AJ585" s="318">
        <f t="shared" ref="AJ585:AT585" si="1173">IF(ISERROR((N585/O585-1)*100),"n/a",(N585/O585-1)*100)</f>
        <v>14.16666667</v>
      </c>
      <c r="AK585" s="318">
        <f t="shared" si="1173"/>
        <v>0.8403361345</v>
      </c>
      <c r="AL585" s="318">
        <f t="shared" si="1173"/>
        <v>10.18518519</v>
      </c>
      <c r="AM585" s="318">
        <f t="shared" si="1173"/>
        <v>12.5</v>
      </c>
      <c r="AN585" s="318">
        <f t="shared" si="1173"/>
        <v>12.94117647</v>
      </c>
      <c r="AO585" s="318">
        <f t="shared" si="1173"/>
        <v>18.05555556</v>
      </c>
      <c r="AP585" s="318">
        <f t="shared" si="1173"/>
        <v>380</v>
      </c>
      <c r="AQ585" s="318" t="str">
        <f t="shared" si="1173"/>
        <v>n/a</v>
      </c>
      <c r="AR585" s="318" t="str">
        <f t="shared" si="1173"/>
        <v>n/a</v>
      </c>
      <c r="AS585" s="318">
        <f t="shared" si="1173"/>
        <v>-100</v>
      </c>
      <c r="AT585" s="318">
        <f t="shared" si="1173"/>
        <v>-64.28571429</v>
      </c>
      <c r="AU585" s="319">
        <f t="shared" si="9"/>
        <v>19.63089218</v>
      </c>
      <c r="AV585" s="320">
        <f t="shared" si="10"/>
        <v>94.92565086</v>
      </c>
    </row>
    <row r="586" ht="11.25" customHeight="1">
      <c r="A586" s="133" t="s">
        <v>998</v>
      </c>
      <c r="B586" s="99" t="s">
        <v>999</v>
      </c>
      <c r="C586" s="309">
        <v>3.53</v>
      </c>
      <c r="D586" s="310">
        <v>3.245</v>
      </c>
      <c r="E586" s="310">
        <v>2.7199999999999998</v>
      </c>
      <c r="F586" s="328">
        <v>2.46</v>
      </c>
      <c r="G586" s="309">
        <v>2.43</v>
      </c>
      <c r="H586" s="309">
        <v>2.125</v>
      </c>
      <c r="I586" s="309">
        <v>1.292336</v>
      </c>
      <c r="J586" s="322"/>
      <c r="K586" s="309">
        <v>1.108964</v>
      </c>
      <c r="L586" s="323">
        <v>0.943056</v>
      </c>
      <c r="M586" s="322"/>
      <c r="N586" s="356">
        <v>0.794612</v>
      </c>
      <c r="O586" s="356">
        <v>0.7160239999999999</v>
      </c>
      <c r="P586" s="324">
        <v>0.681096</v>
      </c>
      <c r="Q586" s="324">
        <v>0.6112399999999999</v>
      </c>
      <c r="R586" s="324">
        <v>0.532652</v>
      </c>
      <c r="S586" s="324">
        <v>0.47589400000000004</v>
      </c>
      <c r="T586" s="324">
        <v>0.384208</v>
      </c>
      <c r="U586" s="324">
        <v>0.30125399999999997</v>
      </c>
      <c r="V586" s="325">
        <v>0.270692</v>
      </c>
      <c r="W586" s="325">
        <v>0.270692</v>
      </c>
      <c r="X586" s="325">
        <v>0.270692</v>
      </c>
      <c r="Y586" s="325">
        <v>0.270692</v>
      </c>
      <c r="Z586" s="316">
        <f t="shared" si="3"/>
        <v>25.434104</v>
      </c>
      <c r="AA586" s="317">
        <f t="shared" si="405"/>
        <v>8.782742681</v>
      </c>
      <c r="AB586" s="317">
        <f t="shared" ref="AB586:AF586" si="1174">IF(ISERROR((D586/E586-1)*100),"n/a",(D586/E586-1)*100)</f>
        <v>19.30147059</v>
      </c>
      <c r="AC586" s="318">
        <f t="shared" si="1174"/>
        <v>10.56910569</v>
      </c>
      <c r="AD586" s="318">
        <f t="shared" si="1174"/>
        <v>1.234567901</v>
      </c>
      <c r="AE586" s="318">
        <f t="shared" si="1174"/>
        <v>14.35294118</v>
      </c>
      <c r="AF586" s="318">
        <f t="shared" si="1174"/>
        <v>64.43092199</v>
      </c>
      <c r="AG586" s="318">
        <f t="shared" si="870"/>
        <v>16.53543307</v>
      </c>
      <c r="AH586" s="318">
        <f t="shared" si="871"/>
        <v>17.59259259</v>
      </c>
      <c r="AI586" s="318">
        <f t="shared" si="872"/>
        <v>18.68131868</v>
      </c>
      <c r="AJ586" s="318">
        <f t="shared" ref="AJ586:AT586" si="1175">IF(ISERROR((N586/O586-1)*100),"n/a",(N586/O586-1)*100)</f>
        <v>10.97560976</v>
      </c>
      <c r="AK586" s="318">
        <f t="shared" si="1175"/>
        <v>5.128205128</v>
      </c>
      <c r="AL586" s="318">
        <f t="shared" si="1175"/>
        <v>11.42857143</v>
      </c>
      <c r="AM586" s="318">
        <f t="shared" si="1175"/>
        <v>14.75409836</v>
      </c>
      <c r="AN586" s="318">
        <f t="shared" si="1175"/>
        <v>11.9266055</v>
      </c>
      <c r="AO586" s="318">
        <f t="shared" si="1175"/>
        <v>23.86363636</v>
      </c>
      <c r="AP586" s="318">
        <f t="shared" si="1175"/>
        <v>27.53623188</v>
      </c>
      <c r="AQ586" s="318">
        <f t="shared" si="1175"/>
        <v>11.29032258</v>
      </c>
      <c r="AR586" s="318">
        <f t="shared" si="1175"/>
        <v>0</v>
      </c>
      <c r="AS586" s="318">
        <f t="shared" si="1175"/>
        <v>0</v>
      </c>
      <c r="AT586" s="318">
        <f t="shared" si="1175"/>
        <v>0</v>
      </c>
      <c r="AU586" s="319">
        <f t="shared" si="9"/>
        <v>14.41921877</v>
      </c>
      <c r="AV586" s="320">
        <f t="shared" si="10"/>
        <v>14.1167853</v>
      </c>
    </row>
    <row r="587" ht="11.25" customHeight="1">
      <c r="A587" s="99" t="s">
        <v>1000</v>
      </c>
      <c r="B587" s="99" t="s">
        <v>1001</v>
      </c>
      <c r="C587" s="309">
        <v>2.55</v>
      </c>
      <c r="D587" s="310">
        <v>2.4</v>
      </c>
      <c r="E587" s="310">
        <v>2.2</v>
      </c>
      <c r="F587" s="309">
        <v>2.1</v>
      </c>
      <c r="G587" s="328">
        <v>2.0</v>
      </c>
      <c r="H587" s="309">
        <v>1.8</v>
      </c>
      <c r="I587" s="309">
        <v>1.5</v>
      </c>
      <c r="J587" s="322"/>
      <c r="K587" s="309">
        <v>1.15</v>
      </c>
      <c r="L587" s="323">
        <v>0.95</v>
      </c>
      <c r="M587" s="322"/>
      <c r="N587" s="356">
        <v>0.75</v>
      </c>
      <c r="O587" s="357">
        <v>0.6</v>
      </c>
      <c r="P587" s="325">
        <v>0.6</v>
      </c>
      <c r="Q587" s="324">
        <v>0.55</v>
      </c>
      <c r="R587" s="324">
        <v>0.4875</v>
      </c>
      <c r="S587" s="325">
        <v>0.45</v>
      </c>
      <c r="T587" s="324">
        <v>0.4375</v>
      </c>
      <c r="U587" s="325">
        <v>0.4</v>
      </c>
      <c r="V587" s="325">
        <v>0.4</v>
      </c>
      <c r="W587" s="324">
        <v>0.375</v>
      </c>
      <c r="X587" s="324">
        <v>0.35</v>
      </c>
      <c r="Y587" s="324">
        <v>0.3</v>
      </c>
      <c r="Z587" s="316">
        <f t="shared" si="3"/>
        <v>22.35</v>
      </c>
      <c r="AA587" s="317">
        <f t="shared" si="405"/>
        <v>6.25</v>
      </c>
      <c r="AB587" s="317">
        <f t="shared" ref="AB587:AF587" si="1176">IF(ISERROR((D587/E587-1)*100),"n/a",(D587/E587-1)*100)</f>
        <v>9.090909091</v>
      </c>
      <c r="AC587" s="318">
        <f t="shared" si="1176"/>
        <v>4.761904762</v>
      </c>
      <c r="AD587" s="318">
        <f t="shared" si="1176"/>
        <v>5</v>
      </c>
      <c r="AE587" s="318">
        <f t="shared" si="1176"/>
        <v>11.11111111</v>
      </c>
      <c r="AF587" s="318">
        <f t="shared" si="1176"/>
        <v>20</v>
      </c>
      <c r="AG587" s="318">
        <f t="shared" si="870"/>
        <v>30.43478261</v>
      </c>
      <c r="AH587" s="318">
        <f t="shared" si="871"/>
        <v>21.05263158</v>
      </c>
      <c r="AI587" s="318">
        <f t="shared" si="872"/>
        <v>26.66666667</v>
      </c>
      <c r="AJ587" s="318">
        <f t="shared" ref="AJ587:AT587" si="1177">IF(ISERROR((N587/O587-1)*100),"n/a",(N587/O587-1)*100)</f>
        <v>25</v>
      </c>
      <c r="AK587" s="318">
        <f t="shared" si="1177"/>
        <v>0</v>
      </c>
      <c r="AL587" s="318">
        <f t="shared" si="1177"/>
        <v>9.090909091</v>
      </c>
      <c r="AM587" s="318">
        <f t="shared" si="1177"/>
        <v>12.82051282</v>
      </c>
      <c r="AN587" s="318">
        <f t="shared" si="1177"/>
        <v>8.333333333</v>
      </c>
      <c r="AO587" s="318">
        <f t="shared" si="1177"/>
        <v>2.857142857</v>
      </c>
      <c r="AP587" s="318">
        <f t="shared" si="1177"/>
        <v>9.375</v>
      </c>
      <c r="AQ587" s="318">
        <f t="shared" si="1177"/>
        <v>0</v>
      </c>
      <c r="AR587" s="318">
        <f t="shared" si="1177"/>
        <v>6.666666667</v>
      </c>
      <c r="AS587" s="318">
        <f t="shared" si="1177"/>
        <v>7.142857143</v>
      </c>
      <c r="AT587" s="318">
        <f t="shared" si="1177"/>
        <v>16.66666667</v>
      </c>
      <c r="AU587" s="319">
        <f t="shared" si="9"/>
        <v>11.61605472</v>
      </c>
      <c r="AV587" s="320">
        <f t="shared" si="10"/>
        <v>8.842292666</v>
      </c>
    </row>
    <row r="588" ht="11.25" customHeight="1">
      <c r="A588" s="331" t="s">
        <v>1003</v>
      </c>
      <c r="B588" s="331" t="s">
        <v>1004</v>
      </c>
      <c r="C588" s="309">
        <v>0.91</v>
      </c>
      <c r="D588" s="349">
        <v>0.76</v>
      </c>
      <c r="E588" s="310">
        <v>0.7200000000000001</v>
      </c>
      <c r="F588" s="343">
        <v>0.6</v>
      </c>
      <c r="G588" s="337">
        <v>0.57</v>
      </c>
      <c r="H588" s="343">
        <v>0.48</v>
      </c>
      <c r="I588" s="337">
        <v>0.42</v>
      </c>
      <c r="J588" s="338" t="s">
        <v>2154</v>
      </c>
      <c r="K588" s="343">
        <v>0.24</v>
      </c>
      <c r="L588" s="339">
        <v>0.23</v>
      </c>
      <c r="M588" s="338"/>
      <c r="N588" s="364">
        <v>0.2</v>
      </c>
      <c r="O588" s="365">
        <v>0.15</v>
      </c>
      <c r="P588" s="340">
        <v>0.0</v>
      </c>
      <c r="Q588" s="340">
        <v>0.0</v>
      </c>
      <c r="R588" s="340">
        <v>0.0</v>
      </c>
      <c r="S588" s="340">
        <v>0.0</v>
      </c>
      <c r="T588" s="340">
        <v>0.0</v>
      </c>
      <c r="U588" s="340">
        <v>0.0</v>
      </c>
      <c r="V588" s="340">
        <v>0.0</v>
      </c>
      <c r="W588" s="340">
        <v>0.0</v>
      </c>
      <c r="X588" s="340">
        <v>0.0</v>
      </c>
      <c r="Y588" s="340">
        <v>0.0</v>
      </c>
      <c r="Z588" s="316">
        <f t="shared" si="3"/>
        <v>5.28</v>
      </c>
      <c r="AA588" s="317">
        <f t="shared" si="405"/>
        <v>19.73684211</v>
      </c>
      <c r="AB588" s="317">
        <f t="shared" ref="AB588:AF588" si="1178">IF(ISERROR((D588/E588-1)*100),"n/a",(D588/E588-1)*100)</f>
        <v>5.555555556</v>
      </c>
      <c r="AC588" s="318">
        <f t="shared" si="1178"/>
        <v>20</v>
      </c>
      <c r="AD588" s="318">
        <f t="shared" si="1178"/>
        <v>5.263157895</v>
      </c>
      <c r="AE588" s="318">
        <f t="shared" si="1178"/>
        <v>18.75</v>
      </c>
      <c r="AF588" s="318">
        <f t="shared" si="1178"/>
        <v>14.28571429</v>
      </c>
      <c r="AG588" s="318">
        <f t="shared" si="870"/>
        <v>75</v>
      </c>
      <c r="AH588" s="318">
        <f t="shared" si="871"/>
        <v>4.347826087</v>
      </c>
      <c r="AI588" s="318">
        <f t="shared" si="872"/>
        <v>15</v>
      </c>
      <c r="AJ588" s="318">
        <f t="shared" ref="AJ588:AT588" si="1179">IF(ISERROR((N588/O588-1)*100),"n/a",(N588/O588-1)*100)</f>
        <v>33.33333333</v>
      </c>
      <c r="AK588" s="318" t="str">
        <f t="shared" si="1179"/>
        <v>n/a</v>
      </c>
      <c r="AL588" s="318" t="str">
        <f t="shared" si="1179"/>
        <v>n/a</v>
      </c>
      <c r="AM588" s="318" t="str">
        <f t="shared" si="1179"/>
        <v>n/a</v>
      </c>
      <c r="AN588" s="318" t="str">
        <f t="shared" si="1179"/>
        <v>n/a</v>
      </c>
      <c r="AO588" s="318" t="str">
        <f t="shared" si="1179"/>
        <v>n/a</v>
      </c>
      <c r="AP588" s="318" t="str">
        <f t="shared" si="1179"/>
        <v>n/a</v>
      </c>
      <c r="AQ588" s="318" t="str">
        <f t="shared" si="1179"/>
        <v>n/a</v>
      </c>
      <c r="AR588" s="318" t="str">
        <f t="shared" si="1179"/>
        <v>n/a</v>
      </c>
      <c r="AS588" s="318" t="str">
        <f t="shared" si="1179"/>
        <v>n/a</v>
      </c>
      <c r="AT588" s="318" t="str">
        <f t="shared" si="1179"/>
        <v>n/a</v>
      </c>
      <c r="AU588" s="319">
        <f t="shared" si="9"/>
        <v>21.12724293</v>
      </c>
      <c r="AV588" s="320">
        <f t="shared" si="10"/>
        <v>20.87040133</v>
      </c>
    </row>
    <row r="589" ht="11.25" customHeight="1">
      <c r="A589" s="181" t="s">
        <v>403</v>
      </c>
      <c r="B589" s="122" t="s">
        <v>404</v>
      </c>
      <c r="C589" s="309">
        <v>0.8</v>
      </c>
      <c r="D589" s="310">
        <v>0.78</v>
      </c>
      <c r="E589" s="330">
        <v>0.76</v>
      </c>
      <c r="F589" s="309">
        <v>0.75</v>
      </c>
      <c r="G589" s="309">
        <v>0.74</v>
      </c>
      <c r="H589" s="309">
        <v>0.73</v>
      </c>
      <c r="I589" s="309">
        <v>0.72</v>
      </c>
      <c r="J589" s="322"/>
      <c r="K589" s="309">
        <v>0.71</v>
      </c>
      <c r="L589" s="323">
        <v>0.7</v>
      </c>
      <c r="M589" s="322"/>
      <c r="N589" s="356">
        <v>0.69</v>
      </c>
      <c r="O589" s="357">
        <v>0.68</v>
      </c>
      <c r="P589" s="324">
        <v>0.67</v>
      </c>
      <c r="Q589" s="324">
        <v>0.63</v>
      </c>
      <c r="R589" s="324">
        <v>0.59</v>
      </c>
      <c r="S589" s="324">
        <v>0.512</v>
      </c>
      <c r="T589" s="324">
        <v>0.40266</v>
      </c>
      <c r="U589" s="324">
        <v>0.35731999999999997</v>
      </c>
      <c r="V589" s="324">
        <v>0.33602000000000004</v>
      </c>
      <c r="W589" s="324">
        <v>0.31466</v>
      </c>
      <c r="X589" s="324">
        <v>0.29332</v>
      </c>
      <c r="Y589" s="324">
        <v>0.26136</v>
      </c>
      <c r="Z589" s="316">
        <f t="shared" si="3"/>
        <v>12.42734</v>
      </c>
      <c r="AA589" s="317">
        <f t="shared" si="405"/>
        <v>2.564102564</v>
      </c>
      <c r="AB589" s="317">
        <f t="shared" ref="AB589:AF589" si="1180">IF(ISERROR((D589/E589-1)*100),"n/a",(D589/E589-1)*100)</f>
        <v>2.631578947</v>
      </c>
      <c r="AC589" s="318">
        <f t="shared" si="1180"/>
        <v>1.333333333</v>
      </c>
      <c r="AD589" s="318">
        <f t="shared" si="1180"/>
        <v>1.351351351</v>
      </c>
      <c r="AE589" s="318">
        <f t="shared" si="1180"/>
        <v>1.369863014</v>
      </c>
      <c r="AF589" s="318">
        <f t="shared" si="1180"/>
        <v>1.388888889</v>
      </c>
      <c r="AG589" s="318">
        <f t="shared" si="870"/>
        <v>1.408450704</v>
      </c>
      <c r="AH589" s="318">
        <f t="shared" si="871"/>
        <v>1.428571429</v>
      </c>
      <c r="AI589" s="318">
        <f t="shared" si="872"/>
        <v>1.449275362</v>
      </c>
      <c r="AJ589" s="318">
        <f t="shared" ref="AJ589:AT589" si="1181">IF(ISERROR((N589/O589-1)*100),"n/a",(N589/O589-1)*100)</f>
        <v>1.470588235</v>
      </c>
      <c r="AK589" s="318">
        <f t="shared" si="1181"/>
        <v>1.492537313</v>
      </c>
      <c r="AL589" s="318">
        <f t="shared" si="1181"/>
        <v>6.349206349</v>
      </c>
      <c r="AM589" s="318">
        <f t="shared" si="1181"/>
        <v>6.779661017</v>
      </c>
      <c r="AN589" s="318">
        <f t="shared" si="1181"/>
        <v>15.234375</v>
      </c>
      <c r="AO589" s="318">
        <f t="shared" si="1181"/>
        <v>27.15442309</v>
      </c>
      <c r="AP589" s="318">
        <f t="shared" si="1181"/>
        <v>12.6889063</v>
      </c>
      <c r="AQ589" s="318">
        <f t="shared" si="1181"/>
        <v>6.338908398</v>
      </c>
      <c r="AR589" s="318">
        <f t="shared" si="1181"/>
        <v>6.788279413</v>
      </c>
      <c r="AS589" s="318">
        <f t="shared" si="1181"/>
        <v>7.275330697</v>
      </c>
      <c r="AT589" s="318">
        <f t="shared" si="1181"/>
        <v>12.22834405</v>
      </c>
      <c r="AU589" s="319">
        <f t="shared" si="9"/>
        <v>5.936298773</v>
      </c>
      <c r="AV589" s="320">
        <f t="shared" si="10"/>
        <v>6.617721239</v>
      </c>
    </row>
    <row r="590" ht="11.25" customHeight="1">
      <c r="A590" s="133" t="s">
        <v>1953</v>
      </c>
      <c r="B590" s="99" t="s">
        <v>1954</v>
      </c>
      <c r="C590" s="309">
        <v>0.6</v>
      </c>
      <c r="D590" s="258">
        <v>0.5</v>
      </c>
      <c r="E590" s="99">
        <v>0.42</v>
      </c>
      <c r="F590" s="258">
        <v>0.35</v>
      </c>
      <c r="G590" s="258">
        <v>0.22</v>
      </c>
      <c r="H590" s="328">
        <v>0.0</v>
      </c>
      <c r="I590" s="328">
        <v>0.0</v>
      </c>
      <c r="J590" s="258"/>
      <c r="K590" s="328">
        <v>0.0</v>
      </c>
      <c r="L590" s="154">
        <v>0.69</v>
      </c>
      <c r="M590" s="258"/>
      <c r="N590" s="232">
        <v>0.89</v>
      </c>
      <c r="O590" s="232">
        <v>0.88</v>
      </c>
      <c r="P590" s="55">
        <v>0.87</v>
      </c>
      <c r="Q590" s="55">
        <v>0.84</v>
      </c>
      <c r="R590" s="55">
        <v>0.78</v>
      </c>
      <c r="S590" s="55">
        <v>0.59</v>
      </c>
      <c r="T590" s="55">
        <v>0.5</v>
      </c>
      <c r="U590" s="55">
        <v>0.425</v>
      </c>
      <c r="V590" s="55">
        <v>0.36</v>
      </c>
      <c r="W590" s="55">
        <v>0.305</v>
      </c>
      <c r="X590" s="55">
        <v>0.285</v>
      </c>
      <c r="Y590" s="55">
        <v>0.27</v>
      </c>
      <c r="Z590" s="316">
        <f t="shared" si="3"/>
        <v>9.775</v>
      </c>
      <c r="AA590" s="317">
        <f t="shared" si="405"/>
        <v>20</v>
      </c>
      <c r="AB590" s="317">
        <f t="shared" ref="AB590:AF590" si="1182">IF(ISERROR((D590/E590-1)*100),"n/a",(D590/E590-1)*100)</f>
        <v>19.04761905</v>
      </c>
      <c r="AC590" s="318">
        <f t="shared" si="1182"/>
        <v>20</v>
      </c>
      <c r="AD590" s="318">
        <f t="shared" si="1182"/>
        <v>59.09090909</v>
      </c>
      <c r="AE590" s="318" t="str">
        <f t="shared" si="1182"/>
        <v>n/a</v>
      </c>
      <c r="AF590" s="318" t="str">
        <f t="shared" si="1182"/>
        <v>n/a</v>
      </c>
      <c r="AG590" s="318" t="str">
        <f t="shared" si="870"/>
        <v>n/a</v>
      </c>
      <c r="AH590" s="318">
        <f t="shared" si="871"/>
        <v>-100</v>
      </c>
      <c r="AI590" s="318">
        <f t="shared" si="872"/>
        <v>-22.47191011</v>
      </c>
      <c r="AJ590" s="318">
        <f t="shared" ref="AJ590:AT590" si="1183">IF(ISERROR((N590/O590-1)*100),"n/a",(N590/O590-1)*100)</f>
        <v>1.136363636</v>
      </c>
      <c r="AK590" s="318">
        <f t="shared" si="1183"/>
        <v>1.149425287</v>
      </c>
      <c r="AL590" s="318">
        <f t="shared" si="1183"/>
        <v>3.571428571</v>
      </c>
      <c r="AM590" s="318">
        <f t="shared" si="1183"/>
        <v>7.692307692</v>
      </c>
      <c r="AN590" s="318">
        <f t="shared" si="1183"/>
        <v>32.20338983</v>
      </c>
      <c r="AO590" s="318">
        <f t="shared" si="1183"/>
        <v>18</v>
      </c>
      <c r="AP590" s="318">
        <f t="shared" si="1183"/>
        <v>17.64705882</v>
      </c>
      <c r="AQ590" s="318">
        <f t="shared" si="1183"/>
        <v>18.05555556</v>
      </c>
      <c r="AR590" s="318">
        <f t="shared" si="1183"/>
        <v>18.03278689</v>
      </c>
      <c r="AS590" s="318">
        <f t="shared" si="1183"/>
        <v>7.01754386</v>
      </c>
      <c r="AT590" s="318">
        <f t="shared" si="1183"/>
        <v>5.555555556</v>
      </c>
      <c r="AU590" s="319">
        <f t="shared" si="9"/>
        <v>7.39576669</v>
      </c>
      <c r="AV590" s="320">
        <f t="shared" si="10"/>
        <v>32.31484728</v>
      </c>
    </row>
    <row r="591" ht="11.25" customHeight="1">
      <c r="A591" s="133" t="s">
        <v>1766</v>
      </c>
      <c r="B591" s="99" t="s">
        <v>1767</v>
      </c>
      <c r="C591" s="309">
        <v>1.11</v>
      </c>
      <c r="D591" s="310">
        <v>0.99</v>
      </c>
      <c r="E591" s="316">
        <v>0.87</v>
      </c>
      <c r="F591" s="309">
        <v>0.78</v>
      </c>
      <c r="G591" s="309">
        <v>0.7</v>
      </c>
      <c r="H591" s="309">
        <v>0.62</v>
      </c>
      <c r="I591" s="309">
        <v>0.15</v>
      </c>
      <c r="J591" s="322"/>
      <c r="K591" s="328">
        <v>0.0</v>
      </c>
      <c r="L591" s="326">
        <v>0.0</v>
      </c>
      <c r="M591" s="322"/>
      <c r="N591" s="357">
        <v>0.0</v>
      </c>
      <c r="O591" s="357">
        <v>0.1</v>
      </c>
      <c r="P591" s="325">
        <v>0.4</v>
      </c>
      <c r="Q591" s="325">
        <v>0.4</v>
      </c>
      <c r="R591" s="324">
        <v>0.4</v>
      </c>
      <c r="S591" s="324">
        <v>0.2405</v>
      </c>
      <c r="T591" s="324">
        <v>0.146</v>
      </c>
      <c r="U591" s="324">
        <v>0.111</v>
      </c>
      <c r="V591" s="325">
        <v>0.086</v>
      </c>
      <c r="W591" s="325">
        <v>0.086</v>
      </c>
      <c r="X591" s="324">
        <v>0.086</v>
      </c>
      <c r="Y591" s="324">
        <v>0.084</v>
      </c>
      <c r="Z591" s="316">
        <f t="shared" si="3"/>
        <v>7.3595</v>
      </c>
      <c r="AA591" s="317">
        <f t="shared" si="405"/>
        <v>12.12121212</v>
      </c>
      <c r="AB591" s="317">
        <f t="shared" ref="AB591:AF591" si="1184">IF(ISERROR((D591/E591-1)*100),"n/a",(D591/E591-1)*100)</f>
        <v>13.79310345</v>
      </c>
      <c r="AC591" s="318">
        <f t="shared" si="1184"/>
        <v>11.53846154</v>
      </c>
      <c r="AD591" s="318">
        <f t="shared" si="1184"/>
        <v>11.42857143</v>
      </c>
      <c r="AE591" s="318">
        <f t="shared" si="1184"/>
        <v>12.90322581</v>
      </c>
      <c r="AF591" s="318">
        <f t="shared" si="1184"/>
        <v>313.3333333</v>
      </c>
      <c r="AG591" s="318" t="str">
        <f t="shared" si="870"/>
        <v>n/a</v>
      </c>
      <c r="AH591" s="318" t="str">
        <f t="shared" si="871"/>
        <v>n/a</v>
      </c>
      <c r="AI591" s="318" t="str">
        <f t="shared" si="872"/>
        <v>n/a</v>
      </c>
      <c r="AJ591" s="318">
        <f t="shared" ref="AJ591:AT591" si="1185">IF(ISERROR((N591/O591-1)*100),"n/a",(N591/O591-1)*100)</f>
        <v>-100</v>
      </c>
      <c r="AK591" s="318">
        <f t="shared" si="1185"/>
        <v>-75</v>
      </c>
      <c r="AL591" s="318">
        <f t="shared" si="1185"/>
        <v>0</v>
      </c>
      <c r="AM591" s="318">
        <f t="shared" si="1185"/>
        <v>0</v>
      </c>
      <c r="AN591" s="318">
        <f t="shared" si="1185"/>
        <v>66.32016632</v>
      </c>
      <c r="AO591" s="318">
        <f t="shared" si="1185"/>
        <v>64.7260274</v>
      </c>
      <c r="AP591" s="318">
        <f t="shared" si="1185"/>
        <v>31.53153153</v>
      </c>
      <c r="AQ591" s="318">
        <f t="shared" si="1185"/>
        <v>29.06976744</v>
      </c>
      <c r="AR591" s="318">
        <f t="shared" si="1185"/>
        <v>0</v>
      </c>
      <c r="AS591" s="318">
        <f t="shared" si="1185"/>
        <v>0</v>
      </c>
      <c r="AT591" s="318">
        <f t="shared" si="1185"/>
        <v>2.380952381</v>
      </c>
      <c r="AU591" s="319">
        <f t="shared" si="9"/>
        <v>23.18507957</v>
      </c>
      <c r="AV591" s="320">
        <f t="shared" si="10"/>
        <v>85.09724554</v>
      </c>
    </row>
    <row r="592" ht="11.25" customHeight="1">
      <c r="A592" s="133" t="s">
        <v>1768</v>
      </c>
      <c r="B592" s="99" t="s">
        <v>1769</v>
      </c>
      <c r="C592" s="309">
        <v>0.6756</v>
      </c>
      <c r="D592" s="310">
        <v>0.5874</v>
      </c>
      <c r="E592" s="316">
        <v>0.511</v>
      </c>
      <c r="F592" s="309">
        <v>0.445</v>
      </c>
      <c r="G592" s="309">
        <v>0.3865</v>
      </c>
      <c r="H592" s="309">
        <v>0.33449999999999996</v>
      </c>
      <c r="I592" s="309">
        <v>0.225</v>
      </c>
      <c r="J592" s="322"/>
      <c r="K592" s="328">
        <v>0.0</v>
      </c>
      <c r="L592" s="326">
        <v>0.0</v>
      </c>
      <c r="M592" s="322"/>
      <c r="N592" s="357">
        <v>0.0</v>
      </c>
      <c r="O592" s="357">
        <v>0.0</v>
      </c>
      <c r="P592" s="325">
        <v>0.0</v>
      </c>
      <c r="Q592" s="325">
        <v>0.0</v>
      </c>
      <c r="R592" s="325">
        <v>0.0</v>
      </c>
      <c r="S592" s="325">
        <v>0.0</v>
      </c>
      <c r="T592" s="325">
        <v>0.0</v>
      </c>
      <c r="U592" s="325">
        <v>0.0</v>
      </c>
      <c r="V592" s="325">
        <v>0.0</v>
      </c>
      <c r="W592" s="325">
        <v>0.0</v>
      </c>
      <c r="X592" s="325">
        <v>0.0</v>
      </c>
      <c r="Y592" s="325">
        <v>0.0</v>
      </c>
      <c r="Z592" s="316">
        <f t="shared" si="3"/>
        <v>3.165</v>
      </c>
      <c r="AA592" s="317">
        <f t="shared" si="405"/>
        <v>15.01532176</v>
      </c>
      <c r="AB592" s="317">
        <f t="shared" ref="AB592:AF592" si="1186">IF(ISERROR((D592/E592-1)*100),"n/a",(D592/E592-1)*100)</f>
        <v>14.95107632</v>
      </c>
      <c r="AC592" s="318">
        <f t="shared" si="1186"/>
        <v>14.83146067</v>
      </c>
      <c r="AD592" s="318">
        <f t="shared" si="1186"/>
        <v>15.13583441</v>
      </c>
      <c r="AE592" s="318">
        <f t="shared" si="1186"/>
        <v>15.54559043</v>
      </c>
      <c r="AF592" s="318">
        <f t="shared" si="1186"/>
        <v>48.66666667</v>
      </c>
      <c r="AG592" s="318" t="str">
        <f t="shared" si="870"/>
        <v>n/a</v>
      </c>
      <c r="AH592" s="318" t="str">
        <f t="shared" si="871"/>
        <v>n/a</v>
      </c>
      <c r="AI592" s="318" t="str">
        <f t="shared" si="872"/>
        <v>n/a</v>
      </c>
      <c r="AJ592" s="318" t="str">
        <f t="shared" ref="AJ592:AT592" si="1187">IF(ISERROR((N592/O592-1)*100),"n/a",(N592/O592-1)*100)</f>
        <v>n/a</v>
      </c>
      <c r="AK592" s="318" t="str">
        <f t="shared" si="1187"/>
        <v>n/a</v>
      </c>
      <c r="AL592" s="318" t="str">
        <f t="shared" si="1187"/>
        <v>n/a</v>
      </c>
      <c r="AM592" s="318" t="str">
        <f t="shared" si="1187"/>
        <v>n/a</v>
      </c>
      <c r="AN592" s="318" t="str">
        <f t="shared" si="1187"/>
        <v>n/a</v>
      </c>
      <c r="AO592" s="318" t="str">
        <f t="shared" si="1187"/>
        <v>n/a</v>
      </c>
      <c r="AP592" s="318" t="str">
        <f t="shared" si="1187"/>
        <v>n/a</v>
      </c>
      <c r="AQ592" s="318" t="str">
        <f t="shared" si="1187"/>
        <v>n/a</v>
      </c>
      <c r="AR592" s="318" t="str">
        <f t="shared" si="1187"/>
        <v>n/a</v>
      </c>
      <c r="AS592" s="318" t="str">
        <f t="shared" si="1187"/>
        <v>n/a</v>
      </c>
      <c r="AT592" s="318" t="str">
        <f t="shared" si="1187"/>
        <v>n/a</v>
      </c>
      <c r="AU592" s="319">
        <f t="shared" si="9"/>
        <v>20.69099171</v>
      </c>
      <c r="AV592" s="320">
        <f t="shared" si="10"/>
        <v>13.70742338</v>
      </c>
    </row>
    <row r="593" ht="12.0" customHeight="1">
      <c r="A593" s="331" t="s">
        <v>1770</v>
      </c>
      <c r="B593" s="331" t="s">
        <v>1771</v>
      </c>
      <c r="C593" s="309">
        <v>1.4</v>
      </c>
      <c r="D593" s="310">
        <v>1.34</v>
      </c>
      <c r="E593" s="332">
        <v>1.28</v>
      </c>
      <c r="F593" s="309">
        <v>1.25</v>
      </c>
      <c r="G593" s="309">
        <v>1.23</v>
      </c>
      <c r="H593" s="309">
        <v>1.21</v>
      </c>
      <c r="I593" s="328">
        <v>1.19</v>
      </c>
      <c r="J593" s="322"/>
      <c r="K593" s="328">
        <v>1.19</v>
      </c>
      <c r="L593" s="326">
        <v>1.19</v>
      </c>
      <c r="M593" s="322"/>
      <c r="N593" s="355">
        <v>1.19</v>
      </c>
      <c r="O593" s="355">
        <v>1.19</v>
      </c>
      <c r="P593" s="292">
        <v>1.19</v>
      </c>
      <c r="Q593" s="292">
        <v>1.17</v>
      </c>
      <c r="R593" s="292">
        <v>1.15</v>
      </c>
      <c r="S593" s="292">
        <v>1.12</v>
      </c>
      <c r="T593" s="292">
        <v>1.1</v>
      </c>
      <c r="U593" s="324">
        <v>1.08</v>
      </c>
      <c r="V593" s="324">
        <v>1.06</v>
      </c>
      <c r="W593" s="324">
        <v>1.04</v>
      </c>
      <c r="X593" s="324">
        <v>1.02</v>
      </c>
      <c r="Y593" s="324">
        <v>0.99</v>
      </c>
      <c r="Z593" s="316">
        <f t="shared" si="3"/>
        <v>24.58</v>
      </c>
      <c r="AA593" s="317">
        <f t="shared" si="405"/>
        <v>4.47761194</v>
      </c>
      <c r="AB593" s="317">
        <f t="shared" ref="AB593:AF593" si="1188">IF(ISERROR((D593/E593-1)*100),"n/a",(D593/E593-1)*100)</f>
        <v>4.6875</v>
      </c>
      <c r="AC593" s="318">
        <f t="shared" si="1188"/>
        <v>2.4</v>
      </c>
      <c r="AD593" s="318">
        <f t="shared" si="1188"/>
        <v>1.62601626</v>
      </c>
      <c r="AE593" s="318">
        <f t="shared" si="1188"/>
        <v>1.652892562</v>
      </c>
      <c r="AF593" s="318">
        <f t="shared" si="1188"/>
        <v>1.680672269</v>
      </c>
      <c r="AG593" s="318">
        <f t="shared" si="870"/>
        <v>0</v>
      </c>
      <c r="AH593" s="318">
        <f t="shared" si="871"/>
        <v>0</v>
      </c>
      <c r="AI593" s="318">
        <f t="shared" si="872"/>
        <v>0</v>
      </c>
      <c r="AJ593" s="318">
        <f t="shared" ref="AJ593:AT593" si="1189">IF(ISERROR((N593/O593-1)*100),"n/a",(N593/O593-1)*100)</f>
        <v>0</v>
      </c>
      <c r="AK593" s="318">
        <f t="shared" si="1189"/>
        <v>0</v>
      </c>
      <c r="AL593" s="318">
        <f t="shared" si="1189"/>
        <v>1.709401709</v>
      </c>
      <c r="AM593" s="318">
        <f t="shared" si="1189"/>
        <v>1.739130435</v>
      </c>
      <c r="AN593" s="318">
        <f t="shared" si="1189"/>
        <v>2.678571429</v>
      </c>
      <c r="AO593" s="318">
        <f t="shared" si="1189"/>
        <v>1.818181818</v>
      </c>
      <c r="AP593" s="318">
        <f t="shared" si="1189"/>
        <v>1.851851852</v>
      </c>
      <c r="AQ593" s="318">
        <f t="shared" si="1189"/>
        <v>1.886792453</v>
      </c>
      <c r="AR593" s="318">
        <f t="shared" si="1189"/>
        <v>1.923076923</v>
      </c>
      <c r="AS593" s="318">
        <f t="shared" si="1189"/>
        <v>1.960784314</v>
      </c>
      <c r="AT593" s="318">
        <f t="shared" si="1189"/>
        <v>3.03030303</v>
      </c>
      <c r="AU593" s="319">
        <f t="shared" si="9"/>
        <v>1.75613935</v>
      </c>
      <c r="AV593" s="320">
        <f t="shared" si="10"/>
        <v>1.346416979</v>
      </c>
    </row>
    <row r="594" ht="11.25" customHeight="1">
      <c r="A594" s="133" t="s">
        <v>1772</v>
      </c>
      <c r="B594" s="99" t="s">
        <v>1773</v>
      </c>
      <c r="C594" s="309">
        <v>0.27</v>
      </c>
      <c r="D594" s="310">
        <v>0.26</v>
      </c>
      <c r="E594" s="310">
        <v>0.25</v>
      </c>
      <c r="F594" s="309">
        <v>0.24</v>
      </c>
      <c r="G594" s="309">
        <v>0.21</v>
      </c>
      <c r="H594" s="309">
        <v>0.165</v>
      </c>
      <c r="I594" s="328">
        <v>0.0</v>
      </c>
      <c r="J594" s="322"/>
      <c r="K594" s="328">
        <v>0.0</v>
      </c>
      <c r="L594" s="326">
        <v>0.0</v>
      </c>
      <c r="M594" s="322"/>
      <c r="N594" s="357">
        <v>0.0</v>
      </c>
      <c r="O594" s="357">
        <v>0.025</v>
      </c>
      <c r="P594" s="325">
        <v>0.075</v>
      </c>
      <c r="Q594" s="325">
        <v>0.19</v>
      </c>
      <c r="R594" s="325">
        <v>0.19</v>
      </c>
      <c r="S594" s="325">
        <v>0.25</v>
      </c>
      <c r="T594" s="324">
        <v>0.29</v>
      </c>
      <c r="U594" s="325">
        <v>0.275</v>
      </c>
      <c r="V594" s="324">
        <v>0.375</v>
      </c>
      <c r="W594" s="324">
        <v>0.35</v>
      </c>
      <c r="X594" s="325">
        <v>0.3</v>
      </c>
      <c r="Y594" s="324">
        <v>0.35</v>
      </c>
      <c r="Z594" s="316">
        <f t="shared" si="3"/>
        <v>4.065</v>
      </c>
      <c r="AA594" s="317">
        <f t="shared" si="405"/>
        <v>3.846153846</v>
      </c>
      <c r="AB594" s="317">
        <f t="shared" ref="AB594:AF594" si="1190">IF(ISERROR((D594/E594-1)*100),"n/a",(D594/E594-1)*100)</f>
        <v>4</v>
      </c>
      <c r="AC594" s="318">
        <f t="shared" si="1190"/>
        <v>4.166666667</v>
      </c>
      <c r="AD594" s="318">
        <f t="shared" si="1190"/>
        <v>14.28571429</v>
      </c>
      <c r="AE594" s="318">
        <f t="shared" si="1190"/>
        <v>27.27272727</v>
      </c>
      <c r="AF594" s="318" t="str">
        <f t="shared" si="1190"/>
        <v>n/a</v>
      </c>
      <c r="AG594" s="318" t="str">
        <f t="shared" si="870"/>
        <v>n/a</v>
      </c>
      <c r="AH594" s="318" t="str">
        <f t="shared" si="871"/>
        <v>n/a</v>
      </c>
      <c r="AI594" s="318" t="str">
        <f t="shared" si="872"/>
        <v>n/a</v>
      </c>
      <c r="AJ594" s="318">
        <f t="shared" ref="AJ594:AT594" si="1191">IF(ISERROR((N594/O594-1)*100),"n/a",(N594/O594-1)*100)</f>
        <v>-100</v>
      </c>
      <c r="AK594" s="318">
        <f t="shared" si="1191"/>
        <v>-66.66666667</v>
      </c>
      <c r="AL594" s="318">
        <f t="shared" si="1191"/>
        <v>-60.52631579</v>
      </c>
      <c r="AM594" s="318">
        <f t="shared" si="1191"/>
        <v>0</v>
      </c>
      <c r="AN594" s="318">
        <f t="shared" si="1191"/>
        <v>-24</v>
      </c>
      <c r="AO594" s="318">
        <f t="shared" si="1191"/>
        <v>-13.79310345</v>
      </c>
      <c r="AP594" s="318">
        <f t="shared" si="1191"/>
        <v>5.454545455</v>
      </c>
      <c r="AQ594" s="318">
        <f t="shared" si="1191"/>
        <v>-26.66666667</v>
      </c>
      <c r="AR594" s="318">
        <f t="shared" si="1191"/>
        <v>7.142857143</v>
      </c>
      <c r="AS594" s="318">
        <f t="shared" si="1191"/>
        <v>16.66666667</v>
      </c>
      <c r="AT594" s="318">
        <f t="shared" si="1191"/>
        <v>-14.28571429</v>
      </c>
      <c r="AU594" s="319">
        <f t="shared" si="9"/>
        <v>-13.94394597</v>
      </c>
      <c r="AV594" s="320">
        <f t="shared" si="10"/>
        <v>34.67272826</v>
      </c>
    </row>
    <row r="595" ht="11.25" customHeight="1">
      <c r="A595" s="99" t="s">
        <v>1369</v>
      </c>
      <c r="B595" s="99" t="s">
        <v>1370</v>
      </c>
      <c r="C595" s="309">
        <v>1.45</v>
      </c>
      <c r="D595" s="310">
        <v>1.29</v>
      </c>
      <c r="E595" s="349">
        <v>1.08</v>
      </c>
      <c r="F595" s="309">
        <v>1.06</v>
      </c>
      <c r="G595" s="309">
        <v>0.96</v>
      </c>
      <c r="H595" s="309">
        <v>0.81</v>
      </c>
      <c r="I595" s="309">
        <v>0.69</v>
      </c>
      <c r="J595" s="322"/>
      <c r="K595" s="309">
        <v>0.58</v>
      </c>
      <c r="L595" s="323">
        <v>0.5</v>
      </c>
      <c r="M595" s="322"/>
      <c r="N595" s="357">
        <v>0.42</v>
      </c>
      <c r="O595" s="357">
        <v>0.45</v>
      </c>
      <c r="P595" s="325">
        <v>0.72</v>
      </c>
      <c r="Q595" s="324">
        <v>0.72</v>
      </c>
      <c r="R595" s="324">
        <v>0.6</v>
      </c>
      <c r="S595" s="324">
        <v>0.54</v>
      </c>
      <c r="T595" s="324">
        <v>0.48</v>
      </c>
      <c r="U595" s="325">
        <v>0.42</v>
      </c>
      <c r="V595" s="325">
        <v>0.42</v>
      </c>
      <c r="W595" s="325">
        <v>0.42</v>
      </c>
      <c r="X595" s="325">
        <v>0.42</v>
      </c>
      <c r="Y595" s="324">
        <v>0.42</v>
      </c>
      <c r="Z595" s="316">
        <f t="shared" si="3"/>
        <v>14.45</v>
      </c>
      <c r="AA595" s="317">
        <f t="shared" si="405"/>
        <v>12.40310078</v>
      </c>
      <c r="AB595" s="317">
        <f t="shared" ref="AB595:AF595" si="1192">IF(ISERROR((D595/E595-1)*100),"n/a",(D595/E595-1)*100)</f>
        <v>19.44444444</v>
      </c>
      <c r="AC595" s="318">
        <f t="shared" si="1192"/>
        <v>1.886792453</v>
      </c>
      <c r="AD595" s="318">
        <f t="shared" si="1192"/>
        <v>10.41666667</v>
      </c>
      <c r="AE595" s="318">
        <f t="shared" si="1192"/>
        <v>18.51851852</v>
      </c>
      <c r="AF595" s="318">
        <f t="shared" si="1192"/>
        <v>17.39130435</v>
      </c>
      <c r="AG595" s="318">
        <f t="shared" si="870"/>
        <v>18.96551724</v>
      </c>
      <c r="AH595" s="318">
        <f t="shared" si="871"/>
        <v>16</v>
      </c>
      <c r="AI595" s="318">
        <f t="shared" si="872"/>
        <v>19.04761905</v>
      </c>
      <c r="AJ595" s="318">
        <f t="shared" ref="AJ595:AT595" si="1193">IF(ISERROR((N595/O595-1)*100),"n/a",(N595/O595-1)*100)</f>
        <v>-6.666666667</v>
      </c>
      <c r="AK595" s="318">
        <f t="shared" si="1193"/>
        <v>-37.5</v>
      </c>
      <c r="AL595" s="318">
        <f t="shared" si="1193"/>
        <v>0</v>
      </c>
      <c r="AM595" s="318">
        <f t="shared" si="1193"/>
        <v>20</v>
      </c>
      <c r="AN595" s="318">
        <f t="shared" si="1193"/>
        <v>11.11111111</v>
      </c>
      <c r="AO595" s="318">
        <f t="shared" si="1193"/>
        <v>12.5</v>
      </c>
      <c r="AP595" s="318">
        <f t="shared" si="1193"/>
        <v>14.28571429</v>
      </c>
      <c r="AQ595" s="318">
        <f t="shared" si="1193"/>
        <v>0</v>
      </c>
      <c r="AR595" s="318">
        <f t="shared" si="1193"/>
        <v>0</v>
      </c>
      <c r="AS595" s="318">
        <f t="shared" si="1193"/>
        <v>0</v>
      </c>
      <c r="AT595" s="318">
        <f t="shared" si="1193"/>
        <v>0</v>
      </c>
      <c r="AU595" s="319">
        <f t="shared" si="9"/>
        <v>7.390206111</v>
      </c>
      <c r="AV595" s="320">
        <f t="shared" si="10"/>
        <v>13.59192064</v>
      </c>
    </row>
    <row r="596" ht="11.25" customHeight="1">
      <c r="A596" s="133" t="s">
        <v>1006</v>
      </c>
      <c r="B596" s="99" t="s">
        <v>1007</v>
      </c>
      <c r="C596" s="309">
        <v>3.13</v>
      </c>
      <c r="D596" s="310">
        <v>3.09</v>
      </c>
      <c r="E596" s="310">
        <v>3.0500000000000003</v>
      </c>
      <c r="F596" s="309">
        <v>3.01</v>
      </c>
      <c r="G596" s="309">
        <v>2.94</v>
      </c>
      <c r="H596" s="309">
        <v>2.698924</v>
      </c>
      <c r="I596" s="309">
        <v>2.374269</v>
      </c>
      <c r="J596" s="322"/>
      <c r="K596" s="309">
        <v>2.007512</v>
      </c>
      <c r="L596" s="323">
        <v>1.698664</v>
      </c>
      <c r="M596" s="322"/>
      <c r="N596" s="356">
        <v>1.4187705</v>
      </c>
      <c r="O596" s="356">
        <v>1.2643465</v>
      </c>
      <c r="P596" s="324">
        <v>1.1678315</v>
      </c>
      <c r="Q596" s="324">
        <v>0.9072409999999999</v>
      </c>
      <c r="R596" s="324">
        <v>0.77212</v>
      </c>
      <c r="S596" s="324">
        <v>0.62252175</v>
      </c>
      <c r="T596" s="324">
        <v>0.5308325</v>
      </c>
      <c r="U596" s="324">
        <v>0.501878</v>
      </c>
      <c r="V596" s="325">
        <v>0.482575</v>
      </c>
      <c r="W596" s="325">
        <v>0.482575</v>
      </c>
      <c r="X596" s="325">
        <v>0.482575</v>
      </c>
      <c r="Y596" s="325">
        <v>0.482575</v>
      </c>
      <c r="Z596" s="316">
        <f t="shared" si="3"/>
        <v>33.11521075</v>
      </c>
      <c r="AA596" s="317">
        <f t="shared" si="405"/>
        <v>1.294498382</v>
      </c>
      <c r="AB596" s="317">
        <f t="shared" ref="AB596:AF596" si="1194">IF(ISERROR((D596/E596-1)*100),"n/a",(D596/E596-1)*100)</f>
        <v>1.31147541</v>
      </c>
      <c r="AC596" s="318">
        <f t="shared" si="1194"/>
        <v>1.328903654</v>
      </c>
      <c r="AD596" s="318">
        <f t="shared" si="1194"/>
        <v>2.380952381</v>
      </c>
      <c r="AE596" s="318">
        <f t="shared" si="1194"/>
        <v>8.932300428</v>
      </c>
      <c r="AF596" s="318">
        <f t="shared" si="1194"/>
        <v>13.67389289</v>
      </c>
      <c r="AG596" s="318">
        <f t="shared" si="870"/>
        <v>18.26923077</v>
      </c>
      <c r="AH596" s="318">
        <f t="shared" si="871"/>
        <v>18.18181818</v>
      </c>
      <c r="AI596" s="318">
        <f t="shared" si="872"/>
        <v>19.72789116</v>
      </c>
      <c r="AJ596" s="318">
        <f t="shared" ref="AJ596:AT596" si="1195">IF(ISERROR((N596/O596-1)*100),"n/a",(N596/O596-1)*100)</f>
        <v>12.21374046</v>
      </c>
      <c r="AK596" s="318">
        <f t="shared" si="1195"/>
        <v>8.26446281</v>
      </c>
      <c r="AL596" s="318">
        <f t="shared" si="1195"/>
        <v>28.72340426</v>
      </c>
      <c r="AM596" s="318">
        <f t="shared" si="1195"/>
        <v>17.5</v>
      </c>
      <c r="AN596" s="318">
        <f t="shared" si="1195"/>
        <v>24.03100775</v>
      </c>
      <c r="AO596" s="318">
        <f t="shared" si="1195"/>
        <v>17.27272727</v>
      </c>
      <c r="AP596" s="318">
        <f t="shared" si="1195"/>
        <v>5.769230769</v>
      </c>
      <c r="AQ596" s="318">
        <f t="shared" si="1195"/>
        <v>4</v>
      </c>
      <c r="AR596" s="318">
        <f t="shared" si="1195"/>
        <v>0</v>
      </c>
      <c r="AS596" s="318">
        <f t="shared" si="1195"/>
        <v>0</v>
      </c>
      <c r="AT596" s="318">
        <f t="shared" si="1195"/>
        <v>0</v>
      </c>
      <c r="AU596" s="319">
        <f t="shared" si="9"/>
        <v>10.14377683</v>
      </c>
      <c r="AV596" s="320">
        <f t="shared" si="10"/>
        <v>9.023600626</v>
      </c>
    </row>
    <row r="597" ht="11.25" customHeight="1">
      <c r="A597" s="99" t="s">
        <v>1008</v>
      </c>
      <c r="B597" s="99" t="s">
        <v>1009</v>
      </c>
      <c r="C597" s="309">
        <v>0.94</v>
      </c>
      <c r="D597" s="310">
        <v>0.795</v>
      </c>
      <c r="E597" s="310">
        <v>0.71</v>
      </c>
      <c r="F597" s="337">
        <v>0.63</v>
      </c>
      <c r="G597" s="337">
        <v>0.55</v>
      </c>
      <c r="H597" s="337">
        <v>0.47</v>
      </c>
      <c r="I597" s="337">
        <v>0.36</v>
      </c>
      <c r="J597" s="338"/>
      <c r="K597" s="337">
        <v>0.25</v>
      </c>
      <c r="L597" s="339">
        <v>0.185</v>
      </c>
      <c r="M597" s="338"/>
      <c r="N597" s="365">
        <v>0.15</v>
      </c>
      <c r="O597" s="365">
        <v>0.13</v>
      </c>
      <c r="P597" s="341">
        <v>0.125</v>
      </c>
      <c r="Q597" s="341">
        <v>0.1075</v>
      </c>
      <c r="R597" s="340">
        <v>0.1</v>
      </c>
      <c r="S597" s="341">
        <v>0.0925</v>
      </c>
      <c r="T597" s="341">
        <v>0.075</v>
      </c>
      <c r="U597" s="341">
        <v>0.0575</v>
      </c>
      <c r="V597" s="341">
        <v>0.03875</v>
      </c>
      <c r="W597" s="341">
        <v>0.02875</v>
      </c>
      <c r="X597" s="341">
        <v>0.02625</v>
      </c>
      <c r="Y597" s="341">
        <v>0.025</v>
      </c>
      <c r="Z597" s="316">
        <f t="shared" si="3"/>
        <v>5.84625</v>
      </c>
      <c r="AA597" s="317">
        <f t="shared" si="405"/>
        <v>18.23899371</v>
      </c>
      <c r="AB597" s="317">
        <f t="shared" ref="AB597:AF597" si="1196">IF(ISERROR((D597/E597-1)*100),"n/a",(D597/E597-1)*100)</f>
        <v>11.97183099</v>
      </c>
      <c r="AC597" s="318">
        <f t="shared" si="1196"/>
        <v>12.6984127</v>
      </c>
      <c r="AD597" s="318">
        <f t="shared" si="1196"/>
        <v>14.54545455</v>
      </c>
      <c r="AE597" s="318">
        <f t="shared" si="1196"/>
        <v>17.0212766</v>
      </c>
      <c r="AF597" s="318">
        <f t="shared" si="1196"/>
        <v>30.55555556</v>
      </c>
      <c r="AG597" s="318">
        <f t="shared" si="870"/>
        <v>44</v>
      </c>
      <c r="AH597" s="318">
        <f t="shared" si="871"/>
        <v>35.13513514</v>
      </c>
      <c r="AI597" s="318">
        <f t="shared" si="872"/>
        <v>23.33333333</v>
      </c>
      <c r="AJ597" s="318">
        <f t="shared" ref="AJ597:AT597" si="1197">IF(ISERROR((N597/O597-1)*100),"n/a",(N597/O597-1)*100)</f>
        <v>15.38461538</v>
      </c>
      <c r="AK597" s="318">
        <f t="shared" si="1197"/>
        <v>4</v>
      </c>
      <c r="AL597" s="318">
        <f t="shared" si="1197"/>
        <v>16.27906977</v>
      </c>
      <c r="AM597" s="318">
        <f t="shared" si="1197"/>
        <v>7.5</v>
      </c>
      <c r="AN597" s="318">
        <f t="shared" si="1197"/>
        <v>8.108108108</v>
      </c>
      <c r="AO597" s="318">
        <f t="shared" si="1197"/>
        <v>23.33333333</v>
      </c>
      <c r="AP597" s="318">
        <f t="shared" si="1197"/>
        <v>30.43478261</v>
      </c>
      <c r="AQ597" s="318">
        <f t="shared" si="1197"/>
        <v>48.38709677</v>
      </c>
      <c r="AR597" s="318">
        <f t="shared" si="1197"/>
        <v>34.7826087</v>
      </c>
      <c r="AS597" s="318">
        <f t="shared" si="1197"/>
        <v>9.523809524</v>
      </c>
      <c r="AT597" s="318">
        <f t="shared" si="1197"/>
        <v>5</v>
      </c>
      <c r="AU597" s="319">
        <f t="shared" si="9"/>
        <v>20.51167084</v>
      </c>
      <c r="AV597" s="320">
        <f t="shared" si="10"/>
        <v>12.8754582</v>
      </c>
    </row>
    <row r="598" ht="11.25" customHeight="1">
      <c r="A598" s="122" t="s">
        <v>1011</v>
      </c>
      <c r="B598" s="122" t="s">
        <v>1012</v>
      </c>
      <c r="C598" s="309">
        <v>1.58</v>
      </c>
      <c r="D598" s="310">
        <v>1.42</v>
      </c>
      <c r="E598" s="330">
        <v>1.26</v>
      </c>
      <c r="F598" s="309">
        <v>1.1</v>
      </c>
      <c r="G598" s="309">
        <v>0.94</v>
      </c>
      <c r="H598" s="309">
        <v>0.78</v>
      </c>
      <c r="I598" s="309">
        <v>0.62</v>
      </c>
      <c r="J598" s="322"/>
      <c r="K598" s="309">
        <v>0.46</v>
      </c>
      <c r="L598" s="323">
        <v>0.24</v>
      </c>
      <c r="M598" s="322"/>
      <c r="N598" s="357">
        <v>0.0</v>
      </c>
      <c r="O598" s="357">
        <v>0.0</v>
      </c>
      <c r="P598" s="325">
        <v>0.36</v>
      </c>
      <c r="Q598" s="324">
        <v>0.3</v>
      </c>
      <c r="R598" s="324">
        <v>0.27</v>
      </c>
      <c r="S598" s="324">
        <v>0.225</v>
      </c>
      <c r="T598" s="324">
        <v>0.205</v>
      </c>
      <c r="U598" s="324">
        <v>0.05</v>
      </c>
      <c r="V598" s="325">
        <v>0.0</v>
      </c>
      <c r="W598" s="325">
        <v>0.0</v>
      </c>
      <c r="X598" s="325">
        <v>0.0</v>
      </c>
      <c r="Y598" s="325">
        <v>0.0</v>
      </c>
      <c r="Z598" s="316">
        <f t="shared" si="3"/>
        <v>9.81</v>
      </c>
      <c r="AA598" s="317">
        <f t="shared" si="405"/>
        <v>11.26760563</v>
      </c>
      <c r="AB598" s="317">
        <f t="shared" ref="AB598:AF598" si="1198">IF(ISERROR((D598/E598-1)*100),"n/a",(D598/E598-1)*100)</f>
        <v>12.6984127</v>
      </c>
      <c r="AC598" s="318">
        <f t="shared" si="1198"/>
        <v>14.54545455</v>
      </c>
      <c r="AD598" s="318">
        <f t="shared" si="1198"/>
        <v>17.0212766</v>
      </c>
      <c r="AE598" s="318">
        <f t="shared" si="1198"/>
        <v>20.51282051</v>
      </c>
      <c r="AF598" s="318">
        <f t="shared" si="1198"/>
        <v>25.80645161</v>
      </c>
      <c r="AG598" s="318">
        <f t="shared" si="870"/>
        <v>34.7826087</v>
      </c>
      <c r="AH598" s="318">
        <f t="shared" si="871"/>
        <v>91.66666667</v>
      </c>
      <c r="AI598" s="318" t="str">
        <f t="shared" si="872"/>
        <v>n/a</v>
      </c>
      <c r="AJ598" s="318" t="str">
        <f t="shared" ref="AJ598:AT598" si="1199">IF(ISERROR((N598/O598-1)*100),"n/a",(N598/O598-1)*100)</f>
        <v>n/a</v>
      </c>
      <c r="AK598" s="318">
        <f t="shared" si="1199"/>
        <v>-100</v>
      </c>
      <c r="AL598" s="318">
        <f t="shared" si="1199"/>
        <v>20</v>
      </c>
      <c r="AM598" s="318">
        <f t="shared" si="1199"/>
        <v>11.11111111</v>
      </c>
      <c r="AN598" s="318">
        <f t="shared" si="1199"/>
        <v>20</v>
      </c>
      <c r="AO598" s="318">
        <f t="shared" si="1199"/>
        <v>9.756097561</v>
      </c>
      <c r="AP598" s="318">
        <f t="shared" si="1199"/>
        <v>310</v>
      </c>
      <c r="AQ598" s="318" t="str">
        <f t="shared" si="1199"/>
        <v>n/a</v>
      </c>
      <c r="AR598" s="318" t="str">
        <f t="shared" si="1199"/>
        <v>n/a</v>
      </c>
      <c r="AS598" s="318" t="str">
        <f t="shared" si="1199"/>
        <v>n/a</v>
      </c>
      <c r="AT598" s="318" t="str">
        <f t="shared" si="1199"/>
        <v>n/a</v>
      </c>
      <c r="AU598" s="319">
        <f t="shared" si="9"/>
        <v>35.65489326</v>
      </c>
      <c r="AV598" s="320">
        <f t="shared" si="10"/>
        <v>88.06016194</v>
      </c>
    </row>
    <row r="599" ht="11.25" customHeight="1">
      <c r="A599" s="99" t="s">
        <v>1371</v>
      </c>
      <c r="B599" s="99" t="s">
        <v>1372</v>
      </c>
      <c r="C599" s="309">
        <v>2.42</v>
      </c>
      <c r="D599" s="310">
        <v>2.18</v>
      </c>
      <c r="E599" s="316">
        <v>1.92</v>
      </c>
      <c r="F599" s="309">
        <v>1.76</v>
      </c>
      <c r="G599" s="309">
        <v>1.6</v>
      </c>
      <c r="H599" s="309">
        <v>1.46</v>
      </c>
      <c r="I599" s="309">
        <v>1.36</v>
      </c>
      <c r="J599" s="322" t="s">
        <v>2154</v>
      </c>
      <c r="K599" s="309">
        <v>1.29</v>
      </c>
      <c r="L599" s="323">
        <v>1.25</v>
      </c>
      <c r="M599" s="322"/>
      <c r="N599" s="357">
        <v>1.24</v>
      </c>
      <c r="O599" s="356">
        <v>1.24</v>
      </c>
      <c r="P599" s="324">
        <v>1.22</v>
      </c>
      <c r="Q599" s="324">
        <v>1.02</v>
      </c>
      <c r="R599" s="324">
        <v>0.69</v>
      </c>
      <c r="S599" s="324">
        <v>0.55</v>
      </c>
      <c r="T599" s="324">
        <v>0.49</v>
      </c>
      <c r="U599" s="324">
        <v>0.45</v>
      </c>
      <c r="V599" s="325">
        <v>0.44</v>
      </c>
      <c r="W599" s="324">
        <v>0.38</v>
      </c>
      <c r="X599" s="324">
        <v>0.27</v>
      </c>
      <c r="Y599" s="324">
        <v>0.18</v>
      </c>
      <c r="Z599" s="316">
        <f t="shared" si="3"/>
        <v>23.41</v>
      </c>
      <c r="AA599" s="317">
        <f t="shared" si="405"/>
        <v>11.00917431</v>
      </c>
      <c r="AB599" s="317">
        <f t="shared" ref="AB599:AF599" si="1200">IF(ISERROR((D599/E599-1)*100),"n/a",(D599/E599-1)*100)</f>
        <v>13.54166667</v>
      </c>
      <c r="AC599" s="318">
        <f t="shared" si="1200"/>
        <v>9.090909091</v>
      </c>
      <c r="AD599" s="318">
        <f t="shared" si="1200"/>
        <v>10</v>
      </c>
      <c r="AE599" s="318">
        <f t="shared" si="1200"/>
        <v>9.589041096</v>
      </c>
      <c r="AF599" s="318">
        <f t="shared" si="1200"/>
        <v>7.352941176</v>
      </c>
      <c r="AG599" s="318">
        <f t="shared" si="870"/>
        <v>5.426356589</v>
      </c>
      <c r="AH599" s="318">
        <f t="shared" si="871"/>
        <v>3.2</v>
      </c>
      <c r="AI599" s="318">
        <f t="shared" si="872"/>
        <v>0.8064516129</v>
      </c>
      <c r="AJ599" s="318">
        <f t="shared" ref="AJ599:AT599" si="1201">IF(ISERROR((N599/O599-1)*100),"n/a",(N599/O599-1)*100)</f>
        <v>0</v>
      </c>
      <c r="AK599" s="318">
        <f t="shared" si="1201"/>
        <v>1.639344262</v>
      </c>
      <c r="AL599" s="318">
        <f t="shared" si="1201"/>
        <v>19.60784314</v>
      </c>
      <c r="AM599" s="318">
        <f t="shared" si="1201"/>
        <v>47.82608696</v>
      </c>
      <c r="AN599" s="318">
        <f t="shared" si="1201"/>
        <v>25.45454545</v>
      </c>
      <c r="AO599" s="318">
        <f t="shared" si="1201"/>
        <v>12.24489796</v>
      </c>
      <c r="AP599" s="318">
        <f t="shared" si="1201"/>
        <v>8.888888889</v>
      </c>
      <c r="AQ599" s="318">
        <f t="shared" si="1201"/>
        <v>2.272727273</v>
      </c>
      <c r="AR599" s="318">
        <f t="shared" si="1201"/>
        <v>15.78947368</v>
      </c>
      <c r="AS599" s="318">
        <f t="shared" si="1201"/>
        <v>40.74074074</v>
      </c>
      <c r="AT599" s="318">
        <f t="shared" si="1201"/>
        <v>50</v>
      </c>
      <c r="AU599" s="319">
        <f t="shared" si="9"/>
        <v>14.72405445</v>
      </c>
      <c r="AV599" s="320">
        <f t="shared" si="10"/>
        <v>15.04951983</v>
      </c>
    </row>
    <row r="600" ht="11.25" customHeight="1">
      <c r="A600" s="99" t="s">
        <v>1013</v>
      </c>
      <c r="B600" s="99" t="s">
        <v>1014</v>
      </c>
      <c r="C600" s="309">
        <v>1.64</v>
      </c>
      <c r="D600" s="310">
        <v>1.44</v>
      </c>
      <c r="E600" s="316">
        <v>1.36</v>
      </c>
      <c r="F600" s="309">
        <v>1.2</v>
      </c>
      <c r="G600" s="309">
        <v>1.09</v>
      </c>
      <c r="H600" s="309">
        <v>0.96</v>
      </c>
      <c r="I600" s="309">
        <v>0.86</v>
      </c>
      <c r="J600" s="322" t="s">
        <v>2154</v>
      </c>
      <c r="K600" s="309">
        <v>0.8</v>
      </c>
      <c r="L600" s="323">
        <v>0.7</v>
      </c>
      <c r="M600" s="322"/>
      <c r="N600" s="356">
        <v>0.62</v>
      </c>
      <c r="O600" s="356">
        <v>0.55</v>
      </c>
      <c r="P600" s="324">
        <v>0.5</v>
      </c>
      <c r="Q600" s="324">
        <v>0.45</v>
      </c>
      <c r="R600" s="324">
        <v>0.4</v>
      </c>
      <c r="S600" s="324">
        <v>0.33</v>
      </c>
      <c r="T600" s="324">
        <v>0.2875</v>
      </c>
      <c r="U600" s="324">
        <v>0.2425</v>
      </c>
      <c r="V600" s="324">
        <v>0.235</v>
      </c>
      <c r="W600" s="324">
        <v>0.19</v>
      </c>
      <c r="X600" s="324">
        <v>0.16</v>
      </c>
      <c r="Y600" s="324">
        <v>0.025</v>
      </c>
      <c r="Z600" s="316">
        <f t="shared" si="3"/>
        <v>14.04</v>
      </c>
      <c r="AA600" s="317">
        <f t="shared" si="405"/>
        <v>13.88888889</v>
      </c>
      <c r="AB600" s="317">
        <f t="shared" ref="AB600:AF600" si="1202">IF(ISERROR((D600/E600-1)*100),"n/a",(D600/E600-1)*100)</f>
        <v>5.882352941</v>
      </c>
      <c r="AC600" s="318">
        <f t="shared" si="1202"/>
        <v>13.33333333</v>
      </c>
      <c r="AD600" s="318">
        <f t="shared" si="1202"/>
        <v>10.09174312</v>
      </c>
      <c r="AE600" s="318">
        <f t="shared" si="1202"/>
        <v>13.54166667</v>
      </c>
      <c r="AF600" s="318">
        <f t="shared" si="1202"/>
        <v>11.62790698</v>
      </c>
      <c r="AG600" s="318">
        <f t="shared" si="870"/>
        <v>7.5</v>
      </c>
      <c r="AH600" s="318">
        <f t="shared" si="871"/>
        <v>14.28571429</v>
      </c>
      <c r="AI600" s="318">
        <f t="shared" si="872"/>
        <v>12.90322581</v>
      </c>
      <c r="AJ600" s="318">
        <f t="shared" ref="AJ600:AT600" si="1203">IF(ISERROR((N600/O600-1)*100),"n/a",(N600/O600-1)*100)</f>
        <v>12.72727273</v>
      </c>
      <c r="AK600" s="318">
        <f t="shared" si="1203"/>
        <v>10</v>
      </c>
      <c r="AL600" s="318">
        <f t="shared" si="1203"/>
        <v>11.11111111</v>
      </c>
      <c r="AM600" s="318">
        <f t="shared" si="1203"/>
        <v>12.5</v>
      </c>
      <c r="AN600" s="318">
        <f t="shared" si="1203"/>
        <v>21.21212121</v>
      </c>
      <c r="AO600" s="318">
        <f t="shared" si="1203"/>
        <v>14.7826087</v>
      </c>
      <c r="AP600" s="318">
        <f t="shared" si="1203"/>
        <v>18.55670103</v>
      </c>
      <c r="AQ600" s="318">
        <f t="shared" si="1203"/>
        <v>3.191489362</v>
      </c>
      <c r="AR600" s="318">
        <f t="shared" si="1203"/>
        <v>23.68421053</v>
      </c>
      <c r="AS600" s="318">
        <f t="shared" si="1203"/>
        <v>18.75</v>
      </c>
      <c r="AT600" s="318">
        <f t="shared" si="1203"/>
        <v>540</v>
      </c>
      <c r="AU600" s="319">
        <f t="shared" si="9"/>
        <v>39.47851733</v>
      </c>
      <c r="AV600" s="320">
        <f t="shared" si="10"/>
        <v>117.911358</v>
      </c>
    </row>
    <row r="601" ht="11.25" customHeight="1">
      <c r="A601" s="133" t="s">
        <v>405</v>
      </c>
      <c r="B601" s="99" t="s">
        <v>406</v>
      </c>
      <c r="C601" s="309">
        <v>0.7075</v>
      </c>
      <c r="D601" s="310">
        <v>0.6975</v>
      </c>
      <c r="E601" s="316">
        <v>0.6875</v>
      </c>
      <c r="F601" s="309">
        <v>0.6775</v>
      </c>
      <c r="G601" s="309">
        <v>0.6625</v>
      </c>
      <c r="H601" s="309">
        <v>0.6575</v>
      </c>
      <c r="I601" s="309">
        <v>0.6475</v>
      </c>
      <c r="J601" s="322"/>
      <c r="K601" s="309">
        <v>0.6375</v>
      </c>
      <c r="L601" s="323">
        <v>0.6275</v>
      </c>
      <c r="M601" s="322"/>
      <c r="N601" s="356">
        <v>0.6175</v>
      </c>
      <c r="O601" s="356">
        <v>0.6075</v>
      </c>
      <c r="P601" s="324">
        <v>0.58333</v>
      </c>
      <c r="Q601" s="324">
        <v>0.5189</v>
      </c>
      <c r="R601" s="324">
        <v>0.4618</v>
      </c>
      <c r="S601" s="324">
        <v>0.4063</v>
      </c>
      <c r="T601" s="324">
        <v>0.3581</v>
      </c>
      <c r="U601" s="324">
        <v>0.3234</v>
      </c>
      <c r="V601" s="324">
        <v>0.30050000000000004</v>
      </c>
      <c r="W601" s="324">
        <v>0.2833</v>
      </c>
      <c r="X601" s="324">
        <v>0.2537</v>
      </c>
      <c r="Y601" s="324">
        <v>0.2177</v>
      </c>
      <c r="Z601" s="316">
        <f t="shared" si="3"/>
        <v>10.93453</v>
      </c>
      <c r="AA601" s="317">
        <f t="shared" si="405"/>
        <v>1.433691756</v>
      </c>
      <c r="AB601" s="317">
        <f t="shared" ref="AB601:AF601" si="1204">IF(ISERROR((D601/E601-1)*100),"n/a",(D601/E601-1)*100)</f>
        <v>1.454545455</v>
      </c>
      <c r="AC601" s="318">
        <f t="shared" si="1204"/>
        <v>1.47601476</v>
      </c>
      <c r="AD601" s="318">
        <f t="shared" si="1204"/>
        <v>2.264150943</v>
      </c>
      <c r="AE601" s="318">
        <f t="shared" si="1204"/>
        <v>0.7604562738</v>
      </c>
      <c r="AF601" s="318">
        <f t="shared" si="1204"/>
        <v>1.544401544</v>
      </c>
      <c r="AG601" s="318">
        <f t="shared" si="870"/>
        <v>1.568627451</v>
      </c>
      <c r="AH601" s="318">
        <f t="shared" si="871"/>
        <v>1.593625498</v>
      </c>
      <c r="AI601" s="318">
        <f t="shared" si="872"/>
        <v>1.619433198</v>
      </c>
      <c r="AJ601" s="318">
        <f t="shared" ref="AJ601:AT601" si="1205">IF(ISERROR((N601/O601-1)*100),"n/a",(N601/O601-1)*100)</f>
        <v>1.646090535</v>
      </c>
      <c r="AK601" s="318">
        <f t="shared" si="1205"/>
        <v>4.143452248</v>
      </c>
      <c r="AL601" s="318">
        <f t="shared" si="1205"/>
        <v>12.41665061</v>
      </c>
      <c r="AM601" s="318">
        <f t="shared" si="1205"/>
        <v>12.36466003</v>
      </c>
      <c r="AN601" s="318">
        <f t="shared" si="1205"/>
        <v>13.65985725</v>
      </c>
      <c r="AO601" s="318">
        <f t="shared" si="1205"/>
        <v>13.45992739</v>
      </c>
      <c r="AP601" s="318">
        <f t="shared" si="1205"/>
        <v>10.72974644</v>
      </c>
      <c r="AQ601" s="318">
        <f t="shared" si="1205"/>
        <v>7.62063228</v>
      </c>
      <c r="AR601" s="318">
        <f t="shared" si="1205"/>
        <v>6.071302506</v>
      </c>
      <c r="AS601" s="318">
        <f t="shared" si="1205"/>
        <v>11.66732361</v>
      </c>
      <c r="AT601" s="318">
        <f t="shared" si="1205"/>
        <v>16.53651814</v>
      </c>
      <c r="AU601" s="319">
        <f t="shared" si="9"/>
        <v>6.201555396</v>
      </c>
      <c r="AV601" s="320">
        <f t="shared" si="10"/>
        <v>5.463847318</v>
      </c>
    </row>
    <row r="602" ht="11.25" customHeight="1">
      <c r="A602" s="133" t="s">
        <v>1955</v>
      </c>
      <c r="B602" s="99" t="s">
        <v>1956</v>
      </c>
      <c r="C602" s="309">
        <v>2.05</v>
      </c>
      <c r="D602" s="310">
        <v>1.97</v>
      </c>
      <c r="E602" s="332">
        <v>1.86</v>
      </c>
      <c r="F602" s="309">
        <v>1.7</v>
      </c>
      <c r="G602" s="309">
        <v>1.44</v>
      </c>
      <c r="H602" s="309">
        <v>0.46</v>
      </c>
      <c r="I602" s="328">
        <v>0.0</v>
      </c>
      <c r="J602" s="322"/>
      <c r="K602" s="328">
        <v>0.0</v>
      </c>
      <c r="L602" s="326">
        <v>0.0</v>
      </c>
      <c r="M602" s="322"/>
      <c r="N602" s="357">
        <v>0.0</v>
      </c>
      <c r="O602" s="357">
        <v>0.0</v>
      </c>
      <c r="P602" s="325">
        <v>0.0</v>
      </c>
      <c r="Q602" s="325">
        <v>0.0</v>
      </c>
      <c r="R602" s="325">
        <v>0.0</v>
      </c>
      <c r="S602" s="325">
        <v>0.0</v>
      </c>
      <c r="T602" s="325">
        <v>0.0</v>
      </c>
      <c r="U602" s="325">
        <v>0.0</v>
      </c>
      <c r="V602" s="325">
        <v>0.0</v>
      </c>
      <c r="W602" s="325">
        <v>0.0</v>
      </c>
      <c r="X602" s="325">
        <v>0.0</v>
      </c>
      <c r="Y602" s="325">
        <v>0.0</v>
      </c>
      <c r="Z602" s="316">
        <f t="shared" si="3"/>
        <v>9.48</v>
      </c>
      <c r="AA602" s="317">
        <f t="shared" si="405"/>
        <v>4.060913706</v>
      </c>
      <c r="AB602" s="317">
        <f t="shared" ref="AB602:AF602" si="1206">IF(ISERROR((D602/E602-1)*100),"n/a",(D602/E602-1)*100)</f>
        <v>5.913978495</v>
      </c>
      <c r="AC602" s="318">
        <f t="shared" si="1206"/>
        <v>9.411764706</v>
      </c>
      <c r="AD602" s="318">
        <f t="shared" si="1206"/>
        <v>18.05555556</v>
      </c>
      <c r="AE602" s="318">
        <f t="shared" si="1206"/>
        <v>213.0434783</v>
      </c>
      <c r="AF602" s="318" t="str">
        <f t="shared" si="1206"/>
        <v>n/a</v>
      </c>
      <c r="AG602" s="318" t="str">
        <f t="shared" si="870"/>
        <v>n/a</v>
      </c>
      <c r="AH602" s="318" t="str">
        <f t="shared" si="871"/>
        <v>n/a</v>
      </c>
      <c r="AI602" s="318" t="str">
        <f t="shared" si="872"/>
        <v>n/a</v>
      </c>
      <c r="AJ602" s="318" t="str">
        <f t="shared" ref="AJ602:AT602" si="1207">IF(ISERROR((N602/O602-1)*100),"n/a",(N602/O602-1)*100)</f>
        <v>n/a</v>
      </c>
      <c r="AK602" s="318" t="str">
        <f t="shared" si="1207"/>
        <v>n/a</v>
      </c>
      <c r="AL602" s="318" t="str">
        <f t="shared" si="1207"/>
        <v>n/a</v>
      </c>
      <c r="AM602" s="318" t="str">
        <f t="shared" si="1207"/>
        <v>n/a</v>
      </c>
      <c r="AN602" s="318" t="str">
        <f t="shared" si="1207"/>
        <v>n/a</v>
      </c>
      <c r="AO602" s="318" t="str">
        <f t="shared" si="1207"/>
        <v>n/a</v>
      </c>
      <c r="AP602" s="318" t="str">
        <f t="shared" si="1207"/>
        <v>n/a</v>
      </c>
      <c r="AQ602" s="318" t="str">
        <f t="shared" si="1207"/>
        <v>n/a</v>
      </c>
      <c r="AR602" s="318" t="str">
        <f t="shared" si="1207"/>
        <v>n/a</v>
      </c>
      <c r="AS602" s="318" t="str">
        <f t="shared" si="1207"/>
        <v>n/a</v>
      </c>
      <c r="AT602" s="318" t="str">
        <f t="shared" si="1207"/>
        <v>n/a</v>
      </c>
      <c r="AU602" s="319">
        <f t="shared" si="9"/>
        <v>50.09713814</v>
      </c>
      <c r="AV602" s="320">
        <f t="shared" si="10"/>
        <v>91.24823004</v>
      </c>
    </row>
    <row r="603" ht="11.25" customHeight="1">
      <c r="A603" s="407" t="s">
        <v>2108</v>
      </c>
      <c r="B603" s="122" t="s">
        <v>2109</v>
      </c>
      <c r="C603" s="310">
        <v>0.24</v>
      </c>
      <c r="D603" s="310">
        <v>0.2375</v>
      </c>
      <c r="E603" s="310">
        <v>0.20750000000000002</v>
      </c>
      <c r="F603" s="346">
        <v>0.2</v>
      </c>
      <c r="G603" s="346">
        <v>0.14</v>
      </c>
      <c r="H603" s="367">
        <v>0.12</v>
      </c>
      <c r="I603" s="367">
        <v>0.12</v>
      </c>
      <c r="J603" s="367"/>
      <c r="K603" s="367">
        <v>0.12</v>
      </c>
      <c r="L603" s="314">
        <v>0.12</v>
      </c>
      <c r="M603" s="367"/>
      <c r="N603" s="391">
        <v>0.12</v>
      </c>
      <c r="O603" s="391">
        <v>0.1925</v>
      </c>
      <c r="P603" s="315">
        <v>0.41</v>
      </c>
      <c r="Q603" s="315">
        <v>0.41</v>
      </c>
      <c r="R603" s="315">
        <v>0.41</v>
      </c>
      <c r="S603" s="335">
        <v>0.41</v>
      </c>
      <c r="T603" s="335">
        <v>0.4013</v>
      </c>
      <c r="U603" s="335">
        <v>0.38000000000000006</v>
      </c>
      <c r="V603" s="335">
        <v>0.29000000000000004</v>
      </c>
      <c r="W603" s="335">
        <v>0.25</v>
      </c>
      <c r="X603" s="335">
        <v>0.24</v>
      </c>
      <c r="Y603" s="335">
        <v>0.23</v>
      </c>
      <c r="Z603" s="316">
        <f t="shared" si="3"/>
        <v>5.2488</v>
      </c>
      <c r="AA603" s="317">
        <f t="shared" si="405"/>
        <v>1.052631579</v>
      </c>
      <c r="AB603" s="317">
        <f t="shared" ref="AB603:AF603" si="1208">IF(ISERROR((D603/E603-1)*100),"n/a",(D603/E603-1)*100)</f>
        <v>14.45783133</v>
      </c>
      <c r="AC603" s="318">
        <f t="shared" si="1208"/>
        <v>3.75</v>
      </c>
      <c r="AD603" s="318">
        <f t="shared" si="1208"/>
        <v>42.85714286</v>
      </c>
      <c r="AE603" s="318">
        <f t="shared" si="1208"/>
        <v>16.66666667</v>
      </c>
      <c r="AF603" s="318">
        <f t="shared" si="1208"/>
        <v>0</v>
      </c>
      <c r="AG603" s="318">
        <f t="shared" si="870"/>
        <v>0</v>
      </c>
      <c r="AH603" s="318">
        <f t="shared" si="871"/>
        <v>0</v>
      </c>
      <c r="AI603" s="318">
        <f t="shared" si="872"/>
        <v>0</v>
      </c>
      <c r="AJ603" s="318">
        <f t="shared" ref="AJ603:AT603" si="1209">IF(ISERROR((N603/O603-1)*100),"n/a",(N603/O603-1)*100)</f>
        <v>-37.66233766</v>
      </c>
      <c r="AK603" s="318">
        <f t="shared" si="1209"/>
        <v>-53.04878049</v>
      </c>
      <c r="AL603" s="318">
        <f t="shared" si="1209"/>
        <v>0</v>
      </c>
      <c r="AM603" s="318">
        <f t="shared" si="1209"/>
        <v>0</v>
      </c>
      <c r="AN603" s="318">
        <f t="shared" si="1209"/>
        <v>0</v>
      </c>
      <c r="AO603" s="318">
        <f t="shared" si="1209"/>
        <v>2.167954149</v>
      </c>
      <c r="AP603" s="318">
        <f t="shared" si="1209"/>
        <v>5.605263158</v>
      </c>
      <c r="AQ603" s="318">
        <f t="shared" si="1209"/>
        <v>31.03448276</v>
      </c>
      <c r="AR603" s="318">
        <f t="shared" si="1209"/>
        <v>16</v>
      </c>
      <c r="AS603" s="318">
        <f t="shared" si="1209"/>
        <v>4.166666667</v>
      </c>
      <c r="AT603" s="318">
        <f t="shared" si="1209"/>
        <v>4.347826087</v>
      </c>
      <c r="AU603" s="319">
        <f t="shared" si="9"/>
        <v>2.569767355</v>
      </c>
      <c r="AV603" s="320">
        <f t="shared" si="10"/>
        <v>20.17135204</v>
      </c>
    </row>
    <row r="604" ht="11.25" customHeight="1">
      <c r="A604" s="99" t="s">
        <v>1373</v>
      </c>
      <c r="B604" s="99" t="s">
        <v>1374</v>
      </c>
      <c r="C604" s="309">
        <v>1.28</v>
      </c>
      <c r="D604" s="310">
        <v>1.09</v>
      </c>
      <c r="E604" s="310">
        <v>0.99</v>
      </c>
      <c r="F604" s="328">
        <v>0.96</v>
      </c>
      <c r="G604" s="309">
        <v>0.92</v>
      </c>
      <c r="H604" s="309">
        <v>0.86</v>
      </c>
      <c r="I604" s="309">
        <v>0.8</v>
      </c>
      <c r="J604" s="322"/>
      <c r="K604" s="309">
        <v>0.78</v>
      </c>
      <c r="L604" s="323">
        <v>0.6</v>
      </c>
      <c r="M604" s="322"/>
      <c r="N604" s="357">
        <v>0.39</v>
      </c>
      <c r="O604" s="357">
        <v>0.54</v>
      </c>
      <c r="P604" s="324">
        <v>0.72</v>
      </c>
      <c r="Q604" s="324">
        <v>0.64667</v>
      </c>
      <c r="R604" s="324">
        <v>0.51111</v>
      </c>
      <c r="S604" s="324">
        <v>0.38666</v>
      </c>
      <c r="T604" s="324">
        <v>0.33331</v>
      </c>
      <c r="U604" s="324">
        <v>0.25483</v>
      </c>
      <c r="V604" s="325">
        <v>0.23704</v>
      </c>
      <c r="W604" s="325">
        <v>0.23704</v>
      </c>
      <c r="X604" s="324">
        <v>0.23704</v>
      </c>
      <c r="Y604" s="324">
        <v>0.15804</v>
      </c>
      <c r="Z604" s="316">
        <f t="shared" si="3"/>
        <v>12.93174</v>
      </c>
      <c r="AA604" s="317">
        <f t="shared" si="405"/>
        <v>17.43119266</v>
      </c>
      <c r="AB604" s="317">
        <f t="shared" ref="AB604:AF604" si="1210">IF(ISERROR((D604/E604-1)*100),"n/a",(D604/E604-1)*100)</f>
        <v>10.1010101</v>
      </c>
      <c r="AC604" s="318">
        <f t="shared" si="1210"/>
        <v>3.125</v>
      </c>
      <c r="AD604" s="318">
        <f t="shared" si="1210"/>
        <v>4.347826087</v>
      </c>
      <c r="AE604" s="318">
        <f t="shared" si="1210"/>
        <v>6.976744186</v>
      </c>
      <c r="AF604" s="318">
        <f t="shared" si="1210"/>
        <v>7.5</v>
      </c>
      <c r="AG604" s="318">
        <f t="shared" si="870"/>
        <v>2.564102564</v>
      </c>
      <c r="AH604" s="318">
        <f t="shared" si="871"/>
        <v>30</v>
      </c>
      <c r="AI604" s="318">
        <f t="shared" si="872"/>
        <v>53.84615385</v>
      </c>
      <c r="AJ604" s="318">
        <f t="shared" ref="AJ604:AT604" si="1211">IF(ISERROR((N604/O604-1)*100),"n/a",(N604/O604-1)*100)</f>
        <v>-27.77777778</v>
      </c>
      <c r="AK604" s="318">
        <f t="shared" si="1211"/>
        <v>-25</v>
      </c>
      <c r="AL604" s="318">
        <f t="shared" si="1211"/>
        <v>11.33963227</v>
      </c>
      <c r="AM604" s="318">
        <f t="shared" si="1211"/>
        <v>26.52266635</v>
      </c>
      <c r="AN604" s="318">
        <f t="shared" si="1211"/>
        <v>32.18589976</v>
      </c>
      <c r="AO604" s="318">
        <f t="shared" si="1211"/>
        <v>16.00612043</v>
      </c>
      <c r="AP604" s="318">
        <f t="shared" si="1211"/>
        <v>30.79700192</v>
      </c>
      <c r="AQ604" s="318">
        <f t="shared" si="1211"/>
        <v>7.505062437</v>
      </c>
      <c r="AR604" s="318">
        <f t="shared" si="1211"/>
        <v>0</v>
      </c>
      <c r="AS604" s="318">
        <f t="shared" si="1211"/>
        <v>0</v>
      </c>
      <c r="AT604" s="318">
        <f t="shared" si="1211"/>
        <v>49.98734498</v>
      </c>
      <c r="AU604" s="319">
        <f t="shared" si="9"/>
        <v>12.87289899</v>
      </c>
      <c r="AV604" s="320">
        <f t="shared" si="10"/>
        <v>20.59063585</v>
      </c>
    </row>
    <row r="605" ht="11.25" customHeight="1">
      <c r="A605" s="133" t="s">
        <v>1774</v>
      </c>
      <c r="B605" s="99" t="s">
        <v>1775</v>
      </c>
      <c r="C605" s="309">
        <v>0.56</v>
      </c>
      <c r="D605" s="310">
        <v>0.52</v>
      </c>
      <c r="E605" s="310">
        <v>0.4363636363636363</v>
      </c>
      <c r="F605" s="309">
        <v>0.3454545454545454</v>
      </c>
      <c r="G605" s="309">
        <v>0.2545454545454546</v>
      </c>
      <c r="H605" s="309">
        <v>0.1636363636363636</v>
      </c>
      <c r="I605" s="309">
        <v>0.10909090909090907</v>
      </c>
      <c r="J605" s="322"/>
      <c r="K605" s="328">
        <v>0.07272727272727272</v>
      </c>
      <c r="L605" s="326">
        <v>0.07272727272727272</v>
      </c>
      <c r="M605" s="322"/>
      <c r="N605" s="357">
        <v>0.07272727272727272</v>
      </c>
      <c r="O605" s="357">
        <v>0.23636363636363636</v>
      </c>
      <c r="P605" s="324">
        <v>0.4363636363636363</v>
      </c>
      <c r="Q605" s="324">
        <v>0.3727272727272727</v>
      </c>
      <c r="R605" s="324">
        <v>0.2666363636363636</v>
      </c>
      <c r="S605" s="324">
        <v>0.22090909090909092</v>
      </c>
      <c r="T605" s="325">
        <v>0.20036363636363635</v>
      </c>
      <c r="U605" s="325">
        <v>0.20036363636363635</v>
      </c>
      <c r="V605" s="325">
        <v>0.20036363636363635</v>
      </c>
      <c r="W605" s="324">
        <v>0.20036363636363635</v>
      </c>
      <c r="X605" s="324">
        <v>0.1958181818181818</v>
      </c>
      <c r="Y605" s="324">
        <v>0.16854545454545455</v>
      </c>
      <c r="Z605" s="316">
        <f t="shared" si="3"/>
        <v>5.306090909</v>
      </c>
      <c r="AA605" s="317">
        <f t="shared" si="405"/>
        <v>7.692307692</v>
      </c>
      <c r="AB605" s="317">
        <f t="shared" ref="AB605:AF605" si="1212">IF(ISERROR((D605/E605-1)*100),"n/a",(D605/E605-1)*100)</f>
        <v>19.16666667</v>
      </c>
      <c r="AC605" s="318">
        <f t="shared" si="1212"/>
        <v>26.31578947</v>
      </c>
      <c r="AD605" s="318">
        <f t="shared" si="1212"/>
        <v>35.71428571</v>
      </c>
      <c r="AE605" s="318">
        <f t="shared" si="1212"/>
        <v>55.55555556</v>
      </c>
      <c r="AF605" s="318">
        <f t="shared" si="1212"/>
        <v>50</v>
      </c>
      <c r="AG605" s="318">
        <f t="shared" si="870"/>
        <v>50</v>
      </c>
      <c r="AH605" s="318">
        <f t="shared" si="871"/>
        <v>0</v>
      </c>
      <c r="AI605" s="318">
        <f t="shared" si="872"/>
        <v>0</v>
      </c>
      <c r="AJ605" s="318">
        <f t="shared" ref="AJ605:AT605" si="1213">IF(ISERROR((N605/O605-1)*100),"n/a",(N605/O605-1)*100)</f>
        <v>-69.23076923</v>
      </c>
      <c r="AK605" s="318">
        <f t="shared" si="1213"/>
        <v>-45.83333333</v>
      </c>
      <c r="AL605" s="318">
        <f t="shared" si="1213"/>
        <v>17.07317073</v>
      </c>
      <c r="AM605" s="318">
        <f t="shared" si="1213"/>
        <v>39.78861234</v>
      </c>
      <c r="AN605" s="318">
        <f t="shared" si="1213"/>
        <v>20.69958848</v>
      </c>
      <c r="AO605" s="318">
        <f t="shared" si="1213"/>
        <v>10.25408348</v>
      </c>
      <c r="AP605" s="318">
        <f t="shared" si="1213"/>
        <v>0</v>
      </c>
      <c r="AQ605" s="318">
        <f t="shared" si="1213"/>
        <v>0</v>
      </c>
      <c r="AR605" s="318">
        <f t="shared" si="1213"/>
        <v>0</v>
      </c>
      <c r="AS605" s="318">
        <f t="shared" si="1213"/>
        <v>2.321262767</v>
      </c>
      <c r="AT605" s="318">
        <f t="shared" si="1213"/>
        <v>16.18122977</v>
      </c>
      <c r="AU605" s="319">
        <f t="shared" si="9"/>
        <v>11.78492251</v>
      </c>
      <c r="AV605" s="320">
        <f t="shared" si="10"/>
        <v>30.15081024</v>
      </c>
    </row>
    <row r="606" ht="11.25" customHeight="1">
      <c r="A606" s="133" t="s">
        <v>1375</v>
      </c>
      <c r="B606" s="99" t="s">
        <v>95</v>
      </c>
      <c r="C606" s="309">
        <v>1.88</v>
      </c>
      <c r="D606" s="310">
        <v>1.8</v>
      </c>
      <c r="E606" s="310">
        <v>1.72</v>
      </c>
      <c r="F606" s="309">
        <v>1.64</v>
      </c>
      <c r="G606" s="309">
        <v>1.56</v>
      </c>
      <c r="H606" s="309">
        <v>1.48</v>
      </c>
      <c r="I606" s="309">
        <v>1.44</v>
      </c>
      <c r="J606" s="322"/>
      <c r="K606" s="309">
        <v>1.42</v>
      </c>
      <c r="L606" s="326">
        <v>1.37</v>
      </c>
      <c r="M606" s="322"/>
      <c r="N606" s="384">
        <v>1.37</v>
      </c>
      <c r="O606" s="356">
        <v>1.33</v>
      </c>
      <c r="P606" s="324">
        <v>1.29</v>
      </c>
      <c r="Q606" s="324">
        <v>1.17</v>
      </c>
      <c r="R606" s="324">
        <v>1.14</v>
      </c>
      <c r="S606" s="324">
        <v>1.12</v>
      </c>
      <c r="T606" s="324">
        <v>1.1</v>
      </c>
      <c r="U606" s="325">
        <v>1.08</v>
      </c>
      <c r="V606" s="325">
        <v>1.08</v>
      </c>
      <c r="W606" s="325">
        <v>1.08</v>
      </c>
      <c r="X606" s="325">
        <v>1.08</v>
      </c>
      <c r="Y606" s="325">
        <v>1.08</v>
      </c>
      <c r="Z606" s="316">
        <f t="shared" si="3"/>
        <v>28.23</v>
      </c>
      <c r="AA606" s="317">
        <f t="shared" si="405"/>
        <v>4.444444444</v>
      </c>
      <c r="AB606" s="317">
        <f t="shared" ref="AB606:AF606" si="1214">IF(ISERROR((D606/E606-1)*100),"n/a",(D606/E606-1)*100)</f>
        <v>4.651162791</v>
      </c>
      <c r="AC606" s="318">
        <f t="shared" si="1214"/>
        <v>4.87804878</v>
      </c>
      <c r="AD606" s="318">
        <f t="shared" si="1214"/>
        <v>5.128205128</v>
      </c>
      <c r="AE606" s="318">
        <f t="shared" si="1214"/>
        <v>5.405405405</v>
      </c>
      <c r="AF606" s="318">
        <f t="shared" si="1214"/>
        <v>2.777777778</v>
      </c>
      <c r="AG606" s="318">
        <f t="shared" si="870"/>
        <v>1.408450704</v>
      </c>
      <c r="AH606" s="318">
        <f t="shared" si="871"/>
        <v>3.649635036</v>
      </c>
      <c r="AI606" s="318">
        <f t="shared" si="872"/>
        <v>0</v>
      </c>
      <c r="AJ606" s="318">
        <f t="shared" ref="AJ606:AT606" si="1215">IF(ISERROR((N606/O606-1)*100),"n/a",(N606/O606-1)*100)</f>
        <v>3.007518797</v>
      </c>
      <c r="AK606" s="318">
        <f t="shared" si="1215"/>
        <v>3.100775194</v>
      </c>
      <c r="AL606" s="318">
        <f t="shared" si="1215"/>
        <v>10.25641026</v>
      </c>
      <c r="AM606" s="318">
        <f t="shared" si="1215"/>
        <v>2.631578947</v>
      </c>
      <c r="AN606" s="318">
        <f t="shared" si="1215"/>
        <v>1.785714286</v>
      </c>
      <c r="AO606" s="318">
        <f t="shared" si="1215"/>
        <v>1.818181818</v>
      </c>
      <c r="AP606" s="318">
        <f t="shared" si="1215"/>
        <v>1.851851852</v>
      </c>
      <c r="AQ606" s="318">
        <f t="shared" si="1215"/>
        <v>0</v>
      </c>
      <c r="AR606" s="318">
        <f t="shared" si="1215"/>
        <v>0</v>
      </c>
      <c r="AS606" s="318">
        <f t="shared" si="1215"/>
        <v>0</v>
      </c>
      <c r="AT606" s="318">
        <f t="shared" si="1215"/>
        <v>0</v>
      </c>
      <c r="AU606" s="319">
        <f t="shared" si="9"/>
        <v>2.839758061</v>
      </c>
      <c r="AV606" s="320">
        <f t="shared" si="10"/>
        <v>2.545758185</v>
      </c>
    </row>
    <row r="607" ht="11.25" customHeight="1">
      <c r="A607" s="99" t="s">
        <v>407</v>
      </c>
      <c r="B607" s="99" t="s">
        <v>408</v>
      </c>
      <c r="C607" s="309">
        <v>3.765</v>
      </c>
      <c r="D607" s="310">
        <v>3.465</v>
      </c>
      <c r="E607" s="316">
        <v>3.115</v>
      </c>
      <c r="F607" s="309">
        <v>2.91</v>
      </c>
      <c r="G607" s="309">
        <v>2.715</v>
      </c>
      <c r="H607" s="309">
        <v>2.445</v>
      </c>
      <c r="I607" s="309">
        <v>2.21</v>
      </c>
      <c r="J607" s="322"/>
      <c r="K607" s="309">
        <v>2.105</v>
      </c>
      <c r="L607" s="323">
        <v>1.99</v>
      </c>
      <c r="M607" s="322"/>
      <c r="N607" s="356">
        <v>1.86</v>
      </c>
      <c r="O607" s="356">
        <v>1.75</v>
      </c>
      <c r="P607" s="324">
        <v>1.6</v>
      </c>
      <c r="Q607" s="324">
        <v>1.35</v>
      </c>
      <c r="R607" s="324">
        <v>1.12</v>
      </c>
      <c r="S607" s="324">
        <v>0.98</v>
      </c>
      <c r="T607" s="324">
        <v>0.78</v>
      </c>
      <c r="U607" s="324">
        <v>0.62</v>
      </c>
      <c r="V607" s="324">
        <v>0.59</v>
      </c>
      <c r="W607" s="324">
        <v>0.57</v>
      </c>
      <c r="X607" s="324">
        <v>0.55</v>
      </c>
      <c r="Y607" s="324">
        <v>0.53</v>
      </c>
      <c r="Z607" s="316">
        <f t="shared" si="3"/>
        <v>37.02</v>
      </c>
      <c r="AA607" s="317">
        <f t="shared" si="405"/>
        <v>8.658008658</v>
      </c>
      <c r="AB607" s="317">
        <f t="shared" ref="AB607:AF607" si="1216">IF(ISERROR((D607/E607-1)*100),"n/a",(D607/E607-1)*100)</f>
        <v>11.23595506</v>
      </c>
      <c r="AC607" s="318">
        <f t="shared" si="1216"/>
        <v>7.04467354</v>
      </c>
      <c r="AD607" s="318">
        <f t="shared" si="1216"/>
        <v>7.182320442</v>
      </c>
      <c r="AE607" s="318">
        <f t="shared" si="1216"/>
        <v>11.04294479</v>
      </c>
      <c r="AF607" s="318">
        <f t="shared" si="1216"/>
        <v>10.63348416</v>
      </c>
      <c r="AG607" s="318">
        <f t="shared" si="870"/>
        <v>4.988123515</v>
      </c>
      <c r="AH607" s="318">
        <f t="shared" si="871"/>
        <v>5.778894472</v>
      </c>
      <c r="AI607" s="318">
        <f t="shared" si="872"/>
        <v>6.989247312</v>
      </c>
      <c r="AJ607" s="318">
        <f t="shared" ref="AJ607:AT607" si="1217">IF(ISERROR((N607/O607-1)*100),"n/a",(N607/O607-1)*100)</f>
        <v>6.285714286</v>
      </c>
      <c r="AK607" s="318">
        <f t="shared" si="1217"/>
        <v>9.375</v>
      </c>
      <c r="AL607" s="318">
        <f t="shared" si="1217"/>
        <v>18.51851852</v>
      </c>
      <c r="AM607" s="318">
        <f t="shared" si="1217"/>
        <v>20.53571429</v>
      </c>
      <c r="AN607" s="318">
        <f t="shared" si="1217"/>
        <v>14.28571429</v>
      </c>
      <c r="AO607" s="318">
        <f t="shared" si="1217"/>
        <v>25.64102564</v>
      </c>
      <c r="AP607" s="318">
        <f t="shared" si="1217"/>
        <v>25.80645161</v>
      </c>
      <c r="AQ607" s="318">
        <f t="shared" si="1217"/>
        <v>5.084745763</v>
      </c>
      <c r="AR607" s="318">
        <f t="shared" si="1217"/>
        <v>3.50877193</v>
      </c>
      <c r="AS607" s="318">
        <f t="shared" si="1217"/>
        <v>3.636363636</v>
      </c>
      <c r="AT607" s="318">
        <f t="shared" si="1217"/>
        <v>3.773584906</v>
      </c>
      <c r="AU607" s="319">
        <f t="shared" si="9"/>
        <v>10.50026284</v>
      </c>
      <c r="AV607" s="320">
        <f t="shared" si="10"/>
        <v>6.976096947</v>
      </c>
    </row>
    <row r="608" ht="11.25" customHeight="1">
      <c r="A608" s="99" t="s">
        <v>1015</v>
      </c>
      <c r="B608" s="99" t="s">
        <v>1016</v>
      </c>
      <c r="C608" s="309">
        <v>1.08</v>
      </c>
      <c r="D608" s="310">
        <v>1.04</v>
      </c>
      <c r="E608" s="316">
        <v>0.79</v>
      </c>
      <c r="F608" s="309">
        <v>0.75</v>
      </c>
      <c r="G608" s="309">
        <v>0.71</v>
      </c>
      <c r="H608" s="328">
        <v>0.68</v>
      </c>
      <c r="I608" s="309">
        <v>0.64</v>
      </c>
      <c r="J608" s="322"/>
      <c r="K608" s="309">
        <v>0.6</v>
      </c>
      <c r="L608" s="326">
        <v>0.5</v>
      </c>
      <c r="M608" s="322"/>
      <c r="N608" s="356">
        <v>0.45</v>
      </c>
      <c r="O608" s="356">
        <v>0.2</v>
      </c>
      <c r="P608" s="325">
        <v>0.0</v>
      </c>
      <c r="Q608" s="325">
        <v>0.0</v>
      </c>
      <c r="R608" s="325">
        <v>0.0</v>
      </c>
      <c r="S608" s="325">
        <v>0.0</v>
      </c>
      <c r="T608" s="325">
        <v>0.0</v>
      </c>
      <c r="U608" s="325">
        <v>0.0</v>
      </c>
      <c r="V608" s="325">
        <v>0.0</v>
      </c>
      <c r="W608" s="325">
        <v>0.0</v>
      </c>
      <c r="X608" s="325">
        <v>0.0</v>
      </c>
      <c r="Y608" s="325">
        <v>0.0</v>
      </c>
      <c r="Z608" s="316">
        <f t="shared" si="3"/>
        <v>7.44</v>
      </c>
      <c r="AA608" s="317">
        <f t="shared" si="405"/>
        <v>3.846153846</v>
      </c>
      <c r="AB608" s="317">
        <f t="shared" ref="AB608:AF608" si="1218">IF(ISERROR((D608/E608-1)*100),"n/a",(D608/E608-1)*100)</f>
        <v>31.64556962</v>
      </c>
      <c r="AC608" s="318">
        <f t="shared" si="1218"/>
        <v>5.333333333</v>
      </c>
      <c r="AD608" s="318">
        <f t="shared" si="1218"/>
        <v>5.633802817</v>
      </c>
      <c r="AE608" s="318">
        <f t="shared" si="1218"/>
        <v>4.411764706</v>
      </c>
      <c r="AF608" s="318">
        <f t="shared" si="1218"/>
        <v>6.25</v>
      </c>
      <c r="AG608" s="318">
        <f t="shared" si="870"/>
        <v>6.666666667</v>
      </c>
      <c r="AH608" s="318">
        <f t="shared" si="871"/>
        <v>20</v>
      </c>
      <c r="AI608" s="318">
        <f t="shared" si="872"/>
        <v>11.11111111</v>
      </c>
      <c r="AJ608" s="318">
        <f t="shared" ref="AJ608:AT608" si="1219">IF(ISERROR((N608/O608-1)*100),"n/a",(N608/O608-1)*100)</f>
        <v>125</v>
      </c>
      <c r="AK608" s="318" t="str">
        <f t="shared" si="1219"/>
        <v>n/a</v>
      </c>
      <c r="AL608" s="318" t="str">
        <f t="shared" si="1219"/>
        <v>n/a</v>
      </c>
      <c r="AM608" s="318" t="str">
        <f t="shared" si="1219"/>
        <v>n/a</v>
      </c>
      <c r="AN608" s="318" t="str">
        <f t="shared" si="1219"/>
        <v>n/a</v>
      </c>
      <c r="AO608" s="318" t="str">
        <f t="shared" si="1219"/>
        <v>n/a</v>
      </c>
      <c r="AP608" s="318" t="str">
        <f t="shared" si="1219"/>
        <v>n/a</v>
      </c>
      <c r="AQ608" s="318" t="str">
        <f t="shared" si="1219"/>
        <v>n/a</v>
      </c>
      <c r="AR608" s="318" t="str">
        <f t="shared" si="1219"/>
        <v>n/a</v>
      </c>
      <c r="AS608" s="318" t="str">
        <f t="shared" si="1219"/>
        <v>n/a</v>
      </c>
      <c r="AT608" s="318" t="str">
        <f t="shared" si="1219"/>
        <v>n/a</v>
      </c>
      <c r="AU608" s="319">
        <f t="shared" si="9"/>
        <v>21.98984021</v>
      </c>
      <c r="AV608" s="320">
        <f t="shared" si="10"/>
        <v>37.25634298</v>
      </c>
    </row>
    <row r="609" ht="11.25" customHeight="1">
      <c r="A609" s="331" t="s">
        <v>1957</v>
      </c>
      <c r="B609" s="331" t="s">
        <v>1958</v>
      </c>
      <c r="C609" s="309">
        <v>1.2</v>
      </c>
      <c r="D609" s="310">
        <v>0.94</v>
      </c>
      <c r="E609" s="332">
        <v>0.8</v>
      </c>
      <c r="F609" s="309">
        <v>0.6</v>
      </c>
      <c r="G609" s="309">
        <v>0.46</v>
      </c>
      <c r="H609" s="309">
        <v>0.1</v>
      </c>
      <c r="I609" s="328">
        <v>0.0</v>
      </c>
      <c r="J609" s="322"/>
      <c r="K609" s="328">
        <v>0.0</v>
      </c>
      <c r="L609" s="326">
        <v>0.0</v>
      </c>
      <c r="M609" s="322"/>
      <c r="N609" s="357">
        <v>0.0</v>
      </c>
      <c r="O609" s="357">
        <v>0.08</v>
      </c>
      <c r="P609" s="325">
        <v>0.47000000000000003</v>
      </c>
      <c r="Q609" s="324">
        <v>0.623334</v>
      </c>
      <c r="R609" s="324">
        <v>0.533336</v>
      </c>
      <c r="S609" s="324">
        <v>0.42622799999999994</v>
      </c>
      <c r="T609" s="324">
        <v>0.4</v>
      </c>
      <c r="U609" s="325">
        <v>0.16</v>
      </c>
      <c r="V609" s="325">
        <v>0.253334</v>
      </c>
      <c r="W609" s="324">
        <v>0.253334</v>
      </c>
      <c r="X609" s="325">
        <v>0.0</v>
      </c>
      <c r="Y609" s="325">
        <v>0.0</v>
      </c>
      <c r="Z609" s="316">
        <f t="shared" si="3"/>
        <v>7.299566</v>
      </c>
      <c r="AA609" s="317">
        <f t="shared" si="405"/>
        <v>27.65957447</v>
      </c>
      <c r="AB609" s="317">
        <f t="shared" ref="AB609:AF609" si="1220">IF(ISERROR((D609/E609-1)*100),"n/a",(D609/E609-1)*100)</f>
        <v>17.5</v>
      </c>
      <c r="AC609" s="318">
        <f t="shared" si="1220"/>
        <v>33.33333333</v>
      </c>
      <c r="AD609" s="318">
        <f t="shared" si="1220"/>
        <v>30.43478261</v>
      </c>
      <c r="AE609" s="318">
        <f t="shared" si="1220"/>
        <v>360</v>
      </c>
      <c r="AF609" s="318" t="str">
        <f t="shared" si="1220"/>
        <v>n/a</v>
      </c>
      <c r="AG609" s="318" t="str">
        <f t="shared" si="870"/>
        <v>n/a</v>
      </c>
      <c r="AH609" s="318" t="str">
        <f t="shared" si="871"/>
        <v>n/a</v>
      </c>
      <c r="AI609" s="318" t="str">
        <f t="shared" si="872"/>
        <v>n/a</v>
      </c>
      <c r="AJ609" s="318">
        <f t="shared" ref="AJ609:AT609" si="1221">IF(ISERROR((N609/O609-1)*100),"n/a",(N609/O609-1)*100)</f>
        <v>-100</v>
      </c>
      <c r="AK609" s="318">
        <f t="shared" si="1221"/>
        <v>-82.9787234</v>
      </c>
      <c r="AL609" s="318">
        <f t="shared" si="1221"/>
        <v>-24.59901112</v>
      </c>
      <c r="AM609" s="318">
        <f t="shared" si="1221"/>
        <v>16.87454063</v>
      </c>
      <c r="AN609" s="318">
        <f t="shared" si="1221"/>
        <v>25.12927353</v>
      </c>
      <c r="AO609" s="318">
        <f t="shared" si="1221"/>
        <v>6.557</v>
      </c>
      <c r="AP609" s="318">
        <f t="shared" si="1221"/>
        <v>150</v>
      </c>
      <c r="AQ609" s="318">
        <f t="shared" si="1221"/>
        <v>-36.84227147</v>
      </c>
      <c r="AR609" s="318">
        <f t="shared" si="1221"/>
        <v>0</v>
      </c>
      <c r="AS609" s="318" t="str">
        <f t="shared" si="1221"/>
        <v>n/a</v>
      </c>
      <c r="AT609" s="318" t="str">
        <f t="shared" si="1221"/>
        <v>n/a</v>
      </c>
      <c r="AU609" s="319">
        <f t="shared" si="9"/>
        <v>30.21917847</v>
      </c>
      <c r="AV609" s="320">
        <f t="shared" si="10"/>
        <v>111.7108439</v>
      </c>
    </row>
    <row r="610" ht="11.25" customHeight="1">
      <c r="A610" s="122" t="s">
        <v>1019</v>
      </c>
      <c r="B610" s="122" t="s">
        <v>1020</v>
      </c>
      <c r="C610" s="309">
        <v>1.44</v>
      </c>
      <c r="D610" s="310">
        <v>1.36</v>
      </c>
      <c r="E610" s="310">
        <v>1.28</v>
      </c>
      <c r="F610" s="311">
        <v>1.2</v>
      </c>
      <c r="G610" s="311">
        <v>1.12</v>
      </c>
      <c r="H610" s="311">
        <v>1.04</v>
      </c>
      <c r="I610" s="311">
        <v>0.96</v>
      </c>
      <c r="J610" s="312"/>
      <c r="K610" s="311">
        <v>0.88</v>
      </c>
      <c r="L610" s="348">
        <v>0.8</v>
      </c>
      <c r="M610" s="312"/>
      <c r="N610" s="391">
        <v>0.72</v>
      </c>
      <c r="O610" s="391">
        <v>0.8</v>
      </c>
      <c r="P610" s="335">
        <v>1.28</v>
      </c>
      <c r="Q610" s="335">
        <v>1.16</v>
      </c>
      <c r="R610" s="335">
        <v>0.96</v>
      </c>
      <c r="S610" s="335">
        <v>0.76</v>
      </c>
      <c r="T610" s="335">
        <v>0.68</v>
      </c>
      <c r="U610" s="335">
        <v>0.6</v>
      </c>
      <c r="V610" s="335">
        <v>0.52</v>
      </c>
      <c r="W610" s="335">
        <v>0.44</v>
      </c>
      <c r="X610" s="335">
        <v>0.36</v>
      </c>
      <c r="Y610" s="335">
        <v>0.30667</v>
      </c>
      <c r="Z610" s="316">
        <f t="shared" si="3"/>
        <v>18.66667</v>
      </c>
      <c r="AA610" s="317">
        <f t="shared" si="405"/>
        <v>5.882352941</v>
      </c>
      <c r="AB610" s="317">
        <f t="shared" ref="AB610:AF610" si="1222">IF(ISERROR((D610/E610-1)*100),"n/a",(D610/E610-1)*100)</f>
        <v>6.25</v>
      </c>
      <c r="AC610" s="318">
        <f t="shared" si="1222"/>
        <v>6.666666667</v>
      </c>
      <c r="AD610" s="318">
        <f t="shared" si="1222"/>
        <v>7.142857143</v>
      </c>
      <c r="AE610" s="318">
        <f t="shared" si="1222"/>
        <v>7.692307692</v>
      </c>
      <c r="AF610" s="318">
        <f t="shared" si="1222"/>
        <v>8.333333333</v>
      </c>
      <c r="AG610" s="318">
        <f t="shared" si="870"/>
        <v>9.090909091</v>
      </c>
      <c r="AH610" s="318">
        <f t="shared" si="871"/>
        <v>10</v>
      </c>
      <c r="AI610" s="318">
        <f t="shared" si="872"/>
        <v>11.11111111</v>
      </c>
      <c r="AJ610" s="318">
        <f t="shared" ref="AJ610:AT610" si="1223">IF(ISERROR((N610/O610-1)*100),"n/a",(N610/O610-1)*100)</f>
        <v>-10</v>
      </c>
      <c r="AK610" s="318">
        <f t="shared" si="1223"/>
        <v>-37.5</v>
      </c>
      <c r="AL610" s="318">
        <f t="shared" si="1223"/>
        <v>10.34482759</v>
      </c>
      <c r="AM610" s="318">
        <f t="shared" si="1223"/>
        <v>20.83333333</v>
      </c>
      <c r="AN610" s="318">
        <f t="shared" si="1223"/>
        <v>26.31578947</v>
      </c>
      <c r="AO610" s="318">
        <f t="shared" si="1223"/>
        <v>11.76470588</v>
      </c>
      <c r="AP610" s="318">
        <f t="shared" si="1223"/>
        <v>13.33333333</v>
      </c>
      <c r="AQ610" s="318">
        <f t="shared" si="1223"/>
        <v>15.38461538</v>
      </c>
      <c r="AR610" s="318">
        <f t="shared" si="1223"/>
        <v>18.18181818</v>
      </c>
      <c r="AS610" s="318">
        <f t="shared" si="1223"/>
        <v>22.22222222</v>
      </c>
      <c r="AT610" s="318">
        <f t="shared" si="1223"/>
        <v>17.39002837</v>
      </c>
      <c r="AU610" s="319">
        <f t="shared" si="9"/>
        <v>9.022010587</v>
      </c>
      <c r="AV610" s="320">
        <f t="shared" si="10"/>
        <v>13.36810547</v>
      </c>
    </row>
    <row r="611" ht="11.25" customHeight="1">
      <c r="A611" s="133" t="s">
        <v>1021</v>
      </c>
      <c r="B611" s="99" t="s">
        <v>1022</v>
      </c>
      <c r="C611" s="309">
        <v>2.18</v>
      </c>
      <c r="D611" s="310">
        <v>2.1</v>
      </c>
      <c r="E611" s="310">
        <v>1.8699999999999999</v>
      </c>
      <c r="F611" s="309">
        <v>1.61</v>
      </c>
      <c r="G611" s="309">
        <v>1.5</v>
      </c>
      <c r="H611" s="309">
        <v>1.32</v>
      </c>
      <c r="I611" s="309">
        <v>0.98</v>
      </c>
      <c r="J611" s="322"/>
      <c r="K611" s="309">
        <v>0.76</v>
      </c>
      <c r="L611" s="323">
        <v>0.7</v>
      </c>
      <c r="M611" s="322"/>
      <c r="N611" s="356">
        <v>0.55</v>
      </c>
      <c r="O611" s="356">
        <v>0.5</v>
      </c>
      <c r="P611" s="325">
        <v>0.45</v>
      </c>
      <c r="Q611" s="324">
        <v>0.9</v>
      </c>
      <c r="R611" s="324">
        <v>0.8</v>
      </c>
      <c r="S611" s="324">
        <v>0.65</v>
      </c>
      <c r="T611" s="324">
        <v>0.55</v>
      </c>
      <c r="U611" s="324">
        <v>0.45</v>
      </c>
      <c r="V611" s="324">
        <v>0.25</v>
      </c>
      <c r="W611" s="325">
        <v>0.0</v>
      </c>
      <c r="X611" s="325">
        <v>0.0</v>
      </c>
      <c r="Y611" s="325">
        <v>0.0</v>
      </c>
      <c r="Z611" s="316">
        <f t="shared" si="3"/>
        <v>18.12</v>
      </c>
      <c r="AA611" s="317">
        <f t="shared" si="405"/>
        <v>3.80952381</v>
      </c>
      <c r="AB611" s="317">
        <f t="shared" ref="AB611:AF611" si="1224">IF(ISERROR((D611/E611-1)*100),"n/a",(D611/E611-1)*100)</f>
        <v>12.29946524</v>
      </c>
      <c r="AC611" s="318">
        <f t="shared" si="1224"/>
        <v>16.14906832</v>
      </c>
      <c r="AD611" s="318">
        <f t="shared" si="1224"/>
        <v>7.333333333</v>
      </c>
      <c r="AE611" s="318">
        <f t="shared" si="1224"/>
        <v>13.63636364</v>
      </c>
      <c r="AF611" s="318">
        <f t="shared" si="1224"/>
        <v>34.69387755</v>
      </c>
      <c r="AG611" s="318">
        <f t="shared" si="870"/>
        <v>28.94736842</v>
      </c>
      <c r="AH611" s="318">
        <f t="shared" si="871"/>
        <v>8.571428571</v>
      </c>
      <c r="AI611" s="318">
        <f t="shared" si="872"/>
        <v>27.27272727</v>
      </c>
      <c r="AJ611" s="318">
        <f t="shared" ref="AJ611:AT611" si="1225">IF(ISERROR((N611/O611-1)*100),"n/a",(N611/O611-1)*100)</f>
        <v>10</v>
      </c>
      <c r="AK611" s="318">
        <f t="shared" si="1225"/>
        <v>11.11111111</v>
      </c>
      <c r="AL611" s="318">
        <f t="shared" si="1225"/>
        <v>-50</v>
      </c>
      <c r="AM611" s="318">
        <f t="shared" si="1225"/>
        <v>12.5</v>
      </c>
      <c r="AN611" s="318">
        <f t="shared" si="1225"/>
        <v>23.07692308</v>
      </c>
      <c r="AO611" s="318">
        <f t="shared" si="1225"/>
        <v>18.18181818</v>
      </c>
      <c r="AP611" s="318">
        <f t="shared" si="1225"/>
        <v>22.22222222</v>
      </c>
      <c r="AQ611" s="318">
        <f t="shared" si="1225"/>
        <v>80</v>
      </c>
      <c r="AR611" s="318" t="str">
        <f t="shared" si="1225"/>
        <v>n/a</v>
      </c>
      <c r="AS611" s="318" t="str">
        <f t="shared" si="1225"/>
        <v>n/a</v>
      </c>
      <c r="AT611" s="318" t="str">
        <f t="shared" si="1225"/>
        <v>n/a</v>
      </c>
      <c r="AU611" s="319">
        <f t="shared" si="9"/>
        <v>16.45913122</v>
      </c>
      <c r="AV611" s="320">
        <f t="shared" si="10"/>
        <v>24.43934081</v>
      </c>
    </row>
    <row r="612" ht="11.25" customHeight="1">
      <c r="A612" s="99" t="s">
        <v>1376</v>
      </c>
      <c r="B612" s="99" t="s">
        <v>1377</v>
      </c>
      <c r="C612" s="309">
        <v>0.92</v>
      </c>
      <c r="D612" s="310">
        <v>0.82</v>
      </c>
      <c r="E612" s="310">
        <v>0.78</v>
      </c>
      <c r="F612" s="337">
        <v>0.71</v>
      </c>
      <c r="G612" s="337">
        <v>0.65</v>
      </c>
      <c r="H612" s="337">
        <v>0.6</v>
      </c>
      <c r="I612" s="337">
        <v>0.56</v>
      </c>
      <c r="J612" s="338"/>
      <c r="K612" s="337">
        <v>0.51</v>
      </c>
      <c r="L612" s="339">
        <v>0.47</v>
      </c>
      <c r="M612" s="338"/>
      <c r="N612" s="345">
        <v>0.44</v>
      </c>
      <c r="O612" s="340">
        <v>0.44</v>
      </c>
      <c r="P612" s="341">
        <v>0.44</v>
      </c>
      <c r="Q612" s="341">
        <v>0.42</v>
      </c>
      <c r="R612" s="341">
        <v>0.39</v>
      </c>
      <c r="S612" s="341">
        <v>0.32</v>
      </c>
      <c r="T612" s="341">
        <v>0.24</v>
      </c>
      <c r="U612" s="341">
        <v>0.14</v>
      </c>
      <c r="V612" s="340">
        <v>0.0</v>
      </c>
      <c r="W612" s="340">
        <v>0.0</v>
      </c>
      <c r="X612" s="340">
        <v>0.0</v>
      </c>
      <c r="Y612" s="340">
        <v>0.0</v>
      </c>
      <c r="Z612" s="316">
        <f t="shared" si="3"/>
        <v>8.85</v>
      </c>
      <c r="AA612" s="317">
        <f t="shared" si="405"/>
        <v>12.19512195</v>
      </c>
      <c r="AB612" s="317">
        <f t="shared" ref="AB612:AF612" si="1226">IF(ISERROR((D612/E612-1)*100),"n/a",(D612/E612-1)*100)</f>
        <v>5.128205128</v>
      </c>
      <c r="AC612" s="318">
        <f t="shared" si="1226"/>
        <v>9.85915493</v>
      </c>
      <c r="AD612" s="318">
        <f t="shared" si="1226"/>
        <v>9.230769231</v>
      </c>
      <c r="AE612" s="318">
        <f t="shared" si="1226"/>
        <v>8.333333333</v>
      </c>
      <c r="AF612" s="318">
        <f t="shared" si="1226"/>
        <v>7.142857143</v>
      </c>
      <c r="AG612" s="318">
        <f t="shared" si="870"/>
        <v>9.803921569</v>
      </c>
      <c r="AH612" s="318">
        <f t="shared" si="871"/>
        <v>8.510638298</v>
      </c>
      <c r="AI612" s="318">
        <f t="shared" si="872"/>
        <v>6.818181818</v>
      </c>
      <c r="AJ612" s="318">
        <f t="shared" ref="AJ612:AT612" si="1227">IF(ISERROR((N612/O612-1)*100),"n/a",(N612/O612-1)*100)</f>
        <v>0</v>
      </c>
      <c r="AK612" s="318">
        <f t="shared" si="1227"/>
        <v>0</v>
      </c>
      <c r="AL612" s="318">
        <f t="shared" si="1227"/>
        <v>4.761904762</v>
      </c>
      <c r="AM612" s="318">
        <f t="shared" si="1227"/>
        <v>7.692307692</v>
      </c>
      <c r="AN612" s="318">
        <f t="shared" si="1227"/>
        <v>21.875</v>
      </c>
      <c r="AO612" s="318">
        <f t="shared" si="1227"/>
        <v>33.33333333</v>
      </c>
      <c r="AP612" s="318">
        <f t="shared" si="1227"/>
        <v>71.42857143</v>
      </c>
      <c r="AQ612" s="318" t="str">
        <f t="shared" si="1227"/>
        <v>n/a</v>
      </c>
      <c r="AR612" s="318" t="str">
        <f t="shared" si="1227"/>
        <v>n/a</v>
      </c>
      <c r="AS612" s="318" t="str">
        <f t="shared" si="1227"/>
        <v>n/a</v>
      </c>
      <c r="AT612" s="318" t="str">
        <f t="shared" si="1227"/>
        <v>n/a</v>
      </c>
      <c r="AU612" s="319">
        <f t="shared" si="9"/>
        <v>13.50708129</v>
      </c>
      <c r="AV612" s="320">
        <f t="shared" si="10"/>
        <v>17.41146134</v>
      </c>
    </row>
    <row r="613" ht="11.25" customHeight="1">
      <c r="A613" s="122" t="s">
        <v>410</v>
      </c>
      <c r="B613" s="122" t="s">
        <v>411</v>
      </c>
      <c r="C613" s="309">
        <v>2.9549</v>
      </c>
      <c r="D613" s="310">
        <v>2.8412</v>
      </c>
      <c r="E613" s="330">
        <v>2.7382999999999997</v>
      </c>
      <c r="F613" s="309">
        <v>2.6713999999999998</v>
      </c>
      <c r="G613" s="309">
        <v>2.6323</v>
      </c>
      <c r="H613" s="309">
        <v>2.5322999999999998</v>
      </c>
      <c r="I613" s="309">
        <v>2.3665000000000003</v>
      </c>
      <c r="J613" s="322"/>
      <c r="K613" s="309">
        <v>2.2110000000000003</v>
      </c>
      <c r="L613" s="323">
        <v>2.0568</v>
      </c>
      <c r="M613" s="322"/>
      <c r="N613" s="356">
        <v>1.8854</v>
      </c>
      <c r="O613" s="356">
        <v>1.72</v>
      </c>
      <c r="P613" s="324">
        <v>1.55</v>
      </c>
      <c r="Q613" s="324">
        <v>1.36</v>
      </c>
      <c r="R613" s="324">
        <v>1.21</v>
      </c>
      <c r="S613" s="324">
        <v>1.09</v>
      </c>
      <c r="T613" s="324">
        <v>0.9775</v>
      </c>
      <c r="U613" s="324">
        <v>0.865</v>
      </c>
      <c r="V613" s="324">
        <v>0.79</v>
      </c>
      <c r="W613" s="324">
        <v>0.73</v>
      </c>
      <c r="X613" s="324">
        <v>0.67</v>
      </c>
      <c r="Y613" s="324">
        <v>0.625</v>
      </c>
      <c r="Z613" s="316">
        <f t="shared" si="3"/>
        <v>36.4776</v>
      </c>
      <c r="AA613" s="317">
        <f t="shared" si="405"/>
        <v>4.001830213</v>
      </c>
      <c r="AB613" s="317">
        <f t="shared" ref="AB613:AF613" si="1228">IF(ISERROR((D613/E613-1)*100),"n/a",(D613/E613-1)*100)</f>
        <v>3.757805938</v>
      </c>
      <c r="AC613" s="318">
        <f t="shared" si="1228"/>
        <v>2.504304859</v>
      </c>
      <c r="AD613" s="318">
        <f t="shared" si="1228"/>
        <v>1.485393002</v>
      </c>
      <c r="AE613" s="318">
        <f t="shared" si="1228"/>
        <v>3.948979189</v>
      </c>
      <c r="AF613" s="318">
        <f t="shared" si="1228"/>
        <v>7.006127192</v>
      </c>
      <c r="AG613" s="318">
        <f t="shared" si="870"/>
        <v>7.033016735</v>
      </c>
      <c r="AH613" s="318">
        <f t="shared" si="871"/>
        <v>7.497082847</v>
      </c>
      <c r="AI613" s="318">
        <f t="shared" si="872"/>
        <v>9.090909091</v>
      </c>
      <c r="AJ613" s="318">
        <f t="shared" ref="AJ613:AT613" si="1229">IF(ISERROR((N613/O613-1)*100),"n/a",(N613/O613-1)*100)</f>
        <v>9.61627907</v>
      </c>
      <c r="AK613" s="318">
        <f t="shared" si="1229"/>
        <v>10.96774194</v>
      </c>
      <c r="AL613" s="318">
        <f t="shared" si="1229"/>
        <v>13.97058824</v>
      </c>
      <c r="AM613" s="318">
        <f t="shared" si="1229"/>
        <v>12.39669421</v>
      </c>
      <c r="AN613" s="318">
        <f t="shared" si="1229"/>
        <v>11.00917431</v>
      </c>
      <c r="AO613" s="318">
        <f t="shared" si="1229"/>
        <v>11.50895141</v>
      </c>
      <c r="AP613" s="318">
        <f t="shared" si="1229"/>
        <v>13.00578035</v>
      </c>
      <c r="AQ613" s="318">
        <f t="shared" si="1229"/>
        <v>9.493670886</v>
      </c>
      <c r="AR613" s="318">
        <f t="shared" si="1229"/>
        <v>8.219178082</v>
      </c>
      <c r="AS613" s="318">
        <f t="shared" si="1229"/>
        <v>8.955223881</v>
      </c>
      <c r="AT613" s="318">
        <f t="shared" si="1229"/>
        <v>7.2</v>
      </c>
      <c r="AU613" s="319">
        <f t="shared" si="9"/>
        <v>8.133436572</v>
      </c>
      <c r="AV613" s="320">
        <f t="shared" si="10"/>
        <v>3.574035006</v>
      </c>
    </row>
    <row r="614" ht="11.25" customHeight="1">
      <c r="A614" s="99" t="s">
        <v>412</v>
      </c>
      <c r="B614" s="99" t="s">
        <v>413</v>
      </c>
      <c r="C614" s="309">
        <v>3.4</v>
      </c>
      <c r="D614" s="310">
        <v>2.94</v>
      </c>
      <c r="E614" s="316">
        <v>2.64</v>
      </c>
      <c r="F614" s="328">
        <v>2.52</v>
      </c>
      <c r="G614" s="328">
        <v>2.52</v>
      </c>
      <c r="H614" s="309">
        <v>2.07</v>
      </c>
      <c r="I614" s="309">
        <v>1.78</v>
      </c>
      <c r="J614" s="322"/>
      <c r="K614" s="309">
        <v>1.62</v>
      </c>
      <c r="L614" s="323">
        <v>1.43</v>
      </c>
      <c r="M614" s="322"/>
      <c r="N614" s="356">
        <v>1.07</v>
      </c>
      <c r="O614" s="357">
        <v>1.0</v>
      </c>
      <c r="P614" s="324">
        <v>0.92</v>
      </c>
      <c r="Q614" s="324">
        <v>0.76333</v>
      </c>
      <c r="R614" s="324">
        <v>0.65333</v>
      </c>
      <c r="S614" s="324">
        <v>0.57333</v>
      </c>
      <c r="T614" s="325">
        <v>0.50666</v>
      </c>
      <c r="U614" s="324">
        <v>0.50666</v>
      </c>
      <c r="V614" s="325">
        <v>0.48</v>
      </c>
      <c r="W614" s="324">
        <v>0.48</v>
      </c>
      <c r="X614" s="325">
        <v>0.45333</v>
      </c>
      <c r="Y614" s="324">
        <v>0.45333</v>
      </c>
      <c r="Z614" s="316">
        <f t="shared" si="3"/>
        <v>28.77997</v>
      </c>
      <c r="AA614" s="317">
        <f t="shared" si="405"/>
        <v>15.6462585</v>
      </c>
      <c r="AB614" s="317">
        <f t="shared" ref="AB614:AF614" si="1230">IF(ISERROR((D614/E614-1)*100),"n/a",(D614/E614-1)*100)</f>
        <v>11.36363636</v>
      </c>
      <c r="AC614" s="318">
        <f t="shared" si="1230"/>
        <v>4.761904762</v>
      </c>
      <c r="AD614" s="318">
        <f t="shared" si="1230"/>
        <v>0</v>
      </c>
      <c r="AE614" s="318">
        <f t="shared" si="1230"/>
        <v>21.73913043</v>
      </c>
      <c r="AF614" s="318">
        <f t="shared" si="1230"/>
        <v>16.29213483</v>
      </c>
      <c r="AG614" s="318">
        <f t="shared" si="870"/>
        <v>9.87654321</v>
      </c>
      <c r="AH614" s="318">
        <f t="shared" si="871"/>
        <v>13.28671329</v>
      </c>
      <c r="AI614" s="318">
        <f t="shared" si="872"/>
        <v>33.64485981</v>
      </c>
      <c r="AJ614" s="318">
        <f t="shared" ref="AJ614:AT614" si="1231">IF(ISERROR((N614/O614-1)*100),"n/a",(N614/O614-1)*100)</f>
        <v>7</v>
      </c>
      <c r="AK614" s="318">
        <f t="shared" si="1231"/>
        <v>8.695652174</v>
      </c>
      <c r="AL614" s="318">
        <f t="shared" si="1231"/>
        <v>20.52454378</v>
      </c>
      <c r="AM614" s="318">
        <f t="shared" si="1231"/>
        <v>16.8368206</v>
      </c>
      <c r="AN614" s="318">
        <f t="shared" si="1231"/>
        <v>13.9535695</v>
      </c>
      <c r="AO614" s="318">
        <f t="shared" si="1231"/>
        <v>13.15872577</v>
      </c>
      <c r="AP614" s="318">
        <f t="shared" si="1231"/>
        <v>0</v>
      </c>
      <c r="AQ614" s="318">
        <f t="shared" si="1231"/>
        <v>5.554166667</v>
      </c>
      <c r="AR614" s="318">
        <f t="shared" si="1231"/>
        <v>0</v>
      </c>
      <c r="AS614" s="318">
        <f t="shared" si="1231"/>
        <v>5.883131494</v>
      </c>
      <c r="AT614" s="318">
        <f t="shared" si="1231"/>
        <v>0</v>
      </c>
      <c r="AU614" s="319">
        <f t="shared" si="9"/>
        <v>10.91088956</v>
      </c>
      <c r="AV614" s="320">
        <f t="shared" si="10"/>
        <v>8.652380299</v>
      </c>
    </row>
    <row r="615" ht="11.25" customHeight="1">
      <c r="A615" s="99" t="s">
        <v>414</v>
      </c>
      <c r="B615" s="99" t="s">
        <v>415</v>
      </c>
      <c r="C615" s="309">
        <v>2.44</v>
      </c>
      <c r="D615" s="310">
        <v>2.4</v>
      </c>
      <c r="E615" s="316">
        <v>2.32</v>
      </c>
      <c r="F615" s="309">
        <v>2.2</v>
      </c>
      <c r="G615" s="309">
        <v>2.12</v>
      </c>
      <c r="H615" s="309">
        <v>1.92</v>
      </c>
      <c r="I615" s="309">
        <v>1.68</v>
      </c>
      <c r="J615" s="322"/>
      <c r="K615" s="309">
        <v>1.48</v>
      </c>
      <c r="L615" s="323">
        <v>0.9</v>
      </c>
      <c r="M615" s="322"/>
      <c r="N615" s="356">
        <v>0.8</v>
      </c>
      <c r="O615" s="356">
        <v>0.78</v>
      </c>
      <c r="P615" s="324">
        <v>0.76</v>
      </c>
      <c r="Q615" s="324">
        <v>0.68</v>
      </c>
      <c r="R615" s="324">
        <v>0.62</v>
      </c>
      <c r="S615" s="324">
        <v>0.56</v>
      </c>
      <c r="T615" s="324">
        <v>0.46</v>
      </c>
      <c r="U615" s="324">
        <v>0.31</v>
      </c>
      <c r="V615" s="324">
        <v>0.28</v>
      </c>
      <c r="W615" s="324">
        <v>0.25</v>
      </c>
      <c r="X615" s="324">
        <v>0.22</v>
      </c>
      <c r="Y615" s="324">
        <v>0.2</v>
      </c>
      <c r="Z615" s="316">
        <f t="shared" si="3"/>
        <v>23.38</v>
      </c>
      <c r="AA615" s="317">
        <f t="shared" si="405"/>
        <v>1.666666667</v>
      </c>
      <c r="AB615" s="317">
        <f t="shared" ref="AB615:AF615" si="1232">IF(ISERROR((D615/E615-1)*100),"n/a",(D615/E615-1)*100)</f>
        <v>3.448275862</v>
      </c>
      <c r="AC615" s="318">
        <f t="shared" si="1232"/>
        <v>5.454545455</v>
      </c>
      <c r="AD615" s="318">
        <f t="shared" si="1232"/>
        <v>3.773584906</v>
      </c>
      <c r="AE615" s="318">
        <f t="shared" si="1232"/>
        <v>10.41666667</v>
      </c>
      <c r="AF615" s="318">
        <f t="shared" si="1232"/>
        <v>14.28571429</v>
      </c>
      <c r="AG615" s="318">
        <f t="shared" si="870"/>
        <v>13.51351351</v>
      </c>
      <c r="AH615" s="318">
        <f t="shared" si="871"/>
        <v>64.44444444</v>
      </c>
      <c r="AI615" s="318">
        <f t="shared" si="872"/>
        <v>12.5</v>
      </c>
      <c r="AJ615" s="318">
        <f t="shared" ref="AJ615:AT615" si="1233">IF(ISERROR((N615/O615-1)*100),"n/a",(N615/O615-1)*100)</f>
        <v>2.564102564</v>
      </c>
      <c r="AK615" s="318">
        <f t="shared" si="1233"/>
        <v>2.631578947</v>
      </c>
      <c r="AL615" s="318">
        <f t="shared" si="1233"/>
        <v>11.76470588</v>
      </c>
      <c r="AM615" s="318">
        <f t="shared" si="1233"/>
        <v>9.677419355</v>
      </c>
      <c r="AN615" s="318">
        <f t="shared" si="1233"/>
        <v>10.71428571</v>
      </c>
      <c r="AO615" s="318">
        <f t="shared" si="1233"/>
        <v>21.73913043</v>
      </c>
      <c r="AP615" s="318">
        <f t="shared" si="1233"/>
        <v>48.38709677</v>
      </c>
      <c r="AQ615" s="318">
        <f t="shared" si="1233"/>
        <v>10.71428571</v>
      </c>
      <c r="AR615" s="318">
        <f t="shared" si="1233"/>
        <v>12</v>
      </c>
      <c r="AS615" s="318">
        <f t="shared" si="1233"/>
        <v>13.63636364</v>
      </c>
      <c r="AT615" s="318">
        <f t="shared" si="1233"/>
        <v>10</v>
      </c>
      <c r="AU615" s="319">
        <f t="shared" si="9"/>
        <v>14.16661904</v>
      </c>
      <c r="AV615" s="320">
        <f t="shared" si="10"/>
        <v>15.50609777</v>
      </c>
    </row>
    <row r="616" ht="11.25" customHeight="1">
      <c r="A616" s="133" t="s">
        <v>1960</v>
      </c>
      <c r="B616" s="99" t="s">
        <v>1961</v>
      </c>
      <c r="C616" s="309">
        <v>0.6</v>
      </c>
      <c r="D616" s="310">
        <v>0.52</v>
      </c>
      <c r="E616" s="316">
        <v>0.44</v>
      </c>
      <c r="F616" s="309">
        <v>0.31</v>
      </c>
      <c r="G616" s="309">
        <v>0.24</v>
      </c>
      <c r="H616" s="309">
        <v>0.1</v>
      </c>
      <c r="I616" s="328">
        <v>0.0</v>
      </c>
      <c r="J616" s="322"/>
      <c r="K616" s="328">
        <v>0.0</v>
      </c>
      <c r="L616" s="326">
        <v>0.0</v>
      </c>
      <c r="M616" s="322"/>
      <c r="N616" s="357">
        <v>0.0</v>
      </c>
      <c r="O616" s="357">
        <v>0.0</v>
      </c>
      <c r="P616" s="325">
        <v>0.0</v>
      </c>
      <c r="Q616" s="325">
        <v>0.0</v>
      </c>
      <c r="R616" s="324">
        <v>0.10798</v>
      </c>
      <c r="S616" s="325">
        <v>0.0</v>
      </c>
      <c r="T616" s="325">
        <v>0.0</v>
      </c>
      <c r="U616" s="325">
        <v>0.0</v>
      </c>
      <c r="V616" s="325">
        <v>0.0</v>
      </c>
      <c r="W616" s="325">
        <v>0.0</v>
      </c>
      <c r="X616" s="325">
        <v>0.0</v>
      </c>
      <c r="Y616" s="325">
        <v>0.0</v>
      </c>
      <c r="Z616" s="316">
        <f t="shared" si="3"/>
        <v>2.31798</v>
      </c>
      <c r="AA616" s="317">
        <f t="shared" si="405"/>
        <v>15.38461538</v>
      </c>
      <c r="AB616" s="317">
        <f t="shared" ref="AB616:AF616" si="1234">IF(ISERROR((D616/E616-1)*100),"n/a",(D616/E616-1)*100)</f>
        <v>18.18181818</v>
      </c>
      <c r="AC616" s="318">
        <f t="shared" si="1234"/>
        <v>41.93548387</v>
      </c>
      <c r="AD616" s="318">
        <f t="shared" si="1234"/>
        <v>29.16666667</v>
      </c>
      <c r="AE616" s="318">
        <f t="shared" si="1234"/>
        <v>140</v>
      </c>
      <c r="AF616" s="318" t="str">
        <f t="shared" si="1234"/>
        <v>n/a</v>
      </c>
      <c r="AG616" s="318" t="str">
        <f t="shared" si="870"/>
        <v>n/a</v>
      </c>
      <c r="AH616" s="318" t="str">
        <f t="shared" si="871"/>
        <v>n/a</v>
      </c>
      <c r="AI616" s="318" t="str">
        <f t="shared" si="872"/>
        <v>n/a</v>
      </c>
      <c r="AJ616" s="318" t="str">
        <f t="shared" ref="AJ616:AT616" si="1235">IF(ISERROR((N616/O616-1)*100),"n/a",(N616/O616-1)*100)</f>
        <v>n/a</v>
      </c>
      <c r="AK616" s="318" t="str">
        <f t="shared" si="1235"/>
        <v>n/a</v>
      </c>
      <c r="AL616" s="318" t="str">
        <f t="shared" si="1235"/>
        <v>n/a</v>
      </c>
      <c r="AM616" s="318">
        <f t="shared" si="1235"/>
        <v>-100</v>
      </c>
      <c r="AN616" s="318" t="str">
        <f t="shared" si="1235"/>
        <v>n/a</v>
      </c>
      <c r="AO616" s="318" t="str">
        <f t="shared" si="1235"/>
        <v>n/a</v>
      </c>
      <c r="AP616" s="318" t="str">
        <f t="shared" si="1235"/>
        <v>n/a</v>
      </c>
      <c r="AQ616" s="318" t="str">
        <f t="shared" si="1235"/>
        <v>n/a</v>
      </c>
      <c r="AR616" s="318" t="str">
        <f t="shared" si="1235"/>
        <v>n/a</v>
      </c>
      <c r="AS616" s="318" t="str">
        <f t="shared" si="1235"/>
        <v>n/a</v>
      </c>
      <c r="AT616" s="318" t="str">
        <f t="shared" si="1235"/>
        <v>n/a</v>
      </c>
      <c r="AU616" s="319">
        <f t="shared" si="9"/>
        <v>24.11143068</v>
      </c>
      <c r="AV616" s="320">
        <f t="shared" si="10"/>
        <v>76.53545272</v>
      </c>
    </row>
    <row r="617" ht="11.25" customHeight="1">
      <c r="A617" s="366" t="s">
        <v>1378</v>
      </c>
      <c r="B617" s="331" t="s">
        <v>1379</v>
      </c>
      <c r="C617" s="309">
        <v>3.16</v>
      </c>
      <c r="D617" s="310">
        <v>2.84</v>
      </c>
      <c r="E617" s="345">
        <v>2.52</v>
      </c>
      <c r="F617" s="309">
        <v>2.28</v>
      </c>
      <c r="G617" s="309">
        <v>2.05</v>
      </c>
      <c r="H617" s="328">
        <v>1.6</v>
      </c>
      <c r="I617" s="309">
        <v>1.3625</v>
      </c>
      <c r="J617" s="322"/>
      <c r="K617" s="309">
        <v>0.95</v>
      </c>
      <c r="L617" s="323">
        <v>0.75</v>
      </c>
      <c r="M617" s="322"/>
      <c r="N617" s="357">
        <v>0.6</v>
      </c>
      <c r="O617" s="357">
        <v>0.75</v>
      </c>
      <c r="P617" s="324">
        <v>1.2</v>
      </c>
      <c r="Q617" s="325">
        <v>1.0</v>
      </c>
      <c r="R617" s="324">
        <v>1.0</v>
      </c>
      <c r="S617" s="324">
        <v>0.9</v>
      </c>
      <c r="T617" s="324">
        <v>0.6</v>
      </c>
      <c r="U617" s="325">
        <v>0.0</v>
      </c>
      <c r="V617" s="325">
        <v>0.0</v>
      </c>
      <c r="W617" s="325">
        <v>0.0</v>
      </c>
      <c r="X617" s="325">
        <v>0.0</v>
      </c>
      <c r="Y617" s="325">
        <v>0.0</v>
      </c>
      <c r="Z617" s="316">
        <f t="shared" si="3"/>
        <v>23.5625</v>
      </c>
      <c r="AA617" s="317">
        <f t="shared" si="405"/>
        <v>11.26760563</v>
      </c>
      <c r="AB617" s="317">
        <f t="shared" ref="AB617:AF617" si="1236">IF(ISERROR((D617/E617-1)*100),"n/a",(D617/E617-1)*100)</f>
        <v>12.6984127</v>
      </c>
      <c r="AC617" s="318">
        <f t="shared" si="1236"/>
        <v>10.52631579</v>
      </c>
      <c r="AD617" s="318">
        <f t="shared" si="1236"/>
        <v>11.2195122</v>
      </c>
      <c r="AE617" s="318">
        <f t="shared" si="1236"/>
        <v>28.125</v>
      </c>
      <c r="AF617" s="318">
        <f t="shared" si="1236"/>
        <v>17.43119266</v>
      </c>
      <c r="AG617" s="318">
        <f t="shared" si="870"/>
        <v>43.42105263</v>
      </c>
      <c r="AH617" s="318">
        <f t="shared" si="871"/>
        <v>26.66666667</v>
      </c>
      <c r="AI617" s="318">
        <f t="shared" si="872"/>
        <v>25</v>
      </c>
      <c r="AJ617" s="318">
        <f t="shared" ref="AJ617:AT617" si="1237">IF(ISERROR((N617/O617-1)*100),"n/a",(N617/O617-1)*100)</f>
        <v>-20</v>
      </c>
      <c r="AK617" s="318">
        <f t="shared" si="1237"/>
        <v>-37.5</v>
      </c>
      <c r="AL617" s="318">
        <f t="shared" si="1237"/>
        <v>20</v>
      </c>
      <c r="AM617" s="318">
        <f t="shared" si="1237"/>
        <v>0</v>
      </c>
      <c r="AN617" s="318">
        <f t="shared" si="1237"/>
        <v>11.11111111</v>
      </c>
      <c r="AO617" s="318">
        <f t="shared" si="1237"/>
        <v>50</v>
      </c>
      <c r="AP617" s="318" t="str">
        <f t="shared" si="1237"/>
        <v>n/a</v>
      </c>
      <c r="AQ617" s="318" t="str">
        <f t="shared" si="1237"/>
        <v>n/a</v>
      </c>
      <c r="AR617" s="318" t="str">
        <f t="shared" si="1237"/>
        <v>n/a</v>
      </c>
      <c r="AS617" s="318" t="str">
        <f t="shared" si="1237"/>
        <v>n/a</v>
      </c>
      <c r="AT617" s="318" t="str">
        <f t="shared" si="1237"/>
        <v>n/a</v>
      </c>
      <c r="AU617" s="319">
        <f t="shared" si="9"/>
        <v>13.99779129</v>
      </c>
      <c r="AV617" s="320">
        <f t="shared" si="10"/>
        <v>21.92826747</v>
      </c>
    </row>
    <row r="618" ht="11.25" customHeight="1">
      <c r="A618" s="122" t="s">
        <v>1964</v>
      </c>
      <c r="B618" s="122" t="s">
        <v>1965</v>
      </c>
      <c r="C618" s="309">
        <v>2.24</v>
      </c>
      <c r="D618" s="310">
        <v>2.0</v>
      </c>
      <c r="E618" s="310">
        <v>1.4</v>
      </c>
      <c r="F618" s="311">
        <v>0.75</v>
      </c>
      <c r="G618" s="311">
        <v>0.5825</v>
      </c>
      <c r="H618" s="311">
        <v>0.3975</v>
      </c>
      <c r="I618" s="334">
        <v>0.0</v>
      </c>
      <c r="J618" s="312"/>
      <c r="K618" s="334">
        <v>0.0</v>
      </c>
      <c r="L618" s="313">
        <v>0.0</v>
      </c>
      <c r="M618" s="312"/>
      <c r="N618" s="391">
        <v>0.0</v>
      </c>
      <c r="O618" s="391">
        <v>0.0</v>
      </c>
      <c r="P618" s="315">
        <v>0.0</v>
      </c>
      <c r="Q618" s="315">
        <v>0.0</v>
      </c>
      <c r="R618" s="315">
        <v>0.0</v>
      </c>
      <c r="S618" s="315">
        <v>0.0</v>
      </c>
      <c r="T618" s="315">
        <v>0.0</v>
      </c>
      <c r="U618" s="315">
        <v>0.0</v>
      </c>
      <c r="V618" s="315">
        <v>0.0</v>
      </c>
      <c r="W618" s="315">
        <v>0.0</v>
      </c>
      <c r="X618" s="315">
        <v>0.0</v>
      </c>
      <c r="Y618" s="315">
        <v>0.0</v>
      </c>
      <c r="Z618" s="316">
        <f t="shared" si="3"/>
        <v>7.37</v>
      </c>
      <c r="AA618" s="317">
        <f t="shared" si="405"/>
        <v>12</v>
      </c>
      <c r="AB618" s="317">
        <f t="shared" ref="AB618:AF618" si="1238">IF(ISERROR((D618/E618-1)*100),"n/a",(D618/E618-1)*100)</f>
        <v>42.85714286</v>
      </c>
      <c r="AC618" s="318">
        <f t="shared" si="1238"/>
        <v>86.66666667</v>
      </c>
      <c r="AD618" s="318">
        <f t="shared" si="1238"/>
        <v>28.75536481</v>
      </c>
      <c r="AE618" s="318">
        <f t="shared" si="1238"/>
        <v>46.5408805</v>
      </c>
      <c r="AF618" s="318" t="str">
        <f t="shared" si="1238"/>
        <v>n/a</v>
      </c>
      <c r="AG618" s="318" t="str">
        <f t="shared" si="870"/>
        <v>n/a</v>
      </c>
      <c r="AH618" s="318" t="str">
        <f t="shared" si="871"/>
        <v>n/a</v>
      </c>
      <c r="AI618" s="318" t="str">
        <f t="shared" si="872"/>
        <v>n/a</v>
      </c>
      <c r="AJ618" s="318" t="str">
        <f t="shared" ref="AJ618:AT618" si="1239">IF(ISERROR((N618/O618-1)*100),"n/a",(N618/O618-1)*100)</f>
        <v>n/a</v>
      </c>
      <c r="AK618" s="318" t="str">
        <f t="shared" si="1239"/>
        <v>n/a</v>
      </c>
      <c r="AL618" s="318" t="str">
        <f t="shared" si="1239"/>
        <v>n/a</v>
      </c>
      <c r="AM618" s="318" t="str">
        <f t="shared" si="1239"/>
        <v>n/a</v>
      </c>
      <c r="AN618" s="318" t="str">
        <f t="shared" si="1239"/>
        <v>n/a</v>
      </c>
      <c r="AO618" s="318" t="str">
        <f t="shared" si="1239"/>
        <v>n/a</v>
      </c>
      <c r="AP618" s="318" t="str">
        <f t="shared" si="1239"/>
        <v>n/a</v>
      </c>
      <c r="AQ618" s="318" t="str">
        <f t="shared" si="1239"/>
        <v>n/a</v>
      </c>
      <c r="AR618" s="318" t="str">
        <f t="shared" si="1239"/>
        <v>n/a</v>
      </c>
      <c r="AS618" s="318" t="str">
        <f t="shared" si="1239"/>
        <v>n/a</v>
      </c>
      <c r="AT618" s="318" t="str">
        <f t="shared" si="1239"/>
        <v>n/a</v>
      </c>
      <c r="AU618" s="319">
        <f t="shared" si="9"/>
        <v>43.36401097</v>
      </c>
      <c r="AV618" s="320">
        <f t="shared" si="10"/>
        <v>27.76050762</v>
      </c>
    </row>
    <row r="619" ht="11.25" customHeight="1">
      <c r="A619" s="99" t="s">
        <v>1776</v>
      </c>
      <c r="B619" s="99" t="s">
        <v>1777</v>
      </c>
      <c r="C619" s="309">
        <v>2.12</v>
      </c>
      <c r="D619" s="310">
        <v>1.92</v>
      </c>
      <c r="E619" s="310">
        <v>1.76</v>
      </c>
      <c r="F619" s="309">
        <v>1.68</v>
      </c>
      <c r="G619" s="309">
        <v>1.52</v>
      </c>
      <c r="H619" s="309">
        <v>1.32</v>
      </c>
      <c r="I619" s="328">
        <v>1.12</v>
      </c>
      <c r="J619" s="322"/>
      <c r="K619" s="328">
        <v>1.12</v>
      </c>
      <c r="L619" s="326">
        <v>1.12</v>
      </c>
      <c r="M619" s="322"/>
      <c r="N619" s="357">
        <v>1.12</v>
      </c>
      <c r="O619" s="357">
        <v>1.12</v>
      </c>
      <c r="P619" s="325">
        <v>1.56</v>
      </c>
      <c r="Q619" s="324">
        <v>2.0</v>
      </c>
      <c r="R619" s="324">
        <v>1.84</v>
      </c>
      <c r="S619" s="324">
        <v>1.76</v>
      </c>
      <c r="T619" s="324">
        <v>1.7</v>
      </c>
      <c r="U619" s="324">
        <v>1.66</v>
      </c>
      <c r="V619" s="324">
        <v>1.64</v>
      </c>
      <c r="W619" s="324">
        <v>1.58</v>
      </c>
      <c r="X619" s="324">
        <v>1.48</v>
      </c>
      <c r="Y619" s="324">
        <v>1.4</v>
      </c>
      <c r="Z619" s="316">
        <f t="shared" si="3"/>
        <v>32.54</v>
      </c>
      <c r="AA619" s="317">
        <f t="shared" si="405"/>
        <v>10.41666667</v>
      </c>
      <c r="AB619" s="317">
        <f t="shared" ref="AB619:AF619" si="1240">IF(ISERROR((D619/E619-1)*100),"n/a",(D619/E619-1)*100)</f>
        <v>9.090909091</v>
      </c>
      <c r="AC619" s="318">
        <f t="shared" si="1240"/>
        <v>4.761904762</v>
      </c>
      <c r="AD619" s="318">
        <f t="shared" si="1240"/>
        <v>10.52631579</v>
      </c>
      <c r="AE619" s="318">
        <f t="shared" si="1240"/>
        <v>15.15151515</v>
      </c>
      <c r="AF619" s="318">
        <f t="shared" si="1240"/>
        <v>17.85714286</v>
      </c>
      <c r="AG619" s="318">
        <f t="shared" si="870"/>
        <v>0</v>
      </c>
      <c r="AH619" s="318">
        <f t="shared" si="871"/>
        <v>0</v>
      </c>
      <c r="AI619" s="318">
        <f t="shared" si="872"/>
        <v>0</v>
      </c>
      <c r="AJ619" s="318">
        <f t="shared" ref="AJ619:AT619" si="1241">IF(ISERROR((N619/O619-1)*100),"n/a",(N619/O619-1)*100)</f>
        <v>0</v>
      </c>
      <c r="AK619" s="318">
        <f t="shared" si="1241"/>
        <v>-28.20512821</v>
      </c>
      <c r="AL619" s="318">
        <f t="shared" si="1241"/>
        <v>-22</v>
      </c>
      <c r="AM619" s="318">
        <f t="shared" si="1241"/>
        <v>8.695652174</v>
      </c>
      <c r="AN619" s="318">
        <f t="shared" si="1241"/>
        <v>4.545454545</v>
      </c>
      <c r="AO619" s="318">
        <f t="shared" si="1241"/>
        <v>3.529411765</v>
      </c>
      <c r="AP619" s="318">
        <f t="shared" si="1241"/>
        <v>2.409638554</v>
      </c>
      <c r="AQ619" s="318">
        <f t="shared" si="1241"/>
        <v>1.219512195</v>
      </c>
      <c r="AR619" s="318">
        <f t="shared" si="1241"/>
        <v>3.797468354</v>
      </c>
      <c r="AS619" s="318">
        <f t="shared" si="1241"/>
        <v>6.756756757</v>
      </c>
      <c r="AT619" s="318">
        <f t="shared" si="1241"/>
        <v>5.714285714</v>
      </c>
      <c r="AU619" s="319">
        <f t="shared" si="9"/>
        <v>2.713375309</v>
      </c>
      <c r="AV619" s="320">
        <f t="shared" si="10"/>
        <v>10.79500657</v>
      </c>
    </row>
    <row r="620" ht="11.25" customHeight="1">
      <c r="A620" s="99" t="s">
        <v>1023</v>
      </c>
      <c r="B620" s="99" t="s">
        <v>1024</v>
      </c>
      <c r="C620" s="309">
        <v>1.09</v>
      </c>
      <c r="D620" s="310">
        <v>1.06</v>
      </c>
      <c r="E620" s="310">
        <v>0.96</v>
      </c>
      <c r="F620" s="309">
        <v>0.94</v>
      </c>
      <c r="G620" s="309">
        <v>0.89</v>
      </c>
      <c r="H620" s="309">
        <v>0.87</v>
      </c>
      <c r="I620" s="309">
        <v>0.835</v>
      </c>
      <c r="J620" s="309"/>
      <c r="K620" s="309">
        <v>0.8225</v>
      </c>
      <c r="L620" s="323">
        <v>0.805</v>
      </c>
      <c r="M620" s="309"/>
      <c r="N620" s="356">
        <v>0.3825</v>
      </c>
      <c r="O620" s="357">
        <v>0.0</v>
      </c>
      <c r="P620" s="325">
        <v>0.0</v>
      </c>
      <c r="Q620" s="325">
        <v>0.0</v>
      </c>
      <c r="R620" s="325">
        <v>0.0</v>
      </c>
      <c r="S620" s="325">
        <v>0.0</v>
      </c>
      <c r="T620" s="325">
        <v>0.0</v>
      </c>
      <c r="U620" s="325">
        <v>0.0</v>
      </c>
      <c r="V620" s="325">
        <v>0.0</v>
      </c>
      <c r="W620" s="325">
        <v>0.0</v>
      </c>
      <c r="X620" s="325">
        <v>0.0</v>
      </c>
      <c r="Y620" s="325">
        <v>0.0</v>
      </c>
      <c r="Z620" s="316">
        <f t="shared" si="3"/>
        <v>8.655</v>
      </c>
      <c r="AA620" s="317">
        <f t="shared" si="405"/>
        <v>2.830188679</v>
      </c>
      <c r="AB620" s="317">
        <f t="shared" ref="AB620:AF620" si="1242">IF(ISERROR((D620/E620-1)*100),"n/a",(D620/E620-1)*100)</f>
        <v>10.41666667</v>
      </c>
      <c r="AC620" s="318">
        <f t="shared" si="1242"/>
        <v>2.127659574</v>
      </c>
      <c r="AD620" s="318">
        <f t="shared" si="1242"/>
        <v>5.617977528</v>
      </c>
      <c r="AE620" s="318">
        <f t="shared" si="1242"/>
        <v>2.298850575</v>
      </c>
      <c r="AF620" s="318">
        <f t="shared" si="1242"/>
        <v>4.191616766</v>
      </c>
      <c r="AG620" s="318">
        <f t="shared" si="870"/>
        <v>1.519756839</v>
      </c>
      <c r="AH620" s="318">
        <f t="shared" si="871"/>
        <v>2.173913043</v>
      </c>
      <c r="AI620" s="318">
        <f t="shared" si="872"/>
        <v>110.4575163</v>
      </c>
      <c r="AJ620" s="318" t="str">
        <f t="shared" ref="AJ620:AT620" si="1243">IF(ISERROR((N620/O620-1)*100),"n/a",(N620/O620-1)*100)</f>
        <v>n/a</v>
      </c>
      <c r="AK620" s="318" t="str">
        <f t="shared" si="1243"/>
        <v>n/a</v>
      </c>
      <c r="AL620" s="318" t="str">
        <f t="shared" si="1243"/>
        <v>n/a</v>
      </c>
      <c r="AM620" s="318" t="str">
        <f t="shared" si="1243"/>
        <v>n/a</v>
      </c>
      <c r="AN620" s="318" t="str">
        <f t="shared" si="1243"/>
        <v>n/a</v>
      </c>
      <c r="AO620" s="318" t="str">
        <f t="shared" si="1243"/>
        <v>n/a</v>
      </c>
      <c r="AP620" s="318" t="str">
        <f t="shared" si="1243"/>
        <v>n/a</v>
      </c>
      <c r="AQ620" s="318" t="str">
        <f t="shared" si="1243"/>
        <v>n/a</v>
      </c>
      <c r="AR620" s="318" t="str">
        <f t="shared" si="1243"/>
        <v>n/a</v>
      </c>
      <c r="AS620" s="318" t="str">
        <f t="shared" si="1243"/>
        <v>n/a</v>
      </c>
      <c r="AT620" s="318" t="str">
        <f t="shared" si="1243"/>
        <v>n/a</v>
      </c>
      <c r="AU620" s="319">
        <f t="shared" si="9"/>
        <v>15.73712733</v>
      </c>
      <c r="AV620" s="320">
        <f t="shared" si="10"/>
        <v>35.62731355</v>
      </c>
    </row>
    <row r="621" ht="11.25" customHeight="1">
      <c r="A621" s="99" t="s">
        <v>1025</v>
      </c>
      <c r="B621" s="99" t="s">
        <v>1026</v>
      </c>
      <c r="C621" s="309">
        <v>4.59</v>
      </c>
      <c r="D621" s="310">
        <v>4.42</v>
      </c>
      <c r="E621" s="310">
        <v>4.19</v>
      </c>
      <c r="F621" s="309">
        <v>4.1</v>
      </c>
      <c r="G621" s="309">
        <v>4.02</v>
      </c>
      <c r="H621" s="309">
        <v>3.88</v>
      </c>
      <c r="I621" s="309">
        <v>3.49</v>
      </c>
      <c r="J621" s="322"/>
      <c r="K621" s="309">
        <v>3.16</v>
      </c>
      <c r="L621" s="323">
        <v>2.69</v>
      </c>
      <c r="M621" s="322"/>
      <c r="N621" s="356">
        <v>2.38</v>
      </c>
      <c r="O621" s="356">
        <v>2.2</v>
      </c>
      <c r="P621" s="324">
        <v>1.0</v>
      </c>
      <c r="Q621" s="325">
        <v>0.0</v>
      </c>
      <c r="R621" s="325">
        <v>0.0</v>
      </c>
      <c r="S621" s="325">
        <v>0.0</v>
      </c>
      <c r="T621" s="325">
        <v>0.0</v>
      </c>
      <c r="U621" s="325">
        <v>0.0</v>
      </c>
      <c r="V621" s="325">
        <v>0.0</v>
      </c>
      <c r="W621" s="325">
        <v>0.0</v>
      </c>
      <c r="X621" s="325">
        <v>0.0</v>
      </c>
      <c r="Y621" s="325">
        <v>0.0</v>
      </c>
      <c r="Z621" s="316">
        <f t="shared" si="3"/>
        <v>40.12</v>
      </c>
      <c r="AA621" s="317">
        <f t="shared" si="405"/>
        <v>3.846153846</v>
      </c>
      <c r="AB621" s="317">
        <f t="shared" ref="AB621:AF621" si="1244">IF(ISERROR((D621/E621-1)*100),"n/a",(D621/E621-1)*100)</f>
        <v>5.489260143</v>
      </c>
      <c r="AC621" s="318">
        <f t="shared" si="1244"/>
        <v>2.195121951</v>
      </c>
      <c r="AD621" s="318">
        <f t="shared" si="1244"/>
        <v>1.990049751</v>
      </c>
      <c r="AE621" s="318">
        <f t="shared" si="1244"/>
        <v>3.608247423</v>
      </c>
      <c r="AF621" s="318">
        <f t="shared" si="1244"/>
        <v>11.1747851</v>
      </c>
      <c r="AG621" s="318">
        <f t="shared" si="870"/>
        <v>10.44303797</v>
      </c>
      <c r="AH621" s="318">
        <f t="shared" si="871"/>
        <v>17.47211896</v>
      </c>
      <c r="AI621" s="318">
        <f t="shared" si="872"/>
        <v>13.02521008</v>
      </c>
      <c r="AJ621" s="318">
        <f t="shared" ref="AJ621:AT621" si="1245">IF(ISERROR((N621/O621-1)*100),"n/a",(N621/O621-1)*100)</f>
        <v>8.181818182</v>
      </c>
      <c r="AK621" s="318">
        <f t="shared" si="1245"/>
        <v>120</v>
      </c>
      <c r="AL621" s="318" t="str">
        <f t="shared" si="1245"/>
        <v>n/a</v>
      </c>
      <c r="AM621" s="318" t="str">
        <f t="shared" si="1245"/>
        <v>n/a</v>
      </c>
      <c r="AN621" s="318" t="str">
        <f t="shared" si="1245"/>
        <v>n/a</v>
      </c>
      <c r="AO621" s="318" t="str">
        <f t="shared" si="1245"/>
        <v>n/a</v>
      </c>
      <c r="AP621" s="318" t="str">
        <f t="shared" si="1245"/>
        <v>n/a</v>
      </c>
      <c r="AQ621" s="318" t="str">
        <f t="shared" si="1245"/>
        <v>n/a</v>
      </c>
      <c r="AR621" s="318" t="str">
        <f t="shared" si="1245"/>
        <v>n/a</v>
      </c>
      <c r="AS621" s="318" t="str">
        <f t="shared" si="1245"/>
        <v>n/a</v>
      </c>
      <c r="AT621" s="318" t="str">
        <f t="shared" si="1245"/>
        <v>n/a</v>
      </c>
      <c r="AU621" s="319">
        <f t="shared" si="9"/>
        <v>17.94780031</v>
      </c>
      <c r="AV621" s="320">
        <f t="shared" si="10"/>
        <v>34.20404996</v>
      </c>
    </row>
    <row r="622" ht="11.25" customHeight="1">
      <c r="A622" s="133" t="s">
        <v>1027</v>
      </c>
      <c r="B622" s="99" t="s">
        <v>1028</v>
      </c>
      <c r="C622" s="309">
        <v>0.88</v>
      </c>
      <c r="D622" s="310">
        <v>0.84</v>
      </c>
      <c r="E622" s="310">
        <v>0.8</v>
      </c>
      <c r="F622" s="309">
        <v>0.76</v>
      </c>
      <c r="G622" s="309">
        <v>0.72</v>
      </c>
      <c r="H622" s="328">
        <v>0.68</v>
      </c>
      <c r="I622" s="309">
        <v>0.67</v>
      </c>
      <c r="J622" s="322"/>
      <c r="K622" s="309">
        <v>0.61</v>
      </c>
      <c r="L622" s="323">
        <v>0.59</v>
      </c>
      <c r="M622" s="322"/>
      <c r="N622" s="356">
        <v>0.58</v>
      </c>
      <c r="O622" s="357">
        <v>0.57</v>
      </c>
      <c r="P622" s="324">
        <v>0.57</v>
      </c>
      <c r="Q622" s="324">
        <v>0.42</v>
      </c>
      <c r="R622" s="324">
        <v>0.0</v>
      </c>
      <c r="S622" s="324">
        <v>0.0</v>
      </c>
      <c r="T622" s="324">
        <v>0.0</v>
      </c>
      <c r="U622" s="324">
        <v>0.0</v>
      </c>
      <c r="V622" s="324">
        <v>0.0</v>
      </c>
      <c r="W622" s="324">
        <v>0.0</v>
      </c>
      <c r="X622" s="324">
        <v>0.0</v>
      </c>
      <c r="Y622" s="324">
        <v>0.0</v>
      </c>
      <c r="Z622" s="316">
        <f t="shared" si="3"/>
        <v>8.69</v>
      </c>
      <c r="AA622" s="317">
        <f t="shared" si="405"/>
        <v>4.761904762</v>
      </c>
      <c r="AB622" s="317">
        <f t="shared" ref="AB622:AF622" si="1246">IF(ISERROR((D622/E622-1)*100),"n/a",(D622/E622-1)*100)</f>
        <v>5</v>
      </c>
      <c r="AC622" s="318">
        <f t="shared" si="1246"/>
        <v>5.263157895</v>
      </c>
      <c r="AD622" s="318">
        <f t="shared" si="1246"/>
        <v>5.555555556</v>
      </c>
      <c r="AE622" s="318">
        <f t="shared" si="1246"/>
        <v>5.882352941</v>
      </c>
      <c r="AF622" s="318">
        <f t="shared" si="1246"/>
        <v>1.492537313</v>
      </c>
      <c r="AG622" s="318">
        <f t="shared" si="870"/>
        <v>9.836065574</v>
      </c>
      <c r="AH622" s="318">
        <f t="shared" si="871"/>
        <v>3.389830508</v>
      </c>
      <c r="AI622" s="318">
        <f t="shared" si="872"/>
        <v>1.724137931</v>
      </c>
      <c r="AJ622" s="318">
        <f t="shared" ref="AJ622:AT622" si="1247">IF(ISERROR((N622/O622-1)*100),"n/a",(N622/O622-1)*100)</f>
        <v>1.754385965</v>
      </c>
      <c r="AK622" s="318">
        <f t="shared" si="1247"/>
        <v>0</v>
      </c>
      <c r="AL622" s="318">
        <f t="shared" si="1247"/>
        <v>35.71428571</v>
      </c>
      <c r="AM622" s="318" t="str">
        <f t="shared" si="1247"/>
        <v>n/a</v>
      </c>
      <c r="AN622" s="318" t="str">
        <f t="shared" si="1247"/>
        <v>n/a</v>
      </c>
      <c r="AO622" s="318" t="str">
        <f t="shared" si="1247"/>
        <v>n/a</v>
      </c>
      <c r="AP622" s="318" t="str">
        <f t="shared" si="1247"/>
        <v>n/a</v>
      </c>
      <c r="AQ622" s="318" t="str">
        <f t="shared" si="1247"/>
        <v>n/a</v>
      </c>
      <c r="AR622" s="318" t="str">
        <f t="shared" si="1247"/>
        <v>n/a</v>
      </c>
      <c r="AS622" s="318" t="str">
        <f t="shared" si="1247"/>
        <v>n/a</v>
      </c>
      <c r="AT622" s="318" t="str">
        <f t="shared" si="1247"/>
        <v>n/a</v>
      </c>
      <c r="AU622" s="319">
        <f t="shared" si="9"/>
        <v>6.69785118</v>
      </c>
      <c r="AV622" s="320">
        <f t="shared" si="10"/>
        <v>9.508540882</v>
      </c>
    </row>
    <row r="623" ht="11.25" customHeight="1">
      <c r="A623" s="99" t="s">
        <v>1380</v>
      </c>
      <c r="B623" s="99" t="s">
        <v>1381</v>
      </c>
      <c r="C623" s="309">
        <v>4.2</v>
      </c>
      <c r="D623" s="310">
        <v>3.4</v>
      </c>
      <c r="E623" s="316">
        <v>2.6</v>
      </c>
      <c r="F623" s="309">
        <v>2.12</v>
      </c>
      <c r="G623" s="309">
        <v>2.01</v>
      </c>
      <c r="H623" s="309">
        <v>1.88</v>
      </c>
      <c r="I623" s="309">
        <v>1.72</v>
      </c>
      <c r="J623" s="322"/>
      <c r="K623" s="309">
        <v>1.55</v>
      </c>
      <c r="L623" s="323">
        <v>1.06</v>
      </c>
      <c r="M623" s="322"/>
      <c r="N623" s="357">
        <v>0.4</v>
      </c>
      <c r="O623" s="357">
        <v>0.69</v>
      </c>
      <c r="P623" s="324">
        <v>2.61</v>
      </c>
      <c r="Q623" s="324">
        <v>2.44</v>
      </c>
      <c r="R623" s="324">
        <v>2.15</v>
      </c>
      <c r="S623" s="325">
        <v>2.0</v>
      </c>
      <c r="T623" s="325">
        <v>2.0</v>
      </c>
      <c r="U623" s="324">
        <v>1.94</v>
      </c>
      <c r="V623" s="325">
        <v>1.92</v>
      </c>
      <c r="W623" s="325">
        <v>1.92</v>
      </c>
      <c r="X623" s="324">
        <v>1.83</v>
      </c>
      <c r="Y623" s="324">
        <v>1.68</v>
      </c>
      <c r="Z623" s="316">
        <f t="shared" si="3"/>
        <v>42.12</v>
      </c>
      <c r="AA623" s="317">
        <f t="shared" si="405"/>
        <v>23.52941176</v>
      </c>
      <c r="AB623" s="317">
        <f t="shared" ref="AB623:AF623" si="1248">IF(ISERROR((D623/E623-1)*100),"n/a",(D623/E623-1)*100)</f>
        <v>30.76923077</v>
      </c>
      <c r="AC623" s="318">
        <f t="shared" si="1248"/>
        <v>22.64150943</v>
      </c>
      <c r="AD623" s="318">
        <f t="shared" si="1248"/>
        <v>5.472636816</v>
      </c>
      <c r="AE623" s="318">
        <f t="shared" si="1248"/>
        <v>6.914893617</v>
      </c>
      <c r="AF623" s="318">
        <f t="shared" si="1248"/>
        <v>9.302325581</v>
      </c>
      <c r="AG623" s="318">
        <f t="shared" si="870"/>
        <v>10.96774194</v>
      </c>
      <c r="AH623" s="318">
        <f t="shared" si="871"/>
        <v>46.22641509</v>
      </c>
      <c r="AI623" s="318">
        <f t="shared" si="872"/>
        <v>165</v>
      </c>
      <c r="AJ623" s="318">
        <f t="shared" ref="AJ623:AT623" si="1249">IF(ISERROR((N623/O623-1)*100),"n/a",(N623/O623-1)*100)</f>
        <v>-42.02898551</v>
      </c>
      <c r="AK623" s="318">
        <f t="shared" si="1249"/>
        <v>-73.56321839</v>
      </c>
      <c r="AL623" s="318">
        <f t="shared" si="1249"/>
        <v>6.967213115</v>
      </c>
      <c r="AM623" s="318">
        <f t="shared" si="1249"/>
        <v>13.48837209</v>
      </c>
      <c r="AN623" s="318">
        <f t="shared" si="1249"/>
        <v>7.5</v>
      </c>
      <c r="AO623" s="318">
        <f t="shared" si="1249"/>
        <v>0</v>
      </c>
      <c r="AP623" s="318">
        <f t="shared" si="1249"/>
        <v>3.092783505</v>
      </c>
      <c r="AQ623" s="318">
        <f t="shared" si="1249"/>
        <v>1.041666667</v>
      </c>
      <c r="AR623" s="318">
        <f t="shared" si="1249"/>
        <v>0</v>
      </c>
      <c r="AS623" s="318">
        <f t="shared" si="1249"/>
        <v>4.918032787</v>
      </c>
      <c r="AT623" s="318">
        <f t="shared" si="1249"/>
        <v>8.928571429</v>
      </c>
      <c r="AU623" s="319">
        <f t="shared" si="9"/>
        <v>12.55843004</v>
      </c>
      <c r="AV623" s="320">
        <f t="shared" si="10"/>
        <v>43.57961425</v>
      </c>
    </row>
    <row r="624" ht="11.25" customHeight="1">
      <c r="A624" s="99" t="s">
        <v>1382</v>
      </c>
      <c r="B624" s="99" t="s">
        <v>1383</v>
      </c>
      <c r="C624" s="309">
        <v>1.16</v>
      </c>
      <c r="D624" s="310">
        <v>1.06</v>
      </c>
      <c r="E624" s="316">
        <v>0.9700000000000001</v>
      </c>
      <c r="F624" s="309">
        <v>0.88</v>
      </c>
      <c r="G624" s="309">
        <v>0.8</v>
      </c>
      <c r="H624" s="309">
        <v>0.74</v>
      </c>
      <c r="I624" s="309">
        <v>0.64</v>
      </c>
      <c r="J624" s="322"/>
      <c r="K624" s="309">
        <v>0.56</v>
      </c>
      <c r="L624" s="326">
        <v>0.5</v>
      </c>
      <c r="M624" s="322"/>
      <c r="N624" s="357">
        <v>0.5</v>
      </c>
      <c r="O624" s="357">
        <v>0.5</v>
      </c>
      <c r="P624" s="325">
        <v>0.71</v>
      </c>
      <c r="Q624" s="324">
        <v>0.91</v>
      </c>
      <c r="R624" s="324">
        <v>0.86</v>
      </c>
      <c r="S624" s="324">
        <v>0.77</v>
      </c>
      <c r="T624" s="324">
        <v>0.63333</v>
      </c>
      <c r="U624" s="324">
        <v>0.60666</v>
      </c>
      <c r="V624" s="324">
        <v>0.57334</v>
      </c>
      <c r="W624" s="325">
        <v>0.53332</v>
      </c>
      <c r="X624" s="324">
        <v>0.53332</v>
      </c>
      <c r="Y624" s="325">
        <v>0.51332</v>
      </c>
      <c r="Z624" s="316">
        <f t="shared" si="3"/>
        <v>14.95329</v>
      </c>
      <c r="AA624" s="317">
        <f t="shared" si="405"/>
        <v>9.433962264</v>
      </c>
      <c r="AB624" s="317">
        <f t="shared" ref="AB624:AF624" si="1250">IF(ISERROR((D624/E624-1)*100),"n/a",(D624/E624-1)*100)</f>
        <v>9.278350515</v>
      </c>
      <c r="AC624" s="318">
        <f t="shared" si="1250"/>
        <v>10.22727273</v>
      </c>
      <c r="AD624" s="318">
        <f t="shared" si="1250"/>
        <v>10</v>
      </c>
      <c r="AE624" s="318">
        <f t="shared" si="1250"/>
        <v>8.108108108</v>
      </c>
      <c r="AF624" s="318">
        <f t="shared" si="1250"/>
        <v>15.625</v>
      </c>
      <c r="AG624" s="318">
        <f t="shared" si="870"/>
        <v>14.28571429</v>
      </c>
      <c r="AH624" s="318">
        <f t="shared" si="871"/>
        <v>12</v>
      </c>
      <c r="AI624" s="318">
        <f t="shared" si="872"/>
        <v>0</v>
      </c>
      <c r="AJ624" s="318">
        <f t="shared" ref="AJ624:AT624" si="1251">IF(ISERROR((N624/O624-1)*100),"n/a",(N624/O624-1)*100)</f>
        <v>0</v>
      </c>
      <c r="AK624" s="318">
        <f t="shared" si="1251"/>
        <v>-29.57746479</v>
      </c>
      <c r="AL624" s="318">
        <f t="shared" si="1251"/>
        <v>-21.97802198</v>
      </c>
      <c r="AM624" s="318">
        <f t="shared" si="1251"/>
        <v>5.813953488</v>
      </c>
      <c r="AN624" s="318">
        <f t="shared" si="1251"/>
        <v>11.68831169</v>
      </c>
      <c r="AO624" s="318">
        <f t="shared" si="1251"/>
        <v>21.57958726</v>
      </c>
      <c r="AP624" s="318">
        <f t="shared" si="1251"/>
        <v>4.396202156</v>
      </c>
      <c r="AQ624" s="318">
        <f t="shared" si="1251"/>
        <v>5.811560331</v>
      </c>
      <c r="AR624" s="318">
        <f t="shared" si="1251"/>
        <v>7.503937598</v>
      </c>
      <c r="AS624" s="318">
        <f t="shared" si="1251"/>
        <v>0</v>
      </c>
      <c r="AT624" s="318">
        <f t="shared" si="1251"/>
        <v>3.896205096</v>
      </c>
      <c r="AU624" s="319">
        <f t="shared" si="9"/>
        <v>4.904633938</v>
      </c>
      <c r="AV624" s="320">
        <f t="shared" si="10"/>
        <v>11.86566697</v>
      </c>
    </row>
    <row r="625" ht="11.25" customHeight="1">
      <c r="A625" s="133" t="s">
        <v>417</v>
      </c>
      <c r="B625" s="99" t="s">
        <v>418</v>
      </c>
      <c r="C625" s="309">
        <v>0.76</v>
      </c>
      <c r="D625" s="310">
        <v>0.82</v>
      </c>
      <c r="E625" s="316">
        <v>0.9267965077233042</v>
      </c>
      <c r="F625" s="309">
        <v>0.9133646742780389</v>
      </c>
      <c r="G625" s="309">
        <v>0.8596373404969778</v>
      </c>
      <c r="H625" s="309">
        <v>0.7387508394895903</v>
      </c>
      <c r="I625" s="309">
        <v>0.6447280053727333</v>
      </c>
      <c r="J625" s="322">
        <v>0.0</v>
      </c>
      <c r="K625" s="309">
        <v>0.5910006715916722</v>
      </c>
      <c r="L625" s="323">
        <v>0.5372733378106112</v>
      </c>
      <c r="M625" s="322">
        <v>0.0</v>
      </c>
      <c r="N625" s="356">
        <v>0.5104096709200806</v>
      </c>
      <c r="O625" s="356">
        <v>0.48354600402955</v>
      </c>
      <c r="P625" s="324">
        <v>0.45668233713901946</v>
      </c>
      <c r="Q625" s="324">
        <v>0.4029550033579583</v>
      </c>
      <c r="R625" s="324">
        <v>0.3760913364674278</v>
      </c>
      <c r="S625" s="324">
        <v>0.3492276695768972</v>
      </c>
      <c r="T625" s="324">
        <v>0.28878441907320346</v>
      </c>
      <c r="U625" s="324">
        <v>0.2686366689053056</v>
      </c>
      <c r="V625" s="324">
        <v>0.25184687709872394</v>
      </c>
      <c r="W625" s="324">
        <v>0.23505708529214234</v>
      </c>
      <c r="X625" s="324">
        <v>0.21826729348556076</v>
      </c>
      <c r="Y625" s="324">
        <v>0.21490933512424445</v>
      </c>
      <c r="Z625" s="316">
        <f t="shared" si="3"/>
        <v>10.84796508</v>
      </c>
      <c r="AA625" s="317">
        <f t="shared" si="405"/>
        <v>-7.317073171</v>
      </c>
      <c r="AB625" s="317">
        <f t="shared" ref="AB625:AF625" si="1252">IF(ISERROR((D625/E625-1)*100),"n/a",(D625/E625-1)*100)</f>
        <v>-11.52318841</v>
      </c>
      <c r="AC625" s="318">
        <f t="shared" si="1252"/>
        <v>1.470588235</v>
      </c>
      <c r="AD625" s="318">
        <f t="shared" si="1252"/>
        <v>6.25</v>
      </c>
      <c r="AE625" s="318">
        <f t="shared" si="1252"/>
        <v>16.36363636</v>
      </c>
      <c r="AF625" s="318">
        <f t="shared" si="1252"/>
        <v>14.58333333</v>
      </c>
      <c r="AG625" s="318">
        <f t="shared" si="870"/>
        <v>9.090909091</v>
      </c>
      <c r="AH625" s="318">
        <f t="shared" si="871"/>
        <v>10</v>
      </c>
      <c r="AI625" s="318">
        <f t="shared" si="872"/>
        <v>5.263157895</v>
      </c>
      <c r="AJ625" s="318">
        <f t="shared" ref="AJ625:AT625" si="1253">IF(ISERROR((N625/O625-1)*100),"n/a",(N625/O625-1)*100)</f>
        <v>5.555555556</v>
      </c>
      <c r="AK625" s="318">
        <f t="shared" si="1253"/>
        <v>5.882352941</v>
      </c>
      <c r="AL625" s="318">
        <f t="shared" si="1253"/>
        <v>13.33333333</v>
      </c>
      <c r="AM625" s="318">
        <f t="shared" si="1253"/>
        <v>7.142857143</v>
      </c>
      <c r="AN625" s="318">
        <f t="shared" si="1253"/>
        <v>7.692307692</v>
      </c>
      <c r="AO625" s="318">
        <f t="shared" si="1253"/>
        <v>20.93023256</v>
      </c>
      <c r="AP625" s="318">
        <f t="shared" si="1253"/>
        <v>7.5</v>
      </c>
      <c r="AQ625" s="318">
        <f t="shared" si="1253"/>
        <v>6.666666667</v>
      </c>
      <c r="AR625" s="318">
        <f t="shared" si="1253"/>
        <v>7.142857143</v>
      </c>
      <c r="AS625" s="318">
        <f t="shared" si="1253"/>
        <v>7.692307692</v>
      </c>
      <c r="AT625" s="318">
        <f t="shared" si="1253"/>
        <v>1.5625</v>
      </c>
      <c r="AU625" s="319">
        <f t="shared" si="9"/>
        <v>6.764116703</v>
      </c>
      <c r="AV625" s="320">
        <f t="shared" si="10"/>
        <v>7.284118554</v>
      </c>
    </row>
    <row r="626" ht="11.25" customHeight="1">
      <c r="A626" s="366" t="s">
        <v>1610</v>
      </c>
      <c r="B626" s="331" t="s">
        <v>1611</v>
      </c>
      <c r="C626" s="309">
        <v>2.995</v>
      </c>
      <c r="D626" s="310">
        <v>2.8225</v>
      </c>
      <c r="E626" s="332">
        <v>2.66</v>
      </c>
      <c r="F626" s="337">
        <v>2.53</v>
      </c>
      <c r="G626" s="337">
        <v>2.41</v>
      </c>
      <c r="H626" s="337">
        <v>2.2975</v>
      </c>
      <c r="I626" s="337">
        <v>2.2025</v>
      </c>
      <c r="J626" s="338"/>
      <c r="K626" s="337">
        <v>2.12</v>
      </c>
      <c r="L626" s="344">
        <v>2.1</v>
      </c>
      <c r="M626" s="338"/>
      <c r="N626" s="344">
        <v>2.1</v>
      </c>
      <c r="O626" s="408">
        <v>2.1</v>
      </c>
      <c r="P626" s="409">
        <v>2.1</v>
      </c>
      <c r="Q626" s="385">
        <v>2.1</v>
      </c>
      <c r="R626" s="385">
        <v>2.025</v>
      </c>
      <c r="S626" s="385">
        <v>1.925</v>
      </c>
      <c r="T626" s="385">
        <v>1.825</v>
      </c>
      <c r="U626" s="341">
        <v>1.725</v>
      </c>
      <c r="V626" s="341">
        <v>1.625</v>
      </c>
      <c r="W626" s="341">
        <v>1.525</v>
      </c>
      <c r="X626" s="341">
        <v>1.425</v>
      </c>
      <c r="Y626" s="341">
        <v>1.325</v>
      </c>
      <c r="Z626" s="316">
        <f t="shared" si="3"/>
        <v>43.9375</v>
      </c>
      <c r="AA626" s="317">
        <f t="shared" si="405"/>
        <v>6.111603189</v>
      </c>
      <c r="AB626" s="317">
        <f t="shared" ref="AB626:AF626" si="1254">IF(ISERROR((D626/E626-1)*100),"n/a",(D626/E626-1)*100)</f>
        <v>6.109022556</v>
      </c>
      <c r="AC626" s="318">
        <f t="shared" si="1254"/>
        <v>5.138339921</v>
      </c>
      <c r="AD626" s="318">
        <f t="shared" si="1254"/>
        <v>4.979253112</v>
      </c>
      <c r="AE626" s="318">
        <f t="shared" si="1254"/>
        <v>4.896626768</v>
      </c>
      <c r="AF626" s="318">
        <f t="shared" si="1254"/>
        <v>4.313280363</v>
      </c>
      <c r="AG626" s="318">
        <f t="shared" si="870"/>
        <v>3.891509434</v>
      </c>
      <c r="AH626" s="318">
        <f t="shared" si="871"/>
        <v>0.9523809524</v>
      </c>
      <c r="AI626" s="318">
        <f t="shared" si="872"/>
        <v>0</v>
      </c>
      <c r="AJ626" s="318">
        <f t="shared" ref="AJ626:AT626" si="1255">IF(ISERROR((N626/O626-1)*100),"n/a",(N626/O626-1)*100)</f>
        <v>0</v>
      </c>
      <c r="AK626" s="318">
        <f t="shared" si="1255"/>
        <v>0</v>
      </c>
      <c r="AL626" s="318">
        <f t="shared" si="1255"/>
        <v>0</v>
      </c>
      <c r="AM626" s="318">
        <f t="shared" si="1255"/>
        <v>3.703703704</v>
      </c>
      <c r="AN626" s="318">
        <f t="shared" si="1255"/>
        <v>5.194805195</v>
      </c>
      <c r="AO626" s="318">
        <f t="shared" si="1255"/>
        <v>5.479452055</v>
      </c>
      <c r="AP626" s="318">
        <f t="shared" si="1255"/>
        <v>5.797101449</v>
      </c>
      <c r="AQ626" s="318">
        <f t="shared" si="1255"/>
        <v>6.153846154</v>
      </c>
      <c r="AR626" s="318">
        <f t="shared" si="1255"/>
        <v>6.557377049</v>
      </c>
      <c r="AS626" s="318">
        <f t="shared" si="1255"/>
        <v>7.01754386</v>
      </c>
      <c r="AT626" s="318">
        <f t="shared" si="1255"/>
        <v>7.547169811</v>
      </c>
      <c r="AU626" s="319">
        <f t="shared" si="9"/>
        <v>4.192150779</v>
      </c>
      <c r="AV626" s="320">
        <f t="shared" si="10"/>
        <v>2.55904911</v>
      </c>
    </row>
    <row r="627" ht="11.25" customHeight="1">
      <c r="A627" s="122" t="s">
        <v>1029</v>
      </c>
      <c r="B627" s="122" t="s">
        <v>1030</v>
      </c>
      <c r="C627" s="309">
        <v>0.78</v>
      </c>
      <c r="D627" s="310">
        <v>0.7</v>
      </c>
      <c r="E627" s="310">
        <v>0.54</v>
      </c>
      <c r="F627" s="311">
        <v>0.48</v>
      </c>
      <c r="G627" s="311">
        <v>0.4</v>
      </c>
      <c r="H627" s="311">
        <v>0.32</v>
      </c>
      <c r="I627" s="311">
        <v>0.23</v>
      </c>
      <c r="J627" s="312"/>
      <c r="K627" s="311">
        <v>0.19</v>
      </c>
      <c r="L627" s="348">
        <v>0.12</v>
      </c>
      <c r="M627" s="312"/>
      <c r="N627" s="391">
        <v>0.0</v>
      </c>
      <c r="O627" s="391">
        <v>0.0</v>
      </c>
      <c r="P627" s="315">
        <v>0.0</v>
      </c>
      <c r="Q627" s="315">
        <v>0.0</v>
      </c>
      <c r="R627" s="315">
        <v>0.0</v>
      </c>
      <c r="S627" s="315">
        <v>0.0</v>
      </c>
      <c r="T627" s="315">
        <v>0.0</v>
      </c>
      <c r="U627" s="315">
        <v>0.0</v>
      </c>
      <c r="V627" s="315">
        <v>0.25</v>
      </c>
      <c r="W627" s="335">
        <v>0.25</v>
      </c>
      <c r="X627" s="335">
        <v>0.0625</v>
      </c>
      <c r="Y627" s="315">
        <v>0.0</v>
      </c>
      <c r="Z627" s="316">
        <f t="shared" si="3"/>
        <v>4.3225</v>
      </c>
      <c r="AA627" s="317">
        <f t="shared" si="405"/>
        <v>11.42857143</v>
      </c>
      <c r="AB627" s="317">
        <f t="shared" ref="AB627:AF627" si="1256">IF(ISERROR((D627/E627-1)*100),"n/a",(D627/E627-1)*100)</f>
        <v>29.62962963</v>
      </c>
      <c r="AC627" s="318">
        <f t="shared" si="1256"/>
        <v>12.5</v>
      </c>
      <c r="AD627" s="318">
        <f t="shared" si="1256"/>
        <v>20</v>
      </c>
      <c r="AE627" s="318">
        <f t="shared" si="1256"/>
        <v>25</v>
      </c>
      <c r="AF627" s="318">
        <f t="shared" si="1256"/>
        <v>39.13043478</v>
      </c>
      <c r="AG627" s="318">
        <f t="shared" si="870"/>
        <v>21.05263158</v>
      </c>
      <c r="AH627" s="318">
        <f t="shared" si="871"/>
        <v>58.33333333</v>
      </c>
      <c r="AI627" s="318" t="str">
        <f t="shared" si="872"/>
        <v>n/a</v>
      </c>
      <c r="AJ627" s="318" t="str">
        <f t="shared" ref="AJ627:AT627" si="1257">IF(ISERROR((N627/O627-1)*100),"n/a",(N627/O627-1)*100)</f>
        <v>n/a</v>
      </c>
      <c r="AK627" s="318" t="str">
        <f t="shared" si="1257"/>
        <v>n/a</v>
      </c>
      <c r="AL627" s="318" t="str">
        <f t="shared" si="1257"/>
        <v>n/a</v>
      </c>
      <c r="AM627" s="318" t="str">
        <f t="shared" si="1257"/>
        <v>n/a</v>
      </c>
      <c r="AN627" s="318" t="str">
        <f t="shared" si="1257"/>
        <v>n/a</v>
      </c>
      <c r="AO627" s="318" t="str">
        <f t="shared" si="1257"/>
        <v>n/a</v>
      </c>
      <c r="AP627" s="318" t="str">
        <f t="shared" si="1257"/>
        <v>n/a</v>
      </c>
      <c r="AQ627" s="318">
        <f t="shared" si="1257"/>
        <v>-100</v>
      </c>
      <c r="AR627" s="318">
        <f t="shared" si="1257"/>
        <v>0</v>
      </c>
      <c r="AS627" s="318">
        <f t="shared" si="1257"/>
        <v>300</v>
      </c>
      <c r="AT627" s="318" t="str">
        <f t="shared" si="1257"/>
        <v>n/a</v>
      </c>
      <c r="AU627" s="319">
        <f t="shared" si="9"/>
        <v>37.9158728</v>
      </c>
      <c r="AV627" s="320">
        <f t="shared" si="10"/>
        <v>95.78789678</v>
      </c>
    </row>
    <row r="628" ht="11.25" customHeight="1">
      <c r="A628" s="99" t="s">
        <v>1384</v>
      </c>
      <c r="B628" s="99" t="s">
        <v>1385</v>
      </c>
      <c r="C628" s="309">
        <v>2.1</v>
      </c>
      <c r="D628" s="310">
        <v>1.72</v>
      </c>
      <c r="E628" s="310">
        <v>1.42</v>
      </c>
      <c r="F628" s="309">
        <v>1.19</v>
      </c>
      <c r="G628" s="309">
        <v>1.0</v>
      </c>
      <c r="H628" s="309">
        <v>0.85</v>
      </c>
      <c r="I628" s="309">
        <v>0.73</v>
      </c>
      <c r="J628" s="322"/>
      <c r="K628" s="309">
        <v>0.62</v>
      </c>
      <c r="L628" s="323">
        <v>0.55</v>
      </c>
      <c r="M628" s="322"/>
      <c r="N628" s="357">
        <v>0.52</v>
      </c>
      <c r="O628" s="356">
        <v>0.52</v>
      </c>
      <c r="P628" s="324">
        <v>0.51</v>
      </c>
      <c r="Q628" s="324">
        <v>0.465</v>
      </c>
      <c r="R628" s="324">
        <v>0.405</v>
      </c>
      <c r="S628" s="324">
        <v>0.34</v>
      </c>
      <c r="T628" s="324">
        <v>0.20333</v>
      </c>
      <c r="U628" s="325">
        <v>0.0</v>
      </c>
      <c r="V628" s="325">
        <v>0.0</v>
      </c>
      <c r="W628" s="325">
        <v>0.0</v>
      </c>
      <c r="X628" s="325">
        <v>0.0</v>
      </c>
      <c r="Y628" s="325">
        <v>0.0</v>
      </c>
      <c r="Z628" s="316">
        <f t="shared" si="3"/>
        <v>13.14333</v>
      </c>
      <c r="AA628" s="317">
        <f t="shared" si="405"/>
        <v>22.09302326</v>
      </c>
      <c r="AB628" s="317">
        <f t="shared" ref="AB628:AF628" si="1258">IF(ISERROR((D628/E628-1)*100),"n/a",(D628/E628-1)*100)</f>
        <v>21.12676056</v>
      </c>
      <c r="AC628" s="318">
        <f t="shared" si="1258"/>
        <v>19.32773109</v>
      </c>
      <c r="AD628" s="318">
        <f t="shared" si="1258"/>
        <v>19</v>
      </c>
      <c r="AE628" s="318">
        <f t="shared" si="1258"/>
        <v>17.64705882</v>
      </c>
      <c r="AF628" s="318">
        <f t="shared" si="1258"/>
        <v>16.43835616</v>
      </c>
      <c r="AG628" s="318">
        <f t="shared" si="870"/>
        <v>17.74193548</v>
      </c>
      <c r="AH628" s="318">
        <f t="shared" si="871"/>
        <v>12.72727273</v>
      </c>
      <c r="AI628" s="318">
        <f t="shared" si="872"/>
        <v>5.769230769</v>
      </c>
      <c r="AJ628" s="318">
        <f t="shared" ref="AJ628:AT628" si="1259">IF(ISERROR((N628/O628-1)*100),"n/a",(N628/O628-1)*100)</f>
        <v>0</v>
      </c>
      <c r="AK628" s="318">
        <f t="shared" si="1259"/>
        <v>1.960784314</v>
      </c>
      <c r="AL628" s="318">
        <f t="shared" si="1259"/>
        <v>9.677419355</v>
      </c>
      <c r="AM628" s="318">
        <f t="shared" si="1259"/>
        <v>14.81481481</v>
      </c>
      <c r="AN628" s="318">
        <f t="shared" si="1259"/>
        <v>19.11764706</v>
      </c>
      <c r="AO628" s="318">
        <f t="shared" si="1259"/>
        <v>67.215856</v>
      </c>
      <c r="AP628" s="318" t="str">
        <f t="shared" si="1259"/>
        <v>n/a</v>
      </c>
      <c r="AQ628" s="318" t="str">
        <f t="shared" si="1259"/>
        <v>n/a</v>
      </c>
      <c r="AR628" s="318" t="str">
        <f t="shared" si="1259"/>
        <v>n/a</v>
      </c>
      <c r="AS628" s="318" t="str">
        <f t="shared" si="1259"/>
        <v>n/a</v>
      </c>
      <c r="AT628" s="318" t="str">
        <f t="shared" si="1259"/>
        <v>n/a</v>
      </c>
      <c r="AU628" s="319">
        <f t="shared" si="9"/>
        <v>17.64385936</v>
      </c>
      <c r="AV628" s="320">
        <f t="shared" si="10"/>
        <v>15.33327351</v>
      </c>
    </row>
    <row r="629" ht="11.25" customHeight="1">
      <c r="A629" s="133" t="s">
        <v>1031</v>
      </c>
      <c r="B629" s="99" t="s">
        <v>1032</v>
      </c>
      <c r="C629" s="309">
        <v>1.495</v>
      </c>
      <c r="D629" s="310">
        <v>1.405</v>
      </c>
      <c r="E629" s="310">
        <v>1.32</v>
      </c>
      <c r="F629" s="309">
        <v>1.24</v>
      </c>
      <c r="G629" s="309">
        <v>1.16</v>
      </c>
      <c r="H629" s="309">
        <v>1.11</v>
      </c>
      <c r="I629" s="309">
        <v>1.09</v>
      </c>
      <c r="J629" s="322"/>
      <c r="K629" s="309">
        <v>1.07</v>
      </c>
      <c r="L629" s="323">
        <v>1.05</v>
      </c>
      <c r="M629" s="322"/>
      <c r="N629" s="356">
        <v>1.03</v>
      </c>
      <c r="O629" s="356">
        <v>1.0</v>
      </c>
      <c r="P629" s="324">
        <v>0.96</v>
      </c>
      <c r="Q629" s="324">
        <v>0.92</v>
      </c>
      <c r="R629" s="324">
        <v>0.45</v>
      </c>
      <c r="S629" s="325">
        <v>0.0</v>
      </c>
      <c r="T629" s="325">
        <v>0.0</v>
      </c>
      <c r="U629" s="325">
        <v>0.0</v>
      </c>
      <c r="V629" s="325">
        <v>0.0</v>
      </c>
      <c r="W629" s="325">
        <v>0.0</v>
      </c>
      <c r="X629" s="325">
        <v>0.0</v>
      </c>
      <c r="Y629" s="325">
        <v>0.0</v>
      </c>
      <c r="Z629" s="316">
        <f t="shared" si="3"/>
        <v>15.3</v>
      </c>
      <c r="AA629" s="317">
        <f t="shared" si="405"/>
        <v>6.40569395</v>
      </c>
      <c r="AB629" s="317">
        <f t="shared" ref="AB629:AF629" si="1260">IF(ISERROR((D629/E629-1)*100),"n/a",(D629/E629-1)*100)</f>
        <v>6.439393939</v>
      </c>
      <c r="AC629" s="318">
        <f t="shared" si="1260"/>
        <v>6.451612903</v>
      </c>
      <c r="AD629" s="318">
        <f t="shared" si="1260"/>
        <v>6.896551724</v>
      </c>
      <c r="AE629" s="318">
        <f t="shared" si="1260"/>
        <v>4.504504505</v>
      </c>
      <c r="AF629" s="318">
        <f t="shared" si="1260"/>
        <v>1.834862385</v>
      </c>
      <c r="AG629" s="318">
        <f t="shared" si="870"/>
        <v>1.869158879</v>
      </c>
      <c r="AH629" s="318">
        <f t="shared" si="871"/>
        <v>1.904761905</v>
      </c>
      <c r="AI629" s="318">
        <f t="shared" si="872"/>
        <v>1.941747573</v>
      </c>
      <c r="AJ629" s="318">
        <f t="shared" ref="AJ629:AT629" si="1261">IF(ISERROR((N629/O629-1)*100),"n/a",(N629/O629-1)*100)</f>
        <v>3</v>
      </c>
      <c r="AK629" s="318">
        <f t="shared" si="1261"/>
        <v>4.166666667</v>
      </c>
      <c r="AL629" s="318">
        <f t="shared" si="1261"/>
        <v>4.347826087</v>
      </c>
      <c r="AM629" s="318">
        <f t="shared" si="1261"/>
        <v>104.4444444</v>
      </c>
      <c r="AN629" s="318" t="str">
        <f t="shared" si="1261"/>
        <v>n/a</v>
      </c>
      <c r="AO629" s="318" t="str">
        <f t="shared" si="1261"/>
        <v>n/a</v>
      </c>
      <c r="AP629" s="318" t="str">
        <f t="shared" si="1261"/>
        <v>n/a</v>
      </c>
      <c r="AQ629" s="318" t="str">
        <f t="shared" si="1261"/>
        <v>n/a</v>
      </c>
      <c r="AR629" s="318" t="str">
        <f t="shared" si="1261"/>
        <v>n/a</v>
      </c>
      <c r="AS629" s="318" t="str">
        <f t="shared" si="1261"/>
        <v>n/a</v>
      </c>
      <c r="AT629" s="318" t="str">
        <f t="shared" si="1261"/>
        <v>n/a</v>
      </c>
      <c r="AU629" s="319">
        <f t="shared" si="9"/>
        <v>11.86209423</v>
      </c>
      <c r="AV629" s="320">
        <f t="shared" si="10"/>
        <v>27.88506175</v>
      </c>
    </row>
    <row r="630" ht="11.25" customHeight="1">
      <c r="A630" s="99" t="s">
        <v>1778</v>
      </c>
      <c r="B630" s="99" t="s">
        <v>1779</v>
      </c>
      <c r="C630" s="309">
        <v>0.7</v>
      </c>
      <c r="D630" s="310">
        <v>0.64</v>
      </c>
      <c r="E630" s="310">
        <v>0.56</v>
      </c>
      <c r="F630" s="309">
        <v>0.52</v>
      </c>
      <c r="G630" s="309">
        <v>0.48</v>
      </c>
      <c r="H630" s="309">
        <v>0.44</v>
      </c>
      <c r="I630" s="309">
        <v>0.32</v>
      </c>
      <c r="J630" s="322"/>
      <c r="K630" s="328">
        <v>0.2</v>
      </c>
      <c r="L630" s="326">
        <v>0.2</v>
      </c>
      <c r="M630" s="322"/>
      <c r="N630" s="356">
        <v>0.2</v>
      </c>
      <c r="O630" s="356">
        <v>0.1</v>
      </c>
      <c r="P630" s="324">
        <v>0.025</v>
      </c>
      <c r="Q630" s="325">
        <v>0.0</v>
      </c>
      <c r="R630" s="325">
        <v>0.0</v>
      </c>
      <c r="S630" s="325">
        <v>0.0</v>
      </c>
      <c r="T630" s="325">
        <v>0.0</v>
      </c>
      <c r="U630" s="325">
        <v>0.0</v>
      </c>
      <c r="V630" s="325">
        <v>0.0</v>
      </c>
      <c r="W630" s="325">
        <v>0.0</v>
      </c>
      <c r="X630" s="325">
        <v>0.0</v>
      </c>
      <c r="Y630" s="325">
        <v>0.0</v>
      </c>
      <c r="Z630" s="316">
        <f t="shared" si="3"/>
        <v>4.385</v>
      </c>
      <c r="AA630" s="317">
        <f t="shared" si="405"/>
        <v>9.375</v>
      </c>
      <c r="AB630" s="317">
        <f t="shared" ref="AB630:AF630" si="1262">IF(ISERROR((D630/E630-1)*100),"n/a",(D630/E630-1)*100)</f>
        <v>14.28571429</v>
      </c>
      <c r="AC630" s="318">
        <f t="shared" si="1262"/>
        <v>7.692307692</v>
      </c>
      <c r="AD630" s="318">
        <f t="shared" si="1262"/>
        <v>8.333333333</v>
      </c>
      <c r="AE630" s="318">
        <f t="shared" si="1262"/>
        <v>9.090909091</v>
      </c>
      <c r="AF630" s="318">
        <f t="shared" si="1262"/>
        <v>37.5</v>
      </c>
      <c r="AG630" s="318">
        <f t="shared" si="870"/>
        <v>60</v>
      </c>
      <c r="AH630" s="318">
        <f t="shared" si="871"/>
        <v>0</v>
      </c>
      <c r="AI630" s="318">
        <f t="shared" si="872"/>
        <v>0</v>
      </c>
      <c r="AJ630" s="318">
        <f t="shared" ref="AJ630:AT630" si="1263">IF(ISERROR((N630/O630-1)*100),"n/a",(N630/O630-1)*100)</f>
        <v>100</v>
      </c>
      <c r="AK630" s="318">
        <f t="shared" si="1263"/>
        <v>300</v>
      </c>
      <c r="AL630" s="318" t="str">
        <f t="shared" si="1263"/>
        <v>n/a</v>
      </c>
      <c r="AM630" s="318" t="str">
        <f t="shared" si="1263"/>
        <v>n/a</v>
      </c>
      <c r="AN630" s="318" t="str">
        <f t="shared" si="1263"/>
        <v>n/a</v>
      </c>
      <c r="AO630" s="318" t="str">
        <f t="shared" si="1263"/>
        <v>n/a</v>
      </c>
      <c r="AP630" s="318" t="str">
        <f t="shared" si="1263"/>
        <v>n/a</v>
      </c>
      <c r="AQ630" s="318" t="str">
        <f t="shared" si="1263"/>
        <v>n/a</v>
      </c>
      <c r="AR630" s="318" t="str">
        <f t="shared" si="1263"/>
        <v>n/a</v>
      </c>
      <c r="AS630" s="318" t="str">
        <f t="shared" si="1263"/>
        <v>n/a</v>
      </c>
      <c r="AT630" s="318" t="str">
        <f t="shared" si="1263"/>
        <v>n/a</v>
      </c>
      <c r="AU630" s="319">
        <f t="shared" si="9"/>
        <v>49.66156949</v>
      </c>
      <c r="AV630" s="320">
        <f t="shared" si="10"/>
        <v>88.53276038</v>
      </c>
    </row>
    <row r="631" ht="11.25" customHeight="1">
      <c r="A631" s="122" t="s">
        <v>1612</v>
      </c>
      <c r="B631" s="122" t="s">
        <v>1613</v>
      </c>
      <c r="C631" s="309">
        <v>0.545</v>
      </c>
      <c r="D631" s="310">
        <v>0.445</v>
      </c>
      <c r="E631" s="314">
        <v>0.4</v>
      </c>
      <c r="F631" s="311">
        <v>0.38</v>
      </c>
      <c r="G631" s="334">
        <v>0.34</v>
      </c>
      <c r="H631" s="311">
        <v>0.32</v>
      </c>
      <c r="I631" s="311">
        <v>0.225</v>
      </c>
      <c r="J631" s="312"/>
      <c r="K631" s="311">
        <v>0.05</v>
      </c>
      <c r="L631" s="313">
        <v>0.0</v>
      </c>
      <c r="M631" s="312"/>
      <c r="N631" s="391">
        <v>0.05</v>
      </c>
      <c r="O631" s="391">
        <v>0.1</v>
      </c>
      <c r="P631" s="315">
        <v>0.6</v>
      </c>
      <c r="Q631" s="315">
        <v>0.6</v>
      </c>
      <c r="R631" s="335">
        <v>0.55</v>
      </c>
      <c r="S631" s="335">
        <v>0.49</v>
      </c>
      <c r="T631" s="335">
        <v>0.45</v>
      </c>
      <c r="U631" s="315">
        <v>0.44</v>
      </c>
      <c r="V631" s="335">
        <v>0.41</v>
      </c>
      <c r="W631" s="315">
        <v>0.4</v>
      </c>
      <c r="X631" s="335">
        <v>0.39</v>
      </c>
      <c r="Y631" s="335">
        <v>0.36</v>
      </c>
      <c r="Z631" s="316">
        <f t="shared" si="3"/>
        <v>7.545</v>
      </c>
      <c r="AA631" s="317">
        <f t="shared" si="405"/>
        <v>22.47191011</v>
      </c>
      <c r="AB631" s="317">
        <f t="shared" ref="AB631:AF631" si="1264">IF(ISERROR((D631/E631-1)*100),"n/a",(D631/E631-1)*100)</f>
        <v>11.25</v>
      </c>
      <c r="AC631" s="318">
        <f t="shared" si="1264"/>
        <v>5.263157895</v>
      </c>
      <c r="AD631" s="318">
        <f t="shared" si="1264"/>
        <v>11.76470588</v>
      </c>
      <c r="AE631" s="318">
        <f t="shared" si="1264"/>
        <v>6.25</v>
      </c>
      <c r="AF631" s="318">
        <f t="shared" si="1264"/>
        <v>42.22222222</v>
      </c>
      <c r="AG631" s="318">
        <f t="shared" si="870"/>
        <v>350</v>
      </c>
      <c r="AH631" s="318" t="str">
        <f t="shared" si="871"/>
        <v>n/a</v>
      </c>
      <c r="AI631" s="318">
        <f t="shared" si="872"/>
        <v>-100</v>
      </c>
      <c r="AJ631" s="318">
        <f t="shared" ref="AJ631:AT631" si="1265">IF(ISERROR((N631/O631-1)*100),"n/a",(N631/O631-1)*100)</f>
        <v>-50</v>
      </c>
      <c r="AK631" s="318">
        <f t="shared" si="1265"/>
        <v>-83.33333333</v>
      </c>
      <c r="AL631" s="318">
        <f t="shared" si="1265"/>
        <v>0</v>
      </c>
      <c r="AM631" s="318">
        <f t="shared" si="1265"/>
        <v>9.090909091</v>
      </c>
      <c r="AN631" s="318">
        <f t="shared" si="1265"/>
        <v>12.24489796</v>
      </c>
      <c r="AO631" s="318">
        <f t="shared" si="1265"/>
        <v>8.888888889</v>
      </c>
      <c r="AP631" s="318">
        <f t="shared" si="1265"/>
        <v>2.272727273</v>
      </c>
      <c r="AQ631" s="318">
        <f t="shared" si="1265"/>
        <v>7.317073171</v>
      </c>
      <c r="AR631" s="318">
        <f t="shared" si="1265"/>
        <v>2.5</v>
      </c>
      <c r="AS631" s="318">
        <f t="shared" si="1265"/>
        <v>2.564102564</v>
      </c>
      <c r="AT631" s="318">
        <f t="shared" si="1265"/>
        <v>8.333333333</v>
      </c>
      <c r="AU631" s="319">
        <f t="shared" si="9"/>
        <v>14.16318921</v>
      </c>
      <c r="AV631" s="320">
        <f t="shared" si="10"/>
        <v>88.57047638</v>
      </c>
    </row>
    <row r="632" ht="11.25" customHeight="1">
      <c r="A632" s="99" t="s">
        <v>419</v>
      </c>
      <c r="B632" s="99" t="s">
        <v>420</v>
      </c>
      <c r="C632" s="309">
        <v>1.98</v>
      </c>
      <c r="D632" s="310">
        <v>1.86</v>
      </c>
      <c r="E632" s="316">
        <v>1.7000000000000002</v>
      </c>
      <c r="F632" s="309">
        <v>1.56</v>
      </c>
      <c r="G632" s="309">
        <v>1.415</v>
      </c>
      <c r="H632" s="309">
        <v>1.31</v>
      </c>
      <c r="I632" s="309">
        <v>1.21</v>
      </c>
      <c r="J632" s="322"/>
      <c r="K632" s="309">
        <v>1.17</v>
      </c>
      <c r="L632" s="323">
        <v>1.13</v>
      </c>
      <c r="M632" s="322"/>
      <c r="N632" s="356">
        <v>1.09</v>
      </c>
      <c r="O632" s="356">
        <v>1.065</v>
      </c>
      <c r="P632" s="324">
        <v>1.045</v>
      </c>
      <c r="Q632" s="324">
        <v>1.02</v>
      </c>
      <c r="R632" s="324">
        <v>0.955</v>
      </c>
      <c r="S632" s="324">
        <v>0.93</v>
      </c>
      <c r="T632" s="324">
        <v>0.895</v>
      </c>
      <c r="U632" s="324">
        <v>0.865</v>
      </c>
      <c r="V632" s="324">
        <v>0.845</v>
      </c>
      <c r="W632" s="324">
        <v>0.84</v>
      </c>
      <c r="X632" s="324">
        <v>0.8</v>
      </c>
      <c r="Y632" s="324">
        <v>0.76</v>
      </c>
      <c r="Z632" s="316">
        <f t="shared" si="3"/>
        <v>24.445</v>
      </c>
      <c r="AA632" s="317">
        <f t="shared" si="405"/>
        <v>6.451612903</v>
      </c>
      <c r="AB632" s="317">
        <f t="shared" ref="AB632:AF632" si="1266">IF(ISERROR((D632/E632-1)*100),"n/a",(D632/E632-1)*100)</f>
        <v>9.411764706</v>
      </c>
      <c r="AC632" s="318">
        <f t="shared" si="1266"/>
        <v>8.974358974</v>
      </c>
      <c r="AD632" s="318">
        <f t="shared" si="1266"/>
        <v>10.24734982</v>
      </c>
      <c r="AE632" s="318">
        <f t="shared" si="1266"/>
        <v>8.015267176</v>
      </c>
      <c r="AF632" s="318">
        <f t="shared" si="1266"/>
        <v>8.26446281</v>
      </c>
      <c r="AG632" s="318">
        <f t="shared" si="870"/>
        <v>3.418803419</v>
      </c>
      <c r="AH632" s="318">
        <f t="shared" si="871"/>
        <v>3.539823009</v>
      </c>
      <c r="AI632" s="318">
        <f t="shared" si="872"/>
        <v>3.669724771</v>
      </c>
      <c r="AJ632" s="318">
        <f t="shared" ref="AJ632:AT632" si="1267">IF(ISERROR((N632/O632-1)*100),"n/a",(N632/O632-1)*100)</f>
        <v>2.34741784</v>
      </c>
      <c r="AK632" s="318">
        <f t="shared" si="1267"/>
        <v>1.913875598</v>
      </c>
      <c r="AL632" s="318">
        <f t="shared" si="1267"/>
        <v>2.450980392</v>
      </c>
      <c r="AM632" s="318">
        <f t="shared" si="1267"/>
        <v>6.806282723</v>
      </c>
      <c r="AN632" s="318">
        <f t="shared" si="1267"/>
        <v>2.688172043</v>
      </c>
      <c r="AO632" s="318">
        <f t="shared" si="1267"/>
        <v>3.910614525</v>
      </c>
      <c r="AP632" s="318">
        <f t="shared" si="1267"/>
        <v>3.468208092</v>
      </c>
      <c r="AQ632" s="318">
        <f t="shared" si="1267"/>
        <v>2.366863905</v>
      </c>
      <c r="AR632" s="318">
        <f t="shared" si="1267"/>
        <v>0.5952380952</v>
      </c>
      <c r="AS632" s="318">
        <f t="shared" si="1267"/>
        <v>5</v>
      </c>
      <c r="AT632" s="318">
        <f t="shared" si="1267"/>
        <v>5.263157895</v>
      </c>
      <c r="AU632" s="319">
        <f t="shared" si="9"/>
        <v>4.940198935</v>
      </c>
      <c r="AV632" s="320">
        <f t="shared" si="10"/>
        <v>2.833844461</v>
      </c>
    </row>
    <row r="633" ht="11.25" customHeight="1">
      <c r="A633" s="133" t="s">
        <v>1033</v>
      </c>
      <c r="B633" s="99" t="s">
        <v>1034</v>
      </c>
      <c r="C633" s="309">
        <v>1.6475</v>
      </c>
      <c r="D633" s="310">
        <v>1.625</v>
      </c>
      <c r="E633" s="316">
        <v>1.565</v>
      </c>
      <c r="F633" s="309">
        <v>1.515</v>
      </c>
      <c r="G633" s="309">
        <v>1.495</v>
      </c>
      <c r="H633" s="309">
        <v>1.383129</v>
      </c>
      <c r="I633" s="309">
        <v>1.3668295000000001</v>
      </c>
      <c r="J633" s="322"/>
      <c r="K633" s="309">
        <v>1.341216</v>
      </c>
      <c r="L633" s="326">
        <v>1.30396</v>
      </c>
      <c r="M633" s="322"/>
      <c r="N633" s="356">
        <v>1.299303</v>
      </c>
      <c r="O633" s="356">
        <v>1.285332</v>
      </c>
      <c r="P633" s="324">
        <v>1.2480760000000002</v>
      </c>
      <c r="Q633" s="324">
        <v>1.1363079999999999</v>
      </c>
      <c r="R633" s="324">
        <v>1.02454</v>
      </c>
      <c r="S633" s="324">
        <v>0.8941439999999999</v>
      </c>
      <c r="T633" s="324">
        <v>0.763748</v>
      </c>
      <c r="U633" s="324">
        <v>0.717178</v>
      </c>
      <c r="V633" s="324">
        <v>0.670608</v>
      </c>
      <c r="W633" s="325">
        <v>0.493642</v>
      </c>
      <c r="X633" s="324">
        <v>0.493642</v>
      </c>
      <c r="Y633" s="324">
        <v>0.4657</v>
      </c>
      <c r="Z633" s="316">
        <f t="shared" si="3"/>
        <v>23.7348555</v>
      </c>
      <c r="AA633" s="317">
        <f t="shared" si="405"/>
        <v>1.384615385</v>
      </c>
      <c r="AB633" s="317">
        <f t="shared" ref="AB633:AF633" si="1268">IF(ISERROR((D633/E633-1)*100),"n/a",(D633/E633-1)*100)</f>
        <v>3.833865815</v>
      </c>
      <c r="AC633" s="318">
        <f t="shared" si="1268"/>
        <v>3.300330033</v>
      </c>
      <c r="AD633" s="318">
        <f t="shared" si="1268"/>
        <v>1.337792642</v>
      </c>
      <c r="AE633" s="318">
        <f t="shared" si="1268"/>
        <v>8.088254964</v>
      </c>
      <c r="AF633" s="318">
        <f t="shared" si="1268"/>
        <v>1.192504259</v>
      </c>
      <c r="AG633" s="318">
        <f t="shared" si="870"/>
        <v>1.909722222</v>
      </c>
      <c r="AH633" s="318">
        <f t="shared" si="871"/>
        <v>2.857142857</v>
      </c>
      <c r="AI633" s="318">
        <f t="shared" si="872"/>
        <v>0.3584229391</v>
      </c>
      <c r="AJ633" s="318">
        <f t="shared" ref="AJ633:AT633" si="1269">IF(ISERROR((N633/O633-1)*100),"n/a",(N633/O633-1)*100)</f>
        <v>1.086956522</v>
      </c>
      <c r="AK633" s="318">
        <f t="shared" si="1269"/>
        <v>2.985074627</v>
      </c>
      <c r="AL633" s="318">
        <f t="shared" si="1269"/>
        <v>9.836065574</v>
      </c>
      <c r="AM633" s="318">
        <f t="shared" si="1269"/>
        <v>10.90909091</v>
      </c>
      <c r="AN633" s="318">
        <f t="shared" si="1269"/>
        <v>14.58333333</v>
      </c>
      <c r="AO633" s="318">
        <f t="shared" si="1269"/>
        <v>17.07317073</v>
      </c>
      <c r="AP633" s="318">
        <f t="shared" si="1269"/>
        <v>6.493506494</v>
      </c>
      <c r="AQ633" s="318">
        <f t="shared" si="1269"/>
        <v>6.944444444</v>
      </c>
      <c r="AR633" s="318">
        <f t="shared" si="1269"/>
        <v>35.8490566</v>
      </c>
      <c r="AS633" s="318">
        <f t="shared" si="1269"/>
        <v>0</v>
      </c>
      <c r="AT633" s="318">
        <f t="shared" si="1269"/>
        <v>6</v>
      </c>
      <c r="AU633" s="319">
        <f t="shared" si="9"/>
        <v>6.801167518</v>
      </c>
      <c r="AV633" s="320">
        <f t="shared" si="10"/>
        <v>8.349351782</v>
      </c>
    </row>
    <row r="634" ht="11.25" customHeight="1">
      <c r="A634" s="133" t="s">
        <v>1614</v>
      </c>
      <c r="B634" s="99" t="s">
        <v>1615</v>
      </c>
      <c r="C634" s="309">
        <v>2.16</v>
      </c>
      <c r="D634" s="310">
        <v>2.04</v>
      </c>
      <c r="E634" s="316">
        <v>1.94</v>
      </c>
      <c r="F634" s="309">
        <v>1.88</v>
      </c>
      <c r="G634" s="309">
        <v>1.6380940000000002</v>
      </c>
      <c r="H634" s="309">
        <v>1.4149660000000002</v>
      </c>
      <c r="I634" s="309">
        <v>1.27848</v>
      </c>
      <c r="J634" s="322"/>
      <c r="K634" s="309">
        <v>1.085968</v>
      </c>
      <c r="L634" s="326">
        <v>0.0</v>
      </c>
      <c r="M634" s="322"/>
      <c r="N634" s="327">
        <v>0.0</v>
      </c>
      <c r="O634" s="357">
        <v>0.0</v>
      </c>
      <c r="P634" s="325">
        <v>0.0</v>
      </c>
      <c r="Q634" s="325">
        <v>0.0</v>
      </c>
      <c r="R634" s="325">
        <v>0.0</v>
      </c>
      <c r="S634" s="325">
        <v>0.0</v>
      </c>
      <c r="T634" s="325">
        <v>0.0</v>
      </c>
      <c r="U634" s="325">
        <v>0.0</v>
      </c>
      <c r="V634" s="325">
        <v>0.0</v>
      </c>
      <c r="W634" s="325">
        <v>0.0</v>
      </c>
      <c r="X634" s="325">
        <v>0.0</v>
      </c>
      <c r="Y634" s="325">
        <v>0.0</v>
      </c>
      <c r="Z634" s="316">
        <f t="shared" si="3"/>
        <v>13.437508</v>
      </c>
      <c r="AA634" s="317">
        <f t="shared" si="405"/>
        <v>5.882352941</v>
      </c>
      <c r="AB634" s="317">
        <f t="shared" ref="AB634:AF634" si="1270">IF(ISERROR((D634/E634-1)*100),"n/a",(D634/E634-1)*100)</f>
        <v>5.154639175</v>
      </c>
      <c r="AC634" s="318">
        <f t="shared" si="1270"/>
        <v>3.191489362</v>
      </c>
      <c r="AD634" s="318">
        <f t="shared" si="1270"/>
        <v>14.7675286</v>
      </c>
      <c r="AE634" s="318">
        <f t="shared" si="1270"/>
        <v>15.76914216</v>
      </c>
      <c r="AF634" s="318">
        <f t="shared" si="1270"/>
        <v>10.67564608</v>
      </c>
      <c r="AG634" s="318">
        <f t="shared" si="870"/>
        <v>17.72722585</v>
      </c>
      <c r="AH634" s="318" t="str">
        <f t="shared" si="871"/>
        <v>n/a</v>
      </c>
      <c r="AI634" s="318" t="str">
        <f t="shared" si="872"/>
        <v>n/a</v>
      </c>
      <c r="AJ634" s="318" t="str">
        <f t="shared" ref="AJ634:AT634" si="1271">IF(ISERROR((N634/O634-1)*100),"n/a",(N634/O634-1)*100)</f>
        <v>n/a</v>
      </c>
      <c r="AK634" s="318" t="str">
        <f t="shared" si="1271"/>
        <v>n/a</v>
      </c>
      <c r="AL634" s="318" t="str">
        <f t="shared" si="1271"/>
        <v>n/a</v>
      </c>
      <c r="AM634" s="318" t="str">
        <f t="shared" si="1271"/>
        <v>n/a</v>
      </c>
      <c r="AN634" s="318" t="str">
        <f t="shared" si="1271"/>
        <v>n/a</v>
      </c>
      <c r="AO634" s="318" t="str">
        <f t="shared" si="1271"/>
        <v>n/a</v>
      </c>
      <c r="AP634" s="318" t="str">
        <f t="shared" si="1271"/>
        <v>n/a</v>
      </c>
      <c r="AQ634" s="318" t="str">
        <f t="shared" si="1271"/>
        <v>n/a</v>
      </c>
      <c r="AR634" s="318" t="str">
        <f t="shared" si="1271"/>
        <v>n/a</v>
      </c>
      <c r="AS634" s="318" t="str">
        <f t="shared" si="1271"/>
        <v>n/a</v>
      </c>
      <c r="AT634" s="318" t="str">
        <f t="shared" si="1271"/>
        <v>n/a</v>
      </c>
      <c r="AU634" s="319">
        <f t="shared" si="9"/>
        <v>10.45257488</v>
      </c>
      <c r="AV634" s="320">
        <f t="shared" si="10"/>
        <v>5.795593655</v>
      </c>
    </row>
    <row r="635" ht="11.25" customHeight="1">
      <c r="A635" s="133" t="s">
        <v>1035</v>
      </c>
      <c r="B635" s="99" t="s">
        <v>1036</v>
      </c>
      <c r="C635" s="309">
        <v>0.82</v>
      </c>
      <c r="D635" s="310">
        <v>0.76</v>
      </c>
      <c r="E635" s="332">
        <v>0.64</v>
      </c>
      <c r="F635" s="309">
        <v>0.58</v>
      </c>
      <c r="G635" s="309">
        <v>0.5</v>
      </c>
      <c r="H635" s="309">
        <v>0.42</v>
      </c>
      <c r="I635" s="328">
        <v>0.36</v>
      </c>
      <c r="J635" s="322"/>
      <c r="K635" s="309">
        <v>0.33</v>
      </c>
      <c r="L635" s="323">
        <v>0.29</v>
      </c>
      <c r="M635" s="322"/>
      <c r="N635" s="316">
        <v>0.2575</v>
      </c>
      <c r="O635" s="356">
        <v>0.2275</v>
      </c>
      <c r="P635" s="324">
        <v>0.205</v>
      </c>
      <c r="Q635" s="324">
        <v>0.185</v>
      </c>
      <c r="R635" s="324">
        <v>0.1725</v>
      </c>
      <c r="S635" s="324">
        <v>0.1625</v>
      </c>
      <c r="T635" s="324">
        <v>0.145</v>
      </c>
      <c r="U635" s="324">
        <v>0.11</v>
      </c>
      <c r="V635" s="325">
        <v>0.0</v>
      </c>
      <c r="W635" s="325">
        <v>0.0</v>
      </c>
      <c r="X635" s="325">
        <v>0.0</v>
      </c>
      <c r="Y635" s="325">
        <v>0.0</v>
      </c>
      <c r="Z635" s="316">
        <f t="shared" si="3"/>
        <v>6.165</v>
      </c>
      <c r="AA635" s="317">
        <f t="shared" si="405"/>
        <v>7.894736842</v>
      </c>
      <c r="AB635" s="317">
        <f t="shared" ref="AB635:AF635" si="1272">IF(ISERROR((D635/E635-1)*100),"n/a",(D635/E635-1)*100)</f>
        <v>18.75</v>
      </c>
      <c r="AC635" s="318">
        <f t="shared" si="1272"/>
        <v>10.34482759</v>
      </c>
      <c r="AD635" s="318">
        <f t="shared" si="1272"/>
        <v>16</v>
      </c>
      <c r="AE635" s="318">
        <f t="shared" si="1272"/>
        <v>19.04761905</v>
      </c>
      <c r="AF635" s="318">
        <f t="shared" si="1272"/>
        <v>16.66666667</v>
      </c>
      <c r="AG635" s="318">
        <f t="shared" si="870"/>
        <v>9.090909091</v>
      </c>
      <c r="AH635" s="318">
        <f t="shared" si="871"/>
        <v>13.79310345</v>
      </c>
      <c r="AI635" s="318">
        <f t="shared" si="872"/>
        <v>12.62135922</v>
      </c>
      <c r="AJ635" s="318">
        <f t="shared" ref="AJ635:AT635" si="1273">IF(ISERROR((N635/O635-1)*100),"n/a",(N635/O635-1)*100)</f>
        <v>13.18681319</v>
      </c>
      <c r="AK635" s="318">
        <f t="shared" si="1273"/>
        <v>10.97560976</v>
      </c>
      <c r="AL635" s="318">
        <f t="shared" si="1273"/>
        <v>10.81081081</v>
      </c>
      <c r="AM635" s="318">
        <f t="shared" si="1273"/>
        <v>7.246376812</v>
      </c>
      <c r="AN635" s="318">
        <f t="shared" si="1273"/>
        <v>6.153846154</v>
      </c>
      <c r="AO635" s="318">
        <f t="shared" si="1273"/>
        <v>12.06896552</v>
      </c>
      <c r="AP635" s="318">
        <f t="shared" si="1273"/>
        <v>31.81818182</v>
      </c>
      <c r="AQ635" s="318" t="str">
        <f t="shared" si="1273"/>
        <v>n/a</v>
      </c>
      <c r="AR635" s="318" t="str">
        <f t="shared" si="1273"/>
        <v>n/a</v>
      </c>
      <c r="AS635" s="318" t="str">
        <f t="shared" si="1273"/>
        <v>n/a</v>
      </c>
      <c r="AT635" s="318" t="str">
        <f t="shared" si="1273"/>
        <v>n/a</v>
      </c>
      <c r="AU635" s="319">
        <f t="shared" si="9"/>
        <v>13.52936412</v>
      </c>
      <c r="AV635" s="320">
        <f t="shared" si="10"/>
        <v>6.221759898</v>
      </c>
    </row>
    <row r="636" ht="11.25" customHeight="1">
      <c r="A636" s="122" t="s">
        <v>1037</v>
      </c>
      <c r="B636" s="122" t="s">
        <v>1038</v>
      </c>
      <c r="C636" s="309">
        <v>1.36</v>
      </c>
      <c r="D636" s="310">
        <v>1.0</v>
      </c>
      <c r="E636" s="310">
        <v>0.78</v>
      </c>
      <c r="F636" s="311">
        <v>0.7</v>
      </c>
      <c r="G636" s="311">
        <v>0.64</v>
      </c>
      <c r="H636" s="311">
        <v>0.48</v>
      </c>
      <c r="I636" s="311">
        <v>0.44</v>
      </c>
      <c r="J636" s="312"/>
      <c r="K636" s="311">
        <v>0.24</v>
      </c>
      <c r="L636" s="348">
        <v>0.1</v>
      </c>
      <c r="M636" s="312"/>
      <c r="N636" s="361">
        <v>0.02</v>
      </c>
      <c r="O636" s="391">
        <v>0.0</v>
      </c>
      <c r="P636" s="315">
        <v>0.0</v>
      </c>
      <c r="Q636" s="315">
        <v>0.0</v>
      </c>
      <c r="R636" s="315">
        <v>0.0</v>
      </c>
      <c r="S636" s="315">
        <v>0.0</v>
      </c>
      <c r="T636" s="315">
        <v>0.0</v>
      </c>
      <c r="U636" s="315">
        <v>0.0</v>
      </c>
      <c r="V636" s="315">
        <v>0.0</v>
      </c>
      <c r="W636" s="315">
        <v>0.0</v>
      </c>
      <c r="X636" s="315">
        <v>0.0</v>
      </c>
      <c r="Y636" s="315">
        <v>0.0</v>
      </c>
      <c r="Z636" s="316">
        <f t="shared" si="3"/>
        <v>5.76</v>
      </c>
      <c r="AA636" s="317">
        <f t="shared" si="405"/>
        <v>36</v>
      </c>
      <c r="AB636" s="317">
        <f t="shared" ref="AB636:AF636" si="1274">IF(ISERROR((D636/E636-1)*100),"n/a",(D636/E636-1)*100)</f>
        <v>28.20512821</v>
      </c>
      <c r="AC636" s="318">
        <f t="shared" si="1274"/>
        <v>11.42857143</v>
      </c>
      <c r="AD636" s="318">
        <f t="shared" si="1274"/>
        <v>9.375</v>
      </c>
      <c r="AE636" s="318">
        <f t="shared" si="1274"/>
        <v>33.33333333</v>
      </c>
      <c r="AF636" s="318">
        <f t="shared" si="1274"/>
        <v>9.090909091</v>
      </c>
      <c r="AG636" s="318">
        <f t="shared" si="870"/>
        <v>83.33333333</v>
      </c>
      <c r="AH636" s="318">
        <f t="shared" si="871"/>
        <v>140</v>
      </c>
      <c r="AI636" s="318">
        <f t="shared" si="872"/>
        <v>400</v>
      </c>
      <c r="AJ636" s="318" t="str">
        <f t="shared" ref="AJ636:AT636" si="1275">IF(ISERROR((N636/O636-1)*100),"n/a",(N636/O636-1)*100)</f>
        <v>n/a</v>
      </c>
      <c r="AK636" s="318" t="str">
        <f t="shared" si="1275"/>
        <v>n/a</v>
      </c>
      <c r="AL636" s="318" t="str">
        <f t="shared" si="1275"/>
        <v>n/a</v>
      </c>
      <c r="AM636" s="318" t="str">
        <f t="shared" si="1275"/>
        <v>n/a</v>
      </c>
      <c r="AN636" s="318" t="str">
        <f t="shared" si="1275"/>
        <v>n/a</v>
      </c>
      <c r="AO636" s="318" t="str">
        <f t="shared" si="1275"/>
        <v>n/a</v>
      </c>
      <c r="AP636" s="318" t="str">
        <f t="shared" si="1275"/>
        <v>n/a</v>
      </c>
      <c r="AQ636" s="318" t="str">
        <f t="shared" si="1275"/>
        <v>n/a</v>
      </c>
      <c r="AR636" s="318" t="str">
        <f t="shared" si="1275"/>
        <v>n/a</v>
      </c>
      <c r="AS636" s="318" t="str">
        <f t="shared" si="1275"/>
        <v>n/a</v>
      </c>
      <c r="AT636" s="318" t="str">
        <f t="shared" si="1275"/>
        <v>n/a</v>
      </c>
      <c r="AU636" s="319">
        <f t="shared" si="9"/>
        <v>83.41847504</v>
      </c>
      <c r="AV636" s="320">
        <f t="shared" si="10"/>
        <v>126.2044247</v>
      </c>
    </row>
    <row r="637" ht="11.25" customHeight="1">
      <c r="A637" s="99" t="s">
        <v>1039</v>
      </c>
      <c r="B637" s="99" t="s">
        <v>1040</v>
      </c>
      <c r="C637" s="309">
        <v>4.0</v>
      </c>
      <c r="D637" s="310">
        <v>3.6</v>
      </c>
      <c r="E637" s="310">
        <v>3.0</v>
      </c>
      <c r="F637" s="328">
        <v>2.8</v>
      </c>
      <c r="G637" s="309">
        <v>2.44</v>
      </c>
      <c r="H637" s="309">
        <v>2.17</v>
      </c>
      <c r="I637" s="309">
        <v>1.73</v>
      </c>
      <c r="J637" s="322"/>
      <c r="K637" s="309">
        <v>1.6</v>
      </c>
      <c r="L637" s="323">
        <v>1.45</v>
      </c>
      <c r="M637" s="322"/>
      <c r="N637" s="356">
        <v>1.15</v>
      </c>
      <c r="O637" s="356">
        <v>0.7</v>
      </c>
      <c r="P637" s="325">
        <v>0.58</v>
      </c>
      <c r="Q637" s="324">
        <v>1.15</v>
      </c>
      <c r="R637" s="324">
        <v>0.95</v>
      </c>
      <c r="S637" s="324">
        <v>0.78</v>
      </c>
      <c r="T637" s="324">
        <v>0.625</v>
      </c>
      <c r="U637" s="324">
        <v>0.5</v>
      </c>
      <c r="V637" s="324">
        <v>0.4</v>
      </c>
      <c r="W637" s="325">
        <v>0.0</v>
      </c>
      <c r="X637" s="325">
        <v>0.0</v>
      </c>
      <c r="Y637" s="325">
        <v>0.0</v>
      </c>
      <c r="Z637" s="316">
        <f t="shared" si="3"/>
        <v>29.625</v>
      </c>
      <c r="AA637" s="317">
        <f t="shared" si="405"/>
        <v>11.11111111</v>
      </c>
      <c r="AB637" s="317">
        <f t="shared" ref="AB637:AF637" si="1276">IF(ISERROR((D637/E637-1)*100),"n/a",(D637/E637-1)*100)</f>
        <v>20</v>
      </c>
      <c r="AC637" s="318">
        <f t="shared" si="1276"/>
        <v>7.142857143</v>
      </c>
      <c r="AD637" s="318">
        <f t="shared" si="1276"/>
        <v>14.75409836</v>
      </c>
      <c r="AE637" s="318">
        <f t="shared" si="1276"/>
        <v>12.44239631</v>
      </c>
      <c r="AF637" s="318">
        <f t="shared" si="1276"/>
        <v>25.43352601</v>
      </c>
      <c r="AG637" s="318">
        <f t="shared" si="870"/>
        <v>8.125</v>
      </c>
      <c r="AH637" s="318">
        <f t="shared" si="871"/>
        <v>10.34482759</v>
      </c>
      <c r="AI637" s="318">
        <f t="shared" si="872"/>
        <v>26.08695652</v>
      </c>
      <c r="AJ637" s="318">
        <f t="shared" ref="AJ637:AT637" si="1277">IF(ISERROR((N637/O637-1)*100),"n/a",(N637/O637-1)*100)</f>
        <v>64.28571429</v>
      </c>
      <c r="AK637" s="318">
        <f t="shared" si="1277"/>
        <v>20.68965517</v>
      </c>
      <c r="AL637" s="318">
        <f t="shared" si="1277"/>
        <v>-49.56521739</v>
      </c>
      <c r="AM637" s="318">
        <f t="shared" si="1277"/>
        <v>21.05263158</v>
      </c>
      <c r="AN637" s="318">
        <f t="shared" si="1277"/>
        <v>21.79487179</v>
      </c>
      <c r="AO637" s="318">
        <f t="shared" si="1277"/>
        <v>24.8</v>
      </c>
      <c r="AP637" s="318">
        <f t="shared" si="1277"/>
        <v>25</v>
      </c>
      <c r="AQ637" s="318">
        <f t="shared" si="1277"/>
        <v>25</v>
      </c>
      <c r="AR637" s="318" t="str">
        <f t="shared" si="1277"/>
        <v>n/a</v>
      </c>
      <c r="AS637" s="318" t="str">
        <f t="shared" si="1277"/>
        <v>n/a</v>
      </c>
      <c r="AT637" s="318" t="str">
        <f t="shared" si="1277"/>
        <v>n/a</v>
      </c>
      <c r="AU637" s="319">
        <f t="shared" si="9"/>
        <v>16.97049579</v>
      </c>
      <c r="AV637" s="320">
        <f t="shared" si="10"/>
        <v>21.43614428</v>
      </c>
    </row>
    <row r="638" ht="11.25" customHeight="1">
      <c r="A638" s="362" t="s">
        <v>1966</v>
      </c>
      <c r="B638" s="99" t="s">
        <v>1967</v>
      </c>
      <c r="C638" s="309">
        <v>4.2</v>
      </c>
      <c r="D638" s="310">
        <v>3.8</v>
      </c>
      <c r="E638" s="258">
        <v>3.4</v>
      </c>
      <c r="F638" s="258">
        <v>3.0</v>
      </c>
      <c r="G638" s="258">
        <v>2.2</v>
      </c>
      <c r="H638" s="258">
        <v>2.0</v>
      </c>
      <c r="I638" s="258">
        <v>1.76</v>
      </c>
      <c r="J638" s="258">
        <v>1.76</v>
      </c>
      <c r="K638" s="258">
        <v>1.76</v>
      </c>
      <c r="L638" s="99">
        <v>1.76</v>
      </c>
      <c r="M638" s="258">
        <v>1.76</v>
      </c>
      <c r="N638" s="232">
        <v>1.76</v>
      </c>
      <c r="O638" s="232">
        <v>1.76</v>
      </c>
      <c r="P638" s="55">
        <v>1.76</v>
      </c>
      <c r="Q638" s="55">
        <v>1.61</v>
      </c>
      <c r="R638" s="55">
        <v>1.16</v>
      </c>
      <c r="S638" s="55">
        <v>1.16</v>
      </c>
      <c r="T638" s="55">
        <v>1.16</v>
      </c>
      <c r="U638" s="55">
        <v>1.16</v>
      </c>
      <c r="V638" s="55">
        <v>1.16</v>
      </c>
      <c r="W638" s="55">
        <v>1.16</v>
      </c>
      <c r="X638" s="55">
        <v>1.0</v>
      </c>
      <c r="Y638" s="55">
        <v>1.0</v>
      </c>
      <c r="Z638" s="316">
        <f t="shared" si="3"/>
        <v>43.25</v>
      </c>
      <c r="AA638" s="317">
        <f t="shared" si="405"/>
        <v>10.52631579</v>
      </c>
      <c r="AB638" s="317">
        <f t="shared" ref="AB638:AF638" si="1278">IF(ISERROR((D638/E638-1)*100),"n/a",(D638/E638-1)*100)</f>
        <v>11.76470588</v>
      </c>
      <c r="AC638" s="318">
        <f t="shared" si="1278"/>
        <v>13.33333333</v>
      </c>
      <c r="AD638" s="318">
        <f t="shared" si="1278"/>
        <v>36.36363636</v>
      </c>
      <c r="AE638" s="318">
        <f t="shared" si="1278"/>
        <v>10</v>
      </c>
      <c r="AF638" s="318">
        <f t="shared" si="1278"/>
        <v>13.63636364</v>
      </c>
      <c r="AG638" s="318">
        <f t="shared" si="870"/>
        <v>0</v>
      </c>
      <c r="AH638" s="318">
        <f t="shared" si="871"/>
        <v>0</v>
      </c>
      <c r="AI638" s="318">
        <f t="shared" si="872"/>
        <v>0</v>
      </c>
      <c r="AJ638" s="318">
        <f t="shared" ref="AJ638:AT638" si="1279">IF(ISERROR((N638/O638-1)*100),"n/a",(N638/O638-1)*100)</f>
        <v>0</v>
      </c>
      <c r="AK638" s="318">
        <f t="shared" si="1279"/>
        <v>0</v>
      </c>
      <c r="AL638" s="318">
        <f t="shared" si="1279"/>
        <v>9.316770186</v>
      </c>
      <c r="AM638" s="318">
        <f t="shared" si="1279"/>
        <v>38.79310345</v>
      </c>
      <c r="AN638" s="318">
        <f t="shared" si="1279"/>
        <v>0</v>
      </c>
      <c r="AO638" s="318">
        <f t="shared" si="1279"/>
        <v>0</v>
      </c>
      <c r="AP638" s="318">
        <f t="shared" si="1279"/>
        <v>0</v>
      </c>
      <c r="AQ638" s="318">
        <f t="shared" si="1279"/>
        <v>0</v>
      </c>
      <c r="AR638" s="318">
        <f t="shared" si="1279"/>
        <v>0</v>
      </c>
      <c r="AS638" s="318">
        <f t="shared" si="1279"/>
        <v>16</v>
      </c>
      <c r="AT638" s="318">
        <f t="shared" si="1279"/>
        <v>0</v>
      </c>
      <c r="AU638" s="319">
        <f t="shared" si="9"/>
        <v>7.986711432</v>
      </c>
      <c r="AV638" s="320">
        <f t="shared" si="10"/>
        <v>11.71416093</v>
      </c>
    </row>
    <row r="639" ht="11.25" customHeight="1">
      <c r="A639" s="133" t="s">
        <v>421</v>
      </c>
      <c r="B639" s="99" t="s">
        <v>422</v>
      </c>
      <c r="C639" s="309">
        <v>0.38</v>
      </c>
      <c r="D639" s="310">
        <v>0.3367</v>
      </c>
      <c r="E639" s="310">
        <v>0.32</v>
      </c>
      <c r="F639" s="309">
        <v>0.27999999999999997</v>
      </c>
      <c r="G639" s="309">
        <v>0.2733333333333333</v>
      </c>
      <c r="H639" s="309">
        <v>0.26333333333333336</v>
      </c>
      <c r="I639" s="309">
        <v>0.25666666666666665</v>
      </c>
      <c r="J639" s="322"/>
      <c r="K639" s="309">
        <v>0.22678730158730157</v>
      </c>
      <c r="L639" s="323">
        <v>0.22073015873015875</v>
      </c>
      <c r="M639" s="322"/>
      <c r="N639" s="356">
        <v>0.21466666666666664</v>
      </c>
      <c r="O639" s="356">
        <v>0.2086031746031746</v>
      </c>
      <c r="P639" s="324">
        <v>0.20257142857142854</v>
      </c>
      <c r="Q639" s="324">
        <v>0.19653968253968254</v>
      </c>
      <c r="R639" s="324">
        <v>0.19047619047619047</v>
      </c>
      <c r="S639" s="324">
        <v>0.1844126984126984</v>
      </c>
      <c r="T639" s="325">
        <v>0.1770793650793651</v>
      </c>
      <c r="U639" s="324">
        <v>0.19434920634920638</v>
      </c>
      <c r="V639" s="324">
        <v>0.1554920634920635</v>
      </c>
      <c r="W639" s="324">
        <v>0.14831746031746032</v>
      </c>
      <c r="X639" s="324">
        <v>0.14396825396825397</v>
      </c>
      <c r="Y639" s="324">
        <v>0.13822222222222222</v>
      </c>
      <c r="Z639" s="316">
        <f t="shared" si="3"/>
        <v>4.712249206</v>
      </c>
      <c r="AA639" s="317">
        <f t="shared" si="405"/>
        <v>12.86011286</v>
      </c>
      <c r="AB639" s="317">
        <f t="shared" ref="AB639:AF639" si="1280">IF(ISERROR((D639/E639-1)*100),"n/a",(D639/E639-1)*100)</f>
        <v>5.21875</v>
      </c>
      <c r="AC639" s="318">
        <f t="shared" si="1280"/>
        <v>14.28571429</v>
      </c>
      <c r="AD639" s="318">
        <f t="shared" si="1280"/>
        <v>2.43902439</v>
      </c>
      <c r="AE639" s="318">
        <f t="shared" si="1280"/>
        <v>3.797468354</v>
      </c>
      <c r="AF639" s="318">
        <f t="shared" si="1280"/>
        <v>2.597402597</v>
      </c>
      <c r="AG639" s="318">
        <f t="shared" si="870"/>
        <v>13.17506089</v>
      </c>
      <c r="AH639" s="318">
        <f t="shared" si="871"/>
        <v>2.74413922</v>
      </c>
      <c r="AI639" s="318">
        <f t="shared" si="872"/>
        <v>2.824608104</v>
      </c>
      <c r="AJ639" s="318">
        <f t="shared" ref="AJ639:AT639" si="1281">IF(ISERROR((N639/O639-1)*100),"n/a",(N639/O639-1)*100)</f>
        <v>2.906711307</v>
      </c>
      <c r="AK639" s="318">
        <f t="shared" si="1281"/>
        <v>2.977589719</v>
      </c>
      <c r="AL639" s="318">
        <f t="shared" si="1281"/>
        <v>3.068971087</v>
      </c>
      <c r="AM639" s="318">
        <f t="shared" si="1281"/>
        <v>3.183333333</v>
      </c>
      <c r="AN639" s="318">
        <f t="shared" si="1281"/>
        <v>3.288001377</v>
      </c>
      <c r="AO639" s="318">
        <f t="shared" si="1281"/>
        <v>4.141269272</v>
      </c>
      <c r="AP639" s="318">
        <f t="shared" si="1281"/>
        <v>-8.885984972</v>
      </c>
      <c r="AQ639" s="318">
        <f t="shared" si="1281"/>
        <v>24.98979175</v>
      </c>
      <c r="AR639" s="318">
        <f t="shared" si="1281"/>
        <v>4.837328767</v>
      </c>
      <c r="AS639" s="318">
        <f t="shared" si="1281"/>
        <v>3.020948181</v>
      </c>
      <c r="AT639" s="318">
        <f t="shared" si="1281"/>
        <v>4.157096922</v>
      </c>
      <c r="AU639" s="319">
        <f t="shared" si="9"/>
        <v>5.381366873</v>
      </c>
      <c r="AV639" s="320">
        <f t="shared" si="10"/>
        <v>6.695679551</v>
      </c>
    </row>
    <row r="640" ht="11.25" customHeight="1">
      <c r="A640" s="181" t="s">
        <v>1616</v>
      </c>
      <c r="B640" s="122" t="s">
        <v>1617</v>
      </c>
      <c r="C640" s="309">
        <v>3.5</v>
      </c>
      <c r="D640" s="310">
        <v>3.1</v>
      </c>
      <c r="E640" s="330">
        <v>2.7299999999999995</v>
      </c>
      <c r="F640" s="311">
        <v>2.45</v>
      </c>
      <c r="G640" s="311">
        <v>2.18</v>
      </c>
      <c r="H640" s="311">
        <v>1.89</v>
      </c>
      <c r="I640" s="311">
        <v>1.3275</v>
      </c>
      <c r="J640" s="312"/>
      <c r="K640" s="311">
        <v>0.45</v>
      </c>
      <c r="L640" s="313">
        <v>0.0</v>
      </c>
      <c r="M640" s="312"/>
      <c r="N640" s="391">
        <v>0.0</v>
      </c>
      <c r="O640" s="391">
        <v>0.0</v>
      </c>
      <c r="P640" s="315">
        <v>0.0</v>
      </c>
      <c r="Q640" s="315">
        <v>0.0</v>
      </c>
      <c r="R640" s="315">
        <v>0.0</v>
      </c>
      <c r="S640" s="315">
        <v>0.0</v>
      </c>
      <c r="T640" s="315">
        <v>0.0</v>
      </c>
      <c r="U640" s="315">
        <v>0.0</v>
      </c>
      <c r="V640" s="315">
        <v>0.0</v>
      </c>
      <c r="W640" s="315">
        <v>0.0</v>
      </c>
      <c r="X640" s="315">
        <v>0.0</v>
      </c>
      <c r="Y640" s="315">
        <v>0.0</v>
      </c>
      <c r="Z640" s="316">
        <f t="shared" si="3"/>
        <v>17.6275</v>
      </c>
      <c r="AA640" s="317">
        <f t="shared" si="405"/>
        <v>12.90322581</v>
      </c>
      <c r="AB640" s="317">
        <f t="shared" ref="AB640:AF640" si="1282">IF(ISERROR((D640/E640-1)*100),"n/a",(D640/E640-1)*100)</f>
        <v>13.55311355</v>
      </c>
      <c r="AC640" s="318">
        <f t="shared" si="1282"/>
        <v>11.42857143</v>
      </c>
      <c r="AD640" s="318">
        <f t="shared" si="1282"/>
        <v>12.3853211</v>
      </c>
      <c r="AE640" s="318">
        <f t="shared" si="1282"/>
        <v>15.34391534</v>
      </c>
      <c r="AF640" s="318">
        <f t="shared" si="1282"/>
        <v>42.37288136</v>
      </c>
      <c r="AG640" s="318">
        <f t="shared" si="870"/>
        <v>195</v>
      </c>
      <c r="AH640" s="318" t="str">
        <f t="shared" si="871"/>
        <v>n/a</v>
      </c>
      <c r="AI640" s="318" t="str">
        <f t="shared" si="872"/>
        <v>n/a</v>
      </c>
      <c r="AJ640" s="318" t="str">
        <f t="shared" ref="AJ640:AT640" si="1283">IF(ISERROR((N640/O640-1)*100),"n/a",(N640/O640-1)*100)</f>
        <v>n/a</v>
      </c>
      <c r="AK640" s="318" t="str">
        <f t="shared" si="1283"/>
        <v>n/a</v>
      </c>
      <c r="AL640" s="318" t="str">
        <f t="shared" si="1283"/>
        <v>n/a</v>
      </c>
      <c r="AM640" s="318" t="str">
        <f t="shared" si="1283"/>
        <v>n/a</v>
      </c>
      <c r="AN640" s="318" t="str">
        <f t="shared" si="1283"/>
        <v>n/a</v>
      </c>
      <c r="AO640" s="318" t="str">
        <f t="shared" si="1283"/>
        <v>n/a</v>
      </c>
      <c r="AP640" s="318" t="str">
        <f t="shared" si="1283"/>
        <v>n/a</v>
      </c>
      <c r="AQ640" s="318" t="str">
        <f t="shared" si="1283"/>
        <v>n/a</v>
      </c>
      <c r="AR640" s="318" t="str">
        <f t="shared" si="1283"/>
        <v>n/a</v>
      </c>
      <c r="AS640" s="318" t="str">
        <f t="shared" si="1283"/>
        <v>n/a</v>
      </c>
      <c r="AT640" s="318" t="str">
        <f t="shared" si="1283"/>
        <v>n/a</v>
      </c>
      <c r="AU640" s="319">
        <f t="shared" si="9"/>
        <v>43.28386123</v>
      </c>
      <c r="AV640" s="320">
        <f t="shared" si="10"/>
        <v>67.79335865</v>
      </c>
    </row>
    <row r="641" ht="11.25" customHeight="1">
      <c r="A641" s="133" t="s">
        <v>1618</v>
      </c>
      <c r="B641" s="99" t="s">
        <v>1619</v>
      </c>
      <c r="C641" s="309">
        <v>3.4</v>
      </c>
      <c r="D641" s="310">
        <v>2.636</v>
      </c>
      <c r="E641" s="316">
        <v>2.4050000000000002</v>
      </c>
      <c r="F641" s="309">
        <v>1.975</v>
      </c>
      <c r="G641" s="309">
        <v>1.538</v>
      </c>
      <c r="H641" s="309">
        <v>1.1179999999999999</v>
      </c>
      <c r="I641" s="309">
        <v>0.155</v>
      </c>
      <c r="J641" s="322"/>
      <c r="K641" s="328">
        <v>0.0</v>
      </c>
      <c r="L641" s="326">
        <v>0.0</v>
      </c>
      <c r="M641" s="322"/>
      <c r="N641" s="357">
        <v>0.0</v>
      </c>
      <c r="O641" s="357">
        <v>0.0</v>
      </c>
      <c r="P641" s="325">
        <v>0.0</v>
      </c>
      <c r="Q641" s="325">
        <v>0.0</v>
      </c>
      <c r="R641" s="325">
        <v>0.0</v>
      </c>
      <c r="S641" s="325">
        <v>0.0</v>
      </c>
      <c r="T641" s="325">
        <v>0.0</v>
      </c>
      <c r="U641" s="325">
        <v>0.0</v>
      </c>
      <c r="V641" s="325">
        <v>0.0</v>
      </c>
      <c r="W641" s="325">
        <v>0.0</v>
      </c>
      <c r="X641" s="325">
        <v>0.0</v>
      </c>
      <c r="Y641" s="325">
        <v>0.0</v>
      </c>
      <c r="Z641" s="316">
        <f t="shared" si="3"/>
        <v>13.227</v>
      </c>
      <c r="AA641" s="317">
        <f t="shared" si="405"/>
        <v>28.98330804</v>
      </c>
      <c r="AB641" s="317">
        <f t="shared" ref="AB641:AF641" si="1284">IF(ISERROR((D641/E641-1)*100),"n/a",(D641/E641-1)*100)</f>
        <v>9.604989605</v>
      </c>
      <c r="AC641" s="318">
        <f t="shared" si="1284"/>
        <v>21.7721519</v>
      </c>
      <c r="AD641" s="318">
        <f t="shared" si="1284"/>
        <v>28.41352406</v>
      </c>
      <c r="AE641" s="318">
        <f t="shared" si="1284"/>
        <v>37.56708408</v>
      </c>
      <c r="AF641" s="318">
        <f t="shared" si="1284"/>
        <v>621.2903226</v>
      </c>
      <c r="AG641" s="318" t="str">
        <f t="shared" si="870"/>
        <v>n/a</v>
      </c>
      <c r="AH641" s="318" t="str">
        <f t="shared" si="871"/>
        <v>n/a</v>
      </c>
      <c r="AI641" s="318" t="str">
        <f t="shared" si="872"/>
        <v>n/a</v>
      </c>
      <c r="AJ641" s="318" t="str">
        <f t="shared" ref="AJ641:AT641" si="1285">IF(ISERROR((N641/O641-1)*100),"n/a",(N641/O641-1)*100)</f>
        <v>n/a</v>
      </c>
      <c r="AK641" s="318" t="str">
        <f t="shared" si="1285"/>
        <v>n/a</v>
      </c>
      <c r="AL641" s="318" t="str">
        <f t="shared" si="1285"/>
        <v>n/a</v>
      </c>
      <c r="AM641" s="318" t="str">
        <f t="shared" si="1285"/>
        <v>n/a</v>
      </c>
      <c r="AN641" s="318" t="str">
        <f t="shared" si="1285"/>
        <v>n/a</v>
      </c>
      <c r="AO641" s="318" t="str">
        <f t="shared" si="1285"/>
        <v>n/a</v>
      </c>
      <c r="AP641" s="318" t="str">
        <f t="shared" si="1285"/>
        <v>n/a</v>
      </c>
      <c r="AQ641" s="318" t="str">
        <f t="shared" si="1285"/>
        <v>n/a</v>
      </c>
      <c r="AR641" s="318" t="str">
        <f t="shared" si="1285"/>
        <v>n/a</v>
      </c>
      <c r="AS641" s="318" t="str">
        <f t="shared" si="1285"/>
        <v>n/a</v>
      </c>
      <c r="AT641" s="318" t="str">
        <f t="shared" si="1285"/>
        <v>n/a</v>
      </c>
      <c r="AU641" s="319">
        <f t="shared" si="9"/>
        <v>124.60523</v>
      </c>
      <c r="AV641" s="320">
        <f t="shared" si="10"/>
        <v>243.5026955</v>
      </c>
    </row>
    <row r="642" ht="11.25" customHeight="1">
      <c r="A642" s="382" t="s">
        <v>1968</v>
      </c>
      <c r="B642" s="99" t="s">
        <v>1969</v>
      </c>
      <c r="C642" s="309">
        <v>0.49</v>
      </c>
      <c r="D642" s="310">
        <v>0.41</v>
      </c>
      <c r="E642" s="316">
        <v>0.34</v>
      </c>
      <c r="F642" s="309">
        <v>0.29</v>
      </c>
      <c r="G642" s="309">
        <v>0.12</v>
      </c>
      <c r="H642" s="349">
        <v>0.0</v>
      </c>
      <c r="I642" s="349">
        <v>0.0</v>
      </c>
      <c r="J642" s="322"/>
      <c r="K642" s="349">
        <v>0.0</v>
      </c>
      <c r="L642" s="327">
        <v>0.0</v>
      </c>
      <c r="M642" s="322"/>
      <c r="N642" s="357">
        <v>0.0</v>
      </c>
      <c r="O642" s="357">
        <v>0.0</v>
      </c>
      <c r="P642" s="325">
        <v>0.0</v>
      </c>
      <c r="Q642" s="325">
        <v>0.0</v>
      </c>
      <c r="R642" s="325">
        <v>0.0</v>
      </c>
      <c r="S642" s="325">
        <v>0.0</v>
      </c>
      <c r="T642" s="325">
        <v>0.0</v>
      </c>
      <c r="U642" s="325">
        <v>0.0</v>
      </c>
      <c r="V642" s="325">
        <v>0.0</v>
      </c>
      <c r="W642" s="325">
        <v>0.0</v>
      </c>
      <c r="X642" s="325">
        <v>0.0</v>
      </c>
      <c r="Y642" s="325">
        <v>0.0</v>
      </c>
      <c r="Z642" s="316">
        <f t="shared" si="3"/>
        <v>1.65</v>
      </c>
      <c r="AA642" s="317">
        <f t="shared" si="405"/>
        <v>19.51219512</v>
      </c>
      <c r="AB642" s="317">
        <f t="shared" ref="AB642:AF642" si="1286">IF(ISERROR((D642/E642-1)*100),"n/a",(D642/E642-1)*100)</f>
        <v>20.58823529</v>
      </c>
      <c r="AC642" s="318">
        <f t="shared" si="1286"/>
        <v>17.24137931</v>
      </c>
      <c r="AD642" s="318">
        <f t="shared" si="1286"/>
        <v>141.6666667</v>
      </c>
      <c r="AE642" s="318" t="str">
        <f t="shared" si="1286"/>
        <v>n/a</v>
      </c>
      <c r="AF642" s="318" t="str">
        <f t="shared" si="1286"/>
        <v>n/a</v>
      </c>
      <c r="AG642" s="318" t="str">
        <f t="shared" si="870"/>
        <v>n/a</v>
      </c>
      <c r="AH642" s="318" t="str">
        <f t="shared" si="871"/>
        <v>n/a</v>
      </c>
      <c r="AI642" s="318" t="str">
        <f t="shared" si="872"/>
        <v>n/a</v>
      </c>
      <c r="AJ642" s="318" t="str">
        <f t="shared" ref="AJ642:AT642" si="1287">IF(ISERROR((N642/O642-1)*100),"n/a",(N642/O642-1)*100)</f>
        <v>n/a</v>
      </c>
      <c r="AK642" s="318" t="str">
        <f t="shared" si="1287"/>
        <v>n/a</v>
      </c>
      <c r="AL642" s="318" t="str">
        <f t="shared" si="1287"/>
        <v>n/a</v>
      </c>
      <c r="AM642" s="318" t="str">
        <f t="shared" si="1287"/>
        <v>n/a</v>
      </c>
      <c r="AN642" s="318" t="str">
        <f t="shared" si="1287"/>
        <v>n/a</v>
      </c>
      <c r="AO642" s="318" t="str">
        <f t="shared" si="1287"/>
        <v>n/a</v>
      </c>
      <c r="AP642" s="318" t="str">
        <f t="shared" si="1287"/>
        <v>n/a</v>
      </c>
      <c r="AQ642" s="318" t="str">
        <f t="shared" si="1287"/>
        <v>n/a</v>
      </c>
      <c r="AR642" s="318" t="str">
        <f t="shared" si="1287"/>
        <v>n/a</v>
      </c>
      <c r="AS642" s="318" t="str">
        <f t="shared" si="1287"/>
        <v>n/a</v>
      </c>
      <c r="AT642" s="318" t="str">
        <f t="shared" si="1287"/>
        <v>n/a</v>
      </c>
      <c r="AU642" s="319">
        <f t="shared" si="9"/>
        <v>49.7521191</v>
      </c>
      <c r="AV642" s="320">
        <f t="shared" si="10"/>
        <v>61.2922436</v>
      </c>
    </row>
    <row r="643" ht="11.25" customHeight="1">
      <c r="A643" s="133" t="s">
        <v>1041</v>
      </c>
      <c r="B643" s="99" t="s">
        <v>1042</v>
      </c>
      <c r="C643" s="309">
        <v>2.48</v>
      </c>
      <c r="D643" s="310">
        <v>2.43</v>
      </c>
      <c r="E643" s="316">
        <v>2.24</v>
      </c>
      <c r="F643" s="309">
        <v>2.07</v>
      </c>
      <c r="G643" s="309">
        <v>1.86</v>
      </c>
      <c r="H643" s="309">
        <v>1.61</v>
      </c>
      <c r="I643" s="309">
        <v>1.3</v>
      </c>
      <c r="J643" s="322"/>
      <c r="K643" s="309">
        <v>0.965</v>
      </c>
      <c r="L643" s="323">
        <v>0.835</v>
      </c>
      <c r="M643" s="322"/>
      <c r="N643" s="356">
        <v>0.74</v>
      </c>
      <c r="O643" s="356">
        <v>0.67</v>
      </c>
      <c r="P643" s="324">
        <v>0.62</v>
      </c>
      <c r="Q643" s="324">
        <v>0.54</v>
      </c>
      <c r="R643" s="324">
        <v>0.45</v>
      </c>
      <c r="S643" s="324">
        <v>0.34</v>
      </c>
      <c r="T643" s="324">
        <v>0.225</v>
      </c>
      <c r="U643" s="324">
        <v>0.12</v>
      </c>
      <c r="V643" s="325">
        <v>0.0</v>
      </c>
      <c r="W643" s="325">
        <v>0.0</v>
      </c>
      <c r="X643" s="325">
        <v>0.0</v>
      </c>
      <c r="Y643" s="325">
        <v>0.0</v>
      </c>
      <c r="Z643" s="316">
        <f t="shared" si="3"/>
        <v>19.495</v>
      </c>
      <c r="AA643" s="317">
        <f t="shared" si="405"/>
        <v>2.057613169</v>
      </c>
      <c r="AB643" s="317">
        <f t="shared" ref="AB643:AF643" si="1288">IF(ISERROR((D643/E643-1)*100),"n/a",(D643/E643-1)*100)</f>
        <v>8.482142857</v>
      </c>
      <c r="AC643" s="318">
        <f t="shared" si="1288"/>
        <v>8.212560386</v>
      </c>
      <c r="AD643" s="318">
        <f t="shared" si="1288"/>
        <v>11.29032258</v>
      </c>
      <c r="AE643" s="318">
        <f t="shared" si="1288"/>
        <v>15.52795031</v>
      </c>
      <c r="AF643" s="318">
        <f t="shared" si="1288"/>
        <v>23.84615385</v>
      </c>
      <c r="AG643" s="318">
        <f t="shared" si="870"/>
        <v>34.71502591</v>
      </c>
      <c r="AH643" s="318">
        <f t="shared" si="871"/>
        <v>15.56886228</v>
      </c>
      <c r="AI643" s="318">
        <f t="shared" si="872"/>
        <v>12.83783784</v>
      </c>
      <c r="AJ643" s="318">
        <f t="shared" ref="AJ643:AT643" si="1289">IF(ISERROR((N643/O643-1)*100),"n/a",(N643/O643-1)*100)</f>
        <v>10.44776119</v>
      </c>
      <c r="AK643" s="318">
        <f t="shared" si="1289"/>
        <v>8.064516129</v>
      </c>
      <c r="AL643" s="318">
        <f t="shared" si="1289"/>
        <v>14.81481481</v>
      </c>
      <c r="AM643" s="318">
        <f t="shared" si="1289"/>
        <v>20</v>
      </c>
      <c r="AN643" s="318">
        <f t="shared" si="1289"/>
        <v>32.35294118</v>
      </c>
      <c r="AO643" s="318">
        <f t="shared" si="1289"/>
        <v>51.11111111</v>
      </c>
      <c r="AP643" s="318">
        <f t="shared" si="1289"/>
        <v>87.5</v>
      </c>
      <c r="AQ643" s="318" t="str">
        <f t="shared" si="1289"/>
        <v>n/a</v>
      </c>
      <c r="AR643" s="318" t="str">
        <f t="shared" si="1289"/>
        <v>n/a</v>
      </c>
      <c r="AS643" s="318" t="str">
        <f t="shared" si="1289"/>
        <v>n/a</v>
      </c>
      <c r="AT643" s="318" t="str">
        <f t="shared" si="1289"/>
        <v>n/a</v>
      </c>
      <c r="AU643" s="319">
        <f t="shared" si="9"/>
        <v>22.30185085</v>
      </c>
      <c r="AV643" s="320">
        <f t="shared" si="10"/>
        <v>21.36072011</v>
      </c>
    </row>
    <row r="644" ht="11.25" customHeight="1">
      <c r="A644" s="99" t="s">
        <v>1386</v>
      </c>
      <c r="B644" s="99" t="s">
        <v>1387</v>
      </c>
      <c r="C644" s="309">
        <v>1.32</v>
      </c>
      <c r="D644" s="310">
        <v>1.28</v>
      </c>
      <c r="E644" s="332">
        <v>1.24</v>
      </c>
      <c r="F644" s="309">
        <v>1.2</v>
      </c>
      <c r="G644" s="309">
        <v>1.16</v>
      </c>
      <c r="H644" s="309">
        <v>1.12</v>
      </c>
      <c r="I644" s="309">
        <v>1.08</v>
      </c>
      <c r="J644" s="322"/>
      <c r="K644" s="309">
        <v>1.04</v>
      </c>
      <c r="L644" s="323">
        <v>1.0</v>
      </c>
      <c r="M644" s="322"/>
      <c r="N644" s="357">
        <v>0.96</v>
      </c>
      <c r="O644" s="356">
        <v>0.96</v>
      </c>
      <c r="P644" s="324">
        <v>0.92</v>
      </c>
      <c r="Q644" s="324">
        <v>0.88</v>
      </c>
      <c r="R644" s="324">
        <v>0.84</v>
      </c>
      <c r="S644" s="324">
        <v>0.78</v>
      </c>
      <c r="T644" s="324">
        <v>0.72</v>
      </c>
      <c r="U644" s="324">
        <v>0.66</v>
      </c>
      <c r="V644" s="324">
        <v>0.6</v>
      </c>
      <c r="W644" s="324">
        <v>0.5272</v>
      </c>
      <c r="X644" s="324">
        <v>0.4464</v>
      </c>
      <c r="Y644" s="324">
        <v>0.3812</v>
      </c>
      <c r="Z644" s="316">
        <f t="shared" si="3"/>
        <v>19.1148</v>
      </c>
      <c r="AA644" s="317">
        <f t="shared" si="405"/>
        <v>3.125</v>
      </c>
      <c r="AB644" s="317">
        <f t="shared" ref="AB644:AF644" si="1290">IF(ISERROR((D644/E644-1)*100),"n/a",(D644/E644-1)*100)</f>
        <v>3.225806452</v>
      </c>
      <c r="AC644" s="318">
        <f t="shared" si="1290"/>
        <v>3.333333333</v>
      </c>
      <c r="AD644" s="318">
        <f t="shared" si="1290"/>
        <v>3.448275862</v>
      </c>
      <c r="AE644" s="318">
        <f t="shared" si="1290"/>
        <v>3.571428571</v>
      </c>
      <c r="AF644" s="318">
        <f t="shared" si="1290"/>
        <v>3.703703704</v>
      </c>
      <c r="AG644" s="318">
        <f t="shared" si="870"/>
        <v>3.846153846</v>
      </c>
      <c r="AH644" s="318">
        <f t="shared" si="871"/>
        <v>4</v>
      </c>
      <c r="AI644" s="318">
        <f t="shared" si="872"/>
        <v>4.166666667</v>
      </c>
      <c r="AJ644" s="318">
        <f t="shared" ref="AJ644:AT644" si="1291">IF(ISERROR((N644/O644-1)*100),"n/a",(N644/O644-1)*100)</f>
        <v>0</v>
      </c>
      <c r="AK644" s="318">
        <f t="shared" si="1291"/>
        <v>4.347826087</v>
      </c>
      <c r="AL644" s="318">
        <f t="shared" si="1291"/>
        <v>4.545454545</v>
      </c>
      <c r="AM644" s="318">
        <f t="shared" si="1291"/>
        <v>4.761904762</v>
      </c>
      <c r="AN644" s="318">
        <f t="shared" si="1291"/>
        <v>7.692307692</v>
      </c>
      <c r="AO644" s="318">
        <f t="shared" si="1291"/>
        <v>8.333333333</v>
      </c>
      <c r="AP644" s="318">
        <f t="shared" si="1291"/>
        <v>9.090909091</v>
      </c>
      <c r="AQ644" s="318">
        <f t="shared" si="1291"/>
        <v>10</v>
      </c>
      <c r="AR644" s="318">
        <f t="shared" si="1291"/>
        <v>13.80880121</v>
      </c>
      <c r="AS644" s="318">
        <f t="shared" si="1291"/>
        <v>18.10035842</v>
      </c>
      <c r="AT644" s="318">
        <f t="shared" si="1291"/>
        <v>17.10388248</v>
      </c>
      <c r="AU644" s="319">
        <f t="shared" si="9"/>
        <v>6.510257303</v>
      </c>
      <c r="AV644" s="320">
        <f t="shared" si="10"/>
        <v>4.89081103</v>
      </c>
    </row>
    <row r="645" ht="11.25" customHeight="1">
      <c r="A645" s="181" t="s">
        <v>1043</v>
      </c>
      <c r="B645" s="122" t="s">
        <v>1044</v>
      </c>
      <c r="C645" s="309">
        <v>0.34</v>
      </c>
      <c r="D645" s="310">
        <v>0.26</v>
      </c>
      <c r="E645" s="310">
        <v>0.19000000000000003</v>
      </c>
      <c r="F645" s="311">
        <v>0.1575</v>
      </c>
      <c r="G645" s="311">
        <v>0.138</v>
      </c>
      <c r="H645" s="311">
        <v>0.115</v>
      </c>
      <c r="I645" s="311">
        <v>0.095</v>
      </c>
      <c r="J645" s="312"/>
      <c r="K645" s="311">
        <v>0.0775</v>
      </c>
      <c r="L645" s="348">
        <v>0.0675</v>
      </c>
      <c r="M645" s="312"/>
      <c r="N645" s="361">
        <v>0.0575</v>
      </c>
      <c r="O645" s="391">
        <v>0.05</v>
      </c>
      <c r="P645" s="335">
        <v>0.0375</v>
      </c>
      <c r="Q645" s="315">
        <v>0.0</v>
      </c>
      <c r="R645" s="315">
        <v>0.0</v>
      </c>
      <c r="S645" s="315">
        <v>0.0</v>
      </c>
      <c r="T645" s="315">
        <v>0.0</v>
      </c>
      <c r="U645" s="315">
        <v>0.0</v>
      </c>
      <c r="V645" s="315">
        <v>0.0</v>
      </c>
      <c r="W645" s="315">
        <v>0.0</v>
      </c>
      <c r="X645" s="315">
        <v>0.0</v>
      </c>
      <c r="Y645" s="315">
        <v>0.0</v>
      </c>
      <c r="Z645" s="316">
        <f t="shared" si="3"/>
        <v>1.5855</v>
      </c>
      <c r="AA645" s="317">
        <f t="shared" si="405"/>
        <v>30.76923077</v>
      </c>
      <c r="AB645" s="317">
        <f t="shared" ref="AB645:AF645" si="1292">IF(ISERROR((D645/E645-1)*100),"n/a",(D645/E645-1)*100)</f>
        <v>36.84210526</v>
      </c>
      <c r="AC645" s="318">
        <f t="shared" si="1292"/>
        <v>20.63492063</v>
      </c>
      <c r="AD645" s="318">
        <f t="shared" si="1292"/>
        <v>14.13043478</v>
      </c>
      <c r="AE645" s="318">
        <f t="shared" si="1292"/>
        <v>20</v>
      </c>
      <c r="AF645" s="318">
        <f t="shared" si="1292"/>
        <v>21.05263158</v>
      </c>
      <c r="AG645" s="318">
        <f t="shared" si="870"/>
        <v>22.58064516</v>
      </c>
      <c r="AH645" s="318">
        <f t="shared" si="871"/>
        <v>14.81481481</v>
      </c>
      <c r="AI645" s="318">
        <f t="shared" si="872"/>
        <v>17.39130435</v>
      </c>
      <c r="AJ645" s="318">
        <f t="shared" ref="AJ645:AT645" si="1293">IF(ISERROR((N645/O645-1)*100),"n/a",(N645/O645-1)*100)</f>
        <v>15</v>
      </c>
      <c r="AK645" s="318">
        <f t="shared" si="1293"/>
        <v>33.33333333</v>
      </c>
      <c r="AL645" s="318" t="str">
        <f t="shared" si="1293"/>
        <v>n/a</v>
      </c>
      <c r="AM645" s="318" t="str">
        <f t="shared" si="1293"/>
        <v>n/a</v>
      </c>
      <c r="AN645" s="318" t="str">
        <f t="shared" si="1293"/>
        <v>n/a</v>
      </c>
      <c r="AO645" s="318" t="str">
        <f t="shared" si="1293"/>
        <v>n/a</v>
      </c>
      <c r="AP645" s="318" t="str">
        <f t="shared" si="1293"/>
        <v>n/a</v>
      </c>
      <c r="AQ645" s="318" t="str">
        <f t="shared" si="1293"/>
        <v>n/a</v>
      </c>
      <c r="AR645" s="318" t="str">
        <f t="shared" si="1293"/>
        <v>n/a</v>
      </c>
      <c r="AS645" s="318" t="str">
        <f t="shared" si="1293"/>
        <v>n/a</v>
      </c>
      <c r="AT645" s="318" t="str">
        <f t="shared" si="1293"/>
        <v>n/a</v>
      </c>
      <c r="AU645" s="319">
        <f t="shared" si="9"/>
        <v>22.4135837</v>
      </c>
      <c r="AV645" s="320">
        <f t="shared" si="10"/>
        <v>7.839932978</v>
      </c>
    </row>
    <row r="646" ht="11.25" customHeight="1">
      <c r="A646" s="99" t="s">
        <v>1970</v>
      </c>
      <c r="B646" s="99" t="s">
        <v>1971</v>
      </c>
      <c r="C646" s="309">
        <v>1.95</v>
      </c>
      <c r="D646" s="258">
        <v>1.8</v>
      </c>
      <c r="E646" s="258">
        <v>0.78</v>
      </c>
      <c r="F646" s="258">
        <v>0.62</v>
      </c>
      <c r="G646" s="258">
        <v>0.44</v>
      </c>
      <c r="H646" s="328">
        <v>0.0</v>
      </c>
      <c r="I646" s="328">
        <v>0.0</v>
      </c>
      <c r="J646" s="258"/>
      <c r="K646" s="328">
        <v>0.0</v>
      </c>
      <c r="L646" s="326">
        <v>0.0</v>
      </c>
      <c r="M646" s="322"/>
      <c r="N646" s="357">
        <v>0.0</v>
      </c>
      <c r="O646" s="357">
        <v>0.0</v>
      </c>
      <c r="P646" s="325">
        <v>0.0</v>
      </c>
      <c r="Q646" s="325">
        <v>0.0</v>
      </c>
      <c r="R646" s="325">
        <v>0.0</v>
      </c>
      <c r="S646" s="325">
        <v>0.0</v>
      </c>
      <c r="T646" s="325">
        <v>0.0</v>
      </c>
      <c r="U646" s="325">
        <v>0.0</v>
      </c>
      <c r="V646" s="325">
        <v>0.0</v>
      </c>
      <c r="W646" s="325">
        <v>0.0</v>
      </c>
      <c r="X646" s="325">
        <v>0.0</v>
      </c>
      <c r="Y646" s="325">
        <v>0.0</v>
      </c>
      <c r="Z646" s="316">
        <f t="shared" si="3"/>
        <v>5.59</v>
      </c>
      <c r="AA646" s="317">
        <f t="shared" si="405"/>
        <v>8.333333333</v>
      </c>
      <c r="AB646" s="317">
        <f t="shared" ref="AB646:AF646" si="1294">IF(ISERROR((D646/E646-1)*100),"n/a",(D646/E646-1)*100)</f>
        <v>130.7692308</v>
      </c>
      <c r="AC646" s="318">
        <f t="shared" si="1294"/>
        <v>25.80645161</v>
      </c>
      <c r="AD646" s="318">
        <f t="shared" si="1294"/>
        <v>40.90909091</v>
      </c>
      <c r="AE646" s="318" t="str">
        <f t="shared" si="1294"/>
        <v>n/a</v>
      </c>
      <c r="AF646" s="318" t="str">
        <f t="shared" si="1294"/>
        <v>n/a</v>
      </c>
      <c r="AG646" s="318" t="str">
        <f t="shared" si="870"/>
        <v>n/a</v>
      </c>
      <c r="AH646" s="318" t="str">
        <f t="shared" si="871"/>
        <v>n/a</v>
      </c>
      <c r="AI646" s="318" t="str">
        <f t="shared" si="872"/>
        <v>n/a</v>
      </c>
      <c r="AJ646" s="318" t="str">
        <f t="shared" ref="AJ646:AT646" si="1295">IF(ISERROR((N646/O646-1)*100),"n/a",(N646/O646-1)*100)</f>
        <v>n/a</v>
      </c>
      <c r="AK646" s="318" t="str">
        <f t="shared" si="1295"/>
        <v>n/a</v>
      </c>
      <c r="AL646" s="318" t="str">
        <f t="shared" si="1295"/>
        <v>n/a</v>
      </c>
      <c r="AM646" s="318" t="str">
        <f t="shared" si="1295"/>
        <v>n/a</v>
      </c>
      <c r="AN646" s="318" t="str">
        <f t="shared" si="1295"/>
        <v>n/a</v>
      </c>
      <c r="AO646" s="318" t="str">
        <f t="shared" si="1295"/>
        <v>n/a</v>
      </c>
      <c r="AP646" s="318" t="str">
        <f t="shared" si="1295"/>
        <v>n/a</v>
      </c>
      <c r="AQ646" s="318" t="str">
        <f t="shared" si="1295"/>
        <v>n/a</v>
      </c>
      <c r="AR646" s="318" t="str">
        <f t="shared" si="1295"/>
        <v>n/a</v>
      </c>
      <c r="AS646" s="318" t="str">
        <f t="shared" si="1295"/>
        <v>n/a</v>
      </c>
      <c r="AT646" s="318" t="str">
        <f t="shared" si="1295"/>
        <v>n/a</v>
      </c>
      <c r="AU646" s="319">
        <f t="shared" si="9"/>
        <v>51.45452666</v>
      </c>
      <c r="AV646" s="320">
        <f t="shared" si="10"/>
        <v>54.52610864</v>
      </c>
    </row>
    <row r="647" ht="11.25" customHeight="1">
      <c r="A647" s="99" t="s">
        <v>1973</v>
      </c>
      <c r="B647" s="99" t="s">
        <v>1974</v>
      </c>
      <c r="C647" s="309">
        <v>1.73</v>
      </c>
      <c r="D647" s="310">
        <v>1.62</v>
      </c>
      <c r="E647" s="310">
        <v>1.53</v>
      </c>
      <c r="F647" s="309">
        <v>1.4</v>
      </c>
      <c r="G647" s="309">
        <v>1.21</v>
      </c>
      <c r="H647" s="309">
        <v>1.11</v>
      </c>
      <c r="I647" s="328">
        <v>0.0</v>
      </c>
      <c r="J647" s="322"/>
      <c r="K647" s="328">
        <v>0.0</v>
      </c>
      <c r="L647" s="326">
        <v>0.0</v>
      </c>
      <c r="M647" s="322"/>
      <c r="N647" s="357">
        <v>0.0</v>
      </c>
      <c r="O647" s="357">
        <v>0.0</v>
      </c>
      <c r="P647" s="325">
        <v>0.0</v>
      </c>
      <c r="Q647" s="325">
        <v>0.0</v>
      </c>
      <c r="R647" s="325">
        <v>0.0</v>
      </c>
      <c r="S647" s="325">
        <v>0.0</v>
      </c>
      <c r="T647" s="325">
        <v>0.0</v>
      </c>
      <c r="U647" s="325">
        <v>0.0</v>
      </c>
      <c r="V647" s="325">
        <v>0.0</v>
      </c>
      <c r="W647" s="325">
        <v>0.0</v>
      </c>
      <c r="X647" s="325">
        <v>0.0</v>
      </c>
      <c r="Y647" s="325">
        <v>0.0</v>
      </c>
      <c r="Z647" s="316">
        <f t="shared" si="3"/>
        <v>8.6</v>
      </c>
      <c r="AA647" s="317">
        <f t="shared" si="405"/>
        <v>6.790123457</v>
      </c>
      <c r="AB647" s="317">
        <f t="shared" ref="AB647:AF647" si="1296">IF(ISERROR((D647/E647-1)*100),"n/a",(D647/E647-1)*100)</f>
        <v>5.882352941</v>
      </c>
      <c r="AC647" s="318">
        <f t="shared" si="1296"/>
        <v>9.285714286</v>
      </c>
      <c r="AD647" s="318">
        <f t="shared" si="1296"/>
        <v>15.70247934</v>
      </c>
      <c r="AE647" s="318">
        <f t="shared" si="1296"/>
        <v>9.009009009</v>
      </c>
      <c r="AF647" s="318" t="str">
        <f t="shared" si="1296"/>
        <v>n/a</v>
      </c>
      <c r="AG647" s="318" t="str">
        <f t="shared" si="870"/>
        <v>n/a</v>
      </c>
      <c r="AH647" s="318" t="str">
        <f t="shared" si="871"/>
        <v>n/a</v>
      </c>
      <c r="AI647" s="318" t="str">
        <f t="shared" si="872"/>
        <v>n/a</v>
      </c>
      <c r="AJ647" s="318" t="str">
        <f t="shared" ref="AJ647:AT647" si="1297">IF(ISERROR((N647/O647-1)*100),"n/a",(N647/O647-1)*100)</f>
        <v>n/a</v>
      </c>
      <c r="AK647" s="318" t="str">
        <f t="shared" si="1297"/>
        <v>n/a</v>
      </c>
      <c r="AL647" s="318" t="str">
        <f t="shared" si="1297"/>
        <v>n/a</v>
      </c>
      <c r="AM647" s="318" t="str">
        <f t="shared" si="1297"/>
        <v>n/a</v>
      </c>
      <c r="AN647" s="318" t="str">
        <f t="shared" si="1297"/>
        <v>n/a</v>
      </c>
      <c r="AO647" s="318" t="str">
        <f t="shared" si="1297"/>
        <v>n/a</v>
      </c>
      <c r="AP647" s="318" t="str">
        <f t="shared" si="1297"/>
        <v>n/a</v>
      </c>
      <c r="AQ647" s="318" t="str">
        <f t="shared" si="1297"/>
        <v>n/a</v>
      </c>
      <c r="AR647" s="318" t="str">
        <f t="shared" si="1297"/>
        <v>n/a</v>
      </c>
      <c r="AS647" s="318" t="str">
        <f t="shared" si="1297"/>
        <v>n/a</v>
      </c>
      <c r="AT647" s="318" t="str">
        <f t="shared" si="1297"/>
        <v>n/a</v>
      </c>
      <c r="AU647" s="319">
        <f t="shared" si="9"/>
        <v>9.333935806</v>
      </c>
      <c r="AV647" s="320">
        <f t="shared" si="10"/>
        <v>3.8422212</v>
      </c>
    </row>
    <row r="648" ht="11.25" customHeight="1">
      <c r="A648" s="181" t="s">
        <v>1045</v>
      </c>
      <c r="B648" s="122" t="s">
        <v>1046</v>
      </c>
      <c r="C648" s="309">
        <v>2.2</v>
      </c>
      <c r="D648" s="310">
        <v>2.12</v>
      </c>
      <c r="E648" s="330">
        <v>1.8</v>
      </c>
      <c r="F648" s="311">
        <v>1.7</v>
      </c>
      <c r="G648" s="311">
        <v>1.56</v>
      </c>
      <c r="H648" s="311">
        <v>1.42</v>
      </c>
      <c r="I648" s="311">
        <v>1.3</v>
      </c>
      <c r="J648" s="312"/>
      <c r="K648" s="311">
        <v>1.2</v>
      </c>
      <c r="L648" s="348">
        <v>1.12</v>
      </c>
      <c r="M648" s="312"/>
      <c r="N648" s="361">
        <v>1.02</v>
      </c>
      <c r="O648" s="361">
        <v>0.96</v>
      </c>
      <c r="P648" s="335">
        <v>0.92</v>
      </c>
      <c r="Q648" s="335">
        <v>0.84</v>
      </c>
      <c r="R648" s="335">
        <v>0.72</v>
      </c>
      <c r="S648" s="335">
        <v>0.64</v>
      </c>
      <c r="T648" s="315">
        <v>0.6</v>
      </c>
      <c r="U648" s="315">
        <v>0.6</v>
      </c>
      <c r="V648" s="315">
        <v>0.6</v>
      </c>
      <c r="W648" s="315">
        <v>0.6</v>
      </c>
      <c r="X648" s="315">
        <v>0.6</v>
      </c>
      <c r="Y648" s="315">
        <v>0.6</v>
      </c>
      <c r="Z648" s="316">
        <f t="shared" si="3"/>
        <v>23.12</v>
      </c>
      <c r="AA648" s="317">
        <f t="shared" si="405"/>
        <v>3.773584906</v>
      </c>
      <c r="AB648" s="317">
        <f t="shared" ref="AB648:AF648" si="1298">IF(ISERROR((D648/E648-1)*100),"n/a",(D648/E648-1)*100)</f>
        <v>17.77777778</v>
      </c>
      <c r="AC648" s="318">
        <f t="shared" si="1298"/>
        <v>5.882352941</v>
      </c>
      <c r="AD648" s="318">
        <f t="shared" si="1298"/>
        <v>8.974358974</v>
      </c>
      <c r="AE648" s="318">
        <f t="shared" si="1298"/>
        <v>9.85915493</v>
      </c>
      <c r="AF648" s="318">
        <f t="shared" si="1298"/>
        <v>9.230769231</v>
      </c>
      <c r="AG648" s="318">
        <f t="shared" si="870"/>
        <v>8.333333333</v>
      </c>
      <c r="AH648" s="318">
        <f t="shared" si="871"/>
        <v>7.142857143</v>
      </c>
      <c r="AI648" s="318">
        <f t="shared" si="872"/>
        <v>9.803921569</v>
      </c>
      <c r="AJ648" s="318">
        <f t="shared" ref="AJ648:AT648" si="1299">IF(ISERROR((N648/O648-1)*100),"n/a",(N648/O648-1)*100)</f>
        <v>6.25</v>
      </c>
      <c r="AK648" s="318">
        <f t="shared" si="1299"/>
        <v>4.347826087</v>
      </c>
      <c r="AL648" s="318">
        <f t="shared" si="1299"/>
        <v>9.523809524</v>
      </c>
      <c r="AM648" s="318">
        <f t="shared" si="1299"/>
        <v>16.66666667</v>
      </c>
      <c r="AN648" s="318">
        <f t="shared" si="1299"/>
        <v>12.5</v>
      </c>
      <c r="AO648" s="318">
        <f t="shared" si="1299"/>
        <v>6.666666667</v>
      </c>
      <c r="AP648" s="318">
        <f t="shared" si="1299"/>
        <v>0</v>
      </c>
      <c r="AQ648" s="318">
        <f t="shared" si="1299"/>
        <v>0</v>
      </c>
      <c r="AR648" s="318">
        <f t="shared" si="1299"/>
        <v>0</v>
      </c>
      <c r="AS648" s="318">
        <f t="shared" si="1299"/>
        <v>0</v>
      </c>
      <c r="AT648" s="318">
        <f t="shared" si="1299"/>
        <v>0</v>
      </c>
      <c r="AU648" s="319">
        <f t="shared" si="9"/>
        <v>6.836653987</v>
      </c>
      <c r="AV648" s="320">
        <f t="shared" si="10"/>
        <v>5.315156061</v>
      </c>
    </row>
    <row r="649" ht="11.25" customHeight="1">
      <c r="A649" s="133" t="s">
        <v>1047</v>
      </c>
      <c r="B649" s="99" t="s">
        <v>1048</v>
      </c>
      <c r="C649" s="309">
        <v>0.76</v>
      </c>
      <c r="D649" s="310">
        <v>0.7</v>
      </c>
      <c r="E649" s="316">
        <v>0.68</v>
      </c>
      <c r="F649" s="309">
        <v>0.66</v>
      </c>
      <c r="G649" s="309">
        <v>0.6</v>
      </c>
      <c r="H649" s="309">
        <v>0.54</v>
      </c>
      <c r="I649" s="309">
        <v>0.505</v>
      </c>
      <c r="J649" s="322"/>
      <c r="K649" s="309">
        <v>0.47</v>
      </c>
      <c r="L649" s="323">
        <v>0.435</v>
      </c>
      <c r="M649" s="322"/>
      <c r="N649" s="356">
        <v>0.41</v>
      </c>
      <c r="O649" s="356">
        <v>0.38</v>
      </c>
      <c r="P649" s="324">
        <v>0.34</v>
      </c>
      <c r="Q649" s="324">
        <v>0.3</v>
      </c>
      <c r="R649" s="324">
        <v>0.26</v>
      </c>
      <c r="S649" s="324">
        <v>0.1933</v>
      </c>
      <c r="T649" s="324">
        <v>0.1233</v>
      </c>
      <c r="U649" s="324">
        <v>0.05</v>
      </c>
      <c r="V649" s="325">
        <v>0.0</v>
      </c>
      <c r="W649" s="325">
        <v>0.0</v>
      </c>
      <c r="X649" s="325">
        <v>0.0</v>
      </c>
      <c r="Y649" s="325">
        <v>0.0</v>
      </c>
      <c r="Z649" s="316">
        <f t="shared" si="3"/>
        <v>7.4066</v>
      </c>
      <c r="AA649" s="317">
        <f t="shared" si="405"/>
        <v>8.571428571</v>
      </c>
      <c r="AB649" s="317">
        <f t="shared" ref="AB649:AF649" si="1300">IF(ISERROR((D649/E649-1)*100),"n/a",(D649/E649-1)*100)</f>
        <v>2.941176471</v>
      </c>
      <c r="AC649" s="318">
        <f t="shared" si="1300"/>
        <v>3.03030303</v>
      </c>
      <c r="AD649" s="318">
        <f t="shared" si="1300"/>
        <v>10</v>
      </c>
      <c r="AE649" s="318">
        <f t="shared" si="1300"/>
        <v>11.11111111</v>
      </c>
      <c r="AF649" s="318">
        <f t="shared" si="1300"/>
        <v>6.930693069</v>
      </c>
      <c r="AG649" s="318">
        <f t="shared" si="870"/>
        <v>7.446808511</v>
      </c>
      <c r="AH649" s="318">
        <f t="shared" si="871"/>
        <v>8.045977011</v>
      </c>
      <c r="AI649" s="318">
        <f t="shared" si="872"/>
        <v>6.097560976</v>
      </c>
      <c r="AJ649" s="318">
        <f t="shared" ref="AJ649:AT649" si="1301">IF(ISERROR((N649/O649-1)*100),"n/a",(N649/O649-1)*100)</f>
        <v>7.894736842</v>
      </c>
      <c r="AK649" s="318">
        <f t="shared" si="1301"/>
        <v>11.76470588</v>
      </c>
      <c r="AL649" s="318">
        <f t="shared" si="1301"/>
        <v>13.33333333</v>
      </c>
      <c r="AM649" s="318">
        <f t="shared" si="1301"/>
        <v>15.38461538</v>
      </c>
      <c r="AN649" s="318">
        <f t="shared" si="1301"/>
        <v>34.5059493</v>
      </c>
      <c r="AO649" s="318">
        <f t="shared" si="1301"/>
        <v>56.77210057</v>
      </c>
      <c r="AP649" s="318">
        <f t="shared" si="1301"/>
        <v>146.6</v>
      </c>
      <c r="AQ649" s="318" t="str">
        <f t="shared" si="1301"/>
        <v>n/a</v>
      </c>
      <c r="AR649" s="318" t="str">
        <f t="shared" si="1301"/>
        <v>n/a</v>
      </c>
      <c r="AS649" s="318" t="str">
        <f t="shared" si="1301"/>
        <v>n/a</v>
      </c>
      <c r="AT649" s="318" t="str">
        <f t="shared" si="1301"/>
        <v>n/a</v>
      </c>
      <c r="AU649" s="319">
        <f t="shared" si="9"/>
        <v>21.90190625</v>
      </c>
      <c r="AV649" s="320">
        <f t="shared" si="10"/>
        <v>35.93101002</v>
      </c>
    </row>
    <row r="650" ht="11.25" customHeight="1">
      <c r="A650" s="133" t="s">
        <v>1050</v>
      </c>
      <c r="B650" s="99" t="s">
        <v>1051</v>
      </c>
      <c r="C650" s="309">
        <v>1.16</v>
      </c>
      <c r="D650" s="310">
        <v>1.08</v>
      </c>
      <c r="E650" s="316">
        <v>1.0</v>
      </c>
      <c r="F650" s="309">
        <v>0.94</v>
      </c>
      <c r="G650" s="309">
        <v>0.9</v>
      </c>
      <c r="H650" s="309">
        <v>0.84</v>
      </c>
      <c r="I650" s="309">
        <v>0.78</v>
      </c>
      <c r="J650" s="322"/>
      <c r="K650" s="309">
        <v>0.74</v>
      </c>
      <c r="L650" s="323">
        <v>0.7</v>
      </c>
      <c r="M650" s="322"/>
      <c r="N650" s="356">
        <v>0.66</v>
      </c>
      <c r="O650" s="357">
        <v>0.64</v>
      </c>
      <c r="P650" s="324">
        <v>0.62</v>
      </c>
      <c r="Q650" s="324">
        <v>0.58</v>
      </c>
      <c r="R650" s="324">
        <v>0.54</v>
      </c>
      <c r="S650" s="324">
        <v>0.5</v>
      </c>
      <c r="T650" s="325">
        <v>0.48</v>
      </c>
      <c r="U650" s="325">
        <v>0.48</v>
      </c>
      <c r="V650" s="325">
        <v>0.48</v>
      </c>
      <c r="W650" s="325">
        <v>0.48</v>
      </c>
      <c r="X650" s="325">
        <v>0.48</v>
      </c>
      <c r="Y650" s="325">
        <v>0.48</v>
      </c>
      <c r="Z650" s="316">
        <f t="shared" si="3"/>
        <v>14.56</v>
      </c>
      <c r="AA650" s="317">
        <f t="shared" si="405"/>
        <v>7.407407407</v>
      </c>
      <c r="AB650" s="317">
        <f t="shared" ref="AB650:AF650" si="1302">IF(ISERROR((D650/E650-1)*100),"n/a",(D650/E650-1)*100)</f>
        <v>8</v>
      </c>
      <c r="AC650" s="318">
        <f t="shared" si="1302"/>
        <v>6.382978723</v>
      </c>
      <c r="AD650" s="318">
        <f t="shared" si="1302"/>
        <v>4.444444444</v>
      </c>
      <c r="AE650" s="318">
        <f t="shared" si="1302"/>
        <v>7.142857143</v>
      </c>
      <c r="AF650" s="318">
        <f t="shared" si="1302"/>
        <v>7.692307692</v>
      </c>
      <c r="AG650" s="318">
        <f t="shared" si="870"/>
        <v>5.405405405</v>
      </c>
      <c r="AH650" s="318">
        <f t="shared" si="871"/>
        <v>5.714285714</v>
      </c>
      <c r="AI650" s="318">
        <f t="shared" si="872"/>
        <v>6.060606061</v>
      </c>
      <c r="AJ650" s="318">
        <f t="shared" ref="AJ650:AT650" si="1303">IF(ISERROR((N650/O650-1)*100),"n/a",(N650/O650-1)*100)</f>
        <v>3.125</v>
      </c>
      <c r="AK650" s="318">
        <f t="shared" si="1303"/>
        <v>3.225806452</v>
      </c>
      <c r="AL650" s="318">
        <f t="shared" si="1303"/>
        <v>6.896551724</v>
      </c>
      <c r="AM650" s="318">
        <f t="shared" si="1303"/>
        <v>7.407407407</v>
      </c>
      <c r="AN650" s="318">
        <f t="shared" si="1303"/>
        <v>8</v>
      </c>
      <c r="AO650" s="318">
        <f t="shared" si="1303"/>
        <v>4.166666667</v>
      </c>
      <c r="AP650" s="318">
        <f t="shared" si="1303"/>
        <v>0</v>
      </c>
      <c r="AQ650" s="318">
        <f t="shared" si="1303"/>
        <v>0</v>
      </c>
      <c r="AR650" s="318">
        <f t="shared" si="1303"/>
        <v>0</v>
      </c>
      <c r="AS650" s="318">
        <f t="shared" si="1303"/>
        <v>0</v>
      </c>
      <c r="AT650" s="318">
        <f t="shared" si="1303"/>
        <v>0</v>
      </c>
      <c r="AU650" s="319">
        <f t="shared" si="9"/>
        <v>4.553586242</v>
      </c>
      <c r="AV650" s="320">
        <f t="shared" si="10"/>
        <v>3.055808352</v>
      </c>
    </row>
    <row r="651" ht="11.25" customHeight="1">
      <c r="A651" s="99" t="s">
        <v>1052</v>
      </c>
      <c r="B651" s="99" t="s">
        <v>1053</v>
      </c>
      <c r="C651" s="309">
        <v>1.034</v>
      </c>
      <c r="D651" s="310">
        <v>0.946</v>
      </c>
      <c r="E651" s="332">
        <v>0.858</v>
      </c>
      <c r="F651" s="309">
        <v>0.8140000000000001</v>
      </c>
      <c r="G651" s="309">
        <v>0.77</v>
      </c>
      <c r="H651" s="309">
        <v>0.726</v>
      </c>
      <c r="I651" s="309">
        <v>0.6819999999999999</v>
      </c>
      <c r="J651" s="322"/>
      <c r="K651" s="309">
        <v>0.638</v>
      </c>
      <c r="L651" s="323">
        <v>0.605</v>
      </c>
      <c r="M651" s="322"/>
      <c r="N651" s="356">
        <v>0.561</v>
      </c>
      <c r="O651" s="356">
        <v>0.517</v>
      </c>
      <c r="P651" s="324">
        <v>0.473</v>
      </c>
      <c r="Q651" s="324">
        <v>0.42429</v>
      </c>
      <c r="R651" s="324">
        <v>0.36268</v>
      </c>
      <c r="S651" s="324">
        <v>0.30597</v>
      </c>
      <c r="T651" s="324">
        <v>0.25385</v>
      </c>
      <c r="U651" s="324">
        <v>0.20815</v>
      </c>
      <c r="V651" s="324">
        <v>0.17194</v>
      </c>
      <c r="W651" s="324">
        <v>0.14478</v>
      </c>
      <c r="X651" s="324">
        <v>0.12444</v>
      </c>
      <c r="Y651" s="324">
        <v>0.09729</v>
      </c>
      <c r="Z651" s="316">
        <f t="shared" si="3"/>
        <v>10.71739</v>
      </c>
      <c r="AA651" s="317">
        <f t="shared" si="405"/>
        <v>9.302325581</v>
      </c>
      <c r="AB651" s="317">
        <f t="shared" ref="AB651:AF651" si="1304">IF(ISERROR((D651/E651-1)*100),"n/a",(D651/E651-1)*100)</f>
        <v>10.25641026</v>
      </c>
      <c r="AC651" s="318">
        <f t="shared" si="1304"/>
        <v>5.405405405</v>
      </c>
      <c r="AD651" s="318">
        <f t="shared" si="1304"/>
        <v>5.714285714</v>
      </c>
      <c r="AE651" s="318">
        <f t="shared" si="1304"/>
        <v>6.060606061</v>
      </c>
      <c r="AF651" s="318">
        <f t="shared" si="1304"/>
        <v>6.451612903</v>
      </c>
      <c r="AG651" s="318">
        <f t="shared" si="870"/>
        <v>6.896551724</v>
      </c>
      <c r="AH651" s="318">
        <f t="shared" si="871"/>
        <v>5.454545455</v>
      </c>
      <c r="AI651" s="318">
        <f t="shared" si="872"/>
        <v>7.843137255</v>
      </c>
      <c r="AJ651" s="318">
        <f t="shared" ref="AJ651:AT651" si="1305">IF(ISERROR((N651/O651-1)*100),"n/a",(N651/O651-1)*100)</f>
        <v>8.510638298</v>
      </c>
      <c r="AK651" s="318">
        <f t="shared" si="1305"/>
        <v>9.302325581</v>
      </c>
      <c r="AL651" s="318">
        <f t="shared" si="1305"/>
        <v>11.48035542</v>
      </c>
      <c r="AM651" s="318">
        <f t="shared" si="1305"/>
        <v>16.98742693</v>
      </c>
      <c r="AN651" s="318">
        <f t="shared" si="1305"/>
        <v>18.53449685</v>
      </c>
      <c r="AO651" s="318">
        <f t="shared" si="1305"/>
        <v>20.53181012</v>
      </c>
      <c r="AP651" s="318">
        <f t="shared" si="1305"/>
        <v>21.95532068</v>
      </c>
      <c r="AQ651" s="318">
        <f t="shared" si="1305"/>
        <v>21.05967198</v>
      </c>
      <c r="AR651" s="318">
        <f t="shared" si="1305"/>
        <v>18.75949717</v>
      </c>
      <c r="AS651" s="318">
        <f t="shared" si="1305"/>
        <v>16.34522662</v>
      </c>
      <c r="AT651" s="318">
        <f t="shared" si="1305"/>
        <v>27.90625964</v>
      </c>
      <c r="AU651" s="319">
        <f t="shared" si="9"/>
        <v>12.73789548</v>
      </c>
      <c r="AV651" s="320">
        <f t="shared" si="10"/>
        <v>6.857616772</v>
      </c>
    </row>
    <row r="652" ht="11.25" customHeight="1">
      <c r="A652" s="133" t="s">
        <v>1388</v>
      </c>
      <c r="B652" s="99" t="s">
        <v>1389</v>
      </c>
      <c r="C652" s="309">
        <v>2.88</v>
      </c>
      <c r="D652" s="310">
        <v>2.5</v>
      </c>
      <c r="E652" s="310">
        <v>2.04</v>
      </c>
      <c r="F652" s="309">
        <v>1.605</v>
      </c>
      <c r="G652" s="309">
        <v>1.275</v>
      </c>
      <c r="H652" s="309">
        <v>1.05</v>
      </c>
      <c r="I652" s="309">
        <v>0.61</v>
      </c>
      <c r="J652" s="322"/>
      <c r="K652" s="309">
        <v>0.42</v>
      </c>
      <c r="L652" s="323">
        <v>0.1</v>
      </c>
      <c r="M652" s="322"/>
      <c r="N652" s="357">
        <v>0.0</v>
      </c>
      <c r="O652" s="357">
        <v>0.0</v>
      </c>
      <c r="P652" s="325">
        <v>0.6</v>
      </c>
      <c r="Q652" s="325">
        <v>0.6</v>
      </c>
      <c r="R652" s="324">
        <v>0.6</v>
      </c>
      <c r="S652" s="324">
        <v>0.54</v>
      </c>
      <c r="T652" s="325">
        <v>0.52</v>
      </c>
      <c r="U652" s="325">
        <v>0.52</v>
      </c>
      <c r="V652" s="325">
        <v>0.52</v>
      </c>
      <c r="W652" s="324">
        <v>0.52</v>
      </c>
      <c r="X652" s="324">
        <v>0.46</v>
      </c>
      <c r="Y652" s="324">
        <v>0.36</v>
      </c>
      <c r="Z652" s="316">
        <f t="shared" si="3"/>
        <v>17.72</v>
      </c>
      <c r="AA652" s="317">
        <f t="shared" si="405"/>
        <v>15.2</v>
      </c>
      <c r="AB652" s="317">
        <f t="shared" ref="AB652:AF652" si="1306">IF(ISERROR((D652/E652-1)*100),"n/a",(D652/E652-1)*100)</f>
        <v>22.54901961</v>
      </c>
      <c r="AC652" s="318">
        <f t="shared" si="1306"/>
        <v>27.10280374</v>
      </c>
      <c r="AD652" s="318">
        <f t="shared" si="1306"/>
        <v>25.88235294</v>
      </c>
      <c r="AE652" s="318">
        <f t="shared" si="1306"/>
        <v>21.42857143</v>
      </c>
      <c r="AF652" s="318">
        <f t="shared" si="1306"/>
        <v>72.13114754</v>
      </c>
      <c r="AG652" s="318">
        <f t="shared" si="870"/>
        <v>45.23809524</v>
      </c>
      <c r="AH652" s="318">
        <f t="shared" si="871"/>
        <v>320</v>
      </c>
      <c r="AI652" s="318" t="str">
        <f t="shared" si="872"/>
        <v>n/a</v>
      </c>
      <c r="AJ652" s="318" t="str">
        <f t="shared" ref="AJ652:AT652" si="1307">IF(ISERROR((N652/O652-1)*100),"n/a",(N652/O652-1)*100)</f>
        <v>n/a</v>
      </c>
      <c r="AK652" s="318">
        <f t="shared" si="1307"/>
        <v>-100</v>
      </c>
      <c r="AL652" s="318">
        <f t="shared" si="1307"/>
        <v>0</v>
      </c>
      <c r="AM652" s="318">
        <f t="shared" si="1307"/>
        <v>0</v>
      </c>
      <c r="AN652" s="318">
        <f t="shared" si="1307"/>
        <v>11.11111111</v>
      </c>
      <c r="AO652" s="318">
        <f t="shared" si="1307"/>
        <v>3.846153846</v>
      </c>
      <c r="AP652" s="318">
        <f t="shared" si="1307"/>
        <v>0</v>
      </c>
      <c r="AQ652" s="318">
        <f t="shared" si="1307"/>
        <v>0</v>
      </c>
      <c r="AR652" s="318">
        <f t="shared" si="1307"/>
        <v>0</v>
      </c>
      <c r="AS652" s="318">
        <f t="shared" si="1307"/>
        <v>13.04347826</v>
      </c>
      <c r="AT652" s="318">
        <f t="shared" si="1307"/>
        <v>27.77777778</v>
      </c>
      <c r="AU652" s="319">
        <f t="shared" si="9"/>
        <v>28.07280619</v>
      </c>
      <c r="AV652" s="320">
        <f t="shared" si="10"/>
        <v>80.12748325</v>
      </c>
    </row>
    <row r="653" ht="11.25" customHeight="1">
      <c r="A653" s="133" t="s">
        <v>1780</v>
      </c>
      <c r="B653" s="99" t="s">
        <v>1781</v>
      </c>
      <c r="C653" s="309">
        <v>5.75</v>
      </c>
      <c r="D653" s="310">
        <v>5.3</v>
      </c>
      <c r="E653" s="310">
        <v>5.05</v>
      </c>
      <c r="F653" s="309">
        <v>4.7</v>
      </c>
      <c r="G653" s="309">
        <v>4.0</v>
      </c>
      <c r="H653" s="309">
        <v>3.2</v>
      </c>
      <c r="I653" s="309">
        <v>2.19</v>
      </c>
      <c r="J653" s="322"/>
      <c r="K653" s="328">
        <v>1.92</v>
      </c>
      <c r="L653" s="326">
        <v>1.92</v>
      </c>
      <c r="M653" s="322"/>
      <c r="N653" s="357">
        <v>1.92</v>
      </c>
      <c r="O653" s="357">
        <v>1.92</v>
      </c>
      <c r="P653" s="325">
        <v>1.92</v>
      </c>
      <c r="Q653" s="324">
        <v>1.92</v>
      </c>
      <c r="R653" s="324">
        <v>0.6</v>
      </c>
      <c r="S653" s="324">
        <v>0.44</v>
      </c>
      <c r="T653" s="324">
        <v>0.4</v>
      </c>
      <c r="U653" s="324">
        <v>0.36</v>
      </c>
      <c r="V653" s="324">
        <v>0.32</v>
      </c>
      <c r="W653" s="324">
        <v>0.28</v>
      </c>
      <c r="X653" s="325">
        <v>0.24</v>
      </c>
      <c r="Y653" s="324">
        <v>0.24</v>
      </c>
      <c r="Z653" s="316">
        <f t="shared" si="3"/>
        <v>44.59</v>
      </c>
      <c r="AA653" s="317">
        <f t="shared" si="405"/>
        <v>8.490566038</v>
      </c>
      <c r="AB653" s="317">
        <f t="shared" ref="AB653:AF653" si="1308">IF(ISERROR((D653/E653-1)*100),"n/a",(D653/E653-1)*100)</f>
        <v>4.95049505</v>
      </c>
      <c r="AC653" s="318">
        <f t="shared" si="1308"/>
        <v>7.446808511</v>
      </c>
      <c r="AD653" s="318">
        <f t="shared" si="1308"/>
        <v>17.5</v>
      </c>
      <c r="AE653" s="318">
        <f t="shared" si="1308"/>
        <v>25</v>
      </c>
      <c r="AF653" s="318">
        <f t="shared" si="1308"/>
        <v>46.11872146</v>
      </c>
      <c r="AG653" s="318">
        <f t="shared" si="870"/>
        <v>14.0625</v>
      </c>
      <c r="AH653" s="318">
        <f t="shared" si="871"/>
        <v>0</v>
      </c>
      <c r="AI653" s="318">
        <f t="shared" si="872"/>
        <v>0</v>
      </c>
      <c r="AJ653" s="318">
        <f t="shared" ref="AJ653:AT653" si="1309">IF(ISERROR((N653/O653-1)*100),"n/a",(N653/O653-1)*100)</f>
        <v>0</v>
      </c>
      <c r="AK653" s="318">
        <f t="shared" si="1309"/>
        <v>0</v>
      </c>
      <c r="AL653" s="318">
        <f t="shared" si="1309"/>
        <v>0</v>
      </c>
      <c r="AM653" s="318">
        <f t="shared" si="1309"/>
        <v>220</v>
      </c>
      <c r="AN653" s="318">
        <f t="shared" si="1309"/>
        <v>36.36363636</v>
      </c>
      <c r="AO653" s="318">
        <f t="shared" si="1309"/>
        <v>10</v>
      </c>
      <c r="AP653" s="318">
        <f t="shared" si="1309"/>
        <v>11.11111111</v>
      </c>
      <c r="AQ653" s="318">
        <f t="shared" si="1309"/>
        <v>12.5</v>
      </c>
      <c r="AR653" s="318">
        <f t="shared" si="1309"/>
        <v>14.28571429</v>
      </c>
      <c r="AS653" s="318">
        <f t="shared" si="1309"/>
        <v>16.66666667</v>
      </c>
      <c r="AT653" s="318">
        <f t="shared" si="1309"/>
        <v>0</v>
      </c>
      <c r="AU653" s="319">
        <f t="shared" si="9"/>
        <v>22.22481097</v>
      </c>
      <c r="AV653" s="320">
        <f t="shared" si="10"/>
        <v>48.18441998</v>
      </c>
    </row>
    <row r="654" ht="11.25" customHeight="1">
      <c r="A654" s="99" t="s">
        <v>1054</v>
      </c>
      <c r="B654" s="99" t="s">
        <v>1055</v>
      </c>
      <c r="C654" s="309">
        <v>0.54</v>
      </c>
      <c r="D654" s="310">
        <v>0.5</v>
      </c>
      <c r="E654" s="310">
        <v>0.45999999999999996</v>
      </c>
      <c r="F654" s="309">
        <v>0.42</v>
      </c>
      <c r="G654" s="309">
        <v>0.36</v>
      </c>
      <c r="H654" s="309">
        <v>0.3</v>
      </c>
      <c r="I654" s="309">
        <v>0.26</v>
      </c>
      <c r="J654" s="322"/>
      <c r="K654" s="309">
        <v>0.22</v>
      </c>
      <c r="L654" s="323">
        <v>0.18</v>
      </c>
      <c r="M654" s="322"/>
      <c r="N654" s="356">
        <v>0.08</v>
      </c>
      <c r="O654" s="357">
        <v>0.0</v>
      </c>
      <c r="P654" s="325">
        <v>0.0</v>
      </c>
      <c r="Q654" s="325">
        <v>0.0</v>
      </c>
      <c r="R654" s="325">
        <v>0.0</v>
      </c>
      <c r="S654" s="325">
        <v>0.0</v>
      </c>
      <c r="T654" s="325">
        <v>0.0</v>
      </c>
      <c r="U654" s="325">
        <v>0.0</v>
      </c>
      <c r="V654" s="325">
        <v>0.0</v>
      </c>
      <c r="W654" s="325">
        <v>0.0</v>
      </c>
      <c r="X654" s="325">
        <v>0.0</v>
      </c>
      <c r="Y654" s="325">
        <v>0.0</v>
      </c>
      <c r="Z654" s="316">
        <f t="shared" si="3"/>
        <v>3.32</v>
      </c>
      <c r="AA654" s="317">
        <f t="shared" si="405"/>
        <v>8</v>
      </c>
      <c r="AB654" s="317">
        <f t="shared" ref="AB654:AF654" si="1310">IF(ISERROR((D654/E654-1)*100),"n/a",(D654/E654-1)*100)</f>
        <v>8.695652174</v>
      </c>
      <c r="AC654" s="318">
        <f t="shared" si="1310"/>
        <v>9.523809524</v>
      </c>
      <c r="AD654" s="318">
        <f t="shared" si="1310"/>
        <v>16.66666667</v>
      </c>
      <c r="AE654" s="318">
        <f t="shared" si="1310"/>
        <v>20</v>
      </c>
      <c r="AF654" s="318">
        <f t="shared" si="1310"/>
        <v>15.38461538</v>
      </c>
      <c r="AG654" s="318">
        <f t="shared" si="870"/>
        <v>18.18181818</v>
      </c>
      <c r="AH654" s="318">
        <f t="shared" si="871"/>
        <v>22.22222222</v>
      </c>
      <c r="AI654" s="318">
        <f t="shared" si="872"/>
        <v>125</v>
      </c>
      <c r="AJ654" s="318" t="str">
        <f t="shared" ref="AJ654:AT654" si="1311">IF(ISERROR((N654/O654-1)*100),"n/a",(N654/O654-1)*100)</f>
        <v>n/a</v>
      </c>
      <c r="AK654" s="318" t="str">
        <f t="shared" si="1311"/>
        <v>n/a</v>
      </c>
      <c r="AL654" s="318" t="str">
        <f t="shared" si="1311"/>
        <v>n/a</v>
      </c>
      <c r="AM654" s="318" t="str">
        <f t="shared" si="1311"/>
        <v>n/a</v>
      </c>
      <c r="AN654" s="318" t="str">
        <f t="shared" si="1311"/>
        <v>n/a</v>
      </c>
      <c r="AO654" s="318" t="str">
        <f t="shared" si="1311"/>
        <v>n/a</v>
      </c>
      <c r="AP654" s="318" t="str">
        <f t="shared" si="1311"/>
        <v>n/a</v>
      </c>
      <c r="AQ654" s="318" t="str">
        <f t="shared" si="1311"/>
        <v>n/a</v>
      </c>
      <c r="AR654" s="318" t="str">
        <f t="shared" si="1311"/>
        <v>n/a</v>
      </c>
      <c r="AS654" s="318" t="str">
        <f t="shared" si="1311"/>
        <v>n/a</v>
      </c>
      <c r="AT654" s="318" t="str">
        <f t="shared" si="1311"/>
        <v>n/a</v>
      </c>
      <c r="AU654" s="319">
        <f t="shared" si="9"/>
        <v>27.07497602</v>
      </c>
      <c r="AV654" s="320">
        <f t="shared" si="10"/>
        <v>37.07542687</v>
      </c>
    </row>
    <row r="655" ht="11.25" customHeight="1">
      <c r="A655" s="366" t="s">
        <v>1782</v>
      </c>
      <c r="B655" s="331" t="s">
        <v>1783</v>
      </c>
      <c r="C655" s="309">
        <v>2.34</v>
      </c>
      <c r="D655" s="310">
        <v>2.22</v>
      </c>
      <c r="E655" s="310">
        <v>2.1</v>
      </c>
      <c r="F655" s="337">
        <v>2.0</v>
      </c>
      <c r="G655" s="337">
        <v>1.94</v>
      </c>
      <c r="H655" s="337">
        <v>1.88</v>
      </c>
      <c r="I655" s="343">
        <v>1.85</v>
      </c>
      <c r="J655" s="338"/>
      <c r="K655" s="343">
        <v>1.85</v>
      </c>
      <c r="L655" s="344">
        <v>1.85</v>
      </c>
      <c r="M655" s="338"/>
      <c r="N655" s="364">
        <v>1.85</v>
      </c>
      <c r="O655" s="364">
        <v>2.1125</v>
      </c>
      <c r="P655" s="341">
        <v>2.9</v>
      </c>
      <c r="Q655" s="341">
        <v>2.64</v>
      </c>
      <c r="R655" s="341">
        <v>2.38</v>
      </c>
      <c r="S655" s="341">
        <v>2.2</v>
      </c>
      <c r="T655" s="341">
        <v>2.12</v>
      </c>
      <c r="U655" s="341">
        <v>2.08</v>
      </c>
      <c r="V655" s="341">
        <v>2.04</v>
      </c>
      <c r="W655" s="341">
        <v>2.0</v>
      </c>
      <c r="X655" s="341">
        <v>1.92</v>
      </c>
      <c r="Y655" s="341">
        <v>1.84</v>
      </c>
      <c r="Z655" s="316">
        <f t="shared" si="3"/>
        <v>44.1125</v>
      </c>
      <c r="AA655" s="317">
        <f t="shared" si="405"/>
        <v>5.405405405</v>
      </c>
      <c r="AB655" s="317">
        <f t="shared" ref="AB655:AF655" si="1312">IF(ISERROR((D655/E655-1)*100),"n/a",(D655/E655-1)*100)</f>
        <v>5.714285714</v>
      </c>
      <c r="AC655" s="318">
        <f t="shared" si="1312"/>
        <v>5</v>
      </c>
      <c r="AD655" s="318">
        <f t="shared" si="1312"/>
        <v>3.092783505</v>
      </c>
      <c r="AE655" s="318">
        <f t="shared" si="1312"/>
        <v>3.191489362</v>
      </c>
      <c r="AF655" s="318">
        <f t="shared" si="1312"/>
        <v>1.621621622</v>
      </c>
      <c r="AG655" s="318">
        <f t="shared" si="870"/>
        <v>0</v>
      </c>
      <c r="AH655" s="318">
        <f t="shared" si="871"/>
        <v>0</v>
      </c>
      <c r="AI655" s="318">
        <f t="shared" si="872"/>
        <v>0</v>
      </c>
      <c r="AJ655" s="318">
        <f t="shared" ref="AJ655:AT655" si="1313">IF(ISERROR((N655/O655-1)*100),"n/a",(N655/O655-1)*100)</f>
        <v>-12.4260355</v>
      </c>
      <c r="AK655" s="318">
        <f t="shared" si="1313"/>
        <v>-27.15517241</v>
      </c>
      <c r="AL655" s="318">
        <f t="shared" si="1313"/>
        <v>9.848484848</v>
      </c>
      <c r="AM655" s="318">
        <f t="shared" si="1313"/>
        <v>10.92436975</v>
      </c>
      <c r="AN655" s="318">
        <f t="shared" si="1313"/>
        <v>8.181818182</v>
      </c>
      <c r="AO655" s="318">
        <f t="shared" si="1313"/>
        <v>3.773584906</v>
      </c>
      <c r="AP655" s="318">
        <f t="shared" si="1313"/>
        <v>1.923076923</v>
      </c>
      <c r="AQ655" s="318">
        <f t="shared" si="1313"/>
        <v>1.960784314</v>
      </c>
      <c r="AR655" s="318">
        <f t="shared" si="1313"/>
        <v>2</v>
      </c>
      <c r="AS655" s="318">
        <f t="shared" si="1313"/>
        <v>4.166666667</v>
      </c>
      <c r="AT655" s="318">
        <f t="shared" si="1313"/>
        <v>4.347826087</v>
      </c>
      <c r="AU655" s="319">
        <f t="shared" si="9"/>
        <v>1.578549468</v>
      </c>
      <c r="AV655" s="320">
        <f t="shared" si="10"/>
        <v>8.260717508</v>
      </c>
    </row>
    <row r="656" ht="11.25" customHeight="1">
      <c r="A656" s="397" t="s">
        <v>1784</v>
      </c>
      <c r="B656" s="122" t="s">
        <v>1785</v>
      </c>
      <c r="C656" s="309">
        <v>0.715</v>
      </c>
      <c r="D656" s="310">
        <v>0.625</v>
      </c>
      <c r="E656" s="122">
        <v>0.58</v>
      </c>
      <c r="F656" s="363">
        <v>0.54</v>
      </c>
      <c r="G656" s="363">
        <v>0.51</v>
      </c>
      <c r="H656" s="363">
        <v>0.48</v>
      </c>
      <c r="I656" s="363">
        <v>0.21</v>
      </c>
      <c r="J656" s="363"/>
      <c r="K656" s="334">
        <v>0.0</v>
      </c>
      <c r="L656" s="313">
        <v>0.0</v>
      </c>
      <c r="M656" s="363"/>
      <c r="N656" s="314">
        <v>0.0</v>
      </c>
      <c r="O656" s="391">
        <v>0.0</v>
      </c>
      <c r="P656" s="315">
        <v>0.0</v>
      </c>
      <c r="Q656" s="315">
        <v>0.0</v>
      </c>
      <c r="R656" s="315">
        <v>0.0</v>
      </c>
      <c r="S656" s="315">
        <v>0.0</v>
      </c>
      <c r="T656" s="315">
        <v>0.0</v>
      </c>
      <c r="U656" s="315">
        <v>0.0</v>
      </c>
      <c r="V656" s="315">
        <v>0.0</v>
      </c>
      <c r="W656" s="315">
        <v>0.0</v>
      </c>
      <c r="X656" s="315">
        <v>0.0</v>
      </c>
      <c r="Y656" s="315">
        <v>0.0</v>
      </c>
      <c r="Z656" s="316">
        <f t="shared" si="3"/>
        <v>3.66</v>
      </c>
      <c r="AA656" s="317">
        <f t="shared" si="405"/>
        <v>14.4</v>
      </c>
      <c r="AB656" s="317">
        <f t="shared" ref="AB656:AF656" si="1314">IF(ISERROR((D656/E656-1)*100),"n/a",(D656/E656-1)*100)</f>
        <v>7.75862069</v>
      </c>
      <c r="AC656" s="318">
        <f t="shared" si="1314"/>
        <v>7.407407407</v>
      </c>
      <c r="AD656" s="318">
        <f t="shared" si="1314"/>
        <v>5.882352941</v>
      </c>
      <c r="AE656" s="318">
        <f t="shared" si="1314"/>
        <v>6.25</v>
      </c>
      <c r="AF656" s="318">
        <f t="shared" si="1314"/>
        <v>128.5714286</v>
      </c>
      <c r="AG656" s="318" t="str">
        <f t="shared" si="870"/>
        <v>n/a</v>
      </c>
      <c r="AH656" s="318" t="str">
        <f t="shared" si="871"/>
        <v>n/a</v>
      </c>
      <c r="AI656" s="318" t="str">
        <f t="shared" si="872"/>
        <v>n/a</v>
      </c>
      <c r="AJ656" s="318" t="str">
        <f t="shared" ref="AJ656:AT656" si="1315">IF(ISERROR((N656/O656-1)*100),"n/a",(N656/O656-1)*100)</f>
        <v>n/a</v>
      </c>
      <c r="AK656" s="318" t="str">
        <f t="shared" si="1315"/>
        <v>n/a</v>
      </c>
      <c r="AL656" s="318" t="str">
        <f t="shared" si="1315"/>
        <v>n/a</v>
      </c>
      <c r="AM656" s="318" t="str">
        <f t="shared" si="1315"/>
        <v>n/a</v>
      </c>
      <c r="AN656" s="318" t="str">
        <f t="shared" si="1315"/>
        <v>n/a</v>
      </c>
      <c r="AO656" s="318" t="str">
        <f t="shared" si="1315"/>
        <v>n/a</v>
      </c>
      <c r="AP656" s="318" t="str">
        <f t="shared" si="1315"/>
        <v>n/a</v>
      </c>
      <c r="AQ656" s="318" t="str">
        <f t="shared" si="1315"/>
        <v>n/a</v>
      </c>
      <c r="AR656" s="318" t="str">
        <f t="shared" si="1315"/>
        <v>n/a</v>
      </c>
      <c r="AS656" s="318" t="str">
        <f t="shared" si="1315"/>
        <v>n/a</v>
      </c>
      <c r="AT656" s="318" t="str">
        <f t="shared" si="1315"/>
        <v>n/a</v>
      </c>
      <c r="AU656" s="319">
        <f t="shared" si="9"/>
        <v>28.3783016</v>
      </c>
      <c r="AV656" s="320">
        <f t="shared" si="10"/>
        <v>49.18279108</v>
      </c>
    </row>
    <row r="657" ht="11.25" customHeight="1">
      <c r="A657" s="321" t="s">
        <v>1786</v>
      </c>
      <c r="B657" s="99" t="s">
        <v>1787</v>
      </c>
      <c r="C657" s="309">
        <v>0.575</v>
      </c>
      <c r="D657" s="310">
        <v>0.41</v>
      </c>
      <c r="E657" s="316">
        <v>0.315</v>
      </c>
      <c r="F657" s="309">
        <v>0.25</v>
      </c>
      <c r="G657" s="309">
        <v>0.22</v>
      </c>
      <c r="H657" s="309">
        <v>0.16</v>
      </c>
      <c r="I657" s="309">
        <v>0.08</v>
      </c>
      <c r="J657" s="322"/>
      <c r="K657" s="328">
        <v>0.04</v>
      </c>
      <c r="L657" s="326">
        <v>0.04</v>
      </c>
      <c r="M657" s="322"/>
      <c r="N657" s="357">
        <v>0.04</v>
      </c>
      <c r="O657" s="357">
        <v>0.22</v>
      </c>
      <c r="P657" s="325">
        <v>1.24</v>
      </c>
      <c r="Q657" s="324">
        <v>1.44</v>
      </c>
      <c r="R657" s="324">
        <v>1.4</v>
      </c>
      <c r="S657" s="324">
        <v>1.36</v>
      </c>
      <c r="T657" s="324">
        <v>1.2604199999999999</v>
      </c>
      <c r="U657" s="324">
        <v>0.9800599999999999</v>
      </c>
      <c r="V657" s="324">
        <v>0.9315599999999999</v>
      </c>
      <c r="W657" s="324">
        <v>0.89906</v>
      </c>
      <c r="X657" s="324">
        <v>0.85856</v>
      </c>
      <c r="Y657" s="324">
        <v>0.79377</v>
      </c>
      <c r="Z657" s="316">
        <f t="shared" si="3"/>
        <v>13.51343</v>
      </c>
      <c r="AA657" s="317">
        <f t="shared" si="405"/>
        <v>40.24390244</v>
      </c>
      <c r="AB657" s="317">
        <f t="shared" ref="AB657:AF657" si="1316">IF(ISERROR((D657/E657-1)*100),"n/a",(D657/E657-1)*100)</f>
        <v>30.15873016</v>
      </c>
      <c r="AC657" s="318">
        <f t="shared" si="1316"/>
        <v>26</v>
      </c>
      <c r="AD657" s="318">
        <f t="shared" si="1316"/>
        <v>13.63636364</v>
      </c>
      <c r="AE657" s="318">
        <f t="shared" si="1316"/>
        <v>37.5</v>
      </c>
      <c r="AF657" s="318">
        <f t="shared" si="1316"/>
        <v>100</v>
      </c>
      <c r="AG657" s="318">
        <f t="shared" si="870"/>
        <v>100</v>
      </c>
      <c r="AH657" s="318">
        <f t="shared" si="871"/>
        <v>0</v>
      </c>
      <c r="AI657" s="318">
        <f t="shared" si="872"/>
        <v>0</v>
      </c>
      <c r="AJ657" s="318">
        <f t="shared" ref="AJ657:AT657" si="1317">IF(ISERROR((N657/O657-1)*100),"n/a",(N657/O657-1)*100)</f>
        <v>-81.81818182</v>
      </c>
      <c r="AK657" s="318">
        <f t="shared" si="1317"/>
        <v>-82.25806452</v>
      </c>
      <c r="AL657" s="318">
        <f t="shared" si="1317"/>
        <v>-13.88888889</v>
      </c>
      <c r="AM657" s="318">
        <f t="shared" si="1317"/>
        <v>2.857142857</v>
      </c>
      <c r="AN657" s="318">
        <f t="shared" si="1317"/>
        <v>2.941176471</v>
      </c>
      <c r="AO657" s="318">
        <f t="shared" si="1317"/>
        <v>7.900541089</v>
      </c>
      <c r="AP657" s="318">
        <f t="shared" si="1317"/>
        <v>28.60641185</v>
      </c>
      <c r="AQ657" s="318">
        <f t="shared" si="1317"/>
        <v>5.206320581</v>
      </c>
      <c r="AR657" s="318">
        <f t="shared" si="1317"/>
        <v>3.614886659</v>
      </c>
      <c r="AS657" s="318">
        <f t="shared" si="1317"/>
        <v>4.717200895</v>
      </c>
      <c r="AT657" s="318">
        <f t="shared" si="1317"/>
        <v>8.16231402</v>
      </c>
      <c r="AU657" s="319">
        <f t="shared" si="9"/>
        <v>11.67899277</v>
      </c>
      <c r="AV657" s="320">
        <f t="shared" si="10"/>
        <v>43.97933523</v>
      </c>
    </row>
    <row r="658" ht="11.25" customHeight="1">
      <c r="A658" s="99" t="s">
        <v>1056</v>
      </c>
      <c r="B658" s="99" t="s">
        <v>1057</v>
      </c>
      <c r="C658" s="309">
        <v>2.6</v>
      </c>
      <c r="D658" s="310">
        <v>2.2</v>
      </c>
      <c r="E658" s="316">
        <v>1.8199999999999998</v>
      </c>
      <c r="F658" s="309">
        <v>1.56</v>
      </c>
      <c r="G658" s="309">
        <v>1.4</v>
      </c>
      <c r="H658" s="309">
        <v>1.26</v>
      </c>
      <c r="I658" s="309">
        <v>1.08</v>
      </c>
      <c r="J658" s="322"/>
      <c r="K658" s="309">
        <v>0.84</v>
      </c>
      <c r="L658" s="323">
        <v>0.6</v>
      </c>
      <c r="M658" s="322"/>
      <c r="N658" s="357">
        <v>0.48</v>
      </c>
      <c r="O658" s="356">
        <v>0.36</v>
      </c>
      <c r="P658" s="324">
        <v>0.09</v>
      </c>
      <c r="Q658" s="325">
        <v>0.0</v>
      </c>
      <c r="R658" s="325">
        <v>0.0</v>
      </c>
      <c r="S658" s="325">
        <v>0.0</v>
      </c>
      <c r="T658" s="325">
        <v>0.0</v>
      </c>
      <c r="U658" s="325">
        <v>0.0</v>
      </c>
      <c r="V658" s="325">
        <v>0.0</v>
      </c>
      <c r="W658" s="325">
        <v>0.0</v>
      </c>
      <c r="X658" s="325">
        <v>0.0</v>
      </c>
      <c r="Y658" s="325">
        <v>0.0</v>
      </c>
      <c r="Z658" s="316">
        <f t="shared" si="3"/>
        <v>14.29</v>
      </c>
      <c r="AA658" s="317">
        <f t="shared" si="405"/>
        <v>18.18181818</v>
      </c>
      <c r="AB658" s="317">
        <f t="shared" ref="AB658:AF658" si="1318">IF(ISERROR((D658/E658-1)*100),"n/a",(D658/E658-1)*100)</f>
        <v>20.87912088</v>
      </c>
      <c r="AC658" s="318">
        <f t="shared" si="1318"/>
        <v>16.66666667</v>
      </c>
      <c r="AD658" s="318">
        <f t="shared" si="1318"/>
        <v>11.42857143</v>
      </c>
      <c r="AE658" s="318">
        <f t="shared" si="1318"/>
        <v>11.11111111</v>
      </c>
      <c r="AF658" s="318">
        <f t="shared" si="1318"/>
        <v>16.66666667</v>
      </c>
      <c r="AG658" s="318">
        <f t="shared" si="870"/>
        <v>28.57142857</v>
      </c>
      <c r="AH658" s="318">
        <f t="shared" si="871"/>
        <v>40</v>
      </c>
      <c r="AI658" s="318">
        <f t="shared" si="872"/>
        <v>25</v>
      </c>
      <c r="AJ658" s="318">
        <f t="shared" ref="AJ658:AT658" si="1319">IF(ISERROR((N658/O658-1)*100),"n/a",(N658/O658-1)*100)</f>
        <v>33.33333333</v>
      </c>
      <c r="AK658" s="318">
        <f t="shared" si="1319"/>
        <v>300</v>
      </c>
      <c r="AL658" s="318" t="str">
        <f t="shared" si="1319"/>
        <v>n/a</v>
      </c>
      <c r="AM658" s="318" t="str">
        <f t="shared" si="1319"/>
        <v>n/a</v>
      </c>
      <c r="AN658" s="318" t="str">
        <f t="shared" si="1319"/>
        <v>n/a</v>
      </c>
      <c r="AO658" s="318" t="str">
        <f t="shared" si="1319"/>
        <v>n/a</v>
      </c>
      <c r="AP658" s="318" t="str">
        <f t="shared" si="1319"/>
        <v>n/a</v>
      </c>
      <c r="AQ658" s="318" t="str">
        <f t="shared" si="1319"/>
        <v>n/a</v>
      </c>
      <c r="AR658" s="318" t="str">
        <f t="shared" si="1319"/>
        <v>n/a</v>
      </c>
      <c r="AS658" s="318" t="str">
        <f t="shared" si="1319"/>
        <v>n/a</v>
      </c>
      <c r="AT658" s="318" t="str">
        <f t="shared" si="1319"/>
        <v>n/a</v>
      </c>
      <c r="AU658" s="319">
        <f t="shared" si="9"/>
        <v>47.43988335</v>
      </c>
      <c r="AV658" s="320">
        <f t="shared" si="10"/>
        <v>84.24524353</v>
      </c>
    </row>
    <row r="659" ht="11.25" customHeight="1">
      <c r="A659" s="333" t="s">
        <v>1059</v>
      </c>
      <c r="B659" s="122" t="s">
        <v>1060</v>
      </c>
      <c r="C659" s="309">
        <v>0.66</v>
      </c>
      <c r="D659" s="310">
        <v>0.62</v>
      </c>
      <c r="E659" s="310">
        <v>0.58</v>
      </c>
      <c r="F659" s="311">
        <v>0.54</v>
      </c>
      <c r="G659" s="311">
        <v>0.5133333333333333</v>
      </c>
      <c r="H659" s="311">
        <v>0.49333333333333335</v>
      </c>
      <c r="I659" s="311">
        <v>0.48</v>
      </c>
      <c r="J659" s="312"/>
      <c r="K659" s="311">
        <v>0.4666666666666666</v>
      </c>
      <c r="L659" s="348">
        <v>0.45333333333333337</v>
      </c>
      <c r="M659" s="312"/>
      <c r="N659" s="361">
        <v>0.44</v>
      </c>
      <c r="O659" s="361">
        <v>0.4266666666666667</v>
      </c>
      <c r="P659" s="335">
        <v>0.4166666666666667</v>
      </c>
      <c r="Q659" s="335">
        <v>0.4066666666666667</v>
      </c>
      <c r="R659" s="335">
        <v>0.4</v>
      </c>
      <c r="S659" s="315">
        <v>0.3933333333333333</v>
      </c>
      <c r="T659" s="335">
        <v>0.39</v>
      </c>
      <c r="U659" s="315">
        <v>0.38</v>
      </c>
      <c r="V659" s="335">
        <v>0.38</v>
      </c>
      <c r="W659" s="335">
        <v>0.37333333333333335</v>
      </c>
      <c r="X659" s="335">
        <v>0.3666666666666667</v>
      </c>
      <c r="Y659" s="335">
        <v>0.36</v>
      </c>
      <c r="Z659" s="316">
        <f t="shared" si="3"/>
        <v>9.54</v>
      </c>
      <c r="AA659" s="317">
        <f t="shared" si="405"/>
        <v>6.451612903</v>
      </c>
      <c r="AB659" s="317">
        <f t="shared" ref="AB659:AF659" si="1320">IF(ISERROR((D659/E659-1)*100),"n/a",(D659/E659-1)*100)</f>
        <v>6.896551724</v>
      </c>
      <c r="AC659" s="318">
        <f t="shared" si="1320"/>
        <v>7.407407407</v>
      </c>
      <c r="AD659" s="318">
        <f t="shared" si="1320"/>
        <v>5.194805195</v>
      </c>
      <c r="AE659" s="318">
        <f t="shared" si="1320"/>
        <v>4.054054054</v>
      </c>
      <c r="AF659" s="318">
        <f t="shared" si="1320"/>
        <v>2.777777778</v>
      </c>
      <c r="AG659" s="318">
        <f t="shared" si="870"/>
        <v>2.857142857</v>
      </c>
      <c r="AH659" s="318">
        <f t="shared" si="871"/>
        <v>2.941176471</v>
      </c>
      <c r="AI659" s="318">
        <f t="shared" si="872"/>
        <v>3.03030303</v>
      </c>
      <c r="AJ659" s="318">
        <f t="shared" ref="AJ659:AT659" si="1321">IF(ISERROR((N659/O659-1)*100),"n/a",(N659/O659-1)*100)</f>
        <v>3.125</v>
      </c>
      <c r="AK659" s="318">
        <f t="shared" si="1321"/>
        <v>2.4</v>
      </c>
      <c r="AL659" s="318">
        <f t="shared" si="1321"/>
        <v>2.459016393</v>
      </c>
      <c r="AM659" s="318">
        <f t="shared" si="1321"/>
        <v>1.666666667</v>
      </c>
      <c r="AN659" s="318">
        <f t="shared" si="1321"/>
        <v>1.694915254</v>
      </c>
      <c r="AO659" s="318">
        <f t="shared" si="1321"/>
        <v>0.8547008547</v>
      </c>
      <c r="AP659" s="318">
        <f t="shared" si="1321"/>
        <v>2.631578947</v>
      </c>
      <c r="AQ659" s="318">
        <f t="shared" si="1321"/>
        <v>0</v>
      </c>
      <c r="AR659" s="318">
        <f t="shared" si="1321"/>
        <v>1.785714286</v>
      </c>
      <c r="AS659" s="318">
        <f t="shared" si="1321"/>
        <v>1.818181818</v>
      </c>
      <c r="AT659" s="318">
        <f t="shared" si="1321"/>
        <v>1.851851852</v>
      </c>
      <c r="AU659" s="319">
        <f t="shared" si="9"/>
        <v>3.094922875</v>
      </c>
      <c r="AV659" s="320">
        <f t="shared" si="10"/>
        <v>1.979113731</v>
      </c>
    </row>
    <row r="660" ht="11.25" customHeight="1">
      <c r="A660" s="321" t="s">
        <v>1061</v>
      </c>
      <c r="B660" s="99" t="s">
        <v>1062</v>
      </c>
      <c r="C660" s="309">
        <v>1.06</v>
      </c>
      <c r="D660" s="310">
        <v>1.0</v>
      </c>
      <c r="E660" s="310">
        <v>0.96</v>
      </c>
      <c r="F660" s="309">
        <v>0.92</v>
      </c>
      <c r="G660" s="309">
        <v>0.88</v>
      </c>
      <c r="H660" s="309">
        <v>0.84</v>
      </c>
      <c r="I660" s="309">
        <v>0.8</v>
      </c>
      <c r="J660" s="322"/>
      <c r="K660" s="309">
        <v>0.6</v>
      </c>
      <c r="L660" s="323">
        <v>0.44</v>
      </c>
      <c r="M660" s="322"/>
      <c r="N660" s="356">
        <v>0.36</v>
      </c>
      <c r="O660" s="356">
        <v>0.32</v>
      </c>
      <c r="P660" s="324">
        <v>0.28</v>
      </c>
      <c r="Q660" s="324">
        <v>0.26</v>
      </c>
      <c r="R660" s="324">
        <v>0.22</v>
      </c>
      <c r="S660" s="324">
        <v>0.2</v>
      </c>
      <c r="T660" s="324">
        <v>0.15</v>
      </c>
      <c r="U660" s="324">
        <v>0.1</v>
      </c>
      <c r="V660" s="324">
        <v>0.075</v>
      </c>
      <c r="W660" s="325">
        <v>0.05</v>
      </c>
      <c r="X660" s="324">
        <v>0.05</v>
      </c>
      <c r="Y660" s="325">
        <v>0.0</v>
      </c>
      <c r="Z660" s="316">
        <f t="shared" si="3"/>
        <v>9.565</v>
      </c>
      <c r="AA660" s="317">
        <f t="shared" si="405"/>
        <v>6</v>
      </c>
      <c r="AB660" s="317">
        <f t="shared" ref="AB660:AF660" si="1322">IF(ISERROR((D660/E660-1)*100),"n/a",(D660/E660-1)*100)</f>
        <v>4.166666667</v>
      </c>
      <c r="AC660" s="318">
        <f t="shared" si="1322"/>
        <v>4.347826087</v>
      </c>
      <c r="AD660" s="318">
        <f t="shared" si="1322"/>
        <v>4.545454545</v>
      </c>
      <c r="AE660" s="318">
        <f t="shared" si="1322"/>
        <v>4.761904762</v>
      </c>
      <c r="AF660" s="318">
        <f t="shared" si="1322"/>
        <v>5</v>
      </c>
      <c r="AG660" s="318">
        <f t="shared" si="870"/>
        <v>33.33333333</v>
      </c>
      <c r="AH660" s="318">
        <f t="shared" si="871"/>
        <v>36.36363636</v>
      </c>
      <c r="AI660" s="318">
        <f t="shared" si="872"/>
        <v>22.22222222</v>
      </c>
      <c r="AJ660" s="318">
        <f t="shared" ref="AJ660:AT660" si="1323">IF(ISERROR((N660/O660-1)*100),"n/a",(N660/O660-1)*100)</f>
        <v>12.5</v>
      </c>
      <c r="AK660" s="318">
        <f t="shared" si="1323"/>
        <v>14.28571429</v>
      </c>
      <c r="AL660" s="318">
        <f t="shared" si="1323"/>
        <v>7.692307692</v>
      </c>
      <c r="AM660" s="318">
        <f t="shared" si="1323"/>
        <v>18.18181818</v>
      </c>
      <c r="AN660" s="318">
        <f t="shared" si="1323"/>
        <v>10</v>
      </c>
      <c r="AO660" s="318">
        <f t="shared" si="1323"/>
        <v>33.33333333</v>
      </c>
      <c r="AP660" s="318">
        <f t="shared" si="1323"/>
        <v>50</v>
      </c>
      <c r="AQ660" s="318">
        <f t="shared" si="1323"/>
        <v>33.33333333</v>
      </c>
      <c r="AR660" s="318">
        <f t="shared" si="1323"/>
        <v>50</v>
      </c>
      <c r="AS660" s="318">
        <f t="shared" si="1323"/>
        <v>0</v>
      </c>
      <c r="AT660" s="318" t="str">
        <f t="shared" si="1323"/>
        <v>n/a</v>
      </c>
      <c r="AU660" s="319">
        <f t="shared" si="9"/>
        <v>18.42460794</v>
      </c>
      <c r="AV660" s="320">
        <f t="shared" si="10"/>
        <v>16.14225048</v>
      </c>
    </row>
    <row r="661" ht="11.25" customHeight="1">
      <c r="A661" s="321" t="s">
        <v>1063</v>
      </c>
      <c r="B661" s="99" t="s">
        <v>1064</v>
      </c>
      <c r="C661" s="309">
        <v>1.24</v>
      </c>
      <c r="D661" s="310">
        <v>1.12</v>
      </c>
      <c r="E661" s="310">
        <v>0.96</v>
      </c>
      <c r="F661" s="309">
        <v>0.88</v>
      </c>
      <c r="G661" s="309">
        <v>0.8</v>
      </c>
      <c r="H661" s="309">
        <v>0.72</v>
      </c>
      <c r="I661" s="309">
        <v>0.64</v>
      </c>
      <c r="J661" s="322"/>
      <c r="K661" s="309">
        <v>0.6</v>
      </c>
      <c r="L661" s="323">
        <v>0.56</v>
      </c>
      <c r="M661" s="322"/>
      <c r="N661" s="356">
        <v>0.52</v>
      </c>
      <c r="O661" s="356">
        <v>0.48</v>
      </c>
      <c r="P661" s="324">
        <v>0.44</v>
      </c>
      <c r="Q661" s="324">
        <v>0.4</v>
      </c>
      <c r="R661" s="324">
        <v>0.32</v>
      </c>
      <c r="S661" s="324">
        <v>0.28</v>
      </c>
      <c r="T661" s="324">
        <v>0.18</v>
      </c>
      <c r="U661" s="325">
        <v>0.0</v>
      </c>
      <c r="V661" s="325">
        <v>0.0</v>
      </c>
      <c r="W661" s="325">
        <v>0.0</v>
      </c>
      <c r="X661" s="325">
        <v>0.0</v>
      </c>
      <c r="Y661" s="325">
        <v>0.0</v>
      </c>
      <c r="Z661" s="316">
        <f t="shared" si="3"/>
        <v>10.14</v>
      </c>
      <c r="AA661" s="317">
        <f t="shared" si="405"/>
        <v>10.71428571</v>
      </c>
      <c r="AB661" s="317">
        <f t="shared" ref="AB661:AF661" si="1324">IF(ISERROR((D661/E661-1)*100),"n/a",(D661/E661-1)*100)</f>
        <v>16.66666667</v>
      </c>
      <c r="AC661" s="318">
        <f t="shared" si="1324"/>
        <v>9.090909091</v>
      </c>
      <c r="AD661" s="318">
        <f t="shared" si="1324"/>
        <v>10</v>
      </c>
      <c r="AE661" s="318">
        <f t="shared" si="1324"/>
        <v>11.11111111</v>
      </c>
      <c r="AF661" s="318">
        <f t="shared" si="1324"/>
        <v>12.5</v>
      </c>
      <c r="AG661" s="318">
        <f t="shared" si="870"/>
        <v>6.666666667</v>
      </c>
      <c r="AH661" s="318">
        <f t="shared" si="871"/>
        <v>7.142857143</v>
      </c>
      <c r="AI661" s="318">
        <f t="shared" si="872"/>
        <v>7.692307692</v>
      </c>
      <c r="AJ661" s="318">
        <f t="shared" ref="AJ661:AT661" si="1325">IF(ISERROR((N661/O661-1)*100),"n/a",(N661/O661-1)*100)</f>
        <v>8.333333333</v>
      </c>
      <c r="AK661" s="318">
        <f t="shared" si="1325"/>
        <v>9.090909091</v>
      </c>
      <c r="AL661" s="318">
        <f t="shared" si="1325"/>
        <v>10</v>
      </c>
      <c r="AM661" s="318">
        <f t="shared" si="1325"/>
        <v>25</v>
      </c>
      <c r="AN661" s="318">
        <f t="shared" si="1325"/>
        <v>14.28571429</v>
      </c>
      <c r="AO661" s="318">
        <f t="shared" si="1325"/>
        <v>55.55555556</v>
      </c>
      <c r="AP661" s="318" t="str">
        <f t="shared" si="1325"/>
        <v>n/a</v>
      </c>
      <c r="AQ661" s="318" t="str">
        <f t="shared" si="1325"/>
        <v>n/a</v>
      </c>
      <c r="AR661" s="318" t="str">
        <f t="shared" si="1325"/>
        <v>n/a</v>
      </c>
      <c r="AS661" s="318" t="str">
        <f t="shared" si="1325"/>
        <v>n/a</v>
      </c>
      <c r="AT661" s="318" t="str">
        <f t="shared" si="1325"/>
        <v>n/a</v>
      </c>
      <c r="AU661" s="319">
        <f t="shared" si="9"/>
        <v>14.25668776</v>
      </c>
      <c r="AV661" s="320">
        <f t="shared" si="10"/>
        <v>12.32985586</v>
      </c>
    </row>
    <row r="662" ht="11.25" customHeight="1">
      <c r="A662" s="321" t="s">
        <v>1620</v>
      </c>
      <c r="B662" s="99" t="s">
        <v>1621</v>
      </c>
      <c r="C662" s="309">
        <v>3.55</v>
      </c>
      <c r="D662" s="310">
        <v>3.35</v>
      </c>
      <c r="E662" s="310">
        <v>3.1500000000000004</v>
      </c>
      <c r="F662" s="309">
        <v>2.95</v>
      </c>
      <c r="G662" s="309">
        <v>2.55</v>
      </c>
      <c r="H662" s="309">
        <v>2.15</v>
      </c>
      <c r="I662" s="309">
        <v>1.5</v>
      </c>
      <c r="J662" s="322"/>
      <c r="K662" s="328">
        <v>0.0</v>
      </c>
      <c r="L662" s="326">
        <v>0.0</v>
      </c>
      <c r="M662" s="322"/>
      <c r="N662" s="357">
        <v>0.0</v>
      </c>
      <c r="O662" s="357">
        <v>0.0</v>
      </c>
      <c r="P662" s="325">
        <v>0.0</v>
      </c>
      <c r="Q662" s="325">
        <v>0.0</v>
      </c>
      <c r="R662" s="325">
        <v>0.0</v>
      </c>
      <c r="S662" s="325">
        <v>0.0</v>
      </c>
      <c r="T662" s="325">
        <v>0.0</v>
      </c>
      <c r="U662" s="325">
        <v>0.0</v>
      </c>
      <c r="V662" s="325">
        <v>0.0</v>
      </c>
      <c r="W662" s="325">
        <v>0.0</v>
      </c>
      <c r="X662" s="325">
        <v>0.2</v>
      </c>
      <c r="Y662" s="324">
        <v>0.8</v>
      </c>
      <c r="Z662" s="316">
        <f t="shared" si="3"/>
        <v>20.2</v>
      </c>
      <c r="AA662" s="317">
        <f t="shared" si="405"/>
        <v>5.970149254</v>
      </c>
      <c r="AB662" s="317">
        <f t="shared" ref="AB662:AF662" si="1326">IF(ISERROR((D662/E662-1)*100),"n/a",(D662/E662-1)*100)</f>
        <v>6.349206349</v>
      </c>
      <c r="AC662" s="318">
        <f t="shared" si="1326"/>
        <v>6.779661017</v>
      </c>
      <c r="AD662" s="318">
        <f t="shared" si="1326"/>
        <v>15.68627451</v>
      </c>
      <c r="AE662" s="318">
        <f t="shared" si="1326"/>
        <v>18.60465116</v>
      </c>
      <c r="AF662" s="318">
        <f t="shared" si="1326"/>
        <v>43.33333333</v>
      </c>
      <c r="AG662" s="318" t="str">
        <f t="shared" si="870"/>
        <v>n/a</v>
      </c>
      <c r="AH662" s="318" t="str">
        <f t="shared" si="871"/>
        <v>n/a</v>
      </c>
      <c r="AI662" s="318" t="str">
        <f t="shared" si="872"/>
        <v>n/a</v>
      </c>
      <c r="AJ662" s="318" t="str">
        <f t="shared" ref="AJ662:AT662" si="1327">IF(ISERROR((N662/O662-1)*100),"n/a",(N662/O662-1)*100)</f>
        <v>n/a</v>
      </c>
      <c r="AK662" s="318" t="str">
        <f t="shared" si="1327"/>
        <v>n/a</v>
      </c>
      <c r="AL662" s="318" t="str">
        <f t="shared" si="1327"/>
        <v>n/a</v>
      </c>
      <c r="AM662" s="318" t="str">
        <f t="shared" si="1327"/>
        <v>n/a</v>
      </c>
      <c r="AN662" s="318" t="str">
        <f t="shared" si="1327"/>
        <v>n/a</v>
      </c>
      <c r="AO662" s="318" t="str">
        <f t="shared" si="1327"/>
        <v>n/a</v>
      </c>
      <c r="AP662" s="318" t="str">
        <f t="shared" si="1327"/>
        <v>n/a</v>
      </c>
      <c r="AQ662" s="318" t="str">
        <f t="shared" si="1327"/>
        <v>n/a</v>
      </c>
      <c r="AR662" s="318" t="str">
        <f t="shared" si="1327"/>
        <v>n/a</v>
      </c>
      <c r="AS662" s="318">
        <f t="shared" si="1327"/>
        <v>-100</v>
      </c>
      <c r="AT662" s="318">
        <f t="shared" si="1327"/>
        <v>-75</v>
      </c>
      <c r="AU662" s="319">
        <f t="shared" si="9"/>
        <v>-9.784590547</v>
      </c>
      <c r="AV662" s="320">
        <f t="shared" si="10"/>
        <v>49.92992696</v>
      </c>
    </row>
    <row r="663" ht="11.25" customHeight="1">
      <c r="A663" s="336" t="s">
        <v>1622</v>
      </c>
      <c r="B663" s="331" t="s">
        <v>1623</v>
      </c>
      <c r="C663" s="309">
        <v>1.36</v>
      </c>
      <c r="D663" s="310">
        <v>1.1</v>
      </c>
      <c r="E663" s="310">
        <v>0.88</v>
      </c>
      <c r="F663" s="337">
        <v>0.8</v>
      </c>
      <c r="G663" s="337">
        <v>0.72</v>
      </c>
      <c r="H663" s="337">
        <v>0.64</v>
      </c>
      <c r="I663" s="337">
        <v>0.56</v>
      </c>
      <c r="J663" s="338"/>
      <c r="K663" s="343">
        <v>0.52</v>
      </c>
      <c r="L663" s="339">
        <v>0.52</v>
      </c>
      <c r="M663" s="338"/>
      <c r="N663" s="364">
        <v>0.44</v>
      </c>
      <c r="O663" s="364">
        <v>0.44</v>
      </c>
      <c r="P663" s="341">
        <v>0.44</v>
      </c>
      <c r="Q663" s="341">
        <v>0.4</v>
      </c>
      <c r="R663" s="341">
        <v>0.32</v>
      </c>
      <c r="S663" s="341">
        <v>0.21333</v>
      </c>
      <c r="T663" s="341">
        <v>0.18001000000000003</v>
      </c>
      <c r="U663" s="340">
        <v>0.16</v>
      </c>
      <c r="V663" s="340">
        <v>0.16</v>
      </c>
      <c r="W663" s="341">
        <v>0.16</v>
      </c>
      <c r="X663" s="341">
        <v>0.13332</v>
      </c>
      <c r="Y663" s="341">
        <v>0.12444</v>
      </c>
      <c r="Z663" s="316">
        <f t="shared" si="3"/>
        <v>10.2711</v>
      </c>
      <c r="AA663" s="317">
        <f t="shared" si="405"/>
        <v>23.63636364</v>
      </c>
      <c r="AB663" s="317">
        <f t="shared" ref="AB663:AF663" si="1328">IF(ISERROR((D663/E663-1)*100),"n/a",(D663/E663-1)*100)</f>
        <v>25</v>
      </c>
      <c r="AC663" s="318">
        <f t="shared" si="1328"/>
        <v>10</v>
      </c>
      <c r="AD663" s="318">
        <f t="shared" si="1328"/>
        <v>11.11111111</v>
      </c>
      <c r="AE663" s="318">
        <f t="shared" si="1328"/>
        <v>12.5</v>
      </c>
      <c r="AF663" s="318">
        <f t="shared" si="1328"/>
        <v>14.28571429</v>
      </c>
      <c r="AG663" s="318">
        <f t="shared" si="870"/>
        <v>7.692307692</v>
      </c>
      <c r="AH663" s="318">
        <f t="shared" si="871"/>
        <v>0</v>
      </c>
      <c r="AI663" s="318">
        <f t="shared" si="872"/>
        <v>18.18181818</v>
      </c>
      <c r="AJ663" s="318">
        <f t="shared" ref="AJ663:AT663" si="1329">IF(ISERROR((N663/O663-1)*100),"n/a",(N663/O663-1)*100)</f>
        <v>0</v>
      </c>
      <c r="AK663" s="318">
        <f t="shared" si="1329"/>
        <v>0</v>
      </c>
      <c r="AL663" s="318">
        <f t="shared" si="1329"/>
        <v>10</v>
      </c>
      <c r="AM663" s="318">
        <f t="shared" si="1329"/>
        <v>25</v>
      </c>
      <c r="AN663" s="318">
        <f t="shared" si="1329"/>
        <v>50.00234379</v>
      </c>
      <c r="AO663" s="318">
        <f t="shared" si="1329"/>
        <v>18.51008277</v>
      </c>
      <c r="AP663" s="318">
        <f t="shared" si="1329"/>
        <v>12.50625</v>
      </c>
      <c r="AQ663" s="318">
        <f t="shared" si="1329"/>
        <v>0</v>
      </c>
      <c r="AR663" s="318">
        <f t="shared" si="1329"/>
        <v>0</v>
      </c>
      <c r="AS663" s="318">
        <f t="shared" si="1329"/>
        <v>20.0120012</v>
      </c>
      <c r="AT663" s="318">
        <f t="shared" si="1329"/>
        <v>7.135969142</v>
      </c>
      <c r="AU663" s="319">
        <f t="shared" si="9"/>
        <v>13.27869809</v>
      </c>
      <c r="AV663" s="320">
        <f t="shared" si="10"/>
        <v>12.15341807</v>
      </c>
    </row>
    <row r="664" ht="11.25" customHeight="1">
      <c r="A664" s="122" t="s">
        <v>423</v>
      </c>
      <c r="B664" s="122" t="s">
        <v>424</v>
      </c>
      <c r="C664" s="309">
        <v>0.91</v>
      </c>
      <c r="D664" s="310">
        <v>0.87</v>
      </c>
      <c r="E664" s="330">
        <v>0.8300000000000001</v>
      </c>
      <c r="F664" s="311">
        <v>0.79</v>
      </c>
      <c r="G664" s="311">
        <v>0.75</v>
      </c>
      <c r="H664" s="311">
        <v>0.71</v>
      </c>
      <c r="I664" s="311">
        <v>0.67</v>
      </c>
      <c r="J664" s="312"/>
      <c r="K664" s="311">
        <v>0.63</v>
      </c>
      <c r="L664" s="348">
        <v>0.595</v>
      </c>
      <c r="M664" s="312"/>
      <c r="N664" s="361">
        <v>0.57</v>
      </c>
      <c r="O664" s="361">
        <v>0.53</v>
      </c>
      <c r="P664" s="335">
        <v>0.48</v>
      </c>
      <c r="Q664" s="335">
        <v>0.42</v>
      </c>
      <c r="R664" s="335">
        <v>0.36</v>
      </c>
      <c r="S664" s="335">
        <v>0.3</v>
      </c>
      <c r="T664" s="335">
        <v>0.24</v>
      </c>
      <c r="U664" s="335">
        <v>0.19</v>
      </c>
      <c r="V664" s="335">
        <v>0.1675</v>
      </c>
      <c r="W664" s="335">
        <v>0.155</v>
      </c>
      <c r="X664" s="335">
        <v>0.145</v>
      </c>
      <c r="Y664" s="335">
        <v>0.135</v>
      </c>
      <c r="Z664" s="316">
        <f t="shared" si="3"/>
        <v>10.4475</v>
      </c>
      <c r="AA664" s="317">
        <f t="shared" si="405"/>
        <v>4.597701149</v>
      </c>
      <c r="AB664" s="317">
        <f t="shared" ref="AB664:AF664" si="1330">IF(ISERROR((D664/E664-1)*100),"n/a",(D664/E664-1)*100)</f>
        <v>4.819277108</v>
      </c>
      <c r="AC664" s="318">
        <f t="shared" si="1330"/>
        <v>5.063291139</v>
      </c>
      <c r="AD664" s="318">
        <f t="shared" si="1330"/>
        <v>5.333333333</v>
      </c>
      <c r="AE664" s="318">
        <f t="shared" si="1330"/>
        <v>5.633802817</v>
      </c>
      <c r="AF664" s="318">
        <f t="shared" si="1330"/>
        <v>5.970149254</v>
      </c>
      <c r="AG664" s="318">
        <f t="shared" si="870"/>
        <v>6.349206349</v>
      </c>
      <c r="AH664" s="318">
        <f t="shared" si="871"/>
        <v>5.882352941</v>
      </c>
      <c r="AI664" s="318">
        <f t="shared" si="872"/>
        <v>4.385964912</v>
      </c>
      <c r="AJ664" s="318">
        <f t="shared" ref="AJ664:AT664" si="1331">IF(ISERROR((N664/O664-1)*100),"n/a",(N664/O664-1)*100)</f>
        <v>7.547169811</v>
      </c>
      <c r="AK664" s="318">
        <f t="shared" si="1331"/>
        <v>10.41666667</v>
      </c>
      <c r="AL664" s="318">
        <f t="shared" si="1331"/>
        <v>14.28571429</v>
      </c>
      <c r="AM664" s="318">
        <f t="shared" si="1331"/>
        <v>16.66666667</v>
      </c>
      <c r="AN664" s="318">
        <f t="shared" si="1331"/>
        <v>20</v>
      </c>
      <c r="AO664" s="318">
        <f t="shared" si="1331"/>
        <v>25</v>
      </c>
      <c r="AP664" s="318">
        <f t="shared" si="1331"/>
        <v>26.31578947</v>
      </c>
      <c r="AQ664" s="318">
        <f t="shared" si="1331"/>
        <v>13.43283582</v>
      </c>
      <c r="AR664" s="318">
        <f t="shared" si="1331"/>
        <v>8.064516129</v>
      </c>
      <c r="AS664" s="318">
        <f t="shared" si="1331"/>
        <v>6.896551724</v>
      </c>
      <c r="AT664" s="318">
        <f t="shared" si="1331"/>
        <v>7.407407407</v>
      </c>
      <c r="AU664" s="319">
        <f t="shared" si="9"/>
        <v>10.20341985</v>
      </c>
      <c r="AV664" s="320">
        <f t="shared" si="10"/>
        <v>6.846206134</v>
      </c>
    </row>
    <row r="665" ht="11.25" customHeight="1">
      <c r="A665" s="133" t="s">
        <v>1788</v>
      </c>
      <c r="B665" s="99" t="s">
        <v>1789</v>
      </c>
      <c r="C665" s="309">
        <v>0.84</v>
      </c>
      <c r="D665" s="310">
        <v>0.8</v>
      </c>
      <c r="E665" s="316">
        <v>0.72</v>
      </c>
      <c r="F665" s="309">
        <v>0.6</v>
      </c>
      <c r="G665" s="309">
        <v>0.5</v>
      </c>
      <c r="H665" s="309">
        <v>0.25</v>
      </c>
      <c r="I665" s="328">
        <v>0.0</v>
      </c>
      <c r="J665" s="322"/>
      <c r="K665" s="328">
        <v>0.0</v>
      </c>
      <c r="L665" s="326">
        <v>0.0</v>
      </c>
      <c r="M665" s="322"/>
      <c r="N665" s="357">
        <v>0.0</v>
      </c>
      <c r="O665" s="357">
        <v>0.0</v>
      </c>
      <c r="P665" s="325">
        <v>0.0</v>
      </c>
      <c r="Q665" s="325">
        <v>0.0</v>
      </c>
      <c r="R665" s="325">
        <v>0.0</v>
      </c>
      <c r="S665" s="325">
        <v>0.0</v>
      </c>
      <c r="T665" s="325">
        <v>0.0</v>
      </c>
      <c r="U665" s="325">
        <v>0.0</v>
      </c>
      <c r="V665" s="325">
        <v>0.0</v>
      </c>
      <c r="W665" s="325">
        <v>0.0</v>
      </c>
      <c r="X665" s="325">
        <v>0.0</v>
      </c>
      <c r="Y665" s="325">
        <v>0.0</v>
      </c>
      <c r="Z665" s="316">
        <f t="shared" si="3"/>
        <v>3.71</v>
      </c>
      <c r="AA665" s="317">
        <f t="shared" si="405"/>
        <v>5</v>
      </c>
      <c r="AB665" s="317">
        <f t="shared" ref="AB665:AF665" si="1332">IF(ISERROR((D665/E665-1)*100),"n/a",(D665/E665-1)*100)</f>
        <v>11.11111111</v>
      </c>
      <c r="AC665" s="318">
        <f t="shared" si="1332"/>
        <v>20</v>
      </c>
      <c r="AD665" s="318">
        <f t="shared" si="1332"/>
        <v>20</v>
      </c>
      <c r="AE665" s="318">
        <f t="shared" si="1332"/>
        <v>100</v>
      </c>
      <c r="AF665" s="318" t="str">
        <f t="shared" si="1332"/>
        <v>n/a</v>
      </c>
      <c r="AG665" s="318" t="str">
        <f t="shared" si="870"/>
        <v>n/a</v>
      </c>
      <c r="AH665" s="318" t="str">
        <f t="shared" si="871"/>
        <v>n/a</v>
      </c>
      <c r="AI665" s="318" t="str">
        <f t="shared" si="872"/>
        <v>n/a</v>
      </c>
      <c r="AJ665" s="318" t="str">
        <f t="shared" ref="AJ665:AT665" si="1333">IF(ISERROR((N665/O665-1)*100),"n/a",(N665/O665-1)*100)</f>
        <v>n/a</v>
      </c>
      <c r="AK665" s="318" t="str">
        <f t="shared" si="1333"/>
        <v>n/a</v>
      </c>
      <c r="AL665" s="318" t="str">
        <f t="shared" si="1333"/>
        <v>n/a</v>
      </c>
      <c r="AM665" s="318" t="str">
        <f t="shared" si="1333"/>
        <v>n/a</v>
      </c>
      <c r="AN665" s="318" t="str">
        <f t="shared" si="1333"/>
        <v>n/a</v>
      </c>
      <c r="AO665" s="318" t="str">
        <f t="shared" si="1333"/>
        <v>n/a</v>
      </c>
      <c r="AP665" s="318" t="str">
        <f t="shared" si="1333"/>
        <v>n/a</v>
      </c>
      <c r="AQ665" s="318" t="str">
        <f t="shared" si="1333"/>
        <v>n/a</v>
      </c>
      <c r="AR665" s="318" t="str">
        <f t="shared" si="1333"/>
        <v>n/a</v>
      </c>
      <c r="AS665" s="318" t="str">
        <f t="shared" si="1333"/>
        <v>n/a</v>
      </c>
      <c r="AT665" s="318" t="str">
        <f t="shared" si="1333"/>
        <v>n/a</v>
      </c>
      <c r="AU665" s="319">
        <f t="shared" si="9"/>
        <v>31.22222222</v>
      </c>
      <c r="AV665" s="320">
        <f t="shared" si="10"/>
        <v>38.96896518</v>
      </c>
    </row>
    <row r="666" ht="11.25" customHeight="1">
      <c r="A666" s="366" t="s">
        <v>1624</v>
      </c>
      <c r="B666" s="331" t="s">
        <v>1625</v>
      </c>
      <c r="C666" s="309">
        <v>1.52</v>
      </c>
      <c r="D666" s="310">
        <v>1.44</v>
      </c>
      <c r="E666" s="332">
        <v>1.3599999999999999</v>
      </c>
      <c r="F666" s="337">
        <v>1.26</v>
      </c>
      <c r="G666" s="337">
        <v>1.16</v>
      </c>
      <c r="H666" s="337">
        <v>1.06</v>
      </c>
      <c r="I666" s="337">
        <v>0.84</v>
      </c>
      <c r="J666" s="338"/>
      <c r="K666" s="337">
        <v>0.34</v>
      </c>
      <c r="L666" s="344">
        <v>0.0</v>
      </c>
      <c r="M666" s="338"/>
      <c r="N666" s="364">
        <v>0.0</v>
      </c>
      <c r="O666" s="364">
        <v>0.0</v>
      </c>
      <c r="P666" s="340">
        <v>0.0</v>
      </c>
      <c r="Q666" s="340">
        <v>0.0</v>
      </c>
      <c r="R666" s="340">
        <v>0.0</v>
      </c>
      <c r="S666" s="340">
        <v>0.0</v>
      </c>
      <c r="T666" s="340">
        <v>0.0</v>
      </c>
      <c r="U666" s="340">
        <v>0.0</v>
      </c>
      <c r="V666" s="340">
        <v>0.0</v>
      </c>
      <c r="W666" s="340">
        <v>0.0</v>
      </c>
      <c r="X666" s="340">
        <v>0.0</v>
      </c>
      <c r="Y666" s="340">
        <v>0.0</v>
      </c>
      <c r="Z666" s="316">
        <f t="shared" si="3"/>
        <v>8.98</v>
      </c>
      <c r="AA666" s="317">
        <f t="shared" si="405"/>
        <v>5.555555556</v>
      </c>
      <c r="AB666" s="317">
        <f t="shared" ref="AB666:AF666" si="1334">IF(ISERROR((D666/E666-1)*100),"n/a",(D666/E666-1)*100)</f>
        <v>5.882352941</v>
      </c>
      <c r="AC666" s="318">
        <f t="shared" si="1334"/>
        <v>7.936507937</v>
      </c>
      <c r="AD666" s="318">
        <f t="shared" si="1334"/>
        <v>8.620689655</v>
      </c>
      <c r="AE666" s="318">
        <f t="shared" si="1334"/>
        <v>9.433962264</v>
      </c>
      <c r="AF666" s="318">
        <f t="shared" si="1334"/>
        <v>26.19047619</v>
      </c>
      <c r="AG666" s="318">
        <f t="shared" si="870"/>
        <v>147.0588235</v>
      </c>
      <c r="AH666" s="318" t="str">
        <f t="shared" si="871"/>
        <v>n/a</v>
      </c>
      <c r="AI666" s="318" t="str">
        <f t="shared" si="872"/>
        <v>n/a</v>
      </c>
      <c r="AJ666" s="318" t="str">
        <f t="shared" ref="AJ666:AT666" si="1335">IF(ISERROR((N666/O666-1)*100),"n/a",(N666/O666-1)*100)</f>
        <v>n/a</v>
      </c>
      <c r="AK666" s="318" t="str">
        <f t="shared" si="1335"/>
        <v>n/a</v>
      </c>
      <c r="AL666" s="318" t="str">
        <f t="shared" si="1335"/>
        <v>n/a</v>
      </c>
      <c r="AM666" s="318" t="str">
        <f t="shared" si="1335"/>
        <v>n/a</v>
      </c>
      <c r="AN666" s="318" t="str">
        <f t="shared" si="1335"/>
        <v>n/a</v>
      </c>
      <c r="AO666" s="318" t="str">
        <f t="shared" si="1335"/>
        <v>n/a</v>
      </c>
      <c r="AP666" s="318" t="str">
        <f t="shared" si="1335"/>
        <v>n/a</v>
      </c>
      <c r="AQ666" s="318" t="str">
        <f t="shared" si="1335"/>
        <v>n/a</v>
      </c>
      <c r="AR666" s="318" t="str">
        <f t="shared" si="1335"/>
        <v>n/a</v>
      </c>
      <c r="AS666" s="318" t="str">
        <f t="shared" si="1335"/>
        <v>n/a</v>
      </c>
      <c r="AT666" s="318" t="str">
        <f t="shared" si="1335"/>
        <v>n/a</v>
      </c>
      <c r="AU666" s="319">
        <f t="shared" si="9"/>
        <v>30.09690972</v>
      </c>
      <c r="AV666" s="320">
        <f t="shared" si="10"/>
        <v>52.0628485</v>
      </c>
    </row>
    <row r="667" ht="11.25" customHeight="1">
      <c r="A667" s="122" t="s">
        <v>1065</v>
      </c>
      <c r="B667" s="99" t="s">
        <v>1066</v>
      </c>
      <c r="C667" s="309">
        <v>1.36</v>
      </c>
      <c r="D667" s="310">
        <v>1.32</v>
      </c>
      <c r="E667" s="310">
        <v>1.28</v>
      </c>
      <c r="F667" s="309">
        <v>1.24</v>
      </c>
      <c r="G667" s="309">
        <v>1.2</v>
      </c>
      <c r="H667" s="309">
        <v>1.16</v>
      </c>
      <c r="I667" s="309">
        <v>1.12</v>
      </c>
      <c r="J667" s="322"/>
      <c r="K667" s="309">
        <v>1.08</v>
      </c>
      <c r="L667" s="323">
        <v>1.04</v>
      </c>
      <c r="M667" s="322"/>
      <c r="N667" s="356">
        <v>1.0</v>
      </c>
      <c r="O667" s="356">
        <v>0.96</v>
      </c>
      <c r="P667" s="324">
        <v>0.92</v>
      </c>
      <c r="Q667" s="324">
        <v>0.88</v>
      </c>
      <c r="R667" s="324">
        <v>0.84</v>
      </c>
      <c r="S667" s="324">
        <v>0.8</v>
      </c>
      <c r="T667" s="324">
        <v>0.72</v>
      </c>
      <c r="U667" s="324">
        <v>0.6</v>
      </c>
      <c r="V667" s="324">
        <v>0.56834</v>
      </c>
      <c r="W667" s="324">
        <v>0.53332</v>
      </c>
      <c r="X667" s="324">
        <v>0.5</v>
      </c>
      <c r="Y667" s="324">
        <v>0.46668</v>
      </c>
      <c r="Z667" s="316">
        <f t="shared" si="3"/>
        <v>19.58834</v>
      </c>
      <c r="AA667" s="317">
        <f t="shared" si="405"/>
        <v>3.03030303</v>
      </c>
      <c r="AB667" s="317">
        <f t="shared" ref="AB667:AF667" si="1336">IF(ISERROR((D667/E667-1)*100),"n/a",(D667/E667-1)*100)</f>
        <v>3.125</v>
      </c>
      <c r="AC667" s="318">
        <f t="shared" si="1336"/>
        <v>3.225806452</v>
      </c>
      <c r="AD667" s="318">
        <f t="shared" si="1336"/>
        <v>3.333333333</v>
      </c>
      <c r="AE667" s="318">
        <f t="shared" si="1336"/>
        <v>3.448275862</v>
      </c>
      <c r="AF667" s="318">
        <f t="shared" si="1336"/>
        <v>3.571428571</v>
      </c>
      <c r="AG667" s="318">
        <f t="shared" si="870"/>
        <v>3.703703704</v>
      </c>
      <c r="AH667" s="318">
        <f t="shared" si="871"/>
        <v>3.846153846</v>
      </c>
      <c r="AI667" s="318">
        <f t="shared" si="872"/>
        <v>4</v>
      </c>
      <c r="AJ667" s="318">
        <f t="shared" ref="AJ667:AT667" si="1337">IF(ISERROR((N667/O667-1)*100),"n/a",(N667/O667-1)*100)</f>
        <v>4.166666667</v>
      </c>
      <c r="AK667" s="318">
        <f t="shared" si="1337"/>
        <v>4.347826087</v>
      </c>
      <c r="AL667" s="318">
        <f t="shared" si="1337"/>
        <v>4.545454545</v>
      </c>
      <c r="AM667" s="318">
        <f t="shared" si="1337"/>
        <v>4.761904762</v>
      </c>
      <c r="AN667" s="318">
        <f t="shared" si="1337"/>
        <v>5</v>
      </c>
      <c r="AO667" s="318">
        <f t="shared" si="1337"/>
        <v>11.11111111</v>
      </c>
      <c r="AP667" s="318">
        <f t="shared" si="1337"/>
        <v>20</v>
      </c>
      <c r="AQ667" s="318">
        <f t="shared" si="1337"/>
        <v>5.570609142</v>
      </c>
      <c r="AR667" s="318">
        <f t="shared" si="1337"/>
        <v>6.56641416</v>
      </c>
      <c r="AS667" s="318">
        <f t="shared" si="1337"/>
        <v>6.664</v>
      </c>
      <c r="AT667" s="318">
        <f t="shared" si="1337"/>
        <v>7.139796006</v>
      </c>
      <c r="AU667" s="319">
        <f t="shared" si="9"/>
        <v>5.557889364</v>
      </c>
      <c r="AV667" s="320">
        <f t="shared" si="10"/>
        <v>3.902847113</v>
      </c>
    </row>
    <row r="668" ht="11.25" customHeight="1">
      <c r="A668" s="99" t="s">
        <v>1068</v>
      </c>
      <c r="B668" s="99" t="s">
        <v>1069</v>
      </c>
      <c r="C668" s="309">
        <v>0.788</v>
      </c>
      <c r="D668" s="310">
        <v>0.78</v>
      </c>
      <c r="E668" s="310">
        <v>0.75</v>
      </c>
      <c r="F668" s="309">
        <v>0.72</v>
      </c>
      <c r="G668" s="309">
        <v>0.68</v>
      </c>
      <c r="H668" s="309">
        <v>0.64</v>
      </c>
      <c r="I668" s="309">
        <v>0.6</v>
      </c>
      <c r="J668" s="322"/>
      <c r="K668" s="309">
        <v>0.53</v>
      </c>
      <c r="L668" s="323">
        <v>0.39</v>
      </c>
      <c r="M668" s="322"/>
      <c r="N668" s="356">
        <v>0.18</v>
      </c>
      <c r="O668" s="357">
        <v>0.0</v>
      </c>
      <c r="P668" s="325">
        <v>0.0</v>
      </c>
      <c r="Q668" s="325">
        <v>0.0</v>
      </c>
      <c r="R668" s="325">
        <v>0.0</v>
      </c>
      <c r="S668" s="325">
        <v>0.0</v>
      </c>
      <c r="T668" s="325">
        <v>0.0</v>
      </c>
      <c r="U668" s="325">
        <v>0.0</v>
      </c>
      <c r="V668" s="325">
        <v>0.0</v>
      </c>
      <c r="W668" s="325">
        <v>0.0</v>
      </c>
      <c r="X668" s="325">
        <v>0.0</v>
      </c>
      <c r="Y668" s="325">
        <v>0.0</v>
      </c>
      <c r="Z668" s="316">
        <f t="shared" si="3"/>
        <v>6.058</v>
      </c>
      <c r="AA668" s="317">
        <f t="shared" si="405"/>
        <v>1.025641026</v>
      </c>
      <c r="AB668" s="317">
        <f t="shared" ref="AB668:AF668" si="1338">IF(ISERROR((D668/E668-1)*100),"n/a",(D668/E668-1)*100)</f>
        <v>4</v>
      </c>
      <c r="AC668" s="318">
        <f t="shared" si="1338"/>
        <v>4.166666667</v>
      </c>
      <c r="AD668" s="318">
        <f t="shared" si="1338"/>
        <v>5.882352941</v>
      </c>
      <c r="AE668" s="318">
        <f t="shared" si="1338"/>
        <v>6.25</v>
      </c>
      <c r="AF668" s="318">
        <f t="shared" si="1338"/>
        <v>6.666666667</v>
      </c>
      <c r="AG668" s="318">
        <f t="shared" si="870"/>
        <v>13.20754717</v>
      </c>
      <c r="AH668" s="318">
        <f t="shared" si="871"/>
        <v>35.8974359</v>
      </c>
      <c r="AI668" s="318">
        <f t="shared" si="872"/>
        <v>116.6666667</v>
      </c>
      <c r="AJ668" s="318" t="str">
        <f t="shared" ref="AJ668:AT668" si="1339">IF(ISERROR((N668/O668-1)*100),"n/a",(N668/O668-1)*100)</f>
        <v>n/a</v>
      </c>
      <c r="AK668" s="318" t="str">
        <f t="shared" si="1339"/>
        <v>n/a</v>
      </c>
      <c r="AL668" s="318" t="str">
        <f t="shared" si="1339"/>
        <v>n/a</v>
      </c>
      <c r="AM668" s="318" t="str">
        <f t="shared" si="1339"/>
        <v>n/a</v>
      </c>
      <c r="AN668" s="318" t="str">
        <f t="shared" si="1339"/>
        <v>n/a</v>
      </c>
      <c r="AO668" s="318" t="str">
        <f t="shared" si="1339"/>
        <v>n/a</v>
      </c>
      <c r="AP668" s="318" t="str">
        <f t="shared" si="1339"/>
        <v>n/a</v>
      </c>
      <c r="AQ668" s="318" t="str">
        <f t="shared" si="1339"/>
        <v>n/a</v>
      </c>
      <c r="AR668" s="318" t="str">
        <f t="shared" si="1339"/>
        <v>n/a</v>
      </c>
      <c r="AS668" s="318" t="str">
        <f t="shared" si="1339"/>
        <v>n/a</v>
      </c>
      <c r="AT668" s="318" t="str">
        <f t="shared" si="1339"/>
        <v>n/a</v>
      </c>
      <c r="AU668" s="319">
        <f t="shared" si="9"/>
        <v>21.52921967</v>
      </c>
      <c r="AV668" s="320">
        <f t="shared" si="10"/>
        <v>37.17380242</v>
      </c>
    </row>
    <row r="669" ht="11.25" customHeight="1">
      <c r="A669" s="99" t="s">
        <v>1070</v>
      </c>
      <c r="B669" s="99" t="s">
        <v>1071</v>
      </c>
      <c r="C669" s="309">
        <v>3.93</v>
      </c>
      <c r="D669" s="310">
        <v>3.645</v>
      </c>
      <c r="E669" s="310">
        <v>3.115</v>
      </c>
      <c r="F669" s="309">
        <v>2.935</v>
      </c>
      <c r="G669" s="309">
        <v>2.675</v>
      </c>
      <c r="H669" s="309">
        <v>2.39</v>
      </c>
      <c r="I669" s="309">
        <v>2.09</v>
      </c>
      <c r="J669" s="322"/>
      <c r="K669" s="309">
        <v>1.79</v>
      </c>
      <c r="L669" s="323">
        <v>1.55</v>
      </c>
      <c r="M669" s="322"/>
      <c r="N669" s="356">
        <v>1.28</v>
      </c>
      <c r="O669" s="357">
        <v>1.16</v>
      </c>
      <c r="P669" s="325">
        <v>1.16</v>
      </c>
      <c r="Q669" s="324">
        <v>1.16</v>
      </c>
      <c r="R669" s="324">
        <v>0.965</v>
      </c>
      <c r="S669" s="324">
        <v>0.84</v>
      </c>
      <c r="T669" s="325">
        <v>0.66</v>
      </c>
      <c r="U669" s="325">
        <v>0.66</v>
      </c>
      <c r="V669" s="325">
        <v>0.66</v>
      </c>
      <c r="W669" s="324">
        <v>0.84</v>
      </c>
      <c r="X669" s="325">
        <v>1.02</v>
      </c>
      <c r="Y669" s="324">
        <v>1.035</v>
      </c>
      <c r="Z669" s="316">
        <f t="shared" si="3"/>
        <v>35.56</v>
      </c>
      <c r="AA669" s="317">
        <f t="shared" si="405"/>
        <v>7.818930041</v>
      </c>
      <c r="AB669" s="317">
        <f t="shared" ref="AB669:AF669" si="1340">IF(ISERROR((D669/E669-1)*100),"n/a",(D669/E669-1)*100)</f>
        <v>17.01444623</v>
      </c>
      <c r="AC669" s="318">
        <f t="shared" si="1340"/>
        <v>6.132879046</v>
      </c>
      <c r="AD669" s="318">
        <f t="shared" si="1340"/>
        <v>9.719626168</v>
      </c>
      <c r="AE669" s="318">
        <f t="shared" si="1340"/>
        <v>11.92468619</v>
      </c>
      <c r="AF669" s="318">
        <f t="shared" si="1340"/>
        <v>14.35406699</v>
      </c>
      <c r="AG669" s="318">
        <f t="shared" si="870"/>
        <v>16.75977654</v>
      </c>
      <c r="AH669" s="318">
        <f t="shared" si="871"/>
        <v>15.48387097</v>
      </c>
      <c r="AI669" s="318">
        <f t="shared" si="872"/>
        <v>21.09375</v>
      </c>
      <c r="AJ669" s="318">
        <f t="shared" ref="AJ669:AT669" si="1341">IF(ISERROR((N669/O669-1)*100),"n/a",(N669/O669-1)*100)</f>
        <v>10.34482759</v>
      </c>
      <c r="AK669" s="318">
        <f t="shared" si="1341"/>
        <v>0</v>
      </c>
      <c r="AL669" s="318">
        <f t="shared" si="1341"/>
        <v>0</v>
      </c>
      <c r="AM669" s="318">
        <f t="shared" si="1341"/>
        <v>20.20725389</v>
      </c>
      <c r="AN669" s="318">
        <f t="shared" si="1341"/>
        <v>14.88095238</v>
      </c>
      <c r="AO669" s="318">
        <f t="shared" si="1341"/>
        <v>27.27272727</v>
      </c>
      <c r="AP669" s="318">
        <f t="shared" si="1341"/>
        <v>0</v>
      </c>
      <c r="AQ669" s="318">
        <f t="shared" si="1341"/>
        <v>0</v>
      </c>
      <c r="AR669" s="318">
        <f t="shared" si="1341"/>
        <v>-21.42857143</v>
      </c>
      <c r="AS669" s="318">
        <f t="shared" si="1341"/>
        <v>-17.64705882</v>
      </c>
      <c r="AT669" s="318">
        <f t="shared" si="1341"/>
        <v>-1.449275362</v>
      </c>
      <c r="AU669" s="319">
        <f t="shared" si="9"/>
        <v>7.624144384</v>
      </c>
      <c r="AV669" s="320">
        <f t="shared" si="10"/>
        <v>12.32728807</v>
      </c>
    </row>
    <row r="670" ht="11.25" customHeight="1">
      <c r="A670" s="133" t="s">
        <v>1072</v>
      </c>
      <c r="B670" s="99" t="s">
        <v>1073</v>
      </c>
      <c r="C670" s="309">
        <v>0.42</v>
      </c>
      <c r="D670" s="310">
        <f>0.56*2/3</f>
        <v>0.3733333333</v>
      </c>
      <c r="E670" s="310">
        <v>0.3066666666666667</v>
      </c>
      <c r="F670" s="309">
        <v>0.26666666666666666</v>
      </c>
      <c r="G670" s="309">
        <v>0.21333333333333335</v>
      </c>
      <c r="H670" s="309">
        <v>0.18666666666666668</v>
      </c>
      <c r="I670" s="309">
        <v>0.16</v>
      </c>
      <c r="J670" s="322"/>
      <c r="K670" s="309">
        <v>0.14222222222222222</v>
      </c>
      <c r="L670" s="323">
        <v>0.12444444444444445</v>
      </c>
      <c r="M670" s="322"/>
      <c r="N670" s="356">
        <v>0.10666666666666667</v>
      </c>
      <c r="O670" s="356">
        <v>0.0829688888888889</v>
      </c>
      <c r="P670" s="324">
        <v>0.07466666666666667</v>
      </c>
      <c r="Q670" s="324">
        <v>0.05925333333333333</v>
      </c>
      <c r="R670" s="324">
        <v>0.04977777777777778</v>
      </c>
      <c r="S670" s="324">
        <v>0.03950222222222222</v>
      </c>
      <c r="T670" s="324">
        <v>0.03160888888888889</v>
      </c>
      <c r="U670" s="324">
        <v>0.026328888888888888</v>
      </c>
      <c r="V670" s="325">
        <v>0.017546666666666665</v>
      </c>
      <c r="W670" s="325">
        <v>0.017546666666666665</v>
      </c>
      <c r="X670" s="325">
        <v>0.017546666666666665</v>
      </c>
      <c r="Y670" s="325">
        <v>0.017546666666666665</v>
      </c>
      <c r="Z670" s="316">
        <f t="shared" si="3"/>
        <v>2.734293333</v>
      </c>
      <c r="AA670" s="317">
        <f t="shared" si="405"/>
        <v>12.5</v>
      </c>
      <c r="AB670" s="317">
        <f t="shared" ref="AB670:AF670" si="1342">IF(ISERROR((D670/E670-1)*100),"n/a",(D670/E670-1)*100)</f>
        <v>21.73913043</v>
      </c>
      <c r="AC670" s="318">
        <f t="shared" si="1342"/>
        <v>15</v>
      </c>
      <c r="AD670" s="318">
        <f t="shared" si="1342"/>
        <v>25</v>
      </c>
      <c r="AE670" s="318">
        <f t="shared" si="1342"/>
        <v>14.28571429</v>
      </c>
      <c r="AF670" s="318">
        <f t="shared" si="1342"/>
        <v>16.66666667</v>
      </c>
      <c r="AG670" s="318">
        <f t="shared" si="870"/>
        <v>12.5</v>
      </c>
      <c r="AH670" s="318">
        <f t="shared" si="871"/>
        <v>14.28571429</v>
      </c>
      <c r="AI670" s="318">
        <f t="shared" si="872"/>
        <v>16.66666667</v>
      </c>
      <c r="AJ670" s="318">
        <f t="shared" ref="AJ670:AT670" si="1343">IF(ISERROR((N670/O670-1)*100),"n/a",(N670/O670-1)*100)</f>
        <v>28.56224555</v>
      </c>
      <c r="AK670" s="318">
        <f t="shared" si="1343"/>
        <v>11.11904762</v>
      </c>
      <c r="AL670" s="318">
        <f t="shared" si="1343"/>
        <v>26.01260126</v>
      </c>
      <c r="AM670" s="318">
        <f t="shared" si="1343"/>
        <v>19.03571429</v>
      </c>
      <c r="AN670" s="318">
        <f t="shared" si="1343"/>
        <v>26.01260126</v>
      </c>
      <c r="AO670" s="318">
        <f t="shared" si="1343"/>
        <v>24.97187852</v>
      </c>
      <c r="AP670" s="318">
        <f t="shared" si="1343"/>
        <v>20.05401756</v>
      </c>
      <c r="AQ670" s="318">
        <f t="shared" si="1343"/>
        <v>50.05065856</v>
      </c>
      <c r="AR670" s="318">
        <f t="shared" si="1343"/>
        <v>0</v>
      </c>
      <c r="AS670" s="318">
        <f t="shared" si="1343"/>
        <v>0</v>
      </c>
      <c r="AT670" s="318">
        <f t="shared" si="1343"/>
        <v>0</v>
      </c>
      <c r="AU670" s="319">
        <f t="shared" si="9"/>
        <v>17.72313285</v>
      </c>
      <c r="AV670" s="320">
        <f t="shared" si="10"/>
        <v>11.47663753</v>
      </c>
    </row>
    <row r="671" ht="11.25" customHeight="1">
      <c r="A671" s="133" t="s">
        <v>426</v>
      </c>
      <c r="B671" s="99" t="s">
        <v>427</v>
      </c>
      <c r="C671" s="309">
        <v>1.85</v>
      </c>
      <c r="D671" s="310">
        <v>1.65</v>
      </c>
      <c r="E671" s="310">
        <v>1.4</v>
      </c>
      <c r="F671" s="309">
        <v>1.2</v>
      </c>
      <c r="G671" s="309">
        <v>1.0</v>
      </c>
      <c r="H671" s="309">
        <v>0.8</v>
      </c>
      <c r="I671" s="309">
        <v>0.66</v>
      </c>
      <c r="J671" s="322" t="s">
        <v>2154</v>
      </c>
      <c r="K671" s="309">
        <v>0.55</v>
      </c>
      <c r="L671" s="323">
        <v>0.44</v>
      </c>
      <c r="M671" s="322"/>
      <c r="N671" s="356">
        <v>0.38</v>
      </c>
      <c r="O671" s="356">
        <v>0.33</v>
      </c>
      <c r="P671" s="324">
        <v>0.29</v>
      </c>
      <c r="Q671" s="324">
        <v>0.26</v>
      </c>
      <c r="R671" s="324">
        <v>0.235</v>
      </c>
      <c r="S671" s="324">
        <v>0.21</v>
      </c>
      <c r="T671" s="324">
        <v>0.196</v>
      </c>
      <c r="U671" s="324">
        <v>0.176</v>
      </c>
      <c r="V671" s="324">
        <v>0.166</v>
      </c>
      <c r="W671" s="324">
        <v>0.15</v>
      </c>
      <c r="X671" s="324">
        <v>0.14</v>
      </c>
      <c r="Y671" s="324">
        <v>0.13</v>
      </c>
      <c r="Z671" s="316">
        <f t="shared" si="3"/>
        <v>12.213</v>
      </c>
      <c r="AA671" s="317">
        <f t="shared" si="405"/>
        <v>12.12121212</v>
      </c>
      <c r="AB671" s="317">
        <f t="shared" ref="AB671:AF671" si="1344">IF(ISERROR((D671/E671-1)*100),"n/a",(D671/E671-1)*100)</f>
        <v>17.85714286</v>
      </c>
      <c r="AC671" s="318">
        <f t="shared" si="1344"/>
        <v>16.66666667</v>
      </c>
      <c r="AD671" s="318">
        <f t="shared" si="1344"/>
        <v>20</v>
      </c>
      <c r="AE671" s="318">
        <f t="shared" si="1344"/>
        <v>25</v>
      </c>
      <c r="AF671" s="318">
        <f t="shared" si="1344"/>
        <v>21.21212121</v>
      </c>
      <c r="AG671" s="318">
        <f t="shared" si="870"/>
        <v>20</v>
      </c>
      <c r="AH671" s="318">
        <f t="shared" si="871"/>
        <v>25</v>
      </c>
      <c r="AI671" s="318">
        <f t="shared" si="872"/>
        <v>15.78947368</v>
      </c>
      <c r="AJ671" s="318">
        <f t="shared" ref="AJ671:AT671" si="1345">IF(ISERROR((N671/O671-1)*100),"n/a",(N671/O671-1)*100)</f>
        <v>15.15151515</v>
      </c>
      <c r="AK671" s="318">
        <f t="shared" si="1345"/>
        <v>13.79310345</v>
      </c>
      <c r="AL671" s="318">
        <f t="shared" si="1345"/>
        <v>11.53846154</v>
      </c>
      <c r="AM671" s="318">
        <f t="shared" si="1345"/>
        <v>10.63829787</v>
      </c>
      <c r="AN671" s="318">
        <f t="shared" si="1345"/>
        <v>11.9047619</v>
      </c>
      <c r="AO671" s="318">
        <f t="shared" si="1345"/>
        <v>7.142857143</v>
      </c>
      <c r="AP671" s="318">
        <f t="shared" si="1345"/>
        <v>11.36363636</v>
      </c>
      <c r="AQ671" s="318">
        <f t="shared" si="1345"/>
        <v>6.024096386</v>
      </c>
      <c r="AR671" s="318">
        <f t="shared" si="1345"/>
        <v>10.66666667</v>
      </c>
      <c r="AS671" s="318">
        <f t="shared" si="1345"/>
        <v>7.142857143</v>
      </c>
      <c r="AT671" s="318">
        <f t="shared" si="1345"/>
        <v>7.692307692</v>
      </c>
      <c r="AU671" s="319">
        <f t="shared" si="9"/>
        <v>14.33525889</v>
      </c>
      <c r="AV671" s="320">
        <f t="shared" si="10"/>
        <v>5.763363574</v>
      </c>
    </row>
    <row r="672" ht="11.25" customHeight="1">
      <c r="A672" s="122" t="s">
        <v>428</v>
      </c>
      <c r="B672" s="122" t="s">
        <v>429</v>
      </c>
      <c r="C672" s="309">
        <v>1.02</v>
      </c>
      <c r="D672" s="310">
        <v>0.9</v>
      </c>
      <c r="E672" s="330">
        <v>0.64</v>
      </c>
      <c r="F672" s="311">
        <v>0.54</v>
      </c>
      <c r="G672" s="311">
        <v>0.47</v>
      </c>
      <c r="H672" s="311">
        <v>0.4</v>
      </c>
      <c r="I672" s="311">
        <v>0.34</v>
      </c>
      <c r="J672" s="312"/>
      <c r="K672" s="311">
        <v>0.28</v>
      </c>
      <c r="L672" s="348">
        <v>0.22</v>
      </c>
      <c r="M672" s="312"/>
      <c r="N672" s="361">
        <v>0.16</v>
      </c>
      <c r="O672" s="361">
        <v>0.11</v>
      </c>
      <c r="P672" s="335">
        <v>0.095</v>
      </c>
      <c r="Q672" s="335">
        <v>0.075</v>
      </c>
      <c r="R672" s="315">
        <v>0.06</v>
      </c>
      <c r="S672" s="335">
        <v>0.0525</v>
      </c>
      <c r="T672" s="335">
        <v>0.043</v>
      </c>
      <c r="U672" s="335">
        <v>0.029</v>
      </c>
      <c r="V672" s="335">
        <v>0.024</v>
      </c>
      <c r="W672" s="335">
        <v>0.0215</v>
      </c>
      <c r="X672" s="335">
        <v>0.019</v>
      </c>
      <c r="Y672" s="335">
        <v>0.0165</v>
      </c>
      <c r="Z672" s="316">
        <f t="shared" si="3"/>
        <v>5.5155</v>
      </c>
      <c r="AA672" s="317">
        <f t="shared" si="405"/>
        <v>13.33333333</v>
      </c>
      <c r="AB672" s="317">
        <f t="shared" ref="AB672:AF672" si="1346">IF(ISERROR((D672/E672-1)*100),"n/a",(D672/E672-1)*100)</f>
        <v>40.625</v>
      </c>
      <c r="AC672" s="318">
        <f t="shared" si="1346"/>
        <v>18.51851852</v>
      </c>
      <c r="AD672" s="318">
        <f t="shared" si="1346"/>
        <v>14.89361702</v>
      </c>
      <c r="AE672" s="318">
        <f t="shared" si="1346"/>
        <v>17.5</v>
      </c>
      <c r="AF672" s="318">
        <f t="shared" si="1346"/>
        <v>17.64705882</v>
      </c>
      <c r="AG672" s="318">
        <f t="shared" si="870"/>
        <v>21.42857143</v>
      </c>
      <c r="AH672" s="318">
        <f t="shared" si="871"/>
        <v>27.27272727</v>
      </c>
      <c r="AI672" s="318">
        <f t="shared" si="872"/>
        <v>37.5</v>
      </c>
      <c r="AJ672" s="318">
        <f t="shared" ref="AJ672:AT672" si="1347">IF(ISERROR((N672/O672-1)*100),"n/a",(N672/O672-1)*100)</f>
        <v>45.45454545</v>
      </c>
      <c r="AK672" s="318">
        <f t="shared" si="1347"/>
        <v>15.78947368</v>
      </c>
      <c r="AL672" s="318">
        <f t="shared" si="1347"/>
        <v>26.66666667</v>
      </c>
      <c r="AM672" s="318">
        <f t="shared" si="1347"/>
        <v>25</v>
      </c>
      <c r="AN672" s="318">
        <f t="shared" si="1347"/>
        <v>14.28571429</v>
      </c>
      <c r="AO672" s="318">
        <f t="shared" si="1347"/>
        <v>22.09302326</v>
      </c>
      <c r="AP672" s="318">
        <f t="shared" si="1347"/>
        <v>48.27586207</v>
      </c>
      <c r="AQ672" s="318">
        <f t="shared" si="1347"/>
        <v>20.83333333</v>
      </c>
      <c r="AR672" s="318">
        <f t="shared" si="1347"/>
        <v>11.62790698</v>
      </c>
      <c r="AS672" s="318">
        <f t="shared" si="1347"/>
        <v>13.15789474</v>
      </c>
      <c r="AT672" s="318">
        <f t="shared" si="1347"/>
        <v>15.15151515</v>
      </c>
      <c r="AU672" s="319">
        <f t="shared" si="9"/>
        <v>23.3527381</v>
      </c>
      <c r="AV672" s="320">
        <f t="shared" si="10"/>
        <v>11.14269007</v>
      </c>
    </row>
    <row r="673" ht="11.25" customHeight="1">
      <c r="A673" s="99" t="s">
        <v>430</v>
      </c>
      <c r="B673" s="99" t="s">
        <v>431</v>
      </c>
      <c r="C673" s="309">
        <v>1.41</v>
      </c>
      <c r="D673" s="310">
        <v>1.31</v>
      </c>
      <c r="E673" s="316">
        <v>1.22</v>
      </c>
      <c r="F673" s="309">
        <v>1.125</v>
      </c>
      <c r="G673" s="309">
        <v>1.055</v>
      </c>
      <c r="H673" s="309">
        <v>0.98</v>
      </c>
      <c r="I673" s="309">
        <v>0.915</v>
      </c>
      <c r="J673" s="322" t="s">
        <v>2154</v>
      </c>
      <c r="K673" s="309">
        <v>0.87</v>
      </c>
      <c r="L673" s="323">
        <v>0.845</v>
      </c>
      <c r="M673" s="322"/>
      <c r="N673" s="356">
        <v>0.825</v>
      </c>
      <c r="O673" s="356">
        <v>0.805</v>
      </c>
      <c r="P673" s="324">
        <v>0.77</v>
      </c>
      <c r="Q673" s="324">
        <v>0.715</v>
      </c>
      <c r="R673" s="324">
        <v>0.655</v>
      </c>
      <c r="S673" s="324">
        <v>0.61</v>
      </c>
      <c r="T673" s="324">
        <v>0.57</v>
      </c>
      <c r="U673" s="324">
        <v>0.53</v>
      </c>
      <c r="V673" s="324">
        <v>0.505</v>
      </c>
      <c r="W673" s="325">
        <v>0.5</v>
      </c>
      <c r="X673" s="324">
        <v>0.4925</v>
      </c>
      <c r="Y673" s="324">
        <v>0.475</v>
      </c>
      <c r="Z673" s="316">
        <f t="shared" si="3"/>
        <v>17.1825</v>
      </c>
      <c r="AA673" s="317">
        <f t="shared" si="405"/>
        <v>7.633587786</v>
      </c>
      <c r="AB673" s="317">
        <f t="shared" ref="AB673:AF673" si="1348">IF(ISERROR((D673/E673-1)*100),"n/a",(D673/E673-1)*100)</f>
        <v>7.37704918</v>
      </c>
      <c r="AC673" s="318">
        <f t="shared" si="1348"/>
        <v>8.444444444</v>
      </c>
      <c r="AD673" s="318">
        <f t="shared" si="1348"/>
        <v>6.63507109</v>
      </c>
      <c r="AE673" s="318">
        <f t="shared" si="1348"/>
        <v>7.653061224</v>
      </c>
      <c r="AF673" s="318">
        <f t="shared" si="1348"/>
        <v>7.103825137</v>
      </c>
      <c r="AG673" s="318">
        <f t="shared" si="870"/>
        <v>5.172413793</v>
      </c>
      <c r="AH673" s="318">
        <f t="shared" si="871"/>
        <v>2.958579882</v>
      </c>
      <c r="AI673" s="318">
        <f t="shared" si="872"/>
        <v>2.424242424</v>
      </c>
      <c r="AJ673" s="318">
        <f t="shared" ref="AJ673:AT673" si="1349">IF(ISERROR((N673/O673-1)*100),"n/a",(N673/O673-1)*100)</f>
        <v>2.48447205</v>
      </c>
      <c r="AK673" s="318">
        <f t="shared" si="1349"/>
        <v>4.545454545</v>
      </c>
      <c r="AL673" s="318">
        <f t="shared" si="1349"/>
        <v>7.692307692</v>
      </c>
      <c r="AM673" s="318">
        <f t="shared" si="1349"/>
        <v>9.160305344</v>
      </c>
      <c r="AN673" s="318">
        <f t="shared" si="1349"/>
        <v>7.37704918</v>
      </c>
      <c r="AO673" s="318">
        <f t="shared" si="1349"/>
        <v>7.01754386</v>
      </c>
      <c r="AP673" s="318">
        <f t="shared" si="1349"/>
        <v>7.547169811</v>
      </c>
      <c r="AQ673" s="318">
        <f t="shared" si="1349"/>
        <v>4.95049505</v>
      </c>
      <c r="AR673" s="318">
        <f t="shared" si="1349"/>
        <v>1</v>
      </c>
      <c r="AS673" s="318">
        <f t="shared" si="1349"/>
        <v>1.52284264</v>
      </c>
      <c r="AT673" s="318">
        <f t="shared" si="1349"/>
        <v>3.684210526</v>
      </c>
      <c r="AU673" s="319">
        <f t="shared" si="9"/>
        <v>5.619206283</v>
      </c>
      <c r="AV673" s="320">
        <f t="shared" si="10"/>
        <v>2.501330042</v>
      </c>
    </row>
    <row r="674" ht="11.25" customHeight="1">
      <c r="A674" s="99" t="s">
        <v>1390</v>
      </c>
      <c r="B674" s="99" t="s">
        <v>1391</v>
      </c>
      <c r="C674" s="309">
        <v>2.2</v>
      </c>
      <c r="D674" s="310">
        <v>2.0</v>
      </c>
      <c r="E674" s="316">
        <v>1.8</v>
      </c>
      <c r="F674" s="309">
        <v>1.65</v>
      </c>
      <c r="G674" s="309">
        <v>1.6</v>
      </c>
      <c r="H674" s="309">
        <v>1.4</v>
      </c>
      <c r="I674" s="309">
        <v>1.26</v>
      </c>
      <c r="J674" s="322"/>
      <c r="K674" s="309">
        <v>0.8</v>
      </c>
      <c r="L674" s="323">
        <v>0.48</v>
      </c>
      <c r="M674" s="322"/>
      <c r="N674" s="357">
        <v>0.4</v>
      </c>
      <c r="O674" s="357">
        <v>0.4</v>
      </c>
      <c r="P674" s="324">
        <v>0.4</v>
      </c>
      <c r="Q674" s="324">
        <v>0.32</v>
      </c>
      <c r="R674" s="324">
        <v>0.22</v>
      </c>
      <c r="S674" s="324">
        <v>0.19</v>
      </c>
      <c r="T674" s="324">
        <v>0.13</v>
      </c>
      <c r="U674" s="325">
        <v>0.12</v>
      </c>
      <c r="V674" s="325">
        <v>0.12</v>
      </c>
      <c r="W674" s="324">
        <v>0.12</v>
      </c>
      <c r="X674" s="324">
        <v>0.11</v>
      </c>
      <c r="Y674" s="324">
        <v>0.09</v>
      </c>
      <c r="Z674" s="316">
        <f t="shared" si="3"/>
        <v>15.81</v>
      </c>
      <c r="AA674" s="317">
        <f t="shared" si="405"/>
        <v>10</v>
      </c>
      <c r="AB674" s="317">
        <f t="shared" ref="AB674:AF674" si="1350">IF(ISERROR((D674/E674-1)*100),"n/a",(D674/E674-1)*100)</f>
        <v>11.11111111</v>
      </c>
      <c r="AC674" s="318">
        <f t="shared" si="1350"/>
        <v>9.090909091</v>
      </c>
      <c r="AD674" s="318">
        <f t="shared" si="1350"/>
        <v>3.125</v>
      </c>
      <c r="AE674" s="318">
        <f t="shared" si="1350"/>
        <v>14.28571429</v>
      </c>
      <c r="AF674" s="318">
        <f t="shared" si="1350"/>
        <v>11.11111111</v>
      </c>
      <c r="AG674" s="318">
        <f t="shared" si="870"/>
        <v>57.5</v>
      </c>
      <c r="AH674" s="318">
        <f t="shared" si="871"/>
        <v>66.66666667</v>
      </c>
      <c r="AI674" s="318">
        <f t="shared" si="872"/>
        <v>20</v>
      </c>
      <c r="AJ674" s="318">
        <f t="shared" ref="AJ674:AT674" si="1351">IF(ISERROR((N674/O674-1)*100),"n/a",(N674/O674-1)*100)</f>
        <v>0</v>
      </c>
      <c r="AK674" s="318">
        <f t="shared" si="1351"/>
        <v>0</v>
      </c>
      <c r="AL674" s="318">
        <f t="shared" si="1351"/>
        <v>25</v>
      </c>
      <c r="AM674" s="318">
        <f t="shared" si="1351"/>
        <v>45.45454545</v>
      </c>
      <c r="AN674" s="318">
        <f t="shared" si="1351"/>
        <v>15.78947368</v>
      </c>
      <c r="AO674" s="318">
        <f t="shared" si="1351"/>
        <v>46.15384615</v>
      </c>
      <c r="AP674" s="318">
        <f t="shared" si="1351"/>
        <v>8.333333333</v>
      </c>
      <c r="AQ674" s="318">
        <f t="shared" si="1351"/>
        <v>0</v>
      </c>
      <c r="AR674" s="318">
        <f t="shared" si="1351"/>
        <v>0</v>
      </c>
      <c r="AS674" s="318">
        <f t="shared" si="1351"/>
        <v>9.090909091</v>
      </c>
      <c r="AT674" s="318">
        <f t="shared" si="1351"/>
        <v>22.22222222</v>
      </c>
      <c r="AU674" s="319">
        <f t="shared" si="9"/>
        <v>18.74674211</v>
      </c>
      <c r="AV674" s="320">
        <f t="shared" si="10"/>
        <v>19.84387755</v>
      </c>
    </row>
    <row r="675" ht="11.25" customHeight="1">
      <c r="A675" s="366" t="s">
        <v>1074</v>
      </c>
      <c r="B675" s="99" t="s">
        <v>1075</v>
      </c>
      <c r="C675" s="309">
        <v>1.53</v>
      </c>
      <c r="D675" s="310">
        <v>1.41</v>
      </c>
      <c r="E675" s="332">
        <v>1.305</v>
      </c>
      <c r="F675" s="309">
        <v>1.22</v>
      </c>
      <c r="G675" s="309">
        <v>1.14</v>
      </c>
      <c r="H675" s="309">
        <v>1.06</v>
      </c>
      <c r="I675" s="309">
        <v>0.965</v>
      </c>
      <c r="J675" s="322"/>
      <c r="K675" s="309">
        <v>0.895</v>
      </c>
      <c r="L675" s="323">
        <v>0.82</v>
      </c>
      <c r="M675" s="322"/>
      <c r="N675" s="356">
        <v>0.77</v>
      </c>
      <c r="O675" s="357">
        <v>0.76</v>
      </c>
      <c r="P675" s="324">
        <v>0.7</v>
      </c>
      <c r="Q675" s="324">
        <v>0.49001</v>
      </c>
      <c r="R675" s="324">
        <v>0.38666</v>
      </c>
      <c r="S675" s="324">
        <v>0.33333</v>
      </c>
      <c r="T675" s="324">
        <v>0.2</v>
      </c>
      <c r="U675" s="324">
        <v>0.04</v>
      </c>
      <c r="V675" s="325">
        <v>0.0</v>
      </c>
      <c r="W675" s="325">
        <v>0.0</v>
      </c>
      <c r="X675" s="325">
        <v>0.0</v>
      </c>
      <c r="Y675" s="325">
        <v>0.0</v>
      </c>
      <c r="Z675" s="316">
        <f t="shared" si="3"/>
        <v>14.025</v>
      </c>
      <c r="AA675" s="317">
        <f t="shared" si="405"/>
        <v>8.510638298</v>
      </c>
      <c r="AB675" s="317">
        <f t="shared" ref="AB675:AF675" si="1352">IF(ISERROR((D675/E675-1)*100),"n/a",(D675/E675-1)*100)</f>
        <v>8.045977011</v>
      </c>
      <c r="AC675" s="318">
        <f t="shared" si="1352"/>
        <v>6.967213115</v>
      </c>
      <c r="AD675" s="318">
        <f t="shared" si="1352"/>
        <v>7.01754386</v>
      </c>
      <c r="AE675" s="318">
        <f t="shared" si="1352"/>
        <v>7.547169811</v>
      </c>
      <c r="AF675" s="318">
        <f t="shared" si="1352"/>
        <v>9.844559585</v>
      </c>
      <c r="AG675" s="318">
        <f t="shared" si="870"/>
        <v>7.82122905</v>
      </c>
      <c r="AH675" s="318">
        <f t="shared" si="871"/>
        <v>9.146341463</v>
      </c>
      <c r="AI675" s="318">
        <f t="shared" si="872"/>
        <v>6.493506494</v>
      </c>
      <c r="AJ675" s="318">
        <f t="shared" ref="AJ675:AT675" si="1353">IF(ISERROR((N675/O675-1)*100),"n/a",(N675/O675-1)*100)</f>
        <v>1.315789474</v>
      </c>
      <c r="AK675" s="318">
        <f t="shared" si="1353"/>
        <v>8.571428571</v>
      </c>
      <c r="AL675" s="318">
        <f t="shared" si="1353"/>
        <v>42.85422746</v>
      </c>
      <c r="AM675" s="318">
        <f t="shared" si="1353"/>
        <v>26.72890912</v>
      </c>
      <c r="AN675" s="318">
        <f t="shared" si="1353"/>
        <v>15.99915999</v>
      </c>
      <c r="AO675" s="318">
        <f t="shared" si="1353"/>
        <v>66.665</v>
      </c>
      <c r="AP675" s="318">
        <f t="shared" si="1353"/>
        <v>400</v>
      </c>
      <c r="AQ675" s="318" t="str">
        <f t="shared" si="1353"/>
        <v>n/a</v>
      </c>
      <c r="AR675" s="318" t="str">
        <f t="shared" si="1353"/>
        <v>n/a</v>
      </c>
      <c r="AS675" s="318" t="str">
        <f t="shared" si="1353"/>
        <v>n/a</v>
      </c>
      <c r="AT675" s="318" t="str">
        <f t="shared" si="1353"/>
        <v>n/a</v>
      </c>
      <c r="AU675" s="319">
        <f t="shared" si="9"/>
        <v>39.59554333</v>
      </c>
      <c r="AV675" s="320">
        <f t="shared" si="10"/>
        <v>97.57637256</v>
      </c>
    </row>
    <row r="676" ht="11.25" customHeight="1">
      <c r="A676" s="181" t="s">
        <v>1076</v>
      </c>
      <c r="B676" s="122" t="s">
        <v>1077</v>
      </c>
      <c r="C676" s="309">
        <v>3.695</v>
      </c>
      <c r="D676" s="310">
        <v>3.4</v>
      </c>
      <c r="E676" s="310">
        <v>3.125</v>
      </c>
      <c r="F676" s="311">
        <v>2.8675</v>
      </c>
      <c r="G676" s="311">
        <v>2.615</v>
      </c>
      <c r="H676" s="311">
        <v>2.365</v>
      </c>
      <c r="I676" s="311">
        <v>2.15</v>
      </c>
      <c r="J676" s="312"/>
      <c r="K676" s="311">
        <v>1.93</v>
      </c>
      <c r="L676" s="348">
        <v>1.665</v>
      </c>
      <c r="M676" s="312"/>
      <c r="N676" s="361">
        <v>1.435</v>
      </c>
      <c r="O676" s="361">
        <v>1.21</v>
      </c>
      <c r="P676" s="335">
        <v>1.095</v>
      </c>
      <c r="Q676" s="335">
        <v>1.005</v>
      </c>
      <c r="R676" s="335">
        <v>0.94</v>
      </c>
      <c r="S676" s="335">
        <v>0.86</v>
      </c>
      <c r="T676" s="315">
        <v>0.8</v>
      </c>
      <c r="U676" s="335">
        <v>0.8</v>
      </c>
      <c r="V676" s="335">
        <v>0.2006</v>
      </c>
      <c r="W676" s="315">
        <v>8.0E-4</v>
      </c>
      <c r="X676" s="315">
        <v>8.0E-4</v>
      </c>
      <c r="Y676" s="315">
        <v>8.0E-4</v>
      </c>
      <c r="Z676" s="316">
        <f t="shared" si="3"/>
        <v>32.1605</v>
      </c>
      <c r="AA676" s="317">
        <f t="shared" si="405"/>
        <v>8.676470588</v>
      </c>
      <c r="AB676" s="317">
        <f t="shared" ref="AB676:AF676" si="1354">IF(ISERROR((D676/E676-1)*100),"n/a",(D676/E676-1)*100)</f>
        <v>8.8</v>
      </c>
      <c r="AC676" s="318">
        <f t="shared" si="1354"/>
        <v>8.97994769</v>
      </c>
      <c r="AD676" s="318">
        <f t="shared" si="1354"/>
        <v>9.65583174</v>
      </c>
      <c r="AE676" s="318">
        <f t="shared" si="1354"/>
        <v>10.57082452</v>
      </c>
      <c r="AF676" s="318">
        <f t="shared" si="1354"/>
        <v>10</v>
      </c>
      <c r="AG676" s="318">
        <f t="shared" si="870"/>
        <v>11.39896373</v>
      </c>
      <c r="AH676" s="318">
        <f t="shared" si="871"/>
        <v>15.91591592</v>
      </c>
      <c r="AI676" s="318">
        <f t="shared" si="872"/>
        <v>16.02787456</v>
      </c>
      <c r="AJ676" s="318">
        <f t="shared" ref="AJ676:AT676" si="1355">IF(ISERROR((N676/O676-1)*100),"n/a",(N676/O676-1)*100)</f>
        <v>18.59504132</v>
      </c>
      <c r="AK676" s="318">
        <f t="shared" si="1355"/>
        <v>10.50228311</v>
      </c>
      <c r="AL676" s="318">
        <f t="shared" si="1355"/>
        <v>8.955223881</v>
      </c>
      <c r="AM676" s="318">
        <f t="shared" si="1355"/>
        <v>6.914893617</v>
      </c>
      <c r="AN676" s="318">
        <f t="shared" si="1355"/>
        <v>9.302325581</v>
      </c>
      <c r="AO676" s="318">
        <f t="shared" si="1355"/>
        <v>7.5</v>
      </c>
      <c r="AP676" s="318">
        <f t="shared" si="1355"/>
        <v>0</v>
      </c>
      <c r="AQ676" s="318">
        <f t="shared" si="1355"/>
        <v>298.8035892</v>
      </c>
      <c r="AR676" s="318">
        <f t="shared" si="1355"/>
        <v>24975</v>
      </c>
      <c r="AS676" s="318">
        <f t="shared" si="1355"/>
        <v>0</v>
      </c>
      <c r="AT676" s="318">
        <f t="shared" si="1355"/>
        <v>0</v>
      </c>
      <c r="AU676" s="319">
        <f t="shared" si="9"/>
        <v>1271.779959</v>
      </c>
      <c r="AV676" s="320">
        <f t="shared" si="10"/>
        <v>5579.536524</v>
      </c>
    </row>
    <row r="677" ht="11.25" customHeight="1">
      <c r="A677" s="133" t="s">
        <v>1790</v>
      </c>
      <c r="B677" s="99" t="s">
        <v>1791</v>
      </c>
      <c r="C677" s="309">
        <v>0.52</v>
      </c>
      <c r="D677" s="310">
        <v>0.44</v>
      </c>
      <c r="E677" s="310">
        <v>0.36</v>
      </c>
      <c r="F677" s="309">
        <v>0.28</v>
      </c>
      <c r="G677" s="309">
        <v>0.24</v>
      </c>
      <c r="H677" s="309">
        <v>0.2</v>
      </c>
      <c r="I677" s="309">
        <v>0.12</v>
      </c>
      <c r="J677" s="322"/>
      <c r="K677" s="328">
        <v>0.0</v>
      </c>
      <c r="L677" s="326">
        <v>0.0</v>
      </c>
      <c r="M677" s="322"/>
      <c r="N677" s="357">
        <v>0.0</v>
      </c>
      <c r="O677" s="357">
        <v>0.0</v>
      </c>
      <c r="P677" s="325">
        <v>0.0</v>
      </c>
      <c r="Q677" s="325">
        <v>0.0</v>
      </c>
      <c r="R677" s="325">
        <v>0.0</v>
      </c>
      <c r="S677" s="325">
        <v>0.0</v>
      </c>
      <c r="T677" s="325">
        <v>0.0</v>
      </c>
      <c r="U677" s="325">
        <v>0.0</v>
      </c>
      <c r="V677" s="325">
        <v>0.0</v>
      </c>
      <c r="W677" s="325">
        <v>0.0</v>
      </c>
      <c r="X677" s="325">
        <v>0.0</v>
      </c>
      <c r="Y677" s="325">
        <v>0.0</v>
      </c>
      <c r="Z677" s="316">
        <f t="shared" si="3"/>
        <v>2.16</v>
      </c>
      <c r="AA677" s="317">
        <f t="shared" si="405"/>
        <v>18.18181818</v>
      </c>
      <c r="AB677" s="317">
        <f t="shared" ref="AB677:AF677" si="1356">IF(ISERROR((D677/E677-1)*100),"n/a",(D677/E677-1)*100)</f>
        <v>22.22222222</v>
      </c>
      <c r="AC677" s="318">
        <f t="shared" si="1356"/>
        <v>28.57142857</v>
      </c>
      <c r="AD677" s="318">
        <f t="shared" si="1356"/>
        <v>16.66666667</v>
      </c>
      <c r="AE677" s="318">
        <f t="shared" si="1356"/>
        <v>20</v>
      </c>
      <c r="AF677" s="318">
        <f t="shared" si="1356"/>
        <v>66.66666667</v>
      </c>
      <c r="AG677" s="318" t="str">
        <f t="shared" si="870"/>
        <v>n/a</v>
      </c>
      <c r="AH677" s="318" t="str">
        <f t="shared" si="871"/>
        <v>n/a</v>
      </c>
      <c r="AI677" s="318" t="str">
        <f t="shared" si="872"/>
        <v>n/a</v>
      </c>
      <c r="AJ677" s="318" t="str">
        <f t="shared" ref="AJ677:AT677" si="1357">IF(ISERROR((N677/O677-1)*100),"n/a",(N677/O677-1)*100)</f>
        <v>n/a</v>
      </c>
      <c r="AK677" s="318" t="str">
        <f t="shared" si="1357"/>
        <v>n/a</v>
      </c>
      <c r="AL677" s="318" t="str">
        <f t="shared" si="1357"/>
        <v>n/a</v>
      </c>
      <c r="AM677" s="318" t="str">
        <f t="shared" si="1357"/>
        <v>n/a</v>
      </c>
      <c r="AN677" s="318" t="str">
        <f t="shared" si="1357"/>
        <v>n/a</v>
      </c>
      <c r="AO677" s="318" t="str">
        <f t="shared" si="1357"/>
        <v>n/a</v>
      </c>
      <c r="AP677" s="318" t="str">
        <f t="shared" si="1357"/>
        <v>n/a</v>
      </c>
      <c r="AQ677" s="318" t="str">
        <f t="shared" si="1357"/>
        <v>n/a</v>
      </c>
      <c r="AR677" s="318" t="str">
        <f t="shared" si="1357"/>
        <v>n/a</v>
      </c>
      <c r="AS677" s="318" t="str">
        <f t="shared" si="1357"/>
        <v>n/a</v>
      </c>
      <c r="AT677" s="318" t="str">
        <f t="shared" si="1357"/>
        <v>n/a</v>
      </c>
      <c r="AU677" s="319">
        <f t="shared" si="9"/>
        <v>28.71813372</v>
      </c>
      <c r="AV677" s="320">
        <f t="shared" si="10"/>
        <v>19.05028714</v>
      </c>
    </row>
    <row r="678" ht="11.25" customHeight="1">
      <c r="A678" s="382" t="s">
        <v>1975</v>
      </c>
      <c r="B678" s="99" t="s">
        <v>1976</v>
      </c>
      <c r="C678" s="309">
        <v>0.17</v>
      </c>
      <c r="D678" s="310">
        <v>0.13</v>
      </c>
      <c r="E678" s="310">
        <v>0.085</v>
      </c>
      <c r="F678" s="309">
        <v>0.0775</v>
      </c>
      <c r="G678" s="309">
        <v>0.0387</v>
      </c>
      <c r="H678" s="349">
        <v>0.0</v>
      </c>
      <c r="I678" s="349">
        <v>0.0</v>
      </c>
      <c r="J678" s="322"/>
      <c r="K678" s="349">
        <v>0.0</v>
      </c>
      <c r="L678" s="327">
        <v>0.0</v>
      </c>
      <c r="M678" s="322"/>
      <c r="N678" s="357">
        <v>0.0</v>
      </c>
      <c r="O678" s="357">
        <v>0.0</v>
      </c>
      <c r="P678" s="325">
        <v>0.0</v>
      </c>
      <c r="Q678" s="325">
        <v>0.0</v>
      </c>
      <c r="R678" s="325">
        <v>0.0</v>
      </c>
      <c r="S678" s="325">
        <v>0.0</v>
      </c>
      <c r="T678" s="325">
        <v>0.0</v>
      </c>
      <c r="U678" s="325">
        <v>0.0</v>
      </c>
      <c r="V678" s="325">
        <v>0.0</v>
      </c>
      <c r="W678" s="325">
        <v>0.0</v>
      </c>
      <c r="X678" s="325">
        <v>0.0</v>
      </c>
      <c r="Y678" s="325">
        <v>0.0</v>
      </c>
      <c r="Z678" s="316">
        <f t="shared" si="3"/>
        <v>0.5012</v>
      </c>
      <c r="AA678" s="317">
        <f t="shared" si="405"/>
        <v>30.76923077</v>
      </c>
      <c r="AB678" s="317">
        <f t="shared" ref="AB678:AF678" si="1358">IF(ISERROR((D678/E678-1)*100),"n/a",(D678/E678-1)*100)</f>
        <v>52.94117647</v>
      </c>
      <c r="AC678" s="318">
        <f t="shared" si="1358"/>
        <v>9.677419355</v>
      </c>
      <c r="AD678" s="318">
        <f t="shared" si="1358"/>
        <v>100.2583979</v>
      </c>
      <c r="AE678" s="318" t="str">
        <f t="shared" si="1358"/>
        <v>n/a</v>
      </c>
      <c r="AF678" s="318" t="str">
        <f t="shared" si="1358"/>
        <v>n/a</v>
      </c>
      <c r="AG678" s="318" t="str">
        <f t="shared" si="870"/>
        <v>n/a</v>
      </c>
      <c r="AH678" s="318" t="str">
        <f t="shared" si="871"/>
        <v>n/a</v>
      </c>
      <c r="AI678" s="318" t="str">
        <f t="shared" si="872"/>
        <v>n/a</v>
      </c>
      <c r="AJ678" s="318" t="str">
        <f t="shared" ref="AJ678:AT678" si="1359">IF(ISERROR((N678/O678-1)*100),"n/a",(N678/O678-1)*100)</f>
        <v>n/a</v>
      </c>
      <c r="AK678" s="318" t="str">
        <f t="shared" si="1359"/>
        <v>n/a</v>
      </c>
      <c r="AL678" s="318" t="str">
        <f t="shared" si="1359"/>
        <v>n/a</v>
      </c>
      <c r="AM678" s="318" t="str">
        <f t="shared" si="1359"/>
        <v>n/a</v>
      </c>
      <c r="AN678" s="318" t="str">
        <f t="shared" si="1359"/>
        <v>n/a</v>
      </c>
      <c r="AO678" s="318" t="str">
        <f t="shared" si="1359"/>
        <v>n/a</v>
      </c>
      <c r="AP678" s="318" t="str">
        <f t="shared" si="1359"/>
        <v>n/a</v>
      </c>
      <c r="AQ678" s="318" t="str">
        <f t="shared" si="1359"/>
        <v>n/a</v>
      </c>
      <c r="AR678" s="318" t="str">
        <f t="shared" si="1359"/>
        <v>n/a</v>
      </c>
      <c r="AS678" s="318" t="str">
        <f t="shared" si="1359"/>
        <v>n/a</v>
      </c>
      <c r="AT678" s="318" t="str">
        <f t="shared" si="1359"/>
        <v>n/a</v>
      </c>
      <c r="AU678" s="319">
        <f t="shared" si="9"/>
        <v>48.41155613</v>
      </c>
      <c r="AV678" s="320">
        <f t="shared" si="10"/>
        <v>38.81665219</v>
      </c>
    </row>
    <row r="679" ht="11.25" customHeight="1">
      <c r="A679" s="99" t="s">
        <v>2112</v>
      </c>
      <c r="B679" s="99" t="s">
        <v>2113</v>
      </c>
      <c r="C679" s="309">
        <v>2.18</v>
      </c>
      <c r="D679" s="310">
        <v>2.06</v>
      </c>
      <c r="E679" s="310">
        <v>1.9</v>
      </c>
      <c r="F679" s="310">
        <v>1.7</v>
      </c>
      <c r="G679" s="310">
        <v>1.18</v>
      </c>
      <c r="H679" s="328">
        <v>0.0</v>
      </c>
      <c r="I679" s="328">
        <v>0.0</v>
      </c>
      <c r="J679" s="322"/>
      <c r="K679" s="328">
        <v>0.0</v>
      </c>
      <c r="L679" s="326">
        <v>0.0</v>
      </c>
      <c r="M679" s="322"/>
      <c r="N679" s="357">
        <v>0.0</v>
      </c>
      <c r="O679" s="357">
        <v>0.0</v>
      </c>
      <c r="P679" s="325">
        <v>0.0</v>
      </c>
      <c r="Q679" s="325">
        <v>0.0</v>
      </c>
      <c r="R679" s="325">
        <v>0.0</v>
      </c>
      <c r="S679" s="325">
        <v>0.0</v>
      </c>
      <c r="T679" s="325">
        <v>0.0</v>
      </c>
      <c r="U679" s="325">
        <v>0.0</v>
      </c>
      <c r="V679" s="325">
        <v>0.0</v>
      </c>
      <c r="W679" s="325">
        <v>0.0</v>
      </c>
      <c r="X679" s="325">
        <v>0.0</v>
      </c>
      <c r="Y679" s="325">
        <v>0.0</v>
      </c>
      <c r="Z679" s="316">
        <f t="shared" si="3"/>
        <v>9.02</v>
      </c>
      <c r="AA679" s="317">
        <f t="shared" si="405"/>
        <v>5.825242718</v>
      </c>
      <c r="AB679" s="317">
        <f t="shared" ref="AB679:AF679" si="1360">IF(ISERROR((D679/E679-1)*100),"n/a",(D679/E679-1)*100)</f>
        <v>8.421052632</v>
      </c>
      <c r="AC679" s="318">
        <f t="shared" si="1360"/>
        <v>11.76470588</v>
      </c>
      <c r="AD679" s="318">
        <f t="shared" si="1360"/>
        <v>44.06779661</v>
      </c>
      <c r="AE679" s="318" t="str">
        <f t="shared" si="1360"/>
        <v>n/a</v>
      </c>
      <c r="AF679" s="318" t="str">
        <f t="shared" si="1360"/>
        <v>n/a</v>
      </c>
      <c r="AG679" s="318" t="str">
        <f t="shared" si="870"/>
        <v>n/a</v>
      </c>
      <c r="AH679" s="318" t="str">
        <f t="shared" si="871"/>
        <v>n/a</v>
      </c>
      <c r="AI679" s="318" t="str">
        <f t="shared" si="872"/>
        <v>n/a</v>
      </c>
      <c r="AJ679" s="318" t="str">
        <f t="shared" ref="AJ679:AT679" si="1361">IF(ISERROR((N679/O679-1)*100),"n/a",(N679/O679-1)*100)</f>
        <v>n/a</v>
      </c>
      <c r="AK679" s="318" t="str">
        <f t="shared" si="1361"/>
        <v>n/a</v>
      </c>
      <c r="AL679" s="318" t="str">
        <f t="shared" si="1361"/>
        <v>n/a</v>
      </c>
      <c r="AM679" s="318" t="str">
        <f t="shared" si="1361"/>
        <v>n/a</v>
      </c>
      <c r="AN679" s="318" t="str">
        <f t="shared" si="1361"/>
        <v>n/a</v>
      </c>
      <c r="AO679" s="318" t="str">
        <f t="shared" si="1361"/>
        <v>n/a</v>
      </c>
      <c r="AP679" s="318" t="str">
        <f t="shared" si="1361"/>
        <v>n/a</v>
      </c>
      <c r="AQ679" s="318" t="str">
        <f t="shared" si="1361"/>
        <v>n/a</v>
      </c>
      <c r="AR679" s="318" t="str">
        <f t="shared" si="1361"/>
        <v>n/a</v>
      </c>
      <c r="AS679" s="318" t="str">
        <f t="shared" si="1361"/>
        <v>n/a</v>
      </c>
      <c r="AT679" s="318" t="str">
        <f t="shared" si="1361"/>
        <v>n/a</v>
      </c>
      <c r="AU679" s="319">
        <f t="shared" si="9"/>
        <v>17.51969946</v>
      </c>
      <c r="AV679" s="320">
        <f t="shared" si="10"/>
        <v>17.86492939</v>
      </c>
    </row>
    <row r="680" ht="11.25" customHeight="1">
      <c r="A680" s="366" t="s">
        <v>1392</v>
      </c>
      <c r="B680" s="331" t="s">
        <v>1393</v>
      </c>
      <c r="C680" s="309">
        <v>1.18</v>
      </c>
      <c r="D680" s="310">
        <v>1.1</v>
      </c>
      <c r="E680" s="349">
        <v>1.04</v>
      </c>
      <c r="F680" s="337">
        <v>0.98</v>
      </c>
      <c r="G680" s="337">
        <v>0.9</v>
      </c>
      <c r="H680" s="337">
        <v>0.76</v>
      </c>
      <c r="I680" s="337">
        <v>0.64</v>
      </c>
      <c r="J680" s="338"/>
      <c r="K680" s="337">
        <v>0.48</v>
      </c>
      <c r="L680" s="339">
        <v>0.34</v>
      </c>
      <c r="M680" s="338"/>
      <c r="N680" s="364">
        <v>0.04</v>
      </c>
      <c r="O680" s="364">
        <v>0.37</v>
      </c>
      <c r="P680" s="341">
        <v>0.96</v>
      </c>
      <c r="Q680" s="341">
        <v>0.92</v>
      </c>
      <c r="R680" s="341">
        <v>0.88</v>
      </c>
      <c r="S680" s="341">
        <v>0.84</v>
      </c>
      <c r="T680" s="341">
        <v>0.78</v>
      </c>
      <c r="U680" s="341">
        <v>0.74</v>
      </c>
      <c r="V680" s="341">
        <v>0.69</v>
      </c>
      <c r="W680" s="341">
        <v>0.60667</v>
      </c>
      <c r="X680" s="341">
        <v>0.54</v>
      </c>
      <c r="Y680" s="341">
        <v>0.5</v>
      </c>
      <c r="Z680" s="316">
        <f t="shared" si="3"/>
        <v>15.28667</v>
      </c>
      <c r="AA680" s="317">
        <f t="shared" si="405"/>
        <v>7.272727273</v>
      </c>
      <c r="AB680" s="317">
        <f t="shared" ref="AB680:AF680" si="1362">IF(ISERROR((D680/E680-1)*100),"n/a",(D680/E680-1)*100)</f>
        <v>5.769230769</v>
      </c>
      <c r="AC680" s="318">
        <f t="shared" si="1362"/>
        <v>6.12244898</v>
      </c>
      <c r="AD680" s="318">
        <f t="shared" si="1362"/>
        <v>8.888888889</v>
      </c>
      <c r="AE680" s="318">
        <f t="shared" si="1362"/>
        <v>18.42105263</v>
      </c>
      <c r="AF680" s="318">
        <f t="shared" si="1362"/>
        <v>18.75</v>
      </c>
      <c r="AG680" s="318">
        <f t="shared" si="870"/>
        <v>33.33333333</v>
      </c>
      <c r="AH680" s="318">
        <f t="shared" si="871"/>
        <v>41.17647059</v>
      </c>
      <c r="AI680" s="318">
        <f t="shared" si="872"/>
        <v>750</v>
      </c>
      <c r="AJ680" s="318">
        <f t="shared" ref="AJ680:AT680" si="1363">IF(ISERROR((N680/O680-1)*100),"n/a",(N680/O680-1)*100)</f>
        <v>-89.18918919</v>
      </c>
      <c r="AK680" s="318">
        <f t="shared" si="1363"/>
        <v>-61.45833333</v>
      </c>
      <c r="AL680" s="318">
        <f t="shared" si="1363"/>
        <v>4.347826087</v>
      </c>
      <c r="AM680" s="318">
        <f t="shared" si="1363"/>
        <v>4.545454545</v>
      </c>
      <c r="AN680" s="318">
        <f t="shared" si="1363"/>
        <v>4.761904762</v>
      </c>
      <c r="AO680" s="318">
        <f t="shared" si="1363"/>
        <v>7.692307692</v>
      </c>
      <c r="AP680" s="318">
        <f t="shared" si="1363"/>
        <v>5.405405405</v>
      </c>
      <c r="AQ680" s="318">
        <f t="shared" si="1363"/>
        <v>7.246376812</v>
      </c>
      <c r="AR680" s="318">
        <f t="shared" si="1363"/>
        <v>13.73563882</v>
      </c>
      <c r="AS680" s="318">
        <f t="shared" si="1363"/>
        <v>12.3462963</v>
      </c>
      <c r="AT680" s="318">
        <f t="shared" si="1363"/>
        <v>8</v>
      </c>
      <c r="AU680" s="319">
        <f t="shared" si="9"/>
        <v>40.35839202</v>
      </c>
      <c r="AV680" s="320">
        <f t="shared" si="10"/>
        <v>169.5138971</v>
      </c>
    </row>
    <row r="681" ht="11.25" customHeight="1">
      <c r="A681" s="181" t="s">
        <v>1792</v>
      </c>
      <c r="B681" s="122" t="s">
        <v>1793</v>
      </c>
      <c r="C681" s="309">
        <v>0.36</v>
      </c>
      <c r="D681" s="310">
        <v>0.32</v>
      </c>
      <c r="E681" s="330">
        <v>0.28</v>
      </c>
      <c r="F681" s="311">
        <v>0.24</v>
      </c>
      <c r="G681" s="311">
        <v>0.2</v>
      </c>
      <c r="H681" s="311">
        <v>0.16</v>
      </c>
      <c r="I681" s="311">
        <v>0.12</v>
      </c>
      <c r="J681" s="312"/>
      <c r="K681" s="334">
        <v>0.0</v>
      </c>
      <c r="L681" s="313">
        <v>0.0</v>
      </c>
      <c r="M681" s="312"/>
      <c r="N681" s="391">
        <v>0.0</v>
      </c>
      <c r="O681" s="391">
        <v>0.36</v>
      </c>
      <c r="P681" s="335">
        <v>0.34</v>
      </c>
      <c r="Q681" s="335">
        <v>0.26</v>
      </c>
      <c r="R681" s="335">
        <v>0.21</v>
      </c>
      <c r="S681" s="335">
        <v>0.2</v>
      </c>
      <c r="T681" s="315">
        <v>0.0</v>
      </c>
      <c r="U681" s="315">
        <v>0.0</v>
      </c>
      <c r="V681" s="315">
        <v>0.26</v>
      </c>
      <c r="W681" s="335">
        <v>0.49</v>
      </c>
      <c r="X681" s="335">
        <v>0.44</v>
      </c>
      <c r="Y681" s="335">
        <v>0.4</v>
      </c>
      <c r="Z681" s="316">
        <f t="shared" si="3"/>
        <v>4.64</v>
      </c>
      <c r="AA681" s="317">
        <f t="shared" si="405"/>
        <v>12.5</v>
      </c>
      <c r="AB681" s="317">
        <f t="shared" ref="AB681:AF681" si="1364">IF(ISERROR((D681/E681-1)*100),"n/a",(D681/E681-1)*100)</f>
        <v>14.28571429</v>
      </c>
      <c r="AC681" s="318">
        <f t="shared" si="1364"/>
        <v>16.66666667</v>
      </c>
      <c r="AD681" s="318">
        <f t="shared" si="1364"/>
        <v>20</v>
      </c>
      <c r="AE681" s="318">
        <f t="shared" si="1364"/>
        <v>25</v>
      </c>
      <c r="AF681" s="318">
        <f t="shared" si="1364"/>
        <v>33.33333333</v>
      </c>
      <c r="AG681" s="318" t="str">
        <f t="shared" si="870"/>
        <v>n/a</v>
      </c>
      <c r="AH681" s="318" t="str">
        <f t="shared" si="871"/>
        <v>n/a</v>
      </c>
      <c r="AI681" s="318" t="str">
        <f t="shared" si="872"/>
        <v>n/a</v>
      </c>
      <c r="AJ681" s="318">
        <f t="shared" ref="AJ681:AT681" si="1365">IF(ISERROR((N681/O681-1)*100),"n/a",(N681/O681-1)*100)</f>
        <v>-100</v>
      </c>
      <c r="AK681" s="318">
        <f t="shared" si="1365"/>
        <v>5.882352941</v>
      </c>
      <c r="AL681" s="318">
        <f t="shared" si="1365"/>
        <v>30.76923077</v>
      </c>
      <c r="AM681" s="318">
        <f t="shared" si="1365"/>
        <v>23.80952381</v>
      </c>
      <c r="AN681" s="318">
        <f t="shared" si="1365"/>
        <v>5</v>
      </c>
      <c r="AO681" s="318" t="str">
        <f t="shared" si="1365"/>
        <v>n/a</v>
      </c>
      <c r="AP681" s="318" t="str">
        <f t="shared" si="1365"/>
        <v>n/a</v>
      </c>
      <c r="AQ681" s="318">
        <f t="shared" si="1365"/>
        <v>-100</v>
      </c>
      <c r="AR681" s="318">
        <f t="shared" si="1365"/>
        <v>-46.93877551</v>
      </c>
      <c r="AS681" s="318">
        <f t="shared" si="1365"/>
        <v>11.36363636</v>
      </c>
      <c r="AT681" s="318">
        <f t="shared" si="1365"/>
        <v>10</v>
      </c>
      <c r="AU681" s="319">
        <f t="shared" si="9"/>
        <v>-2.555221156</v>
      </c>
      <c r="AV681" s="320">
        <f t="shared" si="10"/>
        <v>43.65604616</v>
      </c>
    </row>
    <row r="682" ht="11.25" customHeight="1">
      <c r="A682" s="133" t="s">
        <v>1394</v>
      </c>
      <c r="B682" s="99" t="s">
        <v>1395</v>
      </c>
      <c r="C682" s="309">
        <v>0.8</v>
      </c>
      <c r="D682" s="310">
        <v>0.74</v>
      </c>
      <c r="E682" s="327">
        <v>0.72</v>
      </c>
      <c r="F682" s="309">
        <v>0.705</v>
      </c>
      <c r="G682" s="328">
        <v>0.66</v>
      </c>
      <c r="H682" s="309">
        <v>0.63</v>
      </c>
      <c r="I682" s="328">
        <v>0.6</v>
      </c>
      <c r="J682" s="322"/>
      <c r="K682" s="309">
        <v>0.54</v>
      </c>
      <c r="L682" s="323">
        <v>0.48</v>
      </c>
      <c r="M682" s="322"/>
      <c r="N682" s="356">
        <v>0.43</v>
      </c>
      <c r="O682" s="357">
        <v>0.2</v>
      </c>
      <c r="P682" s="324">
        <v>0.775</v>
      </c>
      <c r="Q682" s="324">
        <v>0.45</v>
      </c>
      <c r="R682" s="324">
        <v>0.3</v>
      </c>
      <c r="S682" s="324">
        <v>0.225</v>
      </c>
      <c r="T682" s="324">
        <v>0.05</v>
      </c>
      <c r="U682" s="325">
        <v>0.0</v>
      </c>
      <c r="V682" s="325">
        <v>0.0</v>
      </c>
      <c r="W682" s="325">
        <v>0.0</v>
      </c>
      <c r="X682" s="325">
        <v>0.0</v>
      </c>
      <c r="Y682" s="325">
        <v>0.0</v>
      </c>
      <c r="Z682" s="316">
        <f t="shared" si="3"/>
        <v>8.305</v>
      </c>
      <c r="AA682" s="317">
        <f t="shared" si="405"/>
        <v>8.108108108</v>
      </c>
      <c r="AB682" s="317">
        <f t="shared" ref="AB682:AF682" si="1366">IF(ISERROR((D682/E682-1)*100),"n/a",(D682/E682-1)*100)</f>
        <v>2.777777778</v>
      </c>
      <c r="AC682" s="318">
        <f t="shared" si="1366"/>
        <v>2.127659574</v>
      </c>
      <c r="AD682" s="318">
        <f t="shared" si="1366"/>
        <v>6.818181818</v>
      </c>
      <c r="AE682" s="318">
        <f t="shared" si="1366"/>
        <v>4.761904762</v>
      </c>
      <c r="AF682" s="318">
        <f t="shared" si="1366"/>
        <v>5</v>
      </c>
      <c r="AG682" s="318">
        <f t="shared" si="870"/>
        <v>11.11111111</v>
      </c>
      <c r="AH682" s="318">
        <f t="shared" si="871"/>
        <v>12.5</v>
      </c>
      <c r="AI682" s="318">
        <f t="shared" si="872"/>
        <v>11.62790698</v>
      </c>
      <c r="AJ682" s="318">
        <f t="shared" ref="AJ682:AT682" si="1367">IF(ISERROR((N682/O682-1)*100),"n/a",(N682/O682-1)*100)</f>
        <v>115</v>
      </c>
      <c r="AK682" s="318">
        <f t="shared" si="1367"/>
        <v>-74.19354839</v>
      </c>
      <c r="AL682" s="318">
        <f t="shared" si="1367"/>
        <v>72.22222222</v>
      </c>
      <c r="AM682" s="318">
        <f t="shared" si="1367"/>
        <v>50</v>
      </c>
      <c r="AN682" s="318">
        <f t="shared" si="1367"/>
        <v>33.33333333</v>
      </c>
      <c r="AO682" s="318">
        <f t="shared" si="1367"/>
        <v>350</v>
      </c>
      <c r="AP682" s="318" t="str">
        <f t="shared" si="1367"/>
        <v>n/a</v>
      </c>
      <c r="AQ682" s="318" t="str">
        <f t="shared" si="1367"/>
        <v>n/a</v>
      </c>
      <c r="AR682" s="318" t="str">
        <f t="shared" si="1367"/>
        <v>n/a</v>
      </c>
      <c r="AS682" s="318" t="str">
        <f t="shared" si="1367"/>
        <v>n/a</v>
      </c>
      <c r="AT682" s="318" t="str">
        <f t="shared" si="1367"/>
        <v>n/a</v>
      </c>
      <c r="AU682" s="319">
        <f t="shared" si="9"/>
        <v>40.74631049</v>
      </c>
      <c r="AV682" s="320">
        <f t="shared" si="10"/>
        <v>94.77039117</v>
      </c>
    </row>
    <row r="683" ht="11.25" customHeight="1">
      <c r="A683" s="99" t="s">
        <v>432</v>
      </c>
      <c r="B683" s="99" t="s">
        <v>433</v>
      </c>
      <c r="C683" s="309">
        <v>1.23</v>
      </c>
      <c r="D683" s="310">
        <v>1.2</v>
      </c>
      <c r="E683" s="316">
        <v>1.077074</v>
      </c>
      <c r="F683" s="309">
        <v>0.9147502439024391</v>
      </c>
      <c r="G683" s="309">
        <v>0.8357944803937837</v>
      </c>
      <c r="H683" s="309">
        <v>0.7610198550965102</v>
      </c>
      <c r="I683" s="309">
        <v>0.6782599993152507</v>
      </c>
      <c r="J683" s="322"/>
      <c r="K683" s="309">
        <v>0.6191538429799588</v>
      </c>
      <c r="L683" s="323">
        <v>0.5288572298930448</v>
      </c>
      <c r="M683" s="322"/>
      <c r="N683" s="356">
        <v>0.4892069837908801</v>
      </c>
      <c r="O683" s="356">
        <v>0.376998392594875</v>
      </c>
      <c r="P683" s="324">
        <v>0.3330941727206156</v>
      </c>
      <c r="Q683" s="324">
        <v>0.29223997177729194</v>
      </c>
      <c r="R683" s="324">
        <v>0.2604555639706983</v>
      </c>
      <c r="S683" s="324">
        <v>0.25106471620965914</v>
      </c>
      <c r="T683" s="324">
        <v>0.21221710666826687</v>
      </c>
      <c r="U683" s="324">
        <v>0.17987085326913244</v>
      </c>
      <c r="V683" s="324">
        <v>0.13323766908824627</v>
      </c>
      <c r="W683" s="324">
        <v>0.11333228238108656</v>
      </c>
      <c r="X683" s="324">
        <v>0.0855610573783557</v>
      </c>
      <c r="Y683" s="324">
        <v>0.08154787457449288</v>
      </c>
      <c r="Z683" s="316">
        <f t="shared" si="3"/>
        <v>10.6537363</v>
      </c>
      <c r="AA683" s="317">
        <f t="shared" si="405"/>
        <v>2.5</v>
      </c>
      <c r="AB683" s="317">
        <f t="shared" ref="AB683:AF683" si="1368">IF(ISERROR((D683/E683-1)*100),"n/a",(D683/E683-1)*100)</f>
        <v>11.4129577</v>
      </c>
      <c r="AC683" s="318">
        <f t="shared" si="1368"/>
        <v>17.74514488</v>
      </c>
      <c r="AD683" s="318">
        <f t="shared" si="1368"/>
        <v>9.446791689</v>
      </c>
      <c r="AE683" s="318">
        <f t="shared" si="1368"/>
        <v>9.825581395</v>
      </c>
      <c r="AF683" s="318">
        <f t="shared" si="1368"/>
        <v>12.20178926</v>
      </c>
      <c r="AG683" s="318">
        <f t="shared" si="870"/>
        <v>9.546279492</v>
      </c>
      <c r="AH683" s="318">
        <f t="shared" si="871"/>
        <v>17.07391106</v>
      </c>
      <c r="AI683" s="318">
        <f t="shared" si="872"/>
        <v>8.105004102</v>
      </c>
      <c r="AJ683" s="318">
        <f t="shared" ref="AJ683:AT683" si="1369">IF(ISERROR((N683/O683-1)*100),"n/a",(N683/O683-1)*100)</f>
        <v>29.76367894</v>
      </c>
      <c r="AK683" s="318">
        <f t="shared" si="1369"/>
        <v>13.18072289</v>
      </c>
      <c r="AL683" s="318">
        <f t="shared" si="1369"/>
        <v>13.97967591</v>
      </c>
      <c r="AM683" s="318">
        <f t="shared" si="1369"/>
        <v>12.20338983</v>
      </c>
      <c r="AN683" s="318">
        <f t="shared" si="1369"/>
        <v>3.740409207</v>
      </c>
      <c r="AO683" s="318">
        <f t="shared" si="1369"/>
        <v>18.30559758</v>
      </c>
      <c r="AP683" s="318">
        <f t="shared" si="1369"/>
        <v>17.98304328</v>
      </c>
      <c r="AQ683" s="318">
        <f t="shared" si="1369"/>
        <v>35</v>
      </c>
      <c r="AR683" s="318">
        <f t="shared" si="1369"/>
        <v>17.56373938</v>
      </c>
      <c r="AS683" s="318">
        <f t="shared" si="1369"/>
        <v>32.45778612</v>
      </c>
      <c r="AT683" s="318">
        <f t="shared" si="1369"/>
        <v>4.921259843</v>
      </c>
      <c r="AU683" s="319">
        <f t="shared" si="9"/>
        <v>14.84783813</v>
      </c>
      <c r="AV683" s="320">
        <f t="shared" si="10"/>
        <v>8.923321089</v>
      </c>
    </row>
    <row r="684" ht="11.25" customHeight="1">
      <c r="A684" s="99" t="s">
        <v>1078</v>
      </c>
      <c r="B684" s="99" t="s">
        <v>1079</v>
      </c>
      <c r="C684" s="309">
        <v>1.49</v>
      </c>
      <c r="D684" s="310">
        <v>1.32</v>
      </c>
      <c r="E684" s="316">
        <v>1.05</v>
      </c>
      <c r="F684" s="309">
        <v>0.85</v>
      </c>
      <c r="G684" s="309">
        <v>0.68</v>
      </c>
      <c r="H684" s="309">
        <v>0.55</v>
      </c>
      <c r="I684" s="309">
        <v>0.445</v>
      </c>
      <c r="J684" s="322"/>
      <c r="K684" s="309">
        <v>0.36</v>
      </c>
      <c r="L684" s="323">
        <v>0.28</v>
      </c>
      <c r="M684" s="322"/>
      <c r="N684" s="356">
        <v>0.18</v>
      </c>
      <c r="O684" s="357">
        <v>0.0</v>
      </c>
      <c r="P684" s="325">
        <v>0.0</v>
      </c>
      <c r="Q684" s="325">
        <v>0.0</v>
      </c>
      <c r="R684" s="325">
        <v>0.0</v>
      </c>
      <c r="S684" s="325">
        <v>0.0</v>
      </c>
      <c r="T684" s="325">
        <v>0.0</v>
      </c>
      <c r="U684" s="325">
        <v>0.0</v>
      </c>
      <c r="V684" s="325">
        <v>0.0</v>
      </c>
      <c r="W684" s="325">
        <v>0.0</v>
      </c>
      <c r="X684" s="325">
        <v>0.0</v>
      </c>
      <c r="Y684" s="325">
        <v>0.0</v>
      </c>
      <c r="Z684" s="316">
        <f t="shared" si="3"/>
        <v>7.205</v>
      </c>
      <c r="AA684" s="317">
        <f t="shared" si="405"/>
        <v>12.87878788</v>
      </c>
      <c r="AB684" s="317">
        <f t="shared" ref="AB684:AF684" si="1370">IF(ISERROR((D684/E684-1)*100),"n/a",(D684/E684-1)*100)</f>
        <v>25.71428571</v>
      </c>
      <c r="AC684" s="318">
        <f t="shared" si="1370"/>
        <v>23.52941176</v>
      </c>
      <c r="AD684" s="318">
        <f t="shared" si="1370"/>
        <v>25</v>
      </c>
      <c r="AE684" s="318">
        <f t="shared" si="1370"/>
        <v>23.63636364</v>
      </c>
      <c r="AF684" s="318">
        <f t="shared" si="1370"/>
        <v>23.59550562</v>
      </c>
      <c r="AG684" s="318">
        <f t="shared" si="870"/>
        <v>23.61111111</v>
      </c>
      <c r="AH684" s="318">
        <f t="shared" si="871"/>
        <v>28.57142857</v>
      </c>
      <c r="AI684" s="318">
        <f t="shared" si="872"/>
        <v>55.55555556</v>
      </c>
      <c r="AJ684" s="318" t="str">
        <f t="shared" ref="AJ684:AT684" si="1371">IF(ISERROR((N684/O684-1)*100),"n/a",(N684/O684-1)*100)</f>
        <v>n/a</v>
      </c>
      <c r="AK684" s="318" t="str">
        <f t="shared" si="1371"/>
        <v>n/a</v>
      </c>
      <c r="AL684" s="318" t="str">
        <f t="shared" si="1371"/>
        <v>n/a</v>
      </c>
      <c r="AM684" s="318" t="str">
        <f t="shared" si="1371"/>
        <v>n/a</v>
      </c>
      <c r="AN684" s="318" t="str">
        <f t="shared" si="1371"/>
        <v>n/a</v>
      </c>
      <c r="AO684" s="318" t="str">
        <f t="shared" si="1371"/>
        <v>n/a</v>
      </c>
      <c r="AP684" s="318" t="str">
        <f t="shared" si="1371"/>
        <v>n/a</v>
      </c>
      <c r="AQ684" s="318" t="str">
        <f t="shared" si="1371"/>
        <v>n/a</v>
      </c>
      <c r="AR684" s="318" t="str">
        <f t="shared" si="1371"/>
        <v>n/a</v>
      </c>
      <c r="AS684" s="318" t="str">
        <f t="shared" si="1371"/>
        <v>n/a</v>
      </c>
      <c r="AT684" s="318" t="str">
        <f t="shared" si="1371"/>
        <v>n/a</v>
      </c>
      <c r="AU684" s="319">
        <f t="shared" si="9"/>
        <v>26.89916109</v>
      </c>
      <c r="AV684" s="320">
        <f t="shared" si="10"/>
        <v>11.56121479</v>
      </c>
    </row>
    <row r="685" ht="11.25" customHeight="1">
      <c r="A685" s="403" t="s">
        <v>2114</v>
      </c>
      <c r="B685" s="331" t="s">
        <v>2115</v>
      </c>
      <c r="C685" s="309">
        <v>0.68</v>
      </c>
      <c r="D685" s="310">
        <v>0.45999999999999996</v>
      </c>
      <c r="E685" s="332">
        <v>0.32</v>
      </c>
      <c r="F685" s="337">
        <v>0.27</v>
      </c>
      <c r="G685" s="343">
        <v>0.24</v>
      </c>
      <c r="H685" s="343">
        <v>0.24</v>
      </c>
      <c r="I685" s="343">
        <v>0.24</v>
      </c>
      <c r="J685" s="410"/>
      <c r="K685" s="343">
        <v>0.24</v>
      </c>
      <c r="L685" s="344">
        <v>0.24</v>
      </c>
      <c r="M685" s="410"/>
      <c r="N685" s="408">
        <v>0.24</v>
      </c>
      <c r="O685" s="386">
        <v>0.24</v>
      </c>
      <c r="P685" s="341">
        <v>0.21999999999999997</v>
      </c>
      <c r="Q685" s="341">
        <v>0.2</v>
      </c>
      <c r="R685" s="341">
        <v>0.135</v>
      </c>
      <c r="S685" s="341">
        <v>0.08900000000000001</v>
      </c>
      <c r="T685" s="341">
        <v>0.074</v>
      </c>
      <c r="U685" s="341">
        <v>0.05</v>
      </c>
      <c r="V685" s="340">
        <v>0.044</v>
      </c>
      <c r="W685" s="341">
        <v>0.044</v>
      </c>
      <c r="X685" s="341">
        <v>0.04066666666666666</v>
      </c>
      <c r="Y685" s="341">
        <v>0.037333333333333336</v>
      </c>
      <c r="Z685" s="316">
        <f t="shared" si="3"/>
        <v>4.344</v>
      </c>
      <c r="AA685" s="317">
        <f t="shared" si="405"/>
        <v>47.82608696</v>
      </c>
      <c r="AB685" s="317">
        <f t="shared" ref="AB685:AF685" si="1372">IF(ISERROR((D685/E685-1)*100),"n/a",(D685/E685-1)*100)</f>
        <v>43.75</v>
      </c>
      <c r="AC685" s="318">
        <f t="shared" si="1372"/>
        <v>18.51851852</v>
      </c>
      <c r="AD685" s="318">
        <f t="shared" si="1372"/>
        <v>12.5</v>
      </c>
      <c r="AE685" s="318">
        <f t="shared" si="1372"/>
        <v>0</v>
      </c>
      <c r="AF685" s="318">
        <f t="shared" si="1372"/>
        <v>0</v>
      </c>
      <c r="AG685" s="318">
        <f t="shared" si="870"/>
        <v>0</v>
      </c>
      <c r="AH685" s="318">
        <f t="shared" si="871"/>
        <v>0</v>
      </c>
      <c r="AI685" s="318">
        <f t="shared" si="872"/>
        <v>0</v>
      </c>
      <c r="AJ685" s="318">
        <f t="shared" ref="AJ685:AT685" si="1373">IF(ISERROR((N685/O685-1)*100),"n/a",(N685/O685-1)*100)</f>
        <v>0</v>
      </c>
      <c r="AK685" s="318">
        <f t="shared" si="1373"/>
        <v>9.090909091</v>
      </c>
      <c r="AL685" s="318">
        <f t="shared" si="1373"/>
        <v>10</v>
      </c>
      <c r="AM685" s="318">
        <f t="shared" si="1373"/>
        <v>48.14814815</v>
      </c>
      <c r="AN685" s="318">
        <f t="shared" si="1373"/>
        <v>51.68539326</v>
      </c>
      <c r="AO685" s="318">
        <f t="shared" si="1373"/>
        <v>20.27027027</v>
      </c>
      <c r="AP685" s="318">
        <f t="shared" si="1373"/>
        <v>48</v>
      </c>
      <c r="AQ685" s="318">
        <f t="shared" si="1373"/>
        <v>13.63636364</v>
      </c>
      <c r="AR685" s="318">
        <f t="shared" si="1373"/>
        <v>0</v>
      </c>
      <c r="AS685" s="318">
        <f t="shared" si="1373"/>
        <v>8.196721311</v>
      </c>
      <c r="AT685" s="318">
        <f t="shared" si="1373"/>
        <v>8.928571429</v>
      </c>
      <c r="AU685" s="319">
        <f t="shared" si="9"/>
        <v>17.02754913</v>
      </c>
      <c r="AV685" s="320">
        <f t="shared" si="10"/>
        <v>19.36062554</v>
      </c>
    </row>
    <row r="686" ht="11.25" customHeight="1">
      <c r="A686" s="181" t="s">
        <v>1396</v>
      </c>
      <c r="B686" s="122" t="s">
        <v>1397</v>
      </c>
      <c r="C686" s="309">
        <v>0.72</v>
      </c>
      <c r="D686" s="310">
        <v>0.68</v>
      </c>
      <c r="E686" s="310">
        <v>0.58</v>
      </c>
      <c r="F686" s="311">
        <v>0.51</v>
      </c>
      <c r="G686" s="311">
        <v>0.44</v>
      </c>
      <c r="H686" s="311">
        <v>0.34</v>
      </c>
      <c r="I686" s="311">
        <v>0.27</v>
      </c>
      <c r="J686" s="312"/>
      <c r="K686" s="311">
        <v>0.22</v>
      </c>
      <c r="L686" s="348">
        <v>0.19</v>
      </c>
      <c r="M686" s="312"/>
      <c r="N686" s="391">
        <v>0.16</v>
      </c>
      <c r="O686" s="391">
        <v>0.16</v>
      </c>
      <c r="P686" s="335">
        <v>0.16</v>
      </c>
      <c r="Q686" s="335">
        <v>0.12</v>
      </c>
      <c r="R686" s="335">
        <v>0.1</v>
      </c>
      <c r="S686" s="335">
        <v>0.075</v>
      </c>
      <c r="T686" s="315">
        <v>0.0</v>
      </c>
      <c r="U686" s="315">
        <v>0.0</v>
      </c>
      <c r="V686" s="315">
        <v>0.0</v>
      </c>
      <c r="W686" s="315">
        <v>0.0</v>
      </c>
      <c r="X686" s="315">
        <v>0.0</v>
      </c>
      <c r="Y686" s="335">
        <v>0.36</v>
      </c>
      <c r="Z686" s="316">
        <f t="shared" si="3"/>
        <v>5.085</v>
      </c>
      <c r="AA686" s="317">
        <f t="shared" si="405"/>
        <v>5.882352941</v>
      </c>
      <c r="AB686" s="317">
        <f t="shared" ref="AB686:AF686" si="1374">IF(ISERROR((D686/E686-1)*100),"n/a",(D686/E686-1)*100)</f>
        <v>17.24137931</v>
      </c>
      <c r="AC686" s="318">
        <f t="shared" si="1374"/>
        <v>13.7254902</v>
      </c>
      <c r="AD686" s="318">
        <f t="shared" si="1374"/>
        <v>15.90909091</v>
      </c>
      <c r="AE686" s="318">
        <f t="shared" si="1374"/>
        <v>29.41176471</v>
      </c>
      <c r="AF686" s="318">
        <f t="shared" si="1374"/>
        <v>25.92592593</v>
      </c>
      <c r="AG686" s="318">
        <f t="shared" si="870"/>
        <v>22.72727273</v>
      </c>
      <c r="AH686" s="318">
        <f t="shared" si="871"/>
        <v>15.78947368</v>
      </c>
      <c r="AI686" s="318">
        <f t="shared" si="872"/>
        <v>18.75</v>
      </c>
      <c r="AJ686" s="318">
        <f t="shared" ref="AJ686:AT686" si="1375">IF(ISERROR((N686/O686-1)*100),"n/a",(N686/O686-1)*100)</f>
        <v>0</v>
      </c>
      <c r="AK686" s="318">
        <f t="shared" si="1375"/>
        <v>0</v>
      </c>
      <c r="AL686" s="318">
        <f t="shared" si="1375"/>
        <v>33.33333333</v>
      </c>
      <c r="AM686" s="318">
        <f t="shared" si="1375"/>
        <v>20</v>
      </c>
      <c r="AN686" s="318">
        <f t="shared" si="1375"/>
        <v>33.33333333</v>
      </c>
      <c r="AO686" s="318" t="str">
        <f t="shared" si="1375"/>
        <v>n/a</v>
      </c>
      <c r="AP686" s="318" t="str">
        <f t="shared" si="1375"/>
        <v>n/a</v>
      </c>
      <c r="AQ686" s="318" t="str">
        <f t="shared" si="1375"/>
        <v>n/a</v>
      </c>
      <c r="AR686" s="318" t="str">
        <f t="shared" si="1375"/>
        <v>n/a</v>
      </c>
      <c r="AS686" s="318" t="str">
        <f t="shared" si="1375"/>
        <v>n/a</v>
      </c>
      <c r="AT686" s="318">
        <f t="shared" si="1375"/>
        <v>-100</v>
      </c>
      <c r="AU686" s="319">
        <f t="shared" si="9"/>
        <v>10.13529447</v>
      </c>
      <c r="AV686" s="320">
        <f t="shared" si="10"/>
        <v>32.19285551</v>
      </c>
    </row>
    <row r="687" ht="11.25" customHeight="1">
      <c r="A687" s="99" t="s">
        <v>435</v>
      </c>
      <c r="B687" s="99" t="s">
        <v>436</v>
      </c>
      <c r="C687" s="309">
        <v>1.025</v>
      </c>
      <c r="D687" s="310">
        <v>0.925</v>
      </c>
      <c r="E687" s="310">
        <v>0.84</v>
      </c>
      <c r="F687" s="309">
        <v>0.785</v>
      </c>
      <c r="G687" s="309">
        <v>0.73</v>
      </c>
      <c r="H687" s="309">
        <v>0.69</v>
      </c>
      <c r="I687" s="309">
        <v>0.65</v>
      </c>
      <c r="J687" s="322"/>
      <c r="K687" s="309">
        <v>0.58</v>
      </c>
      <c r="L687" s="323">
        <v>0.53</v>
      </c>
      <c r="M687" s="322"/>
      <c r="N687" s="356">
        <v>0.49</v>
      </c>
      <c r="O687" s="356">
        <v>0.45</v>
      </c>
      <c r="P687" s="324">
        <v>0.425</v>
      </c>
      <c r="Q687" s="324">
        <v>0.4125</v>
      </c>
      <c r="R687" s="324">
        <v>0.4025</v>
      </c>
      <c r="S687" s="324">
        <v>0.3925</v>
      </c>
      <c r="T687" s="324">
        <v>0.38625</v>
      </c>
      <c r="U687" s="324">
        <v>0.38125</v>
      </c>
      <c r="V687" s="324">
        <v>0.36875</v>
      </c>
      <c r="W687" s="324">
        <v>0.35375</v>
      </c>
      <c r="X687" s="324">
        <v>0.32625</v>
      </c>
      <c r="Y687" s="324">
        <v>0.30625</v>
      </c>
      <c r="Z687" s="316">
        <f t="shared" si="3"/>
        <v>11.45</v>
      </c>
      <c r="AA687" s="317">
        <f t="shared" si="405"/>
        <v>10.81081081</v>
      </c>
      <c r="AB687" s="317">
        <f t="shared" ref="AB687:AF687" si="1376">IF(ISERROR((D687/E687-1)*100),"n/a",(D687/E687-1)*100)</f>
        <v>10.11904762</v>
      </c>
      <c r="AC687" s="318">
        <f t="shared" si="1376"/>
        <v>7.006369427</v>
      </c>
      <c r="AD687" s="318">
        <f t="shared" si="1376"/>
        <v>7.534246575</v>
      </c>
      <c r="AE687" s="318">
        <f t="shared" si="1376"/>
        <v>5.797101449</v>
      </c>
      <c r="AF687" s="318">
        <f t="shared" si="1376"/>
        <v>6.153846154</v>
      </c>
      <c r="AG687" s="318">
        <f t="shared" si="870"/>
        <v>12.06896552</v>
      </c>
      <c r="AH687" s="318">
        <f t="shared" si="871"/>
        <v>9.433962264</v>
      </c>
      <c r="AI687" s="318">
        <f t="shared" si="872"/>
        <v>8.163265306</v>
      </c>
      <c r="AJ687" s="318">
        <f t="shared" ref="AJ687:AT687" si="1377">IF(ISERROR((N687/O687-1)*100),"n/a",(N687/O687-1)*100)</f>
        <v>8.888888889</v>
      </c>
      <c r="AK687" s="318">
        <f t="shared" si="1377"/>
        <v>5.882352941</v>
      </c>
      <c r="AL687" s="318">
        <f t="shared" si="1377"/>
        <v>3.03030303</v>
      </c>
      <c r="AM687" s="318">
        <f t="shared" si="1377"/>
        <v>2.48447205</v>
      </c>
      <c r="AN687" s="318">
        <f t="shared" si="1377"/>
        <v>2.547770701</v>
      </c>
      <c r="AO687" s="318">
        <f t="shared" si="1377"/>
        <v>1.618122977</v>
      </c>
      <c r="AP687" s="318">
        <f t="shared" si="1377"/>
        <v>1.31147541</v>
      </c>
      <c r="AQ687" s="318">
        <f t="shared" si="1377"/>
        <v>3.389830508</v>
      </c>
      <c r="AR687" s="318">
        <f t="shared" si="1377"/>
        <v>4.240282686</v>
      </c>
      <c r="AS687" s="318">
        <f t="shared" si="1377"/>
        <v>8.429118774</v>
      </c>
      <c r="AT687" s="318">
        <f t="shared" si="1377"/>
        <v>6.530612245</v>
      </c>
      <c r="AU687" s="319">
        <f t="shared" si="9"/>
        <v>6.272042267</v>
      </c>
      <c r="AV687" s="320">
        <f t="shared" si="10"/>
        <v>3.196184474</v>
      </c>
    </row>
    <row r="688" ht="11.25" customHeight="1">
      <c r="A688" s="99" t="s">
        <v>1399</v>
      </c>
      <c r="B688" s="99" t="s">
        <v>1400</v>
      </c>
      <c r="C688" s="309">
        <v>0.57</v>
      </c>
      <c r="D688" s="310">
        <v>0.5325</v>
      </c>
      <c r="E688" s="310">
        <v>0.5025</v>
      </c>
      <c r="F688" s="309">
        <v>0.4725</v>
      </c>
      <c r="G688" s="309">
        <v>0.4425</v>
      </c>
      <c r="H688" s="309">
        <v>0.415</v>
      </c>
      <c r="I688" s="309">
        <v>0.39</v>
      </c>
      <c r="J688" s="322"/>
      <c r="K688" s="309">
        <v>0.33</v>
      </c>
      <c r="L688" s="323">
        <v>0.22</v>
      </c>
      <c r="M688" s="322"/>
      <c r="N688" s="357">
        <v>0.16</v>
      </c>
      <c r="O688" s="357">
        <v>0.24</v>
      </c>
      <c r="P688" s="324">
        <v>0.6</v>
      </c>
      <c r="Q688" s="324">
        <v>0.58</v>
      </c>
      <c r="R688" s="324">
        <v>0.41</v>
      </c>
      <c r="S688" s="324">
        <v>0.3</v>
      </c>
      <c r="T688" s="325">
        <v>0.24</v>
      </c>
      <c r="U688" s="325">
        <v>0.24</v>
      </c>
      <c r="V688" s="325">
        <v>0.24</v>
      </c>
      <c r="W688" s="325">
        <v>0.44</v>
      </c>
      <c r="X688" s="325">
        <v>0.44</v>
      </c>
      <c r="Y688" s="324">
        <v>0.44</v>
      </c>
      <c r="Z688" s="316">
        <f t="shared" si="3"/>
        <v>8.205</v>
      </c>
      <c r="AA688" s="317">
        <f t="shared" si="405"/>
        <v>7.042253521</v>
      </c>
      <c r="AB688" s="317">
        <f t="shared" ref="AB688:AF688" si="1378">IF(ISERROR((D688/E688-1)*100),"n/a",(D688/E688-1)*100)</f>
        <v>5.970149254</v>
      </c>
      <c r="AC688" s="318">
        <f t="shared" si="1378"/>
        <v>6.349206349</v>
      </c>
      <c r="AD688" s="318">
        <f t="shared" si="1378"/>
        <v>6.779661017</v>
      </c>
      <c r="AE688" s="318">
        <f t="shared" si="1378"/>
        <v>6.626506024</v>
      </c>
      <c r="AF688" s="318">
        <f t="shared" si="1378"/>
        <v>6.41025641</v>
      </c>
      <c r="AG688" s="318">
        <f t="shared" si="870"/>
        <v>18.18181818</v>
      </c>
      <c r="AH688" s="318">
        <f t="shared" si="871"/>
        <v>50</v>
      </c>
      <c r="AI688" s="318">
        <f t="shared" si="872"/>
        <v>37.5</v>
      </c>
      <c r="AJ688" s="318">
        <f t="shared" ref="AJ688:AT688" si="1379">IF(ISERROR((N688/O688-1)*100),"n/a",(N688/O688-1)*100)</f>
        <v>-33.33333333</v>
      </c>
      <c r="AK688" s="318">
        <f t="shared" si="1379"/>
        <v>-60</v>
      </c>
      <c r="AL688" s="318">
        <f t="shared" si="1379"/>
        <v>3.448275862</v>
      </c>
      <c r="AM688" s="318">
        <f t="shared" si="1379"/>
        <v>41.46341463</v>
      </c>
      <c r="AN688" s="318">
        <f t="shared" si="1379"/>
        <v>36.66666667</v>
      </c>
      <c r="AO688" s="318">
        <f t="shared" si="1379"/>
        <v>25</v>
      </c>
      <c r="AP688" s="318">
        <f t="shared" si="1379"/>
        <v>0</v>
      </c>
      <c r="AQ688" s="318">
        <f t="shared" si="1379"/>
        <v>0</v>
      </c>
      <c r="AR688" s="318">
        <f t="shared" si="1379"/>
        <v>-45.45454545</v>
      </c>
      <c r="AS688" s="318">
        <f t="shared" si="1379"/>
        <v>0</v>
      </c>
      <c r="AT688" s="318">
        <f t="shared" si="1379"/>
        <v>0</v>
      </c>
      <c r="AU688" s="319">
        <f t="shared" si="9"/>
        <v>5.632516457</v>
      </c>
      <c r="AV688" s="320">
        <f t="shared" si="10"/>
        <v>27.46923112</v>
      </c>
    </row>
    <row r="689" ht="11.25" customHeight="1">
      <c r="A689" s="133" t="s">
        <v>1626</v>
      </c>
      <c r="B689" s="99" t="s">
        <v>1627</v>
      </c>
      <c r="C689" s="309">
        <v>0.33</v>
      </c>
      <c r="D689" s="310">
        <v>0.31</v>
      </c>
      <c r="E689" s="310">
        <v>0.29000000000000004</v>
      </c>
      <c r="F689" s="309">
        <v>0.27</v>
      </c>
      <c r="G689" s="309">
        <v>0.25</v>
      </c>
      <c r="H689" s="328">
        <v>0.24</v>
      </c>
      <c r="I689" s="309">
        <v>0.23</v>
      </c>
      <c r="J689" s="322"/>
      <c r="K689" s="309">
        <v>0.12</v>
      </c>
      <c r="L689" s="326">
        <v>0.0</v>
      </c>
      <c r="M689" s="322"/>
      <c r="N689" s="357">
        <v>0.0</v>
      </c>
      <c r="O689" s="357">
        <v>0.0</v>
      </c>
      <c r="P689" s="325">
        <v>0.0</v>
      </c>
      <c r="Q689" s="325">
        <v>0.0</v>
      </c>
      <c r="R689" s="325">
        <v>0.0</v>
      </c>
      <c r="S689" s="325">
        <v>0.0</v>
      </c>
      <c r="T689" s="325">
        <v>0.0</v>
      </c>
      <c r="U689" s="325">
        <v>0.0</v>
      </c>
      <c r="V689" s="325">
        <v>0.0</v>
      </c>
      <c r="W689" s="325">
        <v>0.0</v>
      </c>
      <c r="X689" s="325">
        <v>0.0</v>
      </c>
      <c r="Y689" s="325">
        <v>0.0</v>
      </c>
      <c r="Z689" s="316">
        <f t="shared" si="3"/>
        <v>2.04</v>
      </c>
      <c r="AA689" s="317">
        <f t="shared" si="405"/>
        <v>6.451612903</v>
      </c>
      <c r="AB689" s="317">
        <f t="shared" ref="AB689:AF689" si="1380">IF(ISERROR((D689/E689-1)*100),"n/a",(D689/E689-1)*100)</f>
        <v>6.896551724</v>
      </c>
      <c r="AC689" s="318">
        <f t="shared" si="1380"/>
        <v>7.407407407</v>
      </c>
      <c r="AD689" s="318">
        <f t="shared" si="1380"/>
        <v>8</v>
      </c>
      <c r="AE689" s="318">
        <f t="shared" si="1380"/>
        <v>4.166666667</v>
      </c>
      <c r="AF689" s="318">
        <f t="shared" si="1380"/>
        <v>4.347826087</v>
      </c>
      <c r="AG689" s="318">
        <f t="shared" si="870"/>
        <v>91.66666667</v>
      </c>
      <c r="AH689" s="318" t="str">
        <f t="shared" si="871"/>
        <v>n/a</v>
      </c>
      <c r="AI689" s="318" t="str">
        <f t="shared" si="872"/>
        <v>n/a</v>
      </c>
      <c r="AJ689" s="318" t="str">
        <f t="shared" ref="AJ689:AT689" si="1381">IF(ISERROR((N689/O689-1)*100),"n/a",(N689/O689-1)*100)</f>
        <v>n/a</v>
      </c>
      <c r="AK689" s="318" t="str">
        <f t="shared" si="1381"/>
        <v>n/a</v>
      </c>
      <c r="AL689" s="318" t="str">
        <f t="shared" si="1381"/>
        <v>n/a</v>
      </c>
      <c r="AM689" s="318" t="str">
        <f t="shared" si="1381"/>
        <v>n/a</v>
      </c>
      <c r="AN689" s="318" t="str">
        <f t="shared" si="1381"/>
        <v>n/a</v>
      </c>
      <c r="AO689" s="318" t="str">
        <f t="shared" si="1381"/>
        <v>n/a</v>
      </c>
      <c r="AP689" s="318" t="str">
        <f t="shared" si="1381"/>
        <v>n/a</v>
      </c>
      <c r="AQ689" s="318" t="str">
        <f t="shared" si="1381"/>
        <v>n/a</v>
      </c>
      <c r="AR689" s="318" t="str">
        <f t="shared" si="1381"/>
        <v>n/a</v>
      </c>
      <c r="AS689" s="318" t="str">
        <f t="shared" si="1381"/>
        <v>n/a</v>
      </c>
      <c r="AT689" s="318" t="str">
        <f t="shared" si="1381"/>
        <v>n/a</v>
      </c>
      <c r="AU689" s="319">
        <f t="shared" si="9"/>
        <v>18.41953307</v>
      </c>
      <c r="AV689" s="320">
        <f t="shared" si="10"/>
        <v>32.33198497</v>
      </c>
    </row>
    <row r="690" ht="11.25" customHeight="1">
      <c r="A690" s="133" t="s">
        <v>438</v>
      </c>
      <c r="B690" s="99" t="s">
        <v>439</v>
      </c>
      <c r="C690" s="309">
        <v>0.66</v>
      </c>
      <c r="D690" s="310">
        <v>0.6</v>
      </c>
      <c r="E690" s="310">
        <v>0.58</v>
      </c>
      <c r="F690" s="309">
        <v>0.52</v>
      </c>
      <c r="G690" s="309">
        <v>0.48</v>
      </c>
      <c r="H690" s="309">
        <v>0.44</v>
      </c>
      <c r="I690" s="309">
        <v>0.35</v>
      </c>
      <c r="J690" s="322" t="s">
        <v>2154</v>
      </c>
      <c r="K690" s="309">
        <v>0.3</v>
      </c>
      <c r="L690" s="323">
        <v>0.22</v>
      </c>
      <c r="M690" s="322"/>
      <c r="N690" s="356">
        <v>0.19</v>
      </c>
      <c r="O690" s="356">
        <v>0.16</v>
      </c>
      <c r="P690" s="324">
        <v>0.15</v>
      </c>
      <c r="Q690" s="324">
        <v>0.13</v>
      </c>
      <c r="R690" s="324">
        <v>0.115</v>
      </c>
      <c r="S690" s="324">
        <v>0.105</v>
      </c>
      <c r="T690" s="324">
        <v>0.095</v>
      </c>
      <c r="U690" s="324">
        <v>0.065</v>
      </c>
      <c r="V690" s="324">
        <v>0.055</v>
      </c>
      <c r="W690" s="324">
        <v>0.045</v>
      </c>
      <c r="X690" s="324">
        <v>0.03667</v>
      </c>
      <c r="Y690" s="324">
        <v>0.015</v>
      </c>
      <c r="Z690" s="316">
        <f t="shared" si="3"/>
        <v>5.31167</v>
      </c>
      <c r="AA690" s="317">
        <f t="shared" si="405"/>
        <v>10</v>
      </c>
      <c r="AB690" s="317">
        <f t="shared" ref="AB690:AF690" si="1382">IF(ISERROR((D690/E690-1)*100),"n/a",(D690/E690-1)*100)</f>
        <v>3.448275862</v>
      </c>
      <c r="AC690" s="318">
        <f t="shared" si="1382"/>
        <v>11.53846154</v>
      </c>
      <c r="AD690" s="318">
        <f t="shared" si="1382"/>
        <v>8.333333333</v>
      </c>
      <c r="AE690" s="318">
        <f t="shared" si="1382"/>
        <v>9.090909091</v>
      </c>
      <c r="AF690" s="318">
        <f t="shared" si="1382"/>
        <v>25.71428571</v>
      </c>
      <c r="AG690" s="318">
        <f t="shared" si="870"/>
        <v>16.66666667</v>
      </c>
      <c r="AH690" s="318">
        <f t="shared" si="871"/>
        <v>36.36363636</v>
      </c>
      <c r="AI690" s="318">
        <f t="shared" si="872"/>
        <v>15.78947368</v>
      </c>
      <c r="AJ690" s="318">
        <f t="shared" ref="AJ690:AT690" si="1383">IF(ISERROR((N690/O690-1)*100),"n/a",(N690/O690-1)*100)</f>
        <v>18.75</v>
      </c>
      <c r="AK690" s="318">
        <f t="shared" si="1383"/>
        <v>6.666666667</v>
      </c>
      <c r="AL690" s="318">
        <f t="shared" si="1383"/>
        <v>15.38461538</v>
      </c>
      <c r="AM690" s="318">
        <f t="shared" si="1383"/>
        <v>13.04347826</v>
      </c>
      <c r="AN690" s="318">
        <f t="shared" si="1383"/>
        <v>9.523809524</v>
      </c>
      <c r="AO690" s="318">
        <f t="shared" si="1383"/>
        <v>10.52631579</v>
      </c>
      <c r="AP690" s="318">
        <f t="shared" si="1383"/>
        <v>46.15384615</v>
      </c>
      <c r="AQ690" s="318">
        <f t="shared" si="1383"/>
        <v>18.18181818</v>
      </c>
      <c r="AR690" s="318">
        <f t="shared" si="1383"/>
        <v>22.22222222</v>
      </c>
      <c r="AS690" s="318">
        <f t="shared" si="1383"/>
        <v>22.71611672</v>
      </c>
      <c r="AT690" s="318">
        <f t="shared" si="1383"/>
        <v>144.4666667</v>
      </c>
      <c r="AU690" s="319">
        <f t="shared" si="9"/>
        <v>23.22902989</v>
      </c>
      <c r="AV690" s="320">
        <f t="shared" si="10"/>
        <v>30.31547966</v>
      </c>
    </row>
    <row r="691" ht="11.25" customHeight="1">
      <c r="A691" s="181" t="s">
        <v>1628</v>
      </c>
      <c r="B691" s="122" t="s">
        <v>1629</v>
      </c>
      <c r="C691" s="309">
        <v>0.56</v>
      </c>
      <c r="D691" s="310">
        <v>0.54</v>
      </c>
      <c r="E691" s="330">
        <v>0.4</v>
      </c>
      <c r="F691" s="311">
        <v>0.3</v>
      </c>
      <c r="G691" s="311">
        <v>0.23</v>
      </c>
      <c r="H691" s="334">
        <v>0.2</v>
      </c>
      <c r="I691" s="311">
        <v>0.15</v>
      </c>
      <c r="J691" s="312"/>
      <c r="K691" s="334">
        <v>0.0</v>
      </c>
      <c r="L691" s="313">
        <v>0.0</v>
      </c>
      <c r="M691" s="312"/>
      <c r="N691" s="391">
        <v>0.02</v>
      </c>
      <c r="O691" s="391">
        <v>0.12</v>
      </c>
      <c r="P691" s="335">
        <v>0.12</v>
      </c>
      <c r="Q691" s="315">
        <v>0.0</v>
      </c>
      <c r="R691" s="315">
        <v>0.0</v>
      </c>
      <c r="S691" s="315">
        <v>0.0</v>
      </c>
      <c r="T691" s="315">
        <v>0.0</v>
      </c>
      <c r="U691" s="315">
        <v>0.0</v>
      </c>
      <c r="V691" s="315">
        <v>0.0</v>
      </c>
      <c r="W691" s="315">
        <v>0.0</v>
      </c>
      <c r="X691" s="315">
        <v>0.0</v>
      </c>
      <c r="Y691" s="315">
        <v>0.0</v>
      </c>
      <c r="Z691" s="316">
        <f t="shared" si="3"/>
        <v>2.64</v>
      </c>
      <c r="AA691" s="317">
        <f t="shared" si="405"/>
        <v>3.703703704</v>
      </c>
      <c r="AB691" s="317">
        <f t="shared" ref="AB691:AF691" si="1384">IF(ISERROR((D691/E691-1)*100),"n/a",(D691/E691-1)*100)</f>
        <v>35</v>
      </c>
      <c r="AC691" s="318">
        <f t="shared" si="1384"/>
        <v>33.33333333</v>
      </c>
      <c r="AD691" s="318">
        <f t="shared" si="1384"/>
        <v>30.43478261</v>
      </c>
      <c r="AE691" s="318">
        <f t="shared" si="1384"/>
        <v>15</v>
      </c>
      <c r="AF691" s="318">
        <f t="shared" si="1384"/>
        <v>33.33333333</v>
      </c>
      <c r="AG691" s="318" t="str">
        <f t="shared" si="870"/>
        <v>n/a</v>
      </c>
      <c r="AH691" s="318" t="str">
        <f t="shared" si="871"/>
        <v>n/a</v>
      </c>
      <c r="AI691" s="318">
        <f t="shared" si="872"/>
        <v>-100</v>
      </c>
      <c r="AJ691" s="318">
        <f t="shared" ref="AJ691:AT691" si="1385">IF(ISERROR((N691/O691-1)*100),"n/a",(N691/O691-1)*100)</f>
        <v>-83.33333333</v>
      </c>
      <c r="AK691" s="318">
        <f t="shared" si="1385"/>
        <v>0</v>
      </c>
      <c r="AL691" s="318" t="str">
        <f t="shared" si="1385"/>
        <v>n/a</v>
      </c>
      <c r="AM691" s="318" t="str">
        <f t="shared" si="1385"/>
        <v>n/a</v>
      </c>
      <c r="AN691" s="318" t="str">
        <f t="shared" si="1385"/>
        <v>n/a</v>
      </c>
      <c r="AO691" s="318" t="str">
        <f t="shared" si="1385"/>
        <v>n/a</v>
      </c>
      <c r="AP691" s="318" t="str">
        <f t="shared" si="1385"/>
        <v>n/a</v>
      </c>
      <c r="AQ691" s="318" t="str">
        <f t="shared" si="1385"/>
        <v>n/a</v>
      </c>
      <c r="AR691" s="318" t="str">
        <f t="shared" si="1385"/>
        <v>n/a</v>
      </c>
      <c r="AS691" s="318" t="str">
        <f t="shared" si="1385"/>
        <v>n/a</v>
      </c>
      <c r="AT691" s="318" t="str">
        <f t="shared" si="1385"/>
        <v>n/a</v>
      </c>
      <c r="AU691" s="319">
        <f t="shared" si="9"/>
        <v>-3.614242262</v>
      </c>
      <c r="AV691" s="320">
        <f t="shared" si="10"/>
        <v>51.76762424</v>
      </c>
    </row>
    <row r="692" ht="11.25" customHeight="1">
      <c r="A692" s="362" t="s">
        <v>1794</v>
      </c>
      <c r="B692" s="99" t="s">
        <v>1795</v>
      </c>
      <c r="C692" s="309">
        <v>0.6</v>
      </c>
      <c r="D692" s="310">
        <v>0.38</v>
      </c>
      <c r="E692" s="316">
        <v>0.19</v>
      </c>
      <c r="F692" s="309">
        <v>0.15</v>
      </c>
      <c r="G692" s="309">
        <v>0.115</v>
      </c>
      <c r="H692" s="309">
        <v>0.05</v>
      </c>
      <c r="I692" s="328">
        <v>0.0</v>
      </c>
      <c r="J692" s="322"/>
      <c r="K692" s="328">
        <v>0.0</v>
      </c>
      <c r="L692" s="328">
        <v>0.0</v>
      </c>
      <c r="M692" s="322"/>
      <c r="N692" s="349">
        <v>0.0</v>
      </c>
      <c r="O692" s="325">
        <v>0.0</v>
      </c>
      <c r="P692" s="325">
        <v>0.0</v>
      </c>
      <c r="Q692" s="325">
        <v>0.0</v>
      </c>
      <c r="R692" s="325">
        <v>0.0</v>
      </c>
      <c r="S692" s="325">
        <v>0.0</v>
      </c>
      <c r="T692" s="325">
        <v>0.0</v>
      </c>
      <c r="U692" s="325">
        <v>0.0</v>
      </c>
      <c r="V692" s="325">
        <v>0.0</v>
      </c>
      <c r="W692" s="325">
        <v>0.0</v>
      </c>
      <c r="X692" s="325">
        <v>0.0</v>
      </c>
      <c r="Y692" s="325">
        <v>0.0</v>
      </c>
      <c r="Z692" s="316">
        <f t="shared" si="3"/>
        <v>1.485</v>
      </c>
      <c r="AA692" s="317">
        <f t="shared" si="405"/>
        <v>57.89473684</v>
      </c>
      <c r="AB692" s="317">
        <f t="shared" ref="AB692:AF692" si="1386">IF(ISERROR((D692/E692-1)*100),"n/a",(D692/E692-1)*100)</f>
        <v>100</v>
      </c>
      <c r="AC692" s="318">
        <f t="shared" si="1386"/>
        <v>26.66666667</v>
      </c>
      <c r="AD692" s="318">
        <f t="shared" si="1386"/>
        <v>30.43478261</v>
      </c>
      <c r="AE692" s="318">
        <f t="shared" si="1386"/>
        <v>130</v>
      </c>
      <c r="AF692" s="318" t="str">
        <f t="shared" si="1386"/>
        <v>n/a</v>
      </c>
      <c r="AG692" s="318" t="str">
        <f t="shared" si="870"/>
        <v>n/a</v>
      </c>
      <c r="AH692" s="318" t="str">
        <f t="shared" si="871"/>
        <v>n/a</v>
      </c>
      <c r="AI692" s="318" t="str">
        <f t="shared" si="872"/>
        <v>n/a</v>
      </c>
      <c r="AJ692" s="318" t="str">
        <f t="shared" ref="AJ692:AT692" si="1387">IF(ISERROR((N692/O692-1)*100),"n/a",(N692/O692-1)*100)</f>
        <v>n/a</v>
      </c>
      <c r="AK692" s="318" t="str">
        <f t="shared" si="1387"/>
        <v>n/a</v>
      </c>
      <c r="AL692" s="318" t="str">
        <f t="shared" si="1387"/>
        <v>n/a</v>
      </c>
      <c r="AM692" s="318" t="str">
        <f t="shared" si="1387"/>
        <v>n/a</v>
      </c>
      <c r="AN692" s="318" t="str">
        <f t="shared" si="1387"/>
        <v>n/a</v>
      </c>
      <c r="AO692" s="318" t="str">
        <f t="shared" si="1387"/>
        <v>n/a</v>
      </c>
      <c r="AP692" s="318" t="str">
        <f t="shared" si="1387"/>
        <v>n/a</v>
      </c>
      <c r="AQ692" s="318" t="str">
        <f t="shared" si="1387"/>
        <v>n/a</v>
      </c>
      <c r="AR692" s="318" t="str">
        <f t="shared" si="1387"/>
        <v>n/a</v>
      </c>
      <c r="AS692" s="318" t="str">
        <f t="shared" si="1387"/>
        <v>n/a</v>
      </c>
      <c r="AT692" s="318" t="str">
        <f t="shared" si="1387"/>
        <v>n/a</v>
      </c>
      <c r="AU692" s="319">
        <f t="shared" si="9"/>
        <v>68.99923722</v>
      </c>
      <c r="AV692" s="320">
        <f t="shared" si="10"/>
        <v>44.95751876</v>
      </c>
    </row>
    <row r="693" ht="11.25" customHeight="1">
      <c r="A693" s="133" t="s">
        <v>1401</v>
      </c>
      <c r="B693" s="99" t="s">
        <v>1402</v>
      </c>
      <c r="C693" s="309">
        <v>0.63</v>
      </c>
      <c r="D693" s="310">
        <v>0.575</v>
      </c>
      <c r="E693" s="316">
        <v>0.495</v>
      </c>
      <c r="F693" s="309">
        <v>0.475</v>
      </c>
      <c r="G693" s="309">
        <v>0.455</v>
      </c>
      <c r="H693" s="309">
        <v>0.435</v>
      </c>
      <c r="I693" s="309">
        <v>0.415</v>
      </c>
      <c r="J693" s="322"/>
      <c r="K693" s="309">
        <v>0.395</v>
      </c>
      <c r="L693" s="326">
        <v>0.39</v>
      </c>
      <c r="M693" s="322"/>
      <c r="N693" s="357">
        <v>0.39</v>
      </c>
      <c r="O693" s="357">
        <v>0.39</v>
      </c>
      <c r="P693" s="324">
        <v>0.39</v>
      </c>
      <c r="Q693" s="324">
        <v>0.36</v>
      </c>
      <c r="R693" s="324">
        <v>0.33</v>
      </c>
      <c r="S693" s="324">
        <v>0.3</v>
      </c>
      <c r="T693" s="324">
        <v>0.28</v>
      </c>
      <c r="U693" s="324">
        <v>0.255</v>
      </c>
      <c r="V693" s="324">
        <v>0.235</v>
      </c>
      <c r="W693" s="324">
        <v>0.215</v>
      </c>
      <c r="X693" s="324">
        <v>0.195</v>
      </c>
      <c r="Y693" s="324">
        <v>0.175</v>
      </c>
      <c r="Z693" s="316">
        <f t="shared" si="3"/>
        <v>7.78</v>
      </c>
      <c r="AA693" s="317">
        <f t="shared" si="405"/>
        <v>9.565217391</v>
      </c>
      <c r="AB693" s="317">
        <f t="shared" ref="AB693:AF693" si="1388">IF(ISERROR((D693/E693-1)*100),"n/a",(D693/E693-1)*100)</f>
        <v>16.16161616</v>
      </c>
      <c r="AC693" s="318">
        <f t="shared" si="1388"/>
        <v>4.210526316</v>
      </c>
      <c r="AD693" s="318">
        <f t="shared" si="1388"/>
        <v>4.395604396</v>
      </c>
      <c r="AE693" s="318">
        <f t="shared" si="1388"/>
        <v>4.597701149</v>
      </c>
      <c r="AF693" s="318">
        <f t="shared" si="1388"/>
        <v>4.819277108</v>
      </c>
      <c r="AG693" s="318">
        <f t="shared" si="870"/>
        <v>5.063291139</v>
      </c>
      <c r="AH693" s="318">
        <f t="shared" si="871"/>
        <v>1.282051282</v>
      </c>
      <c r="AI693" s="318">
        <f t="shared" si="872"/>
        <v>0</v>
      </c>
      <c r="AJ693" s="318">
        <f t="shared" ref="AJ693:AT693" si="1389">IF(ISERROR((N693/O693-1)*100),"n/a",(N693/O693-1)*100)</f>
        <v>0</v>
      </c>
      <c r="AK693" s="318">
        <f t="shared" si="1389"/>
        <v>0</v>
      </c>
      <c r="AL693" s="318">
        <f t="shared" si="1389"/>
        <v>8.333333333</v>
      </c>
      <c r="AM693" s="318">
        <f t="shared" si="1389"/>
        <v>9.090909091</v>
      </c>
      <c r="AN693" s="318">
        <f t="shared" si="1389"/>
        <v>10</v>
      </c>
      <c r="AO693" s="318">
        <f t="shared" si="1389"/>
        <v>7.142857143</v>
      </c>
      <c r="AP693" s="318">
        <f t="shared" si="1389"/>
        <v>9.803921569</v>
      </c>
      <c r="AQ693" s="318">
        <f t="shared" si="1389"/>
        <v>8.510638298</v>
      </c>
      <c r="AR693" s="318">
        <f t="shared" si="1389"/>
        <v>9.302325581</v>
      </c>
      <c r="AS693" s="318">
        <f t="shared" si="1389"/>
        <v>10.25641026</v>
      </c>
      <c r="AT693" s="318">
        <f t="shared" si="1389"/>
        <v>11.42857143</v>
      </c>
      <c r="AU693" s="319">
        <f t="shared" si="9"/>
        <v>6.698212582</v>
      </c>
      <c r="AV693" s="320">
        <f t="shared" si="10"/>
        <v>4.341123403</v>
      </c>
    </row>
    <row r="694" ht="11.25" customHeight="1">
      <c r="A694" s="133" t="s">
        <v>1631</v>
      </c>
      <c r="B694" s="99" t="s">
        <v>1632</v>
      </c>
      <c r="C694" s="309">
        <v>0.48</v>
      </c>
      <c r="D694" s="310">
        <v>0.47</v>
      </c>
      <c r="E694" s="327">
        <v>0.44</v>
      </c>
      <c r="F694" s="309">
        <v>0.42</v>
      </c>
      <c r="G694" s="309">
        <v>0.4</v>
      </c>
      <c r="H694" s="328">
        <v>0.32</v>
      </c>
      <c r="I694" s="309">
        <v>0.2</v>
      </c>
      <c r="J694" s="322"/>
      <c r="K694" s="309">
        <v>0.16</v>
      </c>
      <c r="L694" s="328">
        <v>0.1</v>
      </c>
      <c r="M694" s="322"/>
      <c r="N694" s="309">
        <v>0.1</v>
      </c>
      <c r="O694" s="352">
        <v>0.07</v>
      </c>
      <c r="P694" s="292">
        <v>0.56</v>
      </c>
      <c r="Q694" s="292">
        <v>0.55</v>
      </c>
      <c r="R694" s="325">
        <v>0.52</v>
      </c>
      <c r="S694" s="325">
        <v>0.52</v>
      </c>
      <c r="T694" s="325">
        <v>0.52</v>
      </c>
      <c r="U694" s="325">
        <v>0.52</v>
      </c>
      <c r="V694" s="325">
        <v>0.52</v>
      </c>
      <c r="W694" s="325">
        <v>0.52</v>
      </c>
      <c r="X694" s="324">
        <v>0.52</v>
      </c>
      <c r="Y694" s="324">
        <v>0.51</v>
      </c>
      <c r="Z694" s="316">
        <f t="shared" si="3"/>
        <v>8.42</v>
      </c>
      <c r="AA694" s="317">
        <f t="shared" si="405"/>
        <v>2.127659574</v>
      </c>
      <c r="AB694" s="317">
        <f t="shared" ref="AB694:AF694" si="1390">IF(ISERROR((D694/E694-1)*100),"n/a",(D694/E694-1)*100)</f>
        <v>6.818181818</v>
      </c>
      <c r="AC694" s="318">
        <f t="shared" si="1390"/>
        <v>4.761904762</v>
      </c>
      <c r="AD694" s="318">
        <f t="shared" si="1390"/>
        <v>5</v>
      </c>
      <c r="AE694" s="318">
        <f t="shared" si="1390"/>
        <v>25</v>
      </c>
      <c r="AF694" s="318">
        <f t="shared" si="1390"/>
        <v>60</v>
      </c>
      <c r="AG694" s="318">
        <f t="shared" si="870"/>
        <v>25</v>
      </c>
      <c r="AH694" s="318">
        <f t="shared" si="871"/>
        <v>60</v>
      </c>
      <c r="AI694" s="318">
        <f t="shared" si="872"/>
        <v>0</v>
      </c>
      <c r="AJ694" s="318">
        <f t="shared" ref="AJ694:AT694" si="1391">IF(ISERROR((N694/O694-1)*100),"n/a",(N694/O694-1)*100)</f>
        <v>42.85714286</v>
      </c>
      <c r="AK694" s="318">
        <f t="shared" si="1391"/>
        <v>-87.5</v>
      </c>
      <c r="AL694" s="318">
        <f t="shared" si="1391"/>
        <v>1.818181818</v>
      </c>
      <c r="AM694" s="318">
        <f t="shared" si="1391"/>
        <v>5.769230769</v>
      </c>
      <c r="AN694" s="318">
        <f t="shared" si="1391"/>
        <v>0</v>
      </c>
      <c r="AO694" s="318">
        <f t="shared" si="1391"/>
        <v>0</v>
      </c>
      <c r="AP694" s="318">
        <f t="shared" si="1391"/>
        <v>0</v>
      </c>
      <c r="AQ694" s="318">
        <f t="shared" si="1391"/>
        <v>0</v>
      </c>
      <c r="AR694" s="318">
        <f t="shared" si="1391"/>
        <v>0</v>
      </c>
      <c r="AS694" s="318">
        <f t="shared" si="1391"/>
        <v>0</v>
      </c>
      <c r="AT694" s="318">
        <f t="shared" si="1391"/>
        <v>1.960784314</v>
      </c>
      <c r="AU694" s="319">
        <f t="shared" si="9"/>
        <v>7.680654296</v>
      </c>
      <c r="AV694" s="320">
        <f t="shared" si="10"/>
        <v>29.82603988</v>
      </c>
    </row>
    <row r="695" ht="11.25" customHeight="1">
      <c r="A695" s="233" t="s">
        <v>2160</v>
      </c>
      <c r="B695" s="233" t="s">
        <v>1978</v>
      </c>
      <c r="C695" s="309">
        <v>0.4</v>
      </c>
      <c r="D695" s="310">
        <v>0.39</v>
      </c>
      <c r="E695" s="372">
        <v>0.365</v>
      </c>
      <c r="F695" s="377">
        <v>0.34</v>
      </c>
      <c r="G695" s="377">
        <v>0.315</v>
      </c>
      <c r="H695" s="377">
        <v>0.285</v>
      </c>
      <c r="I695" s="377">
        <v>0.0675</v>
      </c>
      <c r="J695" s="377"/>
      <c r="K695" s="377">
        <v>0.27</v>
      </c>
      <c r="L695" s="378">
        <v>0.27</v>
      </c>
      <c r="M695" s="377"/>
      <c r="N695" s="411">
        <v>0.27</v>
      </c>
      <c r="O695" s="411">
        <v>0.27</v>
      </c>
      <c r="P695" s="379">
        <v>0.27</v>
      </c>
      <c r="Q695" s="379">
        <v>0.27</v>
      </c>
      <c r="R695" s="379">
        <v>0.27</v>
      </c>
      <c r="S695" s="379">
        <v>0.27</v>
      </c>
      <c r="T695" s="379">
        <v>0.27</v>
      </c>
      <c r="U695" s="379">
        <v>0.27</v>
      </c>
      <c r="V695" s="379">
        <v>0.27</v>
      </c>
      <c r="W695" s="379">
        <v>0.27</v>
      </c>
      <c r="X695" s="379">
        <v>0.27</v>
      </c>
      <c r="Y695" s="379">
        <v>0.27</v>
      </c>
      <c r="Z695" s="316">
        <f t="shared" si="3"/>
        <v>5.9425</v>
      </c>
      <c r="AA695" s="317">
        <f t="shared" si="405"/>
        <v>2.564102564</v>
      </c>
      <c r="AB695" s="317">
        <f t="shared" ref="AB695:AF695" si="1392">IF(ISERROR((D695/E695-1)*100),"n/a",(D695/E695-1)*100)</f>
        <v>6.849315068</v>
      </c>
      <c r="AC695" s="318">
        <f t="shared" si="1392"/>
        <v>7.352941176</v>
      </c>
      <c r="AD695" s="318">
        <f t="shared" si="1392"/>
        <v>7.936507937</v>
      </c>
      <c r="AE695" s="318">
        <f t="shared" si="1392"/>
        <v>10.52631579</v>
      </c>
      <c r="AF695" s="318">
        <f t="shared" si="1392"/>
        <v>322.2222222</v>
      </c>
      <c r="AG695" s="318">
        <f t="shared" si="870"/>
        <v>-75</v>
      </c>
      <c r="AH695" s="318">
        <f t="shared" si="871"/>
        <v>0</v>
      </c>
      <c r="AI695" s="318">
        <f t="shared" si="872"/>
        <v>0</v>
      </c>
      <c r="AJ695" s="318">
        <f t="shared" ref="AJ695:AT695" si="1393">IF(ISERROR((N695/O695-1)*100),"n/a",(N695/O695-1)*100)</f>
        <v>0</v>
      </c>
      <c r="AK695" s="318">
        <f t="shared" si="1393"/>
        <v>0</v>
      </c>
      <c r="AL695" s="318">
        <f t="shared" si="1393"/>
        <v>0</v>
      </c>
      <c r="AM695" s="318">
        <f t="shared" si="1393"/>
        <v>0</v>
      </c>
      <c r="AN695" s="318">
        <f t="shared" si="1393"/>
        <v>0</v>
      </c>
      <c r="AO695" s="318">
        <f t="shared" si="1393"/>
        <v>0</v>
      </c>
      <c r="AP695" s="318">
        <f t="shared" si="1393"/>
        <v>0</v>
      </c>
      <c r="AQ695" s="318">
        <f t="shared" si="1393"/>
        <v>0</v>
      </c>
      <c r="AR695" s="318">
        <f t="shared" si="1393"/>
        <v>0</v>
      </c>
      <c r="AS695" s="318">
        <f t="shared" si="1393"/>
        <v>0</v>
      </c>
      <c r="AT695" s="318">
        <f t="shared" si="1393"/>
        <v>0</v>
      </c>
      <c r="AU695" s="319">
        <f t="shared" si="9"/>
        <v>14.12257024</v>
      </c>
      <c r="AV695" s="320">
        <f t="shared" si="10"/>
        <v>74.60230195</v>
      </c>
    </row>
    <row r="696" ht="11.25" customHeight="1">
      <c r="A696" s="181" t="s">
        <v>2161</v>
      </c>
      <c r="B696" s="363" t="s">
        <v>1797</v>
      </c>
      <c r="C696" s="309">
        <v>0.4925</v>
      </c>
      <c r="D696" s="310">
        <v>0.4625</v>
      </c>
      <c r="E696" s="310">
        <v>0.4325</v>
      </c>
      <c r="F696" s="311">
        <v>0.4025</v>
      </c>
      <c r="G696" s="311">
        <v>0.3725</v>
      </c>
      <c r="H696" s="311">
        <v>0.345</v>
      </c>
      <c r="I696" s="311">
        <v>0.325</v>
      </c>
      <c r="J696" s="312"/>
      <c r="K696" s="334">
        <v>0.31</v>
      </c>
      <c r="L696" s="348">
        <v>0.31</v>
      </c>
      <c r="M696" s="312"/>
      <c r="N696" s="361">
        <v>0.29</v>
      </c>
      <c r="O696" s="361">
        <v>0.27</v>
      </c>
      <c r="P696" s="315">
        <v>0.0</v>
      </c>
      <c r="Q696" s="315">
        <v>0.0</v>
      </c>
      <c r="R696" s="315">
        <v>0.0</v>
      </c>
      <c r="S696" s="315">
        <v>0.0</v>
      </c>
      <c r="T696" s="315">
        <v>0.0</v>
      </c>
      <c r="U696" s="315">
        <v>0.0</v>
      </c>
      <c r="V696" s="315">
        <v>0.0</v>
      </c>
      <c r="W696" s="315">
        <v>0.0</v>
      </c>
      <c r="X696" s="315">
        <v>0.0</v>
      </c>
      <c r="Y696" s="315">
        <v>0.0</v>
      </c>
      <c r="Z696" s="316">
        <f t="shared" si="3"/>
        <v>4.0125</v>
      </c>
      <c r="AA696" s="317">
        <f t="shared" si="405"/>
        <v>6.486486486</v>
      </c>
      <c r="AB696" s="317">
        <f t="shared" ref="AB696:AF696" si="1394">IF(ISERROR((D696/E696-1)*100),"n/a",(D696/E696-1)*100)</f>
        <v>6.936416185</v>
      </c>
      <c r="AC696" s="318">
        <f t="shared" si="1394"/>
        <v>7.453416149</v>
      </c>
      <c r="AD696" s="318">
        <f t="shared" si="1394"/>
        <v>8.053691275</v>
      </c>
      <c r="AE696" s="318">
        <f t="shared" si="1394"/>
        <v>7.971014493</v>
      </c>
      <c r="AF696" s="318">
        <f t="shared" si="1394"/>
        <v>6.153846154</v>
      </c>
      <c r="AG696" s="318">
        <f t="shared" si="870"/>
        <v>4.838709677</v>
      </c>
      <c r="AH696" s="318">
        <f t="shared" si="871"/>
        <v>0</v>
      </c>
      <c r="AI696" s="318">
        <f t="shared" si="872"/>
        <v>6.896551724</v>
      </c>
      <c r="AJ696" s="318">
        <f t="shared" ref="AJ696:AT696" si="1395">IF(ISERROR((N696/O696-1)*100),"n/a",(N696/O696-1)*100)</f>
        <v>7.407407407</v>
      </c>
      <c r="AK696" s="318" t="str">
        <f t="shared" si="1395"/>
        <v>n/a</v>
      </c>
      <c r="AL696" s="318" t="str">
        <f t="shared" si="1395"/>
        <v>n/a</v>
      </c>
      <c r="AM696" s="318" t="str">
        <f t="shared" si="1395"/>
        <v>n/a</v>
      </c>
      <c r="AN696" s="318" t="str">
        <f t="shared" si="1395"/>
        <v>n/a</v>
      </c>
      <c r="AO696" s="318" t="str">
        <f t="shared" si="1395"/>
        <v>n/a</v>
      </c>
      <c r="AP696" s="318" t="str">
        <f t="shared" si="1395"/>
        <v>n/a</v>
      </c>
      <c r="AQ696" s="318" t="str">
        <f t="shared" si="1395"/>
        <v>n/a</v>
      </c>
      <c r="AR696" s="318" t="str">
        <f t="shared" si="1395"/>
        <v>n/a</v>
      </c>
      <c r="AS696" s="318" t="str">
        <f t="shared" si="1395"/>
        <v>n/a</v>
      </c>
      <c r="AT696" s="318" t="str">
        <f t="shared" si="1395"/>
        <v>n/a</v>
      </c>
      <c r="AU696" s="319">
        <f t="shared" si="9"/>
        <v>6.219753955</v>
      </c>
      <c r="AV696" s="320">
        <f t="shared" si="10"/>
        <v>2.380533444</v>
      </c>
    </row>
    <row r="697" ht="11.25" customHeight="1">
      <c r="A697" s="233" t="s">
        <v>2116</v>
      </c>
      <c r="B697" s="258" t="s">
        <v>2117</v>
      </c>
      <c r="C697" s="310">
        <v>0.42000000000000004</v>
      </c>
      <c r="D697" s="310">
        <v>0.32</v>
      </c>
      <c r="E697" s="310">
        <v>0.22000000000000003</v>
      </c>
      <c r="F697" s="310">
        <v>0.14</v>
      </c>
      <c r="G697" s="310">
        <v>0.04</v>
      </c>
      <c r="H697" s="349">
        <v>0.0</v>
      </c>
      <c r="I697" s="349">
        <v>0.0</v>
      </c>
      <c r="J697" s="349"/>
      <c r="K697" s="349">
        <v>0.01</v>
      </c>
      <c r="L697" s="349">
        <v>0.09</v>
      </c>
      <c r="M697" s="349"/>
      <c r="N697" s="349">
        <v>0.24</v>
      </c>
      <c r="O697" s="325">
        <v>0.64</v>
      </c>
      <c r="P697" s="325">
        <v>0.64</v>
      </c>
      <c r="Q697" s="324">
        <v>0.64</v>
      </c>
      <c r="R697" s="324">
        <v>0.5867</v>
      </c>
      <c r="S697" s="324">
        <v>0.5334000000000001</v>
      </c>
      <c r="T697" s="324">
        <v>0.48</v>
      </c>
      <c r="U697" s="324">
        <v>0.43989999999999996</v>
      </c>
      <c r="V697" s="325">
        <v>0.4</v>
      </c>
      <c r="W697" s="325">
        <v>0.4</v>
      </c>
      <c r="X697" s="324">
        <v>0.4</v>
      </c>
      <c r="Y697" s="324">
        <v>0.3601</v>
      </c>
      <c r="Z697" s="316">
        <f t="shared" si="3"/>
        <v>7.0001</v>
      </c>
      <c r="AA697" s="317">
        <f t="shared" si="405"/>
        <v>31.25</v>
      </c>
      <c r="AB697" s="317">
        <f t="shared" ref="AB697:AF697" si="1396">IF(ISERROR((D697/E697-1)*100),"n/a",(D697/E697-1)*100)</f>
        <v>45.45454545</v>
      </c>
      <c r="AC697" s="318">
        <f t="shared" si="1396"/>
        <v>57.14285714</v>
      </c>
      <c r="AD697" s="318">
        <f t="shared" si="1396"/>
        <v>250</v>
      </c>
      <c r="AE697" s="318" t="str">
        <f t="shared" si="1396"/>
        <v>n/a</v>
      </c>
      <c r="AF697" s="318" t="str">
        <f t="shared" si="1396"/>
        <v>n/a</v>
      </c>
      <c r="AG697" s="318">
        <f t="shared" si="870"/>
        <v>-100</v>
      </c>
      <c r="AH697" s="318">
        <f t="shared" si="871"/>
        <v>-88.88888889</v>
      </c>
      <c r="AI697" s="318">
        <f t="shared" si="872"/>
        <v>-62.5</v>
      </c>
      <c r="AJ697" s="318">
        <f t="shared" ref="AJ697:AT697" si="1397">IF(ISERROR((N697/O697-1)*100),"n/a",(N697/O697-1)*100)</f>
        <v>-62.5</v>
      </c>
      <c r="AK697" s="318">
        <f t="shared" si="1397"/>
        <v>0</v>
      </c>
      <c r="AL697" s="318">
        <f t="shared" si="1397"/>
        <v>0</v>
      </c>
      <c r="AM697" s="318">
        <f t="shared" si="1397"/>
        <v>9.084711096</v>
      </c>
      <c r="AN697" s="318">
        <f t="shared" si="1397"/>
        <v>9.992500937</v>
      </c>
      <c r="AO697" s="318">
        <f t="shared" si="1397"/>
        <v>11.125</v>
      </c>
      <c r="AP697" s="318">
        <f t="shared" si="1397"/>
        <v>9.115708115</v>
      </c>
      <c r="AQ697" s="318">
        <f t="shared" si="1397"/>
        <v>9.975</v>
      </c>
      <c r="AR697" s="318">
        <f t="shared" si="1397"/>
        <v>0</v>
      </c>
      <c r="AS697" s="318">
        <f t="shared" si="1397"/>
        <v>0</v>
      </c>
      <c r="AT697" s="318">
        <f t="shared" si="1397"/>
        <v>11.08025548</v>
      </c>
      <c r="AU697" s="319">
        <f t="shared" si="9"/>
        <v>7.240649408</v>
      </c>
      <c r="AV697" s="320">
        <f t="shared" si="10"/>
        <v>74.43494962</v>
      </c>
    </row>
    <row r="698" ht="11.25" customHeight="1">
      <c r="A698" s="99" t="s">
        <v>1798</v>
      </c>
      <c r="B698" s="258" t="s">
        <v>1799</v>
      </c>
      <c r="C698" s="309">
        <v>0.29</v>
      </c>
      <c r="D698" s="310">
        <v>0.27</v>
      </c>
      <c r="E698" s="310">
        <v>0.26</v>
      </c>
      <c r="F698" s="309">
        <v>0.25</v>
      </c>
      <c r="G698" s="309">
        <v>0.24</v>
      </c>
      <c r="H698" s="309">
        <v>0.235</v>
      </c>
      <c r="I698" s="309">
        <v>0.18</v>
      </c>
      <c r="J698" s="322"/>
      <c r="K698" s="328">
        <v>0.165</v>
      </c>
      <c r="L698" s="326">
        <v>0.165</v>
      </c>
      <c r="M698" s="322"/>
      <c r="N698" s="356">
        <v>0.165</v>
      </c>
      <c r="O698" s="356">
        <v>0.16</v>
      </c>
      <c r="P698" s="324">
        <v>0.15</v>
      </c>
      <c r="Q698" s="324">
        <v>0.135</v>
      </c>
      <c r="R698" s="324">
        <v>0.125</v>
      </c>
      <c r="S698" s="324">
        <v>0.07667</v>
      </c>
      <c r="T698" s="324">
        <v>0.07167</v>
      </c>
      <c r="U698" s="324">
        <v>0.065</v>
      </c>
      <c r="V698" s="324">
        <v>0.06167</v>
      </c>
      <c r="W698" s="324">
        <v>0.05833</v>
      </c>
      <c r="X698" s="325">
        <v>0.0</v>
      </c>
      <c r="Y698" s="325">
        <v>0.0</v>
      </c>
      <c r="Z698" s="316">
        <f t="shared" si="3"/>
        <v>3.12334</v>
      </c>
      <c r="AA698" s="317">
        <f t="shared" si="405"/>
        <v>7.407407407</v>
      </c>
      <c r="AB698" s="317">
        <f t="shared" ref="AB698:AF698" si="1398">IF(ISERROR((D698/E698-1)*100),"n/a",(D698/E698-1)*100)</f>
        <v>3.846153846</v>
      </c>
      <c r="AC698" s="318">
        <f t="shared" si="1398"/>
        <v>4</v>
      </c>
      <c r="AD698" s="318">
        <f t="shared" si="1398"/>
        <v>4.166666667</v>
      </c>
      <c r="AE698" s="318">
        <f t="shared" si="1398"/>
        <v>2.127659574</v>
      </c>
      <c r="AF698" s="318">
        <f t="shared" si="1398"/>
        <v>30.55555556</v>
      </c>
      <c r="AG698" s="318">
        <f t="shared" si="870"/>
        <v>9.090909091</v>
      </c>
      <c r="AH698" s="318">
        <f t="shared" si="871"/>
        <v>0</v>
      </c>
      <c r="AI698" s="318">
        <f t="shared" si="872"/>
        <v>0</v>
      </c>
      <c r="AJ698" s="318">
        <f t="shared" ref="AJ698:AT698" si="1399">IF(ISERROR((N698/O698-1)*100),"n/a",(N698/O698-1)*100)</f>
        <v>3.125</v>
      </c>
      <c r="AK698" s="318">
        <f t="shared" si="1399"/>
        <v>6.666666667</v>
      </c>
      <c r="AL698" s="318">
        <f t="shared" si="1399"/>
        <v>11.11111111</v>
      </c>
      <c r="AM698" s="318">
        <f t="shared" si="1399"/>
        <v>8</v>
      </c>
      <c r="AN698" s="318">
        <f t="shared" si="1399"/>
        <v>63.03638972</v>
      </c>
      <c r="AO698" s="318">
        <f t="shared" si="1399"/>
        <v>6.976419701</v>
      </c>
      <c r="AP698" s="318">
        <f t="shared" si="1399"/>
        <v>10.26153846</v>
      </c>
      <c r="AQ698" s="318">
        <f t="shared" si="1399"/>
        <v>5.399708124</v>
      </c>
      <c r="AR698" s="318">
        <f t="shared" si="1399"/>
        <v>5.726041488</v>
      </c>
      <c r="AS698" s="318" t="str">
        <f t="shared" si="1399"/>
        <v>n/a</v>
      </c>
      <c r="AT698" s="318" t="str">
        <f t="shared" si="1399"/>
        <v>n/a</v>
      </c>
      <c r="AU698" s="319">
        <f t="shared" si="9"/>
        <v>10.0831793</v>
      </c>
      <c r="AV698" s="320">
        <f t="shared" si="10"/>
        <v>14.8024947</v>
      </c>
    </row>
    <row r="699" ht="11.25" customHeight="1">
      <c r="A699" s="382" t="s">
        <v>1979</v>
      </c>
      <c r="B699" s="258" t="s">
        <v>1980</v>
      </c>
      <c r="C699" s="309">
        <v>1.69</v>
      </c>
      <c r="D699" s="310">
        <v>1.428</v>
      </c>
      <c r="E699" s="310">
        <v>1.177</v>
      </c>
      <c r="F699" s="309">
        <v>0.9687</v>
      </c>
      <c r="G699" s="309">
        <v>0.6742</v>
      </c>
      <c r="H699" s="349">
        <v>0.0</v>
      </c>
      <c r="I699" s="349">
        <v>0.0</v>
      </c>
      <c r="J699" s="322"/>
      <c r="K699" s="349">
        <v>0.0</v>
      </c>
      <c r="L699" s="349">
        <v>0.0</v>
      </c>
      <c r="M699" s="322"/>
      <c r="N699" s="349">
        <v>0.0</v>
      </c>
      <c r="O699" s="325">
        <v>0.0</v>
      </c>
      <c r="P699" s="325">
        <v>0.0</v>
      </c>
      <c r="Q699" s="325">
        <v>0.0</v>
      </c>
      <c r="R699" s="325">
        <v>0.0</v>
      </c>
      <c r="S699" s="325">
        <v>0.0</v>
      </c>
      <c r="T699" s="325">
        <v>0.0</v>
      </c>
      <c r="U699" s="325">
        <v>0.0</v>
      </c>
      <c r="V699" s="325">
        <v>0.0</v>
      </c>
      <c r="W699" s="325">
        <v>0.0</v>
      </c>
      <c r="X699" s="325">
        <v>0.0</v>
      </c>
      <c r="Y699" s="325">
        <v>0.0</v>
      </c>
      <c r="Z699" s="316">
        <f t="shared" si="3"/>
        <v>5.9379</v>
      </c>
      <c r="AA699" s="317">
        <f t="shared" si="405"/>
        <v>18.34733894</v>
      </c>
      <c r="AB699" s="317">
        <f t="shared" ref="AB699:AF699" si="1400">IF(ISERROR((D699/E699-1)*100),"n/a",(D699/E699-1)*100)</f>
        <v>21.32540357</v>
      </c>
      <c r="AC699" s="318">
        <f t="shared" si="1400"/>
        <v>21.50304532</v>
      </c>
      <c r="AD699" s="318">
        <f t="shared" si="1400"/>
        <v>43.68140018</v>
      </c>
      <c r="AE699" s="318" t="str">
        <f t="shared" si="1400"/>
        <v>n/a</v>
      </c>
      <c r="AF699" s="318" t="str">
        <f t="shared" si="1400"/>
        <v>n/a</v>
      </c>
      <c r="AG699" s="318" t="str">
        <f t="shared" si="870"/>
        <v>n/a</v>
      </c>
      <c r="AH699" s="318" t="str">
        <f t="shared" si="871"/>
        <v>n/a</v>
      </c>
      <c r="AI699" s="318" t="str">
        <f t="shared" si="872"/>
        <v>n/a</v>
      </c>
      <c r="AJ699" s="318" t="str">
        <f t="shared" ref="AJ699:AT699" si="1401">IF(ISERROR((N699/O699-1)*100),"n/a",(N699/O699-1)*100)</f>
        <v>n/a</v>
      </c>
      <c r="AK699" s="318" t="str">
        <f t="shared" si="1401"/>
        <v>n/a</v>
      </c>
      <c r="AL699" s="318" t="str">
        <f t="shared" si="1401"/>
        <v>n/a</v>
      </c>
      <c r="AM699" s="318" t="str">
        <f t="shared" si="1401"/>
        <v>n/a</v>
      </c>
      <c r="AN699" s="318" t="str">
        <f t="shared" si="1401"/>
        <v>n/a</v>
      </c>
      <c r="AO699" s="318" t="str">
        <f t="shared" si="1401"/>
        <v>n/a</v>
      </c>
      <c r="AP699" s="318" t="str">
        <f t="shared" si="1401"/>
        <v>n/a</v>
      </c>
      <c r="AQ699" s="318" t="str">
        <f t="shared" si="1401"/>
        <v>n/a</v>
      </c>
      <c r="AR699" s="318" t="str">
        <f t="shared" si="1401"/>
        <v>n/a</v>
      </c>
      <c r="AS699" s="318" t="str">
        <f t="shared" si="1401"/>
        <v>n/a</v>
      </c>
      <c r="AT699" s="318" t="str">
        <f t="shared" si="1401"/>
        <v>n/a</v>
      </c>
      <c r="AU699" s="319">
        <f t="shared" si="9"/>
        <v>26.214297</v>
      </c>
      <c r="AV699" s="320">
        <f t="shared" si="10"/>
        <v>11.73436398</v>
      </c>
    </row>
    <row r="700" ht="11.25" customHeight="1">
      <c r="A700" s="99" t="s">
        <v>441</v>
      </c>
      <c r="B700" s="258" t="s">
        <v>442</v>
      </c>
      <c r="C700" s="309">
        <v>4.52</v>
      </c>
      <c r="D700" s="310">
        <v>3.44</v>
      </c>
      <c r="E700" s="310">
        <v>3.4</v>
      </c>
      <c r="F700" s="309">
        <v>3.36</v>
      </c>
      <c r="G700" s="309">
        <v>2.68</v>
      </c>
      <c r="H700" s="309">
        <v>2.2</v>
      </c>
      <c r="I700" s="309">
        <v>2.0</v>
      </c>
      <c r="J700" s="322"/>
      <c r="K700" s="309">
        <v>1.56</v>
      </c>
      <c r="L700" s="323">
        <v>1.46</v>
      </c>
      <c r="M700" s="322"/>
      <c r="N700" s="356">
        <v>1.44</v>
      </c>
      <c r="O700" s="356">
        <v>1.42</v>
      </c>
      <c r="P700" s="324">
        <v>1.4</v>
      </c>
      <c r="Q700" s="324">
        <v>1.26</v>
      </c>
      <c r="R700" s="324">
        <v>1.0</v>
      </c>
      <c r="S700" s="324">
        <v>0.82</v>
      </c>
      <c r="T700" s="324">
        <v>0.68</v>
      </c>
      <c r="U700" s="324">
        <v>0.62</v>
      </c>
      <c r="V700" s="324">
        <v>0.595</v>
      </c>
      <c r="W700" s="324">
        <v>0.58</v>
      </c>
      <c r="X700" s="324">
        <v>0.54</v>
      </c>
      <c r="Y700" s="324">
        <v>0.48</v>
      </c>
      <c r="Z700" s="316">
        <f t="shared" si="3"/>
        <v>35.455</v>
      </c>
      <c r="AA700" s="317">
        <f t="shared" si="405"/>
        <v>31.39534884</v>
      </c>
      <c r="AB700" s="317">
        <f t="shared" ref="AB700:AF700" si="1402">IF(ISERROR((D700/E700-1)*100),"n/a",(D700/E700-1)*100)</f>
        <v>1.176470588</v>
      </c>
      <c r="AC700" s="318">
        <f t="shared" si="1402"/>
        <v>1.19047619</v>
      </c>
      <c r="AD700" s="318">
        <f t="shared" si="1402"/>
        <v>25.37313433</v>
      </c>
      <c r="AE700" s="318">
        <f t="shared" si="1402"/>
        <v>21.81818182</v>
      </c>
      <c r="AF700" s="318">
        <f t="shared" si="1402"/>
        <v>10</v>
      </c>
      <c r="AG700" s="318">
        <f t="shared" si="870"/>
        <v>28.20512821</v>
      </c>
      <c r="AH700" s="318">
        <f t="shared" si="871"/>
        <v>6.849315068</v>
      </c>
      <c r="AI700" s="318">
        <f t="shared" si="872"/>
        <v>1.388888889</v>
      </c>
      <c r="AJ700" s="318">
        <f t="shared" ref="AJ700:AT700" si="1403">IF(ISERROR((N700/O700-1)*100),"n/a",(N700/O700-1)*100)</f>
        <v>1.408450704</v>
      </c>
      <c r="AK700" s="318">
        <f t="shared" si="1403"/>
        <v>1.428571429</v>
      </c>
      <c r="AL700" s="318">
        <f t="shared" si="1403"/>
        <v>11.11111111</v>
      </c>
      <c r="AM700" s="318">
        <f t="shared" si="1403"/>
        <v>26</v>
      </c>
      <c r="AN700" s="318">
        <f t="shared" si="1403"/>
        <v>21.95121951</v>
      </c>
      <c r="AO700" s="318">
        <f t="shared" si="1403"/>
        <v>20.58823529</v>
      </c>
      <c r="AP700" s="318">
        <f t="shared" si="1403"/>
        <v>9.677419355</v>
      </c>
      <c r="AQ700" s="318">
        <f t="shared" si="1403"/>
        <v>4.201680672</v>
      </c>
      <c r="AR700" s="318">
        <f t="shared" si="1403"/>
        <v>2.586206897</v>
      </c>
      <c r="AS700" s="318">
        <f t="shared" si="1403"/>
        <v>7.407407407</v>
      </c>
      <c r="AT700" s="318">
        <f t="shared" si="1403"/>
        <v>12.5</v>
      </c>
      <c r="AU700" s="319">
        <f t="shared" si="9"/>
        <v>12.31286232</v>
      </c>
      <c r="AV700" s="320">
        <f t="shared" si="10"/>
        <v>10.40967565</v>
      </c>
    </row>
    <row r="701" ht="11.25" customHeight="1">
      <c r="A701" s="181" t="s">
        <v>1403</v>
      </c>
      <c r="B701" s="363" t="s">
        <v>1404</v>
      </c>
      <c r="C701" s="309">
        <v>1.48</v>
      </c>
      <c r="D701" s="310">
        <v>1.42</v>
      </c>
      <c r="E701" s="330">
        <v>1.19</v>
      </c>
      <c r="F701" s="311">
        <v>1.0</v>
      </c>
      <c r="G701" s="311">
        <v>0.84</v>
      </c>
      <c r="H701" s="311">
        <v>0.69</v>
      </c>
      <c r="I701" s="311">
        <v>0.57</v>
      </c>
      <c r="J701" s="312"/>
      <c r="K701" s="311">
        <v>0.46</v>
      </c>
      <c r="L701" s="348">
        <v>0.1</v>
      </c>
      <c r="M701" s="312"/>
      <c r="N701" s="391">
        <v>0.0</v>
      </c>
      <c r="O701" s="391">
        <v>0.0</v>
      </c>
      <c r="P701" s="315">
        <v>1.456</v>
      </c>
      <c r="Q701" s="335">
        <v>1.456</v>
      </c>
      <c r="R701" s="335">
        <v>1.19</v>
      </c>
      <c r="S701" s="335">
        <v>1.112</v>
      </c>
      <c r="T701" s="315">
        <v>0.36066</v>
      </c>
      <c r="U701" s="335">
        <v>0.73733</v>
      </c>
      <c r="V701" s="335">
        <v>0.586</v>
      </c>
      <c r="W701" s="335">
        <v>0.53134</v>
      </c>
      <c r="X701" s="335">
        <v>0.51267</v>
      </c>
      <c r="Y701" s="335">
        <v>0.08</v>
      </c>
      <c r="Z701" s="316">
        <f t="shared" si="3"/>
        <v>15.772</v>
      </c>
      <c r="AA701" s="317">
        <f t="shared" si="405"/>
        <v>4.225352113</v>
      </c>
      <c r="AB701" s="317">
        <f t="shared" ref="AB701:AF701" si="1404">IF(ISERROR((D701/E701-1)*100),"n/a",(D701/E701-1)*100)</f>
        <v>19.32773109</v>
      </c>
      <c r="AC701" s="318">
        <f t="shared" si="1404"/>
        <v>19</v>
      </c>
      <c r="AD701" s="318">
        <f t="shared" si="1404"/>
        <v>19.04761905</v>
      </c>
      <c r="AE701" s="318">
        <f t="shared" si="1404"/>
        <v>21.73913043</v>
      </c>
      <c r="AF701" s="318">
        <f t="shared" si="1404"/>
        <v>21.05263158</v>
      </c>
      <c r="AG701" s="318">
        <f t="shared" si="870"/>
        <v>23.91304348</v>
      </c>
      <c r="AH701" s="318">
        <f t="shared" si="871"/>
        <v>360</v>
      </c>
      <c r="AI701" s="318" t="str">
        <f t="shared" si="872"/>
        <v>n/a</v>
      </c>
      <c r="AJ701" s="318" t="str">
        <f t="shared" ref="AJ701:AT701" si="1405">IF(ISERROR((N701/O701-1)*100),"n/a",(N701/O701-1)*100)</f>
        <v>n/a</v>
      </c>
      <c r="AK701" s="318">
        <f t="shared" si="1405"/>
        <v>-100</v>
      </c>
      <c r="AL701" s="318">
        <f t="shared" si="1405"/>
        <v>0</v>
      </c>
      <c r="AM701" s="318">
        <f t="shared" si="1405"/>
        <v>22.35294118</v>
      </c>
      <c r="AN701" s="318">
        <f t="shared" si="1405"/>
        <v>7.014388489</v>
      </c>
      <c r="AO701" s="318">
        <f t="shared" si="1405"/>
        <v>208.3236289</v>
      </c>
      <c r="AP701" s="318">
        <f t="shared" si="1405"/>
        <v>-51.08567399</v>
      </c>
      <c r="AQ701" s="318">
        <f t="shared" si="1405"/>
        <v>25.82423208</v>
      </c>
      <c r="AR701" s="318">
        <f t="shared" si="1405"/>
        <v>10.2871984</v>
      </c>
      <c r="AS701" s="318">
        <f t="shared" si="1405"/>
        <v>3.641718844</v>
      </c>
      <c r="AT701" s="318">
        <f t="shared" si="1405"/>
        <v>540.8375</v>
      </c>
      <c r="AU701" s="319">
        <f t="shared" si="9"/>
        <v>64.19452454</v>
      </c>
      <c r="AV701" s="320">
        <f t="shared" si="10"/>
        <v>154.8955084</v>
      </c>
    </row>
    <row r="702" ht="11.25" customHeight="1">
      <c r="A702" s="362" t="s">
        <v>1981</v>
      </c>
      <c r="B702" s="258" t="s">
        <v>1982</v>
      </c>
      <c r="C702" s="309">
        <v>0.83</v>
      </c>
      <c r="D702" s="310">
        <v>0.74</v>
      </c>
      <c r="E702" s="99">
        <v>0.66</v>
      </c>
      <c r="F702" s="258">
        <v>0.61</v>
      </c>
      <c r="G702" s="258">
        <v>0.57</v>
      </c>
      <c r="H702" s="258">
        <v>0.53</v>
      </c>
      <c r="I702" s="258">
        <v>0.52</v>
      </c>
      <c r="J702" s="258">
        <v>0.52</v>
      </c>
      <c r="K702" s="258">
        <v>0.52</v>
      </c>
      <c r="L702" s="99">
        <v>0.52</v>
      </c>
      <c r="M702" s="258"/>
      <c r="N702" s="232">
        <v>0.52</v>
      </c>
      <c r="O702" s="232">
        <v>0.52</v>
      </c>
      <c r="P702" s="55">
        <v>0.49</v>
      </c>
      <c r="Q702" s="55">
        <v>0.44</v>
      </c>
      <c r="R702" s="55">
        <v>0.395</v>
      </c>
      <c r="S702" s="55">
        <v>0.35</v>
      </c>
      <c r="T702" s="55">
        <v>0.31</v>
      </c>
      <c r="U702" s="55">
        <v>0.3</v>
      </c>
      <c r="V702" s="55">
        <v>0.3</v>
      </c>
      <c r="W702" s="55">
        <v>0.3</v>
      </c>
      <c r="X702" s="55">
        <v>0.295</v>
      </c>
      <c r="Y702" s="55">
        <v>0.241758241758242</v>
      </c>
      <c r="Z702" s="316">
        <f t="shared" si="3"/>
        <v>10.48175824</v>
      </c>
      <c r="AA702" s="317">
        <f t="shared" si="405"/>
        <v>12.16216216</v>
      </c>
      <c r="AB702" s="317">
        <f t="shared" ref="AB702:AF702" si="1406">IF(ISERROR((D702/E702-1)*100),"n/a",(D702/E702-1)*100)</f>
        <v>12.12121212</v>
      </c>
      <c r="AC702" s="318">
        <f t="shared" si="1406"/>
        <v>8.196721311</v>
      </c>
      <c r="AD702" s="318">
        <f t="shared" si="1406"/>
        <v>7.01754386</v>
      </c>
      <c r="AE702" s="318">
        <f t="shared" si="1406"/>
        <v>7.547169811</v>
      </c>
      <c r="AF702" s="318">
        <f t="shared" si="1406"/>
        <v>1.923076923</v>
      </c>
      <c r="AG702" s="318">
        <f t="shared" si="870"/>
        <v>0</v>
      </c>
      <c r="AH702" s="318">
        <f t="shared" si="871"/>
        <v>0</v>
      </c>
      <c r="AI702" s="318">
        <f t="shared" si="872"/>
        <v>0</v>
      </c>
      <c r="AJ702" s="318">
        <f t="shared" ref="AJ702:AT702" si="1407">IF(ISERROR((N702/O702-1)*100),"n/a",(N702/O702-1)*100)</f>
        <v>0</v>
      </c>
      <c r="AK702" s="318">
        <f t="shared" si="1407"/>
        <v>6.12244898</v>
      </c>
      <c r="AL702" s="318">
        <f t="shared" si="1407"/>
        <v>11.36363636</v>
      </c>
      <c r="AM702" s="318">
        <f t="shared" si="1407"/>
        <v>11.39240506</v>
      </c>
      <c r="AN702" s="318">
        <f t="shared" si="1407"/>
        <v>12.85714286</v>
      </c>
      <c r="AO702" s="318">
        <f t="shared" si="1407"/>
        <v>12.90322581</v>
      </c>
      <c r="AP702" s="318">
        <f t="shared" si="1407"/>
        <v>3.333333333</v>
      </c>
      <c r="AQ702" s="318">
        <f t="shared" si="1407"/>
        <v>0</v>
      </c>
      <c r="AR702" s="318">
        <f t="shared" si="1407"/>
        <v>0</v>
      </c>
      <c r="AS702" s="318">
        <f t="shared" si="1407"/>
        <v>1.694915254</v>
      </c>
      <c r="AT702" s="318">
        <f t="shared" si="1407"/>
        <v>22.02272727</v>
      </c>
      <c r="AU702" s="319">
        <f t="shared" si="9"/>
        <v>6.532886056</v>
      </c>
      <c r="AV702" s="320">
        <f t="shared" si="10"/>
        <v>6.26413079</v>
      </c>
    </row>
    <row r="703" ht="11.25" customHeight="1">
      <c r="A703" s="331" t="s">
        <v>1080</v>
      </c>
      <c r="B703" s="389" t="s">
        <v>1081</v>
      </c>
      <c r="C703" s="309">
        <v>1.1575</v>
      </c>
      <c r="D703" s="310">
        <v>1.1275</v>
      </c>
      <c r="E703" s="347">
        <v>1.0975000000000001</v>
      </c>
      <c r="F703" s="337">
        <v>1.06375</v>
      </c>
      <c r="G703" s="337">
        <v>1.005</v>
      </c>
      <c r="H703" s="337">
        <v>0.945</v>
      </c>
      <c r="I703" s="337">
        <v>0.9</v>
      </c>
      <c r="J703" s="338"/>
      <c r="K703" s="337">
        <v>0.825</v>
      </c>
      <c r="L703" s="339">
        <v>0.74875</v>
      </c>
      <c r="M703" s="338"/>
      <c r="N703" s="365">
        <v>0.6775</v>
      </c>
      <c r="O703" s="365">
        <v>0.595</v>
      </c>
      <c r="P703" s="341">
        <v>0.54</v>
      </c>
      <c r="Q703" s="341">
        <v>0.49</v>
      </c>
      <c r="R703" s="341">
        <v>0.45</v>
      </c>
      <c r="S703" s="341">
        <v>0.425</v>
      </c>
      <c r="T703" s="341">
        <v>0.405</v>
      </c>
      <c r="U703" s="341">
        <v>0.385</v>
      </c>
      <c r="V703" s="341">
        <v>0.375</v>
      </c>
      <c r="W703" s="341">
        <v>0.37</v>
      </c>
      <c r="X703" s="341">
        <v>0.365</v>
      </c>
      <c r="Y703" s="341">
        <v>0.36</v>
      </c>
      <c r="Z703" s="316">
        <f t="shared" si="3"/>
        <v>14.3075</v>
      </c>
      <c r="AA703" s="317">
        <f t="shared" si="405"/>
        <v>2.66075388</v>
      </c>
      <c r="AB703" s="317">
        <f t="shared" ref="AB703:AF703" si="1408">IF(ISERROR((D703/E703-1)*100),"n/a",(D703/E703-1)*100)</f>
        <v>2.733485194</v>
      </c>
      <c r="AC703" s="318">
        <f t="shared" si="1408"/>
        <v>3.172737955</v>
      </c>
      <c r="AD703" s="318">
        <f t="shared" si="1408"/>
        <v>5.845771144</v>
      </c>
      <c r="AE703" s="318">
        <f t="shared" si="1408"/>
        <v>6.349206349</v>
      </c>
      <c r="AF703" s="318">
        <f t="shared" si="1408"/>
        <v>5</v>
      </c>
      <c r="AG703" s="318">
        <f t="shared" si="870"/>
        <v>9.090909091</v>
      </c>
      <c r="AH703" s="318">
        <f t="shared" si="871"/>
        <v>10.1836394</v>
      </c>
      <c r="AI703" s="318">
        <f t="shared" si="872"/>
        <v>10.51660517</v>
      </c>
      <c r="AJ703" s="318">
        <f t="shared" ref="AJ703:AT703" si="1409">IF(ISERROR((N703/O703-1)*100),"n/a",(N703/O703-1)*100)</f>
        <v>13.86554622</v>
      </c>
      <c r="AK703" s="318">
        <f t="shared" si="1409"/>
        <v>10.18518519</v>
      </c>
      <c r="AL703" s="318">
        <f t="shared" si="1409"/>
        <v>10.20408163</v>
      </c>
      <c r="AM703" s="318">
        <f t="shared" si="1409"/>
        <v>8.888888889</v>
      </c>
      <c r="AN703" s="318">
        <f t="shared" si="1409"/>
        <v>5.882352941</v>
      </c>
      <c r="AO703" s="318">
        <f t="shared" si="1409"/>
        <v>4.938271605</v>
      </c>
      <c r="AP703" s="318">
        <f t="shared" si="1409"/>
        <v>5.194805195</v>
      </c>
      <c r="AQ703" s="318">
        <f t="shared" si="1409"/>
        <v>2.666666667</v>
      </c>
      <c r="AR703" s="318">
        <f t="shared" si="1409"/>
        <v>1.351351351</v>
      </c>
      <c r="AS703" s="318">
        <f t="shared" si="1409"/>
        <v>1.369863014</v>
      </c>
      <c r="AT703" s="318">
        <f t="shared" si="1409"/>
        <v>1.388888889</v>
      </c>
      <c r="AU703" s="319">
        <f t="shared" si="9"/>
        <v>6.074450488</v>
      </c>
      <c r="AV703" s="320">
        <f t="shared" si="10"/>
        <v>3.705748225</v>
      </c>
    </row>
    <row r="704" ht="11.25" customHeight="1">
      <c r="A704" s="122" t="s">
        <v>1082</v>
      </c>
      <c r="B704" s="258" t="s">
        <v>1083</v>
      </c>
      <c r="C704" s="309">
        <v>3.46</v>
      </c>
      <c r="D704" s="310">
        <v>3.26</v>
      </c>
      <c r="E704" s="310">
        <v>3.06</v>
      </c>
      <c r="F704" s="309">
        <v>2.84</v>
      </c>
      <c r="G704" s="309">
        <v>2.62</v>
      </c>
      <c r="H704" s="309">
        <v>2.44</v>
      </c>
      <c r="I704" s="309">
        <v>2.2</v>
      </c>
      <c r="J704" s="322"/>
      <c r="K704" s="309">
        <v>2.0</v>
      </c>
      <c r="L704" s="323">
        <v>1.84</v>
      </c>
      <c r="M704" s="322"/>
      <c r="N704" s="356">
        <v>1.55</v>
      </c>
      <c r="O704" s="356">
        <v>1.37</v>
      </c>
      <c r="P704" s="324">
        <v>1.26</v>
      </c>
      <c r="Q704" s="324">
        <v>1.18</v>
      </c>
      <c r="R704" s="324">
        <v>1.11</v>
      </c>
      <c r="S704" s="324">
        <v>1.06</v>
      </c>
      <c r="T704" s="324">
        <v>0.98</v>
      </c>
      <c r="U704" s="324">
        <v>0.89</v>
      </c>
      <c r="V704" s="324">
        <v>0.72</v>
      </c>
      <c r="W704" s="325">
        <v>0.64</v>
      </c>
      <c r="X704" s="324">
        <v>0.63</v>
      </c>
      <c r="Y704" s="324">
        <v>0.59</v>
      </c>
      <c r="Z704" s="316">
        <f t="shared" si="3"/>
        <v>35.7</v>
      </c>
      <c r="AA704" s="317">
        <f t="shared" si="405"/>
        <v>6.134969325</v>
      </c>
      <c r="AB704" s="317">
        <f t="shared" ref="AB704:AF704" si="1410">IF(ISERROR((D704/E704-1)*100),"n/a",(D704/E704-1)*100)</f>
        <v>6.535947712</v>
      </c>
      <c r="AC704" s="318">
        <f t="shared" si="1410"/>
        <v>7.746478873</v>
      </c>
      <c r="AD704" s="318">
        <f t="shared" si="1410"/>
        <v>8.396946565</v>
      </c>
      <c r="AE704" s="318">
        <f t="shared" si="1410"/>
        <v>7.37704918</v>
      </c>
      <c r="AF704" s="318">
        <f t="shared" si="1410"/>
        <v>10.90909091</v>
      </c>
      <c r="AG704" s="318">
        <f t="shared" si="870"/>
        <v>10</v>
      </c>
      <c r="AH704" s="318">
        <f t="shared" si="871"/>
        <v>8.695652174</v>
      </c>
      <c r="AI704" s="318">
        <f t="shared" si="872"/>
        <v>18.70967742</v>
      </c>
      <c r="AJ704" s="318">
        <f t="shared" ref="AJ704:AT704" si="1411">IF(ISERROR((N704/O704-1)*100),"n/a",(N704/O704-1)*100)</f>
        <v>13.13868613</v>
      </c>
      <c r="AK704" s="318">
        <f t="shared" si="1411"/>
        <v>8.73015873</v>
      </c>
      <c r="AL704" s="318">
        <f t="shared" si="1411"/>
        <v>6.779661017</v>
      </c>
      <c r="AM704" s="318">
        <f t="shared" si="1411"/>
        <v>6.306306306</v>
      </c>
      <c r="AN704" s="318">
        <f t="shared" si="1411"/>
        <v>4.716981132</v>
      </c>
      <c r="AO704" s="318">
        <f t="shared" si="1411"/>
        <v>8.163265306</v>
      </c>
      <c r="AP704" s="318">
        <f t="shared" si="1411"/>
        <v>10.11235955</v>
      </c>
      <c r="AQ704" s="318">
        <f t="shared" si="1411"/>
        <v>23.61111111</v>
      </c>
      <c r="AR704" s="318">
        <f t="shared" si="1411"/>
        <v>12.5</v>
      </c>
      <c r="AS704" s="318">
        <f t="shared" si="1411"/>
        <v>1.587301587</v>
      </c>
      <c r="AT704" s="318">
        <f t="shared" si="1411"/>
        <v>6.779661017</v>
      </c>
      <c r="AU704" s="319">
        <f t="shared" si="9"/>
        <v>9.346565202</v>
      </c>
      <c r="AV704" s="320">
        <f t="shared" si="10"/>
        <v>4.870661758</v>
      </c>
    </row>
    <row r="705" ht="11.25" customHeight="1">
      <c r="A705" s="99" t="s">
        <v>444</v>
      </c>
      <c r="B705" s="258" t="s">
        <v>445</v>
      </c>
      <c r="C705" s="309">
        <v>1.2</v>
      </c>
      <c r="D705" s="310">
        <v>1.12</v>
      </c>
      <c r="E705" s="316">
        <v>0.87</v>
      </c>
      <c r="F705" s="309">
        <v>0.81</v>
      </c>
      <c r="G705" s="309">
        <v>0.78</v>
      </c>
      <c r="H705" s="309">
        <v>0.75</v>
      </c>
      <c r="I705" s="309">
        <v>0.73</v>
      </c>
      <c r="J705" s="322"/>
      <c r="K705" s="309">
        <v>0.71</v>
      </c>
      <c r="L705" s="323">
        <v>0.69</v>
      </c>
      <c r="M705" s="322"/>
      <c r="N705" s="356">
        <v>0.68</v>
      </c>
      <c r="O705" s="356">
        <v>0.66</v>
      </c>
      <c r="P705" s="324">
        <v>0.644</v>
      </c>
      <c r="Q705" s="324">
        <v>0.604</v>
      </c>
      <c r="R705" s="324">
        <v>0.566</v>
      </c>
      <c r="S705" s="324">
        <v>0.536</v>
      </c>
      <c r="T705" s="324">
        <v>0.51</v>
      </c>
      <c r="U705" s="324">
        <v>0.48532</v>
      </c>
      <c r="V705" s="324">
        <v>0.46</v>
      </c>
      <c r="W705" s="324">
        <v>0.42902</v>
      </c>
      <c r="X705" s="324">
        <v>0.41</v>
      </c>
      <c r="Y705" s="324">
        <v>0.4</v>
      </c>
      <c r="Z705" s="316">
        <f t="shared" si="3"/>
        <v>14.04434</v>
      </c>
      <c r="AA705" s="317">
        <f t="shared" si="405"/>
        <v>7.142857143</v>
      </c>
      <c r="AB705" s="317">
        <f t="shared" ref="AB705:AF705" si="1412">IF(ISERROR((D705/E705-1)*100),"n/a",(D705/E705-1)*100)</f>
        <v>28.73563218</v>
      </c>
      <c r="AC705" s="318">
        <f t="shared" si="1412"/>
        <v>7.407407407</v>
      </c>
      <c r="AD705" s="318">
        <f t="shared" si="1412"/>
        <v>3.846153846</v>
      </c>
      <c r="AE705" s="318">
        <f t="shared" si="1412"/>
        <v>4</v>
      </c>
      <c r="AF705" s="318">
        <f t="shared" si="1412"/>
        <v>2.739726027</v>
      </c>
      <c r="AG705" s="318">
        <f t="shared" si="870"/>
        <v>2.816901408</v>
      </c>
      <c r="AH705" s="318">
        <f t="shared" si="871"/>
        <v>2.898550725</v>
      </c>
      <c r="AI705" s="318">
        <f t="shared" si="872"/>
        <v>1.470588235</v>
      </c>
      <c r="AJ705" s="318">
        <f t="shared" ref="AJ705:AT705" si="1413">IF(ISERROR((N705/O705-1)*100),"n/a",(N705/O705-1)*100)</f>
        <v>3.03030303</v>
      </c>
      <c r="AK705" s="318">
        <f t="shared" si="1413"/>
        <v>2.48447205</v>
      </c>
      <c r="AL705" s="318">
        <f t="shared" si="1413"/>
        <v>6.622516556</v>
      </c>
      <c r="AM705" s="318">
        <f t="shared" si="1413"/>
        <v>6.713780919</v>
      </c>
      <c r="AN705" s="318">
        <f t="shared" si="1413"/>
        <v>5.597014925</v>
      </c>
      <c r="AO705" s="318">
        <f t="shared" si="1413"/>
        <v>5.098039216</v>
      </c>
      <c r="AP705" s="318">
        <f t="shared" si="1413"/>
        <v>5.085304541</v>
      </c>
      <c r="AQ705" s="318">
        <f t="shared" si="1413"/>
        <v>5.504347826</v>
      </c>
      <c r="AR705" s="318">
        <f t="shared" si="1413"/>
        <v>7.221108573</v>
      </c>
      <c r="AS705" s="318">
        <f t="shared" si="1413"/>
        <v>4.63902439</v>
      </c>
      <c r="AT705" s="318">
        <f t="shared" si="1413"/>
        <v>2.5</v>
      </c>
      <c r="AU705" s="319">
        <f t="shared" si="9"/>
        <v>5.77768645</v>
      </c>
      <c r="AV705" s="320">
        <f t="shared" si="10"/>
        <v>5.705349356</v>
      </c>
    </row>
    <row r="706" ht="11.25" customHeight="1">
      <c r="A706" s="99" t="s">
        <v>446</v>
      </c>
      <c r="B706" s="258" t="s">
        <v>447</v>
      </c>
      <c r="C706" s="309">
        <v>1.415</v>
      </c>
      <c r="D706" s="310">
        <v>1.3925</v>
      </c>
      <c r="E706" s="316">
        <v>1.3525</v>
      </c>
      <c r="F706" s="309">
        <v>1.26</v>
      </c>
      <c r="G706" s="309">
        <v>1.095</v>
      </c>
      <c r="H706" s="309">
        <v>0.945</v>
      </c>
      <c r="I706" s="309">
        <v>0.885</v>
      </c>
      <c r="J706" s="322"/>
      <c r="K706" s="309">
        <v>0.83</v>
      </c>
      <c r="L706" s="323">
        <v>0.79375</v>
      </c>
      <c r="M706" s="322"/>
      <c r="N706" s="356">
        <v>0.7725</v>
      </c>
      <c r="O706" s="356">
        <v>0.76375</v>
      </c>
      <c r="P706" s="324">
        <v>0.75</v>
      </c>
      <c r="Q706" s="324">
        <v>0.71</v>
      </c>
      <c r="R706" s="324">
        <v>0.67125</v>
      </c>
      <c r="S706" s="324">
        <v>0.64</v>
      </c>
      <c r="T706" s="324">
        <v>0.6225</v>
      </c>
      <c r="U706" s="324">
        <v>0.6145</v>
      </c>
      <c r="V706" s="324">
        <v>0.61225</v>
      </c>
      <c r="W706" s="324">
        <v>0.6095</v>
      </c>
      <c r="X706" s="324">
        <v>0.60725</v>
      </c>
      <c r="Y706" s="324">
        <v>0.60375</v>
      </c>
      <c r="Z706" s="316">
        <f t="shared" si="3"/>
        <v>17.946</v>
      </c>
      <c r="AA706" s="317">
        <f t="shared" si="405"/>
        <v>1.615798923</v>
      </c>
      <c r="AB706" s="317">
        <f t="shared" ref="AB706:AF706" si="1414">IF(ISERROR((D706/E706-1)*100),"n/a",(D706/E706-1)*100)</f>
        <v>2.957486137</v>
      </c>
      <c r="AC706" s="318">
        <f t="shared" si="1414"/>
        <v>7.341269841</v>
      </c>
      <c r="AD706" s="318">
        <f t="shared" si="1414"/>
        <v>15.06849315</v>
      </c>
      <c r="AE706" s="318">
        <f t="shared" si="1414"/>
        <v>15.87301587</v>
      </c>
      <c r="AF706" s="318">
        <f t="shared" si="1414"/>
        <v>6.779661017</v>
      </c>
      <c r="AG706" s="318">
        <f t="shared" si="870"/>
        <v>6.626506024</v>
      </c>
      <c r="AH706" s="318">
        <f t="shared" si="871"/>
        <v>4.566929134</v>
      </c>
      <c r="AI706" s="318">
        <f t="shared" si="872"/>
        <v>2.750809061</v>
      </c>
      <c r="AJ706" s="318">
        <f t="shared" ref="AJ706:AT706" si="1415">IF(ISERROR((N706/O706-1)*100),"n/a",(N706/O706-1)*100)</f>
        <v>1.145662848</v>
      </c>
      <c r="AK706" s="318">
        <f t="shared" si="1415"/>
        <v>1.833333333</v>
      </c>
      <c r="AL706" s="318">
        <f t="shared" si="1415"/>
        <v>5.633802817</v>
      </c>
      <c r="AM706" s="318">
        <f t="shared" si="1415"/>
        <v>5.772811918</v>
      </c>
      <c r="AN706" s="318">
        <f t="shared" si="1415"/>
        <v>4.8828125</v>
      </c>
      <c r="AO706" s="318">
        <f t="shared" si="1415"/>
        <v>2.81124498</v>
      </c>
      <c r="AP706" s="318">
        <f t="shared" si="1415"/>
        <v>1.30187144</v>
      </c>
      <c r="AQ706" s="318">
        <f t="shared" si="1415"/>
        <v>0.3674969375</v>
      </c>
      <c r="AR706" s="318">
        <f t="shared" si="1415"/>
        <v>0.4511894996</v>
      </c>
      <c r="AS706" s="318">
        <f t="shared" si="1415"/>
        <v>0.3705228489</v>
      </c>
      <c r="AT706" s="318">
        <f t="shared" si="1415"/>
        <v>0.5797101449</v>
      </c>
      <c r="AU706" s="319">
        <f t="shared" si="9"/>
        <v>4.436521421</v>
      </c>
      <c r="AV706" s="320">
        <f t="shared" si="10"/>
        <v>4.430148934</v>
      </c>
    </row>
    <row r="707" ht="11.25" customHeight="1">
      <c r="A707" s="133" t="s">
        <v>1405</v>
      </c>
      <c r="B707" s="258" t="s">
        <v>1406</v>
      </c>
      <c r="C707" s="309">
        <v>3.4</v>
      </c>
      <c r="D707" s="310">
        <v>3.25</v>
      </c>
      <c r="E707" s="316">
        <v>3.1</v>
      </c>
      <c r="F707" s="309">
        <v>2.88</v>
      </c>
      <c r="G707" s="309">
        <v>2.4</v>
      </c>
      <c r="H707" s="309">
        <v>2.0</v>
      </c>
      <c r="I707" s="309">
        <v>1.32</v>
      </c>
      <c r="J707" s="322"/>
      <c r="K707" s="309">
        <v>1.0</v>
      </c>
      <c r="L707" s="326">
        <v>0.4</v>
      </c>
      <c r="M707" s="322"/>
      <c r="N707" s="357">
        <v>0.4</v>
      </c>
      <c r="O707" s="357">
        <v>0.95</v>
      </c>
      <c r="P707" s="324">
        <v>3.15</v>
      </c>
      <c r="Q707" s="324">
        <v>2.8</v>
      </c>
      <c r="R707" s="324">
        <v>2.4</v>
      </c>
      <c r="S707" s="324">
        <v>2.16</v>
      </c>
      <c r="T707" s="324">
        <v>2.0</v>
      </c>
      <c r="U707" s="324">
        <v>1.86</v>
      </c>
      <c r="V707" s="324">
        <v>1.77</v>
      </c>
      <c r="W707" s="324">
        <v>1.55</v>
      </c>
      <c r="X707" s="324">
        <v>1.45</v>
      </c>
      <c r="Y707" s="325">
        <v>1.4</v>
      </c>
      <c r="Z707" s="316">
        <f t="shared" si="3"/>
        <v>41.64</v>
      </c>
      <c r="AA707" s="317">
        <f t="shared" si="405"/>
        <v>4.615384615</v>
      </c>
      <c r="AB707" s="317">
        <f t="shared" ref="AB707:AF707" si="1416">IF(ISERROR((D707/E707-1)*100),"n/a",(D707/E707-1)*100)</f>
        <v>4.838709677</v>
      </c>
      <c r="AC707" s="318">
        <f t="shared" si="1416"/>
        <v>7.638888889</v>
      </c>
      <c r="AD707" s="318">
        <f t="shared" si="1416"/>
        <v>20</v>
      </c>
      <c r="AE707" s="318">
        <f t="shared" si="1416"/>
        <v>20</v>
      </c>
      <c r="AF707" s="318">
        <f t="shared" si="1416"/>
        <v>51.51515152</v>
      </c>
      <c r="AG707" s="318">
        <f t="shared" si="870"/>
        <v>32</v>
      </c>
      <c r="AH707" s="318">
        <f t="shared" si="871"/>
        <v>150</v>
      </c>
      <c r="AI707" s="318">
        <f t="shared" si="872"/>
        <v>0</v>
      </c>
      <c r="AJ707" s="318">
        <f t="shared" ref="AJ707:AT707" si="1417">IF(ISERROR((N707/O707-1)*100),"n/a",(N707/O707-1)*100)</f>
        <v>-57.89473684</v>
      </c>
      <c r="AK707" s="318">
        <f t="shared" si="1417"/>
        <v>-69.84126984</v>
      </c>
      <c r="AL707" s="318">
        <f t="shared" si="1417"/>
        <v>12.5</v>
      </c>
      <c r="AM707" s="318">
        <f t="shared" si="1417"/>
        <v>16.66666667</v>
      </c>
      <c r="AN707" s="318">
        <f t="shared" si="1417"/>
        <v>11.11111111</v>
      </c>
      <c r="AO707" s="318">
        <f t="shared" si="1417"/>
        <v>8</v>
      </c>
      <c r="AP707" s="318">
        <f t="shared" si="1417"/>
        <v>7.52688172</v>
      </c>
      <c r="AQ707" s="318">
        <f t="shared" si="1417"/>
        <v>5.084745763</v>
      </c>
      <c r="AR707" s="318">
        <f t="shared" si="1417"/>
        <v>14.19354839</v>
      </c>
      <c r="AS707" s="318">
        <f t="shared" si="1417"/>
        <v>6.896551724</v>
      </c>
      <c r="AT707" s="318">
        <f t="shared" si="1417"/>
        <v>3.571428571</v>
      </c>
      <c r="AU707" s="319">
        <f t="shared" si="9"/>
        <v>12.4211531</v>
      </c>
      <c r="AV707" s="320">
        <f t="shared" si="10"/>
        <v>41.79558557</v>
      </c>
    </row>
    <row r="708" ht="11.25" customHeight="1">
      <c r="A708" s="133" t="s">
        <v>1084</v>
      </c>
      <c r="B708" s="258" t="s">
        <v>1085</v>
      </c>
      <c r="C708" s="309">
        <v>0.44</v>
      </c>
      <c r="D708" s="310">
        <v>0.4</v>
      </c>
      <c r="E708" s="316">
        <v>0.36</v>
      </c>
      <c r="F708" s="309">
        <v>0.34</v>
      </c>
      <c r="G708" s="309">
        <v>0.32</v>
      </c>
      <c r="H708" s="309">
        <v>0.3</v>
      </c>
      <c r="I708" s="309">
        <v>0.28</v>
      </c>
      <c r="J708" s="322"/>
      <c r="K708" s="309">
        <v>0.24</v>
      </c>
      <c r="L708" s="323">
        <v>0.22</v>
      </c>
      <c r="M708" s="322"/>
      <c r="N708" s="356">
        <v>0.21</v>
      </c>
      <c r="O708" s="356">
        <v>0.19</v>
      </c>
      <c r="P708" s="324">
        <v>0.17</v>
      </c>
      <c r="Q708" s="324">
        <v>0.16</v>
      </c>
      <c r="R708" s="324">
        <v>0.12</v>
      </c>
      <c r="S708" s="324">
        <v>0.1</v>
      </c>
      <c r="T708" s="324">
        <v>0.05625</v>
      </c>
      <c r="U708" s="325">
        <v>0.0</v>
      </c>
      <c r="V708" s="325">
        <v>0.0</v>
      </c>
      <c r="W708" s="325">
        <v>0.0</v>
      </c>
      <c r="X708" s="325">
        <v>0.0</v>
      </c>
      <c r="Y708" s="325">
        <v>0.0</v>
      </c>
      <c r="Z708" s="316">
        <f t="shared" si="3"/>
        <v>3.90625</v>
      </c>
      <c r="AA708" s="317">
        <f t="shared" si="405"/>
        <v>10</v>
      </c>
      <c r="AB708" s="317">
        <f t="shared" ref="AB708:AF708" si="1418">IF(ISERROR((D708/E708-1)*100),"n/a",(D708/E708-1)*100)</f>
        <v>11.11111111</v>
      </c>
      <c r="AC708" s="318">
        <f t="shared" si="1418"/>
        <v>5.882352941</v>
      </c>
      <c r="AD708" s="318">
        <f t="shared" si="1418"/>
        <v>6.25</v>
      </c>
      <c r="AE708" s="318">
        <f t="shared" si="1418"/>
        <v>6.666666667</v>
      </c>
      <c r="AF708" s="318">
        <f t="shared" si="1418"/>
        <v>7.142857143</v>
      </c>
      <c r="AG708" s="318">
        <f t="shared" si="870"/>
        <v>16.66666667</v>
      </c>
      <c r="AH708" s="318">
        <f t="shared" si="871"/>
        <v>9.090909091</v>
      </c>
      <c r="AI708" s="318">
        <f t="shared" si="872"/>
        <v>4.761904762</v>
      </c>
      <c r="AJ708" s="318">
        <f t="shared" ref="AJ708:AT708" si="1419">IF(ISERROR((N708/O708-1)*100),"n/a",(N708/O708-1)*100)</f>
        <v>10.52631579</v>
      </c>
      <c r="AK708" s="318">
        <f t="shared" si="1419"/>
        <v>11.76470588</v>
      </c>
      <c r="AL708" s="318">
        <f t="shared" si="1419"/>
        <v>6.25</v>
      </c>
      <c r="AM708" s="318">
        <f t="shared" si="1419"/>
        <v>33.33333333</v>
      </c>
      <c r="AN708" s="318">
        <f t="shared" si="1419"/>
        <v>20</v>
      </c>
      <c r="AO708" s="318">
        <f t="shared" si="1419"/>
        <v>77.77777778</v>
      </c>
      <c r="AP708" s="318" t="str">
        <f t="shared" si="1419"/>
        <v>n/a</v>
      </c>
      <c r="AQ708" s="318" t="str">
        <f t="shared" si="1419"/>
        <v>n/a</v>
      </c>
      <c r="AR708" s="318" t="str">
        <f t="shared" si="1419"/>
        <v>n/a</v>
      </c>
      <c r="AS708" s="318" t="str">
        <f t="shared" si="1419"/>
        <v>n/a</v>
      </c>
      <c r="AT708" s="318" t="str">
        <f t="shared" si="1419"/>
        <v>n/a</v>
      </c>
      <c r="AU708" s="319">
        <f t="shared" si="9"/>
        <v>15.81497341</v>
      </c>
      <c r="AV708" s="320">
        <f t="shared" si="10"/>
        <v>18.6561969</v>
      </c>
    </row>
    <row r="709" ht="11.25" customHeight="1">
      <c r="A709" s="181" t="s">
        <v>1633</v>
      </c>
      <c r="B709" s="363" t="s">
        <v>1634</v>
      </c>
      <c r="C709" s="309">
        <v>0.56</v>
      </c>
      <c r="D709" s="310">
        <v>0.48</v>
      </c>
      <c r="E709" s="346">
        <v>0.42000000000000004</v>
      </c>
      <c r="F709" s="311">
        <v>0.38</v>
      </c>
      <c r="G709" s="311">
        <v>0.35</v>
      </c>
      <c r="H709" s="311">
        <v>0.33</v>
      </c>
      <c r="I709" s="311">
        <v>0.31</v>
      </c>
      <c r="J709" s="312"/>
      <c r="K709" s="311">
        <v>0.27</v>
      </c>
      <c r="L709" s="313">
        <v>0.24</v>
      </c>
      <c r="M709" s="312"/>
      <c r="N709" s="391">
        <v>0.24</v>
      </c>
      <c r="O709" s="361">
        <v>0.24</v>
      </c>
      <c r="P709" s="335">
        <v>0.22</v>
      </c>
      <c r="Q709" s="335">
        <v>0.19</v>
      </c>
      <c r="R709" s="315">
        <v>0.18</v>
      </c>
      <c r="S709" s="315">
        <v>0.18</v>
      </c>
      <c r="T709" s="335">
        <v>0.18</v>
      </c>
      <c r="U709" s="335">
        <v>0.16</v>
      </c>
      <c r="V709" s="335">
        <v>0.14333</v>
      </c>
      <c r="W709" s="315">
        <v>0.125</v>
      </c>
      <c r="X709" s="315">
        <v>0.125</v>
      </c>
      <c r="Y709" s="315">
        <v>0.125</v>
      </c>
      <c r="Z709" s="316">
        <f t="shared" si="3"/>
        <v>5.44833</v>
      </c>
      <c r="AA709" s="317">
        <f t="shared" si="405"/>
        <v>16.66666667</v>
      </c>
      <c r="AB709" s="317">
        <f t="shared" ref="AB709:AF709" si="1420">IF(ISERROR((D709/E709-1)*100),"n/a",(D709/E709-1)*100)</f>
        <v>14.28571429</v>
      </c>
      <c r="AC709" s="318">
        <f t="shared" si="1420"/>
        <v>10.52631579</v>
      </c>
      <c r="AD709" s="318">
        <f t="shared" si="1420"/>
        <v>8.571428571</v>
      </c>
      <c r="AE709" s="318">
        <f t="shared" si="1420"/>
        <v>6.060606061</v>
      </c>
      <c r="AF709" s="318">
        <f t="shared" si="1420"/>
        <v>6.451612903</v>
      </c>
      <c r="AG709" s="318">
        <f t="shared" si="870"/>
        <v>14.81481481</v>
      </c>
      <c r="AH709" s="318">
        <f t="shared" si="871"/>
        <v>12.5</v>
      </c>
      <c r="AI709" s="318">
        <f t="shared" si="872"/>
        <v>0</v>
      </c>
      <c r="AJ709" s="318">
        <f t="shared" ref="AJ709:AT709" si="1421">IF(ISERROR((N709/O709-1)*100),"n/a",(N709/O709-1)*100)</f>
        <v>0</v>
      </c>
      <c r="AK709" s="318">
        <f t="shared" si="1421"/>
        <v>9.090909091</v>
      </c>
      <c r="AL709" s="318">
        <f t="shared" si="1421"/>
        <v>15.78947368</v>
      </c>
      <c r="AM709" s="318">
        <f t="shared" si="1421"/>
        <v>5.555555556</v>
      </c>
      <c r="AN709" s="318">
        <f t="shared" si="1421"/>
        <v>0</v>
      </c>
      <c r="AO709" s="318">
        <f t="shared" si="1421"/>
        <v>0</v>
      </c>
      <c r="AP709" s="318">
        <f t="shared" si="1421"/>
        <v>12.5</v>
      </c>
      <c r="AQ709" s="318">
        <f t="shared" si="1421"/>
        <v>11.63050303</v>
      </c>
      <c r="AR709" s="318">
        <f t="shared" si="1421"/>
        <v>14.664</v>
      </c>
      <c r="AS709" s="318">
        <f t="shared" si="1421"/>
        <v>0</v>
      </c>
      <c r="AT709" s="318">
        <f t="shared" si="1421"/>
        <v>0</v>
      </c>
      <c r="AU709" s="319">
        <f t="shared" si="9"/>
        <v>7.955380023</v>
      </c>
      <c r="AV709" s="320">
        <f t="shared" si="10"/>
        <v>6.172185021</v>
      </c>
    </row>
    <row r="710" ht="11.25" customHeight="1">
      <c r="A710" s="133" t="s">
        <v>1086</v>
      </c>
      <c r="B710" s="258" t="s">
        <v>1087</v>
      </c>
      <c r="C710" s="309">
        <v>2.26</v>
      </c>
      <c r="D710" s="310">
        <v>2.16</v>
      </c>
      <c r="E710" s="310">
        <v>2.06</v>
      </c>
      <c r="F710" s="309">
        <v>1.94</v>
      </c>
      <c r="G710" s="309">
        <v>1.84</v>
      </c>
      <c r="H710" s="309">
        <v>1.775</v>
      </c>
      <c r="I710" s="309">
        <v>1.525</v>
      </c>
      <c r="J710" s="322"/>
      <c r="K710" s="309">
        <v>1.25</v>
      </c>
      <c r="L710" s="323">
        <v>1.1</v>
      </c>
      <c r="M710" s="322"/>
      <c r="N710" s="356">
        <v>0.75</v>
      </c>
      <c r="O710" s="357">
        <v>0.5</v>
      </c>
      <c r="P710" s="325">
        <v>0.5</v>
      </c>
      <c r="Q710" s="325">
        <v>0.5</v>
      </c>
      <c r="R710" s="324">
        <v>0.5</v>
      </c>
      <c r="S710" s="324">
        <v>0.25</v>
      </c>
      <c r="T710" s="325">
        <v>0.0</v>
      </c>
      <c r="U710" s="325">
        <v>0.0</v>
      </c>
      <c r="V710" s="325">
        <v>0.0</v>
      </c>
      <c r="W710" s="325">
        <v>0.0</v>
      </c>
      <c r="X710" s="325">
        <v>0.0</v>
      </c>
      <c r="Y710" s="325">
        <v>0.0</v>
      </c>
      <c r="Z710" s="316">
        <f t="shared" si="3"/>
        <v>18.91</v>
      </c>
      <c r="AA710" s="317">
        <f t="shared" si="405"/>
        <v>4.62962963</v>
      </c>
      <c r="AB710" s="317">
        <f t="shared" ref="AB710:AF710" si="1422">IF(ISERROR((D710/E710-1)*100),"n/a",(D710/E710-1)*100)</f>
        <v>4.854368932</v>
      </c>
      <c r="AC710" s="318">
        <f t="shared" si="1422"/>
        <v>6.18556701</v>
      </c>
      <c r="AD710" s="318">
        <f t="shared" si="1422"/>
        <v>5.434782609</v>
      </c>
      <c r="AE710" s="318">
        <f t="shared" si="1422"/>
        <v>3.661971831</v>
      </c>
      <c r="AF710" s="318">
        <f t="shared" si="1422"/>
        <v>16.39344262</v>
      </c>
      <c r="AG710" s="318">
        <f t="shared" si="870"/>
        <v>22</v>
      </c>
      <c r="AH710" s="318">
        <f t="shared" si="871"/>
        <v>13.63636364</v>
      </c>
      <c r="AI710" s="318">
        <f t="shared" si="872"/>
        <v>46.66666667</v>
      </c>
      <c r="AJ710" s="318">
        <f t="shared" ref="AJ710:AT710" si="1423">IF(ISERROR((N710/O710-1)*100),"n/a",(N710/O710-1)*100)</f>
        <v>50</v>
      </c>
      <c r="AK710" s="318">
        <f t="shared" si="1423"/>
        <v>0</v>
      </c>
      <c r="AL710" s="318">
        <f t="shared" si="1423"/>
        <v>0</v>
      </c>
      <c r="AM710" s="318">
        <f t="shared" si="1423"/>
        <v>0</v>
      </c>
      <c r="AN710" s="318">
        <f t="shared" si="1423"/>
        <v>100</v>
      </c>
      <c r="AO710" s="318" t="str">
        <f t="shared" si="1423"/>
        <v>n/a</v>
      </c>
      <c r="AP710" s="318" t="str">
        <f t="shared" si="1423"/>
        <v>n/a</v>
      </c>
      <c r="AQ710" s="318" t="str">
        <f t="shared" si="1423"/>
        <v>n/a</v>
      </c>
      <c r="AR710" s="318" t="str">
        <f t="shared" si="1423"/>
        <v>n/a</v>
      </c>
      <c r="AS710" s="318" t="str">
        <f t="shared" si="1423"/>
        <v>n/a</v>
      </c>
      <c r="AT710" s="318" t="str">
        <f t="shared" si="1423"/>
        <v>n/a</v>
      </c>
      <c r="AU710" s="319">
        <f t="shared" si="9"/>
        <v>19.53305664</v>
      </c>
      <c r="AV710" s="320">
        <f t="shared" si="10"/>
        <v>28.285788</v>
      </c>
    </row>
    <row r="711" ht="11.25" customHeight="1">
      <c r="A711" s="233" t="s">
        <v>2120</v>
      </c>
      <c r="B711" s="258" t="s">
        <v>2121</v>
      </c>
      <c r="C711" s="310">
        <v>0.59</v>
      </c>
      <c r="D711" s="310">
        <v>0.53</v>
      </c>
      <c r="E711" s="310">
        <v>0.44</v>
      </c>
      <c r="F711" s="310">
        <v>0.4</v>
      </c>
      <c r="G711" s="310">
        <v>0.32</v>
      </c>
      <c r="H711" s="349">
        <v>0.0</v>
      </c>
      <c r="I711" s="349">
        <v>0.0</v>
      </c>
      <c r="J711" s="349"/>
      <c r="K711" s="349">
        <v>0.0</v>
      </c>
      <c r="L711" s="327">
        <v>0.0</v>
      </c>
      <c r="M711" s="349"/>
      <c r="N711" s="357">
        <v>0.0</v>
      </c>
      <c r="O711" s="357">
        <v>0.06</v>
      </c>
      <c r="P711" s="324">
        <v>0.36</v>
      </c>
      <c r="Q711" s="324">
        <v>0.34</v>
      </c>
      <c r="R711" s="324">
        <v>0.32</v>
      </c>
      <c r="S711" s="324">
        <v>0.30000000000000004</v>
      </c>
      <c r="T711" s="324">
        <v>0.26</v>
      </c>
      <c r="U711" s="324">
        <v>0.21500000000000002</v>
      </c>
      <c r="V711" s="325">
        <v>0.1875</v>
      </c>
      <c r="W711" s="325">
        <v>0.26249999999999996</v>
      </c>
      <c r="X711" s="324">
        <v>0.3</v>
      </c>
      <c r="Y711" s="324">
        <v>0.12</v>
      </c>
      <c r="Z711" s="316">
        <f t="shared" si="3"/>
        <v>5.005</v>
      </c>
      <c r="AA711" s="317">
        <f t="shared" si="405"/>
        <v>11.32075472</v>
      </c>
      <c r="AB711" s="317">
        <f t="shared" ref="AB711:AF711" si="1424">IF(ISERROR((D711/E711-1)*100),"n/a",(D711/E711-1)*100)</f>
        <v>20.45454545</v>
      </c>
      <c r="AC711" s="318">
        <f t="shared" si="1424"/>
        <v>10</v>
      </c>
      <c r="AD711" s="318">
        <f t="shared" si="1424"/>
        <v>25</v>
      </c>
      <c r="AE711" s="318" t="str">
        <f t="shared" si="1424"/>
        <v>n/a</v>
      </c>
      <c r="AF711" s="318" t="str">
        <f t="shared" si="1424"/>
        <v>n/a</v>
      </c>
      <c r="AG711" s="318" t="str">
        <f t="shared" si="870"/>
        <v>n/a</v>
      </c>
      <c r="AH711" s="318" t="str">
        <f t="shared" si="871"/>
        <v>n/a</v>
      </c>
      <c r="AI711" s="318" t="str">
        <f t="shared" si="872"/>
        <v>n/a</v>
      </c>
      <c r="AJ711" s="318">
        <f t="shared" ref="AJ711:AT711" si="1425">IF(ISERROR((N711/O711-1)*100),"n/a",(N711/O711-1)*100)</f>
        <v>-100</v>
      </c>
      <c r="AK711" s="318">
        <f t="shared" si="1425"/>
        <v>-83.33333333</v>
      </c>
      <c r="AL711" s="318">
        <f t="shared" si="1425"/>
        <v>5.882352941</v>
      </c>
      <c r="AM711" s="318">
        <f t="shared" si="1425"/>
        <v>6.25</v>
      </c>
      <c r="AN711" s="318">
        <f t="shared" si="1425"/>
        <v>6.666666667</v>
      </c>
      <c r="AO711" s="318">
        <f t="shared" si="1425"/>
        <v>15.38461538</v>
      </c>
      <c r="AP711" s="318">
        <f t="shared" si="1425"/>
        <v>20.93023256</v>
      </c>
      <c r="AQ711" s="318">
        <f t="shared" si="1425"/>
        <v>14.66666667</v>
      </c>
      <c r="AR711" s="318">
        <f t="shared" si="1425"/>
        <v>-28.57142857</v>
      </c>
      <c r="AS711" s="318">
        <f t="shared" si="1425"/>
        <v>-12.5</v>
      </c>
      <c r="AT711" s="318">
        <f t="shared" si="1425"/>
        <v>150</v>
      </c>
      <c r="AU711" s="319">
        <f t="shared" si="9"/>
        <v>4.143404832</v>
      </c>
      <c r="AV711" s="320">
        <f t="shared" si="10"/>
        <v>55.05778328</v>
      </c>
    </row>
    <row r="712" ht="11.25" customHeight="1">
      <c r="A712" s="99" t="s">
        <v>1088</v>
      </c>
      <c r="B712" s="258" t="s">
        <v>1089</v>
      </c>
      <c r="C712" s="309">
        <v>0.92</v>
      </c>
      <c r="D712" s="310">
        <v>0.84</v>
      </c>
      <c r="E712" s="310">
        <v>0.76</v>
      </c>
      <c r="F712" s="309">
        <v>0.68</v>
      </c>
      <c r="G712" s="309">
        <v>0.6</v>
      </c>
      <c r="H712" s="309">
        <v>0.52</v>
      </c>
      <c r="I712" s="309">
        <v>0.44</v>
      </c>
      <c r="J712" s="322"/>
      <c r="K712" s="309">
        <v>0.36</v>
      </c>
      <c r="L712" s="323">
        <v>0.28</v>
      </c>
      <c r="M712" s="322"/>
      <c r="N712" s="356">
        <v>0.2</v>
      </c>
      <c r="O712" s="357">
        <v>0.0</v>
      </c>
      <c r="P712" s="325">
        <v>0.36</v>
      </c>
      <c r="Q712" s="325">
        <v>0.36</v>
      </c>
      <c r="R712" s="325">
        <v>0.36</v>
      </c>
      <c r="S712" s="325">
        <v>0.36</v>
      </c>
      <c r="T712" s="325">
        <v>0.36</v>
      </c>
      <c r="U712" s="325">
        <v>0.36</v>
      </c>
      <c r="V712" s="325">
        <v>0.36</v>
      </c>
      <c r="W712" s="325">
        <v>0.36</v>
      </c>
      <c r="X712" s="324">
        <v>0.36</v>
      </c>
      <c r="Y712" s="325">
        <v>0.34</v>
      </c>
      <c r="Z712" s="316">
        <f t="shared" si="3"/>
        <v>9.18</v>
      </c>
      <c r="AA712" s="317">
        <f t="shared" si="405"/>
        <v>9.523809524</v>
      </c>
      <c r="AB712" s="317">
        <f t="shared" ref="AB712:AF712" si="1426">IF(ISERROR((D712/E712-1)*100),"n/a",(D712/E712-1)*100)</f>
        <v>10.52631579</v>
      </c>
      <c r="AC712" s="318">
        <f t="shared" si="1426"/>
        <v>11.76470588</v>
      </c>
      <c r="AD712" s="318">
        <f t="shared" si="1426"/>
        <v>13.33333333</v>
      </c>
      <c r="AE712" s="318">
        <f t="shared" si="1426"/>
        <v>15.38461538</v>
      </c>
      <c r="AF712" s="318">
        <f t="shared" si="1426"/>
        <v>18.18181818</v>
      </c>
      <c r="AG712" s="318">
        <f t="shared" si="870"/>
        <v>22.22222222</v>
      </c>
      <c r="AH712" s="318">
        <f t="shared" si="871"/>
        <v>28.57142857</v>
      </c>
      <c r="AI712" s="318">
        <f t="shared" si="872"/>
        <v>40</v>
      </c>
      <c r="AJ712" s="318" t="str">
        <f t="shared" ref="AJ712:AT712" si="1427">IF(ISERROR((N712/O712-1)*100),"n/a",(N712/O712-1)*100)</f>
        <v>n/a</v>
      </c>
      <c r="AK712" s="318">
        <f t="shared" si="1427"/>
        <v>-100</v>
      </c>
      <c r="AL712" s="318">
        <f t="shared" si="1427"/>
        <v>0</v>
      </c>
      <c r="AM712" s="318">
        <f t="shared" si="1427"/>
        <v>0</v>
      </c>
      <c r="AN712" s="318">
        <f t="shared" si="1427"/>
        <v>0</v>
      </c>
      <c r="AO712" s="318">
        <f t="shared" si="1427"/>
        <v>0</v>
      </c>
      <c r="AP712" s="318">
        <f t="shared" si="1427"/>
        <v>0</v>
      </c>
      <c r="AQ712" s="318">
        <f t="shared" si="1427"/>
        <v>0</v>
      </c>
      <c r="AR712" s="318">
        <f t="shared" si="1427"/>
        <v>0</v>
      </c>
      <c r="AS712" s="318">
        <f t="shared" si="1427"/>
        <v>0</v>
      </c>
      <c r="AT712" s="318">
        <f t="shared" si="1427"/>
        <v>5.882352941</v>
      </c>
      <c r="AU712" s="319">
        <f t="shared" si="9"/>
        <v>3.967926412</v>
      </c>
      <c r="AV712" s="320">
        <f t="shared" si="10"/>
        <v>27.61900379</v>
      </c>
    </row>
    <row r="713" ht="11.25" customHeight="1">
      <c r="A713" s="122" t="s">
        <v>1090</v>
      </c>
      <c r="B713" s="363" t="s">
        <v>1091</v>
      </c>
      <c r="C713" s="309">
        <v>3.93</v>
      </c>
      <c r="D713" s="310">
        <v>3.41</v>
      </c>
      <c r="E713" s="330">
        <v>2.9499999999999997</v>
      </c>
      <c r="F713" s="311">
        <v>2.54</v>
      </c>
      <c r="G713" s="311">
        <v>2.2</v>
      </c>
      <c r="H713" s="311">
        <v>1.85</v>
      </c>
      <c r="I713" s="311">
        <v>1.58</v>
      </c>
      <c r="J713" s="312"/>
      <c r="K713" s="311">
        <v>1.4</v>
      </c>
      <c r="L713" s="348">
        <v>1.3</v>
      </c>
      <c r="M713" s="312"/>
      <c r="N713" s="361">
        <v>1.22</v>
      </c>
      <c r="O713" s="391">
        <v>1.2</v>
      </c>
      <c r="P713" s="315">
        <v>1.2</v>
      </c>
      <c r="Q713" s="335">
        <v>1.11</v>
      </c>
      <c r="R713" s="335">
        <v>1.08</v>
      </c>
      <c r="S713" s="315">
        <v>1.0</v>
      </c>
      <c r="T713" s="315">
        <v>1.0</v>
      </c>
      <c r="U713" s="335">
        <v>1.0</v>
      </c>
      <c r="V713" s="335">
        <v>0.97</v>
      </c>
      <c r="W713" s="335">
        <v>0.96</v>
      </c>
      <c r="X713" s="335">
        <v>0.94</v>
      </c>
      <c r="Y713" s="335">
        <v>0.9</v>
      </c>
      <c r="Z713" s="316">
        <f t="shared" si="3"/>
        <v>33.74</v>
      </c>
      <c r="AA713" s="317">
        <f t="shared" si="405"/>
        <v>15.24926686</v>
      </c>
      <c r="AB713" s="317">
        <f t="shared" ref="AB713:AF713" si="1428">IF(ISERROR((D713/E713-1)*100),"n/a",(D713/E713-1)*100)</f>
        <v>15.59322034</v>
      </c>
      <c r="AC713" s="318">
        <f t="shared" si="1428"/>
        <v>16.14173228</v>
      </c>
      <c r="AD713" s="318">
        <f t="shared" si="1428"/>
        <v>15.45454545</v>
      </c>
      <c r="AE713" s="318">
        <f t="shared" si="1428"/>
        <v>18.91891892</v>
      </c>
      <c r="AF713" s="318">
        <f t="shared" si="1428"/>
        <v>17.08860759</v>
      </c>
      <c r="AG713" s="318">
        <f t="shared" si="870"/>
        <v>12.85714286</v>
      </c>
      <c r="AH713" s="318">
        <f t="shared" si="871"/>
        <v>7.692307692</v>
      </c>
      <c r="AI713" s="318">
        <f t="shared" si="872"/>
        <v>6.557377049</v>
      </c>
      <c r="AJ713" s="318">
        <f t="shared" ref="AJ713:AT713" si="1429">IF(ISERROR((N713/O713-1)*100),"n/a",(N713/O713-1)*100)</f>
        <v>1.666666667</v>
      </c>
      <c r="AK713" s="318">
        <f t="shared" si="1429"/>
        <v>0</v>
      </c>
      <c r="AL713" s="318">
        <f t="shared" si="1429"/>
        <v>8.108108108</v>
      </c>
      <c r="AM713" s="318">
        <f t="shared" si="1429"/>
        <v>2.777777778</v>
      </c>
      <c r="AN713" s="318">
        <f t="shared" si="1429"/>
        <v>8</v>
      </c>
      <c r="AO713" s="318">
        <f t="shared" si="1429"/>
        <v>0</v>
      </c>
      <c r="AP713" s="318">
        <f t="shared" si="1429"/>
        <v>0</v>
      </c>
      <c r="AQ713" s="318">
        <f t="shared" si="1429"/>
        <v>3.092783505</v>
      </c>
      <c r="AR713" s="318">
        <f t="shared" si="1429"/>
        <v>1.041666667</v>
      </c>
      <c r="AS713" s="318">
        <f t="shared" si="1429"/>
        <v>2.127659574</v>
      </c>
      <c r="AT713" s="318">
        <f t="shared" si="1429"/>
        <v>4.444444444</v>
      </c>
      <c r="AU713" s="319">
        <f t="shared" si="9"/>
        <v>7.84061129</v>
      </c>
      <c r="AV713" s="320">
        <f t="shared" si="10"/>
        <v>6.641860909</v>
      </c>
    </row>
    <row r="714" ht="11.25" customHeight="1">
      <c r="A714" s="133" t="s">
        <v>1983</v>
      </c>
      <c r="B714" s="258" t="s">
        <v>1984</v>
      </c>
      <c r="C714" s="309">
        <v>1.15</v>
      </c>
      <c r="D714" s="310">
        <v>0.9</v>
      </c>
      <c r="E714" s="310">
        <v>0.57</v>
      </c>
      <c r="F714" s="309">
        <v>0.48</v>
      </c>
      <c r="G714" s="309">
        <v>0.4</v>
      </c>
      <c r="H714" s="309">
        <v>0.16</v>
      </c>
      <c r="I714" s="328">
        <v>0.04</v>
      </c>
      <c r="J714" s="322"/>
      <c r="K714" s="328">
        <v>0.04</v>
      </c>
      <c r="L714" s="326">
        <v>0.04</v>
      </c>
      <c r="M714" s="322"/>
      <c r="N714" s="357">
        <v>0.04</v>
      </c>
      <c r="O714" s="357">
        <v>0.09</v>
      </c>
      <c r="P714" s="325">
        <v>1.3828</v>
      </c>
      <c r="Q714" s="324">
        <v>2.4948</v>
      </c>
      <c r="R714" s="324">
        <v>2.36382</v>
      </c>
      <c r="S714" s="324">
        <v>2.2237600000000004</v>
      </c>
      <c r="T714" s="324">
        <v>2.10672</v>
      </c>
      <c r="U714" s="324">
        <v>1.98044</v>
      </c>
      <c r="V714" s="324">
        <v>1.76176</v>
      </c>
      <c r="W714" s="324">
        <v>1.52152</v>
      </c>
      <c r="X714" s="324">
        <v>1.2936</v>
      </c>
      <c r="Y714" s="324">
        <v>1.05336</v>
      </c>
      <c r="Z714" s="316">
        <f t="shared" si="3"/>
        <v>22.09258</v>
      </c>
      <c r="AA714" s="317">
        <f t="shared" si="405"/>
        <v>27.77777778</v>
      </c>
      <c r="AB714" s="317">
        <f t="shared" ref="AB714:AF714" si="1430">IF(ISERROR((D714/E714-1)*100),"n/a",(D714/E714-1)*100)</f>
        <v>57.89473684</v>
      </c>
      <c r="AC714" s="318">
        <f t="shared" si="1430"/>
        <v>18.75</v>
      </c>
      <c r="AD714" s="318">
        <f t="shared" si="1430"/>
        <v>20</v>
      </c>
      <c r="AE714" s="318">
        <f t="shared" si="1430"/>
        <v>150</v>
      </c>
      <c r="AF714" s="318">
        <f t="shared" si="1430"/>
        <v>300</v>
      </c>
      <c r="AG714" s="318">
        <f t="shared" si="870"/>
        <v>0</v>
      </c>
      <c r="AH714" s="318">
        <f t="shared" si="871"/>
        <v>0</v>
      </c>
      <c r="AI714" s="318">
        <f t="shared" si="872"/>
        <v>0</v>
      </c>
      <c r="AJ714" s="318">
        <f t="shared" ref="AJ714:AT714" si="1431">IF(ISERROR((N714/O714-1)*100),"n/a",(N714/O714-1)*100)</f>
        <v>-55.55555556</v>
      </c>
      <c r="AK714" s="318">
        <f t="shared" si="1431"/>
        <v>-93.49146659</v>
      </c>
      <c r="AL714" s="318">
        <f t="shared" si="1431"/>
        <v>-44.57271124</v>
      </c>
      <c r="AM714" s="318">
        <f t="shared" si="1431"/>
        <v>5.541031043</v>
      </c>
      <c r="AN714" s="318">
        <f t="shared" si="1431"/>
        <v>6.298341548</v>
      </c>
      <c r="AO714" s="318">
        <f t="shared" si="1431"/>
        <v>5.555555556</v>
      </c>
      <c r="AP714" s="318">
        <f t="shared" si="1431"/>
        <v>6.376360809</v>
      </c>
      <c r="AQ714" s="318">
        <f t="shared" si="1431"/>
        <v>12.41258741</v>
      </c>
      <c r="AR714" s="318">
        <f t="shared" si="1431"/>
        <v>15.78947368</v>
      </c>
      <c r="AS714" s="318">
        <f t="shared" si="1431"/>
        <v>17.61904762</v>
      </c>
      <c r="AT714" s="318">
        <f t="shared" si="1431"/>
        <v>22.80701754</v>
      </c>
      <c r="AU714" s="319">
        <f t="shared" si="9"/>
        <v>23.66010982</v>
      </c>
      <c r="AV714" s="320">
        <f t="shared" si="10"/>
        <v>79.92385117</v>
      </c>
    </row>
    <row r="715" ht="11.25" customHeight="1">
      <c r="A715" s="133" t="s">
        <v>1800</v>
      </c>
      <c r="B715" s="258" t="s">
        <v>1801</v>
      </c>
      <c r="C715" s="309">
        <v>1.5</v>
      </c>
      <c r="D715" s="310">
        <v>1.4</v>
      </c>
      <c r="E715" s="316">
        <v>1.05</v>
      </c>
      <c r="F715" s="309">
        <v>0.85</v>
      </c>
      <c r="G715" s="309">
        <v>0.575</v>
      </c>
      <c r="H715" s="309">
        <v>0.125</v>
      </c>
      <c r="I715" s="328">
        <v>0.0</v>
      </c>
      <c r="J715" s="322"/>
      <c r="K715" s="328">
        <v>0.0</v>
      </c>
      <c r="L715" s="326">
        <v>0.0</v>
      </c>
      <c r="M715" s="322"/>
      <c r="N715" s="357">
        <v>0.0</v>
      </c>
      <c r="O715" s="357">
        <v>0.0</v>
      </c>
      <c r="P715" s="325">
        <v>0.0</v>
      </c>
      <c r="Q715" s="325">
        <v>0.0</v>
      </c>
      <c r="R715" s="325">
        <v>0.0</v>
      </c>
      <c r="S715" s="325">
        <v>0.0</v>
      </c>
      <c r="T715" s="325">
        <v>0.0</v>
      </c>
      <c r="U715" s="325">
        <v>0.0</v>
      </c>
      <c r="V715" s="325">
        <v>0.0</v>
      </c>
      <c r="W715" s="325">
        <v>0.0</v>
      </c>
      <c r="X715" s="325">
        <v>0.0</v>
      </c>
      <c r="Y715" s="325">
        <v>0.0</v>
      </c>
      <c r="Z715" s="316">
        <f t="shared" si="3"/>
        <v>5.5</v>
      </c>
      <c r="AA715" s="317">
        <f t="shared" si="405"/>
        <v>7.142857143</v>
      </c>
      <c r="AB715" s="317">
        <f t="shared" ref="AB715:AF715" si="1432">IF(ISERROR((D715/E715-1)*100),"n/a",(D715/E715-1)*100)</f>
        <v>33.33333333</v>
      </c>
      <c r="AC715" s="318">
        <f t="shared" si="1432"/>
        <v>23.52941176</v>
      </c>
      <c r="AD715" s="318">
        <f t="shared" si="1432"/>
        <v>47.82608696</v>
      </c>
      <c r="AE715" s="318">
        <f t="shared" si="1432"/>
        <v>360</v>
      </c>
      <c r="AF715" s="318" t="str">
        <f t="shared" si="1432"/>
        <v>n/a</v>
      </c>
      <c r="AG715" s="318" t="str">
        <f t="shared" si="870"/>
        <v>n/a</v>
      </c>
      <c r="AH715" s="318" t="str">
        <f t="shared" si="871"/>
        <v>n/a</v>
      </c>
      <c r="AI715" s="318" t="str">
        <f t="shared" si="872"/>
        <v>n/a</v>
      </c>
      <c r="AJ715" s="318" t="str">
        <f t="shared" ref="AJ715:AT715" si="1433">IF(ISERROR((N715/O715-1)*100),"n/a",(N715/O715-1)*100)</f>
        <v>n/a</v>
      </c>
      <c r="AK715" s="318" t="str">
        <f t="shared" si="1433"/>
        <v>n/a</v>
      </c>
      <c r="AL715" s="318" t="str">
        <f t="shared" si="1433"/>
        <v>n/a</v>
      </c>
      <c r="AM715" s="318" t="str">
        <f t="shared" si="1433"/>
        <v>n/a</v>
      </c>
      <c r="AN715" s="318" t="str">
        <f t="shared" si="1433"/>
        <v>n/a</v>
      </c>
      <c r="AO715" s="318" t="str">
        <f t="shared" si="1433"/>
        <v>n/a</v>
      </c>
      <c r="AP715" s="318" t="str">
        <f t="shared" si="1433"/>
        <v>n/a</v>
      </c>
      <c r="AQ715" s="318" t="str">
        <f t="shared" si="1433"/>
        <v>n/a</v>
      </c>
      <c r="AR715" s="318" t="str">
        <f t="shared" si="1433"/>
        <v>n/a</v>
      </c>
      <c r="AS715" s="318" t="str">
        <f t="shared" si="1433"/>
        <v>n/a</v>
      </c>
      <c r="AT715" s="318" t="str">
        <f t="shared" si="1433"/>
        <v>n/a</v>
      </c>
      <c r="AU715" s="319">
        <f t="shared" si="9"/>
        <v>94.36633784</v>
      </c>
      <c r="AV715" s="320">
        <f t="shared" si="10"/>
        <v>149.229748</v>
      </c>
    </row>
    <row r="716" ht="11.25" customHeight="1">
      <c r="A716" s="99" t="s">
        <v>1092</v>
      </c>
      <c r="B716" s="258" t="s">
        <v>1093</v>
      </c>
      <c r="C716" s="309">
        <v>2.46</v>
      </c>
      <c r="D716" s="310">
        <v>2.38</v>
      </c>
      <c r="E716" s="316">
        <v>2.3</v>
      </c>
      <c r="F716" s="309">
        <v>2.2225</v>
      </c>
      <c r="G716" s="309">
        <v>2.1525</v>
      </c>
      <c r="H716" s="309">
        <v>2.0825</v>
      </c>
      <c r="I716" s="309">
        <v>2.0125</v>
      </c>
      <c r="J716" s="322"/>
      <c r="K716" s="309">
        <v>1.9425</v>
      </c>
      <c r="L716" s="323">
        <v>1.8725</v>
      </c>
      <c r="M716" s="322"/>
      <c r="N716" s="356">
        <v>1.8025</v>
      </c>
      <c r="O716" s="356">
        <v>1.7325</v>
      </c>
      <c r="P716" s="324">
        <v>1.6625</v>
      </c>
      <c r="Q716" s="324">
        <v>1.595</v>
      </c>
      <c r="R716" s="324">
        <v>1.535</v>
      </c>
      <c r="S716" s="324">
        <v>1.475</v>
      </c>
      <c r="T716" s="324">
        <v>1.415</v>
      </c>
      <c r="U716" s="324">
        <v>1.385</v>
      </c>
      <c r="V716" s="324">
        <v>1.355</v>
      </c>
      <c r="W716" s="324">
        <v>1.2096515</v>
      </c>
      <c r="X716" s="325">
        <v>0.8186060000000001</v>
      </c>
      <c r="Y716" s="325">
        <v>0.8186060000000001</v>
      </c>
      <c r="Z716" s="316">
        <f t="shared" si="3"/>
        <v>36.2293635</v>
      </c>
      <c r="AA716" s="317">
        <f t="shared" si="405"/>
        <v>3.361344538</v>
      </c>
      <c r="AB716" s="317">
        <f t="shared" ref="AB716:AF716" si="1434">IF(ISERROR((D716/E716-1)*100),"n/a",(D716/E716-1)*100)</f>
        <v>3.47826087</v>
      </c>
      <c r="AC716" s="318">
        <f t="shared" si="1434"/>
        <v>3.487064117</v>
      </c>
      <c r="AD716" s="318">
        <f t="shared" si="1434"/>
        <v>3.25203252</v>
      </c>
      <c r="AE716" s="318">
        <f t="shared" si="1434"/>
        <v>3.361344538</v>
      </c>
      <c r="AF716" s="318">
        <f t="shared" si="1434"/>
        <v>3.47826087</v>
      </c>
      <c r="AG716" s="318">
        <f t="shared" si="870"/>
        <v>3.603603604</v>
      </c>
      <c r="AH716" s="318">
        <f t="shared" si="871"/>
        <v>3.738317757</v>
      </c>
      <c r="AI716" s="318">
        <f t="shared" si="872"/>
        <v>3.883495146</v>
      </c>
      <c r="AJ716" s="318">
        <f t="shared" ref="AJ716:AT716" si="1435">IF(ISERROR((N716/O716-1)*100),"n/a",(N716/O716-1)*100)</f>
        <v>4.04040404</v>
      </c>
      <c r="AK716" s="318">
        <f t="shared" si="1435"/>
        <v>4.210526316</v>
      </c>
      <c r="AL716" s="318">
        <f t="shared" si="1435"/>
        <v>4.231974922</v>
      </c>
      <c r="AM716" s="318">
        <f t="shared" si="1435"/>
        <v>3.908794788</v>
      </c>
      <c r="AN716" s="318">
        <f t="shared" si="1435"/>
        <v>4.06779661</v>
      </c>
      <c r="AO716" s="318">
        <f t="shared" si="1435"/>
        <v>4.240282686</v>
      </c>
      <c r="AP716" s="318">
        <f t="shared" si="1435"/>
        <v>2.166064982</v>
      </c>
      <c r="AQ716" s="318">
        <f t="shared" si="1435"/>
        <v>2.21402214</v>
      </c>
      <c r="AR716" s="318">
        <f t="shared" si="1435"/>
        <v>12.01573346</v>
      </c>
      <c r="AS716" s="318">
        <f t="shared" si="1435"/>
        <v>47.76968407</v>
      </c>
      <c r="AT716" s="318">
        <f t="shared" si="1435"/>
        <v>0</v>
      </c>
      <c r="AU716" s="319">
        <f t="shared" si="9"/>
        <v>6.025450399</v>
      </c>
      <c r="AV716" s="320">
        <f t="shared" si="10"/>
        <v>10.06069375</v>
      </c>
    </row>
    <row r="717" ht="11.25" customHeight="1">
      <c r="A717" s="366" t="s">
        <v>1407</v>
      </c>
      <c r="B717" s="389" t="s">
        <v>1408</v>
      </c>
      <c r="C717" s="309">
        <v>0.51</v>
      </c>
      <c r="D717" s="310">
        <v>0.47</v>
      </c>
      <c r="E717" s="347">
        <v>0.41</v>
      </c>
      <c r="F717" s="337">
        <v>0.365</v>
      </c>
      <c r="G717" s="337">
        <v>0.29</v>
      </c>
      <c r="H717" s="337">
        <v>0.205</v>
      </c>
      <c r="I717" s="337">
        <v>0.14</v>
      </c>
      <c r="J717" s="338"/>
      <c r="K717" s="337">
        <v>0.09</v>
      </c>
      <c r="L717" s="339">
        <v>0.02</v>
      </c>
      <c r="M717" s="338"/>
      <c r="N717" s="364">
        <v>0.0</v>
      </c>
      <c r="O717" s="364">
        <v>0.02</v>
      </c>
      <c r="P717" s="340">
        <v>0.68</v>
      </c>
      <c r="Q717" s="340">
        <v>0.68</v>
      </c>
      <c r="R717" s="340">
        <v>0.68</v>
      </c>
      <c r="S717" s="341">
        <v>0.51</v>
      </c>
      <c r="T717" s="340">
        <v>0.0</v>
      </c>
      <c r="U717" s="340">
        <v>0.0</v>
      </c>
      <c r="V717" s="340">
        <v>0.0</v>
      </c>
      <c r="W717" s="340">
        <v>0.0</v>
      </c>
      <c r="X717" s="340">
        <v>0.0</v>
      </c>
      <c r="Y717" s="340">
        <v>0.0</v>
      </c>
      <c r="Z717" s="316">
        <f t="shared" si="3"/>
        <v>5.07</v>
      </c>
      <c r="AA717" s="317">
        <f t="shared" si="405"/>
        <v>8.510638298</v>
      </c>
      <c r="AB717" s="317">
        <f t="shared" ref="AB717:AF717" si="1436">IF(ISERROR((D717/E717-1)*100),"n/a",(D717/E717-1)*100)</f>
        <v>14.63414634</v>
      </c>
      <c r="AC717" s="318">
        <f t="shared" si="1436"/>
        <v>12.32876712</v>
      </c>
      <c r="AD717" s="318">
        <f t="shared" si="1436"/>
        <v>25.86206897</v>
      </c>
      <c r="AE717" s="318">
        <f t="shared" si="1436"/>
        <v>41.46341463</v>
      </c>
      <c r="AF717" s="318">
        <f t="shared" si="1436"/>
        <v>46.42857143</v>
      </c>
      <c r="AG717" s="318">
        <f t="shared" si="870"/>
        <v>55.55555556</v>
      </c>
      <c r="AH717" s="318">
        <f t="shared" si="871"/>
        <v>350</v>
      </c>
      <c r="AI717" s="318" t="str">
        <f t="shared" si="872"/>
        <v>n/a</v>
      </c>
      <c r="AJ717" s="318">
        <f t="shared" ref="AJ717:AT717" si="1437">IF(ISERROR((N717/O717-1)*100),"n/a",(N717/O717-1)*100)</f>
        <v>-100</v>
      </c>
      <c r="AK717" s="318">
        <f t="shared" si="1437"/>
        <v>-97.05882353</v>
      </c>
      <c r="AL717" s="318">
        <f t="shared" si="1437"/>
        <v>0</v>
      </c>
      <c r="AM717" s="318">
        <f t="shared" si="1437"/>
        <v>0</v>
      </c>
      <c r="AN717" s="318">
        <f t="shared" si="1437"/>
        <v>33.33333333</v>
      </c>
      <c r="AO717" s="318" t="str">
        <f t="shared" si="1437"/>
        <v>n/a</v>
      </c>
      <c r="AP717" s="318" t="str">
        <f t="shared" si="1437"/>
        <v>n/a</v>
      </c>
      <c r="AQ717" s="318" t="str">
        <f t="shared" si="1437"/>
        <v>n/a</v>
      </c>
      <c r="AR717" s="318" t="str">
        <f t="shared" si="1437"/>
        <v>n/a</v>
      </c>
      <c r="AS717" s="318" t="str">
        <f t="shared" si="1437"/>
        <v>n/a</v>
      </c>
      <c r="AT717" s="318" t="str">
        <f t="shared" si="1437"/>
        <v>n/a</v>
      </c>
      <c r="AU717" s="319">
        <f t="shared" si="9"/>
        <v>30.0813594</v>
      </c>
      <c r="AV717" s="320">
        <f t="shared" si="10"/>
        <v>107.7561526</v>
      </c>
    </row>
    <row r="718" ht="11.25" customHeight="1">
      <c r="A718" s="181" t="s">
        <v>1635</v>
      </c>
      <c r="B718" s="363" t="s">
        <v>1636</v>
      </c>
      <c r="C718" s="309">
        <v>0.9</v>
      </c>
      <c r="D718" s="310">
        <v>0.86</v>
      </c>
      <c r="E718" s="330">
        <v>0.82</v>
      </c>
      <c r="F718" s="311">
        <v>0.7</v>
      </c>
      <c r="G718" s="311">
        <v>0.62</v>
      </c>
      <c r="H718" s="311">
        <v>0.56</v>
      </c>
      <c r="I718" s="311">
        <v>0.49</v>
      </c>
      <c r="J718" s="312"/>
      <c r="K718" s="311">
        <v>0.32</v>
      </c>
      <c r="L718" s="313">
        <v>0.2</v>
      </c>
      <c r="M718" s="312"/>
      <c r="N718" s="391">
        <v>0.2</v>
      </c>
      <c r="O718" s="391">
        <v>0.35</v>
      </c>
      <c r="P718" s="315">
        <v>0.8</v>
      </c>
      <c r="Q718" s="335">
        <v>0.8</v>
      </c>
      <c r="R718" s="335">
        <v>0.75143</v>
      </c>
      <c r="S718" s="335">
        <v>0.66666</v>
      </c>
      <c r="T718" s="335">
        <v>0.62856</v>
      </c>
      <c r="U718" s="315">
        <v>0.60952</v>
      </c>
      <c r="V718" s="335">
        <v>0.60952</v>
      </c>
      <c r="W718" s="335">
        <v>0.57144</v>
      </c>
      <c r="X718" s="315">
        <v>0.0</v>
      </c>
      <c r="Y718" s="315">
        <v>0.0</v>
      </c>
      <c r="Z718" s="316">
        <f t="shared" si="3"/>
        <v>11.45713</v>
      </c>
      <c r="AA718" s="317">
        <f t="shared" si="405"/>
        <v>4.651162791</v>
      </c>
      <c r="AB718" s="317">
        <f t="shared" ref="AB718:AF718" si="1438">IF(ISERROR((D718/E718-1)*100),"n/a",(D718/E718-1)*100)</f>
        <v>4.87804878</v>
      </c>
      <c r="AC718" s="318">
        <f t="shared" si="1438"/>
        <v>17.14285714</v>
      </c>
      <c r="AD718" s="318">
        <f t="shared" si="1438"/>
        <v>12.90322581</v>
      </c>
      <c r="AE718" s="318">
        <f t="shared" si="1438"/>
        <v>10.71428571</v>
      </c>
      <c r="AF718" s="318">
        <f t="shared" si="1438"/>
        <v>14.28571429</v>
      </c>
      <c r="AG718" s="318">
        <f t="shared" si="870"/>
        <v>53.125</v>
      </c>
      <c r="AH718" s="318">
        <f t="shared" si="871"/>
        <v>60</v>
      </c>
      <c r="AI718" s="318">
        <f t="shared" si="872"/>
        <v>0</v>
      </c>
      <c r="AJ718" s="318">
        <f t="shared" ref="AJ718:AT718" si="1439">IF(ISERROR((N718/O718-1)*100),"n/a",(N718/O718-1)*100)</f>
        <v>-42.85714286</v>
      </c>
      <c r="AK718" s="318">
        <f t="shared" si="1439"/>
        <v>-56.25</v>
      </c>
      <c r="AL718" s="318">
        <f t="shared" si="1439"/>
        <v>0</v>
      </c>
      <c r="AM718" s="318">
        <f t="shared" si="1439"/>
        <v>6.463675925</v>
      </c>
      <c r="AN718" s="318">
        <f t="shared" si="1439"/>
        <v>12.71562716</v>
      </c>
      <c r="AO718" s="318">
        <f t="shared" si="1439"/>
        <v>6.061473845</v>
      </c>
      <c r="AP718" s="318">
        <f t="shared" si="1439"/>
        <v>3.123769524</v>
      </c>
      <c r="AQ718" s="318">
        <f t="shared" si="1439"/>
        <v>0</v>
      </c>
      <c r="AR718" s="318">
        <f t="shared" si="1439"/>
        <v>6.663866723</v>
      </c>
      <c r="AS718" s="318" t="str">
        <f t="shared" si="1439"/>
        <v>n/a</v>
      </c>
      <c r="AT718" s="318" t="str">
        <f t="shared" si="1439"/>
        <v>n/a</v>
      </c>
      <c r="AU718" s="319">
        <f t="shared" si="9"/>
        <v>6.312309158</v>
      </c>
      <c r="AV718" s="320">
        <f t="shared" si="10"/>
        <v>26.37389327</v>
      </c>
    </row>
    <row r="719" ht="11.25" customHeight="1">
      <c r="A719" s="99" t="s">
        <v>448</v>
      </c>
      <c r="B719" s="258" t="s">
        <v>449</v>
      </c>
      <c r="C719" s="309">
        <v>1.7</v>
      </c>
      <c r="D719" s="310">
        <v>1.62</v>
      </c>
      <c r="E719" s="310">
        <v>1.54</v>
      </c>
      <c r="F719" s="309">
        <v>1.46</v>
      </c>
      <c r="G719" s="309">
        <v>1.37</v>
      </c>
      <c r="H719" s="309">
        <v>1.27</v>
      </c>
      <c r="I719" s="309">
        <v>1.23</v>
      </c>
      <c r="J719" s="322"/>
      <c r="K719" s="309">
        <v>1.19</v>
      </c>
      <c r="L719" s="323">
        <v>1.15</v>
      </c>
      <c r="M719" s="322"/>
      <c r="N719" s="356">
        <v>1.11</v>
      </c>
      <c r="O719" s="357">
        <v>1.08</v>
      </c>
      <c r="P719" s="324">
        <v>1.07</v>
      </c>
      <c r="Q719" s="324">
        <v>1.02</v>
      </c>
      <c r="R719" s="324">
        <v>0.96</v>
      </c>
      <c r="S719" s="324">
        <v>0.92</v>
      </c>
      <c r="T719" s="324">
        <v>0.88</v>
      </c>
      <c r="U719" s="325">
        <v>0.84</v>
      </c>
      <c r="V719" s="324">
        <v>0.83</v>
      </c>
      <c r="W719" s="325">
        <v>0.8</v>
      </c>
      <c r="X719" s="324">
        <v>0.79</v>
      </c>
      <c r="Y719" s="324">
        <v>0.75</v>
      </c>
      <c r="Z719" s="316">
        <f t="shared" si="3"/>
        <v>23.58</v>
      </c>
      <c r="AA719" s="317">
        <f t="shared" si="405"/>
        <v>4.938271605</v>
      </c>
      <c r="AB719" s="317">
        <f t="shared" ref="AB719:AF719" si="1440">IF(ISERROR((D719/E719-1)*100),"n/a",(D719/E719-1)*100)</f>
        <v>5.194805195</v>
      </c>
      <c r="AC719" s="318">
        <f t="shared" si="1440"/>
        <v>5.479452055</v>
      </c>
      <c r="AD719" s="318">
        <f t="shared" si="1440"/>
        <v>6.569343066</v>
      </c>
      <c r="AE719" s="318">
        <f t="shared" si="1440"/>
        <v>7.874015748</v>
      </c>
      <c r="AF719" s="318">
        <f t="shared" si="1440"/>
        <v>3.25203252</v>
      </c>
      <c r="AG719" s="318">
        <f t="shared" si="870"/>
        <v>3.361344538</v>
      </c>
      <c r="AH719" s="318">
        <f t="shared" si="871"/>
        <v>3.47826087</v>
      </c>
      <c r="AI719" s="318">
        <f t="shared" si="872"/>
        <v>3.603603604</v>
      </c>
      <c r="AJ719" s="318">
        <f t="shared" ref="AJ719:AT719" si="1441">IF(ISERROR((N719/O719-1)*100),"n/a",(N719/O719-1)*100)</f>
        <v>2.777777778</v>
      </c>
      <c r="AK719" s="318">
        <f t="shared" si="1441"/>
        <v>0.9345794393</v>
      </c>
      <c r="AL719" s="318">
        <f t="shared" si="1441"/>
        <v>4.901960784</v>
      </c>
      <c r="AM719" s="318">
        <f t="shared" si="1441"/>
        <v>6.25</v>
      </c>
      <c r="AN719" s="318">
        <f t="shared" si="1441"/>
        <v>4.347826087</v>
      </c>
      <c r="AO719" s="318">
        <f t="shared" si="1441"/>
        <v>4.545454545</v>
      </c>
      <c r="AP719" s="318">
        <f t="shared" si="1441"/>
        <v>4.761904762</v>
      </c>
      <c r="AQ719" s="318">
        <f t="shared" si="1441"/>
        <v>1.204819277</v>
      </c>
      <c r="AR719" s="318">
        <f t="shared" si="1441"/>
        <v>3.75</v>
      </c>
      <c r="AS719" s="318">
        <f t="shared" si="1441"/>
        <v>1.265822785</v>
      </c>
      <c r="AT719" s="318">
        <f t="shared" si="1441"/>
        <v>5.333333333</v>
      </c>
      <c r="AU719" s="319">
        <f t="shared" si="9"/>
        <v>4.1912304</v>
      </c>
      <c r="AV719" s="320">
        <f t="shared" si="10"/>
        <v>1.801552169</v>
      </c>
    </row>
    <row r="720" ht="11.25" customHeight="1">
      <c r="A720" s="99" t="s">
        <v>1094</v>
      </c>
      <c r="B720" s="258" t="s">
        <v>1095</v>
      </c>
      <c r="C720" s="309">
        <v>8.3</v>
      </c>
      <c r="D720" s="310">
        <v>7.9</v>
      </c>
      <c r="E720" s="310">
        <v>7.15</v>
      </c>
      <c r="F720" s="309">
        <v>6.5</v>
      </c>
      <c r="G720" s="309">
        <v>6.05</v>
      </c>
      <c r="H720" s="309">
        <v>4.99887</v>
      </c>
      <c r="I720" s="309">
        <v>4.3717440000000005</v>
      </c>
      <c r="J720" s="322"/>
      <c r="K720" s="309">
        <v>3.854656</v>
      </c>
      <c r="L720" s="323">
        <v>3.102528</v>
      </c>
      <c r="M720" s="322"/>
      <c r="N720" s="356">
        <v>2.444416</v>
      </c>
      <c r="O720" s="357">
        <v>1.8615168</v>
      </c>
      <c r="P720" s="324">
        <v>3.384576</v>
      </c>
      <c r="Q720" s="324">
        <v>3.1589376</v>
      </c>
      <c r="R720" s="324">
        <v>2.8580864</v>
      </c>
      <c r="S720" s="324">
        <v>2.6324479999999997</v>
      </c>
      <c r="T720" s="324">
        <v>2.444416</v>
      </c>
      <c r="U720" s="324">
        <v>2.2563839999999997</v>
      </c>
      <c r="V720" s="324">
        <v>2.044848</v>
      </c>
      <c r="W720" s="324">
        <v>1.9555328</v>
      </c>
      <c r="X720" s="325">
        <v>1.8991232</v>
      </c>
      <c r="Y720" s="325">
        <v>1.8991232</v>
      </c>
      <c r="Z720" s="316">
        <f t="shared" si="3"/>
        <v>81.067206</v>
      </c>
      <c r="AA720" s="317">
        <f t="shared" si="405"/>
        <v>5.063291139</v>
      </c>
      <c r="AB720" s="317">
        <f t="shared" ref="AB720:AF720" si="1442">IF(ISERROR((D720/E720-1)*100),"n/a",(D720/E720-1)*100)</f>
        <v>10.48951049</v>
      </c>
      <c r="AC720" s="318">
        <f t="shared" si="1442"/>
        <v>10</v>
      </c>
      <c r="AD720" s="318">
        <f t="shared" si="1442"/>
        <v>7.438016529</v>
      </c>
      <c r="AE720" s="318">
        <f t="shared" si="1442"/>
        <v>21.02735218</v>
      </c>
      <c r="AF720" s="318">
        <f t="shared" si="1442"/>
        <v>14.34498452</v>
      </c>
      <c r="AG720" s="318">
        <f t="shared" si="870"/>
        <v>13.41463415</v>
      </c>
      <c r="AH720" s="318">
        <f t="shared" si="871"/>
        <v>24.24242424</v>
      </c>
      <c r="AI720" s="318">
        <f t="shared" si="872"/>
        <v>26.92307692</v>
      </c>
      <c r="AJ720" s="318">
        <f t="shared" ref="AJ720:AT720" si="1443">IF(ISERROR((N720/O720-1)*100),"n/a",(N720/O720-1)*100)</f>
        <v>31.31313131</v>
      </c>
      <c r="AK720" s="318">
        <f t="shared" si="1443"/>
        <v>-45</v>
      </c>
      <c r="AL720" s="318">
        <f t="shared" si="1443"/>
        <v>7.142857143</v>
      </c>
      <c r="AM720" s="318">
        <f t="shared" si="1443"/>
        <v>10.52631579</v>
      </c>
      <c r="AN720" s="318">
        <f t="shared" si="1443"/>
        <v>8.571428571</v>
      </c>
      <c r="AO720" s="318">
        <f t="shared" si="1443"/>
        <v>7.692307692</v>
      </c>
      <c r="AP720" s="318">
        <f t="shared" si="1443"/>
        <v>8.333333333</v>
      </c>
      <c r="AQ720" s="318">
        <f t="shared" si="1443"/>
        <v>10.34482759</v>
      </c>
      <c r="AR720" s="318">
        <f t="shared" si="1443"/>
        <v>4.567307692</v>
      </c>
      <c r="AS720" s="318">
        <f t="shared" si="1443"/>
        <v>2.97029703</v>
      </c>
      <c r="AT720" s="318">
        <f t="shared" si="1443"/>
        <v>0</v>
      </c>
      <c r="AU720" s="319">
        <f t="shared" si="9"/>
        <v>8.970254816</v>
      </c>
      <c r="AV720" s="320">
        <f t="shared" si="10"/>
        <v>15.09309518</v>
      </c>
    </row>
    <row r="721" ht="11.25" customHeight="1">
      <c r="A721" s="133" t="s">
        <v>450</v>
      </c>
      <c r="B721" s="267" t="s">
        <v>451</v>
      </c>
      <c r="C721" s="309">
        <v>2.28</v>
      </c>
      <c r="D721" s="310">
        <v>2.0</v>
      </c>
      <c r="E721" s="316">
        <v>1.64</v>
      </c>
      <c r="F721" s="309">
        <v>1.44</v>
      </c>
      <c r="G721" s="309">
        <v>1.32</v>
      </c>
      <c r="H721" s="309">
        <v>1.2</v>
      </c>
      <c r="I721" s="309">
        <v>1.12</v>
      </c>
      <c r="J721" s="322"/>
      <c r="K721" s="309">
        <v>1.02</v>
      </c>
      <c r="L721" s="323">
        <v>1.0</v>
      </c>
      <c r="M721" s="322"/>
      <c r="N721" s="356">
        <v>0.94</v>
      </c>
      <c r="O721" s="356">
        <v>0.9</v>
      </c>
      <c r="P721" s="324">
        <v>0.88</v>
      </c>
      <c r="Q721" s="324">
        <v>0.82</v>
      </c>
      <c r="R721" s="324">
        <v>0.726</v>
      </c>
      <c r="S721" s="324">
        <v>0.66</v>
      </c>
      <c r="T721" s="324">
        <v>0.6</v>
      </c>
      <c r="U721" s="324">
        <v>0.54</v>
      </c>
      <c r="V721" s="324">
        <v>0.51</v>
      </c>
      <c r="W721" s="324">
        <v>0.49</v>
      </c>
      <c r="X721" s="324">
        <v>0.47</v>
      </c>
      <c r="Y721" s="324">
        <v>0.43</v>
      </c>
      <c r="Z721" s="316">
        <f t="shared" si="3"/>
        <v>20.986</v>
      </c>
      <c r="AA721" s="317">
        <f t="shared" si="405"/>
        <v>14</v>
      </c>
      <c r="AB721" s="317">
        <f t="shared" ref="AB721:AF721" si="1444">IF(ISERROR((D721/E721-1)*100),"n/a",(D721/E721-1)*100)</f>
        <v>21.95121951</v>
      </c>
      <c r="AC721" s="318">
        <f t="shared" si="1444"/>
        <v>13.88888889</v>
      </c>
      <c r="AD721" s="318">
        <f t="shared" si="1444"/>
        <v>9.090909091</v>
      </c>
      <c r="AE721" s="318">
        <f t="shared" si="1444"/>
        <v>10</v>
      </c>
      <c r="AF721" s="318">
        <f t="shared" si="1444"/>
        <v>7.142857143</v>
      </c>
      <c r="AG721" s="318">
        <f t="shared" si="870"/>
        <v>9.803921569</v>
      </c>
      <c r="AH721" s="318">
        <f t="shared" si="871"/>
        <v>2</v>
      </c>
      <c r="AI721" s="318">
        <f t="shared" si="872"/>
        <v>6.382978723</v>
      </c>
      <c r="AJ721" s="318">
        <f t="shared" ref="AJ721:AT721" si="1445">IF(ISERROR((N721/O721-1)*100),"n/a",(N721/O721-1)*100)</f>
        <v>4.444444444</v>
      </c>
      <c r="AK721" s="318">
        <f t="shared" si="1445"/>
        <v>2.272727273</v>
      </c>
      <c r="AL721" s="318">
        <f t="shared" si="1445"/>
        <v>7.317073171</v>
      </c>
      <c r="AM721" s="318">
        <f t="shared" si="1445"/>
        <v>12.9476584</v>
      </c>
      <c r="AN721" s="318">
        <f t="shared" si="1445"/>
        <v>10</v>
      </c>
      <c r="AO721" s="318">
        <f t="shared" si="1445"/>
        <v>10</v>
      </c>
      <c r="AP721" s="318">
        <f t="shared" si="1445"/>
        <v>11.11111111</v>
      </c>
      <c r="AQ721" s="318">
        <f t="shared" si="1445"/>
        <v>5.882352941</v>
      </c>
      <c r="AR721" s="318">
        <f t="shared" si="1445"/>
        <v>4.081632653</v>
      </c>
      <c r="AS721" s="318">
        <f t="shared" si="1445"/>
        <v>4.255319149</v>
      </c>
      <c r="AT721" s="318">
        <f t="shared" si="1445"/>
        <v>9.302325581</v>
      </c>
      <c r="AU721" s="319">
        <f t="shared" si="9"/>
        <v>8.793770983</v>
      </c>
      <c r="AV721" s="320">
        <f t="shared" si="10"/>
        <v>4.724698986</v>
      </c>
    </row>
    <row r="722" ht="11.25" customHeight="1">
      <c r="A722" s="133" t="s">
        <v>1409</v>
      </c>
      <c r="B722" s="258" t="s">
        <v>1410</v>
      </c>
      <c r="C722" s="309">
        <v>0.76</v>
      </c>
      <c r="D722" s="310">
        <v>0.72</v>
      </c>
      <c r="E722" s="310">
        <v>0.66</v>
      </c>
      <c r="F722" s="309">
        <v>0.6</v>
      </c>
      <c r="G722" s="309">
        <v>0.54</v>
      </c>
      <c r="H722" s="309">
        <v>0.48</v>
      </c>
      <c r="I722" s="309">
        <v>0.35</v>
      </c>
      <c r="J722" s="322"/>
      <c r="K722" s="309">
        <v>0.305</v>
      </c>
      <c r="L722" s="323">
        <v>0.245</v>
      </c>
      <c r="M722" s="322"/>
      <c r="N722" s="357">
        <v>0.2</v>
      </c>
      <c r="O722" s="357">
        <v>0.2</v>
      </c>
      <c r="P722" s="325">
        <v>0.2</v>
      </c>
      <c r="Q722" s="325">
        <v>0.2</v>
      </c>
      <c r="R722" s="324">
        <v>0.2</v>
      </c>
      <c r="S722" s="325">
        <v>0.0</v>
      </c>
      <c r="T722" s="325">
        <v>0.0</v>
      </c>
      <c r="U722" s="325">
        <v>0.0</v>
      </c>
      <c r="V722" s="325">
        <v>0.0</v>
      </c>
      <c r="W722" s="325">
        <v>0.0</v>
      </c>
      <c r="X722" s="325">
        <v>0.0</v>
      </c>
      <c r="Y722" s="325">
        <v>0.0</v>
      </c>
      <c r="Z722" s="316">
        <f t="shared" si="3"/>
        <v>5.66</v>
      </c>
      <c r="AA722" s="317">
        <f t="shared" si="405"/>
        <v>5.555555556</v>
      </c>
      <c r="AB722" s="317">
        <f t="shared" ref="AB722:AF722" si="1446">IF(ISERROR((D722/E722-1)*100),"n/a",(D722/E722-1)*100)</f>
        <v>9.090909091</v>
      </c>
      <c r="AC722" s="318">
        <f t="shared" si="1446"/>
        <v>10</v>
      </c>
      <c r="AD722" s="318">
        <f t="shared" si="1446"/>
        <v>11.11111111</v>
      </c>
      <c r="AE722" s="318">
        <f t="shared" si="1446"/>
        <v>12.5</v>
      </c>
      <c r="AF722" s="318">
        <f t="shared" si="1446"/>
        <v>37.14285714</v>
      </c>
      <c r="AG722" s="318">
        <f t="shared" si="870"/>
        <v>14.75409836</v>
      </c>
      <c r="AH722" s="318">
        <f t="shared" si="871"/>
        <v>24.48979592</v>
      </c>
      <c r="AI722" s="318">
        <f t="shared" si="872"/>
        <v>22.5</v>
      </c>
      <c r="AJ722" s="318">
        <f t="shared" ref="AJ722:AT722" si="1447">IF(ISERROR((N722/O722-1)*100),"n/a",(N722/O722-1)*100)</f>
        <v>0</v>
      </c>
      <c r="AK722" s="318">
        <f t="shared" si="1447"/>
        <v>0</v>
      </c>
      <c r="AL722" s="318">
        <f t="shared" si="1447"/>
        <v>0</v>
      </c>
      <c r="AM722" s="318">
        <f t="shared" si="1447"/>
        <v>0</v>
      </c>
      <c r="AN722" s="318" t="str">
        <f t="shared" si="1447"/>
        <v>n/a</v>
      </c>
      <c r="AO722" s="318" t="str">
        <f t="shared" si="1447"/>
        <v>n/a</v>
      </c>
      <c r="AP722" s="318" t="str">
        <f t="shared" si="1447"/>
        <v>n/a</v>
      </c>
      <c r="AQ722" s="318" t="str">
        <f t="shared" si="1447"/>
        <v>n/a</v>
      </c>
      <c r="AR722" s="318" t="str">
        <f t="shared" si="1447"/>
        <v>n/a</v>
      </c>
      <c r="AS722" s="318" t="str">
        <f t="shared" si="1447"/>
        <v>n/a</v>
      </c>
      <c r="AT722" s="318" t="str">
        <f t="shared" si="1447"/>
        <v>n/a</v>
      </c>
      <c r="AU722" s="319">
        <f t="shared" si="9"/>
        <v>11.3187944</v>
      </c>
      <c r="AV722" s="320">
        <f t="shared" si="10"/>
        <v>11.29525929</v>
      </c>
    </row>
    <row r="723" ht="11.25" customHeight="1">
      <c r="A723" s="181" t="s">
        <v>1096</v>
      </c>
      <c r="B723" s="363" t="s">
        <v>1097</v>
      </c>
      <c r="C723" s="309">
        <v>2.37</v>
      </c>
      <c r="D723" s="310">
        <v>2.25</v>
      </c>
      <c r="E723" s="346">
        <v>2.1</v>
      </c>
      <c r="F723" s="311">
        <v>1.96</v>
      </c>
      <c r="G723" s="311">
        <v>1.84</v>
      </c>
      <c r="H723" s="311">
        <v>1.76</v>
      </c>
      <c r="I723" s="311">
        <v>1.7</v>
      </c>
      <c r="J723" s="312"/>
      <c r="K723" s="311">
        <v>1.66</v>
      </c>
      <c r="L723" s="348">
        <v>1.62</v>
      </c>
      <c r="M723" s="312"/>
      <c r="N723" s="361">
        <v>1.58</v>
      </c>
      <c r="O723" s="361">
        <v>1.54</v>
      </c>
      <c r="P723" s="335">
        <v>1.5</v>
      </c>
      <c r="Q723" s="335">
        <v>1.46</v>
      </c>
      <c r="R723" s="335">
        <v>1.42</v>
      </c>
      <c r="S723" s="335">
        <v>1.38</v>
      </c>
      <c r="T723" s="335">
        <v>1.36</v>
      </c>
      <c r="U723" s="315">
        <v>1.34</v>
      </c>
      <c r="V723" s="315">
        <v>1.34</v>
      </c>
      <c r="W723" s="315">
        <v>1.34</v>
      </c>
      <c r="X723" s="315">
        <v>1.34</v>
      </c>
      <c r="Y723" s="315">
        <v>1.34</v>
      </c>
      <c r="Z723" s="316">
        <f t="shared" si="3"/>
        <v>34.2</v>
      </c>
      <c r="AA723" s="317">
        <f t="shared" si="405"/>
        <v>5.333333333</v>
      </c>
      <c r="AB723" s="317">
        <f t="shared" ref="AB723:AF723" si="1448">IF(ISERROR((D723/E723-1)*100),"n/a",(D723/E723-1)*100)</f>
        <v>7.142857143</v>
      </c>
      <c r="AC723" s="318">
        <f t="shared" si="1448"/>
        <v>7.142857143</v>
      </c>
      <c r="AD723" s="318">
        <f t="shared" si="1448"/>
        <v>6.52173913</v>
      </c>
      <c r="AE723" s="318">
        <f t="shared" si="1448"/>
        <v>4.545454545</v>
      </c>
      <c r="AF723" s="318">
        <f t="shared" si="1448"/>
        <v>3.529411765</v>
      </c>
      <c r="AG723" s="318">
        <f t="shared" si="870"/>
        <v>2.409638554</v>
      </c>
      <c r="AH723" s="318">
        <f t="shared" si="871"/>
        <v>2.469135802</v>
      </c>
      <c r="AI723" s="318">
        <f t="shared" si="872"/>
        <v>2.53164557</v>
      </c>
      <c r="AJ723" s="318">
        <f t="shared" ref="AJ723:AT723" si="1449">IF(ISERROR((N723/O723-1)*100),"n/a",(N723/O723-1)*100)</f>
        <v>2.597402597</v>
      </c>
      <c r="AK723" s="318">
        <f t="shared" si="1449"/>
        <v>2.666666667</v>
      </c>
      <c r="AL723" s="318">
        <f t="shared" si="1449"/>
        <v>2.739726027</v>
      </c>
      <c r="AM723" s="318">
        <f t="shared" si="1449"/>
        <v>2.816901408</v>
      </c>
      <c r="AN723" s="318">
        <f t="shared" si="1449"/>
        <v>2.898550725</v>
      </c>
      <c r="AO723" s="318">
        <f t="shared" si="1449"/>
        <v>1.470588235</v>
      </c>
      <c r="AP723" s="318">
        <f t="shared" si="1449"/>
        <v>1.492537313</v>
      </c>
      <c r="AQ723" s="318">
        <f t="shared" si="1449"/>
        <v>0</v>
      </c>
      <c r="AR723" s="318">
        <f t="shared" si="1449"/>
        <v>0</v>
      </c>
      <c r="AS723" s="318">
        <f t="shared" si="1449"/>
        <v>0</v>
      </c>
      <c r="AT723" s="318">
        <f t="shared" si="1449"/>
        <v>0</v>
      </c>
      <c r="AU723" s="319">
        <f t="shared" si="9"/>
        <v>2.915422298</v>
      </c>
      <c r="AV723" s="320">
        <f t="shared" si="10"/>
        <v>2.254180434</v>
      </c>
    </row>
    <row r="724" ht="11.25" customHeight="1">
      <c r="A724" s="133" t="s">
        <v>452</v>
      </c>
      <c r="B724" s="258" t="s">
        <v>453</v>
      </c>
      <c r="C724" s="309">
        <v>1.1</v>
      </c>
      <c r="D724" s="310">
        <v>0.96</v>
      </c>
      <c r="E724" s="316">
        <v>0.76</v>
      </c>
      <c r="F724" s="328">
        <v>0.72</v>
      </c>
      <c r="G724" s="309">
        <v>0.6709090909090909</v>
      </c>
      <c r="H724" s="309">
        <v>0.6454545454545454</v>
      </c>
      <c r="I724" s="328">
        <v>0.6181818181818182</v>
      </c>
      <c r="J724" s="322"/>
      <c r="K724" s="309">
        <v>0.6</v>
      </c>
      <c r="L724" s="326">
        <v>0.5818181818181818</v>
      </c>
      <c r="M724" s="322"/>
      <c r="N724" s="356">
        <v>0.5545454545454545</v>
      </c>
      <c r="O724" s="356">
        <v>0.5363636363636363</v>
      </c>
      <c r="P724" s="324">
        <v>0.5272727272727272</v>
      </c>
      <c r="Q724" s="325">
        <v>0.5090909090909091</v>
      </c>
      <c r="R724" s="324">
        <v>0.4859454545454545</v>
      </c>
      <c r="S724" s="324">
        <v>0.40495454545454546</v>
      </c>
      <c r="T724" s="324">
        <v>0.34710909090909087</v>
      </c>
      <c r="U724" s="324">
        <v>0.30579090909090906</v>
      </c>
      <c r="V724" s="325">
        <v>0.2975272727272727</v>
      </c>
      <c r="W724" s="324">
        <v>0.2939818181818182</v>
      </c>
      <c r="X724" s="324">
        <v>0.27659999999999996</v>
      </c>
      <c r="Y724" s="325">
        <v>0.23985454545454546</v>
      </c>
      <c r="Z724" s="316">
        <f t="shared" si="3"/>
        <v>11.4354</v>
      </c>
      <c r="AA724" s="317">
        <f t="shared" si="405"/>
        <v>14.58333333</v>
      </c>
      <c r="AB724" s="317">
        <f t="shared" ref="AB724:AF724" si="1450">IF(ISERROR((D724/E724-1)*100),"n/a",(D724/E724-1)*100)</f>
        <v>26.31578947</v>
      </c>
      <c r="AC724" s="318">
        <f t="shared" si="1450"/>
        <v>5.555555556</v>
      </c>
      <c r="AD724" s="318">
        <f t="shared" si="1450"/>
        <v>7.317073171</v>
      </c>
      <c r="AE724" s="318">
        <f t="shared" si="1450"/>
        <v>3.943661972</v>
      </c>
      <c r="AF724" s="318">
        <f t="shared" si="1450"/>
        <v>4.411764706</v>
      </c>
      <c r="AG724" s="318">
        <f t="shared" si="870"/>
        <v>3.03030303</v>
      </c>
      <c r="AH724" s="318">
        <f t="shared" si="871"/>
        <v>3.125</v>
      </c>
      <c r="AI724" s="318">
        <f t="shared" si="872"/>
        <v>4.918032787</v>
      </c>
      <c r="AJ724" s="318">
        <f t="shared" ref="AJ724:AT724" si="1451">IF(ISERROR((N724/O724-1)*100),"n/a",(N724/O724-1)*100)</f>
        <v>3.389830508</v>
      </c>
      <c r="AK724" s="318">
        <f t="shared" si="1451"/>
        <v>1.724137931</v>
      </c>
      <c r="AL724" s="318">
        <f t="shared" si="1451"/>
        <v>3.571428571</v>
      </c>
      <c r="AM724" s="318">
        <f t="shared" si="1451"/>
        <v>4.762973772</v>
      </c>
      <c r="AN724" s="318">
        <f t="shared" si="1451"/>
        <v>20</v>
      </c>
      <c r="AO724" s="318">
        <f t="shared" si="1451"/>
        <v>16.66492064</v>
      </c>
      <c r="AP724" s="318">
        <f t="shared" si="1451"/>
        <v>13.51190653</v>
      </c>
      <c r="AQ724" s="318">
        <f t="shared" si="1451"/>
        <v>2.777438279</v>
      </c>
      <c r="AR724" s="318">
        <f t="shared" si="1451"/>
        <v>1.206011503</v>
      </c>
      <c r="AS724" s="318">
        <f t="shared" si="1451"/>
        <v>6.284099126</v>
      </c>
      <c r="AT724" s="318">
        <f t="shared" si="1451"/>
        <v>15.31989084</v>
      </c>
      <c r="AU724" s="319">
        <f t="shared" si="9"/>
        <v>8.120657587</v>
      </c>
      <c r="AV724" s="320">
        <f t="shared" si="10"/>
        <v>7.042732361</v>
      </c>
    </row>
    <row r="725" ht="11.25" customHeight="1">
      <c r="A725" s="133" t="s">
        <v>1098</v>
      </c>
      <c r="B725" s="258" t="s">
        <v>1099</v>
      </c>
      <c r="C725" s="309">
        <v>3.7975</v>
      </c>
      <c r="D725" s="310">
        <v>3.5075</v>
      </c>
      <c r="E725" s="316">
        <v>3.2225</v>
      </c>
      <c r="F725" s="309">
        <v>2.965</v>
      </c>
      <c r="G725" s="309">
        <v>2.76</v>
      </c>
      <c r="H725" s="309">
        <v>2.61</v>
      </c>
      <c r="I725" s="309">
        <v>2.49</v>
      </c>
      <c r="J725" s="322"/>
      <c r="K725" s="309">
        <v>2.28</v>
      </c>
      <c r="L725" s="323">
        <v>1.83</v>
      </c>
      <c r="M725" s="322"/>
      <c r="N725" s="357">
        <v>1.56</v>
      </c>
      <c r="O725" s="356">
        <v>1.52</v>
      </c>
      <c r="P725" s="324">
        <v>1.33</v>
      </c>
      <c r="Q725" s="324">
        <v>1.23</v>
      </c>
      <c r="R725" s="324">
        <v>1.19</v>
      </c>
      <c r="S725" s="324">
        <v>1.12</v>
      </c>
      <c r="T725" s="325">
        <v>1.0</v>
      </c>
      <c r="U725" s="325">
        <v>1.0</v>
      </c>
      <c r="V725" s="325">
        <v>1.0</v>
      </c>
      <c r="W725" s="325">
        <v>1.0</v>
      </c>
      <c r="X725" s="325">
        <v>1.14</v>
      </c>
      <c r="Y725" s="325">
        <v>1.56</v>
      </c>
      <c r="Z725" s="316">
        <f t="shared" si="3"/>
        <v>40.1125</v>
      </c>
      <c r="AA725" s="317">
        <f t="shared" si="405"/>
        <v>8.267997149</v>
      </c>
      <c r="AB725" s="317">
        <f t="shared" ref="AB725:AF725" si="1452">IF(ISERROR((D725/E725-1)*100),"n/a",(D725/E725-1)*100)</f>
        <v>8.844065167</v>
      </c>
      <c r="AC725" s="318">
        <f t="shared" si="1452"/>
        <v>8.6846543</v>
      </c>
      <c r="AD725" s="318">
        <f t="shared" si="1452"/>
        <v>7.427536232</v>
      </c>
      <c r="AE725" s="318">
        <f t="shared" si="1452"/>
        <v>5.747126437</v>
      </c>
      <c r="AF725" s="318">
        <f t="shared" si="1452"/>
        <v>4.819277108</v>
      </c>
      <c r="AG725" s="318">
        <f t="shared" si="870"/>
        <v>9.210526316</v>
      </c>
      <c r="AH725" s="318">
        <f t="shared" si="871"/>
        <v>24.59016393</v>
      </c>
      <c r="AI725" s="318">
        <f t="shared" si="872"/>
        <v>17.30769231</v>
      </c>
      <c r="AJ725" s="318">
        <f t="shared" ref="AJ725:AT725" si="1453">IF(ISERROR((N725/O725-1)*100),"n/a",(N725/O725-1)*100)</f>
        <v>2.631578947</v>
      </c>
      <c r="AK725" s="318">
        <f t="shared" si="1453"/>
        <v>14.28571429</v>
      </c>
      <c r="AL725" s="318">
        <f t="shared" si="1453"/>
        <v>8.130081301</v>
      </c>
      <c r="AM725" s="318">
        <f t="shared" si="1453"/>
        <v>3.361344538</v>
      </c>
      <c r="AN725" s="318">
        <f t="shared" si="1453"/>
        <v>6.25</v>
      </c>
      <c r="AO725" s="318">
        <f t="shared" si="1453"/>
        <v>12</v>
      </c>
      <c r="AP725" s="318">
        <f t="shared" si="1453"/>
        <v>0</v>
      </c>
      <c r="AQ725" s="318">
        <f t="shared" si="1453"/>
        <v>0</v>
      </c>
      <c r="AR725" s="318">
        <f t="shared" si="1453"/>
        <v>0</v>
      </c>
      <c r="AS725" s="318">
        <f t="shared" si="1453"/>
        <v>-12.28070175</v>
      </c>
      <c r="AT725" s="318">
        <f t="shared" si="1453"/>
        <v>-26.92307692</v>
      </c>
      <c r="AU725" s="319">
        <f t="shared" si="9"/>
        <v>5.117698967</v>
      </c>
      <c r="AV725" s="320">
        <f t="shared" si="10"/>
        <v>10.62719178</v>
      </c>
    </row>
    <row r="726" ht="11.25" customHeight="1">
      <c r="A726" s="133" t="s">
        <v>1985</v>
      </c>
      <c r="B726" s="258" t="s">
        <v>1986</v>
      </c>
      <c r="C726" s="309">
        <v>2.67</v>
      </c>
      <c r="D726" s="310">
        <v>2.625</v>
      </c>
      <c r="E726" s="316">
        <v>2.4</v>
      </c>
      <c r="F726" s="309">
        <v>2.1599999999999997</v>
      </c>
      <c r="G726" s="309">
        <v>1.92</v>
      </c>
      <c r="H726" s="309">
        <v>1.565</v>
      </c>
      <c r="I726" s="328">
        <v>0.0</v>
      </c>
      <c r="J726" s="322"/>
      <c r="K726" s="328">
        <v>0.0</v>
      </c>
      <c r="L726" s="326">
        <v>0.0</v>
      </c>
      <c r="M726" s="322"/>
      <c r="N726" s="357">
        <v>0.0</v>
      </c>
      <c r="O726" s="357">
        <v>0.0</v>
      </c>
      <c r="P726" s="325">
        <v>0.0</v>
      </c>
      <c r="Q726" s="325">
        <v>0.0</v>
      </c>
      <c r="R726" s="325">
        <v>0.0</v>
      </c>
      <c r="S726" s="325">
        <v>0.0</v>
      </c>
      <c r="T726" s="325">
        <v>0.0</v>
      </c>
      <c r="U726" s="325">
        <v>0.0</v>
      </c>
      <c r="V726" s="325">
        <v>0.0</v>
      </c>
      <c r="W726" s="325">
        <v>0.0</v>
      </c>
      <c r="X726" s="325">
        <v>0.0</v>
      </c>
      <c r="Y726" s="325">
        <v>0.0</v>
      </c>
      <c r="Z726" s="316">
        <f t="shared" si="3"/>
        <v>13.34</v>
      </c>
      <c r="AA726" s="317">
        <f t="shared" si="405"/>
        <v>1.714285714</v>
      </c>
      <c r="AB726" s="317">
        <f t="shared" ref="AB726:AF726" si="1454">IF(ISERROR((D726/E726-1)*100),"n/a",(D726/E726-1)*100)</f>
        <v>9.375</v>
      </c>
      <c r="AC726" s="318">
        <f t="shared" si="1454"/>
        <v>11.11111111</v>
      </c>
      <c r="AD726" s="318">
        <f t="shared" si="1454"/>
        <v>12.5</v>
      </c>
      <c r="AE726" s="318">
        <f t="shared" si="1454"/>
        <v>22.68370607</v>
      </c>
      <c r="AF726" s="318" t="str">
        <f t="shared" si="1454"/>
        <v>n/a</v>
      </c>
      <c r="AG726" s="318" t="str">
        <f t="shared" si="870"/>
        <v>n/a</v>
      </c>
      <c r="AH726" s="318" t="str">
        <f t="shared" si="871"/>
        <v>n/a</v>
      </c>
      <c r="AI726" s="318" t="str">
        <f t="shared" si="872"/>
        <v>n/a</v>
      </c>
      <c r="AJ726" s="318" t="str">
        <f t="shared" ref="AJ726:AT726" si="1455">IF(ISERROR((N726/O726-1)*100),"n/a",(N726/O726-1)*100)</f>
        <v>n/a</v>
      </c>
      <c r="AK726" s="318" t="str">
        <f t="shared" si="1455"/>
        <v>n/a</v>
      </c>
      <c r="AL726" s="318" t="str">
        <f t="shared" si="1455"/>
        <v>n/a</v>
      </c>
      <c r="AM726" s="318" t="str">
        <f t="shared" si="1455"/>
        <v>n/a</v>
      </c>
      <c r="AN726" s="318" t="str">
        <f t="shared" si="1455"/>
        <v>n/a</v>
      </c>
      <c r="AO726" s="318" t="str">
        <f t="shared" si="1455"/>
        <v>n/a</v>
      </c>
      <c r="AP726" s="318" t="str">
        <f t="shared" si="1455"/>
        <v>n/a</v>
      </c>
      <c r="AQ726" s="318" t="str">
        <f t="shared" si="1455"/>
        <v>n/a</v>
      </c>
      <c r="AR726" s="318" t="str">
        <f t="shared" si="1455"/>
        <v>n/a</v>
      </c>
      <c r="AS726" s="318" t="str">
        <f t="shared" si="1455"/>
        <v>n/a</v>
      </c>
      <c r="AT726" s="318" t="str">
        <f t="shared" si="1455"/>
        <v>n/a</v>
      </c>
      <c r="AU726" s="319">
        <f t="shared" si="9"/>
        <v>11.47682058</v>
      </c>
      <c r="AV726" s="320">
        <f t="shared" si="10"/>
        <v>7.524952802</v>
      </c>
    </row>
    <row r="727" ht="11.25" customHeight="1">
      <c r="A727" s="122" t="s">
        <v>1411</v>
      </c>
      <c r="B727" s="363" t="s">
        <v>1412</v>
      </c>
      <c r="C727" s="309">
        <v>1.67</v>
      </c>
      <c r="D727" s="310">
        <v>1.38</v>
      </c>
      <c r="E727" s="330">
        <v>1.32</v>
      </c>
      <c r="F727" s="311">
        <v>1.21</v>
      </c>
      <c r="G727" s="311">
        <v>0.98</v>
      </c>
      <c r="H727" s="311">
        <v>0.82</v>
      </c>
      <c r="I727" s="311">
        <v>0.74</v>
      </c>
      <c r="J727" s="312"/>
      <c r="K727" s="311">
        <v>0.69</v>
      </c>
      <c r="L727" s="313">
        <v>0.68</v>
      </c>
      <c r="M727" s="334"/>
      <c r="N727" s="391">
        <v>0.68</v>
      </c>
      <c r="O727" s="391">
        <v>0.68</v>
      </c>
      <c r="P727" s="335">
        <v>0.68</v>
      </c>
      <c r="Q727" s="335">
        <v>0.6719</v>
      </c>
      <c r="R727" s="315">
        <v>0.6476</v>
      </c>
      <c r="S727" s="335">
        <v>0.6476</v>
      </c>
      <c r="T727" s="335">
        <v>0.6168</v>
      </c>
      <c r="U727" s="335">
        <v>0.5986400000000001</v>
      </c>
      <c r="V727" s="335">
        <v>0.5194799999999999</v>
      </c>
      <c r="W727" s="335">
        <v>0.47001000000000004</v>
      </c>
      <c r="X727" s="335">
        <v>0.44526</v>
      </c>
      <c r="Y727" s="335">
        <v>0.42876</v>
      </c>
      <c r="Z727" s="316">
        <f t="shared" si="3"/>
        <v>16.57605</v>
      </c>
      <c r="AA727" s="317">
        <f t="shared" si="405"/>
        <v>21.01449275</v>
      </c>
      <c r="AB727" s="317">
        <f t="shared" ref="AB727:AF727" si="1456">IF(ISERROR((D727/E727-1)*100),"n/a",(D727/E727-1)*100)</f>
        <v>4.545454545</v>
      </c>
      <c r="AC727" s="318">
        <f t="shared" si="1456"/>
        <v>9.090909091</v>
      </c>
      <c r="AD727" s="318">
        <f t="shared" si="1456"/>
        <v>23.46938776</v>
      </c>
      <c r="AE727" s="318">
        <f t="shared" si="1456"/>
        <v>19.51219512</v>
      </c>
      <c r="AF727" s="318">
        <f t="shared" si="1456"/>
        <v>10.81081081</v>
      </c>
      <c r="AG727" s="318">
        <f t="shared" si="870"/>
        <v>7.246376812</v>
      </c>
      <c r="AH727" s="318">
        <f t="shared" si="871"/>
        <v>1.470588235</v>
      </c>
      <c r="AI727" s="318">
        <f t="shared" si="872"/>
        <v>0</v>
      </c>
      <c r="AJ727" s="318">
        <f t="shared" ref="AJ727:AT727" si="1457">IF(ISERROR((N727/O727-1)*100),"n/a",(N727/O727-1)*100)</f>
        <v>0</v>
      </c>
      <c r="AK727" s="318">
        <f t="shared" si="1457"/>
        <v>0</v>
      </c>
      <c r="AL727" s="318">
        <f t="shared" si="1457"/>
        <v>1.205536538</v>
      </c>
      <c r="AM727" s="318">
        <f t="shared" si="1457"/>
        <v>3.752316245</v>
      </c>
      <c r="AN727" s="318">
        <f t="shared" si="1457"/>
        <v>0</v>
      </c>
      <c r="AO727" s="318">
        <f t="shared" si="1457"/>
        <v>4.993514916</v>
      </c>
      <c r="AP727" s="318">
        <f t="shared" si="1457"/>
        <v>3.033542697</v>
      </c>
      <c r="AQ727" s="318">
        <f t="shared" si="1457"/>
        <v>15.23831524</v>
      </c>
      <c r="AR727" s="318">
        <f t="shared" si="1457"/>
        <v>10.52530797</v>
      </c>
      <c r="AS727" s="318">
        <f t="shared" si="1457"/>
        <v>5.558550061</v>
      </c>
      <c r="AT727" s="318">
        <f t="shared" si="1457"/>
        <v>3.848306745</v>
      </c>
      <c r="AU727" s="319">
        <f t="shared" si="9"/>
        <v>7.265780277</v>
      </c>
      <c r="AV727" s="320">
        <f t="shared" si="10"/>
        <v>7.364686931</v>
      </c>
    </row>
    <row r="728" ht="11.25" customHeight="1">
      <c r="A728" s="99" t="s">
        <v>1987</v>
      </c>
      <c r="B728" s="258" t="s">
        <v>1988</v>
      </c>
      <c r="C728" s="309">
        <v>0.9</v>
      </c>
      <c r="D728" s="310">
        <v>0.86</v>
      </c>
      <c r="E728" s="316">
        <v>0.78</v>
      </c>
      <c r="F728" s="310">
        <v>0.68</v>
      </c>
      <c r="G728" s="310">
        <v>0.6</v>
      </c>
      <c r="H728" s="310">
        <v>0.53</v>
      </c>
      <c r="I728" s="349">
        <v>0.5</v>
      </c>
      <c r="J728" s="310"/>
      <c r="K728" s="310">
        <v>0.5</v>
      </c>
      <c r="L728" s="316">
        <v>0.475</v>
      </c>
      <c r="M728" s="310"/>
      <c r="N728" s="357">
        <v>0.4</v>
      </c>
      <c r="O728" s="357">
        <v>0.4</v>
      </c>
      <c r="P728" s="324">
        <v>0.4</v>
      </c>
      <c r="Q728" s="324">
        <v>0.38</v>
      </c>
      <c r="R728" s="324">
        <v>0.32</v>
      </c>
      <c r="S728" s="324">
        <v>0.2</v>
      </c>
      <c r="T728" s="324">
        <v>0.15</v>
      </c>
      <c r="U728" s="325">
        <v>0.0</v>
      </c>
      <c r="V728" s="325">
        <v>0.0</v>
      </c>
      <c r="W728" s="325">
        <v>0.0</v>
      </c>
      <c r="X728" s="325">
        <v>0.0</v>
      </c>
      <c r="Y728" s="325">
        <v>0.0</v>
      </c>
      <c r="Z728" s="316">
        <f t="shared" si="3"/>
        <v>8.075</v>
      </c>
      <c r="AA728" s="317">
        <f t="shared" si="405"/>
        <v>4.651162791</v>
      </c>
      <c r="AB728" s="317">
        <f t="shared" ref="AB728:AF728" si="1458">IF(ISERROR((D728/E728-1)*100),"n/a",(D728/E728-1)*100)</f>
        <v>10.25641026</v>
      </c>
      <c r="AC728" s="318">
        <f t="shared" si="1458"/>
        <v>14.70588235</v>
      </c>
      <c r="AD728" s="318">
        <f t="shared" si="1458"/>
        <v>13.33333333</v>
      </c>
      <c r="AE728" s="318">
        <f t="shared" si="1458"/>
        <v>13.20754717</v>
      </c>
      <c r="AF728" s="318">
        <f t="shared" si="1458"/>
        <v>6</v>
      </c>
      <c r="AG728" s="318">
        <f t="shared" si="870"/>
        <v>0</v>
      </c>
      <c r="AH728" s="318">
        <f t="shared" si="871"/>
        <v>5.263157895</v>
      </c>
      <c r="AI728" s="318">
        <f t="shared" si="872"/>
        <v>18.75</v>
      </c>
      <c r="AJ728" s="318">
        <f t="shared" ref="AJ728:AT728" si="1459">IF(ISERROR((N728/O728-1)*100),"n/a",(N728/O728-1)*100)</f>
        <v>0</v>
      </c>
      <c r="AK728" s="318">
        <f t="shared" si="1459"/>
        <v>0</v>
      </c>
      <c r="AL728" s="318">
        <f t="shared" si="1459"/>
        <v>5.263157895</v>
      </c>
      <c r="AM728" s="318">
        <f t="shared" si="1459"/>
        <v>18.75</v>
      </c>
      <c r="AN728" s="318">
        <f t="shared" si="1459"/>
        <v>60</v>
      </c>
      <c r="AO728" s="318">
        <f t="shared" si="1459"/>
        <v>33.33333333</v>
      </c>
      <c r="AP728" s="318" t="str">
        <f t="shared" si="1459"/>
        <v>n/a</v>
      </c>
      <c r="AQ728" s="318" t="str">
        <f t="shared" si="1459"/>
        <v>n/a</v>
      </c>
      <c r="AR728" s="318" t="str">
        <f t="shared" si="1459"/>
        <v>n/a</v>
      </c>
      <c r="AS728" s="318" t="str">
        <f t="shared" si="1459"/>
        <v>n/a</v>
      </c>
      <c r="AT728" s="318" t="str">
        <f t="shared" si="1459"/>
        <v>n/a</v>
      </c>
      <c r="AU728" s="319">
        <f t="shared" si="9"/>
        <v>13.567599</v>
      </c>
      <c r="AV728" s="320">
        <f t="shared" si="10"/>
        <v>15.67470427</v>
      </c>
    </row>
    <row r="729" ht="11.25" customHeight="1">
      <c r="A729" s="99" t="s">
        <v>1100</v>
      </c>
      <c r="B729" s="258" t="s">
        <v>1101</v>
      </c>
      <c r="C729" s="309">
        <v>1.4295</v>
      </c>
      <c r="D729" s="310">
        <v>1.42</v>
      </c>
      <c r="E729" s="310">
        <v>1.403335</v>
      </c>
      <c r="F729" s="309">
        <v>1.3908</v>
      </c>
      <c r="G729" s="309">
        <v>1.36</v>
      </c>
      <c r="H729" s="309">
        <v>1.28</v>
      </c>
      <c r="I729" s="309">
        <v>1.17</v>
      </c>
      <c r="J729" s="322"/>
      <c r="K729" s="309">
        <v>1.06</v>
      </c>
      <c r="L729" s="323">
        <v>0.466</v>
      </c>
      <c r="M729" s="322"/>
      <c r="N729" s="357">
        <v>0.0</v>
      </c>
      <c r="O729" s="357">
        <v>0.0</v>
      </c>
      <c r="P729" s="325">
        <v>0.0</v>
      </c>
      <c r="Q729" s="325">
        <v>0.0</v>
      </c>
      <c r="R729" s="325">
        <v>0.0</v>
      </c>
      <c r="S729" s="325">
        <v>0.0</v>
      </c>
      <c r="T729" s="325">
        <v>0.0</v>
      </c>
      <c r="U729" s="325">
        <v>0.0</v>
      </c>
      <c r="V729" s="325">
        <v>0.0</v>
      </c>
      <c r="W729" s="325">
        <v>0.0</v>
      </c>
      <c r="X729" s="325">
        <v>0.0</v>
      </c>
      <c r="Y729" s="325">
        <v>0.0</v>
      </c>
      <c r="Z729" s="316">
        <f t="shared" si="3"/>
        <v>10.979635</v>
      </c>
      <c r="AA729" s="317">
        <f t="shared" si="405"/>
        <v>0.6690140845</v>
      </c>
      <c r="AB729" s="317">
        <f t="shared" ref="AB729:AF729" si="1460">IF(ISERROR((D729/E729-1)*100),"n/a",(D729/E729-1)*100)</f>
        <v>1.187528281</v>
      </c>
      <c r="AC729" s="318">
        <f t="shared" si="1460"/>
        <v>0.9012798389</v>
      </c>
      <c r="AD729" s="318">
        <f t="shared" si="1460"/>
        <v>2.264705882</v>
      </c>
      <c r="AE729" s="318">
        <f t="shared" si="1460"/>
        <v>6.25</v>
      </c>
      <c r="AF729" s="318">
        <f t="shared" si="1460"/>
        <v>9.401709402</v>
      </c>
      <c r="AG729" s="318">
        <f t="shared" si="870"/>
        <v>10.37735849</v>
      </c>
      <c r="AH729" s="318">
        <f t="shared" si="871"/>
        <v>127.4678112</v>
      </c>
      <c r="AI729" s="318" t="str">
        <f t="shared" si="872"/>
        <v>n/a</v>
      </c>
      <c r="AJ729" s="318" t="str">
        <f t="shared" ref="AJ729:AT729" si="1461">IF(ISERROR((N729/O729-1)*100),"n/a",(N729/O729-1)*100)</f>
        <v>n/a</v>
      </c>
      <c r="AK729" s="318" t="str">
        <f t="shared" si="1461"/>
        <v>n/a</v>
      </c>
      <c r="AL729" s="318" t="str">
        <f t="shared" si="1461"/>
        <v>n/a</v>
      </c>
      <c r="AM729" s="318" t="str">
        <f t="shared" si="1461"/>
        <v>n/a</v>
      </c>
      <c r="AN729" s="318" t="str">
        <f t="shared" si="1461"/>
        <v>n/a</v>
      </c>
      <c r="AO729" s="318" t="str">
        <f t="shared" si="1461"/>
        <v>n/a</v>
      </c>
      <c r="AP729" s="318" t="str">
        <f t="shared" si="1461"/>
        <v>n/a</v>
      </c>
      <c r="AQ729" s="318" t="str">
        <f t="shared" si="1461"/>
        <v>n/a</v>
      </c>
      <c r="AR729" s="318" t="str">
        <f t="shared" si="1461"/>
        <v>n/a</v>
      </c>
      <c r="AS729" s="318" t="str">
        <f t="shared" si="1461"/>
        <v>n/a</v>
      </c>
      <c r="AT729" s="318" t="str">
        <f t="shared" si="1461"/>
        <v>n/a</v>
      </c>
      <c r="AU729" s="319">
        <f t="shared" si="9"/>
        <v>19.81492589</v>
      </c>
      <c r="AV729" s="320">
        <f t="shared" si="10"/>
        <v>43.67074174</v>
      </c>
    </row>
    <row r="730" ht="11.25" customHeight="1">
      <c r="A730" s="181" t="s">
        <v>1989</v>
      </c>
      <c r="B730" s="363" t="s">
        <v>1990</v>
      </c>
      <c r="C730" s="309">
        <v>0.91</v>
      </c>
      <c r="D730" s="310">
        <v>0.87</v>
      </c>
      <c r="E730" s="330">
        <v>0.82</v>
      </c>
      <c r="F730" s="311">
        <v>0.74</v>
      </c>
      <c r="G730" s="311">
        <v>0.66</v>
      </c>
      <c r="H730" s="311">
        <v>0.53</v>
      </c>
      <c r="I730" s="334">
        <v>0.0</v>
      </c>
      <c r="J730" s="312"/>
      <c r="K730" s="334">
        <v>0.0</v>
      </c>
      <c r="L730" s="313">
        <v>0.0</v>
      </c>
      <c r="M730" s="312"/>
      <c r="N730" s="391">
        <v>0.0</v>
      </c>
      <c r="O730" s="391">
        <v>0.0</v>
      </c>
      <c r="P730" s="315">
        <v>0.0</v>
      </c>
      <c r="Q730" s="315">
        <v>0.0</v>
      </c>
      <c r="R730" s="315">
        <v>0.0</v>
      </c>
      <c r="S730" s="315">
        <v>0.0</v>
      </c>
      <c r="T730" s="315">
        <v>0.0</v>
      </c>
      <c r="U730" s="315">
        <v>0.0</v>
      </c>
      <c r="V730" s="315">
        <v>0.0</v>
      </c>
      <c r="W730" s="315">
        <v>0.0</v>
      </c>
      <c r="X730" s="315">
        <v>0.0</v>
      </c>
      <c r="Y730" s="315">
        <v>0.0</v>
      </c>
      <c r="Z730" s="316">
        <f t="shared" si="3"/>
        <v>4.53</v>
      </c>
      <c r="AA730" s="317">
        <f t="shared" si="405"/>
        <v>4.597701149</v>
      </c>
      <c r="AB730" s="317">
        <f t="shared" ref="AB730:AF730" si="1462">IF(ISERROR((D730/E730-1)*100),"n/a",(D730/E730-1)*100)</f>
        <v>6.097560976</v>
      </c>
      <c r="AC730" s="318">
        <f t="shared" si="1462"/>
        <v>10.81081081</v>
      </c>
      <c r="AD730" s="318">
        <f t="shared" si="1462"/>
        <v>12.12121212</v>
      </c>
      <c r="AE730" s="318">
        <f t="shared" si="1462"/>
        <v>24.52830189</v>
      </c>
      <c r="AF730" s="318" t="str">
        <f t="shared" si="1462"/>
        <v>n/a</v>
      </c>
      <c r="AG730" s="318" t="str">
        <f t="shared" si="870"/>
        <v>n/a</v>
      </c>
      <c r="AH730" s="318" t="str">
        <f t="shared" si="871"/>
        <v>n/a</v>
      </c>
      <c r="AI730" s="318" t="str">
        <f t="shared" si="872"/>
        <v>n/a</v>
      </c>
      <c r="AJ730" s="318" t="str">
        <f t="shared" ref="AJ730:AT730" si="1463">IF(ISERROR((N730/O730-1)*100),"n/a",(N730/O730-1)*100)</f>
        <v>n/a</v>
      </c>
      <c r="AK730" s="318" t="str">
        <f t="shared" si="1463"/>
        <v>n/a</v>
      </c>
      <c r="AL730" s="318" t="str">
        <f t="shared" si="1463"/>
        <v>n/a</v>
      </c>
      <c r="AM730" s="318" t="str">
        <f t="shared" si="1463"/>
        <v>n/a</v>
      </c>
      <c r="AN730" s="318" t="str">
        <f t="shared" si="1463"/>
        <v>n/a</v>
      </c>
      <c r="AO730" s="318" t="str">
        <f t="shared" si="1463"/>
        <v>n/a</v>
      </c>
      <c r="AP730" s="318" t="str">
        <f t="shared" si="1463"/>
        <v>n/a</v>
      </c>
      <c r="AQ730" s="318" t="str">
        <f t="shared" si="1463"/>
        <v>n/a</v>
      </c>
      <c r="AR730" s="318" t="str">
        <f t="shared" si="1463"/>
        <v>n/a</v>
      </c>
      <c r="AS730" s="318" t="str">
        <f t="shared" si="1463"/>
        <v>n/a</v>
      </c>
      <c r="AT730" s="318" t="str">
        <f t="shared" si="1463"/>
        <v>n/a</v>
      </c>
      <c r="AU730" s="319">
        <f t="shared" si="9"/>
        <v>11.63111739</v>
      </c>
      <c r="AV730" s="320">
        <f t="shared" si="10"/>
        <v>7.863517888</v>
      </c>
    </row>
    <row r="731" ht="11.25" customHeight="1">
      <c r="A731" s="133" t="s">
        <v>1802</v>
      </c>
      <c r="B731" s="258" t="s">
        <v>1803</v>
      </c>
      <c r="C731" s="309">
        <v>1.09</v>
      </c>
      <c r="D731" s="310">
        <v>0.99</v>
      </c>
      <c r="E731" s="316">
        <v>0.8200000000000001</v>
      </c>
      <c r="F731" s="309">
        <v>0.77</v>
      </c>
      <c r="G731" s="309">
        <v>0.73</v>
      </c>
      <c r="H731" s="309">
        <v>0.68</v>
      </c>
      <c r="I731" s="309">
        <v>0.61</v>
      </c>
      <c r="J731" s="322"/>
      <c r="K731" s="328">
        <v>0.6</v>
      </c>
      <c r="L731" s="326">
        <v>0.6</v>
      </c>
      <c r="M731" s="322"/>
      <c r="N731" s="357">
        <v>0.6</v>
      </c>
      <c r="O731" s="357">
        <v>0.92</v>
      </c>
      <c r="P731" s="324">
        <v>1.24</v>
      </c>
      <c r="Q731" s="324">
        <v>1.2</v>
      </c>
      <c r="R731" s="324">
        <v>1.16</v>
      </c>
      <c r="S731" s="324">
        <v>1.11</v>
      </c>
      <c r="T731" s="324">
        <v>1.06</v>
      </c>
      <c r="U731" s="324">
        <v>1.01</v>
      </c>
      <c r="V731" s="324">
        <v>0.96</v>
      </c>
      <c r="W731" s="324">
        <v>0.9</v>
      </c>
      <c r="X731" s="324">
        <v>0.82</v>
      </c>
      <c r="Y731" s="324">
        <v>0.74</v>
      </c>
      <c r="Z731" s="316">
        <f t="shared" si="3"/>
        <v>18.61</v>
      </c>
      <c r="AA731" s="317">
        <f t="shared" si="405"/>
        <v>10.1010101</v>
      </c>
      <c r="AB731" s="317">
        <f t="shared" ref="AB731:AF731" si="1464">IF(ISERROR((D731/E731-1)*100),"n/a",(D731/E731-1)*100)</f>
        <v>20.73170732</v>
      </c>
      <c r="AC731" s="318">
        <f t="shared" si="1464"/>
        <v>6.493506494</v>
      </c>
      <c r="AD731" s="318">
        <f t="shared" si="1464"/>
        <v>5.479452055</v>
      </c>
      <c r="AE731" s="318">
        <f t="shared" si="1464"/>
        <v>7.352941176</v>
      </c>
      <c r="AF731" s="318">
        <f t="shared" si="1464"/>
        <v>11.47540984</v>
      </c>
      <c r="AG731" s="318">
        <f t="shared" si="870"/>
        <v>1.666666667</v>
      </c>
      <c r="AH731" s="318">
        <f t="shared" si="871"/>
        <v>0</v>
      </c>
      <c r="AI731" s="318">
        <f t="shared" si="872"/>
        <v>0</v>
      </c>
      <c r="AJ731" s="318">
        <f t="shared" ref="AJ731:AT731" si="1465">IF(ISERROR((N731/O731-1)*100),"n/a",(N731/O731-1)*100)</f>
        <v>-34.7826087</v>
      </c>
      <c r="AK731" s="318">
        <f t="shared" si="1465"/>
        <v>-25.80645161</v>
      </c>
      <c r="AL731" s="318">
        <f t="shared" si="1465"/>
        <v>3.333333333</v>
      </c>
      <c r="AM731" s="318">
        <f t="shared" si="1465"/>
        <v>3.448275862</v>
      </c>
      <c r="AN731" s="318">
        <f t="shared" si="1465"/>
        <v>4.504504505</v>
      </c>
      <c r="AO731" s="318">
        <f t="shared" si="1465"/>
        <v>4.716981132</v>
      </c>
      <c r="AP731" s="318">
        <f t="shared" si="1465"/>
        <v>4.95049505</v>
      </c>
      <c r="AQ731" s="318">
        <f t="shared" si="1465"/>
        <v>5.208333333</v>
      </c>
      <c r="AR731" s="318">
        <f t="shared" si="1465"/>
        <v>6.666666667</v>
      </c>
      <c r="AS731" s="318">
        <f t="shared" si="1465"/>
        <v>9.756097561</v>
      </c>
      <c r="AT731" s="318">
        <f t="shared" si="1465"/>
        <v>10.81081081</v>
      </c>
      <c r="AU731" s="319">
        <f t="shared" si="9"/>
        <v>2.80535658</v>
      </c>
      <c r="AV731" s="320">
        <f t="shared" si="10"/>
        <v>12.3216344</v>
      </c>
    </row>
    <row r="732" ht="11.25" customHeight="1">
      <c r="A732" s="362" t="s">
        <v>1804</v>
      </c>
      <c r="B732" s="258" t="s">
        <v>1805</v>
      </c>
      <c r="C732" s="309">
        <v>0.6</v>
      </c>
      <c r="D732" s="310">
        <v>0.57</v>
      </c>
      <c r="E732" s="327">
        <v>0.48</v>
      </c>
      <c r="F732" s="309">
        <v>0.42</v>
      </c>
      <c r="G732" s="309">
        <v>0.14</v>
      </c>
      <c r="H732" s="309">
        <v>0.09</v>
      </c>
      <c r="I732" s="328">
        <v>0.0</v>
      </c>
      <c r="J732" s="322"/>
      <c r="K732" s="328">
        <v>0.0</v>
      </c>
      <c r="L732" s="326">
        <v>0.03</v>
      </c>
      <c r="M732" s="322"/>
      <c r="N732" s="357">
        <v>0.12</v>
      </c>
      <c r="O732" s="357">
        <v>0.39</v>
      </c>
      <c r="P732" s="325">
        <v>0.48</v>
      </c>
      <c r="Q732" s="324">
        <v>0.48</v>
      </c>
      <c r="R732" s="324">
        <v>0.4</v>
      </c>
      <c r="S732" s="324">
        <v>0.38</v>
      </c>
      <c r="T732" s="324">
        <v>0.36</v>
      </c>
      <c r="U732" s="324">
        <v>0.35</v>
      </c>
      <c r="V732" s="324">
        <v>0.28</v>
      </c>
      <c r="W732" s="324">
        <v>0.26</v>
      </c>
      <c r="X732" s="324">
        <v>0.22</v>
      </c>
      <c r="Y732" s="324">
        <v>0.15</v>
      </c>
      <c r="Z732" s="316">
        <f t="shared" si="3"/>
        <v>6.2</v>
      </c>
      <c r="AA732" s="317">
        <f t="shared" si="405"/>
        <v>5.263157895</v>
      </c>
      <c r="AB732" s="317">
        <f t="shared" ref="AB732:AF732" si="1466">IF(ISERROR((D732/E732-1)*100),"n/a",(D732/E732-1)*100)</f>
        <v>18.75</v>
      </c>
      <c r="AC732" s="318">
        <f t="shared" si="1466"/>
        <v>14.28571429</v>
      </c>
      <c r="AD732" s="318">
        <f t="shared" si="1466"/>
        <v>200</v>
      </c>
      <c r="AE732" s="318">
        <f t="shared" si="1466"/>
        <v>55.55555556</v>
      </c>
      <c r="AF732" s="318" t="str">
        <f t="shared" si="1466"/>
        <v>n/a</v>
      </c>
      <c r="AG732" s="318" t="str">
        <f t="shared" si="870"/>
        <v>n/a</v>
      </c>
      <c r="AH732" s="318">
        <f t="shared" si="871"/>
        <v>-100</v>
      </c>
      <c r="AI732" s="318">
        <f t="shared" si="872"/>
        <v>-75</v>
      </c>
      <c r="AJ732" s="318">
        <f t="shared" ref="AJ732:AT732" si="1467">IF(ISERROR((N732/O732-1)*100),"n/a",(N732/O732-1)*100)</f>
        <v>-69.23076923</v>
      </c>
      <c r="AK732" s="318">
        <f t="shared" si="1467"/>
        <v>-18.75</v>
      </c>
      <c r="AL732" s="318">
        <f t="shared" si="1467"/>
        <v>0</v>
      </c>
      <c r="AM732" s="318">
        <f t="shared" si="1467"/>
        <v>20</v>
      </c>
      <c r="AN732" s="318">
        <f t="shared" si="1467"/>
        <v>5.263157895</v>
      </c>
      <c r="AO732" s="318">
        <f t="shared" si="1467"/>
        <v>5.555555556</v>
      </c>
      <c r="AP732" s="318">
        <f t="shared" si="1467"/>
        <v>2.857142857</v>
      </c>
      <c r="AQ732" s="318">
        <f t="shared" si="1467"/>
        <v>25</v>
      </c>
      <c r="AR732" s="318">
        <f t="shared" si="1467"/>
        <v>7.692307692</v>
      </c>
      <c r="AS732" s="318">
        <f t="shared" si="1467"/>
        <v>18.18181818</v>
      </c>
      <c r="AT732" s="318">
        <f t="shared" si="1467"/>
        <v>46.66666667</v>
      </c>
      <c r="AU732" s="319">
        <f t="shared" si="9"/>
        <v>9.005017075</v>
      </c>
      <c r="AV732" s="320">
        <f t="shared" si="10"/>
        <v>62.60936635</v>
      </c>
    </row>
    <row r="733" ht="11.25" customHeight="1">
      <c r="A733" s="133" t="s">
        <v>1102</v>
      </c>
      <c r="B733" s="258" t="s">
        <v>1103</v>
      </c>
      <c r="C733" s="309">
        <v>1.42</v>
      </c>
      <c r="D733" s="310">
        <v>1.3</v>
      </c>
      <c r="E733" s="310">
        <v>1.1800000000000002</v>
      </c>
      <c r="F733" s="309">
        <v>1.06</v>
      </c>
      <c r="G733" s="309">
        <v>0.96</v>
      </c>
      <c r="H733" s="309">
        <v>0.88</v>
      </c>
      <c r="I733" s="309">
        <v>0.8</v>
      </c>
      <c r="J733" s="322"/>
      <c r="K733" s="309">
        <v>0.72</v>
      </c>
      <c r="L733" s="323">
        <v>0.64</v>
      </c>
      <c r="M733" s="322"/>
      <c r="N733" s="356">
        <v>0.52</v>
      </c>
      <c r="O733" s="356">
        <v>0.41</v>
      </c>
      <c r="P733" s="324">
        <v>0.28</v>
      </c>
      <c r="Q733" s="324">
        <v>0.22</v>
      </c>
      <c r="R733" s="324">
        <v>0.17</v>
      </c>
      <c r="S733" s="324">
        <v>0.12</v>
      </c>
      <c r="T733" s="325">
        <v>0.0</v>
      </c>
      <c r="U733" s="325">
        <v>0.0</v>
      </c>
      <c r="V733" s="325">
        <v>0.0</v>
      </c>
      <c r="W733" s="325">
        <v>0.0</v>
      </c>
      <c r="X733" s="325">
        <v>0.0</v>
      </c>
      <c r="Y733" s="325">
        <v>0.0</v>
      </c>
      <c r="Z733" s="316">
        <f t="shared" si="3"/>
        <v>10.68</v>
      </c>
      <c r="AA733" s="317">
        <f t="shared" si="405"/>
        <v>9.230769231</v>
      </c>
      <c r="AB733" s="317">
        <f t="shared" ref="AB733:AF733" si="1468">IF(ISERROR((D733/E733-1)*100),"n/a",(D733/E733-1)*100)</f>
        <v>10.16949153</v>
      </c>
      <c r="AC733" s="318">
        <f t="shared" si="1468"/>
        <v>11.32075472</v>
      </c>
      <c r="AD733" s="318">
        <f t="shared" si="1468"/>
        <v>10.41666667</v>
      </c>
      <c r="AE733" s="318">
        <f t="shared" si="1468"/>
        <v>9.090909091</v>
      </c>
      <c r="AF733" s="318">
        <f t="shared" si="1468"/>
        <v>10</v>
      </c>
      <c r="AG733" s="318">
        <f t="shared" si="870"/>
        <v>11.11111111</v>
      </c>
      <c r="AH733" s="318">
        <f t="shared" si="871"/>
        <v>12.5</v>
      </c>
      <c r="AI733" s="318">
        <f t="shared" si="872"/>
        <v>23.07692308</v>
      </c>
      <c r="AJ733" s="318">
        <f t="shared" ref="AJ733:AT733" si="1469">IF(ISERROR((N733/O733-1)*100),"n/a",(N733/O733-1)*100)</f>
        <v>26.82926829</v>
      </c>
      <c r="AK733" s="318">
        <f t="shared" si="1469"/>
        <v>46.42857143</v>
      </c>
      <c r="AL733" s="318">
        <f t="shared" si="1469"/>
        <v>27.27272727</v>
      </c>
      <c r="AM733" s="318">
        <f t="shared" si="1469"/>
        <v>29.41176471</v>
      </c>
      <c r="AN733" s="318">
        <f t="shared" si="1469"/>
        <v>41.66666667</v>
      </c>
      <c r="AO733" s="318" t="str">
        <f t="shared" si="1469"/>
        <v>n/a</v>
      </c>
      <c r="AP733" s="318" t="str">
        <f t="shared" si="1469"/>
        <v>n/a</v>
      </c>
      <c r="AQ733" s="318" t="str">
        <f t="shared" si="1469"/>
        <v>n/a</v>
      </c>
      <c r="AR733" s="318" t="str">
        <f t="shared" si="1469"/>
        <v>n/a</v>
      </c>
      <c r="AS733" s="318" t="str">
        <f t="shared" si="1469"/>
        <v>n/a</v>
      </c>
      <c r="AT733" s="318" t="str">
        <f t="shared" si="1469"/>
        <v>n/a</v>
      </c>
      <c r="AU733" s="319">
        <f t="shared" si="9"/>
        <v>19.89468741</v>
      </c>
      <c r="AV733" s="320">
        <f t="shared" si="10"/>
        <v>12.70794486</v>
      </c>
    </row>
    <row r="734" ht="11.25" customHeight="1">
      <c r="A734" s="403" t="s">
        <v>1413</v>
      </c>
      <c r="B734" s="389" t="s">
        <v>1414</v>
      </c>
      <c r="C734" s="309">
        <v>0.9075</v>
      </c>
      <c r="D734" s="310">
        <v>0.7175</v>
      </c>
      <c r="E734" s="332">
        <v>0.605</v>
      </c>
      <c r="F734" s="337">
        <v>0.5575</v>
      </c>
      <c r="G734" s="337">
        <v>0.5275000000000001</v>
      </c>
      <c r="H734" s="337">
        <v>0.455</v>
      </c>
      <c r="I734" s="337">
        <v>0.43</v>
      </c>
      <c r="J734" s="338"/>
      <c r="K734" s="343">
        <v>0.4</v>
      </c>
      <c r="L734" s="339">
        <v>0.375</v>
      </c>
      <c r="M734" s="338"/>
      <c r="N734" s="364">
        <v>0.3</v>
      </c>
      <c r="O734" s="364">
        <v>0.35</v>
      </c>
      <c r="P734" s="341">
        <v>0.375</v>
      </c>
      <c r="Q734" s="341">
        <v>0.3</v>
      </c>
      <c r="R734" s="341">
        <v>0.2</v>
      </c>
      <c r="S734" s="340">
        <v>0.1</v>
      </c>
      <c r="T734" s="341">
        <v>0.375</v>
      </c>
      <c r="U734" s="340">
        <v>0.0</v>
      </c>
      <c r="V734" s="340">
        <v>0.0</v>
      </c>
      <c r="W734" s="340">
        <v>0.0</v>
      </c>
      <c r="X734" s="340">
        <v>0.0</v>
      </c>
      <c r="Y734" s="340">
        <v>0.0</v>
      </c>
      <c r="Z734" s="316">
        <f t="shared" si="3"/>
        <v>6.975</v>
      </c>
      <c r="AA734" s="317">
        <f t="shared" si="405"/>
        <v>26.48083624</v>
      </c>
      <c r="AB734" s="317">
        <f t="shared" ref="AB734:AF734" si="1470">IF(ISERROR((D734/E734-1)*100),"n/a",(D734/E734-1)*100)</f>
        <v>18.59504132</v>
      </c>
      <c r="AC734" s="318">
        <f t="shared" si="1470"/>
        <v>8.520179372</v>
      </c>
      <c r="AD734" s="318">
        <f t="shared" si="1470"/>
        <v>5.687203791</v>
      </c>
      <c r="AE734" s="318">
        <f t="shared" si="1470"/>
        <v>15.93406593</v>
      </c>
      <c r="AF734" s="318">
        <f t="shared" si="1470"/>
        <v>5.813953488</v>
      </c>
      <c r="AG734" s="318">
        <f t="shared" si="870"/>
        <v>7.5</v>
      </c>
      <c r="AH734" s="318">
        <f t="shared" si="871"/>
        <v>6.666666667</v>
      </c>
      <c r="AI734" s="318">
        <f t="shared" si="872"/>
        <v>25</v>
      </c>
      <c r="AJ734" s="318">
        <f t="shared" ref="AJ734:AT734" si="1471">IF(ISERROR((N734/O734-1)*100),"n/a",(N734/O734-1)*100)</f>
        <v>-14.28571429</v>
      </c>
      <c r="AK734" s="318">
        <f t="shared" si="1471"/>
        <v>-6.666666667</v>
      </c>
      <c r="AL734" s="318">
        <f t="shared" si="1471"/>
        <v>25</v>
      </c>
      <c r="AM734" s="318">
        <f t="shared" si="1471"/>
        <v>50</v>
      </c>
      <c r="AN734" s="318">
        <f t="shared" si="1471"/>
        <v>100</v>
      </c>
      <c r="AO734" s="318">
        <f t="shared" si="1471"/>
        <v>-73.33333333</v>
      </c>
      <c r="AP734" s="318" t="str">
        <f t="shared" si="1471"/>
        <v>n/a</v>
      </c>
      <c r="AQ734" s="318" t="str">
        <f t="shared" si="1471"/>
        <v>n/a</v>
      </c>
      <c r="AR734" s="318" t="str">
        <f t="shared" si="1471"/>
        <v>n/a</v>
      </c>
      <c r="AS734" s="318" t="str">
        <f t="shared" si="1471"/>
        <v>n/a</v>
      </c>
      <c r="AT734" s="318" t="str">
        <f t="shared" si="1471"/>
        <v>n/a</v>
      </c>
      <c r="AU734" s="319">
        <f t="shared" si="9"/>
        <v>13.39414884</v>
      </c>
      <c r="AV734" s="320">
        <f t="shared" si="10"/>
        <v>36.08085608</v>
      </c>
    </row>
    <row r="735" ht="11.25" customHeight="1">
      <c r="A735" s="395" t="s">
        <v>2122</v>
      </c>
      <c r="B735" s="363" t="s">
        <v>2123</v>
      </c>
      <c r="C735" s="309">
        <v>1.34</v>
      </c>
      <c r="D735" s="310">
        <v>1.26</v>
      </c>
      <c r="E735" s="346">
        <v>1.18</v>
      </c>
      <c r="F735" s="311">
        <v>1.1</v>
      </c>
      <c r="G735" s="311">
        <v>0.8839</v>
      </c>
      <c r="H735" s="334">
        <v>0.0</v>
      </c>
      <c r="I735" s="334">
        <v>0.0</v>
      </c>
      <c r="J735" s="312"/>
      <c r="K735" s="334">
        <v>0.0</v>
      </c>
      <c r="L735" s="313">
        <v>0.0</v>
      </c>
      <c r="M735" s="312"/>
      <c r="N735" s="359">
        <v>0.0</v>
      </c>
      <c r="O735" s="359">
        <v>0.0</v>
      </c>
      <c r="P735" s="358">
        <v>0.0</v>
      </c>
      <c r="Q735" s="358">
        <v>0.0</v>
      </c>
      <c r="R735" s="358">
        <v>0.0</v>
      </c>
      <c r="S735" s="358">
        <v>0.0</v>
      </c>
      <c r="T735" s="358">
        <v>0.0</v>
      </c>
      <c r="U735" s="358">
        <v>0.0</v>
      </c>
      <c r="V735" s="358">
        <v>0.0</v>
      </c>
      <c r="W735" s="358">
        <v>0.0</v>
      </c>
      <c r="X735" s="358">
        <v>0.0</v>
      </c>
      <c r="Y735" s="358">
        <v>0.0</v>
      </c>
      <c r="Z735" s="316">
        <f t="shared" si="3"/>
        <v>5.7639</v>
      </c>
      <c r="AA735" s="317">
        <f t="shared" si="405"/>
        <v>6.349206349</v>
      </c>
      <c r="AB735" s="317">
        <f t="shared" ref="AB735:AF735" si="1472">IF(ISERROR((D735/E735-1)*100),"n/a",(D735/E735-1)*100)</f>
        <v>6.779661017</v>
      </c>
      <c r="AC735" s="318">
        <f t="shared" si="1472"/>
        <v>7.272727273</v>
      </c>
      <c r="AD735" s="318">
        <f t="shared" si="1472"/>
        <v>24.44846702</v>
      </c>
      <c r="AE735" s="318" t="str">
        <f t="shared" si="1472"/>
        <v>n/a</v>
      </c>
      <c r="AF735" s="318" t="str">
        <f t="shared" si="1472"/>
        <v>n/a</v>
      </c>
      <c r="AG735" s="318" t="str">
        <f t="shared" si="870"/>
        <v>n/a</v>
      </c>
      <c r="AH735" s="318" t="str">
        <f t="shared" si="871"/>
        <v>n/a</v>
      </c>
      <c r="AI735" s="318" t="str">
        <f t="shared" si="872"/>
        <v>n/a</v>
      </c>
      <c r="AJ735" s="318" t="str">
        <f t="shared" ref="AJ735:AT735" si="1473">IF(ISERROR((N735/O735-1)*100),"n/a",(N735/O735-1)*100)</f>
        <v>n/a</v>
      </c>
      <c r="AK735" s="318" t="str">
        <f t="shared" si="1473"/>
        <v>n/a</v>
      </c>
      <c r="AL735" s="318" t="str">
        <f t="shared" si="1473"/>
        <v>n/a</v>
      </c>
      <c r="AM735" s="318" t="str">
        <f t="shared" si="1473"/>
        <v>n/a</v>
      </c>
      <c r="AN735" s="318" t="str">
        <f t="shared" si="1473"/>
        <v>n/a</v>
      </c>
      <c r="AO735" s="318" t="str">
        <f t="shared" si="1473"/>
        <v>n/a</v>
      </c>
      <c r="AP735" s="318" t="str">
        <f t="shared" si="1473"/>
        <v>n/a</v>
      </c>
      <c r="AQ735" s="318" t="str">
        <f t="shared" si="1473"/>
        <v>n/a</v>
      </c>
      <c r="AR735" s="318" t="str">
        <f t="shared" si="1473"/>
        <v>n/a</v>
      </c>
      <c r="AS735" s="318" t="str">
        <f t="shared" si="1473"/>
        <v>n/a</v>
      </c>
      <c r="AT735" s="318" t="str">
        <f t="shared" si="1473"/>
        <v>n/a</v>
      </c>
      <c r="AU735" s="319">
        <f t="shared" si="9"/>
        <v>11.21251542</v>
      </c>
      <c r="AV735" s="320">
        <f t="shared" si="10"/>
        <v>8.832031075</v>
      </c>
    </row>
    <row r="736" ht="11.25" customHeight="1">
      <c r="A736" s="99" t="s">
        <v>1415</v>
      </c>
      <c r="B736" s="258" t="s">
        <v>1416</v>
      </c>
      <c r="C736" s="309">
        <v>1.93</v>
      </c>
      <c r="D736" s="310">
        <v>1.78</v>
      </c>
      <c r="E736" s="316">
        <v>1.56</v>
      </c>
      <c r="F736" s="309">
        <v>1.4</v>
      </c>
      <c r="G736" s="309">
        <v>1.28</v>
      </c>
      <c r="H736" s="309">
        <v>1.12</v>
      </c>
      <c r="I736" s="309">
        <v>1.02</v>
      </c>
      <c r="J736" s="322"/>
      <c r="K736" s="309">
        <v>0.9</v>
      </c>
      <c r="L736" s="323">
        <v>0.55</v>
      </c>
      <c r="M736" s="322"/>
      <c r="N736" s="357">
        <v>0.04</v>
      </c>
      <c r="O736" s="357">
        <v>0.27</v>
      </c>
      <c r="P736" s="324">
        <v>0.94</v>
      </c>
      <c r="Q736" s="324">
        <v>0.86</v>
      </c>
      <c r="R736" s="324">
        <v>0.78</v>
      </c>
      <c r="S736" s="324">
        <v>0.7</v>
      </c>
      <c r="T736" s="324">
        <v>0.62</v>
      </c>
      <c r="U736" s="324">
        <v>0.54</v>
      </c>
      <c r="V736" s="324">
        <v>0.46</v>
      </c>
      <c r="W736" s="324">
        <v>0.39</v>
      </c>
      <c r="X736" s="324">
        <v>0.33</v>
      </c>
      <c r="Y736" s="324">
        <v>0.29</v>
      </c>
      <c r="Z736" s="316">
        <f t="shared" si="3"/>
        <v>17.76</v>
      </c>
      <c r="AA736" s="317">
        <f t="shared" si="405"/>
        <v>8.426966292</v>
      </c>
      <c r="AB736" s="317">
        <f t="shared" ref="AB736:AF736" si="1474">IF(ISERROR((D736/E736-1)*100),"n/a",(D736/E736-1)*100)</f>
        <v>14.1025641</v>
      </c>
      <c r="AC736" s="318">
        <f t="shared" si="1474"/>
        <v>11.42857143</v>
      </c>
      <c r="AD736" s="318">
        <f t="shared" si="1474"/>
        <v>9.375</v>
      </c>
      <c r="AE736" s="318">
        <f t="shared" si="1474"/>
        <v>14.28571429</v>
      </c>
      <c r="AF736" s="318">
        <f t="shared" si="1474"/>
        <v>9.803921569</v>
      </c>
      <c r="AG736" s="318">
        <f t="shared" si="870"/>
        <v>13.33333333</v>
      </c>
      <c r="AH736" s="318">
        <f t="shared" si="871"/>
        <v>63.63636364</v>
      </c>
      <c r="AI736" s="318">
        <f t="shared" si="872"/>
        <v>1275</v>
      </c>
      <c r="AJ736" s="318">
        <f t="shared" ref="AJ736:AT736" si="1475">IF(ISERROR((N736/O736-1)*100),"n/a",(N736/O736-1)*100)</f>
        <v>-85.18518519</v>
      </c>
      <c r="AK736" s="318">
        <f t="shared" si="1475"/>
        <v>-71.27659574</v>
      </c>
      <c r="AL736" s="318">
        <f t="shared" si="1475"/>
        <v>9.302325581</v>
      </c>
      <c r="AM736" s="318">
        <f t="shared" si="1475"/>
        <v>10.25641026</v>
      </c>
      <c r="AN736" s="318">
        <f t="shared" si="1475"/>
        <v>11.42857143</v>
      </c>
      <c r="AO736" s="318">
        <f t="shared" si="1475"/>
        <v>12.90322581</v>
      </c>
      <c r="AP736" s="318">
        <f t="shared" si="1475"/>
        <v>14.81481481</v>
      </c>
      <c r="AQ736" s="318">
        <f t="shared" si="1475"/>
        <v>17.39130435</v>
      </c>
      <c r="AR736" s="318">
        <f t="shared" si="1475"/>
        <v>17.94871795</v>
      </c>
      <c r="AS736" s="318">
        <f t="shared" si="1475"/>
        <v>18.18181818</v>
      </c>
      <c r="AT736" s="318">
        <f t="shared" si="1475"/>
        <v>13.79310345</v>
      </c>
      <c r="AU736" s="319">
        <f t="shared" si="9"/>
        <v>69.44754728</v>
      </c>
      <c r="AV736" s="320">
        <f t="shared" si="10"/>
        <v>285.4702812</v>
      </c>
    </row>
    <row r="737" ht="11.25" customHeight="1">
      <c r="A737" s="382" t="s">
        <v>2124</v>
      </c>
      <c r="B737" s="258" t="s">
        <v>2125</v>
      </c>
      <c r="C737" s="309">
        <v>2.99</v>
      </c>
      <c r="D737" s="310">
        <v>2.74</v>
      </c>
      <c r="E737" s="310">
        <v>1.96</v>
      </c>
      <c r="F737" s="309">
        <v>1.51</v>
      </c>
      <c r="G737" s="309">
        <v>0.93</v>
      </c>
      <c r="H737" s="349">
        <v>0.0</v>
      </c>
      <c r="I737" s="349">
        <v>0.0</v>
      </c>
      <c r="J737" s="322"/>
      <c r="K737" s="349">
        <v>0.0</v>
      </c>
      <c r="L737" s="349">
        <v>0.0</v>
      </c>
      <c r="M737" s="322"/>
      <c r="N737" s="349">
        <v>0.0</v>
      </c>
      <c r="O737" s="325">
        <v>0.0</v>
      </c>
      <c r="P737" s="325">
        <v>0.0</v>
      </c>
      <c r="Q737" s="325">
        <v>0.0</v>
      </c>
      <c r="R737" s="325">
        <v>0.0</v>
      </c>
      <c r="S737" s="325">
        <v>0.0</v>
      </c>
      <c r="T737" s="325">
        <v>0.0</v>
      </c>
      <c r="U737" s="325">
        <v>0.0</v>
      </c>
      <c r="V737" s="325">
        <v>0.0</v>
      </c>
      <c r="W737" s="325">
        <v>0.0</v>
      </c>
      <c r="X737" s="325">
        <v>0.0</v>
      </c>
      <c r="Y737" s="325">
        <v>0.0</v>
      </c>
      <c r="Z737" s="316">
        <f t="shared" si="3"/>
        <v>10.13</v>
      </c>
      <c r="AA737" s="317">
        <f t="shared" si="405"/>
        <v>9.124087591</v>
      </c>
      <c r="AB737" s="317">
        <f t="shared" ref="AB737:AF737" si="1476">IF(ISERROR((D737/E737-1)*100),"n/a",(D737/E737-1)*100)</f>
        <v>39.79591837</v>
      </c>
      <c r="AC737" s="318">
        <f t="shared" si="1476"/>
        <v>29.8013245</v>
      </c>
      <c r="AD737" s="318">
        <f t="shared" si="1476"/>
        <v>62.3655914</v>
      </c>
      <c r="AE737" s="318" t="str">
        <f t="shared" si="1476"/>
        <v>n/a</v>
      </c>
      <c r="AF737" s="318" t="str">
        <f t="shared" si="1476"/>
        <v>n/a</v>
      </c>
      <c r="AG737" s="318" t="str">
        <f t="shared" si="870"/>
        <v>n/a</v>
      </c>
      <c r="AH737" s="318" t="str">
        <f t="shared" si="871"/>
        <v>n/a</v>
      </c>
      <c r="AI737" s="318" t="str">
        <f t="shared" si="872"/>
        <v>n/a</v>
      </c>
      <c r="AJ737" s="318" t="str">
        <f t="shared" ref="AJ737:AT737" si="1477">IF(ISERROR((N737/O737-1)*100),"n/a",(N737/O737-1)*100)</f>
        <v>n/a</v>
      </c>
      <c r="AK737" s="318" t="str">
        <f t="shared" si="1477"/>
        <v>n/a</v>
      </c>
      <c r="AL737" s="318" t="str">
        <f t="shared" si="1477"/>
        <v>n/a</v>
      </c>
      <c r="AM737" s="318" t="str">
        <f t="shared" si="1477"/>
        <v>n/a</v>
      </c>
      <c r="AN737" s="318" t="str">
        <f t="shared" si="1477"/>
        <v>n/a</v>
      </c>
      <c r="AO737" s="318" t="str">
        <f t="shared" si="1477"/>
        <v>n/a</v>
      </c>
      <c r="AP737" s="318" t="str">
        <f t="shared" si="1477"/>
        <v>n/a</v>
      </c>
      <c r="AQ737" s="318" t="str">
        <f t="shared" si="1477"/>
        <v>n/a</v>
      </c>
      <c r="AR737" s="318" t="str">
        <f t="shared" si="1477"/>
        <v>n/a</v>
      </c>
      <c r="AS737" s="318" t="str">
        <f t="shared" si="1477"/>
        <v>n/a</v>
      </c>
      <c r="AT737" s="318" t="str">
        <f t="shared" si="1477"/>
        <v>n/a</v>
      </c>
      <c r="AU737" s="319">
        <f t="shared" si="9"/>
        <v>35.27173046</v>
      </c>
      <c r="AV737" s="320">
        <f t="shared" si="10"/>
        <v>22.12216193</v>
      </c>
    </row>
    <row r="738" ht="11.25" customHeight="1">
      <c r="A738" s="133" t="s">
        <v>1637</v>
      </c>
      <c r="B738" s="258" t="s">
        <v>1638</v>
      </c>
      <c r="C738" s="309">
        <v>2.15</v>
      </c>
      <c r="D738" s="310">
        <v>2.11</v>
      </c>
      <c r="E738" s="316">
        <v>2.0700000000000003</v>
      </c>
      <c r="F738" s="309">
        <v>2.03</v>
      </c>
      <c r="G738" s="309">
        <v>1.99</v>
      </c>
      <c r="H738" s="309">
        <v>1.95</v>
      </c>
      <c r="I738" s="309">
        <v>1.89</v>
      </c>
      <c r="J738" s="322"/>
      <c r="K738" s="309">
        <v>1.82</v>
      </c>
      <c r="L738" s="328">
        <v>1.8</v>
      </c>
      <c r="M738" s="322"/>
      <c r="N738" s="310">
        <v>1.8</v>
      </c>
      <c r="O738" s="325">
        <v>0.77</v>
      </c>
      <c r="P738" s="324">
        <v>3.08</v>
      </c>
      <c r="Q738" s="324">
        <v>3.03</v>
      </c>
      <c r="R738" s="324">
        <v>2.94</v>
      </c>
      <c r="S738" s="324">
        <v>2.89</v>
      </c>
      <c r="T738" s="325">
        <v>2.88</v>
      </c>
      <c r="U738" s="325">
        <v>2.88</v>
      </c>
      <c r="V738" s="324">
        <v>2.86</v>
      </c>
      <c r="W738" s="324">
        <v>2.82</v>
      </c>
      <c r="X738" s="324">
        <v>2.77</v>
      </c>
      <c r="Y738" s="324">
        <v>2.73</v>
      </c>
      <c r="Z738" s="316">
        <f t="shared" si="3"/>
        <v>49.26</v>
      </c>
      <c r="AA738" s="317">
        <f t="shared" si="405"/>
        <v>1.895734597</v>
      </c>
      <c r="AB738" s="317">
        <f t="shared" ref="AB738:AF738" si="1478">IF(ISERROR((D738/E738-1)*100),"n/a",(D738/E738-1)*100)</f>
        <v>1.93236715</v>
      </c>
      <c r="AC738" s="318">
        <f t="shared" si="1478"/>
        <v>1.97044335</v>
      </c>
      <c r="AD738" s="318">
        <f t="shared" si="1478"/>
        <v>2.010050251</v>
      </c>
      <c r="AE738" s="318">
        <f t="shared" si="1478"/>
        <v>2.051282051</v>
      </c>
      <c r="AF738" s="318">
        <f t="shared" si="1478"/>
        <v>3.174603175</v>
      </c>
      <c r="AG738" s="318">
        <f t="shared" si="870"/>
        <v>3.846153846</v>
      </c>
      <c r="AH738" s="318">
        <f t="shared" si="871"/>
        <v>1.111111111</v>
      </c>
      <c r="AI738" s="318">
        <f t="shared" si="872"/>
        <v>0</v>
      </c>
      <c r="AJ738" s="318">
        <f t="shared" ref="AJ738:AT738" si="1479">IF(ISERROR((N738/O738-1)*100),"n/a",(N738/O738-1)*100)</f>
        <v>133.7662338</v>
      </c>
      <c r="AK738" s="318">
        <f t="shared" si="1479"/>
        <v>-75</v>
      </c>
      <c r="AL738" s="318">
        <f t="shared" si="1479"/>
        <v>1.650165017</v>
      </c>
      <c r="AM738" s="318">
        <f t="shared" si="1479"/>
        <v>3.06122449</v>
      </c>
      <c r="AN738" s="318">
        <f t="shared" si="1479"/>
        <v>1.730103806</v>
      </c>
      <c r="AO738" s="318">
        <f t="shared" si="1479"/>
        <v>0.3472222222</v>
      </c>
      <c r="AP738" s="318">
        <f t="shared" si="1479"/>
        <v>0</v>
      </c>
      <c r="AQ738" s="318">
        <f t="shared" si="1479"/>
        <v>0.6993006993</v>
      </c>
      <c r="AR738" s="318">
        <f t="shared" si="1479"/>
        <v>1.418439716</v>
      </c>
      <c r="AS738" s="318">
        <f t="shared" si="1479"/>
        <v>1.805054152</v>
      </c>
      <c r="AT738" s="318">
        <f t="shared" si="1479"/>
        <v>1.465201465</v>
      </c>
      <c r="AU738" s="319">
        <f t="shared" si="9"/>
        <v>4.446734543</v>
      </c>
      <c r="AV738" s="320">
        <f t="shared" si="10"/>
        <v>34.93724785</v>
      </c>
    </row>
    <row r="739" ht="11.25" customHeight="1">
      <c r="A739" s="366" t="s">
        <v>454</v>
      </c>
      <c r="B739" s="389" t="s">
        <v>455</v>
      </c>
      <c r="C739" s="309">
        <v>2.7</v>
      </c>
      <c r="D739" s="310">
        <v>2.58</v>
      </c>
      <c r="E739" s="332">
        <v>2.42</v>
      </c>
      <c r="F739" s="337">
        <v>2.26</v>
      </c>
      <c r="G739" s="337">
        <v>2.14</v>
      </c>
      <c r="H739" s="337">
        <v>2.04</v>
      </c>
      <c r="I739" s="337">
        <v>1.98</v>
      </c>
      <c r="J739" s="338"/>
      <c r="K739" s="337">
        <v>1.8</v>
      </c>
      <c r="L739" s="339">
        <v>1.64</v>
      </c>
      <c r="M739" s="338"/>
      <c r="N739" s="365">
        <v>1.34</v>
      </c>
      <c r="O739" s="365">
        <v>1.3</v>
      </c>
      <c r="P739" s="341">
        <v>1.26</v>
      </c>
      <c r="Q739" s="341">
        <v>1.22</v>
      </c>
      <c r="R739" s="341">
        <v>1.18</v>
      </c>
      <c r="S739" s="341">
        <v>1.14</v>
      </c>
      <c r="T739" s="341">
        <v>1.08</v>
      </c>
      <c r="U739" s="341">
        <v>1.03</v>
      </c>
      <c r="V739" s="341">
        <v>0.99</v>
      </c>
      <c r="W739" s="341">
        <v>0.94</v>
      </c>
      <c r="X739" s="341">
        <v>0.9</v>
      </c>
      <c r="Y739" s="341">
        <v>0.87</v>
      </c>
      <c r="Z739" s="316">
        <f t="shared" si="3"/>
        <v>32.81</v>
      </c>
      <c r="AA739" s="317">
        <f t="shared" si="405"/>
        <v>4.651162791</v>
      </c>
      <c r="AB739" s="317">
        <f t="shared" ref="AB739:AF739" si="1480">IF(ISERROR((D739/E739-1)*100),"n/a",(D739/E739-1)*100)</f>
        <v>6.611570248</v>
      </c>
      <c r="AC739" s="318">
        <f t="shared" si="1480"/>
        <v>7.079646018</v>
      </c>
      <c r="AD739" s="318">
        <f t="shared" si="1480"/>
        <v>5.607476636</v>
      </c>
      <c r="AE739" s="318">
        <f t="shared" si="1480"/>
        <v>4.901960784</v>
      </c>
      <c r="AF739" s="318">
        <f t="shared" si="1480"/>
        <v>3.03030303</v>
      </c>
      <c r="AG739" s="318">
        <f t="shared" si="870"/>
        <v>10</v>
      </c>
      <c r="AH739" s="318">
        <f t="shared" si="871"/>
        <v>9.756097561</v>
      </c>
      <c r="AI739" s="318">
        <f t="shared" si="872"/>
        <v>22.3880597</v>
      </c>
      <c r="AJ739" s="318">
        <f t="shared" ref="AJ739:AT739" si="1481">IF(ISERROR((N739/O739-1)*100),"n/a",(N739/O739-1)*100)</f>
        <v>3.076923077</v>
      </c>
      <c r="AK739" s="318">
        <f t="shared" si="1481"/>
        <v>3.174603175</v>
      </c>
      <c r="AL739" s="318">
        <f t="shared" si="1481"/>
        <v>3.278688525</v>
      </c>
      <c r="AM739" s="318">
        <f t="shared" si="1481"/>
        <v>3.389830508</v>
      </c>
      <c r="AN739" s="318">
        <f t="shared" si="1481"/>
        <v>3.50877193</v>
      </c>
      <c r="AO739" s="318">
        <f t="shared" si="1481"/>
        <v>5.555555556</v>
      </c>
      <c r="AP739" s="318">
        <f t="shared" si="1481"/>
        <v>4.854368932</v>
      </c>
      <c r="AQ739" s="318">
        <f t="shared" si="1481"/>
        <v>4.04040404</v>
      </c>
      <c r="AR739" s="318">
        <f t="shared" si="1481"/>
        <v>5.319148936</v>
      </c>
      <c r="AS739" s="318">
        <f t="shared" si="1481"/>
        <v>4.444444444</v>
      </c>
      <c r="AT739" s="318">
        <f t="shared" si="1481"/>
        <v>3.448275862</v>
      </c>
      <c r="AU739" s="319">
        <f t="shared" si="9"/>
        <v>5.905864588</v>
      </c>
      <c r="AV739" s="320">
        <f t="shared" si="10"/>
        <v>4.375373847</v>
      </c>
    </row>
    <row r="740" ht="11.25" customHeight="1">
      <c r="A740" s="122" t="s">
        <v>1991</v>
      </c>
      <c r="B740" s="258" t="s">
        <v>1992</v>
      </c>
      <c r="C740" s="309">
        <v>1.64</v>
      </c>
      <c r="D740" s="310">
        <v>1.4</v>
      </c>
      <c r="E740" s="310">
        <v>1.2</v>
      </c>
      <c r="F740" s="310">
        <v>1.08</v>
      </c>
      <c r="G740" s="310">
        <v>0.78</v>
      </c>
      <c r="H740" s="310">
        <v>0.35</v>
      </c>
      <c r="I740" s="349">
        <v>0.0</v>
      </c>
      <c r="J740" s="310"/>
      <c r="K740" s="349">
        <v>0.0</v>
      </c>
      <c r="L740" s="327">
        <v>0.0</v>
      </c>
      <c r="M740" s="349"/>
      <c r="N740" s="357">
        <v>0.0</v>
      </c>
      <c r="O740" s="357">
        <v>0.0</v>
      </c>
      <c r="P740" s="325">
        <v>0.0</v>
      </c>
      <c r="Q740" s="325">
        <v>0.0</v>
      </c>
      <c r="R740" s="325">
        <v>0.0</v>
      </c>
      <c r="S740" s="325">
        <v>0.0</v>
      </c>
      <c r="T740" s="325">
        <v>0.0</v>
      </c>
      <c r="U740" s="325">
        <v>0.0</v>
      </c>
      <c r="V740" s="325">
        <v>0.0</v>
      </c>
      <c r="W740" s="325">
        <v>0.0</v>
      </c>
      <c r="X740" s="325">
        <v>0.0</v>
      </c>
      <c r="Y740" s="325">
        <v>0.0</v>
      </c>
      <c r="Z740" s="316">
        <f t="shared" si="3"/>
        <v>6.45</v>
      </c>
      <c r="AA740" s="317">
        <f t="shared" si="405"/>
        <v>17.14285714</v>
      </c>
      <c r="AB740" s="317">
        <f t="shared" ref="AB740:AF740" si="1482">IF(ISERROR((D740/E740-1)*100),"n/a",(D740/E740-1)*100)</f>
        <v>16.66666667</v>
      </c>
      <c r="AC740" s="318">
        <f t="shared" si="1482"/>
        <v>11.11111111</v>
      </c>
      <c r="AD740" s="318">
        <f t="shared" si="1482"/>
        <v>38.46153846</v>
      </c>
      <c r="AE740" s="318">
        <f t="shared" si="1482"/>
        <v>122.8571429</v>
      </c>
      <c r="AF740" s="318" t="str">
        <f t="shared" si="1482"/>
        <v>n/a</v>
      </c>
      <c r="AG740" s="318" t="str">
        <f t="shared" si="870"/>
        <v>n/a</v>
      </c>
      <c r="AH740" s="318" t="str">
        <f t="shared" si="871"/>
        <v>n/a</v>
      </c>
      <c r="AI740" s="318" t="str">
        <f t="shared" si="872"/>
        <v>n/a</v>
      </c>
      <c r="AJ740" s="318" t="str">
        <f t="shared" ref="AJ740:AT740" si="1483">IF(ISERROR((N740/O740-1)*100),"n/a",(N740/O740-1)*100)</f>
        <v>n/a</v>
      </c>
      <c r="AK740" s="318" t="str">
        <f t="shared" si="1483"/>
        <v>n/a</v>
      </c>
      <c r="AL740" s="318" t="str">
        <f t="shared" si="1483"/>
        <v>n/a</v>
      </c>
      <c r="AM740" s="318" t="str">
        <f t="shared" si="1483"/>
        <v>n/a</v>
      </c>
      <c r="AN740" s="318" t="str">
        <f t="shared" si="1483"/>
        <v>n/a</v>
      </c>
      <c r="AO740" s="318" t="str">
        <f t="shared" si="1483"/>
        <v>n/a</v>
      </c>
      <c r="AP740" s="318" t="str">
        <f t="shared" si="1483"/>
        <v>n/a</v>
      </c>
      <c r="AQ740" s="318" t="str">
        <f t="shared" si="1483"/>
        <v>n/a</v>
      </c>
      <c r="AR740" s="318" t="str">
        <f t="shared" si="1483"/>
        <v>n/a</v>
      </c>
      <c r="AS740" s="318" t="str">
        <f t="shared" si="1483"/>
        <v>n/a</v>
      </c>
      <c r="AT740" s="318" t="str">
        <f t="shared" si="1483"/>
        <v>n/a</v>
      </c>
      <c r="AU740" s="319">
        <f t="shared" si="9"/>
        <v>41.24786325</v>
      </c>
      <c r="AV740" s="320">
        <f t="shared" si="10"/>
        <v>46.80103764</v>
      </c>
    </row>
    <row r="741" ht="11.25" customHeight="1">
      <c r="A741" s="362" t="s">
        <v>1639</v>
      </c>
      <c r="B741" s="258" t="s">
        <v>1640</v>
      </c>
      <c r="C741" s="309">
        <v>1.76</v>
      </c>
      <c r="D741" s="310">
        <v>1.73</v>
      </c>
      <c r="E741" s="310">
        <v>1.69</v>
      </c>
      <c r="F741" s="309">
        <v>1.62</v>
      </c>
      <c r="G741" s="309">
        <v>1.54</v>
      </c>
      <c r="H741" s="309">
        <v>1.46</v>
      </c>
      <c r="I741" s="309">
        <v>1.26</v>
      </c>
      <c r="J741" s="322"/>
      <c r="K741" s="309">
        <v>0.45</v>
      </c>
      <c r="L741" s="326">
        <v>0.3</v>
      </c>
      <c r="M741" s="322"/>
      <c r="N741" s="357">
        <v>0.3</v>
      </c>
      <c r="O741" s="357">
        <v>0.3</v>
      </c>
      <c r="P741" s="325">
        <v>0.3</v>
      </c>
      <c r="Q741" s="325">
        <v>0.3</v>
      </c>
      <c r="R741" s="325">
        <v>0.3</v>
      </c>
      <c r="S741" s="325">
        <v>0.3</v>
      </c>
      <c r="T741" s="325">
        <v>0.3</v>
      </c>
      <c r="U741" s="325">
        <v>0.3</v>
      </c>
      <c r="V741" s="325">
        <v>0.3</v>
      </c>
      <c r="W741" s="325">
        <v>0.3</v>
      </c>
      <c r="X741" s="325">
        <v>0.3</v>
      </c>
      <c r="Y741" s="325">
        <v>0.3</v>
      </c>
      <c r="Z741" s="316">
        <f t="shared" si="3"/>
        <v>15.41</v>
      </c>
      <c r="AA741" s="317">
        <f t="shared" si="405"/>
        <v>1.734104046</v>
      </c>
      <c r="AB741" s="317">
        <f t="shared" ref="AB741:AF741" si="1484">IF(ISERROR((D741/E741-1)*100),"n/a",(D741/E741-1)*100)</f>
        <v>2.366863905</v>
      </c>
      <c r="AC741" s="318">
        <f t="shared" si="1484"/>
        <v>4.320987654</v>
      </c>
      <c r="AD741" s="318">
        <f t="shared" si="1484"/>
        <v>5.194805195</v>
      </c>
      <c r="AE741" s="318">
        <f t="shared" si="1484"/>
        <v>5.479452055</v>
      </c>
      <c r="AF741" s="318">
        <f t="shared" si="1484"/>
        <v>15.87301587</v>
      </c>
      <c r="AG741" s="318">
        <f t="shared" si="870"/>
        <v>180</v>
      </c>
      <c r="AH741" s="318">
        <f t="shared" si="871"/>
        <v>50</v>
      </c>
      <c r="AI741" s="318">
        <f t="shared" si="872"/>
        <v>0</v>
      </c>
      <c r="AJ741" s="318">
        <f t="shared" ref="AJ741:AT741" si="1485">IF(ISERROR((N741/O741-1)*100),"n/a",(N741/O741-1)*100)</f>
        <v>0</v>
      </c>
      <c r="AK741" s="318">
        <f t="shared" si="1485"/>
        <v>0</v>
      </c>
      <c r="AL741" s="318">
        <f t="shared" si="1485"/>
        <v>0</v>
      </c>
      <c r="AM741" s="318">
        <f t="shared" si="1485"/>
        <v>0</v>
      </c>
      <c r="AN741" s="318">
        <f t="shared" si="1485"/>
        <v>0</v>
      </c>
      <c r="AO741" s="318">
        <f t="shared" si="1485"/>
        <v>0</v>
      </c>
      <c r="AP741" s="318">
        <f t="shared" si="1485"/>
        <v>0</v>
      </c>
      <c r="AQ741" s="318">
        <f t="shared" si="1485"/>
        <v>0</v>
      </c>
      <c r="AR741" s="318">
        <f t="shared" si="1485"/>
        <v>0</v>
      </c>
      <c r="AS741" s="318">
        <f t="shared" si="1485"/>
        <v>0</v>
      </c>
      <c r="AT741" s="318">
        <f t="shared" si="1485"/>
        <v>0</v>
      </c>
      <c r="AU741" s="319">
        <f t="shared" si="9"/>
        <v>13.24846144</v>
      </c>
      <c r="AV741" s="320">
        <f t="shared" si="10"/>
        <v>40.86293425</v>
      </c>
    </row>
    <row r="742" ht="11.25" customHeight="1">
      <c r="A742" s="133" t="s">
        <v>1104</v>
      </c>
      <c r="B742" s="258" t="s">
        <v>1105</v>
      </c>
      <c r="C742" s="309">
        <v>2.155</v>
      </c>
      <c r="D742" s="310">
        <v>2.055</v>
      </c>
      <c r="E742" s="310">
        <v>1.9349999999999998</v>
      </c>
      <c r="F742" s="309">
        <v>1.755</v>
      </c>
      <c r="G742" s="309">
        <v>1.58</v>
      </c>
      <c r="H742" s="309">
        <v>1.425</v>
      </c>
      <c r="I742" s="309">
        <v>1.285</v>
      </c>
      <c r="J742" s="322"/>
      <c r="K742" s="309">
        <v>1.15</v>
      </c>
      <c r="L742" s="323">
        <v>1.055</v>
      </c>
      <c r="M742" s="322"/>
      <c r="N742" s="356">
        <v>0.9875</v>
      </c>
      <c r="O742" s="356">
        <v>0.9375</v>
      </c>
      <c r="P742" s="324">
        <v>0.89</v>
      </c>
      <c r="Q742" s="324">
        <v>0.85</v>
      </c>
      <c r="R742" s="324">
        <v>0.82</v>
      </c>
      <c r="S742" s="324">
        <v>0.82</v>
      </c>
      <c r="T742" s="324">
        <v>0.82</v>
      </c>
      <c r="U742" s="325">
        <v>0.83</v>
      </c>
      <c r="V742" s="325">
        <v>0.82</v>
      </c>
      <c r="W742" s="325">
        <v>0.82</v>
      </c>
      <c r="X742" s="325">
        <v>0.82</v>
      </c>
      <c r="Y742" s="325">
        <v>0.82</v>
      </c>
      <c r="Z742" s="316">
        <f t="shared" si="3"/>
        <v>24.63</v>
      </c>
      <c r="AA742" s="317">
        <f t="shared" si="405"/>
        <v>4.866180049</v>
      </c>
      <c r="AB742" s="317">
        <f t="shared" ref="AB742:AF742" si="1486">IF(ISERROR((D742/E742-1)*100),"n/a",(D742/E742-1)*100)</f>
        <v>6.201550388</v>
      </c>
      <c r="AC742" s="318">
        <f t="shared" si="1486"/>
        <v>10.25641026</v>
      </c>
      <c r="AD742" s="318">
        <f t="shared" si="1486"/>
        <v>11.07594937</v>
      </c>
      <c r="AE742" s="318">
        <f t="shared" si="1486"/>
        <v>10.87719298</v>
      </c>
      <c r="AF742" s="318">
        <f t="shared" si="1486"/>
        <v>10.89494163</v>
      </c>
      <c r="AG742" s="318">
        <f t="shared" si="870"/>
        <v>11.73913043</v>
      </c>
      <c r="AH742" s="318">
        <f t="shared" si="871"/>
        <v>9.004739336</v>
      </c>
      <c r="AI742" s="318">
        <f t="shared" si="872"/>
        <v>6.835443038</v>
      </c>
      <c r="AJ742" s="318">
        <f t="shared" ref="AJ742:AT742" si="1487">IF(ISERROR((N742/O742-1)*100),"n/a",(N742/O742-1)*100)</f>
        <v>5.333333333</v>
      </c>
      <c r="AK742" s="318">
        <f t="shared" si="1487"/>
        <v>5.337078652</v>
      </c>
      <c r="AL742" s="318">
        <f t="shared" si="1487"/>
        <v>4.705882353</v>
      </c>
      <c r="AM742" s="318">
        <f t="shared" si="1487"/>
        <v>3.658536585</v>
      </c>
      <c r="AN742" s="318">
        <f t="shared" si="1487"/>
        <v>0</v>
      </c>
      <c r="AO742" s="318">
        <f t="shared" si="1487"/>
        <v>0</v>
      </c>
      <c r="AP742" s="318">
        <f t="shared" si="1487"/>
        <v>-1.204819277</v>
      </c>
      <c r="AQ742" s="318">
        <f t="shared" si="1487"/>
        <v>1.219512195</v>
      </c>
      <c r="AR742" s="318">
        <f t="shared" si="1487"/>
        <v>0</v>
      </c>
      <c r="AS742" s="318">
        <f t="shared" si="1487"/>
        <v>0</v>
      </c>
      <c r="AT742" s="318">
        <f t="shared" si="1487"/>
        <v>0</v>
      </c>
      <c r="AU742" s="319">
        <f t="shared" si="9"/>
        <v>5.040053066</v>
      </c>
      <c r="AV742" s="320">
        <f t="shared" si="10"/>
        <v>4.472098235</v>
      </c>
    </row>
    <row r="743" ht="11.25" customHeight="1">
      <c r="A743" s="133" t="s">
        <v>1417</v>
      </c>
      <c r="B743" s="258" t="s">
        <v>1418</v>
      </c>
      <c r="C743" s="309">
        <v>0.82</v>
      </c>
      <c r="D743" s="310">
        <v>0.74</v>
      </c>
      <c r="E743" s="310">
        <v>0.6599999999999999</v>
      </c>
      <c r="F743" s="309">
        <v>0.58</v>
      </c>
      <c r="G743" s="309">
        <v>0.5</v>
      </c>
      <c r="H743" s="309">
        <v>0.42</v>
      </c>
      <c r="I743" s="309">
        <v>0.34</v>
      </c>
      <c r="J743" s="322"/>
      <c r="K743" s="309">
        <v>0.29</v>
      </c>
      <c r="L743" s="309">
        <v>0.25</v>
      </c>
      <c r="M743" s="322"/>
      <c r="N743" s="349">
        <v>0.21</v>
      </c>
      <c r="O743" s="325">
        <v>0.36</v>
      </c>
      <c r="P743" s="325">
        <v>0.84</v>
      </c>
      <c r="Q743" s="325">
        <v>0.84</v>
      </c>
      <c r="R743" s="325">
        <v>0.84</v>
      </c>
      <c r="S743" s="325">
        <v>0.84</v>
      </c>
      <c r="T743" s="325">
        <v>0.84</v>
      </c>
      <c r="U743" s="325">
        <v>0.84</v>
      </c>
      <c r="V743" s="325">
        <v>0.84</v>
      </c>
      <c r="W743" s="324">
        <v>0.84</v>
      </c>
      <c r="X743" s="324">
        <v>0.81</v>
      </c>
      <c r="Y743" s="324">
        <v>0.77</v>
      </c>
      <c r="Z743" s="316">
        <f t="shared" si="3"/>
        <v>13.47</v>
      </c>
      <c r="AA743" s="317">
        <f t="shared" si="405"/>
        <v>10.81081081</v>
      </c>
      <c r="AB743" s="317">
        <f t="shared" ref="AB743:AF743" si="1488">IF(ISERROR((D743/E743-1)*100),"n/a",(D743/E743-1)*100)</f>
        <v>12.12121212</v>
      </c>
      <c r="AC743" s="318">
        <f t="shared" si="1488"/>
        <v>13.79310345</v>
      </c>
      <c r="AD743" s="318">
        <f t="shared" si="1488"/>
        <v>16</v>
      </c>
      <c r="AE743" s="318">
        <f t="shared" si="1488"/>
        <v>19.04761905</v>
      </c>
      <c r="AF743" s="318">
        <f t="shared" si="1488"/>
        <v>23.52941176</v>
      </c>
      <c r="AG743" s="318">
        <f t="shared" si="870"/>
        <v>17.24137931</v>
      </c>
      <c r="AH743" s="318">
        <f t="shared" si="871"/>
        <v>16</v>
      </c>
      <c r="AI743" s="318">
        <f t="shared" si="872"/>
        <v>19.04761905</v>
      </c>
      <c r="AJ743" s="318">
        <f t="shared" ref="AJ743:AT743" si="1489">IF(ISERROR((N743/O743-1)*100),"n/a",(N743/O743-1)*100)</f>
        <v>-41.66666667</v>
      </c>
      <c r="AK743" s="318">
        <f t="shared" si="1489"/>
        <v>-57.14285714</v>
      </c>
      <c r="AL743" s="318">
        <f t="shared" si="1489"/>
        <v>0</v>
      </c>
      <c r="AM743" s="318">
        <f t="shared" si="1489"/>
        <v>0</v>
      </c>
      <c r="AN743" s="318">
        <f t="shared" si="1489"/>
        <v>0</v>
      </c>
      <c r="AO743" s="318">
        <f t="shared" si="1489"/>
        <v>0</v>
      </c>
      <c r="AP743" s="318">
        <f t="shared" si="1489"/>
        <v>0</v>
      </c>
      <c r="AQ743" s="318">
        <f t="shared" si="1489"/>
        <v>0</v>
      </c>
      <c r="AR743" s="318">
        <f t="shared" si="1489"/>
        <v>0</v>
      </c>
      <c r="AS743" s="318">
        <f t="shared" si="1489"/>
        <v>3.703703704</v>
      </c>
      <c r="AT743" s="318">
        <f t="shared" si="1489"/>
        <v>5.194805195</v>
      </c>
      <c r="AU743" s="319">
        <f t="shared" si="9"/>
        <v>2.884007032</v>
      </c>
      <c r="AV743" s="320">
        <f t="shared" si="10"/>
        <v>19.75952775</v>
      </c>
    </row>
    <row r="744" ht="11.25" customHeight="1">
      <c r="A744" s="133" t="s">
        <v>1106</v>
      </c>
      <c r="B744" s="258" t="s">
        <v>1107</v>
      </c>
      <c r="C744" s="309">
        <v>1.47</v>
      </c>
      <c r="D744" s="310">
        <v>1.35</v>
      </c>
      <c r="E744" s="316">
        <v>1.23</v>
      </c>
      <c r="F744" s="309">
        <v>1.11</v>
      </c>
      <c r="G744" s="309">
        <v>1.04</v>
      </c>
      <c r="H744" s="309">
        <v>0.98</v>
      </c>
      <c r="I744" s="309">
        <v>0.91</v>
      </c>
      <c r="J744" s="322"/>
      <c r="K744" s="309">
        <v>0.87</v>
      </c>
      <c r="L744" s="323">
        <v>0.84</v>
      </c>
      <c r="M744" s="322"/>
      <c r="N744" s="356">
        <v>0.79</v>
      </c>
      <c r="O744" s="357">
        <v>0.76</v>
      </c>
      <c r="P744" s="324">
        <v>0.74</v>
      </c>
      <c r="Q744" s="324">
        <v>0.68</v>
      </c>
      <c r="R744" s="324">
        <v>0.61</v>
      </c>
      <c r="S744" s="325">
        <v>0.6</v>
      </c>
      <c r="T744" s="324">
        <v>0.6</v>
      </c>
      <c r="U744" s="324">
        <v>0.59</v>
      </c>
      <c r="V744" s="324">
        <v>0.54</v>
      </c>
      <c r="W744" s="325">
        <v>0.532</v>
      </c>
      <c r="X744" s="324">
        <v>0.532</v>
      </c>
      <c r="Y744" s="324">
        <v>0.53</v>
      </c>
      <c r="Z744" s="316">
        <f t="shared" si="3"/>
        <v>17.304</v>
      </c>
      <c r="AA744" s="317">
        <f t="shared" si="405"/>
        <v>8.888888889</v>
      </c>
      <c r="AB744" s="317">
        <f t="shared" ref="AB744:AF744" si="1490">IF(ISERROR((D744/E744-1)*100),"n/a",(D744/E744-1)*100)</f>
        <v>9.756097561</v>
      </c>
      <c r="AC744" s="318">
        <f t="shared" si="1490"/>
        <v>10.81081081</v>
      </c>
      <c r="AD744" s="318">
        <f t="shared" si="1490"/>
        <v>6.730769231</v>
      </c>
      <c r="AE744" s="318">
        <f t="shared" si="1490"/>
        <v>6.12244898</v>
      </c>
      <c r="AF744" s="318">
        <f t="shared" si="1490"/>
        <v>7.692307692</v>
      </c>
      <c r="AG744" s="318">
        <f t="shared" si="870"/>
        <v>4.597701149</v>
      </c>
      <c r="AH744" s="318">
        <f t="shared" si="871"/>
        <v>3.571428571</v>
      </c>
      <c r="AI744" s="318">
        <f t="shared" si="872"/>
        <v>6.329113924</v>
      </c>
      <c r="AJ744" s="318">
        <f t="shared" ref="AJ744:AT744" si="1491">IF(ISERROR((N744/O744-1)*100),"n/a",(N744/O744-1)*100)</f>
        <v>3.947368421</v>
      </c>
      <c r="AK744" s="318">
        <f t="shared" si="1491"/>
        <v>2.702702703</v>
      </c>
      <c r="AL744" s="318">
        <f t="shared" si="1491"/>
        <v>8.823529412</v>
      </c>
      <c r="AM744" s="318">
        <f t="shared" si="1491"/>
        <v>11.47540984</v>
      </c>
      <c r="AN744" s="318">
        <f t="shared" si="1491"/>
        <v>1.666666667</v>
      </c>
      <c r="AO744" s="318">
        <f t="shared" si="1491"/>
        <v>0</v>
      </c>
      <c r="AP744" s="318">
        <f t="shared" si="1491"/>
        <v>1.694915254</v>
      </c>
      <c r="AQ744" s="318">
        <f t="shared" si="1491"/>
        <v>9.259259259</v>
      </c>
      <c r="AR744" s="318">
        <f t="shared" si="1491"/>
        <v>1.503759398</v>
      </c>
      <c r="AS744" s="318">
        <f t="shared" si="1491"/>
        <v>0</v>
      </c>
      <c r="AT744" s="318">
        <f t="shared" si="1491"/>
        <v>0.3773584906</v>
      </c>
      <c r="AU744" s="319">
        <f t="shared" si="9"/>
        <v>5.297526812</v>
      </c>
      <c r="AV744" s="320">
        <f t="shared" si="10"/>
        <v>3.783041066</v>
      </c>
    </row>
    <row r="745" ht="11.25" customHeight="1">
      <c r="A745" s="99" t="s">
        <v>1108</v>
      </c>
      <c r="B745" s="258" t="s">
        <v>1109</v>
      </c>
      <c r="C745" s="309">
        <v>1.04</v>
      </c>
      <c r="D745" s="310">
        <v>0.96</v>
      </c>
      <c r="E745" s="316">
        <v>0.8</v>
      </c>
      <c r="F745" s="309">
        <v>0.716667</v>
      </c>
      <c r="G745" s="309">
        <v>0.64</v>
      </c>
      <c r="H745" s="309">
        <v>0.5866666666666667</v>
      </c>
      <c r="I745" s="309">
        <v>0.54</v>
      </c>
      <c r="J745" s="322"/>
      <c r="K745" s="309">
        <v>0.5133333333333333</v>
      </c>
      <c r="L745" s="326">
        <v>0.48</v>
      </c>
      <c r="M745" s="322"/>
      <c r="N745" s="356">
        <v>0.46</v>
      </c>
      <c r="O745" s="357">
        <v>0.45333333333333337</v>
      </c>
      <c r="P745" s="324">
        <v>0.45333333333333337</v>
      </c>
      <c r="Q745" s="324">
        <v>0.42</v>
      </c>
      <c r="R745" s="324">
        <v>0.38222</v>
      </c>
      <c r="S745" s="324">
        <v>0.29841333333333336</v>
      </c>
      <c r="T745" s="324">
        <v>0.24761999999999998</v>
      </c>
      <c r="U745" s="324">
        <v>0.19365333333333332</v>
      </c>
      <c r="V745" s="324">
        <v>0.16507333333333332</v>
      </c>
      <c r="W745" s="324">
        <v>0.1446</v>
      </c>
      <c r="X745" s="324">
        <v>0.12381333333333334</v>
      </c>
      <c r="Y745" s="324">
        <v>0.10477333333333334</v>
      </c>
      <c r="Z745" s="316">
        <f t="shared" si="3"/>
        <v>9.723500333</v>
      </c>
      <c r="AA745" s="317">
        <f t="shared" si="405"/>
        <v>8.333333333</v>
      </c>
      <c r="AB745" s="317">
        <f t="shared" ref="AB745:AF745" si="1492">IF(ISERROR((D745/E745-1)*100),"n/a",(D745/E745-1)*100)</f>
        <v>20</v>
      </c>
      <c r="AC745" s="318">
        <f t="shared" si="1492"/>
        <v>11.62785506</v>
      </c>
      <c r="AD745" s="318">
        <f t="shared" si="1492"/>
        <v>11.97921875</v>
      </c>
      <c r="AE745" s="318">
        <f t="shared" si="1492"/>
        <v>9.090909091</v>
      </c>
      <c r="AF745" s="318">
        <f t="shared" si="1492"/>
        <v>8.641975309</v>
      </c>
      <c r="AG745" s="318">
        <f t="shared" si="870"/>
        <v>5.194805195</v>
      </c>
      <c r="AH745" s="318">
        <f t="shared" si="871"/>
        <v>6.944444444</v>
      </c>
      <c r="AI745" s="318">
        <f t="shared" si="872"/>
        <v>4.347826087</v>
      </c>
      <c r="AJ745" s="318">
        <f t="shared" ref="AJ745:AT745" si="1493">IF(ISERROR((N745/O745-1)*100),"n/a",(N745/O745-1)*100)</f>
        <v>1.470588235</v>
      </c>
      <c r="AK745" s="318">
        <f t="shared" si="1493"/>
        <v>0</v>
      </c>
      <c r="AL745" s="318">
        <f t="shared" si="1493"/>
        <v>7.936507937</v>
      </c>
      <c r="AM745" s="318">
        <f t="shared" si="1493"/>
        <v>9.884359793</v>
      </c>
      <c r="AN745" s="318">
        <f t="shared" si="1493"/>
        <v>28.08408918</v>
      </c>
      <c r="AO745" s="318">
        <f t="shared" si="1493"/>
        <v>20.51261341</v>
      </c>
      <c r="AP745" s="318">
        <f t="shared" si="1493"/>
        <v>27.86766731</v>
      </c>
      <c r="AQ745" s="318">
        <f t="shared" si="1493"/>
        <v>17.31351722</v>
      </c>
      <c r="AR745" s="318">
        <f t="shared" si="1493"/>
        <v>14.15859843</v>
      </c>
      <c r="AS745" s="318">
        <f t="shared" si="1493"/>
        <v>16.78871419</v>
      </c>
      <c r="AT745" s="318">
        <f t="shared" si="1493"/>
        <v>18.17256299</v>
      </c>
      <c r="AU745" s="319">
        <f t="shared" si="9"/>
        <v>12.4174793</v>
      </c>
      <c r="AV745" s="320">
        <f t="shared" si="10"/>
        <v>7.870628055</v>
      </c>
    </row>
    <row r="746" ht="11.25" customHeight="1">
      <c r="A746" s="99" t="s">
        <v>457</v>
      </c>
      <c r="B746" s="258" t="s">
        <v>458</v>
      </c>
      <c r="C746" s="309">
        <v>2.08</v>
      </c>
      <c r="D746" s="310">
        <v>1.88</v>
      </c>
      <c r="E746" s="316">
        <v>1.7</v>
      </c>
      <c r="F746" s="309">
        <v>1.52</v>
      </c>
      <c r="G746" s="309">
        <v>1.38</v>
      </c>
      <c r="H746" s="309">
        <v>1.22</v>
      </c>
      <c r="I746" s="309">
        <v>1.06</v>
      </c>
      <c r="J746" s="322"/>
      <c r="K746" s="309">
        <v>0.85</v>
      </c>
      <c r="L746" s="323">
        <v>0.72</v>
      </c>
      <c r="M746" s="322"/>
      <c r="N746" s="356">
        <v>0.6</v>
      </c>
      <c r="O746" s="356">
        <v>0.5</v>
      </c>
      <c r="P746" s="324">
        <v>0.33</v>
      </c>
      <c r="Q746" s="324">
        <v>0.22</v>
      </c>
      <c r="R746" s="324">
        <v>0.11</v>
      </c>
      <c r="S746" s="324">
        <v>0.09</v>
      </c>
      <c r="T746" s="324">
        <v>0.07</v>
      </c>
      <c r="U746" s="324">
        <v>0.06</v>
      </c>
      <c r="V746" s="324">
        <v>0.05</v>
      </c>
      <c r="W746" s="324">
        <v>0.04</v>
      </c>
      <c r="X746" s="324">
        <v>0.0325</v>
      </c>
      <c r="Y746" s="324">
        <v>0.03</v>
      </c>
      <c r="Z746" s="316">
        <f t="shared" si="3"/>
        <v>14.5425</v>
      </c>
      <c r="AA746" s="317">
        <f t="shared" si="405"/>
        <v>10.63829787</v>
      </c>
      <c r="AB746" s="317">
        <f t="shared" ref="AB746:AF746" si="1494">IF(ISERROR((D746/E746-1)*100),"n/a",(D746/E746-1)*100)</f>
        <v>10.58823529</v>
      </c>
      <c r="AC746" s="318">
        <f t="shared" si="1494"/>
        <v>11.84210526</v>
      </c>
      <c r="AD746" s="318">
        <f t="shared" si="1494"/>
        <v>10.14492754</v>
      </c>
      <c r="AE746" s="318">
        <f t="shared" si="1494"/>
        <v>13.1147541</v>
      </c>
      <c r="AF746" s="318">
        <f t="shared" si="1494"/>
        <v>15.09433962</v>
      </c>
      <c r="AG746" s="318">
        <f t="shared" si="870"/>
        <v>24.70588235</v>
      </c>
      <c r="AH746" s="318">
        <f t="shared" si="871"/>
        <v>18.05555556</v>
      </c>
      <c r="AI746" s="318">
        <f t="shared" si="872"/>
        <v>20</v>
      </c>
      <c r="AJ746" s="318">
        <f t="shared" ref="AJ746:AT746" si="1495">IF(ISERROR((N746/O746-1)*100),"n/a",(N746/O746-1)*100)</f>
        <v>20</v>
      </c>
      <c r="AK746" s="318">
        <f t="shared" si="1495"/>
        <v>51.51515152</v>
      </c>
      <c r="AL746" s="318">
        <f t="shared" si="1495"/>
        <v>50</v>
      </c>
      <c r="AM746" s="318">
        <f t="shared" si="1495"/>
        <v>100</v>
      </c>
      <c r="AN746" s="318">
        <f t="shared" si="1495"/>
        <v>22.22222222</v>
      </c>
      <c r="AO746" s="318">
        <f t="shared" si="1495"/>
        <v>28.57142857</v>
      </c>
      <c r="AP746" s="318">
        <f t="shared" si="1495"/>
        <v>16.66666667</v>
      </c>
      <c r="AQ746" s="318">
        <f t="shared" si="1495"/>
        <v>20</v>
      </c>
      <c r="AR746" s="318">
        <f t="shared" si="1495"/>
        <v>25</v>
      </c>
      <c r="AS746" s="318">
        <f t="shared" si="1495"/>
        <v>23.07692308</v>
      </c>
      <c r="AT746" s="318">
        <f t="shared" si="1495"/>
        <v>8.333333333</v>
      </c>
      <c r="AU746" s="319">
        <f t="shared" si="9"/>
        <v>24.97849115</v>
      </c>
      <c r="AV746" s="320">
        <f t="shared" si="10"/>
        <v>21.14472613</v>
      </c>
    </row>
    <row r="747" ht="11.25" customHeight="1">
      <c r="A747" s="331" t="s">
        <v>459</v>
      </c>
      <c r="B747" s="389" t="s">
        <v>460</v>
      </c>
      <c r="C747" s="309">
        <v>1.56</v>
      </c>
      <c r="D747" s="310">
        <v>1.44</v>
      </c>
      <c r="E747" s="347">
        <v>1.32</v>
      </c>
      <c r="F747" s="337">
        <v>1.24</v>
      </c>
      <c r="G747" s="337">
        <v>1.2</v>
      </c>
      <c r="H747" s="337">
        <v>1.16</v>
      </c>
      <c r="I747" s="337">
        <v>1.12</v>
      </c>
      <c r="J747" s="338"/>
      <c r="K747" s="337">
        <v>1.08</v>
      </c>
      <c r="L747" s="339">
        <v>1.04</v>
      </c>
      <c r="M747" s="338"/>
      <c r="N747" s="365">
        <v>1.0</v>
      </c>
      <c r="O747" s="365">
        <v>0.96</v>
      </c>
      <c r="P747" s="341">
        <v>0.88</v>
      </c>
      <c r="Q747" s="341">
        <v>0.76</v>
      </c>
      <c r="R747" s="341">
        <v>0.68</v>
      </c>
      <c r="S747" s="341">
        <v>0.6</v>
      </c>
      <c r="T747" s="341">
        <v>0.52</v>
      </c>
      <c r="U747" s="341">
        <v>0.44</v>
      </c>
      <c r="V747" s="341">
        <v>0.36</v>
      </c>
      <c r="W747" s="341">
        <v>0.28</v>
      </c>
      <c r="X747" s="341">
        <v>0.24</v>
      </c>
      <c r="Y747" s="341">
        <v>0.2</v>
      </c>
      <c r="Z747" s="316">
        <f t="shared" si="3"/>
        <v>18.08</v>
      </c>
      <c r="AA747" s="317">
        <f t="shared" si="405"/>
        <v>8.333333333</v>
      </c>
      <c r="AB747" s="317">
        <f t="shared" ref="AB747:AF747" si="1496">IF(ISERROR((D747/E747-1)*100),"n/a",(D747/E747-1)*100)</f>
        <v>9.090909091</v>
      </c>
      <c r="AC747" s="318">
        <f t="shared" si="1496"/>
        <v>6.451612903</v>
      </c>
      <c r="AD747" s="318">
        <f t="shared" si="1496"/>
        <v>3.333333333</v>
      </c>
      <c r="AE747" s="318">
        <f t="shared" si="1496"/>
        <v>3.448275862</v>
      </c>
      <c r="AF747" s="318">
        <f t="shared" si="1496"/>
        <v>3.571428571</v>
      </c>
      <c r="AG747" s="318">
        <f t="shared" si="870"/>
        <v>3.703703704</v>
      </c>
      <c r="AH747" s="318">
        <f t="shared" si="871"/>
        <v>3.846153846</v>
      </c>
      <c r="AI747" s="318">
        <f t="shared" si="872"/>
        <v>4</v>
      </c>
      <c r="AJ747" s="318">
        <f t="shared" ref="AJ747:AT747" si="1497">IF(ISERROR((N747/O747-1)*100),"n/a",(N747/O747-1)*100)</f>
        <v>4.166666667</v>
      </c>
      <c r="AK747" s="318">
        <f t="shared" si="1497"/>
        <v>9.090909091</v>
      </c>
      <c r="AL747" s="318">
        <f t="shared" si="1497"/>
        <v>15.78947368</v>
      </c>
      <c r="AM747" s="318">
        <f t="shared" si="1497"/>
        <v>11.76470588</v>
      </c>
      <c r="AN747" s="318">
        <f t="shared" si="1497"/>
        <v>13.33333333</v>
      </c>
      <c r="AO747" s="318">
        <f t="shared" si="1497"/>
        <v>15.38461538</v>
      </c>
      <c r="AP747" s="318">
        <f t="shared" si="1497"/>
        <v>18.18181818</v>
      </c>
      <c r="AQ747" s="318">
        <f t="shared" si="1497"/>
        <v>22.22222222</v>
      </c>
      <c r="AR747" s="318">
        <f t="shared" si="1497"/>
        <v>28.57142857</v>
      </c>
      <c r="AS747" s="318">
        <f t="shared" si="1497"/>
        <v>16.66666667</v>
      </c>
      <c r="AT747" s="318">
        <f t="shared" si="1497"/>
        <v>20</v>
      </c>
      <c r="AU747" s="319">
        <f t="shared" si="9"/>
        <v>11.04752952</v>
      </c>
      <c r="AV747" s="320">
        <f t="shared" si="10"/>
        <v>7.447065921</v>
      </c>
    </row>
    <row r="748" ht="11.25" customHeight="1">
      <c r="A748" s="122" t="s">
        <v>462</v>
      </c>
      <c r="B748" s="363" t="s">
        <v>463</v>
      </c>
      <c r="C748" s="309">
        <v>2.04</v>
      </c>
      <c r="D748" s="310">
        <v>2.0</v>
      </c>
      <c r="E748" s="346">
        <v>1.96</v>
      </c>
      <c r="F748" s="311">
        <v>1.92</v>
      </c>
      <c r="G748" s="311">
        <v>1.88</v>
      </c>
      <c r="H748" s="311">
        <v>1.84</v>
      </c>
      <c r="I748" s="311">
        <v>1.8</v>
      </c>
      <c r="J748" s="312"/>
      <c r="K748" s="311">
        <v>1.76</v>
      </c>
      <c r="L748" s="348">
        <v>1.72</v>
      </c>
      <c r="M748" s="312"/>
      <c r="N748" s="361">
        <v>1.68</v>
      </c>
      <c r="O748" s="361">
        <v>1.64</v>
      </c>
      <c r="P748" s="335">
        <v>1.6</v>
      </c>
      <c r="Q748" s="335">
        <v>1.42</v>
      </c>
      <c r="R748" s="335">
        <v>1.33</v>
      </c>
      <c r="S748" s="335">
        <v>1.29</v>
      </c>
      <c r="T748" s="335">
        <v>1.25</v>
      </c>
      <c r="U748" s="335">
        <v>1.1175</v>
      </c>
      <c r="V748" s="335">
        <v>1.0625</v>
      </c>
      <c r="W748" s="335">
        <v>1.0225</v>
      </c>
      <c r="X748" s="335">
        <v>1.005</v>
      </c>
      <c r="Y748" s="335">
        <v>0.965</v>
      </c>
      <c r="Z748" s="316">
        <f t="shared" si="3"/>
        <v>32.3025</v>
      </c>
      <c r="AA748" s="317">
        <f t="shared" si="405"/>
        <v>2</v>
      </c>
      <c r="AB748" s="317">
        <f t="shared" ref="AB748:AF748" si="1498">IF(ISERROR((D748/E748-1)*100),"n/a",(D748/E748-1)*100)</f>
        <v>2.040816327</v>
      </c>
      <c r="AC748" s="318">
        <f t="shared" si="1498"/>
        <v>2.083333333</v>
      </c>
      <c r="AD748" s="318">
        <f t="shared" si="1498"/>
        <v>2.127659574</v>
      </c>
      <c r="AE748" s="318">
        <f t="shared" si="1498"/>
        <v>2.173913043</v>
      </c>
      <c r="AF748" s="318">
        <f t="shared" si="1498"/>
        <v>2.222222222</v>
      </c>
      <c r="AG748" s="318">
        <f t="shared" si="870"/>
        <v>2.272727273</v>
      </c>
      <c r="AH748" s="318">
        <f t="shared" si="871"/>
        <v>2.325581395</v>
      </c>
      <c r="AI748" s="318">
        <f t="shared" si="872"/>
        <v>2.380952381</v>
      </c>
      <c r="AJ748" s="318">
        <f t="shared" ref="AJ748:AT748" si="1499">IF(ISERROR((N748/O748-1)*100),"n/a",(N748/O748-1)*100)</f>
        <v>2.43902439</v>
      </c>
      <c r="AK748" s="318">
        <f t="shared" si="1499"/>
        <v>2.5</v>
      </c>
      <c r="AL748" s="318">
        <f t="shared" si="1499"/>
        <v>12.67605634</v>
      </c>
      <c r="AM748" s="318">
        <f t="shared" si="1499"/>
        <v>6.766917293</v>
      </c>
      <c r="AN748" s="318">
        <f t="shared" si="1499"/>
        <v>3.100775194</v>
      </c>
      <c r="AO748" s="318">
        <f t="shared" si="1499"/>
        <v>3.2</v>
      </c>
      <c r="AP748" s="318">
        <f t="shared" si="1499"/>
        <v>11.85682327</v>
      </c>
      <c r="AQ748" s="318">
        <f t="shared" si="1499"/>
        <v>5.176470588</v>
      </c>
      <c r="AR748" s="318">
        <f t="shared" si="1499"/>
        <v>3.91198044</v>
      </c>
      <c r="AS748" s="318">
        <f t="shared" si="1499"/>
        <v>1.741293532</v>
      </c>
      <c r="AT748" s="318">
        <f t="shared" si="1499"/>
        <v>4.14507772</v>
      </c>
      <c r="AU748" s="319">
        <f t="shared" si="9"/>
        <v>3.857081216</v>
      </c>
      <c r="AV748" s="320">
        <f t="shared" si="10"/>
        <v>3.135719895</v>
      </c>
    </row>
    <row r="749" ht="11.25" customHeight="1">
      <c r="A749" s="133" t="s">
        <v>1110</v>
      </c>
      <c r="B749" s="258" t="s">
        <v>1111</v>
      </c>
      <c r="C749" s="309">
        <v>0.89</v>
      </c>
      <c r="D749" s="310">
        <v>0.84</v>
      </c>
      <c r="E749" s="316">
        <v>0.8</v>
      </c>
      <c r="F749" s="309">
        <v>0.72</v>
      </c>
      <c r="G749" s="309">
        <v>0.66</v>
      </c>
      <c r="H749" s="309">
        <v>0.6</v>
      </c>
      <c r="I749" s="309">
        <v>0.52</v>
      </c>
      <c r="J749" s="322"/>
      <c r="K749" s="309">
        <v>0.44</v>
      </c>
      <c r="L749" s="323">
        <v>0.34</v>
      </c>
      <c r="M749" s="322"/>
      <c r="N749" s="356">
        <v>0.24</v>
      </c>
      <c r="O749" s="357">
        <v>0.0</v>
      </c>
      <c r="P749" s="325">
        <v>0.0</v>
      </c>
      <c r="Q749" s="325">
        <v>0.0</v>
      </c>
      <c r="R749" s="325">
        <v>0.0</v>
      </c>
      <c r="S749" s="325">
        <v>0.0</v>
      </c>
      <c r="T749" s="325">
        <v>0.0</v>
      </c>
      <c r="U749" s="325">
        <v>0.0</v>
      </c>
      <c r="V749" s="325">
        <v>0.0</v>
      </c>
      <c r="W749" s="325">
        <v>0.0</v>
      </c>
      <c r="X749" s="325">
        <v>0.0</v>
      </c>
      <c r="Y749" s="325">
        <v>0.0</v>
      </c>
      <c r="Z749" s="316">
        <f t="shared" si="3"/>
        <v>6.05</v>
      </c>
      <c r="AA749" s="317">
        <f t="shared" si="405"/>
        <v>5.952380952</v>
      </c>
      <c r="AB749" s="317">
        <f t="shared" ref="AB749:AF749" si="1500">IF(ISERROR((D749/E749-1)*100),"n/a",(D749/E749-1)*100)</f>
        <v>5</v>
      </c>
      <c r="AC749" s="318">
        <f t="shared" si="1500"/>
        <v>11.11111111</v>
      </c>
      <c r="AD749" s="318">
        <f t="shared" si="1500"/>
        <v>9.090909091</v>
      </c>
      <c r="AE749" s="318">
        <f t="shared" si="1500"/>
        <v>10</v>
      </c>
      <c r="AF749" s="318">
        <f t="shared" si="1500"/>
        <v>15.38461538</v>
      </c>
      <c r="AG749" s="318">
        <f t="shared" si="870"/>
        <v>18.18181818</v>
      </c>
      <c r="AH749" s="318">
        <f t="shared" si="871"/>
        <v>29.41176471</v>
      </c>
      <c r="AI749" s="318">
        <f t="shared" si="872"/>
        <v>41.66666667</v>
      </c>
      <c r="AJ749" s="318" t="str">
        <f t="shared" ref="AJ749:AT749" si="1501">IF(ISERROR((N749/O749-1)*100),"n/a",(N749/O749-1)*100)</f>
        <v>n/a</v>
      </c>
      <c r="AK749" s="318" t="str">
        <f t="shared" si="1501"/>
        <v>n/a</v>
      </c>
      <c r="AL749" s="318" t="str">
        <f t="shared" si="1501"/>
        <v>n/a</v>
      </c>
      <c r="AM749" s="318" t="str">
        <f t="shared" si="1501"/>
        <v>n/a</v>
      </c>
      <c r="AN749" s="318" t="str">
        <f t="shared" si="1501"/>
        <v>n/a</v>
      </c>
      <c r="AO749" s="318" t="str">
        <f t="shared" si="1501"/>
        <v>n/a</v>
      </c>
      <c r="AP749" s="318" t="str">
        <f t="shared" si="1501"/>
        <v>n/a</v>
      </c>
      <c r="AQ749" s="318" t="str">
        <f t="shared" si="1501"/>
        <v>n/a</v>
      </c>
      <c r="AR749" s="318" t="str">
        <f t="shared" si="1501"/>
        <v>n/a</v>
      </c>
      <c r="AS749" s="318" t="str">
        <f t="shared" si="1501"/>
        <v>n/a</v>
      </c>
      <c r="AT749" s="318" t="str">
        <f t="shared" si="1501"/>
        <v>n/a</v>
      </c>
      <c r="AU749" s="319">
        <f t="shared" si="9"/>
        <v>16.19991845</v>
      </c>
      <c r="AV749" s="320">
        <f t="shared" si="10"/>
        <v>12.10900467</v>
      </c>
    </row>
    <row r="750" ht="11.25" customHeight="1">
      <c r="A750" s="388" t="s">
        <v>1806</v>
      </c>
      <c r="B750" s="389" t="s">
        <v>1807</v>
      </c>
      <c r="C750" s="309">
        <v>0.82</v>
      </c>
      <c r="D750" s="310">
        <v>0.7</v>
      </c>
      <c r="E750" s="347">
        <v>0.66</v>
      </c>
      <c r="F750" s="343">
        <v>0.6</v>
      </c>
      <c r="G750" s="337">
        <v>0.52</v>
      </c>
      <c r="H750" s="343">
        <v>0.44</v>
      </c>
      <c r="I750" s="337">
        <v>0.42</v>
      </c>
      <c r="J750" s="338"/>
      <c r="K750" s="343">
        <v>0.36</v>
      </c>
      <c r="L750" s="344">
        <v>0.36</v>
      </c>
      <c r="M750" s="338"/>
      <c r="N750" s="364">
        <v>0.4</v>
      </c>
      <c r="O750" s="364">
        <v>0.52</v>
      </c>
      <c r="P750" s="340">
        <v>0.52</v>
      </c>
      <c r="Q750" s="341">
        <v>0.52</v>
      </c>
      <c r="R750" s="341">
        <v>0.48</v>
      </c>
      <c r="S750" s="341">
        <v>0.45</v>
      </c>
      <c r="T750" s="341">
        <v>0.43</v>
      </c>
      <c r="U750" s="340">
        <v>0.4</v>
      </c>
      <c r="V750" s="340">
        <v>0.4</v>
      </c>
      <c r="W750" s="341">
        <v>0.4</v>
      </c>
      <c r="X750" s="341">
        <v>0.395</v>
      </c>
      <c r="Y750" s="341">
        <v>0.35</v>
      </c>
      <c r="Z750" s="316">
        <f t="shared" si="3"/>
        <v>10.145</v>
      </c>
      <c r="AA750" s="317">
        <f t="shared" si="405"/>
        <v>17.14285714</v>
      </c>
      <c r="AB750" s="317">
        <f t="shared" ref="AB750:AF750" si="1502">IF(ISERROR((D750/E750-1)*100),"n/a",(D750/E750-1)*100)</f>
        <v>6.060606061</v>
      </c>
      <c r="AC750" s="318">
        <f t="shared" si="1502"/>
        <v>10</v>
      </c>
      <c r="AD750" s="318">
        <f t="shared" si="1502"/>
        <v>15.38461538</v>
      </c>
      <c r="AE750" s="318">
        <f t="shared" si="1502"/>
        <v>18.18181818</v>
      </c>
      <c r="AF750" s="318">
        <f t="shared" si="1502"/>
        <v>4.761904762</v>
      </c>
      <c r="AG750" s="318">
        <f t="shared" si="870"/>
        <v>16.66666667</v>
      </c>
      <c r="AH750" s="318">
        <f t="shared" si="871"/>
        <v>0</v>
      </c>
      <c r="AI750" s="318">
        <f t="shared" si="872"/>
        <v>-10</v>
      </c>
      <c r="AJ750" s="318">
        <f t="shared" ref="AJ750:AT750" si="1503">IF(ISERROR((N750/O750-1)*100),"n/a",(N750/O750-1)*100)</f>
        <v>-23.07692308</v>
      </c>
      <c r="AK750" s="318">
        <f t="shared" si="1503"/>
        <v>0</v>
      </c>
      <c r="AL750" s="318">
        <f t="shared" si="1503"/>
        <v>0</v>
      </c>
      <c r="AM750" s="318">
        <f t="shared" si="1503"/>
        <v>8.333333333</v>
      </c>
      <c r="AN750" s="318">
        <f t="shared" si="1503"/>
        <v>6.666666667</v>
      </c>
      <c r="AO750" s="318">
        <f t="shared" si="1503"/>
        <v>4.651162791</v>
      </c>
      <c r="AP750" s="318">
        <f t="shared" si="1503"/>
        <v>7.5</v>
      </c>
      <c r="AQ750" s="318">
        <f t="shared" si="1503"/>
        <v>0</v>
      </c>
      <c r="AR750" s="318">
        <f t="shared" si="1503"/>
        <v>0</v>
      </c>
      <c r="AS750" s="318">
        <f t="shared" si="1503"/>
        <v>1.265822785</v>
      </c>
      <c r="AT750" s="318">
        <f t="shared" si="1503"/>
        <v>12.85714286</v>
      </c>
      <c r="AU750" s="319">
        <f t="shared" si="9"/>
        <v>4.819783678</v>
      </c>
      <c r="AV750" s="320">
        <f t="shared" si="10"/>
        <v>9.800498465</v>
      </c>
    </row>
    <row r="751" ht="11.25" customHeight="1">
      <c r="A751" s="181" t="s">
        <v>1641</v>
      </c>
      <c r="B751" s="258" t="s">
        <v>1642</v>
      </c>
      <c r="C751" s="309">
        <v>1.38</v>
      </c>
      <c r="D751" s="310">
        <v>1.24</v>
      </c>
      <c r="E751" s="316">
        <v>1.1</v>
      </c>
      <c r="F751" s="309">
        <v>1.06</v>
      </c>
      <c r="G751" s="309">
        <v>1.0</v>
      </c>
      <c r="H751" s="309">
        <v>0.94</v>
      </c>
      <c r="I751" s="309">
        <v>0.87</v>
      </c>
      <c r="J751" s="322"/>
      <c r="K751" s="309">
        <v>0.82</v>
      </c>
      <c r="L751" s="326">
        <v>0.8</v>
      </c>
      <c r="M751" s="322"/>
      <c r="N751" s="357">
        <v>0.8</v>
      </c>
      <c r="O751" s="357">
        <v>1.18</v>
      </c>
      <c r="P751" s="324">
        <v>1.18</v>
      </c>
      <c r="Q751" s="324">
        <v>1.14</v>
      </c>
      <c r="R751" s="324">
        <v>1.1</v>
      </c>
      <c r="S751" s="325">
        <v>1.06</v>
      </c>
      <c r="T751" s="324">
        <v>1.06</v>
      </c>
      <c r="U751" s="324">
        <v>1.0</v>
      </c>
      <c r="V751" s="325">
        <v>0.96</v>
      </c>
      <c r="W751" s="324">
        <v>0.96</v>
      </c>
      <c r="X751" s="324">
        <v>0.88</v>
      </c>
      <c r="Y751" s="324">
        <v>0.84</v>
      </c>
      <c r="Z751" s="316">
        <f t="shared" si="3"/>
        <v>21.37</v>
      </c>
      <c r="AA751" s="317">
        <f t="shared" si="405"/>
        <v>11.29032258</v>
      </c>
      <c r="AB751" s="317">
        <f t="shared" ref="AB751:AF751" si="1504">IF(ISERROR((D751/E751-1)*100),"n/a",(D751/E751-1)*100)</f>
        <v>12.72727273</v>
      </c>
      <c r="AC751" s="318">
        <f t="shared" si="1504"/>
        <v>3.773584906</v>
      </c>
      <c r="AD751" s="318">
        <f t="shared" si="1504"/>
        <v>6</v>
      </c>
      <c r="AE751" s="318">
        <f t="shared" si="1504"/>
        <v>6.382978723</v>
      </c>
      <c r="AF751" s="318">
        <f t="shared" si="1504"/>
        <v>8.045977011</v>
      </c>
      <c r="AG751" s="318">
        <f t="shared" si="870"/>
        <v>6.097560976</v>
      </c>
      <c r="AH751" s="318">
        <f t="shared" si="871"/>
        <v>2.5</v>
      </c>
      <c r="AI751" s="318">
        <f t="shared" si="872"/>
        <v>0</v>
      </c>
      <c r="AJ751" s="318">
        <f t="shared" ref="AJ751:AT751" si="1505">IF(ISERROR((N751/O751-1)*100),"n/a",(N751/O751-1)*100)</f>
        <v>-32.20338983</v>
      </c>
      <c r="AK751" s="318">
        <f t="shared" si="1505"/>
        <v>0</v>
      </c>
      <c r="AL751" s="318">
        <f t="shared" si="1505"/>
        <v>3.50877193</v>
      </c>
      <c r="AM751" s="318">
        <f t="shared" si="1505"/>
        <v>3.636363636</v>
      </c>
      <c r="AN751" s="318">
        <f t="shared" si="1505"/>
        <v>3.773584906</v>
      </c>
      <c r="AO751" s="318">
        <f t="shared" si="1505"/>
        <v>0</v>
      </c>
      <c r="AP751" s="318">
        <f t="shared" si="1505"/>
        <v>6</v>
      </c>
      <c r="AQ751" s="318">
        <f t="shared" si="1505"/>
        <v>4.166666667</v>
      </c>
      <c r="AR751" s="318">
        <f t="shared" si="1505"/>
        <v>0</v>
      </c>
      <c r="AS751" s="318">
        <f t="shared" si="1505"/>
        <v>9.090909091</v>
      </c>
      <c r="AT751" s="318">
        <f t="shared" si="1505"/>
        <v>4.761904762</v>
      </c>
      <c r="AU751" s="319">
        <f t="shared" si="9"/>
        <v>2.977625404</v>
      </c>
      <c r="AV751" s="320">
        <f t="shared" si="10"/>
        <v>9.022762172</v>
      </c>
    </row>
    <row r="752" ht="11.25" customHeight="1">
      <c r="A752" s="133" t="s">
        <v>1112</v>
      </c>
      <c r="B752" s="258" t="s">
        <v>1113</v>
      </c>
      <c r="C752" s="309">
        <v>2.7</v>
      </c>
      <c r="D752" s="310">
        <v>2.62</v>
      </c>
      <c r="E752" s="316">
        <v>2.5</v>
      </c>
      <c r="F752" s="309">
        <v>2.38</v>
      </c>
      <c r="G752" s="309">
        <v>2.26</v>
      </c>
      <c r="H752" s="309">
        <v>2.16</v>
      </c>
      <c r="I752" s="309">
        <v>2.0</v>
      </c>
      <c r="J752" s="322" t="s">
        <v>2154</v>
      </c>
      <c r="K752" s="309">
        <v>1.85</v>
      </c>
      <c r="L752" s="323">
        <v>1.765</v>
      </c>
      <c r="M752" s="322"/>
      <c r="N752" s="356">
        <v>1.6825</v>
      </c>
      <c r="O752" s="357">
        <v>1.66</v>
      </c>
      <c r="P752" s="324">
        <v>1.66</v>
      </c>
      <c r="Q752" s="324">
        <v>1.54</v>
      </c>
      <c r="R752" s="324">
        <v>1.29</v>
      </c>
      <c r="S752" s="324">
        <v>1.16</v>
      </c>
      <c r="T752" s="324">
        <v>1.095</v>
      </c>
      <c r="U752" s="324">
        <v>1.05</v>
      </c>
      <c r="V752" s="324">
        <v>1.025</v>
      </c>
      <c r="W752" s="324">
        <v>1.005</v>
      </c>
      <c r="X752" s="324">
        <v>0.985</v>
      </c>
      <c r="Y752" s="324">
        <v>0.965</v>
      </c>
      <c r="Z752" s="316">
        <f t="shared" si="3"/>
        <v>35.3525</v>
      </c>
      <c r="AA752" s="317">
        <f t="shared" si="405"/>
        <v>3.053435115</v>
      </c>
      <c r="AB752" s="317">
        <f t="shared" ref="AB752:AF752" si="1506">IF(ISERROR((D752/E752-1)*100),"n/a",(D752/E752-1)*100)</f>
        <v>4.8</v>
      </c>
      <c r="AC752" s="318">
        <f t="shared" si="1506"/>
        <v>5.042016807</v>
      </c>
      <c r="AD752" s="318">
        <f t="shared" si="1506"/>
        <v>5.309734513</v>
      </c>
      <c r="AE752" s="318">
        <f t="shared" si="1506"/>
        <v>4.62962963</v>
      </c>
      <c r="AF752" s="318">
        <f t="shared" si="1506"/>
        <v>8</v>
      </c>
      <c r="AG752" s="318">
        <f t="shared" si="870"/>
        <v>8.108108108</v>
      </c>
      <c r="AH752" s="318">
        <f t="shared" si="871"/>
        <v>4.815864023</v>
      </c>
      <c r="AI752" s="318">
        <f t="shared" si="872"/>
        <v>4.903417533</v>
      </c>
      <c r="AJ752" s="318">
        <f t="shared" ref="AJ752:AT752" si="1507">IF(ISERROR((N752/O752-1)*100),"n/a",(N752/O752-1)*100)</f>
        <v>1.355421687</v>
      </c>
      <c r="AK752" s="318">
        <f t="shared" si="1507"/>
        <v>0</v>
      </c>
      <c r="AL752" s="318">
        <f t="shared" si="1507"/>
        <v>7.792207792</v>
      </c>
      <c r="AM752" s="318">
        <f t="shared" si="1507"/>
        <v>19.37984496</v>
      </c>
      <c r="AN752" s="318">
        <f t="shared" si="1507"/>
        <v>11.20689655</v>
      </c>
      <c r="AO752" s="318">
        <f t="shared" si="1507"/>
        <v>5.936073059</v>
      </c>
      <c r="AP752" s="318">
        <f t="shared" si="1507"/>
        <v>4.285714286</v>
      </c>
      <c r="AQ752" s="318">
        <f t="shared" si="1507"/>
        <v>2.43902439</v>
      </c>
      <c r="AR752" s="318">
        <f t="shared" si="1507"/>
        <v>1.990049751</v>
      </c>
      <c r="AS752" s="318">
        <f t="shared" si="1507"/>
        <v>2.030456853</v>
      </c>
      <c r="AT752" s="318">
        <f t="shared" si="1507"/>
        <v>2.07253886</v>
      </c>
      <c r="AU752" s="319">
        <f t="shared" si="9"/>
        <v>5.357521696</v>
      </c>
      <c r="AV752" s="320">
        <f t="shared" si="10"/>
        <v>4.267311831</v>
      </c>
    </row>
    <row r="753" ht="11.25" customHeight="1">
      <c r="A753" s="99" t="s">
        <v>466</v>
      </c>
      <c r="B753" s="258" t="s">
        <v>467</v>
      </c>
      <c r="C753" s="309">
        <v>0.66</v>
      </c>
      <c r="D753" s="310">
        <v>0.64</v>
      </c>
      <c r="E753" s="310">
        <v>0.62</v>
      </c>
      <c r="F753" s="309">
        <v>0.592</v>
      </c>
      <c r="G753" s="309">
        <v>0.564</v>
      </c>
      <c r="H753" s="309">
        <v>0.536</v>
      </c>
      <c r="I753" s="309">
        <v>0.51</v>
      </c>
      <c r="J753" s="322"/>
      <c r="K753" s="309">
        <v>0.49</v>
      </c>
      <c r="L753" s="323">
        <v>0.47</v>
      </c>
      <c r="M753" s="322"/>
      <c r="N753" s="356">
        <v>0.445</v>
      </c>
      <c r="O753" s="356">
        <v>0.43</v>
      </c>
      <c r="P753" s="324">
        <v>0.41</v>
      </c>
      <c r="Q753" s="324">
        <v>0.39</v>
      </c>
      <c r="R753" s="324">
        <v>0.37</v>
      </c>
      <c r="S753" s="324">
        <v>0.35</v>
      </c>
      <c r="T753" s="324">
        <v>0.33</v>
      </c>
      <c r="U753" s="324">
        <v>0.31</v>
      </c>
      <c r="V753" s="324">
        <v>0.29</v>
      </c>
      <c r="W753" s="324">
        <v>0.27</v>
      </c>
      <c r="X753" s="324">
        <v>0.25</v>
      </c>
      <c r="Y753" s="324">
        <v>0.23</v>
      </c>
      <c r="Z753" s="316">
        <f t="shared" si="3"/>
        <v>9.157</v>
      </c>
      <c r="AA753" s="317">
        <f t="shared" si="405"/>
        <v>3.125</v>
      </c>
      <c r="AB753" s="317">
        <f t="shared" ref="AB753:AF753" si="1508">IF(ISERROR((D753/E753-1)*100),"n/a",(D753/E753-1)*100)</f>
        <v>3.225806452</v>
      </c>
      <c r="AC753" s="318">
        <f t="shared" si="1508"/>
        <v>4.72972973</v>
      </c>
      <c r="AD753" s="318">
        <f t="shared" si="1508"/>
        <v>4.964539007</v>
      </c>
      <c r="AE753" s="318">
        <f t="shared" si="1508"/>
        <v>5.223880597</v>
      </c>
      <c r="AF753" s="318">
        <f t="shared" si="1508"/>
        <v>5.098039216</v>
      </c>
      <c r="AG753" s="318">
        <f t="shared" si="870"/>
        <v>4.081632653</v>
      </c>
      <c r="AH753" s="318">
        <f t="shared" si="871"/>
        <v>4.255319149</v>
      </c>
      <c r="AI753" s="318">
        <f t="shared" si="872"/>
        <v>5.617977528</v>
      </c>
      <c r="AJ753" s="318">
        <f t="shared" ref="AJ753:AT753" si="1509">IF(ISERROR((N753/O753-1)*100),"n/a",(N753/O753-1)*100)</f>
        <v>3.488372093</v>
      </c>
      <c r="AK753" s="318">
        <f t="shared" si="1509"/>
        <v>4.87804878</v>
      </c>
      <c r="AL753" s="318">
        <f t="shared" si="1509"/>
        <v>5.128205128</v>
      </c>
      <c r="AM753" s="318">
        <f t="shared" si="1509"/>
        <v>5.405405405</v>
      </c>
      <c r="AN753" s="318">
        <f t="shared" si="1509"/>
        <v>5.714285714</v>
      </c>
      <c r="AO753" s="318">
        <f t="shared" si="1509"/>
        <v>6.060606061</v>
      </c>
      <c r="AP753" s="318">
        <f t="shared" si="1509"/>
        <v>6.451612903</v>
      </c>
      <c r="AQ753" s="318">
        <f t="shared" si="1509"/>
        <v>6.896551724</v>
      </c>
      <c r="AR753" s="318">
        <f t="shared" si="1509"/>
        <v>7.407407407</v>
      </c>
      <c r="AS753" s="318">
        <f t="shared" si="1509"/>
        <v>8</v>
      </c>
      <c r="AT753" s="318">
        <f t="shared" si="1509"/>
        <v>8.695652174</v>
      </c>
      <c r="AU753" s="319">
        <f t="shared" si="9"/>
        <v>5.422403586</v>
      </c>
      <c r="AV753" s="320">
        <f t="shared" si="10"/>
        <v>1.509306016</v>
      </c>
    </row>
    <row r="754" ht="11.25" customHeight="1">
      <c r="A754" s="99" t="s">
        <v>1808</v>
      </c>
      <c r="B754" s="258" t="s">
        <v>1809</v>
      </c>
      <c r="C754" s="309">
        <v>1.82</v>
      </c>
      <c r="D754" s="310">
        <v>1.72</v>
      </c>
      <c r="E754" s="316">
        <v>1.5700000000000003</v>
      </c>
      <c r="F754" s="309">
        <v>1.44</v>
      </c>
      <c r="G754" s="309">
        <v>1.28</v>
      </c>
      <c r="H754" s="309">
        <v>1.12</v>
      </c>
      <c r="I754" s="309">
        <v>0.96</v>
      </c>
      <c r="J754" s="322"/>
      <c r="K754" s="309">
        <v>0.81</v>
      </c>
      <c r="L754" s="323">
        <v>0.7</v>
      </c>
      <c r="M754" s="322"/>
      <c r="N754" s="357">
        <v>0.64</v>
      </c>
      <c r="O754" s="357">
        <v>0.64</v>
      </c>
      <c r="P754" s="324">
        <v>0.58</v>
      </c>
      <c r="Q754" s="325">
        <v>0.0</v>
      </c>
      <c r="R754" s="325">
        <v>0.0</v>
      </c>
      <c r="S754" s="325">
        <v>0.0</v>
      </c>
      <c r="T754" s="325">
        <v>0.0</v>
      </c>
      <c r="U754" s="325">
        <v>0.0</v>
      </c>
      <c r="V754" s="325">
        <v>0.0</v>
      </c>
      <c r="W754" s="325">
        <v>0.0</v>
      </c>
      <c r="X754" s="325">
        <v>0.0</v>
      </c>
      <c r="Y754" s="325">
        <v>0.0</v>
      </c>
      <c r="Z754" s="316">
        <f t="shared" si="3"/>
        <v>13.28</v>
      </c>
      <c r="AA754" s="317">
        <f t="shared" si="405"/>
        <v>5.813953488</v>
      </c>
      <c r="AB754" s="317">
        <f t="shared" ref="AB754:AF754" si="1510">IF(ISERROR((D754/E754-1)*100),"n/a",(D754/E754-1)*100)</f>
        <v>9.554140127</v>
      </c>
      <c r="AC754" s="318">
        <f t="shared" si="1510"/>
        <v>9.027777778</v>
      </c>
      <c r="AD754" s="318">
        <f t="shared" si="1510"/>
        <v>12.5</v>
      </c>
      <c r="AE754" s="318">
        <f t="shared" si="1510"/>
        <v>14.28571429</v>
      </c>
      <c r="AF754" s="318">
        <f t="shared" si="1510"/>
        <v>16.66666667</v>
      </c>
      <c r="AG754" s="318">
        <f t="shared" si="870"/>
        <v>18.51851852</v>
      </c>
      <c r="AH754" s="318">
        <f t="shared" si="871"/>
        <v>15.71428571</v>
      </c>
      <c r="AI754" s="318">
        <f t="shared" si="872"/>
        <v>9.375</v>
      </c>
      <c r="AJ754" s="318">
        <f t="shared" ref="AJ754:AT754" si="1511">IF(ISERROR((N754/O754-1)*100),"n/a",(N754/O754-1)*100)</f>
        <v>0</v>
      </c>
      <c r="AK754" s="318">
        <f t="shared" si="1511"/>
        <v>10.34482759</v>
      </c>
      <c r="AL754" s="318" t="str">
        <f t="shared" si="1511"/>
        <v>n/a</v>
      </c>
      <c r="AM754" s="318" t="str">
        <f t="shared" si="1511"/>
        <v>n/a</v>
      </c>
      <c r="AN754" s="318" t="str">
        <f t="shared" si="1511"/>
        <v>n/a</v>
      </c>
      <c r="AO754" s="318" t="str">
        <f t="shared" si="1511"/>
        <v>n/a</v>
      </c>
      <c r="AP754" s="318" t="str">
        <f t="shared" si="1511"/>
        <v>n/a</v>
      </c>
      <c r="AQ754" s="318" t="str">
        <f t="shared" si="1511"/>
        <v>n/a</v>
      </c>
      <c r="AR754" s="318" t="str">
        <f t="shared" si="1511"/>
        <v>n/a</v>
      </c>
      <c r="AS754" s="318" t="str">
        <f t="shared" si="1511"/>
        <v>n/a</v>
      </c>
      <c r="AT754" s="318" t="str">
        <f t="shared" si="1511"/>
        <v>n/a</v>
      </c>
      <c r="AU754" s="319">
        <f t="shared" si="9"/>
        <v>11.07280765</v>
      </c>
      <c r="AV754" s="320">
        <f t="shared" si="10"/>
        <v>5.299023071</v>
      </c>
    </row>
    <row r="755" ht="12.75" customHeight="1">
      <c r="A755" s="342" t="s">
        <v>1811</v>
      </c>
      <c r="B755" s="122" t="s">
        <v>1812</v>
      </c>
      <c r="C755" s="292">
        <v>0.44</v>
      </c>
      <c r="D755" s="310">
        <v>0.4</v>
      </c>
      <c r="E755" s="324">
        <v>0.32</v>
      </c>
      <c r="F755" s="292">
        <v>0.28</v>
      </c>
      <c r="G755" s="292">
        <v>0.24</v>
      </c>
      <c r="H755" s="292">
        <v>0.2</v>
      </c>
      <c r="I755" s="292">
        <v>0.05</v>
      </c>
      <c r="J755" s="412"/>
      <c r="K755" s="352">
        <v>0.0</v>
      </c>
      <c r="L755" s="352">
        <v>0.0</v>
      </c>
      <c r="M755" s="412"/>
      <c r="N755" s="325">
        <v>0.0</v>
      </c>
      <c r="O755" s="325">
        <v>0.0</v>
      </c>
      <c r="P755" s="325">
        <v>0.0</v>
      </c>
      <c r="Q755" s="325">
        <v>0.0</v>
      </c>
      <c r="R755" s="325">
        <v>0.0</v>
      </c>
      <c r="S755" s="325">
        <v>0.0</v>
      </c>
      <c r="T755" s="325">
        <v>0.0</v>
      </c>
      <c r="U755" s="325">
        <v>0.0</v>
      </c>
      <c r="V755" s="325">
        <v>0.0</v>
      </c>
      <c r="W755" s="325">
        <v>0.0</v>
      </c>
      <c r="X755" s="325">
        <v>0.0</v>
      </c>
      <c r="Y755" s="325">
        <v>0.0</v>
      </c>
      <c r="Z755" s="316">
        <f t="shared" si="3"/>
        <v>1.93</v>
      </c>
      <c r="AA755" s="317">
        <f t="shared" si="405"/>
        <v>10</v>
      </c>
      <c r="AB755" s="317">
        <f t="shared" ref="AB755:AF755" si="1512">IF(ISERROR((D755/E755-1)*100),"n/a",(D755/E755-1)*100)</f>
        <v>25</v>
      </c>
      <c r="AC755" s="318">
        <f t="shared" si="1512"/>
        <v>14.28571429</v>
      </c>
      <c r="AD755" s="318">
        <f t="shared" si="1512"/>
        <v>16.66666667</v>
      </c>
      <c r="AE755" s="318">
        <f t="shared" si="1512"/>
        <v>20</v>
      </c>
      <c r="AF755" s="318">
        <f t="shared" si="1512"/>
        <v>300</v>
      </c>
      <c r="AG755" s="318" t="str">
        <f t="shared" si="870"/>
        <v>n/a</v>
      </c>
      <c r="AH755" s="318" t="str">
        <f t="shared" si="871"/>
        <v>n/a</v>
      </c>
      <c r="AI755" s="318" t="str">
        <f t="shared" si="872"/>
        <v>n/a</v>
      </c>
      <c r="AJ755" s="318" t="str">
        <f t="shared" ref="AJ755:AT755" si="1513">IF(ISERROR((N755/O755-1)*100),"n/a",(N755/O755-1)*100)</f>
        <v>n/a</v>
      </c>
      <c r="AK755" s="318" t="str">
        <f t="shared" si="1513"/>
        <v>n/a</v>
      </c>
      <c r="AL755" s="318" t="str">
        <f t="shared" si="1513"/>
        <v>n/a</v>
      </c>
      <c r="AM755" s="318" t="str">
        <f t="shared" si="1513"/>
        <v>n/a</v>
      </c>
      <c r="AN755" s="318" t="str">
        <f t="shared" si="1513"/>
        <v>n/a</v>
      </c>
      <c r="AO755" s="318" t="str">
        <f t="shared" si="1513"/>
        <v>n/a</v>
      </c>
      <c r="AP755" s="318" t="str">
        <f t="shared" si="1513"/>
        <v>n/a</v>
      </c>
      <c r="AQ755" s="318" t="str">
        <f t="shared" si="1513"/>
        <v>n/a</v>
      </c>
      <c r="AR755" s="318" t="str">
        <f t="shared" si="1513"/>
        <v>n/a</v>
      </c>
      <c r="AS755" s="318" t="str">
        <f t="shared" si="1513"/>
        <v>n/a</v>
      </c>
      <c r="AT755" s="318" t="str">
        <f t="shared" si="1513"/>
        <v>n/a</v>
      </c>
      <c r="AU755" s="319">
        <f t="shared" si="9"/>
        <v>64.32539683</v>
      </c>
      <c r="AV755" s="320">
        <f t="shared" si="10"/>
        <v>115.568438</v>
      </c>
    </row>
    <row r="756" ht="12.75" customHeight="1">
      <c r="A756" s="232" t="s">
        <v>1419</v>
      </c>
      <c r="B756" s="99" t="s">
        <v>1420</v>
      </c>
      <c r="C756" s="292">
        <v>1.71</v>
      </c>
      <c r="D756" s="310">
        <v>1.515</v>
      </c>
      <c r="E756" s="324">
        <v>1.26</v>
      </c>
      <c r="F756" s="292">
        <v>1.15</v>
      </c>
      <c r="G756" s="292">
        <v>1.05</v>
      </c>
      <c r="H756" s="292">
        <v>0.95</v>
      </c>
      <c r="I756" s="292">
        <v>0.92</v>
      </c>
      <c r="J756" s="412" t="s">
        <v>2154</v>
      </c>
      <c r="K756" s="292">
        <v>0.76</v>
      </c>
      <c r="L756" s="292">
        <v>0.64</v>
      </c>
      <c r="M756" s="412"/>
      <c r="N756" s="325">
        <v>0.6</v>
      </c>
      <c r="O756" s="325">
        <v>1.24</v>
      </c>
      <c r="P756" s="324">
        <v>1.86</v>
      </c>
      <c r="Q756" s="324">
        <v>1.76</v>
      </c>
      <c r="R756" s="324">
        <v>1.6</v>
      </c>
      <c r="S756" s="324">
        <v>1.46</v>
      </c>
      <c r="T756" s="324">
        <v>1.34</v>
      </c>
      <c r="U756" s="324">
        <v>1.22</v>
      </c>
      <c r="V756" s="324">
        <v>1.1</v>
      </c>
      <c r="W756" s="324">
        <v>0.98</v>
      </c>
      <c r="X756" s="324">
        <v>0.86</v>
      </c>
      <c r="Y756" s="324">
        <v>0.75</v>
      </c>
      <c r="Z756" s="316">
        <f t="shared" si="3"/>
        <v>24.725</v>
      </c>
      <c r="AA756" s="317">
        <f t="shared" si="405"/>
        <v>12.87128713</v>
      </c>
      <c r="AB756" s="317">
        <f t="shared" ref="AB756:AF756" si="1514">IF(ISERROR((D756/E756-1)*100),"n/a",(D756/E756-1)*100)</f>
        <v>20.23809524</v>
      </c>
      <c r="AC756" s="318">
        <f t="shared" si="1514"/>
        <v>9.565217391</v>
      </c>
      <c r="AD756" s="318">
        <f t="shared" si="1514"/>
        <v>9.523809524</v>
      </c>
      <c r="AE756" s="318">
        <f t="shared" si="1514"/>
        <v>10.52631579</v>
      </c>
      <c r="AF756" s="318">
        <f t="shared" si="1514"/>
        <v>3.260869565</v>
      </c>
      <c r="AG756" s="318">
        <f t="shared" si="870"/>
        <v>21.05263158</v>
      </c>
      <c r="AH756" s="318">
        <f t="shared" si="871"/>
        <v>18.75</v>
      </c>
      <c r="AI756" s="318">
        <f t="shared" si="872"/>
        <v>6.666666667</v>
      </c>
      <c r="AJ756" s="318">
        <f t="shared" ref="AJ756:AT756" si="1515">IF(ISERROR((N756/O756-1)*100),"n/a",(N756/O756-1)*100)</f>
        <v>-51.61290323</v>
      </c>
      <c r="AK756" s="318">
        <f t="shared" si="1515"/>
        <v>-33.33333333</v>
      </c>
      <c r="AL756" s="318">
        <f t="shared" si="1515"/>
        <v>5.681818182</v>
      </c>
      <c r="AM756" s="318">
        <f t="shared" si="1515"/>
        <v>10</v>
      </c>
      <c r="AN756" s="318">
        <f t="shared" si="1515"/>
        <v>9.589041096</v>
      </c>
      <c r="AO756" s="318">
        <f t="shared" si="1515"/>
        <v>8.955223881</v>
      </c>
      <c r="AP756" s="318">
        <f t="shared" si="1515"/>
        <v>9.836065574</v>
      </c>
      <c r="AQ756" s="318">
        <f t="shared" si="1515"/>
        <v>10.90909091</v>
      </c>
      <c r="AR756" s="318">
        <f t="shared" si="1515"/>
        <v>12.24489796</v>
      </c>
      <c r="AS756" s="318">
        <f t="shared" si="1515"/>
        <v>13.95348837</v>
      </c>
      <c r="AT756" s="318">
        <f t="shared" si="1515"/>
        <v>14.66666667</v>
      </c>
      <c r="AU756" s="319">
        <f t="shared" si="9"/>
        <v>6.167247448</v>
      </c>
      <c r="AV756" s="320">
        <f t="shared" si="10"/>
        <v>17.49036049</v>
      </c>
    </row>
    <row r="757" ht="12.75" customHeight="1">
      <c r="A757" s="49" t="s">
        <v>1993</v>
      </c>
      <c r="B757" s="233" t="s">
        <v>1994</v>
      </c>
      <c r="C757" s="292">
        <v>1.04</v>
      </c>
      <c r="D757" s="310">
        <v>0.84</v>
      </c>
      <c r="E757" s="379">
        <v>0.59</v>
      </c>
      <c r="F757" s="379">
        <v>0.45</v>
      </c>
      <c r="G757" s="379">
        <v>0.34</v>
      </c>
      <c r="H757" s="379">
        <v>0.14</v>
      </c>
      <c r="I757" s="379">
        <v>0.0</v>
      </c>
      <c r="J757" s="379"/>
      <c r="K757" s="379">
        <v>0.0</v>
      </c>
      <c r="L757" s="379">
        <v>0.0</v>
      </c>
      <c r="M757" s="379"/>
      <c r="N757" s="379">
        <v>0.14</v>
      </c>
      <c r="O757" s="379">
        <v>0.28</v>
      </c>
      <c r="P757" s="379">
        <v>0.2</v>
      </c>
      <c r="Q757" s="402">
        <v>0.0</v>
      </c>
      <c r="R757" s="402">
        <v>0.0</v>
      </c>
      <c r="S757" s="402">
        <v>0.0</v>
      </c>
      <c r="T757" s="402">
        <v>0.0</v>
      </c>
      <c r="U757" s="402">
        <v>0.0</v>
      </c>
      <c r="V757" s="402">
        <v>0.0</v>
      </c>
      <c r="W757" s="402">
        <v>0.0</v>
      </c>
      <c r="X757" s="402">
        <v>0.0</v>
      </c>
      <c r="Y757" s="402">
        <v>0.0</v>
      </c>
      <c r="Z757" s="316">
        <f t="shared" si="3"/>
        <v>4.02</v>
      </c>
      <c r="AA757" s="317">
        <f t="shared" si="405"/>
        <v>23.80952381</v>
      </c>
      <c r="AB757" s="317">
        <f t="shared" ref="AB757:AF757" si="1516">IF(ISERROR((D757/E757-1)*100),"n/a",(D757/E757-1)*100)</f>
        <v>42.37288136</v>
      </c>
      <c r="AC757" s="318">
        <f t="shared" si="1516"/>
        <v>31.11111111</v>
      </c>
      <c r="AD757" s="318">
        <f t="shared" si="1516"/>
        <v>32.35294118</v>
      </c>
      <c r="AE757" s="318">
        <f t="shared" si="1516"/>
        <v>142.8571429</v>
      </c>
      <c r="AF757" s="318" t="str">
        <f t="shared" si="1516"/>
        <v>n/a</v>
      </c>
      <c r="AG757" s="318" t="str">
        <f t="shared" si="870"/>
        <v>n/a</v>
      </c>
      <c r="AH757" s="318" t="str">
        <f t="shared" si="871"/>
        <v>n/a</v>
      </c>
      <c r="AI757" s="318">
        <f t="shared" si="872"/>
        <v>-100</v>
      </c>
      <c r="AJ757" s="318">
        <f t="shared" ref="AJ757:AT757" si="1517">IF(ISERROR((N757/O757-1)*100),"n/a",(N757/O757-1)*100)</f>
        <v>-50</v>
      </c>
      <c r="AK757" s="318">
        <f t="shared" si="1517"/>
        <v>40</v>
      </c>
      <c r="AL757" s="318" t="str">
        <f t="shared" si="1517"/>
        <v>n/a</v>
      </c>
      <c r="AM757" s="318" t="str">
        <f t="shared" si="1517"/>
        <v>n/a</v>
      </c>
      <c r="AN757" s="318" t="str">
        <f t="shared" si="1517"/>
        <v>n/a</v>
      </c>
      <c r="AO757" s="318" t="str">
        <f t="shared" si="1517"/>
        <v>n/a</v>
      </c>
      <c r="AP757" s="318" t="str">
        <f t="shared" si="1517"/>
        <v>n/a</v>
      </c>
      <c r="AQ757" s="318" t="str">
        <f t="shared" si="1517"/>
        <v>n/a</v>
      </c>
      <c r="AR757" s="318" t="str">
        <f t="shared" si="1517"/>
        <v>n/a</v>
      </c>
      <c r="AS757" s="318" t="str">
        <f t="shared" si="1517"/>
        <v>n/a</v>
      </c>
      <c r="AT757" s="318" t="str">
        <f t="shared" si="1517"/>
        <v>n/a</v>
      </c>
      <c r="AU757" s="319">
        <f t="shared" si="9"/>
        <v>20.31295004</v>
      </c>
      <c r="AV757" s="320">
        <f t="shared" si="10"/>
        <v>71.29837134</v>
      </c>
    </row>
    <row r="758" ht="12.75" customHeight="1">
      <c r="A758" s="333" t="s">
        <v>2126</v>
      </c>
      <c r="B758" s="99" t="s">
        <v>2127</v>
      </c>
      <c r="C758" s="292">
        <v>2.14</v>
      </c>
      <c r="D758" s="258">
        <v>1.8625</v>
      </c>
      <c r="E758" s="55">
        <v>1.2625</v>
      </c>
      <c r="F758" s="55">
        <v>0.8905</v>
      </c>
      <c r="G758" s="55">
        <v>0.217</v>
      </c>
      <c r="H758" s="352">
        <v>0.0</v>
      </c>
      <c r="I758" s="352">
        <v>0.0</v>
      </c>
      <c r="J758" s="55"/>
      <c r="K758" s="352">
        <v>0.0</v>
      </c>
      <c r="L758" s="352">
        <v>0.0</v>
      </c>
      <c r="M758" s="412"/>
      <c r="N758" s="325">
        <v>0.0</v>
      </c>
      <c r="O758" s="325">
        <v>0.0</v>
      </c>
      <c r="P758" s="325">
        <v>0.0</v>
      </c>
      <c r="Q758" s="325">
        <v>0.0</v>
      </c>
      <c r="R758" s="325">
        <v>0.0</v>
      </c>
      <c r="S758" s="325">
        <v>0.0</v>
      </c>
      <c r="T758" s="325">
        <v>0.0</v>
      </c>
      <c r="U758" s="325">
        <v>0.0</v>
      </c>
      <c r="V758" s="325">
        <v>0.0</v>
      </c>
      <c r="W758" s="325">
        <v>0.0</v>
      </c>
      <c r="X758" s="325">
        <v>0.0</v>
      </c>
      <c r="Y758" s="325">
        <v>0.0</v>
      </c>
      <c r="Z758" s="316">
        <f t="shared" si="3"/>
        <v>6.3725</v>
      </c>
      <c r="AA758" s="317">
        <f t="shared" si="405"/>
        <v>14.89932886</v>
      </c>
      <c r="AB758" s="317">
        <f t="shared" ref="AB758:AF758" si="1518">IF(ISERROR((D758/E758-1)*100),"n/a",(D758/E758-1)*100)</f>
        <v>47.52475248</v>
      </c>
      <c r="AC758" s="318">
        <f t="shared" si="1518"/>
        <v>41.77428411</v>
      </c>
      <c r="AD758" s="318">
        <f t="shared" si="1518"/>
        <v>310.3686636</v>
      </c>
      <c r="AE758" s="318" t="str">
        <f t="shared" si="1518"/>
        <v>n/a</v>
      </c>
      <c r="AF758" s="318" t="str">
        <f t="shared" si="1518"/>
        <v>n/a</v>
      </c>
      <c r="AG758" s="318" t="str">
        <f t="shared" si="870"/>
        <v>n/a</v>
      </c>
      <c r="AH758" s="318" t="str">
        <f t="shared" si="871"/>
        <v>n/a</v>
      </c>
      <c r="AI758" s="318" t="str">
        <f t="shared" si="872"/>
        <v>n/a</v>
      </c>
      <c r="AJ758" s="318" t="str">
        <f t="shared" ref="AJ758:AT758" si="1519">IF(ISERROR((N758/O758-1)*100),"n/a",(N758/O758-1)*100)</f>
        <v>n/a</v>
      </c>
      <c r="AK758" s="318" t="str">
        <f t="shared" si="1519"/>
        <v>n/a</v>
      </c>
      <c r="AL758" s="318" t="str">
        <f t="shared" si="1519"/>
        <v>n/a</v>
      </c>
      <c r="AM758" s="318" t="str">
        <f t="shared" si="1519"/>
        <v>n/a</v>
      </c>
      <c r="AN758" s="318" t="str">
        <f t="shared" si="1519"/>
        <v>n/a</v>
      </c>
      <c r="AO758" s="318" t="str">
        <f t="shared" si="1519"/>
        <v>n/a</v>
      </c>
      <c r="AP758" s="318" t="str">
        <f t="shared" si="1519"/>
        <v>n/a</v>
      </c>
      <c r="AQ758" s="318" t="str">
        <f t="shared" si="1519"/>
        <v>n/a</v>
      </c>
      <c r="AR758" s="318" t="str">
        <f t="shared" si="1519"/>
        <v>n/a</v>
      </c>
      <c r="AS758" s="318" t="str">
        <f t="shared" si="1519"/>
        <v>n/a</v>
      </c>
      <c r="AT758" s="318" t="str">
        <f t="shared" si="1519"/>
        <v>n/a</v>
      </c>
      <c r="AU758" s="319">
        <f t="shared" si="9"/>
        <v>103.6417573</v>
      </c>
      <c r="AV758" s="320">
        <f t="shared" si="10"/>
        <v>138.5495517</v>
      </c>
    </row>
    <row r="759" ht="12.75" customHeight="1">
      <c r="A759" s="232" t="s">
        <v>469</v>
      </c>
      <c r="B759" s="99" t="s">
        <v>470</v>
      </c>
      <c r="C759" s="292">
        <v>2.6</v>
      </c>
      <c r="D759" s="310">
        <v>2.52</v>
      </c>
      <c r="E759" s="324">
        <v>2.44</v>
      </c>
      <c r="F759" s="292">
        <v>2.32</v>
      </c>
      <c r="G759" s="292">
        <v>2.16</v>
      </c>
      <c r="H759" s="292">
        <v>1.9</v>
      </c>
      <c r="I759" s="292">
        <v>1.58</v>
      </c>
      <c r="J759" s="412"/>
      <c r="K759" s="292">
        <v>1.32</v>
      </c>
      <c r="L759" s="292">
        <v>1.1</v>
      </c>
      <c r="M759" s="412"/>
      <c r="N759" s="324">
        <v>0.84</v>
      </c>
      <c r="O759" s="324">
        <v>0.66</v>
      </c>
      <c r="P759" s="324">
        <v>0.6</v>
      </c>
      <c r="Q759" s="324">
        <v>0.52</v>
      </c>
      <c r="R759" s="324">
        <v>0.44</v>
      </c>
      <c r="S759" s="324">
        <v>0.36</v>
      </c>
      <c r="T759" s="324">
        <v>0.3</v>
      </c>
      <c r="U759" s="324">
        <v>0.26</v>
      </c>
      <c r="V759" s="324">
        <v>0.24</v>
      </c>
      <c r="W759" s="324">
        <v>0.22</v>
      </c>
      <c r="X759" s="324">
        <v>0.21</v>
      </c>
      <c r="Y759" s="324">
        <v>0.2</v>
      </c>
      <c r="Z759" s="316">
        <f t="shared" si="3"/>
        <v>22.79</v>
      </c>
      <c r="AA759" s="317">
        <f t="shared" si="405"/>
        <v>3.174603175</v>
      </c>
      <c r="AB759" s="317">
        <f t="shared" ref="AB759:AF759" si="1520">IF(ISERROR((D759/E759-1)*100),"n/a",(D759/E759-1)*100)</f>
        <v>3.278688525</v>
      </c>
      <c r="AC759" s="318">
        <f t="shared" si="1520"/>
        <v>5.172413793</v>
      </c>
      <c r="AD759" s="318">
        <f t="shared" si="1520"/>
        <v>7.407407407</v>
      </c>
      <c r="AE759" s="318">
        <f t="shared" si="1520"/>
        <v>13.68421053</v>
      </c>
      <c r="AF759" s="318">
        <f t="shared" si="1520"/>
        <v>20.25316456</v>
      </c>
      <c r="AG759" s="318">
        <f t="shared" si="870"/>
        <v>19.6969697</v>
      </c>
      <c r="AH759" s="318">
        <f t="shared" si="871"/>
        <v>20</v>
      </c>
      <c r="AI759" s="318">
        <f t="shared" si="872"/>
        <v>30.95238095</v>
      </c>
      <c r="AJ759" s="318">
        <f t="shared" ref="AJ759:AT759" si="1521">IF(ISERROR((N759/O759-1)*100),"n/a",(N759/O759-1)*100)</f>
        <v>27.27272727</v>
      </c>
      <c r="AK759" s="318">
        <f t="shared" si="1521"/>
        <v>10</v>
      </c>
      <c r="AL759" s="318">
        <f t="shared" si="1521"/>
        <v>15.38461538</v>
      </c>
      <c r="AM759" s="318">
        <f t="shared" si="1521"/>
        <v>18.18181818</v>
      </c>
      <c r="AN759" s="318">
        <f t="shared" si="1521"/>
        <v>22.22222222</v>
      </c>
      <c r="AO759" s="318">
        <f t="shared" si="1521"/>
        <v>20</v>
      </c>
      <c r="AP759" s="318">
        <f t="shared" si="1521"/>
        <v>15.38461538</v>
      </c>
      <c r="AQ759" s="318">
        <f t="shared" si="1521"/>
        <v>8.333333333</v>
      </c>
      <c r="AR759" s="318">
        <f t="shared" si="1521"/>
        <v>9.090909091</v>
      </c>
      <c r="AS759" s="318">
        <f t="shared" si="1521"/>
        <v>4.761904762</v>
      </c>
      <c r="AT759" s="318">
        <f t="shared" si="1521"/>
        <v>5</v>
      </c>
      <c r="AU759" s="319">
        <f t="shared" si="9"/>
        <v>13.96259921</v>
      </c>
      <c r="AV759" s="320">
        <f t="shared" si="10"/>
        <v>8.234016822</v>
      </c>
    </row>
    <row r="760" ht="12.75" customHeight="1">
      <c r="A760" s="336" t="s">
        <v>472</v>
      </c>
      <c r="B760" s="99" t="s">
        <v>473</v>
      </c>
      <c r="C760" s="292">
        <v>1.03</v>
      </c>
      <c r="D760" s="310">
        <v>1.02</v>
      </c>
      <c r="E760" s="325">
        <v>1.0</v>
      </c>
      <c r="F760" s="292">
        <v>0.99</v>
      </c>
      <c r="G760" s="352">
        <v>0.98</v>
      </c>
      <c r="H760" s="292">
        <v>0.97</v>
      </c>
      <c r="I760" s="292">
        <v>0.96</v>
      </c>
      <c r="J760" s="412"/>
      <c r="K760" s="352">
        <v>0.94</v>
      </c>
      <c r="L760" s="292">
        <v>0.93</v>
      </c>
      <c r="M760" s="412"/>
      <c r="N760" s="324">
        <v>0.91</v>
      </c>
      <c r="O760" s="325">
        <v>0.9</v>
      </c>
      <c r="P760" s="324">
        <v>0.88</v>
      </c>
      <c r="Q760" s="324">
        <v>0.86</v>
      </c>
      <c r="R760" s="324">
        <v>0.84</v>
      </c>
      <c r="S760" s="324">
        <v>0.8</v>
      </c>
      <c r="T760" s="324">
        <v>0.75</v>
      </c>
      <c r="U760" s="324">
        <v>0.65</v>
      </c>
      <c r="V760" s="324">
        <v>0.6</v>
      </c>
      <c r="W760" s="324">
        <v>0.56</v>
      </c>
      <c r="X760" s="324">
        <v>0.51</v>
      </c>
      <c r="Y760" s="324">
        <v>0.195</v>
      </c>
      <c r="Z760" s="316">
        <f t="shared" si="3"/>
        <v>17.275</v>
      </c>
      <c r="AA760" s="317">
        <f t="shared" si="405"/>
        <v>0.9803921569</v>
      </c>
      <c r="AB760" s="317">
        <f t="shared" ref="AB760:AF760" si="1522">IF(ISERROR((D760/E760-1)*100),"n/a",(D760/E760-1)*100)</f>
        <v>2</v>
      </c>
      <c r="AC760" s="318">
        <f t="shared" si="1522"/>
        <v>1.01010101</v>
      </c>
      <c r="AD760" s="318">
        <f t="shared" si="1522"/>
        <v>1.020408163</v>
      </c>
      <c r="AE760" s="318">
        <f t="shared" si="1522"/>
        <v>1.030927835</v>
      </c>
      <c r="AF760" s="318">
        <f t="shared" si="1522"/>
        <v>1.041666667</v>
      </c>
      <c r="AG760" s="318">
        <f t="shared" si="870"/>
        <v>2.127659574</v>
      </c>
      <c r="AH760" s="318">
        <f t="shared" si="871"/>
        <v>1.075268817</v>
      </c>
      <c r="AI760" s="318">
        <f t="shared" si="872"/>
        <v>2.197802198</v>
      </c>
      <c r="AJ760" s="318">
        <f t="shared" ref="AJ760:AT760" si="1523">IF(ISERROR((N760/O760-1)*100),"n/a",(N760/O760-1)*100)</f>
        <v>1.111111111</v>
      </c>
      <c r="AK760" s="318">
        <f t="shared" si="1523"/>
        <v>2.272727273</v>
      </c>
      <c r="AL760" s="318">
        <f t="shared" si="1523"/>
        <v>2.325581395</v>
      </c>
      <c r="AM760" s="318">
        <f t="shared" si="1523"/>
        <v>2.380952381</v>
      </c>
      <c r="AN760" s="318">
        <f t="shared" si="1523"/>
        <v>5</v>
      </c>
      <c r="AO760" s="318">
        <f t="shared" si="1523"/>
        <v>6.666666667</v>
      </c>
      <c r="AP760" s="318">
        <f t="shared" si="1523"/>
        <v>15.38461538</v>
      </c>
      <c r="AQ760" s="318">
        <f t="shared" si="1523"/>
        <v>8.333333333</v>
      </c>
      <c r="AR760" s="318">
        <f t="shared" si="1523"/>
        <v>7.142857143</v>
      </c>
      <c r="AS760" s="318">
        <f t="shared" si="1523"/>
        <v>9.803921569</v>
      </c>
      <c r="AT760" s="318">
        <f t="shared" si="1523"/>
        <v>161.5384615</v>
      </c>
      <c r="AU760" s="319">
        <f t="shared" si="9"/>
        <v>11.72222271</v>
      </c>
      <c r="AV760" s="320">
        <f t="shared" si="10"/>
        <v>35.47151429</v>
      </c>
    </row>
    <row r="761" ht="12.75" customHeight="1">
      <c r="A761" s="321" t="s">
        <v>1114</v>
      </c>
      <c r="B761" s="99" t="s">
        <v>1115</v>
      </c>
      <c r="C761" s="292">
        <v>2.45</v>
      </c>
      <c r="D761" s="310">
        <v>2.22</v>
      </c>
      <c r="E761" s="324">
        <v>2.04</v>
      </c>
      <c r="F761" s="292">
        <v>1.88</v>
      </c>
      <c r="G761" s="292">
        <v>1.69</v>
      </c>
      <c r="H761" s="292">
        <v>1.52</v>
      </c>
      <c r="I761" s="292">
        <v>1.36</v>
      </c>
      <c r="J761" s="412"/>
      <c r="K761" s="292">
        <v>1.23</v>
      </c>
      <c r="L761" s="292">
        <v>1.125</v>
      </c>
      <c r="M761" s="412"/>
      <c r="N761" s="324">
        <v>1.0</v>
      </c>
      <c r="O761" s="324">
        <v>0.75</v>
      </c>
      <c r="P761" s="324">
        <v>0.45</v>
      </c>
      <c r="Q761" s="324">
        <v>0.4</v>
      </c>
      <c r="R761" s="324">
        <v>0.3</v>
      </c>
      <c r="S761" s="324">
        <v>0.25</v>
      </c>
      <c r="T761" s="325">
        <v>0.0</v>
      </c>
      <c r="U761" s="325">
        <v>0.0</v>
      </c>
      <c r="V761" s="325">
        <v>0.0</v>
      </c>
      <c r="W761" s="325">
        <v>0.25</v>
      </c>
      <c r="X761" s="325">
        <v>0.25</v>
      </c>
      <c r="Y761" s="324">
        <v>0.25</v>
      </c>
      <c r="Z761" s="316">
        <f t="shared" si="3"/>
        <v>19.415</v>
      </c>
      <c r="AA761" s="317">
        <f t="shared" si="405"/>
        <v>10.36036036</v>
      </c>
      <c r="AB761" s="317">
        <f t="shared" ref="AB761:AF761" si="1524">IF(ISERROR((D761/E761-1)*100),"n/a",(D761/E761-1)*100)</f>
        <v>8.823529412</v>
      </c>
      <c r="AC761" s="318">
        <f t="shared" si="1524"/>
        <v>8.510638298</v>
      </c>
      <c r="AD761" s="318">
        <f t="shared" si="1524"/>
        <v>11.24260355</v>
      </c>
      <c r="AE761" s="318">
        <f t="shared" si="1524"/>
        <v>11.18421053</v>
      </c>
      <c r="AF761" s="318">
        <f t="shared" si="1524"/>
        <v>11.76470588</v>
      </c>
      <c r="AG761" s="318">
        <f t="shared" si="870"/>
        <v>10.56910569</v>
      </c>
      <c r="AH761" s="318">
        <f t="shared" si="871"/>
        <v>9.333333333</v>
      </c>
      <c r="AI761" s="318">
        <f t="shared" si="872"/>
        <v>12.5</v>
      </c>
      <c r="AJ761" s="318">
        <f t="shared" ref="AJ761:AT761" si="1525">IF(ISERROR((N761/O761-1)*100),"n/a",(N761/O761-1)*100)</f>
        <v>33.33333333</v>
      </c>
      <c r="AK761" s="318">
        <f t="shared" si="1525"/>
        <v>66.66666667</v>
      </c>
      <c r="AL761" s="318">
        <f t="shared" si="1525"/>
        <v>12.5</v>
      </c>
      <c r="AM761" s="318">
        <f t="shared" si="1525"/>
        <v>33.33333333</v>
      </c>
      <c r="AN761" s="318">
        <f t="shared" si="1525"/>
        <v>20</v>
      </c>
      <c r="AO761" s="318" t="str">
        <f t="shared" si="1525"/>
        <v>n/a</v>
      </c>
      <c r="AP761" s="318" t="str">
        <f t="shared" si="1525"/>
        <v>n/a</v>
      </c>
      <c r="AQ761" s="318" t="str">
        <f t="shared" si="1525"/>
        <v>n/a</v>
      </c>
      <c r="AR761" s="318">
        <f t="shared" si="1525"/>
        <v>-100</v>
      </c>
      <c r="AS761" s="318">
        <f t="shared" si="1525"/>
        <v>0</v>
      </c>
      <c r="AT761" s="318">
        <f t="shared" si="1525"/>
        <v>0</v>
      </c>
      <c r="AU761" s="319">
        <f t="shared" si="9"/>
        <v>9.418930611</v>
      </c>
      <c r="AV761" s="320">
        <f t="shared" si="10"/>
        <v>32.32387001</v>
      </c>
    </row>
    <row r="762" ht="12.75" customHeight="1">
      <c r="A762" s="232" t="s">
        <v>1116</v>
      </c>
      <c r="B762" s="99" t="s">
        <v>1117</v>
      </c>
      <c r="C762" s="292">
        <v>1.57</v>
      </c>
      <c r="D762" s="310">
        <v>1.5</v>
      </c>
      <c r="E762" s="324">
        <v>1.3599999999999999</v>
      </c>
      <c r="F762" s="292">
        <v>1.26</v>
      </c>
      <c r="G762" s="292">
        <v>1.11</v>
      </c>
      <c r="H762" s="292">
        <v>0.96</v>
      </c>
      <c r="I762" s="292">
        <v>0.77</v>
      </c>
      <c r="J762" s="412"/>
      <c r="K762" s="292">
        <v>0.63</v>
      </c>
      <c r="L762" s="292">
        <v>0.45</v>
      </c>
      <c r="M762" s="412"/>
      <c r="N762" s="324">
        <v>0.31</v>
      </c>
      <c r="O762" s="325">
        <v>0.28</v>
      </c>
      <c r="P762" s="325">
        <v>0.28</v>
      </c>
      <c r="Q762" s="324">
        <v>0.28</v>
      </c>
      <c r="R762" s="324">
        <v>0.26</v>
      </c>
      <c r="S762" s="324">
        <v>0.14</v>
      </c>
      <c r="T762" s="324">
        <v>0.105</v>
      </c>
      <c r="U762" s="324">
        <v>0.035</v>
      </c>
      <c r="V762" s="325">
        <v>0.02</v>
      </c>
      <c r="W762" s="325">
        <v>0.02</v>
      </c>
      <c r="X762" s="325">
        <v>0.02</v>
      </c>
      <c r="Y762" s="325">
        <v>0.02</v>
      </c>
      <c r="Z762" s="316">
        <f t="shared" si="3"/>
        <v>11.38</v>
      </c>
      <c r="AA762" s="317">
        <f t="shared" si="405"/>
        <v>4.666666667</v>
      </c>
      <c r="AB762" s="317">
        <f t="shared" ref="AB762:AF762" si="1526">IF(ISERROR((D762/E762-1)*100),"n/a",(D762/E762-1)*100)</f>
        <v>10.29411765</v>
      </c>
      <c r="AC762" s="318">
        <f t="shared" si="1526"/>
        <v>7.936507937</v>
      </c>
      <c r="AD762" s="318">
        <f t="shared" si="1526"/>
        <v>13.51351351</v>
      </c>
      <c r="AE762" s="318">
        <f t="shared" si="1526"/>
        <v>15.625</v>
      </c>
      <c r="AF762" s="318">
        <f t="shared" si="1526"/>
        <v>24.67532468</v>
      </c>
      <c r="AG762" s="318">
        <f t="shared" si="870"/>
        <v>22.22222222</v>
      </c>
      <c r="AH762" s="318">
        <f t="shared" si="871"/>
        <v>40</v>
      </c>
      <c r="AI762" s="318">
        <f t="shared" si="872"/>
        <v>45.16129032</v>
      </c>
      <c r="AJ762" s="318">
        <f t="shared" ref="AJ762:AT762" si="1527">IF(ISERROR((N762/O762-1)*100),"n/a",(N762/O762-1)*100)</f>
        <v>10.71428571</v>
      </c>
      <c r="AK762" s="318">
        <f t="shared" si="1527"/>
        <v>0</v>
      </c>
      <c r="AL762" s="318">
        <f t="shared" si="1527"/>
        <v>0</v>
      </c>
      <c r="AM762" s="318">
        <f t="shared" si="1527"/>
        <v>7.692307692</v>
      </c>
      <c r="AN762" s="318">
        <f t="shared" si="1527"/>
        <v>85.71428571</v>
      </c>
      <c r="AO762" s="318">
        <f t="shared" si="1527"/>
        <v>33.33333333</v>
      </c>
      <c r="AP762" s="318">
        <f t="shared" si="1527"/>
        <v>200</v>
      </c>
      <c r="AQ762" s="318">
        <f t="shared" si="1527"/>
        <v>75</v>
      </c>
      <c r="AR762" s="318">
        <f t="shared" si="1527"/>
        <v>0</v>
      </c>
      <c r="AS762" s="318">
        <f t="shared" si="1527"/>
        <v>0</v>
      </c>
      <c r="AT762" s="318">
        <f t="shared" si="1527"/>
        <v>0</v>
      </c>
      <c r="AU762" s="319">
        <f t="shared" si="9"/>
        <v>29.82744277</v>
      </c>
      <c r="AV762" s="320">
        <f t="shared" si="10"/>
        <v>46.91718458</v>
      </c>
    </row>
    <row r="763" ht="12.75" customHeight="1">
      <c r="A763" s="321" t="s">
        <v>1118</v>
      </c>
      <c r="B763" s="99" t="s">
        <v>1119</v>
      </c>
      <c r="C763" s="292">
        <v>1.4</v>
      </c>
      <c r="D763" s="310">
        <v>1.3</v>
      </c>
      <c r="E763" s="324">
        <v>1.0</v>
      </c>
      <c r="F763" s="292">
        <v>0.85</v>
      </c>
      <c r="G763" s="292">
        <v>0.75</v>
      </c>
      <c r="H763" s="292">
        <v>0.65</v>
      </c>
      <c r="I763" s="292">
        <v>0.6</v>
      </c>
      <c r="J763" s="412"/>
      <c r="K763" s="292">
        <v>0.55</v>
      </c>
      <c r="L763" s="292">
        <v>0.325</v>
      </c>
      <c r="M763" s="412"/>
      <c r="N763" s="324">
        <v>0.3</v>
      </c>
      <c r="O763" s="324">
        <v>0.275</v>
      </c>
      <c r="P763" s="324">
        <v>0.25</v>
      </c>
      <c r="Q763" s="324">
        <v>0.2</v>
      </c>
      <c r="R763" s="324">
        <v>0.15</v>
      </c>
      <c r="S763" s="324">
        <v>0.125</v>
      </c>
      <c r="T763" s="324">
        <v>0.115</v>
      </c>
      <c r="U763" s="324">
        <v>0.1125</v>
      </c>
      <c r="V763" s="324">
        <v>0.1</v>
      </c>
      <c r="W763" s="324">
        <v>0.0875</v>
      </c>
      <c r="X763" s="324">
        <v>0.075</v>
      </c>
      <c r="Y763" s="325">
        <v>0.0</v>
      </c>
      <c r="Z763" s="316">
        <f t="shared" si="3"/>
        <v>9.215</v>
      </c>
      <c r="AA763" s="317">
        <f t="shared" si="405"/>
        <v>7.692307692</v>
      </c>
      <c r="AB763" s="317">
        <f t="shared" ref="AB763:AF763" si="1528">IF(ISERROR((D763/E763-1)*100),"n/a",(D763/E763-1)*100)</f>
        <v>30</v>
      </c>
      <c r="AC763" s="318">
        <f t="shared" si="1528"/>
        <v>17.64705882</v>
      </c>
      <c r="AD763" s="318">
        <f t="shared" si="1528"/>
        <v>13.33333333</v>
      </c>
      <c r="AE763" s="318">
        <f t="shared" si="1528"/>
        <v>15.38461538</v>
      </c>
      <c r="AF763" s="318">
        <f t="shared" si="1528"/>
        <v>8.333333333</v>
      </c>
      <c r="AG763" s="318">
        <f t="shared" si="870"/>
        <v>9.090909091</v>
      </c>
      <c r="AH763" s="318">
        <f t="shared" si="871"/>
        <v>69.23076923</v>
      </c>
      <c r="AI763" s="318">
        <f t="shared" si="872"/>
        <v>8.333333333</v>
      </c>
      <c r="AJ763" s="318">
        <f t="shared" ref="AJ763:AT763" si="1529">IF(ISERROR((N763/O763-1)*100),"n/a",(N763/O763-1)*100)</f>
        <v>9.090909091</v>
      </c>
      <c r="AK763" s="318">
        <f t="shared" si="1529"/>
        <v>10</v>
      </c>
      <c r="AL763" s="318">
        <f t="shared" si="1529"/>
        <v>25</v>
      </c>
      <c r="AM763" s="318">
        <f t="shared" si="1529"/>
        <v>33.33333333</v>
      </c>
      <c r="AN763" s="318">
        <f t="shared" si="1529"/>
        <v>20</v>
      </c>
      <c r="AO763" s="318">
        <f t="shared" si="1529"/>
        <v>8.695652174</v>
      </c>
      <c r="AP763" s="318">
        <f t="shared" si="1529"/>
        <v>2.222222222</v>
      </c>
      <c r="AQ763" s="318">
        <f t="shared" si="1529"/>
        <v>12.5</v>
      </c>
      <c r="AR763" s="318">
        <f t="shared" si="1529"/>
        <v>14.28571429</v>
      </c>
      <c r="AS763" s="318">
        <f t="shared" si="1529"/>
        <v>16.66666667</v>
      </c>
      <c r="AT763" s="318" t="str">
        <f t="shared" si="1529"/>
        <v>n/a</v>
      </c>
      <c r="AU763" s="319">
        <f t="shared" si="9"/>
        <v>17.41263989</v>
      </c>
      <c r="AV763" s="320">
        <f t="shared" si="10"/>
        <v>14.86252676</v>
      </c>
    </row>
    <row r="764" ht="12.75" customHeight="1">
      <c r="A764" s="336" t="s">
        <v>1121</v>
      </c>
      <c r="B764" s="99" t="s">
        <v>1122</v>
      </c>
      <c r="C764" s="292">
        <v>2.26</v>
      </c>
      <c r="D764" s="310">
        <v>2.1</v>
      </c>
      <c r="E764" s="324">
        <v>1.9</v>
      </c>
      <c r="F764" s="292">
        <v>1.7</v>
      </c>
      <c r="G764" s="292">
        <v>1.56</v>
      </c>
      <c r="H764" s="292">
        <v>1.44</v>
      </c>
      <c r="I764" s="292">
        <v>1.32</v>
      </c>
      <c r="J764" s="412"/>
      <c r="K764" s="292">
        <v>1.22</v>
      </c>
      <c r="L764" s="292">
        <v>1.08</v>
      </c>
      <c r="M764" s="412"/>
      <c r="N764" s="324">
        <v>0.87</v>
      </c>
      <c r="O764" s="325">
        <v>0.68</v>
      </c>
      <c r="P764" s="324">
        <v>0.64</v>
      </c>
      <c r="Q764" s="324">
        <v>0.47</v>
      </c>
      <c r="R764" s="324">
        <v>0.36</v>
      </c>
      <c r="S764" s="324">
        <v>0.28</v>
      </c>
      <c r="T764" s="324">
        <v>0.22</v>
      </c>
      <c r="U764" s="324">
        <v>0.18</v>
      </c>
      <c r="V764" s="325">
        <v>0.16</v>
      </c>
      <c r="W764" s="325">
        <v>0.16</v>
      </c>
      <c r="X764" s="324">
        <v>0.14</v>
      </c>
      <c r="Y764" s="324">
        <v>0.105</v>
      </c>
      <c r="Z764" s="316">
        <f t="shared" si="3"/>
        <v>18.845</v>
      </c>
      <c r="AA764" s="317">
        <f t="shared" si="405"/>
        <v>7.619047619</v>
      </c>
      <c r="AB764" s="317">
        <f t="shared" ref="AB764:AF764" si="1530">IF(ISERROR((D764/E764-1)*100),"n/a",(D764/E764-1)*100)</f>
        <v>10.52631579</v>
      </c>
      <c r="AC764" s="318">
        <f t="shared" si="1530"/>
        <v>11.76470588</v>
      </c>
      <c r="AD764" s="318">
        <f t="shared" si="1530"/>
        <v>8.974358974</v>
      </c>
      <c r="AE764" s="318">
        <f t="shared" si="1530"/>
        <v>8.333333333</v>
      </c>
      <c r="AF764" s="318">
        <f t="shared" si="1530"/>
        <v>9.090909091</v>
      </c>
      <c r="AG764" s="318">
        <f t="shared" si="870"/>
        <v>8.196721311</v>
      </c>
      <c r="AH764" s="318">
        <f t="shared" si="871"/>
        <v>12.96296296</v>
      </c>
      <c r="AI764" s="318">
        <f t="shared" si="872"/>
        <v>24.13793103</v>
      </c>
      <c r="AJ764" s="318">
        <f t="shared" ref="AJ764:AT764" si="1531">IF(ISERROR((N764/O764-1)*100),"n/a",(N764/O764-1)*100)</f>
        <v>27.94117647</v>
      </c>
      <c r="AK764" s="318">
        <f t="shared" si="1531"/>
        <v>6.25</v>
      </c>
      <c r="AL764" s="318">
        <f t="shared" si="1531"/>
        <v>36.17021277</v>
      </c>
      <c r="AM764" s="318">
        <f t="shared" si="1531"/>
        <v>30.55555556</v>
      </c>
      <c r="AN764" s="318">
        <f t="shared" si="1531"/>
        <v>28.57142857</v>
      </c>
      <c r="AO764" s="318">
        <f t="shared" si="1531"/>
        <v>27.27272727</v>
      </c>
      <c r="AP764" s="318">
        <f t="shared" si="1531"/>
        <v>22.22222222</v>
      </c>
      <c r="AQ764" s="318">
        <f t="shared" si="1531"/>
        <v>12.5</v>
      </c>
      <c r="AR764" s="318">
        <f t="shared" si="1531"/>
        <v>0</v>
      </c>
      <c r="AS764" s="318">
        <f t="shared" si="1531"/>
        <v>14.28571429</v>
      </c>
      <c r="AT764" s="318">
        <f t="shared" si="1531"/>
        <v>33.33333333</v>
      </c>
      <c r="AU764" s="319">
        <f t="shared" si="9"/>
        <v>17.03543282</v>
      </c>
      <c r="AV764" s="320">
        <f t="shared" si="10"/>
        <v>10.61461465</v>
      </c>
    </row>
    <row r="765" ht="12.75" customHeight="1">
      <c r="A765" s="299" t="s">
        <v>1123</v>
      </c>
      <c r="B765" s="99" t="s">
        <v>1124</v>
      </c>
      <c r="C765" s="292">
        <v>0.885</v>
      </c>
      <c r="D765" s="310">
        <v>0.74125</v>
      </c>
      <c r="E765" s="324">
        <v>0.59875</v>
      </c>
      <c r="F765" s="292">
        <v>0.495</v>
      </c>
      <c r="G765" s="292">
        <v>0.4025</v>
      </c>
      <c r="H765" s="292">
        <v>0.335</v>
      </c>
      <c r="I765" s="292">
        <v>0.275</v>
      </c>
      <c r="J765" s="412">
        <v>0.0</v>
      </c>
      <c r="K765" s="292">
        <v>0.22</v>
      </c>
      <c r="L765" s="292">
        <v>0.18</v>
      </c>
      <c r="M765" s="412">
        <v>0.0</v>
      </c>
      <c r="N765" s="324">
        <v>0.1425</v>
      </c>
      <c r="O765" s="324">
        <v>0.1175</v>
      </c>
      <c r="P765" s="324">
        <v>0.105</v>
      </c>
      <c r="Q765" s="324">
        <v>0.085</v>
      </c>
      <c r="R765" s="324">
        <v>0.0675</v>
      </c>
      <c r="S765" s="324">
        <v>0.05625</v>
      </c>
      <c r="T765" s="324">
        <v>0.0425</v>
      </c>
      <c r="U765" s="324">
        <v>0.03375</v>
      </c>
      <c r="V765" s="324">
        <v>0.028125</v>
      </c>
      <c r="W765" s="324">
        <v>0.021875</v>
      </c>
      <c r="X765" s="324">
        <v>0.019375</v>
      </c>
      <c r="Y765" s="324">
        <v>0.016875</v>
      </c>
      <c r="Z765" s="316">
        <f t="shared" si="3"/>
        <v>4.86875</v>
      </c>
      <c r="AA765" s="317">
        <f t="shared" si="405"/>
        <v>19.39291737</v>
      </c>
      <c r="AB765" s="317">
        <f t="shared" ref="AB765:AF765" si="1532">IF(ISERROR((D765/E765-1)*100),"n/a",(D765/E765-1)*100)</f>
        <v>23.79958246</v>
      </c>
      <c r="AC765" s="318">
        <f t="shared" si="1532"/>
        <v>20.95959596</v>
      </c>
      <c r="AD765" s="318">
        <f t="shared" si="1532"/>
        <v>22.98136646</v>
      </c>
      <c r="AE765" s="318">
        <f t="shared" si="1532"/>
        <v>20.14925373</v>
      </c>
      <c r="AF765" s="318">
        <f t="shared" si="1532"/>
        <v>21.81818182</v>
      </c>
      <c r="AG765" s="318">
        <f t="shared" si="870"/>
        <v>25</v>
      </c>
      <c r="AH765" s="318">
        <f t="shared" si="871"/>
        <v>22.22222222</v>
      </c>
      <c r="AI765" s="318">
        <f t="shared" si="872"/>
        <v>26.31578947</v>
      </c>
      <c r="AJ765" s="318">
        <f t="shared" ref="AJ765:AT765" si="1533">IF(ISERROR((N765/O765-1)*100),"n/a",(N765/O765-1)*100)</f>
        <v>21.27659574</v>
      </c>
      <c r="AK765" s="318">
        <f t="shared" si="1533"/>
        <v>11.9047619</v>
      </c>
      <c r="AL765" s="318">
        <f t="shared" si="1533"/>
        <v>23.52941176</v>
      </c>
      <c r="AM765" s="318">
        <f t="shared" si="1533"/>
        <v>25.92592593</v>
      </c>
      <c r="AN765" s="318">
        <f t="shared" si="1533"/>
        <v>20</v>
      </c>
      <c r="AO765" s="318">
        <f t="shared" si="1533"/>
        <v>32.35294118</v>
      </c>
      <c r="AP765" s="318">
        <f t="shared" si="1533"/>
        <v>25.92592593</v>
      </c>
      <c r="AQ765" s="318">
        <f t="shared" si="1533"/>
        <v>20</v>
      </c>
      <c r="AR765" s="318">
        <f t="shared" si="1533"/>
        <v>28.57142857</v>
      </c>
      <c r="AS765" s="318">
        <f t="shared" si="1533"/>
        <v>12.90322581</v>
      </c>
      <c r="AT765" s="318">
        <f t="shared" si="1533"/>
        <v>14.81481481</v>
      </c>
      <c r="AU765" s="319">
        <f t="shared" si="9"/>
        <v>21.99219706</v>
      </c>
      <c r="AV765" s="320">
        <f t="shared" si="10"/>
        <v>4.981865574</v>
      </c>
    </row>
    <row r="766" ht="12.75" customHeight="1">
      <c r="A766" s="413" t="s">
        <v>1995</v>
      </c>
      <c r="B766" s="99" t="s">
        <v>1996</v>
      </c>
      <c r="C766" s="292">
        <v>1.12</v>
      </c>
      <c r="D766" s="310">
        <v>1.11</v>
      </c>
      <c r="E766" s="55">
        <v>1.07</v>
      </c>
      <c r="F766" s="55">
        <v>1.04</v>
      </c>
      <c r="G766" s="55">
        <v>1.03</v>
      </c>
      <c r="H766" s="55">
        <v>1.0</v>
      </c>
      <c r="I766" s="55">
        <v>0.92</v>
      </c>
      <c r="J766" s="55"/>
      <c r="K766" s="55">
        <v>0.92</v>
      </c>
      <c r="L766" s="55">
        <v>0.78</v>
      </c>
      <c r="M766" s="55"/>
      <c r="N766" s="55">
        <v>0.53</v>
      </c>
      <c r="O766" s="55">
        <v>0.45</v>
      </c>
      <c r="P766" s="55">
        <v>0.7</v>
      </c>
      <c r="Q766" s="55">
        <v>0.66</v>
      </c>
      <c r="R766" s="55">
        <v>0.62</v>
      </c>
      <c r="S766" s="55">
        <v>0.6</v>
      </c>
      <c r="T766" s="55">
        <v>0.52</v>
      </c>
      <c r="U766" s="55">
        <v>0.52</v>
      </c>
      <c r="V766" s="55">
        <v>0.52</v>
      </c>
      <c r="W766" s="55">
        <v>0.67</v>
      </c>
      <c r="X766" s="55">
        <v>0.72</v>
      </c>
      <c r="Y766" s="55">
        <v>0.0</v>
      </c>
      <c r="Z766" s="316">
        <f t="shared" si="3"/>
        <v>15.5</v>
      </c>
      <c r="AA766" s="317">
        <f t="shared" si="405"/>
        <v>0.9009009009</v>
      </c>
      <c r="AB766" s="317">
        <f t="shared" ref="AB766:AF766" si="1534">IF(ISERROR((D766/E766-1)*100),"n/a",(D766/E766-1)*100)</f>
        <v>3.738317757</v>
      </c>
      <c r="AC766" s="318">
        <f t="shared" si="1534"/>
        <v>2.884615385</v>
      </c>
      <c r="AD766" s="318">
        <f t="shared" si="1534"/>
        <v>0.9708737864</v>
      </c>
      <c r="AE766" s="318">
        <f t="shared" si="1534"/>
        <v>3</v>
      </c>
      <c r="AF766" s="318">
        <f t="shared" si="1534"/>
        <v>8.695652174</v>
      </c>
      <c r="AG766" s="318">
        <f t="shared" si="870"/>
        <v>0</v>
      </c>
      <c r="AH766" s="318">
        <f t="shared" si="871"/>
        <v>17.94871795</v>
      </c>
      <c r="AI766" s="318">
        <f t="shared" si="872"/>
        <v>47.16981132</v>
      </c>
      <c r="AJ766" s="318">
        <f t="shared" ref="AJ766:AT766" si="1535">IF(ISERROR((N766/O766-1)*100),"n/a",(N766/O766-1)*100)</f>
        <v>17.77777778</v>
      </c>
      <c r="AK766" s="318">
        <f t="shared" si="1535"/>
        <v>-35.71428571</v>
      </c>
      <c r="AL766" s="318">
        <f t="shared" si="1535"/>
        <v>6.060606061</v>
      </c>
      <c r="AM766" s="318">
        <f t="shared" si="1535"/>
        <v>6.451612903</v>
      </c>
      <c r="AN766" s="318">
        <f t="shared" si="1535"/>
        <v>3.333333333</v>
      </c>
      <c r="AO766" s="318">
        <f t="shared" si="1535"/>
        <v>15.38461538</v>
      </c>
      <c r="AP766" s="318">
        <f t="shared" si="1535"/>
        <v>0</v>
      </c>
      <c r="AQ766" s="318">
        <f t="shared" si="1535"/>
        <v>0</v>
      </c>
      <c r="AR766" s="318">
        <f t="shared" si="1535"/>
        <v>-22.3880597</v>
      </c>
      <c r="AS766" s="318">
        <f t="shared" si="1535"/>
        <v>-6.944444444</v>
      </c>
      <c r="AT766" s="318" t="str">
        <f t="shared" si="1535"/>
        <v>n/a</v>
      </c>
      <c r="AU766" s="319">
        <f t="shared" si="9"/>
        <v>3.645791835</v>
      </c>
      <c r="AV766" s="320">
        <f t="shared" si="10"/>
        <v>16.44929903</v>
      </c>
    </row>
    <row r="767" ht="12.75" customHeight="1">
      <c r="A767" s="253" t="s">
        <v>474</v>
      </c>
      <c r="B767" s="99" t="s">
        <v>475</v>
      </c>
      <c r="C767" s="292">
        <v>2.02</v>
      </c>
      <c r="D767" s="310">
        <v>1.94</v>
      </c>
      <c r="E767" s="324">
        <v>1.82</v>
      </c>
      <c r="F767" s="292">
        <v>1.77</v>
      </c>
      <c r="G767" s="292">
        <v>1.7</v>
      </c>
      <c r="H767" s="292">
        <v>1.62</v>
      </c>
      <c r="I767" s="292">
        <v>1.54</v>
      </c>
      <c r="J767" s="412"/>
      <c r="K767" s="292">
        <v>1.46</v>
      </c>
      <c r="L767" s="292">
        <v>1.4</v>
      </c>
      <c r="M767" s="412"/>
      <c r="N767" s="324">
        <v>1.3290899999999999</v>
      </c>
      <c r="O767" s="325">
        <v>1.2364</v>
      </c>
      <c r="P767" s="324">
        <v>1.2</v>
      </c>
      <c r="Q767" s="324">
        <v>1.1272</v>
      </c>
      <c r="R767" s="324">
        <v>1.0412</v>
      </c>
      <c r="S767" s="324">
        <v>0.9691000000000001</v>
      </c>
      <c r="T767" s="325">
        <v>0.9016</v>
      </c>
      <c r="U767" s="324">
        <v>0.8401</v>
      </c>
      <c r="V767" s="324">
        <v>0.7924</v>
      </c>
      <c r="W767" s="324">
        <v>0.7515999999999999</v>
      </c>
      <c r="X767" s="325">
        <v>0.738</v>
      </c>
      <c r="Y767" s="324">
        <v>0.7034999999999999</v>
      </c>
      <c r="Z767" s="316">
        <f t="shared" si="3"/>
        <v>26.90019</v>
      </c>
      <c r="AA767" s="317">
        <f t="shared" si="405"/>
        <v>4.12371134</v>
      </c>
      <c r="AB767" s="317">
        <f t="shared" ref="AB767:AF767" si="1536">IF(ISERROR((D767/E767-1)*100),"n/a",(D767/E767-1)*100)</f>
        <v>6.593406593</v>
      </c>
      <c r="AC767" s="318">
        <f t="shared" si="1536"/>
        <v>2.824858757</v>
      </c>
      <c r="AD767" s="318">
        <f t="shared" si="1536"/>
        <v>4.117647059</v>
      </c>
      <c r="AE767" s="318">
        <f t="shared" si="1536"/>
        <v>4.938271605</v>
      </c>
      <c r="AF767" s="318">
        <f t="shared" si="1536"/>
        <v>5.194805195</v>
      </c>
      <c r="AG767" s="318">
        <f t="shared" si="870"/>
        <v>5.479452055</v>
      </c>
      <c r="AH767" s="318">
        <f t="shared" si="871"/>
        <v>4.285714286</v>
      </c>
      <c r="AI767" s="318">
        <f t="shared" si="872"/>
        <v>5.335229367</v>
      </c>
      <c r="AJ767" s="318">
        <f t="shared" ref="AJ767:AT767" si="1537">IF(ISERROR((N767/O767-1)*100),"n/a",(N767/O767-1)*100)</f>
        <v>7.496764801</v>
      </c>
      <c r="AK767" s="318">
        <f t="shared" si="1537"/>
        <v>3.033333333</v>
      </c>
      <c r="AL767" s="318">
        <f t="shared" si="1537"/>
        <v>6.458481192</v>
      </c>
      <c r="AM767" s="318">
        <f t="shared" si="1537"/>
        <v>8.259700346</v>
      </c>
      <c r="AN767" s="318">
        <f t="shared" si="1537"/>
        <v>7.439892684</v>
      </c>
      <c r="AO767" s="318">
        <f t="shared" si="1537"/>
        <v>7.486690328</v>
      </c>
      <c r="AP767" s="318">
        <f t="shared" si="1537"/>
        <v>7.320557077</v>
      </c>
      <c r="AQ767" s="318">
        <f t="shared" si="1537"/>
        <v>6.019687027</v>
      </c>
      <c r="AR767" s="318">
        <f t="shared" si="1537"/>
        <v>5.428419372</v>
      </c>
      <c r="AS767" s="318">
        <f t="shared" si="1537"/>
        <v>1.842818428</v>
      </c>
      <c r="AT767" s="318">
        <f t="shared" si="1537"/>
        <v>4.904051173</v>
      </c>
      <c r="AU767" s="319">
        <f t="shared" si="9"/>
        <v>5.429174601</v>
      </c>
      <c r="AV767" s="320">
        <f t="shared" si="10"/>
        <v>1.741194916</v>
      </c>
    </row>
    <row r="768" ht="12.75" customHeight="1">
      <c r="A768" s="232" t="s">
        <v>476</v>
      </c>
      <c r="B768" s="331" t="s">
        <v>477</v>
      </c>
      <c r="C768" s="292">
        <v>0.88</v>
      </c>
      <c r="D768" s="310">
        <v>0.85</v>
      </c>
      <c r="E768" s="340">
        <v>0.84</v>
      </c>
      <c r="F768" s="385">
        <v>0.81</v>
      </c>
      <c r="G768" s="409">
        <v>0.8</v>
      </c>
      <c r="H768" s="385">
        <v>0.78</v>
      </c>
      <c r="I768" s="409">
        <v>0.72</v>
      </c>
      <c r="J768" s="414"/>
      <c r="K768" s="385">
        <v>0.69</v>
      </c>
      <c r="L768" s="409">
        <v>0.68</v>
      </c>
      <c r="M768" s="414"/>
      <c r="N768" s="341">
        <v>0.59</v>
      </c>
      <c r="O768" s="341">
        <v>0.53</v>
      </c>
      <c r="P768" s="341">
        <v>0.52</v>
      </c>
      <c r="Q768" s="341">
        <v>0.48</v>
      </c>
      <c r="R768" s="341">
        <v>0.46</v>
      </c>
      <c r="S768" s="341">
        <v>0.44</v>
      </c>
      <c r="T768" s="341">
        <v>0.43</v>
      </c>
      <c r="U768" s="341">
        <v>0.42</v>
      </c>
      <c r="V768" s="341">
        <v>0.41</v>
      </c>
      <c r="W768" s="341">
        <v>0.4</v>
      </c>
      <c r="X768" s="341">
        <v>0.39</v>
      </c>
      <c r="Y768" s="341">
        <v>0.38</v>
      </c>
      <c r="Z768" s="316">
        <f t="shared" si="3"/>
        <v>12.5</v>
      </c>
      <c r="AA768" s="317">
        <f t="shared" si="405"/>
        <v>3.529411765</v>
      </c>
      <c r="AB768" s="317">
        <f t="shared" ref="AB768:AF768" si="1538">IF(ISERROR((D768/E768-1)*100),"n/a",(D768/E768-1)*100)</f>
        <v>1.19047619</v>
      </c>
      <c r="AC768" s="415">
        <f t="shared" si="1538"/>
        <v>3.703703704</v>
      </c>
      <c r="AD768" s="415">
        <f t="shared" si="1538"/>
        <v>1.25</v>
      </c>
      <c r="AE768" s="415">
        <f t="shared" si="1538"/>
        <v>2.564102564</v>
      </c>
      <c r="AF768" s="415">
        <f t="shared" si="1538"/>
        <v>8.333333333</v>
      </c>
      <c r="AG768" s="415">
        <f t="shared" si="870"/>
        <v>4.347826087</v>
      </c>
      <c r="AH768" s="415">
        <f t="shared" si="871"/>
        <v>1.470588235</v>
      </c>
      <c r="AI768" s="415">
        <f t="shared" si="872"/>
        <v>15.25423729</v>
      </c>
      <c r="AJ768" s="415">
        <f t="shared" ref="AJ768:AT768" si="1539">IF(ISERROR((N768/O768-1)*100),"n/a",(N768/O768-1)*100)</f>
        <v>11.32075472</v>
      </c>
      <c r="AK768" s="415">
        <f t="shared" si="1539"/>
        <v>1.923076923</v>
      </c>
      <c r="AL768" s="415">
        <f t="shared" si="1539"/>
        <v>8.333333333</v>
      </c>
      <c r="AM768" s="415">
        <f t="shared" si="1539"/>
        <v>4.347826087</v>
      </c>
      <c r="AN768" s="415">
        <f t="shared" si="1539"/>
        <v>4.545454545</v>
      </c>
      <c r="AO768" s="415">
        <f t="shared" si="1539"/>
        <v>2.325581395</v>
      </c>
      <c r="AP768" s="415">
        <f t="shared" si="1539"/>
        <v>2.380952381</v>
      </c>
      <c r="AQ768" s="415">
        <f t="shared" si="1539"/>
        <v>2.43902439</v>
      </c>
      <c r="AR768" s="415">
        <f t="shared" si="1539"/>
        <v>2.5</v>
      </c>
      <c r="AS768" s="415">
        <f t="shared" si="1539"/>
        <v>2.564102564</v>
      </c>
      <c r="AT768" s="415">
        <f t="shared" si="1539"/>
        <v>2.631578947</v>
      </c>
      <c r="AU768" s="319">
        <f t="shared" si="9"/>
        <v>4.347768223</v>
      </c>
      <c r="AV768" s="320">
        <f t="shared" si="10"/>
        <v>3.688617006</v>
      </c>
    </row>
    <row r="769" ht="12.75" customHeight="1">
      <c r="A769" s="416" t="s">
        <v>1643</v>
      </c>
      <c r="B769" s="55" t="s">
        <v>1644</v>
      </c>
      <c r="C769" s="292">
        <v>0.68</v>
      </c>
      <c r="D769" s="310">
        <v>0.6</v>
      </c>
      <c r="E769" s="346">
        <v>0.54</v>
      </c>
      <c r="F769" s="311">
        <v>0.5</v>
      </c>
      <c r="G769" s="311">
        <v>0.46</v>
      </c>
      <c r="H769" s="311">
        <v>0.42</v>
      </c>
      <c r="I769" s="311">
        <v>0.37</v>
      </c>
      <c r="J769" s="312"/>
      <c r="K769" s="311">
        <v>0.31534</v>
      </c>
      <c r="L769" s="313">
        <v>0.31068</v>
      </c>
      <c r="M769" s="312"/>
      <c r="N769" s="359">
        <v>0.31068</v>
      </c>
      <c r="O769" s="359">
        <v>0.31068</v>
      </c>
      <c r="P769" s="358">
        <v>0.31068</v>
      </c>
      <c r="Q769" s="358">
        <v>0.31068</v>
      </c>
      <c r="R769" s="335">
        <v>0.51456</v>
      </c>
      <c r="S769" s="335">
        <v>0.12254</v>
      </c>
      <c r="T769" s="335">
        <v>0.06284</v>
      </c>
      <c r="U769" s="335">
        <v>0.03142</v>
      </c>
      <c r="V769" s="315">
        <v>0.0</v>
      </c>
      <c r="W769" s="315">
        <v>0.0</v>
      </c>
      <c r="X769" s="315">
        <v>0.0</v>
      </c>
      <c r="Y769" s="315">
        <v>0.0</v>
      </c>
      <c r="Z769" s="316">
        <f t="shared" si="3"/>
        <v>6.1701</v>
      </c>
      <c r="AA769" s="317">
        <f t="shared" si="405"/>
        <v>13.33333333</v>
      </c>
      <c r="AB769" s="317">
        <f t="shared" ref="AB769:AF769" si="1540">IF(ISERROR((D769/E769-1)*100),"n/a",(D769/E769-1)*100)</f>
        <v>11.11111111</v>
      </c>
      <c r="AC769" s="318">
        <f t="shared" si="1540"/>
        <v>8</v>
      </c>
      <c r="AD769" s="318">
        <f t="shared" si="1540"/>
        <v>8.695652174</v>
      </c>
      <c r="AE769" s="318">
        <f t="shared" si="1540"/>
        <v>9.523809524</v>
      </c>
      <c r="AF769" s="318">
        <f t="shared" si="1540"/>
        <v>13.51351351</v>
      </c>
      <c r="AG769" s="318">
        <f t="shared" si="870"/>
        <v>17.33367159</v>
      </c>
      <c r="AH769" s="318">
        <f t="shared" si="871"/>
        <v>1.499935625</v>
      </c>
      <c r="AI769" s="417">
        <f t="shared" si="872"/>
        <v>0</v>
      </c>
      <c r="AJ769" s="319">
        <f t="shared" ref="AJ769:AT769" si="1541">IF(ISERROR((N769/O769-1)*100),"n/a",(N769/O769-1)*100)</f>
        <v>0</v>
      </c>
      <c r="AK769" s="417">
        <f t="shared" si="1541"/>
        <v>0</v>
      </c>
      <c r="AL769" s="417">
        <f t="shared" si="1541"/>
        <v>0</v>
      </c>
      <c r="AM769" s="417">
        <f t="shared" si="1541"/>
        <v>-39.62220149</v>
      </c>
      <c r="AN769" s="417">
        <f t="shared" si="1541"/>
        <v>319.9118655</v>
      </c>
      <c r="AO769" s="417">
        <f t="shared" si="1541"/>
        <v>95.00318269</v>
      </c>
      <c r="AP769" s="417">
        <f t="shared" si="1541"/>
        <v>100</v>
      </c>
      <c r="AQ769" s="417" t="str">
        <f t="shared" si="1541"/>
        <v>n/a</v>
      </c>
      <c r="AR769" s="417" t="str">
        <f t="shared" si="1541"/>
        <v>n/a</v>
      </c>
      <c r="AS769" s="417" t="str">
        <f t="shared" si="1541"/>
        <v>n/a</v>
      </c>
      <c r="AT769" s="417" t="str">
        <f t="shared" si="1541"/>
        <v>n/a</v>
      </c>
      <c r="AU769" s="319">
        <f t="shared" si="9"/>
        <v>34.8939921</v>
      </c>
      <c r="AV769" s="320">
        <f t="shared" si="10"/>
        <v>83.45639469</v>
      </c>
    </row>
    <row r="770" ht="12.75" customHeight="1">
      <c r="A770" s="267" t="s">
        <v>1126</v>
      </c>
      <c r="B770" s="55" t="s">
        <v>1127</v>
      </c>
      <c r="C770" s="292">
        <v>1.75</v>
      </c>
      <c r="D770" s="310">
        <v>1.05</v>
      </c>
      <c r="E770" s="316">
        <v>0.35</v>
      </c>
      <c r="F770" s="309">
        <v>0.31</v>
      </c>
      <c r="G770" s="309">
        <v>0.29</v>
      </c>
      <c r="H770" s="309">
        <v>0.27</v>
      </c>
      <c r="I770" s="309">
        <v>0.25</v>
      </c>
      <c r="J770" s="322" t="s">
        <v>2154</v>
      </c>
      <c r="K770" s="309">
        <v>0.23</v>
      </c>
      <c r="L770" s="323">
        <v>0.21</v>
      </c>
      <c r="M770" s="322"/>
      <c r="N770" s="356">
        <v>0.2</v>
      </c>
      <c r="O770" s="356">
        <v>0.19</v>
      </c>
      <c r="P770" s="324">
        <v>0.18</v>
      </c>
      <c r="Q770" s="324">
        <v>0.16</v>
      </c>
      <c r="R770" s="324">
        <v>0.13</v>
      </c>
      <c r="S770" s="324">
        <v>0.11</v>
      </c>
      <c r="T770" s="324">
        <v>0.1</v>
      </c>
      <c r="U770" s="325">
        <v>0.08</v>
      </c>
      <c r="V770" s="325">
        <v>0.08</v>
      </c>
      <c r="W770" s="325">
        <v>0.08</v>
      </c>
      <c r="X770" s="325">
        <v>0.08</v>
      </c>
      <c r="Y770" s="325">
        <v>0.08</v>
      </c>
      <c r="Z770" s="316">
        <f t="shared" si="3"/>
        <v>6.18</v>
      </c>
      <c r="AA770" s="317">
        <f t="shared" si="405"/>
        <v>66.66666667</v>
      </c>
      <c r="AB770" s="317">
        <f t="shared" ref="AB770:AF770" si="1542">IF(ISERROR((D770/E770-1)*100),"n/a",(D770/E770-1)*100)</f>
        <v>200</v>
      </c>
      <c r="AC770" s="418">
        <f t="shared" si="1542"/>
        <v>12.90322581</v>
      </c>
      <c r="AD770" s="418">
        <f t="shared" si="1542"/>
        <v>6.896551724</v>
      </c>
      <c r="AE770" s="418">
        <f t="shared" si="1542"/>
        <v>7.407407407</v>
      </c>
      <c r="AF770" s="418">
        <f t="shared" si="1542"/>
        <v>8</v>
      </c>
      <c r="AG770" s="418">
        <f t="shared" si="870"/>
        <v>8.695652174</v>
      </c>
      <c r="AH770" s="418">
        <f t="shared" si="871"/>
        <v>9.523809524</v>
      </c>
      <c r="AI770" s="419">
        <f t="shared" si="872"/>
        <v>5</v>
      </c>
      <c r="AJ770" s="420">
        <f t="shared" ref="AJ770:AT770" si="1543">IF(ISERROR((N770/O770-1)*100),"n/a",(N770/O770-1)*100)</f>
        <v>5.263157895</v>
      </c>
      <c r="AK770" s="419">
        <f t="shared" si="1543"/>
        <v>5.555555556</v>
      </c>
      <c r="AL770" s="419">
        <f t="shared" si="1543"/>
        <v>12.5</v>
      </c>
      <c r="AM770" s="419">
        <f t="shared" si="1543"/>
        <v>23.07692308</v>
      </c>
      <c r="AN770" s="419">
        <f t="shared" si="1543"/>
        <v>18.18181818</v>
      </c>
      <c r="AO770" s="419">
        <f t="shared" si="1543"/>
        <v>10</v>
      </c>
      <c r="AP770" s="419">
        <f t="shared" si="1543"/>
        <v>25</v>
      </c>
      <c r="AQ770" s="419">
        <f t="shared" si="1543"/>
        <v>0</v>
      </c>
      <c r="AR770" s="419">
        <f t="shared" si="1543"/>
        <v>0</v>
      </c>
      <c r="AS770" s="419">
        <f t="shared" si="1543"/>
        <v>0</v>
      </c>
      <c r="AT770" s="419">
        <f t="shared" si="1543"/>
        <v>0</v>
      </c>
      <c r="AU770" s="319">
        <f t="shared" si="9"/>
        <v>21.2335384</v>
      </c>
      <c r="AV770" s="320">
        <f t="shared" si="10"/>
        <v>44.57658222</v>
      </c>
    </row>
    <row r="771" ht="12.75" customHeight="1">
      <c r="A771" s="258" t="s">
        <v>479</v>
      </c>
      <c r="B771" s="55" t="s">
        <v>480</v>
      </c>
      <c r="C771" s="292">
        <v>0.357379</v>
      </c>
      <c r="D771" s="310">
        <v>0.34696955415213493</v>
      </c>
      <c r="E771" s="324">
        <v>0.3393345272881515</v>
      </c>
      <c r="F771" s="292">
        <v>0.3246531673083926</v>
      </c>
      <c r="G771" s="292">
        <v>0.2979450741262902</v>
      </c>
      <c r="H771" s="292">
        <v>0.2660436238206965</v>
      </c>
      <c r="I771" s="292">
        <v>0.2582947804084432</v>
      </c>
      <c r="J771" s="412">
        <v>0.0</v>
      </c>
      <c r="K771" s="292">
        <v>0.250771631464508</v>
      </c>
      <c r="L771" s="292">
        <v>0.24525335434996057</v>
      </c>
      <c r="M771" s="412">
        <v>0.0</v>
      </c>
      <c r="N771" s="324">
        <v>0.238110052766952</v>
      </c>
      <c r="O771" s="324">
        <v>0.23117480851160388</v>
      </c>
      <c r="P771" s="324">
        <v>0.22444156166175097</v>
      </c>
      <c r="Q771" s="324">
        <v>0.21790442879781646</v>
      </c>
      <c r="R771" s="324">
        <v>0.21155769786195808</v>
      </c>
      <c r="S771" s="324">
        <v>0.20539582316694924</v>
      </c>
      <c r="T771" s="324">
        <v>0.1994134205504361</v>
      </c>
      <c r="U771" s="324">
        <v>0.1936052626703264</v>
      </c>
      <c r="V771" s="324">
        <v>0.18796627443721026</v>
      </c>
      <c r="W771" s="324">
        <v>0.18249152857981557</v>
      </c>
      <c r="X771" s="324">
        <v>0.17717624133962662</v>
      </c>
      <c r="Y771" s="324">
        <v>0.17201576829089935</v>
      </c>
      <c r="Z771" s="316">
        <f t="shared" si="3"/>
        <v>5.127897582</v>
      </c>
      <c r="AA771" s="317">
        <f t="shared" si="405"/>
        <v>3.000103532</v>
      </c>
      <c r="AB771" s="317">
        <f t="shared" ref="AB771:AF771" si="1544">IF(ISERROR((D771/E771-1)*100),"n/a",(D771/E771-1)*100)</f>
        <v>2.25</v>
      </c>
      <c r="AC771" s="418">
        <f t="shared" si="1544"/>
        <v>4.522167488</v>
      </c>
      <c r="AD771" s="418">
        <f t="shared" si="1544"/>
        <v>8.964099595</v>
      </c>
      <c r="AE771" s="418">
        <f t="shared" si="1544"/>
        <v>11.9910599</v>
      </c>
      <c r="AF771" s="418">
        <f t="shared" si="1544"/>
        <v>3</v>
      </c>
      <c r="AG771" s="418">
        <f t="shared" si="870"/>
        <v>3</v>
      </c>
      <c r="AH771" s="418">
        <f t="shared" si="871"/>
        <v>2.25003125</v>
      </c>
      <c r="AI771" s="419">
        <f t="shared" si="872"/>
        <v>3</v>
      </c>
      <c r="AJ771" s="420">
        <f t="shared" ref="AJ771:AT771" si="1545">IF(ISERROR((N771/O771-1)*100),"n/a",(N771/O771-1)*100)</f>
        <v>3</v>
      </c>
      <c r="AK771" s="419">
        <f t="shared" si="1545"/>
        <v>3</v>
      </c>
      <c r="AL771" s="419">
        <f t="shared" si="1545"/>
        <v>3</v>
      </c>
      <c r="AM771" s="419">
        <f t="shared" si="1545"/>
        <v>3</v>
      </c>
      <c r="AN771" s="419">
        <f t="shared" si="1545"/>
        <v>3</v>
      </c>
      <c r="AO771" s="419">
        <f t="shared" si="1545"/>
        <v>3</v>
      </c>
      <c r="AP771" s="419">
        <f t="shared" si="1545"/>
        <v>3</v>
      </c>
      <c r="AQ771" s="419">
        <f t="shared" si="1545"/>
        <v>3</v>
      </c>
      <c r="AR771" s="419">
        <f t="shared" si="1545"/>
        <v>3</v>
      </c>
      <c r="AS771" s="419">
        <f t="shared" si="1545"/>
        <v>3</v>
      </c>
      <c r="AT771" s="419">
        <f t="shared" si="1545"/>
        <v>3</v>
      </c>
      <c r="AU771" s="319">
        <f t="shared" si="9"/>
        <v>3.748873088</v>
      </c>
      <c r="AV771" s="320">
        <f t="shared" si="10"/>
        <v>2.391161039</v>
      </c>
    </row>
    <row r="772" ht="12.75" customHeight="1">
      <c r="A772" s="258" t="s">
        <v>483</v>
      </c>
      <c r="B772" s="55" t="s">
        <v>484</v>
      </c>
      <c r="C772" s="292">
        <v>1.44</v>
      </c>
      <c r="D772" s="310">
        <v>1.385</v>
      </c>
      <c r="E772" s="324">
        <v>1.38</v>
      </c>
      <c r="F772" s="292">
        <v>1.36</v>
      </c>
      <c r="G772" s="292">
        <v>1.34</v>
      </c>
      <c r="H772" s="292">
        <v>1.32</v>
      </c>
      <c r="I772" s="292">
        <v>1.3</v>
      </c>
      <c r="J772" s="412"/>
      <c r="K772" s="292">
        <v>1.28</v>
      </c>
      <c r="L772" s="292">
        <v>1.24</v>
      </c>
      <c r="M772" s="412"/>
      <c r="N772" s="324">
        <v>1.16</v>
      </c>
      <c r="O772" s="324">
        <v>1.12</v>
      </c>
      <c r="P772" s="324">
        <v>1.08</v>
      </c>
      <c r="Q772" s="324">
        <v>0.98</v>
      </c>
      <c r="R772" s="324">
        <v>0.88</v>
      </c>
      <c r="S772" s="324">
        <v>0.79</v>
      </c>
      <c r="T772" s="324">
        <v>0.755</v>
      </c>
      <c r="U772" s="324">
        <v>0.725</v>
      </c>
      <c r="V772" s="324">
        <v>0.705</v>
      </c>
      <c r="W772" s="325">
        <v>0.7</v>
      </c>
      <c r="X772" s="324">
        <v>0.685</v>
      </c>
      <c r="Y772" s="324">
        <v>0.6575</v>
      </c>
      <c r="Z772" s="316">
        <f t="shared" si="3"/>
        <v>22.2825</v>
      </c>
      <c r="AA772" s="317">
        <f t="shared" si="405"/>
        <v>3.971119134</v>
      </c>
      <c r="AB772" s="317">
        <f t="shared" ref="AB772:AF772" si="1546">IF(ISERROR((D772/E772-1)*100),"n/a",(D772/E772-1)*100)</f>
        <v>0.3623188406</v>
      </c>
      <c r="AC772" s="418">
        <f t="shared" si="1546"/>
        <v>1.470588235</v>
      </c>
      <c r="AD772" s="418">
        <f t="shared" si="1546"/>
        <v>1.492537313</v>
      </c>
      <c r="AE772" s="418">
        <f t="shared" si="1546"/>
        <v>1.515151515</v>
      </c>
      <c r="AF772" s="418">
        <f t="shared" si="1546"/>
        <v>1.538461538</v>
      </c>
      <c r="AG772" s="418">
        <f t="shared" si="870"/>
        <v>1.5625</v>
      </c>
      <c r="AH772" s="418">
        <f t="shared" si="871"/>
        <v>3.225806452</v>
      </c>
      <c r="AI772" s="419">
        <f t="shared" si="872"/>
        <v>6.896551724</v>
      </c>
      <c r="AJ772" s="420">
        <f t="shared" ref="AJ772:AT772" si="1547">IF(ISERROR((N772/O772-1)*100),"n/a",(N772/O772-1)*100)</f>
        <v>3.571428571</v>
      </c>
      <c r="AK772" s="419">
        <f t="shared" si="1547"/>
        <v>3.703703704</v>
      </c>
      <c r="AL772" s="419">
        <f t="shared" si="1547"/>
        <v>10.20408163</v>
      </c>
      <c r="AM772" s="419">
        <f t="shared" si="1547"/>
        <v>11.36363636</v>
      </c>
      <c r="AN772" s="419">
        <f t="shared" si="1547"/>
        <v>11.39240506</v>
      </c>
      <c r="AO772" s="419">
        <f t="shared" si="1547"/>
        <v>4.635761589</v>
      </c>
      <c r="AP772" s="419">
        <f t="shared" si="1547"/>
        <v>4.137931034</v>
      </c>
      <c r="AQ772" s="419">
        <f t="shared" si="1547"/>
        <v>2.836879433</v>
      </c>
      <c r="AR772" s="419">
        <f t="shared" si="1547"/>
        <v>0.7142857143</v>
      </c>
      <c r="AS772" s="419">
        <f t="shared" si="1547"/>
        <v>2.189781022</v>
      </c>
      <c r="AT772" s="419">
        <f t="shared" si="1547"/>
        <v>4.182509506</v>
      </c>
      <c r="AU772" s="319">
        <f t="shared" si="9"/>
        <v>4.048371919</v>
      </c>
      <c r="AV772" s="320">
        <f t="shared" si="10"/>
        <v>3.376011091</v>
      </c>
    </row>
    <row r="773" ht="12.75" customHeight="1">
      <c r="A773" s="416" t="s">
        <v>1129</v>
      </c>
      <c r="B773" s="55" t="s">
        <v>1130</v>
      </c>
      <c r="C773" s="292">
        <v>0.64</v>
      </c>
      <c r="D773" s="310">
        <v>0.52</v>
      </c>
      <c r="E773" s="324">
        <v>0.48</v>
      </c>
      <c r="F773" s="352">
        <v>0.44</v>
      </c>
      <c r="G773" s="292">
        <v>0.42</v>
      </c>
      <c r="H773" s="292">
        <v>0.35</v>
      </c>
      <c r="I773" s="292">
        <v>0.25</v>
      </c>
      <c r="J773" s="412"/>
      <c r="K773" s="292">
        <v>0.2</v>
      </c>
      <c r="L773" s="292">
        <v>0.17</v>
      </c>
      <c r="M773" s="412"/>
      <c r="N773" s="325">
        <v>0.16</v>
      </c>
      <c r="O773" s="324">
        <v>0.16</v>
      </c>
      <c r="P773" s="324">
        <v>0.15</v>
      </c>
      <c r="Q773" s="324">
        <v>0.125</v>
      </c>
      <c r="R773" s="324">
        <v>0.10668</v>
      </c>
      <c r="S773" s="324">
        <v>0.08334</v>
      </c>
      <c r="T773" s="325">
        <v>0.08</v>
      </c>
      <c r="U773" s="325">
        <v>0.08</v>
      </c>
      <c r="V773" s="325">
        <v>0.12</v>
      </c>
      <c r="W773" s="325">
        <v>0.24</v>
      </c>
      <c r="X773" s="324">
        <v>0.24</v>
      </c>
      <c r="Y773" s="324">
        <v>0.23001</v>
      </c>
      <c r="Z773" s="316">
        <f t="shared" si="3"/>
        <v>5.24503</v>
      </c>
      <c r="AA773" s="317">
        <f t="shared" si="405"/>
        <v>23.07692308</v>
      </c>
      <c r="AB773" s="317">
        <f t="shared" ref="AB773:AF773" si="1548">IF(ISERROR((D773/E773-1)*100),"n/a",(D773/E773-1)*100)</f>
        <v>8.333333333</v>
      </c>
      <c r="AC773" s="418">
        <f t="shared" si="1548"/>
        <v>9.090909091</v>
      </c>
      <c r="AD773" s="418">
        <f t="shared" si="1548"/>
        <v>4.761904762</v>
      </c>
      <c r="AE773" s="418">
        <f t="shared" si="1548"/>
        <v>20</v>
      </c>
      <c r="AF773" s="418">
        <f t="shared" si="1548"/>
        <v>40</v>
      </c>
      <c r="AG773" s="418">
        <f t="shared" si="870"/>
        <v>25</v>
      </c>
      <c r="AH773" s="418">
        <f t="shared" si="871"/>
        <v>17.64705882</v>
      </c>
      <c r="AI773" s="419">
        <f t="shared" si="872"/>
        <v>6.25</v>
      </c>
      <c r="AJ773" s="420">
        <f t="shared" ref="AJ773:AT773" si="1549">IF(ISERROR((N773/O773-1)*100),"n/a",(N773/O773-1)*100)</f>
        <v>0</v>
      </c>
      <c r="AK773" s="419">
        <f t="shared" si="1549"/>
        <v>6.666666667</v>
      </c>
      <c r="AL773" s="419">
        <f t="shared" si="1549"/>
        <v>20</v>
      </c>
      <c r="AM773" s="419">
        <f t="shared" si="1549"/>
        <v>17.17285339</v>
      </c>
      <c r="AN773" s="419">
        <f t="shared" si="1549"/>
        <v>28.00575954</v>
      </c>
      <c r="AO773" s="419">
        <f t="shared" si="1549"/>
        <v>4.175</v>
      </c>
      <c r="AP773" s="419">
        <f t="shared" si="1549"/>
        <v>0</v>
      </c>
      <c r="AQ773" s="419">
        <f t="shared" si="1549"/>
        <v>-33.33333333</v>
      </c>
      <c r="AR773" s="419">
        <f t="shared" si="1549"/>
        <v>-50</v>
      </c>
      <c r="AS773" s="419">
        <f t="shared" si="1549"/>
        <v>0</v>
      </c>
      <c r="AT773" s="419">
        <f t="shared" si="1549"/>
        <v>4.343289422</v>
      </c>
      <c r="AU773" s="319">
        <f t="shared" si="9"/>
        <v>7.559518239</v>
      </c>
      <c r="AV773" s="320">
        <f t="shared" si="10"/>
        <v>20.14544987</v>
      </c>
    </row>
    <row r="774" ht="12.75" customHeight="1">
      <c r="A774" s="267" t="s">
        <v>1421</v>
      </c>
      <c r="B774" s="258" t="s">
        <v>1422</v>
      </c>
      <c r="C774" s="292">
        <v>0.99</v>
      </c>
      <c r="D774" s="310">
        <v>0.9</v>
      </c>
      <c r="E774" s="324">
        <v>0.8200000000000001</v>
      </c>
      <c r="F774" s="292">
        <v>0.76</v>
      </c>
      <c r="G774" s="292">
        <v>0.64</v>
      </c>
      <c r="H774" s="292">
        <v>0.54</v>
      </c>
      <c r="I774" s="292">
        <v>0.5</v>
      </c>
      <c r="J774" s="412"/>
      <c r="K774" s="292">
        <v>0.44</v>
      </c>
      <c r="L774" s="292">
        <v>0.3</v>
      </c>
      <c r="M774" s="412"/>
      <c r="N774" s="325">
        <v>0.0</v>
      </c>
      <c r="O774" s="325">
        <v>0.0</v>
      </c>
      <c r="P774" s="325">
        <v>0.0</v>
      </c>
      <c r="Q774" s="325">
        <v>0.0</v>
      </c>
      <c r="R774" s="325">
        <v>0.0</v>
      </c>
      <c r="S774" s="325">
        <v>0.0</v>
      </c>
      <c r="T774" s="325">
        <v>0.0</v>
      </c>
      <c r="U774" s="325">
        <v>0.0</v>
      </c>
      <c r="V774" s="325">
        <v>0.0</v>
      </c>
      <c r="W774" s="325">
        <v>0.0</v>
      </c>
      <c r="X774" s="325">
        <v>0.0</v>
      </c>
      <c r="Y774" s="325">
        <v>0.0</v>
      </c>
      <c r="Z774" s="316">
        <f t="shared" si="3"/>
        <v>5.89</v>
      </c>
      <c r="AA774" s="317">
        <f t="shared" si="405"/>
        <v>10</v>
      </c>
      <c r="AB774" s="317">
        <f t="shared" ref="AB774:AF774" si="1550">IF(ISERROR((D774/E774-1)*100),"n/a",(D774/E774-1)*100)</f>
        <v>9.756097561</v>
      </c>
      <c r="AC774" s="418">
        <f t="shared" si="1550"/>
        <v>7.894736842</v>
      </c>
      <c r="AD774" s="418">
        <f t="shared" si="1550"/>
        <v>18.75</v>
      </c>
      <c r="AE774" s="418">
        <f t="shared" si="1550"/>
        <v>18.51851852</v>
      </c>
      <c r="AF774" s="418">
        <f t="shared" si="1550"/>
        <v>8</v>
      </c>
      <c r="AG774" s="418">
        <f t="shared" si="870"/>
        <v>13.63636364</v>
      </c>
      <c r="AH774" s="418">
        <f t="shared" si="871"/>
        <v>46.66666667</v>
      </c>
      <c r="AI774" s="419" t="str">
        <f t="shared" si="872"/>
        <v>n/a</v>
      </c>
      <c r="AJ774" s="420" t="str">
        <f t="shared" ref="AJ774:AT774" si="1551">IF(ISERROR((N774/O774-1)*100),"n/a",(N774/O774-1)*100)</f>
        <v>n/a</v>
      </c>
      <c r="AK774" s="419" t="str">
        <f t="shared" si="1551"/>
        <v>n/a</v>
      </c>
      <c r="AL774" s="419" t="str">
        <f t="shared" si="1551"/>
        <v>n/a</v>
      </c>
      <c r="AM774" s="419" t="str">
        <f t="shared" si="1551"/>
        <v>n/a</v>
      </c>
      <c r="AN774" s="419" t="str">
        <f t="shared" si="1551"/>
        <v>n/a</v>
      </c>
      <c r="AO774" s="419" t="str">
        <f t="shared" si="1551"/>
        <v>n/a</v>
      </c>
      <c r="AP774" s="419" t="str">
        <f t="shared" si="1551"/>
        <v>n/a</v>
      </c>
      <c r="AQ774" s="419" t="str">
        <f t="shared" si="1551"/>
        <v>n/a</v>
      </c>
      <c r="AR774" s="419" t="str">
        <f t="shared" si="1551"/>
        <v>n/a</v>
      </c>
      <c r="AS774" s="419" t="str">
        <f t="shared" si="1551"/>
        <v>n/a</v>
      </c>
      <c r="AT774" s="419" t="str">
        <f t="shared" si="1551"/>
        <v>n/a</v>
      </c>
      <c r="AU774" s="319">
        <f t="shared" si="9"/>
        <v>16.6527979</v>
      </c>
      <c r="AV774" s="320">
        <f t="shared" si="10"/>
        <v>12.87971331</v>
      </c>
    </row>
    <row r="775" ht="12.75" customHeight="1">
      <c r="A775" s="267" t="s">
        <v>486</v>
      </c>
      <c r="B775" s="55" t="s">
        <v>487</v>
      </c>
      <c r="C775" s="292">
        <v>3.04</v>
      </c>
      <c r="D775" s="310">
        <v>2.8</v>
      </c>
      <c r="E775" s="324">
        <v>2.28</v>
      </c>
      <c r="F775" s="292">
        <v>2.16</v>
      </c>
      <c r="G775" s="292">
        <v>2.08</v>
      </c>
      <c r="H775" s="292">
        <v>1.76</v>
      </c>
      <c r="I775" s="292">
        <v>1.52</v>
      </c>
      <c r="J775" s="412"/>
      <c r="K775" s="292">
        <v>1.36</v>
      </c>
      <c r="L775" s="292">
        <v>1.24</v>
      </c>
      <c r="M775" s="412"/>
      <c r="N775" s="324">
        <v>1.08</v>
      </c>
      <c r="O775" s="324">
        <v>1.0</v>
      </c>
      <c r="P775" s="324">
        <v>0.96</v>
      </c>
      <c r="Q775" s="324">
        <v>0.68</v>
      </c>
      <c r="R775" s="324">
        <v>0.56</v>
      </c>
      <c r="S775" s="324">
        <v>0.46</v>
      </c>
      <c r="T775" s="324">
        <v>0.38</v>
      </c>
      <c r="U775" s="324">
        <v>0.34</v>
      </c>
      <c r="V775" s="324">
        <v>0.32</v>
      </c>
      <c r="W775" s="324">
        <v>0.3</v>
      </c>
      <c r="X775" s="324">
        <v>0.26</v>
      </c>
      <c r="Y775" s="324">
        <v>0.2</v>
      </c>
      <c r="Z775" s="316">
        <f t="shared" si="3"/>
        <v>24.78</v>
      </c>
      <c r="AA775" s="317">
        <f t="shared" si="405"/>
        <v>8.571428571</v>
      </c>
      <c r="AB775" s="317">
        <f t="shared" ref="AB775:AF775" si="1552">IF(ISERROR((D775/E775-1)*100),"n/a",(D775/E775-1)*100)</f>
        <v>22.80701754</v>
      </c>
      <c r="AC775" s="418">
        <f t="shared" si="1552"/>
        <v>5.555555556</v>
      </c>
      <c r="AD775" s="418">
        <f t="shared" si="1552"/>
        <v>3.846153846</v>
      </c>
      <c r="AE775" s="418">
        <f t="shared" si="1552"/>
        <v>18.18181818</v>
      </c>
      <c r="AF775" s="418">
        <f t="shared" si="1552"/>
        <v>15.78947368</v>
      </c>
      <c r="AG775" s="418">
        <f t="shared" si="870"/>
        <v>11.76470588</v>
      </c>
      <c r="AH775" s="418">
        <f t="shared" si="871"/>
        <v>9.677419355</v>
      </c>
      <c r="AI775" s="419">
        <f t="shared" si="872"/>
        <v>14.81481481</v>
      </c>
      <c r="AJ775" s="420">
        <f t="shared" ref="AJ775:AT775" si="1553">IF(ISERROR((N775/O775-1)*100),"n/a",(N775/O775-1)*100)</f>
        <v>8</v>
      </c>
      <c r="AK775" s="419">
        <f t="shared" si="1553"/>
        <v>4.166666667</v>
      </c>
      <c r="AL775" s="419">
        <f t="shared" si="1553"/>
        <v>41.17647059</v>
      </c>
      <c r="AM775" s="419">
        <f t="shared" si="1553"/>
        <v>21.42857143</v>
      </c>
      <c r="AN775" s="419">
        <f t="shared" si="1553"/>
        <v>21.73913043</v>
      </c>
      <c r="AO775" s="419">
        <f t="shared" si="1553"/>
        <v>21.05263158</v>
      </c>
      <c r="AP775" s="419">
        <f t="shared" si="1553"/>
        <v>11.76470588</v>
      </c>
      <c r="AQ775" s="419">
        <f t="shared" si="1553"/>
        <v>6.25</v>
      </c>
      <c r="AR775" s="419">
        <f t="shared" si="1553"/>
        <v>6.666666667</v>
      </c>
      <c r="AS775" s="419">
        <f t="shared" si="1553"/>
        <v>15.38461538</v>
      </c>
      <c r="AT775" s="419">
        <f t="shared" si="1553"/>
        <v>30</v>
      </c>
      <c r="AU775" s="319">
        <f t="shared" si="9"/>
        <v>14.9318923</v>
      </c>
      <c r="AV775" s="320">
        <f t="shared" si="10"/>
        <v>9.519882521</v>
      </c>
    </row>
    <row r="776" ht="12.75" customHeight="1">
      <c r="A776" s="267" t="s">
        <v>1645</v>
      </c>
      <c r="B776" s="55" t="s">
        <v>1646</v>
      </c>
      <c r="C776" s="292">
        <v>1.0</v>
      </c>
      <c r="D776" s="310">
        <v>0.88</v>
      </c>
      <c r="E776" s="324">
        <v>0.8</v>
      </c>
      <c r="F776" s="292">
        <v>0.72</v>
      </c>
      <c r="G776" s="292">
        <v>0.6</v>
      </c>
      <c r="H776" s="292">
        <v>0.4</v>
      </c>
      <c r="I776" s="292">
        <v>0.1</v>
      </c>
      <c r="J776" s="412"/>
      <c r="K776" s="352">
        <v>0.0</v>
      </c>
      <c r="L776" s="352">
        <v>0.0</v>
      </c>
      <c r="M776" s="412"/>
      <c r="N776" s="325">
        <v>0.0</v>
      </c>
      <c r="O776" s="325">
        <v>0.0</v>
      </c>
      <c r="P776" s="325">
        <v>0.0</v>
      </c>
      <c r="Q776" s="325">
        <v>0.0</v>
      </c>
      <c r="R776" s="325">
        <v>0.0</v>
      </c>
      <c r="S776" s="325">
        <v>0.0</v>
      </c>
      <c r="T776" s="325">
        <v>0.0</v>
      </c>
      <c r="U776" s="325">
        <v>0.0</v>
      </c>
      <c r="V776" s="325">
        <v>0.0</v>
      </c>
      <c r="W776" s="325">
        <v>0.0</v>
      </c>
      <c r="X776" s="325">
        <v>0.0</v>
      </c>
      <c r="Y776" s="325">
        <v>0.0</v>
      </c>
      <c r="Z776" s="316">
        <f t="shared" si="3"/>
        <v>4.5</v>
      </c>
      <c r="AA776" s="317">
        <f t="shared" si="405"/>
        <v>13.63636364</v>
      </c>
      <c r="AB776" s="317">
        <f t="shared" ref="AB776:AF776" si="1554">IF(ISERROR((D776/E776-1)*100),"n/a",(D776/E776-1)*100)</f>
        <v>10</v>
      </c>
      <c r="AC776" s="418">
        <f t="shared" si="1554"/>
        <v>11.11111111</v>
      </c>
      <c r="AD776" s="418">
        <f t="shared" si="1554"/>
        <v>20</v>
      </c>
      <c r="AE776" s="418">
        <f t="shared" si="1554"/>
        <v>50</v>
      </c>
      <c r="AF776" s="418">
        <f t="shared" si="1554"/>
        <v>300</v>
      </c>
      <c r="AG776" s="418" t="str">
        <f t="shared" si="870"/>
        <v>n/a</v>
      </c>
      <c r="AH776" s="418" t="str">
        <f t="shared" si="871"/>
        <v>n/a</v>
      </c>
      <c r="AI776" s="419" t="str">
        <f t="shared" si="872"/>
        <v>n/a</v>
      </c>
      <c r="AJ776" s="420" t="str">
        <f t="shared" ref="AJ776:AT776" si="1555">IF(ISERROR((N776/O776-1)*100),"n/a",(N776/O776-1)*100)</f>
        <v>n/a</v>
      </c>
      <c r="AK776" s="419" t="str">
        <f t="shared" si="1555"/>
        <v>n/a</v>
      </c>
      <c r="AL776" s="419" t="str">
        <f t="shared" si="1555"/>
        <v>n/a</v>
      </c>
      <c r="AM776" s="419" t="str">
        <f t="shared" si="1555"/>
        <v>n/a</v>
      </c>
      <c r="AN776" s="419" t="str">
        <f t="shared" si="1555"/>
        <v>n/a</v>
      </c>
      <c r="AO776" s="419" t="str">
        <f t="shared" si="1555"/>
        <v>n/a</v>
      </c>
      <c r="AP776" s="419" t="str">
        <f t="shared" si="1555"/>
        <v>n/a</v>
      </c>
      <c r="AQ776" s="419" t="str">
        <f t="shared" si="1555"/>
        <v>n/a</v>
      </c>
      <c r="AR776" s="419" t="str">
        <f t="shared" si="1555"/>
        <v>n/a</v>
      </c>
      <c r="AS776" s="419" t="str">
        <f t="shared" si="1555"/>
        <v>n/a</v>
      </c>
      <c r="AT776" s="419" t="str">
        <f t="shared" si="1555"/>
        <v>n/a</v>
      </c>
      <c r="AU776" s="319">
        <f t="shared" si="9"/>
        <v>67.45791246</v>
      </c>
      <c r="AV776" s="320">
        <f t="shared" si="10"/>
        <v>114.8964642</v>
      </c>
    </row>
    <row r="777" ht="12.75" customHeight="1">
      <c r="A777" s="267" t="s">
        <v>1132</v>
      </c>
      <c r="B777" s="55" t="s">
        <v>1133</v>
      </c>
      <c r="C777" s="292">
        <v>3.23</v>
      </c>
      <c r="D777" s="310">
        <v>3.03</v>
      </c>
      <c r="E777" s="324">
        <v>2.83</v>
      </c>
      <c r="F777" s="292">
        <v>2.62</v>
      </c>
      <c r="G777" s="292">
        <v>2.38</v>
      </c>
      <c r="H777" s="292">
        <v>2.15</v>
      </c>
      <c r="I777" s="292">
        <v>1.96</v>
      </c>
      <c r="J777" s="412"/>
      <c r="K777" s="292">
        <v>1.79</v>
      </c>
      <c r="L777" s="292">
        <v>1.59</v>
      </c>
      <c r="M777" s="412"/>
      <c r="N777" s="324">
        <v>1.41</v>
      </c>
      <c r="O777" s="324">
        <v>1.23</v>
      </c>
      <c r="P777" s="324">
        <v>1.19</v>
      </c>
      <c r="Q777" s="324">
        <v>1.13</v>
      </c>
      <c r="R777" s="324">
        <v>1.01</v>
      </c>
      <c r="S777" s="324">
        <v>0.91</v>
      </c>
      <c r="T777" s="325">
        <v>0.87</v>
      </c>
      <c r="U777" s="325">
        <v>1.16</v>
      </c>
      <c r="V777" s="324">
        <v>1.16</v>
      </c>
      <c r="W777" s="324">
        <v>1.12</v>
      </c>
      <c r="X777" s="324">
        <v>1.08</v>
      </c>
      <c r="Y777" s="324">
        <v>1.04</v>
      </c>
      <c r="Z777" s="316">
        <f t="shared" si="3"/>
        <v>34.89</v>
      </c>
      <c r="AA777" s="317">
        <f t="shared" si="405"/>
        <v>6.600660066</v>
      </c>
      <c r="AB777" s="317">
        <f t="shared" ref="AB777:AF777" si="1556">IF(ISERROR((D777/E777-1)*100),"n/a",(D777/E777-1)*100)</f>
        <v>7.067137809</v>
      </c>
      <c r="AC777" s="418">
        <f t="shared" si="1556"/>
        <v>8.015267176</v>
      </c>
      <c r="AD777" s="418">
        <f t="shared" si="1556"/>
        <v>10.08403361</v>
      </c>
      <c r="AE777" s="418">
        <f t="shared" si="1556"/>
        <v>10.69767442</v>
      </c>
      <c r="AF777" s="418">
        <f t="shared" si="1556"/>
        <v>9.693877551</v>
      </c>
      <c r="AG777" s="418">
        <f t="shared" si="870"/>
        <v>9.497206704</v>
      </c>
      <c r="AH777" s="418">
        <f t="shared" si="871"/>
        <v>12.57861635</v>
      </c>
      <c r="AI777" s="419">
        <f t="shared" si="872"/>
        <v>12.76595745</v>
      </c>
      <c r="AJ777" s="420">
        <f t="shared" ref="AJ777:AT777" si="1557">IF(ISERROR((N777/O777-1)*100),"n/a",(N777/O777-1)*100)</f>
        <v>14.63414634</v>
      </c>
      <c r="AK777" s="419">
        <f t="shared" si="1557"/>
        <v>3.361344538</v>
      </c>
      <c r="AL777" s="419">
        <f t="shared" si="1557"/>
        <v>5.309734513</v>
      </c>
      <c r="AM777" s="419">
        <f t="shared" si="1557"/>
        <v>11.88118812</v>
      </c>
      <c r="AN777" s="419">
        <f t="shared" si="1557"/>
        <v>10.98901099</v>
      </c>
      <c r="AO777" s="419">
        <f t="shared" si="1557"/>
        <v>4.597701149</v>
      </c>
      <c r="AP777" s="419">
        <f t="shared" si="1557"/>
        <v>-25</v>
      </c>
      <c r="AQ777" s="419">
        <f t="shared" si="1557"/>
        <v>0</v>
      </c>
      <c r="AR777" s="419">
        <f t="shared" si="1557"/>
        <v>3.571428571</v>
      </c>
      <c r="AS777" s="419">
        <f t="shared" si="1557"/>
        <v>3.703703704</v>
      </c>
      <c r="AT777" s="419">
        <f t="shared" si="1557"/>
        <v>3.846153846</v>
      </c>
      <c r="AU777" s="319">
        <f t="shared" si="9"/>
        <v>6.194742145</v>
      </c>
      <c r="AV777" s="320">
        <f t="shared" si="10"/>
        <v>8.318413025</v>
      </c>
    </row>
    <row r="778" ht="12.75" customHeight="1">
      <c r="A778" s="267" t="s">
        <v>1647</v>
      </c>
      <c r="B778" s="55" t="s">
        <v>1648</v>
      </c>
      <c r="C778" s="292">
        <v>0.6</v>
      </c>
      <c r="D778" s="310">
        <v>0.52</v>
      </c>
      <c r="E778" s="324">
        <v>0.44</v>
      </c>
      <c r="F778" s="292">
        <v>0.34</v>
      </c>
      <c r="G778" s="292">
        <v>0.26</v>
      </c>
      <c r="H778" s="292">
        <v>0.18</v>
      </c>
      <c r="I778" s="292">
        <v>0.12</v>
      </c>
      <c r="J778" s="412"/>
      <c r="K778" s="352">
        <v>0.0</v>
      </c>
      <c r="L778" s="352">
        <v>0.0</v>
      </c>
      <c r="M778" s="412"/>
      <c r="N778" s="325">
        <v>0.01</v>
      </c>
      <c r="O778" s="325">
        <v>0.31</v>
      </c>
      <c r="P778" s="324">
        <v>0.44</v>
      </c>
      <c r="Q778" s="324">
        <v>0.38</v>
      </c>
      <c r="R778" s="324">
        <v>0.34</v>
      </c>
      <c r="S778" s="324">
        <v>0.31</v>
      </c>
      <c r="T778" s="324">
        <v>0.29</v>
      </c>
      <c r="U778" s="324">
        <v>0.26</v>
      </c>
      <c r="V778" s="324">
        <v>0.23</v>
      </c>
      <c r="W778" s="324">
        <v>0.21</v>
      </c>
      <c r="X778" s="324">
        <v>0.185</v>
      </c>
      <c r="Y778" s="324">
        <v>0.145</v>
      </c>
      <c r="Z778" s="316">
        <f t="shared" si="3"/>
        <v>5.57</v>
      </c>
      <c r="AA778" s="317">
        <f t="shared" si="405"/>
        <v>15.38461538</v>
      </c>
      <c r="AB778" s="317">
        <f t="shared" ref="AB778:AF778" si="1558">IF(ISERROR((D778/E778-1)*100),"n/a",(D778/E778-1)*100)</f>
        <v>18.18181818</v>
      </c>
      <c r="AC778" s="418">
        <f t="shared" si="1558"/>
        <v>29.41176471</v>
      </c>
      <c r="AD778" s="418">
        <f t="shared" si="1558"/>
        <v>30.76923077</v>
      </c>
      <c r="AE778" s="418">
        <f t="shared" si="1558"/>
        <v>44.44444444</v>
      </c>
      <c r="AF778" s="418">
        <f t="shared" si="1558"/>
        <v>50</v>
      </c>
      <c r="AG778" s="418" t="str">
        <f t="shared" si="870"/>
        <v>n/a</v>
      </c>
      <c r="AH778" s="418" t="str">
        <f t="shared" si="871"/>
        <v>n/a</v>
      </c>
      <c r="AI778" s="419">
        <f t="shared" si="872"/>
        <v>-100</v>
      </c>
      <c r="AJ778" s="420">
        <f t="shared" ref="AJ778:AT778" si="1559">IF(ISERROR((N778/O778-1)*100),"n/a",(N778/O778-1)*100)</f>
        <v>-96.77419355</v>
      </c>
      <c r="AK778" s="419">
        <f t="shared" si="1559"/>
        <v>-29.54545455</v>
      </c>
      <c r="AL778" s="419">
        <f t="shared" si="1559"/>
        <v>15.78947368</v>
      </c>
      <c r="AM778" s="419">
        <f t="shared" si="1559"/>
        <v>11.76470588</v>
      </c>
      <c r="AN778" s="419">
        <f t="shared" si="1559"/>
        <v>9.677419355</v>
      </c>
      <c r="AO778" s="419">
        <f t="shared" si="1559"/>
        <v>6.896551724</v>
      </c>
      <c r="AP778" s="419">
        <f t="shared" si="1559"/>
        <v>11.53846154</v>
      </c>
      <c r="AQ778" s="419">
        <f t="shared" si="1559"/>
        <v>13.04347826</v>
      </c>
      <c r="AR778" s="419">
        <f t="shared" si="1559"/>
        <v>9.523809524</v>
      </c>
      <c r="AS778" s="419">
        <f t="shared" si="1559"/>
        <v>13.51351351</v>
      </c>
      <c r="AT778" s="419">
        <f t="shared" si="1559"/>
        <v>27.5862069</v>
      </c>
      <c r="AU778" s="319">
        <f t="shared" si="9"/>
        <v>4.511435876</v>
      </c>
      <c r="AV778" s="320">
        <f t="shared" si="10"/>
        <v>41.01126843</v>
      </c>
    </row>
    <row r="779" ht="12.75" customHeight="1">
      <c r="A779" s="258" t="s">
        <v>1134</v>
      </c>
      <c r="B779" s="55" t="s">
        <v>1135</v>
      </c>
      <c r="C779" s="292">
        <v>1.36</v>
      </c>
      <c r="D779" s="310">
        <v>1.2</v>
      </c>
      <c r="E779" s="324">
        <v>1.05</v>
      </c>
      <c r="F779" s="292">
        <v>0.92</v>
      </c>
      <c r="G779" s="292">
        <v>0.76</v>
      </c>
      <c r="H779" s="292">
        <v>0.61</v>
      </c>
      <c r="I779" s="292">
        <v>0.49</v>
      </c>
      <c r="J779" s="412"/>
      <c r="K779" s="292">
        <v>0.36</v>
      </c>
      <c r="L779" s="292">
        <v>0.215</v>
      </c>
      <c r="M779" s="412"/>
      <c r="N779" s="324">
        <v>0.14</v>
      </c>
      <c r="O779" s="325">
        <v>0.0</v>
      </c>
      <c r="P779" s="325">
        <v>0.0</v>
      </c>
      <c r="Q779" s="325">
        <v>0.0</v>
      </c>
      <c r="R779" s="325">
        <v>0.0</v>
      </c>
      <c r="S779" s="325">
        <v>0.0</v>
      </c>
      <c r="T779" s="325">
        <v>0.0</v>
      </c>
      <c r="U779" s="325">
        <v>0.0</v>
      </c>
      <c r="V779" s="325">
        <v>0.0</v>
      </c>
      <c r="W779" s="325">
        <v>0.0</v>
      </c>
      <c r="X779" s="325">
        <v>0.0</v>
      </c>
      <c r="Y779" s="325">
        <v>0.0</v>
      </c>
      <c r="Z779" s="316">
        <f t="shared" si="3"/>
        <v>7.105</v>
      </c>
      <c r="AA779" s="317">
        <f t="shared" si="405"/>
        <v>13.33333333</v>
      </c>
      <c r="AB779" s="317">
        <f t="shared" ref="AB779:AF779" si="1560">IF(ISERROR((D779/E779-1)*100),"n/a",(D779/E779-1)*100)</f>
        <v>14.28571429</v>
      </c>
      <c r="AC779" s="418">
        <f t="shared" si="1560"/>
        <v>14.13043478</v>
      </c>
      <c r="AD779" s="418">
        <f t="shared" si="1560"/>
        <v>21.05263158</v>
      </c>
      <c r="AE779" s="418">
        <f t="shared" si="1560"/>
        <v>24.59016393</v>
      </c>
      <c r="AF779" s="418">
        <f t="shared" si="1560"/>
        <v>24.48979592</v>
      </c>
      <c r="AG779" s="418">
        <f t="shared" si="870"/>
        <v>36.11111111</v>
      </c>
      <c r="AH779" s="418">
        <f t="shared" si="871"/>
        <v>67.44186047</v>
      </c>
      <c r="AI779" s="419">
        <f t="shared" si="872"/>
        <v>53.57142857</v>
      </c>
      <c r="AJ779" s="420" t="str">
        <f t="shared" ref="AJ779:AT779" si="1561">IF(ISERROR((N779/O779-1)*100),"n/a",(N779/O779-1)*100)</f>
        <v>n/a</v>
      </c>
      <c r="AK779" s="419" t="str">
        <f t="shared" si="1561"/>
        <v>n/a</v>
      </c>
      <c r="AL779" s="419" t="str">
        <f t="shared" si="1561"/>
        <v>n/a</v>
      </c>
      <c r="AM779" s="419" t="str">
        <f t="shared" si="1561"/>
        <v>n/a</v>
      </c>
      <c r="AN779" s="419" t="str">
        <f t="shared" si="1561"/>
        <v>n/a</v>
      </c>
      <c r="AO779" s="419" t="str">
        <f t="shared" si="1561"/>
        <v>n/a</v>
      </c>
      <c r="AP779" s="419" t="str">
        <f t="shared" si="1561"/>
        <v>n/a</v>
      </c>
      <c r="AQ779" s="419" t="str">
        <f t="shared" si="1561"/>
        <v>n/a</v>
      </c>
      <c r="AR779" s="419" t="str">
        <f t="shared" si="1561"/>
        <v>n/a</v>
      </c>
      <c r="AS779" s="419" t="str">
        <f t="shared" si="1561"/>
        <v>n/a</v>
      </c>
      <c r="AT779" s="419" t="str">
        <f t="shared" si="1561"/>
        <v>n/a</v>
      </c>
      <c r="AU779" s="319">
        <f t="shared" si="9"/>
        <v>29.88960822</v>
      </c>
      <c r="AV779" s="320">
        <f t="shared" si="10"/>
        <v>19.07545836</v>
      </c>
    </row>
    <row r="780" ht="12.75" customHeight="1">
      <c r="A780" s="267" t="s">
        <v>1650</v>
      </c>
      <c r="B780" s="55" t="s">
        <v>1651</v>
      </c>
      <c r="C780" s="292">
        <v>1.545</v>
      </c>
      <c r="D780" s="310">
        <v>1.275</v>
      </c>
      <c r="E780" s="324">
        <v>0.975</v>
      </c>
      <c r="F780" s="292">
        <v>0.6</v>
      </c>
      <c r="G780" s="292">
        <v>0.45</v>
      </c>
      <c r="H780" s="292">
        <v>0.325</v>
      </c>
      <c r="I780" s="292">
        <v>0.225</v>
      </c>
      <c r="J780" s="412"/>
      <c r="K780" s="292">
        <v>0.17</v>
      </c>
      <c r="L780" s="352">
        <v>0.16</v>
      </c>
      <c r="M780" s="412"/>
      <c r="N780" s="325">
        <v>0.16</v>
      </c>
      <c r="O780" s="325">
        <v>0.16</v>
      </c>
      <c r="P780" s="325">
        <v>0.16</v>
      </c>
      <c r="Q780" s="325">
        <v>0.16</v>
      </c>
      <c r="R780" s="325">
        <v>0.16</v>
      </c>
      <c r="S780" s="325">
        <v>0.16</v>
      </c>
      <c r="T780" s="325">
        <v>0.16</v>
      </c>
      <c r="U780" s="325">
        <v>0.16</v>
      </c>
      <c r="V780" s="325">
        <v>0.16</v>
      </c>
      <c r="W780" s="325">
        <v>0.16</v>
      </c>
      <c r="X780" s="324">
        <v>0.16</v>
      </c>
      <c r="Y780" s="324">
        <v>0.13</v>
      </c>
      <c r="Z780" s="316">
        <f t="shared" si="3"/>
        <v>7.615</v>
      </c>
      <c r="AA780" s="317">
        <f t="shared" si="405"/>
        <v>21.17647059</v>
      </c>
      <c r="AB780" s="317">
        <f t="shared" ref="AB780:AF780" si="1562">IF(ISERROR((D780/E780-1)*100),"n/a",(D780/E780-1)*100)</f>
        <v>30.76923077</v>
      </c>
      <c r="AC780" s="418">
        <f t="shared" si="1562"/>
        <v>62.5</v>
      </c>
      <c r="AD780" s="418">
        <f t="shared" si="1562"/>
        <v>33.33333333</v>
      </c>
      <c r="AE780" s="418">
        <f t="shared" si="1562"/>
        <v>38.46153846</v>
      </c>
      <c r="AF780" s="418">
        <f t="shared" si="1562"/>
        <v>44.44444444</v>
      </c>
      <c r="AG780" s="418">
        <f t="shared" si="870"/>
        <v>32.35294118</v>
      </c>
      <c r="AH780" s="418">
        <f t="shared" si="871"/>
        <v>6.25</v>
      </c>
      <c r="AI780" s="419">
        <f t="shared" si="872"/>
        <v>0</v>
      </c>
      <c r="AJ780" s="420">
        <f t="shared" ref="AJ780:AT780" si="1563">IF(ISERROR((N780/O780-1)*100),"n/a",(N780/O780-1)*100)</f>
        <v>0</v>
      </c>
      <c r="AK780" s="419">
        <f t="shared" si="1563"/>
        <v>0</v>
      </c>
      <c r="AL780" s="419">
        <f t="shared" si="1563"/>
        <v>0</v>
      </c>
      <c r="AM780" s="419">
        <f t="shared" si="1563"/>
        <v>0</v>
      </c>
      <c r="AN780" s="419">
        <f t="shared" si="1563"/>
        <v>0</v>
      </c>
      <c r="AO780" s="419">
        <f t="shared" si="1563"/>
        <v>0</v>
      </c>
      <c r="AP780" s="419">
        <f t="shared" si="1563"/>
        <v>0</v>
      </c>
      <c r="AQ780" s="419">
        <f t="shared" si="1563"/>
        <v>0</v>
      </c>
      <c r="AR780" s="419">
        <f t="shared" si="1563"/>
        <v>0</v>
      </c>
      <c r="AS780" s="419">
        <f t="shared" si="1563"/>
        <v>0</v>
      </c>
      <c r="AT780" s="419">
        <f t="shared" si="1563"/>
        <v>23.07692308</v>
      </c>
      <c r="AU780" s="319">
        <f t="shared" si="9"/>
        <v>14.61824409</v>
      </c>
      <c r="AV780" s="320">
        <f t="shared" si="10"/>
        <v>19.48225459</v>
      </c>
    </row>
    <row r="781" ht="12.75" customHeight="1">
      <c r="A781" s="258" t="s">
        <v>1136</v>
      </c>
      <c r="B781" s="55" t="s">
        <v>1137</v>
      </c>
      <c r="C781" s="292">
        <v>0.9</v>
      </c>
      <c r="D781" s="310">
        <v>0.8</v>
      </c>
      <c r="E781" s="324">
        <v>0.7000000000000001</v>
      </c>
      <c r="F781" s="292">
        <v>0.6</v>
      </c>
      <c r="G781" s="292">
        <v>0.5</v>
      </c>
      <c r="H781" s="292">
        <v>0.4</v>
      </c>
      <c r="I781" s="292">
        <v>0.28</v>
      </c>
      <c r="J781" s="412"/>
      <c r="K781" s="292">
        <v>0.22</v>
      </c>
      <c r="L781" s="292">
        <v>0.2</v>
      </c>
      <c r="M781" s="412"/>
      <c r="N781" s="324">
        <v>0.18</v>
      </c>
      <c r="O781" s="325">
        <v>0.15</v>
      </c>
      <c r="P781" s="324">
        <v>0.15</v>
      </c>
      <c r="Q781" s="324">
        <v>0.12</v>
      </c>
      <c r="R781" s="324">
        <v>0.09</v>
      </c>
      <c r="S781" s="324">
        <v>0.06</v>
      </c>
      <c r="T781" s="325">
        <v>0.03</v>
      </c>
      <c r="U781" s="325">
        <v>0.03</v>
      </c>
      <c r="V781" s="325">
        <v>0.03</v>
      </c>
      <c r="W781" s="325">
        <v>0.03</v>
      </c>
      <c r="X781" s="325">
        <v>0.03</v>
      </c>
      <c r="Y781" s="325">
        <v>0.03</v>
      </c>
      <c r="Z781" s="316">
        <f t="shared" si="3"/>
        <v>5.53</v>
      </c>
      <c r="AA781" s="317">
        <f t="shared" si="405"/>
        <v>12.5</v>
      </c>
      <c r="AB781" s="317">
        <f t="shared" ref="AB781:AF781" si="1564">IF(ISERROR((D781/E781-1)*100),"n/a",(D781/E781-1)*100)</f>
        <v>14.28571429</v>
      </c>
      <c r="AC781" s="418">
        <f t="shared" si="1564"/>
        <v>16.66666667</v>
      </c>
      <c r="AD781" s="418">
        <f t="shared" si="1564"/>
        <v>20</v>
      </c>
      <c r="AE781" s="418">
        <f t="shared" si="1564"/>
        <v>25</v>
      </c>
      <c r="AF781" s="418">
        <f t="shared" si="1564"/>
        <v>42.85714286</v>
      </c>
      <c r="AG781" s="418">
        <f t="shared" si="870"/>
        <v>27.27272727</v>
      </c>
      <c r="AH781" s="418">
        <f t="shared" si="871"/>
        <v>10</v>
      </c>
      <c r="AI781" s="419">
        <f t="shared" si="872"/>
        <v>11.11111111</v>
      </c>
      <c r="AJ781" s="420">
        <f t="shared" ref="AJ781:AT781" si="1565">IF(ISERROR((N781/O781-1)*100),"n/a",(N781/O781-1)*100)</f>
        <v>20</v>
      </c>
      <c r="AK781" s="419">
        <f t="shared" si="1565"/>
        <v>0</v>
      </c>
      <c r="AL781" s="419">
        <f t="shared" si="1565"/>
        <v>25</v>
      </c>
      <c r="AM781" s="419">
        <f t="shared" si="1565"/>
        <v>33.33333333</v>
      </c>
      <c r="AN781" s="419">
        <f t="shared" si="1565"/>
        <v>50</v>
      </c>
      <c r="AO781" s="419">
        <f t="shared" si="1565"/>
        <v>100</v>
      </c>
      <c r="AP781" s="419">
        <f t="shared" si="1565"/>
        <v>0</v>
      </c>
      <c r="AQ781" s="419">
        <f t="shared" si="1565"/>
        <v>0</v>
      </c>
      <c r="AR781" s="419">
        <f t="shared" si="1565"/>
        <v>0</v>
      </c>
      <c r="AS781" s="419">
        <f t="shared" si="1565"/>
        <v>0</v>
      </c>
      <c r="AT781" s="419">
        <f t="shared" si="1565"/>
        <v>0</v>
      </c>
      <c r="AU781" s="319">
        <f t="shared" si="9"/>
        <v>20.40133478</v>
      </c>
      <c r="AV781" s="320">
        <f t="shared" si="10"/>
        <v>23.81830836</v>
      </c>
    </row>
    <row r="782" ht="12.75" customHeight="1">
      <c r="A782" s="258" t="s">
        <v>2128</v>
      </c>
      <c r="B782" s="258" t="s">
        <v>2129</v>
      </c>
      <c r="C782" s="292">
        <v>0.62</v>
      </c>
      <c r="D782" s="310">
        <v>0.55</v>
      </c>
      <c r="E782" s="324">
        <v>0.47</v>
      </c>
      <c r="F782" s="324">
        <v>0.385</v>
      </c>
      <c r="G782" s="324">
        <v>0.36</v>
      </c>
      <c r="H782" s="352">
        <v>0.0</v>
      </c>
      <c r="I782" s="352">
        <v>0.0</v>
      </c>
      <c r="J782" s="412"/>
      <c r="K782" s="352">
        <v>0.0</v>
      </c>
      <c r="L782" s="352">
        <v>0.0</v>
      </c>
      <c r="M782" s="412"/>
      <c r="N782" s="325">
        <v>0.0</v>
      </c>
      <c r="O782" s="325">
        <v>0.0</v>
      </c>
      <c r="P782" s="325">
        <v>0.0</v>
      </c>
      <c r="Q782" s="325">
        <v>0.0</v>
      </c>
      <c r="R782" s="325">
        <v>0.0</v>
      </c>
      <c r="S782" s="325">
        <v>0.0</v>
      </c>
      <c r="T782" s="325">
        <v>0.0</v>
      </c>
      <c r="U782" s="325">
        <v>0.0</v>
      </c>
      <c r="V782" s="325">
        <v>0.0</v>
      </c>
      <c r="W782" s="325">
        <v>0.0</v>
      </c>
      <c r="X782" s="325">
        <v>0.0</v>
      </c>
      <c r="Y782" s="325">
        <v>0.0</v>
      </c>
      <c r="Z782" s="316">
        <f t="shared" si="3"/>
        <v>2.385</v>
      </c>
      <c r="AA782" s="317">
        <f t="shared" si="405"/>
        <v>12.72727273</v>
      </c>
      <c r="AB782" s="317">
        <f t="shared" ref="AB782:AF782" si="1566">IF(ISERROR((D782/E782-1)*100),"n/a",(D782/E782-1)*100)</f>
        <v>17.0212766</v>
      </c>
      <c r="AC782" s="418">
        <f t="shared" si="1566"/>
        <v>22.07792208</v>
      </c>
      <c r="AD782" s="418">
        <f t="shared" si="1566"/>
        <v>6.944444444</v>
      </c>
      <c r="AE782" s="418" t="str">
        <f t="shared" si="1566"/>
        <v>n/a</v>
      </c>
      <c r="AF782" s="418" t="str">
        <f t="shared" si="1566"/>
        <v>n/a</v>
      </c>
      <c r="AG782" s="418" t="str">
        <f t="shared" si="870"/>
        <v>n/a</v>
      </c>
      <c r="AH782" s="418" t="str">
        <f t="shared" si="871"/>
        <v>n/a</v>
      </c>
      <c r="AI782" s="419" t="str">
        <f t="shared" si="872"/>
        <v>n/a</v>
      </c>
      <c r="AJ782" s="420" t="str">
        <f t="shared" ref="AJ782:AT782" si="1567">IF(ISERROR((N782/O782-1)*100),"n/a",(N782/O782-1)*100)</f>
        <v>n/a</v>
      </c>
      <c r="AK782" s="419" t="str">
        <f t="shared" si="1567"/>
        <v>n/a</v>
      </c>
      <c r="AL782" s="419" t="str">
        <f t="shared" si="1567"/>
        <v>n/a</v>
      </c>
      <c r="AM782" s="419" t="str">
        <f t="shared" si="1567"/>
        <v>n/a</v>
      </c>
      <c r="AN782" s="419" t="str">
        <f t="shared" si="1567"/>
        <v>n/a</v>
      </c>
      <c r="AO782" s="419" t="str">
        <f t="shared" si="1567"/>
        <v>n/a</v>
      </c>
      <c r="AP782" s="419" t="str">
        <f t="shared" si="1567"/>
        <v>n/a</v>
      </c>
      <c r="AQ782" s="419" t="str">
        <f t="shared" si="1567"/>
        <v>n/a</v>
      </c>
      <c r="AR782" s="419" t="str">
        <f t="shared" si="1567"/>
        <v>n/a</v>
      </c>
      <c r="AS782" s="419" t="str">
        <f t="shared" si="1567"/>
        <v>n/a</v>
      </c>
      <c r="AT782" s="419" t="str">
        <f t="shared" si="1567"/>
        <v>n/a</v>
      </c>
      <c r="AU782" s="319">
        <f t="shared" si="9"/>
        <v>14.69272896</v>
      </c>
      <c r="AV782" s="320">
        <f t="shared" si="10"/>
        <v>6.425525727</v>
      </c>
    </row>
    <row r="783" ht="12.75" customHeight="1">
      <c r="A783" s="421" t="s">
        <v>1997</v>
      </c>
      <c r="B783" s="55" t="s">
        <v>1998</v>
      </c>
      <c r="C783" s="292">
        <v>0.57</v>
      </c>
      <c r="D783" s="310">
        <v>0.46</v>
      </c>
      <c r="E783" s="55">
        <v>0.39</v>
      </c>
      <c r="F783" s="55">
        <v>0.35</v>
      </c>
      <c r="G783" s="55">
        <v>0.31</v>
      </c>
      <c r="H783" s="55">
        <v>0.21</v>
      </c>
      <c r="I783" s="352">
        <v>0.0</v>
      </c>
      <c r="J783" s="55"/>
      <c r="K783" s="352">
        <v>0.0</v>
      </c>
      <c r="L783" s="352">
        <v>0.0</v>
      </c>
      <c r="M783" s="55"/>
      <c r="N783" s="325">
        <v>0.0</v>
      </c>
      <c r="O783" s="325">
        <v>0.0</v>
      </c>
      <c r="P783" s="325">
        <v>0.0</v>
      </c>
      <c r="Q783" s="325">
        <v>0.0</v>
      </c>
      <c r="R783" s="325">
        <v>0.0</v>
      </c>
      <c r="S783" s="325">
        <v>0.0</v>
      </c>
      <c r="T783" s="325">
        <v>0.0</v>
      </c>
      <c r="U783" s="325">
        <v>0.0</v>
      </c>
      <c r="V783" s="325">
        <v>0.0</v>
      </c>
      <c r="W783" s="325">
        <v>0.0</v>
      </c>
      <c r="X783" s="325">
        <v>0.0</v>
      </c>
      <c r="Y783" s="325">
        <v>0.0</v>
      </c>
      <c r="Z783" s="316">
        <f t="shared" si="3"/>
        <v>2.29</v>
      </c>
      <c r="AA783" s="317">
        <f t="shared" si="405"/>
        <v>23.91304348</v>
      </c>
      <c r="AB783" s="317">
        <f t="shared" ref="AB783:AF783" si="1568">IF(ISERROR((D783/E783-1)*100),"n/a",(D783/E783-1)*100)</f>
        <v>17.94871795</v>
      </c>
      <c r="AC783" s="418">
        <f t="shared" si="1568"/>
        <v>11.42857143</v>
      </c>
      <c r="AD783" s="418">
        <f t="shared" si="1568"/>
        <v>12.90322581</v>
      </c>
      <c r="AE783" s="418">
        <f t="shared" si="1568"/>
        <v>47.61904762</v>
      </c>
      <c r="AF783" s="418" t="str">
        <f t="shared" si="1568"/>
        <v>n/a</v>
      </c>
      <c r="AG783" s="418" t="str">
        <f t="shared" si="870"/>
        <v>n/a</v>
      </c>
      <c r="AH783" s="418" t="str">
        <f t="shared" si="871"/>
        <v>n/a</v>
      </c>
      <c r="AI783" s="419" t="str">
        <f t="shared" si="872"/>
        <v>n/a</v>
      </c>
      <c r="AJ783" s="420" t="str">
        <f t="shared" ref="AJ783:AT783" si="1569">IF(ISERROR((N783/O783-1)*100),"n/a",(N783/O783-1)*100)</f>
        <v>n/a</v>
      </c>
      <c r="AK783" s="419" t="str">
        <f t="shared" si="1569"/>
        <v>n/a</v>
      </c>
      <c r="AL783" s="419" t="str">
        <f t="shared" si="1569"/>
        <v>n/a</v>
      </c>
      <c r="AM783" s="419" t="str">
        <f t="shared" si="1569"/>
        <v>n/a</v>
      </c>
      <c r="AN783" s="419" t="str">
        <f t="shared" si="1569"/>
        <v>n/a</v>
      </c>
      <c r="AO783" s="419" t="str">
        <f t="shared" si="1569"/>
        <v>n/a</v>
      </c>
      <c r="AP783" s="419" t="str">
        <f t="shared" si="1569"/>
        <v>n/a</v>
      </c>
      <c r="AQ783" s="419" t="str">
        <f t="shared" si="1569"/>
        <v>n/a</v>
      </c>
      <c r="AR783" s="419" t="str">
        <f t="shared" si="1569"/>
        <v>n/a</v>
      </c>
      <c r="AS783" s="419" t="str">
        <f t="shared" si="1569"/>
        <v>n/a</v>
      </c>
      <c r="AT783" s="419" t="str">
        <f t="shared" si="1569"/>
        <v>n/a</v>
      </c>
      <c r="AU783" s="319">
        <f t="shared" si="9"/>
        <v>22.76252126</v>
      </c>
      <c r="AV783" s="320">
        <f t="shared" si="10"/>
        <v>14.73098293</v>
      </c>
    </row>
    <row r="784" ht="12.75" customHeight="1">
      <c r="A784" s="267" t="s">
        <v>1138</v>
      </c>
      <c r="B784" s="55" t="s">
        <v>1139</v>
      </c>
      <c r="C784" s="292">
        <v>3.21</v>
      </c>
      <c r="D784" s="310">
        <v>2.63</v>
      </c>
      <c r="E784" s="324">
        <v>2.12</v>
      </c>
      <c r="F784" s="292">
        <v>1.64</v>
      </c>
      <c r="G784" s="292">
        <v>1.4</v>
      </c>
      <c r="H784" s="292">
        <v>1.24</v>
      </c>
      <c r="I784" s="292">
        <v>1.07</v>
      </c>
      <c r="J784" s="412"/>
      <c r="K784" s="292">
        <v>0.71</v>
      </c>
      <c r="L784" s="292">
        <v>0.56</v>
      </c>
      <c r="M784" s="412"/>
      <c r="N784" s="324">
        <v>0.49</v>
      </c>
      <c r="O784" s="324">
        <v>0.45</v>
      </c>
      <c r="P784" s="324">
        <v>0.41</v>
      </c>
      <c r="Q784" s="324">
        <v>0.3</v>
      </c>
      <c r="R784" s="324">
        <v>0.13</v>
      </c>
      <c r="S784" s="324">
        <v>0.105</v>
      </c>
      <c r="T784" s="324">
        <v>0.089</v>
      </c>
      <c r="U784" s="325">
        <v>0.085</v>
      </c>
      <c r="V784" s="325">
        <v>0.085</v>
      </c>
      <c r="W784" s="325">
        <v>0.085</v>
      </c>
      <c r="X784" s="325">
        <v>0.085</v>
      </c>
      <c r="Y784" s="325">
        <v>0.085</v>
      </c>
      <c r="Z784" s="316">
        <f t="shared" si="3"/>
        <v>16.979</v>
      </c>
      <c r="AA784" s="317">
        <f t="shared" si="405"/>
        <v>22.05323194</v>
      </c>
      <c r="AB784" s="317">
        <f t="shared" ref="AB784:AF784" si="1570">IF(ISERROR((D784/E784-1)*100),"n/a",(D784/E784-1)*100)</f>
        <v>24.05660377</v>
      </c>
      <c r="AC784" s="418">
        <f t="shared" si="1570"/>
        <v>29.26829268</v>
      </c>
      <c r="AD784" s="418">
        <f t="shared" si="1570"/>
        <v>17.14285714</v>
      </c>
      <c r="AE784" s="418">
        <f t="shared" si="1570"/>
        <v>12.90322581</v>
      </c>
      <c r="AF784" s="418">
        <f t="shared" si="1570"/>
        <v>15.88785047</v>
      </c>
      <c r="AG784" s="418">
        <f t="shared" si="870"/>
        <v>50.70422535</v>
      </c>
      <c r="AH784" s="418">
        <f t="shared" si="871"/>
        <v>26.78571429</v>
      </c>
      <c r="AI784" s="419">
        <f t="shared" si="872"/>
        <v>14.28571429</v>
      </c>
      <c r="AJ784" s="420">
        <f t="shared" ref="AJ784:AT784" si="1571">IF(ISERROR((N784/O784-1)*100),"n/a",(N784/O784-1)*100)</f>
        <v>8.888888889</v>
      </c>
      <c r="AK784" s="419">
        <f t="shared" si="1571"/>
        <v>9.756097561</v>
      </c>
      <c r="AL784" s="419">
        <f t="shared" si="1571"/>
        <v>36.66666667</v>
      </c>
      <c r="AM784" s="419">
        <f t="shared" si="1571"/>
        <v>130.7692308</v>
      </c>
      <c r="AN784" s="419">
        <f t="shared" si="1571"/>
        <v>23.80952381</v>
      </c>
      <c r="AO784" s="419">
        <f t="shared" si="1571"/>
        <v>17.97752809</v>
      </c>
      <c r="AP784" s="419">
        <f t="shared" si="1571"/>
        <v>4.705882353</v>
      </c>
      <c r="AQ784" s="419">
        <f t="shared" si="1571"/>
        <v>0</v>
      </c>
      <c r="AR784" s="419">
        <f t="shared" si="1571"/>
        <v>0</v>
      </c>
      <c r="AS784" s="419">
        <f t="shared" si="1571"/>
        <v>0</v>
      </c>
      <c r="AT784" s="419">
        <f t="shared" si="1571"/>
        <v>0</v>
      </c>
      <c r="AU784" s="319">
        <f t="shared" si="9"/>
        <v>22.28307669</v>
      </c>
      <c r="AV784" s="320">
        <f t="shared" si="10"/>
        <v>28.7710723</v>
      </c>
    </row>
    <row r="785" ht="12.75" customHeight="1">
      <c r="A785" s="155" t="s">
        <v>1423</v>
      </c>
      <c r="B785" s="99" t="s">
        <v>1424</v>
      </c>
      <c r="C785" s="292">
        <v>1.2</v>
      </c>
      <c r="D785" s="310">
        <v>1.0</v>
      </c>
      <c r="E785" s="324">
        <v>0.84</v>
      </c>
      <c r="F785" s="292">
        <v>0.74</v>
      </c>
      <c r="G785" s="292">
        <v>0.68</v>
      </c>
      <c r="H785" s="292">
        <v>0.6</v>
      </c>
      <c r="I785" s="292">
        <v>0.48</v>
      </c>
      <c r="J785" s="412"/>
      <c r="K785" s="292">
        <v>0.36</v>
      </c>
      <c r="L785" s="292">
        <v>0.32</v>
      </c>
      <c r="M785" s="412"/>
      <c r="N785" s="325">
        <v>0.0</v>
      </c>
      <c r="O785" s="325">
        <v>0.0</v>
      </c>
      <c r="P785" s="325">
        <v>0.0</v>
      </c>
      <c r="Q785" s="325">
        <v>0.0</v>
      </c>
      <c r="R785" s="325">
        <v>0.0</v>
      </c>
      <c r="S785" s="325">
        <v>0.0</v>
      </c>
      <c r="T785" s="325">
        <v>0.0</v>
      </c>
      <c r="U785" s="325">
        <v>0.0</v>
      </c>
      <c r="V785" s="325">
        <v>0.0</v>
      </c>
      <c r="W785" s="325">
        <v>0.0</v>
      </c>
      <c r="X785" s="325">
        <v>0.0</v>
      </c>
      <c r="Y785" s="325">
        <v>0.0</v>
      </c>
      <c r="Z785" s="316">
        <f t="shared" si="3"/>
        <v>6.22</v>
      </c>
      <c r="AA785" s="317">
        <f t="shared" si="405"/>
        <v>20</v>
      </c>
      <c r="AB785" s="317">
        <f t="shared" ref="AB785:AF785" si="1572">IF(ISERROR((D785/E785-1)*100),"n/a",(D785/E785-1)*100)</f>
        <v>19.04761905</v>
      </c>
      <c r="AC785" s="418">
        <f t="shared" si="1572"/>
        <v>13.51351351</v>
      </c>
      <c r="AD785" s="418">
        <f t="shared" si="1572"/>
        <v>8.823529412</v>
      </c>
      <c r="AE785" s="418">
        <f t="shared" si="1572"/>
        <v>13.33333333</v>
      </c>
      <c r="AF785" s="418">
        <f t="shared" si="1572"/>
        <v>25</v>
      </c>
      <c r="AG785" s="418">
        <f t="shared" si="870"/>
        <v>33.33333333</v>
      </c>
      <c r="AH785" s="418">
        <f t="shared" si="871"/>
        <v>12.5</v>
      </c>
      <c r="AI785" s="419" t="str">
        <f t="shared" si="872"/>
        <v>n/a</v>
      </c>
      <c r="AJ785" s="420" t="str">
        <f t="shared" ref="AJ785:AT785" si="1573">IF(ISERROR((N785/O785-1)*100),"n/a",(N785/O785-1)*100)</f>
        <v>n/a</v>
      </c>
      <c r="AK785" s="419" t="str">
        <f t="shared" si="1573"/>
        <v>n/a</v>
      </c>
      <c r="AL785" s="419" t="str">
        <f t="shared" si="1573"/>
        <v>n/a</v>
      </c>
      <c r="AM785" s="419" t="str">
        <f t="shared" si="1573"/>
        <v>n/a</v>
      </c>
      <c r="AN785" s="419" t="str">
        <f t="shared" si="1573"/>
        <v>n/a</v>
      </c>
      <c r="AO785" s="419" t="str">
        <f t="shared" si="1573"/>
        <v>n/a</v>
      </c>
      <c r="AP785" s="419" t="str">
        <f t="shared" si="1573"/>
        <v>n/a</v>
      </c>
      <c r="AQ785" s="419" t="str">
        <f t="shared" si="1573"/>
        <v>n/a</v>
      </c>
      <c r="AR785" s="419" t="str">
        <f t="shared" si="1573"/>
        <v>n/a</v>
      </c>
      <c r="AS785" s="419" t="str">
        <f t="shared" si="1573"/>
        <v>n/a</v>
      </c>
      <c r="AT785" s="419" t="str">
        <f t="shared" si="1573"/>
        <v>n/a</v>
      </c>
      <c r="AU785" s="319">
        <f t="shared" si="9"/>
        <v>18.19391608</v>
      </c>
      <c r="AV785" s="320">
        <f t="shared" si="10"/>
        <v>7.97560334</v>
      </c>
    </row>
    <row r="786" ht="12.75" customHeight="1">
      <c r="A786" s="155" t="s">
        <v>1652</v>
      </c>
      <c r="B786" s="99" t="s">
        <v>1653</v>
      </c>
      <c r="C786" s="292">
        <v>1.22</v>
      </c>
      <c r="D786" s="310">
        <v>1.11</v>
      </c>
      <c r="E786" s="324">
        <v>1.0</v>
      </c>
      <c r="F786" s="292">
        <v>0.9</v>
      </c>
      <c r="G786" s="292">
        <v>0.8</v>
      </c>
      <c r="H786" s="292">
        <v>0.65</v>
      </c>
      <c r="I786" s="292">
        <v>0.53</v>
      </c>
      <c r="J786" s="412"/>
      <c r="K786" s="292">
        <v>0.4</v>
      </c>
      <c r="L786" s="352">
        <v>0.0</v>
      </c>
      <c r="M786" s="412"/>
      <c r="N786" s="325">
        <v>0.0</v>
      </c>
      <c r="O786" s="325">
        <v>0.0</v>
      </c>
      <c r="P786" s="325">
        <v>0.0</v>
      </c>
      <c r="Q786" s="325">
        <v>0.0</v>
      </c>
      <c r="R786" s="325">
        <v>0.0</v>
      </c>
      <c r="S786" s="325">
        <v>0.0</v>
      </c>
      <c r="T786" s="325">
        <v>0.0</v>
      </c>
      <c r="U786" s="325">
        <v>0.0</v>
      </c>
      <c r="V786" s="325">
        <v>0.0</v>
      </c>
      <c r="W786" s="325">
        <v>0.0</v>
      </c>
      <c r="X786" s="325">
        <v>0.0</v>
      </c>
      <c r="Y786" s="325">
        <v>0.0</v>
      </c>
      <c r="Z786" s="316">
        <f t="shared" si="3"/>
        <v>6.61</v>
      </c>
      <c r="AA786" s="317">
        <f t="shared" si="405"/>
        <v>9.90990991</v>
      </c>
      <c r="AB786" s="317">
        <f t="shared" ref="AB786:AF786" si="1574">IF(ISERROR((D786/E786-1)*100),"n/a",(D786/E786-1)*100)</f>
        <v>11</v>
      </c>
      <c r="AC786" s="418">
        <f t="shared" si="1574"/>
        <v>11.11111111</v>
      </c>
      <c r="AD786" s="418">
        <f t="shared" si="1574"/>
        <v>12.5</v>
      </c>
      <c r="AE786" s="418">
        <f t="shared" si="1574"/>
        <v>23.07692308</v>
      </c>
      <c r="AF786" s="418">
        <f t="shared" si="1574"/>
        <v>22.64150943</v>
      </c>
      <c r="AG786" s="418">
        <f t="shared" si="870"/>
        <v>32.5</v>
      </c>
      <c r="AH786" s="418" t="str">
        <f t="shared" si="871"/>
        <v>n/a</v>
      </c>
      <c r="AI786" s="419" t="str">
        <f t="shared" si="872"/>
        <v>n/a</v>
      </c>
      <c r="AJ786" s="420" t="str">
        <f t="shared" ref="AJ786:AT786" si="1575">IF(ISERROR((N786/O786-1)*100),"n/a",(N786/O786-1)*100)</f>
        <v>n/a</v>
      </c>
      <c r="AK786" s="419" t="str">
        <f t="shared" si="1575"/>
        <v>n/a</v>
      </c>
      <c r="AL786" s="419" t="str">
        <f t="shared" si="1575"/>
        <v>n/a</v>
      </c>
      <c r="AM786" s="419" t="str">
        <f t="shared" si="1575"/>
        <v>n/a</v>
      </c>
      <c r="AN786" s="419" t="str">
        <f t="shared" si="1575"/>
        <v>n/a</v>
      </c>
      <c r="AO786" s="419" t="str">
        <f t="shared" si="1575"/>
        <v>n/a</v>
      </c>
      <c r="AP786" s="419" t="str">
        <f t="shared" si="1575"/>
        <v>n/a</v>
      </c>
      <c r="AQ786" s="419" t="str">
        <f t="shared" si="1575"/>
        <v>n/a</v>
      </c>
      <c r="AR786" s="419" t="str">
        <f t="shared" si="1575"/>
        <v>n/a</v>
      </c>
      <c r="AS786" s="419" t="str">
        <f t="shared" si="1575"/>
        <v>n/a</v>
      </c>
      <c r="AT786" s="419" t="str">
        <f t="shared" si="1575"/>
        <v>n/a</v>
      </c>
      <c r="AU786" s="319">
        <f t="shared" si="9"/>
        <v>17.53420765</v>
      </c>
      <c r="AV786" s="320">
        <f t="shared" si="10"/>
        <v>8.642977573</v>
      </c>
    </row>
    <row r="787" ht="12.75" customHeight="1">
      <c r="A787" s="55" t="s">
        <v>488</v>
      </c>
      <c r="B787" s="99" t="s">
        <v>489</v>
      </c>
      <c r="C787" s="292">
        <v>1.0</v>
      </c>
      <c r="D787" s="310">
        <v>0.99</v>
      </c>
      <c r="E787" s="324">
        <v>0.98</v>
      </c>
      <c r="F787" s="292">
        <v>0.97</v>
      </c>
      <c r="G787" s="292">
        <v>0.96</v>
      </c>
      <c r="H787" s="292">
        <v>0.95</v>
      </c>
      <c r="I787" s="292">
        <v>0.94</v>
      </c>
      <c r="J787" s="412"/>
      <c r="K787" s="292">
        <v>0.93</v>
      </c>
      <c r="L787" s="292">
        <v>0.92</v>
      </c>
      <c r="M787" s="412"/>
      <c r="N787" s="324">
        <v>0.91</v>
      </c>
      <c r="O787" s="324">
        <v>0.9</v>
      </c>
      <c r="P787" s="324">
        <v>0.85</v>
      </c>
      <c r="Q787" s="324">
        <v>0.8</v>
      </c>
      <c r="R787" s="324">
        <v>0.75</v>
      </c>
      <c r="S787" s="324">
        <v>0.7</v>
      </c>
      <c r="T787" s="324">
        <v>0.65</v>
      </c>
      <c r="U787" s="324">
        <v>0.6</v>
      </c>
      <c r="V787" s="324">
        <v>0.4</v>
      </c>
      <c r="W787" s="324">
        <v>0.37</v>
      </c>
      <c r="X787" s="324">
        <v>0.34</v>
      </c>
      <c r="Y787" s="324">
        <v>0.3</v>
      </c>
      <c r="Z787" s="316">
        <f t="shared" si="3"/>
        <v>16.21</v>
      </c>
      <c r="AA787" s="317">
        <f t="shared" si="405"/>
        <v>1.01010101</v>
      </c>
      <c r="AB787" s="317">
        <f t="shared" ref="AB787:AF787" si="1576">IF(ISERROR((D787/E787-1)*100),"n/a",(D787/E787-1)*100)</f>
        <v>1.020408163</v>
      </c>
      <c r="AC787" s="418">
        <f t="shared" si="1576"/>
        <v>1.030927835</v>
      </c>
      <c r="AD787" s="418">
        <f t="shared" si="1576"/>
        <v>1.041666667</v>
      </c>
      <c r="AE787" s="418">
        <f t="shared" si="1576"/>
        <v>1.052631579</v>
      </c>
      <c r="AF787" s="418">
        <f t="shared" si="1576"/>
        <v>1.063829787</v>
      </c>
      <c r="AG787" s="418">
        <f t="shared" si="870"/>
        <v>1.075268817</v>
      </c>
      <c r="AH787" s="418">
        <f t="shared" si="871"/>
        <v>1.086956522</v>
      </c>
      <c r="AI787" s="419">
        <f t="shared" si="872"/>
        <v>1.098901099</v>
      </c>
      <c r="AJ787" s="420">
        <f t="shared" ref="AJ787:AT787" si="1577">IF(ISERROR((N787/O787-1)*100),"n/a",(N787/O787-1)*100)</f>
        <v>1.111111111</v>
      </c>
      <c r="AK787" s="419">
        <f t="shared" si="1577"/>
        <v>5.882352941</v>
      </c>
      <c r="AL787" s="419">
        <f t="shared" si="1577"/>
        <v>6.25</v>
      </c>
      <c r="AM787" s="419">
        <f t="shared" si="1577"/>
        <v>6.666666667</v>
      </c>
      <c r="AN787" s="419">
        <f t="shared" si="1577"/>
        <v>7.142857143</v>
      </c>
      <c r="AO787" s="419">
        <f t="shared" si="1577"/>
        <v>7.692307692</v>
      </c>
      <c r="AP787" s="419">
        <f t="shared" si="1577"/>
        <v>8.333333333</v>
      </c>
      <c r="AQ787" s="419">
        <f t="shared" si="1577"/>
        <v>50</v>
      </c>
      <c r="AR787" s="419">
        <f t="shared" si="1577"/>
        <v>8.108108108</v>
      </c>
      <c r="AS787" s="419">
        <f t="shared" si="1577"/>
        <v>8.823529412</v>
      </c>
      <c r="AT787" s="419">
        <f t="shared" si="1577"/>
        <v>13.33333333</v>
      </c>
      <c r="AU787" s="319">
        <f t="shared" si="9"/>
        <v>6.641214561</v>
      </c>
      <c r="AV787" s="320">
        <f t="shared" si="10"/>
        <v>10.87787163</v>
      </c>
    </row>
    <row r="788" ht="12.75" customHeight="1">
      <c r="A788" s="155" t="s">
        <v>491</v>
      </c>
      <c r="B788" s="99" t="s">
        <v>492</v>
      </c>
      <c r="C788" s="292">
        <v>1.1</v>
      </c>
      <c r="D788" s="310">
        <v>1.08</v>
      </c>
      <c r="E788" s="324">
        <v>1.06</v>
      </c>
      <c r="F788" s="292">
        <v>1.04</v>
      </c>
      <c r="G788" s="292">
        <v>1.02</v>
      </c>
      <c r="H788" s="292">
        <v>1.01</v>
      </c>
      <c r="I788" s="292">
        <v>1.0</v>
      </c>
      <c r="J788" s="412"/>
      <c r="K788" s="292">
        <v>0.99</v>
      </c>
      <c r="L788" s="292">
        <v>0.98</v>
      </c>
      <c r="M788" s="412"/>
      <c r="N788" s="324">
        <v>0.97</v>
      </c>
      <c r="O788" s="324">
        <v>0.96</v>
      </c>
      <c r="P788" s="324">
        <v>0.95</v>
      </c>
      <c r="Q788" s="324">
        <v>0.92</v>
      </c>
      <c r="R788" s="324">
        <v>0.9</v>
      </c>
      <c r="S788" s="324">
        <v>0.88</v>
      </c>
      <c r="T788" s="324">
        <v>0.86</v>
      </c>
      <c r="U788" s="324">
        <v>0.84</v>
      </c>
      <c r="V788" s="324">
        <v>0.82</v>
      </c>
      <c r="W788" s="324">
        <v>0.8</v>
      </c>
      <c r="X788" s="324">
        <v>0.78</v>
      </c>
      <c r="Y788" s="325">
        <v>0.76</v>
      </c>
      <c r="Z788" s="316">
        <f t="shared" si="3"/>
        <v>19.72</v>
      </c>
      <c r="AA788" s="317">
        <f t="shared" si="405"/>
        <v>1.851851852</v>
      </c>
      <c r="AB788" s="317">
        <f t="shared" ref="AB788:AF788" si="1578">IF(ISERROR((D788/E788-1)*100),"n/a",(D788/E788-1)*100)</f>
        <v>1.886792453</v>
      </c>
      <c r="AC788" s="418">
        <f t="shared" si="1578"/>
        <v>1.923076923</v>
      </c>
      <c r="AD788" s="418">
        <f t="shared" si="1578"/>
        <v>1.960784314</v>
      </c>
      <c r="AE788" s="418">
        <f t="shared" si="1578"/>
        <v>0.9900990099</v>
      </c>
      <c r="AF788" s="418">
        <f t="shared" si="1578"/>
        <v>1</v>
      </c>
      <c r="AG788" s="418">
        <f t="shared" si="870"/>
        <v>1.01010101</v>
      </c>
      <c r="AH788" s="418">
        <f t="shared" si="871"/>
        <v>1.020408163</v>
      </c>
      <c r="AI788" s="419">
        <f t="shared" si="872"/>
        <v>1.030927835</v>
      </c>
      <c r="AJ788" s="420">
        <f t="shared" ref="AJ788:AT788" si="1579">IF(ISERROR((N788/O788-1)*100),"n/a",(N788/O788-1)*100)</f>
        <v>1.041666667</v>
      </c>
      <c r="AK788" s="419">
        <f t="shared" si="1579"/>
        <v>1.052631579</v>
      </c>
      <c r="AL788" s="419">
        <f t="shared" si="1579"/>
        <v>3.260869565</v>
      </c>
      <c r="AM788" s="419">
        <f t="shared" si="1579"/>
        <v>2.222222222</v>
      </c>
      <c r="AN788" s="419">
        <f t="shared" si="1579"/>
        <v>2.272727273</v>
      </c>
      <c r="AO788" s="419">
        <f t="shared" si="1579"/>
        <v>2.325581395</v>
      </c>
      <c r="AP788" s="419">
        <f t="shared" si="1579"/>
        <v>2.380952381</v>
      </c>
      <c r="AQ788" s="419">
        <f t="shared" si="1579"/>
        <v>2.43902439</v>
      </c>
      <c r="AR788" s="419">
        <f t="shared" si="1579"/>
        <v>2.5</v>
      </c>
      <c r="AS788" s="419">
        <f t="shared" si="1579"/>
        <v>2.564102564</v>
      </c>
      <c r="AT788" s="419">
        <f t="shared" si="1579"/>
        <v>2.631578947</v>
      </c>
      <c r="AU788" s="319">
        <f t="shared" si="9"/>
        <v>1.868269927</v>
      </c>
      <c r="AV788" s="320">
        <f t="shared" si="10"/>
        <v>0.7083748023</v>
      </c>
    </row>
    <row r="789" ht="12.75" customHeight="1">
      <c r="A789" s="155" t="s">
        <v>1999</v>
      </c>
      <c r="B789" s="99" t="s">
        <v>2000</v>
      </c>
      <c r="C789" s="292">
        <v>0.545</v>
      </c>
      <c r="D789" s="310">
        <v>0.52</v>
      </c>
      <c r="E789" s="324">
        <v>0.46</v>
      </c>
      <c r="F789" s="292">
        <v>0.42</v>
      </c>
      <c r="G789" s="292">
        <v>0.37</v>
      </c>
      <c r="H789" s="292">
        <v>0.33</v>
      </c>
      <c r="I789" s="352">
        <v>0.29</v>
      </c>
      <c r="J789" s="412"/>
      <c r="K789" s="352">
        <v>0.42</v>
      </c>
      <c r="L789" s="352">
        <v>0.56</v>
      </c>
      <c r="M789" s="412"/>
      <c r="N789" s="325">
        <v>0.56</v>
      </c>
      <c r="O789" s="324">
        <v>0.56</v>
      </c>
      <c r="P789" s="324">
        <v>0.54</v>
      </c>
      <c r="Q789" s="325">
        <v>0.52</v>
      </c>
      <c r="R789" s="325">
        <v>0.52</v>
      </c>
      <c r="S789" s="325">
        <v>0.52</v>
      </c>
      <c r="T789" s="325">
        <v>0.52</v>
      </c>
      <c r="U789" s="325">
        <v>0.52</v>
      </c>
      <c r="V789" s="325">
        <v>0.52</v>
      </c>
      <c r="W789" s="325">
        <v>0.52</v>
      </c>
      <c r="X789" s="325">
        <v>0.52</v>
      </c>
      <c r="Y789" s="324">
        <v>0.52</v>
      </c>
      <c r="Z789" s="316">
        <f t="shared" si="3"/>
        <v>10.255</v>
      </c>
      <c r="AA789" s="317">
        <f t="shared" si="405"/>
        <v>4.807692308</v>
      </c>
      <c r="AB789" s="317">
        <f t="shared" ref="AB789:AF789" si="1580">IF(ISERROR((D789/E789-1)*100),"n/a",(D789/E789-1)*100)</f>
        <v>13.04347826</v>
      </c>
      <c r="AC789" s="418">
        <f t="shared" si="1580"/>
        <v>9.523809524</v>
      </c>
      <c r="AD789" s="418">
        <f t="shared" si="1580"/>
        <v>13.51351351</v>
      </c>
      <c r="AE789" s="418">
        <f t="shared" si="1580"/>
        <v>12.12121212</v>
      </c>
      <c r="AF789" s="418">
        <f t="shared" si="1580"/>
        <v>13.79310345</v>
      </c>
      <c r="AG789" s="418">
        <f t="shared" si="870"/>
        <v>-30.95238095</v>
      </c>
      <c r="AH789" s="418">
        <f t="shared" si="871"/>
        <v>-25</v>
      </c>
      <c r="AI789" s="419">
        <f t="shared" si="872"/>
        <v>0</v>
      </c>
      <c r="AJ789" s="420">
        <f t="shared" ref="AJ789:AT789" si="1581">IF(ISERROR((N789/O789-1)*100),"n/a",(N789/O789-1)*100)</f>
        <v>0</v>
      </c>
      <c r="AK789" s="419">
        <f t="shared" si="1581"/>
        <v>3.703703704</v>
      </c>
      <c r="AL789" s="419">
        <f t="shared" si="1581"/>
        <v>3.846153846</v>
      </c>
      <c r="AM789" s="419">
        <f t="shared" si="1581"/>
        <v>0</v>
      </c>
      <c r="AN789" s="419">
        <f t="shared" si="1581"/>
        <v>0</v>
      </c>
      <c r="AO789" s="419">
        <f t="shared" si="1581"/>
        <v>0</v>
      </c>
      <c r="AP789" s="419">
        <f t="shared" si="1581"/>
        <v>0</v>
      </c>
      <c r="AQ789" s="419">
        <f t="shared" si="1581"/>
        <v>0</v>
      </c>
      <c r="AR789" s="419">
        <f t="shared" si="1581"/>
        <v>0</v>
      </c>
      <c r="AS789" s="419">
        <f t="shared" si="1581"/>
        <v>0</v>
      </c>
      <c r="AT789" s="419">
        <f t="shared" si="1581"/>
        <v>0</v>
      </c>
      <c r="AU789" s="319">
        <f t="shared" si="9"/>
        <v>0.9200142886</v>
      </c>
      <c r="AV789" s="320">
        <f t="shared" si="10"/>
        <v>11.23521108</v>
      </c>
    </row>
    <row r="790" ht="12.75" customHeight="1">
      <c r="A790" s="15" t="s">
        <v>2131</v>
      </c>
      <c r="B790" s="99" t="s">
        <v>2132</v>
      </c>
      <c r="C790" s="324">
        <v>0.98</v>
      </c>
      <c r="D790" s="310">
        <v>0.96</v>
      </c>
      <c r="E790" s="324">
        <v>0.94</v>
      </c>
      <c r="F790" s="324">
        <v>0.92</v>
      </c>
      <c r="G790" s="325">
        <v>0.9</v>
      </c>
      <c r="H790" s="325">
        <v>0.9</v>
      </c>
      <c r="I790" s="325">
        <v>0.9</v>
      </c>
      <c r="J790" s="324"/>
      <c r="K790" s="324">
        <v>0.9</v>
      </c>
      <c r="L790" s="324">
        <v>0.89</v>
      </c>
      <c r="M790" s="324"/>
      <c r="N790" s="324">
        <v>0.88</v>
      </c>
      <c r="O790" s="324">
        <v>0.87</v>
      </c>
      <c r="P790" s="324">
        <v>0.86</v>
      </c>
      <c r="Q790" s="324">
        <v>0.83</v>
      </c>
      <c r="R790" s="324">
        <v>0.81</v>
      </c>
      <c r="S790" s="324">
        <v>0.8</v>
      </c>
      <c r="T790" s="324">
        <v>0.78</v>
      </c>
      <c r="U790" s="324">
        <v>0.76</v>
      </c>
      <c r="V790" s="324">
        <v>0.74</v>
      </c>
      <c r="W790" s="324">
        <v>0.72</v>
      </c>
      <c r="X790" s="324">
        <v>0.7</v>
      </c>
      <c r="Y790" s="324">
        <v>0.68</v>
      </c>
      <c r="Z790" s="316">
        <f t="shared" si="3"/>
        <v>17.72</v>
      </c>
      <c r="AA790" s="317">
        <f t="shared" si="405"/>
        <v>2.083333333</v>
      </c>
      <c r="AB790" s="317">
        <f t="shared" ref="AB790:AF790" si="1582">IF(ISERROR((D790/E790-1)*100),"n/a",(D790/E790-1)*100)</f>
        <v>2.127659574</v>
      </c>
      <c r="AC790" s="418">
        <f t="shared" si="1582"/>
        <v>2.173913043</v>
      </c>
      <c r="AD790" s="418">
        <f t="shared" si="1582"/>
        <v>2.222222222</v>
      </c>
      <c r="AE790" s="418">
        <f t="shared" si="1582"/>
        <v>0</v>
      </c>
      <c r="AF790" s="418">
        <f t="shared" si="1582"/>
        <v>0</v>
      </c>
      <c r="AG790" s="418">
        <f t="shared" si="870"/>
        <v>0</v>
      </c>
      <c r="AH790" s="418">
        <f t="shared" si="871"/>
        <v>1.123595506</v>
      </c>
      <c r="AI790" s="419">
        <f t="shared" si="872"/>
        <v>1.136363636</v>
      </c>
      <c r="AJ790" s="420">
        <f t="shared" ref="AJ790:AT790" si="1583">IF(ISERROR((N790/O790-1)*100),"n/a",(N790/O790-1)*100)</f>
        <v>1.149425287</v>
      </c>
      <c r="AK790" s="419">
        <f t="shared" si="1583"/>
        <v>1.162790698</v>
      </c>
      <c r="AL790" s="419">
        <f t="shared" si="1583"/>
        <v>3.614457831</v>
      </c>
      <c r="AM790" s="419">
        <f t="shared" si="1583"/>
        <v>2.469135802</v>
      </c>
      <c r="AN790" s="419">
        <f t="shared" si="1583"/>
        <v>1.25</v>
      </c>
      <c r="AO790" s="419">
        <f t="shared" si="1583"/>
        <v>2.564102564</v>
      </c>
      <c r="AP790" s="419">
        <f t="shared" si="1583"/>
        <v>2.631578947</v>
      </c>
      <c r="AQ790" s="419">
        <f t="shared" si="1583"/>
        <v>2.702702703</v>
      </c>
      <c r="AR790" s="419">
        <f t="shared" si="1583"/>
        <v>2.777777778</v>
      </c>
      <c r="AS790" s="419">
        <f t="shared" si="1583"/>
        <v>2.857142857</v>
      </c>
      <c r="AT790" s="419">
        <f t="shared" si="1583"/>
        <v>2.941176471</v>
      </c>
      <c r="AU790" s="319">
        <f t="shared" si="9"/>
        <v>1.849368913</v>
      </c>
      <c r="AV790" s="320">
        <f t="shared" si="10"/>
        <v>1.061598281</v>
      </c>
    </row>
    <row r="791" ht="12.75" customHeight="1">
      <c r="A791" s="55" t="s">
        <v>494</v>
      </c>
      <c r="B791" s="99" t="s">
        <v>495</v>
      </c>
      <c r="C791" s="292">
        <v>1.36</v>
      </c>
      <c r="D791" s="310">
        <v>1.36</v>
      </c>
      <c r="E791" s="325">
        <v>1.32</v>
      </c>
      <c r="F791" s="292">
        <v>1.32</v>
      </c>
      <c r="G791" s="352">
        <v>1.28</v>
      </c>
      <c r="H791" s="292">
        <v>1.28</v>
      </c>
      <c r="I791" s="292">
        <v>1.25</v>
      </c>
      <c r="J791" s="412"/>
      <c r="K791" s="292">
        <v>1.24</v>
      </c>
      <c r="L791" s="352">
        <v>1.2</v>
      </c>
      <c r="M791" s="412"/>
      <c r="N791" s="324">
        <v>1.2</v>
      </c>
      <c r="O791" s="325">
        <v>1.16</v>
      </c>
      <c r="P791" s="324">
        <v>1.16</v>
      </c>
      <c r="Q791" s="324">
        <v>1.12</v>
      </c>
      <c r="R791" s="324">
        <v>1.08</v>
      </c>
      <c r="S791" s="325">
        <v>1.04</v>
      </c>
      <c r="T791" s="324">
        <v>1.01</v>
      </c>
      <c r="U791" s="324">
        <v>1.0</v>
      </c>
      <c r="V791" s="324">
        <v>0.93</v>
      </c>
      <c r="W791" s="324">
        <v>0.89</v>
      </c>
      <c r="X791" s="324">
        <v>0.84</v>
      </c>
      <c r="Y791" s="324">
        <v>0.81</v>
      </c>
      <c r="Z791" s="316">
        <f t="shared" si="3"/>
        <v>23.85</v>
      </c>
      <c r="AA791" s="317">
        <f t="shared" si="405"/>
        <v>0</v>
      </c>
      <c r="AB791" s="317">
        <f t="shared" ref="AB791:AF791" si="1584">IF(ISERROR((D791/E791-1)*100),"n/a",(D791/E791-1)*100)</f>
        <v>3.03030303</v>
      </c>
      <c r="AC791" s="418">
        <f t="shared" si="1584"/>
        <v>0</v>
      </c>
      <c r="AD791" s="418">
        <f t="shared" si="1584"/>
        <v>3.125</v>
      </c>
      <c r="AE791" s="418">
        <f t="shared" si="1584"/>
        <v>0</v>
      </c>
      <c r="AF791" s="418">
        <f t="shared" si="1584"/>
        <v>2.4</v>
      </c>
      <c r="AG791" s="418">
        <f t="shared" si="870"/>
        <v>0.8064516129</v>
      </c>
      <c r="AH791" s="418">
        <f t="shared" si="871"/>
        <v>3.333333333</v>
      </c>
      <c r="AI791" s="419">
        <f t="shared" si="872"/>
        <v>0</v>
      </c>
      <c r="AJ791" s="420">
        <f t="shared" ref="AJ791:AT791" si="1585">IF(ISERROR((N791/O791-1)*100),"n/a",(N791/O791-1)*100)</f>
        <v>3.448275862</v>
      </c>
      <c r="AK791" s="419">
        <f t="shared" si="1585"/>
        <v>0</v>
      </c>
      <c r="AL791" s="419">
        <f t="shared" si="1585"/>
        <v>3.571428571</v>
      </c>
      <c r="AM791" s="419">
        <f t="shared" si="1585"/>
        <v>3.703703704</v>
      </c>
      <c r="AN791" s="419">
        <f t="shared" si="1585"/>
        <v>3.846153846</v>
      </c>
      <c r="AO791" s="419">
        <f t="shared" si="1585"/>
        <v>2.97029703</v>
      </c>
      <c r="AP791" s="419">
        <f t="shared" si="1585"/>
        <v>1</v>
      </c>
      <c r="AQ791" s="419">
        <f t="shared" si="1585"/>
        <v>7.52688172</v>
      </c>
      <c r="AR791" s="419">
        <f t="shared" si="1585"/>
        <v>4.494382022</v>
      </c>
      <c r="AS791" s="419">
        <f t="shared" si="1585"/>
        <v>5.952380952</v>
      </c>
      <c r="AT791" s="419">
        <f t="shared" si="1585"/>
        <v>3.703703704</v>
      </c>
      <c r="AU791" s="319">
        <f t="shared" si="9"/>
        <v>2.645614769</v>
      </c>
      <c r="AV791" s="320">
        <f t="shared" si="10"/>
        <v>2.120881872</v>
      </c>
    </row>
    <row r="792" ht="12.75" customHeight="1">
      <c r="A792" s="155" t="s">
        <v>1813</v>
      </c>
      <c r="B792" s="99" t="s">
        <v>1814</v>
      </c>
      <c r="C792" s="292">
        <v>0.66</v>
      </c>
      <c r="D792" s="310">
        <v>0.52</v>
      </c>
      <c r="E792" s="324">
        <v>0.36</v>
      </c>
      <c r="F792" s="292">
        <v>0.28</v>
      </c>
      <c r="G792" s="292">
        <v>0.21</v>
      </c>
      <c r="H792" s="292">
        <v>0.06</v>
      </c>
      <c r="I792" s="352">
        <v>0.0</v>
      </c>
      <c r="J792" s="412"/>
      <c r="K792" s="352">
        <v>0.0</v>
      </c>
      <c r="L792" s="352">
        <v>0.0</v>
      </c>
      <c r="M792" s="412"/>
      <c r="N792" s="325">
        <v>0.0</v>
      </c>
      <c r="O792" s="325">
        <v>0.0</v>
      </c>
      <c r="P792" s="325">
        <v>0.27</v>
      </c>
      <c r="Q792" s="324">
        <v>0.35</v>
      </c>
      <c r="R792" s="324">
        <v>0.31</v>
      </c>
      <c r="S792" s="324">
        <v>0.27</v>
      </c>
      <c r="T792" s="324">
        <v>0.23</v>
      </c>
      <c r="U792" s="324">
        <v>0.19166666666666665</v>
      </c>
      <c r="V792" s="324">
        <v>0.16666666666666666</v>
      </c>
      <c r="W792" s="325">
        <v>0.0</v>
      </c>
      <c r="X792" s="325">
        <v>0.0</v>
      </c>
      <c r="Y792" s="325">
        <v>0.0</v>
      </c>
      <c r="Z792" s="316">
        <f t="shared" si="3"/>
        <v>3.878333333</v>
      </c>
      <c r="AA792" s="317">
        <f t="shared" si="405"/>
        <v>26.92307692</v>
      </c>
      <c r="AB792" s="317">
        <f t="shared" ref="AB792:AF792" si="1586">IF(ISERROR((D792/E792-1)*100),"n/a",(D792/E792-1)*100)</f>
        <v>44.44444444</v>
      </c>
      <c r="AC792" s="418">
        <f t="shared" si="1586"/>
        <v>28.57142857</v>
      </c>
      <c r="AD792" s="418">
        <f t="shared" si="1586"/>
        <v>33.33333333</v>
      </c>
      <c r="AE792" s="418">
        <f t="shared" si="1586"/>
        <v>250</v>
      </c>
      <c r="AF792" s="418" t="str">
        <f t="shared" si="1586"/>
        <v>n/a</v>
      </c>
      <c r="AG792" s="418" t="str">
        <f t="shared" si="870"/>
        <v>n/a</v>
      </c>
      <c r="AH792" s="418" t="str">
        <f t="shared" si="871"/>
        <v>n/a</v>
      </c>
      <c r="AI792" s="419" t="str">
        <f t="shared" si="872"/>
        <v>n/a</v>
      </c>
      <c r="AJ792" s="420" t="str">
        <f t="shared" ref="AJ792:AT792" si="1587">IF(ISERROR((N792/O792-1)*100),"n/a",(N792/O792-1)*100)</f>
        <v>n/a</v>
      </c>
      <c r="AK792" s="419">
        <f t="shared" si="1587"/>
        <v>-100</v>
      </c>
      <c r="AL792" s="419">
        <f t="shared" si="1587"/>
        <v>-22.85714286</v>
      </c>
      <c r="AM792" s="419">
        <f t="shared" si="1587"/>
        <v>12.90322581</v>
      </c>
      <c r="AN792" s="419">
        <f t="shared" si="1587"/>
        <v>14.81481481</v>
      </c>
      <c r="AO792" s="419">
        <f t="shared" si="1587"/>
        <v>17.39130435</v>
      </c>
      <c r="AP792" s="419">
        <f t="shared" si="1587"/>
        <v>20</v>
      </c>
      <c r="AQ792" s="419">
        <f t="shared" si="1587"/>
        <v>15</v>
      </c>
      <c r="AR792" s="419" t="str">
        <f t="shared" si="1587"/>
        <v>n/a</v>
      </c>
      <c r="AS792" s="419" t="str">
        <f t="shared" si="1587"/>
        <v>n/a</v>
      </c>
      <c r="AT792" s="419" t="str">
        <f t="shared" si="1587"/>
        <v>n/a</v>
      </c>
      <c r="AU792" s="319">
        <f t="shared" si="9"/>
        <v>28.37704045</v>
      </c>
      <c r="AV792" s="320">
        <f t="shared" si="10"/>
        <v>79.37276822</v>
      </c>
    </row>
    <row r="793" ht="12.75" customHeight="1">
      <c r="A793" s="55" t="s">
        <v>1425</v>
      </c>
      <c r="B793" s="99" t="s">
        <v>1426</v>
      </c>
      <c r="C793" s="292">
        <v>1.35</v>
      </c>
      <c r="D793" s="310">
        <v>1.2775</v>
      </c>
      <c r="E793" s="324">
        <v>1.2249999999999999</v>
      </c>
      <c r="F793" s="292">
        <v>1.1625</v>
      </c>
      <c r="G793" s="292">
        <v>1.0925</v>
      </c>
      <c r="H793" s="292">
        <v>1.015</v>
      </c>
      <c r="I793" s="292">
        <v>0.925</v>
      </c>
      <c r="J793" s="412"/>
      <c r="K793" s="292">
        <v>0.875</v>
      </c>
      <c r="L793" s="292">
        <v>0.77</v>
      </c>
      <c r="M793" s="412"/>
      <c r="N793" s="325">
        <v>0.725</v>
      </c>
      <c r="O793" s="325">
        <v>0.965</v>
      </c>
      <c r="P793" s="324">
        <v>1.32</v>
      </c>
      <c r="Q793" s="324">
        <v>1.3025</v>
      </c>
      <c r="R793" s="324">
        <v>1.2375</v>
      </c>
      <c r="S793" s="324">
        <v>1.1925</v>
      </c>
      <c r="T793" s="324">
        <v>1.1625</v>
      </c>
      <c r="U793" s="324">
        <v>1.1325</v>
      </c>
      <c r="V793" s="324">
        <v>1.1025</v>
      </c>
      <c r="W793" s="324">
        <v>1.0775</v>
      </c>
      <c r="X793" s="324">
        <v>1.0675</v>
      </c>
      <c r="Y793" s="324">
        <v>1.0565</v>
      </c>
      <c r="Z793" s="316">
        <f t="shared" si="3"/>
        <v>23.034</v>
      </c>
      <c r="AA793" s="317">
        <f t="shared" si="405"/>
        <v>5.675146771</v>
      </c>
      <c r="AB793" s="317">
        <f t="shared" ref="AB793:AF793" si="1588">IF(ISERROR((D793/E793-1)*100),"n/a",(D793/E793-1)*100)</f>
        <v>4.285714286</v>
      </c>
      <c r="AC793" s="418">
        <f t="shared" si="1588"/>
        <v>5.376344086</v>
      </c>
      <c r="AD793" s="418">
        <f t="shared" si="1588"/>
        <v>6.407322654</v>
      </c>
      <c r="AE793" s="418">
        <f t="shared" si="1588"/>
        <v>7.63546798</v>
      </c>
      <c r="AF793" s="418">
        <f t="shared" si="1588"/>
        <v>9.72972973</v>
      </c>
      <c r="AG793" s="418">
        <f t="shared" si="870"/>
        <v>5.714285714</v>
      </c>
      <c r="AH793" s="418">
        <f t="shared" si="871"/>
        <v>13.63636364</v>
      </c>
      <c r="AI793" s="419">
        <f t="shared" si="872"/>
        <v>6.206896552</v>
      </c>
      <c r="AJ793" s="420">
        <f t="shared" ref="AJ793:AT793" si="1589">IF(ISERROR((N793/O793-1)*100),"n/a",(N793/O793-1)*100)</f>
        <v>-24.87046632</v>
      </c>
      <c r="AK793" s="419">
        <f t="shared" si="1589"/>
        <v>-26.89393939</v>
      </c>
      <c r="AL793" s="419">
        <f t="shared" si="1589"/>
        <v>1.343570058</v>
      </c>
      <c r="AM793" s="419">
        <f t="shared" si="1589"/>
        <v>5.252525253</v>
      </c>
      <c r="AN793" s="419">
        <f t="shared" si="1589"/>
        <v>3.773584906</v>
      </c>
      <c r="AO793" s="419">
        <f t="shared" si="1589"/>
        <v>2.580645161</v>
      </c>
      <c r="AP793" s="419">
        <f t="shared" si="1589"/>
        <v>2.649006623</v>
      </c>
      <c r="AQ793" s="419">
        <f t="shared" si="1589"/>
        <v>2.721088435</v>
      </c>
      <c r="AR793" s="419">
        <f t="shared" si="1589"/>
        <v>2.320185615</v>
      </c>
      <c r="AS793" s="419">
        <f t="shared" si="1589"/>
        <v>0.9367681499</v>
      </c>
      <c r="AT793" s="419">
        <f t="shared" si="1589"/>
        <v>1.041173687</v>
      </c>
      <c r="AU793" s="319">
        <f t="shared" si="9"/>
        <v>1.776070679</v>
      </c>
      <c r="AV793" s="320">
        <f t="shared" si="10"/>
        <v>9.951001932</v>
      </c>
    </row>
    <row r="794" ht="12.75" customHeight="1">
      <c r="A794" s="155" t="s">
        <v>1815</v>
      </c>
      <c r="B794" s="99" t="s">
        <v>1816</v>
      </c>
      <c r="C794" s="292">
        <v>1.3</v>
      </c>
      <c r="D794" s="310">
        <v>1.21</v>
      </c>
      <c r="E794" s="324">
        <v>1.09</v>
      </c>
      <c r="F794" s="292">
        <v>0.97</v>
      </c>
      <c r="G794" s="292">
        <v>0.86</v>
      </c>
      <c r="H794" s="292">
        <v>0.78</v>
      </c>
      <c r="I794" s="292">
        <v>0.69</v>
      </c>
      <c r="J794" s="412"/>
      <c r="K794" s="352">
        <v>0.6</v>
      </c>
      <c r="L794" s="352">
        <v>0.6</v>
      </c>
      <c r="M794" s="412"/>
      <c r="N794" s="325">
        <v>0.6</v>
      </c>
      <c r="O794" s="325">
        <v>0.6</v>
      </c>
      <c r="P794" s="324">
        <v>0.6</v>
      </c>
      <c r="Q794" s="324">
        <v>0.555</v>
      </c>
      <c r="R794" s="324">
        <v>0.495</v>
      </c>
      <c r="S794" s="325">
        <v>0.48</v>
      </c>
      <c r="T794" s="324">
        <v>0.8</v>
      </c>
      <c r="U794" s="324">
        <v>0.75</v>
      </c>
      <c r="V794" s="325">
        <v>0.72</v>
      </c>
      <c r="W794" s="324">
        <v>0.72</v>
      </c>
      <c r="X794" s="324">
        <v>0.7</v>
      </c>
      <c r="Y794" s="325">
        <v>0.68</v>
      </c>
      <c r="Z794" s="316">
        <f t="shared" si="3"/>
        <v>15.8</v>
      </c>
      <c r="AA794" s="317">
        <f t="shared" si="405"/>
        <v>7.438016529</v>
      </c>
      <c r="AB794" s="317">
        <f t="shared" ref="AB794:AF794" si="1590">IF(ISERROR((D794/E794-1)*100),"n/a",(D794/E794-1)*100)</f>
        <v>11.00917431</v>
      </c>
      <c r="AC794" s="418">
        <f t="shared" si="1590"/>
        <v>12.37113402</v>
      </c>
      <c r="AD794" s="418">
        <f t="shared" si="1590"/>
        <v>12.79069767</v>
      </c>
      <c r="AE794" s="418">
        <f t="shared" si="1590"/>
        <v>10.25641026</v>
      </c>
      <c r="AF794" s="418">
        <f t="shared" si="1590"/>
        <v>13.04347826</v>
      </c>
      <c r="AG794" s="418">
        <f t="shared" si="870"/>
        <v>15</v>
      </c>
      <c r="AH794" s="418">
        <f t="shared" si="871"/>
        <v>0</v>
      </c>
      <c r="AI794" s="419">
        <f t="shared" si="872"/>
        <v>0</v>
      </c>
      <c r="AJ794" s="420">
        <f t="shared" ref="AJ794:AT794" si="1591">IF(ISERROR((N794/O794-1)*100),"n/a",(N794/O794-1)*100)</f>
        <v>0</v>
      </c>
      <c r="AK794" s="419">
        <f t="shared" si="1591"/>
        <v>0</v>
      </c>
      <c r="AL794" s="419">
        <f t="shared" si="1591"/>
        <v>8.108108108</v>
      </c>
      <c r="AM794" s="419">
        <f t="shared" si="1591"/>
        <v>12.12121212</v>
      </c>
      <c r="AN794" s="419">
        <f t="shared" si="1591"/>
        <v>3.125</v>
      </c>
      <c r="AO794" s="419">
        <f t="shared" si="1591"/>
        <v>-40</v>
      </c>
      <c r="AP794" s="419">
        <f t="shared" si="1591"/>
        <v>6.666666667</v>
      </c>
      <c r="AQ794" s="419">
        <f t="shared" si="1591"/>
        <v>4.166666667</v>
      </c>
      <c r="AR794" s="419">
        <f t="shared" si="1591"/>
        <v>0</v>
      </c>
      <c r="AS794" s="419">
        <f t="shared" si="1591"/>
        <v>2.857142857</v>
      </c>
      <c r="AT794" s="419">
        <f t="shared" si="1591"/>
        <v>2.941176471</v>
      </c>
      <c r="AU794" s="319">
        <f t="shared" si="9"/>
        <v>4.094744197</v>
      </c>
      <c r="AV794" s="320">
        <f t="shared" si="10"/>
        <v>11.60583055</v>
      </c>
    </row>
    <row r="795" ht="12.75" customHeight="1">
      <c r="A795" s="55" t="s">
        <v>1654</v>
      </c>
      <c r="B795" s="99" t="s">
        <v>1655</v>
      </c>
      <c r="C795" s="292">
        <v>0.4</v>
      </c>
      <c r="D795" s="310">
        <v>0.36</v>
      </c>
      <c r="E795" s="324">
        <v>0.32</v>
      </c>
      <c r="F795" s="292">
        <v>0.29</v>
      </c>
      <c r="G795" s="292">
        <v>0.2733333333333333</v>
      </c>
      <c r="H795" s="292">
        <v>0.20333333333333334</v>
      </c>
      <c r="I795" s="292">
        <v>0.13666666666666666</v>
      </c>
      <c r="J795" s="412"/>
      <c r="K795" s="352">
        <v>0.13333333333333333</v>
      </c>
      <c r="L795" s="352">
        <v>0.13333333333333333</v>
      </c>
      <c r="M795" s="412"/>
      <c r="N795" s="324">
        <v>0.13333333333333333</v>
      </c>
      <c r="O795" s="324">
        <v>0.08666666666666667</v>
      </c>
      <c r="P795" s="324">
        <v>0.04</v>
      </c>
      <c r="Q795" s="324">
        <v>0.03833333333333334</v>
      </c>
      <c r="R795" s="324">
        <v>0.03666666666666667</v>
      </c>
      <c r="S795" s="324">
        <v>0.035</v>
      </c>
      <c r="T795" s="324">
        <v>0.03333333333333333</v>
      </c>
      <c r="U795" s="324">
        <v>0.03166666666666667</v>
      </c>
      <c r="V795" s="324">
        <v>0.03</v>
      </c>
      <c r="W795" s="324">
        <v>0.028333333333333335</v>
      </c>
      <c r="X795" s="324">
        <v>0.02666666666666667</v>
      </c>
      <c r="Y795" s="324">
        <v>0.012666666666666666</v>
      </c>
      <c r="Z795" s="316">
        <f t="shared" si="3"/>
        <v>2.782666667</v>
      </c>
      <c r="AA795" s="317">
        <f t="shared" si="405"/>
        <v>11.11111111</v>
      </c>
      <c r="AB795" s="317">
        <f t="shared" ref="AB795:AF795" si="1592">IF(ISERROR((D795/E795-1)*100),"n/a",(D795/E795-1)*100)</f>
        <v>12.5</v>
      </c>
      <c r="AC795" s="418">
        <f t="shared" si="1592"/>
        <v>10.34482759</v>
      </c>
      <c r="AD795" s="418">
        <f t="shared" si="1592"/>
        <v>6.097560976</v>
      </c>
      <c r="AE795" s="418">
        <f t="shared" si="1592"/>
        <v>34.42622951</v>
      </c>
      <c r="AF795" s="418">
        <f t="shared" si="1592"/>
        <v>48.7804878</v>
      </c>
      <c r="AG795" s="418">
        <f t="shared" si="870"/>
        <v>2.5</v>
      </c>
      <c r="AH795" s="418">
        <f t="shared" si="871"/>
        <v>0</v>
      </c>
      <c r="AI795" s="419">
        <f t="shared" si="872"/>
        <v>0</v>
      </c>
      <c r="AJ795" s="420">
        <f t="shared" ref="AJ795:AT795" si="1593">IF(ISERROR((N795/O795-1)*100),"n/a",(N795/O795-1)*100)</f>
        <v>53.84615385</v>
      </c>
      <c r="AK795" s="419">
        <f t="shared" si="1593"/>
        <v>116.6666667</v>
      </c>
      <c r="AL795" s="419">
        <f t="shared" si="1593"/>
        <v>4.347826087</v>
      </c>
      <c r="AM795" s="419">
        <f t="shared" si="1593"/>
        <v>4.545454545</v>
      </c>
      <c r="AN795" s="419">
        <f t="shared" si="1593"/>
        <v>4.761904762</v>
      </c>
      <c r="AO795" s="419">
        <f t="shared" si="1593"/>
        <v>5</v>
      </c>
      <c r="AP795" s="419">
        <f t="shared" si="1593"/>
        <v>5.263157895</v>
      </c>
      <c r="AQ795" s="419">
        <f t="shared" si="1593"/>
        <v>5.555555556</v>
      </c>
      <c r="AR795" s="419">
        <f t="shared" si="1593"/>
        <v>5.882352941</v>
      </c>
      <c r="AS795" s="419">
        <f t="shared" si="1593"/>
        <v>6.25</v>
      </c>
      <c r="AT795" s="419">
        <f t="shared" si="1593"/>
        <v>110.5263158</v>
      </c>
      <c r="AU795" s="319">
        <f t="shared" si="9"/>
        <v>22.42028025</v>
      </c>
      <c r="AV795" s="320">
        <f t="shared" si="10"/>
        <v>34.7074468</v>
      </c>
    </row>
    <row r="796" ht="12.75" customHeight="1">
      <c r="A796" s="55" t="s">
        <v>1141</v>
      </c>
      <c r="B796" s="99" t="s">
        <v>1142</v>
      </c>
      <c r="C796" s="292">
        <v>1.78</v>
      </c>
      <c r="D796" s="310">
        <v>1.74</v>
      </c>
      <c r="E796" s="325">
        <v>1.66</v>
      </c>
      <c r="F796" s="292">
        <v>1.63</v>
      </c>
      <c r="G796" s="292">
        <v>1.575</v>
      </c>
      <c r="H796" s="292">
        <v>1.3</v>
      </c>
      <c r="I796" s="292">
        <v>1.05</v>
      </c>
      <c r="J796" s="412"/>
      <c r="K796" s="292">
        <v>0.85</v>
      </c>
      <c r="L796" s="292">
        <v>0.65</v>
      </c>
      <c r="M796" s="412"/>
      <c r="N796" s="324">
        <v>0.375</v>
      </c>
      <c r="O796" s="325">
        <v>0.0</v>
      </c>
      <c r="P796" s="325">
        <v>0.0</v>
      </c>
      <c r="Q796" s="325">
        <v>0.0</v>
      </c>
      <c r="R796" s="325">
        <v>0.0</v>
      </c>
      <c r="S796" s="325">
        <v>0.0</v>
      </c>
      <c r="T796" s="325">
        <v>0.0</v>
      </c>
      <c r="U796" s="325">
        <v>0.0</v>
      </c>
      <c r="V796" s="325">
        <v>0.0</v>
      </c>
      <c r="W796" s="325">
        <v>0.0</v>
      </c>
      <c r="X796" s="325">
        <v>0.0</v>
      </c>
      <c r="Y796" s="325">
        <v>0.0</v>
      </c>
      <c r="Z796" s="316">
        <f t="shared" si="3"/>
        <v>12.61</v>
      </c>
      <c r="AA796" s="317">
        <f t="shared" si="405"/>
        <v>2.298850575</v>
      </c>
      <c r="AB796" s="317">
        <f t="shared" ref="AB796:AF796" si="1594">IF(ISERROR((D796/E796-1)*100),"n/a",(D796/E796-1)*100)</f>
        <v>4.819277108</v>
      </c>
      <c r="AC796" s="418">
        <f t="shared" si="1594"/>
        <v>1.840490798</v>
      </c>
      <c r="AD796" s="418">
        <f t="shared" si="1594"/>
        <v>3.492063492</v>
      </c>
      <c r="AE796" s="418">
        <f t="shared" si="1594"/>
        <v>21.15384615</v>
      </c>
      <c r="AF796" s="418">
        <f t="shared" si="1594"/>
        <v>23.80952381</v>
      </c>
      <c r="AG796" s="418">
        <f t="shared" si="870"/>
        <v>23.52941176</v>
      </c>
      <c r="AH796" s="418">
        <f t="shared" si="871"/>
        <v>30.76923077</v>
      </c>
      <c r="AI796" s="419">
        <f t="shared" si="872"/>
        <v>73.33333333</v>
      </c>
      <c r="AJ796" s="420" t="str">
        <f t="shared" ref="AJ796:AT796" si="1595">IF(ISERROR((N796/O796-1)*100),"n/a",(N796/O796-1)*100)</f>
        <v>n/a</v>
      </c>
      <c r="AK796" s="419" t="str">
        <f t="shared" si="1595"/>
        <v>n/a</v>
      </c>
      <c r="AL796" s="419" t="str">
        <f t="shared" si="1595"/>
        <v>n/a</v>
      </c>
      <c r="AM796" s="419" t="str">
        <f t="shared" si="1595"/>
        <v>n/a</v>
      </c>
      <c r="AN796" s="419" t="str">
        <f t="shared" si="1595"/>
        <v>n/a</v>
      </c>
      <c r="AO796" s="419" t="str">
        <f t="shared" si="1595"/>
        <v>n/a</v>
      </c>
      <c r="AP796" s="419" t="str">
        <f t="shared" si="1595"/>
        <v>n/a</v>
      </c>
      <c r="AQ796" s="419" t="str">
        <f t="shared" si="1595"/>
        <v>n/a</v>
      </c>
      <c r="AR796" s="419" t="str">
        <f t="shared" si="1595"/>
        <v>n/a</v>
      </c>
      <c r="AS796" s="419" t="str">
        <f t="shared" si="1595"/>
        <v>n/a</v>
      </c>
      <c r="AT796" s="419" t="str">
        <f t="shared" si="1595"/>
        <v>n/a</v>
      </c>
      <c r="AU796" s="319">
        <f t="shared" si="9"/>
        <v>20.56066976</v>
      </c>
      <c r="AV796" s="320">
        <f t="shared" si="10"/>
        <v>22.72651805</v>
      </c>
    </row>
    <row r="797" ht="12.75" customHeight="1">
      <c r="A797" s="155" t="s">
        <v>497</v>
      </c>
      <c r="B797" s="99" t="s">
        <v>498</v>
      </c>
      <c r="C797" s="292">
        <v>1.145</v>
      </c>
      <c r="D797" s="310">
        <v>1.02</v>
      </c>
      <c r="E797" s="324">
        <v>0.975</v>
      </c>
      <c r="F797" s="292">
        <v>0.93</v>
      </c>
      <c r="G797" s="292">
        <v>0.8883333333333334</v>
      </c>
      <c r="H797" s="292">
        <v>0.8066666666666666</v>
      </c>
      <c r="I797" s="292">
        <v>0.7366666666666667</v>
      </c>
      <c r="J797" s="412"/>
      <c r="K797" s="292">
        <v>0.7066666666666667</v>
      </c>
      <c r="L797" s="292">
        <v>0.68</v>
      </c>
      <c r="M797" s="412"/>
      <c r="N797" s="324">
        <v>0.6</v>
      </c>
      <c r="O797" s="324">
        <v>0.5233333333333333</v>
      </c>
      <c r="P797" s="324">
        <v>0.5033333333333333</v>
      </c>
      <c r="Q797" s="324">
        <v>0.4816666666666667</v>
      </c>
      <c r="R797" s="324">
        <v>0.46</v>
      </c>
      <c r="S797" s="324">
        <v>0.43333333333333335</v>
      </c>
      <c r="T797" s="324">
        <v>0.3983333333333334</v>
      </c>
      <c r="U797" s="324">
        <v>0.37666666666666665</v>
      </c>
      <c r="V797" s="324">
        <v>0.3611066666666667</v>
      </c>
      <c r="W797" s="324">
        <v>0.35</v>
      </c>
      <c r="X797" s="324">
        <v>0.3388933333333333</v>
      </c>
      <c r="Y797" s="324">
        <v>0.3266733333333333</v>
      </c>
      <c r="Z797" s="316">
        <f t="shared" si="3"/>
        <v>13.04167333</v>
      </c>
      <c r="AA797" s="317">
        <f t="shared" si="405"/>
        <v>12.25490196</v>
      </c>
      <c r="AB797" s="317">
        <f t="shared" ref="AB797:AF797" si="1596">IF(ISERROR((D797/E797-1)*100),"n/a",(D797/E797-1)*100)</f>
        <v>4.615384615</v>
      </c>
      <c r="AC797" s="418">
        <f t="shared" si="1596"/>
        <v>4.838709677</v>
      </c>
      <c r="AD797" s="418">
        <f t="shared" si="1596"/>
        <v>4.69043152</v>
      </c>
      <c r="AE797" s="418">
        <f t="shared" si="1596"/>
        <v>10.12396694</v>
      </c>
      <c r="AF797" s="418">
        <f t="shared" si="1596"/>
        <v>9.502262443</v>
      </c>
      <c r="AG797" s="418">
        <f t="shared" si="870"/>
        <v>4.245283019</v>
      </c>
      <c r="AH797" s="418">
        <f t="shared" si="871"/>
        <v>3.921568627</v>
      </c>
      <c r="AI797" s="419">
        <f t="shared" si="872"/>
        <v>13.33333333</v>
      </c>
      <c r="AJ797" s="420">
        <f t="shared" ref="AJ797:AT797" si="1597">IF(ISERROR((N797/O797-1)*100),"n/a",(N797/O797-1)*100)</f>
        <v>14.64968153</v>
      </c>
      <c r="AK797" s="419">
        <f t="shared" si="1597"/>
        <v>3.973509934</v>
      </c>
      <c r="AL797" s="419">
        <f t="shared" si="1597"/>
        <v>4.498269896</v>
      </c>
      <c r="AM797" s="419">
        <f t="shared" si="1597"/>
        <v>4.710144928</v>
      </c>
      <c r="AN797" s="419">
        <f t="shared" si="1597"/>
        <v>6.153846154</v>
      </c>
      <c r="AO797" s="419">
        <f t="shared" si="1597"/>
        <v>8.786610879</v>
      </c>
      <c r="AP797" s="419">
        <f t="shared" si="1597"/>
        <v>5.752212389</v>
      </c>
      <c r="AQ797" s="419">
        <f t="shared" si="1597"/>
        <v>4.30897611</v>
      </c>
      <c r="AR797" s="419">
        <f t="shared" si="1597"/>
        <v>3.173333333</v>
      </c>
      <c r="AS797" s="419">
        <f t="shared" si="1597"/>
        <v>3.277334068</v>
      </c>
      <c r="AT797" s="419">
        <f t="shared" si="1597"/>
        <v>3.740739985</v>
      </c>
      <c r="AU797" s="319">
        <f t="shared" si="9"/>
        <v>6.527525067</v>
      </c>
      <c r="AV797" s="320">
        <f t="shared" si="10"/>
        <v>3.576591383</v>
      </c>
    </row>
    <row r="798" ht="12.75" customHeight="1">
      <c r="A798" s="155" t="s">
        <v>499</v>
      </c>
      <c r="B798" s="55" t="s">
        <v>500</v>
      </c>
      <c r="C798" s="292">
        <v>2.72</v>
      </c>
      <c r="D798" s="324">
        <v>2.68</v>
      </c>
      <c r="E798" s="324">
        <v>2.645</v>
      </c>
      <c r="F798" s="292">
        <v>2.6125</v>
      </c>
      <c r="G798" s="292">
        <v>2.56</v>
      </c>
      <c r="H798" s="292">
        <v>2.52</v>
      </c>
      <c r="I798" s="292">
        <v>2.49</v>
      </c>
      <c r="J798" s="412"/>
      <c r="K798" s="292">
        <v>2.45</v>
      </c>
      <c r="L798" s="292">
        <v>2.425</v>
      </c>
      <c r="M798" s="412"/>
      <c r="N798" s="324">
        <v>2.415</v>
      </c>
      <c r="O798" s="324">
        <v>2.38</v>
      </c>
      <c r="P798" s="324">
        <v>2.34</v>
      </c>
      <c r="Q798" s="324">
        <v>2.3</v>
      </c>
      <c r="R798" s="324">
        <v>2.26</v>
      </c>
      <c r="S798" s="324">
        <v>2.175</v>
      </c>
      <c r="T798" s="324">
        <v>2.0</v>
      </c>
      <c r="U798" s="324">
        <v>1.96</v>
      </c>
      <c r="V798" s="324">
        <v>1.92</v>
      </c>
      <c r="W798" s="324">
        <v>1.88</v>
      </c>
      <c r="X798" s="324">
        <v>1.84</v>
      </c>
      <c r="Y798" s="324">
        <v>1.81</v>
      </c>
      <c r="Z798" s="316">
        <f t="shared" si="3"/>
        <v>48.3825</v>
      </c>
      <c r="AA798" s="317">
        <f t="shared" si="405"/>
        <v>1.492537313</v>
      </c>
      <c r="AB798" s="317">
        <f t="shared" ref="AB798:AF798" si="1598">IF(ISERROR((D798/E798-1)*100),"n/a",(D798/E798-1)*100)</f>
        <v>1.323251418</v>
      </c>
      <c r="AC798" s="418">
        <f t="shared" si="1598"/>
        <v>1.244019139</v>
      </c>
      <c r="AD798" s="418">
        <f t="shared" si="1598"/>
        <v>2.05078125</v>
      </c>
      <c r="AE798" s="418">
        <f t="shared" si="1598"/>
        <v>1.587301587</v>
      </c>
      <c r="AF798" s="418">
        <f t="shared" si="1598"/>
        <v>1.204819277</v>
      </c>
      <c r="AG798" s="418">
        <f t="shared" si="870"/>
        <v>1.632653061</v>
      </c>
      <c r="AH798" s="418">
        <f t="shared" si="871"/>
        <v>1.030927835</v>
      </c>
      <c r="AI798" s="419">
        <f t="shared" si="872"/>
        <v>0.4140786749</v>
      </c>
      <c r="AJ798" s="420">
        <f t="shared" ref="AJ798:AT798" si="1599">IF(ISERROR((N798/O798-1)*100),"n/a",(N798/O798-1)*100)</f>
        <v>1.470588235</v>
      </c>
      <c r="AK798" s="419">
        <f t="shared" si="1599"/>
        <v>1.709401709</v>
      </c>
      <c r="AL798" s="419">
        <f t="shared" si="1599"/>
        <v>1.739130435</v>
      </c>
      <c r="AM798" s="419">
        <f t="shared" si="1599"/>
        <v>1.769911504</v>
      </c>
      <c r="AN798" s="419">
        <f t="shared" si="1599"/>
        <v>3.908045977</v>
      </c>
      <c r="AO798" s="419">
        <f t="shared" si="1599"/>
        <v>8.75</v>
      </c>
      <c r="AP798" s="419">
        <f t="shared" si="1599"/>
        <v>2.040816327</v>
      </c>
      <c r="AQ798" s="419">
        <f t="shared" si="1599"/>
        <v>2.083333333</v>
      </c>
      <c r="AR798" s="419">
        <f t="shared" si="1599"/>
        <v>2.127659574</v>
      </c>
      <c r="AS798" s="419">
        <f t="shared" si="1599"/>
        <v>2.173913043</v>
      </c>
      <c r="AT798" s="419">
        <f t="shared" si="1599"/>
        <v>1.657458564</v>
      </c>
      <c r="AU798" s="319">
        <f t="shared" si="9"/>
        <v>2.070531413</v>
      </c>
      <c r="AV798" s="320">
        <f t="shared" si="10"/>
        <v>1.708234973</v>
      </c>
    </row>
    <row r="799" ht="12.75" customHeight="1">
      <c r="A799" s="155" t="s">
        <v>501</v>
      </c>
      <c r="B799" s="55" t="s">
        <v>502</v>
      </c>
      <c r="C799" s="292">
        <v>1.2</v>
      </c>
      <c r="D799" s="324">
        <v>1.145</v>
      </c>
      <c r="E799" s="324">
        <v>1.02</v>
      </c>
      <c r="F799" s="292">
        <v>0.98</v>
      </c>
      <c r="G799" s="292">
        <v>0.94</v>
      </c>
      <c r="H799" s="292">
        <v>0.9</v>
      </c>
      <c r="I799" s="292">
        <v>0.86</v>
      </c>
      <c r="J799" s="412" t="s">
        <v>2154</v>
      </c>
      <c r="K799" s="292">
        <v>0.82</v>
      </c>
      <c r="L799" s="292">
        <v>0.78</v>
      </c>
      <c r="M799" s="412"/>
      <c r="N799" s="324">
        <v>0.74</v>
      </c>
      <c r="O799" s="324">
        <v>0.7</v>
      </c>
      <c r="P799" s="324">
        <v>0.63</v>
      </c>
      <c r="Q799" s="324">
        <v>0.55</v>
      </c>
      <c r="R799" s="324">
        <v>0.51</v>
      </c>
      <c r="S799" s="324">
        <v>0.44</v>
      </c>
      <c r="T799" s="324">
        <v>0.42</v>
      </c>
      <c r="U799" s="324">
        <v>0.4</v>
      </c>
      <c r="V799" s="324">
        <v>0.3953</v>
      </c>
      <c r="W799" s="325">
        <v>0.3812</v>
      </c>
      <c r="X799" s="324">
        <v>0.3725</v>
      </c>
      <c r="Y799" s="325">
        <v>0.3464</v>
      </c>
      <c r="Z799" s="316">
        <f t="shared" si="3"/>
        <v>14.5304</v>
      </c>
      <c r="AA799" s="317">
        <f t="shared" si="405"/>
        <v>4.80349345</v>
      </c>
      <c r="AB799" s="317">
        <f t="shared" ref="AB799:AF799" si="1600">IF(ISERROR((D799/E799-1)*100),"n/a",(D799/E799-1)*100)</f>
        <v>12.25490196</v>
      </c>
      <c r="AC799" s="418">
        <f t="shared" si="1600"/>
        <v>4.081632653</v>
      </c>
      <c r="AD799" s="418">
        <f t="shared" si="1600"/>
        <v>4.255319149</v>
      </c>
      <c r="AE799" s="418">
        <f t="shared" si="1600"/>
        <v>4.444444444</v>
      </c>
      <c r="AF799" s="418">
        <f t="shared" si="1600"/>
        <v>4.651162791</v>
      </c>
      <c r="AG799" s="418">
        <f t="shared" si="870"/>
        <v>4.87804878</v>
      </c>
      <c r="AH799" s="418">
        <f t="shared" si="871"/>
        <v>5.128205128</v>
      </c>
      <c r="AI799" s="419">
        <f t="shared" si="872"/>
        <v>5.405405405</v>
      </c>
      <c r="AJ799" s="420">
        <f t="shared" ref="AJ799:AT799" si="1601">IF(ISERROR((N799/O799-1)*100),"n/a",(N799/O799-1)*100)</f>
        <v>5.714285714</v>
      </c>
      <c r="AK799" s="419">
        <f t="shared" si="1601"/>
        <v>11.11111111</v>
      </c>
      <c r="AL799" s="419">
        <f t="shared" si="1601"/>
        <v>14.54545455</v>
      </c>
      <c r="AM799" s="419">
        <f t="shared" si="1601"/>
        <v>7.843137255</v>
      </c>
      <c r="AN799" s="419">
        <f t="shared" si="1601"/>
        <v>15.90909091</v>
      </c>
      <c r="AO799" s="419">
        <f t="shared" si="1601"/>
        <v>4.761904762</v>
      </c>
      <c r="AP799" s="419">
        <f t="shared" si="1601"/>
        <v>5</v>
      </c>
      <c r="AQ799" s="419">
        <f t="shared" si="1601"/>
        <v>1.188970402</v>
      </c>
      <c r="AR799" s="419">
        <f t="shared" si="1601"/>
        <v>3.69884575</v>
      </c>
      <c r="AS799" s="419">
        <f t="shared" si="1601"/>
        <v>2.33557047</v>
      </c>
      <c r="AT799" s="419">
        <f t="shared" si="1601"/>
        <v>7.534642032</v>
      </c>
      <c r="AU799" s="319">
        <f t="shared" si="9"/>
        <v>6.477281336</v>
      </c>
      <c r="AV799" s="320">
        <f t="shared" si="10"/>
        <v>3.953076529</v>
      </c>
    </row>
    <row r="800" ht="12.75" customHeight="1">
      <c r="A800" s="55" t="s">
        <v>1427</v>
      </c>
      <c r="B800" s="55" t="s">
        <v>1428</v>
      </c>
      <c r="C800" s="292">
        <v>0.84</v>
      </c>
      <c r="D800" s="324">
        <v>0.79</v>
      </c>
      <c r="E800" s="324">
        <v>0.6599999999999999</v>
      </c>
      <c r="F800" s="352">
        <v>0.64</v>
      </c>
      <c r="G800" s="292">
        <v>0.61</v>
      </c>
      <c r="H800" s="352">
        <v>0.6</v>
      </c>
      <c r="I800" s="292">
        <v>0.54</v>
      </c>
      <c r="J800" s="412"/>
      <c r="K800" s="292">
        <v>0.32</v>
      </c>
      <c r="L800" s="292">
        <v>0.22</v>
      </c>
      <c r="M800" s="412"/>
      <c r="N800" s="325">
        <v>0.2</v>
      </c>
      <c r="O800" s="325">
        <v>0.2</v>
      </c>
      <c r="P800" s="325">
        <v>0.76</v>
      </c>
      <c r="Q800" s="324">
        <v>0.73</v>
      </c>
      <c r="R800" s="324">
        <v>0.54</v>
      </c>
      <c r="S800" s="324">
        <v>0.26</v>
      </c>
      <c r="T800" s="324">
        <v>0.2</v>
      </c>
      <c r="U800" s="325">
        <v>0.16</v>
      </c>
      <c r="V800" s="325">
        <v>0.16</v>
      </c>
      <c r="W800" s="325">
        <v>0.16</v>
      </c>
      <c r="X800" s="325">
        <v>0.16</v>
      </c>
      <c r="Y800" s="325">
        <v>0.16</v>
      </c>
      <c r="Z800" s="316">
        <f t="shared" si="3"/>
        <v>8.91</v>
      </c>
      <c r="AA800" s="317">
        <f t="shared" si="405"/>
        <v>6.329113924</v>
      </c>
      <c r="AB800" s="317">
        <f t="shared" ref="AB800:AF800" si="1602">IF(ISERROR((D800/E800-1)*100),"n/a",(D800/E800-1)*100)</f>
        <v>19.6969697</v>
      </c>
      <c r="AC800" s="418">
        <f t="shared" si="1602"/>
        <v>3.125</v>
      </c>
      <c r="AD800" s="418">
        <f t="shared" si="1602"/>
        <v>4.918032787</v>
      </c>
      <c r="AE800" s="418">
        <f t="shared" si="1602"/>
        <v>1.666666667</v>
      </c>
      <c r="AF800" s="418">
        <f t="shared" si="1602"/>
        <v>11.11111111</v>
      </c>
      <c r="AG800" s="418">
        <f t="shared" si="870"/>
        <v>68.75</v>
      </c>
      <c r="AH800" s="418">
        <f t="shared" si="871"/>
        <v>45.45454545</v>
      </c>
      <c r="AI800" s="419">
        <f t="shared" si="872"/>
        <v>10</v>
      </c>
      <c r="AJ800" s="420">
        <f t="shared" ref="AJ800:AT800" si="1603">IF(ISERROR((N800/O800-1)*100),"n/a",(N800/O800-1)*100)</f>
        <v>0</v>
      </c>
      <c r="AK800" s="419">
        <f t="shared" si="1603"/>
        <v>-73.68421053</v>
      </c>
      <c r="AL800" s="419">
        <f t="shared" si="1603"/>
        <v>4.109589041</v>
      </c>
      <c r="AM800" s="419">
        <f t="shared" si="1603"/>
        <v>35.18518519</v>
      </c>
      <c r="AN800" s="419">
        <f t="shared" si="1603"/>
        <v>107.6923077</v>
      </c>
      <c r="AO800" s="419">
        <f t="shared" si="1603"/>
        <v>30</v>
      </c>
      <c r="AP800" s="419">
        <f t="shared" si="1603"/>
        <v>25</v>
      </c>
      <c r="AQ800" s="419">
        <f t="shared" si="1603"/>
        <v>0</v>
      </c>
      <c r="AR800" s="419">
        <f t="shared" si="1603"/>
        <v>0</v>
      </c>
      <c r="AS800" s="419">
        <f t="shared" si="1603"/>
        <v>0</v>
      </c>
      <c r="AT800" s="419">
        <f t="shared" si="1603"/>
        <v>0</v>
      </c>
      <c r="AU800" s="319">
        <f t="shared" si="9"/>
        <v>14.96771555</v>
      </c>
      <c r="AV800" s="320">
        <f t="shared" si="10"/>
        <v>34.64642881</v>
      </c>
    </row>
    <row r="801" ht="12.75" customHeight="1">
      <c r="A801" s="220" t="s">
        <v>1656</v>
      </c>
      <c r="B801" s="55" t="s">
        <v>1657</v>
      </c>
      <c r="C801" s="292">
        <v>1.24</v>
      </c>
      <c r="D801" s="324">
        <v>1.2</v>
      </c>
      <c r="E801" s="324">
        <v>1.16</v>
      </c>
      <c r="F801" s="292">
        <v>1.11</v>
      </c>
      <c r="G801" s="292">
        <v>1.08</v>
      </c>
      <c r="H801" s="292">
        <v>1.04</v>
      </c>
      <c r="I801" s="292">
        <v>1.01</v>
      </c>
      <c r="J801" s="412"/>
      <c r="K801" s="352">
        <v>1.0</v>
      </c>
      <c r="L801" s="352">
        <v>1.0</v>
      </c>
      <c r="M801" s="412"/>
      <c r="N801" s="325">
        <v>1.0</v>
      </c>
      <c r="O801" s="325">
        <v>1.03</v>
      </c>
      <c r="P801" s="325">
        <v>1.12</v>
      </c>
      <c r="Q801" s="324">
        <v>1.12</v>
      </c>
      <c r="R801" s="324">
        <v>1.06</v>
      </c>
      <c r="S801" s="324">
        <v>0.98</v>
      </c>
      <c r="T801" s="324">
        <v>0.9</v>
      </c>
      <c r="U801" s="324">
        <v>0.82</v>
      </c>
      <c r="V801" s="324">
        <v>0.7600100000000001</v>
      </c>
      <c r="W801" s="324">
        <v>0.7066600000000001</v>
      </c>
      <c r="X801" s="324">
        <v>0.17333</v>
      </c>
      <c r="Y801" s="325">
        <v>0.0</v>
      </c>
      <c r="Z801" s="316">
        <f t="shared" si="3"/>
        <v>19.51</v>
      </c>
      <c r="AA801" s="317">
        <f t="shared" si="405"/>
        <v>3.333333333</v>
      </c>
      <c r="AB801" s="317">
        <f t="shared" ref="AB801:AF801" si="1604">IF(ISERROR((D801/E801-1)*100),"n/a",(D801/E801-1)*100)</f>
        <v>3.448275862</v>
      </c>
      <c r="AC801" s="418">
        <f t="shared" si="1604"/>
        <v>4.504504505</v>
      </c>
      <c r="AD801" s="418">
        <f t="shared" si="1604"/>
        <v>2.777777778</v>
      </c>
      <c r="AE801" s="418">
        <f t="shared" si="1604"/>
        <v>3.846153846</v>
      </c>
      <c r="AF801" s="418">
        <f t="shared" si="1604"/>
        <v>2.97029703</v>
      </c>
      <c r="AG801" s="418">
        <f t="shared" si="870"/>
        <v>1</v>
      </c>
      <c r="AH801" s="418">
        <f t="shared" si="871"/>
        <v>0</v>
      </c>
      <c r="AI801" s="419">
        <f t="shared" si="872"/>
        <v>0</v>
      </c>
      <c r="AJ801" s="420">
        <f t="shared" ref="AJ801:AT801" si="1605">IF(ISERROR((N801/O801-1)*100),"n/a",(N801/O801-1)*100)</f>
        <v>-2.912621359</v>
      </c>
      <c r="AK801" s="419">
        <f t="shared" si="1605"/>
        <v>-8.035714286</v>
      </c>
      <c r="AL801" s="419">
        <f t="shared" si="1605"/>
        <v>0</v>
      </c>
      <c r="AM801" s="419">
        <f t="shared" si="1605"/>
        <v>5.660377358</v>
      </c>
      <c r="AN801" s="419">
        <f t="shared" si="1605"/>
        <v>8.163265306</v>
      </c>
      <c r="AO801" s="419">
        <f t="shared" si="1605"/>
        <v>8.888888889</v>
      </c>
      <c r="AP801" s="419">
        <f t="shared" si="1605"/>
        <v>9.756097561</v>
      </c>
      <c r="AQ801" s="419">
        <f t="shared" si="1605"/>
        <v>7.893317193</v>
      </c>
      <c r="AR801" s="419">
        <f t="shared" si="1605"/>
        <v>7.549599525</v>
      </c>
      <c r="AS801" s="419">
        <f t="shared" si="1605"/>
        <v>307.6963019</v>
      </c>
      <c r="AT801" s="419" t="str">
        <f t="shared" si="1605"/>
        <v>n/a</v>
      </c>
      <c r="AU801" s="319">
        <f t="shared" si="9"/>
        <v>19.29157128</v>
      </c>
      <c r="AV801" s="320">
        <f t="shared" si="10"/>
        <v>69.97886104</v>
      </c>
    </row>
    <row r="802" ht="12.75" customHeight="1">
      <c r="A802" s="55" t="s">
        <v>1144</v>
      </c>
      <c r="B802" s="55" t="s">
        <v>1145</v>
      </c>
      <c r="C802" s="292">
        <v>4.98</v>
      </c>
      <c r="D802" s="324">
        <v>3.45</v>
      </c>
      <c r="E802" s="324">
        <v>2.875</v>
      </c>
      <c r="F802" s="292">
        <v>2.375</v>
      </c>
      <c r="G802" s="292">
        <v>1.875</v>
      </c>
      <c r="H802" s="292">
        <v>1.405</v>
      </c>
      <c r="I802" s="292">
        <v>1.0525</v>
      </c>
      <c r="J802" s="412"/>
      <c r="K802" s="292">
        <v>0.8</v>
      </c>
      <c r="L802" s="292">
        <v>0.6125</v>
      </c>
      <c r="M802" s="412"/>
      <c r="N802" s="324">
        <v>0.405</v>
      </c>
      <c r="O802" s="325">
        <v>0.03</v>
      </c>
      <c r="P802" s="325">
        <v>0.03</v>
      </c>
      <c r="Q802" s="325">
        <v>0.03</v>
      </c>
      <c r="R802" s="324">
        <v>0.03</v>
      </c>
      <c r="S802" s="325">
        <v>0.015</v>
      </c>
      <c r="T802" s="324">
        <v>0.015</v>
      </c>
      <c r="U802" s="325">
        <v>0.0075</v>
      </c>
      <c r="V802" s="325">
        <v>0.0075</v>
      </c>
      <c r="W802" s="324">
        <v>0.0075</v>
      </c>
      <c r="X802" s="325">
        <v>0.00375</v>
      </c>
      <c r="Y802" s="324">
        <v>0.01</v>
      </c>
      <c r="Z802" s="316">
        <f t="shared" si="3"/>
        <v>20.01625</v>
      </c>
      <c r="AA802" s="317">
        <f t="shared" si="405"/>
        <v>44.34782609</v>
      </c>
      <c r="AB802" s="317">
        <f t="shared" ref="AB802:AF802" si="1606">IF(ISERROR((D802/E802-1)*100),"n/a",(D802/E802-1)*100)</f>
        <v>20</v>
      </c>
      <c r="AC802" s="418">
        <f t="shared" si="1606"/>
        <v>21.05263158</v>
      </c>
      <c r="AD802" s="418">
        <f t="shared" si="1606"/>
        <v>26.66666667</v>
      </c>
      <c r="AE802" s="418">
        <f t="shared" si="1606"/>
        <v>33.4519573</v>
      </c>
      <c r="AF802" s="418">
        <f t="shared" si="1606"/>
        <v>33.49168646</v>
      </c>
      <c r="AG802" s="418">
        <f t="shared" si="870"/>
        <v>31.5625</v>
      </c>
      <c r="AH802" s="418">
        <f t="shared" si="871"/>
        <v>30.6122449</v>
      </c>
      <c r="AI802" s="419">
        <f t="shared" si="872"/>
        <v>51.2345679</v>
      </c>
      <c r="AJ802" s="420">
        <f t="shared" ref="AJ802:AT802" si="1607">IF(ISERROR((N802/O802-1)*100),"n/a",(N802/O802-1)*100)</f>
        <v>1250</v>
      </c>
      <c r="AK802" s="419">
        <f t="shared" si="1607"/>
        <v>0</v>
      </c>
      <c r="AL802" s="419">
        <f t="shared" si="1607"/>
        <v>0</v>
      </c>
      <c r="AM802" s="419">
        <f t="shared" si="1607"/>
        <v>0</v>
      </c>
      <c r="AN802" s="419">
        <f t="shared" si="1607"/>
        <v>100</v>
      </c>
      <c r="AO802" s="419">
        <f t="shared" si="1607"/>
        <v>0</v>
      </c>
      <c r="AP802" s="419">
        <f t="shared" si="1607"/>
        <v>100</v>
      </c>
      <c r="AQ802" s="419">
        <f t="shared" si="1607"/>
        <v>0</v>
      </c>
      <c r="AR802" s="419">
        <f t="shared" si="1607"/>
        <v>0</v>
      </c>
      <c r="AS802" s="419">
        <f t="shared" si="1607"/>
        <v>100</v>
      </c>
      <c r="AT802" s="419">
        <f t="shared" si="1607"/>
        <v>-62.5</v>
      </c>
      <c r="AU802" s="319">
        <f t="shared" si="9"/>
        <v>88.99600404</v>
      </c>
      <c r="AV802" s="320">
        <f t="shared" si="10"/>
        <v>276.0930943</v>
      </c>
    </row>
    <row r="803" ht="12.75" customHeight="1">
      <c r="A803" s="55" t="s">
        <v>1146</v>
      </c>
      <c r="B803" s="55" t="s">
        <v>1147</v>
      </c>
      <c r="C803" s="292">
        <v>1.09</v>
      </c>
      <c r="D803" s="324">
        <v>0.98</v>
      </c>
      <c r="E803" s="324">
        <v>0.8600000000000001</v>
      </c>
      <c r="F803" s="292">
        <v>0.77</v>
      </c>
      <c r="G803" s="292">
        <v>0.7</v>
      </c>
      <c r="H803" s="292">
        <v>0.62</v>
      </c>
      <c r="I803" s="292">
        <v>0.55</v>
      </c>
      <c r="J803" s="412"/>
      <c r="K803" s="292">
        <v>0.47</v>
      </c>
      <c r="L803" s="292">
        <v>0.395</v>
      </c>
      <c r="M803" s="412"/>
      <c r="N803" s="324">
        <v>0.35</v>
      </c>
      <c r="O803" s="324">
        <v>0.315</v>
      </c>
      <c r="P803" s="325">
        <v>0.3</v>
      </c>
      <c r="Q803" s="325">
        <v>0.3</v>
      </c>
      <c r="R803" s="325">
        <v>0.3</v>
      </c>
      <c r="S803" s="325">
        <v>0.3</v>
      </c>
      <c r="T803" s="325">
        <v>0.3</v>
      </c>
      <c r="U803" s="325">
        <v>0.3725</v>
      </c>
      <c r="V803" s="325">
        <v>0.59</v>
      </c>
      <c r="W803" s="325">
        <v>0.59</v>
      </c>
      <c r="X803" s="325">
        <v>0.59</v>
      </c>
      <c r="Y803" s="325">
        <v>0.59</v>
      </c>
      <c r="Z803" s="316">
        <f t="shared" si="3"/>
        <v>11.3325</v>
      </c>
      <c r="AA803" s="317">
        <f t="shared" si="405"/>
        <v>11.2244898</v>
      </c>
      <c r="AB803" s="317">
        <f t="shared" ref="AB803:AF803" si="1608">IF(ISERROR((D803/E803-1)*100),"n/a",(D803/E803-1)*100)</f>
        <v>13.95348837</v>
      </c>
      <c r="AC803" s="418">
        <f t="shared" si="1608"/>
        <v>11.68831169</v>
      </c>
      <c r="AD803" s="418">
        <f t="shared" si="1608"/>
        <v>10</v>
      </c>
      <c r="AE803" s="418">
        <f t="shared" si="1608"/>
        <v>12.90322581</v>
      </c>
      <c r="AF803" s="418">
        <f t="shared" si="1608"/>
        <v>12.72727273</v>
      </c>
      <c r="AG803" s="418">
        <f t="shared" si="870"/>
        <v>17.0212766</v>
      </c>
      <c r="AH803" s="418">
        <f t="shared" si="871"/>
        <v>18.98734177</v>
      </c>
      <c r="AI803" s="419">
        <f t="shared" si="872"/>
        <v>12.85714286</v>
      </c>
      <c r="AJ803" s="420">
        <f t="shared" ref="AJ803:AT803" si="1609">IF(ISERROR((N803/O803-1)*100),"n/a",(N803/O803-1)*100)</f>
        <v>11.11111111</v>
      </c>
      <c r="AK803" s="419">
        <f t="shared" si="1609"/>
        <v>5</v>
      </c>
      <c r="AL803" s="419">
        <f t="shared" si="1609"/>
        <v>0</v>
      </c>
      <c r="AM803" s="419">
        <f t="shared" si="1609"/>
        <v>0</v>
      </c>
      <c r="AN803" s="419">
        <f t="shared" si="1609"/>
        <v>0</v>
      </c>
      <c r="AO803" s="419">
        <f t="shared" si="1609"/>
        <v>0</v>
      </c>
      <c r="AP803" s="419">
        <f t="shared" si="1609"/>
        <v>-19.46308725</v>
      </c>
      <c r="AQ803" s="419">
        <f t="shared" si="1609"/>
        <v>-36.86440678</v>
      </c>
      <c r="AR803" s="419">
        <f t="shared" si="1609"/>
        <v>0</v>
      </c>
      <c r="AS803" s="419">
        <f t="shared" si="1609"/>
        <v>0</v>
      </c>
      <c r="AT803" s="419">
        <f t="shared" si="1609"/>
        <v>0</v>
      </c>
      <c r="AU803" s="319">
        <f t="shared" si="9"/>
        <v>4.057308335</v>
      </c>
      <c r="AV803" s="320">
        <f t="shared" si="10"/>
        <v>13.09549842</v>
      </c>
    </row>
    <row r="804" ht="12.75" customHeight="1">
      <c r="A804" s="155" t="s">
        <v>1148</v>
      </c>
      <c r="B804" s="55" t="s">
        <v>1149</v>
      </c>
      <c r="C804" s="292">
        <v>3.7</v>
      </c>
      <c r="D804" s="324">
        <v>3.06</v>
      </c>
      <c r="E804" s="324">
        <v>2.48</v>
      </c>
      <c r="F804" s="292">
        <v>2.255</v>
      </c>
      <c r="G804" s="292">
        <v>2.2</v>
      </c>
      <c r="H804" s="292">
        <v>1.805</v>
      </c>
      <c r="I804" s="292">
        <v>1.48</v>
      </c>
      <c r="J804" s="412"/>
      <c r="K804" s="292">
        <v>1.245</v>
      </c>
      <c r="L804" s="292">
        <v>0.965</v>
      </c>
      <c r="M804" s="412"/>
      <c r="N804" s="324">
        <v>0.6</v>
      </c>
      <c r="O804" s="325">
        <v>0.54</v>
      </c>
      <c r="P804" s="324">
        <v>0.465</v>
      </c>
      <c r="Q804" s="324">
        <v>0.3375</v>
      </c>
      <c r="R804" s="325">
        <v>0.3</v>
      </c>
      <c r="S804" s="325">
        <v>0.3</v>
      </c>
      <c r="T804" s="324">
        <v>0.3</v>
      </c>
      <c r="U804" s="324">
        <v>0.23</v>
      </c>
      <c r="V804" s="325">
        <v>0.2</v>
      </c>
      <c r="W804" s="325">
        <v>0.2</v>
      </c>
      <c r="X804" s="325">
        <v>0.2</v>
      </c>
      <c r="Y804" s="325">
        <v>0.2</v>
      </c>
      <c r="Z804" s="316">
        <f t="shared" si="3"/>
        <v>23.0625</v>
      </c>
      <c r="AA804" s="317">
        <f t="shared" si="405"/>
        <v>20.91503268</v>
      </c>
      <c r="AB804" s="317">
        <f t="shared" ref="AB804:AF804" si="1610">IF(ISERROR((D804/E804-1)*100),"n/a",(D804/E804-1)*100)</f>
        <v>23.38709677</v>
      </c>
      <c r="AC804" s="418">
        <f t="shared" si="1610"/>
        <v>9.977827051</v>
      </c>
      <c r="AD804" s="418">
        <f t="shared" si="1610"/>
        <v>2.5</v>
      </c>
      <c r="AE804" s="418">
        <f t="shared" si="1610"/>
        <v>21.88365651</v>
      </c>
      <c r="AF804" s="418">
        <f t="shared" si="1610"/>
        <v>21.95945946</v>
      </c>
      <c r="AG804" s="418">
        <f t="shared" si="870"/>
        <v>18.87550201</v>
      </c>
      <c r="AH804" s="418">
        <f t="shared" si="871"/>
        <v>29.01554404</v>
      </c>
      <c r="AI804" s="419">
        <f t="shared" si="872"/>
        <v>60.83333333</v>
      </c>
      <c r="AJ804" s="420">
        <f t="shared" ref="AJ804:AT804" si="1611">IF(ISERROR((N804/O804-1)*100),"n/a",(N804/O804-1)*100)</f>
        <v>11.11111111</v>
      </c>
      <c r="AK804" s="419">
        <f t="shared" si="1611"/>
        <v>16.12903226</v>
      </c>
      <c r="AL804" s="419">
        <f t="shared" si="1611"/>
        <v>37.77777778</v>
      </c>
      <c r="AM804" s="419">
        <f t="shared" si="1611"/>
        <v>12.5</v>
      </c>
      <c r="AN804" s="419">
        <f t="shared" si="1611"/>
        <v>0</v>
      </c>
      <c r="AO804" s="419">
        <f t="shared" si="1611"/>
        <v>0</v>
      </c>
      <c r="AP804" s="419">
        <f t="shared" si="1611"/>
        <v>30.43478261</v>
      </c>
      <c r="AQ804" s="419">
        <f t="shared" si="1611"/>
        <v>15</v>
      </c>
      <c r="AR804" s="419">
        <f t="shared" si="1611"/>
        <v>0</v>
      </c>
      <c r="AS804" s="419">
        <f t="shared" si="1611"/>
        <v>0</v>
      </c>
      <c r="AT804" s="419">
        <f t="shared" si="1611"/>
        <v>0</v>
      </c>
      <c r="AU804" s="319">
        <f t="shared" si="9"/>
        <v>16.61500778</v>
      </c>
      <c r="AV804" s="320">
        <f t="shared" si="10"/>
        <v>15.47036948</v>
      </c>
    </row>
    <row r="805" ht="12.75" customHeight="1">
      <c r="A805" s="155" t="s">
        <v>1817</v>
      </c>
      <c r="B805" s="55" t="s">
        <v>1818</v>
      </c>
      <c r="C805" s="292">
        <v>0.31</v>
      </c>
      <c r="D805" s="324">
        <v>0.27</v>
      </c>
      <c r="E805" s="324">
        <v>0.23</v>
      </c>
      <c r="F805" s="292">
        <v>0.18</v>
      </c>
      <c r="G805" s="292">
        <v>0.14</v>
      </c>
      <c r="H805" s="292">
        <v>0.1</v>
      </c>
      <c r="I805" s="292">
        <v>0.03</v>
      </c>
      <c r="J805" s="412"/>
      <c r="K805" s="352">
        <v>0.0</v>
      </c>
      <c r="L805" s="352">
        <v>0.0</v>
      </c>
      <c r="M805" s="412"/>
      <c r="N805" s="325">
        <v>0.0</v>
      </c>
      <c r="O805" s="325">
        <v>0.0</v>
      </c>
      <c r="P805" s="325">
        <v>0.15</v>
      </c>
      <c r="Q805" s="324">
        <v>0.2</v>
      </c>
      <c r="R805" s="324">
        <v>0.19996</v>
      </c>
      <c r="S805" s="324">
        <v>0.18</v>
      </c>
      <c r="T805" s="324">
        <v>0.15004</v>
      </c>
      <c r="U805" s="324">
        <v>0.02998</v>
      </c>
      <c r="V805" s="325">
        <v>0.0</v>
      </c>
      <c r="W805" s="325">
        <v>0.0</v>
      </c>
      <c r="X805" s="325">
        <v>0.0</v>
      </c>
      <c r="Y805" s="324">
        <v>0.2296</v>
      </c>
      <c r="Z805" s="316">
        <f t="shared" si="3"/>
        <v>2.39958</v>
      </c>
      <c r="AA805" s="317">
        <f t="shared" si="405"/>
        <v>14.81481481</v>
      </c>
      <c r="AB805" s="317">
        <f t="shared" ref="AB805:AF805" si="1612">IF(ISERROR((D805/E805-1)*100),"n/a",(D805/E805-1)*100)</f>
        <v>17.39130435</v>
      </c>
      <c r="AC805" s="418">
        <f t="shared" si="1612"/>
        <v>27.77777778</v>
      </c>
      <c r="AD805" s="418">
        <f t="shared" si="1612"/>
        <v>28.57142857</v>
      </c>
      <c r="AE805" s="418">
        <f t="shared" si="1612"/>
        <v>40</v>
      </c>
      <c r="AF805" s="418">
        <f t="shared" si="1612"/>
        <v>233.3333333</v>
      </c>
      <c r="AG805" s="418" t="str">
        <f t="shared" si="870"/>
        <v>n/a</v>
      </c>
      <c r="AH805" s="418" t="str">
        <f t="shared" si="871"/>
        <v>n/a</v>
      </c>
      <c r="AI805" s="419" t="str">
        <f t="shared" si="872"/>
        <v>n/a</v>
      </c>
      <c r="AJ805" s="420" t="str">
        <f t="shared" ref="AJ805:AT805" si="1613">IF(ISERROR((N805/O805-1)*100),"n/a",(N805/O805-1)*100)</f>
        <v>n/a</v>
      </c>
      <c r="AK805" s="419">
        <f t="shared" si="1613"/>
        <v>-100</v>
      </c>
      <c r="AL805" s="419">
        <f t="shared" si="1613"/>
        <v>-25</v>
      </c>
      <c r="AM805" s="419">
        <f t="shared" si="1613"/>
        <v>0.0200040008</v>
      </c>
      <c r="AN805" s="419">
        <f t="shared" si="1613"/>
        <v>11.08888889</v>
      </c>
      <c r="AO805" s="419">
        <f t="shared" si="1613"/>
        <v>19.96800853</v>
      </c>
      <c r="AP805" s="419">
        <f t="shared" si="1613"/>
        <v>400.466978</v>
      </c>
      <c r="AQ805" s="419" t="str">
        <f t="shared" si="1613"/>
        <v>n/a</v>
      </c>
      <c r="AR805" s="419" t="str">
        <f t="shared" si="1613"/>
        <v>n/a</v>
      </c>
      <c r="AS805" s="419" t="str">
        <f t="shared" si="1613"/>
        <v>n/a</v>
      </c>
      <c r="AT805" s="419">
        <f t="shared" si="1613"/>
        <v>-100</v>
      </c>
      <c r="AU805" s="319">
        <f t="shared" si="9"/>
        <v>43.72557987</v>
      </c>
      <c r="AV805" s="320">
        <f t="shared" si="10"/>
        <v>133.7970339</v>
      </c>
    </row>
    <row r="806" ht="12.75" customHeight="1">
      <c r="A806" s="55" t="s">
        <v>1150</v>
      </c>
      <c r="B806" s="55" t="s">
        <v>1151</v>
      </c>
      <c r="C806" s="292">
        <v>3.84</v>
      </c>
      <c r="D806" s="324">
        <v>3.64</v>
      </c>
      <c r="E806" s="324">
        <v>3.32</v>
      </c>
      <c r="F806" s="292">
        <v>3.12</v>
      </c>
      <c r="G806" s="292">
        <v>2.92</v>
      </c>
      <c r="H806" s="292">
        <v>2.68</v>
      </c>
      <c r="I806" s="292">
        <v>2.48</v>
      </c>
      <c r="J806" s="412"/>
      <c r="K806" s="292">
        <v>2.28</v>
      </c>
      <c r="L806" s="292">
        <v>2.08</v>
      </c>
      <c r="M806" s="412"/>
      <c r="N806" s="324">
        <v>1.88</v>
      </c>
      <c r="O806" s="325">
        <v>1.8</v>
      </c>
      <c r="P806" s="324">
        <v>1.8</v>
      </c>
      <c r="Q806" s="324">
        <v>1.68</v>
      </c>
      <c r="R806" s="324">
        <v>1.52</v>
      </c>
      <c r="S806" s="324">
        <v>1.32</v>
      </c>
      <c r="T806" s="324">
        <v>1.12</v>
      </c>
      <c r="U806" s="324">
        <v>0.92</v>
      </c>
      <c r="V806" s="325">
        <v>0.76</v>
      </c>
      <c r="W806" s="324">
        <v>0.76</v>
      </c>
      <c r="X806" s="324">
        <v>0.68</v>
      </c>
      <c r="Y806" s="324">
        <v>0.3</v>
      </c>
      <c r="Z806" s="316">
        <f t="shared" si="3"/>
        <v>40.9</v>
      </c>
      <c r="AA806" s="317">
        <f t="shared" si="405"/>
        <v>5.494505495</v>
      </c>
      <c r="AB806" s="317">
        <f t="shared" ref="AB806:AF806" si="1614">IF(ISERROR((D806/E806-1)*100),"n/a",(D806/E806-1)*100)</f>
        <v>9.638554217</v>
      </c>
      <c r="AC806" s="418">
        <f t="shared" si="1614"/>
        <v>6.41025641</v>
      </c>
      <c r="AD806" s="418">
        <f t="shared" si="1614"/>
        <v>6.849315068</v>
      </c>
      <c r="AE806" s="418">
        <f t="shared" si="1614"/>
        <v>8.955223881</v>
      </c>
      <c r="AF806" s="418">
        <f t="shared" si="1614"/>
        <v>8.064516129</v>
      </c>
      <c r="AG806" s="418">
        <f t="shared" si="870"/>
        <v>8.771929825</v>
      </c>
      <c r="AH806" s="418">
        <f t="shared" si="871"/>
        <v>9.615384615</v>
      </c>
      <c r="AI806" s="419">
        <f t="shared" si="872"/>
        <v>10.63829787</v>
      </c>
      <c r="AJ806" s="420">
        <f t="shared" ref="AJ806:AT806" si="1615">IF(ISERROR((N806/O806-1)*100),"n/a",(N806/O806-1)*100)</f>
        <v>4.444444444</v>
      </c>
      <c r="AK806" s="419">
        <f t="shared" si="1615"/>
        <v>0</v>
      </c>
      <c r="AL806" s="419">
        <f t="shared" si="1615"/>
        <v>7.142857143</v>
      </c>
      <c r="AM806" s="419">
        <f t="shared" si="1615"/>
        <v>10.52631579</v>
      </c>
      <c r="AN806" s="419">
        <f t="shared" si="1615"/>
        <v>15.15151515</v>
      </c>
      <c r="AO806" s="419">
        <f t="shared" si="1615"/>
        <v>17.85714286</v>
      </c>
      <c r="AP806" s="419">
        <f t="shared" si="1615"/>
        <v>21.73913043</v>
      </c>
      <c r="AQ806" s="419">
        <f t="shared" si="1615"/>
        <v>21.05263158</v>
      </c>
      <c r="AR806" s="419">
        <f t="shared" si="1615"/>
        <v>0</v>
      </c>
      <c r="AS806" s="419">
        <f t="shared" si="1615"/>
        <v>11.76470588</v>
      </c>
      <c r="AT806" s="419">
        <f t="shared" si="1615"/>
        <v>126.6666667</v>
      </c>
      <c r="AU806" s="319">
        <f t="shared" si="9"/>
        <v>15.53916967</v>
      </c>
      <c r="AV806" s="320">
        <f t="shared" si="10"/>
        <v>26.79185537</v>
      </c>
    </row>
    <row r="807" ht="12.75" customHeight="1">
      <c r="A807" s="155" t="s">
        <v>1429</v>
      </c>
      <c r="B807" s="55" t="s">
        <v>1430</v>
      </c>
      <c r="C807" s="292">
        <v>1.53</v>
      </c>
      <c r="D807" s="324">
        <v>1.27</v>
      </c>
      <c r="E807" s="324">
        <v>1.1400000000000001</v>
      </c>
      <c r="F807" s="292">
        <v>1.045</v>
      </c>
      <c r="G807" s="292">
        <v>1.0</v>
      </c>
      <c r="H807" s="292">
        <v>0.95</v>
      </c>
      <c r="I807" s="292">
        <v>0.85</v>
      </c>
      <c r="J807" s="412"/>
      <c r="K807" s="292">
        <v>0.71</v>
      </c>
      <c r="L807" s="292">
        <v>0.425</v>
      </c>
      <c r="M807" s="412"/>
      <c r="N807" s="325">
        <v>0.2</v>
      </c>
      <c r="O807" s="325">
        <v>0.575</v>
      </c>
      <c r="P807" s="324">
        <v>1.7</v>
      </c>
      <c r="Q807" s="324">
        <v>1.6</v>
      </c>
      <c r="R807" s="324">
        <v>1.32</v>
      </c>
      <c r="S807" s="324">
        <v>1.2</v>
      </c>
      <c r="T807" s="324">
        <v>0.96</v>
      </c>
      <c r="U807" s="324">
        <v>0.81</v>
      </c>
      <c r="V807" s="324">
        <v>0.7625</v>
      </c>
      <c r="W807" s="324">
        <v>0.7325</v>
      </c>
      <c r="X807" s="324">
        <v>0.66415</v>
      </c>
      <c r="Y807" s="324">
        <v>0.60079</v>
      </c>
      <c r="Z807" s="316">
        <f t="shared" si="3"/>
        <v>20.04494</v>
      </c>
      <c r="AA807" s="317">
        <f t="shared" si="405"/>
        <v>20.47244094</v>
      </c>
      <c r="AB807" s="317">
        <f t="shared" ref="AB807:AF807" si="1616">IF(ISERROR((D807/E807-1)*100),"n/a",(D807/E807-1)*100)</f>
        <v>11.40350877</v>
      </c>
      <c r="AC807" s="418">
        <f t="shared" si="1616"/>
        <v>9.090909091</v>
      </c>
      <c r="AD807" s="418">
        <f t="shared" si="1616"/>
        <v>4.5</v>
      </c>
      <c r="AE807" s="418">
        <f t="shared" si="1616"/>
        <v>5.263157895</v>
      </c>
      <c r="AF807" s="418">
        <f t="shared" si="1616"/>
        <v>11.76470588</v>
      </c>
      <c r="AG807" s="418">
        <f t="shared" si="870"/>
        <v>19.71830986</v>
      </c>
      <c r="AH807" s="418">
        <f t="shared" si="871"/>
        <v>67.05882353</v>
      </c>
      <c r="AI807" s="419">
        <f t="shared" si="872"/>
        <v>112.5</v>
      </c>
      <c r="AJ807" s="420">
        <f t="shared" ref="AJ807:AT807" si="1617">IF(ISERROR((N807/O807-1)*100),"n/a",(N807/O807-1)*100)</f>
        <v>-65.2173913</v>
      </c>
      <c r="AK807" s="419">
        <f t="shared" si="1617"/>
        <v>-66.17647059</v>
      </c>
      <c r="AL807" s="419">
        <f t="shared" si="1617"/>
        <v>6.25</v>
      </c>
      <c r="AM807" s="419">
        <f t="shared" si="1617"/>
        <v>21.21212121</v>
      </c>
      <c r="AN807" s="419">
        <f t="shared" si="1617"/>
        <v>10</v>
      </c>
      <c r="AO807" s="419">
        <f t="shared" si="1617"/>
        <v>25</v>
      </c>
      <c r="AP807" s="419">
        <f t="shared" si="1617"/>
        <v>18.51851852</v>
      </c>
      <c r="AQ807" s="419">
        <f t="shared" si="1617"/>
        <v>6.229508197</v>
      </c>
      <c r="AR807" s="419">
        <f t="shared" si="1617"/>
        <v>4.09556314</v>
      </c>
      <c r="AS807" s="419">
        <f t="shared" si="1617"/>
        <v>10.29134985</v>
      </c>
      <c r="AT807" s="419">
        <f t="shared" si="1617"/>
        <v>10.54611428</v>
      </c>
      <c r="AU807" s="319">
        <f t="shared" si="9"/>
        <v>12.12605846</v>
      </c>
      <c r="AV807" s="320">
        <f t="shared" si="10"/>
        <v>36.90784014</v>
      </c>
    </row>
    <row r="808" ht="12.75" customHeight="1">
      <c r="A808" s="230" t="s">
        <v>2001</v>
      </c>
      <c r="B808" s="55" t="s">
        <v>2002</v>
      </c>
      <c r="C808" s="292">
        <v>1.455</v>
      </c>
      <c r="D808" s="324">
        <v>1.415</v>
      </c>
      <c r="E808" s="324">
        <v>1.35</v>
      </c>
      <c r="F808" s="292">
        <v>1.245</v>
      </c>
      <c r="G808" s="292">
        <v>1.1137</v>
      </c>
      <c r="H808" s="325">
        <v>0.0</v>
      </c>
      <c r="I808" s="325">
        <v>0.0</v>
      </c>
      <c r="J808" s="412"/>
      <c r="K808" s="325">
        <v>0.0</v>
      </c>
      <c r="L808" s="325">
        <v>0.0</v>
      </c>
      <c r="M808" s="412"/>
      <c r="N808" s="325">
        <v>0.0</v>
      </c>
      <c r="O808" s="325">
        <v>0.0</v>
      </c>
      <c r="P808" s="325">
        <v>0.0</v>
      </c>
      <c r="Q808" s="325">
        <v>0.0</v>
      </c>
      <c r="R808" s="325">
        <v>0.0</v>
      </c>
      <c r="S808" s="325">
        <v>0.0</v>
      </c>
      <c r="T808" s="325">
        <v>0.0</v>
      </c>
      <c r="U808" s="325">
        <v>0.0</v>
      </c>
      <c r="V808" s="325">
        <v>0.0</v>
      </c>
      <c r="W808" s="325">
        <v>0.0</v>
      </c>
      <c r="X808" s="325">
        <v>0.0</v>
      </c>
      <c r="Y808" s="325">
        <v>0.0</v>
      </c>
      <c r="Z808" s="316">
        <f t="shared" si="3"/>
        <v>6.5787</v>
      </c>
      <c r="AA808" s="317">
        <f t="shared" si="405"/>
        <v>2.826855124</v>
      </c>
      <c r="AB808" s="317">
        <f t="shared" ref="AB808:AF808" si="1618">IF(ISERROR((D808/E808-1)*100),"n/a",(D808/E808-1)*100)</f>
        <v>4.814814815</v>
      </c>
      <c r="AC808" s="418">
        <f t="shared" si="1618"/>
        <v>8.43373494</v>
      </c>
      <c r="AD808" s="418">
        <f t="shared" si="1618"/>
        <v>11.78953039</v>
      </c>
      <c r="AE808" s="418" t="str">
        <f t="shared" si="1618"/>
        <v>n/a</v>
      </c>
      <c r="AF808" s="418" t="str">
        <f t="shared" si="1618"/>
        <v>n/a</v>
      </c>
      <c r="AG808" s="418" t="str">
        <f t="shared" si="870"/>
        <v>n/a</v>
      </c>
      <c r="AH808" s="418" t="str">
        <f t="shared" si="871"/>
        <v>n/a</v>
      </c>
      <c r="AI808" s="419" t="str">
        <f t="shared" si="872"/>
        <v>n/a</v>
      </c>
      <c r="AJ808" s="420" t="str">
        <f t="shared" ref="AJ808:AT808" si="1619">IF(ISERROR((N808/O808-1)*100),"n/a",(N808/O808-1)*100)</f>
        <v>n/a</v>
      </c>
      <c r="AK808" s="419" t="str">
        <f t="shared" si="1619"/>
        <v>n/a</v>
      </c>
      <c r="AL808" s="419" t="str">
        <f t="shared" si="1619"/>
        <v>n/a</v>
      </c>
      <c r="AM808" s="419" t="str">
        <f t="shared" si="1619"/>
        <v>n/a</v>
      </c>
      <c r="AN808" s="419" t="str">
        <f t="shared" si="1619"/>
        <v>n/a</v>
      </c>
      <c r="AO808" s="419" t="str">
        <f t="shared" si="1619"/>
        <v>n/a</v>
      </c>
      <c r="AP808" s="419" t="str">
        <f t="shared" si="1619"/>
        <v>n/a</v>
      </c>
      <c r="AQ808" s="419" t="str">
        <f t="shared" si="1619"/>
        <v>n/a</v>
      </c>
      <c r="AR808" s="419" t="str">
        <f t="shared" si="1619"/>
        <v>n/a</v>
      </c>
      <c r="AS808" s="419" t="str">
        <f t="shared" si="1619"/>
        <v>n/a</v>
      </c>
      <c r="AT808" s="419" t="str">
        <f t="shared" si="1619"/>
        <v>n/a</v>
      </c>
      <c r="AU808" s="319">
        <f t="shared" si="9"/>
        <v>6.966233818</v>
      </c>
      <c r="AV808" s="320">
        <f t="shared" si="10"/>
        <v>3.965720158</v>
      </c>
    </row>
    <row r="809" ht="12.75" customHeight="1">
      <c r="A809" s="155" t="s">
        <v>1431</v>
      </c>
      <c r="B809" s="55" t="s">
        <v>1432</v>
      </c>
      <c r="C809" s="292">
        <v>1.14</v>
      </c>
      <c r="D809" s="324">
        <v>0.92</v>
      </c>
      <c r="E809" s="324">
        <v>0.7700000000000001</v>
      </c>
      <c r="F809" s="292">
        <v>0.66</v>
      </c>
      <c r="G809" s="292">
        <v>0.6</v>
      </c>
      <c r="H809" s="292">
        <v>0.48</v>
      </c>
      <c r="I809" s="292">
        <v>0.4</v>
      </c>
      <c r="J809" s="412"/>
      <c r="K809" s="292">
        <v>0.36</v>
      </c>
      <c r="L809" s="292">
        <v>0.32</v>
      </c>
      <c r="M809" s="412"/>
      <c r="N809" s="325">
        <v>0.0</v>
      </c>
      <c r="O809" s="325">
        <v>0.0</v>
      </c>
      <c r="P809" s="325">
        <v>0.0</v>
      </c>
      <c r="Q809" s="325">
        <v>0.0</v>
      </c>
      <c r="R809" s="325">
        <v>0.0</v>
      </c>
      <c r="S809" s="325">
        <v>0.0</v>
      </c>
      <c r="T809" s="325">
        <v>0.0</v>
      </c>
      <c r="U809" s="325">
        <v>0.0</v>
      </c>
      <c r="V809" s="325">
        <v>0.0</v>
      </c>
      <c r="W809" s="325">
        <v>0.0</v>
      </c>
      <c r="X809" s="325">
        <v>0.0</v>
      </c>
      <c r="Y809" s="325">
        <v>0.0</v>
      </c>
      <c r="Z809" s="316">
        <f t="shared" si="3"/>
        <v>5.65</v>
      </c>
      <c r="AA809" s="317">
        <f t="shared" si="405"/>
        <v>23.91304348</v>
      </c>
      <c r="AB809" s="317">
        <f t="shared" ref="AB809:AF809" si="1620">IF(ISERROR((D809/E809-1)*100),"n/a",(D809/E809-1)*100)</f>
        <v>19.48051948</v>
      </c>
      <c r="AC809" s="418">
        <f t="shared" si="1620"/>
        <v>16.66666667</v>
      </c>
      <c r="AD809" s="418">
        <f t="shared" si="1620"/>
        <v>10</v>
      </c>
      <c r="AE809" s="418">
        <f t="shared" si="1620"/>
        <v>25</v>
      </c>
      <c r="AF809" s="418">
        <f t="shared" si="1620"/>
        <v>20</v>
      </c>
      <c r="AG809" s="418">
        <f t="shared" si="870"/>
        <v>11.11111111</v>
      </c>
      <c r="AH809" s="418">
        <f t="shared" si="871"/>
        <v>12.5</v>
      </c>
      <c r="AI809" s="419" t="str">
        <f t="shared" si="872"/>
        <v>n/a</v>
      </c>
      <c r="AJ809" s="420" t="str">
        <f t="shared" ref="AJ809:AT809" si="1621">IF(ISERROR((N809/O809-1)*100),"n/a",(N809/O809-1)*100)</f>
        <v>n/a</v>
      </c>
      <c r="AK809" s="419" t="str">
        <f t="shared" si="1621"/>
        <v>n/a</v>
      </c>
      <c r="AL809" s="419" t="str">
        <f t="shared" si="1621"/>
        <v>n/a</v>
      </c>
      <c r="AM809" s="419" t="str">
        <f t="shared" si="1621"/>
        <v>n/a</v>
      </c>
      <c r="AN809" s="419" t="str">
        <f t="shared" si="1621"/>
        <v>n/a</v>
      </c>
      <c r="AO809" s="419" t="str">
        <f t="shared" si="1621"/>
        <v>n/a</v>
      </c>
      <c r="AP809" s="419" t="str">
        <f t="shared" si="1621"/>
        <v>n/a</v>
      </c>
      <c r="AQ809" s="419" t="str">
        <f t="shared" si="1621"/>
        <v>n/a</v>
      </c>
      <c r="AR809" s="419" t="str">
        <f t="shared" si="1621"/>
        <v>n/a</v>
      </c>
      <c r="AS809" s="419" t="str">
        <f t="shared" si="1621"/>
        <v>n/a</v>
      </c>
      <c r="AT809" s="419" t="str">
        <f t="shared" si="1621"/>
        <v>n/a</v>
      </c>
      <c r="AU809" s="319">
        <f t="shared" si="9"/>
        <v>17.33391759</v>
      </c>
      <c r="AV809" s="320">
        <f t="shared" si="10"/>
        <v>5.733252166</v>
      </c>
    </row>
    <row r="810" ht="12.75" customHeight="1">
      <c r="A810" s="220" t="s">
        <v>2003</v>
      </c>
      <c r="B810" s="55" t="s">
        <v>2004</v>
      </c>
      <c r="C810" s="292">
        <v>1.48</v>
      </c>
      <c r="D810" s="324">
        <v>1.46</v>
      </c>
      <c r="E810" s="324">
        <v>1.44</v>
      </c>
      <c r="F810" s="292">
        <v>1.42</v>
      </c>
      <c r="G810" s="292">
        <v>1.4</v>
      </c>
      <c r="H810" s="352">
        <v>1.38</v>
      </c>
      <c r="I810" s="352">
        <v>1.38</v>
      </c>
      <c r="J810" s="412"/>
      <c r="K810" s="352">
        <v>1.38</v>
      </c>
      <c r="L810" s="352">
        <v>1.38</v>
      </c>
      <c r="M810" s="412"/>
      <c r="N810" s="325">
        <v>1.38</v>
      </c>
      <c r="O810" s="325">
        <v>1.38</v>
      </c>
      <c r="P810" s="325">
        <v>1.38</v>
      </c>
      <c r="Q810" s="325">
        <v>1.38</v>
      </c>
      <c r="R810" s="325">
        <v>1.38</v>
      </c>
      <c r="S810" s="325">
        <v>1.38</v>
      </c>
      <c r="T810" s="325">
        <v>1.38</v>
      </c>
      <c r="U810" s="325">
        <v>1.38</v>
      </c>
      <c r="V810" s="325">
        <v>1.38</v>
      </c>
      <c r="W810" s="325">
        <v>1.38</v>
      </c>
      <c r="X810" s="325">
        <v>1.38</v>
      </c>
      <c r="Y810" s="325">
        <v>1.38</v>
      </c>
      <c r="Z810" s="316">
        <f t="shared" si="3"/>
        <v>29.28</v>
      </c>
      <c r="AA810" s="317">
        <f t="shared" si="405"/>
        <v>1.369863014</v>
      </c>
      <c r="AB810" s="317">
        <f t="shared" ref="AB810:AF810" si="1622">IF(ISERROR((D810/E810-1)*100),"n/a",(D810/E810-1)*100)</f>
        <v>1.388888889</v>
      </c>
      <c r="AC810" s="418">
        <f t="shared" si="1622"/>
        <v>1.408450704</v>
      </c>
      <c r="AD810" s="418">
        <f t="shared" si="1622"/>
        <v>1.428571429</v>
      </c>
      <c r="AE810" s="418">
        <f t="shared" si="1622"/>
        <v>1.449275362</v>
      </c>
      <c r="AF810" s="418">
        <f t="shared" si="1622"/>
        <v>0</v>
      </c>
      <c r="AG810" s="418">
        <f t="shared" si="870"/>
        <v>0</v>
      </c>
      <c r="AH810" s="418">
        <f t="shared" si="871"/>
        <v>0</v>
      </c>
      <c r="AI810" s="419">
        <f t="shared" si="872"/>
        <v>0</v>
      </c>
      <c r="AJ810" s="420">
        <f t="shared" ref="AJ810:AT810" si="1623">IF(ISERROR((N810/O810-1)*100),"n/a",(N810/O810-1)*100)</f>
        <v>0</v>
      </c>
      <c r="AK810" s="419">
        <f t="shared" si="1623"/>
        <v>0</v>
      </c>
      <c r="AL810" s="419">
        <f t="shared" si="1623"/>
        <v>0</v>
      </c>
      <c r="AM810" s="419">
        <f t="shared" si="1623"/>
        <v>0</v>
      </c>
      <c r="AN810" s="419">
        <f t="shared" si="1623"/>
        <v>0</v>
      </c>
      <c r="AO810" s="419">
        <f t="shared" si="1623"/>
        <v>0</v>
      </c>
      <c r="AP810" s="419">
        <f t="shared" si="1623"/>
        <v>0</v>
      </c>
      <c r="AQ810" s="419">
        <f t="shared" si="1623"/>
        <v>0</v>
      </c>
      <c r="AR810" s="419">
        <f t="shared" si="1623"/>
        <v>0</v>
      </c>
      <c r="AS810" s="419">
        <f t="shared" si="1623"/>
        <v>0</v>
      </c>
      <c r="AT810" s="419">
        <f t="shared" si="1623"/>
        <v>0</v>
      </c>
      <c r="AU810" s="319">
        <f t="shared" si="9"/>
        <v>0.3522524699</v>
      </c>
      <c r="AV810" s="320">
        <f t="shared" si="10"/>
        <v>0.6261347492</v>
      </c>
    </row>
    <row r="811" ht="12.75" customHeight="1">
      <c r="A811" s="155" t="s">
        <v>1152</v>
      </c>
      <c r="B811" s="55" t="s">
        <v>1153</v>
      </c>
      <c r="C811" s="292">
        <v>1.1</v>
      </c>
      <c r="D811" s="324">
        <v>1.08</v>
      </c>
      <c r="E811" s="324">
        <v>1.06</v>
      </c>
      <c r="F811" s="292">
        <v>1.045</v>
      </c>
      <c r="G811" s="292">
        <v>1.025</v>
      </c>
      <c r="H811" s="292">
        <v>1.005</v>
      </c>
      <c r="I811" s="292">
        <v>0.985</v>
      </c>
      <c r="J811" s="412"/>
      <c r="K811" s="292">
        <v>0.965</v>
      </c>
      <c r="L811" s="292">
        <v>0.945</v>
      </c>
      <c r="M811" s="412"/>
      <c r="N811" s="325">
        <v>0.94</v>
      </c>
      <c r="O811" s="324">
        <v>0.925</v>
      </c>
      <c r="P811" s="324">
        <v>0.905</v>
      </c>
      <c r="Q811" s="324">
        <v>0.885</v>
      </c>
      <c r="R811" s="324">
        <v>0.78</v>
      </c>
      <c r="S811" s="324">
        <v>0.63</v>
      </c>
      <c r="T811" s="324">
        <v>0.45</v>
      </c>
      <c r="U811" s="325">
        <v>0.0</v>
      </c>
      <c r="V811" s="325">
        <v>0.0</v>
      </c>
      <c r="W811" s="325">
        <v>0.0</v>
      </c>
      <c r="X811" s="325">
        <v>0.0</v>
      </c>
      <c r="Y811" s="325">
        <v>0.0</v>
      </c>
      <c r="Z811" s="316">
        <f t="shared" si="3"/>
        <v>14.725</v>
      </c>
      <c r="AA811" s="317">
        <f t="shared" si="405"/>
        <v>1.851851852</v>
      </c>
      <c r="AB811" s="317">
        <f t="shared" ref="AB811:AF811" si="1624">IF(ISERROR((D811/E811-1)*100),"n/a",(D811/E811-1)*100)</f>
        <v>1.886792453</v>
      </c>
      <c r="AC811" s="418">
        <f t="shared" si="1624"/>
        <v>1.435406699</v>
      </c>
      <c r="AD811" s="418">
        <f t="shared" si="1624"/>
        <v>1.951219512</v>
      </c>
      <c r="AE811" s="418">
        <f t="shared" si="1624"/>
        <v>1.990049751</v>
      </c>
      <c r="AF811" s="418">
        <f t="shared" si="1624"/>
        <v>2.030456853</v>
      </c>
      <c r="AG811" s="418">
        <f t="shared" si="870"/>
        <v>2.07253886</v>
      </c>
      <c r="AH811" s="418">
        <f t="shared" si="871"/>
        <v>2.116402116</v>
      </c>
      <c r="AI811" s="419">
        <f t="shared" si="872"/>
        <v>0.5319148936</v>
      </c>
      <c r="AJ811" s="420">
        <f t="shared" ref="AJ811:AT811" si="1625">IF(ISERROR((N811/O811-1)*100),"n/a",(N811/O811-1)*100)</f>
        <v>1.621621622</v>
      </c>
      <c r="AK811" s="419">
        <f t="shared" si="1625"/>
        <v>2.209944751</v>
      </c>
      <c r="AL811" s="419">
        <f t="shared" si="1625"/>
        <v>2.259887006</v>
      </c>
      <c r="AM811" s="419">
        <f t="shared" si="1625"/>
        <v>13.46153846</v>
      </c>
      <c r="AN811" s="419">
        <f t="shared" si="1625"/>
        <v>23.80952381</v>
      </c>
      <c r="AO811" s="419">
        <f t="shared" si="1625"/>
        <v>40</v>
      </c>
      <c r="AP811" s="419" t="str">
        <f t="shared" si="1625"/>
        <v>n/a</v>
      </c>
      <c r="AQ811" s="419" t="str">
        <f t="shared" si="1625"/>
        <v>n/a</v>
      </c>
      <c r="AR811" s="419" t="str">
        <f t="shared" si="1625"/>
        <v>n/a</v>
      </c>
      <c r="AS811" s="419" t="str">
        <f t="shared" si="1625"/>
        <v>n/a</v>
      </c>
      <c r="AT811" s="419" t="str">
        <f t="shared" si="1625"/>
        <v>n/a</v>
      </c>
      <c r="AU811" s="319">
        <f t="shared" si="9"/>
        <v>6.615276576</v>
      </c>
      <c r="AV811" s="320">
        <f t="shared" si="10"/>
        <v>11.13006332</v>
      </c>
    </row>
    <row r="812" ht="12.75" customHeight="1">
      <c r="A812" s="55" t="s">
        <v>503</v>
      </c>
      <c r="B812" s="55" t="s">
        <v>504</v>
      </c>
      <c r="C812" s="292">
        <v>2.94</v>
      </c>
      <c r="D812" s="324">
        <v>2.835</v>
      </c>
      <c r="E812" s="324">
        <v>2.7199999999999998</v>
      </c>
      <c r="F812" s="292">
        <v>2.62</v>
      </c>
      <c r="G812" s="292">
        <v>2.56</v>
      </c>
      <c r="H812" s="292">
        <v>2.36</v>
      </c>
      <c r="I812" s="292">
        <v>2.195</v>
      </c>
      <c r="J812" s="412"/>
      <c r="K812" s="292">
        <v>2.03</v>
      </c>
      <c r="L812" s="292">
        <v>1.865</v>
      </c>
      <c r="M812" s="412"/>
      <c r="N812" s="324">
        <v>1.7</v>
      </c>
      <c r="O812" s="325">
        <v>1.54</v>
      </c>
      <c r="P812" s="324">
        <v>1.345</v>
      </c>
      <c r="Q812" s="324">
        <v>1.15</v>
      </c>
      <c r="R812" s="324">
        <v>1.025</v>
      </c>
      <c r="S812" s="324">
        <v>0.88</v>
      </c>
      <c r="T812" s="325">
        <v>0.7</v>
      </c>
      <c r="U812" s="324">
        <v>0.5675</v>
      </c>
      <c r="V812" s="324">
        <v>0.49</v>
      </c>
      <c r="W812" s="324">
        <v>0.45</v>
      </c>
      <c r="X812" s="324">
        <v>0.4125</v>
      </c>
      <c r="Y812" s="324">
        <v>0.37</v>
      </c>
      <c r="Z812" s="316">
        <f t="shared" si="3"/>
        <v>32.755</v>
      </c>
      <c r="AA812" s="317">
        <f t="shared" si="405"/>
        <v>3.703703704</v>
      </c>
      <c r="AB812" s="317">
        <f t="shared" ref="AB812:AF812" si="1626">IF(ISERROR((D812/E812-1)*100),"n/a",(D812/E812-1)*100)</f>
        <v>4.227941176</v>
      </c>
      <c r="AC812" s="418">
        <f t="shared" si="1626"/>
        <v>3.816793893</v>
      </c>
      <c r="AD812" s="418">
        <f t="shared" si="1626"/>
        <v>2.34375</v>
      </c>
      <c r="AE812" s="418">
        <f t="shared" si="1626"/>
        <v>8.474576271</v>
      </c>
      <c r="AF812" s="418">
        <f t="shared" si="1626"/>
        <v>7.517084282</v>
      </c>
      <c r="AG812" s="418">
        <f t="shared" si="870"/>
        <v>8.128078818</v>
      </c>
      <c r="AH812" s="418">
        <f t="shared" si="871"/>
        <v>8.847184987</v>
      </c>
      <c r="AI812" s="419">
        <f t="shared" si="872"/>
        <v>9.705882353</v>
      </c>
      <c r="AJ812" s="420">
        <f t="shared" ref="AJ812:AT812" si="1627">IF(ISERROR((N812/O812-1)*100),"n/a",(N812/O812-1)*100)</f>
        <v>10.38961039</v>
      </c>
      <c r="AK812" s="419">
        <f t="shared" si="1627"/>
        <v>14.49814126</v>
      </c>
      <c r="AL812" s="419">
        <f t="shared" si="1627"/>
        <v>16.95652174</v>
      </c>
      <c r="AM812" s="419">
        <f t="shared" si="1627"/>
        <v>12.19512195</v>
      </c>
      <c r="AN812" s="419">
        <f t="shared" si="1627"/>
        <v>16.47727273</v>
      </c>
      <c r="AO812" s="419">
        <f t="shared" si="1627"/>
        <v>25.71428571</v>
      </c>
      <c r="AP812" s="419">
        <f t="shared" si="1627"/>
        <v>23.34801762</v>
      </c>
      <c r="AQ812" s="419">
        <f t="shared" si="1627"/>
        <v>15.81632653</v>
      </c>
      <c r="AR812" s="419">
        <f t="shared" si="1627"/>
        <v>8.888888889</v>
      </c>
      <c r="AS812" s="419">
        <f t="shared" si="1627"/>
        <v>9.090909091</v>
      </c>
      <c r="AT812" s="419">
        <f t="shared" si="1627"/>
        <v>11.48648649</v>
      </c>
      <c r="AU812" s="319">
        <f t="shared" si="9"/>
        <v>11.08132889</v>
      </c>
      <c r="AV812" s="320">
        <f t="shared" si="10"/>
        <v>6.234862433</v>
      </c>
    </row>
    <row r="813" ht="12.75" customHeight="1">
      <c r="A813" s="55" t="s">
        <v>505</v>
      </c>
      <c r="B813" s="55" t="s">
        <v>506</v>
      </c>
      <c r="C813" s="292">
        <v>3.02</v>
      </c>
      <c r="D813" s="324">
        <v>2.6</v>
      </c>
      <c r="E813" s="324">
        <v>2.16</v>
      </c>
      <c r="F813" s="292">
        <v>2.12</v>
      </c>
      <c r="G813" s="292">
        <v>2.08</v>
      </c>
      <c r="H813" s="292">
        <v>2.04</v>
      </c>
      <c r="I813" s="292">
        <v>2.0</v>
      </c>
      <c r="J813" s="412"/>
      <c r="K813" s="292">
        <v>1.96</v>
      </c>
      <c r="L813" s="292">
        <v>1.92</v>
      </c>
      <c r="M813" s="412"/>
      <c r="N813" s="324">
        <v>1.88</v>
      </c>
      <c r="O813" s="324">
        <v>1.84</v>
      </c>
      <c r="P813" s="324">
        <v>1.8</v>
      </c>
      <c r="Q813" s="324">
        <v>1.76</v>
      </c>
      <c r="R813" s="324">
        <v>1.72</v>
      </c>
      <c r="S813" s="324">
        <v>1.68</v>
      </c>
      <c r="T813" s="324">
        <v>1.56</v>
      </c>
      <c r="U813" s="324">
        <v>1.44</v>
      </c>
      <c r="V813" s="324">
        <v>1.36</v>
      </c>
      <c r="W813" s="324">
        <v>1.28</v>
      </c>
      <c r="X813" s="324">
        <v>1.24</v>
      </c>
      <c r="Y813" s="324">
        <v>1.2</v>
      </c>
      <c r="Z813" s="316">
        <f t="shared" si="3"/>
        <v>38.66</v>
      </c>
      <c r="AA813" s="317">
        <f t="shared" si="405"/>
        <v>16.15384615</v>
      </c>
      <c r="AB813" s="317">
        <f t="shared" ref="AB813:AF813" si="1628">IF(ISERROR((D813/E813-1)*100),"n/a",(D813/E813-1)*100)</f>
        <v>20.37037037</v>
      </c>
      <c r="AC813" s="418">
        <f t="shared" si="1628"/>
        <v>1.886792453</v>
      </c>
      <c r="AD813" s="418">
        <f t="shared" si="1628"/>
        <v>1.923076923</v>
      </c>
      <c r="AE813" s="418">
        <f t="shared" si="1628"/>
        <v>1.960784314</v>
      </c>
      <c r="AF813" s="418">
        <f t="shared" si="1628"/>
        <v>2</v>
      </c>
      <c r="AG813" s="418">
        <f t="shared" si="870"/>
        <v>2.040816327</v>
      </c>
      <c r="AH813" s="418">
        <f t="shared" si="871"/>
        <v>2.083333333</v>
      </c>
      <c r="AI813" s="419">
        <f t="shared" si="872"/>
        <v>2.127659574</v>
      </c>
      <c r="AJ813" s="420">
        <f t="shared" ref="AJ813:AT813" si="1629">IF(ISERROR((N813/O813-1)*100),"n/a",(N813/O813-1)*100)</f>
        <v>2.173913043</v>
      </c>
      <c r="AK813" s="419">
        <f t="shared" si="1629"/>
        <v>2.222222222</v>
      </c>
      <c r="AL813" s="419">
        <f t="shared" si="1629"/>
        <v>2.272727273</v>
      </c>
      <c r="AM813" s="419">
        <f t="shared" si="1629"/>
        <v>2.325581395</v>
      </c>
      <c r="AN813" s="419">
        <f t="shared" si="1629"/>
        <v>2.380952381</v>
      </c>
      <c r="AO813" s="419">
        <f t="shared" si="1629"/>
        <v>7.692307692</v>
      </c>
      <c r="AP813" s="419">
        <f t="shared" si="1629"/>
        <v>8.333333333</v>
      </c>
      <c r="AQ813" s="419">
        <f t="shared" si="1629"/>
        <v>5.882352941</v>
      </c>
      <c r="AR813" s="419">
        <f t="shared" si="1629"/>
        <v>6.25</v>
      </c>
      <c r="AS813" s="419">
        <f t="shared" si="1629"/>
        <v>3.225806452</v>
      </c>
      <c r="AT813" s="419">
        <f t="shared" si="1629"/>
        <v>3.333333333</v>
      </c>
      <c r="AU813" s="319">
        <f t="shared" si="9"/>
        <v>4.831960476</v>
      </c>
      <c r="AV813" s="320">
        <f t="shared" si="10"/>
        <v>5.061626545</v>
      </c>
    </row>
    <row r="814" ht="12.75" customHeight="1">
      <c r="A814" s="55" t="s">
        <v>1154</v>
      </c>
      <c r="B814" s="55" t="s">
        <v>1155</v>
      </c>
      <c r="C814" s="292">
        <v>1.05</v>
      </c>
      <c r="D814" s="324">
        <v>0.88</v>
      </c>
      <c r="E814" s="324">
        <v>0.69</v>
      </c>
      <c r="F814" s="292">
        <v>0.585</v>
      </c>
      <c r="G814" s="292">
        <v>0.5</v>
      </c>
      <c r="H814" s="292">
        <v>0.42</v>
      </c>
      <c r="I814" s="292">
        <v>0.3475</v>
      </c>
      <c r="J814" s="412"/>
      <c r="K814" s="292">
        <v>0.2475</v>
      </c>
      <c r="L814" s="292">
        <v>0.1675</v>
      </c>
      <c r="M814" s="412"/>
      <c r="N814" s="324">
        <v>0.13125</v>
      </c>
      <c r="O814" s="324">
        <v>0.11</v>
      </c>
      <c r="P814" s="324">
        <v>0.0525</v>
      </c>
      <c r="Q814" s="325">
        <v>0.0</v>
      </c>
      <c r="R814" s="325">
        <v>0.0</v>
      </c>
      <c r="S814" s="325">
        <v>0.0</v>
      </c>
      <c r="T814" s="325">
        <v>0.0</v>
      </c>
      <c r="U814" s="325">
        <v>0.0</v>
      </c>
      <c r="V814" s="325">
        <v>0.0</v>
      </c>
      <c r="W814" s="325">
        <v>0.0</v>
      </c>
      <c r="X814" s="325">
        <v>0.0</v>
      </c>
      <c r="Y814" s="325">
        <v>0.0</v>
      </c>
      <c r="Z814" s="316">
        <f t="shared" si="3"/>
        <v>5.18125</v>
      </c>
      <c r="AA814" s="317">
        <f t="shared" si="405"/>
        <v>19.31818182</v>
      </c>
      <c r="AB814" s="317">
        <f t="shared" ref="AB814:AF814" si="1630">IF(ISERROR((D814/E814-1)*100),"n/a",(D814/E814-1)*100)</f>
        <v>27.53623188</v>
      </c>
      <c r="AC814" s="418">
        <f t="shared" si="1630"/>
        <v>17.94871795</v>
      </c>
      <c r="AD814" s="418">
        <f t="shared" si="1630"/>
        <v>17</v>
      </c>
      <c r="AE814" s="418">
        <f t="shared" si="1630"/>
        <v>19.04761905</v>
      </c>
      <c r="AF814" s="418">
        <f t="shared" si="1630"/>
        <v>20.86330935</v>
      </c>
      <c r="AG814" s="418">
        <f t="shared" si="870"/>
        <v>40.4040404</v>
      </c>
      <c r="AH814" s="418">
        <f t="shared" si="871"/>
        <v>47.76119403</v>
      </c>
      <c r="AI814" s="419">
        <f t="shared" si="872"/>
        <v>27.61904762</v>
      </c>
      <c r="AJ814" s="420">
        <f t="shared" ref="AJ814:AT814" si="1631">IF(ISERROR((N814/O814-1)*100),"n/a",(N814/O814-1)*100)</f>
        <v>19.31818182</v>
      </c>
      <c r="AK814" s="419">
        <f t="shared" si="1631"/>
        <v>109.5238095</v>
      </c>
      <c r="AL814" s="419" t="str">
        <f t="shared" si="1631"/>
        <v>n/a</v>
      </c>
      <c r="AM814" s="419" t="str">
        <f t="shared" si="1631"/>
        <v>n/a</v>
      </c>
      <c r="AN814" s="419" t="str">
        <f t="shared" si="1631"/>
        <v>n/a</v>
      </c>
      <c r="AO814" s="419" t="str">
        <f t="shared" si="1631"/>
        <v>n/a</v>
      </c>
      <c r="AP814" s="419" t="str">
        <f t="shared" si="1631"/>
        <v>n/a</v>
      </c>
      <c r="AQ814" s="419" t="str">
        <f t="shared" si="1631"/>
        <v>n/a</v>
      </c>
      <c r="AR814" s="419" t="str">
        <f t="shared" si="1631"/>
        <v>n/a</v>
      </c>
      <c r="AS814" s="419" t="str">
        <f t="shared" si="1631"/>
        <v>n/a</v>
      </c>
      <c r="AT814" s="419" t="str">
        <f t="shared" si="1631"/>
        <v>n/a</v>
      </c>
      <c r="AU814" s="319">
        <f t="shared" si="9"/>
        <v>33.30366668</v>
      </c>
      <c r="AV814" s="320">
        <f t="shared" si="10"/>
        <v>27.17589508</v>
      </c>
    </row>
    <row r="815" ht="12.75" customHeight="1">
      <c r="A815" s="155" t="s">
        <v>1819</v>
      </c>
      <c r="B815" s="55" t="s">
        <v>1820</v>
      </c>
      <c r="C815" s="292">
        <v>1.8</v>
      </c>
      <c r="D815" s="324">
        <v>1.6</v>
      </c>
      <c r="E815" s="324">
        <v>1.4</v>
      </c>
      <c r="F815" s="292">
        <v>1.2</v>
      </c>
      <c r="G815" s="292">
        <v>0.75</v>
      </c>
      <c r="H815" s="292">
        <v>0.25</v>
      </c>
      <c r="I815" s="292">
        <v>0.0</v>
      </c>
      <c r="J815" s="412"/>
      <c r="K815" s="292">
        <v>0.0</v>
      </c>
      <c r="L815" s="352">
        <v>0.0</v>
      </c>
      <c r="M815" s="412"/>
      <c r="N815" s="352">
        <v>0.0</v>
      </c>
      <c r="O815" s="422">
        <v>0.0</v>
      </c>
      <c r="P815" s="325">
        <v>0.0</v>
      </c>
      <c r="Q815" s="325">
        <v>0.0</v>
      </c>
      <c r="R815" s="325">
        <v>0.0</v>
      </c>
      <c r="S815" s="325">
        <v>0.0</v>
      </c>
      <c r="T815" s="325">
        <v>0.0</v>
      </c>
      <c r="U815" s="325">
        <v>0.0</v>
      </c>
      <c r="V815" s="325">
        <v>0.0</v>
      </c>
      <c r="W815" s="325">
        <v>0.0</v>
      </c>
      <c r="X815" s="325">
        <v>0.0</v>
      </c>
      <c r="Y815" s="325">
        <v>0.0</v>
      </c>
      <c r="Z815" s="316">
        <f t="shared" si="3"/>
        <v>7</v>
      </c>
      <c r="AA815" s="317">
        <f t="shared" si="405"/>
        <v>12.5</v>
      </c>
      <c r="AB815" s="317">
        <f t="shared" ref="AB815:AF815" si="1632">IF(ISERROR((D815/E815-1)*100),"n/a",(D815/E815-1)*100)</f>
        <v>14.28571429</v>
      </c>
      <c r="AC815" s="418">
        <f t="shared" si="1632"/>
        <v>16.66666667</v>
      </c>
      <c r="AD815" s="418">
        <f t="shared" si="1632"/>
        <v>60</v>
      </c>
      <c r="AE815" s="418">
        <f t="shared" si="1632"/>
        <v>200</v>
      </c>
      <c r="AF815" s="418" t="str">
        <f t="shared" si="1632"/>
        <v>n/a</v>
      </c>
      <c r="AG815" s="418" t="str">
        <f t="shared" si="870"/>
        <v>n/a</v>
      </c>
      <c r="AH815" s="418" t="str">
        <f t="shared" si="871"/>
        <v>n/a</v>
      </c>
      <c r="AI815" s="419" t="str">
        <f t="shared" si="872"/>
        <v>n/a</v>
      </c>
      <c r="AJ815" s="420" t="str">
        <f t="shared" ref="AJ815:AT815" si="1633">IF(ISERROR((N815/O815-1)*100),"n/a",(N815/O815-1)*100)</f>
        <v>n/a</v>
      </c>
      <c r="AK815" s="419" t="str">
        <f t="shared" si="1633"/>
        <v>n/a</v>
      </c>
      <c r="AL815" s="419" t="str">
        <f t="shared" si="1633"/>
        <v>n/a</v>
      </c>
      <c r="AM815" s="419" t="str">
        <f t="shared" si="1633"/>
        <v>n/a</v>
      </c>
      <c r="AN815" s="419" t="str">
        <f t="shared" si="1633"/>
        <v>n/a</v>
      </c>
      <c r="AO815" s="419" t="str">
        <f t="shared" si="1633"/>
        <v>n/a</v>
      </c>
      <c r="AP815" s="419" t="str">
        <f t="shared" si="1633"/>
        <v>n/a</v>
      </c>
      <c r="AQ815" s="419" t="str">
        <f t="shared" si="1633"/>
        <v>n/a</v>
      </c>
      <c r="AR815" s="419" t="str">
        <f t="shared" si="1633"/>
        <v>n/a</v>
      </c>
      <c r="AS815" s="419" t="str">
        <f t="shared" si="1633"/>
        <v>n/a</v>
      </c>
      <c r="AT815" s="419" t="str">
        <f t="shared" si="1633"/>
        <v>n/a</v>
      </c>
      <c r="AU815" s="319">
        <f t="shared" si="9"/>
        <v>60.69047619</v>
      </c>
      <c r="AV815" s="320">
        <f t="shared" si="10"/>
        <v>80.34525485</v>
      </c>
    </row>
    <row r="816" ht="12.75" customHeight="1">
      <c r="A816" s="55" t="s">
        <v>2134</v>
      </c>
      <c r="B816" s="55" t="s">
        <v>2135</v>
      </c>
      <c r="C816" s="292">
        <v>0.79</v>
      </c>
      <c r="D816" s="324">
        <v>0.75</v>
      </c>
      <c r="E816" s="324">
        <v>0.7100000000000001</v>
      </c>
      <c r="F816" s="324">
        <v>0.67</v>
      </c>
      <c r="G816" s="324">
        <v>0.62</v>
      </c>
      <c r="H816" s="325">
        <v>0.6</v>
      </c>
      <c r="I816" s="325">
        <v>0.6</v>
      </c>
      <c r="J816" s="325"/>
      <c r="K816" s="325">
        <v>0.6</v>
      </c>
      <c r="L816" s="324">
        <v>0.8</v>
      </c>
      <c r="M816" s="324"/>
      <c r="N816" s="325">
        <v>0.4</v>
      </c>
      <c r="O816" s="325">
        <v>1.1</v>
      </c>
      <c r="P816" s="324">
        <v>1.4</v>
      </c>
      <c r="Q816" s="324">
        <v>1.2</v>
      </c>
      <c r="R816" s="324">
        <v>1.05</v>
      </c>
      <c r="S816" s="324">
        <v>1.0</v>
      </c>
      <c r="T816" s="324">
        <v>1.0</v>
      </c>
      <c r="U816" s="324">
        <v>1.0</v>
      </c>
      <c r="V816" s="324">
        <v>1.0</v>
      </c>
      <c r="W816" s="324">
        <v>1.0</v>
      </c>
      <c r="X816" s="324">
        <v>1.0</v>
      </c>
      <c r="Y816" s="324">
        <v>1.0</v>
      </c>
      <c r="Z816" s="316">
        <f t="shared" si="3"/>
        <v>18.29</v>
      </c>
      <c r="AA816" s="317">
        <f t="shared" si="405"/>
        <v>5.333333333</v>
      </c>
      <c r="AB816" s="317">
        <f t="shared" ref="AB816:AF816" si="1634">IF(ISERROR((D816/E816-1)*100),"n/a",(D816/E816-1)*100)</f>
        <v>5.633802817</v>
      </c>
      <c r="AC816" s="418">
        <f t="shared" si="1634"/>
        <v>5.970149254</v>
      </c>
      <c r="AD816" s="418">
        <f t="shared" si="1634"/>
        <v>8.064516129</v>
      </c>
      <c r="AE816" s="418">
        <f t="shared" si="1634"/>
        <v>3.333333333</v>
      </c>
      <c r="AF816" s="418">
        <f t="shared" si="1634"/>
        <v>0</v>
      </c>
      <c r="AG816" s="418">
        <f t="shared" si="870"/>
        <v>0</v>
      </c>
      <c r="AH816" s="418">
        <f t="shared" si="871"/>
        <v>-25</v>
      </c>
      <c r="AI816" s="419">
        <f t="shared" si="872"/>
        <v>100</v>
      </c>
      <c r="AJ816" s="420">
        <f t="shared" ref="AJ816:AT816" si="1635">IF(ISERROR((N816/O816-1)*100),"n/a",(N816/O816-1)*100)</f>
        <v>-63.63636364</v>
      </c>
      <c r="AK816" s="419">
        <f t="shared" si="1635"/>
        <v>-21.42857143</v>
      </c>
      <c r="AL816" s="419">
        <f t="shared" si="1635"/>
        <v>16.66666667</v>
      </c>
      <c r="AM816" s="419">
        <f t="shared" si="1635"/>
        <v>14.28571429</v>
      </c>
      <c r="AN816" s="419">
        <f t="shared" si="1635"/>
        <v>5</v>
      </c>
      <c r="AO816" s="419">
        <f t="shared" si="1635"/>
        <v>0</v>
      </c>
      <c r="AP816" s="419">
        <f t="shared" si="1635"/>
        <v>0</v>
      </c>
      <c r="AQ816" s="419">
        <f t="shared" si="1635"/>
        <v>0</v>
      </c>
      <c r="AR816" s="419">
        <f t="shared" si="1635"/>
        <v>0</v>
      </c>
      <c r="AS816" s="419">
        <f t="shared" si="1635"/>
        <v>0</v>
      </c>
      <c r="AT816" s="419">
        <f t="shared" si="1635"/>
        <v>0</v>
      </c>
      <c r="AU816" s="319">
        <f t="shared" si="9"/>
        <v>2.711129038</v>
      </c>
      <c r="AV816" s="320">
        <f t="shared" si="10"/>
        <v>28.71419953</v>
      </c>
    </row>
    <row r="817" ht="12.75" customHeight="1">
      <c r="A817" s="55" t="s">
        <v>507</v>
      </c>
      <c r="B817" s="55" t="s">
        <v>508</v>
      </c>
      <c r="C817" s="292">
        <v>1.9</v>
      </c>
      <c r="D817" s="324">
        <v>1.7788235294117647</v>
      </c>
      <c r="E817" s="324">
        <v>1.6188235294117648</v>
      </c>
      <c r="F817" s="292">
        <v>1.44</v>
      </c>
      <c r="G817" s="292">
        <v>1.2517647058823531</v>
      </c>
      <c r="H817" s="292">
        <v>1.0423529411764705</v>
      </c>
      <c r="I817" s="292">
        <v>0.8611764705882353</v>
      </c>
      <c r="J817" s="412">
        <v>0.0</v>
      </c>
      <c r="K817" s="292">
        <v>0.7129411764705882</v>
      </c>
      <c r="L817" s="292">
        <v>0.6141176470588235</v>
      </c>
      <c r="M817" s="412">
        <v>0.0</v>
      </c>
      <c r="N817" s="324">
        <v>0.571764705882353</v>
      </c>
      <c r="O817" s="324">
        <v>0.5576470588235294</v>
      </c>
      <c r="P817" s="324">
        <v>0.548235294117647</v>
      </c>
      <c r="Q817" s="324">
        <v>0.5247058823529411</v>
      </c>
      <c r="R817" s="324">
        <v>0.45647058823529413</v>
      </c>
      <c r="S817" s="324">
        <v>0.25882352941176473</v>
      </c>
      <c r="T817" s="324">
        <v>0.24705882352941178</v>
      </c>
      <c r="U817" s="324">
        <v>0.2376470588235294</v>
      </c>
      <c r="V817" s="324">
        <v>0.22823529411764706</v>
      </c>
      <c r="W817" s="324">
        <v>0.21882352941176472</v>
      </c>
      <c r="X817" s="324">
        <v>0.20941176470588235</v>
      </c>
      <c r="Y817" s="324">
        <v>0.19999999999999998</v>
      </c>
      <c r="Z817" s="316">
        <f t="shared" si="3"/>
        <v>15.47882353</v>
      </c>
      <c r="AA817" s="317">
        <f t="shared" si="405"/>
        <v>6.812169312</v>
      </c>
      <c r="AB817" s="317">
        <f t="shared" ref="AB817:AF817" si="1636">IF(ISERROR((D817/E817-1)*100),"n/a",(D817/E817-1)*100)</f>
        <v>9.88372093</v>
      </c>
      <c r="AC817" s="418">
        <f t="shared" si="1636"/>
        <v>12.41830065</v>
      </c>
      <c r="AD817" s="418">
        <f t="shared" si="1636"/>
        <v>15.03759398</v>
      </c>
      <c r="AE817" s="418">
        <f t="shared" si="1636"/>
        <v>20.09029345</v>
      </c>
      <c r="AF817" s="418">
        <f t="shared" si="1636"/>
        <v>21.03825137</v>
      </c>
      <c r="AG817" s="418">
        <f t="shared" si="870"/>
        <v>20.79207921</v>
      </c>
      <c r="AH817" s="418">
        <f t="shared" si="871"/>
        <v>16.09195402</v>
      </c>
      <c r="AI817" s="419">
        <f t="shared" si="872"/>
        <v>7.407407407</v>
      </c>
      <c r="AJ817" s="420">
        <f t="shared" ref="AJ817:AT817" si="1637">IF(ISERROR((N817/O817-1)*100),"n/a",(N817/O817-1)*100)</f>
        <v>2.53164557</v>
      </c>
      <c r="AK817" s="419">
        <f t="shared" si="1637"/>
        <v>1.716738197</v>
      </c>
      <c r="AL817" s="419">
        <f t="shared" si="1637"/>
        <v>4.484304933</v>
      </c>
      <c r="AM817" s="419">
        <f t="shared" si="1637"/>
        <v>14.94845361</v>
      </c>
      <c r="AN817" s="419">
        <f t="shared" si="1637"/>
        <v>76.36363636</v>
      </c>
      <c r="AO817" s="419">
        <f t="shared" si="1637"/>
        <v>4.761904762</v>
      </c>
      <c r="AP817" s="419">
        <f t="shared" si="1637"/>
        <v>3.96039604</v>
      </c>
      <c r="AQ817" s="419">
        <f t="shared" si="1637"/>
        <v>4.12371134</v>
      </c>
      <c r="AR817" s="419">
        <f t="shared" si="1637"/>
        <v>4.301075269</v>
      </c>
      <c r="AS817" s="419">
        <f t="shared" si="1637"/>
        <v>4.494382022</v>
      </c>
      <c r="AT817" s="419">
        <f t="shared" si="1637"/>
        <v>4.705882353</v>
      </c>
      <c r="AU817" s="319">
        <f t="shared" si="9"/>
        <v>12.79819504</v>
      </c>
      <c r="AV817" s="320">
        <f t="shared" si="10"/>
        <v>16.28925441</v>
      </c>
    </row>
    <row r="818" ht="12.75" customHeight="1">
      <c r="A818" s="55" t="s">
        <v>1156</v>
      </c>
      <c r="B818" s="55" t="s">
        <v>1157</v>
      </c>
      <c r="C818" s="292">
        <v>1.5619</v>
      </c>
      <c r="D818" s="324">
        <v>1.5038095238095237</v>
      </c>
      <c r="E818" s="324">
        <v>1.4693877551020407</v>
      </c>
      <c r="F818" s="292">
        <v>1.350054761133478</v>
      </c>
      <c r="G818" s="292">
        <v>1.3327780091628485</v>
      </c>
      <c r="H818" s="292">
        <v>1.2693123896789034</v>
      </c>
      <c r="I818" s="292">
        <v>1.2088689425513366</v>
      </c>
      <c r="J818" s="412">
        <v>0.0</v>
      </c>
      <c r="K818" s="292">
        <v>1.1513037548107967</v>
      </c>
      <c r="L818" s="324">
        <v>1.0964789542792384</v>
      </c>
      <c r="M818" s="412">
        <v>0.0</v>
      </c>
      <c r="N818" s="324">
        <v>1.0442656707421318</v>
      </c>
      <c r="O818" s="324">
        <v>0.9945396364926085</v>
      </c>
      <c r="P818" s="324">
        <v>0.9471805094920991</v>
      </c>
      <c r="Q818" s="324">
        <v>0.9020766112458692</v>
      </c>
      <c r="R818" s="324">
        <v>0.8591196474559948</v>
      </c>
      <c r="S818" s="324">
        <v>0.8182094458968949</v>
      </c>
      <c r="T818" s="324">
        <v>0.7792485417004374</v>
      </c>
      <c r="U818" s="324">
        <v>0.7421597751793515</v>
      </c>
      <c r="V818" s="324">
        <v>0.7068199615697477</v>
      </c>
      <c r="W818" s="324">
        <v>0.5484869296103769</v>
      </c>
      <c r="X818" s="324">
        <v>0.522369052308414</v>
      </c>
      <c r="Y818" s="324">
        <v>0.25722738482410623</v>
      </c>
      <c r="Z818" s="316">
        <f t="shared" si="3"/>
        <v>21.06559726</v>
      </c>
      <c r="AA818" s="317">
        <f t="shared" si="405"/>
        <v>3.862887904</v>
      </c>
      <c r="AB818" s="317">
        <f t="shared" ref="AB818:AF818" si="1638">IF(ISERROR((D818/E818-1)*100),"n/a",(D818/E818-1)*100)</f>
        <v>2.342592593</v>
      </c>
      <c r="AC818" s="418">
        <f t="shared" si="1638"/>
        <v>8.839122486</v>
      </c>
      <c r="AD818" s="418">
        <f t="shared" si="1638"/>
        <v>1.296296296</v>
      </c>
      <c r="AE818" s="418">
        <f t="shared" si="1638"/>
        <v>5</v>
      </c>
      <c r="AF818" s="418">
        <f t="shared" si="1638"/>
        <v>5</v>
      </c>
      <c r="AG818" s="418">
        <f t="shared" si="870"/>
        <v>5</v>
      </c>
      <c r="AH818" s="418">
        <f t="shared" si="871"/>
        <v>5.000077778</v>
      </c>
      <c r="AI818" s="419">
        <f t="shared" si="872"/>
        <v>5</v>
      </c>
      <c r="AJ818" s="420">
        <f t="shared" ref="AJ818:AT818" si="1639">IF(ISERROR((N818/O818-1)*100),"n/a",(N818/O818-1)*100)</f>
        <v>4.999904722</v>
      </c>
      <c r="AK818" s="419">
        <f t="shared" si="1639"/>
        <v>5.000010719</v>
      </c>
      <c r="AL818" s="419">
        <f t="shared" si="1639"/>
        <v>5.000007503</v>
      </c>
      <c r="AM818" s="419">
        <f t="shared" si="1639"/>
        <v>5.000114235</v>
      </c>
      <c r="AN818" s="419">
        <f t="shared" si="1639"/>
        <v>4.999966911</v>
      </c>
      <c r="AO818" s="419">
        <f t="shared" si="1639"/>
        <v>4.99980457</v>
      </c>
      <c r="AP818" s="419">
        <f t="shared" si="1639"/>
        <v>4.99740996</v>
      </c>
      <c r="AQ818" s="419">
        <f t="shared" si="1639"/>
        <v>4.999832423</v>
      </c>
      <c r="AR818" s="419">
        <f t="shared" si="1639"/>
        <v>28.86723884</v>
      </c>
      <c r="AS818" s="419">
        <f t="shared" si="1639"/>
        <v>4.999889865</v>
      </c>
      <c r="AT818" s="419">
        <f t="shared" si="1639"/>
        <v>103.0767652</v>
      </c>
      <c r="AU818" s="319">
        <f t="shared" si="9"/>
        <v>10.9140961</v>
      </c>
      <c r="AV818" s="320">
        <f t="shared" si="10"/>
        <v>22.39123117</v>
      </c>
    </row>
    <row r="819" ht="12.75" customHeight="1">
      <c r="A819" s="55" t="s">
        <v>1158</v>
      </c>
      <c r="B819" s="55" t="s">
        <v>1159</v>
      </c>
      <c r="C819" s="292">
        <v>3.6</v>
      </c>
      <c r="D819" s="324">
        <v>3.2</v>
      </c>
      <c r="E819" s="324">
        <v>2.8</v>
      </c>
      <c r="F819" s="292">
        <v>2.4</v>
      </c>
      <c r="G819" s="292">
        <v>1.7</v>
      </c>
      <c r="H819" s="292">
        <v>1.05</v>
      </c>
      <c r="I819" s="292">
        <v>0.83282</v>
      </c>
      <c r="J819" s="412"/>
      <c r="K819" s="292">
        <v>0.59414</v>
      </c>
      <c r="L819" s="292">
        <v>0.27421</v>
      </c>
      <c r="M819" s="412"/>
      <c r="N819" s="325">
        <v>0.1828</v>
      </c>
      <c r="O819" s="324">
        <v>0.54844</v>
      </c>
      <c r="P819" s="324">
        <v>0.52102</v>
      </c>
      <c r="Q819" s="324">
        <v>0.43876</v>
      </c>
      <c r="R819" s="324">
        <v>0.27423</v>
      </c>
      <c r="S819" s="324">
        <v>0.17366</v>
      </c>
      <c r="T819" s="324">
        <v>0.13254</v>
      </c>
      <c r="U819" s="324">
        <v>0.09597</v>
      </c>
      <c r="V819" s="324">
        <v>0.0914</v>
      </c>
      <c r="W819" s="324">
        <v>0.07769</v>
      </c>
      <c r="X819" s="325">
        <v>0.07312</v>
      </c>
      <c r="Y819" s="325">
        <v>0.07312</v>
      </c>
      <c r="Z819" s="316">
        <f t="shared" si="3"/>
        <v>19.13392</v>
      </c>
      <c r="AA819" s="317">
        <f t="shared" si="405"/>
        <v>12.5</v>
      </c>
      <c r="AB819" s="317">
        <f t="shared" ref="AB819:AF819" si="1640">IF(ISERROR((D819/E819-1)*100),"n/a",(D819/E819-1)*100)</f>
        <v>14.28571429</v>
      </c>
      <c r="AC819" s="418">
        <f t="shared" si="1640"/>
        <v>16.66666667</v>
      </c>
      <c r="AD819" s="418">
        <f t="shared" si="1640"/>
        <v>41.17647059</v>
      </c>
      <c r="AE819" s="418">
        <f t="shared" si="1640"/>
        <v>61.9047619</v>
      </c>
      <c r="AF819" s="418">
        <f t="shared" si="1640"/>
        <v>26.07766384</v>
      </c>
      <c r="AG819" s="418">
        <f t="shared" si="870"/>
        <v>40.17234995</v>
      </c>
      <c r="AH819" s="418">
        <f t="shared" si="871"/>
        <v>116.6733525</v>
      </c>
      <c r="AI819" s="419">
        <f t="shared" si="872"/>
        <v>50.00547046</v>
      </c>
      <c r="AJ819" s="420">
        <f t="shared" ref="AJ819:AT819" si="1641">IF(ISERROR((N819/O819-1)*100),"n/a",(N819/O819-1)*100)</f>
        <v>-66.6690978</v>
      </c>
      <c r="AK819" s="419">
        <f t="shared" si="1641"/>
        <v>5.262753829</v>
      </c>
      <c r="AL819" s="419">
        <f t="shared" si="1641"/>
        <v>18.74829064</v>
      </c>
      <c r="AM819" s="419">
        <f t="shared" si="1641"/>
        <v>59.99708274</v>
      </c>
      <c r="AN819" s="419">
        <f t="shared" si="1641"/>
        <v>57.91201198</v>
      </c>
      <c r="AO819" s="419">
        <f t="shared" si="1641"/>
        <v>31.02459635</v>
      </c>
      <c r="AP819" s="419">
        <f t="shared" si="1641"/>
        <v>38.10565802</v>
      </c>
      <c r="AQ819" s="419">
        <f t="shared" si="1641"/>
        <v>5</v>
      </c>
      <c r="AR819" s="419">
        <f t="shared" si="1641"/>
        <v>17.64705882</v>
      </c>
      <c r="AS819" s="419">
        <f t="shared" si="1641"/>
        <v>6.25</v>
      </c>
      <c r="AT819" s="419">
        <f t="shared" si="1641"/>
        <v>0</v>
      </c>
      <c r="AU819" s="319">
        <f t="shared" si="9"/>
        <v>27.63704024</v>
      </c>
      <c r="AV819" s="320">
        <f t="shared" si="10"/>
        <v>35.440264</v>
      </c>
    </row>
    <row r="820" ht="12.75" customHeight="1">
      <c r="A820" s="55" t="s">
        <v>1821</v>
      </c>
      <c r="B820" s="55" t="s">
        <v>1822</v>
      </c>
      <c r="C820" s="292">
        <v>1.24</v>
      </c>
      <c r="D820" s="324">
        <v>1.12</v>
      </c>
      <c r="E820" s="324">
        <v>1.0</v>
      </c>
      <c r="F820" s="292">
        <v>0.8</v>
      </c>
      <c r="G820" s="292">
        <v>0.4</v>
      </c>
      <c r="H820" s="292">
        <v>0.22</v>
      </c>
      <c r="I820" s="352">
        <v>0.04</v>
      </c>
      <c r="J820" s="412"/>
      <c r="K820" s="352">
        <v>0.04</v>
      </c>
      <c r="L820" s="352">
        <v>0.76</v>
      </c>
      <c r="M820" s="412"/>
      <c r="N820" s="325">
        <v>1.0</v>
      </c>
      <c r="O820" s="325">
        <v>1.48</v>
      </c>
      <c r="P820" s="324">
        <v>1.96</v>
      </c>
      <c r="Q820" s="324">
        <v>1.84</v>
      </c>
      <c r="R820" s="324">
        <v>1.48</v>
      </c>
      <c r="S820" s="324">
        <v>1.16</v>
      </c>
      <c r="T820" s="324">
        <v>1.04</v>
      </c>
      <c r="U820" s="324">
        <v>0.98</v>
      </c>
      <c r="V820" s="324">
        <v>0.94</v>
      </c>
      <c r="W820" s="324">
        <v>0.9</v>
      </c>
      <c r="X820" s="324">
        <v>0.84</v>
      </c>
      <c r="Y820" s="324">
        <v>0.78</v>
      </c>
      <c r="Z820" s="316">
        <f t="shared" si="3"/>
        <v>20.02</v>
      </c>
      <c r="AA820" s="317">
        <f t="shared" si="405"/>
        <v>10.71428571</v>
      </c>
      <c r="AB820" s="317">
        <f t="shared" ref="AB820:AF820" si="1642">IF(ISERROR((D820/E820-1)*100),"n/a",(D820/E820-1)*100)</f>
        <v>12</v>
      </c>
      <c r="AC820" s="418">
        <f t="shared" si="1642"/>
        <v>25</v>
      </c>
      <c r="AD820" s="418">
        <f t="shared" si="1642"/>
        <v>100</v>
      </c>
      <c r="AE820" s="418">
        <f t="shared" si="1642"/>
        <v>81.81818182</v>
      </c>
      <c r="AF820" s="418">
        <f t="shared" si="1642"/>
        <v>450</v>
      </c>
      <c r="AG820" s="418">
        <f t="shared" si="870"/>
        <v>0</v>
      </c>
      <c r="AH820" s="418">
        <f t="shared" si="871"/>
        <v>-94.73684211</v>
      </c>
      <c r="AI820" s="419">
        <f t="shared" si="872"/>
        <v>-24</v>
      </c>
      <c r="AJ820" s="420">
        <f t="shared" ref="AJ820:AT820" si="1643">IF(ISERROR((N820/O820-1)*100),"n/a",(N820/O820-1)*100)</f>
        <v>-32.43243243</v>
      </c>
      <c r="AK820" s="419">
        <f t="shared" si="1643"/>
        <v>-24.48979592</v>
      </c>
      <c r="AL820" s="419">
        <f t="shared" si="1643"/>
        <v>6.52173913</v>
      </c>
      <c r="AM820" s="419">
        <f t="shared" si="1643"/>
        <v>24.32432432</v>
      </c>
      <c r="AN820" s="419">
        <f t="shared" si="1643"/>
        <v>27.5862069</v>
      </c>
      <c r="AO820" s="419">
        <f t="shared" si="1643"/>
        <v>11.53846154</v>
      </c>
      <c r="AP820" s="419">
        <f t="shared" si="1643"/>
        <v>6.12244898</v>
      </c>
      <c r="AQ820" s="419">
        <f t="shared" si="1643"/>
        <v>4.255319149</v>
      </c>
      <c r="AR820" s="419">
        <f t="shared" si="1643"/>
        <v>4.444444444</v>
      </c>
      <c r="AS820" s="419">
        <f t="shared" si="1643"/>
        <v>7.142857143</v>
      </c>
      <c r="AT820" s="419">
        <f t="shared" si="1643"/>
        <v>7.692307692</v>
      </c>
      <c r="AU820" s="319">
        <f t="shared" si="9"/>
        <v>30.17507532</v>
      </c>
      <c r="AV820" s="320">
        <f t="shared" si="10"/>
        <v>106.3222181</v>
      </c>
    </row>
    <row r="821" ht="12.75" customHeight="1">
      <c r="A821" s="155" t="s">
        <v>1160</v>
      </c>
      <c r="B821" s="55" t="s">
        <v>1161</v>
      </c>
      <c r="C821" s="292">
        <v>0.34</v>
      </c>
      <c r="D821" s="324">
        <v>0.3</v>
      </c>
      <c r="E821" s="324">
        <v>0.26</v>
      </c>
      <c r="F821" s="292">
        <v>0.23</v>
      </c>
      <c r="G821" s="292">
        <v>0.21</v>
      </c>
      <c r="H821" s="292">
        <v>0.19</v>
      </c>
      <c r="I821" s="292">
        <v>0.17</v>
      </c>
      <c r="J821" s="412"/>
      <c r="K821" s="292">
        <v>0.15</v>
      </c>
      <c r="L821" s="292">
        <v>0.13</v>
      </c>
      <c r="M821" s="412"/>
      <c r="N821" s="324">
        <v>0.11</v>
      </c>
      <c r="O821" s="324">
        <v>0.095</v>
      </c>
      <c r="P821" s="324">
        <v>0.085</v>
      </c>
      <c r="Q821" s="324">
        <v>0.075</v>
      </c>
      <c r="R821" s="324">
        <v>0.065</v>
      </c>
      <c r="S821" s="324">
        <v>0.055</v>
      </c>
      <c r="T821" s="324">
        <v>0.045</v>
      </c>
      <c r="U821" s="325">
        <v>0.04</v>
      </c>
      <c r="V821" s="325">
        <v>0.04</v>
      </c>
      <c r="W821" s="324">
        <v>0.04</v>
      </c>
      <c r="X821" s="324">
        <v>0.03875</v>
      </c>
      <c r="Y821" s="324">
        <v>0.035</v>
      </c>
      <c r="Z821" s="316">
        <f t="shared" si="3"/>
        <v>2.70375</v>
      </c>
      <c r="AA821" s="317">
        <f t="shared" si="405"/>
        <v>13.33333333</v>
      </c>
      <c r="AB821" s="317">
        <f t="shared" ref="AB821:AF821" si="1644">IF(ISERROR((D821/E821-1)*100),"n/a",(D821/E821-1)*100)</f>
        <v>15.38461538</v>
      </c>
      <c r="AC821" s="418">
        <f t="shared" si="1644"/>
        <v>13.04347826</v>
      </c>
      <c r="AD821" s="418">
        <f t="shared" si="1644"/>
        <v>9.523809524</v>
      </c>
      <c r="AE821" s="418">
        <f t="shared" si="1644"/>
        <v>10.52631579</v>
      </c>
      <c r="AF821" s="418">
        <f t="shared" si="1644"/>
        <v>11.76470588</v>
      </c>
      <c r="AG821" s="418">
        <f t="shared" si="870"/>
        <v>13.33333333</v>
      </c>
      <c r="AH821" s="418">
        <f t="shared" si="871"/>
        <v>15.38461538</v>
      </c>
      <c r="AI821" s="419">
        <f t="shared" si="872"/>
        <v>18.18181818</v>
      </c>
      <c r="AJ821" s="420">
        <f t="shared" ref="AJ821:AT821" si="1645">IF(ISERROR((N821/O821-1)*100),"n/a",(N821/O821-1)*100)</f>
        <v>15.78947368</v>
      </c>
      <c r="AK821" s="419">
        <f t="shared" si="1645"/>
        <v>11.76470588</v>
      </c>
      <c r="AL821" s="419">
        <f t="shared" si="1645"/>
        <v>13.33333333</v>
      </c>
      <c r="AM821" s="419">
        <f t="shared" si="1645"/>
        <v>15.38461538</v>
      </c>
      <c r="AN821" s="419">
        <f t="shared" si="1645"/>
        <v>18.18181818</v>
      </c>
      <c r="AO821" s="419">
        <f t="shared" si="1645"/>
        <v>22.22222222</v>
      </c>
      <c r="AP821" s="419">
        <f t="shared" si="1645"/>
        <v>12.5</v>
      </c>
      <c r="AQ821" s="419">
        <f t="shared" si="1645"/>
        <v>0</v>
      </c>
      <c r="AR821" s="419">
        <f t="shared" si="1645"/>
        <v>0</v>
      </c>
      <c r="AS821" s="419">
        <f t="shared" si="1645"/>
        <v>3.225806452</v>
      </c>
      <c r="AT821" s="419">
        <f t="shared" si="1645"/>
        <v>10.71428571</v>
      </c>
      <c r="AU821" s="319">
        <f t="shared" si="9"/>
        <v>12.1796143</v>
      </c>
      <c r="AV821" s="320">
        <f t="shared" si="10"/>
        <v>5.66954483</v>
      </c>
    </row>
    <row r="822" ht="12.75" customHeight="1">
      <c r="A822" s="55" t="s">
        <v>1433</v>
      </c>
      <c r="B822" s="55" t="s">
        <v>1434</v>
      </c>
      <c r="C822" s="292">
        <v>3.17</v>
      </c>
      <c r="D822" s="324">
        <v>3.16</v>
      </c>
      <c r="E822" s="324">
        <v>3.115</v>
      </c>
      <c r="F822" s="292">
        <v>2.965</v>
      </c>
      <c r="G822" s="292">
        <v>2.8353900000000003</v>
      </c>
      <c r="H822" s="292">
        <v>2.5810325</v>
      </c>
      <c r="I822" s="292">
        <v>2.3808175</v>
      </c>
      <c r="J822" s="412"/>
      <c r="K822" s="292">
        <v>2.15884</v>
      </c>
      <c r="L822" s="292">
        <v>2.00215</v>
      </c>
      <c r="M822" s="412"/>
      <c r="N822" s="324">
        <v>1.8628700000000002</v>
      </c>
      <c r="O822" s="325">
        <v>1.784525</v>
      </c>
      <c r="P822" s="324">
        <v>1.784525</v>
      </c>
      <c r="Q822" s="324">
        <v>1.65395</v>
      </c>
      <c r="R822" s="324">
        <v>1.3753900000000001</v>
      </c>
      <c r="S822" s="324">
        <v>1.25352</v>
      </c>
      <c r="T822" s="324">
        <v>1.13165</v>
      </c>
      <c r="U822" s="324">
        <v>0.9314350000000001</v>
      </c>
      <c r="V822" s="324">
        <v>0.826975</v>
      </c>
      <c r="W822" s="324">
        <v>0.8008600000000001</v>
      </c>
      <c r="X822" s="324">
        <v>0.792155</v>
      </c>
      <c r="Y822" s="324">
        <v>0.33949500000000005</v>
      </c>
      <c r="Z822" s="316">
        <f t="shared" si="3"/>
        <v>38.90558</v>
      </c>
      <c r="AA822" s="317">
        <f t="shared" si="405"/>
        <v>0.3164556962</v>
      </c>
      <c r="AB822" s="317">
        <f t="shared" ref="AB822:AF822" si="1646">IF(ISERROR((D822/E822-1)*100),"n/a",(D822/E822-1)*100)</f>
        <v>1.444622793</v>
      </c>
      <c r="AC822" s="418">
        <f t="shared" si="1646"/>
        <v>5.059021922</v>
      </c>
      <c r="AD822" s="418">
        <f t="shared" si="1646"/>
        <v>4.571152469</v>
      </c>
      <c r="AE822" s="418">
        <f t="shared" si="1646"/>
        <v>9.85487397</v>
      </c>
      <c r="AF822" s="418">
        <f t="shared" si="1646"/>
        <v>8.409506399</v>
      </c>
      <c r="AG822" s="418">
        <f t="shared" si="870"/>
        <v>10.28225806</v>
      </c>
      <c r="AH822" s="418">
        <f t="shared" si="871"/>
        <v>7.826086957</v>
      </c>
      <c r="AI822" s="419">
        <f t="shared" si="872"/>
        <v>7.476635514</v>
      </c>
      <c r="AJ822" s="420">
        <f t="shared" ref="AJ822:AT822" si="1647">IF(ISERROR((N822/O822-1)*100),"n/a",(N822/O822-1)*100)</f>
        <v>4.390243902</v>
      </c>
      <c r="AK822" s="419">
        <f t="shared" si="1647"/>
        <v>0</v>
      </c>
      <c r="AL822" s="419">
        <f t="shared" si="1647"/>
        <v>7.894736842</v>
      </c>
      <c r="AM822" s="419">
        <f t="shared" si="1647"/>
        <v>20.25316456</v>
      </c>
      <c r="AN822" s="419">
        <f t="shared" si="1647"/>
        <v>9.722222222</v>
      </c>
      <c r="AO822" s="419">
        <f t="shared" si="1647"/>
        <v>10.76923077</v>
      </c>
      <c r="AP822" s="419">
        <f t="shared" si="1647"/>
        <v>21.4953271</v>
      </c>
      <c r="AQ822" s="419">
        <f t="shared" si="1647"/>
        <v>12.63157895</v>
      </c>
      <c r="AR822" s="419">
        <f t="shared" si="1647"/>
        <v>3.260869565</v>
      </c>
      <c r="AS822" s="419">
        <f t="shared" si="1647"/>
        <v>1.098901099</v>
      </c>
      <c r="AT822" s="419">
        <f t="shared" si="1647"/>
        <v>133.3333333</v>
      </c>
      <c r="AU822" s="319">
        <f t="shared" si="9"/>
        <v>14.00451111</v>
      </c>
      <c r="AV822" s="320">
        <f t="shared" si="10"/>
        <v>28.68189848</v>
      </c>
    </row>
    <row r="823" ht="12.75" customHeight="1">
      <c r="A823" s="155" t="s">
        <v>1163</v>
      </c>
      <c r="B823" s="55" t="s">
        <v>1164</v>
      </c>
      <c r="C823" s="292">
        <v>2.4225</v>
      </c>
      <c r="D823" s="324">
        <v>2.3725</v>
      </c>
      <c r="E823" s="324">
        <v>2.3225</v>
      </c>
      <c r="F823" s="292">
        <v>2.2725</v>
      </c>
      <c r="G823" s="292">
        <v>2.215</v>
      </c>
      <c r="H823" s="292">
        <v>2.14</v>
      </c>
      <c r="I823" s="292">
        <v>2.075</v>
      </c>
      <c r="J823" s="412"/>
      <c r="K823" s="292">
        <v>2.015</v>
      </c>
      <c r="L823" s="292">
        <v>1.9625</v>
      </c>
      <c r="M823" s="412"/>
      <c r="N823" s="324">
        <v>1.9125</v>
      </c>
      <c r="O823" s="324">
        <v>1.855</v>
      </c>
      <c r="P823" s="324">
        <v>1.75</v>
      </c>
      <c r="Q823" s="324">
        <v>1.645</v>
      </c>
      <c r="R823" s="325">
        <v>1.62</v>
      </c>
      <c r="S823" s="324">
        <v>1.6</v>
      </c>
      <c r="T823" s="325">
        <v>1.54</v>
      </c>
      <c r="U823" s="325">
        <v>1.54</v>
      </c>
      <c r="V823" s="325">
        <v>1.54</v>
      </c>
      <c r="W823" s="325">
        <v>1.54</v>
      </c>
      <c r="X823" s="325">
        <v>1.54</v>
      </c>
      <c r="Y823" s="325">
        <v>1.54</v>
      </c>
      <c r="Z823" s="316">
        <f t="shared" si="3"/>
        <v>39.42</v>
      </c>
      <c r="AA823" s="317">
        <f t="shared" si="405"/>
        <v>2.10748156</v>
      </c>
      <c r="AB823" s="317">
        <f t="shared" ref="AB823:AF823" si="1648">IF(ISERROR((D823/E823-1)*100),"n/a",(D823/E823-1)*100)</f>
        <v>2.15285253</v>
      </c>
      <c r="AC823" s="418">
        <f t="shared" si="1648"/>
        <v>2.200220022</v>
      </c>
      <c r="AD823" s="418">
        <f t="shared" si="1648"/>
        <v>2.595936795</v>
      </c>
      <c r="AE823" s="418">
        <f t="shared" si="1648"/>
        <v>3.504672897</v>
      </c>
      <c r="AF823" s="418">
        <f t="shared" si="1648"/>
        <v>3.13253012</v>
      </c>
      <c r="AG823" s="418">
        <f t="shared" si="870"/>
        <v>2.977667494</v>
      </c>
      <c r="AH823" s="418">
        <f t="shared" si="871"/>
        <v>2.675159236</v>
      </c>
      <c r="AI823" s="419">
        <f t="shared" si="872"/>
        <v>2.614379085</v>
      </c>
      <c r="AJ823" s="420">
        <f t="shared" ref="AJ823:AT823" si="1649">IF(ISERROR((N823/O823-1)*100),"n/a",(N823/O823-1)*100)</f>
        <v>3.099730458</v>
      </c>
      <c r="AK823" s="419">
        <f t="shared" si="1649"/>
        <v>6</v>
      </c>
      <c r="AL823" s="419">
        <f t="shared" si="1649"/>
        <v>6.382978723</v>
      </c>
      <c r="AM823" s="419">
        <f t="shared" si="1649"/>
        <v>1.543209877</v>
      </c>
      <c r="AN823" s="419">
        <f t="shared" si="1649"/>
        <v>1.25</v>
      </c>
      <c r="AO823" s="419">
        <f t="shared" si="1649"/>
        <v>3.896103896</v>
      </c>
      <c r="AP823" s="419">
        <f t="shared" si="1649"/>
        <v>0</v>
      </c>
      <c r="AQ823" s="419">
        <f t="shared" si="1649"/>
        <v>0</v>
      </c>
      <c r="AR823" s="419">
        <f t="shared" si="1649"/>
        <v>0</v>
      </c>
      <c r="AS823" s="419">
        <f t="shared" si="1649"/>
        <v>0</v>
      </c>
      <c r="AT823" s="419">
        <f t="shared" si="1649"/>
        <v>0</v>
      </c>
      <c r="AU823" s="319">
        <f t="shared" si="9"/>
        <v>2.306646135</v>
      </c>
      <c r="AV823" s="320">
        <f t="shared" si="10"/>
        <v>1.844930251</v>
      </c>
    </row>
    <row r="824" ht="12.75" customHeight="1">
      <c r="A824" s="55" t="s">
        <v>512</v>
      </c>
      <c r="B824" s="55" t="s">
        <v>513</v>
      </c>
      <c r="C824" s="292">
        <v>1.63</v>
      </c>
      <c r="D824" s="324">
        <v>1.6</v>
      </c>
      <c r="E824" s="324">
        <v>1.5699999999999998</v>
      </c>
      <c r="F824" s="352">
        <v>1.56</v>
      </c>
      <c r="G824" s="292">
        <v>1.53</v>
      </c>
      <c r="H824" s="352">
        <v>1.52</v>
      </c>
      <c r="I824" s="292">
        <v>1.49</v>
      </c>
      <c r="J824" s="412"/>
      <c r="K824" s="352">
        <v>1.48</v>
      </c>
      <c r="L824" s="292">
        <v>1.45</v>
      </c>
      <c r="M824" s="412"/>
      <c r="N824" s="324">
        <v>1.44</v>
      </c>
      <c r="O824" s="324">
        <v>1.41</v>
      </c>
      <c r="P824" s="324">
        <v>1.39</v>
      </c>
      <c r="Q824" s="325">
        <v>1.36</v>
      </c>
      <c r="R824" s="324">
        <v>1.3</v>
      </c>
      <c r="S824" s="324">
        <v>1.22</v>
      </c>
      <c r="T824" s="324">
        <v>1.1</v>
      </c>
      <c r="U824" s="324">
        <v>1.0</v>
      </c>
      <c r="V824" s="324">
        <v>0.9</v>
      </c>
      <c r="W824" s="324">
        <v>0.82</v>
      </c>
      <c r="X824" s="324">
        <v>0.74</v>
      </c>
      <c r="Y824" s="324">
        <v>0.66</v>
      </c>
      <c r="Z824" s="316">
        <f t="shared" si="3"/>
        <v>27.17</v>
      </c>
      <c r="AA824" s="317">
        <f t="shared" si="405"/>
        <v>1.875</v>
      </c>
      <c r="AB824" s="317">
        <f t="shared" ref="AB824:AF824" si="1650">IF(ISERROR((D824/E824-1)*100),"n/a",(D824/E824-1)*100)</f>
        <v>1.910828025</v>
      </c>
      <c r="AC824" s="418">
        <f t="shared" si="1650"/>
        <v>0.641025641</v>
      </c>
      <c r="AD824" s="418">
        <f t="shared" si="1650"/>
        <v>1.960784314</v>
      </c>
      <c r="AE824" s="418">
        <f t="shared" si="1650"/>
        <v>0.6578947368</v>
      </c>
      <c r="AF824" s="418">
        <f t="shared" si="1650"/>
        <v>2.013422819</v>
      </c>
      <c r="AG824" s="418">
        <f t="shared" si="870"/>
        <v>0.6756756757</v>
      </c>
      <c r="AH824" s="418">
        <f t="shared" si="871"/>
        <v>2.068965517</v>
      </c>
      <c r="AI824" s="419">
        <f t="shared" si="872"/>
        <v>0.6944444444</v>
      </c>
      <c r="AJ824" s="420">
        <f t="shared" ref="AJ824:AT824" si="1651">IF(ISERROR((N824/O824-1)*100),"n/a",(N824/O824-1)*100)</f>
        <v>2.127659574</v>
      </c>
      <c r="AK824" s="419">
        <f t="shared" si="1651"/>
        <v>1.438848921</v>
      </c>
      <c r="AL824" s="419">
        <f t="shared" si="1651"/>
        <v>2.205882353</v>
      </c>
      <c r="AM824" s="419">
        <f t="shared" si="1651"/>
        <v>4.615384615</v>
      </c>
      <c r="AN824" s="419">
        <f t="shared" si="1651"/>
        <v>6.557377049</v>
      </c>
      <c r="AO824" s="419">
        <f t="shared" si="1651"/>
        <v>10.90909091</v>
      </c>
      <c r="AP824" s="419">
        <f t="shared" si="1651"/>
        <v>10</v>
      </c>
      <c r="AQ824" s="419">
        <f t="shared" si="1651"/>
        <v>11.11111111</v>
      </c>
      <c r="AR824" s="419">
        <f t="shared" si="1651"/>
        <v>9.756097561</v>
      </c>
      <c r="AS824" s="419">
        <f t="shared" si="1651"/>
        <v>10.81081081</v>
      </c>
      <c r="AT824" s="419">
        <f t="shared" si="1651"/>
        <v>12.12121212</v>
      </c>
      <c r="AU824" s="319">
        <f t="shared" si="9"/>
        <v>4.70757581</v>
      </c>
      <c r="AV824" s="320">
        <f t="shared" si="10"/>
        <v>4.323200561</v>
      </c>
    </row>
    <row r="825" ht="12.75" customHeight="1">
      <c r="A825" s="55" t="s">
        <v>1165</v>
      </c>
      <c r="B825" s="55" t="s">
        <v>1166</v>
      </c>
      <c r="C825" s="292">
        <v>0.82</v>
      </c>
      <c r="D825" s="324">
        <v>0.7</v>
      </c>
      <c r="E825" s="324">
        <v>0.6</v>
      </c>
      <c r="F825" s="292">
        <v>0.56</v>
      </c>
      <c r="G825" s="292">
        <v>0.52</v>
      </c>
      <c r="H825" s="292">
        <v>0.42</v>
      </c>
      <c r="I825" s="292">
        <v>0.36</v>
      </c>
      <c r="J825" s="412"/>
      <c r="K825" s="292">
        <v>0.32</v>
      </c>
      <c r="L825" s="292">
        <v>0.24</v>
      </c>
      <c r="M825" s="412"/>
      <c r="N825" s="325">
        <v>0.2</v>
      </c>
      <c r="O825" s="325">
        <v>0.2</v>
      </c>
      <c r="P825" s="324">
        <v>0.84</v>
      </c>
      <c r="Q825" s="324">
        <v>0.83</v>
      </c>
      <c r="R825" s="324">
        <v>0.81</v>
      </c>
      <c r="S825" s="324">
        <v>0.7727299999999999</v>
      </c>
      <c r="T825" s="324">
        <v>0.74546</v>
      </c>
      <c r="U825" s="324">
        <v>0.7092400000000001</v>
      </c>
      <c r="V825" s="324">
        <v>0.67344</v>
      </c>
      <c r="W825" s="324">
        <v>0.64066</v>
      </c>
      <c r="X825" s="324">
        <v>0.6085</v>
      </c>
      <c r="Y825" s="324">
        <v>0.55769</v>
      </c>
      <c r="Z825" s="316">
        <f t="shared" si="3"/>
        <v>12.12772</v>
      </c>
      <c r="AA825" s="317">
        <f t="shared" si="405"/>
        <v>17.14285714</v>
      </c>
      <c r="AB825" s="317">
        <f t="shared" ref="AB825:AF825" si="1652">IF(ISERROR((D825/E825-1)*100),"n/a",(D825/E825-1)*100)</f>
        <v>16.66666667</v>
      </c>
      <c r="AC825" s="418">
        <f t="shared" si="1652"/>
        <v>7.142857143</v>
      </c>
      <c r="AD825" s="418">
        <f t="shared" si="1652"/>
        <v>7.692307692</v>
      </c>
      <c r="AE825" s="418">
        <f t="shared" si="1652"/>
        <v>23.80952381</v>
      </c>
      <c r="AF825" s="418">
        <f t="shared" si="1652"/>
        <v>16.66666667</v>
      </c>
      <c r="AG825" s="418">
        <f t="shared" si="870"/>
        <v>12.5</v>
      </c>
      <c r="AH825" s="418">
        <f t="shared" si="871"/>
        <v>33.33333333</v>
      </c>
      <c r="AI825" s="419">
        <f t="shared" si="872"/>
        <v>20</v>
      </c>
      <c r="AJ825" s="420">
        <f t="shared" ref="AJ825:AT825" si="1653">IF(ISERROR((N825/O825-1)*100),"n/a",(N825/O825-1)*100)</f>
        <v>0</v>
      </c>
      <c r="AK825" s="419">
        <f t="shared" si="1653"/>
        <v>-76.19047619</v>
      </c>
      <c r="AL825" s="419">
        <f t="shared" si="1653"/>
        <v>1.204819277</v>
      </c>
      <c r="AM825" s="419">
        <f t="shared" si="1653"/>
        <v>2.469135802</v>
      </c>
      <c r="AN825" s="419">
        <f t="shared" si="1653"/>
        <v>4.823159448</v>
      </c>
      <c r="AO825" s="419">
        <f t="shared" si="1653"/>
        <v>3.658143965</v>
      </c>
      <c r="AP825" s="419">
        <f t="shared" si="1653"/>
        <v>5.106874965</v>
      </c>
      <c r="AQ825" s="419">
        <f t="shared" si="1653"/>
        <v>5.315989546</v>
      </c>
      <c r="AR825" s="419">
        <f t="shared" si="1653"/>
        <v>5.116598508</v>
      </c>
      <c r="AS825" s="419">
        <f t="shared" si="1653"/>
        <v>5.285127362</v>
      </c>
      <c r="AT825" s="419">
        <f t="shared" si="1653"/>
        <v>9.110796321</v>
      </c>
      <c r="AU825" s="319">
        <f t="shared" si="9"/>
        <v>6.042719073</v>
      </c>
      <c r="AV825" s="320">
        <f t="shared" si="10"/>
        <v>21.15634907</v>
      </c>
    </row>
    <row r="826" ht="12.75" customHeight="1">
      <c r="A826" s="155" t="s">
        <v>1436</v>
      </c>
      <c r="B826" s="55" t="s">
        <v>1437</v>
      </c>
      <c r="C826" s="292">
        <v>1.96</v>
      </c>
      <c r="D826" s="324">
        <v>1.68</v>
      </c>
      <c r="E826" s="324">
        <v>1.54</v>
      </c>
      <c r="F826" s="292">
        <v>1.46</v>
      </c>
      <c r="G826" s="292">
        <v>1.34</v>
      </c>
      <c r="H826" s="292">
        <v>1.17</v>
      </c>
      <c r="I826" s="292">
        <v>1.0</v>
      </c>
      <c r="J826" s="412"/>
      <c r="K826" s="292">
        <v>0.92</v>
      </c>
      <c r="L826" s="292">
        <v>0.87</v>
      </c>
      <c r="M826" s="412"/>
      <c r="N826" s="325">
        <v>0.84</v>
      </c>
      <c r="O826" s="324">
        <v>0.84</v>
      </c>
      <c r="P826" s="324">
        <v>0.82</v>
      </c>
      <c r="Q826" s="324">
        <v>0.79</v>
      </c>
      <c r="R826" s="324">
        <v>0.75</v>
      </c>
      <c r="S826" s="324">
        <v>0.71</v>
      </c>
      <c r="T826" s="324">
        <v>0.67</v>
      </c>
      <c r="U826" s="324">
        <v>0.6</v>
      </c>
      <c r="V826" s="324">
        <v>0.55</v>
      </c>
      <c r="W826" s="324">
        <v>0.51</v>
      </c>
      <c r="X826" s="324">
        <v>0.47</v>
      </c>
      <c r="Y826" s="324">
        <v>0.43</v>
      </c>
      <c r="Z826" s="316">
        <f t="shared" si="3"/>
        <v>19.92</v>
      </c>
      <c r="AA826" s="317">
        <f t="shared" si="405"/>
        <v>16.66666667</v>
      </c>
      <c r="AB826" s="317">
        <f t="shared" ref="AB826:AF826" si="1654">IF(ISERROR((D826/E826-1)*100),"n/a",(D826/E826-1)*100)</f>
        <v>9.090909091</v>
      </c>
      <c r="AC826" s="418">
        <f t="shared" si="1654"/>
        <v>5.479452055</v>
      </c>
      <c r="AD826" s="418">
        <f t="shared" si="1654"/>
        <v>8.955223881</v>
      </c>
      <c r="AE826" s="418">
        <f t="shared" si="1654"/>
        <v>14.52991453</v>
      </c>
      <c r="AF826" s="418">
        <f t="shared" si="1654"/>
        <v>17</v>
      </c>
      <c r="AG826" s="418">
        <f t="shared" si="870"/>
        <v>8.695652174</v>
      </c>
      <c r="AH826" s="418">
        <f t="shared" si="871"/>
        <v>5.747126437</v>
      </c>
      <c r="AI826" s="419">
        <f t="shared" si="872"/>
        <v>3.571428571</v>
      </c>
      <c r="AJ826" s="420">
        <f t="shared" ref="AJ826:AT826" si="1655">IF(ISERROR((N826/O826-1)*100),"n/a",(N826/O826-1)*100)</f>
        <v>0</v>
      </c>
      <c r="AK826" s="419">
        <f t="shared" si="1655"/>
        <v>2.43902439</v>
      </c>
      <c r="AL826" s="419">
        <f t="shared" si="1655"/>
        <v>3.797468354</v>
      </c>
      <c r="AM826" s="419">
        <f t="shared" si="1655"/>
        <v>5.333333333</v>
      </c>
      <c r="AN826" s="419">
        <f t="shared" si="1655"/>
        <v>5.633802817</v>
      </c>
      <c r="AO826" s="419">
        <f t="shared" si="1655"/>
        <v>5.970149254</v>
      </c>
      <c r="AP826" s="419">
        <f t="shared" si="1655"/>
        <v>11.66666667</v>
      </c>
      <c r="AQ826" s="419">
        <f t="shared" si="1655"/>
        <v>9.090909091</v>
      </c>
      <c r="AR826" s="419">
        <f t="shared" si="1655"/>
        <v>7.843137255</v>
      </c>
      <c r="AS826" s="419">
        <f t="shared" si="1655"/>
        <v>8.510638298</v>
      </c>
      <c r="AT826" s="419">
        <f t="shared" si="1655"/>
        <v>9.302325581</v>
      </c>
      <c r="AU826" s="319">
        <f t="shared" si="9"/>
        <v>7.966191422</v>
      </c>
      <c r="AV826" s="320">
        <f t="shared" si="10"/>
        <v>4.462636113</v>
      </c>
    </row>
    <row r="827" ht="12.75" customHeight="1">
      <c r="A827" s="155" t="s">
        <v>515</v>
      </c>
      <c r="B827" s="55" t="s">
        <v>516</v>
      </c>
      <c r="C827" s="292">
        <v>1.795</v>
      </c>
      <c r="D827" s="324">
        <v>1.68</v>
      </c>
      <c r="E827" s="324">
        <v>1.55</v>
      </c>
      <c r="F827" s="292">
        <v>1.47</v>
      </c>
      <c r="G827" s="292">
        <v>1.395</v>
      </c>
      <c r="H827" s="292">
        <v>1.305</v>
      </c>
      <c r="I827" s="292">
        <v>1.18</v>
      </c>
      <c r="J827" s="412"/>
      <c r="K827" s="292">
        <v>1.0</v>
      </c>
      <c r="L827" s="292">
        <v>0.8</v>
      </c>
      <c r="M827" s="412"/>
      <c r="N827" s="324">
        <v>0.625</v>
      </c>
      <c r="O827" s="324">
        <v>0.5</v>
      </c>
      <c r="P827" s="324">
        <v>0.415</v>
      </c>
      <c r="Q827" s="324">
        <v>0.345</v>
      </c>
      <c r="R827" s="324">
        <v>0.285</v>
      </c>
      <c r="S827" s="324">
        <v>0.235</v>
      </c>
      <c r="T827" s="324">
        <v>0.19125</v>
      </c>
      <c r="U827" s="324">
        <v>0.16125</v>
      </c>
      <c r="V827" s="324">
        <v>0.14625</v>
      </c>
      <c r="W827" s="324">
        <v>0.14125</v>
      </c>
      <c r="X827" s="324">
        <v>0.13625</v>
      </c>
      <c r="Y827" s="324">
        <v>0.13125</v>
      </c>
      <c r="Z827" s="316">
        <f t="shared" si="3"/>
        <v>15.4875</v>
      </c>
      <c r="AA827" s="317">
        <f t="shared" si="405"/>
        <v>6.845238095</v>
      </c>
      <c r="AB827" s="317">
        <f t="shared" ref="AB827:AF827" si="1656">IF(ISERROR((D827/E827-1)*100),"n/a",(D827/E827-1)*100)</f>
        <v>8.387096774</v>
      </c>
      <c r="AC827" s="418">
        <f t="shared" si="1656"/>
        <v>5.442176871</v>
      </c>
      <c r="AD827" s="418">
        <f t="shared" si="1656"/>
        <v>5.376344086</v>
      </c>
      <c r="AE827" s="418">
        <f t="shared" si="1656"/>
        <v>6.896551724</v>
      </c>
      <c r="AF827" s="418">
        <f t="shared" si="1656"/>
        <v>10.59322034</v>
      </c>
      <c r="AG827" s="418">
        <f t="shared" si="870"/>
        <v>18</v>
      </c>
      <c r="AH827" s="418">
        <f t="shared" si="871"/>
        <v>25</v>
      </c>
      <c r="AI827" s="419">
        <f t="shared" si="872"/>
        <v>28</v>
      </c>
      <c r="AJ827" s="420">
        <f t="shared" ref="AJ827:AT827" si="1657">IF(ISERROR((N827/O827-1)*100),"n/a",(N827/O827-1)*100)</f>
        <v>25</v>
      </c>
      <c r="AK827" s="419">
        <f t="shared" si="1657"/>
        <v>20.48192771</v>
      </c>
      <c r="AL827" s="419">
        <f t="shared" si="1657"/>
        <v>20.28985507</v>
      </c>
      <c r="AM827" s="419">
        <f t="shared" si="1657"/>
        <v>21.05263158</v>
      </c>
      <c r="AN827" s="419">
        <f t="shared" si="1657"/>
        <v>21.27659574</v>
      </c>
      <c r="AO827" s="419">
        <f t="shared" si="1657"/>
        <v>22.87581699</v>
      </c>
      <c r="AP827" s="419">
        <f t="shared" si="1657"/>
        <v>18.60465116</v>
      </c>
      <c r="AQ827" s="419">
        <f t="shared" si="1657"/>
        <v>10.25641026</v>
      </c>
      <c r="AR827" s="419">
        <f t="shared" si="1657"/>
        <v>3.539823009</v>
      </c>
      <c r="AS827" s="419">
        <f t="shared" si="1657"/>
        <v>3.669724771</v>
      </c>
      <c r="AT827" s="419">
        <f t="shared" si="1657"/>
        <v>3.80952381</v>
      </c>
      <c r="AU827" s="319">
        <f t="shared" si="9"/>
        <v>14.2698794</v>
      </c>
      <c r="AV827" s="320">
        <f t="shared" si="10"/>
        <v>8.470216318</v>
      </c>
    </row>
    <row r="828" ht="12.75" customHeight="1">
      <c r="A828" s="55" t="s">
        <v>1438</v>
      </c>
      <c r="B828" s="55" t="s">
        <v>1439</v>
      </c>
      <c r="C828" s="292">
        <v>1.53</v>
      </c>
      <c r="D828" s="324">
        <v>1.25</v>
      </c>
      <c r="E828" s="324">
        <v>1.03</v>
      </c>
      <c r="F828" s="292">
        <v>0.98</v>
      </c>
      <c r="G828" s="292">
        <v>0.89</v>
      </c>
      <c r="H828" s="292">
        <v>0.75</v>
      </c>
      <c r="I828" s="292">
        <v>0.55</v>
      </c>
      <c r="J828" s="412"/>
      <c r="K828" s="292">
        <v>0.35</v>
      </c>
      <c r="L828" s="292">
        <v>0.16</v>
      </c>
      <c r="M828" s="412"/>
      <c r="N828" s="325">
        <v>0.04</v>
      </c>
      <c r="O828" s="325">
        <v>0.04</v>
      </c>
      <c r="P828" s="324">
        <v>1.2</v>
      </c>
      <c r="Q828" s="324">
        <v>1.17</v>
      </c>
      <c r="R828" s="324">
        <v>1.06</v>
      </c>
      <c r="S828" s="324">
        <v>0.98</v>
      </c>
      <c r="T828" s="324">
        <v>0.9</v>
      </c>
      <c r="U828" s="324">
        <v>0.82</v>
      </c>
      <c r="V828" s="324">
        <v>0.74</v>
      </c>
      <c r="W828" s="324">
        <v>0.67</v>
      </c>
      <c r="X828" s="324">
        <v>0.62</v>
      </c>
      <c r="Y828" s="324">
        <v>0.47</v>
      </c>
      <c r="Z828" s="316">
        <f t="shared" si="3"/>
        <v>16.2</v>
      </c>
      <c r="AA828" s="317">
        <f t="shared" si="405"/>
        <v>22.4</v>
      </c>
      <c r="AB828" s="317">
        <f t="shared" ref="AB828:AF828" si="1658">IF(ISERROR((D828/E828-1)*100),"n/a",(D828/E828-1)*100)</f>
        <v>21.3592233</v>
      </c>
      <c r="AC828" s="418">
        <f t="shared" si="1658"/>
        <v>5.102040816</v>
      </c>
      <c r="AD828" s="418">
        <f t="shared" si="1658"/>
        <v>10.11235955</v>
      </c>
      <c r="AE828" s="418">
        <f t="shared" si="1658"/>
        <v>18.66666667</v>
      </c>
      <c r="AF828" s="418">
        <f t="shared" si="1658"/>
        <v>36.36363636</v>
      </c>
      <c r="AG828" s="418">
        <f t="shared" si="870"/>
        <v>57.14285714</v>
      </c>
      <c r="AH828" s="418">
        <f t="shared" si="871"/>
        <v>118.75</v>
      </c>
      <c r="AI828" s="419">
        <f t="shared" si="872"/>
        <v>300</v>
      </c>
      <c r="AJ828" s="420">
        <f t="shared" ref="AJ828:AT828" si="1659">IF(ISERROR((N828/O828-1)*100),"n/a",(N828/O828-1)*100)</f>
        <v>0</v>
      </c>
      <c r="AK828" s="419">
        <f t="shared" si="1659"/>
        <v>-96.66666667</v>
      </c>
      <c r="AL828" s="419">
        <f t="shared" si="1659"/>
        <v>2.564102564</v>
      </c>
      <c r="AM828" s="419">
        <f t="shared" si="1659"/>
        <v>10.37735849</v>
      </c>
      <c r="AN828" s="419">
        <f t="shared" si="1659"/>
        <v>8.163265306</v>
      </c>
      <c r="AO828" s="419">
        <f t="shared" si="1659"/>
        <v>8.888888889</v>
      </c>
      <c r="AP828" s="419">
        <f t="shared" si="1659"/>
        <v>9.756097561</v>
      </c>
      <c r="AQ828" s="419">
        <f t="shared" si="1659"/>
        <v>10.81081081</v>
      </c>
      <c r="AR828" s="419">
        <f t="shared" si="1659"/>
        <v>10.44776119</v>
      </c>
      <c r="AS828" s="419">
        <f t="shared" si="1659"/>
        <v>8.064516129</v>
      </c>
      <c r="AT828" s="419">
        <f t="shared" si="1659"/>
        <v>31.91489362</v>
      </c>
      <c r="AU828" s="319">
        <f t="shared" si="9"/>
        <v>29.71089059</v>
      </c>
      <c r="AV828" s="320">
        <f t="shared" si="10"/>
        <v>73.79855986</v>
      </c>
    </row>
    <row r="829" ht="12.75" customHeight="1">
      <c r="A829" s="155" t="s">
        <v>1167</v>
      </c>
      <c r="B829" s="55" t="s">
        <v>1168</v>
      </c>
      <c r="C829" s="292">
        <v>0.665</v>
      </c>
      <c r="D829" s="324">
        <v>0.58</v>
      </c>
      <c r="E829" s="324">
        <v>0.5</v>
      </c>
      <c r="F829" s="292">
        <v>0.41</v>
      </c>
      <c r="G829" s="292">
        <v>0.3566666666666667</v>
      </c>
      <c r="H829" s="292">
        <v>0.31666666666666665</v>
      </c>
      <c r="I829" s="292">
        <v>0.27666666666666667</v>
      </c>
      <c r="J829" s="412"/>
      <c r="K829" s="292">
        <v>0.24666666666666667</v>
      </c>
      <c r="L829" s="292">
        <v>0.21</v>
      </c>
      <c r="M829" s="412"/>
      <c r="N829" s="324">
        <v>0.050219999999999994</v>
      </c>
      <c r="O829" s="325">
        <v>0.0</v>
      </c>
      <c r="P829" s="325">
        <v>0.0</v>
      </c>
      <c r="Q829" s="325">
        <v>0.0</v>
      </c>
      <c r="R829" s="325">
        <v>0.0</v>
      </c>
      <c r="S829" s="325">
        <v>0.0</v>
      </c>
      <c r="T829" s="325">
        <v>0.0</v>
      </c>
      <c r="U829" s="325">
        <v>0.0</v>
      </c>
      <c r="V829" s="325">
        <v>0.0</v>
      </c>
      <c r="W829" s="325">
        <v>0.0</v>
      </c>
      <c r="X829" s="325">
        <v>0.0</v>
      </c>
      <c r="Y829" s="325">
        <v>0.0</v>
      </c>
      <c r="Z829" s="316">
        <f t="shared" si="3"/>
        <v>3.611886667</v>
      </c>
      <c r="AA829" s="317">
        <f t="shared" si="405"/>
        <v>14.65517241</v>
      </c>
      <c r="AB829" s="317">
        <f t="shared" ref="AB829:AF829" si="1660">IF(ISERROR((D829/E829-1)*100),"n/a",(D829/E829-1)*100)</f>
        <v>16</v>
      </c>
      <c r="AC829" s="418">
        <f t="shared" si="1660"/>
        <v>21.95121951</v>
      </c>
      <c r="AD829" s="418">
        <f t="shared" si="1660"/>
        <v>14.95327103</v>
      </c>
      <c r="AE829" s="418">
        <f t="shared" si="1660"/>
        <v>12.63157895</v>
      </c>
      <c r="AF829" s="418">
        <f t="shared" si="1660"/>
        <v>14.45783133</v>
      </c>
      <c r="AG829" s="418">
        <f t="shared" si="870"/>
        <v>12.16216216</v>
      </c>
      <c r="AH829" s="418">
        <f t="shared" si="871"/>
        <v>17.46031746</v>
      </c>
      <c r="AI829" s="419">
        <f t="shared" si="872"/>
        <v>318.1600956</v>
      </c>
      <c r="AJ829" s="420" t="str">
        <f t="shared" ref="AJ829:AT829" si="1661">IF(ISERROR((N829/O829-1)*100),"n/a",(N829/O829-1)*100)</f>
        <v>n/a</v>
      </c>
      <c r="AK829" s="419" t="str">
        <f t="shared" si="1661"/>
        <v>n/a</v>
      </c>
      <c r="AL829" s="419" t="str">
        <f t="shared" si="1661"/>
        <v>n/a</v>
      </c>
      <c r="AM829" s="419" t="str">
        <f t="shared" si="1661"/>
        <v>n/a</v>
      </c>
      <c r="AN829" s="419" t="str">
        <f t="shared" si="1661"/>
        <v>n/a</v>
      </c>
      <c r="AO829" s="419" t="str">
        <f t="shared" si="1661"/>
        <v>n/a</v>
      </c>
      <c r="AP829" s="419" t="str">
        <f t="shared" si="1661"/>
        <v>n/a</v>
      </c>
      <c r="AQ829" s="419" t="str">
        <f t="shared" si="1661"/>
        <v>n/a</v>
      </c>
      <c r="AR829" s="419" t="str">
        <f t="shared" si="1661"/>
        <v>n/a</v>
      </c>
      <c r="AS829" s="419" t="str">
        <f t="shared" si="1661"/>
        <v>n/a</v>
      </c>
      <c r="AT829" s="419" t="str">
        <f t="shared" si="1661"/>
        <v>n/a</v>
      </c>
      <c r="AU829" s="319">
        <f t="shared" si="9"/>
        <v>49.15907205</v>
      </c>
      <c r="AV829" s="320">
        <f t="shared" si="10"/>
        <v>100.916992</v>
      </c>
    </row>
    <row r="830" ht="12.75" customHeight="1">
      <c r="A830" s="55" t="s">
        <v>1169</v>
      </c>
      <c r="B830" s="55" t="s">
        <v>1170</v>
      </c>
      <c r="C830" s="292">
        <v>2.44</v>
      </c>
      <c r="D830" s="324">
        <v>2.16</v>
      </c>
      <c r="E830" s="324">
        <v>1.96</v>
      </c>
      <c r="F830" s="292">
        <v>1.68</v>
      </c>
      <c r="G830" s="292">
        <v>1.52</v>
      </c>
      <c r="H830" s="292">
        <v>1.36</v>
      </c>
      <c r="I830" s="292">
        <v>1.24</v>
      </c>
      <c r="J830" s="412"/>
      <c r="K830" s="292">
        <v>1.16</v>
      </c>
      <c r="L830" s="352">
        <v>1.08</v>
      </c>
      <c r="M830" s="412"/>
      <c r="N830" s="324">
        <v>1.02</v>
      </c>
      <c r="O830" s="325">
        <v>1.0</v>
      </c>
      <c r="P830" s="325">
        <v>1.0</v>
      </c>
      <c r="Q830" s="324">
        <v>1.0</v>
      </c>
      <c r="R830" s="325">
        <v>0.88</v>
      </c>
      <c r="S830" s="324">
        <v>0.86</v>
      </c>
      <c r="T830" s="325">
        <v>0.8</v>
      </c>
      <c r="U830" s="325">
        <v>0.8</v>
      </c>
      <c r="V830" s="325">
        <v>0.94</v>
      </c>
      <c r="W830" s="325">
        <v>1.13</v>
      </c>
      <c r="X830" s="325">
        <v>1.28</v>
      </c>
      <c r="Y830" s="325">
        <v>1.28</v>
      </c>
      <c r="Z830" s="316">
        <f t="shared" si="3"/>
        <v>26.59</v>
      </c>
      <c r="AA830" s="317">
        <f t="shared" si="405"/>
        <v>12.96296296</v>
      </c>
      <c r="AB830" s="317">
        <f t="shared" ref="AB830:AF830" si="1662">IF(ISERROR((D830/E830-1)*100),"n/a",(D830/E830-1)*100)</f>
        <v>10.20408163</v>
      </c>
      <c r="AC830" s="418">
        <f t="shared" si="1662"/>
        <v>16.66666667</v>
      </c>
      <c r="AD830" s="418">
        <f t="shared" si="1662"/>
        <v>10.52631579</v>
      </c>
      <c r="AE830" s="418">
        <f t="shared" si="1662"/>
        <v>11.76470588</v>
      </c>
      <c r="AF830" s="418">
        <f t="shared" si="1662"/>
        <v>9.677419355</v>
      </c>
      <c r="AG830" s="418">
        <f t="shared" si="870"/>
        <v>6.896551724</v>
      </c>
      <c r="AH830" s="418">
        <f t="shared" si="871"/>
        <v>7.407407407</v>
      </c>
      <c r="AI830" s="419">
        <f t="shared" si="872"/>
        <v>5.882352941</v>
      </c>
      <c r="AJ830" s="420">
        <f t="shared" ref="AJ830:AT830" si="1663">IF(ISERROR((N830/O830-1)*100),"n/a",(N830/O830-1)*100)</f>
        <v>2</v>
      </c>
      <c r="AK830" s="419">
        <f t="shared" si="1663"/>
        <v>0</v>
      </c>
      <c r="AL830" s="419">
        <f t="shared" si="1663"/>
        <v>0</v>
      </c>
      <c r="AM830" s="419">
        <f t="shared" si="1663"/>
        <v>13.63636364</v>
      </c>
      <c r="AN830" s="419">
        <f t="shared" si="1663"/>
        <v>2.325581395</v>
      </c>
      <c r="AO830" s="419">
        <f t="shared" si="1663"/>
        <v>7.5</v>
      </c>
      <c r="AP830" s="419">
        <f t="shared" si="1663"/>
        <v>0</v>
      </c>
      <c r="AQ830" s="419">
        <f t="shared" si="1663"/>
        <v>-14.89361702</v>
      </c>
      <c r="AR830" s="419">
        <f t="shared" si="1663"/>
        <v>-16.81415929</v>
      </c>
      <c r="AS830" s="419">
        <f t="shared" si="1663"/>
        <v>-11.71875</v>
      </c>
      <c r="AT830" s="419">
        <f t="shared" si="1663"/>
        <v>0</v>
      </c>
      <c r="AU830" s="319">
        <f t="shared" si="9"/>
        <v>3.701194154</v>
      </c>
      <c r="AV830" s="320">
        <f t="shared" si="10"/>
        <v>9.317031913</v>
      </c>
    </row>
    <row r="831" ht="12.75" customHeight="1">
      <c r="A831" s="220" t="s">
        <v>2005</v>
      </c>
      <c r="B831" s="55" t="s">
        <v>2006</v>
      </c>
      <c r="C831" s="292">
        <v>1.02</v>
      </c>
      <c r="D831" s="324">
        <v>0.94</v>
      </c>
      <c r="E831" s="324">
        <v>0.82</v>
      </c>
      <c r="F831" s="352">
        <v>0.8</v>
      </c>
      <c r="G831" s="292">
        <v>0.765</v>
      </c>
      <c r="H831" s="352">
        <v>0.76</v>
      </c>
      <c r="I831" s="292">
        <v>0.745</v>
      </c>
      <c r="J831" s="412"/>
      <c r="K831" s="292">
        <v>0.655</v>
      </c>
      <c r="L831" s="292">
        <v>0.57</v>
      </c>
      <c r="M831" s="412"/>
      <c r="N831" s="325">
        <v>0.5</v>
      </c>
      <c r="O831" s="325">
        <v>0.5</v>
      </c>
      <c r="P831" s="325">
        <v>0.5</v>
      </c>
      <c r="Q831" s="324">
        <v>0.25</v>
      </c>
      <c r="R831" s="325">
        <v>0.0</v>
      </c>
      <c r="S831" s="325">
        <v>0.0</v>
      </c>
      <c r="T831" s="325">
        <v>0.0</v>
      </c>
      <c r="U831" s="325">
        <v>0.0</v>
      </c>
      <c r="V831" s="325">
        <v>0.0</v>
      </c>
      <c r="W831" s="325">
        <v>0.0</v>
      </c>
      <c r="X831" s="325">
        <v>0.0</v>
      </c>
      <c r="Y831" s="325">
        <v>0.0</v>
      </c>
      <c r="Z831" s="316">
        <f t="shared" si="3"/>
        <v>8.825</v>
      </c>
      <c r="AA831" s="317">
        <f t="shared" si="405"/>
        <v>8.510638298</v>
      </c>
      <c r="AB831" s="317">
        <f t="shared" ref="AB831:AF831" si="1664">IF(ISERROR((D831/E831-1)*100),"n/a",(D831/E831-1)*100)</f>
        <v>14.63414634</v>
      </c>
      <c r="AC831" s="418">
        <f t="shared" si="1664"/>
        <v>2.5</v>
      </c>
      <c r="AD831" s="418">
        <f t="shared" si="1664"/>
        <v>4.575163399</v>
      </c>
      <c r="AE831" s="418">
        <f t="shared" si="1664"/>
        <v>0.6578947368</v>
      </c>
      <c r="AF831" s="418">
        <f t="shared" si="1664"/>
        <v>2.013422819</v>
      </c>
      <c r="AG831" s="418">
        <f t="shared" si="870"/>
        <v>13.74045802</v>
      </c>
      <c r="AH831" s="418">
        <f t="shared" si="871"/>
        <v>14.9122807</v>
      </c>
      <c r="AI831" s="419">
        <f t="shared" si="872"/>
        <v>14</v>
      </c>
      <c r="AJ831" s="420">
        <f t="shared" ref="AJ831:AT831" si="1665">IF(ISERROR((N831/O831-1)*100),"n/a",(N831/O831-1)*100)</f>
        <v>0</v>
      </c>
      <c r="AK831" s="419">
        <f t="shared" si="1665"/>
        <v>0</v>
      </c>
      <c r="AL831" s="419">
        <f t="shared" si="1665"/>
        <v>100</v>
      </c>
      <c r="AM831" s="419" t="str">
        <f t="shared" si="1665"/>
        <v>n/a</v>
      </c>
      <c r="AN831" s="419" t="str">
        <f t="shared" si="1665"/>
        <v>n/a</v>
      </c>
      <c r="AO831" s="419" t="str">
        <f t="shared" si="1665"/>
        <v>n/a</v>
      </c>
      <c r="AP831" s="419" t="str">
        <f t="shared" si="1665"/>
        <v>n/a</v>
      </c>
      <c r="AQ831" s="419" t="str">
        <f t="shared" si="1665"/>
        <v>n/a</v>
      </c>
      <c r="AR831" s="419" t="str">
        <f t="shared" si="1665"/>
        <v>n/a</v>
      </c>
      <c r="AS831" s="419" t="str">
        <f t="shared" si="1665"/>
        <v>n/a</v>
      </c>
      <c r="AT831" s="419" t="str">
        <f t="shared" si="1665"/>
        <v>n/a</v>
      </c>
      <c r="AU831" s="319">
        <f t="shared" si="9"/>
        <v>14.62866703</v>
      </c>
      <c r="AV831" s="320">
        <f t="shared" si="10"/>
        <v>27.56390844</v>
      </c>
    </row>
    <row r="832" ht="12.75" customHeight="1">
      <c r="A832" s="231" t="s">
        <v>2007</v>
      </c>
      <c r="B832" s="55" t="s">
        <v>2008</v>
      </c>
      <c r="C832" s="292">
        <v>0.235</v>
      </c>
      <c r="D832" s="324">
        <v>0.215</v>
      </c>
      <c r="E832" s="55">
        <v>0.19</v>
      </c>
      <c r="F832" s="55">
        <v>0.15</v>
      </c>
      <c r="G832" s="55">
        <v>0.11</v>
      </c>
      <c r="H832" s="55">
        <v>0.07</v>
      </c>
      <c r="I832" s="352">
        <v>0.0</v>
      </c>
      <c r="J832" s="55"/>
      <c r="K832" s="352">
        <v>0.0</v>
      </c>
      <c r="L832" s="352">
        <v>0.0</v>
      </c>
      <c r="M832" s="55"/>
      <c r="N832" s="325">
        <v>0.0</v>
      </c>
      <c r="O832" s="325">
        <v>0.0</v>
      </c>
      <c r="P832" s="325">
        <v>0.0</v>
      </c>
      <c r="Q832" s="325">
        <v>0.0</v>
      </c>
      <c r="R832" s="325">
        <v>0.0</v>
      </c>
      <c r="S832" s="325">
        <v>0.0</v>
      </c>
      <c r="T832" s="325">
        <v>0.0</v>
      </c>
      <c r="U832" s="325">
        <v>0.0</v>
      </c>
      <c r="V832" s="325">
        <v>0.0</v>
      </c>
      <c r="W832" s="325">
        <v>0.0</v>
      </c>
      <c r="X832" s="325">
        <v>0.0</v>
      </c>
      <c r="Y832" s="325">
        <v>0.0</v>
      </c>
      <c r="Z832" s="316">
        <f t="shared" si="3"/>
        <v>0.97</v>
      </c>
      <c r="AA832" s="317">
        <f t="shared" si="405"/>
        <v>9.302325581</v>
      </c>
      <c r="AB832" s="317">
        <f t="shared" ref="AB832:AF832" si="1666">IF(ISERROR((D832/E832-1)*100),"n/a",(D832/E832-1)*100)</f>
        <v>13.15789474</v>
      </c>
      <c r="AC832" s="418">
        <f t="shared" si="1666"/>
        <v>26.66666667</v>
      </c>
      <c r="AD832" s="418">
        <f t="shared" si="1666"/>
        <v>36.36363636</v>
      </c>
      <c r="AE832" s="418">
        <f t="shared" si="1666"/>
        <v>57.14285714</v>
      </c>
      <c r="AF832" s="418" t="str">
        <f t="shared" si="1666"/>
        <v>n/a</v>
      </c>
      <c r="AG832" s="418" t="str">
        <f t="shared" si="870"/>
        <v>n/a</v>
      </c>
      <c r="AH832" s="418" t="str">
        <f t="shared" si="871"/>
        <v>n/a</v>
      </c>
      <c r="AI832" s="419" t="str">
        <f t="shared" si="872"/>
        <v>n/a</v>
      </c>
      <c r="AJ832" s="420" t="str">
        <f t="shared" ref="AJ832:AT832" si="1667">IF(ISERROR((N832/O832-1)*100),"n/a",(N832/O832-1)*100)</f>
        <v>n/a</v>
      </c>
      <c r="AK832" s="419" t="str">
        <f t="shared" si="1667"/>
        <v>n/a</v>
      </c>
      <c r="AL832" s="419" t="str">
        <f t="shared" si="1667"/>
        <v>n/a</v>
      </c>
      <c r="AM832" s="419" t="str">
        <f t="shared" si="1667"/>
        <v>n/a</v>
      </c>
      <c r="AN832" s="419" t="str">
        <f t="shared" si="1667"/>
        <v>n/a</v>
      </c>
      <c r="AO832" s="419" t="str">
        <f t="shared" si="1667"/>
        <v>n/a</v>
      </c>
      <c r="AP832" s="419" t="str">
        <f t="shared" si="1667"/>
        <v>n/a</v>
      </c>
      <c r="AQ832" s="419" t="str">
        <f t="shared" si="1667"/>
        <v>n/a</v>
      </c>
      <c r="AR832" s="419" t="str">
        <f t="shared" si="1667"/>
        <v>n/a</v>
      </c>
      <c r="AS832" s="419" t="str">
        <f t="shared" si="1667"/>
        <v>n/a</v>
      </c>
      <c r="AT832" s="419" t="str">
        <f t="shared" si="1667"/>
        <v>n/a</v>
      </c>
      <c r="AU832" s="319">
        <f t="shared" si="9"/>
        <v>28.5266761</v>
      </c>
      <c r="AV832" s="320">
        <f t="shared" si="10"/>
        <v>19.29726983</v>
      </c>
    </row>
    <row r="833" ht="12.75" customHeight="1">
      <c r="A833" s="155" t="s">
        <v>1171</v>
      </c>
      <c r="B833" s="55" t="s">
        <v>1172</v>
      </c>
      <c r="C833" s="292">
        <v>2.36</v>
      </c>
      <c r="D833" s="324">
        <v>2.21</v>
      </c>
      <c r="E833" s="324">
        <v>2.08</v>
      </c>
      <c r="F833" s="292">
        <v>1.98</v>
      </c>
      <c r="G833" s="292">
        <v>1.7428806</v>
      </c>
      <c r="H833" s="292">
        <v>1.56</v>
      </c>
      <c r="I833" s="292">
        <v>1.445</v>
      </c>
      <c r="J833" s="412"/>
      <c r="K833" s="292">
        <v>1.2</v>
      </c>
      <c r="L833" s="292">
        <v>1.04</v>
      </c>
      <c r="M833" s="412"/>
      <c r="N833" s="324">
        <v>0.8</v>
      </c>
      <c r="O833" s="324">
        <v>0.675</v>
      </c>
      <c r="P833" s="324">
        <v>0.54</v>
      </c>
      <c r="Q833" s="324">
        <v>0.5</v>
      </c>
      <c r="R833" s="324">
        <v>0.46</v>
      </c>
      <c r="S833" s="324">
        <v>0.44</v>
      </c>
      <c r="T833" s="324">
        <v>0.415</v>
      </c>
      <c r="U833" s="325">
        <v>0.4</v>
      </c>
      <c r="V833" s="325">
        <v>0.4</v>
      </c>
      <c r="W833" s="325">
        <v>0.4</v>
      </c>
      <c r="X833" s="325">
        <v>0.685</v>
      </c>
      <c r="Y833" s="325">
        <v>0.78</v>
      </c>
      <c r="Z833" s="316">
        <f t="shared" si="3"/>
        <v>22.1128806</v>
      </c>
      <c r="AA833" s="317">
        <f t="shared" si="405"/>
        <v>6.787330317</v>
      </c>
      <c r="AB833" s="317">
        <f t="shared" ref="AB833:AF833" si="1668">IF(ISERROR((D833/E833-1)*100),"n/a",(D833/E833-1)*100)</f>
        <v>6.25</v>
      </c>
      <c r="AC833" s="418">
        <f t="shared" si="1668"/>
        <v>5.050505051</v>
      </c>
      <c r="AD833" s="418">
        <f t="shared" si="1668"/>
        <v>13.60502837</v>
      </c>
      <c r="AE833" s="418">
        <f t="shared" si="1668"/>
        <v>11.72311538</v>
      </c>
      <c r="AF833" s="418">
        <f t="shared" si="1668"/>
        <v>7.958477509</v>
      </c>
      <c r="AG833" s="418">
        <f t="shared" si="870"/>
        <v>20.41666667</v>
      </c>
      <c r="AH833" s="418">
        <f t="shared" si="871"/>
        <v>15.38461538</v>
      </c>
      <c r="AI833" s="419">
        <f t="shared" si="872"/>
        <v>30</v>
      </c>
      <c r="AJ833" s="420">
        <f t="shared" ref="AJ833:AT833" si="1669">IF(ISERROR((N833/O833-1)*100),"n/a",(N833/O833-1)*100)</f>
        <v>18.51851852</v>
      </c>
      <c r="AK833" s="419">
        <f t="shared" si="1669"/>
        <v>25</v>
      </c>
      <c r="AL833" s="419">
        <f t="shared" si="1669"/>
        <v>8</v>
      </c>
      <c r="AM833" s="419">
        <f t="shared" si="1669"/>
        <v>8.695652174</v>
      </c>
      <c r="AN833" s="419">
        <f t="shared" si="1669"/>
        <v>4.545454545</v>
      </c>
      <c r="AO833" s="419">
        <f t="shared" si="1669"/>
        <v>6.024096386</v>
      </c>
      <c r="AP833" s="419">
        <f t="shared" si="1669"/>
        <v>3.75</v>
      </c>
      <c r="AQ833" s="419">
        <f t="shared" si="1669"/>
        <v>0</v>
      </c>
      <c r="AR833" s="419">
        <f t="shared" si="1669"/>
        <v>0</v>
      </c>
      <c r="AS833" s="419">
        <f t="shared" si="1669"/>
        <v>-41.60583942</v>
      </c>
      <c r="AT833" s="419">
        <f t="shared" si="1669"/>
        <v>-12.17948718</v>
      </c>
      <c r="AU833" s="319">
        <f t="shared" si="9"/>
        <v>6.896206685</v>
      </c>
      <c r="AV833" s="320">
        <f t="shared" si="10"/>
        <v>14.7912242</v>
      </c>
    </row>
    <row r="834" ht="12.75" customHeight="1">
      <c r="A834" s="55" t="s">
        <v>1173</v>
      </c>
      <c r="B834" s="55" t="s">
        <v>1174</v>
      </c>
      <c r="C834" s="292">
        <v>0.42</v>
      </c>
      <c r="D834" s="324">
        <v>0.34</v>
      </c>
      <c r="E834" s="324">
        <v>0.28</v>
      </c>
      <c r="F834" s="292">
        <v>0.245</v>
      </c>
      <c r="G834" s="292">
        <v>0.225</v>
      </c>
      <c r="H834" s="292">
        <v>0.205</v>
      </c>
      <c r="I834" s="292">
        <v>0.18</v>
      </c>
      <c r="J834" s="412"/>
      <c r="K834" s="292">
        <v>0.1</v>
      </c>
      <c r="L834" s="352">
        <v>0.08</v>
      </c>
      <c r="M834" s="412"/>
      <c r="N834" s="324">
        <v>0.065</v>
      </c>
      <c r="O834" s="325">
        <v>0.06</v>
      </c>
      <c r="P834" s="325">
        <v>0.255</v>
      </c>
      <c r="Q834" s="325">
        <v>0.32</v>
      </c>
      <c r="R834" s="325">
        <v>0.32</v>
      </c>
      <c r="S834" s="324">
        <v>0.29</v>
      </c>
      <c r="T834" s="325">
        <v>0.26</v>
      </c>
      <c r="U834" s="324">
        <v>0.13</v>
      </c>
      <c r="V834" s="325">
        <v>0.0</v>
      </c>
      <c r="W834" s="325">
        <v>0.0</v>
      </c>
      <c r="X834" s="325">
        <v>0.0</v>
      </c>
      <c r="Y834" s="325">
        <v>0.0</v>
      </c>
      <c r="Z834" s="316">
        <f t="shared" si="3"/>
        <v>3.775</v>
      </c>
      <c r="AA834" s="317">
        <f t="shared" si="405"/>
        <v>23.52941176</v>
      </c>
      <c r="AB834" s="317">
        <f t="shared" ref="AB834:AF834" si="1670">IF(ISERROR((D834/E834-1)*100),"n/a",(D834/E834-1)*100)</f>
        <v>21.42857143</v>
      </c>
      <c r="AC834" s="418">
        <f t="shared" si="1670"/>
        <v>14.28571429</v>
      </c>
      <c r="AD834" s="418">
        <f t="shared" si="1670"/>
        <v>8.888888889</v>
      </c>
      <c r="AE834" s="418">
        <f t="shared" si="1670"/>
        <v>9.756097561</v>
      </c>
      <c r="AF834" s="418">
        <f t="shared" si="1670"/>
        <v>13.88888889</v>
      </c>
      <c r="AG834" s="418">
        <f t="shared" si="870"/>
        <v>80</v>
      </c>
      <c r="AH834" s="418">
        <f t="shared" si="871"/>
        <v>25</v>
      </c>
      <c r="AI834" s="419">
        <f t="shared" si="872"/>
        <v>23.07692308</v>
      </c>
      <c r="AJ834" s="420">
        <f t="shared" ref="AJ834:AT834" si="1671">IF(ISERROR((N834/O834-1)*100),"n/a",(N834/O834-1)*100)</f>
        <v>8.333333333</v>
      </c>
      <c r="AK834" s="419">
        <f t="shared" si="1671"/>
        <v>-76.47058824</v>
      </c>
      <c r="AL834" s="419">
        <f t="shared" si="1671"/>
        <v>-20.3125</v>
      </c>
      <c r="AM834" s="419">
        <f t="shared" si="1671"/>
        <v>0</v>
      </c>
      <c r="AN834" s="419">
        <f t="shared" si="1671"/>
        <v>10.34482759</v>
      </c>
      <c r="AO834" s="419">
        <f t="shared" si="1671"/>
        <v>11.53846154</v>
      </c>
      <c r="AP834" s="419">
        <f t="shared" si="1671"/>
        <v>100</v>
      </c>
      <c r="AQ834" s="419" t="str">
        <f t="shared" si="1671"/>
        <v>n/a</v>
      </c>
      <c r="AR834" s="419" t="str">
        <f t="shared" si="1671"/>
        <v>n/a</v>
      </c>
      <c r="AS834" s="419" t="str">
        <f t="shared" si="1671"/>
        <v>n/a</v>
      </c>
      <c r="AT834" s="419" t="str">
        <f t="shared" si="1671"/>
        <v>n/a</v>
      </c>
      <c r="AU834" s="319">
        <f t="shared" si="9"/>
        <v>15.83050188</v>
      </c>
      <c r="AV834" s="320">
        <f t="shared" si="10"/>
        <v>38.03665408</v>
      </c>
    </row>
    <row r="835" ht="12.75" customHeight="1">
      <c r="A835" s="15" t="s">
        <v>2136</v>
      </c>
      <c r="B835" s="55" t="s">
        <v>2137</v>
      </c>
      <c r="C835" s="324">
        <v>0.36</v>
      </c>
      <c r="D835" s="324">
        <v>0.32</v>
      </c>
      <c r="E835" s="324">
        <v>0.26</v>
      </c>
      <c r="F835" s="324">
        <v>0.24</v>
      </c>
      <c r="G835" s="324">
        <v>0.21000000000000002</v>
      </c>
      <c r="H835" s="325">
        <v>0.2</v>
      </c>
      <c r="I835" s="325">
        <v>0.2</v>
      </c>
      <c r="J835" s="325"/>
      <c r="K835" s="325">
        <v>0.2</v>
      </c>
      <c r="L835" s="325">
        <v>0.2</v>
      </c>
      <c r="M835" s="325"/>
      <c r="N835" s="325">
        <v>0.2</v>
      </c>
      <c r="O835" s="325">
        <v>0.2</v>
      </c>
      <c r="P835" s="324">
        <v>0.2</v>
      </c>
      <c r="Q835" s="324">
        <v>0.19</v>
      </c>
      <c r="R835" s="324">
        <v>0.17</v>
      </c>
      <c r="S835" s="324">
        <v>0.15000000000000002</v>
      </c>
      <c r="T835" s="324">
        <v>0.12</v>
      </c>
      <c r="U835" s="324">
        <v>0.095</v>
      </c>
      <c r="V835" s="325">
        <v>0.08499999999999999</v>
      </c>
      <c r="W835" s="325">
        <v>0.1</v>
      </c>
      <c r="X835" s="325">
        <v>0.1</v>
      </c>
      <c r="Y835" s="325">
        <v>0.1</v>
      </c>
      <c r="Z835" s="316">
        <f t="shared" si="3"/>
        <v>3.9</v>
      </c>
      <c r="AA835" s="317">
        <f t="shared" si="405"/>
        <v>12.5</v>
      </c>
      <c r="AB835" s="317">
        <f t="shared" ref="AB835:AF835" si="1672">IF(ISERROR((D835/E835-1)*100),"n/a",(D835/E835-1)*100)</f>
        <v>23.07692308</v>
      </c>
      <c r="AC835" s="418">
        <f t="shared" si="1672"/>
        <v>8.333333333</v>
      </c>
      <c r="AD835" s="418">
        <f t="shared" si="1672"/>
        <v>14.28571429</v>
      </c>
      <c r="AE835" s="418">
        <f t="shared" si="1672"/>
        <v>5</v>
      </c>
      <c r="AF835" s="418">
        <f t="shared" si="1672"/>
        <v>0</v>
      </c>
      <c r="AG835" s="418">
        <f t="shared" si="870"/>
        <v>0</v>
      </c>
      <c r="AH835" s="418">
        <f t="shared" si="871"/>
        <v>0</v>
      </c>
      <c r="AI835" s="419">
        <f t="shared" si="872"/>
        <v>0</v>
      </c>
      <c r="AJ835" s="420">
        <f t="shared" ref="AJ835:AT835" si="1673">IF(ISERROR((N835/O835-1)*100),"n/a",(N835/O835-1)*100)</f>
        <v>0</v>
      </c>
      <c r="AK835" s="419">
        <f t="shared" si="1673"/>
        <v>0</v>
      </c>
      <c r="AL835" s="419">
        <f t="shared" si="1673"/>
        <v>5.263157895</v>
      </c>
      <c r="AM835" s="419">
        <f t="shared" si="1673"/>
        <v>11.76470588</v>
      </c>
      <c r="AN835" s="419">
        <f t="shared" si="1673"/>
        <v>13.33333333</v>
      </c>
      <c r="AO835" s="419">
        <f t="shared" si="1673"/>
        <v>25</v>
      </c>
      <c r="AP835" s="419">
        <f t="shared" si="1673"/>
        <v>26.31578947</v>
      </c>
      <c r="AQ835" s="419">
        <f t="shared" si="1673"/>
        <v>11.76470588</v>
      </c>
      <c r="AR835" s="419">
        <f t="shared" si="1673"/>
        <v>-15</v>
      </c>
      <c r="AS835" s="419">
        <f t="shared" si="1673"/>
        <v>0</v>
      </c>
      <c r="AT835" s="419">
        <f t="shared" si="1673"/>
        <v>0</v>
      </c>
      <c r="AU835" s="319">
        <f t="shared" si="9"/>
        <v>7.081883158</v>
      </c>
      <c r="AV835" s="320">
        <f t="shared" si="10"/>
        <v>10.28303423</v>
      </c>
    </row>
    <row r="836" ht="12.75" customHeight="1">
      <c r="A836" s="155" t="s">
        <v>1658</v>
      </c>
      <c r="B836" s="55" t="s">
        <v>1659</v>
      </c>
      <c r="C836" s="292">
        <v>2.4505</v>
      </c>
      <c r="D836" s="324">
        <v>2.295</v>
      </c>
      <c r="E836" s="324">
        <v>2.01875</v>
      </c>
      <c r="F836" s="292">
        <v>1.709</v>
      </c>
      <c r="G836" s="292">
        <v>1.401</v>
      </c>
      <c r="H836" s="292">
        <v>1.0430000000000001</v>
      </c>
      <c r="I836" s="292">
        <v>0.41200000000000003</v>
      </c>
      <c r="J836" s="412"/>
      <c r="K836" s="352">
        <v>0.0</v>
      </c>
      <c r="L836" s="352">
        <v>0.0</v>
      </c>
      <c r="M836" s="412"/>
      <c r="N836" s="325">
        <v>0.0</v>
      </c>
      <c r="O836" s="325">
        <v>0.0</v>
      </c>
      <c r="P836" s="325">
        <v>0.0</v>
      </c>
      <c r="Q836" s="325">
        <v>0.0</v>
      </c>
      <c r="R836" s="325">
        <v>0.0</v>
      </c>
      <c r="S836" s="325">
        <v>0.0</v>
      </c>
      <c r="T836" s="325">
        <v>0.0</v>
      </c>
      <c r="U836" s="325">
        <v>0.0</v>
      </c>
      <c r="V836" s="325">
        <v>0.0</v>
      </c>
      <c r="W836" s="325">
        <v>0.0</v>
      </c>
      <c r="X836" s="325">
        <v>0.0</v>
      </c>
      <c r="Y836" s="325">
        <v>0.0</v>
      </c>
      <c r="Z836" s="316">
        <f t="shared" si="3"/>
        <v>11.32925</v>
      </c>
      <c r="AA836" s="317">
        <f t="shared" si="405"/>
        <v>6.775599129</v>
      </c>
      <c r="AB836" s="317">
        <f t="shared" ref="AB836:AF836" si="1674">IF(ISERROR((D836/E836-1)*100),"n/a",(D836/E836-1)*100)</f>
        <v>13.68421053</v>
      </c>
      <c r="AC836" s="418">
        <f t="shared" si="1674"/>
        <v>18.12463429</v>
      </c>
      <c r="AD836" s="418">
        <f t="shared" si="1674"/>
        <v>21.98429693</v>
      </c>
      <c r="AE836" s="418">
        <f t="shared" si="1674"/>
        <v>34.3240652</v>
      </c>
      <c r="AF836" s="418">
        <f t="shared" si="1674"/>
        <v>153.1553398</v>
      </c>
      <c r="AG836" s="418" t="str">
        <f t="shared" si="870"/>
        <v>n/a</v>
      </c>
      <c r="AH836" s="418" t="str">
        <f t="shared" si="871"/>
        <v>n/a</v>
      </c>
      <c r="AI836" s="419" t="str">
        <f t="shared" si="872"/>
        <v>n/a</v>
      </c>
      <c r="AJ836" s="420" t="str">
        <f t="shared" ref="AJ836:AT836" si="1675">IF(ISERROR((N836/O836-1)*100),"n/a",(N836/O836-1)*100)</f>
        <v>n/a</v>
      </c>
      <c r="AK836" s="419" t="str">
        <f t="shared" si="1675"/>
        <v>n/a</v>
      </c>
      <c r="AL836" s="419" t="str">
        <f t="shared" si="1675"/>
        <v>n/a</v>
      </c>
      <c r="AM836" s="419" t="str">
        <f t="shared" si="1675"/>
        <v>n/a</v>
      </c>
      <c r="AN836" s="419" t="str">
        <f t="shared" si="1675"/>
        <v>n/a</v>
      </c>
      <c r="AO836" s="419" t="str">
        <f t="shared" si="1675"/>
        <v>n/a</v>
      </c>
      <c r="AP836" s="419" t="str">
        <f t="shared" si="1675"/>
        <v>n/a</v>
      </c>
      <c r="AQ836" s="419" t="str">
        <f t="shared" si="1675"/>
        <v>n/a</v>
      </c>
      <c r="AR836" s="419" t="str">
        <f t="shared" si="1675"/>
        <v>n/a</v>
      </c>
      <c r="AS836" s="419" t="str">
        <f t="shared" si="1675"/>
        <v>n/a</v>
      </c>
      <c r="AT836" s="419" t="str">
        <f t="shared" si="1675"/>
        <v>n/a</v>
      </c>
      <c r="AU836" s="319">
        <f t="shared" si="9"/>
        <v>41.34135765</v>
      </c>
      <c r="AV836" s="320">
        <f t="shared" si="10"/>
        <v>55.54283121</v>
      </c>
    </row>
    <row r="837" ht="12.75" customHeight="1">
      <c r="A837" s="55" t="s">
        <v>517</v>
      </c>
      <c r="B837" s="55" t="s">
        <v>518</v>
      </c>
      <c r="C837" s="292">
        <v>0.94</v>
      </c>
      <c r="D837" s="324">
        <v>0.9</v>
      </c>
      <c r="E837" s="324">
        <v>0.87</v>
      </c>
      <c r="F837" s="292">
        <v>0.83</v>
      </c>
      <c r="G837" s="292">
        <v>0.79</v>
      </c>
      <c r="H837" s="292">
        <v>0.75</v>
      </c>
      <c r="I837" s="292">
        <v>0.7</v>
      </c>
      <c r="J837" s="412" t="s">
        <v>2154</v>
      </c>
      <c r="K837" s="292">
        <v>0.66</v>
      </c>
      <c r="L837" s="352">
        <v>0.64</v>
      </c>
      <c r="M837" s="412"/>
      <c r="N837" s="324">
        <v>0.62</v>
      </c>
      <c r="O837" s="324">
        <v>0.58</v>
      </c>
      <c r="P837" s="324">
        <v>0.5</v>
      </c>
      <c r="Q837" s="324">
        <v>0.4</v>
      </c>
      <c r="R837" s="324">
        <v>0.34</v>
      </c>
      <c r="S837" s="324">
        <v>0.25</v>
      </c>
      <c r="T837" s="324">
        <v>0.21</v>
      </c>
      <c r="U837" s="324">
        <v>0.18</v>
      </c>
      <c r="V837" s="324">
        <v>0.16667</v>
      </c>
      <c r="W837" s="324">
        <v>0.15333</v>
      </c>
      <c r="X837" s="324">
        <v>0.14</v>
      </c>
      <c r="Y837" s="324">
        <v>0.12667</v>
      </c>
      <c r="Z837" s="316">
        <f t="shared" si="3"/>
        <v>10.74667</v>
      </c>
      <c r="AA837" s="317">
        <f t="shared" si="405"/>
        <v>4.444444444</v>
      </c>
      <c r="AB837" s="317">
        <f t="shared" ref="AB837:AF837" si="1676">IF(ISERROR((D837/E837-1)*100),"n/a",(D837/E837-1)*100)</f>
        <v>3.448275862</v>
      </c>
      <c r="AC837" s="418">
        <f t="shared" si="1676"/>
        <v>4.819277108</v>
      </c>
      <c r="AD837" s="418">
        <f t="shared" si="1676"/>
        <v>5.063291139</v>
      </c>
      <c r="AE837" s="418">
        <f t="shared" si="1676"/>
        <v>5.333333333</v>
      </c>
      <c r="AF837" s="418">
        <f t="shared" si="1676"/>
        <v>7.142857143</v>
      </c>
      <c r="AG837" s="418">
        <f t="shared" si="870"/>
        <v>6.060606061</v>
      </c>
      <c r="AH837" s="418">
        <f t="shared" si="871"/>
        <v>3.125</v>
      </c>
      <c r="AI837" s="419">
        <f t="shared" si="872"/>
        <v>3.225806452</v>
      </c>
      <c r="AJ837" s="420">
        <f t="shared" ref="AJ837:AT837" si="1677">IF(ISERROR((N837/O837-1)*100),"n/a",(N837/O837-1)*100)</f>
        <v>6.896551724</v>
      </c>
      <c r="AK837" s="419">
        <f t="shared" si="1677"/>
        <v>16</v>
      </c>
      <c r="AL837" s="419">
        <f t="shared" si="1677"/>
        <v>25</v>
      </c>
      <c r="AM837" s="419">
        <f t="shared" si="1677"/>
        <v>17.64705882</v>
      </c>
      <c r="AN837" s="419">
        <f t="shared" si="1677"/>
        <v>36</v>
      </c>
      <c r="AO837" s="419">
        <f t="shared" si="1677"/>
        <v>19.04761905</v>
      </c>
      <c r="AP837" s="419">
        <f t="shared" si="1677"/>
        <v>16.66666667</v>
      </c>
      <c r="AQ837" s="419">
        <f t="shared" si="1677"/>
        <v>7.997840043</v>
      </c>
      <c r="AR837" s="419">
        <f t="shared" si="1677"/>
        <v>8.700189135</v>
      </c>
      <c r="AS837" s="419">
        <f t="shared" si="1677"/>
        <v>9.521428571</v>
      </c>
      <c r="AT837" s="419">
        <f t="shared" si="1677"/>
        <v>10.52340728</v>
      </c>
      <c r="AU837" s="319">
        <f t="shared" si="9"/>
        <v>10.83318264</v>
      </c>
      <c r="AV837" s="320">
        <f t="shared" si="10"/>
        <v>8.545067795</v>
      </c>
    </row>
    <row r="838" ht="12.75" customHeight="1">
      <c r="A838" s="155" t="s">
        <v>1440</v>
      </c>
      <c r="B838" s="55" t="s">
        <v>1441</v>
      </c>
      <c r="C838" s="292">
        <v>1.92</v>
      </c>
      <c r="D838" s="324">
        <v>1.64</v>
      </c>
      <c r="E838" s="324">
        <v>1.54</v>
      </c>
      <c r="F838" s="292">
        <v>1.515</v>
      </c>
      <c r="G838" s="292">
        <v>1.475</v>
      </c>
      <c r="H838" s="292">
        <v>1.35</v>
      </c>
      <c r="I838" s="292">
        <v>1.15</v>
      </c>
      <c r="J838" s="412"/>
      <c r="K838" s="292">
        <v>0.88</v>
      </c>
      <c r="L838" s="292">
        <v>0.48</v>
      </c>
      <c r="M838" s="412"/>
      <c r="N838" s="325">
        <v>0.2</v>
      </c>
      <c r="O838" s="325">
        <v>0.49</v>
      </c>
      <c r="P838" s="324">
        <v>1.3</v>
      </c>
      <c r="Q838" s="324">
        <v>1.18</v>
      </c>
      <c r="R838" s="324">
        <v>1.08</v>
      </c>
      <c r="S838" s="324">
        <v>1.0</v>
      </c>
      <c r="T838" s="324">
        <v>0.93</v>
      </c>
      <c r="U838" s="324">
        <v>0.75</v>
      </c>
      <c r="V838" s="324">
        <v>0.55</v>
      </c>
      <c r="W838" s="324">
        <v>0.5</v>
      </c>
      <c r="X838" s="324">
        <v>0.45</v>
      </c>
      <c r="Y838" s="324">
        <v>0.3925</v>
      </c>
      <c r="Z838" s="316">
        <f t="shared" si="3"/>
        <v>20.7725</v>
      </c>
      <c r="AA838" s="317">
        <f t="shared" si="405"/>
        <v>17.07317073</v>
      </c>
      <c r="AB838" s="317">
        <f t="shared" ref="AB838:AF838" si="1678">IF(ISERROR((D838/E838-1)*100),"n/a",(D838/E838-1)*100)</f>
        <v>6.493506494</v>
      </c>
      <c r="AC838" s="418">
        <f t="shared" si="1678"/>
        <v>1.650165017</v>
      </c>
      <c r="AD838" s="418">
        <f t="shared" si="1678"/>
        <v>2.711864407</v>
      </c>
      <c r="AE838" s="418">
        <f t="shared" si="1678"/>
        <v>9.259259259</v>
      </c>
      <c r="AF838" s="418">
        <f t="shared" si="1678"/>
        <v>17.39130435</v>
      </c>
      <c r="AG838" s="418">
        <f t="shared" si="870"/>
        <v>30.68181818</v>
      </c>
      <c r="AH838" s="418">
        <f t="shared" si="871"/>
        <v>83.33333333</v>
      </c>
      <c r="AI838" s="419">
        <f t="shared" si="872"/>
        <v>140</v>
      </c>
      <c r="AJ838" s="420">
        <f t="shared" ref="AJ838:AT838" si="1679">IF(ISERROR((N838/O838-1)*100),"n/a",(N838/O838-1)*100)</f>
        <v>-59.18367347</v>
      </c>
      <c r="AK838" s="419">
        <f t="shared" si="1679"/>
        <v>-62.30769231</v>
      </c>
      <c r="AL838" s="419">
        <f t="shared" si="1679"/>
        <v>10.16949153</v>
      </c>
      <c r="AM838" s="419">
        <f t="shared" si="1679"/>
        <v>9.259259259</v>
      </c>
      <c r="AN838" s="419">
        <f t="shared" si="1679"/>
        <v>8</v>
      </c>
      <c r="AO838" s="419">
        <f t="shared" si="1679"/>
        <v>7.52688172</v>
      </c>
      <c r="AP838" s="419">
        <f t="shared" si="1679"/>
        <v>24</v>
      </c>
      <c r="AQ838" s="419">
        <f t="shared" si="1679"/>
        <v>36.36363636</v>
      </c>
      <c r="AR838" s="419">
        <f t="shared" si="1679"/>
        <v>10</v>
      </c>
      <c r="AS838" s="419">
        <f t="shared" si="1679"/>
        <v>11.11111111</v>
      </c>
      <c r="AT838" s="419">
        <f t="shared" si="1679"/>
        <v>14.64968153</v>
      </c>
      <c r="AU838" s="319">
        <f t="shared" si="9"/>
        <v>15.90915588</v>
      </c>
      <c r="AV838" s="320">
        <f t="shared" si="10"/>
        <v>41.79326759</v>
      </c>
    </row>
    <row r="839" ht="12.75" customHeight="1">
      <c r="A839" s="55" t="s">
        <v>1442</v>
      </c>
      <c r="B839" s="55" t="s">
        <v>1443</v>
      </c>
      <c r="C839" s="292">
        <v>4.75</v>
      </c>
      <c r="D839" s="324">
        <v>4.55</v>
      </c>
      <c r="E839" s="324">
        <v>4.300000000000001</v>
      </c>
      <c r="F839" s="292">
        <v>3.9</v>
      </c>
      <c r="G839" s="292">
        <v>3.45</v>
      </c>
      <c r="H839" s="292">
        <v>2.875</v>
      </c>
      <c r="I839" s="292">
        <v>2.375</v>
      </c>
      <c r="J839" s="412"/>
      <c r="K839" s="352">
        <v>2.0</v>
      </c>
      <c r="L839" s="292">
        <v>1.93</v>
      </c>
      <c r="M839" s="412"/>
      <c r="N839" s="325">
        <v>1.72</v>
      </c>
      <c r="O839" s="325">
        <v>1.72</v>
      </c>
      <c r="P839" s="325">
        <v>1.72</v>
      </c>
      <c r="Q839" s="325">
        <v>1.72</v>
      </c>
      <c r="R839" s="325">
        <v>1.72</v>
      </c>
      <c r="S839" s="325">
        <v>1.72</v>
      </c>
      <c r="T839" s="324">
        <v>1.72</v>
      </c>
      <c r="U839" s="325">
        <v>1.36</v>
      </c>
      <c r="V839" s="325">
        <v>1.36</v>
      </c>
      <c r="W839" s="325">
        <v>1.36</v>
      </c>
      <c r="X839" s="325">
        <v>1.36</v>
      </c>
      <c r="Y839" s="325">
        <v>1.36</v>
      </c>
      <c r="Z839" s="316">
        <f t="shared" si="3"/>
        <v>48.97</v>
      </c>
      <c r="AA839" s="317">
        <f t="shared" si="405"/>
        <v>4.395604396</v>
      </c>
      <c r="AB839" s="317">
        <f t="shared" ref="AB839:AF839" si="1680">IF(ISERROR((D839/E839-1)*100),"n/a",(D839/E839-1)*100)</f>
        <v>5.813953488</v>
      </c>
      <c r="AC839" s="418">
        <f t="shared" si="1680"/>
        <v>10.25641026</v>
      </c>
      <c r="AD839" s="418">
        <f t="shared" si="1680"/>
        <v>13.04347826</v>
      </c>
      <c r="AE839" s="418">
        <f t="shared" si="1680"/>
        <v>20</v>
      </c>
      <c r="AF839" s="418">
        <f t="shared" si="1680"/>
        <v>21.05263158</v>
      </c>
      <c r="AG839" s="418">
        <f t="shared" si="870"/>
        <v>18.75</v>
      </c>
      <c r="AH839" s="418">
        <f t="shared" si="871"/>
        <v>3.626943005</v>
      </c>
      <c r="AI839" s="419">
        <f t="shared" si="872"/>
        <v>12.20930233</v>
      </c>
      <c r="AJ839" s="420">
        <f t="shared" ref="AJ839:AT839" si="1681">IF(ISERROR((N839/O839-1)*100),"n/a",(N839/O839-1)*100)</f>
        <v>0</v>
      </c>
      <c r="AK839" s="419">
        <f t="shared" si="1681"/>
        <v>0</v>
      </c>
      <c r="AL839" s="419">
        <f t="shared" si="1681"/>
        <v>0</v>
      </c>
      <c r="AM839" s="419">
        <f t="shared" si="1681"/>
        <v>0</v>
      </c>
      <c r="AN839" s="419">
        <f t="shared" si="1681"/>
        <v>0</v>
      </c>
      <c r="AO839" s="419">
        <f t="shared" si="1681"/>
        <v>0</v>
      </c>
      <c r="AP839" s="419">
        <f t="shared" si="1681"/>
        <v>26.47058824</v>
      </c>
      <c r="AQ839" s="419">
        <f t="shared" si="1681"/>
        <v>0</v>
      </c>
      <c r="AR839" s="419">
        <f t="shared" si="1681"/>
        <v>0</v>
      </c>
      <c r="AS839" s="419">
        <f t="shared" si="1681"/>
        <v>0</v>
      </c>
      <c r="AT839" s="419">
        <f t="shared" si="1681"/>
        <v>0</v>
      </c>
      <c r="AU839" s="319">
        <f t="shared" si="9"/>
        <v>6.780945577</v>
      </c>
      <c r="AV839" s="320">
        <f t="shared" si="10"/>
        <v>8.785498901</v>
      </c>
    </row>
    <row r="840" ht="12.75" customHeight="1">
      <c r="A840" s="220" t="s">
        <v>1175</v>
      </c>
      <c r="B840" s="55" t="s">
        <v>1176</v>
      </c>
      <c r="C840" s="292">
        <v>0.9</v>
      </c>
      <c r="D840" s="324">
        <v>0.56</v>
      </c>
      <c r="E840" s="324">
        <v>0.43000000000000005</v>
      </c>
      <c r="F840" s="292">
        <v>0.37</v>
      </c>
      <c r="G840" s="292">
        <v>0.27</v>
      </c>
      <c r="H840" s="292">
        <v>0.23</v>
      </c>
      <c r="I840" s="292">
        <v>0.19</v>
      </c>
      <c r="J840" s="412"/>
      <c r="K840" s="292">
        <v>0.15</v>
      </c>
      <c r="L840" s="292">
        <v>0.11</v>
      </c>
      <c r="M840" s="412"/>
      <c r="N840" s="324">
        <v>0.06</v>
      </c>
      <c r="O840" s="325">
        <v>0.0</v>
      </c>
      <c r="P840" s="325">
        <v>0.0</v>
      </c>
      <c r="Q840" s="325">
        <v>0.0</v>
      </c>
      <c r="R840" s="325">
        <v>0.0</v>
      </c>
      <c r="S840" s="325">
        <v>0.0</v>
      </c>
      <c r="T840" s="325">
        <v>0.0</v>
      </c>
      <c r="U840" s="325">
        <v>0.0</v>
      </c>
      <c r="V840" s="325">
        <v>0.0</v>
      </c>
      <c r="W840" s="325">
        <v>0.0</v>
      </c>
      <c r="X840" s="325">
        <v>0.0</v>
      </c>
      <c r="Y840" s="325">
        <v>0.0</v>
      </c>
      <c r="Z840" s="316">
        <f t="shared" si="3"/>
        <v>3.27</v>
      </c>
      <c r="AA840" s="317">
        <f t="shared" si="405"/>
        <v>60.71428571</v>
      </c>
      <c r="AB840" s="317">
        <f t="shared" ref="AB840:AF840" si="1682">IF(ISERROR((D840/E840-1)*100),"n/a",(D840/E840-1)*100)</f>
        <v>30.23255814</v>
      </c>
      <c r="AC840" s="418">
        <f t="shared" si="1682"/>
        <v>16.21621622</v>
      </c>
      <c r="AD840" s="418">
        <f t="shared" si="1682"/>
        <v>37.03703704</v>
      </c>
      <c r="AE840" s="418">
        <f t="shared" si="1682"/>
        <v>17.39130435</v>
      </c>
      <c r="AF840" s="418">
        <f t="shared" si="1682"/>
        <v>21.05263158</v>
      </c>
      <c r="AG840" s="418">
        <f t="shared" si="870"/>
        <v>26.66666667</v>
      </c>
      <c r="AH840" s="418">
        <f t="shared" si="871"/>
        <v>36.36363636</v>
      </c>
      <c r="AI840" s="419">
        <f t="shared" si="872"/>
        <v>83.33333333</v>
      </c>
      <c r="AJ840" s="420" t="str">
        <f t="shared" ref="AJ840:AT840" si="1683">IF(ISERROR((N840/O840-1)*100),"n/a",(N840/O840-1)*100)</f>
        <v>n/a</v>
      </c>
      <c r="AK840" s="419" t="str">
        <f t="shared" si="1683"/>
        <v>n/a</v>
      </c>
      <c r="AL840" s="419" t="str">
        <f t="shared" si="1683"/>
        <v>n/a</v>
      </c>
      <c r="AM840" s="419" t="str">
        <f t="shared" si="1683"/>
        <v>n/a</v>
      </c>
      <c r="AN840" s="419" t="str">
        <f t="shared" si="1683"/>
        <v>n/a</v>
      </c>
      <c r="AO840" s="419" t="str">
        <f t="shared" si="1683"/>
        <v>n/a</v>
      </c>
      <c r="AP840" s="419" t="str">
        <f t="shared" si="1683"/>
        <v>n/a</v>
      </c>
      <c r="AQ840" s="419" t="str">
        <f t="shared" si="1683"/>
        <v>n/a</v>
      </c>
      <c r="AR840" s="419" t="str">
        <f t="shared" si="1683"/>
        <v>n/a</v>
      </c>
      <c r="AS840" s="419" t="str">
        <f t="shared" si="1683"/>
        <v>n/a</v>
      </c>
      <c r="AT840" s="419" t="str">
        <f t="shared" si="1683"/>
        <v>n/a</v>
      </c>
      <c r="AU840" s="319">
        <f t="shared" si="9"/>
        <v>36.55640771</v>
      </c>
      <c r="AV840" s="320">
        <f t="shared" si="10"/>
        <v>22.16737949</v>
      </c>
    </row>
    <row r="841" ht="12.75" customHeight="1">
      <c r="A841" s="155" t="s">
        <v>1177</v>
      </c>
      <c r="B841" s="55" t="s">
        <v>1178</v>
      </c>
      <c r="C841" s="292">
        <v>1.025</v>
      </c>
      <c r="D841" s="324">
        <v>0.92</v>
      </c>
      <c r="E841" s="324">
        <v>0.8011999999999999</v>
      </c>
      <c r="F841" s="292">
        <v>0.7442</v>
      </c>
      <c r="G841" s="292">
        <v>0.6930000000000001</v>
      </c>
      <c r="H841" s="292">
        <v>0.5820000000000001</v>
      </c>
      <c r="I841" s="292">
        <v>0.4125</v>
      </c>
      <c r="J841" s="412"/>
      <c r="K841" s="292">
        <v>0.26125</v>
      </c>
      <c r="L841" s="292">
        <v>0.13724999999999998</v>
      </c>
      <c r="M841" s="412"/>
      <c r="N841" s="324">
        <v>0.121</v>
      </c>
      <c r="O841" s="324">
        <v>0.11</v>
      </c>
      <c r="P841" s="324">
        <v>0.1025</v>
      </c>
      <c r="Q841" s="324">
        <v>0.09</v>
      </c>
      <c r="R841" s="324">
        <v>0.0675</v>
      </c>
      <c r="S841" s="324">
        <v>0.0485</v>
      </c>
      <c r="T841" s="324">
        <v>0.01</v>
      </c>
      <c r="U841" s="325">
        <v>0.0</v>
      </c>
      <c r="V841" s="325">
        <v>0.0</v>
      </c>
      <c r="W841" s="325">
        <v>0.0</v>
      </c>
      <c r="X841" s="325">
        <v>0.0</v>
      </c>
      <c r="Y841" s="325">
        <v>0.0</v>
      </c>
      <c r="Z841" s="316">
        <f t="shared" si="3"/>
        <v>6.1259</v>
      </c>
      <c r="AA841" s="317">
        <f t="shared" si="405"/>
        <v>11.41304348</v>
      </c>
      <c r="AB841" s="317">
        <f t="shared" ref="AB841:AF841" si="1684">IF(ISERROR((D841/E841-1)*100),"n/a",(D841/E841-1)*100)</f>
        <v>14.82775836</v>
      </c>
      <c r="AC841" s="418">
        <f t="shared" si="1684"/>
        <v>7.659231389</v>
      </c>
      <c r="AD841" s="418">
        <f t="shared" si="1684"/>
        <v>7.388167388</v>
      </c>
      <c r="AE841" s="418">
        <f t="shared" si="1684"/>
        <v>19.07216495</v>
      </c>
      <c r="AF841" s="418">
        <f t="shared" si="1684"/>
        <v>41.09090909</v>
      </c>
      <c r="AG841" s="418">
        <f t="shared" si="870"/>
        <v>57.89473684</v>
      </c>
      <c r="AH841" s="418">
        <f t="shared" si="871"/>
        <v>90.34608379</v>
      </c>
      <c r="AI841" s="419">
        <f t="shared" si="872"/>
        <v>13.42975207</v>
      </c>
      <c r="AJ841" s="420">
        <f t="shared" ref="AJ841:AT841" si="1685">IF(ISERROR((N841/O841-1)*100),"n/a",(N841/O841-1)*100)</f>
        <v>10</v>
      </c>
      <c r="AK841" s="419">
        <f t="shared" si="1685"/>
        <v>7.317073171</v>
      </c>
      <c r="AL841" s="419">
        <f t="shared" si="1685"/>
        <v>13.88888889</v>
      </c>
      <c r="AM841" s="419">
        <f t="shared" si="1685"/>
        <v>33.33333333</v>
      </c>
      <c r="AN841" s="419">
        <f t="shared" si="1685"/>
        <v>39.17525773</v>
      </c>
      <c r="AO841" s="419">
        <f t="shared" si="1685"/>
        <v>385</v>
      </c>
      <c r="AP841" s="419" t="str">
        <f t="shared" si="1685"/>
        <v>n/a</v>
      </c>
      <c r="AQ841" s="419" t="str">
        <f t="shared" si="1685"/>
        <v>n/a</v>
      </c>
      <c r="AR841" s="419" t="str">
        <f t="shared" si="1685"/>
        <v>n/a</v>
      </c>
      <c r="AS841" s="419" t="str">
        <f t="shared" si="1685"/>
        <v>n/a</v>
      </c>
      <c r="AT841" s="419" t="str">
        <f t="shared" si="1685"/>
        <v>n/a</v>
      </c>
      <c r="AU841" s="319">
        <f t="shared" si="9"/>
        <v>50.1224267</v>
      </c>
      <c r="AV841" s="320">
        <f t="shared" si="10"/>
        <v>95.52245084</v>
      </c>
    </row>
    <row r="842" ht="12.75" customHeight="1">
      <c r="A842" s="155" t="s">
        <v>1824</v>
      </c>
      <c r="B842" s="55" t="s">
        <v>1825</v>
      </c>
      <c r="C842" s="292">
        <v>1.8005</v>
      </c>
      <c r="D842" s="324">
        <v>1.6134</v>
      </c>
      <c r="E842" s="324">
        <v>1.4405</v>
      </c>
      <c r="F842" s="292">
        <v>1.286</v>
      </c>
      <c r="G842" s="292">
        <v>1.1483</v>
      </c>
      <c r="H842" s="292">
        <v>0.1704</v>
      </c>
      <c r="I842" s="352">
        <v>0.0</v>
      </c>
      <c r="J842" s="412"/>
      <c r="K842" s="352">
        <v>0.0</v>
      </c>
      <c r="L842" s="352">
        <v>0.0</v>
      </c>
      <c r="M842" s="412"/>
      <c r="N842" s="325">
        <v>0.0</v>
      </c>
      <c r="O842" s="325">
        <v>0.0</v>
      </c>
      <c r="P842" s="325">
        <v>0.0</v>
      </c>
      <c r="Q842" s="325">
        <v>0.0</v>
      </c>
      <c r="R842" s="325">
        <v>0.0</v>
      </c>
      <c r="S842" s="325">
        <v>0.0</v>
      </c>
      <c r="T842" s="325">
        <v>0.0</v>
      </c>
      <c r="U842" s="325">
        <v>0.0</v>
      </c>
      <c r="V842" s="325">
        <v>0.0</v>
      </c>
      <c r="W842" s="325">
        <v>0.0</v>
      </c>
      <c r="X842" s="325">
        <v>0.0</v>
      </c>
      <c r="Y842" s="325">
        <v>0.0</v>
      </c>
      <c r="Z842" s="316">
        <f t="shared" si="3"/>
        <v>7.4591</v>
      </c>
      <c r="AA842" s="317">
        <f t="shared" si="405"/>
        <v>11.59662824</v>
      </c>
      <c r="AB842" s="317">
        <f t="shared" ref="AB842:AF842" si="1686">IF(ISERROR((D842/E842-1)*100),"n/a",(D842/E842-1)*100)</f>
        <v>12.00277681</v>
      </c>
      <c r="AC842" s="418">
        <f t="shared" si="1686"/>
        <v>12.01399689</v>
      </c>
      <c r="AD842" s="418">
        <f t="shared" si="1686"/>
        <v>11.99163982</v>
      </c>
      <c r="AE842" s="418">
        <f t="shared" si="1686"/>
        <v>573.8849765</v>
      </c>
      <c r="AF842" s="418" t="str">
        <f t="shared" si="1686"/>
        <v>n/a</v>
      </c>
      <c r="AG842" s="418" t="str">
        <f t="shared" si="870"/>
        <v>n/a</v>
      </c>
      <c r="AH842" s="418" t="str">
        <f t="shared" si="871"/>
        <v>n/a</v>
      </c>
      <c r="AI842" s="419" t="str">
        <f t="shared" si="872"/>
        <v>n/a</v>
      </c>
      <c r="AJ842" s="420" t="str">
        <f t="shared" ref="AJ842:AT842" si="1687">IF(ISERROR((N842/O842-1)*100),"n/a",(N842/O842-1)*100)</f>
        <v>n/a</v>
      </c>
      <c r="AK842" s="419" t="str">
        <f t="shared" si="1687"/>
        <v>n/a</v>
      </c>
      <c r="AL842" s="419" t="str">
        <f t="shared" si="1687"/>
        <v>n/a</v>
      </c>
      <c r="AM842" s="419" t="str">
        <f t="shared" si="1687"/>
        <v>n/a</v>
      </c>
      <c r="AN842" s="419" t="str">
        <f t="shared" si="1687"/>
        <v>n/a</v>
      </c>
      <c r="AO842" s="419" t="str">
        <f t="shared" si="1687"/>
        <v>n/a</v>
      </c>
      <c r="AP842" s="419" t="str">
        <f t="shared" si="1687"/>
        <v>n/a</v>
      </c>
      <c r="AQ842" s="419" t="str">
        <f t="shared" si="1687"/>
        <v>n/a</v>
      </c>
      <c r="AR842" s="419" t="str">
        <f t="shared" si="1687"/>
        <v>n/a</v>
      </c>
      <c r="AS842" s="419" t="str">
        <f t="shared" si="1687"/>
        <v>n/a</v>
      </c>
      <c r="AT842" s="419" t="str">
        <f t="shared" si="1687"/>
        <v>n/a</v>
      </c>
      <c r="AU842" s="319">
        <f t="shared" si="9"/>
        <v>124.2980037</v>
      </c>
      <c r="AV842" s="320">
        <f t="shared" si="10"/>
        <v>251.3268199</v>
      </c>
    </row>
    <row r="843" ht="12.75" customHeight="1">
      <c r="A843" s="230" t="s">
        <v>1444</v>
      </c>
      <c r="B843" s="55" t="s">
        <v>1445</v>
      </c>
      <c r="C843" s="292">
        <v>2.55</v>
      </c>
      <c r="D843" s="324">
        <v>2.33</v>
      </c>
      <c r="E843" s="324">
        <v>2.0700000000000003</v>
      </c>
      <c r="F843" s="292">
        <v>1.75</v>
      </c>
      <c r="G843" s="292">
        <v>1.23</v>
      </c>
      <c r="H843" s="292">
        <v>1.18</v>
      </c>
      <c r="I843" s="292">
        <v>1.11</v>
      </c>
      <c r="J843" s="412"/>
      <c r="K843" s="292">
        <v>1.07</v>
      </c>
      <c r="L843" s="352">
        <v>1.04</v>
      </c>
      <c r="M843" s="412"/>
      <c r="N843" s="325">
        <v>1.04</v>
      </c>
      <c r="O843" s="325">
        <v>1.04</v>
      </c>
      <c r="P843" s="324">
        <v>1.03</v>
      </c>
      <c r="Q843" s="324">
        <v>0.985</v>
      </c>
      <c r="R843" s="324">
        <v>0.92</v>
      </c>
      <c r="S843" s="324">
        <v>0.8325</v>
      </c>
      <c r="T843" s="324">
        <v>0.7</v>
      </c>
      <c r="U843" s="324">
        <v>0.4125</v>
      </c>
      <c r="V843" s="325">
        <v>0.0</v>
      </c>
      <c r="W843" s="325">
        <v>0.0</v>
      </c>
      <c r="X843" s="325">
        <v>0.0</v>
      </c>
      <c r="Y843" s="325">
        <v>0.0</v>
      </c>
      <c r="Z843" s="316">
        <f t="shared" si="3"/>
        <v>21.29</v>
      </c>
      <c r="AA843" s="317">
        <f t="shared" si="405"/>
        <v>9.442060086</v>
      </c>
      <c r="AB843" s="317">
        <f t="shared" ref="AB843:AF843" si="1688">IF(ISERROR((D843/E843-1)*100),"n/a",(D843/E843-1)*100)</f>
        <v>12.56038647</v>
      </c>
      <c r="AC843" s="418">
        <f t="shared" si="1688"/>
        <v>18.28571429</v>
      </c>
      <c r="AD843" s="418">
        <f t="shared" si="1688"/>
        <v>42.27642276</v>
      </c>
      <c r="AE843" s="418">
        <f t="shared" si="1688"/>
        <v>4.237288136</v>
      </c>
      <c r="AF843" s="418">
        <f t="shared" si="1688"/>
        <v>6.306306306</v>
      </c>
      <c r="AG843" s="418">
        <f t="shared" si="870"/>
        <v>3.738317757</v>
      </c>
      <c r="AH843" s="418">
        <f t="shared" si="871"/>
        <v>2.884615385</v>
      </c>
      <c r="AI843" s="419">
        <f t="shared" si="872"/>
        <v>0</v>
      </c>
      <c r="AJ843" s="420">
        <f t="shared" ref="AJ843:AT843" si="1689">IF(ISERROR((N843/O843-1)*100),"n/a",(N843/O843-1)*100)</f>
        <v>0</v>
      </c>
      <c r="AK843" s="419">
        <f t="shared" si="1689"/>
        <v>0.9708737864</v>
      </c>
      <c r="AL843" s="419">
        <f t="shared" si="1689"/>
        <v>4.568527919</v>
      </c>
      <c r="AM843" s="419">
        <f t="shared" si="1689"/>
        <v>7.065217391</v>
      </c>
      <c r="AN843" s="419">
        <f t="shared" si="1689"/>
        <v>10.51051051</v>
      </c>
      <c r="AO843" s="419">
        <f t="shared" si="1689"/>
        <v>18.92857143</v>
      </c>
      <c r="AP843" s="419">
        <f t="shared" si="1689"/>
        <v>69.6969697</v>
      </c>
      <c r="AQ843" s="419" t="str">
        <f t="shared" si="1689"/>
        <v>n/a</v>
      </c>
      <c r="AR843" s="419" t="str">
        <f t="shared" si="1689"/>
        <v>n/a</v>
      </c>
      <c r="AS843" s="419" t="str">
        <f t="shared" si="1689"/>
        <v>n/a</v>
      </c>
      <c r="AT843" s="419" t="str">
        <f t="shared" si="1689"/>
        <v>n/a</v>
      </c>
      <c r="AU843" s="319">
        <f t="shared" si="9"/>
        <v>13.21698637</v>
      </c>
      <c r="AV843" s="320">
        <f t="shared" si="10"/>
        <v>18.35163957</v>
      </c>
    </row>
    <row r="844" ht="12.75" customHeight="1">
      <c r="A844" s="155" t="s">
        <v>1179</v>
      </c>
      <c r="B844" s="55" t="s">
        <v>1180</v>
      </c>
      <c r="C844" s="292">
        <v>2.05</v>
      </c>
      <c r="D844" s="324">
        <v>1.86</v>
      </c>
      <c r="E844" s="324">
        <v>1.7</v>
      </c>
      <c r="F844" s="292">
        <v>1.64</v>
      </c>
      <c r="G844" s="292">
        <v>1.54</v>
      </c>
      <c r="H844" s="292">
        <v>1.5</v>
      </c>
      <c r="I844" s="292">
        <v>1.46</v>
      </c>
      <c r="J844" s="412"/>
      <c r="K844" s="292">
        <v>1.42</v>
      </c>
      <c r="L844" s="292">
        <v>1.36</v>
      </c>
      <c r="M844" s="412"/>
      <c r="N844" s="324">
        <v>1.26</v>
      </c>
      <c r="O844" s="324">
        <v>1.16</v>
      </c>
      <c r="P844" s="324">
        <v>1.08</v>
      </c>
      <c r="Q844" s="324">
        <v>0.96</v>
      </c>
      <c r="R844" s="324">
        <v>0.88</v>
      </c>
      <c r="S844" s="324">
        <v>0.8</v>
      </c>
      <c r="T844" s="324">
        <v>0.75</v>
      </c>
      <c r="U844" s="325">
        <v>0.01</v>
      </c>
      <c r="V844" s="325">
        <v>0.01</v>
      </c>
      <c r="W844" s="325">
        <v>0.01</v>
      </c>
      <c r="X844" s="325">
        <v>0.01</v>
      </c>
      <c r="Y844" s="325">
        <v>0.01</v>
      </c>
      <c r="Z844" s="316">
        <f t="shared" si="3"/>
        <v>21.47</v>
      </c>
      <c r="AA844" s="317">
        <f t="shared" si="405"/>
        <v>10.21505376</v>
      </c>
      <c r="AB844" s="317">
        <f t="shared" ref="AB844:AF844" si="1690">IF(ISERROR((D844/E844-1)*100),"n/a",(D844/E844-1)*100)</f>
        <v>9.411764706</v>
      </c>
      <c r="AC844" s="418">
        <f t="shared" si="1690"/>
        <v>3.658536585</v>
      </c>
      <c r="AD844" s="418">
        <f t="shared" si="1690"/>
        <v>6.493506494</v>
      </c>
      <c r="AE844" s="418">
        <f t="shared" si="1690"/>
        <v>2.666666667</v>
      </c>
      <c r="AF844" s="418">
        <f t="shared" si="1690"/>
        <v>2.739726027</v>
      </c>
      <c r="AG844" s="418">
        <f t="shared" si="870"/>
        <v>2.816901408</v>
      </c>
      <c r="AH844" s="418">
        <f t="shared" si="871"/>
        <v>4.411764706</v>
      </c>
      <c r="AI844" s="419">
        <f t="shared" si="872"/>
        <v>7.936507937</v>
      </c>
      <c r="AJ844" s="420">
        <f t="shared" ref="AJ844:AT844" si="1691">IF(ISERROR((N844/O844-1)*100),"n/a",(N844/O844-1)*100)</f>
        <v>8.620689655</v>
      </c>
      <c r="AK844" s="419">
        <f t="shared" si="1691"/>
        <v>7.407407407</v>
      </c>
      <c r="AL844" s="419">
        <f t="shared" si="1691"/>
        <v>12.5</v>
      </c>
      <c r="AM844" s="419">
        <f t="shared" si="1691"/>
        <v>9.090909091</v>
      </c>
      <c r="AN844" s="419">
        <f t="shared" si="1691"/>
        <v>10</v>
      </c>
      <c r="AO844" s="419">
        <f t="shared" si="1691"/>
        <v>6.666666667</v>
      </c>
      <c r="AP844" s="419">
        <f t="shared" si="1691"/>
        <v>7400</v>
      </c>
      <c r="AQ844" s="419">
        <f t="shared" si="1691"/>
        <v>0</v>
      </c>
      <c r="AR844" s="419">
        <f t="shared" si="1691"/>
        <v>0</v>
      </c>
      <c r="AS844" s="419">
        <f t="shared" si="1691"/>
        <v>0</v>
      </c>
      <c r="AT844" s="419">
        <f t="shared" si="1691"/>
        <v>0</v>
      </c>
      <c r="AU844" s="319">
        <f t="shared" si="9"/>
        <v>375.2318051</v>
      </c>
      <c r="AV844" s="320">
        <f t="shared" si="10"/>
        <v>1653.463476</v>
      </c>
    </row>
    <row r="845" ht="12.75" customHeight="1">
      <c r="A845" s="55" t="s">
        <v>1447</v>
      </c>
      <c r="B845" s="55" t="s">
        <v>1448</v>
      </c>
      <c r="C845" s="292">
        <v>0.4</v>
      </c>
      <c r="D845" s="324">
        <v>0.32</v>
      </c>
      <c r="E845" s="324">
        <v>0.31</v>
      </c>
      <c r="F845" s="292">
        <v>0.28</v>
      </c>
      <c r="G845" s="292">
        <v>0.27</v>
      </c>
      <c r="H845" s="292">
        <v>0.26</v>
      </c>
      <c r="I845" s="292">
        <v>0.25</v>
      </c>
      <c r="J845" s="412"/>
      <c r="K845" s="292">
        <v>0.2</v>
      </c>
      <c r="L845" s="292">
        <v>0.15</v>
      </c>
      <c r="M845" s="412"/>
      <c r="N845" s="325">
        <v>0.0</v>
      </c>
      <c r="O845" s="325">
        <v>0.0</v>
      </c>
      <c r="P845" s="325">
        <v>0.0</v>
      </c>
      <c r="Q845" s="325">
        <v>0.0</v>
      </c>
      <c r="R845" s="325">
        <v>0.0</v>
      </c>
      <c r="S845" s="325">
        <v>0.0</v>
      </c>
      <c r="T845" s="325">
        <v>0.0</v>
      </c>
      <c r="U845" s="325">
        <v>0.0</v>
      </c>
      <c r="V845" s="325">
        <v>0.0</v>
      </c>
      <c r="W845" s="325">
        <v>0.0</v>
      </c>
      <c r="X845" s="325">
        <v>0.0</v>
      </c>
      <c r="Y845" s="325">
        <v>0.0</v>
      </c>
      <c r="Z845" s="316">
        <f t="shared" si="3"/>
        <v>2.44</v>
      </c>
      <c r="AA845" s="317">
        <f t="shared" si="405"/>
        <v>25</v>
      </c>
      <c r="AB845" s="317">
        <f t="shared" ref="AB845:AF845" si="1692">IF(ISERROR((D845/E845-1)*100),"n/a",(D845/E845-1)*100)</f>
        <v>3.225806452</v>
      </c>
      <c r="AC845" s="418">
        <f t="shared" si="1692"/>
        <v>10.71428571</v>
      </c>
      <c r="AD845" s="418">
        <f t="shared" si="1692"/>
        <v>3.703703704</v>
      </c>
      <c r="AE845" s="418">
        <f t="shared" si="1692"/>
        <v>3.846153846</v>
      </c>
      <c r="AF845" s="418">
        <f t="shared" si="1692"/>
        <v>4</v>
      </c>
      <c r="AG845" s="418">
        <f t="shared" si="870"/>
        <v>25</v>
      </c>
      <c r="AH845" s="418">
        <f t="shared" si="871"/>
        <v>33.33333333</v>
      </c>
      <c r="AI845" s="419" t="str">
        <f t="shared" si="872"/>
        <v>n/a</v>
      </c>
      <c r="AJ845" s="420" t="str">
        <f t="shared" ref="AJ845:AT845" si="1693">IF(ISERROR((N845/O845-1)*100),"n/a",(N845/O845-1)*100)</f>
        <v>n/a</v>
      </c>
      <c r="AK845" s="419" t="str">
        <f t="shared" si="1693"/>
        <v>n/a</v>
      </c>
      <c r="AL845" s="419" t="str">
        <f t="shared" si="1693"/>
        <v>n/a</v>
      </c>
      <c r="AM845" s="419" t="str">
        <f t="shared" si="1693"/>
        <v>n/a</v>
      </c>
      <c r="AN845" s="419" t="str">
        <f t="shared" si="1693"/>
        <v>n/a</v>
      </c>
      <c r="AO845" s="419" t="str">
        <f t="shared" si="1693"/>
        <v>n/a</v>
      </c>
      <c r="AP845" s="419" t="str">
        <f t="shared" si="1693"/>
        <v>n/a</v>
      </c>
      <c r="AQ845" s="419" t="str">
        <f t="shared" si="1693"/>
        <v>n/a</v>
      </c>
      <c r="AR845" s="419" t="str">
        <f t="shared" si="1693"/>
        <v>n/a</v>
      </c>
      <c r="AS845" s="419" t="str">
        <f t="shared" si="1693"/>
        <v>n/a</v>
      </c>
      <c r="AT845" s="419" t="str">
        <f t="shared" si="1693"/>
        <v>n/a</v>
      </c>
      <c r="AU845" s="319">
        <f t="shared" si="9"/>
        <v>13.60291038</v>
      </c>
      <c r="AV845" s="320">
        <f t="shared" si="10"/>
        <v>12.25042163</v>
      </c>
    </row>
    <row r="846" ht="12.75" customHeight="1">
      <c r="A846" s="231" t="s">
        <v>2010</v>
      </c>
      <c r="B846" s="55" t="s">
        <v>2011</v>
      </c>
      <c r="C846" s="292">
        <v>0.35</v>
      </c>
      <c r="D846" s="324">
        <v>0.31</v>
      </c>
      <c r="E846" s="55">
        <v>0.27</v>
      </c>
      <c r="F846" s="55">
        <v>0.22</v>
      </c>
      <c r="G846" s="55">
        <v>0.19</v>
      </c>
      <c r="H846" s="55">
        <v>0.04</v>
      </c>
      <c r="I846" s="352">
        <v>0.0</v>
      </c>
      <c r="J846" s="55"/>
      <c r="K846" s="352">
        <v>0.0</v>
      </c>
      <c r="L846" s="352">
        <v>0.0</v>
      </c>
      <c r="M846" s="55"/>
      <c r="N846" s="325">
        <v>0.0</v>
      </c>
      <c r="O846" s="325">
        <v>0.0</v>
      </c>
      <c r="P846" s="325">
        <v>0.0</v>
      </c>
      <c r="Q846" s="325">
        <v>0.0</v>
      </c>
      <c r="R846" s="325">
        <v>0.0</v>
      </c>
      <c r="S846" s="325">
        <v>0.0</v>
      </c>
      <c r="T846" s="325">
        <v>0.0</v>
      </c>
      <c r="U846" s="325">
        <v>0.0</v>
      </c>
      <c r="V846" s="325">
        <v>0.0</v>
      </c>
      <c r="W846" s="325">
        <v>0.0</v>
      </c>
      <c r="X846" s="325">
        <v>0.0</v>
      </c>
      <c r="Y846" s="325">
        <v>0.0</v>
      </c>
      <c r="Z846" s="316">
        <f t="shared" si="3"/>
        <v>1.38</v>
      </c>
      <c r="AA846" s="317">
        <f t="shared" si="405"/>
        <v>12.90322581</v>
      </c>
      <c r="AB846" s="317">
        <f t="shared" ref="AB846:AF846" si="1694">IF(ISERROR((D846/E846-1)*100),"n/a",(D846/E846-1)*100)</f>
        <v>14.81481481</v>
      </c>
      <c r="AC846" s="418">
        <f t="shared" si="1694"/>
        <v>22.72727273</v>
      </c>
      <c r="AD846" s="418">
        <f t="shared" si="1694"/>
        <v>15.78947368</v>
      </c>
      <c r="AE846" s="418">
        <f t="shared" si="1694"/>
        <v>375</v>
      </c>
      <c r="AF846" s="418" t="str">
        <f t="shared" si="1694"/>
        <v>n/a</v>
      </c>
      <c r="AG846" s="418" t="str">
        <f t="shared" si="870"/>
        <v>n/a</v>
      </c>
      <c r="AH846" s="418" t="str">
        <f t="shared" si="871"/>
        <v>n/a</v>
      </c>
      <c r="AI846" s="419" t="str">
        <f t="shared" si="872"/>
        <v>n/a</v>
      </c>
      <c r="AJ846" s="420" t="str">
        <f t="shared" ref="AJ846:AT846" si="1695">IF(ISERROR((N846/O846-1)*100),"n/a",(N846/O846-1)*100)</f>
        <v>n/a</v>
      </c>
      <c r="AK846" s="419" t="str">
        <f t="shared" si="1695"/>
        <v>n/a</v>
      </c>
      <c r="AL846" s="419" t="str">
        <f t="shared" si="1695"/>
        <v>n/a</v>
      </c>
      <c r="AM846" s="419" t="str">
        <f t="shared" si="1695"/>
        <v>n/a</v>
      </c>
      <c r="AN846" s="419" t="str">
        <f t="shared" si="1695"/>
        <v>n/a</v>
      </c>
      <c r="AO846" s="419" t="str">
        <f t="shared" si="1695"/>
        <v>n/a</v>
      </c>
      <c r="AP846" s="419" t="str">
        <f t="shared" si="1695"/>
        <v>n/a</v>
      </c>
      <c r="AQ846" s="419" t="str">
        <f t="shared" si="1695"/>
        <v>n/a</v>
      </c>
      <c r="AR846" s="419" t="str">
        <f t="shared" si="1695"/>
        <v>n/a</v>
      </c>
      <c r="AS846" s="419" t="str">
        <f t="shared" si="1695"/>
        <v>n/a</v>
      </c>
      <c r="AT846" s="419" t="str">
        <f t="shared" si="1695"/>
        <v>n/a</v>
      </c>
      <c r="AU846" s="319">
        <f t="shared" si="9"/>
        <v>88.24695741</v>
      </c>
      <c r="AV846" s="320">
        <f t="shared" si="10"/>
        <v>160.342743</v>
      </c>
    </row>
    <row r="847" ht="12.75" customHeight="1">
      <c r="A847" s="55" t="s">
        <v>519</v>
      </c>
      <c r="B847" s="55" t="s">
        <v>520</v>
      </c>
      <c r="C847" s="292">
        <v>2.11</v>
      </c>
      <c r="D847" s="324">
        <v>2.07</v>
      </c>
      <c r="E847" s="324">
        <v>2.0300000000000002</v>
      </c>
      <c r="F847" s="292">
        <v>1.99</v>
      </c>
      <c r="G847" s="292">
        <v>1.95</v>
      </c>
      <c r="H847" s="292">
        <v>1.91</v>
      </c>
      <c r="I847" s="292">
        <v>1.8075</v>
      </c>
      <c r="J847" s="412"/>
      <c r="K847" s="292">
        <v>1.5575</v>
      </c>
      <c r="L847" s="292">
        <v>1.3975</v>
      </c>
      <c r="M847" s="412"/>
      <c r="N847" s="324">
        <v>1.18</v>
      </c>
      <c r="O847" s="324">
        <v>1.055</v>
      </c>
      <c r="P847" s="324">
        <v>0.9325</v>
      </c>
      <c r="Q847" s="324">
        <v>0.8275</v>
      </c>
      <c r="R847" s="324">
        <v>0.6525</v>
      </c>
      <c r="S847" s="324">
        <v>0.58</v>
      </c>
      <c r="T847" s="324">
        <v>0.48</v>
      </c>
      <c r="U847" s="324">
        <v>0.345</v>
      </c>
      <c r="V847" s="324">
        <v>0.295</v>
      </c>
      <c r="W847" s="324">
        <v>0.27</v>
      </c>
      <c r="X847" s="324">
        <v>0.23</v>
      </c>
      <c r="Y847" s="324">
        <v>0.2</v>
      </c>
      <c r="Z847" s="316">
        <f t="shared" si="3"/>
        <v>23.87</v>
      </c>
      <c r="AA847" s="317">
        <f t="shared" si="405"/>
        <v>1.93236715</v>
      </c>
      <c r="AB847" s="317">
        <f t="shared" ref="AB847:AF847" si="1696">IF(ISERROR((D847/E847-1)*100),"n/a",(D847/E847-1)*100)</f>
        <v>1.97044335</v>
      </c>
      <c r="AC847" s="418">
        <f t="shared" si="1696"/>
        <v>2.010050251</v>
      </c>
      <c r="AD847" s="418">
        <f t="shared" si="1696"/>
        <v>2.051282051</v>
      </c>
      <c r="AE847" s="418">
        <f t="shared" si="1696"/>
        <v>2.094240838</v>
      </c>
      <c r="AF847" s="418">
        <f t="shared" si="1696"/>
        <v>5.670816044</v>
      </c>
      <c r="AG847" s="418">
        <f t="shared" si="870"/>
        <v>16.05136437</v>
      </c>
      <c r="AH847" s="418">
        <f t="shared" si="871"/>
        <v>11.4490161</v>
      </c>
      <c r="AI847" s="419">
        <f t="shared" si="872"/>
        <v>18.43220339</v>
      </c>
      <c r="AJ847" s="420">
        <f t="shared" ref="AJ847:AT847" si="1697">IF(ISERROR((N847/O847-1)*100),"n/a",(N847/O847-1)*100)</f>
        <v>11.84834123</v>
      </c>
      <c r="AK847" s="419">
        <f t="shared" si="1697"/>
        <v>13.13672922</v>
      </c>
      <c r="AL847" s="419">
        <f t="shared" si="1697"/>
        <v>12.68882175</v>
      </c>
      <c r="AM847" s="419">
        <f t="shared" si="1697"/>
        <v>26.81992337</v>
      </c>
      <c r="AN847" s="419">
        <f t="shared" si="1697"/>
        <v>12.5</v>
      </c>
      <c r="AO847" s="419">
        <f t="shared" si="1697"/>
        <v>20.83333333</v>
      </c>
      <c r="AP847" s="419">
        <f t="shared" si="1697"/>
        <v>39.13043478</v>
      </c>
      <c r="AQ847" s="419">
        <f t="shared" si="1697"/>
        <v>16.94915254</v>
      </c>
      <c r="AR847" s="419">
        <f t="shared" si="1697"/>
        <v>9.259259259</v>
      </c>
      <c r="AS847" s="419">
        <f t="shared" si="1697"/>
        <v>17.39130435</v>
      </c>
      <c r="AT847" s="419">
        <f t="shared" si="1697"/>
        <v>15</v>
      </c>
      <c r="AU847" s="319">
        <f t="shared" si="9"/>
        <v>12.86095417</v>
      </c>
      <c r="AV847" s="320">
        <f t="shared" si="10"/>
        <v>9.425618652</v>
      </c>
    </row>
    <row r="848" ht="12.75" customHeight="1">
      <c r="A848" s="220" t="s">
        <v>1450</v>
      </c>
      <c r="B848" s="55" t="s">
        <v>1451</v>
      </c>
      <c r="C848" s="292">
        <v>0.9</v>
      </c>
      <c r="D848" s="324">
        <v>0.88</v>
      </c>
      <c r="E848" s="324">
        <v>0.8200000000000001</v>
      </c>
      <c r="F848" s="292">
        <v>0.78</v>
      </c>
      <c r="G848" s="292">
        <v>0.74</v>
      </c>
      <c r="H848" s="292">
        <v>0.66</v>
      </c>
      <c r="I848" s="292">
        <v>0.56</v>
      </c>
      <c r="J848" s="412"/>
      <c r="K848" s="292">
        <v>0.5</v>
      </c>
      <c r="L848" s="292">
        <v>0.44</v>
      </c>
      <c r="M848" s="412"/>
      <c r="N848" s="325">
        <v>0.4</v>
      </c>
      <c r="O848" s="325">
        <v>0.47</v>
      </c>
      <c r="P848" s="325">
        <v>0.68</v>
      </c>
      <c r="Q848" s="325">
        <v>0.68</v>
      </c>
      <c r="R848" s="325">
        <v>0.68</v>
      </c>
      <c r="S848" s="324">
        <v>0.68</v>
      </c>
      <c r="T848" s="325">
        <v>0.64</v>
      </c>
      <c r="U848" s="325">
        <v>0.64</v>
      </c>
      <c r="V848" s="325">
        <v>0.64</v>
      </c>
      <c r="W848" s="324">
        <v>0.64</v>
      </c>
      <c r="X848" s="324">
        <v>0.63</v>
      </c>
      <c r="Y848" s="324">
        <v>0.59</v>
      </c>
      <c r="Z848" s="316">
        <f t="shared" si="3"/>
        <v>13.65</v>
      </c>
      <c r="AA848" s="317">
        <f t="shared" si="405"/>
        <v>2.272727273</v>
      </c>
      <c r="AB848" s="317">
        <f t="shared" ref="AB848:AF848" si="1698">IF(ISERROR((D848/E848-1)*100),"n/a",(D848/E848-1)*100)</f>
        <v>7.317073171</v>
      </c>
      <c r="AC848" s="418">
        <f t="shared" si="1698"/>
        <v>5.128205128</v>
      </c>
      <c r="AD848" s="418">
        <f t="shared" si="1698"/>
        <v>5.405405405</v>
      </c>
      <c r="AE848" s="418">
        <f t="shared" si="1698"/>
        <v>12.12121212</v>
      </c>
      <c r="AF848" s="418">
        <f t="shared" si="1698"/>
        <v>17.85714286</v>
      </c>
      <c r="AG848" s="418">
        <f t="shared" si="870"/>
        <v>12</v>
      </c>
      <c r="AH848" s="418">
        <f t="shared" si="871"/>
        <v>13.63636364</v>
      </c>
      <c r="AI848" s="419">
        <f t="shared" si="872"/>
        <v>10</v>
      </c>
      <c r="AJ848" s="420">
        <f t="shared" ref="AJ848:AT848" si="1699">IF(ISERROR((N848/O848-1)*100),"n/a",(N848/O848-1)*100)</f>
        <v>-14.89361702</v>
      </c>
      <c r="AK848" s="419">
        <f t="shared" si="1699"/>
        <v>-30.88235294</v>
      </c>
      <c r="AL848" s="419">
        <f t="shared" si="1699"/>
        <v>0</v>
      </c>
      <c r="AM848" s="419">
        <f t="shared" si="1699"/>
        <v>0</v>
      </c>
      <c r="AN848" s="419">
        <f t="shared" si="1699"/>
        <v>0</v>
      </c>
      <c r="AO848" s="419">
        <f t="shared" si="1699"/>
        <v>6.25</v>
      </c>
      <c r="AP848" s="419">
        <f t="shared" si="1699"/>
        <v>0</v>
      </c>
      <c r="AQ848" s="419">
        <f t="shared" si="1699"/>
        <v>0</v>
      </c>
      <c r="AR848" s="419">
        <f t="shared" si="1699"/>
        <v>0</v>
      </c>
      <c r="AS848" s="419">
        <f t="shared" si="1699"/>
        <v>1.587301587</v>
      </c>
      <c r="AT848" s="419">
        <f t="shared" si="1699"/>
        <v>6.779661017</v>
      </c>
      <c r="AU848" s="319">
        <f t="shared" si="9"/>
        <v>2.728956112</v>
      </c>
      <c r="AV848" s="320">
        <f t="shared" si="10"/>
        <v>10.57333997</v>
      </c>
    </row>
    <row r="849" ht="12.75" customHeight="1">
      <c r="A849" s="155" t="s">
        <v>1182</v>
      </c>
      <c r="B849" s="55" t="s">
        <v>1183</v>
      </c>
      <c r="C849" s="292">
        <v>4.132</v>
      </c>
      <c r="D849" s="324">
        <v>4.07</v>
      </c>
      <c r="E849" s="324">
        <v>4.02</v>
      </c>
      <c r="F849" s="292">
        <v>3.94</v>
      </c>
      <c r="G849" s="292">
        <v>3.8269999999999995</v>
      </c>
      <c r="H849" s="292">
        <v>3.615</v>
      </c>
      <c r="I849" s="292">
        <v>3.18</v>
      </c>
      <c r="J849" s="412"/>
      <c r="K849" s="292">
        <v>2.345</v>
      </c>
      <c r="L849" s="292">
        <v>2.132</v>
      </c>
      <c r="M849" s="412"/>
      <c r="N849" s="324">
        <v>2.02</v>
      </c>
      <c r="O849" s="324">
        <v>1.988</v>
      </c>
      <c r="P849" s="324">
        <v>1.938</v>
      </c>
      <c r="Q849" s="324">
        <v>1.859</v>
      </c>
      <c r="R849" s="324">
        <v>1.812</v>
      </c>
      <c r="S849" s="324">
        <v>1.78</v>
      </c>
      <c r="T849" s="324">
        <v>1.7489999999999999</v>
      </c>
      <c r="U849" s="324">
        <v>1.73</v>
      </c>
      <c r="V849" s="324">
        <v>1.714</v>
      </c>
      <c r="W849" s="324">
        <v>1.696</v>
      </c>
      <c r="X849" s="324">
        <v>1.685</v>
      </c>
      <c r="Y849" s="324">
        <v>1.665</v>
      </c>
      <c r="Z849" s="316">
        <f t="shared" si="3"/>
        <v>52.897</v>
      </c>
      <c r="AA849" s="317">
        <f t="shared" si="405"/>
        <v>1.523341523</v>
      </c>
      <c r="AB849" s="317">
        <f t="shared" ref="AB849:AF849" si="1700">IF(ISERROR((D849/E849-1)*100),"n/a",(D849/E849-1)*100)</f>
        <v>1.243781095</v>
      </c>
      <c r="AC849" s="418">
        <f t="shared" si="1700"/>
        <v>2.030456853</v>
      </c>
      <c r="AD849" s="418">
        <f t="shared" si="1700"/>
        <v>2.952704468</v>
      </c>
      <c r="AE849" s="418">
        <f t="shared" si="1700"/>
        <v>5.864453665</v>
      </c>
      <c r="AF849" s="418">
        <f t="shared" si="1700"/>
        <v>13.67924528</v>
      </c>
      <c r="AG849" s="418">
        <f t="shared" si="870"/>
        <v>35.60767591</v>
      </c>
      <c r="AH849" s="418">
        <f t="shared" si="871"/>
        <v>9.990619137</v>
      </c>
      <c r="AI849" s="419">
        <f t="shared" si="872"/>
        <v>5.544554455</v>
      </c>
      <c r="AJ849" s="420">
        <f t="shared" ref="AJ849:AT849" si="1701">IF(ISERROR((N849/O849-1)*100),"n/a",(N849/O849-1)*100)</f>
        <v>1.609657948</v>
      </c>
      <c r="AK849" s="419">
        <f t="shared" si="1701"/>
        <v>2.57997936</v>
      </c>
      <c r="AL849" s="419">
        <f t="shared" si="1701"/>
        <v>4.249596557</v>
      </c>
      <c r="AM849" s="419">
        <f t="shared" si="1701"/>
        <v>2.593818985</v>
      </c>
      <c r="AN849" s="419">
        <f t="shared" si="1701"/>
        <v>1.797752809</v>
      </c>
      <c r="AO849" s="419">
        <f t="shared" si="1701"/>
        <v>1.772441395</v>
      </c>
      <c r="AP849" s="419">
        <f t="shared" si="1701"/>
        <v>1.098265896</v>
      </c>
      <c r="AQ849" s="419">
        <f t="shared" si="1701"/>
        <v>0.9334889148</v>
      </c>
      <c r="AR849" s="419">
        <f t="shared" si="1701"/>
        <v>1.061320755</v>
      </c>
      <c r="AS849" s="419">
        <f t="shared" si="1701"/>
        <v>0.6528189911</v>
      </c>
      <c r="AT849" s="419">
        <f t="shared" si="1701"/>
        <v>1.201201201</v>
      </c>
      <c r="AU849" s="319">
        <f t="shared" si="9"/>
        <v>4.89935876</v>
      </c>
      <c r="AV849" s="320">
        <f t="shared" si="10"/>
        <v>7.954111591</v>
      </c>
    </row>
    <row r="850" ht="12.75" customHeight="1">
      <c r="A850" s="55" t="s">
        <v>1184</v>
      </c>
      <c r="B850" s="55" t="s">
        <v>1185</v>
      </c>
      <c r="C850" s="292">
        <v>0.43</v>
      </c>
      <c r="D850" s="324">
        <v>0.3933333333333333</v>
      </c>
      <c r="E850" s="324">
        <v>0.3666666666666667</v>
      </c>
      <c r="F850" s="292">
        <v>0.34</v>
      </c>
      <c r="G850" s="292">
        <v>0.3133333333333333</v>
      </c>
      <c r="H850" s="292">
        <v>0.2866666666666667</v>
      </c>
      <c r="I850" s="292">
        <v>0.25333333333333335</v>
      </c>
      <c r="J850" s="412">
        <v>0.0</v>
      </c>
      <c r="K850" s="292">
        <v>0.22666666666666668</v>
      </c>
      <c r="L850" s="292">
        <v>0.19999999999999998</v>
      </c>
      <c r="M850" s="412">
        <v>0.0</v>
      </c>
      <c r="N850" s="324">
        <v>0.18000000000000002</v>
      </c>
      <c r="O850" s="325">
        <v>0.16</v>
      </c>
      <c r="P850" s="324">
        <v>0.15333333333333335</v>
      </c>
      <c r="Q850" s="324">
        <v>0.13333333333333333</v>
      </c>
      <c r="R850" s="324">
        <v>0.10666666666666667</v>
      </c>
      <c r="S850" s="324">
        <v>0.08888</v>
      </c>
      <c r="T850" s="324">
        <v>0.08295999999999999</v>
      </c>
      <c r="U850" s="324">
        <v>0.08098666666666667</v>
      </c>
      <c r="V850" s="324">
        <v>0.06980000000000001</v>
      </c>
      <c r="W850" s="325">
        <v>0.06848</v>
      </c>
      <c r="X850" s="325">
        <v>0.06848</v>
      </c>
      <c r="Y850" s="324">
        <v>0.06848</v>
      </c>
      <c r="Z850" s="316">
        <f t="shared" si="3"/>
        <v>4.0714</v>
      </c>
      <c r="AA850" s="317">
        <f t="shared" si="405"/>
        <v>9.322033898</v>
      </c>
      <c r="AB850" s="317">
        <f t="shared" ref="AB850:AF850" si="1702">IF(ISERROR((D850/E850-1)*100),"n/a",(D850/E850-1)*100)</f>
        <v>7.272727273</v>
      </c>
      <c r="AC850" s="418">
        <f t="shared" si="1702"/>
        <v>7.843137255</v>
      </c>
      <c r="AD850" s="418">
        <f t="shared" si="1702"/>
        <v>8.510638298</v>
      </c>
      <c r="AE850" s="418">
        <f t="shared" si="1702"/>
        <v>9.302325581</v>
      </c>
      <c r="AF850" s="418">
        <f t="shared" si="1702"/>
        <v>13.15789474</v>
      </c>
      <c r="AG850" s="418">
        <f t="shared" si="870"/>
        <v>11.76470588</v>
      </c>
      <c r="AH850" s="418">
        <f t="shared" si="871"/>
        <v>13.33333333</v>
      </c>
      <c r="AI850" s="419">
        <f t="shared" si="872"/>
        <v>11.11111111</v>
      </c>
      <c r="AJ850" s="420">
        <f t="shared" ref="AJ850:AT850" si="1703">IF(ISERROR((N850/O850-1)*100),"n/a",(N850/O850-1)*100)</f>
        <v>12.5</v>
      </c>
      <c r="AK850" s="419">
        <f t="shared" si="1703"/>
        <v>4.347826087</v>
      </c>
      <c r="AL850" s="419">
        <f t="shared" si="1703"/>
        <v>15</v>
      </c>
      <c r="AM850" s="419">
        <f t="shared" si="1703"/>
        <v>25</v>
      </c>
      <c r="AN850" s="419">
        <f t="shared" si="1703"/>
        <v>20.0120012</v>
      </c>
      <c r="AO850" s="419">
        <f t="shared" si="1703"/>
        <v>7.135969142</v>
      </c>
      <c r="AP850" s="419">
        <f t="shared" si="1703"/>
        <v>2.436615081</v>
      </c>
      <c r="AQ850" s="419">
        <f t="shared" si="1703"/>
        <v>16.02674308</v>
      </c>
      <c r="AR850" s="419">
        <f t="shared" si="1703"/>
        <v>1.927570093</v>
      </c>
      <c r="AS850" s="419">
        <f t="shared" si="1703"/>
        <v>0</v>
      </c>
      <c r="AT850" s="419">
        <f t="shared" si="1703"/>
        <v>0</v>
      </c>
      <c r="AU850" s="319">
        <f t="shared" si="9"/>
        <v>9.800231602</v>
      </c>
      <c r="AV850" s="320">
        <f t="shared" si="10"/>
        <v>6.469438823</v>
      </c>
    </row>
    <row r="851" ht="12.75" customHeight="1">
      <c r="A851" s="55" t="s">
        <v>1186</v>
      </c>
      <c r="B851" s="55" t="s">
        <v>1187</v>
      </c>
      <c r="C851" s="292">
        <v>1.83</v>
      </c>
      <c r="D851" s="324">
        <v>1.745</v>
      </c>
      <c r="E851" s="324">
        <v>1.6300000000000001</v>
      </c>
      <c r="F851" s="292">
        <v>1.4257365528425985</v>
      </c>
      <c r="G851" s="292">
        <v>1.2533111091089286</v>
      </c>
      <c r="H851" s="292">
        <v>0.6419497252004686</v>
      </c>
      <c r="I851" s="292">
        <v>0.5293269663933687</v>
      </c>
      <c r="J851" s="412">
        <v>0.0</v>
      </c>
      <c r="K851" s="292">
        <v>0.37165510406342916</v>
      </c>
      <c r="L851" s="352">
        <v>0.36039282818271917</v>
      </c>
      <c r="M851" s="412"/>
      <c r="N851" s="324">
        <v>0.2928191728984593</v>
      </c>
      <c r="O851" s="324">
        <v>0.20272096585277952</v>
      </c>
      <c r="P851" s="325">
        <v>0.18019641409135959</v>
      </c>
      <c r="Q851" s="324">
        <v>0.18019641409135959</v>
      </c>
      <c r="R851" s="325">
        <v>0.16217677268222364</v>
      </c>
      <c r="S851" s="324">
        <v>0.16217677268222364</v>
      </c>
      <c r="T851" s="324">
        <v>0.15541940715379762</v>
      </c>
      <c r="U851" s="324">
        <v>0.14640958644922966</v>
      </c>
      <c r="V851" s="324">
        <v>0.13739976574466167</v>
      </c>
      <c r="W851" s="325">
        <v>0.1351473105685197</v>
      </c>
      <c r="X851" s="325">
        <v>0.1351473105685197</v>
      </c>
      <c r="Y851" s="325">
        <v>0.1351473105685197</v>
      </c>
      <c r="Z851" s="316">
        <f t="shared" si="3"/>
        <v>11.81232949</v>
      </c>
      <c r="AA851" s="317">
        <f t="shared" si="405"/>
        <v>4.871060172</v>
      </c>
      <c r="AB851" s="317">
        <f t="shared" ref="AB851:AF851" si="1704">IF(ISERROR((D851/E851-1)*100),"n/a",(D851/E851-1)*100)</f>
        <v>7.055214724</v>
      </c>
      <c r="AC851" s="418">
        <f t="shared" si="1704"/>
        <v>14.32687173</v>
      </c>
      <c r="AD851" s="418">
        <f t="shared" si="1704"/>
        <v>13.75759319</v>
      </c>
      <c r="AE851" s="418">
        <f t="shared" si="1704"/>
        <v>95.23508772</v>
      </c>
      <c r="AF851" s="418">
        <f t="shared" si="1704"/>
        <v>21.27659574</v>
      </c>
      <c r="AG851" s="418">
        <f t="shared" si="870"/>
        <v>42.42424242</v>
      </c>
      <c r="AH851" s="418">
        <f t="shared" si="871"/>
        <v>3.125</v>
      </c>
      <c r="AI851" s="419">
        <f t="shared" si="872"/>
        <v>23.07692308</v>
      </c>
      <c r="AJ851" s="420">
        <f t="shared" ref="AJ851:AT851" si="1705">IF(ISERROR((N851/O851-1)*100),"n/a",(N851/O851-1)*100)</f>
        <v>44.44444444</v>
      </c>
      <c r="AK851" s="419">
        <f t="shared" si="1705"/>
        <v>12.5</v>
      </c>
      <c r="AL851" s="419">
        <f t="shared" si="1705"/>
        <v>0</v>
      </c>
      <c r="AM851" s="419">
        <f t="shared" si="1705"/>
        <v>11.11111111</v>
      </c>
      <c r="AN851" s="419">
        <f t="shared" si="1705"/>
        <v>0</v>
      </c>
      <c r="AO851" s="419">
        <f t="shared" si="1705"/>
        <v>4.347826087</v>
      </c>
      <c r="AP851" s="419">
        <f t="shared" si="1705"/>
        <v>6.153846154</v>
      </c>
      <c r="AQ851" s="419">
        <f t="shared" si="1705"/>
        <v>6.557377049</v>
      </c>
      <c r="AR851" s="419">
        <f t="shared" si="1705"/>
        <v>1.666666667</v>
      </c>
      <c r="AS851" s="419">
        <f t="shared" si="1705"/>
        <v>0</v>
      </c>
      <c r="AT851" s="419">
        <f t="shared" si="1705"/>
        <v>0</v>
      </c>
      <c r="AU851" s="319">
        <f t="shared" si="9"/>
        <v>15.59649301</v>
      </c>
      <c r="AV851" s="320">
        <f t="shared" si="10"/>
        <v>22.74009865</v>
      </c>
    </row>
    <row r="852" ht="12.75" customHeight="1">
      <c r="A852" s="55" t="s">
        <v>1452</v>
      </c>
      <c r="B852" s="55" t="s">
        <v>1453</v>
      </c>
      <c r="C852" s="292">
        <v>1.22</v>
      </c>
      <c r="D852" s="324">
        <v>1.13</v>
      </c>
      <c r="E852" s="324">
        <v>1.02</v>
      </c>
      <c r="F852" s="292">
        <v>0.95</v>
      </c>
      <c r="G852" s="292">
        <v>0.91</v>
      </c>
      <c r="H852" s="292">
        <v>0.86</v>
      </c>
      <c r="I852" s="292">
        <v>0.76</v>
      </c>
      <c r="J852" s="412"/>
      <c r="K852" s="292">
        <v>0.68</v>
      </c>
      <c r="L852" s="292">
        <v>0.6</v>
      </c>
      <c r="M852" s="412"/>
      <c r="N852" s="325">
        <v>0.56</v>
      </c>
      <c r="O852" s="325">
        <v>0.98</v>
      </c>
      <c r="P852" s="324">
        <v>1.115</v>
      </c>
      <c r="Q852" s="324">
        <v>1.09</v>
      </c>
      <c r="R852" s="324">
        <v>1.055</v>
      </c>
      <c r="S852" s="324">
        <v>1.03</v>
      </c>
      <c r="T852" s="324">
        <v>0.99</v>
      </c>
      <c r="U852" s="324">
        <v>0.955</v>
      </c>
      <c r="V852" s="324">
        <v>0.93</v>
      </c>
      <c r="W852" s="324">
        <v>0.915</v>
      </c>
      <c r="X852" s="324">
        <v>0.89</v>
      </c>
      <c r="Y852" s="324">
        <v>0.87</v>
      </c>
      <c r="Z852" s="316">
        <f t="shared" si="3"/>
        <v>19.51</v>
      </c>
      <c r="AA852" s="317">
        <f t="shared" si="405"/>
        <v>7.96460177</v>
      </c>
      <c r="AB852" s="317">
        <f t="shared" ref="AB852:AF852" si="1706">IF(ISERROR((D852/E852-1)*100),"n/a",(D852/E852-1)*100)</f>
        <v>10.78431373</v>
      </c>
      <c r="AC852" s="418">
        <f t="shared" si="1706"/>
        <v>7.368421053</v>
      </c>
      <c r="AD852" s="418">
        <f t="shared" si="1706"/>
        <v>4.395604396</v>
      </c>
      <c r="AE852" s="418">
        <f t="shared" si="1706"/>
        <v>5.813953488</v>
      </c>
      <c r="AF852" s="418">
        <f t="shared" si="1706"/>
        <v>13.15789474</v>
      </c>
      <c r="AG852" s="418">
        <f t="shared" si="870"/>
        <v>11.76470588</v>
      </c>
      <c r="AH852" s="418">
        <f t="shared" si="871"/>
        <v>13.33333333</v>
      </c>
      <c r="AI852" s="419">
        <f t="shared" si="872"/>
        <v>7.142857143</v>
      </c>
      <c r="AJ852" s="420">
        <f t="shared" ref="AJ852:AT852" si="1707">IF(ISERROR((N852/O852-1)*100),"n/a",(N852/O852-1)*100)</f>
        <v>-42.85714286</v>
      </c>
      <c r="AK852" s="419">
        <f t="shared" si="1707"/>
        <v>-12.10762332</v>
      </c>
      <c r="AL852" s="419">
        <f t="shared" si="1707"/>
        <v>2.293577982</v>
      </c>
      <c r="AM852" s="419">
        <f t="shared" si="1707"/>
        <v>3.317535545</v>
      </c>
      <c r="AN852" s="419">
        <f t="shared" si="1707"/>
        <v>2.427184466</v>
      </c>
      <c r="AO852" s="419">
        <f t="shared" si="1707"/>
        <v>4.04040404</v>
      </c>
      <c r="AP852" s="419">
        <f t="shared" si="1707"/>
        <v>3.664921466</v>
      </c>
      <c r="AQ852" s="419">
        <f t="shared" si="1707"/>
        <v>2.688172043</v>
      </c>
      <c r="AR852" s="419">
        <f t="shared" si="1707"/>
        <v>1.639344262</v>
      </c>
      <c r="AS852" s="419">
        <f t="shared" si="1707"/>
        <v>2.808988764</v>
      </c>
      <c r="AT852" s="419">
        <f t="shared" si="1707"/>
        <v>2.298850575</v>
      </c>
      <c r="AU852" s="319">
        <f t="shared" si="9"/>
        <v>2.596994925</v>
      </c>
      <c r="AV852" s="320">
        <f t="shared" si="10"/>
        <v>12.03270702</v>
      </c>
    </row>
    <row r="853" ht="12.75" customHeight="1">
      <c r="A853" s="55" t="s">
        <v>2012</v>
      </c>
      <c r="B853" s="55" t="s">
        <v>2013</v>
      </c>
      <c r="C853" s="292">
        <v>0.47</v>
      </c>
      <c r="D853" s="324">
        <v>0.42</v>
      </c>
      <c r="E853" s="324">
        <v>0.3</v>
      </c>
      <c r="F853" s="292">
        <v>0.25</v>
      </c>
      <c r="G853" s="292">
        <v>0.21</v>
      </c>
      <c r="H853" s="292">
        <v>0.17</v>
      </c>
      <c r="I853" s="352">
        <v>0.16</v>
      </c>
      <c r="J853" s="412"/>
      <c r="K853" s="352">
        <v>0.16</v>
      </c>
      <c r="L853" s="352">
        <v>0.16</v>
      </c>
      <c r="M853" s="412"/>
      <c r="N853" s="325">
        <v>0.16</v>
      </c>
      <c r="O853" s="324">
        <v>0.16</v>
      </c>
      <c r="P853" s="324">
        <v>0.14</v>
      </c>
      <c r="Q853" s="324">
        <v>0.12666666666666668</v>
      </c>
      <c r="R853" s="324">
        <v>0.10333333333333333</v>
      </c>
      <c r="S853" s="324">
        <v>0.09000000000000001</v>
      </c>
      <c r="T853" s="324">
        <v>0.07666666666666667</v>
      </c>
      <c r="U853" s="324">
        <v>0.06666666666666667</v>
      </c>
      <c r="V853" s="324">
        <v>0.06333333333333334</v>
      </c>
      <c r="W853" s="324">
        <v>0.05333333333333334</v>
      </c>
      <c r="X853" s="324">
        <v>0.049999999999999996</v>
      </c>
      <c r="Y853" s="324">
        <v>0.04</v>
      </c>
      <c r="Z853" s="316">
        <f t="shared" si="3"/>
        <v>3.43</v>
      </c>
      <c r="AA853" s="317">
        <f t="shared" si="405"/>
        <v>11.9047619</v>
      </c>
      <c r="AB853" s="317">
        <f t="shared" ref="AB853:AF853" si="1708">IF(ISERROR((D853/E853-1)*100),"n/a",(D853/E853-1)*100)</f>
        <v>40</v>
      </c>
      <c r="AC853" s="418">
        <f t="shared" si="1708"/>
        <v>20</v>
      </c>
      <c r="AD853" s="418">
        <f t="shared" si="1708"/>
        <v>19.04761905</v>
      </c>
      <c r="AE853" s="418">
        <f t="shared" si="1708"/>
        <v>23.52941176</v>
      </c>
      <c r="AF853" s="418">
        <f t="shared" si="1708"/>
        <v>6.25</v>
      </c>
      <c r="AG853" s="418">
        <f t="shared" si="870"/>
        <v>0</v>
      </c>
      <c r="AH853" s="418">
        <f t="shared" si="871"/>
        <v>0</v>
      </c>
      <c r="AI853" s="419">
        <f t="shared" si="872"/>
        <v>0</v>
      </c>
      <c r="AJ853" s="420">
        <f t="shared" ref="AJ853:AT853" si="1709">IF(ISERROR((N853/O853-1)*100),"n/a",(N853/O853-1)*100)</f>
        <v>0</v>
      </c>
      <c r="AK853" s="419">
        <f t="shared" si="1709"/>
        <v>14.28571429</v>
      </c>
      <c r="AL853" s="419">
        <f t="shared" si="1709"/>
        <v>10.52631579</v>
      </c>
      <c r="AM853" s="419">
        <f t="shared" si="1709"/>
        <v>22.58064516</v>
      </c>
      <c r="AN853" s="419">
        <f t="shared" si="1709"/>
        <v>14.81481481</v>
      </c>
      <c r="AO853" s="419">
        <f t="shared" si="1709"/>
        <v>17.39130435</v>
      </c>
      <c r="AP853" s="419">
        <f t="shared" si="1709"/>
        <v>15</v>
      </c>
      <c r="AQ853" s="419">
        <f t="shared" si="1709"/>
        <v>5.263157895</v>
      </c>
      <c r="AR853" s="419">
        <f t="shared" si="1709"/>
        <v>18.75</v>
      </c>
      <c r="AS853" s="419">
        <f t="shared" si="1709"/>
        <v>6.666666667</v>
      </c>
      <c r="AT853" s="419">
        <f t="shared" si="1709"/>
        <v>25</v>
      </c>
      <c r="AU853" s="319">
        <f t="shared" si="9"/>
        <v>13.55052058</v>
      </c>
      <c r="AV853" s="320">
        <f t="shared" si="10"/>
        <v>10.3753584</v>
      </c>
    </row>
    <row r="854" ht="12.75" customHeight="1">
      <c r="A854" s="55" t="s">
        <v>1189</v>
      </c>
      <c r="B854" s="55" t="s">
        <v>1190</v>
      </c>
      <c r="C854" s="292">
        <v>1.87</v>
      </c>
      <c r="D854" s="324">
        <v>1.68</v>
      </c>
      <c r="E854" s="324">
        <v>1.54</v>
      </c>
      <c r="F854" s="292">
        <v>1.46</v>
      </c>
      <c r="G854" s="292">
        <v>1.38</v>
      </c>
      <c r="H854" s="292">
        <v>1.3</v>
      </c>
      <c r="I854" s="292">
        <v>1.15</v>
      </c>
      <c r="J854" s="412"/>
      <c r="K854" s="292">
        <v>0.88</v>
      </c>
      <c r="L854" s="292">
        <v>0.66</v>
      </c>
      <c r="M854" s="412"/>
      <c r="N854" s="324">
        <v>0.55</v>
      </c>
      <c r="O854" s="324">
        <v>0.48</v>
      </c>
      <c r="P854" s="324">
        <v>0.475</v>
      </c>
      <c r="Q854" s="324">
        <v>0.445</v>
      </c>
      <c r="R854" s="324">
        <v>0.3</v>
      </c>
      <c r="S854" s="325">
        <v>0.0</v>
      </c>
      <c r="T854" s="325">
        <v>0.0</v>
      </c>
      <c r="U854" s="325">
        <v>0.0</v>
      </c>
      <c r="V854" s="325">
        <v>0.0</v>
      </c>
      <c r="W854" s="325">
        <v>0.0</v>
      </c>
      <c r="X854" s="325">
        <v>0.0</v>
      </c>
      <c r="Y854" s="325">
        <v>0.0</v>
      </c>
      <c r="Z854" s="316">
        <f t="shared" si="3"/>
        <v>14.17</v>
      </c>
      <c r="AA854" s="317">
        <f t="shared" si="405"/>
        <v>11.30952381</v>
      </c>
      <c r="AB854" s="317">
        <f t="shared" ref="AB854:AF854" si="1710">IF(ISERROR((D854/E854-1)*100),"n/a",(D854/E854-1)*100)</f>
        <v>9.090909091</v>
      </c>
      <c r="AC854" s="418">
        <f t="shared" si="1710"/>
        <v>5.479452055</v>
      </c>
      <c r="AD854" s="418">
        <f t="shared" si="1710"/>
        <v>5.797101449</v>
      </c>
      <c r="AE854" s="418">
        <f t="shared" si="1710"/>
        <v>6.153846154</v>
      </c>
      <c r="AF854" s="418">
        <f t="shared" si="1710"/>
        <v>13.04347826</v>
      </c>
      <c r="AG854" s="418">
        <f t="shared" si="870"/>
        <v>30.68181818</v>
      </c>
      <c r="AH854" s="418">
        <f t="shared" si="871"/>
        <v>33.33333333</v>
      </c>
      <c r="AI854" s="419">
        <f t="shared" si="872"/>
        <v>20</v>
      </c>
      <c r="AJ854" s="420">
        <f t="shared" ref="AJ854:AT854" si="1711">IF(ISERROR((N854/O854-1)*100),"n/a",(N854/O854-1)*100)</f>
        <v>14.58333333</v>
      </c>
      <c r="AK854" s="419">
        <f t="shared" si="1711"/>
        <v>1.052631579</v>
      </c>
      <c r="AL854" s="419">
        <f t="shared" si="1711"/>
        <v>6.741573034</v>
      </c>
      <c r="AM854" s="419">
        <f t="shared" si="1711"/>
        <v>48.33333333</v>
      </c>
      <c r="AN854" s="419" t="str">
        <f t="shared" si="1711"/>
        <v>n/a</v>
      </c>
      <c r="AO854" s="419" t="str">
        <f t="shared" si="1711"/>
        <v>n/a</v>
      </c>
      <c r="AP854" s="419" t="str">
        <f t="shared" si="1711"/>
        <v>n/a</v>
      </c>
      <c r="AQ854" s="419" t="str">
        <f t="shared" si="1711"/>
        <v>n/a</v>
      </c>
      <c r="AR854" s="419" t="str">
        <f t="shared" si="1711"/>
        <v>n/a</v>
      </c>
      <c r="AS854" s="419" t="str">
        <f t="shared" si="1711"/>
        <v>n/a</v>
      </c>
      <c r="AT854" s="419" t="str">
        <f t="shared" si="1711"/>
        <v>n/a</v>
      </c>
      <c r="AU854" s="319">
        <f t="shared" si="9"/>
        <v>15.81541028</v>
      </c>
      <c r="AV854" s="320">
        <f t="shared" si="10"/>
        <v>13.77907803</v>
      </c>
    </row>
    <row r="855" ht="12.75" customHeight="1">
      <c r="A855" s="155" t="s">
        <v>2014</v>
      </c>
      <c r="B855" s="55" t="s">
        <v>2015</v>
      </c>
      <c r="C855" s="292">
        <v>6.4</v>
      </c>
      <c r="D855" s="324">
        <v>5.6</v>
      </c>
      <c r="E855" s="324">
        <v>4.6</v>
      </c>
      <c r="F855" s="292">
        <v>3.8</v>
      </c>
      <c r="G855" s="292">
        <v>2.8</v>
      </c>
      <c r="H855" s="292">
        <v>2.0</v>
      </c>
      <c r="I855" s="352">
        <v>1.15</v>
      </c>
      <c r="J855" s="412"/>
      <c r="K855" s="292">
        <v>2.48</v>
      </c>
      <c r="L855" s="292">
        <v>2.23</v>
      </c>
      <c r="M855" s="412"/>
      <c r="N855" s="324">
        <v>2.12</v>
      </c>
      <c r="O855" s="324">
        <v>1.89</v>
      </c>
      <c r="P855" s="324">
        <v>1.75</v>
      </c>
      <c r="Q855" s="324">
        <v>1.31</v>
      </c>
      <c r="R855" s="324">
        <v>0.95</v>
      </c>
      <c r="S855" s="324">
        <v>0.62</v>
      </c>
      <c r="T855" s="324">
        <v>0.38</v>
      </c>
      <c r="U855" s="324">
        <v>0.2</v>
      </c>
      <c r="V855" s="324">
        <v>0.115</v>
      </c>
      <c r="W855" s="325">
        <v>0.1</v>
      </c>
      <c r="X855" s="325">
        <v>0.1</v>
      </c>
      <c r="Y855" s="324">
        <v>0.1</v>
      </c>
      <c r="Z855" s="316">
        <f t="shared" si="3"/>
        <v>40.695</v>
      </c>
      <c r="AA855" s="317">
        <f t="shared" si="405"/>
        <v>14.28571429</v>
      </c>
      <c r="AB855" s="317">
        <f t="shared" ref="AB855:AF855" si="1712">IF(ISERROR((D855/E855-1)*100),"n/a",(D855/E855-1)*100)</f>
        <v>21.73913043</v>
      </c>
      <c r="AC855" s="418">
        <f t="shared" si="1712"/>
        <v>21.05263158</v>
      </c>
      <c r="AD855" s="418">
        <f t="shared" si="1712"/>
        <v>35.71428571</v>
      </c>
      <c r="AE855" s="418">
        <f t="shared" si="1712"/>
        <v>40</v>
      </c>
      <c r="AF855" s="418">
        <f t="shared" si="1712"/>
        <v>73.91304348</v>
      </c>
      <c r="AG855" s="418">
        <f t="shared" si="870"/>
        <v>-53.62903226</v>
      </c>
      <c r="AH855" s="418">
        <f t="shared" si="871"/>
        <v>11.21076233</v>
      </c>
      <c r="AI855" s="419">
        <f t="shared" si="872"/>
        <v>5.188679245</v>
      </c>
      <c r="AJ855" s="420">
        <f t="shared" ref="AJ855:AT855" si="1713">IF(ISERROR((N855/O855-1)*100),"n/a",(N855/O855-1)*100)</f>
        <v>12.16931217</v>
      </c>
      <c r="AK855" s="419">
        <f t="shared" si="1713"/>
        <v>8</v>
      </c>
      <c r="AL855" s="419">
        <f t="shared" si="1713"/>
        <v>33.58778626</v>
      </c>
      <c r="AM855" s="419">
        <f t="shared" si="1713"/>
        <v>37.89473684</v>
      </c>
      <c r="AN855" s="419">
        <f t="shared" si="1713"/>
        <v>53.22580645</v>
      </c>
      <c r="AO855" s="419">
        <f t="shared" si="1713"/>
        <v>63.15789474</v>
      </c>
      <c r="AP855" s="419">
        <f t="shared" si="1713"/>
        <v>90</v>
      </c>
      <c r="AQ855" s="419">
        <f t="shared" si="1713"/>
        <v>73.91304348</v>
      </c>
      <c r="AR855" s="419">
        <f t="shared" si="1713"/>
        <v>15</v>
      </c>
      <c r="AS855" s="419">
        <f t="shared" si="1713"/>
        <v>0</v>
      </c>
      <c r="AT855" s="419">
        <f t="shared" si="1713"/>
        <v>0</v>
      </c>
      <c r="AU855" s="319">
        <f t="shared" si="9"/>
        <v>27.82118974</v>
      </c>
      <c r="AV855" s="320">
        <f t="shared" si="10"/>
        <v>32.76159851</v>
      </c>
    </row>
    <row r="856" ht="12.75" customHeight="1">
      <c r="A856" s="155" t="s">
        <v>521</v>
      </c>
      <c r="B856" s="55" t="s">
        <v>522</v>
      </c>
      <c r="C856" s="292">
        <v>0.61</v>
      </c>
      <c r="D856" s="324">
        <v>0.57</v>
      </c>
      <c r="E856" s="324">
        <v>0.53</v>
      </c>
      <c r="F856" s="292">
        <v>0.49</v>
      </c>
      <c r="G856" s="292">
        <v>0.45</v>
      </c>
      <c r="H856" s="292">
        <v>0.41</v>
      </c>
      <c r="I856" s="292">
        <v>0.385</v>
      </c>
      <c r="J856" s="412"/>
      <c r="K856" s="292">
        <v>0.365</v>
      </c>
      <c r="L856" s="292">
        <v>0.345</v>
      </c>
      <c r="M856" s="412"/>
      <c r="N856" s="324">
        <v>0.325</v>
      </c>
      <c r="O856" s="324">
        <v>0.305</v>
      </c>
      <c r="P856" s="324">
        <v>0.285</v>
      </c>
      <c r="Q856" s="324">
        <v>0.265</v>
      </c>
      <c r="R856" s="324">
        <v>0.245</v>
      </c>
      <c r="S856" s="324">
        <v>0.225</v>
      </c>
      <c r="T856" s="324">
        <v>0.2125</v>
      </c>
      <c r="U856" s="324">
        <v>0.2025</v>
      </c>
      <c r="V856" s="325">
        <v>0.19</v>
      </c>
      <c r="W856" s="324">
        <v>0.1825</v>
      </c>
      <c r="X856" s="324">
        <v>0.1725</v>
      </c>
      <c r="Y856" s="324">
        <v>0.1625</v>
      </c>
      <c r="Z856" s="316">
        <f t="shared" si="3"/>
        <v>6.9275</v>
      </c>
      <c r="AA856" s="317">
        <f t="shared" si="405"/>
        <v>7.01754386</v>
      </c>
      <c r="AB856" s="317">
        <f t="shared" ref="AB856:AF856" si="1714">IF(ISERROR((D856/E856-1)*100),"n/a",(D856/E856-1)*100)</f>
        <v>7.547169811</v>
      </c>
      <c r="AC856" s="418">
        <f t="shared" si="1714"/>
        <v>8.163265306</v>
      </c>
      <c r="AD856" s="418">
        <f t="shared" si="1714"/>
        <v>8.888888889</v>
      </c>
      <c r="AE856" s="418">
        <f t="shared" si="1714"/>
        <v>9.756097561</v>
      </c>
      <c r="AF856" s="418">
        <f t="shared" si="1714"/>
        <v>6.493506494</v>
      </c>
      <c r="AG856" s="418">
        <f t="shared" si="870"/>
        <v>5.479452055</v>
      </c>
      <c r="AH856" s="418">
        <f t="shared" si="871"/>
        <v>5.797101449</v>
      </c>
      <c r="AI856" s="419">
        <f t="shared" si="872"/>
        <v>6.153846154</v>
      </c>
      <c r="AJ856" s="420">
        <f t="shared" ref="AJ856:AT856" si="1715">IF(ISERROR((N856/O856-1)*100),"n/a",(N856/O856-1)*100)</f>
        <v>6.557377049</v>
      </c>
      <c r="AK856" s="419">
        <f t="shared" si="1715"/>
        <v>7.01754386</v>
      </c>
      <c r="AL856" s="419">
        <f t="shared" si="1715"/>
        <v>7.547169811</v>
      </c>
      <c r="AM856" s="419">
        <f t="shared" si="1715"/>
        <v>8.163265306</v>
      </c>
      <c r="AN856" s="419">
        <f t="shared" si="1715"/>
        <v>8.888888889</v>
      </c>
      <c r="AO856" s="419">
        <f t="shared" si="1715"/>
        <v>5.882352941</v>
      </c>
      <c r="AP856" s="419">
        <f t="shared" si="1715"/>
        <v>4.938271605</v>
      </c>
      <c r="AQ856" s="419">
        <f t="shared" si="1715"/>
        <v>6.578947368</v>
      </c>
      <c r="AR856" s="419">
        <f t="shared" si="1715"/>
        <v>4.109589041</v>
      </c>
      <c r="AS856" s="419">
        <f t="shared" si="1715"/>
        <v>5.797101449</v>
      </c>
      <c r="AT856" s="419">
        <f t="shared" si="1715"/>
        <v>6.153846154</v>
      </c>
      <c r="AU856" s="319">
        <f t="shared" si="9"/>
        <v>6.846561253</v>
      </c>
      <c r="AV856" s="320">
        <f t="shared" si="10"/>
        <v>1.426973312</v>
      </c>
    </row>
    <row r="857" ht="12.75" customHeight="1">
      <c r="A857" s="55" t="s">
        <v>1454</v>
      </c>
      <c r="B857" s="55" t="s">
        <v>1455</v>
      </c>
      <c r="C857" s="292">
        <v>0.83</v>
      </c>
      <c r="D857" s="324">
        <v>0.78</v>
      </c>
      <c r="E857" s="324">
        <v>0.7100000000000001</v>
      </c>
      <c r="F857" s="292">
        <v>0.67</v>
      </c>
      <c r="G857" s="292">
        <v>0.62</v>
      </c>
      <c r="H857" s="292">
        <v>0.49</v>
      </c>
      <c r="I857" s="292">
        <v>0.42</v>
      </c>
      <c r="J857" s="412"/>
      <c r="K857" s="292">
        <v>0.36</v>
      </c>
      <c r="L857" s="292">
        <v>0.22</v>
      </c>
      <c r="M857" s="412"/>
      <c r="N857" s="325">
        <v>0.05</v>
      </c>
      <c r="O857" s="325">
        <v>0.09</v>
      </c>
      <c r="P857" s="325">
        <v>0.64</v>
      </c>
      <c r="Q857" s="325">
        <v>0.64</v>
      </c>
      <c r="R857" s="325">
        <v>0.64</v>
      </c>
      <c r="S857" s="324">
        <v>0.64</v>
      </c>
      <c r="T857" s="324">
        <v>0.62476</v>
      </c>
      <c r="U857" s="324">
        <v>0.60952</v>
      </c>
      <c r="V857" s="324">
        <v>0.6</v>
      </c>
      <c r="W857" s="324">
        <v>0.14286</v>
      </c>
      <c r="X857" s="325">
        <v>0.0</v>
      </c>
      <c r="Y857" s="325">
        <v>0.0</v>
      </c>
      <c r="Z857" s="316">
        <f t="shared" si="3"/>
        <v>9.77714</v>
      </c>
      <c r="AA857" s="317">
        <f t="shared" si="405"/>
        <v>6.41025641</v>
      </c>
      <c r="AB857" s="317">
        <f t="shared" ref="AB857:AF857" si="1716">IF(ISERROR((D857/E857-1)*100),"n/a",(D857/E857-1)*100)</f>
        <v>9.85915493</v>
      </c>
      <c r="AC857" s="418">
        <f t="shared" si="1716"/>
        <v>5.970149254</v>
      </c>
      <c r="AD857" s="418">
        <f t="shared" si="1716"/>
        <v>8.064516129</v>
      </c>
      <c r="AE857" s="418">
        <f t="shared" si="1716"/>
        <v>26.53061224</v>
      </c>
      <c r="AF857" s="418">
        <f t="shared" si="1716"/>
        <v>16.66666667</v>
      </c>
      <c r="AG857" s="418">
        <f t="shared" si="870"/>
        <v>16.66666667</v>
      </c>
      <c r="AH857" s="418">
        <f t="shared" si="871"/>
        <v>63.63636364</v>
      </c>
      <c r="AI857" s="419">
        <f t="shared" si="872"/>
        <v>340</v>
      </c>
      <c r="AJ857" s="420">
        <f t="shared" ref="AJ857:AT857" si="1717">IF(ISERROR((N857/O857-1)*100),"n/a",(N857/O857-1)*100)</f>
        <v>-44.44444444</v>
      </c>
      <c r="AK857" s="419">
        <f t="shared" si="1717"/>
        <v>-85.9375</v>
      </c>
      <c r="AL857" s="419">
        <f t="shared" si="1717"/>
        <v>0</v>
      </c>
      <c r="AM857" s="419">
        <f t="shared" si="1717"/>
        <v>0</v>
      </c>
      <c r="AN857" s="419">
        <f t="shared" si="1717"/>
        <v>0</v>
      </c>
      <c r="AO857" s="419">
        <f t="shared" si="1717"/>
        <v>2.439336705</v>
      </c>
      <c r="AP857" s="419">
        <f t="shared" si="1717"/>
        <v>2.500328127</v>
      </c>
      <c r="AQ857" s="419">
        <f t="shared" si="1717"/>
        <v>1.586666667</v>
      </c>
      <c r="AR857" s="419">
        <f t="shared" si="1717"/>
        <v>319.9916002</v>
      </c>
      <c r="AS857" s="419" t="str">
        <f t="shared" si="1717"/>
        <v>n/a</v>
      </c>
      <c r="AT857" s="419" t="str">
        <f t="shared" si="1717"/>
        <v>n/a</v>
      </c>
      <c r="AU857" s="319">
        <f t="shared" si="9"/>
        <v>38.33002073</v>
      </c>
      <c r="AV857" s="320">
        <f t="shared" si="10"/>
        <v>110.2063483</v>
      </c>
    </row>
    <row r="858" ht="12.75" customHeight="1">
      <c r="A858" s="155" t="s">
        <v>1826</v>
      </c>
      <c r="B858" s="55" t="s">
        <v>1827</v>
      </c>
      <c r="C858" s="292">
        <v>7.0</v>
      </c>
      <c r="D858" s="324">
        <v>4.6</v>
      </c>
      <c r="E858" s="324">
        <v>3.36</v>
      </c>
      <c r="F858" s="292">
        <v>3.0</v>
      </c>
      <c r="G858" s="292">
        <v>2.72</v>
      </c>
      <c r="H858" s="292">
        <v>2.4</v>
      </c>
      <c r="I858" s="292">
        <v>1.6</v>
      </c>
      <c r="J858" s="412"/>
      <c r="K858" s="292">
        <v>0.4</v>
      </c>
      <c r="L858" s="352">
        <v>0.0</v>
      </c>
      <c r="M858" s="412"/>
      <c r="N858" s="325">
        <v>0.0</v>
      </c>
      <c r="O858" s="325">
        <v>0.0</v>
      </c>
      <c r="P858" s="325">
        <v>0.0</v>
      </c>
      <c r="Q858" s="325">
        <v>0.0</v>
      </c>
      <c r="R858" s="325">
        <v>0.0</v>
      </c>
      <c r="S858" s="325">
        <v>0.0</v>
      </c>
      <c r="T858" s="325">
        <v>0.0</v>
      </c>
      <c r="U858" s="325">
        <v>0.0</v>
      </c>
      <c r="V858" s="325">
        <v>0.0</v>
      </c>
      <c r="W858" s="325">
        <v>0.0</v>
      </c>
      <c r="X858" s="325">
        <v>0.0</v>
      </c>
      <c r="Y858" s="325">
        <v>0.0</v>
      </c>
      <c r="Z858" s="316">
        <f t="shared" si="3"/>
        <v>25.08</v>
      </c>
      <c r="AA858" s="317">
        <f t="shared" si="405"/>
        <v>52.17391304</v>
      </c>
      <c r="AB858" s="317">
        <f t="shared" ref="AB858:AF858" si="1718">IF(ISERROR((D858/E858-1)*100),"n/a",(D858/E858-1)*100)</f>
        <v>36.9047619</v>
      </c>
      <c r="AC858" s="418">
        <f t="shared" si="1718"/>
        <v>12</v>
      </c>
      <c r="AD858" s="418">
        <f t="shared" si="1718"/>
        <v>10.29411765</v>
      </c>
      <c r="AE858" s="418">
        <f t="shared" si="1718"/>
        <v>13.33333333</v>
      </c>
      <c r="AF858" s="418">
        <f t="shared" si="1718"/>
        <v>50</v>
      </c>
      <c r="AG858" s="418">
        <f t="shared" si="870"/>
        <v>300</v>
      </c>
      <c r="AH858" s="418" t="str">
        <f t="shared" si="871"/>
        <v>n/a</v>
      </c>
      <c r="AI858" s="419" t="str">
        <f t="shared" si="872"/>
        <v>n/a</v>
      </c>
      <c r="AJ858" s="420" t="str">
        <f t="shared" ref="AJ858:AT858" si="1719">IF(ISERROR((N858/O858-1)*100),"n/a",(N858/O858-1)*100)</f>
        <v>n/a</v>
      </c>
      <c r="AK858" s="419" t="str">
        <f t="shared" si="1719"/>
        <v>n/a</v>
      </c>
      <c r="AL858" s="419" t="str">
        <f t="shared" si="1719"/>
        <v>n/a</v>
      </c>
      <c r="AM858" s="419" t="str">
        <f t="shared" si="1719"/>
        <v>n/a</v>
      </c>
      <c r="AN858" s="419" t="str">
        <f t="shared" si="1719"/>
        <v>n/a</v>
      </c>
      <c r="AO858" s="419" t="str">
        <f t="shared" si="1719"/>
        <v>n/a</v>
      </c>
      <c r="AP858" s="419" t="str">
        <f t="shared" si="1719"/>
        <v>n/a</v>
      </c>
      <c r="AQ858" s="419" t="str">
        <f t="shared" si="1719"/>
        <v>n/a</v>
      </c>
      <c r="AR858" s="419" t="str">
        <f t="shared" si="1719"/>
        <v>n/a</v>
      </c>
      <c r="AS858" s="419" t="str">
        <f t="shared" si="1719"/>
        <v>n/a</v>
      </c>
      <c r="AT858" s="419" t="str">
        <f t="shared" si="1719"/>
        <v>n/a</v>
      </c>
      <c r="AU858" s="319">
        <f t="shared" si="9"/>
        <v>67.81516085</v>
      </c>
      <c r="AV858" s="320">
        <f t="shared" si="10"/>
        <v>103.9387263</v>
      </c>
    </row>
    <row r="859" ht="12.75" customHeight="1">
      <c r="A859" s="155" t="s">
        <v>1828</v>
      </c>
      <c r="B859" s="55" t="s">
        <v>1829</v>
      </c>
      <c r="C859" s="292">
        <v>1.0</v>
      </c>
      <c r="D859" s="324">
        <v>0.76</v>
      </c>
      <c r="E859" s="324">
        <v>0.56</v>
      </c>
      <c r="F859" s="292">
        <v>0.48</v>
      </c>
      <c r="G859" s="292">
        <v>0.44</v>
      </c>
      <c r="H859" s="292">
        <v>0.4</v>
      </c>
      <c r="I859" s="352">
        <v>0.18</v>
      </c>
      <c r="J859" s="412"/>
      <c r="K859" s="352">
        <v>0.18</v>
      </c>
      <c r="L859" s="352">
        <v>0.18</v>
      </c>
      <c r="M859" s="412"/>
      <c r="N859" s="325">
        <v>0.18</v>
      </c>
      <c r="O859" s="325">
        <v>0.27</v>
      </c>
      <c r="P859" s="324">
        <v>0.36</v>
      </c>
      <c r="Q859" s="324">
        <v>0.32</v>
      </c>
      <c r="R859" s="324">
        <v>0.28</v>
      </c>
      <c r="S859" s="324">
        <v>0.24</v>
      </c>
      <c r="T859" s="324">
        <v>0.2</v>
      </c>
      <c r="U859" s="324">
        <v>0.16</v>
      </c>
      <c r="V859" s="324">
        <v>0.12</v>
      </c>
      <c r="W859" s="324">
        <v>0.09334</v>
      </c>
      <c r="X859" s="324">
        <v>0.05</v>
      </c>
      <c r="Y859" s="325">
        <v>0.0</v>
      </c>
      <c r="Z859" s="316">
        <f t="shared" si="3"/>
        <v>6.45334</v>
      </c>
      <c r="AA859" s="317">
        <f t="shared" si="405"/>
        <v>31.57894737</v>
      </c>
      <c r="AB859" s="317">
        <f t="shared" ref="AB859:AF859" si="1720">IF(ISERROR((D859/E859-1)*100),"n/a",(D859/E859-1)*100)</f>
        <v>35.71428571</v>
      </c>
      <c r="AC859" s="418">
        <f t="shared" si="1720"/>
        <v>16.66666667</v>
      </c>
      <c r="AD859" s="418">
        <f t="shared" si="1720"/>
        <v>9.090909091</v>
      </c>
      <c r="AE859" s="418">
        <f t="shared" si="1720"/>
        <v>10</v>
      </c>
      <c r="AF859" s="418">
        <f t="shared" si="1720"/>
        <v>122.2222222</v>
      </c>
      <c r="AG859" s="418">
        <f t="shared" si="870"/>
        <v>0</v>
      </c>
      <c r="AH859" s="418">
        <f t="shared" si="871"/>
        <v>0</v>
      </c>
      <c r="AI859" s="419">
        <f t="shared" si="872"/>
        <v>0</v>
      </c>
      <c r="AJ859" s="420">
        <f t="shared" ref="AJ859:AT859" si="1721">IF(ISERROR((N859/O859-1)*100),"n/a",(N859/O859-1)*100)</f>
        <v>-33.33333333</v>
      </c>
      <c r="AK859" s="419">
        <f t="shared" si="1721"/>
        <v>-25</v>
      </c>
      <c r="AL859" s="419">
        <f t="shared" si="1721"/>
        <v>12.5</v>
      </c>
      <c r="AM859" s="419">
        <f t="shared" si="1721"/>
        <v>14.28571429</v>
      </c>
      <c r="AN859" s="419">
        <f t="shared" si="1721"/>
        <v>16.66666667</v>
      </c>
      <c r="AO859" s="419">
        <f t="shared" si="1721"/>
        <v>20</v>
      </c>
      <c r="AP859" s="419">
        <f t="shared" si="1721"/>
        <v>25</v>
      </c>
      <c r="AQ859" s="419">
        <f t="shared" si="1721"/>
        <v>33.33333333</v>
      </c>
      <c r="AR859" s="419">
        <f t="shared" si="1721"/>
        <v>28.56224555</v>
      </c>
      <c r="AS859" s="419">
        <f t="shared" si="1721"/>
        <v>86.68</v>
      </c>
      <c r="AT859" s="419" t="str">
        <f t="shared" si="1721"/>
        <v>n/a</v>
      </c>
      <c r="AU859" s="319">
        <f t="shared" si="9"/>
        <v>21.26145566</v>
      </c>
      <c r="AV859" s="320">
        <f t="shared" si="10"/>
        <v>34.89830432</v>
      </c>
    </row>
    <row r="860" ht="12.75" customHeight="1">
      <c r="A860" s="155" t="s">
        <v>523</v>
      </c>
      <c r="B860" s="55" t="s">
        <v>524</v>
      </c>
      <c r="C860" s="292">
        <v>0.9066</v>
      </c>
      <c r="D860" s="324">
        <v>0.848</v>
      </c>
      <c r="E860" s="324">
        <v>0.792</v>
      </c>
      <c r="F860" s="292">
        <v>0.7385999999999999</v>
      </c>
      <c r="G860" s="292">
        <v>0.6859999999999999</v>
      </c>
      <c r="H860" s="292">
        <v>0.6340000000000001</v>
      </c>
      <c r="I860" s="292">
        <v>0.584</v>
      </c>
      <c r="J860" s="412"/>
      <c r="K860" s="292">
        <v>0.536</v>
      </c>
      <c r="L860" s="292">
        <v>0.504</v>
      </c>
      <c r="M860" s="412"/>
      <c r="N860" s="324">
        <v>0.472</v>
      </c>
      <c r="O860" s="324">
        <v>0.44</v>
      </c>
      <c r="P860" s="324">
        <v>0.40800000000000003</v>
      </c>
      <c r="Q860" s="324">
        <v>0.384</v>
      </c>
      <c r="R860" s="324">
        <v>0.35504</v>
      </c>
      <c r="S860" s="324">
        <v>0.31952</v>
      </c>
      <c r="T860" s="324">
        <v>0.294</v>
      </c>
      <c r="U860" s="324">
        <v>0.2736</v>
      </c>
      <c r="V860" s="324">
        <v>0.258</v>
      </c>
      <c r="W860" s="324">
        <v>0.24216000000000004</v>
      </c>
      <c r="X860" s="324">
        <v>0.22544</v>
      </c>
      <c r="Y860" s="324">
        <v>0.20432000000000003</v>
      </c>
      <c r="Z860" s="316">
        <f t="shared" si="3"/>
        <v>10.10528</v>
      </c>
      <c r="AA860" s="317">
        <f t="shared" si="405"/>
        <v>6.910377358</v>
      </c>
      <c r="AB860" s="317">
        <f t="shared" ref="AB860:AF860" si="1722">IF(ISERROR((D860/E860-1)*100),"n/a",(D860/E860-1)*100)</f>
        <v>7.070707071</v>
      </c>
      <c r="AC860" s="418">
        <f t="shared" si="1722"/>
        <v>7.229894395</v>
      </c>
      <c r="AD860" s="418">
        <f t="shared" si="1722"/>
        <v>7.667638484</v>
      </c>
      <c r="AE860" s="418">
        <f t="shared" si="1722"/>
        <v>8.201892744</v>
      </c>
      <c r="AF860" s="418">
        <f t="shared" si="1722"/>
        <v>8.561643836</v>
      </c>
      <c r="AG860" s="418">
        <f t="shared" si="870"/>
        <v>8.955223881</v>
      </c>
      <c r="AH860" s="418">
        <f t="shared" si="871"/>
        <v>6.349206349</v>
      </c>
      <c r="AI860" s="419">
        <f t="shared" si="872"/>
        <v>6.779661017</v>
      </c>
      <c r="AJ860" s="420">
        <f t="shared" ref="AJ860:AT860" si="1723">IF(ISERROR((N860/O860-1)*100),"n/a",(N860/O860-1)*100)</f>
        <v>7.272727273</v>
      </c>
      <c r="AK860" s="419">
        <f t="shared" si="1723"/>
        <v>7.843137255</v>
      </c>
      <c r="AL860" s="419">
        <f t="shared" si="1723"/>
        <v>6.25</v>
      </c>
      <c r="AM860" s="419">
        <f t="shared" si="1723"/>
        <v>8.1568274</v>
      </c>
      <c r="AN860" s="419">
        <f t="shared" si="1723"/>
        <v>11.11667501</v>
      </c>
      <c r="AO860" s="419">
        <f t="shared" si="1723"/>
        <v>8.680272109</v>
      </c>
      <c r="AP860" s="419">
        <f t="shared" si="1723"/>
        <v>7.456140351</v>
      </c>
      <c r="AQ860" s="419">
        <f t="shared" si="1723"/>
        <v>6.046511628</v>
      </c>
      <c r="AR860" s="419">
        <f t="shared" si="1723"/>
        <v>6.541129832</v>
      </c>
      <c r="AS860" s="419">
        <f t="shared" si="1723"/>
        <v>7.416607523</v>
      </c>
      <c r="AT860" s="419">
        <f t="shared" si="1723"/>
        <v>10.3367267</v>
      </c>
      <c r="AU860" s="319">
        <f t="shared" si="9"/>
        <v>7.742150011</v>
      </c>
      <c r="AV860" s="320">
        <f t="shared" si="10"/>
        <v>1.313203432</v>
      </c>
    </row>
    <row r="861" ht="12.75" customHeight="1">
      <c r="A861" s="155" t="s">
        <v>1830</v>
      </c>
      <c r="B861" s="55" t="s">
        <v>1831</v>
      </c>
      <c r="C861" s="292">
        <v>0.9</v>
      </c>
      <c r="D861" s="324">
        <v>0.82</v>
      </c>
      <c r="E861" s="324">
        <v>0.75</v>
      </c>
      <c r="F861" s="292">
        <v>0.71</v>
      </c>
      <c r="G861" s="292">
        <v>0.66</v>
      </c>
      <c r="H861" s="292">
        <v>0.58</v>
      </c>
      <c r="I861" s="292">
        <v>0.5</v>
      </c>
      <c r="J861" s="412"/>
      <c r="K861" s="352">
        <v>0.44</v>
      </c>
      <c r="L861" s="352">
        <v>0.44</v>
      </c>
      <c r="M861" s="412"/>
      <c r="N861" s="325">
        <v>0.44</v>
      </c>
      <c r="O861" s="325">
        <v>0.44</v>
      </c>
      <c r="P861" s="324">
        <v>0.44</v>
      </c>
      <c r="Q861" s="324">
        <v>0.4</v>
      </c>
      <c r="R861" s="324">
        <v>0.36</v>
      </c>
      <c r="S861" s="324">
        <v>0.32</v>
      </c>
      <c r="T861" s="324">
        <v>0.28</v>
      </c>
      <c r="U861" s="325">
        <v>0.24</v>
      </c>
      <c r="V861" s="325">
        <v>0.24</v>
      </c>
      <c r="W861" s="325">
        <v>0.24</v>
      </c>
      <c r="X861" s="325">
        <v>0.268</v>
      </c>
      <c r="Y861" s="325">
        <v>0.352</v>
      </c>
      <c r="Z861" s="316">
        <f t="shared" si="3"/>
        <v>9.82</v>
      </c>
      <c r="AA861" s="317">
        <f t="shared" si="405"/>
        <v>9.756097561</v>
      </c>
      <c r="AB861" s="317">
        <f t="shared" ref="AB861:AF861" si="1724">IF(ISERROR((D861/E861-1)*100),"n/a",(D861/E861-1)*100)</f>
        <v>9.333333333</v>
      </c>
      <c r="AC861" s="418">
        <f t="shared" si="1724"/>
        <v>5.633802817</v>
      </c>
      <c r="AD861" s="418">
        <f t="shared" si="1724"/>
        <v>7.575757576</v>
      </c>
      <c r="AE861" s="418">
        <f t="shared" si="1724"/>
        <v>13.79310345</v>
      </c>
      <c r="AF861" s="418">
        <f t="shared" si="1724"/>
        <v>16</v>
      </c>
      <c r="AG861" s="418">
        <f t="shared" si="870"/>
        <v>13.63636364</v>
      </c>
      <c r="AH861" s="418">
        <f t="shared" si="871"/>
        <v>0</v>
      </c>
      <c r="AI861" s="419">
        <f t="shared" si="872"/>
        <v>0</v>
      </c>
      <c r="AJ861" s="420">
        <f t="shared" ref="AJ861:AT861" si="1725">IF(ISERROR((N861/O861-1)*100),"n/a",(N861/O861-1)*100)</f>
        <v>0</v>
      </c>
      <c r="AK861" s="419">
        <f t="shared" si="1725"/>
        <v>0</v>
      </c>
      <c r="AL861" s="419">
        <f t="shared" si="1725"/>
        <v>10</v>
      </c>
      <c r="AM861" s="419">
        <f t="shared" si="1725"/>
        <v>11.11111111</v>
      </c>
      <c r="AN861" s="419">
        <f t="shared" si="1725"/>
        <v>12.5</v>
      </c>
      <c r="AO861" s="419">
        <f t="shared" si="1725"/>
        <v>14.28571429</v>
      </c>
      <c r="AP861" s="419">
        <f t="shared" si="1725"/>
        <v>16.66666667</v>
      </c>
      <c r="AQ861" s="419">
        <f t="shared" si="1725"/>
        <v>0</v>
      </c>
      <c r="AR861" s="419">
        <f t="shared" si="1725"/>
        <v>0</v>
      </c>
      <c r="AS861" s="419">
        <f t="shared" si="1725"/>
        <v>-10.44776119</v>
      </c>
      <c r="AT861" s="419">
        <f t="shared" si="1725"/>
        <v>-23.86363636</v>
      </c>
      <c r="AU861" s="319">
        <f t="shared" si="9"/>
        <v>5.299027644</v>
      </c>
      <c r="AV861" s="320">
        <f t="shared" si="10"/>
        <v>9.953115564</v>
      </c>
    </row>
    <row r="862" ht="12.75" customHeight="1">
      <c r="A862" s="55" t="s">
        <v>2017</v>
      </c>
      <c r="B862" s="55" t="s">
        <v>2018</v>
      </c>
      <c r="C862" s="292">
        <v>0.8</v>
      </c>
      <c r="D862" s="324">
        <v>0.76</v>
      </c>
      <c r="E862" s="324">
        <v>0.7</v>
      </c>
      <c r="F862" s="324">
        <v>0.64</v>
      </c>
      <c r="G862" s="324">
        <v>0.62</v>
      </c>
      <c r="H862" s="325">
        <v>0.5</v>
      </c>
      <c r="I862" s="324">
        <v>0.5</v>
      </c>
      <c r="J862" s="324"/>
      <c r="K862" s="324">
        <v>0.425</v>
      </c>
      <c r="L862" s="324">
        <v>0.31</v>
      </c>
      <c r="M862" s="324"/>
      <c r="N862" s="324">
        <v>0.25</v>
      </c>
      <c r="O862" s="324">
        <v>0.06</v>
      </c>
      <c r="P862" s="325">
        <v>0.04</v>
      </c>
      <c r="Q862" s="324">
        <v>0.04</v>
      </c>
      <c r="R862" s="324">
        <v>0.01</v>
      </c>
      <c r="S862" s="325">
        <v>0.0</v>
      </c>
      <c r="T862" s="325">
        <v>0.0</v>
      </c>
      <c r="U862" s="325">
        <v>0.0</v>
      </c>
      <c r="V862" s="325">
        <v>0.0</v>
      </c>
      <c r="W862" s="325">
        <v>0.0</v>
      </c>
      <c r="X862" s="325">
        <v>0.0</v>
      </c>
      <c r="Y862" s="325">
        <v>0.0</v>
      </c>
      <c r="Z862" s="316">
        <f t="shared" si="3"/>
        <v>5.655</v>
      </c>
      <c r="AA862" s="317">
        <f t="shared" si="405"/>
        <v>5.263157895</v>
      </c>
      <c r="AB862" s="317">
        <f t="shared" ref="AB862:AF862" si="1726">IF(ISERROR((D862/E862-1)*100),"n/a",(D862/E862-1)*100)</f>
        <v>8.571428571</v>
      </c>
      <c r="AC862" s="418">
        <f t="shared" si="1726"/>
        <v>9.375</v>
      </c>
      <c r="AD862" s="418">
        <f t="shared" si="1726"/>
        <v>3.225806452</v>
      </c>
      <c r="AE862" s="418">
        <f t="shared" si="1726"/>
        <v>24</v>
      </c>
      <c r="AF862" s="418">
        <f t="shared" si="1726"/>
        <v>0</v>
      </c>
      <c r="AG862" s="418">
        <f t="shared" si="870"/>
        <v>17.64705882</v>
      </c>
      <c r="AH862" s="418">
        <f t="shared" si="871"/>
        <v>37.09677419</v>
      </c>
      <c r="AI862" s="419">
        <f t="shared" si="872"/>
        <v>24</v>
      </c>
      <c r="AJ862" s="420">
        <f t="shared" ref="AJ862:AT862" si="1727">IF(ISERROR((N862/O862-1)*100),"n/a",(N862/O862-1)*100)</f>
        <v>316.6666667</v>
      </c>
      <c r="AK862" s="419">
        <f t="shared" si="1727"/>
        <v>50</v>
      </c>
      <c r="AL862" s="419">
        <f t="shared" si="1727"/>
        <v>0</v>
      </c>
      <c r="AM862" s="419">
        <f t="shared" si="1727"/>
        <v>300</v>
      </c>
      <c r="AN862" s="419" t="str">
        <f t="shared" si="1727"/>
        <v>n/a</v>
      </c>
      <c r="AO862" s="419" t="str">
        <f t="shared" si="1727"/>
        <v>n/a</v>
      </c>
      <c r="AP862" s="419" t="str">
        <f t="shared" si="1727"/>
        <v>n/a</v>
      </c>
      <c r="AQ862" s="419" t="str">
        <f t="shared" si="1727"/>
        <v>n/a</v>
      </c>
      <c r="AR862" s="419" t="str">
        <f t="shared" si="1727"/>
        <v>n/a</v>
      </c>
      <c r="AS862" s="419" t="str">
        <f t="shared" si="1727"/>
        <v>n/a</v>
      </c>
      <c r="AT862" s="419" t="str">
        <f t="shared" si="1727"/>
        <v>n/a</v>
      </c>
      <c r="AU862" s="319">
        <f t="shared" si="9"/>
        <v>61.21891482</v>
      </c>
      <c r="AV862" s="320">
        <f t="shared" si="10"/>
        <v>110.715857</v>
      </c>
    </row>
    <row r="863" ht="12.75" customHeight="1">
      <c r="A863" s="220" t="s">
        <v>2019</v>
      </c>
      <c r="B863" s="55" t="s">
        <v>2020</v>
      </c>
      <c r="C863" s="292">
        <v>0.65</v>
      </c>
      <c r="D863" s="324">
        <v>0.57</v>
      </c>
      <c r="E863" s="324">
        <v>0.5</v>
      </c>
      <c r="F863" s="292">
        <v>0.44</v>
      </c>
      <c r="G863" s="292">
        <v>0.4</v>
      </c>
      <c r="H863" s="352">
        <v>0.32</v>
      </c>
      <c r="I863" s="352">
        <v>0.32</v>
      </c>
      <c r="J863" s="412"/>
      <c r="K863" s="292">
        <v>0.32</v>
      </c>
      <c r="L863" s="292">
        <v>0.28</v>
      </c>
      <c r="M863" s="412"/>
      <c r="N863" s="325">
        <v>0.24</v>
      </c>
      <c r="O863" s="324">
        <v>0.24</v>
      </c>
      <c r="P863" s="324">
        <v>0.21</v>
      </c>
      <c r="Q863" s="324">
        <v>0.22</v>
      </c>
      <c r="R863" s="325">
        <v>0.16666666666666666</v>
      </c>
      <c r="S863" s="324">
        <v>0.18333333333333335</v>
      </c>
      <c r="T863" s="325">
        <v>0.16</v>
      </c>
      <c r="U863" s="324">
        <v>0.16</v>
      </c>
      <c r="V863" s="325">
        <v>0.155</v>
      </c>
      <c r="W863" s="325">
        <v>0.155</v>
      </c>
      <c r="X863" s="325">
        <v>0.155</v>
      </c>
      <c r="Y863" s="325">
        <v>0.155</v>
      </c>
      <c r="Z863" s="316">
        <f t="shared" si="3"/>
        <v>6</v>
      </c>
      <c r="AA863" s="317">
        <f t="shared" si="405"/>
        <v>14.03508772</v>
      </c>
      <c r="AB863" s="317">
        <f t="shared" ref="AB863:AF863" si="1728">IF(ISERROR((D863/E863-1)*100),"n/a",(D863/E863-1)*100)</f>
        <v>14</v>
      </c>
      <c r="AC863" s="418">
        <f t="shared" si="1728"/>
        <v>13.63636364</v>
      </c>
      <c r="AD863" s="418">
        <f t="shared" si="1728"/>
        <v>10</v>
      </c>
      <c r="AE863" s="418">
        <f t="shared" si="1728"/>
        <v>25</v>
      </c>
      <c r="AF863" s="418">
        <f t="shared" si="1728"/>
        <v>0</v>
      </c>
      <c r="AG863" s="418">
        <f t="shared" si="870"/>
        <v>0</v>
      </c>
      <c r="AH863" s="418">
        <f t="shared" si="871"/>
        <v>14.28571429</v>
      </c>
      <c r="AI863" s="419">
        <f t="shared" si="872"/>
        <v>16.66666667</v>
      </c>
      <c r="AJ863" s="420">
        <f t="shared" ref="AJ863:AT863" si="1729">IF(ISERROR((N863/O863-1)*100),"n/a",(N863/O863-1)*100)</f>
        <v>0</v>
      </c>
      <c r="AK863" s="419">
        <f t="shared" si="1729"/>
        <v>14.28571429</v>
      </c>
      <c r="AL863" s="419">
        <f t="shared" si="1729"/>
        <v>-4.545454545</v>
      </c>
      <c r="AM863" s="419">
        <f t="shared" si="1729"/>
        <v>32</v>
      </c>
      <c r="AN863" s="419">
        <f t="shared" si="1729"/>
        <v>-9.090909091</v>
      </c>
      <c r="AO863" s="419">
        <f t="shared" si="1729"/>
        <v>14.58333333</v>
      </c>
      <c r="AP863" s="419">
        <f t="shared" si="1729"/>
        <v>0</v>
      </c>
      <c r="AQ863" s="419">
        <f t="shared" si="1729"/>
        <v>3.225806452</v>
      </c>
      <c r="AR863" s="419">
        <f t="shared" si="1729"/>
        <v>0</v>
      </c>
      <c r="AS863" s="419">
        <f t="shared" si="1729"/>
        <v>0</v>
      </c>
      <c r="AT863" s="419">
        <f t="shared" si="1729"/>
        <v>0</v>
      </c>
      <c r="AU863" s="319">
        <f t="shared" si="9"/>
        <v>7.904116137</v>
      </c>
      <c r="AV863" s="320">
        <f t="shared" si="10"/>
        <v>10.48999355</v>
      </c>
    </row>
    <row r="864" ht="12.75" customHeight="1">
      <c r="A864" s="55" t="s">
        <v>1456</v>
      </c>
      <c r="B864" s="55" t="s">
        <v>1457</v>
      </c>
      <c r="C864" s="292">
        <v>1.36</v>
      </c>
      <c r="D864" s="324">
        <v>1.32</v>
      </c>
      <c r="E864" s="324">
        <v>1.25</v>
      </c>
      <c r="F864" s="352">
        <v>1.24</v>
      </c>
      <c r="G864" s="292">
        <v>1.2</v>
      </c>
      <c r="H864" s="292">
        <v>1.02</v>
      </c>
      <c r="I864" s="292">
        <v>0.81</v>
      </c>
      <c r="J864" s="412"/>
      <c r="K864" s="292">
        <v>0.62</v>
      </c>
      <c r="L864" s="292">
        <v>0.6</v>
      </c>
      <c r="M864" s="412"/>
      <c r="N864" s="325">
        <v>0.10525999999999999</v>
      </c>
      <c r="O864" s="325">
        <v>0.22104</v>
      </c>
      <c r="P864" s="325">
        <v>0.88416</v>
      </c>
      <c r="Q864" s="324">
        <v>0.88416</v>
      </c>
      <c r="R864" s="324">
        <v>0.8104800000000001</v>
      </c>
      <c r="S864" s="324">
        <v>0.69996</v>
      </c>
      <c r="T864" s="325">
        <v>0.5894400000000001</v>
      </c>
      <c r="U864" s="325">
        <v>0.5894400000000001</v>
      </c>
      <c r="V864" s="325">
        <v>0.5894400000000001</v>
      </c>
      <c r="W864" s="325">
        <v>0.5894400000000001</v>
      </c>
      <c r="X864" s="325">
        <v>0.5894400000000001</v>
      </c>
      <c r="Y864" s="325">
        <v>0.5894400000000001</v>
      </c>
      <c r="Z864" s="316">
        <f t="shared" si="3"/>
        <v>16.5617</v>
      </c>
      <c r="AA864" s="317">
        <f t="shared" si="405"/>
        <v>3.03030303</v>
      </c>
      <c r="AB864" s="317">
        <f t="shared" ref="AB864:AF864" si="1730">IF(ISERROR((D864/E864-1)*100),"n/a",(D864/E864-1)*100)</f>
        <v>5.6</v>
      </c>
      <c r="AC864" s="418">
        <f t="shared" si="1730"/>
        <v>0.8064516129</v>
      </c>
      <c r="AD864" s="418">
        <f t="shared" si="1730"/>
        <v>3.333333333</v>
      </c>
      <c r="AE864" s="418">
        <f t="shared" si="1730"/>
        <v>17.64705882</v>
      </c>
      <c r="AF864" s="418">
        <f t="shared" si="1730"/>
        <v>25.92592593</v>
      </c>
      <c r="AG864" s="418">
        <f t="shared" si="870"/>
        <v>30.64516129</v>
      </c>
      <c r="AH864" s="418">
        <f t="shared" si="871"/>
        <v>3.333333333</v>
      </c>
      <c r="AI864" s="419">
        <f t="shared" si="872"/>
        <v>470.0171005</v>
      </c>
      <c r="AJ864" s="420">
        <f t="shared" ref="AJ864:AT864" si="1731">IF(ISERROR((N864/O864-1)*100),"n/a",(N864/O864-1)*100)</f>
        <v>-52.37965979</v>
      </c>
      <c r="AK864" s="419">
        <f t="shared" si="1731"/>
        <v>-75</v>
      </c>
      <c r="AL864" s="419">
        <f t="shared" si="1731"/>
        <v>0</v>
      </c>
      <c r="AM864" s="419">
        <f t="shared" si="1731"/>
        <v>9.090909091</v>
      </c>
      <c r="AN864" s="419">
        <f t="shared" si="1731"/>
        <v>15.78947368</v>
      </c>
      <c r="AO864" s="419">
        <f t="shared" si="1731"/>
        <v>18.75</v>
      </c>
      <c r="AP864" s="419">
        <f t="shared" si="1731"/>
        <v>0</v>
      </c>
      <c r="AQ864" s="419">
        <f t="shared" si="1731"/>
        <v>0</v>
      </c>
      <c r="AR864" s="419">
        <f t="shared" si="1731"/>
        <v>0</v>
      </c>
      <c r="AS864" s="419">
        <f t="shared" si="1731"/>
        <v>0</v>
      </c>
      <c r="AT864" s="419">
        <f t="shared" si="1731"/>
        <v>0</v>
      </c>
      <c r="AU864" s="319">
        <f t="shared" si="9"/>
        <v>23.82946954</v>
      </c>
      <c r="AV864" s="320">
        <f t="shared" si="10"/>
        <v>107.7515318</v>
      </c>
    </row>
    <row r="865" ht="12.75" customHeight="1">
      <c r="A865" s="220" t="s">
        <v>1191</v>
      </c>
      <c r="B865" s="55" t="s">
        <v>1192</v>
      </c>
      <c r="C865" s="292">
        <v>1.8</v>
      </c>
      <c r="D865" s="324">
        <v>1.89</v>
      </c>
      <c r="E865" s="324">
        <v>2.32</v>
      </c>
      <c r="F865" s="292">
        <v>2.0</v>
      </c>
      <c r="G865" s="292">
        <v>1.68</v>
      </c>
      <c r="H865" s="292">
        <v>1.4</v>
      </c>
      <c r="I865" s="292">
        <v>1.16</v>
      </c>
      <c r="J865" s="412"/>
      <c r="K865" s="292">
        <v>0.92</v>
      </c>
      <c r="L865" s="292">
        <v>0.6</v>
      </c>
      <c r="M865" s="412"/>
      <c r="N865" s="324">
        <v>0.48</v>
      </c>
      <c r="O865" s="325">
        <v>0.16</v>
      </c>
      <c r="P865" s="324">
        <v>0.16</v>
      </c>
      <c r="Q865" s="325">
        <v>0.08</v>
      </c>
      <c r="R865" s="325">
        <v>0.0</v>
      </c>
      <c r="S865" s="325">
        <v>0.0</v>
      </c>
      <c r="T865" s="325">
        <v>0.0</v>
      </c>
      <c r="U865" s="325">
        <v>0.0</v>
      </c>
      <c r="V865" s="325">
        <v>0.0</v>
      </c>
      <c r="W865" s="325">
        <v>0.0</v>
      </c>
      <c r="X865" s="325">
        <v>0.0</v>
      </c>
      <c r="Y865" s="325">
        <v>0.0</v>
      </c>
      <c r="Z865" s="316">
        <f t="shared" si="3"/>
        <v>14.65</v>
      </c>
      <c r="AA865" s="317">
        <f t="shared" si="405"/>
        <v>-4.761904762</v>
      </c>
      <c r="AB865" s="317">
        <f t="shared" ref="AB865:AF865" si="1732">IF(ISERROR((D865/E865-1)*100),"n/a",(D865/E865-1)*100)</f>
        <v>-18.53448276</v>
      </c>
      <c r="AC865" s="418">
        <f t="shared" si="1732"/>
        <v>16</v>
      </c>
      <c r="AD865" s="418">
        <f t="shared" si="1732"/>
        <v>19.04761905</v>
      </c>
      <c r="AE865" s="418">
        <f t="shared" si="1732"/>
        <v>20</v>
      </c>
      <c r="AF865" s="418">
        <f t="shared" si="1732"/>
        <v>20.68965517</v>
      </c>
      <c r="AG865" s="418">
        <f t="shared" si="870"/>
        <v>26.08695652</v>
      </c>
      <c r="AH865" s="418">
        <f t="shared" si="871"/>
        <v>53.33333333</v>
      </c>
      <c r="AI865" s="419">
        <f t="shared" si="872"/>
        <v>25</v>
      </c>
      <c r="AJ865" s="420">
        <f t="shared" ref="AJ865:AT865" si="1733">IF(ISERROR((N865/O865-1)*100),"n/a",(N865/O865-1)*100)</f>
        <v>200</v>
      </c>
      <c r="AK865" s="419">
        <f t="shared" si="1733"/>
        <v>0</v>
      </c>
      <c r="AL865" s="419">
        <f t="shared" si="1733"/>
        <v>100</v>
      </c>
      <c r="AM865" s="419" t="str">
        <f t="shared" si="1733"/>
        <v>n/a</v>
      </c>
      <c r="AN865" s="419" t="str">
        <f t="shared" si="1733"/>
        <v>n/a</v>
      </c>
      <c r="AO865" s="419" t="str">
        <f t="shared" si="1733"/>
        <v>n/a</v>
      </c>
      <c r="AP865" s="419" t="str">
        <f t="shared" si="1733"/>
        <v>n/a</v>
      </c>
      <c r="AQ865" s="419" t="str">
        <f t="shared" si="1733"/>
        <v>n/a</v>
      </c>
      <c r="AR865" s="419" t="str">
        <f t="shared" si="1733"/>
        <v>n/a</v>
      </c>
      <c r="AS865" s="419" t="str">
        <f t="shared" si="1733"/>
        <v>n/a</v>
      </c>
      <c r="AT865" s="419" t="str">
        <f t="shared" si="1733"/>
        <v>n/a</v>
      </c>
      <c r="AU865" s="319">
        <f t="shared" si="9"/>
        <v>38.07176471</v>
      </c>
      <c r="AV865" s="320">
        <f t="shared" si="10"/>
        <v>59.21420202</v>
      </c>
    </row>
    <row r="866" ht="12.75" customHeight="1">
      <c r="A866" s="55" t="s">
        <v>1194</v>
      </c>
      <c r="B866" s="55" t="s">
        <v>1195</v>
      </c>
      <c r="C866" s="292">
        <v>1.595</v>
      </c>
      <c r="D866" s="324">
        <v>1.5</v>
      </c>
      <c r="E866" s="324">
        <v>1.4200000000000002</v>
      </c>
      <c r="F866" s="292">
        <v>1.34</v>
      </c>
      <c r="G866" s="292">
        <v>1.26</v>
      </c>
      <c r="H866" s="292">
        <v>1.18</v>
      </c>
      <c r="I866" s="292">
        <v>1.1</v>
      </c>
      <c r="J866" s="412"/>
      <c r="K866" s="292">
        <v>1.06</v>
      </c>
      <c r="L866" s="292">
        <v>1.025</v>
      </c>
      <c r="M866" s="412"/>
      <c r="N866" s="324">
        <v>0.995</v>
      </c>
      <c r="O866" s="324">
        <v>0.965</v>
      </c>
      <c r="P866" s="324">
        <v>0.935</v>
      </c>
      <c r="Q866" s="324">
        <v>0.905</v>
      </c>
      <c r="R866" s="324">
        <v>0.875</v>
      </c>
      <c r="S866" s="324">
        <v>0.845</v>
      </c>
      <c r="T866" s="324">
        <v>0.79</v>
      </c>
      <c r="U866" s="325">
        <v>0.75</v>
      </c>
      <c r="V866" s="325">
        <v>1.3125</v>
      </c>
      <c r="W866" s="324">
        <v>1.5</v>
      </c>
      <c r="X866" s="325">
        <v>1.3105</v>
      </c>
      <c r="Y866" s="324">
        <v>1.44</v>
      </c>
      <c r="Z866" s="316">
        <f t="shared" si="3"/>
        <v>24.103</v>
      </c>
      <c r="AA866" s="317">
        <f t="shared" si="405"/>
        <v>6.333333333</v>
      </c>
      <c r="AB866" s="317">
        <f t="shared" ref="AB866:AF866" si="1734">IF(ISERROR((D866/E866-1)*100),"n/a",(D866/E866-1)*100)</f>
        <v>5.633802817</v>
      </c>
      <c r="AC866" s="418">
        <f t="shared" si="1734"/>
        <v>5.970149254</v>
      </c>
      <c r="AD866" s="418">
        <f t="shared" si="1734"/>
        <v>6.349206349</v>
      </c>
      <c r="AE866" s="418">
        <f t="shared" si="1734"/>
        <v>6.779661017</v>
      </c>
      <c r="AF866" s="418">
        <f t="shared" si="1734"/>
        <v>7.272727273</v>
      </c>
      <c r="AG866" s="418">
        <f t="shared" si="870"/>
        <v>3.773584906</v>
      </c>
      <c r="AH866" s="418">
        <f t="shared" si="871"/>
        <v>3.414634146</v>
      </c>
      <c r="AI866" s="419">
        <f t="shared" si="872"/>
        <v>3.015075377</v>
      </c>
      <c r="AJ866" s="420">
        <f t="shared" ref="AJ866:AT866" si="1735">IF(ISERROR((N866/O866-1)*100),"n/a",(N866/O866-1)*100)</f>
        <v>3.10880829</v>
      </c>
      <c r="AK866" s="419">
        <f t="shared" si="1735"/>
        <v>3.20855615</v>
      </c>
      <c r="AL866" s="419">
        <f t="shared" si="1735"/>
        <v>3.314917127</v>
      </c>
      <c r="AM866" s="419">
        <f t="shared" si="1735"/>
        <v>3.428571429</v>
      </c>
      <c r="AN866" s="419">
        <f t="shared" si="1735"/>
        <v>3.550295858</v>
      </c>
      <c r="AO866" s="419">
        <f t="shared" si="1735"/>
        <v>6.962025316</v>
      </c>
      <c r="AP866" s="419">
        <f t="shared" si="1735"/>
        <v>5.333333333</v>
      </c>
      <c r="AQ866" s="419">
        <f t="shared" si="1735"/>
        <v>-42.85714286</v>
      </c>
      <c r="AR866" s="419">
        <f t="shared" si="1735"/>
        <v>-12.5</v>
      </c>
      <c r="AS866" s="419">
        <f t="shared" si="1735"/>
        <v>14.46012972</v>
      </c>
      <c r="AT866" s="419">
        <f t="shared" si="1735"/>
        <v>-8.993055556</v>
      </c>
      <c r="AU866" s="319">
        <f t="shared" si="9"/>
        <v>1.377930664</v>
      </c>
      <c r="AV866" s="320">
        <f t="shared" si="10"/>
        <v>11.82961502</v>
      </c>
    </row>
    <row r="867" ht="12.75" customHeight="1">
      <c r="A867" s="55" t="s">
        <v>1196</v>
      </c>
      <c r="B867" s="55" t="s">
        <v>1197</v>
      </c>
      <c r="C867" s="292">
        <v>1.47</v>
      </c>
      <c r="D867" s="324">
        <v>1.43</v>
      </c>
      <c r="E867" s="324">
        <v>1.38</v>
      </c>
      <c r="F867" s="292">
        <v>1.3</v>
      </c>
      <c r="G867" s="292">
        <v>1.22</v>
      </c>
      <c r="H867" s="292">
        <v>1.08</v>
      </c>
      <c r="I867" s="292">
        <v>0.97</v>
      </c>
      <c r="J867" s="412"/>
      <c r="K867" s="292">
        <v>0.85</v>
      </c>
      <c r="L867" s="292">
        <v>0.73</v>
      </c>
      <c r="M867" s="412"/>
      <c r="N867" s="325">
        <v>0.64</v>
      </c>
      <c r="O867" s="324">
        <v>0.58</v>
      </c>
      <c r="P867" s="324">
        <v>0.54</v>
      </c>
      <c r="Q867" s="324">
        <v>0.45</v>
      </c>
      <c r="R867" s="324">
        <v>0.34</v>
      </c>
      <c r="S867" s="324">
        <v>0.26</v>
      </c>
      <c r="T867" s="324">
        <v>0.15</v>
      </c>
      <c r="U867" s="325">
        <v>0.0</v>
      </c>
      <c r="V867" s="325">
        <v>0.0</v>
      </c>
      <c r="W867" s="325">
        <v>0.0</v>
      </c>
      <c r="X867" s="325">
        <v>0.0</v>
      </c>
      <c r="Y867" s="325">
        <v>0.0</v>
      </c>
      <c r="Z867" s="316">
        <f t="shared" si="3"/>
        <v>13.39</v>
      </c>
      <c r="AA867" s="317">
        <f t="shared" si="405"/>
        <v>2.797202797</v>
      </c>
      <c r="AB867" s="317">
        <f t="shared" ref="AB867:AF867" si="1736">IF(ISERROR((D867/E867-1)*100),"n/a",(D867/E867-1)*100)</f>
        <v>3.623188406</v>
      </c>
      <c r="AC867" s="418">
        <f t="shared" si="1736"/>
        <v>6.153846154</v>
      </c>
      <c r="AD867" s="418">
        <f t="shared" si="1736"/>
        <v>6.557377049</v>
      </c>
      <c r="AE867" s="418">
        <f t="shared" si="1736"/>
        <v>12.96296296</v>
      </c>
      <c r="AF867" s="418">
        <f t="shared" si="1736"/>
        <v>11.34020619</v>
      </c>
      <c r="AG867" s="418">
        <f t="shared" si="870"/>
        <v>14.11764706</v>
      </c>
      <c r="AH867" s="418">
        <f t="shared" si="871"/>
        <v>16.43835616</v>
      </c>
      <c r="AI867" s="419">
        <f t="shared" si="872"/>
        <v>14.0625</v>
      </c>
      <c r="AJ867" s="420">
        <f t="shared" ref="AJ867:AT867" si="1737">IF(ISERROR((N867/O867-1)*100),"n/a",(N867/O867-1)*100)</f>
        <v>10.34482759</v>
      </c>
      <c r="AK867" s="419">
        <f t="shared" si="1737"/>
        <v>7.407407407</v>
      </c>
      <c r="AL867" s="419">
        <f t="shared" si="1737"/>
        <v>20</v>
      </c>
      <c r="AM867" s="419">
        <f t="shared" si="1737"/>
        <v>32.35294118</v>
      </c>
      <c r="AN867" s="419">
        <f t="shared" si="1737"/>
        <v>30.76923077</v>
      </c>
      <c r="AO867" s="419">
        <f t="shared" si="1737"/>
        <v>73.33333333</v>
      </c>
      <c r="AP867" s="419" t="str">
        <f t="shared" si="1737"/>
        <v>n/a</v>
      </c>
      <c r="AQ867" s="419" t="str">
        <f t="shared" si="1737"/>
        <v>n/a</v>
      </c>
      <c r="AR867" s="419" t="str">
        <f t="shared" si="1737"/>
        <v>n/a</v>
      </c>
      <c r="AS867" s="419" t="str">
        <f t="shared" si="1737"/>
        <v>n/a</v>
      </c>
      <c r="AT867" s="419" t="str">
        <f t="shared" si="1737"/>
        <v>n/a</v>
      </c>
      <c r="AU867" s="319">
        <f t="shared" si="9"/>
        <v>17.48406847</v>
      </c>
      <c r="AV867" s="320">
        <f t="shared" si="10"/>
        <v>17.75522557</v>
      </c>
    </row>
    <row r="868" ht="12.75" customHeight="1">
      <c r="A868" s="55" t="s">
        <v>525</v>
      </c>
      <c r="B868" s="55" t="s">
        <v>526</v>
      </c>
      <c r="C868" s="292">
        <v>3.43</v>
      </c>
      <c r="D868" s="324">
        <v>3.23</v>
      </c>
      <c r="E868" s="324">
        <v>3.06</v>
      </c>
      <c r="F868" s="292">
        <v>2.98</v>
      </c>
      <c r="G868" s="292">
        <v>2.88</v>
      </c>
      <c r="H868" s="292">
        <v>2.7</v>
      </c>
      <c r="I868" s="292">
        <v>2.46</v>
      </c>
      <c r="J868" s="412"/>
      <c r="K868" s="292">
        <v>2.18</v>
      </c>
      <c r="L868" s="292">
        <v>1.85</v>
      </c>
      <c r="M868" s="412"/>
      <c r="N868" s="324">
        <v>1.74</v>
      </c>
      <c r="O868" s="324">
        <v>1.66</v>
      </c>
      <c r="P868" s="324">
        <v>1.55</v>
      </c>
      <c r="Q868" s="324">
        <v>1.37</v>
      </c>
      <c r="R868" s="324">
        <v>1.28</v>
      </c>
      <c r="S868" s="324">
        <v>1.14</v>
      </c>
      <c r="T868" s="324">
        <v>1.06</v>
      </c>
      <c r="U868" s="324">
        <v>0.98</v>
      </c>
      <c r="V868" s="325">
        <v>0.92</v>
      </c>
      <c r="W868" s="324">
        <v>0.91</v>
      </c>
      <c r="X868" s="325">
        <v>0.88</v>
      </c>
      <c r="Y868" s="324">
        <v>0.835</v>
      </c>
      <c r="Z868" s="316">
        <f t="shared" si="3"/>
        <v>39.095</v>
      </c>
      <c r="AA868" s="317">
        <f t="shared" si="405"/>
        <v>6.191950464</v>
      </c>
      <c r="AB868" s="317">
        <f t="shared" ref="AB868:AF868" si="1738">IF(ISERROR((D868/E868-1)*100),"n/a",(D868/E868-1)*100)</f>
        <v>5.555555556</v>
      </c>
      <c r="AC868" s="418">
        <f t="shared" si="1738"/>
        <v>2.684563758</v>
      </c>
      <c r="AD868" s="418">
        <f t="shared" si="1738"/>
        <v>3.472222222</v>
      </c>
      <c r="AE868" s="418">
        <f t="shared" si="1738"/>
        <v>6.666666667</v>
      </c>
      <c r="AF868" s="418">
        <f t="shared" si="1738"/>
        <v>9.756097561</v>
      </c>
      <c r="AG868" s="418">
        <f t="shared" si="870"/>
        <v>12.8440367</v>
      </c>
      <c r="AH868" s="418">
        <f t="shared" si="871"/>
        <v>17.83783784</v>
      </c>
      <c r="AI868" s="419">
        <f t="shared" si="872"/>
        <v>6.32183908</v>
      </c>
      <c r="AJ868" s="420">
        <f t="shared" ref="AJ868:AT868" si="1739">IF(ISERROR((N868/O868-1)*100),"n/a",(N868/O868-1)*100)</f>
        <v>4.819277108</v>
      </c>
      <c r="AK868" s="419">
        <f t="shared" si="1739"/>
        <v>7.096774194</v>
      </c>
      <c r="AL868" s="419">
        <f t="shared" si="1739"/>
        <v>13.13868613</v>
      </c>
      <c r="AM868" s="419">
        <f t="shared" si="1739"/>
        <v>7.03125</v>
      </c>
      <c r="AN868" s="419">
        <f t="shared" si="1739"/>
        <v>12.28070175</v>
      </c>
      <c r="AO868" s="419">
        <f t="shared" si="1739"/>
        <v>7.547169811</v>
      </c>
      <c r="AP868" s="419">
        <f t="shared" si="1739"/>
        <v>8.163265306</v>
      </c>
      <c r="AQ868" s="419">
        <f t="shared" si="1739"/>
        <v>6.52173913</v>
      </c>
      <c r="AR868" s="419">
        <f t="shared" si="1739"/>
        <v>1.098901099</v>
      </c>
      <c r="AS868" s="419">
        <f t="shared" si="1739"/>
        <v>3.409090909</v>
      </c>
      <c r="AT868" s="419">
        <f t="shared" si="1739"/>
        <v>5.389221557</v>
      </c>
      <c r="AU868" s="319">
        <f t="shared" si="9"/>
        <v>7.391342342</v>
      </c>
      <c r="AV868" s="320">
        <f t="shared" si="10"/>
        <v>4.05911492</v>
      </c>
    </row>
    <row r="869" ht="12.75" customHeight="1">
      <c r="A869" s="155" t="s">
        <v>1660</v>
      </c>
      <c r="B869" s="55" t="s">
        <v>1661</v>
      </c>
      <c r="C869" s="292">
        <v>0.375</v>
      </c>
      <c r="D869" s="325">
        <v>0.35</v>
      </c>
      <c r="E869" s="324">
        <v>0.33999999999999997</v>
      </c>
      <c r="F869" s="292">
        <v>0.305</v>
      </c>
      <c r="G869" s="292">
        <v>0.28375</v>
      </c>
      <c r="H869" s="292">
        <v>0.26125</v>
      </c>
      <c r="I869" s="292">
        <v>0.2425</v>
      </c>
      <c r="J869" s="412"/>
      <c r="K869" s="292">
        <v>0.22</v>
      </c>
      <c r="L869" s="352">
        <v>0.2</v>
      </c>
      <c r="M869" s="412"/>
      <c r="N869" s="325">
        <v>0.2</v>
      </c>
      <c r="O869" s="324">
        <v>0.2</v>
      </c>
      <c r="P869" s="324">
        <v>0.18</v>
      </c>
      <c r="Q869" s="325">
        <v>0.16</v>
      </c>
      <c r="R869" s="324">
        <v>0.245</v>
      </c>
      <c r="S869" s="324">
        <v>0.24</v>
      </c>
      <c r="T869" s="324">
        <v>0.21</v>
      </c>
      <c r="U869" s="325">
        <v>0.184</v>
      </c>
      <c r="V869" s="325">
        <v>0.2067</v>
      </c>
      <c r="W869" s="324">
        <v>0.2748</v>
      </c>
      <c r="X869" s="324">
        <v>0.25</v>
      </c>
      <c r="Y869" s="324">
        <v>0.2248</v>
      </c>
      <c r="Z869" s="316">
        <f t="shared" si="3"/>
        <v>5.1528</v>
      </c>
      <c r="AA869" s="317">
        <f t="shared" si="405"/>
        <v>7.142857143</v>
      </c>
      <c r="AB869" s="317">
        <f t="shared" ref="AB869:AF869" si="1740">IF(ISERROR((D869/E869-1)*100),"n/a",(D869/E869-1)*100)</f>
        <v>2.941176471</v>
      </c>
      <c r="AC869" s="418">
        <f t="shared" si="1740"/>
        <v>11.47540984</v>
      </c>
      <c r="AD869" s="418">
        <f t="shared" si="1740"/>
        <v>7.488986784</v>
      </c>
      <c r="AE869" s="418">
        <f t="shared" si="1740"/>
        <v>8.612440191</v>
      </c>
      <c r="AF869" s="418">
        <f t="shared" si="1740"/>
        <v>7.731958763</v>
      </c>
      <c r="AG869" s="418">
        <f t="shared" si="870"/>
        <v>10.22727273</v>
      </c>
      <c r="AH869" s="418">
        <f t="shared" si="871"/>
        <v>10</v>
      </c>
      <c r="AI869" s="419">
        <f t="shared" si="872"/>
        <v>0</v>
      </c>
      <c r="AJ869" s="420">
        <f t="shared" ref="AJ869:AT869" si="1741">IF(ISERROR((N869/O869-1)*100),"n/a",(N869/O869-1)*100)</f>
        <v>0</v>
      </c>
      <c r="AK869" s="419">
        <f t="shared" si="1741"/>
        <v>11.11111111</v>
      </c>
      <c r="AL869" s="419">
        <f t="shared" si="1741"/>
        <v>12.5</v>
      </c>
      <c r="AM869" s="419">
        <f t="shared" si="1741"/>
        <v>-34.69387755</v>
      </c>
      <c r="AN869" s="419">
        <f t="shared" si="1741"/>
        <v>2.083333333</v>
      </c>
      <c r="AO869" s="419">
        <f t="shared" si="1741"/>
        <v>14.28571429</v>
      </c>
      <c r="AP869" s="419">
        <f t="shared" si="1741"/>
        <v>14.13043478</v>
      </c>
      <c r="AQ869" s="419">
        <f t="shared" si="1741"/>
        <v>-10.98209966</v>
      </c>
      <c r="AR869" s="419">
        <f t="shared" si="1741"/>
        <v>-24.78165939</v>
      </c>
      <c r="AS869" s="419">
        <f t="shared" si="1741"/>
        <v>9.92</v>
      </c>
      <c r="AT869" s="419">
        <f t="shared" si="1741"/>
        <v>11.20996441</v>
      </c>
      <c r="AU869" s="319">
        <f t="shared" si="9"/>
        <v>3.520151162</v>
      </c>
      <c r="AV869" s="320">
        <f t="shared" si="10"/>
        <v>12.95424316</v>
      </c>
    </row>
    <row r="870" ht="12.75" customHeight="1">
      <c r="A870" s="220" t="s">
        <v>1198</v>
      </c>
      <c r="B870" s="55" t="s">
        <v>1199</v>
      </c>
      <c r="C870" s="292">
        <v>0.96</v>
      </c>
      <c r="D870" s="324">
        <v>0.84</v>
      </c>
      <c r="E870" s="324">
        <v>0.72</v>
      </c>
      <c r="F870" s="292">
        <v>0.6196</v>
      </c>
      <c r="G870" s="292">
        <v>0.5632</v>
      </c>
      <c r="H870" s="292">
        <v>0.512</v>
      </c>
      <c r="I870" s="292">
        <v>0.464</v>
      </c>
      <c r="J870" s="412"/>
      <c r="K870" s="292">
        <v>0.404</v>
      </c>
      <c r="L870" s="292">
        <v>0.101</v>
      </c>
      <c r="M870" s="412"/>
      <c r="N870" s="325">
        <v>0.0</v>
      </c>
      <c r="O870" s="325">
        <v>0.0</v>
      </c>
      <c r="P870" s="325">
        <v>0.0</v>
      </c>
      <c r="Q870" s="325">
        <v>0.0</v>
      </c>
      <c r="R870" s="325">
        <v>0.0</v>
      </c>
      <c r="S870" s="325">
        <v>0.0</v>
      </c>
      <c r="T870" s="325">
        <v>0.0</v>
      </c>
      <c r="U870" s="325">
        <v>0.0</v>
      </c>
      <c r="V870" s="325">
        <v>0.0</v>
      </c>
      <c r="W870" s="325">
        <v>0.0</v>
      </c>
      <c r="X870" s="325">
        <v>0.0</v>
      </c>
      <c r="Y870" s="325">
        <v>0.0</v>
      </c>
      <c r="Z870" s="316">
        <f t="shared" si="3"/>
        <v>5.1838</v>
      </c>
      <c r="AA870" s="317">
        <f t="shared" si="405"/>
        <v>14.28571429</v>
      </c>
      <c r="AB870" s="317">
        <f t="shared" ref="AB870:AF870" si="1742">IF(ISERROR((D870/E870-1)*100),"n/a",(D870/E870-1)*100)</f>
        <v>16.66666667</v>
      </c>
      <c r="AC870" s="418">
        <f t="shared" si="1742"/>
        <v>16.20400258</v>
      </c>
      <c r="AD870" s="418">
        <f t="shared" si="1742"/>
        <v>10.01420455</v>
      </c>
      <c r="AE870" s="418">
        <f t="shared" si="1742"/>
        <v>10</v>
      </c>
      <c r="AF870" s="418">
        <f t="shared" si="1742"/>
        <v>10.34482759</v>
      </c>
      <c r="AG870" s="418">
        <f t="shared" si="870"/>
        <v>14.85148515</v>
      </c>
      <c r="AH870" s="418">
        <f t="shared" si="871"/>
        <v>300</v>
      </c>
      <c r="AI870" s="419" t="str">
        <f t="shared" si="872"/>
        <v>n/a</v>
      </c>
      <c r="AJ870" s="420" t="str">
        <f t="shared" ref="AJ870:AT870" si="1743">IF(ISERROR((N870/O870-1)*100),"n/a",(N870/O870-1)*100)</f>
        <v>n/a</v>
      </c>
      <c r="AK870" s="419" t="str">
        <f t="shared" si="1743"/>
        <v>n/a</v>
      </c>
      <c r="AL870" s="419" t="str">
        <f t="shared" si="1743"/>
        <v>n/a</v>
      </c>
      <c r="AM870" s="419" t="str">
        <f t="shared" si="1743"/>
        <v>n/a</v>
      </c>
      <c r="AN870" s="419" t="str">
        <f t="shared" si="1743"/>
        <v>n/a</v>
      </c>
      <c r="AO870" s="419" t="str">
        <f t="shared" si="1743"/>
        <v>n/a</v>
      </c>
      <c r="AP870" s="419" t="str">
        <f t="shared" si="1743"/>
        <v>n/a</v>
      </c>
      <c r="AQ870" s="419" t="str">
        <f t="shared" si="1743"/>
        <v>n/a</v>
      </c>
      <c r="AR870" s="419" t="str">
        <f t="shared" si="1743"/>
        <v>n/a</v>
      </c>
      <c r="AS870" s="419" t="str">
        <f t="shared" si="1743"/>
        <v>n/a</v>
      </c>
      <c r="AT870" s="419" t="str">
        <f t="shared" si="1743"/>
        <v>n/a</v>
      </c>
      <c r="AU870" s="319">
        <f t="shared" si="9"/>
        <v>49.0458626</v>
      </c>
      <c r="AV870" s="320">
        <f t="shared" si="10"/>
        <v>101.4384559</v>
      </c>
    </row>
    <row r="871" ht="12.75" customHeight="1">
      <c r="A871" s="155" t="s">
        <v>1200</v>
      </c>
      <c r="B871" s="55" t="s">
        <v>1201</v>
      </c>
      <c r="C871" s="292">
        <v>0.6932</v>
      </c>
      <c r="D871" s="324">
        <v>0.6664</v>
      </c>
      <c r="E871" s="324">
        <v>0.6408</v>
      </c>
      <c r="F871" s="292">
        <v>0.622</v>
      </c>
      <c r="G871" s="292">
        <v>0.598</v>
      </c>
      <c r="H871" s="292">
        <v>0.5724</v>
      </c>
      <c r="I871" s="292">
        <v>0.5532</v>
      </c>
      <c r="J871" s="412"/>
      <c r="K871" s="292">
        <v>0.5344</v>
      </c>
      <c r="L871" s="292">
        <v>0.524</v>
      </c>
      <c r="M871" s="292"/>
      <c r="N871" s="324">
        <v>0.512</v>
      </c>
      <c r="O871" s="324">
        <v>0.504</v>
      </c>
      <c r="P871" s="324">
        <v>0.484</v>
      </c>
      <c r="Q871" s="324">
        <v>0.472</v>
      </c>
      <c r="R871" s="324">
        <v>0.448</v>
      </c>
      <c r="S871" s="324">
        <v>0.416</v>
      </c>
      <c r="T871" s="324">
        <v>0.38667</v>
      </c>
      <c r="U871" s="324">
        <v>0.36</v>
      </c>
      <c r="V871" s="324">
        <v>0.34667</v>
      </c>
      <c r="W871" s="324">
        <v>0.33333</v>
      </c>
      <c r="X871" s="324">
        <v>0.32</v>
      </c>
      <c r="Y871" s="324">
        <v>0.30667</v>
      </c>
      <c r="Z871" s="316">
        <f t="shared" si="3"/>
        <v>10.29374</v>
      </c>
      <c r="AA871" s="317">
        <f t="shared" si="405"/>
        <v>4.021608643</v>
      </c>
      <c r="AB871" s="317">
        <f t="shared" ref="AB871:AF871" si="1744">IF(ISERROR((D871/E871-1)*100),"n/a",(D871/E871-1)*100)</f>
        <v>3.995006242</v>
      </c>
      <c r="AC871" s="418">
        <f t="shared" si="1744"/>
        <v>3.022508039</v>
      </c>
      <c r="AD871" s="418">
        <f t="shared" si="1744"/>
        <v>4.013377926</v>
      </c>
      <c r="AE871" s="418">
        <f t="shared" si="1744"/>
        <v>4.472396925</v>
      </c>
      <c r="AF871" s="418">
        <f t="shared" si="1744"/>
        <v>3.470715835</v>
      </c>
      <c r="AG871" s="418">
        <f t="shared" si="870"/>
        <v>3.517964072</v>
      </c>
      <c r="AH871" s="418">
        <f t="shared" si="871"/>
        <v>1.984732824</v>
      </c>
      <c r="AI871" s="419">
        <f t="shared" si="872"/>
        <v>2.34375</v>
      </c>
      <c r="AJ871" s="420">
        <f t="shared" ref="AJ871:AT871" si="1745">IF(ISERROR((N871/O871-1)*100),"n/a",(N871/O871-1)*100)</f>
        <v>1.587301587</v>
      </c>
      <c r="AK871" s="419">
        <f t="shared" si="1745"/>
        <v>4.132231405</v>
      </c>
      <c r="AL871" s="419">
        <f t="shared" si="1745"/>
        <v>2.542372881</v>
      </c>
      <c r="AM871" s="419">
        <f t="shared" si="1745"/>
        <v>5.357142857</v>
      </c>
      <c r="AN871" s="419">
        <f t="shared" si="1745"/>
        <v>7.692307692</v>
      </c>
      <c r="AO871" s="419">
        <f t="shared" si="1745"/>
        <v>7.585279437</v>
      </c>
      <c r="AP871" s="419">
        <f t="shared" si="1745"/>
        <v>7.408333333</v>
      </c>
      <c r="AQ871" s="419">
        <f t="shared" si="1745"/>
        <v>3.845155335</v>
      </c>
      <c r="AR871" s="419">
        <f t="shared" si="1745"/>
        <v>4.00204002</v>
      </c>
      <c r="AS871" s="419">
        <f t="shared" si="1745"/>
        <v>4.165625</v>
      </c>
      <c r="AT871" s="419">
        <f t="shared" si="1745"/>
        <v>4.346691884</v>
      </c>
      <c r="AU871" s="319">
        <f t="shared" si="9"/>
        <v>4.175327097</v>
      </c>
      <c r="AV871" s="320">
        <f t="shared" si="10"/>
        <v>1.716212411</v>
      </c>
    </row>
    <row r="872" ht="12.75" customHeight="1">
      <c r="A872" s="230" t="s">
        <v>1832</v>
      </c>
      <c r="B872" s="55" t="s">
        <v>1833</v>
      </c>
      <c r="C872" s="292">
        <v>1.28</v>
      </c>
      <c r="D872" s="324">
        <v>1.04</v>
      </c>
      <c r="E872" s="324">
        <v>0.44</v>
      </c>
      <c r="F872" s="292">
        <v>0.28</v>
      </c>
      <c r="G872" s="292">
        <v>0.22</v>
      </c>
      <c r="H872" s="352">
        <v>0.16</v>
      </c>
      <c r="I872" s="292">
        <v>0.13</v>
      </c>
      <c r="J872" s="412"/>
      <c r="K872" s="352">
        <v>0.04</v>
      </c>
      <c r="L872" s="352">
        <v>0.04</v>
      </c>
      <c r="M872" s="412"/>
      <c r="N872" s="325">
        <v>0.04</v>
      </c>
      <c r="O872" s="325">
        <v>0.1</v>
      </c>
      <c r="P872" s="325">
        <v>1.61</v>
      </c>
      <c r="Q872" s="324">
        <v>1.68</v>
      </c>
      <c r="R872" s="324">
        <v>1.47</v>
      </c>
      <c r="S872" s="325">
        <v>1.44</v>
      </c>
      <c r="T872" s="324">
        <v>1.26</v>
      </c>
      <c r="U872" s="324">
        <v>1.04</v>
      </c>
      <c r="V872" s="325">
        <v>0.8</v>
      </c>
      <c r="W872" s="324">
        <v>0.8</v>
      </c>
      <c r="X872" s="324">
        <v>0.745</v>
      </c>
      <c r="Y872" s="324">
        <v>0.575</v>
      </c>
      <c r="Z872" s="316">
        <f t="shared" si="3"/>
        <v>15.19</v>
      </c>
      <c r="AA872" s="317">
        <f t="shared" si="405"/>
        <v>23.07692308</v>
      </c>
      <c r="AB872" s="317">
        <f t="shared" ref="AB872:AF872" si="1746">IF(ISERROR((D872/E872-1)*100),"n/a",(D872/E872-1)*100)</f>
        <v>136.3636364</v>
      </c>
      <c r="AC872" s="418">
        <f t="shared" si="1746"/>
        <v>57.14285714</v>
      </c>
      <c r="AD872" s="418">
        <f t="shared" si="1746"/>
        <v>27.27272727</v>
      </c>
      <c r="AE872" s="418">
        <f t="shared" si="1746"/>
        <v>37.5</v>
      </c>
      <c r="AF872" s="418">
        <f t="shared" si="1746"/>
        <v>23.07692308</v>
      </c>
      <c r="AG872" s="418">
        <f t="shared" si="870"/>
        <v>225</v>
      </c>
      <c r="AH872" s="418">
        <f t="shared" si="871"/>
        <v>0</v>
      </c>
      <c r="AI872" s="419">
        <f t="shared" si="872"/>
        <v>0</v>
      </c>
      <c r="AJ872" s="420">
        <f t="shared" ref="AJ872:AT872" si="1747">IF(ISERROR((N872/O872-1)*100),"n/a",(N872/O872-1)*100)</f>
        <v>-60</v>
      </c>
      <c r="AK872" s="419">
        <f t="shared" si="1747"/>
        <v>-93.78881988</v>
      </c>
      <c r="AL872" s="419">
        <f t="shared" si="1747"/>
        <v>-4.166666667</v>
      </c>
      <c r="AM872" s="419">
        <f t="shared" si="1747"/>
        <v>14.28571429</v>
      </c>
      <c r="AN872" s="419">
        <f t="shared" si="1747"/>
        <v>2.083333333</v>
      </c>
      <c r="AO872" s="419">
        <f t="shared" si="1747"/>
        <v>14.28571429</v>
      </c>
      <c r="AP872" s="419">
        <f t="shared" si="1747"/>
        <v>21.15384615</v>
      </c>
      <c r="AQ872" s="419">
        <f t="shared" si="1747"/>
        <v>30</v>
      </c>
      <c r="AR872" s="419">
        <f t="shared" si="1747"/>
        <v>0</v>
      </c>
      <c r="AS872" s="419">
        <f t="shared" si="1747"/>
        <v>7.382550336</v>
      </c>
      <c r="AT872" s="419">
        <f t="shared" si="1747"/>
        <v>29.56521739</v>
      </c>
      <c r="AU872" s="319">
        <f t="shared" si="9"/>
        <v>24.51169781</v>
      </c>
      <c r="AV872" s="320">
        <f t="shared" si="10"/>
        <v>64.39447426</v>
      </c>
    </row>
    <row r="873" ht="12.75" customHeight="1">
      <c r="A873" s="220" t="s">
        <v>1662</v>
      </c>
      <c r="B873" s="55" t="s">
        <v>1663</v>
      </c>
      <c r="C873" s="292">
        <v>0.656</v>
      </c>
      <c r="D873" s="324">
        <v>0.504</v>
      </c>
      <c r="E873" s="324">
        <v>0.42</v>
      </c>
      <c r="F873" s="292">
        <v>0.38</v>
      </c>
      <c r="G873" s="292">
        <v>0.332</v>
      </c>
      <c r="H873" s="292">
        <v>0.288</v>
      </c>
      <c r="I873" s="292">
        <v>0.13</v>
      </c>
      <c r="J873" s="412"/>
      <c r="K873" s="352">
        <v>0.0</v>
      </c>
      <c r="L873" s="352">
        <v>0.0</v>
      </c>
      <c r="M873" s="412"/>
      <c r="N873" s="325">
        <v>0.0</v>
      </c>
      <c r="O873" s="325">
        <v>0.0</v>
      </c>
      <c r="P873" s="325">
        <v>0.0</v>
      </c>
      <c r="Q873" s="325">
        <v>0.0</v>
      </c>
      <c r="R873" s="325">
        <v>0.0</v>
      </c>
      <c r="S873" s="325">
        <v>0.0</v>
      </c>
      <c r="T873" s="325">
        <v>0.0</v>
      </c>
      <c r="U873" s="325">
        <v>0.0</v>
      </c>
      <c r="V873" s="325">
        <v>0.0</v>
      </c>
      <c r="W873" s="325">
        <v>0.0</v>
      </c>
      <c r="X873" s="325">
        <v>0.0</v>
      </c>
      <c r="Y873" s="325">
        <v>0.0</v>
      </c>
      <c r="Z873" s="316">
        <f t="shared" si="3"/>
        <v>2.71</v>
      </c>
      <c r="AA873" s="317">
        <f t="shared" si="405"/>
        <v>30.15873016</v>
      </c>
      <c r="AB873" s="317">
        <f t="shared" ref="AB873:AF873" si="1748">IF(ISERROR((D873/E873-1)*100),"n/a",(D873/E873-1)*100)</f>
        <v>20</v>
      </c>
      <c r="AC873" s="418">
        <f t="shared" si="1748"/>
        <v>10.52631579</v>
      </c>
      <c r="AD873" s="418">
        <f t="shared" si="1748"/>
        <v>14.45783133</v>
      </c>
      <c r="AE873" s="418">
        <f t="shared" si="1748"/>
        <v>15.27777778</v>
      </c>
      <c r="AF873" s="418">
        <f t="shared" si="1748"/>
        <v>121.5384615</v>
      </c>
      <c r="AG873" s="418" t="str">
        <f t="shared" si="870"/>
        <v>n/a</v>
      </c>
      <c r="AH873" s="418" t="str">
        <f t="shared" si="871"/>
        <v>n/a</v>
      </c>
      <c r="AI873" s="419" t="str">
        <f t="shared" si="872"/>
        <v>n/a</v>
      </c>
      <c r="AJ873" s="420" t="str">
        <f t="shared" ref="AJ873:AT873" si="1749">IF(ISERROR((N873/O873-1)*100),"n/a",(N873/O873-1)*100)</f>
        <v>n/a</v>
      </c>
      <c r="AK873" s="419" t="str">
        <f t="shared" si="1749"/>
        <v>n/a</v>
      </c>
      <c r="AL873" s="419" t="str">
        <f t="shared" si="1749"/>
        <v>n/a</v>
      </c>
      <c r="AM873" s="419" t="str">
        <f t="shared" si="1749"/>
        <v>n/a</v>
      </c>
      <c r="AN873" s="419" t="str">
        <f t="shared" si="1749"/>
        <v>n/a</v>
      </c>
      <c r="AO873" s="419" t="str">
        <f t="shared" si="1749"/>
        <v>n/a</v>
      </c>
      <c r="AP873" s="419" t="str">
        <f t="shared" si="1749"/>
        <v>n/a</v>
      </c>
      <c r="AQ873" s="419" t="str">
        <f t="shared" si="1749"/>
        <v>n/a</v>
      </c>
      <c r="AR873" s="419" t="str">
        <f t="shared" si="1749"/>
        <v>n/a</v>
      </c>
      <c r="AS873" s="419" t="str">
        <f t="shared" si="1749"/>
        <v>n/a</v>
      </c>
      <c r="AT873" s="419" t="str">
        <f t="shared" si="1749"/>
        <v>n/a</v>
      </c>
      <c r="AU873" s="319">
        <f t="shared" si="9"/>
        <v>35.32651943</v>
      </c>
      <c r="AV873" s="320">
        <f t="shared" si="10"/>
        <v>42.77057748</v>
      </c>
    </row>
  </sheetData>
  <conditionalFormatting sqref="A455 A457 A481 A527 A556 A611 A632 A653 A655 A690:A693 A695:A697">
    <cfRule type="cellIs" dxfId="0" priority="1" stopIfTrue="1" operator="lessThan">
      <formula>2</formula>
    </cfRule>
  </conditionalFormatting>
  <printOptions/>
  <pageMargins bottom="0.45" footer="0.0" header="0.0" left="0.2" right="0.2" top="0.44027777777777777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5.0" topLeftCell="C6" activePane="bottomRight" state="frozen"/>
      <selection activeCell="C1" sqref="C1" pane="topRight"/>
      <selection activeCell="A6" sqref="A6" pane="bottomLeft"/>
      <selection activeCell="C6" sqref="C6" pane="bottomRight"/>
    </sheetView>
  </sheetViews>
  <sheetFormatPr customHeight="1" defaultColWidth="14.43" defaultRowHeight="15.0"/>
  <cols>
    <col customWidth="1" min="1" max="1" width="19.57"/>
    <col customWidth="1" min="2" max="2" width="6.0"/>
    <col customWidth="1" min="3" max="3" width="8.86"/>
    <col customWidth="1" min="4" max="4" width="15.71"/>
    <col customWidth="1" min="5" max="5" width="3.71"/>
    <col customWidth="1" min="6" max="6" width="4.43"/>
    <col customWidth="1" min="7" max="7" width="3.14"/>
    <col customWidth="1" min="8" max="8" width="4.57"/>
    <col customWidth="1" min="9" max="9" width="7.0"/>
    <col customWidth="1" min="10" max="10" width="5.14"/>
    <col customWidth="1" min="11" max="11" width="8.29"/>
    <col customWidth="1" min="12" max="12" width="7.86"/>
    <col customWidth="1" min="13" max="13" width="8.71"/>
    <col customWidth="1" min="14" max="14" width="4.86"/>
    <col customWidth="1" min="15" max="15" width="7.86"/>
    <col customWidth="1" min="16" max="17" width="8.86"/>
    <col customWidth="1" min="18" max="18" width="6.0"/>
    <col customWidth="1" min="19" max="20" width="6.57"/>
    <col customWidth="1" min="21" max="21" width="5.86"/>
    <col customWidth="1" min="22" max="22" width="7.71"/>
    <col customWidth="1" min="23" max="23" width="8.43"/>
    <col customWidth="1" min="24" max="24" width="8.86"/>
    <col customWidth="1" min="25" max="25" width="12.43"/>
    <col customWidth="1" min="26" max="26" width="6.86"/>
    <col customWidth="1" min="27" max="27" width="6.29"/>
    <col customWidth="1" min="28" max="28" width="5.71"/>
    <col customWidth="1" min="29" max="29" width="5.0"/>
    <col customWidth="1" min="30" max="30" width="7.14"/>
    <col customWidth="1" min="31" max="31" width="6.57"/>
    <col customWidth="1" min="32" max="32" width="6.0"/>
    <col customWidth="1" min="33" max="33" width="6.57"/>
    <col customWidth="1" min="34" max="34" width="7.29"/>
    <col customWidth="1" min="35" max="35" width="6.86"/>
    <col customWidth="1" min="36" max="36" width="6.0"/>
    <col customWidth="1" min="37" max="37" width="5.71"/>
    <col customWidth="1" min="38" max="38" width="7.71"/>
    <col customWidth="1" min="39" max="39" width="7.0"/>
    <col customWidth="1" min="40" max="40" width="6.71"/>
    <col customWidth="1" min="41" max="42" width="8.86"/>
    <col customWidth="1" min="43" max="43" width="7.86"/>
    <col customWidth="1" min="44" max="50" width="6.29"/>
    <col customWidth="1" min="51" max="59" width="8.86"/>
  </cols>
  <sheetData>
    <row r="1" ht="12.75" customHeight="1">
      <c r="A1" s="423" t="s">
        <v>2162</v>
      </c>
      <c r="B1" s="424"/>
      <c r="P1" s="24"/>
      <c r="Q1" s="24"/>
      <c r="AO1" s="425"/>
      <c r="AP1" s="425"/>
      <c r="AQ1" s="425"/>
      <c r="AR1" s="212"/>
      <c r="AS1" s="212"/>
      <c r="AT1" s="212"/>
      <c r="AU1" s="212"/>
      <c r="AV1" s="212"/>
      <c r="AW1" s="212"/>
      <c r="AX1" s="212"/>
    </row>
    <row r="2" ht="12.75" customHeight="1">
      <c r="A2" s="426" t="s">
        <v>2163</v>
      </c>
      <c r="B2" s="427"/>
      <c r="P2" s="24"/>
      <c r="Q2" s="24"/>
      <c r="AO2" s="425"/>
      <c r="AP2" s="425"/>
      <c r="AQ2" s="425"/>
      <c r="AR2" s="212"/>
      <c r="AS2" s="212"/>
      <c r="AT2" s="212"/>
      <c r="AU2" s="212"/>
      <c r="AV2" s="212"/>
      <c r="AW2" s="212"/>
      <c r="AX2" s="212"/>
    </row>
    <row r="3" ht="12.75" customHeight="1">
      <c r="A3" s="54"/>
      <c r="B3" s="15"/>
      <c r="C3" s="69"/>
      <c r="D3" s="15"/>
      <c r="E3" s="428"/>
      <c r="F3" s="428"/>
      <c r="G3" s="15"/>
      <c r="H3" s="15"/>
      <c r="I3" s="15"/>
      <c r="J3" s="15"/>
      <c r="K3" s="55"/>
      <c r="L3" s="73"/>
      <c r="M3" s="14"/>
      <c r="N3" s="55"/>
      <c r="O3" s="55"/>
      <c r="P3" s="429"/>
      <c r="Q3" s="429"/>
      <c r="R3" s="55"/>
      <c r="S3" s="430" t="s">
        <v>2164</v>
      </c>
      <c r="T3" s="431"/>
      <c r="U3" s="431"/>
      <c r="V3" s="19"/>
      <c r="W3" s="19"/>
      <c r="X3" s="15"/>
      <c r="Y3" s="55"/>
      <c r="Z3" s="61"/>
      <c r="AA3" s="55"/>
      <c r="AB3" s="55"/>
      <c r="AC3" s="60"/>
      <c r="AD3" s="60"/>
      <c r="AE3" s="60"/>
      <c r="AF3" s="60"/>
      <c r="AG3" s="60"/>
      <c r="AH3" s="60"/>
      <c r="AI3" s="60"/>
      <c r="AJ3" s="60"/>
      <c r="AK3" s="60"/>
      <c r="AL3" s="15"/>
      <c r="AM3" s="432"/>
      <c r="AN3" s="432"/>
      <c r="AO3" s="425"/>
      <c r="AP3" s="433"/>
      <c r="AQ3" s="434"/>
      <c r="AR3" s="435" t="s">
        <v>13</v>
      </c>
      <c r="AS3" s="436"/>
      <c r="AT3" s="15"/>
      <c r="AU3" s="436"/>
      <c r="AV3" s="212"/>
      <c r="AW3" s="436" t="s">
        <v>30</v>
      </c>
      <c r="AY3" s="55"/>
      <c r="AZ3" s="437" t="s">
        <v>31</v>
      </c>
      <c r="BA3" s="66"/>
      <c r="BB3" s="66"/>
      <c r="BC3" s="67"/>
      <c r="BD3" s="15"/>
      <c r="BE3" s="15"/>
      <c r="BF3" s="15"/>
      <c r="BG3" s="15"/>
    </row>
    <row r="4" ht="12.75" customHeight="1">
      <c r="A4" s="55" t="s">
        <v>32</v>
      </c>
      <c r="B4" s="58" t="s">
        <v>33</v>
      </c>
      <c r="C4" s="69"/>
      <c r="D4" s="55"/>
      <c r="E4" s="70" t="s">
        <v>34</v>
      </c>
      <c r="F4" s="70" t="s">
        <v>35</v>
      </c>
      <c r="G4" s="64" t="s">
        <v>36</v>
      </c>
      <c r="H4" s="69"/>
      <c r="I4" s="71">
        <f>'All CCC'!I5</f>
        <v>43889</v>
      </c>
      <c r="J4" s="58" t="s">
        <v>37</v>
      </c>
      <c r="K4" s="58" t="s">
        <v>38</v>
      </c>
      <c r="L4" s="73" t="s">
        <v>39</v>
      </c>
      <c r="M4" s="69"/>
      <c r="N4" s="55" t="s">
        <v>40</v>
      </c>
      <c r="O4" s="58" t="s">
        <v>41</v>
      </c>
      <c r="P4" s="105" t="s">
        <v>2165</v>
      </c>
      <c r="R4" s="58" t="s">
        <v>43</v>
      </c>
      <c r="S4" s="74" t="s">
        <v>44</v>
      </c>
      <c r="T4" s="74" t="s">
        <v>44</v>
      </c>
      <c r="U4" s="74" t="s">
        <v>44</v>
      </c>
      <c r="V4" s="74" t="s">
        <v>44</v>
      </c>
      <c r="W4" s="74" t="s">
        <v>45</v>
      </c>
      <c r="X4" s="74" t="s">
        <v>46</v>
      </c>
      <c r="Y4" s="75" t="s">
        <v>47</v>
      </c>
      <c r="Z4" s="58" t="s">
        <v>48</v>
      </c>
      <c r="AA4" s="58" t="s">
        <v>49</v>
      </c>
      <c r="AB4" s="58" t="s">
        <v>50</v>
      </c>
      <c r="AC4" s="76" t="s">
        <v>49</v>
      </c>
      <c r="AD4" s="76"/>
      <c r="AE4" s="76" t="s">
        <v>49</v>
      </c>
      <c r="AF4" s="76" t="s">
        <v>51</v>
      </c>
      <c r="AG4" s="76" t="s">
        <v>49</v>
      </c>
      <c r="AH4" s="76" t="s">
        <v>49</v>
      </c>
      <c r="AI4" s="76" t="s">
        <v>52</v>
      </c>
      <c r="AJ4" s="76" t="s">
        <v>46</v>
      </c>
      <c r="AK4" s="76" t="s">
        <v>53</v>
      </c>
      <c r="AL4" s="76" t="s">
        <v>54</v>
      </c>
      <c r="AM4" s="76" t="s">
        <v>55</v>
      </c>
      <c r="AN4" s="76" t="s">
        <v>56</v>
      </c>
      <c r="AO4" s="433" t="s">
        <v>57</v>
      </c>
      <c r="AP4" s="433" t="s">
        <v>58</v>
      </c>
      <c r="AQ4" s="419" t="s">
        <v>59</v>
      </c>
      <c r="AR4" s="438" t="s">
        <v>60</v>
      </c>
      <c r="AS4" s="439"/>
      <c r="AT4" s="436"/>
      <c r="AU4" s="436"/>
      <c r="AV4" s="436"/>
      <c r="AW4" s="436" t="s">
        <v>61</v>
      </c>
      <c r="AY4" s="440" t="s">
        <v>62</v>
      </c>
      <c r="AZ4" s="79" t="s">
        <v>63</v>
      </c>
      <c r="BA4" s="80" t="s">
        <v>63</v>
      </c>
      <c r="BB4" s="80" t="s">
        <v>64</v>
      </c>
      <c r="BC4" s="81" t="s">
        <v>65</v>
      </c>
      <c r="BD4" s="49"/>
      <c r="BE4" s="69" t="s">
        <v>66</v>
      </c>
      <c r="BF4" s="69" t="s">
        <v>67</v>
      </c>
      <c r="BG4" s="17" t="s">
        <v>49</v>
      </c>
    </row>
    <row r="5" ht="12.75" customHeight="1">
      <c r="A5" s="390" t="s">
        <v>68</v>
      </c>
      <c r="B5" s="293" t="s">
        <v>69</v>
      </c>
      <c r="C5" s="293" t="s">
        <v>70</v>
      </c>
      <c r="D5" s="293" t="s">
        <v>71</v>
      </c>
      <c r="E5" s="441" t="s">
        <v>72</v>
      </c>
      <c r="F5" s="441" t="s">
        <v>73</v>
      </c>
      <c r="G5" s="307" t="s">
        <v>74</v>
      </c>
      <c r="H5" s="307" t="s">
        <v>75</v>
      </c>
      <c r="I5" s="293" t="s">
        <v>76</v>
      </c>
      <c r="J5" s="293" t="s">
        <v>77</v>
      </c>
      <c r="K5" s="293" t="s">
        <v>78</v>
      </c>
      <c r="L5" s="442" t="s">
        <v>79</v>
      </c>
      <c r="M5" s="307" t="s">
        <v>80</v>
      </c>
      <c r="N5" s="443" t="s">
        <v>81</v>
      </c>
      <c r="O5" s="293" t="s">
        <v>82</v>
      </c>
      <c r="P5" s="444" t="s">
        <v>83</v>
      </c>
      <c r="Q5" s="444" t="s">
        <v>84</v>
      </c>
      <c r="R5" s="293" t="s">
        <v>85</v>
      </c>
      <c r="S5" s="89" t="s">
        <v>86</v>
      </c>
      <c r="T5" s="89" t="s">
        <v>87</v>
      </c>
      <c r="U5" s="89" t="s">
        <v>62</v>
      </c>
      <c r="V5" s="89" t="s">
        <v>88</v>
      </c>
      <c r="W5" s="89" t="s">
        <v>89</v>
      </c>
      <c r="X5" s="89" t="s">
        <v>90</v>
      </c>
      <c r="Y5" s="390" t="s">
        <v>91</v>
      </c>
      <c r="Z5" s="293" t="s">
        <v>82</v>
      </c>
      <c r="AA5" s="293" t="s">
        <v>92</v>
      </c>
      <c r="AB5" s="293" t="s">
        <v>93</v>
      </c>
      <c r="AC5" s="445" t="s">
        <v>94</v>
      </c>
      <c r="AD5" s="445" t="s">
        <v>95</v>
      </c>
      <c r="AE5" s="445" t="s">
        <v>96</v>
      </c>
      <c r="AF5" s="445" t="s">
        <v>97</v>
      </c>
      <c r="AG5" s="445" t="s">
        <v>98</v>
      </c>
      <c r="AH5" s="445" t="s">
        <v>99</v>
      </c>
      <c r="AI5" s="445" t="s">
        <v>99</v>
      </c>
      <c r="AJ5" s="445" t="s">
        <v>99</v>
      </c>
      <c r="AK5" s="445" t="s">
        <v>99</v>
      </c>
      <c r="AL5" s="445" t="s">
        <v>100</v>
      </c>
      <c r="AM5" s="445" t="s">
        <v>101</v>
      </c>
      <c r="AN5" s="445" t="s">
        <v>102</v>
      </c>
      <c r="AO5" s="446" t="s">
        <v>103</v>
      </c>
      <c r="AP5" s="446" t="s">
        <v>104</v>
      </c>
      <c r="AQ5" s="447" t="s">
        <v>105</v>
      </c>
      <c r="AR5" s="307">
        <v>2019.0</v>
      </c>
      <c r="AS5" s="307">
        <v>2020.0</v>
      </c>
      <c r="AT5" s="307">
        <v>2021.0</v>
      </c>
      <c r="AU5" s="307">
        <v>2022.0</v>
      </c>
      <c r="AV5" s="307">
        <v>2023.0</v>
      </c>
      <c r="AW5" s="448" t="s">
        <v>106</v>
      </c>
      <c r="AX5" s="448" t="s">
        <v>107</v>
      </c>
      <c r="AY5" s="449" t="s">
        <v>108</v>
      </c>
      <c r="AZ5" s="450" t="s">
        <v>109</v>
      </c>
      <c r="BA5" s="451" t="s">
        <v>110</v>
      </c>
      <c r="BB5" s="451" t="s">
        <v>111</v>
      </c>
      <c r="BC5" s="452" t="s">
        <v>111</v>
      </c>
      <c r="BD5" s="453" t="s">
        <v>112</v>
      </c>
      <c r="BE5" s="86" t="s">
        <v>113</v>
      </c>
      <c r="BF5" s="86" t="s">
        <v>114</v>
      </c>
      <c r="BG5" s="98" t="s">
        <v>115</v>
      </c>
    </row>
    <row r="6" ht="11.25" customHeight="1">
      <c r="A6" s="454" t="str">
        <f t="array" ref="A6">IF($B6="","",INDEX('All CCC'!A$7:A$968,MATCH(WatchList!$B6,'All CCC'!$B$7:$B$968,0)))</f>
        <v>3M Company</v>
      </c>
      <c r="B6" s="232" t="s">
        <v>370</v>
      </c>
      <c r="C6" s="455" t="str">
        <f t="array" ref="C6">IF($B6="","",INDEX('All CCC'!C$7:C$968,MATCH(WatchList!$B6,'All CCC'!$B$7:$B$968,0)))</f>
        <v>Industrials</v>
      </c>
      <c r="D6" s="455" t="str">
        <f t="array" ref="D6">IF($B6="","",INDEX('All CCC'!D$7:D$968,MATCH(WatchList!$B6,'All CCC'!$B$7:$B$968,0)))</f>
        <v>Industrial Conglomerates</v>
      </c>
      <c r="E6" s="455">
        <f t="array" ref="E6">IF($B6="","",INDEX('All CCC'!E$7:E$968,MATCH(WatchList!$B6,'All CCC'!$B$7:$B$968,0)))</f>
        <v>62</v>
      </c>
      <c r="F6" s="455">
        <f t="array" ref="F6">IF($B6="","",INDEX('All CCC'!F$7:F$968,MATCH(WatchList!$B6,'All CCC'!$B$7:$B$968,0)))</f>
        <v>8</v>
      </c>
      <c r="G6" s="455" t="str">
        <f t="array" ref="G6">IF($B6="","",INDEX('All CCC'!G$7:G$968,MATCH(WatchList!$B6,'All CCC'!$B$7:$B$968,0)))</f>
        <v>N</v>
      </c>
      <c r="H6" s="455" t="str">
        <f t="array" ref="H6">IF($B6="","",INDEX('All CCC'!H$7:H$968,MATCH(WatchList!$B6,'All CCC'!$B$7:$B$968,0)))</f>
        <v>N</v>
      </c>
      <c r="I6" s="456">
        <f t="array" ref="I6">IF($B6="","",INDEX('All CCC'!I$7:I$968,MATCH(WatchList!$B6,'All CCC'!$B$7:$B$968,0)))</f>
        <v>149.24</v>
      </c>
      <c r="J6" s="456">
        <f t="array" ref="J6">IF($B6="","",INDEX('All CCC'!J$7:J$968,MATCH(WatchList!$B6,'All CCC'!$B$7:$B$968,0)))</f>
        <v>3.939962477</v>
      </c>
      <c r="K6" s="457">
        <f t="array" ref="K6">IF($B6="","",INDEX('All CCC'!K$7:K$968,MATCH(WatchList!$B6,'All CCC'!$B$7:$B$968,0)))</f>
        <v>1.47</v>
      </c>
      <c r="L6" s="458">
        <f t="array" ref="L6">IF($B6="","",INDEX('All CCC'!L$7:L$968,MATCH(WatchList!$B6,'All CCC'!$B$7:$B$968,0)))</f>
        <v>4</v>
      </c>
      <c r="M6" s="456">
        <f t="array" ref="M6">IF($B6="","",INDEX('All CCC'!M$7:M$968,MATCH(WatchList!$B6,'All CCC'!$B$7:$B$968,0)))</f>
        <v>5.88</v>
      </c>
      <c r="N6" s="459" t="str">
        <f t="array" ref="N6">IF($B6="","",INDEX('All CCC'!N$7:N$968,MATCH(WatchList!$B6,'All CCC'!$B$7:$B$968,0)))</f>
        <v>C12</v>
      </c>
      <c r="O6" s="457">
        <f t="array" ref="O6">IF($B6="","",INDEX('All CCC'!O$7:O$968,MATCH(WatchList!$B6,'All CCC'!$B$7:$B$968,0)))</f>
        <v>1.44</v>
      </c>
      <c r="P6" s="459">
        <f t="array" ref="P6">IF($B6="","",INDEX('All CCC'!P$7:P$968,MATCH(WatchList!$B6,'All CCC'!$B$7:$B$968,0)))</f>
        <v>43874</v>
      </c>
      <c r="Q6" s="459">
        <f t="array" ref="Q6">IF($B6="","",INDEX('All CCC'!Q$7:Q$968,MATCH(WatchList!$B6,'All CCC'!$B$7:$B$968,0)))</f>
        <v>43902</v>
      </c>
      <c r="R6" s="456">
        <f t="array" ref="R6">IF($B6="","",INDEX('All CCC'!R$7:R$968,MATCH(WatchList!$B6,'All CCC'!$B$7:$B$968,0)))</f>
        <v>2.083333333</v>
      </c>
      <c r="S6" s="460">
        <f t="array" ref="S6">IF($B6="","",INDEX('All CCC'!S$7:S$968,MATCH(WatchList!$B6,'All CCC'!$B$7:$B$968,0)))</f>
        <v>5.882352941</v>
      </c>
      <c r="T6" s="460">
        <f t="array" ref="T6">IF($B6="","",INDEX('All CCC'!T$7:T$968,MATCH(WatchList!$B6,'All CCC'!$B$7:$B$968,0)))</f>
        <v>9.063602229</v>
      </c>
      <c r="U6" s="460">
        <f t="array" ref="U6">IF($B6="","",INDEX('All CCC'!U$7:U$968,MATCH(WatchList!$B6,'All CCC'!$B$7:$B$968,0)))</f>
        <v>10.98883057</v>
      </c>
      <c r="V6" s="460">
        <f t="array" ref="V6">IF($B6="","",INDEX('All CCC'!V$7:V$968,MATCH(WatchList!$B6,'All CCC'!$B$7:$B$968,0)))</f>
        <v>10.93771888</v>
      </c>
      <c r="W6" s="461">
        <f t="array" ref="W6">IF($B6="","",INDEX('All CCC'!W$7:W$968,MATCH(WatchList!$B6,'All CCC'!$B$7:$B$968,0)))</f>
        <v>1.004672975</v>
      </c>
      <c r="X6" s="462">
        <f t="array" ref="X6">IF($B6="","",INDEX('All CCC'!X$7:X$968,MATCH(WatchList!$B6,'All CCC'!$B$7:$B$968,0)))</f>
        <v>12.20981174</v>
      </c>
      <c r="Y6" s="455" t="str">
        <f t="array" ref="Y6">IF($B6="","",INDEX('All CCC'!Y$7:Y$968,MATCH(WatchList!$B6,'All CCC'!$B$7:$B$968,0)))</f>
        <v/>
      </c>
      <c r="Z6" s="456">
        <f t="array" ref="Z6">IF($B6="","",INDEX('All CCC'!Z$7:Z$968,MATCH(WatchList!$B6,'All CCC'!$B$7:$B$968,0)))</f>
        <v>75.19181586</v>
      </c>
      <c r="AA6" s="456">
        <f t="array" ref="AA6">IF($B6="","",INDEX('All CCC'!AA$7:AA$968,MATCH(WatchList!$B6,'All CCC'!$B$7:$B$968,0)))</f>
        <v>19.08439898</v>
      </c>
      <c r="AB6" s="458">
        <f t="array" ref="AB6">IF($B6="","",INDEX('All CCC'!AB$7:AB$968,MATCH(WatchList!$B6,'All CCC'!$B$7:$B$968,0)))</f>
        <v>12</v>
      </c>
      <c r="AC6" s="456">
        <f t="array" ref="AC6">IF($B6="","",INDEX('All CCC'!AC$7:AC$968,MATCH(WatchList!$B6,'All CCC'!$B$7:$B$968,0)))</f>
        <v>7.82</v>
      </c>
      <c r="AD6" s="456">
        <f t="array" ref="AD6">IF($B6="","",INDEX('All CCC'!AD$7:AD$968,MATCH(WatchList!$B6,'All CCC'!$B$7:$B$968,0)))</f>
        <v>4.32</v>
      </c>
      <c r="AE6" s="456">
        <f t="array" ref="AE6">IF($B6="","",INDEX('All CCC'!AE$7:AE$968,MATCH(WatchList!$B6,'All CCC'!$B$7:$B$968,0)))</f>
        <v>2.7</v>
      </c>
      <c r="AF6" s="456">
        <f t="array" ref="AF6">IF($B6="","",INDEX('All CCC'!AF$7:AF$968,MATCH(WatchList!$B6,'All CCC'!$B$7:$B$968,0)))</f>
        <v>8.55</v>
      </c>
      <c r="AG6" s="456">
        <f t="array" ref="AG6">IF($B6="","",INDEX('All CCC'!AG$7:AG$968,MATCH(WatchList!$B6,'All CCC'!$B$7:$B$968,0)))</f>
        <v>45.1</v>
      </c>
      <c r="AH6" s="456">
        <f t="array" ref="AH6">IF($B6="","",INDEX('All CCC'!AH$7:AH$968,MATCH(WatchList!$B6,'All CCC'!$B$7:$B$968,0)))</f>
        <v>-14.9</v>
      </c>
      <c r="AI6" s="456">
        <f t="array" ref="AI6">IF($B6="","",INDEX('All CCC'!AI$7:AI$968,MATCH(WatchList!$B6,'All CCC'!$B$7:$B$968,0)))</f>
        <v>6.42</v>
      </c>
      <c r="AJ6" s="456">
        <f t="array" ref="AJ6">IF($B6="","",INDEX('All CCC'!AJ$7:AJ$968,MATCH(WatchList!$B6,'All CCC'!$B$7:$B$968,0)))</f>
        <v>0.9</v>
      </c>
      <c r="AK6" s="456">
        <f t="array" ref="AK6">IF($B6="","",INDEX('All CCC'!AK$7:AK$968,MATCH(WatchList!$B6,'All CCC'!$B$7:$B$968,0)))</f>
        <v>4.42</v>
      </c>
      <c r="AL6" s="463">
        <f t="array" ref="AL6">IF($B6="","",INDEX('All CCC'!AL$7:AL$968,MATCH(WatchList!$B6,'All CCC'!$B$7:$B$968,0)))</f>
        <v>86800</v>
      </c>
      <c r="AM6" s="464">
        <f t="array" ref="AM6">IF($B6="","",INDEX('All CCC'!AM$7:AM$968,MATCH(WatchList!$B6,'All CCC'!$B$7:$B$968,0)))</f>
        <v>0.1</v>
      </c>
      <c r="AN6" s="456">
        <f t="array" ref="AN6">IF($B6="","",INDEX('All CCC'!AN$7:AN$968,MATCH(WatchList!$B6,'All CCC'!$B$7:$B$968,0)))</f>
        <v>2.03</v>
      </c>
      <c r="AO6" s="460">
        <f t="array" ref="AO6">IF($B6="","",INDEX('All CCC'!AO$7:AO$968,MATCH(WatchList!$B6,'All CCC'!$B$7:$B$968,0)))</f>
        <v>-4.155605935</v>
      </c>
      <c r="AP6" s="460">
        <f t="array" ref="AP6">IF($B6="","",INDEX('All CCC'!AP$7:AP$968,MATCH(WatchList!$B6,'All CCC'!$B$7:$B$968,0)))</f>
        <v>14.92879304</v>
      </c>
      <c r="AQ6" s="465">
        <f t="array" ref="AQ6">IF($B6="","",INDEX('All CCC'!AQ$7:AQ$968,MATCH(WatchList!$B6,'All CCC'!$B$7:$B$968,0)))</f>
        <v>169.2967065</v>
      </c>
      <c r="AR6" s="456">
        <f t="array" ref="AR6">IF($B6="","",INDEX('All CCC'!AR$7:AR$968,MATCH(WatchList!$B6,'All CCC'!$B$7:$B$968,0)))</f>
        <v>5.8176</v>
      </c>
      <c r="AS6" s="456">
        <f t="array" ref="AS6">IF($B6="","",INDEX('All CCC'!AS$7:AS$968,MATCH(WatchList!$B6,'All CCC'!$B$7:$B$968,0)))</f>
        <v>6.19108992</v>
      </c>
      <c r="AT6" s="456">
        <f t="array" ref="AT6">IF($B6="","",INDEX('All CCC'!AT$7:AT$968,MATCH(WatchList!$B6,'All CCC'!$B$7:$B$968,0)))</f>
        <v>6.464736094</v>
      </c>
      <c r="AU6" s="456">
        <f t="array" ref="AU6">IF($B6="","",INDEX('All CCC'!AU$7:AU$968,MATCH(WatchList!$B6,'All CCC'!$B$7:$B$968,0)))</f>
        <v>6.75047743</v>
      </c>
      <c r="AV6" s="456">
        <f t="array" ref="AV6">IF($B6="","",INDEX('All CCC'!AV$7:AV$968,MATCH(WatchList!$B6,'All CCC'!$B$7:$B$968,0)))</f>
        <v>7.048848532</v>
      </c>
      <c r="AW6" s="456">
        <f t="array" ref="AW6">IF($B6="","",INDEX('All CCC'!AW$7:AW$968,MATCH(WatchList!$B6,'All CCC'!$B$7:$B$968,0)))</f>
        <v>32.27275198</v>
      </c>
      <c r="AX6" s="464">
        <f t="array" ref="AX6">IF($B6="","",INDEX('All CCC'!AX$7:AX$968,MATCH(WatchList!$B6,'All CCC'!$B$7:$B$968,0)))</f>
        <v>21.6247333</v>
      </c>
      <c r="AY6" s="466">
        <f t="array" ref="AY6">IF($B6="","",INDEX('All CCC'!AY$7:AY$968,MATCH(WatchList!$B6,'All CCC'!$B$7:$B$968,0)))</f>
        <v>1.12</v>
      </c>
      <c r="AZ6" s="464">
        <f t="array" ref="AZ6">IF($B6="","",INDEX('All CCC'!AZ$7:AZ$968,MATCH(WatchList!$B6,'All CCC'!$B$7:$B$968,0)))</f>
        <v>2.24</v>
      </c>
      <c r="BA6" s="464">
        <f t="array" ref="BA6">IF($B6="","",INDEX('All CCC'!BA$7:BA$968,MATCH(WatchList!$B6,'All CCC'!$B$7:$B$968,0)))</f>
        <v>-32.09</v>
      </c>
      <c r="BB6" s="464">
        <f t="array" ref="BB6">IF($B6="","",INDEX('All CCC'!BB$7:BB$968,MATCH(WatchList!$B6,'All CCC'!$B$7:$B$968,0)))</f>
        <v>-11.76</v>
      </c>
      <c r="BC6" s="464">
        <f t="array" ref="BC6">IF($B6="","",INDEX('All CCC'!BC$7:BC$968,MATCH(WatchList!$B6,'All CCC'!$B$7:$B$968,0)))</f>
        <v>-10.93</v>
      </c>
      <c r="BD6" s="455" t="str">
        <f t="array" ref="BD6">IF($B6="","",INDEX('All CCC'!BD$7:BD$968,MATCH(WatchList!$B6,'All CCC'!$B$7:$B$968,0)))</f>
        <v/>
      </c>
      <c r="BE6" s="455">
        <f t="array" ref="BE6">IF($B6="","",INDEX('All CCC'!BE$7:BE$968,MATCH(WatchList!$B6,'All CCC'!$B$7:$B$968,0)))</f>
        <v>1959</v>
      </c>
      <c r="BF6" s="455">
        <f t="array" ref="BF6">IF($B6="","",INDEX('All CCC'!BF$7:BF$968,MATCH(WatchList!$B6,'All CCC'!$B$7:$B$968,0)))</f>
        <v>7</v>
      </c>
      <c r="BG6" s="455">
        <f t="array" ref="BG6">IF($B6="","",INDEX('All CCC'!BG$7:BG$968,MATCH(WatchList!$B6,'All CCC'!$B$7:$B$968,0)))</f>
        <v>11.1</v>
      </c>
    </row>
    <row r="7" ht="11.25" customHeight="1">
      <c r="A7" s="454" t="str">
        <f t="array" ref="A7">IF($B7="","",INDEX('All CCC'!A$7:A$968,MATCH(WatchList!$B7,'All CCC'!$B$7:$B$968,0)))</f>
        <v/>
      </c>
      <c r="B7" s="232"/>
      <c r="C7" s="455" t="str">
        <f t="array" ref="C7">IF($B7="","",INDEX('All CCC'!C$7:C$968,MATCH(WatchList!$B7,'All CCC'!$B$7:$B$968,0)))</f>
        <v/>
      </c>
      <c r="D7" s="455" t="str">
        <f t="array" ref="D7">IF($B7="","",INDEX('All CCC'!D$7:D$968,MATCH(WatchList!$B7,'All CCC'!$B$7:$B$968,0)))</f>
        <v/>
      </c>
      <c r="E7" s="455" t="str">
        <f t="array" ref="E7">IF($B7="","",INDEX('All CCC'!E$7:E$968,MATCH(WatchList!$B7,'All CCC'!$B$7:$B$968,0)))</f>
        <v/>
      </c>
      <c r="F7" s="455" t="str">
        <f t="array" ref="F7">IF($B7="","",INDEX('All CCC'!F$7:F$968,MATCH(WatchList!$B7,'All CCC'!$B$7:$B$968,0)))</f>
        <v/>
      </c>
      <c r="G7" s="455" t="str">
        <f t="array" ref="G7">IF($B7="","",INDEX('All CCC'!G$7:G$968,MATCH(WatchList!$B7,'All CCC'!$B$7:$B$968,0)))</f>
        <v/>
      </c>
      <c r="H7" s="455" t="str">
        <f t="array" ref="H7">IF($B7="","",INDEX('All CCC'!H$7:H$968,MATCH(WatchList!$B7,'All CCC'!$B$7:$B$968,0)))</f>
        <v/>
      </c>
      <c r="I7" s="455" t="str">
        <f t="array" ref="I7">IF($B7="","",INDEX('All CCC'!I$7:I$968,MATCH(WatchList!$B7,'All CCC'!$B$7:$B$968,0)))</f>
        <v/>
      </c>
      <c r="J7" s="455" t="str">
        <f t="array" ref="J7">IF($B7="","",INDEX('All CCC'!J$7:J$968,MATCH(WatchList!$B7,'All CCC'!$B$7:$B$968,0)))</f>
        <v/>
      </c>
      <c r="K7" s="455" t="str">
        <f t="array" ref="K7">IF($B7="","",INDEX('All CCC'!K$7:K$968,MATCH(WatchList!$B7,'All CCC'!$B$7:$B$968,0)))</f>
        <v/>
      </c>
      <c r="L7" s="455" t="str">
        <f t="array" ref="L7">IF($B7="","",INDEX('All CCC'!L$7:L$968,MATCH(WatchList!$B7,'All CCC'!$B$7:$B$968,0)))</f>
        <v/>
      </c>
      <c r="M7" s="455" t="str">
        <f t="array" ref="M7">IF($B7="","",INDEX('All CCC'!M$7:M$968,MATCH(WatchList!$B7,'All CCC'!$B$7:$B$968,0)))</f>
        <v/>
      </c>
      <c r="N7" s="455" t="str">
        <f t="array" ref="N7">IF($B7="","",INDEX('All CCC'!N$7:N$968,MATCH(WatchList!$B7,'All CCC'!$B$7:$B$968,0)))</f>
        <v/>
      </c>
      <c r="O7" s="455" t="str">
        <f t="array" ref="O7">IF($B7="","",INDEX('All CCC'!O$7:O$968,MATCH(WatchList!$B7,'All CCC'!$B$7:$B$968,0)))</f>
        <v/>
      </c>
      <c r="P7" s="459" t="str">
        <f t="array" ref="P7">IF($B7="","",INDEX('All CCC'!P$7:P$968,MATCH(WatchList!$B7,'All CCC'!$B$7:$B$968,0)))</f>
        <v/>
      </c>
      <c r="Q7" s="459" t="str">
        <f t="array" ref="Q7">IF($B7="","",INDEX('All CCC'!Q$7:Q$968,MATCH(WatchList!$B7,'All CCC'!$B$7:$B$968,0)))</f>
        <v/>
      </c>
      <c r="R7" s="455" t="str">
        <f t="array" ref="R7">IF($B7="","",INDEX('All CCC'!R$7:R$968,MATCH(WatchList!$B7,'All CCC'!$B$7:$B$968,0)))</f>
        <v/>
      </c>
      <c r="S7" s="455" t="str">
        <f t="array" ref="S7">IF($B7="","",INDEX('All CCC'!S$7:S$968,MATCH(WatchList!$B7,'All CCC'!$B$7:$B$968,0)))</f>
        <v/>
      </c>
      <c r="T7" s="455" t="str">
        <f t="array" ref="T7">IF($B7="","",INDEX('All CCC'!T$7:T$968,MATCH(WatchList!$B7,'All CCC'!$B$7:$B$968,0)))</f>
        <v/>
      </c>
      <c r="U7" s="455" t="str">
        <f t="array" ref="U7">IF($B7="","",INDEX('All CCC'!U$7:U$968,MATCH(WatchList!$B7,'All CCC'!$B$7:$B$968,0)))</f>
        <v/>
      </c>
      <c r="V7" s="455" t="str">
        <f t="array" ref="V7">IF($B7="","",INDEX('All CCC'!V$7:V$968,MATCH(WatchList!$B7,'All CCC'!$B$7:$B$968,0)))</f>
        <v/>
      </c>
      <c r="W7" s="455" t="str">
        <f t="array" ref="W7">IF($B7="","",INDEX('All CCC'!W$7:W$968,MATCH(WatchList!$B7,'All CCC'!$B$7:$B$968,0)))</f>
        <v/>
      </c>
      <c r="X7" s="455" t="str">
        <f t="array" ref="X7">IF($B7="","",INDEX('All CCC'!X$7:X$968,MATCH(WatchList!$B7,'All CCC'!$B$7:$B$968,0)))</f>
        <v/>
      </c>
      <c r="Y7" s="455" t="str">
        <f t="array" ref="Y7">IF($B7="","",INDEX('All CCC'!Y$7:Y$968,MATCH(WatchList!$B7,'All CCC'!$B$7:$B$968,0)))</f>
        <v/>
      </c>
      <c r="Z7" s="455" t="str">
        <f t="array" ref="Z7">IF($B7="","",INDEX('All CCC'!Z$7:Z$968,MATCH(WatchList!$B7,'All CCC'!$B$7:$B$968,0)))</f>
        <v/>
      </c>
      <c r="AA7" s="455" t="str">
        <f t="array" ref="AA7">IF($B7="","",INDEX('All CCC'!AA$7:AA$968,MATCH(WatchList!$B7,'All CCC'!$B$7:$B$968,0)))</f>
        <v/>
      </c>
      <c r="AB7" s="455" t="str">
        <f t="array" ref="AB7">IF($B7="","",INDEX('All CCC'!AB$7:AB$968,MATCH(WatchList!$B7,'All CCC'!$B$7:$B$968,0)))</f>
        <v/>
      </c>
      <c r="AC7" s="455" t="str">
        <f t="array" ref="AC7">IF($B7="","",INDEX('All CCC'!AC$7:AC$968,MATCH(WatchList!$B7,'All CCC'!$B$7:$B$968,0)))</f>
        <v/>
      </c>
      <c r="AD7" s="455" t="str">
        <f t="array" ref="AD7">IF($B7="","",INDEX('All CCC'!AD$7:AD$968,MATCH(WatchList!$B7,'All CCC'!$B$7:$B$968,0)))</f>
        <v/>
      </c>
      <c r="AE7" s="455" t="str">
        <f t="array" ref="AE7">IF($B7="","",INDEX('All CCC'!AE$7:AE$968,MATCH(WatchList!$B7,'All CCC'!$B$7:$B$968,0)))</f>
        <v/>
      </c>
      <c r="AF7" s="455" t="str">
        <f t="array" ref="AF7">IF($B7="","",INDEX('All CCC'!AF$7:AF$968,MATCH(WatchList!$B7,'All CCC'!$B$7:$B$968,0)))</f>
        <v/>
      </c>
      <c r="AG7" s="455" t="str">
        <f t="array" ref="AG7">IF($B7="","",INDEX('All CCC'!AG$7:AG$968,MATCH(WatchList!$B7,'All CCC'!$B$7:$B$968,0)))</f>
        <v/>
      </c>
      <c r="AH7" s="455" t="str">
        <f t="array" ref="AH7">IF($B7="","",INDEX('All CCC'!AH$7:AH$968,MATCH(WatchList!$B7,'All CCC'!$B$7:$B$968,0)))</f>
        <v/>
      </c>
      <c r="AI7" s="455" t="str">
        <f t="array" ref="AI7">IF($B7="","",INDEX('All CCC'!AI$7:AI$968,MATCH(WatchList!$B7,'All CCC'!$B$7:$B$968,0)))</f>
        <v/>
      </c>
      <c r="AJ7" s="455" t="str">
        <f t="array" ref="AJ7">IF($B7="","",INDEX('All CCC'!AJ$7:AJ$968,MATCH(WatchList!$B7,'All CCC'!$B$7:$B$968,0)))</f>
        <v/>
      </c>
      <c r="AK7" s="455" t="str">
        <f t="array" ref="AK7">IF($B7="","",INDEX('All CCC'!AK$7:AK$968,MATCH(WatchList!$B7,'All CCC'!$B$7:$B$968,0)))</f>
        <v/>
      </c>
      <c r="AL7" s="455" t="str">
        <f t="array" ref="AL7">IF($B7="","",INDEX('All CCC'!AL$7:AL$968,MATCH(WatchList!$B7,'All CCC'!$B$7:$B$968,0)))</f>
        <v/>
      </c>
      <c r="AM7" s="455" t="str">
        <f t="array" ref="AM7">IF($B7="","",INDEX('All CCC'!AM$7:AM$968,MATCH(WatchList!$B7,'All CCC'!$B$7:$B$968,0)))</f>
        <v/>
      </c>
      <c r="AN7" s="455" t="str">
        <f t="array" ref="AN7">IF($B7="","",INDEX('All CCC'!AN$7:AN$968,MATCH(WatchList!$B7,'All CCC'!$B$7:$B$968,0)))</f>
        <v/>
      </c>
      <c r="AO7" s="455" t="str">
        <f t="array" ref="AO7">IF($B7="","",INDEX('All CCC'!AO$7:AO$968,MATCH(WatchList!$B7,'All CCC'!$B$7:$B$968,0)))</f>
        <v/>
      </c>
      <c r="AP7" s="455" t="str">
        <f t="array" ref="AP7">IF($B7="","",INDEX('All CCC'!AP$7:AP$968,MATCH(WatchList!$B7,'All CCC'!$B$7:$B$968,0)))</f>
        <v/>
      </c>
      <c r="AQ7" s="455" t="str">
        <f t="array" ref="AQ7">IF($B7="","",INDEX('All CCC'!AQ$7:AQ$968,MATCH(WatchList!$B7,'All CCC'!$B$7:$B$968,0)))</f>
        <v/>
      </c>
      <c r="AR7" s="455" t="str">
        <f t="array" ref="AR7">IF($B7="","",INDEX('All CCC'!AR$7:AR$968,MATCH(WatchList!$B7,'All CCC'!$B$7:$B$968,0)))</f>
        <v/>
      </c>
      <c r="AS7" s="455" t="str">
        <f t="array" ref="AS7">IF($B7="","",INDEX('All CCC'!AS$7:AS$968,MATCH(WatchList!$B7,'All CCC'!$B$7:$B$968,0)))</f>
        <v/>
      </c>
      <c r="AT7" s="455" t="str">
        <f t="array" ref="AT7">IF($B7="","",INDEX('All CCC'!AT$7:AT$968,MATCH(WatchList!$B7,'All CCC'!$B$7:$B$968,0)))</f>
        <v/>
      </c>
      <c r="AU7" s="455" t="str">
        <f t="array" ref="AU7">IF($B7="","",INDEX('All CCC'!AU$7:AU$968,MATCH(WatchList!$B7,'All CCC'!$B$7:$B$968,0)))</f>
        <v/>
      </c>
      <c r="AV7" s="455" t="str">
        <f t="array" ref="AV7">IF($B7="","",INDEX('All CCC'!AV$7:AV$968,MATCH(WatchList!$B7,'All CCC'!$B$7:$B$968,0)))</f>
        <v/>
      </c>
      <c r="AW7" s="455" t="str">
        <f t="array" ref="AW7">IF($B7="","",INDEX('All CCC'!AW$7:AW$968,MATCH(WatchList!$B7,'All CCC'!$B$7:$B$968,0)))</f>
        <v/>
      </c>
      <c r="AX7" s="455" t="str">
        <f t="array" ref="AX7">IF($B7="","",INDEX('All CCC'!AX$7:AX$968,MATCH(WatchList!$B7,'All CCC'!$B$7:$B$968,0)))</f>
        <v/>
      </c>
      <c r="AY7" s="455" t="str">
        <f t="array" ref="AY7">IF($B7="","",INDEX('All CCC'!AY$7:AY$968,MATCH(WatchList!$B7,'All CCC'!$B$7:$B$968,0)))</f>
        <v/>
      </c>
      <c r="AZ7" s="455" t="str">
        <f t="array" ref="AZ7">IF($B7="","",INDEX('All CCC'!AZ$7:AZ$968,MATCH(WatchList!$B7,'All CCC'!$B$7:$B$968,0)))</f>
        <v/>
      </c>
      <c r="BA7" s="455" t="str">
        <f t="array" ref="BA7">IF($B7="","",INDEX('All CCC'!BA$7:BA$968,MATCH(WatchList!$B7,'All CCC'!$B$7:$B$968,0)))</f>
        <v/>
      </c>
      <c r="BB7" s="455" t="str">
        <f t="array" ref="BB7">IF($B7="","",INDEX('All CCC'!BB$7:BB$968,MATCH(WatchList!$B7,'All CCC'!$B$7:$B$968,0)))</f>
        <v/>
      </c>
      <c r="BC7" s="455" t="str">
        <f t="array" ref="BC7">IF($B7="","",INDEX('All CCC'!BC$7:BC$968,MATCH(WatchList!$B7,'All CCC'!$B$7:$B$968,0)))</f>
        <v/>
      </c>
      <c r="BD7" s="455" t="str">
        <f t="array" ref="BD7">IF($B7="","",INDEX('All CCC'!BD$7:BD$968,MATCH(WatchList!$B7,'All CCC'!$B$7:$B$968,0)))</f>
        <v/>
      </c>
      <c r="BE7" s="455" t="str">
        <f t="array" ref="BE7">IF($B7="","",INDEX('All CCC'!BE$7:BE$968,MATCH(WatchList!$B7,'All CCC'!$B$7:$B$968,0)))</f>
        <v/>
      </c>
      <c r="BF7" s="455" t="str">
        <f t="array" ref="BF7">IF($B7="","",INDEX('All CCC'!BF$7:BF$968,MATCH(WatchList!$B7,'All CCC'!$B$7:$B$968,0)))</f>
        <v/>
      </c>
      <c r="BG7" s="455" t="str">
        <f t="array" ref="BG7">IF($B7="","",INDEX('All CCC'!BG$7:BG$968,MATCH(WatchList!$B7,'All CCC'!$B$7:$B$968,0)))</f>
        <v/>
      </c>
    </row>
    <row r="8" ht="11.25" customHeight="1">
      <c r="A8" s="454" t="str">
        <f t="array" ref="A8">IF($B8="","",INDEX('All CCC'!A$7:A$968,MATCH(WatchList!$B8,'All CCC'!$B$7:$B$968,0)))</f>
        <v/>
      </c>
      <c r="B8" s="232"/>
      <c r="C8" s="455" t="str">
        <f t="array" ref="C8">IF($B8="","",INDEX('All CCC'!C$7:C$968,MATCH(WatchList!$B8,'All CCC'!$B$7:$B$968,0)))</f>
        <v/>
      </c>
      <c r="D8" s="455" t="str">
        <f t="array" ref="D8">IF($B8="","",INDEX('All CCC'!D$7:D$968,MATCH(WatchList!$B8,'All CCC'!$B$7:$B$968,0)))</f>
        <v/>
      </c>
      <c r="E8" s="455" t="str">
        <f t="array" ref="E8">IF($B8="","",INDEX('All CCC'!E$7:E$968,MATCH(WatchList!$B8,'All CCC'!$B$7:$B$968,0)))</f>
        <v/>
      </c>
      <c r="F8" s="455" t="str">
        <f t="array" ref="F8">IF($B8="","",INDEX('All CCC'!F$7:F$968,MATCH(WatchList!$B8,'All CCC'!$B$7:$B$968,0)))</f>
        <v/>
      </c>
      <c r="G8" s="455" t="str">
        <f t="array" ref="G8">IF($B8="","",INDEX('All CCC'!G$7:G$968,MATCH(WatchList!$B8,'All CCC'!$B$7:$B$968,0)))</f>
        <v/>
      </c>
      <c r="H8" s="455" t="str">
        <f t="array" ref="H8">IF($B8="","",INDEX('All CCC'!H$7:H$968,MATCH(WatchList!$B8,'All CCC'!$B$7:$B$968,0)))</f>
        <v/>
      </c>
      <c r="I8" s="455" t="str">
        <f t="array" ref="I8">IF($B8="","",INDEX('All CCC'!I$7:I$968,MATCH(WatchList!$B8,'All CCC'!$B$7:$B$968,0)))</f>
        <v/>
      </c>
      <c r="J8" s="455" t="str">
        <f t="array" ref="J8">IF($B8="","",INDEX('All CCC'!J$7:J$968,MATCH(WatchList!$B8,'All CCC'!$B$7:$B$968,0)))</f>
        <v/>
      </c>
      <c r="K8" s="455" t="str">
        <f t="array" ref="K8">IF($B8="","",INDEX('All CCC'!K$7:K$968,MATCH(WatchList!$B8,'All CCC'!$B$7:$B$968,0)))</f>
        <v/>
      </c>
      <c r="L8" s="455" t="str">
        <f t="array" ref="L8">IF($B8="","",INDEX('All CCC'!L$7:L$968,MATCH(WatchList!$B8,'All CCC'!$B$7:$B$968,0)))</f>
        <v/>
      </c>
      <c r="M8" s="455" t="str">
        <f t="array" ref="M8">IF($B8="","",INDEX('All CCC'!M$7:M$968,MATCH(WatchList!$B8,'All CCC'!$B$7:$B$968,0)))</f>
        <v/>
      </c>
      <c r="N8" s="455" t="str">
        <f t="array" ref="N8">IF($B8="","",INDEX('All CCC'!N$7:N$968,MATCH(WatchList!$B8,'All CCC'!$B$7:$B$968,0)))</f>
        <v/>
      </c>
      <c r="O8" s="455" t="str">
        <f t="array" ref="O8">IF($B8="","",INDEX('All CCC'!O$7:O$968,MATCH(WatchList!$B8,'All CCC'!$B$7:$B$968,0)))</f>
        <v/>
      </c>
      <c r="P8" s="459" t="str">
        <f t="array" ref="P8">IF($B8="","",INDEX('All CCC'!P$7:P$968,MATCH(WatchList!$B8,'All CCC'!$B$7:$B$968,0)))</f>
        <v/>
      </c>
      <c r="Q8" s="459" t="str">
        <f t="array" ref="Q8">IF($B8="","",INDEX('All CCC'!Q$7:Q$968,MATCH(WatchList!$B8,'All CCC'!$B$7:$B$968,0)))</f>
        <v/>
      </c>
      <c r="R8" s="455" t="str">
        <f t="array" ref="R8">IF($B8="","",INDEX('All CCC'!R$7:R$968,MATCH(WatchList!$B8,'All CCC'!$B$7:$B$968,0)))</f>
        <v/>
      </c>
      <c r="S8" s="455" t="str">
        <f t="array" ref="S8">IF($B8="","",INDEX('All CCC'!S$7:S$968,MATCH(WatchList!$B8,'All CCC'!$B$7:$B$968,0)))</f>
        <v/>
      </c>
      <c r="T8" s="455" t="str">
        <f t="array" ref="T8">IF($B8="","",INDEX('All CCC'!T$7:T$968,MATCH(WatchList!$B8,'All CCC'!$B$7:$B$968,0)))</f>
        <v/>
      </c>
      <c r="U8" s="455" t="str">
        <f t="array" ref="U8">IF($B8="","",INDEX('All CCC'!U$7:U$968,MATCH(WatchList!$B8,'All CCC'!$B$7:$B$968,0)))</f>
        <v/>
      </c>
      <c r="V8" s="455" t="str">
        <f t="array" ref="V8">IF($B8="","",INDEX('All CCC'!V$7:V$968,MATCH(WatchList!$B8,'All CCC'!$B$7:$B$968,0)))</f>
        <v/>
      </c>
      <c r="W8" s="455" t="str">
        <f t="array" ref="W8">IF($B8="","",INDEX('All CCC'!W$7:W$968,MATCH(WatchList!$B8,'All CCC'!$B$7:$B$968,0)))</f>
        <v/>
      </c>
      <c r="X8" s="455" t="str">
        <f t="array" ref="X8">IF($B8="","",INDEX('All CCC'!X$7:X$968,MATCH(WatchList!$B8,'All CCC'!$B$7:$B$968,0)))</f>
        <v/>
      </c>
      <c r="Y8" s="455" t="str">
        <f t="array" ref="Y8">IF($B8="","",INDEX('All CCC'!Y$7:Y$968,MATCH(WatchList!$B8,'All CCC'!$B$7:$B$968,0)))</f>
        <v/>
      </c>
      <c r="Z8" s="455" t="str">
        <f t="array" ref="Z8">IF($B8="","",INDEX('All CCC'!Z$7:Z$968,MATCH(WatchList!$B8,'All CCC'!$B$7:$B$968,0)))</f>
        <v/>
      </c>
      <c r="AA8" s="455" t="str">
        <f t="array" ref="AA8">IF($B8="","",INDEX('All CCC'!AA$7:AA$968,MATCH(WatchList!$B8,'All CCC'!$B$7:$B$968,0)))</f>
        <v/>
      </c>
      <c r="AB8" s="455" t="str">
        <f t="array" ref="AB8">IF($B8="","",INDEX('All CCC'!AB$7:AB$968,MATCH(WatchList!$B8,'All CCC'!$B$7:$B$968,0)))</f>
        <v/>
      </c>
      <c r="AC8" s="455" t="str">
        <f t="array" ref="AC8">IF($B8="","",INDEX('All CCC'!AC$7:AC$968,MATCH(WatchList!$B8,'All CCC'!$B$7:$B$968,0)))</f>
        <v/>
      </c>
      <c r="AD8" s="455" t="str">
        <f t="array" ref="AD8">IF($B8="","",INDEX('All CCC'!AD$7:AD$968,MATCH(WatchList!$B8,'All CCC'!$B$7:$B$968,0)))</f>
        <v/>
      </c>
      <c r="AE8" s="455" t="str">
        <f t="array" ref="AE8">IF($B8="","",INDEX('All CCC'!AE$7:AE$968,MATCH(WatchList!$B8,'All CCC'!$B$7:$B$968,0)))</f>
        <v/>
      </c>
      <c r="AF8" s="455" t="str">
        <f t="array" ref="AF8">IF($B8="","",INDEX('All CCC'!AF$7:AF$968,MATCH(WatchList!$B8,'All CCC'!$B$7:$B$968,0)))</f>
        <v/>
      </c>
      <c r="AG8" s="455" t="str">
        <f t="array" ref="AG8">IF($B8="","",INDEX('All CCC'!AG$7:AG$968,MATCH(WatchList!$B8,'All CCC'!$B$7:$B$968,0)))</f>
        <v/>
      </c>
      <c r="AH8" s="455" t="str">
        <f t="array" ref="AH8">IF($B8="","",INDEX('All CCC'!AH$7:AH$968,MATCH(WatchList!$B8,'All CCC'!$B$7:$B$968,0)))</f>
        <v/>
      </c>
      <c r="AI8" s="455" t="str">
        <f t="array" ref="AI8">IF($B8="","",INDEX('All CCC'!AI$7:AI$968,MATCH(WatchList!$B8,'All CCC'!$B$7:$B$968,0)))</f>
        <v/>
      </c>
      <c r="AJ8" s="455" t="str">
        <f t="array" ref="AJ8">IF($B8="","",INDEX('All CCC'!AJ$7:AJ$968,MATCH(WatchList!$B8,'All CCC'!$B$7:$B$968,0)))</f>
        <v/>
      </c>
      <c r="AK8" s="455" t="str">
        <f t="array" ref="AK8">IF($B8="","",INDEX('All CCC'!AK$7:AK$968,MATCH(WatchList!$B8,'All CCC'!$B$7:$B$968,0)))</f>
        <v/>
      </c>
      <c r="AL8" s="455" t="str">
        <f t="array" ref="AL8">IF($B8="","",INDEX('All CCC'!AL$7:AL$968,MATCH(WatchList!$B8,'All CCC'!$B$7:$B$968,0)))</f>
        <v/>
      </c>
      <c r="AM8" s="455" t="str">
        <f t="array" ref="AM8">IF($B8="","",INDEX('All CCC'!AM$7:AM$968,MATCH(WatchList!$B8,'All CCC'!$B$7:$B$968,0)))</f>
        <v/>
      </c>
      <c r="AN8" s="455" t="str">
        <f t="array" ref="AN8">IF($B8="","",INDEX('All CCC'!AN$7:AN$968,MATCH(WatchList!$B8,'All CCC'!$B$7:$B$968,0)))</f>
        <v/>
      </c>
      <c r="AO8" s="455" t="str">
        <f t="array" ref="AO8">IF($B8="","",INDEX('All CCC'!AO$7:AO$968,MATCH(WatchList!$B8,'All CCC'!$B$7:$B$968,0)))</f>
        <v/>
      </c>
      <c r="AP8" s="455" t="str">
        <f t="array" ref="AP8">IF($B8="","",INDEX('All CCC'!AP$7:AP$968,MATCH(WatchList!$B8,'All CCC'!$B$7:$B$968,0)))</f>
        <v/>
      </c>
      <c r="AQ8" s="455" t="str">
        <f t="array" ref="AQ8">IF($B8="","",INDEX('All CCC'!AQ$7:AQ$968,MATCH(WatchList!$B8,'All CCC'!$B$7:$B$968,0)))</f>
        <v/>
      </c>
      <c r="AR8" s="455" t="str">
        <f t="array" ref="AR8">IF($B8="","",INDEX('All CCC'!AR$7:AR$968,MATCH(WatchList!$B8,'All CCC'!$B$7:$B$968,0)))</f>
        <v/>
      </c>
      <c r="AS8" s="455" t="str">
        <f t="array" ref="AS8">IF($B8="","",INDEX('All CCC'!AS$7:AS$968,MATCH(WatchList!$B8,'All CCC'!$B$7:$B$968,0)))</f>
        <v/>
      </c>
      <c r="AT8" s="455" t="str">
        <f t="array" ref="AT8">IF($B8="","",INDEX('All CCC'!AT$7:AT$968,MATCH(WatchList!$B8,'All CCC'!$B$7:$B$968,0)))</f>
        <v/>
      </c>
      <c r="AU8" s="455" t="str">
        <f t="array" ref="AU8">IF($B8="","",INDEX('All CCC'!AU$7:AU$968,MATCH(WatchList!$B8,'All CCC'!$B$7:$B$968,0)))</f>
        <v/>
      </c>
      <c r="AV8" s="455" t="str">
        <f t="array" ref="AV8">IF($B8="","",INDEX('All CCC'!AV$7:AV$968,MATCH(WatchList!$B8,'All CCC'!$B$7:$B$968,0)))</f>
        <v/>
      </c>
      <c r="AW8" s="455" t="str">
        <f t="array" ref="AW8">IF($B8="","",INDEX('All CCC'!AW$7:AW$968,MATCH(WatchList!$B8,'All CCC'!$B$7:$B$968,0)))</f>
        <v/>
      </c>
      <c r="AX8" s="455" t="str">
        <f t="array" ref="AX8">IF($B8="","",INDEX('All CCC'!AX$7:AX$968,MATCH(WatchList!$B8,'All CCC'!$B$7:$B$968,0)))</f>
        <v/>
      </c>
      <c r="AY8" s="455" t="str">
        <f t="array" ref="AY8">IF($B8="","",INDEX('All CCC'!AY$7:AY$968,MATCH(WatchList!$B8,'All CCC'!$B$7:$B$968,0)))</f>
        <v/>
      </c>
      <c r="AZ8" s="455" t="str">
        <f t="array" ref="AZ8">IF($B8="","",INDEX('All CCC'!AZ$7:AZ$968,MATCH(WatchList!$B8,'All CCC'!$B$7:$B$968,0)))</f>
        <v/>
      </c>
      <c r="BA8" s="455" t="str">
        <f t="array" ref="BA8">IF($B8="","",INDEX('All CCC'!BA$7:BA$968,MATCH(WatchList!$B8,'All CCC'!$B$7:$B$968,0)))</f>
        <v/>
      </c>
      <c r="BB8" s="455" t="str">
        <f t="array" ref="BB8">IF($B8="","",INDEX('All CCC'!BB$7:BB$968,MATCH(WatchList!$B8,'All CCC'!$B$7:$B$968,0)))</f>
        <v/>
      </c>
      <c r="BC8" s="455" t="str">
        <f t="array" ref="BC8">IF($B8="","",INDEX('All CCC'!BC$7:BC$968,MATCH(WatchList!$B8,'All CCC'!$B$7:$B$968,0)))</f>
        <v/>
      </c>
      <c r="BD8" s="455" t="str">
        <f t="array" ref="BD8">IF($B8="","",INDEX('All CCC'!BD$7:BD$968,MATCH(WatchList!$B8,'All CCC'!$B$7:$B$968,0)))</f>
        <v/>
      </c>
      <c r="BE8" s="455" t="str">
        <f t="array" ref="BE8">IF($B8="","",INDEX('All CCC'!BE$7:BE$968,MATCH(WatchList!$B8,'All CCC'!$B$7:$B$968,0)))</f>
        <v/>
      </c>
      <c r="BF8" s="455" t="str">
        <f t="array" ref="BF8">IF($B8="","",INDEX('All CCC'!BF$7:BF$968,MATCH(WatchList!$B8,'All CCC'!$B$7:$B$968,0)))</f>
        <v/>
      </c>
      <c r="BG8" s="455" t="str">
        <f t="array" ref="BG8">IF($B8="","",INDEX('All CCC'!BG$7:BG$968,MATCH(WatchList!$B8,'All CCC'!$B$7:$B$968,0)))</f>
        <v/>
      </c>
    </row>
    <row r="9" ht="11.25" customHeight="1">
      <c r="A9" s="454" t="str">
        <f t="array" ref="A9">IF($B9="","",INDEX('All CCC'!A$7:A$968,MATCH(WatchList!$B9,'All CCC'!$B$7:$B$968,0)))</f>
        <v/>
      </c>
      <c r="B9" s="232"/>
      <c r="C9" s="455" t="str">
        <f t="array" ref="C9">IF($B9="","",INDEX('All CCC'!C$7:C$968,MATCH(WatchList!$B9,'All CCC'!$B$7:$B$968,0)))</f>
        <v/>
      </c>
      <c r="D9" s="455" t="str">
        <f t="array" ref="D9">IF($B9="","",INDEX('All CCC'!D$7:D$968,MATCH(WatchList!$B9,'All CCC'!$B$7:$B$968,0)))</f>
        <v/>
      </c>
      <c r="E9" s="455" t="str">
        <f t="array" ref="E9">IF($B9="","",INDEX('All CCC'!E$7:E$968,MATCH(WatchList!$B9,'All CCC'!$B$7:$B$968,0)))</f>
        <v/>
      </c>
      <c r="F9" s="455" t="str">
        <f t="array" ref="F9">IF($B9="","",INDEX('All CCC'!F$7:F$968,MATCH(WatchList!$B9,'All CCC'!$B$7:$B$968,0)))</f>
        <v/>
      </c>
      <c r="G9" s="455" t="str">
        <f t="array" ref="G9">IF($B9="","",INDEX('All CCC'!G$7:G$968,MATCH(WatchList!$B9,'All CCC'!$B$7:$B$968,0)))</f>
        <v/>
      </c>
      <c r="H9" s="455" t="str">
        <f t="array" ref="H9">IF($B9="","",INDEX('All CCC'!H$7:H$968,MATCH(WatchList!$B9,'All CCC'!$B$7:$B$968,0)))</f>
        <v/>
      </c>
      <c r="I9" s="455" t="str">
        <f t="array" ref="I9">IF($B9="","",INDEX('All CCC'!I$7:I$968,MATCH(WatchList!$B9,'All CCC'!$B$7:$B$968,0)))</f>
        <v/>
      </c>
      <c r="J9" s="455" t="str">
        <f t="array" ref="J9">IF($B9="","",INDEX('All CCC'!J$7:J$968,MATCH(WatchList!$B9,'All CCC'!$B$7:$B$968,0)))</f>
        <v/>
      </c>
      <c r="K9" s="455" t="str">
        <f t="array" ref="K9">IF($B9="","",INDEX('All CCC'!K$7:K$968,MATCH(WatchList!$B9,'All CCC'!$B$7:$B$968,0)))</f>
        <v/>
      </c>
      <c r="L9" s="455" t="str">
        <f t="array" ref="L9">IF($B9="","",INDEX('All CCC'!L$7:L$968,MATCH(WatchList!$B9,'All CCC'!$B$7:$B$968,0)))</f>
        <v/>
      </c>
      <c r="M9" s="455" t="str">
        <f t="array" ref="M9">IF($B9="","",INDEX('All CCC'!M$7:M$968,MATCH(WatchList!$B9,'All CCC'!$B$7:$B$968,0)))</f>
        <v/>
      </c>
      <c r="N9" s="455" t="str">
        <f t="array" ref="N9">IF($B9="","",INDEX('All CCC'!N$7:N$968,MATCH(WatchList!$B9,'All CCC'!$B$7:$B$968,0)))</f>
        <v/>
      </c>
      <c r="O9" s="455" t="str">
        <f t="array" ref="O9">IF($B9="","",INDEX('All CCC'!O$7:O$968,MATCH(WatchList!$B9,'All CCC'!$B$7:$B$968,0)))</f>
        <v/>
      </c>
      <c r="P9" s="459" t="str">
        <f t="array" ref="P9">IF($B9="","",INDEX('All CCC'!P$7:P$968,MATCH(WatchList!$B9,'All CCC'!$B$7:$B$968,0)))</f>
        <v/>
      </c>
      <c r="Q9" s="459" t="str">
        <f t="array" ref="Q9">IF($B9="","",INDEX('All CCC'!Q$7:Q$968,MATCH(WatchList!$B9,'All CCC'!$B$7:$B$968,0)))</f>
        <v/>
      </c>
      <c r="R9" s="455" t="str">
        <f t="array" ref="R9">IF($B9="","",INDEX('All CCC'!R$7:R$968,MATCH(WatchList!$B9,'All CCC'!$B$7:$B$968,0)))</f>
        <v/>
      </c>
      <c r="S9" s="455" t="str">
        <f t="array" ref="S9">IF($B9="","",INDEX('All CCC'!S$7:S$968,MATCH(WatchList!$B9,'All CCC'!$B$7:$B$968,0)))</f>
        <v/>
      </c>
      <c r="T9" s="455" t="str">
        <f t="array" ref="T9">IF($B9="","",INDEX('All CCC'!T$7:T$968,MATCH(WatchList!$B9,'All CCC'!$B$7:$B$968,0)))</f>
        <v/>
      </c>
      <c r="U9" s="455" t="str">
        <f t="array" ref="U9">IF($B9="","",INDEX('All CCC'!U$7:U$968,MATCH(WatchList!$B9,'All CCC'!$B$7:$B$968,0)))</f>
        <v/>
      </c>
      <c r="V9" s="455" t="str">
        <f t="array" ref="V9">IF($B9="","",INDEX('All CCC'!V$7:V$968,MATCH(WatchList!$B9,'All CCC'!$B$7:$B$968,0)))</f>
        <v/>
      </c>
      <c r="W9" s="455" t="str">
        <f t="array" ref="W9">IF($B9="","",INDEX('All CCC'!W$7:W$968,MATCH(WatchList!$B9,'All CCC'!$B$7:$B$968,0)))</f>
        <v/>
      </c>
      <c r="X9" s="455" t="str">
        <f t="array" ref="X9">IF($B9="","",INDEX('All CCC'!X$7:X$968,MATCH(WatchList!$B9,'All CCC'!$B$7:$B$968,0)))</f>
        <v/>
      </c>
      <c r="Y9" s="455" t="str">
        <f t="array" ref="Y9">IF($B9="","",INDEX('All CCC'!Y$7:Y$968,MATCH(WatchList!$B9,'All CCC'!$B$7:$B$968,0)))</f>
        <v/>
      </c>
      <c r="Z9" s="455" t="str">
        <f t="array" ref="Z9">IF($B9="","",INDEX('All CCC'!Z$7:Z$968,MATCH(WatchList!$B9,'All CCC'!$B$7:$B$968,0)))</f>
        <v/>
      </c>
      <c r="AA9" s="455" t="str">
        <f t="array" ref="AA9">IF($B9="","",INDEX('All CCC'!AA$7:AA$968,MATCH(WatchList!$B9,'All CCC'!$B$7:$B$968,0)))</f>
        <v/>
      </c>
      <c r="AB9" s="455" t="str">
        <f t="array" ref="AB9">IF($B9="","",INDEX('All CCC'!AB$7:AB$968,MATCH(WatchList!$B9,'All CCC'!$B$7:$B$968,0)))</f>
        <v/>
      </c>
      <c r="AC9" s="455" t="str">
        <f t="array" ref="AC9">IF($B9="","",INDEX('All CCC'!AC$7:AC$968,MATCH(WatchList!$B9,'All CCC'!$B$7:$B$968,0)))</f>
        <v/>
      </c>
      <c r="AD9" s="455" t="str">
        <f t="array" ref="AD9">IF($B9="","",INDEX('All CCC'!AD$7:AD$968,MATCH(WatchList!$B9,'All CCC'!$B$7:$B$968,0)))</f>
        <v/>
      </c>
      <c r="AE9" s="455" t="str">
        <f t="array" ref="AE9">IF($B9="","",INDEX('All CCC'!AE$7:AE$968,MATCH(WatchList!$B9,'All CCC'!$B$7:$B$968,0)))</f>
        <v/>
      </c>
      <c r="AF9" s="455" t="str">
        <f t="array" ref="AF9">IF($B9="","",INDEX('All CCC'!AF$7:AF$968,MATCH(WatchList!$B9,'All CCC'!$B$7:$B$968,0)))</f>
        <v/>
      </c>
      <c r="AG9" s="455" t="str">
        <f t="array" ref="AG9">IF($B9="","",INDEX('All CCC'!AG$7:AG$968,MATCH(WatchList!$B9,'All CCC'!$B$7:$B$968,0)))</f>
        <v/>
      </c>
      <c r="AH9" s="455" t="str">
        <f t="array" ref="AH9">IF($B9="","",INDEX('All CCC'!AH$7:AH$968,MATCH(WatchList!$B9,'All CCC'!$B$7:$B$968,0)))</f>
        <v/>
      </c>
      <c r="AI9" s="455" t="str">
        <f t="array" ref="AI9">IF($B9="","",INDEX('All CCC'!AI$7:AI$968,MATCH(WatchList!$B9,'All CCC'!$B$7:$B$968,0)))</f>
        <v/>
      </c>
      <c r="AJ9" s="455" t="str">
        <f t="array" ref="AJ9">IF($B9="","",INDEX('All CCC'!AJ$7:AJ$968,MATCH(WatchList!$B9,'All CCC'!$B$7:$B$968,0)))</f>
        <v/>
      </c>
      <c r="AK9" s="455" t="str">
        <f t="array" ref="AK9">IF($B9="","",INDEX('All CCC'!AK$7:AK$968,MATCH(WatchList!$B9,'All CCC'!$B$7:$B$968,0)))</f>
        <v/>
      </c>
      <c r="AL9" s="455" t="str">
        <f t="array" ref="AL9">IF($B9="","",INDEX('All CCC'!AL$7:AL$968,MATCH(WatchList!$B9,'All CCC'!$B$7:$B$968,0)))</f>
        <v/>
      </c>
      <c r="AM9" s="455" t="str">
        <f t="array" ref="AM9">IF($B9="","",INDEX('All CCC'!AM$7:AM$968,MATCH(WatchList!$B9,'All CCC'!$B$7:$B$968,0)))</f>
        <v/>
      </c>
      <c r="AN9" s="455" t="str">
        <f t="array" ref="AN9">IF($B9="","",INDEX('All CCC'!AN$7:AN$968,MATCH(WatchList!$B9,'All CCC'!$B$7:$B$968,0)))</f>
        <v/>
      </c>
      <c r="AO9" s="455" t="str">
        <f t="array" ref="AO9">IF($B9="","",INDEX('All CCC'!AO$7:AO$968,MATCH(WatchList!$B9,'All CCC'!$B$7:$B$968,0)))</f>
        <v/>
      </c>
      <c r="AP9" s="455" t="str">
        <f t="array" ref="AP9">IF($B9="","",INDEX('All CCC'!AP$7:AP$968,MATCH(WatchList!$B9,'All CCC'!$B$7:$B$968,0)))</f>
        <v/>
      </c>
      <c r="AQ9" s="455" t="str">
        <f t="array" ref="AQ9">IF($B9="","",INDEX('All CCC'!AQ$7:AQ$968,MATCH(WatchList!$B9,'All CCC'!$B$7:$B$968,0)))</f>
        <v/>
      </c>
      <c r="AR9" s="455" t="str">
        <f t="array" ref="AR9">IF($B9="","",INDEX('All CCC'!AR$7:AR$968,MATCH(WatchList!$B9,'All CCC'!$B$7:$B$968,0)))</f>
        <v/>
      </c>
      <c r="AS9" s="455" t="str">
        <f t="array" ref="AS9">IF($B9="","",INDEX('All CCC'!AS$7:AS$968,MATCH(WatchList!$B9,'All CCC'!$B$7:$B$968,0)))</f>
        <v/>
      </c>
      <c r="AT9" s="455" t="str">
        <f t="array" ref="AT9">IF($B9="","",INDEX('All CCC'!AT$7:AT$968,MATCH(WatchList!$B9,'All CCC'!$B$7:$B$968,0)))</f>
        <v/>
      </c>
      <c r="AU9" s="455" t="str">
        <f t="array" ref="AU9">IF($B9="","",INDEX('All CCC'!AU$7:AU$968,MATCH(WatchList!$B9,'All CCC'!$B$7:$B$968,0)))</f>
        <v/>
      </c>
      <c r="AV9" s="455" t="str">
        <f t="array" ref="AV9">IF($B9="","",INDEX('All CCC'!AV$7:AV$968,MATCH(WatchList!$B9,'All CCC'!$B$7:$B$968,0)))</f>
        <v/>
      </c>
      <c r="AW9" s="455" t="str">
        <f t="array" ref="AW9">IF($B9="","",INDEX('All CCC'!AW$7:AW$968,MATCH(WatchList!$B9,'All CCC'!$B$7:$B$968,0)))</f>
        <v/>
      </c>
      <c r="AX9" s="455" t="str">
        <f t="array" ref="AX9">IF($B9="","",INDEX('All CCC'!AX$7:AX$968,MATCH(WatchList!$B9,'All CCC'!$B$7:$B$968,0)))</f>
        <v/>
      </c>
      <c r="AY9" s="455" t="str">
        <f t="array" ref="AY9">IF($B9="","",INDEX('All CCC'!AY$7:AY$968,MATCH(WatchList!$B9,'All CCC'!$B$7:$B$968,0)))</f>
        <v/>
      </c>
      <c r="AZ9" s="455" t="str">
        <f t="array" ref="AZ9">IF($B9="","",INDEX('All CCC'!AZ$7:AZ$968,MATCH(WatchList!$B9,'All CCC'!$B$7:$B$968,0)))</f>
        <v/>
      </c>
      <c r="BA9" s="455" t="str">
        <f t="array" ref="BA9">IF($B9="","",INDEX('All CCC'!BA$7:BA$968,MATCH(WatchList!$B9,'All CCC'!$B$7:$B$968,0)))</f>
        <v/>
      </c>
      <c r="BB9" s="455" t="str">
        <f t="array" ref="BB9">IF($B9="","",INDEX('All CCC'!BB$7:BB$968,MATCH(WatchList!$B9,'All CCC'!$B$7:$B$968,0)))</f>
        <v/>
      </c>
      <c r="BC9" s="455" t="str">
        <f t="array" ref="BC9">IF($B9="","",INDEX('All CCC'!BC$7:BC$968,MATCH(WatchList!$B9,'All CCC'!$B$7:$B$968,0)))</f>
        <v/>
      </c>
      <c r="BD9" s="455" t="str">
        <f t="array" ref="BD9">IF($B9="","",INDEX('All CCC'!BD$7:BD$968,MATCH(WatchList!$B9,'All CCC'!$B$7:$B$968,0)))</f>
        <v/>
      </c>
      <c r="BE9" s="455" t="str">
        <f t="array" ref="BE9">IF($B9="","",INDEX('All CCC'!BE$7:BE$968,MATCH(WatchList!$B9,'All CCC'!$B$7:$B$968,0)))</f>
        <v/>
      </c>
      <c r="BF9" s="455" t="str">
        <f t="array" ref="BF9">IF($B9="","",INDEX('All CCC'!BF$7:BF$968,MATCH(WatchList!$B9,'All CCC'!$B$7:$B$968,0)))</f>
        <v/>
      </c>
      <c r="BG9" s="455" t="str">
        <f t="array" ref="BG9">IF($B9="","",INDEX('All CCC'!BG$7:BG$968,MATCH(WatchList!$B9,'All CCC'!$B$7:$B$968,0)))</f>
        <v/>
      </c>
    </row>
    <row r="10" ht="11.25" customHeight="1">
      <c r="A10" s="454" t="str">
        <f t="array" ref="A10">IF($B10="","",INDEX('All CCC'!A$7:A$968,MATCH(WatchList!$B10,'All CCC'!$B$7:$B$968,0)))</f>
        <v/>
      </c>
      <c r="B10" s="232"/>
      <c r="C10" s="455" t="str">
        <f t="array" ref="C10">IF($B10="","",INDEX('All CCC'!C$7:C$968,MATCH(WatchList!$B10,'All CCC'!$B$7:$B$968,0)))</f>
        <v/>
      </c>
      <c r="D10" s="455" t="str">
        <f t="array" ref="D10">IF($B10="","",INDEX('All CCC'!D$7:D$968,MATCH(WatchList!$B10,'All CCC'!$B$7:$B$968,0)))</f>
        <v/>
      </c>
      <c r="E10" s="455" t="str">
        <f t="array" ref="E10">IF($B10="","",INDEX('All CCC'!E$7:E$968,MATCH(WatchList!$B10,'All CCC'!$B$7:$B$968,0)))</f>
        <v/>
      </c>
      <c r="F10" s="455" t="str">
        <f t="array" ref="F10">IF($B10="","",INDEX('All CCC'!F$7:F$968,MATCH(WatchList!$B10,'All CCC'!$B$7:$B$968,0)))</f>
        <v/>
      </c>
      <c r="G10" s="455" t="str">
        <f t="array" ref="G10">IF($B10="","",INDEX('All CCC'!G$7:G$968,MATCH(WatchList!$B10,'All CCC'!$B$7:$B$968,0)))</f>
        <v/>
      </c>
      <c r="H10" s="455" t="str">
        <f t="array" ref="H10">IF($B10="","",INDEX('All CCC'!H$7:H$968,MATCH(WatchList!$B10,'All CCC'!$B$7:$B$968,0)))</f>
        <v/>
      </c>
      <c r="I10" s="455" t="str">
        <f t="array" ref="I10">IF($B10="","",INDEX('All CCC'!I$7:I$968,MATCH(WatchList!$B10,'All CCC'!$B$7:$B$968,0)))</f>
        <v/>
      </c>
      <c r="J10" s="455" t="str">
        <f t="array" ref="J10">IF($B10="","",INDEX('All CCC'!J$7:J$968,MATCH(WatchList!$B10,'All CCC'!$B$7:$B$968,0)))</f>
        <v/>
      </c>
      <c r="K10" s="455" t="str">
        <f t="array" ref="K10">IF($B10="","",INDEX('All CCC'!K$7:K$968,MATCH(WatchList!$B10,'All CCC'!$B$7:$B$968,0)))</f>
        <v/>
      </c>
      <c r="L10" s="455" t="str">
        <f t="array" ref="L10">IF($B10="","",INDEX('All CCC'!L$7:L$968,MATCH(WatchList!$B10,'All CCC'!$B$7:$B$968,0)))</f>
        <v/>
      </c>
      <c r="M10" s="455" t="str">
        <f t="array" ref="M10">IF($B10="","",INDEX('All CCC'!M$7:M$968,MATCH(WatchList!$B10,'All CCC'!$B$7:$B$968,0)))</f>
        <v/>
      </c>
      <c r="N10" s="455" t="str">
        <f t="array" ref="N10">IF($B10="","",INDEX('All CCC'!N$7:N$968,MATCH(WatchList!$B10,'All CCC'!$B$7:$B$968,0)))</f>
        <v/>
      </c>
      <c r="O10" s="455" t="str">
        <f t="array" ref="O10">IF($B10="","",INDEX('All CCC'!O$7:O$968,MATCH(WatchList!$B10,'All CCC'!$B$7:$B$968,0)))</f>
        <v/>
      </c>
      <c r="P10" s="459" t="str">
        <f t="array" ref="P10">IF($B10="","",INDEX('All CCC'!P$7:P$968,MATCH(WatchList!$B10,'All CCC'!$B$7:$B$968,0)))</f>
        <v/>
      </c>
      <c r="Q10" s="459" t="str">
        <f t="array" ref="Q10">IF($B10="","",INDEX('All CCC'!Q$7:Q$968,MATCH(WatchList!$B10,'All CCC'!$B$7:$B$968,0)))</f>
        <v/>
      </c>
      <c r="R10" s="455" t="str">
        <f t="array" ref="R10">IF($B10="","",INDEX('All CCC'!R$7:R$968,MATCH(WatchList!$B10,'All CCC'!$B$7:$B$968,0)))</f>
        <v/>
      </c>
      <c r="S10" s="455" t="str">
        <f t="array" ref="S10">IF($B10="","",INDEX('All CCC'!S$7:S$968,MATCH(WatchList!$B10,'All CCC'!$B$7:$B$968,0)))</f>
        <v/>
      </c>
      <c r="T10" s="455" t="str">
        <f t="array" ref="T10">IF($B10="","",INDEX('All CCC'!T$7:T$968,MATCH(WatchList!$B10,'All CCC'!$B$7:$B$968,0)))</f>
        <v/>
      </c>
      <c r="U10" s="455" t="str">
        <f t="array" ref="U10">IF($B10="","",INDEX('All CCC'!U$7:U$968,MATCH(WatchList!$B10,'All CCC'!$B$7:$B$968,0)))</f>
        <v/>
      </c>
      <c r="V10" s="455" t="str">
        <f t="array" ref="V10">IF($B10="","",INDEX('All CCC'!V$7:V$968,MATCH(WatchList!$B10,'All CCC'!$B$7:$B$968,0)))</f>
        <v/>
      </c>
      <c r="W10" s="455" t="str">
        <f t="array" ref="W10">IF($B10="","",INDEX('All CCC'!W$7:W$968,MATCH(WatchList!$B10,'All CCC'!$B$7:$B$968,0)))</f>
        <v/>
      </c>
      <c r="X10" s="455" t="str">
        <f t="array" ref="X10">IF($B10="","",INDEX('All CCC'!X$7:X$968,MATCH(WatchList!$B10,'All CCC'!$B$7:$B$968,0)))</f>
        <v/>
      </c>
      <c r="Y10" s="455" t="str">
        <f t="array" ref="Y10">IF($B10="","",INDEX('All CCC'!Y$7:Y$968,MATCH(WatchList!$B10,'All CCC'!$B$7:$B$968,0)))</f>
        <v/>
      </c>
      <c r="Z10" s="455" t="str">
        <f t="array" ref="Z10">IF($B10="","",INDEX('All CCC'!Z$7:Z$968,MATCH(WatchList!$B10,'All CCC'!$B$7:$B$968,0)))</f>
        <v/>
      </c>
      <c r="AA10" s="455" t="str">
        <f t="array" ref="AA10">IF($B10="","",INDEX('All CCC'!AA$7:AA$968,MATCH(WatchList!$B10,'All CCC'!$B$7:$B$968,0)))</f>
        <v/>
      </c>
      <c r="AB10" s="455" t="str">
        <f t="array" ref="AB10">IF($B10="","",INDEX('All CCC'!AB$7:AB$968,MATCH(WatchList!$B10,'All CCC'!$B$7:$B$968,0)))</f>
        <v/>
      </c>
      <c r="AC10" s="455" t="str">
        <f t="array" ref="AC10">IF($B10="","",INDEX('All CCC'!AC$7:AC$968,MATCH(WatchList!$B10,'All CCC'!$B$7:$B$968,0)))</f>
        <v/>
      </c>
      <c r="AD10" s="455" t="str">
        <f t="array" ref="AD10">IF($B10="","",INDEX('All CCC'!AD$7:AD$968,MATCH(WatchList!$B10,'All CCC'!$B$7:$B$968,0)))</f>
        <v/>
      </c>
      <c r="AE10" s="455" t="str">
        <f t="array" ref="AE10">IF($B10="","",INDEX('All CCC'!AE$7:AE$968,MATCH(WatchList!$B10,'All CCC'!$B$7:$B$968,0)))</f>
        <v/>
      </c>
      <c r="AF10" s="455" t="str">
        <f t="array" ref="AF10">IF($B10="","",INDEX('All CCC'!AF$7:AF$968,MATCH(WatchList!$B10,'All CCC'!$B$7:$B$968,0)))</f>
        <v/>
      </c>
      <c r="AG10" s="455" t="str">
        <f t="array" ref="AG10">IF($B10="","",INDEX('All CCC'!AG$7:AG$968,MATCH(WatchList!$B10,'All CCC'!$B$7:$B$968,0)))</f>
        <v/>
      </c>
      <c r="AH10" s="455" t="str">
        <f t="array" ref="AH10">IF($B10="","",INDEX('All CCC'!AH$7:AH$968,MATCH(WatchList!$B10,'All CCC'!$B$7:$B$968,0)))</f>
        <v/>
      </c>
      <c r="AI10" s="455" t="str">
        <f t="array" ref="AI10">IF($B10="","",INDEX('All CCC'!AI$7:AI$968,MATCH(WatchList!$B10,'All CCC'!$B$7:$B$968,0)))</f>
        <v/>
      </c>
      <c r="AJ10" s="455" t="str">
        <f t="array" ref="AJ10">IF($B10="","",INDEX('All CCC'!AJ$7:AJ$968,MATCH(WatchList!$B10,'All CCC'!$B$7:$B$968,0)))</f>
        <v/>
      </c>
      <c r="AK10" s="455" t="str">
        <f t="array" ref="AK10">IF($B10="","",INDEX('All CCC'!AK$7:AK$968,MATCH(WatchList!$B10,'All CCC'!$B$7:$B$968,0)))</f>
        <v/>
      </c>
      <c r="AL10" s="455" t="str">
        <f t="array" ref="AL10">IF($B10="","",INDEX('All CCC'!AL$7:AL$968,MATCH(WatchList!$B10,'All CCC'!$B$7:$B$968,0)))</f>
        <v/>
      </c>
      <c r="AM10" s="455" t="str">
        <f t="array" ref="AM10">IF($B10="","",INDEX('All CCC'!AM$7:AM$968,MATCH(WatchList!$B10,'All CCC'!$B$7:$B$968,0)))</f>
        <v/>
      </c>
      <c r="AN10" s="455" t="str">
        <f t="array" ref="AN10">IF($B10="","",INDEX('All CCC'!AN$7:AN$968,MATCH(WatchList!$B10,'All CCC'!$B$7:$B$968,0)))</f>
        <v/>
      </c>
      <c r="AO10" s="455" t="str">
        <f t="array" ref="AO10">IF($B10="","",INDEX('All CCC'!AO$7:AO$968,MATCH(WatchList!$B10,'All CCC'!$B$7:$B$968,0)))</f>
        <v/>
      </c>
      <c r="AP10" s="455" t="str">
        <f t="array" ref="AP10">IF($B10="","",INDEX('All CCC'!AP$7:AP$968,MATCH(WatchList!$B10,'All CCC'!$B$7:$B$968,0)))</f>
        <v/>
      </c>
      <c r="AQ10" s="455" t="str">
        <f t="array" ref="AQ10">IF($B10="","",INDEX('All CCC'!AQ$7:AQ$968,MATCH(WatchList!$B10,'All CCC'!$B$7:$B$968,0)))</f>
        <v/>
      </c>
      <c r="AR10" s="455" t="str">
        <f t="array" ref="AR10">IF($B10="","",INDEX('All CCC'!AR$7:AR$968,MATCH(WatchList!$B10,'All CCC'!$B$7:$B$968,0)))</f>
        <v/>
      </c>
      <c r="AS10" s="455" t="str">
        <f t="array" ref="AS10">IF($B10="","",INDEX('All CCC'!AS$7:AS$968,MATCH(WatchList!$B10,'All CCC'!$B$7:$B$968,0)))</f>
        <v/>
      </c>
      <c r="AT10" s="455" t="str">
        <f t="array" ref="AT10">IF($B10="","",INDEX('All CCC'!AT$7:AT$968,MATCH(WatchList!$B10,'All CCC'!$B$7:$B$968,0)))</f>
        <v/>
      </c>
      <c r="AU10" s="455" t="str">
        <f t="array" ref="AU10">IF($B10="","",INDEX('All CCC'!AU$7:AU$968,MATCH(WatchList!$B10,'All CCC'!$B$7:$B$968,0)))</f>
        <v/>
      </c>
      <c r="AV10" s="455" t="str">
        <f t="array" ref="AV10">IF($B10="","",INDEX('All CCC'!AV$7:AV$968,MATCH(WatchList!$B10,'All CCC'!$B$7:$B$968,0)))</f>
        <v/>
      </c>
      <c r="AW10" s="455" t="str">
        <f t="array" ref="AW10">IF($B10="","",INDEX('All CCC'!AW$7:AW$968,MATCH(WatchList!$B10,'All CCC'!$B$7:$B$968,0)))</f>
        <v/>
      </c>
      <c r="AX10" s="455" t="str">
        <f t="array" ref="AX10">IF($B10="","",INDEX('All CCC'!AX$7:AX$968,MATCH(WatchList!$B10,'All CCC'!$B$7:$B$968,0)))</f>
        <v/>
      </c>
      <c r="AY10" s="455" t="str">
        <f t="array" ref="AY10">IF($B10="","",INDEX('All CCC'!AY$7:AY$968,MATCH(WatchList!$B10,'All CCC'!$B$7:$B$968,0)))</f>
        <v/>
      </c>
      <c r="AZ10" s="455" t="str">
        <f t="array" ref="AZ10">IF($B10="","",INDEX('All CCC'!AZ$7:AZ$968,MATCH(WatchList!$B10,'All CCC'!$B$7:$B$968,0)))</f>
        <v/>
      </c>
      <c r="BA10" s="455" t="str">
        <f t="array" ref="BA10">IF($B10="","",INDEX('All CCC'!BA$7:BA$968,MATCH(WatchList!$B10,'All CCC'!$B$7:$B$968,0)))</f>
        <v/>
      </c>
      <c r="BB10" s="455" t="str">
        <f t="array" ref="BB10">IF($B10="","",INDEX('All CCC'!BB$7:BB$968,MATCH(WatchList!$B10,'All CCC'!$B$7:$B$968,0)))</f>
        <v/>
      </c>
      <c r="BC10" s="455" t="str">
        <f t="array" ref="BC10">IF($B10="","",INDEX('All CCC'!BC$7:BC$968,MATCH(WatchList!$B10,'All CCC'!$B$7:$B$968,0)))</f>
        <v/>
      </c>
      <c r="BD10" s="455" t="str">
        <f t="array" ref="BD10">IF($B10="","",INDEX('All CCC'!BD$7:BD$968,MATCH(WatchList!$B10,'All CCC'!$B$7:$B$968,0)))</f>
        <v/>
      </c>
      <c r="BE10" s="455" t="str">
        <f t="array" ref="BE10">IF($B10="","",INDEX('All CCC'!BE$7:BE$968,MATCH(WatchList!$B10,'All CCC'!$B$7:$B$968,0)))</f>
        <v/>
      </c>
      <c r="BF10" s="455" t="str">
        <f t="array" ref="BF10">IF($B10="","",INDEX('All CCC'!BF$7:BF$968,MATCH(WatchList!$B10,'All CCC'!$B$7:$B$968,0)))</f>
        <v/>
      </c>
      <c r="BG10" s="455" t="str">
        <f t="array" ref="BG10">IF($B10="","",INDEX('All CCC'!BG$7:BG$968,MATCH(WatchList!$B10,'All CCC'!$B$7:$B$968,0)))</f>
        <v/>
      </c>
    </row>
    <row r="11" ht="11.25" customHeight="1">
      <c r="A11" s="454" t="str">
        <f t="array" ref="A11">IF($B11="","",INDEX('All CCC'!A$7:A$968,MATCH(WatchList!$B11,'All CCC'!$B$7:$B$968,0)))</f>
        <v/>
      </c>
      <c r="B11" s="232"/>
      <c r="C11" s="455" t="str">
        <f t="array" ref="C11">IF($B11="","",INDEX('All CCC'!C$7:C$968,MATCH(WatchList!$B11,'All CCC'!$B$7:$B$968,0)))</f>
        <v/>
      </c>
      <c r="D11" s="455" t="str">
        <f t="array" ref="D11">IF($B11="","",INDEX('All CCC'!D$7:D$968,MATCH(WatchList!$B11,'All CCC'!$B$7:$B$968,0)))</f>
        <v/>
      </c>
      <c r="E11" s="455" t="str">
        <f t="array" ref="E11">IF($B11="","",INDEX('All CCC'!E$7:E$968,MATCH(WatchList!$B11,'All CCC'!$B$7:$B$968,0)))</f>
        <v/>
      </c>
      <c r="F11" s="455" t="str">
        <f t="array" ref="F11">IF($B11="","",INDEX('All CCC'!F$7:F$968,MATCH(WatchList!$B11,'All CCC'!$B$7:$B$968,0)))</f>
        <v/>
      </c>
      <c r="G11" s="455" t="str">
        <f t="array" ref="G11">IF($B11="","",INDEX('All CCC'!G$7:G$968,MATCH(WatchList!$B11,'All CCC'!$B$7:$B$968,0)))</f>
        <v/>
      </c>
      <c r="H11" s="455" t="str">
        <f t="array" ref="H11">IF($B11="","",INDEX('All CCC'!H$7:H$968,MATCH(WatchList!$B11,'All CCC'!$B$7:$B$968,0)))</f>
        <v/>
      </c>
      <c r="I11" s="455" t="str">
        <f t="array" ref="I11">IF($B11="","",INDEX('All CCC'!I$7:I$968,MATCH(WatchList!$B11,'All CCC'!$B$7:$B$968,0)))</f>
        <v/>
      </c>
      <c r="J11" s="455" t="str">
        <f t="array" ref="J11">IF($B11="","",INDEX('All CCC'!J$7:J$968,MATCH(WatchList!$B11,'All CCC'!$B$7:$B$968,0)))</f>
        <v/>
      </c>
      <c r="K11" s="455" t="str">
        <f t="array" ref="K11">IF($B11="","",INDEX('All CCC'!K$7:K$968,MATCH(WatchList!$B11,'All CCC'!$B$7:$B$968,0)))</f>
        <v/>
      </c>
      <c r="L11" s="455" t="str">
        <f t="array" ref="L11">IF($B11="","",INDEX('All CCC'!L$7:L$968,MATCH(WatchList!$B11,'All CCC'!$B$7:$B$968,0)))</f>
        <v/>
      </c>
      <c r="M11" s="455" t="str">
        <f t="array" ref="M11">IF($B11="","",INDEX('All CCC'!M$7:M$968,MATCH(WatchList!$B11,'All CCC'!$B$7:$B$968,0)))</f>
        <v/>
      </c>
      <c r="N11" s="455" t="str">
        <f t="array" ref="N11">IF($B11="","",INDEX('All CCC'!N$7:N$968,MATCH(WatchList!$B11,'All CCC'!$B$7:$B$968,0)))</f>
        <v/>
      </c>
      <c r="O11" s="455" t="str">
        <f t="array" ref="O11">IF($B11="","",INDEX('All CCC'!O$7:O$968,MATCH(WatchList!$B11,'All CCC'!$B$7:$B$968,0)))</f>
        <v/>
      </c>
      <c r="P11" s="459" t="str">
        <f t="array" ref="P11">IF($B11="","",INDEX('All CCC'!P$7:P$968,MATCH(WatchList!$B11,'All CCC'!$B$7:$B$968,0)))</f>
        <v/>
      </c>
      <c r="Q11" s="459" t="str">
        <f t="array" ref="Q11">IF($B11="","",INDEX('All CCC'!Q$7:Q$968,MATCH(WatchList!$B11,'All CCC'!$B$7:$B$968,0)))</f>
        <v/>
      </c>
      <c r="R11" s="455" t="str">
        <f t="array" ref="R11">IF($B11="","",INDEX('All CCC'!R$7:R$968,MATCH(WatchList!$B11,'All CCC'!$B$7:$B$968,0)))</f>
        <v/>
      </c>
      <c r="S11" s="455" t="str">
        <f t="array" ref="S11">IF($B11="","",INDEX('All CCC'!S$7:S$968,MATCH(WatchList!$B11,'All CCC'!$B$7:$B$968,0)))</f>
        <v/>
      </c>
      <c r="T11" s="455" t="str">
        <f t="array" ref="T11">IF($B11="","",INDEX('All CCC'!T$7:T$968,MATCH(WatchList!$B11,'All CCC'!$B$7:$B$968,0)))</f>
        <v/>
      </c>
      <c r="U11" s="455" t="str">
        <f t="array" ref="U11">IF($B11="","",INDEX('All CCC'!U$7:U$968,MATCH(WatchList!$B11,'All CCC'!$B$7:$B$968,0)))</f>
        <v/>
      </c>
      <c r="V11" s="455" t="str">
        <f t="array" ref="V11">IF($B11="","",INDEX('All CCC'!V$7:V$968,MATCH(WatchList!$B11,'All CCC'!$B$7:$B$968,0)))</f>
        <v/>
      </c>
      <c r="W11" s="455" t="str">
        <f t="array" ref="W11">IF($B11="","",INDEX('All CCC'!W$7:W$968,MATCH(WatchList!$B11,'All CCC'!$B$7:$B$968,0)))</f>
        <v/>
      </c>
      <c r="X11" s="455" t="str">
        <f t="array" ref="X11">IF($B11="","",INDEX('All CCC'!X$7:X$968,MATCH(WatchList!$B11,'All CCC'!$B$7:$B$968,0)))</f>
        <v/>
      </c>
      <c r="Y11" s="455" t="str">
        <f t="array" ref="Y11">IF($B11="","",INDEX('All CCC'!Y$7:Y$968,MATCH(WatchList!$B11,'All CCC'!$B$7:$B$968,0)))</f>
        <v/>
      </c>
      <c r="Z11" s="455" t="str">
        <f t="array" ref="Z11">IF($B11="","",INDEX('All CCC'!Z$7:Z$968,MATCH(WatchList!$B11,'All CCC'!$B$7:$B$968,0)))</f>
        <v/>
      </c>
      <c r="AA11" s="455" t="str">
        <f t="array" ref="AA11">IF($B11="","",INDEX('All CCC'!AA$7:AA$968,MATCH(WatchList!$B11,'All CCC'!$B$7:$B$968,0)))</f>
        <v/>
      </c>
      <c r="AB11" s="455" t="str">
        <f t="array" ref="AB11">IF($B11="","",INDEX('All CCC'!AB$7:AB$968,MATCH(WatchList!$B11,'All CCC'!$B$7:$B$968,0)))</f>
        <v/>
      </c>
      <c r="AC11" s="455" t="str">
        <f t="array" ref="AC11">IF($B11="","",INDEX('All CCC'!AC$7:AC$968,MATCH(WatchList!$B11,'All CCC'!$B$7:$B$968,0)))</f>
        <v/>
      </c>
      <c r="AD11" s="455" t="str">
        <f t="array" ref="AD11">IF($B11="","",INDEX('All CCC'!AD$7:AD$968,MATCH(WatchList!$B11,'All CCC'!$B$7:$B$968,0)))</f>
        <v/>
      </c>
      <c r="AE11" s="455" t="str">
        <f t="array" ref="AE11">IF($B11="","",INDEX('All CCC'!AE$7:AE$968,MATCH(WatchList!$B11,'All CCC'!$B$7:$B$968,0)))</f>
        <v/>
      </c>
      <c r="AF11" s="455" t="str">
        <f t="array" ref="AF11">IF($B11="","",INDEX('All CCC'!AF$7:AF$968,MATCH(WatchList!$B11,'All CCC'!$B$7:$B$968,0)))</f>
        <v/>
      </c>
      <c r="AG11" s="455" t="str">
        <f t="array" ref="AG11">IF($B11="","",INDEX('All CCC'!AG$7:AG$968,MATCH(WatchList!$B11,'All CCC'!$B$7:$B$968,0)))</f>
        <v/>
      </c>
      <c r="AH11" s="455" t="str">
        <f t="array" ref="AH11">IF($B11="","",INDEX('All CCC'!AH$7:AH$968,MATCH(WatchList!$B11,'All CCC'!$B$7:$B$968,0)))</f>
        <v/>
      </c>
      <c r="AI11" s="455" t="str">
        <f t="array" ref="AI11">IF($B11="","",INDEX('All CCC'!AI$7:AI$968,MATCH(WatchList!$B11,'All CCC'!$B$7:$B$968,0)))</f>
        <v/>
      </c>
      <c r="AJ11" s="455" t="str">
        <f t="array" ref="AJ11">IF($B11="","",INDEX('All CCC'!AJ$7:AJ$968,MATCH(WatchList!$B11,'All CCC'!$B$7:$B$968,0)))</f>
        <v/>
      </c>
      <c r="AK11" s="455" t="str">
        <f t="array" ref="AK11">IF($B11="","",INDEX('All CCC'!AK$7:AK$968,MATCH(WatchList!$B11,'All CCC'!$B$7:$B$968,0)))</f>
        <v/>
      </c>
      <c r="AL11" s="455" t="str">
        <f t="array" ref="AL11">IF($B11="","",INDEX('All CCC'!AL$7:AL$968,MATCH(WatchList!$B11,'All CCC'!$B$7:$B$968,0)))</f>
        <v/>
      </c>
      <c r="AM11" s="455" t="str">
        <f t="array" ref="AM11">IF($B11="","",INDEX('All CCC'!AM$7:AM$968,MATCH(WatchList!$B11,'All CCC'!$B$7:$B$968,0)))</f>
        <v/>
      </c>
      <c r="AN11" s="455" t="str">
        <f t="array" ref="AN11">IF($B11="","",INDEX('All CCC'!AN$7:AN$968,MATCH(WatchList!$B11,'All CCC'!$B$7:$B$968,0)))</f>
        <v/>
      </c>
      <c r="AO11" s="455" t="str">
        <f t="array" ref="AO11">IF($B11="","",INDEX('All CCC'!AO$7:AO$968,MATCH(WatchList!$B11,'All CCC'!$B$7:$B$968,0)))</f>
        <v/>
      </c>
      <c r="AP11" s="455" t="str">
        <f t="array" ref="AP11">IF($B11="","",INDEX('All CCC'!AP$7:AP$968,MATCH(WatchList!$B11,'All CCC'!$B$7:$B$968,0)))</f>
        <v/>
      </c>
      <c r="AQ11" s="455" t="str">
        <f t="array" ref="AQ11">IF($B11="","",INDEX('All CCC'!AQ$7:AQ$968,MATCH(WatchList!$B11,'All CCC'!$B$7:$B$968,0)))</f>
        <v/>
      </c>
      <c r="AR11" s="455" t="str">
        <f t="array" ref="AR11">IF($B11="","",INDEX('All CCC'!AR$7:AR$968,MATCH(WatchList!$B11,'All CCC'!$B$7:$B$968,0)))</f>
        <v/>
      </c>
      <c r="AS11" s="455" t="str">
        <f t="array" ref="AS11">IF($B11="","",INDEX('All CCC'!AS$7:AS$968,MATCH(WatchList!$B11,'All CCC'!$B$7:$B$968,0)))</f>
        <v/>
      </c>
      <c r="AT11" s="455" t="str">
        <f t="array" ref="AT11">IF($B11="","",INDEX('All CCC'!AT$7:AT$968,MATCH(WatchList!$B11,'All CCC'!$B$7:$B$968,0)))</f>
        <v/>
      </c>
      <c r="AU11" s="455" t="str">
        <f t="array" ref="AU11">IF($B11="","",INDEX('All CCC'!AU$7:AU$968,MATCH(WatchList!$B11,'All CCC'!$B$7:$B$968,0)))</f>
        <v/>
      </c>
      <c r="AV11" s="455" t="str">
        <f t="array" ref="AV11">IF($B11="","",INDEX('All CCC'!AV$7:AV$968,MATCH(WatchList!$B11,'All CCC'!$B$7:$B$968,0)))</f>
        <v/>
      </c>
      <c r="AW11" s="455" t="str">
        <f t="array" ref="AW11">IF($B11="","",INDEX('All CCC'!AW$7:AW$968,MATCH(WatchList!$B11,'All CCC'!$B$7:$B$968,0)))</f>
        <v/>
      </c>
      <c r="AX11" s="455" t="str">
        <f t="array" ref="AX11">IF($B11="","",INDEX('All CCC'!AX$7:AX$968,MATCH(WatchList!$B11,'All CCC'!$B$7:$B$968,0)))</f>
        <v/>
      </c>
      <c r="AY11" s="455" t="str">
        <f t="array" ref="AY11">IF($B11="","",INDEX('All CCC'!AY$7:AY$968,MATCH(WatchList!$B11,'All CCC'!$B$7:$B$968,0)))</f>
        <v/>
      </c>
      <c r="AZ11" s="455" t="str">
        <f t="array" ref="AZ11">IF($B11="","",INDEX('All CCC'!AZ$7:AZ$968,MATCH(WatchList!$B11,'All CCC'!$B$7:$B$968,0)))</f>
        <v/>
      </c>
      <c r="BA11" s="455" t="str">
        <f t="array" ref="BA11">IF($B11="","",INDEX('All CCC'!BA$7:BA$968,MATCH(WatchList!$B11,'All CCC'!$B$7:$B$968,0)))</f>
        <v/>
      </c>
      <c r="BB11" s="455" t="str">
        <f t="array" ref="BB11">IF($B11="","",INDEX('All CCC'!BB$7:BB$968,MATCH(WatchList!$B11,'All CCC'!$B$7:$B$968,0)))</f>
        <v/>
      </c>
      <c r="BC11" s="455" t="str">
        <f t="array" ref="BC11">IF($B11="","",INDEX('All CCC'!BC$7:BC$968,MATCH(WatchList!$B11,'All CCC'!$B$7:$B$968,0)))</f>
        <v/>
      </c>
      <c r="BD11" s="455" t="str">
        <f t="array" ref="BD11">IF($B11="","",INDEX('All CCC'!BD$7:BD$968,MATCH(WatchList!$B11,'All CCC'!$B$7:$B$968,0)))</f>
        <v/>
      </c>
      <c r="BE11" s="455" t="str">
        <f t="array" ref="BE11">IF($B11="","",INDEX('All CCC'!BE$7:BE$968,MATCH(WatchList!$B11,'All CCC'!$B$7:$B$968,0)))</f>
        <v/>
      </c>
      <c r="BF11" s="455" t="str">
        <f t="array" ref="BF11">IF($B11="","",INDEX('All CCC'!BF$7:BF$968,MATCH(WatchList!$B11,'All CCC'!$B$7:$B$968,0)))</f>
        <v/>
      </c>
      <c r="BG11" s="455" t="str">
        <f t="array" ref="BG11">IF($B11="","",INDEX('All CCC'!BG$7:BG$968,MATCH(WatchList!$B11,'All CCC'!$B$7:$B$968,0)))</f>
        <v/>
      </c>
    </row>
    <row r="12" ht="11.25" customHeight="1">
      <c r="A12" s="454" t="str">
        <f t="array" ref="A12">IF($B12="","",INDEX('All CCC'!A$7:A$968,MATCH(WatchList!$B12,'All CCC'!$B$7:$B$968,0)))</f>
        <v/>
      </c>
      <c r="B12" s="232"/>
      <c r="C12" s="455" t="str">
        <f t="array" ref="C12">IF($B12="","",INDEX('All CCC'!C$7:C$968,MATCH(WatchList!$B12,'All CCC'!$B$7:$B$968,0)))</f>
        <v/>
      </c>
      <c r="D12" s="455" t="str">
        <f t="array" ref="D12">IF($B12="","",INDEX('All CCC'!D$7:D$968,MATCH(WatchList!$B12,'All CCC'!$B$7:$B$968,0)))</f>
        <v/>
      </c>
      <c r="E12" s="455" t="str">
        <f t="array" ref="E12">IF($B12="","",INDEX('All CCC'!E$7:E$968,MATCH(WatchList!$B12,'All CCC'!$B$7:$B$968,0)))</f>
        <v/>
      </c>
      <c r="F12" s="455" t="str">
        <f t="array" ref="F12">IF($B12="","",INDEX('All CCC'!F$7:F$968,MATCH(WatchList!$B12,'All CCC'!$B$7:$B$968,0)))</f>
        <v/>
      </c>
      <c r="G12" s="455" t="str">
        <f t="array" ref="G12">IF($B12="","",INDEX('All CCC'!G$7:G$968,MATCH(WatchList!$B12,'All CCC'!$B$7:$B$968,0)))</f>
        <v/>
      </c>
      <c r="H12" s="455" t="str">
        <f t="array" ref="H12">IF($B12="","",INDEX('All CCC'!H$7:H$968,MATCH(WatchList!$B12,'All CCC'!$B$7:$B$968,0)))</f>
        <v/>
      </c>
      <c r="I12" s="455" t="str">
        <f t="array" ref="I12">IF($B12="","",INDEX('All CCC'!I$7:I$968,MATCH(WatchList!$B12,'All CCC'!$B$7:$B$968,0)))</f>
        <v/>
      </c>
      <c r="J12" s="455" t="str">
        <f t="array" ref="J12">IF($B12="","",INDEX('All CCC'!J$7:J$968,MATCH(WatchList!$B12,'All CCC'!$B$7:$B$968,0)))</f>
        <v/>
      </c>
      <c r="K12" s="455" t="str">
        <f t="array" ref="K12">IF($B12="","",INDEX('All CCC'!K$7:K$968,MATCH(WatchList!$B12,'All CCC'!$B$7:$B$968,0)))</f>
        <v/>
      </c>
      <c r="L12" s="455" t="str">
        <f t="array" ref="L12">IF($B12="","",INDEX('All CCC'!L$7:L$968,MATCH(WatchList!$B12,'All CCC'!$B$7:$B$968,0)))</f>
        <v/>
      </c>
      <c r="M12" s="455" t="str">
        <f t="array" ref="M12">IF($B12="","",INDEX('All CCC'!M$7:M$968,MATCH(WatchList!$B12,'All CCC'!$B$7:$B$968,0)))</f>
        <v/>
      </c>
      <c r="N12" s="455" t="str">
        <f t="array" ref="N12">IF($B12="","",INDEX('All CCC'!N$7:N$968,MATCH(WatchList!$B12,'All CCC'!$B$7:$B$968,0)))</f>
        <v/>
      </c>
      <c r="O12" s="455" t="str">
        <f t="array" ref="O12">IF($B12="","",INDEX('All CCC'!O$7:O$968,MATCH(WatchList!$B12,'All CCC'!$B$7:$B$968,0)))</f>
        <v/>
      </c>
      <c r="P12" s="459" t="str">
        <f t="array" ref="P12">IF($B12="","",INDEX('All CCC'!P$7:P$968,MATCH(WatchList!$B12,'All CCC'!$B$7:$B$968,0)))</f>
        <v/>
      </c>
      <c r="Q12" s="459" t="str">
        <f t="array" ref="Q12">IF($B12="","",INDEX('All CCC'!Q$7:Q$968,MATCH(WatchList!$B12,'All CCC'!$B$7:$B$968,0)))</f>
        <v/>
      </c>
      <c r="R12" s="455" t="str">
        <f t="array" ref="R12">IF($B12="","",INDEX('All CCC'!R$7:R$968,MATCH(WatchList!$B12,'All CCC'!$B$7:$B$968,0)))</f>
        <v/>
      </c>
      <c r="S12" s="455" t="str">
        <f t="array" ref="S12">IF($B12="","",INDEX('All CCC'!S$7:S$968,MATCH(WatchList!$B12,'All CCC'!$B$7:$B$968,0)))</f>
        <v/>
      </c>
      <c r="T12" s="455" t="str">
        <f t="array" ref="T12">IF($B12="","",INDEX('All CCC'!T$7:T$968,MATCH(WatchList!$B12,'All CCC'!$B$7:$B$968,0)))</f>
        <v/>
      </c>
      <c r="U12" s="455" t="str">
        <f t="array" ref="U12">IF($B12="","",INDEX('All CCC'!U$7:U$968,MATCH(WatchList!$B12,'All CCC'!$B$7:$B$968,0)))</f>
        <v/>
      </c>
      <c r="V12" s="455" t="str">
        <f t="array" ref="V12">IF($B12="","",INDEX('All CCC'!V$7:V$968,MATCH(WatchList!$B12,'All CCC'!$B$7:$B$968,0)))</f>
        <v/>
      </c>
      <c r="W12" s="455" t="str">
        <f t="array" ref="W12">IF($B12="","",INDEX('All CCC'!W$7:W$968,MATCH(WatchList!$B12,'All CCC'!$B$7:$B$968,0)))</f>
        <v/>
      </c>
      <c r="X12" s="455" t="str">
        <f t="array" ref="X12">IF($B12="","",INDEX('All CCC'!X$7:X$968,MATCH(WatchList!$B12,'All CCC'!$B$7:$B$968,0)))</f>
        <v/>
      </c>
      <c r="Y12" s="455" t="str">
        <f t="array" ref="Y12">IF($B12="","",INDEX('All CCC'!Y$7:Y$968,MATCH(WatchList!$B12,'All CCC'!$B$7:$B$968,0)))</f>
        <v/>
      </c>
      <c r="Z12" s="455" t="str">
        <f t="array" ref="Z12">IF($B12="","",INDEX('All CCC'!Z$7:Z$968,MATCH(WatchList!$B12,'All CCC'!$B$7:$B$968,0)))</f>
        <v/>
      </c>
      <c r="AA12" s="455" t="str">
        <f t="array" ref="AA12">IF($B12="","",INDEX('All CCC'!AA$7:AA$968,MATCH(WatchList!$B12,'All CCC'!$B$7:$B$968,0)))</f>
        <v/>
      </c>
      <c r="AB12" s="455" t="str">
        <f t="array" ref="AB12">IF($B12="","",INDEX('All CCC'!AB$7:AB$968,MATCH(WatchList!$B12,'All CCC'!$B$7:$B$968,0)))</f>
        <v/>
      </c>
      <c r="AC12" s="455" t="str">
        <f t="array" ref="AC12">IF($B12="","",INDEX('All CCC'!AC$7:AC$968,MATCH(WatchList!$B12,'All CCC'!$B$7:$B$968,0)))</f>
        <v/>
      </c>
      <c r="AD12" s="455" t="str">
        <f t="array" ref="AD12">IF($B12="","",INDEX('All CCC'!AD$7:AD$968,MATCH(WatchList!$B12,'All CCC'!$B$7:$B$968,0)))</f>
        <v/>
      </c>
      <c r="AE12" s="455" t="str">
        <f t="array" ref="AE12">IF($B12="","",INDEX('All CCC'!AE$7:AE$968,MATCH(WatchList!$B12,'All CCC'!$B$7:$B$968,0)))</f>
        <v/>
      </c>
      <c r="AF12" s="455" t="str">
        <f t="array" ref="AF12">IF($B12="","",INDEX('All CCC'!AF$7:AF$968,MATCH(WatchList!$B12,'All CCC'!$B$7:$B$968,0)))</f>
        <v/>
      </c>
      <c r="AG12" s="455" t="str">
        <f t="array" ref="AG12">IF($B12="","",INDEX('All CCC'!AG$7:AG$968,MATCH(WatchList!$B12,'All CCC'!$B$7:$B$968,0)))</f>
        <v/>
      </c>
      <c r="AH12" s="455" t="str">
        <f t="array" ref="AH12">IF($B12="","",INDEX('All CCC'!AH$7:AH$968,MATCH(WatchList!$B12,'All CCC'!$B$7:$B$968,0)))</f>
        <v/>
      </c>
      <c r="AI12" s="455" t="str">
        <f t="array" ref="AI12">IF($B12="","",INDEX('All CCC'!AI$7:AI$968,MATCH(WatchList!$B12,'All CCC'!$B$7:$B$968,0)))</f>
        <v/>
      </c>
      <c r="AJ12" s="455" t="str">
        <f t="array" ref="AJ12">IF($B12="","",INDEX('All CCC'!AJ$7:AJ$968,MATCH(WatchList!$B12,'All CCC'!$B$7:$B$968,0)))</f>
        <v/>
      </c>
      <c r="AK12" s="455" t="str">
        <f t="array" ref="AK12">IF($B12="","",INDEX('All CCC'!AK$7:AK$968,MATCH(WatchList!$B12,'All CCC'!$B$7:$B$968,0)))</f>
        <v/>
      </c>
      <c r="AL12" s="455" t="str">
        <f t="array" ref="AL12">IF($B12="","",INDEX('All CCC'!AL$7:AL$968,MATCH(WatchList!$B12,'All CCC'!$B$7:$B$968,0)))</f>
        <v/>
      </c>
      <c r="AM12" s="455" t="str">
        <f t="array" ref="AM12">IF($B12="","",INDEX('All CCC'!AM$7:AM$968,MATCH(WatchList!$B12,'All CCC'!$B$7:$B$968,0)))</f>
        <v/>
      </c>
      <c r="AN12" s="455" t="str">
        <f t="array" ref="AN12">IF($B12="","",INDEX('All CCC'!AN$7:AN$968,MATCH(WatchList!$B12,'All CCC'!$B$7:$B$968,0)))</f>
        <v/>
      </c>
      <c r="AO12" s="455" t="str">
        <f t="array" ref="AO12">IF($B12="","",INDEX('All CCC'!AO$7:AO$968,MATCH(WatchList!$B12,'All CCC'!$B$7:$B$968,0)))</f>
        <v/>
      </c>
      <c r="AP12" s="455" t="str">
        <f t="array" ref="AP12">IF($B12="","",INDEX('All CCC'!AP$7:AP$968,MATCH(WatchList!$B12,'All CCC'!$B$7:$B$968,0)))</f>
        <v/>
      </c>
      <c r="AQ12" s="455" t="str">
        <f t="array" ref="AQ12">IF($B12="","",INDEX('All CCC'!AQ$7:AQ$968,MATCH(WatchList!$B12,'All CCC'!$B$7:$B$968,0)))</f>
        <v/>
      </c>
      <c r="AR12" s="455" t="str">
        <f t="array" ref="AR12">IF($B12="","",INDEX('All CCC'!AR$7:AR$968,MATCH(WatchList!$B12,'All CCC'!$B$7:$B$968,0)))</f>
        <v/>
      </c>
      <c r="AS12" s="455" t="str">
        <f t="array" ref="AS12">IF($B12="","",INDEX('All CCC'!AS$7:AS$968,MATCH(WatchList!$B12,'All CCC'!$B$7:$B$968,0)))</f>
        <v/>
      </c>
      <c r="AT12" s="455" t="str">
        <f t="array" ref="AT12">IF($B12="","",INDEX('All CCC'!AT$7:AT$968,MATCH(WatchList!$B12,'All CCC'!$B$7:$B$968,0)))</f>
        <v/>
      </c>
      <c r="AU12" s="455" t="str">
        <f t="array" ref="AU12">IF($B12="","",INDEX('All CCC'!AU$7:AU$968,MATCH(WatchList!$B12,'All CCC'!$B$7:$B$968,0)))</f>
        <v/>
      </c>
      <c r="AV12" s="455" t="str">
        <f t="array" ref="AV12">IF($B12="","",INDEX('All CCC'!AV$7:AV$968,MATCH(WatchList!$B12,'All CCC'!$B$7:$B$968,0)))</f>
        <v/>
      </c>
      <c r="AW12" s="455" t="str">
        <f t="array" ref="AW12">IF($B12="","",INDEX('All CCC'!AW$7:AW$968,MATCH(WatchList!$B12,'All CCC'!$B$7:$B$968,0)))</f>
        <v/>
      </c>
      <c r="AX12" s="455" t="str">
        <f t="array" ref="AX12">IF($B12="","",INDEX('All CCC'!AX$7:AX$968,MATCH(WatchList!$B12,'All CCC'!$B$7:$B$968,0)))</f>
        <v/>
      </c>
      <c r="AY12" s="455" t="str">
        <f t="array" ref="AY12">IF($B12="","",INDEX('All CCC'!AY$7:AY$968,MATCH(WatchList!$B12,'All CCC'!$B$7:$B$968,0)))</f>
        <v/>
      </c>
      <c r="AZ12" s="455" t="str">
        <f t="array" ref="AZ12">IF($B12="","",INDEX('All CCC'!AZ$7:AZ$968,MATCH(WatchList!$B12,'All CCC'!$B$7:$B$968,0)))</f>
        <v/>
      </c>
      <c r="BA12" s="455" t="str">
        <f t="array" ref="BA12">IF($B12="","",INDEX('All CCC'!BA$7:BA$968,MATCH(WatchList!$B12,'All CCC'!$B$7:$B$968,0)))</f>
        <v/>
      </c>
      <c r="BB12" s="455" t="str">
        <f t="array" ref="BB12">IF($B12="","",INDEX('All CCC'!BB$7:BB$968,MATCH(WatchList!$B12,'All CCC'!$B$7:$B$968,0)))</f>
        <v/>
      </c>
      <c r="BC12" s="455" t="str">
        <f t="array" ref="BC12">IF($B12="","",INDEX('All CCC'!BC$7:BC$968,MATCH(WatchList!$B12,'All CCC'!$B$7:$B$968,0)))</f>
        <v/>
      </c>
      <c r="BD12" s="455" t="str">
        <f t="array" ref="BD12">IF($B12="","",INDEX('All CCC'!BD$7:BD$968,MATCH(WatchList!$B12,'All CCC'!$B$7:$B$968,0)))</f>
        <v/>
      </c>
      <c r="BE12" s="455" t="str">
        <f t="array" ref="BE12">IF($B12="","",INDEX('All CCC'!BE$7:BE$968,MATCH(WatchList!$B12,'All CCC'!$B$7:$B$968,0)))</f>
        <v/>
      </c>
      <c r="BF12" s="455" t="str">
        <f t="array" ref="BF12">IF($B12="","",INDEX('All CCC'!BF$7:BF$968,MATCH(WatchList!$B12,'All CCC'!$B$7:$B$968,0)))</f>
        <v/>
      </c>
      <c r="BG12" s="455" t="str">
        <f t="array" ref="BG12">IF($B12="","",INDEX('All CCC'!BG$7:BG$968,MATCH(WatchList!$B12,'All CCC'!$B$7:$B$968,0)))</f>
        <v/>
      </c>
    </row>
    <row r="13" ht="11.25" customHeight="1">
      <c r="A13" s="454" t="str">
        <f t="array" ref="A13">IF($B13="","",INDEX('All CCC'!A$7:A$968,MATCH(WatchList!$B13,'All CCC'!$B$7:$B$968,0)))</f>
        <v/>
      </c>
      <c r="B13" s="232"/>
      <c r="C13" s="455" t="str">
        <f t="array" ref="C13">IF($B13="","",INDEX('All CCC'!C$7:C$968,MATCH(WatchList!$B13,'All CCC'!$B$7:$B$968,0)))</f>
        <v/>
      </c>
      <c r="D13" s="455" t="str">
        <f t="array" ref="D13">IF($B13="","",INDEX('All CCC'!D$7:D$968,MATCH(WatchList!$B13,'All CCC'!$B$7:$B$968,0)))</f>
        <v/>
      </c>
      <c r="E13" s="455" t="str">
        <f t="array" ref="E13">IF($B13="","",INDEX('All CCC'!E$7:E$968,MATCH(WatchList!$B13,'All CCC'!$B$7:$B$968,0)))</f>
        <v/>
      </c>
      <c r="F13" s="455" t="str">
        <f t="array" ref="F13">IF($B13="","",INDEX('All CCC'!F$7:F$968,MATCH(WatchList!$B13,'All CCC'!$B$7:$B$968,0)))</f>
        <v/>
      </c>
      <c r="G13" s="455" t="str">
        <f t="array" ref="G13">IF($B13="","",INDEX('All CCC'!G$7:G$968,MATCH(WatchList!$B13,'All CCC'!$B$7:$B$968,0)))</f>
        <v/>
      </c>
      <c r="H13" s="455" t="str">
        <f t="array" ref="H13">IF($B13="","",INDEX('All CCC'!H$7:H$968,MATCH(WatchList!$B13,'All CCC'!$B$7:$B$968,0)))</f>
        <v/>
      </c>
      <c r="I13" s="455" t="str">
        <f t="array" ref="I13">IF($B13="","",INDEX('All CCC'!I$7:I$968,MATCH(WatchList!$B13,'All CCC'!$B$7:$B$968,0)))</f>
        <v/>
      </c>
      <c r="J13" s="455" t="str">
        <f t="array" ref="J13">IF($B13="","",INDEX('All CCC'!J$7:J$968,MATCH(WatchList!$B13,'All CCC'!$B$7:$B$968,0)))</f>
        <v/>
      </c>
      <c r="K13" s="455" t="str">
        <f t="array" ref="K13">IF($B13="","",INDEX('All CCC'!K$7:K$968,MATCH(WatchList!$B13,'All CCC'!$B$7:$B$968,0)))</f>
        <v/>
      </c>
      <c r="L13" s="455" t="str">
        <f t="array" ref="L13">IF($B13="","",INDEX('All CCC'!L$7:L$968,MATCH(WatchList!$B13,'All CCC'!$B$7:$B$968,0)))</f>
        <v/>
      </c>
      <c r="M13" s="455" t="str">
        <f t="array" ref="M13">IF($B13="","",INDEX('All CCC'!M$7:M$968,MATCH(WatchList!$B13,'All CCC'!$B$7:$B$968,0)))</f>
        <v/>
      </c>
      <c r="N13" s="455" t="str">
        <f t="array" ref="N13">IF($B13="","",INDEX('All CCC'!N$7:N$968,MATCH(WatchList!$B13,'All CCC'!$B$7:$B$968,0)))</f>
        <v/>
      </c>
      <c r="O13" s="455" t="str">
        <f t="array" ref="O13">IF($B13="","",INDEX('All CCC'!O$7:O$968,MATCH(WatchList!$B13,'All CCC'!$B$7:$B$968,0)))</f>
        <v/>
      </c>
      <c r="P13" s="459" t="str">
        <f t="array" ref="P13">IF($B13="","",INDEX('All CCC'!P$7:P$968,MATCH(WatchList!$B13,'All CCC'!$B$7:$B$968,0)))</f>
        <v/>
      </c>
      <c r="Q13" s="459" t="str">
        <f t="array" ref="Q13">IF($B13="","",INDEX('All CCC'!Q$7:Q$968,MATCH(WatchList!$B13,'All CCC'!$B$7:$B$968,0)))</f>
        <v/>
      </c>
      <c r="R13" s="455" t="str">
        <f t="array" ref="R13">IF($B13="","",INDEX('All CCC'!R$7:R$968,MATCH(WatchList!$B13,'All CCC'!$B$7:$B$968,0)))</f>
        <v/>
      </c>
      <c r="S13" s="455" t="str">
        <f t="array" ref="S13">IF($B13="","",INDEX('All CCC'!S$7:S$968,MATCH(WatchList!$B13,'All CCC'!$B$7:$B$968,0)))</f>
        <v/>
      </c>
      <c r="T13" s="455" t="str">
        <f t="array" ref="T13">IF($B13="","",INDEX('All CCC'!T$7:T$968,MATCH(WatchList!$B13,'All CCC'!$B$7:$B$968,0)))</f>
        <v/>
      </c>
      <c r="U13" s="455" t="str">
        <f t="array" ref="U13">IF($B13="","",INDEX('All CCC'!U$7:U$968,MATCH(WatchList!$B13,'All CCC'!$B$7:$B$968,0)))</f>
        <v/>
      </c>
      <c r="V13" s="455" t="str">
        <f t="array" ref="V13">IF($B13="","",INDEX('All CCC'!V$7:V$968,MATCH(WatchList!$B13,'All CCC'!$B$7:$B$968,0)))</f>
        <v/>
      </c>
      <c r="W13" s="455" t="str">
        <f t="array" ref="W13">IF($B13="","",INDEX('All CCC'!W$7:W$968,MATCH(WatchList!$B13,'All CCC'!$B$7:$B$968,0)))</f>
        <v/>
      </c>
      <c r="X13" s="455" t="str">
        <f t="array" ref="X13">IF($B13="","",INDEX('All CCC'!X$7:X$968,MATCH(WatchList!$B13,'All CCC'!$B$7:$B$968,0)))</f>
        <v/>
      </c>
      <c r="Y13" s="455" t="str">
        <f t="array" ref="Y13">IF($B13="","",INDEX('All CCC'!Y$7:Y$968,MATCH(WatchList!$B13,'All CCC'!$B$7:$B$968,0)))</f>
        <v/>
      </c>
      <c r="Z13" s="455" t="str">
        <f t="array" ref="Z13">IF($B13="","",INDEX('All CCC'!Z$7:Z$968,MATCH(WatchList!$B13,'All CCC'!$B$7:$B$968,0)))</f>
        <v/>
      </c>
      <c r="AA13" s="455" t="str">
        <f t="array" ref="AA13">IF($B13="","",INDEX('All CCC'!AA$7:AA$968,MATCH(WatchList!$B13,'All CCC'!$B$7:$B$968,0)))</f>
        <v/>
      </c>
      <c r="AB13" s="455" t="str">
        <f t="array" ref="AB13">IF($B13="","",INDEX('All CCC'!AB$7:AB$968,MATCH(WatchList!$B13,'All CCC'!$B$7:$B$968,0)))</f>
        <v/>
      </c>
      <c r="AC13" s="455" t="str">
        <f t="array" ref="AC13">IF($B13="","",INDEX('All CCC'!AC$7:AC$968,MATCH(WatchList!$B13,'All CCC'!$B$7:$B$968,0)))</f>
        <v/>
      </c>
      <c r="AD13" s="455" t="str">
        <f t="array" ref="AD13">IF($B13="","",INDEX('All CCC'!AD$7:AD$968,MATCH(WatchList!$B13,'All CCC'!$B$7:$B$968,0)))</f>
        <v/>
      </c>
      <c r="AE13" s="455" t="str">
        <f t="array" ref="AE13">IF($B13="","",INDEX('All CCC'!AE$7:AE$968,MATCH(WatchList!$B13,'All CCC'!$B$7:$B$968,0)))</f>
        <v/>
      </c>
      <c r="AF13" s="455" t="str">
        <f t="array" ref="AF13">IF($B13="","",INDEX('All CCC'!AF$7:AF$968,MATCH(WatchList!$B13,'All CCC'!$B$7:$B$968,0)))</f>
        <v/>
      </c>
      <c r="AG13" s="455" t="str">
        <f t="array" ref="AG13">IF($B13="","",INDEX('All CCC'!AG$7:AG$968,MATCH(WatchList!$B13,'All CCC'!$B$7:$B$968,0)))</f>
        <v/>
      </c>
      <c r="AH13" s="455" t="str">
        <f t="array" ref="AH13">IF($B13="","",INDEX('All CCC'!AH$7:AH$968,MATCH(WatchList!$B13,'All CCC'!$B$7:$B$968,0)))</f>
        <v/>
      </c>
      <c r="AI13" s="455" t="str">
        <f t="array" ref="AI13">IF($B13="","",INDEX('All CCC'!AI$7:AI$968,MATCH(WatchList!$B13,'All CCC'!$B$7:$B$968,0)))</f>
        <v/>
      </c>
      <c r="AJ13" s="455" t="str">
        <f t="array" ref="AJ13">IF($B13="","",INDEX('All CCC'!AJ$7:AJ$968,MATCH(WatchList!$B13,'All CCC'!$B$7:$B$968,0)))</f>
        <v/>
      </c>
      <c r="AK13" s="455" t="str">
        <f t="array" ref="AK13">IF($B13="","",INDEX('All CCC'!AK$7:AK$968,MATCH(WatchList!$B13,'All CCC'!$B$7:$B$968,0)))</f>
        <v/>
      </c>
      <c r="AL13" s="455" t="str">
        <f t="array" ref="AL13">IF($B13="","",INDEX('All CCC'!AL$7:AL$968,MATCH(WatchList!$B13,'All CCC'!$B$7:$B$968,0)))</f>
        <v/>
      </c>
      <c r="AM13" s="455" t="str">
        <f t="array" ref="AM13">IF($B13="","",INDEX('All CCC'!AM$7:AM$968,MATCH(WatchList!$B13,'All CCC'!$B$7:$B$968,0)))</f>
        <v/>
      </c>
      <c r="AN13" s="455" t="str">
        <f t="array" ref="AN13">IF($B13="","",INDEX('All CCC'!AN$7:AN$968,MATCH(WatchList!$B13,'All CCC'!$B$7:$B$968,0)))</f>
        <v/>
      </c>
      <c r="AO13" s="455" t="str">
        <f t="array" ref="AO13">IF($B13="","",INDEX('All CCC'!AO$7:AO$968,MATCH(WatchList!$B13,'All CCC'!$B$7:$B$968,0)))</f>
        <v/>
      </c>
      <c r="AP13" s="455" t="str">
        <f t="array" ref="AP13">IF($B13="","",INDEX('All CCC'!AP$7:AP$968,MATCH(WatchList!$B13,'All CCC'!$B$7:$B$968,0)))</f>
        <v/>
      </c>
      <c r="AQ13" s="455" t="str">
        <f t="array" ref="AQ13">IF($B13="","",INDEX('All CCC'!AQ$7:AQ$968,MATCH(WatchList!$B13,'All CCC'!$B$7:$B$968,0)))</f>
        <v/>
      </c>
      <c r="AR13" s="455" t="str">
        <f t="array" ref="AR13">IF($B13="","",INDEX('All CCC'!AR$7:AR$968,MATCH(WatchList!$B13,'All CCC'!$B$7:$B$968,0)))</f>
        <v/>
      </c>
      <c r="AS13" s="455" t="str">
        <f t="array" ref="AS13">IF($B13="","",INDEX('All CCC'!AS$7:AS$968,MATCH(WatchList!$B13,'All CCC'!$B$7:$B$968,0)))</f>
        <v/>
      </c>
      <c r="AT13" s="455" t="str">
        <f t="array" ref="AT13">IF($B13="","",INDEX('All CCC'!AT$7:AT$968,MATCH(WatchList!$B13,'All CCC'!$B$7:$B$968,0)))</f>
        <v/>
      </c>
      <c r="AU13" s="455" t="str">
        <f t="array" ref="AU13">IF($B13="","",INDEX('All CCC'!AU$7:AU$968,MATCH(WatchList!$B13,'All CCC'!$B$7:$B$968,0)))</f>
        <v/>
      </c>
      <c r="AV13" s="455" t="str">
        <f t="array" ref="AV13">IF($B13="","",INDEX('All CCC'!AV$7:AV$968,MATCH(WatchList!$B13,'All CCC'!$B$7:$B$968,0)))</f>
        <v/>
      </c>
      <c r="AW13" s="455" t="str">
        <f t="array" ref="AW13">IF($B13="","",INDEX('All CCC'!AW$7:AW$968,MATCH(WatchList!$B13,'All CCC'!$B$7:$B$968,0)))</f>
        <v/>
      </c>
      <c r="AX13" s="455" t="str">
        <f t="array" ref="AX13">IF($B13="","",INDEX('All CCC'!AX$7:AX$968,MATCH(WatchList!$B13,'All CCC'!$B$7:$B$968,0)))</f>
        <v/>
      </c>
      <c r="AY13" s="455" t="str">
        <f t="array" ref="AY13">IF($B13="","",INDEX('All CCC'!AY$7:AY$968,MATCH(WatchList!$B13,'All CCC'!$B$7:$B$968,0)))</f>
        <v/>
      </c>
      <c r="AZ13" s="455" t="str">
        <f t="array" ref="AZ13">IF($B13="","",INDEX('All CCC'!AZ$7:AZ$968,MATCH(WatchList!$B13,'All CCC'!$B$7:$B$968,0)))</f>
        <v/>
      </c>
      <c r="BA13" s="455" t="str">
        <f t="array" ref="BA13">IF($B13="","",INDEX('All CCC'!BA$7:BA$968,MATCH(WatchList!$B13,'All CCC'!$B$7:$B$968,0)))</f>
        <v/>
      </c>
      <c r="BB13" s="455" t="str">
        <f t="array" ref="BB13">IF($B13="","",INDEX('All CCC'!BB$7:BB$968,MATCH(WatchList!$B13,'All CCC'!$B$7:$B$968,0)))</f>
        <v/>
      </c>
      <c r="BC13" s="455" t="str">
        <f t="array" ref="BC13">IF($B13="","",INDEX('All CCC'!BC$7:BC$968,MATCH(WatchList!$B13,'All CCC'!$B$7:$B$968,0)))</f>
        <v/>
      </c>
      <c r="BD13" s="455" t="str">
        <f t="array" ref="BD13">IF($B13="","",INDEX('All CCC'!BD$7:BD$968,MATCH(WatchList!$B13,'All CCC'!$B$7:$B$968,0)))</f>
        <v/>
      </c>
      <c r="BE13" s="455" t="str">
        <f t="array" ref="BE13">IF($B13="","",INDEX('All CCC'!BE$7:BE$968,MATCH(WatchList!$B13,'All CCC'!$B$7:$B$968,0)))</f>
        <v/>
      </c>
      <c r="BF13" s="455" t="str">
        <f t="array" ref="BF13">IF($B13="","",INDEX('All CCC'!BF$7:BF$968,MATCH(WatchList!$B13,'All CCC'!$B$7:$B$968,0)))</f>
        <v/>
      </c>
      <c r="BG13" s="455" t="str">
        <f t="array" ref="BG13">IF($B13="","",INDEX('All CCC'!BG$7:BG$968,MATCH(WatchList!$B13,'All CCC'!$B$7:$B$968,0)))</f>
        <v/>
      </c>
    </row>
    <row r="14" ht="11.25" customHeight="1">
      <c r="A14" s="454" t="str">
        <f t="array" ref="A14">IF($B14="","",INDEX('All CCC'!A$7:A$968,MATCH(WatchList!$B14,'All CCC'!$B$7:$B$968,0)))</f>
        <v/>
      </c>
      <c r="B14" s="232"/>
      <c r="C14" s="455" t="str">
        <f t="array" ref="C14">IF($B14="","",INDEX('All CCC'!C$7:C$968,MATCH(WatchList!$B14,'All CCC'!$B$7:$B$968,0)))</f>
        <v/>
      </c>
      <c r="D14" s="455" t="str">
        <f t="array" ref="D14">IF($B14="","",INDEX('All CCC'!D$7:D$968,MATCH(WatchList!$B14,'All CCC'!$B$7:$B$968,0)))</f>
        <v/>
      </c>
      <c r="E14" s="455" t="str">
        <f t="array" ref="E14">IF($B14="","",INDEX('All CCC'!E$7:E$968,MATCH(WatchList!$B14,'All CCC'!$B$7:$B$968,0)))</f>
        <v/>
      </c>
      <c r="F14" s="455" t="str">
        <f t="array" ref="F14">IF($B14="","",INDEX('All CCC'!F$7:F$968,MATCH(WatchList!$B14,'All CCC'!$B$7:$B$968,0)))</f>
        <v/>
      </c>
      <c r="G14" s="455" t="str">
        <f t="array" ref="G14">IF($B14="","",INDEX('All CCC'!G$7:G$968,MATCH(WatchList!$B14,'All CCC'!$B$7:$B$968,0)))</f>
        <v/>
      </c>
      <c r="H14" s="455" t="str">
        <f t="array" ref="H14">IF($B14="","",INDEX('All CCC'!H$7:H$968,MATCH(WatchList!$B14,'All CCC'!$B$7:$B$968,0)))</f>
        <v/>
      </c>
      <c r="I14" s="455" t="str">
        <f t="array" ref="I14">IF($B14="","",INDEX('All CCC'!I$7:I$968,MATCH(WatchList!$B14,'All CCC'!$B$7:$B$968,0)))</f>
        <v/>
      </c>
      <c r="J14" s="455" t="str">
        <f t="array" ref="J14">IF($B14="","",INDEX('All CCC'!J$7:J$968,MATCH(WatchList!$B14,'All CCC'!$B$7:$B$968,0)))</f>
        <v/>
      </c>
      <c r="K14" s="455" t="str">
        <f t="array" ref="K14">IF($B14="","",INDEX('All CCC'!K$7:K$968,MATCH(WatchList!$B14,'All CCC'!$B$7:$B$968,0)))</f>
        <v/>
      </c>
      <c r="L14" s="455" t="str">
        <f t="array" ref="L14">IF($B14="","",INDEX('All CCC'!L$7:L$968,MATCH(WatchList!$B14,'All CCC'!$B$7:$B$968,0)))</f>
        <v/>
      </c>
      <c r="M14" s="455" t="str">
        <f t="array" ref="M14">IF($B14="","",INDEX('All CCC'!M$7:M$968,MATCH(WatchList!$B14,'All CCC'!$B$7:$B$968,0)))</f>
        <v/>
      </c>
      <c r="N14" s="455" t="str">
        <f t="array" ref="N14">IF($B14="","",INDEX('All CCC'!N$7:N$968,MATCH(WatchList!$B14,'All CCC'!$B$7:$B$968,0)))</f>
        <v/>
      </c>
      <c r="O14" s="455" t="str">
        <f t="array" ref="O14">IF($B14="","",INDEX('All CCC'!O$7:O$968,MATCH(WatchList!$B14,'All CCC'!$B$7:$B$968,0)))</f>
        <v/>
      </c>
      <c r="P14" s="459" t="str">
        <f t="array" ref="P14">IF($B14="","",INDEX('All CCC'!P$7:P$968,MATCH(WatchList!$B14,'All CCC'!$B$7:$B$968,0)))</f>
        <v/>
      </c>
      <c r="Q14" s="459" t="str">
        <f t="array" ref="Q14">IF($B14="","",INDEX('All CCC'!Q$7:Q$968,MATCH(WatchList!$B14,'All CCC'!$B$7:$B$968,0)))</f>
        <v/>
      </c>
      <c r="R14" s="455" t="str">
        <f t="array" ref="R14">IF($B14="","",INDEX('All CCC'!R$7:R$968,MATCH(WatchList!$B14,'All CCC'!$B$7:$B$968,0)))</f>
        <v/>
      </c>
      <c r="S14" s="455" t="str">
        <f t="array" ref="S14">IF($B14="","",INDEX('All CCC'!S$7:S$968,MATCH(WatchList!$B14,'All CCC'!$B$7:$B$968,0)))</f>
        <v/>
      </c>
      <c r="T14" s="455" t="str">
        <f t="array" ref="T14">IF($B14="","",INDEX('All CCC'!T$7:T$968,MATCH(WatchList!$B14,'All CCC'!$B$7:$B$968,0)))</f>
        <v/>
      </c>
      <c r="U14" s="455" t="str">
        <f t="array" ref="U14">IF($B14="","",INDEX('All CCC'!U$7:U$968,MATCH(WatchList!$B14,'All CCC'!$B$7:$B$968,0)))</f>
        <v/>
      </c>
      <c r="V14" s="455" t="str">
        <f t="array" ref="V14">IF($B14="","",INDEX('All CCC'!V$7:V$968,MATCH(WatchList!$B14,'All CCC'!$B$7:$B$968,0)))</f>
        <v/>
      </c>
      <c r="W14" s="455" t="str">
        <f t="array" ref="W14">IF($B14="","",INDEX('All CCC'!W$7:W$968,MATCH(WatchList!$B14,'All CCC'!$B$7:$B$968,0)))</f>
        <v/>
      </c>
      <c r="X14" s="455" t="str">
        <f t="array" ref="X14">IF($B14="","",INDEX('All CCC'!X$7:X$968,MATCH(WatchList!$B14,'All CCC'!$B$7:$B$968,0)))</f>
        <v/>
      </c>
      <c r="Y14" s="455" t="str">
        <f t="array" ref="Y14">IF($B14="","",INDEX('All CCC'!Y$7:Y$968,MATCH(WatchList!$B14,'All CCC'!$B$7:$B$968,0)))</f>
        <v/>
      </c>
      <c r="Z14" s="455" t="str">
        <f t="array" ref="Z14">IF($B14="","",INDEX('All CCC'!Z$7:Z$968,MATCH(WatchList!$B14,'All CCC'!$B$7:$B$968,0)))</f>
        <v/>
      </c>
      <c r="AA14" s="455" t="str">
        <f t="array" ref="AA14">IF($B14="","",INDEX('All CCC'!AA$7:AA$968,MATCH(WatchList!$B14,'All CCC'!$B$7:$B$968,0)))</f>
        <v/>
      </c>
      <c r="AB14" s="455" t="str">
        <f t="array" ref="AB14">IF($B14="","",INDEX('All CCC'!AB$7:AB$968,MATCH(WatchList!$B14,'All CCC'!$B$7:$B$968,0)))</f>
        <v/>
      </c>
      <c r="AC14" s="455" t="str">
        <f t="array" ref="AC14">IF($B14="","",INDEX('All CCC'!AC$7:AC$968,MATCH(WatchList!$B14,'All CCC'!$B$7:$B$968,0)))</f>
        <v/>
      </c>
      <c r="AD14" s="455" t="str">
        <f t="array" ref="AD14">IF($B14="","",INDEX('All CCC'!AD$7:AD$968,MATCH(WatchList!$B14,'All CCC'!$B$7:$B$968,0)))</f>
        <v/>
      </c>
      <c r="AE14" s="455" t="str">
        <f t="array" ref="AE14">IF($B14="","",INDEX('All CCC'!AE$7:AE$968,MATCH(WatchList!$B14,'All CCC'!$B$7:$B$968,0)))</f>
        <v/>
      </c>
      <c r="AF14" s="455" t="str">
        <f t="array" ref="AF14">IF($B14="","",INDEX('All CCC'!AF$7:AF$968,MATCH(WatchList!$B14,'All CCC'!$B$7:$B$968,0)))</f>
        <v/>
      </c>
      <c r="AG14" s="455" t="str">
        <f t="array" ref="AG14">IF($B14="","",INDEX('All CCC'!AG$7:AG$968,MATCH(WatchList!$B14,'All CCC'!$B$7:$B$968,0)))</f>
        <v/>
      </c>
      <c r="AH14" s="455" t="str">
        <f t="array" ref="AH14">IF($B14="","",INDEX('All CCC'!AH$7:AH$968,MATCH(WatchList!$B14,'All CCC'!$B$7:$B$968,0)))</f>
        <v/>
      </c>
      <c r="AI14" s="455" t="str">
        <f t="array" ref="AI14">IF($B14="","",INDEX('All CCC'!AI$7:AI$968,MATCH(WatchList!$B14,'All CCC'!$B$7:$B$968,0)))</f>
        <v/>
      </c>
      <c r="AJ14" s="455" t="str">
        <f t="array" ref="AJ14">IF($B14="","",INDEX('All CCC'!AJ$7:AJ$968,MATCH(WatchList!$B14,'All CCC'!$B$7:$B$968,0)))</f>
        <v/>
      </c>
      <c r="AK14" s="455" t="str">
        <f t="array" ref="AK14">IF($B14="","",INDEX('All CCC'!AK$7:AK$968,MATCH(WatchList!$B14,'All CCC'!$B$7:$B$968,0)))</f>
        <v/>
      </c>
      <c r="AL14" s="455" t="str">
        <f t="array" ref="AL14">IF($B14="","",INDEX('All CCC'!AL$7:AL$968,MATCH(WatchList!$B14,'All CCC'!$B$7:$B$968,0)))</f>
        <v/>
      </c>
      <c r="AM14" s="455" t="str">
        <f t="array" ref="AM14">IF($B14="","",INDEX('All CCC'!AM$7:AM$968,MATCH(WatchList!$B14,'All CCC'!$B$7:$B$968,0)))</f>
        <v/>
      </c>
      <c r="AN14" s="455" t="str">
        <f t="array" ref="AN14">IF($B14="","",INDEX('All CCC'!AN$7:AN$968,MATCH(WatchList!$B14,'All CCC'!$B$7:$B$968,0)))</f>
        <v/>
      </c>
      <c r="AO14" s="455" t="str">
        <f t="array" ref="AO14">IF($B14="","",INDEX('All CCC'!AO$7:AO$968,MATCH(WatchList!$B14,'All CCC'!$B$7:$B$968,0)))</f>
        <v/>
      </c>
      <c r="AP14" s="455" t="str">
        <f t="array" ref="AP14">IF($B14="","",INDEX('All CCC'!AP$7:AP$968,MATCH(WatchList!$B14,'All CCC'!$B$7:$B$968,0)))</f>
        <v/>
      </c>
      <c r="AQ14" s="455" t="str">
        <f t="array" ref="AQ14">IF($B14="","",INDEX('All CCC'!AQ$7:AQ$968,MATCH(WatchList!$B14,'All CCC'!$B$7:$B$968,0)))</f>
        <v/>
      </c>
      <c r="AR14" s="455" t="str">
        <f t="array" ref="AR14">IF($B14="","",INDEX('All CCC'!AR$7:AR$968,MATCH(WatchList!$B14,'All CCC'!$B$7:$B$968,0)))</f>
        <v/>
      </c>
      <c r="AS14" s="455" t="str">
        <f t="array" ref="AS14">IF($B14="","",INDEX('All CCC'!AS$7:AS$968,MATCH(WatchList!$B14,'All CCC'!$B$7:$B$968,0)))</f>
        <v/>
      </c>
      <c r="AT14" s="455" t="str">
        <f t="array" ref="AT14">IF($B14="","",INDEX('All CCC'!AT$7:AT$968,MATCH(WatchList!$B14,'All CCC'!$B$7:$B$968,0)))</f>
        <v/>
      </c>
      <c r="AU14" s="455" t="str">
        <f t="array" ref="AU14">IF($B14="","",INDEX('All CCC'!AU$7:AU$968,MATCH(WatchList!$B14,'All CCC'!$B$7:$B$968,0)))</f>
        <v/>
      </c>
      <c r="AV14" s="455" t="str">
        <f t="array" ref="AV14">IF($B14="","",INDEX('All CCC'!AV$7:AV$968,MATCH(WatchList!$B14,'All CCC'!$B$7:$B$968,0)))</f>
        <v/>
      </c>
      <c r="AW14" s="455" t="str">
        <f t="array" ref="AW14">IF($B14="","",INDEX('All CCC'!AW$7:AW$968,MATCH(WatchList!$B14,'All CCC'!$B$7:$B$968,0)))</f>
        <v/>
      </c>
      <c r="AX14" s="455" t="str">
        <f t="array" ref="AX14">IF($B14="","",INDEX('All CCC'!AX$7:AX$968,MATCH(WatchList!$B14,'All CCC'!$B$7:$B$968,0)))</f>
        <v/>
      </c>
      <c r="AY14" s="455" t="str">
        <f t="array" ref="AY14">IF($B14="","",INDEX('All CCC'!AY$7:AY$968,MATCH(WatchList!$B14,'All CCC'!$B$7:$B$968,0)))</f>
        <v/>
      </c>
      <c r="AZ14" s="455" t="str">
        <f t="array" ref="AZ14">IF($B14="","",INDEX('All CCC'!AZ$7:AZ$968,MATCH(WatchList!$B14,'All CCC'!$B$7:$B$968,0)))</f>
        <v/>
      </c>
      <c r="BA14" s="455" t="str">
        <f t="array" ref="BA14">IF($B14="","",INDEX('All CCC'!BA$7:BA$968,MATCH(WatchList!$B14,'All CCC'!$B$7:$B$968,0)))</f>
        <v/>
      </c>
      <c r="BB14" s="455" t="str">
        <f t="array" ref="BB14">IF($B14="","",INDEX('All CCC'!BB$7:BB$968,MATCH(WatchList!$B14,'All CCC'!$B$7:$B$968,0)))</f>
        <v/>
      </c>
      <c r="BC14" s="455" t="str">
        <f t="array" ref="BC14">IF($B14="","",INDEX('All CCC'!BC$7:BC$968,MATCH(WatchList!$B14,'All CCC'!$B$7:$B$968,0)))</f>
        <v/>
      </c>
      <c r="BD14" s="455" t="str">
        <f t="array" ref="BD14">IF($B14="","",INDEX('All CCC'!BD$7:BD$968,MATCH(WatchList!$B14,'All CCC'!$B$7:$B$968,0)))</f>
        <v/>
      </c>
      <c r="BE14" s="455" t="str">
        <f t="array" ref="BE14">IF($B14="","",INDEX('All CCC'!BE$7:BE$968,MATCH(WatchList!$B14,'All CCC'!$B$7:$B$968,0)))</f>
        <v/>
      </c>
      <c r="BF14" s="455" t="str">
        <f t="array" ref="BF14">IF($B14="","",INDEX('All CCC'!BF$7:BF$968,MATCH(WatchList!$B14,'All CCC'!$B$7:$B$968,0)))</f>
        <v/>
      </c>
      <c r="BG14" s="455" t="str">
        <f t="array" ref="BG14">IF($B14="","",INDEX('All CCC'!BG$7:BG$968,MATCH(WatchList!$B14,'All CCC'!$B$7:$B$968,0)))</f>
        <v/>
      </c>
    </row>
    <row r="15" ht="11.25" customHeight="1">
      <c r="A15" s="454" t="str">
        <f t="array" ref="A15">IF($B15="","",INDEX('All CCC'!A$7:A$968,MATCH(WatchList!$B15,'All CCC'!$B$7:$B$968,0)))</f>
        <v/>
      </c>
      <c r="B15" s="232"/>
      <c r="C15" s="455" t="str">
        <f t="array" ref="C15">IF($B15="","",INDEX('All CCC'!C$7:C$968,MATCH(WatchList!$B15,'All CCC'!$B$7:$B$968,0)))</f>
        <v/>
      </c>
      <c r="D15" s="455" t="str">
        <f t="array" ref="D15">IF($B15="","",INDEX('All CCC'!D$7:D$968,MATCH(WatchList!$B15,'All CCC'!$B$7:$B$968,0)))</f>
        <v/>
      </c>
      <c r="E15" s="455" t="str">
        <f t="array" ref="E15">IF($B15="","",INDEX('All CCC'!E$7:E$968,MATCH(WatchList!$B15,'All CCC'!$B$7:$B$968,0)))</f>
        <v/>
      </c>
      <c r="F15" s="455" t="str">
        <f t="array" ref="F15">IF($B15="","",INDEX('All CCC'!F$7:F$968,MATCH(WatchList!$B15,'All CCC'!$B$7:$B$968,0)))</f>
        <v/>
      </c>
      <c r="G15" s="455" t="str">
        <f t="array" ref="G15">IF($B15="","",INDEX('All CCC'!G$7:G$968,MATCH(WatchList!$B15,'All CCC'!$B$7:$B$968,0)))</f>
        <v/>
      </c>
      <c r="H15" s="455" t="str">
        <f t="array" ref="H15">IF($B15="","",INDEX('All CCC'!H$7:H$968,MATCH(WatchList!$B15,'All CCC'!$B$7:$B$968,0)))</f>
        <v/>
      </c>
      <c r="I15" s="455" t="str">
        <f t="array" ref="I15">IF($B15="","",INDEX('All CCC'!I$7:I$968,MATCH(WatchList!$B15,'All CCC'!$B$7:$B$968,0)))</f>
        <v/>
      </c>
      <c r="J15" s="455" t="str">
        <f t="array" ref="J15">IF($B15="","",INDEX('All CCC'!J$7:J$968,MATCH(WatchList!$B15,'All CCC'!$B$7:$B$968,0)))</f>
        <v/>
      </c>
      <c r="K15" s="455" t="str">
        <f t="array" ref="K15">IF($B15="","",INDEX('All CCC'!K$7:K$968,MATCH(WatchList!$B15,'All CCC'!$B$7:$B$968,0)))</f>
        <v/>
      </c>
      <c r="L15" s="455" t="str">
        <f t="array" ref="L15">IF($B15="","",INDEX('All CCC'!L$7:L$968,MATCH(WatchList!$B15,'All CCC'!$B$7:$B$968,0)))</f>
        <v/>
      </c>
      <c r="M15" s="455" t="str">
        <f t="array" ref="M15">IF($B15="","",INDEX('All CCC'!M$7:M$968,MATCH(WatchList!$B15,'All CCC'!$B$7:$B$968,0)))</f>
        <v/>
      </c>
      <c r="N15" s="455" t="str">
        <f t="array" ref="N15">IF($B15="","",INDEX('All CCC'!N$7:N$968,MATCH(WatchList!$B15,'All CCC'!$B$7:$B$968,0)))</f>
        <v/>
      </c>
      <c r="O15" s="455" t="str">
        <f t="array" ref="O15">IF($B15="","",INDEX('All CCC'!O$7:O$968,MATCH(WatchList!$B15,'All CCC'!$B$7:$B$968,0)))</f>
        <v/>
      </c>
      <c r="P15" s="459" t="str">
        <f t="array" ref="P15">IF($B15="","",INDEX('All CCC'!P$7:P$968,MATCH(WatchList!$B15,'All CCC'!$B$7:$B$968,0)))</f>
        <v/>
      </c>
      <c r="Q15" s="459" t="str">
        <f t="array" ref="Q15">IF($B15="","",INDEX('All CCC'!Q$7:Q$968,MATCH(WatchList!$B15,'All CCC'!$B$7:$B$968,0)))</f>
        <v/>
      </c>
      <c r="R15" s="455" t="str">
        <f t="array" ref="R15">IF($B15="","",INDEX('All CCC'!R$7:R$968,MATCH(WatchList!$B15,'All CCC'!$B$7:$B$968,0)))</f>
        <v/>
      </c>
      <c r="S15" s="455" t="str">
        <f t="array" ref="S15">IF($B15="","",INDEX('All CCC'!S$7:S$968,MATCH(WatchList!$B15,'All CCC'!$B$7:$B$968,0)))</f>
        <v/>
      </c>
      <c r="T15" s="455" t="str">
        <f t="array" ref="T15">IF($B15="","",INDEX('All CCC'!T$7:T$968,MATCH(WatchList!$B15,'All CCC'!$B$7:$B$968,0)))</f>
        <v/>
      </c>
      <c r="U15" s="455" t="str">
        <f t="array" ref="U15">IF($B15="","",INDEX('All CCC'!U$7:U$968,MATCH(WatchList!$B15,'All CCC'!$B$7:$B$968,0)))</f>
        <v/>
      </c>
      <c r="V15" s="455" t="str">
        <f t="array" ref="V15">IF($B15="","",INDEX('All CCC'!V$7:V$968,MATCH(WatchList!$B15,'All CCC'!$B$7:$B$968,0)))</f>
        <v/>
      </c>
      <c r="W15" s="455" t="str">
        <f t="array" ref="W15">IF($B15="","",INDEX('All CCC'!W$7:W$968,MATCH(WatchList!$B15,'All CCC'!$B$7:$B$968,0)))</f>
        <v/>
      </c>
      <c r="X15" s="455" t="str">
        <f t="array" ref="X15">IF($B15="","",INDEX('All CCC'!X$7:X$968,MATCH(WatchList!$B15,'All CCC'!$B$7:$B$968,0)))</f>
        <v/>
      </c>
      <c r="Y15" s="455" t="str">
        <f t="array" ref="Y15">IF($B15="","",INDEX('All CCC'!Y$7:Y$968,MATCH(WatchList!$B15,'All CCC'!$B$7:$B$968,0)))</f>
        <v/>
      </c>
      <c r="Z15" s="455" t="str">
        <f t="array" ref="Z15">IF($B15="","",INDEX('All CCC'!Z$7:Z$968,MATCH(WatchList!$B15,'All CCC'!$B$7:$B$968,0)))</f>
        <v/>
      </c>
      <c r="AA15" s="455" t="str">
        <f t="array" ref="AA15">IF($B15="","",INDEX('All CCC'!AA$7:AA$968,MATCH(WatchList!$B15,'All CCC'!$B$7:$B$968,0)))</f>
        <v/>
      </c>
      <c r="AB15" s="455" t="str">
        <f t="array" ref="AB15">IF($B15="","",INDEX('All CCC'!AB$7:AB$968,MATCH(WatchList!$B15,'All CCC'!$B$7:$B$968,0)))</f>
        <v/>
      </c>
      <c r="AC15" s="455" t="str">
        <f t="array" ref="AC15">IF($B15="","",INDEX('All CCC'!AC$7:AC$968,MATCH(WatchList!$B15,'All CCC'!$B$7:$B$968,0)))</f>
        <v/>
      </c>
      <c r="AD15" s="455" t="str">
        <f t="array" ref="AD15">IF($B15="","",INDEX('All CCC'!AD$7:AD$968,MATCH(WatchList!$B15,'All CCC'!$B$7:$B$968,0)))</f>
        <v/>
      </c>
      <c r="AE15" s="455" t="str">
        <f t="array" ref="AE15">IF($B15="","",INDEX('All CCC'!AE$7:AE$968,MATCH(WatchList!$B15,'All CCC'!$B$7:$B$968,0)))</f>
        <v/>
      </c>
      <c r="AF15" s="455" t="str">
        <f t="array" ref="AF15">IF($B15="","",INDEX('All CCC'!AF$7:AF$968,MATCH(WatchList!$B15,'All CCC'!$B$7:$B$968,0)))</f>
        <v/>
      </c>
      <c r="AG15" s="455" t="str">
        <f t="array" ref="AG15">IF($B15="","",INDEX('All CCC'!AG$7:AG$968,MATCH(WatchList!$B15,'All CCC'!$B$7:$B$968,0)))</f>
        <v/>
      </c>
      <c r="AH15" s="455" t="str">
        <f t="array" ref="AH15">IF($B15="","",INDEX('All CCC'!AH$7:AH$968,MATCH(WatchList!$B15,'All CCC'!$B$7:$B$968,0)))</f>
        <v/>
      </c>
      <c r="AI15" s="455" t="str">
        <f t="array" ref="AI15">IF($B15="","",INDEX('All CCC'!AI$7:AI$968,MATCH(WatchList!$B15,'All CCC'!$B$7:$B$968,0)))</f>
        <v/>
      </c>
      <c r="AJ15" s="455" t="str">
        <f t="array" ref="AJ15">IF($B15="","",INDEX('All CCC'!AJ$7:AJ$968,MATCH(WatchList!$B15,'All CCC'!$B$7:$B$968,0)))</f>
        <v/>
      </c>
      <c r="AK15" s="455" t="str">
        <f t="array" ref="AK15">IF($B15="","",INDEX('All CCC'!AK$7:AK$968,MATCH(WatchList!$B15,'All CCC'!$B$7:$B$968,0)))</f>
        <v/>
      </c>
      <c r="AL15" s="455" t="str">
        <f t="array" ref="AL15">IF($B15="","",INDEX('All CCC'!AL$7:AL$968,MATCH(WatchList!$B15,'All CCC'!$B$7:$B$968,0)))</f>
        <v/>
      </c>
      <c r="AM15" s="455" t="str">
        <f t="array" ref="AM15">IF($B15="","",INDEX('All CCC'!AM$7:AM$968,MATCH(WatchList!$B15,'All CCC'!$B$7:$B$968,0)))</f>
        <v/>
      </c>
      <c r="AN15" s="455" t="str">
        <f t="array" ref="AN15">IF($B15="","",INDEX('All CCC'!AN$7:AN$968,MATCH(WatchList!$B15,'All CCC'!$B$7:$B$968,0)))</f>
        <v/>
      </c>
      <c r="AO15" s="455" t="str">
        <f t="array" ref="AO15">IF($B15="","",INDEX('All CCC'!AO$7:AO$968,MATCH(WatchList!$B15,'All CCC'!$B$7:$B$968,0)))</f>
        <v/>
      </c>
      <c r="AP15" s="455" t="str">
        <f t="array" ref="AP15">IF($B15="","",INDEX('All CCC'!AP$7:AP$968,MATCH(WatchList!$B15,'All CCC'!$B$7:$B$968,0)))</f>
        <v/>
      </c>
      <c r="AQ15" s="455" t="str">
        <f t="array" ref="AQ15">IF($B15="","",INDEX('All CCC'!AQ$7:AQ$968,MATCH(WatchList!$B15,'All CCC'!$B$7:$B$968,0)))</f>
        <v/>
      </c>
      <c r="AR15" s="455" t="str">
        <f t="array" ref="AR15">IF($B15="","",INDEX('All CCC'!AR$7:AR$968,MATCH(WatchList!$B15,'All CCC'!$B$7:$B$968,0)))</f>
        <v/>
      </c>
      <c r="AS15" s="455" t="str">
        <f t="array" ref="AS15">IF($B15="","",INDEX('All CCC'!AS$7:AS$968,MATCH(WatchList!$B15,'All CCC'!$B$7:$B$968,0)))</f>
        <v/>
      </c>
      <c r="AT15" s="455" t="str">
        <f t="array" ref="AT15">IF($B15="","",INDEX('All CCC'!AT$7:AT$968,MATCH(WatchList!$B15,'All CCC'!$B$7:$B$968,0)))</f>
        <v/>
      </c>
      <c r="AU15" s="455" t="str">
        <f t="array" ref="AU15">IF($B15="","",INDEX('All CCC'!AU$7:AU$968,MATCH(WatchList!$B15,'All CCC'!$B$7:$B$968,0)))</f>
        <v/>
      </c>
      <c r="AV15" s="455" t="str">
        <f t="array" ref="AV15">IF($B15="","",INDEX('All CCC'!AV$7:AV$968,MATCH(WatchList!$B15,'All CCC'!$B$7:$B$968,0)))</f>
        <v/>
      </c>
      <c r="AW15" s="455" t="str">
        <f t="array" ref="AW15">IF($B15="","",INDEX('All CCC'!AW$7:AW$968,MATCH(WatchList!$B15,'All CCC'!$B$7:$B$968,0)))</f>
        <v/>
      </c>
      <c r="AX15" s="455" t="str">
        <f t="array" ref="AX15">IF($B15="","",INDEX('All CCC'!AX$7:AX$968,MATCH(WatchList!$B15,'All CCC'!$B$7:$B$968,0)))</f>
        <v/>
      </c>
      <c r="AY15" s="455" t="str">
        <f t="array" ref="AY15">IF($B15="","",INDEX('All CCC'!AY$7:AY$968,MATCH(WatchList!$B15,'All CCC'!$B$7:$B$968,0)))</f>
        <v/>
      </c>
      <c r="AZ15" s="455" t="str">
        <f t="array" ref="AZ15">IF($B15="","",INDEX('All CCC'!AZ$7:AZ$968,MATCH(WatchList!$B15,'All CCC'!$B$7:$B$968,0)))</f>
        <v/>
      </c>
      <c r="BA15" s="455" t="str">
        <f t="array" ref="BA15">IF($B15="","",INDEX('All CCC'!BA$7:BA$968,MATCH(WatchList!$B15,'All CCC'!$B$7:$B$968,0)))</f>
        <v/>
      </c>
      <c r="BB15" s="455" t="str">
        <f t="array" ref="BB15">IF($B15="","",INDEX('All CCC'!BB$7:BB$968,MATCH(WatchList!$B15,'All CCC'!$B$7:$B$968,0)))</f>
        <v/>
      </c>
      <c r="BC15" s="455" t="str">
        <f t="array" ref="BC15">IF($B15="","",INDEX('All CCC'!BC$7:BC$968,MATCH(WatchList!$B15,'All CCC'!$B$7:$B$968,0)))</f>
        <v/>
      </c>
      <c r="BD15" s="455" t="str">
        <f t="array" ref="BD15">IF($B15="","",INDEX('All CCC'!BD$7:BD$968,MATCH(WatchList!$B15,'All CCC'!$B$7:$B$968,0)))</f>
        <v/>
      </c>
      <c r="BE15" s="455" t="str">
        <f t="array" ref="BE15">IF($B15="","",INDEX('All CCC'!BE$7:BE$968,MATCH(WatchList!$B15,'All CCC'!$B$7:$B$968,0)))</f>
        <v/>
      </c>
      <c r="BF15" s="455" t="str">
        <f t="array" ref="BF15">IF($B15="","",INDEX('All CCC'!BF$7:BF$968,MATCH(WatchList!$B15,'All CCC'!$B$7:$B$968,0)))</f>
        <v/>
      </c>
      <c r="BG15" s="455" t="str">
        <f t="array" ref="BG15">IF($B15="","",INDEX('All CCC'!BG$7:BG$968,MATCH(WatchList!$B15,'All CCC'!$B$7:$B$968,0)))</f>
        <v/>
      </c>
    </row>
    <row r="16" ht="11.25" customHeight="1">
      <c r="A16" s="454" t="str">
        <f t="array" ref="A16">IF($B16="","",INDEX('All CCC'!A$7:A$968,MATCH(WatchList!$B16,'All CCC'!$B$7:$B$968,0)))</f>
        <v/>
      </c>
      <c r="B16" s="232"/>
      <c r="C16" s="455" t="str">
        <f t="array" ref="C16">IF($B16="","",INDEX('All CCC'!C$7:C$968,MATCH(WatchList!$B16,'All CCC'!$B$7:$B$968,0)))</f>
        <v/>
      </c>
      <c r="D16" s="455" t="str">
        <f t="array" ref="D16">IF($B16="","",INDEX('All CCC'!D$7:D$968,MATCH(WatchList!$B16,'All CCC'!$B$7:$B$968,0)))</f>
        <v/>
      </c>
      <c r="E16" s="455" t="str">
        <f t="array" ref="E16">IF($B16="","",INDEX('All CCC'!E$7:E$968,MATCH(WatchList!$B16,'All CCC'!$B$7:$B$968,0)))</f>
        <v/>
      </c>
      <c r="F16" s="455" t="str">
        <f t="array" ref="F16">IF($B16="","",INDEX('All CCC'!F$7:F$968,MATCH(WatchList!$B16,'All CCC'!$B$7:$B$968,0)))</f>
        <v/>
      </c>
      <c r="G16" s="455" t="str">
        <f t="array" ref="G16">IF($B16="","",INDEX('All CCC'!G$7:G$968,MATCH(WatchList!$B16,'All CCC'!$B$7:$B$968,0)))</f>
        <v/>
      </c>
      <c r="H16" s="455" t="str">
        <f t="array" ref="H16">IF($B16="","",INDEX('All CCC'!H$7:H$968,MATCH(WatchList!$B16,'All CCC'!$B$7:$B$968,0)))</f>
        <v/>
      </c>
      <c r="I16" s="455" t="str">
        <f t="array" ref="I16">IF($B16="","",INDEX('All CCC'!I$7:I$968,MATCH(WatchList!$B16,'All CCC'!$B$7:$B$968,0)))</f>
        <v/>
      </c>
      <c r="J16" s="455" t="str">
        <f t="array" ref="J16">IF($B16="","",INDEX('All CCC'!J$7:J$968,MATCH(WatchList!$B16,'All CCC'!$B$7:$B$968,0)))</f>
        <v/>
      </c>
      <c r="K16" s="455" t="str">
        <f t="array" ref="K16">IF($B16="","",INDEX('All CCC'!K$7:K$968,MATCH(WatchList!$B16,'All CCC'!$B$7:$B$968,0)))</f>
        <v/>
      </c>
      <c r="L16" s="455" t="str">
        <f t="array" ref="L16">IF($B16="","",INDEX('All CCC'!L$7:L$968,MATCH(WatchList!$B16,'All CCC'!$B$7:$B$968,0)))</f>
        <v/>
      </c>
      <c r="M16" s="455" t="str">
        <f t="array" ref="M16">IF($B16="","",INDEX('All CCC'!M$7:M$968,MATCH(WatchList!$B16,'All CCC'!$B$7:$B$968,0)))</f>
        <v/>
      </c>
      <c r="N16" s="455" t="str">
        <f t="array" ref="N16">IF($B16="","",INDEX('All CCC'!N$7:N$968,MATCH(WatchList!$B16,'All CCC'!$B$7:$B$968,0)))</f>
        <v/>
      </c>
      <c r="O16" s="455" t="str">
        <f t="array" ref="O16">IF($B16="","",INDEX('All CCC'!O$7:O$968,MATCH(WatchList!$B16,'All CCC'!$B$7:$B$968,0)))</f>
        <v/>
      </c>
      <c r="P16" s="459" t="str">
        <f t="array" ref="P16">IF($B16="","",INDEX('All CCC'!P$7:P$968,MATCH(WatchList!$B16,'All CCC'!$B$7:$B$968,0)))</f>
        <v/>
      </c>
      <c r="Q16" s="459" t="str">
        <f t="array" ref="Q16">IF($B16="","",INDEX('All CCC'!Q$7:Q$968,MATCH(WatchList!$B16,'All CCC'!$B$7:$B$968,0)))</f>
        <v/>
      </c>
      <c r="R16" s="455" t="str">
        <f t="array" ref="R16">IF($B16="","",INDEX('All CCC'!R$7:R$968,MATCH(WatchList!$B16,'All CCC'!$B$7:$B$968,0)))</f>
        <v/>
      </c>
      <c r="S16" s="455" t="str">
        <f t="array" ref="S16">IF($B16="","",INDEX('All CCC'!S$7:S$968,MATCH(WatchList!$B16,'All CCC'!$B$7:$B$968,0)))</f>
        <v/>
      </c>
      <c r="T16" s="455" t="str">
        <f t="array" ref="T16">IF($B16="","",INDEX('All CCC'!T$7:T$968,MATCH(WatchList!$B16,'All CCC'!$B$7:$B$968,0)))</f>
        <v/>
      </c>
      <c r="U16" s="455" t="str">
        <f t="array" ref="U16">IF($B16="","",INDEX('All CCC'!U$7:U$968,MATCH(WatchList!$B16,'All CCC'!$B$7:$B$968,0)))</f>
        <v/>
      </c>
      <c r="V16" s="455" t="str">
        <f t="array" ref="V16">IF($B16="","",INDEX('All CCC'!V$7:V$968,MATCH(WatchList!$B16,'All CCC'!$B$7:$B$968,0)))</f>
        <v/>
      </c>
      <c r="W16" s="455" t="str">
        <f t="array" ref="W16">IF($B16="","",INDEX('All CCC'!W$7:W$968,MATCH(WatchList!$B16,'All CCC'!$B$7:$B$968,0)))</f>
        <v/>
      </c>
      <c r="X16" s="455" t="str">
        <f t="array" ref="X16">IF($B16="","",INDEX('All CCC'!X$7:X$968,MATCH(WatchList!$B16,'All CCC'!$B$7:$B$968,0)))</f>
        <v/>
      </c>
      <c r="Y16" s="455" t="str">
        <f t="array" ref="Y16">IF($B16="","",INDEX('All CCC'!Y$7:Y$968,MATCH(WatchList!$B16,'All CCC'!$B$7:$B$968,0)))</f>
        <v/>
      </c>
      <c r="Z16" s="455" t="str">
        <f t="array" ref="Z16">IF($B16="","",INDEX('All CCC'!Z$7:Z$968,MATCH(WatchList!$B16,'All CCC'!$B$7:$B$968,0)))</f>
        <v/>
      </c>
      <c r="AA16" s="455" t="str">
        <f t="array" ref="AA16">IF($B16="","",INDEX('All CCC'!AA$7:AA$968,MATCH(WatchList!$B16,'All CCC'!$B$7:$B$968,0)))</f>
        <v/>
      </c>
      <c r="AB16" s="455" t="str">
        <f t="array" ref="AB16">IF($B16="","",INDEX('All CCC'!AB$7:AB$968,MATCH(WatchList!$B16,'All CCC'!$B$7:$B$968,0)))</f>
        <v/>
      </c>
      <c r="AC16" s="455" t="str">
        <f t="array" ref="AC16">IF($B16="","",INDEX('All CCC'!AC$7:AC$968,MATCH(WatchList!$B16,'All CCC'!$B$7:$B$968,0)))</f>
        <v/>
      </c>
      <c r="AD16" s="455" t="str">
        <f t="array" ref="AD16">IF($B16="","",INDEX('All CCC'!AD$7:AD$968,MATCH(WatchList!$B16,'All CCC'!$B$7:$B$968,0)))</f>
        <v/>
      </c>
      <c r="AE16" s="455" t="str">
        <f t="array" ref="AE16">IF($B16="","",INDEX('All CCC'!AE$7:AE$968,MATCH(WatchList!$B16,'All CCC'!$B$7:$B$968,0)))</f>
        <v/>
      </c>
      <c r="AF16" s="455" t="str">
        <f t="array" ref="AF16">IF($B16="","",INDEX('All CCC'!AF$7:AF$968,MATCH(WatchList!$B16,'All CCC'!$B$7:$B$968,0)))</f>
        <v/>
      </c>
      <c r="AG16" s="455" t="str">
        <f t="array" ref="AG16">IF($B16="","",INDEX('All CCC'!AG$7:AG$968,MATCH(WatchList!$B16,'All CCC'!$B$7:$B$968,0)))</f>
        <v/>
      </c>
      <c r="AH16" s="455" t="str">
        <f t="array" ref="AH16">IF($B16="","",INDEX('All CCC'!AH$7:AH$968,MATCH(WatchList!$B16,'All CCC'!$B$7:$B$968,0)))</f>
        <v/>
      </c>
      <c r="AI16" s="455" t="str">
        <f t="array" ref="AI16">IF($B16="","",INDEX('All CCC'!AI$7:AI$968,MATCH(WatchList!$B16,'All CCC'!$B$7:$B$968,0)))</f>
        <v/>
      </c>
      <c r="AJ16" s="455" t="str">
        <f t="array" ref="AJ16">IF($B16="","",INDEX('All CCC'!AJ$7:AJ$968,MATCH(WatchList!$B16,'All CCC'!$B$7:$B$968,0)))</f>
        <v/>
      </c>
      <c r="AK16" s="455" t="str">
        <f t="array" ref="AK16">IF($B16="","",INDEX('All CCC'!AK$7:AK$968,MATCH(WatchList!$B16,'All CCC'!$B$7:$B$968,0)))</f>
        <v/>
      </c>
      <c r="AL16" s="455" t="str">
        <f t="array" ref="AL16">IF($B16="","",INDEX('All CCC'!AL$7:AL$968,MATCH(WatchList!$B16,'All CCC'!$B$7:$B$968,0)))</f>
        <v/>
      </c>
      <c r="AM16" s="455" t="str">
        <f t="array" ref="AM16">IF($B16="","",INDEX('All CCC'!AM$7:AM$968,MATCH(WatchList!$B16,'All CCC'!$B$7:$B$968,0)))</f>
        <v/>
      </c>
      <c r="AN16" s="455" t="str">
        <f t="array" ref="AN16">IF($B16="","",INDEX('All CCC'!AN$7:AN$968,MATCH(WatchList!$B16,'All CCC'!$B$7:$B$968,0)))</f>
        <v/>
      </c>
      <c r="AO16" s="455" t="str">
        <f t="array" ref="AO16">IF($B16="","",INDEX('All CCC'!AO$7:AO$968,MATCH(WatchList!$B16,'All CCC'!$B$7:$B$968,0)))</f>
        <v/>
      </c>
      <c r="AP16" s="455" t="str">
        <f t="array" ref="AP16">IF($B16="","",INDEX('All CCC'!AP$7:AP$968,MATCH(WatchList!$B16,'All CCC'!$B$7:$B$968,0)))</f>
        <v/>
      </c>
      <c r="AQ16" s="455" t="str">
        <f t="array" ref="AQ16">IF($B16="","",INDEX('All CCC'!AQ$7:AQ$968,MATCH(WatchList!$B16,'All CCC'!$B$7:$B$968,0)))</f>
        <v/>
      </c>
      <c r="AR16" s="455" t="str">
        <f t="array" ref="AR16">IF($B16="","",INDEX('All CCC'!AR$7:AR$968,MATCH(WatchList!$B16,'All CCC'!$B$7:$B$968,0)))</f>
        <v/>
      </c>
      <c r="AS16" s="455" t="str">
        <f t="array" ref="AS16">IF($B16="","",INDEX('All CCC'!AS$7:AS$968,MATCH(WatchList!$B16,'All CCC'!$B$7:$B$968,0)))</f>
        <v/>
      </c>
      <c r="AT16" s="455" t="str">
        <f t="array" ref="AT16">IF($B16="","",INDEX('All CCC'!AT$7:AT$968,MATCH(WatchList!$B16,'All CCC'!$B$7:$B$968,0)))</f>
        <v/>
      </c>
      <c r="AU16" s="455" t="str">
        <f t="array" ref="AU16">IF($B16="","",INDEX('All CCC'!AU$7:AU$968,MATCH(WatchList!$B16,'All CCC'!$B$7:$B$968,0)))</f>
        <v/>
      </c>
      <c r="AV16" s="455" t="str">
        <f t="array" ref="AV16">IF($B16="","",INDEX('All CCC'!AV$7:AV$968,MATCH(WatchList!$B16,'All CCC'!$B$7:$B$968,0)))</f>
        <v/>
      </c>
      <c r="AW16" s="455" t="str">
        <f t="array" ref="AW16">IF($B16="","",INDEX('All CCC'!AW$7:AW$968,MATCH(WatchList!$B16,'All CCC'!$B$7:$B$968,0)))</f>
        <v/>
      </c>
      <c r="AX16" s="455" t="str">
        <f t="array" ref="AX16">IF($B16="","",INDEX('All CCC'!AX$7:AX$968,MATCH(WatchList!$B16,'All CCC'!$B$7:$B$968,0)))</f>
        <v/>
      </c>
      <c r="AY16" s="455" t="str">
        <f t="array" ref="AY16">IF($B16="","",INDEX('All CCC'!AY$7:AY$968,MATCH(WatchList!$B16,'All CCC'!$B$7:$B$968,0)))</f>
        <v/>
      </c>
      <c r="AZ16" s="455" t="str">
        <f t="array" ref="AZ16">IF($B16="","",INDEX('All CCC'!AZ$7:AZ$968,MATCH(WatchList!$B16,'All CCC'!$B$7:$B$968,0)))</f>
        <v/>
      </c>
      <c r="BA16" s="455" t="str">
        <f t="array" ref="BA16">IF($B16="","",INDEX('All CCC'!BA$7:BA$968,MATCH(WatchList!$B16,'All CCC'!$B$7:$B$968,0)))</f>
        <v/>
      </c>
      <c r="BB16" s="455" t="str">
        <f t="array" ref="BB16">IF($B16="","",INDEX('All CCC'!BB$7:BB$968,MATCH(WatchList!$B16,'All CCC'!$B$7:$B$968,0)))</f>
        <v/>
      </c>
      <c r="BC16" s="455" t="str">
        <f t="array" ref="BC16">IF($B16="","",INDEX('All CCC'!BC$7:BC$968,MATCH(WatchList!$B16,'All CCC'!$B$7:$B$968,0)))</f>
        <v/>
      </c>
      <c r="BD16" s="455" t="str">
        <f t="array" ref="BD16">IF($B16="","",INDEX('All CCC'!BD$7:BD$968,MATCH(WatchList!$B16,'All CCC'!$B$7:$B$968,0)))</f>
        <v/>
      </c>
      <c r="BE16" s="455" t="str">
        <f t="array" ref="BE16">IF($B16="","",INDEX('All CCC'!BE$7:BE$968,MATCH(WatchList!$B16,'All CCC'!$B$7:$B$968,0)))</f>
        <v/>
      </c>
      <c r="BF16" s="455" t="str">
        <f t="array" ref="BF16">IF($B16="","",INDEX('All CCC'!BF$7:BF$968,MATCH(WatchList!$B16,'All CCC'!$B$7:$B$968,0)))</f>
        <v/>
      </c>
      <c r="BG16" s="455" t="str">
        <f t="array" ref="BG16">IF($B16="","",INDEX('All CCC'!BG$7:BG$968,MATCH(WatchList!$B16,'All CCC'!$B$7:$B$968,0)))</f>
        <v/>
      </c>
    </row>
    <row r="17" ht="11.25" customHeight="1">
      <c r="A17" s="454" t="str">
        <f t="array" ref="A17">IF($B17="","",INDEX('All CCC'!A$7:A$968,MATCH(WatchList!$B17,'All CCC'!$B$7:$B$968,0)))</f>
        <v/>
      </c>
      <c r="B17" s="232"/>
      <c r="C17" s="455" t="str">
        <f t="array" ref="C17">IF($B17="","",INDEX('All CCC'!C$7:C$968,MATCH(WatchList!$B17,'All CCC'!$B$7:$B$968,0)))</f>
        <v/>
      </c>
      <c r="D17" s="455" t="str">
        <f t="array" ref="D17">IF($B17="","",INDEX('All CCC'!D$7:D$968,MATCH(WatchList!$B17,'All CCC'!$B$7:$B$968,0)))</f>
        <v/>
      </c>
      <c r="E17" s="455" t="str">
        <f t="array" ref="E17">IF($B17="","",INDEX('All CCC'!E$7:E$968,MATCH(WatchList!$B17,'All CCC'!$B$7:$B$968,0)))</f>
        <v/>
      </c>
      <c r="F17" s="455" t="str">
        <f t="array" ref="F17">IF($B17="","",INDEX('All CCC'!F$7:F$968,MATCH(WatchList!$B17,'All CCC'!$B$7:$B$968,0)))</f>
        <v/>
      </c>
      <c r="G17" s="455" t="str">
        <f t="array" ref="G17">IF($B17="","",INDEX('All CCC'!G$7:G$968,MATCH(WatchList!$B17,'All CCC'!$B$7:$B$968,0)))</f>
        <v/>
      </c>
      <c r="H17" s="455" t="str">
        <f t="array" ref="H17">IF($B17="","",INDEX('All CCC'!H$7:H$968,MATCH(WatchList!$B17,'All CCC'!$B$7:$B$968,0)))</f>
        <v/>
      </c>
      <c r="I17" s="455" t="str">
        <f t="array" ref="I17">IF($B17="","",INDEX('All CCC'!I$7:I$968,MATCH(WatchList!$B17,'All CCC'!$B$7:$B$968,0)))</f>
        <v/>
      </c>
      <c r="J17" s="455" t="str">
        <f t="array" ref="J17">IF($B17="","",INDEX('All CCC'!J$7:J$968,MATCH(WatchList!$B17,'All CCC'!$B$7:$B$968,0)))</f>
        <v/>
      </c>
      <c r="K17" s="455" t="str">
        <f t="array" ref="K17">IF($B17="","",INDEX('All CCC'!K$7:K$968,MATCH(WatchList!$B17,'All CCC'!$B$7:$B$968,0)))</f>
        <v/>
      </c>
      <c r="L17" s="455" t="str">
        <f t="array" ref="L17">IF($B17="","",INDEX('All CCC'!L$7:L$968,MATCH(WatchList!$B17,'All CCC'!$B$7:$B$968,0)))</f>
        <v/>
      </c>
      <c r="M17" s="455" t="str">
        <f t="array" ref="M17">IF($B17="","",INDEX('All CCC'!M$7:M$968,MATCH(WatchList!$B17,'All CCC'!$B$7:$B$968,0)))</f>
        <v/>
      </c>
      <c r="N17" s="455" t="str">
        <f t="array" ref="N17">IF($B17="","",INDEX('All CCC'!N$7:N$968,MATCH(WatchList!$B17,'All CCC'!$B$7:$B$968,0)))</f>
        <v/>
      </c>
      <c r="O17" s="455" t="str">
        <f t="array" ref="O17">IF($B17="","",INDEX('All CCC'!O$7:O$968,MATCH(WatchList!$B17,'All CCC'!$B$7:$B$968,0)))</f>
        <v/>
      </c>
      <c r="P17" s="459" t="str">
        <f t="array" ref="P17">IF($B17="","",INDEX('All CCC'!P$7:P$968,MATCH(WatchList!$B17,'All CCC'!$B$7:$B$968,0)))</f>
        <v/>
      </c>
      <c r="Q17" s="459" t="str">
        <f t="array" ref="Q17">IF($B17="","",INDEX('All CCC'!Q$7:Q$968,MATCH(WatchList!$B17,'All CCC'!$B$7:$B$968,0)))</f>
        <v/>
      </c>
      <c r="R17" s="455" t="str">
        <f t="array" ref="R17">IF($B17="","",INDEX('All CCC'!R$7:R$968,MATCH(WatchList!$B17,'All CCC'!$B$7:$B$968,0)))</f>
        <v/>
      </c>
      <c r="S17" s="455" t="str">
        <f t="array" ref="S17">IF($B17="","",INDEX('All CCC'!S$7:S$968,MATCH(WatchList!$B17,'All CCC'!$B$7:$B$968,0)))</f>
        <v/>
      </c>
      <c r="T17" s="455" t="str">
        <f t="array" ref="T17">IF($B17="","",INDEX('All CCC'!T$7:T$968,MATCH(WatchList!$B17,'All CCC'!$B$7:$B$968,0)))</f>
        <v/>
      </c>
      <c r="U17" s="455" t="str">
        <f t="array" ref="U17">IF($B17="","",INDEX('All CCC'!U$7:U$968,MATCH(WatchList!$B17,'All CCC'!$B$7:$B$968,0)))</f>
        <v/>
      </c>
      <c r="V17" s="455" t="str">
        <f t="array" ref="V17">IF($B17="","",INDEX('All CCC'!V$7:V$968,MATCH(WatchList!$B17,'All CCC'!$B$7:$B$968,0)))</f>
        <v/>
      </c>
      <c r="W17" s="455" t="str">
        <f t="array" ref="W17">IF($B17="","",INDEX('All CCC'!W$7:W$968,MATCH(WatchList!$B17,'All CCC'!$B$7:$B$968,0)))</f>
        <v/>
      </c>
      <c r="X17" s="455" t="str">
        <f t="array" ref="X17">IF($B17="","",INDEX('All CCC'!X$7:X$968,MATCH(WatchList!$B17,'All CCC'!$B$7:$B$968,0)))</f>
        <v/>
      </c>
      <c r="Y17" s="455" t="str">
        <f t="array" ref="Y17">IF($B17="","",INDEX('All CCC'!Y$7:Y$968,MATCH(WatchList!$B17,'All CCC'!$B$7:$B$968,0)))</f>
        <v/>
      </c>
      <c r="Z17" s="455" t="str">
        <f t="array" ref="Z17">IF($B17="","",INDEX('All CCC'!Z$7:Z$968,MATCH(WatchList!$B17,'All CCC'!$B$7:$B$968,0)))</f>
        <v/>
      </c>
      <c r="AA17" s="455" t="str">
        <f t="array" ref="AA17">IF($B17="","",INDEX('All CCC'!AA$7:AA$968,MATCH(WatchList!$B17,'All CCC'!$B$7:$B$968,0)))</f>
        <v/>
      </c>
      <c r="AB17" s="455" t="str">
        <f t="array" ref="AB17">IF($B17="","",INDEX('All CCC'!AB$7:AB$968,MATCH(WatchList!$B17,'All CCC'!$B$7:$B$968,0)))</f>
        <v/>
      </c>
      <c r="AC17" s="455" t="str">
        <f t="array" ref="AC17">IF($B17="","",INDEX('All CCC'!AC$7:AC$968,MATCH(WatchList!$B17,'All CCC'!$B$7:$B$968,0)))</f>
        <v/>
      </c>
      <c r="AD17" s="455" t="str">
        <f t="array" ref="AD17">IF($B17="","",INDEX('All CCC'!AD$7:AD$968,MATCH(WatchList!$B17,'All CCC'!$B$7:$B$968,0)))</f>
        <v/>
      </c>
      <c r="AE17" s="455" t="str">
        <f t="array" ref="AE17">IF($B17="","",INDEX('All CCC'!AE$7:AE$968,MATCH(WatchList!$B17,'All CCC'!$B$7:$B$968,0)))</f>
        <v/>
      </c>
      <c r="AF17" s="455" t="str">
        <f t="array" ref="AF17">IF($B17="","",INDEX('All CCC'!AF$7:AF$968,MATCH(WatchList!$B17,'All CCC'!$B$7:$B$968,0)))</f>
        <v/>
      </c>
      <c r="AG17" s="455" t="str">
        <f t="array" ref="AG17">IF($B17="","",INDEX('All CCC'!AG$7:AG$968,MATCH(WatchList!$B17,'All CCC'!$B$7:$B$968,0)))</f>
        <v/>
      </c>
      <c r="AH17" s="455" t="str">
        <f t="array" ref="AH17">IF($B17="","",INDEX('All CCC'!AH$7:AH$968,MATCH(WatchList!$B17,'All CCC'!$B$7:$B$968,0)))</f>
        <v/>
      </c>
      <c r="AI17" s="455" t="str">
        <f t="array" ref="AI17">IF($B17="","",INDEX('All CCC'!AI$7:AI$968,MATCH(WatchList!$B17,'All CCC'!$B$7:$B$968,0)))</f>
        <v/>
      </c>
      <c r="AJ17" s="455" t="str">
        <f t="array" ref="AJ17">IF($B17="","",INDEX('All CCC'!AJ$7:AJ$968,MATCH(WatchList!$B17,'All CCC'!$B$7:$B$968,0)))</f>
        <v/>
      </c>
      <c r="AK17" s="455" t="str">
        <f t="array" ref="AK17">IF($B17="","",INDEX('All CCC'!AK$7:AK$968,MATCH(WatchList!$B17,'All CCC'!$B$7:$B$968,0)))</f>
        <v/>
      </c>
      <c r="AL17" s="455" t="str">
        <f t="array" ref="AL17">IF($B17="","",INDEX('All CCC'!AL$7:AL$968,MATCH(WatchList!$B17,'All CCC'!$B$7:$B$968,0)))</f>
        <v/>
      </c>
      <c r="AM17" s="455" t="str">
        <f t="array" ref="AM17">IF($B17="","",INDEX('All CCC'!AM$7:AM$968,MATCH(WatchList!$B17,'All CCC'!$B$7:$B$968,0)))</f>
        <v/>
      </c>
      <c r="AN17" s="455" t="str">
        <f t="array" ref="AN17">IF($B17="","",INDEX('All CCC'!AN$7:AN$968,MATCH(WatchList!$B17,'All CCC'!$B$7:$B$968,0)))</f>
        <v/>
      </c>
      <c r="AO17" s="455" t="str">
        <f t="array" ref="AO17">IF($B17="","",INDEX('All CCC'!AO$7:AO$968,MATCH(WatchList!$B17,'All CCC'!$B$7:$B$968,0)))</f>
        <v/>
      </c>
      <c r="AP17" s="455" t="str">
        <f t="array" ref="AP17">IF($B17="","",INDEX('All CCC'!AP$7:AP$968,MATCH(WatchList!$B17,'All CCC'!$B$7:$B$968,0)))</f>
        <v/>
      </c>
      <c r="AQ17" s="455" t="str">
        <f t="array" ref="AQ17">IF($B17="","",INDEX('All CCC'!AQ$7:AQ$968,MATCH(WatchList!$B17,'All CCC'!$B$7:$B$968,0)))</f>
        <v/>
      </c>
      <c r="AR17" s="455" t="str">
        <f t="array" ref="AR17">IF($B17="","",INDEX('All CCC'!AR$7:AR$968,MATCH(WatchList!$B17,'All CCC'!$B$7:$B$968,0)))</f>
        <v/>
      </c>
      <c r="AS17" s="455" t="str">
        <f t="array" ref="AS17">IF($B17="","",INDEX('All CCC'!AS$7:AS$968,MATCH(WatchList!$B17,'All CCC'!$B$7:$B$968,0)))</f>
        <v/>
      </c>
      <c r="AT17" s="455" t="str">
        <f t="array" ref="AT17">IF($B17="","",INDEX('All CCC'!AT$7:AT$968,MATCH(WatchList!$B17,'All CCC'!$B$7:$B$968,0)))</f>
        <v/>
      </c>
      <c r="AU17" s="455" t="str">
        <f t="array" ref="AU17">IF($B17="","",INDEX('All CCC'!AU$7:AU$968,MATCH(WatchList!$B17,'All CCC'!$B$7:$B$968,0)))</f>
        <v/>
      </c>
      <c r="AV17" s="455" t="str">
        <f t="array" ref="AV17">IF($B17="","",INDEX('All CCC'!AV$7:AV$968,MATCH(WatchList!$B17,'All CCC'!$B$7:$B$968,0)))</f>
        <v/>
      </c>
      <c r="AW17" s="455" t="str">
        <f t="array" ref="AW17">IF($B17="","",INDEX('All CCC'!AW$7:AW$968,MATCH(WatchList!$B17,'All CCC'!$B$7:$B$968,0)))</f>
        <v/>
      </c>
      <c r="AX17" s="455" t="str">
        <f t="array" ref="AX17">IF($B17="","",INDEX('All CCC'!AX$7:AX$968,MATCH(WatchList!$B17,'All CCC'!$B$7:$B$968,0)))</f>
        <v/>
      </c>
      <c r="AY17" s="455" t="str">
        <f t="array" ref="AY17">IF($B17="","",INDEX('All CCC'!AY$7:AY$968,MATCH(WatchList!$B17,'All CCC'!$B$7:$B$968,0)))</f>
        <v/>
      </c>
      <c r="AZ17" s="455" t="str">
        <f t="array" ref="AZ17">IF($B17="","",INDEX('All CCC'!AZ$7:AZ$968,MATCH(WatchList!$B17,'All CCC'!$B$7:$B$968,0)))</f>
        <v/>
      </c>
      <c r="BA17" s="455" t="str">
        <f t="array" ref="BA17">IF($B17="","",INDEX('All CCC'!BA$7:BA$968,MATCH(WatchList!$B17,'All CCC'!$B$7:$B$968,0)))</f>
        <v/>
      </c>
      <c r="BB17" s="455" t="str">
        <f t="array" ref="BB17">IF($B17="","",INDEX('All CCC'!BB$7:BB$968,MATCH(WatchList!$B17,'All CCC'!$B$7:$B$968,0)))</f>
        <v/>
      </c>
      <c r="BC17" s="455" t="str">
        <f t="array" ref="BC17">IF($B17="","",INDEX('All CCC'!BC$7:BC$968,MATCH(WatchList!$B17,'All CCC'!$B$7:$B$968,0)))</f>
        <v/>
      </c>
      <c r="BD17" s="455" t="str">
        <f t="array" ref="BD17">IF($B17="","",INDEX('All CCC'!BD$7:BD$968,MATCH(WatchList!$B17,'All CCC'!$B$7:$B$968,0)))</f>
        <v/>
      </c>
      <c r="BE17" s="455" t="str">
        <f t="array" ref="BE17">IF($B17="","",INDEX('All CCC'!BE$7:BE$968,MATCH(WatchList!$B17,'All CCC'!$B$7:$B$968,0)))</f>
        <v/>
      </c>
      <c r="BF17" s="455" t="str">
        <f t="array" ref="BF17">IF($B17="","",INDEX('All CCC'!BF$7:BF$968,MATCH(WatchList!$B17,'All CCC'!$B$7:$B$968,0)))</f>
        <v/>
      </c>
      <c r="BG17" s="455" t="str">
        <f t="array" ref="BG17">IF($B17="","",INDEX('All CCC'!BG$7:BG$968,MATCH(WatchList!$B17,'All CCC'!$B$7:$B$968,0)))</f>
        <v/>
      </c>
    </row>
    <row r="18" ht="11.25" customHeight="1">
      <c r="A18" s="454" t="str">
        <f t="array" ref="A18">IF($B18="","",INDEX('All CCC'!A$7:A$968,MATCH(WatchList!$B18,'All CCC'!$B$7:$B$968,0)))</f>
        <v/>
      </c>
      <c r="B18" s="232"/>
      <c r="C18" s="455" t="str">
        <f t="array" ref="C18">IF($B18="","",INDEX('All CCC'!C$7:C$968,MATCH(WatchList!$B18,'All CCC'!$B$7:$B$968,0)))</f>
        <v/>
      </c>
      <c r="D18" s="455" t="str">
        <f t="array" ref="D18">IF($B18="","",INDEX('All CCC'!D$7:D$968,MATCH(WatchList!$B18,'All CCC'!$B$7:$B$968,0)))</f>
        <v/>
      </c>
      <c r="E18" s="455" t="str">
        <f t="array" ref="E18">IF($B18="","",INDEX('All CCC'!E$7:E$968,MATCH(WatchList!$B18,'All CCC'!$B$7:$B$968,0)))</f>
        <v/>
      </c>
      <c r="F18" s="455" t="str">
        <f t="array" ref="F18">IF($B18="","",INDEX('All CCC'!F$7:F$968,MATCH(WatchList!$B18,'All CCC'!$B$7:$B$968,0)))</f>
        <v/>
      </c>
      <c r="G18" s="455" t="str">
        <f t="array" ref="G18">IF($B18="","",INDEX('All CCC'!G$7:G$968,MATCH(WatchList!$B18,'All CCC'!$B$7:$B$968,0)))</f>
        <v/>
      </c>
      <c r="H18" s="455" t="str">
        <f t="array" ref="H18">IF($B18="","",INDEX('All CCC'!H$7:H$968,MATCH(WatchList!$B18,'All CCC'!$B$7:$B$968,0)))</f>
        <v/>
      </c>
      <c r="I18" s="455" t="str">
        <f t="array" ref="I18">IF($B18="","",INDEX('All CCC'!I$7:I$968,MATCH(WatchList!$B18,'All CCC'!$B$7:$B$968,0)))</f>
        <v/>
      </c>
      <c r="J18" s="455" t="str">
        <f t="array" ref="J18">IF($B18="","",INDEX('All CCC'!J$7:J$968,MATCH(WatchList!$B18,'All CCC'!$B$7:$B$968,0)))</f>
        <v/>
      </c>
      <c r="K18" s="455" t="str">
        <f t="array" ref="K18">IF($B18="","",INDEX('All CCC'!K$7:K$968,MATCH(WatchList!$B18,'All CCC'!$B$7:$B$968,0)))</f>
        <v/>
      </c>
      <c r="L18" s="455" t="str">
        <f t="array" ref="L18">IF($B18="","",INDEX('All CCC'!L$7:L$968,MATCH(WatchList!$B18,'All CCC'!$B$7:$B$968,0)))</f>
        <v/>
      </c>
      <c r="M18" s="455" t="str">
        <f t="array" ref="M18">IF($B18="","",INDEX('All CCC'!M$7:M$968,MATCH(WatchList!$B18,'All CCC'!$B$7:$B$968,0)))</f>
        <v/>
      </c>
      <c r="N18" s="455" t="str">
        <f t="array" ref="N18">IF($B18="","",INDEX('All CCC'!N$7:N$968,MATCH(WatchList!$B18,'All CCC'!$B$7:$B$968,0)))</f>
        <v/>
      </c>
      <c r="O18" s="455" t="str">
        <f t="array" ref="O18">IF($B18="","",INDEX('All CCC'!O$7:O$968,MATCH(WatchList!$B18,'All CCC'!$B$7:$B$968,0)))</f>
        <v/>
      </c>
      <c r="P18" s="459" t="str">
        <f t="array" ref="P18">IF($B18="","",INDEX('All CCC'!P$7:P$968,MATCH(WatchList!$B18,'All CCC'!$B$7:$B$968,0)))</f>
        <v/>
      </c>
      <c r="Q18" s="459" t="str">
        <f t="array" ref="Q18">IF($B18="","",INDEX('All CCC'!Q$7:Q$968,MATCH(WatchList!$B18,'All CCC'!$B$7:$B$968,0)))</f>
        <v/>
      </c>
      <c r="R18" s="455" t="str">
        <f t="array" ref="R18">IF($B18="","",INDEX('All CCC'!R$7:R$968,MATCH(WatchList!$B18,'All CCC'!$B$7:$B$968,0)))</f>
        <v/>
      </c>
      <c r="S18" s="455" t="str">
        <f t="array" ref="S18">IF($B18="","",INDEX('All CCC'!S$7:S$968,MATCH(WatchList!$B18,'All CCC'!$B$7:$B$968,0)))</f>
        <v/>
      </c>
      <c r="T18" s="455" t="str">
        <f t="array" ref="T18">IF($B18="","",INDEX('All CCC'!T$7:T$968,MATCH(WatchList!$B18,'All CCC'!$B$7:$B$968,0)))</f>
        <v/>
      </c>
      <c r="U18" s="455" t="str">
        <f t="array" ref="U18">IF($B18="","",INDEX('All CCC'!U$7:U$968,MATCH(WatchList!$B18,'All CCC'!$B$7:$B$968,0)))</f>
        <v/>
      </c>
      <c r="V18" s="455" t="str">
        <f t="array" ref="V18">IF($B18="","",INDEX('All CCC'!V$7:V$968,MATCH(WatchList!$B18,'All CCC'!$B$7:$B$968,0)))</f>
        <v/>
      </c>
      <c r="W18" s="455" t="str">
        <f t="array" ref="W18">IF($B18="","",INDEX('All CCC'!W$7:W$968,MATCH(WatchList!$B18,'All CCC'!$B$7:$B$968,0)))</f>
        <v/>
      </c>
      <c r="X18" s="455" t="str">
        <f t="array" ref="X18">IF($B18="","",INDEX('All CCC'!X$7:X$968,MATCH(WatchList!$B18,'All CCC'!$B$7:$B$968,0)))</f>
        <v/>
      </c>
      <c r="Y18" s="455" t="str">
        <f t="array" ref="Y18">IF($B18="","",INDEX('All CCC'!Y$7:Y$968,MATCH(WatchList!$B18,'All CCC'!$B$7:$B$968,0)))</f>
        <v/>
      </c>
      <c r="Z18" s="455" t="str">
        <f t="array" ref="Z18">IF($B18="","",INDEX('All CCC'!Z$7:Z$968,MATCH(WatchList!$B18,'All CCC'!$B$7:$B$968,0)))</f>
        <v/>
      </c>
      <c r="AA18" s="455" t="str">
        <f t="array" ref="AA18">IF($B18="","",INDEX('All CCC'!AA$7:AA$968,MATCH(WatchList!$B18,'All CCC'!$B$7:$B$968,0)))</f>
        <v/>
      </c>
      <c r="AB18" s="455" t="str">
        <f t="array" ref="AB18">IF($B18="","",INDEX('All CCC'!AB$7:AB$968,MATCH(WatchList!$B18,'All CCC'!$B$7:$B$968,0)))</f>
        <v/>
      </c>
      <c r="AC18" s="455" t="str">
        <f t="array" ref="AC18">IF($B18="","",INDEX('All CCC'!AC$7:AC$968,MATCH(WatchList!$B18,'All CCC'!$B$7:$B$968,0)))</f>
        <v/>
      </c>
      <c r="AD18" s="455" t="str">
        <f t="array" ref="AD18">IF($B18="","",INDEX('All CCC'!AD$7:AD$968,MATCH(WatchList!$B18,'All CCC'!$B$7:$B$968,0)))</f>
        <v/>
      </c>
      <c r="AE18" s="455" t="str">
        <f t="array" ref="AE18">IF($B18="","",INDEX('All CCC'!AE$7:AE$968,MATCH(WatchList!$B18,'All CCC'!$B$7:$B$968,0)))</f>
        <v/>
      </c>
      <c r="AF18" s="455" t="str">
        <f t="array" ref="AF18">IF($B18="","",INDEX('All CCC'!AF$7:AF$968,MATCH(WatchList!$B18,'All CCC'!$B$7:$B$968,0)))</f>
        <v/>
      </c>
      <c r="AG18" s="455" t="str">
        <f t="array" ref="AG18">IF($B18="","",INDEX('All CCC'!AG$7:AG$968,MATCH(WatchList!$B18,'All CCC'!$B$7:$B$968,0)))</f>
        <v/>
      </c>
      <c r="AH18" s="455" t="str">
        <f t="array" ref="AH18">IF($B18="","",INDEX('All CCC'!AH$7:AH$968,MATCH(WatchList!$B18,'All CCC'!$B$7:$B$968,0)))</f>
        <v/>
      </c>
      <c r="AI18" s="455" t="str">
        <f t="array" ref="AI18">IF($B18="","",INDEX('All CCC'!AI$7:AI$968,MATCH(WatchList!$B18,'All CCC'!$B$7:$B$968,0)))</f>
        <v/>
      </c>
      <c r="AJ18" s="455" t="str">
        <f t="array" ref="AJ18">IF($B18="","",INDEX('All CCC'!AJ$7:AJ$968,MATCH(WatchList!$B18,'All CCC'!$B$7:$B$968,0)))</f>
        <v/>
      </c>
      <c r="AK18" s="455" t="str">
        <f t="array" ref="AK18">IF($B18="","",INDEX('All CCC'!AK$7:AK$968,MATCH(WatchList!$B18,'All CCC'!$B$7:$B$968,0)))</f>
        <v/>
      </c>
      <c r="AL18" s="455" t="str">
        <f t="array" ref="AL18">IF($B18="","",INDEX('All CCC'!AL$7:AL$968,MATCH(WatchList!$B18,'All CCC'!$B$7:$B$968,0)))</f>
        <v/>
      </c>
      <c r="AM18" s="455" t="str">
        <f t="array" ref="AM18">IF($B18="","",INDEX('All CCC'!AM$7:AM$968,MATCH(WatchList!$B18,'All CCC'!$B$7:$B$968,0)))</f>
        <v/>
      </c>
      <c r="AN18" s="455" t="str">
        <f t="array" ref="AN18">IF($B18="","",INDEX('All CCC'!AN$7:AN$968,MATCH(WatchList!$B18,'All CCC'!$B$7:$B$968,0)))</f>
        <v/>
      </c>
      <c r="AO18" s="455" t="str">
        <f t="array" ref="AO18">IF($B18="","",INDEX('All CCC'!AO$7:AO$968,MATCH(WatchList!$B18,'All CCC'!$B$7:$B$968,0)))</f>
        <v/>
      </c>
      <c r="AP18" s="455" t="str">
        <f t="array" ref="AP18">IF($B18="","",INDEX('All CCC'!AP$7:AP$968,MATCH(WatchList!$B18,'All CCC'!$B$7:$B$968,0)))</f>
        <v/>
      </c>
      <c r="AQ18" s="455" t="str">
        <f t="array" ref="AQ18">IF($B18="","",INDEX('All CCC'!AQ$7:AQ$968,MATCH(WatchList!$B18,'All CCC'!$B$7:$B$968,0)))</f>
        <v/>
      </c>
      <c r="AR18" s="455" t="str">
        <f t="array" ref="AR18">IF($B18="","",INDEX('All CCC'!AR$7:AR$968,MATCH(WatchList!$B18,'All CCC'!$B$7:$B$968,0)))</f>
        <v/>
      </c>
      <c r="AS18" s="455" t="str">
        <f t="array" ref="AS18">IF($B18="","",INDEX('All CCC'!AS$7:AS$968,MATCH(WatchList!$B18,'All CCC'!$B$7:$B$968,0)))</f>
        <v/>
      </c>
      <c r="AT18" s="455" t="str">
        <f t="array" ref="AT18">IF($B18="","",INDEX('All CCC'!AT$7:AT$968,MATCH(WatchList!$B18,'All CCC'!$B$7:$B$968,0)))</f>
        <v/>
      </c>
      <c r="AU18" s="455" t="str">
        <f t="array" ref="AU18">IF($B18="","",INDEX('All CCC'!AU$7:AU$968,MATCH(WatchList!$B18,'All CCC'!$B$7:$B$968,0)))</f>
        <v/>
      </c>
      <c r="AV18" s="455" t="str">
        <f t="array" ref="AV18">IF($B18="","",INDEX('All CCC'!AV$7:AV$968,MATCH(WatchList!$B18,'All CCC'!$B$7:$B$968,0)))</f>
        <v/>
      </c>
      <c r="AW18" s="455" t="str">
        <f t="array" ref="AW18">IF($B18="","",INDEX('All CCC'!AW$7:AW$968,MATCH(WatchList!$B18,'All CCC'!$B$7:$B$968,0)))</f>
        <v/>
      </c>
      <c r="AX18" s="455" t="str">
        <f t="array" ref="AX18">IF($B18="","",INDEX('All CCC'!AX$7:AX$968,MATCH(WatchList!$B18,'All CCC'!$B$7:$B$968,0)))</f>
        <v/>
      </c>
      <c r="AY18" s="455" t="str">
        <f t="array" ref="AY18">IF($B18="","",INDEX('All CCC'!AY$7:AY$968,MATCH(WatchList!$B18,'All CCC'!$B$7:$B$968,0)))</f>
        <v/>
      </c>
      <c r="AZ18" s="455" t="str">
        <f t="array" ref="AZ18">IF($B18="","",INDEX('All CCC'!AZ$7:AZ$968,MATCH(WatchList!$B18,'All CCC'!$B$7:$B$968,0)))</f>
        <v/>
      </c>
      <c r="BA18" s="455" t="str">
        <f t="array" ref="BA18">IF($B18="","",INDEX('All CCC'!BA$7:BA$968,MATCH(WatchList!$B18,'All CCC'!$B$7:$B$968,0)))</f>
        <v/>
      </c>
      <c r="BB18" s="455" t="str">
        <f t="array" ref="BB18">IF($B18="","",INDEX('All CCC'!BB$7:BB$968,MATCH(WatchList!$B18,'All CCC'!$B$7:$B$968,0)))</f>
        <v/>
      </c>
      <c r="BC18" s="455" t="str">
        <f t="array" ref="BC18">IF($B18="","",INDEX('All CCC'!BC$7:BC$968,MATCH(WatchList!$B18,'All CCC'!$B$7:$B$968,0)))</f>
        <v/>
      </c>
      <c r="BD18" s="455" t="str">
        <f t="array" ref="BD18">IF($B18="","",INDEX('All CCC'!BD$7:BD$968,MATCH(WatchList!$B18,'All CCC'!$B$7:$B$968,0)))</f>
        <v/>
      </c>
      <c r="BE18" s="455" t="str">
        <f t="array" ref="BE18">IF($B18="","",INDEX('All CCC'!BE$7:BE$968,MATCH(WatchList!$B18,'All CCC'!$B$7:$B$968,0)))</f>
        <v/>
      </c>
      <c r="BF18" s="455" t="str">
        <f t="array" ref="BF18">IF($B18="","",INDEX('All CCC'!BF$7:BF$968,MATCH(WatchList!$B18,'All CCC'!$B$7:$B$968,0)))</f>
        <v/>
      </c>
      <c r="BG18" s="455" t="str">
        <f t="array" ref="BG18">IF($B18="","",INDEX('All CCC'!BG$7:BG$968,MATCH(WatchList!$B18,'All CCC'!$B$7:$B$968,0)))</f>
        <v/>
      </c>
    </row>
    <row r="19" ht="11.25" customHeight="1">
      <c r="A19" s="454" t="str">
        <f t="array" ref="A19">IF($B19="","",INDEX('All CCC'!A$7:A$968,MATCH(WatchList!$B19,'All CCC'!$B$7:$B$968,0)))</f>
        <v/>
      </c>
      <c r="B19" s="232"/>
      <c r="C19" s="455" t="str">
        <f t="array" ref="C19">IF($B19="","",INDEX('All CCC'!C$7:C$968,MATCH(WatchList!$B19,'All CCC'!$B$7:$B$968,0)))</f>
        <v/>
      </c>
      <c r="D19" s="455" t="str">
        <f t="array" ref="D19">IF($B19="","",INDEX('All CCC'!D$7:D$968,MATCH(WatchList!$B19,'All CCC'!$B$7:$B$968,0)))</f>
        <v/>
      </c>
      <c r="E19" s="455" t="str">
        <f t="array" ref="E19">IF($B19="","",INDEX('All CCC'!E$7:E$968,MATCH(WatchList!$B19,'All CCC'!$B$7:$B$968,0)))</f>
        <v/>
      </c>
      <c r="F19" s="455" t="str">
        <f t="array" ref="F19">IF($B19="","",INDEX('All CCC'!F$7:F$968,MATCH(WatchList!$B19,'All CCC'!$B$7:$B$968,0)))</f>
        <v/>
      </c>
      <c r="G19" s="455" t="str">
        <f t="array" ref="G19">IF($B19="","",INDEX('All CCC'!G$7:G$968,MATCH(WatchList!$B19,'All CCC'!$B$7:$B$968,0)))</f>
        <v/>
      </c>
      <c r="H19" s="455" t="str">
        <f t="array" ref="H19">IF($B19="","",INDEX('All CCC'!H$7:H$968,MATCH(WatchList!$B19,'All CCC'!$B$7:$B$968,0)))</f>
        <v/>
      </c>
      <c r="I19" s="455" t="str">
        <f t="array" ref="I19">IF($B19="","",INDEX('All CCC'!I$7:I$968,MATCH(WatchList!$B19,'All CCC'!$B$7:$B$968,0)))</f>
        <v/>
      </c>
      <c r="J19" s="455" t="str">
        <f t="array" ref="J19">IF($B19="","",INDEX('All CCC'!J$7:J$968,MATCH(WatchList!$B19,'All CCC'!$B$7:$B$968,0)))</f>
        <v/>
      </c>
      <c r="K19" s="455" t="str">
        <f t="array" ref="K19">IF($B19="","",INDEX('All CCC'!K$7:K$968,MATCH(WatchList!$B19,'All CCC'!$B$7:$B$968,0)))</f>
        <v/>
      </c>
      <c r="L19" s="455" t="str">
        <f t="array" ref="L19">IF($B19="","",INDEX('All CCC'!L$7:L$968,MATCH(WatchList!$B19,'All CCC'!$B$7:$B$968,0)))</f>
        <v/>
      </c>
      <c r="M19" s="455" t="str">
        <f t="array" ref="M19">IF($B19="","",INDEX('All CCC'!M$7:M$968,MATCH(WatchList!$B19,'All CCC'!$B$7:$B$968,0)))</f>
        <v/>
      </c>
      <c r="N19" s="455" t="str">
        <f t="array" ref="N19">IF($B19="","",INDEX('All CCC'!N$7:N$968,MATCH(WatchList!$B19,'All CCC'!$B$7:$B$968,0)))</f>
        <v/>
      </c>
      <c r="O19" s="455" t="str">
        <f t="array" ref="O19">IF($B19="","",INDEX('All CCC'!O$7:O$968,MATCH(WatchList!$B19,'All CCC'!$B$7:$B$968,0)))</f>
        <v/>
      </c>
      <c r="P19" s="459" t="str">
        <f t="array" ref="P19">IF($B19="","",INDEX('All CCC'!P$7:P$968,MATCH(WatchList!$B19,'All CCC'!$B$7:$B$968,0)))</f>
        <v/>
      </c>
      <c r="Q19" s="459" t="str">
        <f t="array" ref="Q19">IF($B19="","",INDEX('All CCC'!Q$7:Q$968,MATCH(WatchList!$B19,'All CCC'!$B$7:$B$968,0)))</f>
        <v/>
      </c>
      <c r="R19" s="455" t="str">
        <f t="array" ref="R19">IF($B19="","",INDEX('All CCC'!R$7:R$968,MATCH(WatchList!$B19,'All CCC'!$B$7:$B$968,0)))</f>
        <v/>
      </c>
      <c r="S19" s="455" t="str">
        <f t="array" ref="S19">IF($B19="","",INDEX('All CCC'!S$7:S$968,MATCH(WatchList!$B19,'All CCC'!$B$7:$B$968,0)))</f>
        <v/>
      </c>
      <c r="T19" s="455" t="str">
        <f t="array" ref="T19">IF($B19="","",INDEX('All CCC'!T$7:T$968,MATCH(WatchList!$B19,'All CCC'!$B$7:$B$968,0)))</f>
        <v/>
      </c>
      <c r="U19" s="455" t="str">
        <f t="array" ref="U19">IF($B19="","",INDEX('All CCC'!U$7:U$968,MATCH(WatchList!$B19,'All CCC'!$B$7:$B$968,0)))</f>
        <v/>
      </c>
      <c r="V19" s="455" t="str">
        <f t="array" ref="V19">IF($B19="","",INDEX('All CCC'!V$7:V$968,MATCH(WatchList!$B19,'All CCC'!$B$7:$B$968,0)))</f>
        <v/>
      </c>
      <c r="W19" s="455" t="str">
        <f t="array" ref="W19">IF($B19="","",INDEX('All CCC'!W$7:W$968,MATCH(WatchList!$B19,'All CCC'!$B$7:$B$968,0)))</f>
        <v/>
      </c>
      <c r="X19" s="455" t="str">
        <f t="array" ref="X19">IF($B19="","",INDEX('All CCC'!X$7:X$968,MATCH(WatchList!$B19,'All CCC'!$B$7:$B$968,0)))</f>
        <v/>
      </c>
      <c r="Y19" s="455" t="str">
        <f t="array" ref="Y19">IF($B19="","",INDEX('All CCC'!Y$7:Y$968,MATCH(WatchList!$B19,'All CCC'!$B$7:$B$968,0)))</f>
        <v/>
      </c>
      <c r="Z19" s="455" t="str">
        <f t="array" ref="Z19">IF($B19="","",INDEX('All CCC'!Z$7:Z$968,MATCH(WatchList!$B19,'All CCC'!$B$7:$B$968,0)))</f>
        <v/>
      </c>
      <c r="AA19" s="455" t="str">
        <f t="array" ref="AA19">IF($B19="","",INDEX('All CCC'!AA$7:AA$968,MATCH(WatchList!$B19,'All CCC'!$B$7:$B$968,0)))</f>
        <v/>
      </c>
      <c r="AB19" s="455" t="str">
        <f t="array" ref="AB19">IF($B19="","",INDEX('All CCC'!AB$7:AB$968,MATCH(WatchList!$B19,'All CCC'!$B$7:$B$968,0)))</f>
        <v/>
      </c>
      <c r="AC19" s="455" t="str">
        <f t="array" ref="AC19">IF($B19="","",INDEX('All CCC'!AC$7:AC$968,MATCH(WatchList!$B19,'All CCC'!$B$7:$B$968,0)))</f>
        <v/>
      </c>
      <c r="AD19" s="455" t="str">
        <f t="array" ref="AD19">IF($B19="","",INDEX('All CCC'!AD$7:AD$968,MATCH(WatchList!$B19,'All CCC'!$B$7:$B$968,0)))</f>
        <v/>
      </c>
      <c r="AE19" s="455" t="str">
        <f t="array" ref="AE19">IF($B19="","",INDEX('All CCC'!AE$7:AE$968,MATCH(WatchList!$B19,'All CCC'!$B$7:$B$968,0)))</f>
        <v/>
      </c>
      <c r="AF19" s="455" t="str">
        <f t="array" ref="AF19">IF($B19="","",INDEX('All CCC'!AF$7:AF$968,MATCH(WatchList!$B19,'All CCC'!$B$7:$B$968,0)))</f>
        <v/>
      </c>
      <c r="AG19" s="455" t="str">
        <f t="array" ref="AG19">IF($B19="","",INDEX('All CCC'!AG$7:AG$968,MATCH(WatchList!$B19,'All CCC'!$B$7:$B$968,0)))</f>
        <v/>
      </c>
      <c r="AH19" s="455" t="str">
        <f t="array" ref="AH19">IF($B19="","",INDEX('All CCC'!AH$7:AH$968,MATCH(WatchList!$B19,'All CCC'!$B$7:$B$968,0)))</f>
        <v/>
      </c>
      <c r="AI19" s="455" t="str">
        <f t="array" ref="AI19">IF($B19="","",INDEX('All CCC'!AI$7:AI$968,MATCH(WatchList!$B19,'All CCC'!$B$7:$B$968,0)))</f>
        <v/>
      </c>
      <c r="AJ19" s="455" t="str">
        <f t="array" ref="AJ19">IF($B19="","",INDEX('All CCC'!AJ$7:AJ$968,MATCH(WatchList!$B19,'All CCC'!$B$7:$B$968,0)))</f>
        <v/>
      </c>
      <c r="AK19" s="455" t="str">
        <f t="array" ref="AK19">IF($B19="","",INDEX('All CCC'!AK$7:AK$968,MATCH(WatchList!$B19,'All CCC'!$B$7:$B$968,0)))</f>
        <v/>
      </c>
      <c r="AL19" s="455" t="str">
        <f t="array" ref="AL19">IF($B19="","",INDEX('All CCC'!AL$7:AL$968,MATCH(WatchList!$B19,'All CCC'!$B$7:$B$968,0)))</f>
        <v/>
      </c>
      <c r="AM19" s="455" t="str">
        <f t="array" ref="AM19">IF($B19="","",INDEX('All CCC'!AM$7:AM$968,MATCH(WatchList!$B19,'All CCC'!$B$7:$B$968,0)))</f>
        <v/>
      </c>
      <c r="AN19" s="455" t="str">
        <f t="array" ref="AN19">IF($B19="","",INDEX('All CCC'!AN$7:AN$968,MATCH(WatchList!$B19,'All CCC'!$B$7:$B$968,0)))</f>
        <v/>
      </c>
      <c r="AO19" s="455" t="str">
        <f t="array" ref="AO19">IF($B19="","",INDEX('All CCC'!AO$7:AO$968,MATCH(WatchList!$B19,'All CCC'!$B$7:$B$968,0)))</f>
        <v/>
      </c>
      <c r="AP19" s="455" t="str">
        <f t="array" ref="AP19">IF($B19="","",INDEX('All CCC'!AP$7:AP$968,MATCH(WatchList!$B19,'All CCC'!$B$7:$B$968,0)))</f>
        <v/>
      </c>
      <c r="AQ19" s="455" t="str">
        <f t="array" ref="AQ19">IF($B19="","",INDEX('All CCC'!AQ$7:AQ$968,MATCH(WatchList!$B19,'All CCC'!$B$7:$B$968,0)))</f>
        <v/>
      </c>
      <c r="AR19" s="455" t="str">
        <f t="array" ref="AR19">IF($B19="","",INDEX('All CCC'!AR$7:AR$968,MATCH(WatchList!$B19,'All CCC'!$B$7:$B$968,0)))</f>
        <v/>
      </c>
      <c r="AS19" s="455" t="str">
        <f t="array" ref="AS19">IF($B19="","",INDEX('All CCC'!AS$7:AS$968,MATCH(WatchList!$B19,'All CCC'!$B$7:$B$968,0)))</f>
        <v/>
      </c>
      <c r="AT19" s="455" t="str">
        <f t="array" ref="AT19">IF($B19="","",INDEX('All CCC'!AT$7:AT$968,MATCH(WatchList!$B19,'All CCC'!$B$7:$B$968,0)))</f>
        <v/>
      </c>
      <c r="AU19" s="455" t="str">
        <f t="array" ref="AU19">IF($B19="","",INDEX('All CCC'!AU$7:AU$968,MATCH(WatchList!$B19,'All CCC'!$B$7:$B$968,0)))</f>
        <v/>
      </c>
      <c r="AV19" s="455" t="str">
        <f t="array" ref="AV19">IF($B19="","",INDEX('All CCC'!AV$7:AV$968,MATCH(WatchList!$B19,'All CCC'!$B$7:$B$968,0)))</f>
        <v/>
      </c>
      <c r="AW19" s="455" t="str">
        <f t="array" ref="AW19">IF($B19="","",INDEX('All CCC'!AW$7:AW$968,MATCH(WatchList!$B19,'All CCC'!$B$7:$B$968,0)))</f>
        <v/>
      </c>
      <c r="AX19" s="455" t="str">
        <f t="array" ref="AX19">IF($B19="","",INDEX('All CCC'!AX$7:AX$968,MATCH(WatchList!$B19,'All CCC'!$B$7:$B$968,0)))</f>
        <v/>
      </c>
      <c r="AY19" s="455" t="str">
        <f t="array" ref="AY19">IF($B19="","",INDEX('All CCC'!AY$7:AY$968,MATCH(WatchList!$B19,'All CCC'!$B$7:$B$968,0)))</f>
        <v/>
      </c>
      <c r="AZ19" s="455" t="str">
        <f t="array" ref="AZ19">IF($B19="","",INDEX('All CCC'!AZ$7:AZ$968,MATCH(WatchList!$B19,'All CCC'!$B$7:$B$968,0)))</f>
        <v/>
      </c>
      <c r="BA19" s="455" t="str">
        <f t="array" ref="BA19">IF($B19="","",INDEX('All CCC'!BA$7:BA$968,MATCH(WatchList!$B19,'All CCC'!$B$7:$B$968,0)))</f>
        <v/>
      </c>
      <c r="BB19" s="455" t="str">
        <f t="array" ref="BB19">IF($B19="","",INDEX('All CCC'!BB$7:BB$968,MATCH(WatchList!$B19,'All CCC'!$B$7:$B$968,0)))</f>
        <v/>
      </c>
      <c r="BC19" s="455" t="str">
        <f t="array" ref="BC19">IF($B19="","",INDEX('All CCC'!BC$7:BC$968,MATCH(WatchList!$B19,'All CCC'!$B$7:$B$968,0)))</f>
        <v/>
      </c>
      <c r="BD19" s="455" t="str">
        <f t="array" ref="BD19">IF($B19="","",INDEX('All CCC'!BD$7:BD$968,MATCH(WatchList!$B19,'All CCC'!$B$7:$B$968,0)))</f>
        <v/>
      </c>
      <c r="BE19" s="455" t="str">
        <f t="array" ref="BE19">IF($B19="","",INDEX('All CCC'!BE$7:BE$968,MATCH(WatchList!$B19,'All CCC'!$B$7:$B$968,0)))</f>
        <v/>
      </c>
      <c r="BF19" s="455" t="str">
        <f t="array" ref="BF19">IF($B19="","",INDEX('All CCC'!BF$7:BF$968,MATCH(WatchList!$B19,'All CCC'!$B$7:$B$968,0)))</f>
        <v/>
      </c>
      <c r="BG19" s="455" t="str">
        <f t="array" ref="BG19">IF($B19="","",INDEX('All CCC'!BG$7:BG$968,MATCH(WatchList!$B19,'All CCC'!$B$7:$B$968,0)))</f>
        <v/>
      </c>
    </row>
    <row r="20" ht="11.25" customHeight="1">
      <c r="A20" s="454" t="str">
        <f t="array" ref="A20">IF($B20="","",INDEX('All CCC'!A$7:A$968,MATCH(WatchList!$B20,'All CCC'!$B$7:$B$968,0)))</f>
        <v/>
      </c>
      <c r="B20" s="232"/>
      <c r="C20" s="455" t="str">
        <f t="array" ref="C20">IF($B20="","",INDEX('All CCC'!C$7:C$968,MATCH(WatchList!$B20,'All CCC'!$B$7:$B$968,0)))</f>
        <v/>
      </c>
      <c r="D20" s="455" t="str">
        <f t="array" ref="D20">IF($B20="","",INDEX('All CCC'!D$7:D$968,MATCH(WatchList!$B20,'All CCC'!$B$7:$B$968,0)))</f>
        <v/>
      </c>
      <c r="E20" s="455" t="str">
        <f t="array" ref="E20">IF($B20="","",INDEX('All CCC'!E$7:E$968,MATCH(WatchList!$B20,'All CCC'!$B$7:$B$968,0)))</f>
        <v/>
      </c>
      <c r="F20" s="455" t="str">
        <f t="array" ref="F20">IF($B20="","",INDEX('All CCC'!F$7:F$968,MATCH(WatchList!$B20,'All CCC'!$B$7:$B$968,0)))</f>
        <v/>
      </c>
      <c r="G20" s="455" t="str">
        <f t="array" ref="G20">IF($B20="","",INDEX('All CCC'!G$7:G$968,MATCH(WatchList!$B20,'All CCC'!$B$7:$B$968,0)))</f>
        <v/>
      </c>
      <c r="H20" s="455" t="str">
        <f t="array" ref="H20">IF($B20="","",INDEX('All CCC'!H$7:H$968,MATCH(WatchList!$B20,'All CCC'!$B$7:$B$968,0)))</f>
        <v/>
      </c>
      <c r="I20" s="455" t="str">
        <f t="array" ref="I20">IF($B20="","",INDEX('All CCC'!I$7:I$968,MATCH(WatchList!$B20,'All CCC'!$B$7:$B$968,0)))</f>
        <v/>
      </c>
      <c r="J20" s="455" t="str">
        <f t="array" ref="J20">IF($B20="","",INDEX('All CCC'!J$7:J$968,MATCH(WatchList!$B20,'All CCC'!$B$7:$B$968,0)))</f>
        <v/>
      </c>
      <c r="K20" s="455" t="str">
        <f t="array" ref="K20">IF($B20="","",INDEX('All CCC'!K$7:K$968,MATCH(WatchList!$B20,'All CCC'!$B$7:$B$968,0)))</f>
        <v/>
      </c>
      <c r="L20" s="455" t="str">
        <f t="array" ref="L20">IF($B20="","",INDEX('All CCC'!L$7:L$968,MATCH(WatchList!$B20,'All CCC'!$B$7:$B$968,0)))</f>
        <v/>
      </c>
      <c r="M20" s="455" t="str">
        <f t="array" ref="M20">IF($B20="","",INDEX('All CCC'!M$7:M$968,MATCH(WatchList!$B20,'All CCC'!$B$7:$B$968,0)))</f>
        <v/>
      </c>
      <c r="N20" s="455" t="str">
        <f t="array" ref="N20">IF($B20="","",INDEX('All CCC'!N$7:N$968,MATCH(WatchList!$B20,'All CCC'!$B$7:$B$968,0)))</f>
        <v/>
      </c>
      <c r="O20" s="455" t="str">
        <f t="array" ref="O20">IF($B20="","",INDEX('All CCC'!O$7:O$968,MATCH(WatchList!$B20,'All CCC'!$B$7:$B$968,0)))</f>
        <v/>
      </c>
      <c r="P20" s="459" t="str">
        <f t="array" ref="P20">IF($B20="","",INDEX('All CCC'!P$7:P$968,MATCH(WatchList!$B20,'All CCC'!$B$7:$B$968,0)))</f>
        <v/>
      </c>
      <c r="Q20" s="459" t="str">
        <f t="array" ref="Q20">IF($B20="","",INDEX('All CCC'!Q$7:Q$968,MATCH(WatchList!$B20,'All CCC'!$B$7:$B$968,0)))</f>
        <v/>
      </c>
      <c r="R20" s="455" t="str">
        <f t="array" ref="R20">IF($B20="","",INDEX('All CCC'!R$7:R$968,MATCH(WatchList!$B20,'All CCC'!$B$7:$B$968,0)))</f>
        <v/>
      </c>
      <c r="S20" s="455" t="str">
        <f t="array" ref="S20">IF($B20="","",INDEX('All CCC'!S$7:S$968,MATCH(WatchList!$B20,'All CCC'!$B$7:$B$968,0)))</f>
        <v/>
      </c>
      <c r="T20" s="455" t="str">
        <f t="array" ref="T20">IF($B20="","",INDEX('All CCC'!T$7:T$968,MATCH(WatchList!$B20,'All CCC'!$B$7:$B$968,0)))</f>
        <v/>
      </c>
      <c r="U20" s="455" t="str">
        <f t="array" ref="U20">IF($B20="","",INDEX('All CCC'!U$7:U$968,MATCH(WatchList!$B20,'All CCC'!$B$7:$B$968,0)))</f>
        <v/>
      </c>
      <c r="V20" s="455" t="str">
        <f t="array" ref="V20">IF($B20="","",INDEX('All CCC'!V$7:V$968,MATCH(WatchList!$B20,'All CCC'!$B$7:$B$968,0)))</f>
        <v/>
      </c>
      <c r="W20" s="455" t="str">
        <f t="array" ref="W20">IF($B20="","",INDEX('All CCC'!W$7:W$968,MATCH(WatchList!$B20,'All CCC'!$B$7:$B$968,0)))</f>
        <v/>
      </c>
      <c r="X20" s="455" t="str">
        <f t="array" ref="X20">IF($B20="","",INDEX('All CCC'!X$7:X$968,MATCH(WatchList!$B20,'All CCC'!$B$7:$B$968,0)))</f>
        <v/>
      </c>
      <c r="Y20" s="455" t="str">
        <f t="array" ref="Y20">IF($B20="","",INDEX('All CCC'!Y$7:Y$968,MATCH(WatchList!$B20,'All CCC'!$B$7:$B$968,0)))</f>
        <v/>
      </c>
      <c r="Z20" s="455" t="str">
        <f t="array" ref="Z20">IF($B20="","",INDEX('All CCC'!Z$7:Z$968,MATCH(WatchList!$B20,'All CCC'!$B$7:$B$968,0)))</f>
        <v/>
      </c>
      <c r="AA20" s="455" t="str">
        <f t="array" ref="AA20">IF($B20="","",INDEX('All CCC'!AA$7:AA$968,MATCH(WatchList!$B20,'All CCC'!$B$7:$B$968,0)))</f>
        <v/>
      </c>
      <c r="AB20" s="455" t="str">
        <f t="array" ref="AB20">IF($B20="","",INDEX('All CCC'!AB$7:AB$968,MATCH(WatchList!$B20,'All CCC'!$B$7:$B$968,0)))</f>
        <v/>
      </c>
      <c r="AC20" s="455" t="str">
        <f t="array" ref="AC20">IF($B20="","",INDEX('All CCC'!AC$7:AC$968,MATCH(WatchList!$B20,'All CCC'!$B$7:$B$968,0)))</f>
        <v/>
      </c>
      <c r="AD20" s="455" t="str">
        <f t="array" ref="AD20">IF($B20="","",INDEX('All CCC'!AD$7:AD$968,MATCH(WatchList!$B20,'All CCC'!$B$7:$B$968,0)))</f>
        <v/>
      </c>
      <c r="AE20" s="455" t="str">
        <f t="array" ref="AE20">IF($B20="","",INDEX('All CCC'!AE$7:AE$968,MATCH(WatchList!$B20,'All CCC'!$B$7:$B$968,0)))</f>
        <v/>
      </c>
      <c r="AF20" s="455" t="str">
        <f t="array" ref="AF20">IF($B20="","",INDEX('All CCC'!AF$7:AF$968,MATCH(WatchList!$B20,'All CCC'!$B$7:$B$968,0)))</f>
        <v/>
      </c>
      <c r="AG20" s="455" t="str">
        <f t="array" ref="AG20">IF($B20="","",INDEX('All CCC'!AG$7:AG$968,MATCH(WatchList!$B20,'All CCC'!$B$7:$B$968,0)))</f>
        <v/>
      </c>
      <c r="AH20" s="455" t="str">
        <f t="array" ref="AH20">IF($B20="","",INDEX('All CCC'!AH$7:AH$968,MATCH(WatchList!$B20,'All CCC'!$B$7:$B$968,0)))</f>
        <v/>
      </c>
      <c r="AI20" s="455" t="str">
        <f t="array" ref="AI20">IF($B20="","",INDEX('All CCC'!AI$7:AI$968,MATCH(WatchList!$B20,'All CCC'!$B$7:$B$968,0)))</f>
        <v/>
      </c>
      <c r="AJ20" s="455" t="str">
        <f t="array" ref="AJ20">IF($B20="","",INDEX('All CCC'!AJ$7:AJ$968,MATCH(WatchList!$B20,'All CCC'!$B$7:$B$968,0)))</f>
        <v/>
      </c>
      <c r="AK20" s="455" t="str">
        <f t="array" ref="AK20">IF($B20="","",INDEX('All CCC'!AK$7:AK$968,MATCH(WatchList!$B20,'All CCC'!$B$7:$B$968,0)))</f>
        <v/>
      </c>
      <c r="AL20" s="455" t="str">
        <f t="array" ref="AL20">IF($B20="","",INDEX('All CCC'!AL$7:AL$968,MATCH(WatchList!$B20,'All CCC'!$B$7:$B$968,0)))</f>
        <v/>
      </c>
      <c r="AM20" s="455" t="str">
        <f t="array" ref="AM20">IF($B20="","",INDEX('All CCC'!AM$7:AM$968,MATCH(WatchList!$B20,'All CCC'!$B$7:$B$968,0)))</f>
        <v/>
      </c>
      <c r="AN20" s="455" t="str">
        <f t="array" ref="AN20">IF($B20="","",INDEX('All CCC'!AN$7:AN$968,MATCH(WatchList!$B20,'All CCC'!$B$7:$B$968,0)))</f>
        <v/>
      </c>
      <c r="AO20" s="455" t="str">
        <f t="array" ref="AO20">IF($B20="","",INDEX('All CCC'!AO$7:AO$968,MATCH(WatchList!$B20,'All CCC'!$B$7:$B$968,0)))</f>
        <v/>
      </c>
      <c r="AP20" s="455" t="str">
        <f t="array" ref="AP20">IF($B20="","",INDEX('All CCC'!AP$7:AP$968,MATCH(WatchList!$B20,'All CCC'!$B$7:$B$968,0)))</f>
        <v/>
      </c>
      <c r="AQ20" s="455" t="str">
        <f t="array" ref="AQ20">IF($B20="","",INDEX('All CCC'!AQ$7:AQ$968,MATCH(WatchList!$B20,'All CCC'!$B$7:$B$968,0)))</f>
        <v/>
      </c>
      <c r="AR20" s="455" t="str">
        <f t="array" ref="AR20">IF($B20="","",INDEX('All CCC'!AR$7:AR$968,MATCH(WatchList!$B20,'All CCC'!$B$7:$B$968,0)))</f>
        <v/>
      </c>
      <c r="AS20" s="455" t="str">
        <f t="array" ref="AS20">IF($B20="","",INDEX('All CCC'!AS$7:AS$968,MATCH(WatchList!$B20,'All CCC'!$B$7:$B$968,0)))</f>
        <v/>
      </c>
      <c r="AT20" s="455" t="str">
        <f t="array" ref="AT20">IF($B20="","",INDEX('All CCC'!AT$7:AT$968,MATCH(WatchList!$B20,'All CCC'!$B$7:$B$968,0)))</f>
        <v/>
      </c>
      <c r="AU20" s="455" t="str">
        <f t="array" ref="AU20">IF($B20="","",INDEX('All CCC'!AU$7:AU$968,MATCH(WatchList!$B20,'All CCC'!$B$7:$B$968,0)))</f>
        <v/>
      </c>
      <c r="AV20" s="455" t="str">
        <f t="array" ref="AV20">IF($B20="","",INDEX('All CCC'!AV$7:AV$968,MATCH(WatchList!$B20,'All CCC'!$B$7:$B$968,0)))</f>
        <v/>
      </c>
      <c r="AW20" s="455" t="str">
        <f t="array" ref="AW20">IF($B20="","",INDEX('All CCC'!AW$7:AW$968,MATCH(WatchList!$B20,'All CCC'!$B$7:$B$968,0)))</f>
        <v/>
      </c>
      <c r="AX20" s="455" t="str">
        <f t="array" ref="AX20">IF($B20="","",INDEX('All CCC'!AX$7:AX$968,MATCH(WatchList!$B20,'All CCC'!$B$7:$B$968,0)))</f>
        <v/>
      </c>
      <c r="AY20" s="455" t="str">
        <f t="array" ref="AY20">IF($B20="","",INDEX('All CCC'!AY$7:AY$968,MATCH(WatchList!$B20,'All CCC'!$B$7:$B$968,0)))</f>
        <v/>
      </c>
      <c r="AZ20" s="455" t="str">
        <f t="array" ref="AZ20">IF($B20="","",INDEX('All CCC'!AZ$7:AZ$968,MATCH(WatchList!$B20,'All CCC'!$B$7:$B$968,0)))</f>
        <v/>
      </c>
      <c r="BA20" s="455" t="str">
        <f t="array" ref="BA20">IF($B20="","",INDEX('All CCC'!BA$7:BA$968,MATCH(WatchList!$B20,'All CCC'!$B$7:$B$968,0)))</f>
        <v/>
      </c>
      <c r="BB20" s="455" t="str">
        <f t="array" ref="BB20">IF($B20="","",INDEX('All CCC'!BB$7:BB$968,MATCH(WatchList!$B20,'All CCC'!$B$7:$B$968,0)))</f>
        <v/>
      </c>
      <c r="BC20" s="455" t="str">
        <f t="array" ref="BC20">IF($B20="","",INDEX('All CCC'!BC$7:BC$968,MATCH(WatchList!$B20,'All CCC'!$B$7:$B$968,0)))</f>
        <v/>
      </c>
      <c r="BD20" s="455" t="str">
        <f t="array" ref="BD20">IF($B20="","",INDEX('All CCC'!BD$7:BD$968,MATCH(WatchList!$B20,'All CCC'!$B$7:$B$968,0)))</f>
        <v/>
      </c>
      <c r="BE20" s="455" t="str">
        <f t="array" ref="BE20">IF($B20="","",INDEX('All CCC'!BE$7:BE$968,MATCH(WatchList!$B20,'All CCC'!$B$7:$B$968,0)))</f>
        <v/>
      </c>
      <c r="BF20" s="455" t="str">
        <f t="array" ref="BF20">IF($B20="","",INDEX('All CCC'!BF$7:BF$968,MATCH(WatchList!$B20,'All CCC'!$B$7:$B$968,0)))</f>
        <v/>
      </c>
      <c r="BG20" s="455" t="str">
        <f t="array" ref="BG20">IF($B20="","",INDEX('All CCC'!BG$7:BG$968,MATCH(WatchList!$B20,'All CCC'!$B$7:$B$968,0)))</f>
        <v/>
      </c>
    </row>
    <row r="21" ht="11.25" customHeight="1">
      <c r="A21" s="454" t="str">
        <f t="array" ref="A21">IF($B21="","",INDEX('All CCC'!A$7:A$968,MATCH(WatchList!$B21,'All CCC'!$B$7:$B$968,0)))</f>
        <v/>
      </c>
      <c r="B21" s="232"/>
      <c r="C21" s="455" t="str">
        <f t="array" ref="C21">IF($B21="","",INDEX('All CCC'!C$7:C$968,MATCH(WatchList!$B21,'All CCC'!$B$7:$B$968,0)))</f>
        <v/>
      </c>
      <c r="D21" s="455" t="str">
        <f t="array" ref="D21">IF($B21="","",INDEX('All CCC'!D$7:D$968,MATCH(WatchList!$B21,'All CCC'!$B$7:$B$968,0)))</f>
        <v/>
      </c>
      <c r="E21" s="455" t="str">
        <f t="array" ref="E21">IF($B21="","",INDEX('All CCC'!E$7:E$968,MATCH(WatchList!$B21,'All CCC'!$B$7:$B$968,0)))</f>
        <v/>
      </c>
      <c r="F21" s="455" t="str">
        <f t="array" ref="F21">IF($B21="","",INDEX('All CCC'!F$7:F$968,MATCH(WatchList!$B21,'All CCC'!$B$7:$B$968,0)))</f>
        <v/>
      </c>
      <c r="G21" s="455" t="str">
        <f t="array" ref="G21">IF($B21="","",INDEX('All CCC'!G$7:G$968,MATCH(WatchList!$B21,'All CCC'!$B$7:$B$968,0)))</f>
        <v/>
      </c>
      <c r="H21" s="455" t="str">
        <f t="array" ref="H21">IF($B21="","",INDEX('All CCC'!H$7:H$968,MATCH(WatchList!$B21,'All CCC'!$B$7:$B$968,0)))</f>
        <v/>
      </c>
      <c r="I21" s="455" t="str">
        <f t="array" ref="I21">IF($B21="","",INDEX('All CCC'!I$7:I$968,MATCH(WatchList!$B21,'All CCC'!$B$7:$B$968,0)))</f>
        <v/>
      </c>
      <c r="J21" s="455" t="str">
        <f t="array" ref="J21">IF($B21="","",INDEX('All CCC'!J$7:J$968,MATCH(WatchList!$B21,'All CCC'!$B$7:$B$968,0)))</f>
        <v/>
      </c>
      <c r="K21" s="455" t="str">
        <f t="array" ref="K21">IF($B21="","",INDEX('All CCC'!K$7:K$968,MATCH(WatchList!$B21,'All CCC'!$B$7:$B$968,0)))</f>
        <v/>
      </c>
      <c r="L21" s="455" t="str">
        <f t="array" ref="L21">IF($B21="","",INDEX('All CCC'!L$7:L$968,MATCH(WatchList!$B21,'All CCC'!$B$7:$B$968,0)))</f>
        <v/>
      </c>
      <c r="M21" s="455" t="str">
        <f t="array" ref="M21">IF($B21="","",INDEX('All CCC'!M$7:M$968,MATCH(WatchList!$B21,'All CCC'!$B$7:$B$968,0)))</f>
        <v/>
      </c>
      <c r="N21" s="455" t="str">
        <f t="array" ref="N21">IF($B21="","",INDEX('All CCC'!N$7:N$968,MATCH(WatchList!$B21,'All CCC'!$B$7:$B$968,0)))</f>
        <v/>
      </c>
      <c r="O21" s="455" t="str">
        <f t="array" ref="O21">IF($B21="","",INDEX('All CCC'!O$7:O$968,MATCH(WatchList!$B21,'All CCC'!$B$7:$B$968,0)))</f>
        <v/>
      </c>
      <c r="P21" s="459" t="str">
        <f t="array" ref="P21">IF($B21="","",INDEX('All CCC'!P$7:P$968,MATCH(WatchList!$B21,'All CCC'!$B$7:$B$968,0)))</f>
        <v/>
      </c>
      <c r="Q21" s="459" t="str">
        <f t="array" ref="Q21">IF($B21="","",INDEX('All CCC'!Q$7:Q$968,MATCH(WatchList!$B21,'All CCC'!$B$7:$B$968,0)))</f>
        <v/>
      </c>
      <c r="R21" s="455" t="str">
        <f t="array" ref="R21">IF($B21="","",INDEX('All CCC'!R$7:R$968,MATCH(WatchList!$B21,'All CCC'!$B$7:$B$968,0)))</f>
        <v/>
      </c>
      <c r="S21" s="455" t="str">
        <f t="array" ref="S21">IF($B21="","",INDEX('All CCC'!S$7:S$968,MATCH(WatchList!$B21,'All CCC'!$B$7:$B$968,0)))</f>
        <v/>
      </c>
      <c r="T21" s="455" t="str">
        <f t="array" ref="T21">IF($B21="","",INDEX('All CCC'!T$7:T$968,MATCH(WatchList!$B21,'All CCC'!$B$7:$B$968,0)))</f>
        <v/>
      </c>
      <c r="U21" s="455" t="str">
        <f t="array" ref="U21">IF($B21="","",INDEX('All CCC'!U$7:U$968,MATCH(WatchList!$B21,'All CCC'!$B$7:$B$968,0)))</f>
        <v/>
      </c>
      <c r="V21" s="455" t="str">
        <f t="array" ref="V21">IF($B21="","",INDEX('All CCC'!V$7:V$968,MATCH(WatchList!$B21,'All CCC'!$B$7:$B$968,0)))</f>
        <v/>
      </c>
      <c r="W21" s="455" t="str">
        <f t="array" ref="W21">IF($B21="","",INDEX('All CCC'!W$7:W$968,MATCH(WatchList!$B21,'All CCC'!$B$7:$B$968,0)))</f>
        <v/>
      </c>
      <c r="X21" s="455" t="str">
        <f t="array" ref="X21">IF($B21="","",INDEX('All CCC'!X$7:X$968,MATCH(WatchList!$B21,'All CCC'!$B$7:$B$968,0)))</f>
        <v/>
      </c>
      <c r="Y21" s="455" t="str">
        <f t="array" ref="Y21">IF($B21="","",INDEX('All CCC'!Y$7:Y$968,MATCH(WatchList!$B21,'All CCC'!$B$7:$B$968,0)))</f>
        <v/>
      </c>
      <c r="Z21" s="455" t="str">
        <f t="array" ref="Z21">IF($B21="","",INDEX('All CCC'!Z$7:Z$968,MATCH(WatchList!$B21,'All CCC'!$B$7:$B$968,0)))</f>
        <v/>
      </c>
      <c r="AA21" s="455" t="str">
        <f t="array" ref="AA21">IF($B21="","",INDEX('All CCC'!AA$7:AA$968,MATCH(WatchList!$B21,'All CCC'!$B$7:$B$968,0)))</f>
        <v/>
      </c>
      <c r="AB21" s="455" t="str">
        <f t="array" ref="AB21">IF($B21="","",INDEX('All CCC'!AB$7:AB$968,MATCH(WatchList!$B21,'All CCC'!$B$7:$B$968,0)))</f>
        <v/>
      </c>
      <c r="AC21" s="455" t="str">
        <f t="array" ref="AC21">IF($B21="","",INDEX('All CCC'!AC$7:AC$968,MATCH(WatchList!$B21,'All CCC'!$B$7:$B$968,0)))</f>
        <v/>
      </c>
      <c r="AD21" s="455" t="str">
        <f t="array" ref="AD21">IF($B21="","",INDEX('All CCC'!AD$7:AD$968,MATCH(WatchList!$B21,'All CCC'!$B$7:$B$968,0)))</f>
        <v/>
      </c>
      <c r="AE21" s="455" t="str">
        <f t="array" ref="AE21">IF($B21="","",INDEX('All CCC'!AE$7:AE$968,MATCH(WatchList!$B21,'All CCC'!$B$7:$B$968,0)))</f>
        <v/>
      </c>
      <c r="AF21" s="455" t="str">
        <f t="array" ref="AF21">IF($B21="","",INDEX('All CCC'!AF$7:AF$968,MATCH(WatchList!$B21,'All CCC'!$B$7:$B$968,0)))</f>
        <v/>
      </c>
      <c r="AG21" s="455" t="str">
        <f t="array" ref="AG21">IF($B21="","",INDEX('All CCC'!AG$7:AG$968,MATCH(WatchList!$B21,'All CCC'!$B$7:$B$968,0)))</f>
        <v/>
      </c>
      <c r="AH21" s="455" t="str">
        <f t="array" ref="AH21">IF($B21="","",INDEX('All CCC'!AH$7:AH$968,MATCH(WatchList!$B21,'All CCC'!$B$7:$B$968,0)))</f>
        <v/>
      </c>
      <c r="AI21" s="455" t="str">
        <f t="array" ref="AI21">IF($B21="","",INDEX('All CCC'!AI$7:AI$968,MATCH(WatchList!$B21,'All CCC'!$B$7:$B$968,0)))</f>
        <v/>
      </c>
      <c r="AJ21" s="455" t="str">
        <f t="array" ref="AJ21">IF($B21="","",INDEX('All CCC'!AJ$7:AJ$968,MATCH(WatchList!$B21,'All CCC'!$B$7:$B$968,0)))</f>
        <v/>
      </c>
      <c r="AK21" s="455" t="str">
        <f t="array" ref="AK21">IF($B21="","",INDEX('All CCC'!AK$7:AK$968,MATCH(WatchList!$B21,'All CCC'!$B$7:$B$968,0)))</f>
        <v/>
      </c>
      <c r="AL21" s="455" t="str">
        <f t="array" ref="AL21">IF($B21="","",INDEX('All CCC'!AL$7:AL$968,MATCH(WatchList!$B21,'All CCC'!$B$7:$B$968,0)))</f>
        <v/>
      </c>
      <c r="AM21" s="455" t="str">
        <f t="array" ref="AM21">IF($B21="","",INDEX('All CCC'!AM$7:AM$968,MATCH(WatchList!$B21,'All CCC'!$B$7:$B$968,0)))</f>
        <v/>
      </c>
      <c r="AN21" s="455" t="str">
        <f t="array" ref="AN21">IF($B21="","",INDEX('All CCC'!AN$7:AN$968,MATCH(WatchList!$B21,'All CCC'!$B$7:$B$968,0)))</f>
        <v/>
      </c>
      <c r="AO21" s="455" t="str">
        <f t="array" ref="AO21">IF($B21="","",INDEX('All CCC'!AO$7:AO$968,MATCH(WatchList!$B21,'All CCC'!$B$7:$B$968,0)))</f>
        <v/>
      </c>
      <c r="AP21" s="455" t="str">
        <f t="array" ref="AP21">IF($B21="","",INDEX('All CCC'!AP$7:AP$968,MATCH(WatchList!$B21,'All CCC'!$B$7:$B$968,0)))</f>
        <v/>
      </c>
      <c r="AQ21" s="455" t="str">
        <f t="array" ref="AQ21">IF($B21="","",INDEX('All CCC'!AQ$7:AQ$968,MATCH(WatchList!$B21,'All CCC'!$B$7:$B$968,0)))</f>
        <v/>
      </c>
      <c r="AR21" s="455" t="str">
        <f t="array" ref="AR21">IF($B21="","",INDEX('All CCC'!AR$7:AR$968,MATCH(WatchList!$B21,'All CCC'!$B$7:$B$968,0)))</f>
        <v/>
      </c>
      <c r="AS21" s="455" t="str">
        <f t="array" ref="AS21">IF($B21="","",INDEX('All CCC'!AS$7:AS$968,MATCH(WatchList!$B21,'All CCC'!$B$7:$B$968,0)))</f>
        <v/>
      </c>
      <c r="AT21" s="455" t="str">
        <f t="array" ref="AT21">IF($B21="","",INDEX('All CCC'!AT$7:AT$968,MATCH(WatchList!$B21,'All CCC'!$B$7:$B$968,0)))</f>
        <v/>
      </c>
      <c r="AU21" s="455" t="str">
        <f t="array" ref="AU21">IF($B21="","",INDEX('All CCC'!AU$7:AU$968,MATCH(WatchList!$B21,'All CCC'!$B$7:$B$968,0)))</f>
        <v/>
      </c>
      <c r="AV21" s="455" t="str">
        <f t="array" ref="AV21">IF($B21="","",INDEX('All CCC'!AV$7:AV$968,MATCH(WatchList!$B21,'All CCC'!$B$7:$B$968,0)))</f>
        <v/>
      </c>
      <c r="AW21" s="455" t="str">
        <f t="array" ref="AW21">IF($B21="","",INDEX('All CCC'!AW$7:AW$968,MATCH(WatchList!$B21,'All CCC'!$B$7:$B$968,0)))</f>
        <v/>
      </c>
      <c r="AX21" s="455" t="str">
        <f t="array" ref="AX21">IF($B21="","",INDEX('All CCC'!AX$7:AX$968,MATCH(WatchList!$B21,'All CCC'!$B$7:$B$968,0)))</f>
        <v/>
      </c>
      <c r="AY21" s="455" t="str">
        <f t="array" ref="AY21">IF($B21="","",INDEX('All CCC'!AY$7:AY$968,MATCH(WatchList!$B21,'All CCC'!$B$7:$B$968,0)))</f>
        <v/>
      </c>
      <c r="AZ21" s="455" t="str">
        <f t="array" ref="AZ21">IF($B21="","",INDEX('All CCC'!AZ$7:AZ$968,MATCH(WatchList!$B21,'All CCC'!$B$7:$B$968,0)))</f>
        <v/>
      </c>
      <c r="BA21" s="455" t="str">
        <f t="array" ref="BA21">IF($B21="","",INDEX('All CCC'!BA$7:BA$968,MATCH(WatchList!$B21,'All CCC'!$B$7:$B$968,0)))</f>
        <v/>
      </c>
      <c r="BB21" s="455" t="str">
        <f t="array" ref="BB21">IF($B21="","",INDEX('All CCC'!BB$7:BB$968,MATCH(WatchList!$B21,'All CCC'!$B$7:$B$968,0)))</f>
        <v/>
      </c>
      <c r="BC21" s="455" t="str">
        <f t="array" ref="BC21">IF($B21="","",INDEX('All CCC'!BC$7:BC$968,MATCH(WatchList!$B21,'All CCC'!$B$7:$B$968,0)))</f>
        <v/>
      </c>
      <c r="BD21" s="455" t="str">
        <f t="array" ref="BD21">IF($B21="","",INDEX('All CCC'!BD$7:BD$968,MATCH(WatchList!$B21,'All CCC'!$B$7:$B$968,0)))</f>
        <v/>
      </c>
      <c r="BE21" s="455" t="str">
        <f t="array" ref="BE21">IF($B21="","",INDEX('All CCC'!BE$7:BE$968,MATCH(WatchList!$B21,'All CCC'!$B$7:$B$968,0)))</f>
        <v/>
      </c>
      <c r="BF21" s="455" t="str">
        <f t="array" ref="BF21">IF($B21="","",INDEX('All CCC'!BF$7:BF$968,MATCH(WatchList!$B21,'All CCC'!$B$7:$B$968,0)))</f>
        <v/>
      </c>
      <c r="BG21" s="455" t="str">
        <f t="array" ref="BG21">IF($B21="","",INDEX('All CCC'!BG$7:BG$968,MATCH(WatchList!$B21,'All CCC'!$B$7:$B$968,0)))</f>
        <v/>
      </c>
    </row>
    <row r="22" ht="12.75" customHeight="1">
      <c r="A22" s="454" t="str">
        <f t="array" ref="A22">IF($B22="","",INDEX('All CCC'!A$7:A$968,MATCH(WatchList!$B22,'All CCC'!$B$7:$B$968,0)))</f>
        <v/>
      </c>
      <c r="B22" s="232"/>
      <c r="C22" s="455" t="str">
        <f t="array" ref="C22">IF($B22="","",INDEX('All CCC'!C$7:C$968,MATCH(WatchList!$B22,'All CCC'!$B$7:$B$968,0)))</f>
        <v/>
      </c>
      <c r="D22" s="455" t="str">
        <f t="array" ref="D22">IF($B22="","",INDEX('All CCC'!D$7:D$968,MATCH(WatchList!$B22,'All CCC'!$B$7:$B$968,0)))</f>
        <v/>
      </c>
      <c r="E22" s="455" t="str">
        <f t="array" ref="E22">IF($B22="","",INDEX('All CCC'!E$7:E$968,MATCH(WatchList!$B22,'All CCC'!$B$7:$B$968,0)))</f>
        <v/>
      </c>
      <c r="F22" s="455" t="str">
        <f t="array" ref="F22">IF($B22="","",INDEX('All CCC'!F$7:F$968,MATCH(WatchList!$B22,'All CCC'!$B$7:$B$968,0)))</f>
        <v/>
      </c>
      <c r="G22" s="455" t="str">
        <f t="array" ref="G22">IF($B22="","",INDEX('All CCC'!G$7:G$968,MATCH(WatchList!$B22,'All CCC'!$B$7:$B$968,0)))</f>
        <v/>
      </c>
      <c r="H22" s="455" t="str">
        <f t="array" ref="H22">IF($B22="","",INDEX('All CCC'!H$7:H$968,MATCH(WatchList!$B22,'All CCC'!$B$7:$B$968,0)))</f>
        <v/>
      </c>
      <c r="I22" s="455" t="str">
        <f t="array" ref="I22">IF($B22="","",INDEX('All CCC'!I$7:I$968,MATCH(WatchList!$B22,'All CCC'!$B$7:$B$968,0)))</f>
        <v/>
      </c>
      <c r="J22" s="455" t="str">
        <f t="array" ref="J22">IF($B22="","",INDEX('All CCC'!J$7:J$968,MATCH(WatchList!$B22,'All CCC'!$B$7:$B$968,0)))</f>
        <v/>
      </c>
      <c r="K22" s="455" t="str">
        <f t="array" ref="K22">IF($B22="","",INDEX('All CCC'!K$7:K$968,MATCH(WatchList!$B22,'All CCC'!$B$7:$B$968,0)))</f>
        <v/>
      </c>
      <c r="L22" s="455" t="str">
        <f t="array" ref="L22">IF($B22="","",INDEX('All CCC'!L$7:L$968,MATCH(WatchList!$B22,'All CCC'!$B$7:$B$968,0)))</f>
        <v/>
      </c>
      <c r="M22" s="455" t="str">
        <f t="array" ref="M22">IF($B22="","",INDEX('All CCC'!M$7:M$968,MATCH(WatchList!$B22,'All CCC'!$B$7:$B$968,0)))</f>
        <v/>
      </c>
      <c r="N22" s="455" t="str">
        <f t="array" ref="N22">IF($B22="","",INDEX('All CCC'!N$7:N$968,MATCH(WatchList!$B22,'All CCC'!$B$7:$B$968,0)))</f>
        <v/>
      </c>
      <c r="O22" s="455" t="str">
        <f t="array" ref="O22">IF($B22="","",INDEX('All CCC'!O$7:O$968,MATCH(WatchList!$B22,'All CCC'!$B$7:$B$968,0)))</f>
        <v/>
      </c>
      <c r="P22" s="459" t="str">
        <f t="array" ref="P22">IF($B22="","",INDEX('All CCC'!P$7:P$968,MATCH(WatchList!$B22,'All CCC'!$B$7:$B$968,0)))</f>
        <v/>
      </c>
      <c r="Q22" s="459" t="str">
        <f t="array" ref="Q22">IF($B22="","",INDEX('All CCC'!Q$7:Q$968,MATCH(WatchList!$B22,'All CCC'!$B$7:$B$968,0)))</f>
        <v/>
      </c>
      <c r="R22" s="455" t="str">
        <f t="array" ref="R22">IF($B22="","",INDEX('All CCC'!R$7:R$968,MATCH(WatchList!$B22,'All CCC'!$B$7:$B$968,0)))</f>
        <v/>
      </c>
      <c r="S22" s="455" t="str">
        <f t="array" ref="S22">IF($B22="","",INDEX('All CCC'!S$7:S$968,MATCH(WatchList!$B22,'All CCC'!$B$7:$B$968,0)))</f>
        <v/>
      </c>
      <c r="T22" s="455" t="str">
        <f t="array" ref="T22">IF($B22="","",INDEX('All CCC'!T$7:T$968,MATCH(WatchList!$B22,'All CCC'!$B$7:$B$968,0)))</f>
        <v/>
      </c>
      <c r="U22" s="455" t="str">
        <f t="array" ref="U22">IF($B22="","",INDEX('All CCC'!U$7:U$968,MATCH(WatchList!$B22,'All CCC'!$B$7:$B$968,0)))</f>
        <v/>
      </c>
      <c r="V22" s="455" t="str">
        <f t="array" ref="V22">IF($B22="","",INDEX('All CCC'!V$7:V$968,MATCH(WatchList!$B22,'All CCC'!$B$7:$B$968,0)))</f>
        <v/>
      </c>
      <c r="W22" s="455" t="str">
        <f t="array" ref="W22">IF($B22="","",INDEX('All CCC'!W$7:W$968,MATCH(WatchList!$B22,'All CCC'!$B$7:$B$968,0)))</f>
        <v/>
      </c>
      <c r="X22" s="455" t="str">
        <f t="array" ref="X22">IF($B22="","",INDEX('All CCC'!X$7:X$968,MATCH(WatchList!$B22,'All CCC'!$B$7:$B$968,0)))</f>
        <v/>
      </c>
      <c r="Y22" s="455" t="str">
        <f t="array" ref="Y22">IF($B22="","",INDEX('All CCC'!Y$7:Y$968,MATCH(WatchList!$B22,'All CCC'!$B$7:$B$968,0)))</f>
        <v/>
      </c>
      <c r="Z22" s="455" t="str">
        <f t="array" ref="Z22">IF($B22="","",INDEX('All CCC'!Z$7:Z$968,MATCH(WatchList!$B22,'All CCC'!$B$7:$B$968,0)))</f>
        <v/>
      </c>
      <c r="AA22" s="455" t="str">
        <f t="array" ref="AA22">IF($B22="","",INDEX('All CCC'!AA$7:AA$968,MATCH(WatchList!$B22,'All CCC'!$B$7:$B$968,0)))</f>
        <v/>
      </c>
      <c r="AB22" s="455" t="str">
        <f t="array" ref="AB22">IF($B22="","",INDEX('All CCC'!AB$7:AB$968,MATCH(WatchList!$B22,'All CCC'!$B$7:$B$968,0)))</f>
        <v/>
      </c>
      <c r="AC22" s="455" t="str">
        <f t="array" ref="AC22">IF($B22="","",INDEX('All CCC'!AC$7:AC$968,MATCH(WatchList!$B22,'All CCC'!$B$7:$B$968,0)))</f>
        <v/>
      </c>
      <c r="AD22" s="455" t="str">
        <f t="array" ref="AD22">IF($B22="","",INDEX('All CCC'!AD$7:AD$968,MATCH(WatchList!$B22,'All CCC'!$B$7:$B$968,0)))</f>
        <v/>
      </c>
      <c r="AE22" s="455" t="str">
        <f t="array" ref="AE22">IF($B22="","",INDEX('All CCC'!AE$7:AE$968,MATCH(WatchList!$B22,'All CCC'!$B$7:$B$968,0)))</f>
        <v/>
      </c>
      <c r="AF22" s="455" t="str">
        <f t="array" ref="AF22">IF($B22="","",INDEX('All CCC'!AF$7:AF$968,MATCH(WatchList!$B22,'All CCC'!$B$7:$B$968,0)))</f>
        <v/>
      </c>
      <c r="AG22" s="455" t="str">
        <f t="array" ref="AG22">IF($B22="","",INDEX('All CCC'!AG$7:AG$968,MATCH(WatchList!$B22,'All CCC'!$B$7:$B$968,0)))</f>
        <v/>
      </c>
      <c r="AH22" s="455" t="str">
        <f t="array" ref="AH22">IF($B22="","",INDEX('All CCC'!AH$7:AH$968,MATCH(WatchList!$B22,'All CCC'!$B$7:$B$968,0)))</f>
        <v/>
      </c>
      <c r="AI22" s="455" t="str">
        <f t="array" ref="AI22">IF($B22="","",INDEX('All CCC'!AI$7:AI$968,MATCH(WatchList!$B22,'All CCC'!$B$7:$B$968,0)))</f>
        <v/>
      </c>
      <c r="AJ22" s="455" t="str">
        <f t="array" ref="AJ22">IF($B22="","",INDEX('All CCC'!AJ$7:AJ$968,MATCH(WatchList!$B22,'All CCC'!$B$7:$B$968,0)))</f>
        <v/>
      </c>
      <c r="AK22" s="455" t="str">
        <f t="array" ref="AK22">IF($B22="","",INDEX('All CCC'!AK$7:AK$968,MATCH(WatchList!$B22,'All CCC'!$B$7:$B$968,0)))</f>
        <v/>
      </c>
      <c r="AL22" s="455" t="str">
        <f t="array" ref="AL22">IF($B22="","",INDEX('All CCC'!AL$7:AL$968,MATCH(WatchList!$B22,'All CCC'!$B$7:$B$968,0)))</f>
        <v/>
      </c>
      <c r="AM22" s="455" t="str">
        <f t="array" ref="AM22">IF($B22="","",INDEX('All CCC'!AM$7:AM$968,MATCH(WatchList!$B22,'All CCC'!$B$7:$B$968,0)))</f>
        <v/>
      </c>
      <c r="AN22" s="455" t="str">
        <f t="array" ref="AN22">IF($B22="","",INDEX('All CCC'!AN$7:AN$968,MATCH(WatchList!$B22,'All CCC'!$B$7:$B$968,0)))</f>
        <v/>
      </c>
      <c r="AO22" s="455" t="str">
        <f t="array" ref="AO22">IF($B22="","",INDEX('All CCC'!AO$7:AO$968,MATCH(WatchList!$B22,'All CCC'!$B$7:$B$968,0)))</f>
        <v/>
      </c>
      <c r="AP22" s="455" t="str">
        <f t="array" ref="AP22">IF($B22="","",INDEX('All CCC'!AP$7:AP$968,MATCH(WatchList!$B22,'All CCC'!$B$7:$B$968,0)))</f>
        <v/>
      </c>
      <c r="AQ22" s="455" t="str">
        <f t="array" ref="AQ22">IF($B22="","",INDEX('All CCC'!AQ$7:AQ$968,MATCH(WatchList!$B22,'All CCC'!$B$7:$B$968,0)))</f>
        <v/>
      </c>
      <c r="AR22" s="455" t="str">
        <f t="array" ref="AR22">IF($B22="","",INDEX('All CCC'!AR$7:AR$968,MATCH(WatchList!$B22,'All CCC'!$B$7:$B$968,0)))</f>
        <v/>
      </c>
      <c r="AS22" s="455" t="str">
        <f t="array" ref="AS22">IF($B22="","",INDEX('All CCC'!AS$7:AS$968,MATCH(WatchList!$B22,'All CCC'!$B$7:$B$968,0)))</f>
        <v/>
      </c>
      <c r="AT22" s="455" t="str">
        <f t="array" ref="AT22">IF($B22="","",INDEX('All CCC'!AT$7:AT$968,MATCH(WatchList!$B22,'All CCC'!$B$7:$B$968,0)))</f>
        <v/>
      </c>
      <c r="AU22" s="455" t="str">
        <f t="array" ref="AU22">IF($B22="","",INDEX('All CCC'!AU$7:AU$968,MATCH(WatchList!$B22,'All CCC'!$B$7:$B$968,0)))</f>
        <v/>
      </c>
      <c r="AV22" s="455" t="str">
        <f t="array" ref="AV22">IF($B22="","",INDEX('All CCC'!AV$7:AV$968,MATCH(WatchList!$B22,'All CCC'!$B$7:$B$968,0)))</f>
        <v/>
      </c>
      <c r="AW22" s="455" t="str">
        <f t="array" ref="AW22">IF($B22="","",INDEX('All CCC'!AW$7:AW$968,MATCH(WatchList!$B22,'All CCC'!$B$7:$B$968,0)))</f>
        <v/>
      </c>
      <c r="AX22" s="455" t="str">
        <f t="array" ref="AX22">IF($B22="","",INDEX('All CCC'!AX$7:AX$968,MATCH(WatchList!$B22,'All CCC'!$B$7:$B$968,0)))</f>
        <v/>
      </c>
      <c r="AY22" s="455" t="str">
        <f t="array" ref="AY22">IF($B22="","",INDEX('All CCC'!AY$7:AY$968,MATCH(WatchList!$B22,'All CCC'!$B$7:$B$968,0)))</f>
        <v/>
      </c>
      <c r="AZ22" s="455" t="str">
        <f t="array" ref="AZ22">IF($B22="","",INDEX('All CCC'!AZ$7:AZ$968,MATCH(WatchList!$B22,'All CCC'!$B$7:$B$968,0)))</f>
        <v/>
      </c>
      <c r="BA22" s="455" t="str">
        <f t="array" ref="BA22">IF($B22="","",INDEX('All CCC'!BA$7:BA$968,MATCH(WatchList!$B22,'All CCC'!$B$7:$B$968,0)))</f>
        <v/>
      </c>
      <c r="BB22" s="455" t="str">
        <f t="array" ref="BB22">IF($B22="","",INDEX('All CCC'!BB$7:BB$968,MATCH(WatchList!$B22,'All CCC'!$B$7:$B$968,0)))</f>
        <v/>
      </c>
      <c r="BC22" s="455" t="str">
        <f t="array" ref="BC22">IF($B22="","",INDEX('All CCC'!BC$7:BC$968,MATCH(WatchList!$B22,'All CCC'!$B$7:$B$968,0)))</f>
        <v/>
      </c>
      <c r="BD22" s="455" t="str">
        <f t="array" ref="BD22">IF($B22="","",INDEX('All CCC'!BD$7:BD$968,MATCH(WatchList!$B22,'All CCC'!$B$7:$B$968,0)))</f>
        <v/>
      </c>
      <c r="BE22" s="455" t="str">
        <f t="array" ref="BE22">IF($B22="","",INDEX('All CCC'!BE$7:BE$968,MATCH(WatchList!$B22,'All CCC'!$B$7:$B$968,0)))</f>
        <v/>
      </c>
      <c r="BF22" s="455" t="str">
        <f t="array" ref="BF22">IF($B22="","",INDEX('All CCC'!BF$7:BF$968,MATCH(WatchList!$B22,'All CCC'!$B$7:$B$968,0)))</f>
        <v/>
      </c>
      <c r="BG22" s="455" t="str">
        <f t="array" ref="BG22">IF($B22="","",INDEX('All CCC'!BG$7:BG$968,MATCH(WatchList!$B22,'All CCC'!$B$7:$B$968,0)))</f>
        <v/>
      </c>
    </row>
    <row r="23" ht="12.75" customHeight="1">
      <c r="A23" s="454" t="str">
        <f t="array" ref="A23">IF($B23="","",INDEX('All CCC'!A$7:A$968,MATCH(WatchList!$B23,'All CCC'!$B$7:$B$968,0)))</f>
        <v/>
      </c>
      <c r="B23" s="232"/>
      <c r="C23" s="455" t="str">
        <f t="array" ref="C23">IF($B23="","",INDEX('All CCC'!C$7:C$968,MATCH(WatchList!$B23,'All CCC'!$B$7:$B$968,0)))</f>
        <v/>
      </c>
      <c r="D23" s="455" t="str">
        <f t="array" ref="D23">IF($B23="","",INDEX('All CCC'!D$7:D$968,MATCH(WatchList!$B23,'All CCC'!$B$7:$B$968,0)))</f>
        <v/>
      </c>
      <c r="E23" s="455" t="str">
        <f t="array" ref="E23">IF($B23="","",INDEX('All CCC'!E$7:E$968,MATCH(WatchList!$B23,'All CCC'!$B$7:$B$968,0)))</f>
        <v/>
      </c>
      <c r="F23" s="455" t="str">
        <f t="array" ref="F23">IF($B23="","",INDEX('All CCC'!F$7:F$968,MATCH(WatchList!$B23,'All CCC'!$B$7:$B$968,0)))</f>
        <v/>
      </c>
      <c r="G23" s="455" t="str">
        <f t="array" ref="G23">IF($B23="","",INDEX('All CCC'!G$7:G$968,MATCH(WatchList!$B23,'All CCC'!$B$7:$B$968,0)))</f>
        <v/>
      </c>
      <c r="H23" s="455" t="str">
        <f t="array" ref="H23">IF($B23="","",INDEX('All CCC'!H$7:H$968,MATCH(WatchList!$B23,'All CCC'!$B$7:$B$968,0)))</f>
        <v/>
      </c>
      <c r="I23" s="455" t="str">
        <f t="array" ref="I23">IF($B23="","",INDEX('All CCC'!I$7:I$968,MATCH(WatchList!$B23,'All CCC'!$B$7:$B$968,0)))</f>
        <v/>
      </c>
      <c r="J23" s="455" t="str">
        <f t="array" ref="J23">IF($B23="","",INDEX('All CCC'!J$7:J$968,MATCH(WatchList!$B23,'All CCC'!$B$7:$B$968,0)))</f>
        <v/>
      </c>
      <c r="K23" s="455" t="str">
        <f t="array" ref="K23">IF($B23="","",INDEX('All CCC'!K$7:K$968,MATCH(WatchList!$B23,'All CCC'!$B$7:$B$968,0)))</f>
        <v/>
      </c>
      <c r="L23" s="455" t="str">
        <f t="array" ref="L23">IF($B23="","",INDEX('All CCC'!L$7:L$968,MATCH(WatchList!$B23,'All CCC'!$B$7:$B$968,0)))</f>
        <v/>
      </c>
      <c r="M23" s="455" t="str">
        <f t="array" ref="M23">IF($B23="","",INDEX('All CCC'!M$7:M$968,MATCH(WatchList!$B23,'All CCC'!$B$7:$B$968,0)))</f>
        <v/>
      </c>
      <c r="N23" s="455" t="str">
        <f t="array" ref="N23">IF($B23="","",INDEX('All CCC'!N$7:N$968,MATCH(WatchList!$B23,'All CCC'!$B$7:$B$968,0)))</f>
        <v/>
      </c>
      <c r="O23" s="455" t="str">
        <f t="array" ref="O23">IF($B23="","",INDEX('All CCC'!O$7:O$968,MATCH(WatchList!$B23,'All CCC'!$B$7:$B$968,0)))</f>
        <v/>
      </c>
      <c r="P23" s="459" t="str">
        <f t="array" ref="P23">IF($B23="","",INDEX('All CCC'!P$7:P$968,MATCH(WatchList!$B23,'All CCC'!$B$7:$B$968,0)))</f>
        <v/>
      </c>
      <c r="Q23" s="459" t="str">
        <f t="array" ref="Q23">IF($B23="","",INDEX('All CCC'!Q$7:Q$968,MATCH(WatchList!$B23,'All CCC'!$B$7:$B$968,0)))</f>
        <v/>
      </c>
      <c r="R23" s="455" t="str">
        <f t="array" ref="R23">IF($B23="","",INDEX('All CCC'!R$7:R$968,MATCH(WatchList!$B23,'All CCC'!$B$7:$B$968,0)))</f>
        <v/>
      </c>
      <c r="S23" s="455" t="str">
        <f t="array" ref="S23">IF($B23="","",INDEX('All CCC'!S$7:S$968,MATCH(WatchList!$B23,'All CCC'!$B$7:$B$968,0)))</f>
        <v/>
      </c>
      <c r="T23" s="455" t="str">
        <f t="array" ref="T23">IF($B23="","",INDEX('All CCC'!T$7:T$968,MATCH(WatchList!$B23,'All CCC'!$B$7:$B$968,0)))</f>
        <v/>
      </c>
      <c r="U23" s="455" t="str">
        <f t="array" ref="U23">IF($B23="","",INDEX('All CCC'!U$7:U$968,MATCH(WatchList!$B23,'All CCC'!$B$7:$B$968,0)))</f>
        <v/>
      </c>
      <c r="V23" s="455" t="str">
        <f t="array" ref="V23">IF($B23="","",INDEX('All CCC'!V$7:V$968,MATCH(WatchList!$B23,'All CCC'!$B$7:$B$968,0)))</f>
        <v/>
      </c>
      <c r="W23" s="455" t="str">
        <f t="array" ref="W23">IF($B23="","",INDEX('All CCC'!W$7:W$968,MATCH(WatchList!$B23,'All CCC'!$B$7:$B$968,0)))</f>
        <v/>
      </c>
      <c r="X23" s="455" t="str">
        <f t="array" ref="X23">IF($B23="","",INDEX('All CCC'!X$7:X$968,MATCH(WatchList!$B23,'All CCC'!$B$7:$B$968,0)))</f>
        <v/>
      </c>
      <c r="Y23" s="455" t="str">
        <f t="array" ref="Y23">IF($B23="","",INDEX('All CCC'!Y$7:Y$968,MATCH(WatchList!$B23,'All CCC'!$B$7:$B$968,0)))</f>
        <v/>
      </c>
      <c r="Z23" s="455" t="str">
        <f t="array" ref="Z23">IF($B23="","",INDEX('All CCC'!Z$7:Z$968,MATCH(WatchList!$B23,'All CCC'!$B$7:$B$968,0)))</f>
        <v/>
      </c>
      <c r="AA23" s="455" t="str">
        <f t="array" ref="AA23">IF($B23="","",INDEX('All CCC'!AA$7:AA$968,MATCH(WatchList!$B23,'All CCC'!$B$7:$B$968,0)))</f>
        <v/>
      </c>
      <c r="AB23" s="455" t="str">
        <f t="array" ref="AB23">IF($B23="","",INDEX('All CCC'!AB$7:AB$968,MATCH(WatchList!$B23,'All CCC'!$B$7:$B$968,0)))</f>
        <v/>
      </c>
      <c r="AC23" s="455" t="str">
        <f t="array" ref="AC23">IF($B23="","",INDEX('All CCC'!AC$7:AC$968,MATCH(WatchList!$B23,'All CCC'!$B$7:$B$968,0)))</f>
        <v/>
      </c>
      <c r="AD23" s="455" t="str">
        <f t="array" ref="AD23">IF($B23="","",INDEX('All CCC'!AD$7:AD$968,MATCH(WatchList!$B23,'All CCC'!$B$7:$B$968,0)))</f>
        <v/>
      </c>
      <c r="AE23" s="455" t="str">
        <f t="array" ref="AE23">IF($B23="","",INDEX('All CCC'!AE$7:AE$968,MATCH(WatchList!$B23,'All CCC'!$B$7:$B$968,0)))</f>
        <v/>
      </c>
      <c r="AF23" s="455" t="str">
        <f t="array" ref="AF23">IF($B23="","",INDEX('All CCC'!AF$7:AF$968,MATCH(WatchList!$B23,'All CCC'!$B$7:$B$968,0)))</f>
        <v/>
      </c>
      <c r="AG23" s="455" t="str">
        <f t="array" ref="AG23">IF($B23="","",INDEX('All CCC'!AG$7:AG$968,MATCH(WatchList!$B23,'All CCC'!$B$7:$B$968,0)))</f>
        <v/>
      </c>
      <c r="AH23" s="455" t="str">
        <f t="array" ref="AH23">IF($B23="","",INDEX('All CCC'!AH$7:AH$968,MATCH(WatchList!$B23,'All CCC'!$B$7:$B$968,0)))</f>
        <v/>
      </c>
      <c r="AI23" s="455" t="str">
        <f t="array" ref="AI23">IF($B23="","",INDEX('All CCC'!AI$7:AI$968,MATCH(WatchList!$B23,'All CCC'!$B$7:$B$968,0)))</f>
        <v/>
      </c>
      <c r="AJ23" s="455" t="str">
        <f t="array" ref="AJ23">IF($B23="","",INDEX('All CCC'!AJ$7:AJ$968,MATCH(WatchList!$B23,'All CCC'!$B$7:$B$968,0)))</f>
        <v/>
      </c>
      <c r="AK23" s="455" t="str">
        <f t="array" ref="AK23">IF($B23="","",INDEX('All CCC'!AK$7:AK$968,MATCH(WatchList!$B23,'All CCC'!$B$7:$B$968,0)))</f>
        <v/>
      </c>
      <c r="AL23" s="455" t="str">
        <f t="array" ref="AL23">IF($B23="","",INDEX('All CCC'!AL$7:AL$968,MATCH(WatchList!$B23,'All CCC'!$B$7:$B$968,0)))</f>
        <v/>
      </c>
      <c r="AM23" s="455" t="str">
        <f t="array" ref="AM23">IF($B23="","",INDEX('All CCC'!AM$7:AM$968,MATCH(WatchList!$B23,'All CCC'!$B$7:$B$968,0)))</f>
        <v/>
      </c>
      <c r="AN23" s="455" t="str">
        <f t="array" ref="AN23">IF($B23="","",INDEX('All CCC'!AN$7:AN$968,MATCH(WatchList!$B23,'All CCC'!$B$7:$B$968,0)))</f>
        <v/>
      </c>
      <c r="AO23" s="455" t="str">
        <f t="array" ref="AO23">IF($B23="","",INDEX('All CCC'!AO$7:AO$968,MATCH(WatchList!$B23,'All CCC'!$B$7:$B$968,0)))</f>
        <v/>
      </c>
      <c r="AP23" s="455" t="str">
        <f t="array" ref="AP23">IF($B23="","",INDEX('All CCC'!AP$7:AP$968,MATCH(WatchList!$B23,'All CCC'!$B$7:$B$968,0)))</f>
        <v/>
      </c>
      <c r="AQ23" s="455" t="str">
        <f t="array" ref="AQ23">IF($B23="","",INDEX('All CCC'!AQ$7:AQ$968,MATCH(WatchList!$B23,'All CCC'!$B$7:$B$968,0)))</f>
        <v/>
      </c>
      <c r="AR23" s="455" t="str">
        <f t="array" ref="AR23">IF($B23="","",INDEX('All CCC'!AR$7:AR$968,MATCH(WatchList!$B23,'All CCC'!$B$7:$B$968,0)))</f>
        <v/>
      </c>
      <c r="AS23" s="455" t="str">
        <f t="array" ref="AS23">IF($B23="","",INDEX('All CCC'!AS$7:AS$968,MATCH(WatchList!$B23,'All CCC'!$B$7:$B$968,0)))</f>
        <v/>
      </c>
      <c r="AT23" s="455" t="str">
        <f t="array" ref="AT23">IF($B23="","",INDEX('All CCC'!AT$7:AT$968,MATCH(WatchList!$B23,'All CCC'!$B$7:$B$968,0)))</f>
        <v/>
      </c>
      <c r="AU23" s="455" t="str">
        <f t="array" ref="AU23">IF($B23="","",INDEX('All CCC'!AU$7:AU$968,MATCH(WatchList!$B23,'All CCC'!$B$7:$B$968,0)))</f>
        <v/>
      </c>
      <c r="AV23" s="455" t="str">
        <f t="array" ref="AV23">IF($B23="","",INDEX('All CCC'!AV$7:AV$968,MATCH(WatchList!$B23,'All CCC'!$B$7:$B$968,0)))</f>
        <v/>
      </c>
      <c r="AW23" s="455" t="str">
        <f t="array" ref="AW23">IF($B23="","",INDEX('All CCC'!AW$7:AW$968,MATCH(WatchList!$B23,'All CCC'!$B$7:$B$968,0)))</f>
        <v/>
      </c>
      <c r="AX23" s="455" t="str">
        <f t="array" ref="AX23">IF($B23="","",INDEX('All CCC'!AX$7:AX$968,MATCH(WatchList!$B23,'All CCC'!$B$7:$B$968,0)))</f>
        <v/>
      </c>
      <c r="AY23" s="455" t="str">
        <f t="array" ref="AY23">IF($B23="","",INDEX('All CCC'!AY$7:AY$968,MATCH(WatchList!$B23,'All CCC'!$B$7:$B$968,0)))</f>
        <v/>
      </c>
      <c r="AZ23" s="455" t="str">
        <f t="array" ref="AZ23">IF($B23="","",INDEX('All CCC'!AZ$7:AZ$968,MATCH(WatchList!$B23,'All CCC'!$B$7:$B$968,0)))</f>
        <v/>
      </c>
      <c r="BA23" s="455" t="str">
        <f t="array" ref="BA23">IF($B23="","",INDEX('All CCC'!BA$7:BA$968,MATCH(WatchList!$B23,'All CCC'!$B$7:$B$968,0)))</f>
        <v/>
      </c>
      <c r="BB23" s="455" t="str">
        <f t="array" ref="BB23">IF($B23="","",INDEX('All CCC'!BB$7:BB$968,MATCH(WatchList!$B23,'All CCC'!$B$7:$B$968,0)))</f>
        <v/>
      </c>
      <c r="BC23" s="455" t="str">
        <f t="array" ref="BC23">IF($B23="","",INDEX('All CCC'!BC$7:BC$968,MATCH(WatchList!$B23,'All CCC'!$B$7:$B$968,0)))</f>
        <v/>
      </c>
      <c r="BD23" s="455" t="str">
        <f t="array" ref="BD23">IF($B23="","",INDEX('All CCC'!BD$7:BD$968,MATCH(WatchList!$B23,'All CCC'!$B$7:$B$968,0)))</f>
        <v/>
      </c>
      <c r="BE23" s="455" t="str">
        <f t="array" ref="BE23">IF($B23="","",INDEX('All CCC'!BE$7:BE$968,MATCH(WatchList!$B23,'All CCC'!$B$7:$B$968,0)))</f>
        <v/>
      </c>
      <c r="BF23" s="455" t="str">
        <f t="array" ref="BF23">IF($B23="","",INDEX('All CCC'!BF$7:BF$968,MATCH(WatchList!$B23,'All CCC'!$B$7:$B$968,0)))</f>
        <v/>
      </c>
      <c r="BG23" s="455" t="str">
        <f t="array" ref="BG23">IF($B23="","",INDEX('All CCC'!BG$7:BG$968,MATCH(WatchList!$B23,'All CCC'!$B$7:$B$968,0)))</f>
        <v/>
      </c>
    </row>
    <row r="24" ht="12.75" customHeight="1">
      <c r="A24" s="454" t="str">
        <f t="array" ref="A24">IF($B24="","",INDEX('All CCC'!A$7:A$968,MATCH(WatchList!$B24,'All CCC'!$B$7:$B$968,0)))</f>
        <v/>
      </c>
      <c r="B24" s="232"/>
      <c r="C24" s="455" t="str">
        <f t="array" ref="C24">IF($B24="","",INDEX('All CCC'!C$7:C$968,MATCH(WatchList!$B24,'All CCC'!$B$7:$B$968,0)))</f>
        <v/>
      </c>
      <c r="D24" s="455" t="str">
        <f t="array" ref="D24">IF($B24="","",INDEX('All CCC'!D$7:D$968,MATCH(WatchList!$B24,'All CCC'!$B$7:$B$968,0)))</f>
        <v/>
      </c>
      <c r="E24" s="455" t="str">
        <f t="array" ref="E24">IF($B24="","",INDEX('All CCC'!E$7:E$968,MATCH(WatchList!$B24,'All CCC'!$B$7:$B$968,0)))</f>
        <v/>
      </c>
      <c r="F24" s="455" t="str">
        <f t="array" ref="F24">IF($B24="","",INDEX('All CCC'!F$7:F$968,MATCH(WatchList!$B24,'All CCC'!$B$7:$B$968,0)))</f>
        <v/>
      </c>
      <c r="G24" s="455" t="str">
        <f t="array" ref="G24">IF($B24="","",INDEX('All CCC'!G$7:G$968,MATCH(WatchList!$B24,'All CCC'!$B$7:$B$968,0)))</f>
        <v/>
      </c>
      <c r="H24" s="455" t="str">
        <f t="array" ref="H24">IF($B24="","",INDEX('All CCC'!H$7:H$968,MATCH(WatchList!$B24,'All CCC'!$B$7:$B$968,0)))</f>
        <v/>
      </c>
      <c r="I24" s="455" t="str">
        <f t="array" ref="I24">IF($B24="","",INDEX('All CCC'!I$7:I$968,MATCH(WatchList!$B24,'All CCC'!$B$7:$B$968,0)))</f>
        <v/>
      </c>
      <c r="J24" s="455" t="str">
        <f t="array" ref="J24">IF($B24="","",INDEX('All CCC'!J$7:J$968,MATCH(WatchList!$B24,'All CCC'!$B$7:$B$968,0)))</f>
        <v/>
      </c>
      <c r="K24" s="455" t="str">
        <f t="array" ref="K24">IF($B24="","",INDEX('All CCC'!K$7:K$968,MATCH(WatchList!$B24,'All CCC'!$B$7:$B$968,0)))</f>
        <v/>
      </c>
      <c r="L24" s="455" t="str">
        <f t="array" ref="L24">IF($B24="","",INDEX('All CCC'!L$7:L$968,MATCH(WatchList!$B24,'All CCC'!$B$7:$B$968,0)))</f>
        <v/>
      </c>
      <c r="M24" s="455" t="str">
        <f t="array" ref="M24">IF($B24="","",INDEX('All CCC'!M$7:M$968,MATCH(WatchList!$B24,'All CCC'!$B$7:$B$968,0)))</f>
        <v/>
      </c>
      <c r="N24" s="455" t="str">
        <f t="array" ref="N24">IF($B24="","",INDEX('All CCC'!N$7:N$968,MATCH(WatchList!$B24,'All CCC'!$B$7:$B$968,0)))</f>
        <v/>
      </c>
      <c r="O24" s="455" t="str">
        <f t="array" ref="O24">IF($B24="","",INDEX('All CCC'!O$7:O$968,MATCH(WatchList!$B24,'All CCC'!$B$7:$B$968,0)))</f>
        <v/>
      </c>
      <c r="P24" s="459" t="str">
        <f t="array" ref="P24">IF($B24="","",INDEX('All CCC'!P$7:P$968,MATCH(WatchList!$B24,'All CCC'!$B$7:$B$968,0)))</f>
        <v/>
      </c>
      <c r="Q24" s="459" t="str">
        <f t="array" ref="Q24">IF($B24="","",INDEX('All CCC'!Q$7:Q$968,MATCH(WatchList!$B24,'All CCC'!$B$7:$B$968,0)))</f>
        <v/>
      </c>
      <c r="R24" s="455" t="str">
        <f t="array" ref="R24">IF($B24="","",INDEX('All CCC'!R$7:R$968,MATCH(WatchList!$B24,'All CCC'!$B$7:$B$968,0)))</f>
        <v/>
      </c>
      <c r="S24" s="455" t="str">
        <f t="array" ref="S24">IF($B24="","",INDEX('All CCC'!S$7:S$968,MATCH(WatchList!$B24,'All CCC'!$B$7:$B$968,0)))</f>
        <v/>
      </c>
      <c r="T24" s="455" t="str">
        <f t="array" ref="T24">IF($B24="","",INDEX('All CCC'!T$7:T$968,MATCH(WatchList!$B24,'All CCC'!$B$7:$B$968,0)))</f>
        <v/>
      </c>
      <c r="U24" s="455" t="str">
        <f t="array" ref="U24">IF($B24="","",INDEX('All CCC'!U$7:U$968,MATCH(WatchList!$B24,'All CCC'!$B$7:$B$968,0)))</f>
        <v/>
      </c>
      <c r="V24" s="455" t="str">
        <f t="array" ref="V24">IF($B24="","",INDEX('All CCC'!V$7:V$968,MATCH(WatchList!$B24,'All CCC'!$B$7:$B$968,0)))</f>
        <v/>
      </c>
      <c r="W24" s="455" t="str">
        <f t="array" ref="W24">IF($B24="","",INDEX('All CCC'!W$7:W$968,MATCH(WatchList!$B24,'All CCC'!$B$7:$B$968,0)))</f>
        <v/>
      </c>
      <c r="X24" s="455" t="str">
        <f t="array" ref="X24">IF($B24="","",INDEX('All CCC'!X$7:X$968,MATCH(WatchList!$B24,'All CCC'!$B$7:$B$968,0)))</f>
        <v/>
      </c>
      <c r="Y24" s="455" t="str">
        <f t="array" ref="Y24">IF($B24="","",INDEX('All CCC'!Y$7:Y$968,MATCH(WatchList!$B24,'All CCC'!$B$7:$B$968,0)))</f>
        <v/>
      </c>
      <c r="Z24" s="455" t="str">
        <f t="array" ref="Z24">IF($B24="","",INDEX('All CCC'!Z$7:Z$968,MATCH(WatchList!$B24,'All CCC'!$B$7:$B$968,0)))</f>
        <v/>
      </c>
      <c r="AA24" s="455" t="str">
        <f t="array" ref="AA24">IF($B24="","",INDEX('All CCC'!AA$7:AA$968,MATCH(WatchList!$B24,'All CCC'!$B$7:$B$968,0)))</f>
        <v/>
      </c>
      <c r="AB24" s="455" t="str">
        <f t="array" ref="AB24">IF($B24="","",INDEX('All CCC'!AB$7:AB$968,MATCH(WatchList!$B24,'All CCC'!$B$7:$B$968,0)))</f>
        <v/>
      </c>
      <c r="AC24" s="455" t="str">
        <f t="array" ref="AC24">IF($B24="","",INDEX('All CCC'!AC$7:AC$968,MATCH(WatchList!$B24,'All CCC'!$B$7:$B$968,0)))</f>
        <v/>
      </c>
      <c r="AD24" s="455" t="str">
        <f t="array" ref="AD24">IF($B24="","",INDEX('All CCC'!AD$7:AD$968,MATCH(WatchList!$B24,'All CCC'!$B$7:$B$968,0)))</f>
        <v/>
      </c>
      <c r="AE24" s="455" t="str">
        <f t="array" ref="AE24">IF($B24="","",INDEX('All CCC'!AE$7:AE$968,MATCH(WatchList!$B24,'All CCC'!$B$7:$B$968,0)))</f>
        <v/>
      </c>
      <c r="AF24" s="455" t="str">
        <f t="array" ref="AF24">IF($B24="","",INDEX('All CCC'!AF$7:AF$968,MATCH(WatchList!$B24,'All CCC'!$B$7:$B$968,0)))</f>
        <v/>
      </c>
      <c r="AG24" s="455" t="str">
        <f t="array" ref="AG24">IF($B24="","",INDEX('All CCC'!AG$7:AG$968,MATCH(WatchList!$B24,'All CCC'!$B$7:$B$968,0)))</f>
        <v/>
      </c>
      <c r="AH24" s="455" t="str">
        <f t="array" ref="AH24">IF($B24="","",INDEX('All CCC'!AH$7:AH$968,MATCH(WatchList!$B24,'All CCC'!$B$7:$B$968,0)))</f>
        <v/>
      </c>
      <c r="AI24" s="455" t="str">
        <f t="array" ref="AI24">IF($B24="","",INDEX('All CCC'!AI$7:AI$968,MATCH(WatchList!$B24,'All CCC'!$B$7:$B$968,0)))</f>
        <v/>
      </c>
      <c r="AJ24" s="455" t="str">
        <f t="array" ref="AJ24">IF($B24="","",INDEX('All CCC'!AJ$7:AJ$968,MATCH(WatchList!$B24,'All CCC'!$B$7:$B$968,0)))</f>
        <v/>
      </c>
      <c r="AK24" s="455" t="str">
        <f t="array" ref="AK24">IF($B24="","",INDEX('All CCC'!AK$7:AK$968,MATCH(WatchList!$B24,'All CCC'!$B$7:$B$968,0)))</f>
        <v/>
      </c>
      <c r="AL24" s="455" t="str">
        <f t="array" ref="AL24">IF($B24="","",INDEX('All CCC'!AL$7:AL$968,MATCH(WatchList!$B24,'All CCC'!$B$7:$B$968,0)))</f>
        <v/>
      </c>
      <c r="AM24" s="455" t="str">
        <f t="array" ref="AM24">IF($B24="","",INDEX('All CCC'!AM$7:AM$968,MATCH(WatchList!$B24,'All CCC'!$B$7:$B$968,0)))</f>
        <v/>
      </c>
      <c r="AN24" s="455" t="str">
        <f t="array" ref="AN24">IF($B24="","",INDEX('All CCC'!AN$7:AN$968,MATCH(WatchList!$B24,'All CCC'!$B$7:$B$968,0)))</f>
        <v/>
      </c>
      <c r="AO24" s="455" t="str">
        <f t="array" ref="AO24">IF($B24="","",INDEX('All CCC'!AO$7:AO$968,MATCH(WatchList!$B24,'All CCC'!$B$7:$B$968,0)))</f>
        <v/>
      </c>
      <c r="AP24" s="455" t="str">
        <f t="array" ref="AP24">IF($B24="","",INDEX('All CCC'!AP$7:AP$968,MATCH(WatchList!$B24,'All CCC'!$B$7:$B$968,0)))</f>
        <v/>
      </c>
      <c r="AQ24" s="455" t="str">
        <f t="array" ref="AQ24">IF($B24="","",INDEX('All CCC'!AQ$7:AQ$968,MATCH(WatchList!$B24,'All CCC'!$B$7:$B$968,0)))</f>
        <v/>
      </c>
      <c r="AR24" s="455" t="str">
        <f t="array" ref="AR24">IF($B24="","",INDEX('All CCC'!AR$7:AR$968,MATCH(WatchList!$B24,'All CCC'!$B$7:$B$968,0)))</f>
        <v/>
      </c>
      <c r="AS24" s="455" t="str">
        <f t="array" ref="AS24">IF($B24="","",INDEX('All CCC'!AS$7:AS$968,MATCH(WatchList!$B24,'All CCC'!$B$7:$B$968,0)))</f>
        <v/>
      </c>
      <c r="AT24" s="455" t="str">
        <f t="array" ref="AT24">IF($B24="","",INDEX('All CCC'!AT$7:AT$968,MATCH(WatchList!$B24,'All CCC'!$B$7:$B$968,0)))</f>
        <v/>
      </c>
      <c r="AU24" s="455" t="str">
        <f t="array" ref="AU24">IF($B24="","",INDEX('All CCC'!AU$7:AU$968,MATCH(WatchList!$B24,'All CCC'!$B$7:$B$968,0)))</f>
        <v/>
      </c>
      <c r="AV24" s="455" t="str">
        <f t="array" ref="AV24">IF($B24="","",INDEX('All CCC'!AV$7:AV$968,MATCH(WatchList!$B24,'All CCC'!$B$7:$B$968,0)))</f>
        <v/>
      </c>
      <c r="AW24" s="455" t="str">
        <f t="array" ref="AW24">IF($B24="","",INDEX('All CCC'!AW$7:AW$968,MATCH(WatchList!$B24,'All CCC'!$B$7:$B$968,0)))</f>
        <v/>
      </c>
      <c r="AX24" s="455" t="str">
        <f t="array" ref="AX24">IF($B24="","",INDEX('All CCC'!AX$7:AX$968,MATCH(WatchList!$B24,'All CCC'!$B$7:$B$968,0)))</f>
        <v/>
      </c>
      <c r="AY24" s="455" t="str">
        <f t="array" ref="AY24">IF($B24="","",INDEX('All CCC'!AY$7:AY$968,MATCH(WatchList!$B24,'All CCC'!$B$7:$B$968,0)))</f>
        <v/>
      </c>
      <c r="AZ24" s="455" t="str">
        <f t="array" ref="AZ24">IF($B24="","",INDEX('All CCC'!AZ$7:AZ$968,MATCH(WatchList!$B24,'All CCC'!$B$7:$B$968,0)))</f>
        <v/>
      </c>
      <c r="BA24" s="455" t="str">
        <f t="array" ref="BA24">IF($B24="","",INDEX('All CCC'!BA$7:BA$968,MATCH(WatchList!$B24,'All CCC'!$B$7:$B$968,0)))</f>
        <v/>
      </c>
      <c r="BB24" s="455" t="str">
        <f t="array" ref="BB24">IF($B24="","",INDEX('All CCC'!BB$7:BB$968,MATCH(WatchList!$B24,'All CCC'!$B$7:$B$968,0)))</f>
        <v/>
      </c>
      <c r="BC24" s="455" t="str">
        <f t="array" ref="BC24">IF($B24="","",INDEX('All CCC'!BC$7:BC$968,MATCH(WatchList!$B24,'All CCC'!$B$7:$B$968,0)))</f>
        <v/>
      </c>
      <c r="BD24" s="455" t="str">
        <f t="array" ref="BD24">IF($B24="","",INDEX('All CCC'!BD$7:BD$968,MATCH(WatchList!$B24,'All CCC'!$B$7:$B$968,0)))</f>
        <v/>
      </c>
      <c r="BE24" s="455" t="str">
        <f t="array" ref="BE24">IF($B24="","",INDEX('All CCC'!BE$7:BE$968,MATCH(WatchList!$B24,'All CCC'!$B$7:$B$968,0)))</f>
        <v/>
      </c>
      <c r="BF24" s="455" t="str">
        <f t="array" ref="BF24">IF($B24="","",INDEX('All CCC'!BF$7:BF$968,MATCH(WatchList!$B24,'All CCC'!$B$7:$B$968,0)))</f>
        <v/>
      </c>
      <c r="BG24" s="455" t="str">
        <f t="array" ref="BG24">IF($B24="","",INDEX('All CCC'!BG$7:BG$968,MATCH(WatchList!$B24,'All CCC'!$B$7:$B$968,0)))</f>
        <v/>
      </c>
    </row>
    <row r="25" ht="12.75" customHeight="1">
      <c r="A25" s="454" t="str">
        <f t="array" ref="A25">IF($B25="","",INDEX('All CCC'!A$7:A$968,MATCH(WatchList!$B25,'All CCC'!$B$7:$B$968,0)))</f>
        <v/>
      </c>
      <c r="B25" s="232"/>
      <c r="C25" s="455" t="str">
        <f t="array" ref="C25">IF($B25="","",INDEX('All CCC'!C$7:C$968,MATCH(WatchList!$B25,'All CCC'!$B$7:$B$968,0)))</f>
        <v/>
      </c>
      <c r="D25" s="455" t="str">
        <f t="array" ref="D25">IF($B25="","",INDEX('All CCC'!D$7:D$968,MATCH(WatchList!$B25,'All CCC'!$B$7:$B$968,0)))</f>
        <v/>
      </c>
      <c r="E25" s="455" t="str">
        <f t="array" ref="E25">IF($B25="","",INDEX('All CCC'!E$7:E$968,MATCH(WatchList!$B25,'All CCC'!$B$7:$B$968,0)))</f>
        <v/>
      </c>
      <c r="F25" s="455" t="str">
        <f t="array" ref="F25">IF($B25="","",INDEX('All CCC'!F$7:F$968,MATCH(WatchList!$B25,'All CCC'!$B$7:$B$968,0)))</f>
        <v/>
      </c>
      <c r="G25" s="455" t="str">
        <f t="array" ref="G25">IF($B25="","",INDEX('All CCC'!G$7:G$968,MATCH(WatchList!$B25,'All CCC'!$B$7:$B$968,0)))</f>
        <v/>
      </c>
      <c r="H25" s="455" t="str">
        <f t="array" ref="H25">IF($B25="","",INDEX('All CCC'!H$7:H$968,MATCH(WatchList!$B25,'All CCC'!$B$7:$B$968,0)))</f>
        <v/>
      </c>
      <c r="I25" s="455" t="str">
        <f t="array" ref="I25">IF($B25="","",INDEX('All CCC'!I$7:I$968,MATCH(WatchList!$B25,'All CCC'!$B$7:$B$968,0)))</f>
        <v/>
      </c>
      <c r="J25" s="455" t="str">
        <f t="array" ref="J25">IF($B25="","",INDEX('All CCC'!J$7:J$968,MATCH(WatchList!$B25,'All CCC'!$B$7:$B$968,0)))</f>
        <v/>
      </c>
      <c r="K25" s="455" t="str">
        <f t="array" ref="K25">IF($B25="","",INDEX('All CCC'!K$7:K$968,MATCH(WatchList!$B25,'All CCC'!$B$7:$B$968,0)))</f>
        <v/>
      </c>
      <c r="L25" s="455" t="str">
        <f t="array" ref="L25">IF($B25="","",INDEX('All CCC'!L$7:L$968,MATCH(WatchList!$B25,'All CCC'!$B$7:$B$968,0)))</f>
        <v/>
      </c>
      <c r="M25" s="455" t="str">
        <f t="array" ref="M25">IF($B25="","",INDEX('All CCC'!M$7:M$968,MATCH(WatchList!$B25,'All CCC'!$B$7:$B$968,0)))</f>
        <v/>
      </c>
      <c r="N25" s="455" t="str">
        <f t="array" ref="N25">IF($B25="","",INDEX('All CCC'!N$7:N$968,MATCH(WatchList!$B25,'All CCC'!$B$7:$B$968,0)))</f>
        <v/>
      </c>
      <c r="O25" s="455" t="str">
        <f t="array" ref="O25">IF($B25="","",INDEX('All CCC'!O$7:O$968,MATCH(WatchList!$B25,'All CCC'!$B$7:$B$968,0)))</f>
        <v/>
      </c>
      <c r="P25" s="459" t="str">
        <f t="array" ref="P25">IF($B25="","",INDEX('All CCC'!P$7:P$968,MATCH(WatchList!$B25,'All CCC'!$B$7:$B$968,0)))</f>
        <v/>
      </c>
      <c r="Q25" s="459" t="str">
        <f t="array" ref="Q25">IF($B25="","",INDEX('All CCC'!Q$7:Q$968,MATCH(WatchList!$B25,'All CCC'!$B$7:$B$968,0)))</f>
        <v/>
      </c>
      <c r="R25" s="455" t="str">
        <f t="array" ref="R25">IF($B25="","",INDEX('All CCC'!R$7:R$968,MATCH(WatchList!$B25,'All CCC'!$B$7:$B$968,0)))</f>
        <v/>
      </c>
      <c r="S25" s="455" t="str">
        <f t="array" ref="S25">IF($B25="","",INDEX('All CCC'!S$7:S$968,MATCH(WatchList!$B25,'All CCC'!$B$7:$B$968,0)))</f>
        <v/>
      </c>
      <c r="T25" s="455" t="str">
        <f t="array" ref="T25">IF($B25="","",INDEX('All CCC'!T$7:T$968,MATCH(WatchList!$B25,'All CCC'!$B$7:$B$968,0)))</f>
        <v/>
      </c>
      <c r="U25" s="455" t="str">
        <f t="array" ref="U25">IF($B25="","",INDEX('All CCC'!U$7:U$968,MATCH(WatchList!$B25,'All CCC'!$B$7:$B$968,0)))</f>
        <v/>
      </c>
      <c r="V25" s="455" t="str">
        <f t="array" ref="V25">IF($B25="","",INDEX('All CCC'!V$7:V$968,MATCH(WatchList!$B25,'All CCC'!$B$7:$B$968,0)))</f>
        <v/>
      </c>
      <c r="W25" s="455" t="str">
        <f t="array" ref="W25">IF($B25="","",INDEX('All CCC'!W$7:W$968,MATCH(WatchList!$B25,'All CCC'!$B$7:$B$968,0)))</f>
        <v/>
      </c>
      <c r="X25" s="455" t="str">
        <f t="array" ref="X25">IF($B25="","",INDEX('All CCC'!X$7:X$968,MATCH(WatchList!$B25,'All CCC'!$B$7:$B$968,0)))</f>
        <v/>
      </c>
      <c r="Y25" s="455" t="str">
        <f t="array" ref="Y25">IF($B25="","",INDEX('All CCC'!Y$7:Y$968,MATCH(WatchList!$B25,'All CCC'!$B$7:$B$968,0)))</f>
        <v/>
      </c>
      <c r="Z25" s="455" t="str">
        <f t="array" ref="Z25">IF($B25="","",INDEX('All CCC'!Z$7:Z$968,MATCH(WatchList!$B25,'All CCC'!$B$7:$B$968,0)))</f>
        <v/>
      </c>
      <c r="AA25" s="455" t="str">
        <f t="array" ref="AA25">IF($B25="","",INDEX('All CCC'!AA$7:AA$968,MATCH(WatchList!$B25,'All CCC'!$B$7:$B$968,0)))</f>
        <v/>
      </c>
      <c r="AB25" s="455" t="str">
        <f t="array" ref="AB25">IF($B25="","",INDEX('All CCC'!AB$7:AB$968,MATCH(WatchList!$B25,'All CCC'!$B$7:$B$968,0)))</f>
        <v/>
      </c>
      <c r="AC25" s="455" t="str">
        <f t="array" ref="AC25">IF($B25="","",INDEX('All CCC'!AC$7:AC$968,MATCH(WatchList!$B25,'All CCC'!$B$7:$B$968,0)))</f>
        <v/>
      </c>
      <c r="AD25" s="455" t="str">
        <f t="array" ref="AD25">IF($B25="","",INDEX('All CCC'!AD$7:AD$968,MATCH(WatchList!$B25,'All CCC'!$B$7:$B$968,0)))</f>
        <v/>
      </c>
      <c r="AE25" s="455" t="str">
        <f t="array" ref="AE25">IF($B25="","",INDEX('All CCC'!AE$7:AE$968,MATCH(WatchList!$B25,'All CCC'!$B$7:$B$968,0)))</f>
        <v/>
      </c>
      <c r="AF25" s="455" t="str">
        <f t="array" ref="AF25">IF($B25="","",INDEX('All CCC'!AF$7:AF$968,MATCH(WatchList!$B25,'All CCC'!$B$7:$B$968,0)))</f>
        <v/>
      </c>
      <c r="AG25" s="455" t="str">
        <f t="array" ref="AG25">IF($B25="","",INDEX('All CCC'!AG$7:AG$968,MATCH(WatchList!$B25,'All CCC'!$B$7:$B$968,0)))</f>
        <v/>
      </c>
      <c r="AH25" s="455" t="str">
        <f t="array" ref="AH25">IF($B25="","",INDEX('All CCC'!AH$7:AH$968,MATCH(WatchList!$B25,'All CCC'!$B$7:$B$968,0)))</f>
        <v/>
      </c>
      <c r="AI25" s="455" t="str">
        <f t="array" ref="AI25">IF($B25="","",INDEX('All CCC'!AI$7:AI$968,MATCH(WatchList!$B25,'All CCC'!$B$7:$B$968,0)))</f>
        <v/>
      </c>
      <c r="AJ25" s="455" t="str">
        <f t="array" ref="AJ25">IF($B25="","",INDEX('All CCC'!AJ$7:AJ$968,MATCH(WatchList!$B25,'All CCC'!$B$7:$B$968,0)))</f>
        <v/>
      </c>
      <c r="AK25" s="455" t="str">
        <f t="array" ref="AK25">IF($B25="","",INDEX('All CCC'!AK$7:AK$968,MATCH(WatchList!$B25,'All CCC'!$B$7:$B$968,0)))</f>
        <v/>
      </c>
      <c r="AL25" s="455" t="str">
        <f t="array" ref="AL25">IF($B25="","",INDEX('All CCC'!AL$7:AL$968,MATCH(WatchList!$B25,'All CCC'!$B$7:$B$968,0)))</f>
        <v/>
      </c>
      <c r="AM25" s="455" t="str">
        <f t="array" ref="AM25">IF($B25="","",INDEX('All CCC'!AM$7:AM$968,MATCH(WatchList!$B25,'All CCC'!$B$7:$B$968,0)))</f>
        <v/>
      </c>
      <c r="AN25" s="455" t="str">
        <f t="array" ref="AN25">IF($B25="","",INDEX('All CCC'!AN$7:AN$968,MATCH(WatchList!$B25,'All CCC'!$B$7:$B$968,0)))</f>
        <v/>
      </c>
      <c r="AO25" s="455" t="str">
        <f t="array" ref="AO25">IF($B25="","",INDEX('All CCC'!AO$7:AO$968,MATCH(WatchList!$B25,'All CCC'!$B$7:$B$968,0)))</f>
        <v/>
      </c>
      <c r="AP25" s="455" t="str">
        <f t="array" ref="AP25">IF($B25="","",INDEX('All CCC'!AP$7:AP$968,MATCH(WatchList!$B25,'All CCC'!$B$7:$B$968,0)))</f>
        <v/>
      </c>
      <c r="AQ25" s="455" t="str">
        <f t="array" ref="AQ25">IF($B25="","",INDEX('All CCC'!AQ$7:AQ$968,MATCH(WatchList!$B25,'All CCC'!$B$7:$B$968,0)))</f>
        <v/>
      </c>
      <c r="AR25" s="455" t="str">
        <f t="array" ref="AR25">IF($B25="","",INDEX('All CCC'!AR$7:AR$968,MATCH(WatchList!$B25,'All CCC'!$B$7:$B$968,0)))</f>
        <v/>
      </c>
      <c r="AS25" s="455" t="str">
        <f t="array" ref="AS25">IF($B25="","",INDEX('All CCC'!AS$7:AS$968,MATCH(WatchList!$B25,'All CCC'!$B$7:$B$968,0)))</f>
        <v/>
      </c>
      <c r="AT25" s="455" t="str">
        <f t="array" ref="AT25">IF($B25="","",INDEX('All CCC'!AT$7:AT$968,MATCH(WatchList!$B25,'All CCC'!$B$7:$B$968,0)))</f>
        <v/>
      </c>
      <c r="AU25" s="455" t="str">
        <f t="array" ref="AU25">IF($B25="","",INDEX('All CCC'!AU$7:AU$968,MATCH(WatchList!$B25,'All CCC'!$B$7:$B$968,0)))</f>
        <v/>
      </c>
      <c r="AV25" s="455" t="str">
        <f t="array" ref="AV25">IF($B25="","",INDEX('All CCC'!AV$7:AV$968,MATCH(WatchList!$B25,'All CCC'!$B$7:$B$968,0)))</f>
        <v/>
      </c>
      <c r="AW25" s="455" t="str">
        <f t="array" ref="AW25">IF($B25="","",INDEX('All CCC'!AW$7:AW$968,MATCH(WatchList!$B25,'All CCC'!$B$7:$B$968,0)))</f>
        <v/>
      </c>
      <c r="AX25" s="455" t="str">
        <f t="array" ref="AX25">IF($B25="","",INDEX('All CCC'!AX$7:AX$968,MATCH(WatchList!$B25,'All CCC'!$B$7:$B$968,0)))</f>
        <v/>
      </c>
      <c r="AY25" s="455" t="str">
        <f t="array" ref="AY25">IF($B25="","",INDEX('All CCC'!AY$7:AY$968,MATCH(WatchList!$B25,'All CCC'!$B$7:$B$968,0)))</f>
        <v/>
      </c>
      <c r="AZ25" s="455" t="str">
        <f t="array" ref="AZ25">IF($B25="","",INDEX('All CCC'!AZ$7:AZ$968,MATCH(WatchList!$B25,'All CCC'!$B$7:$B$968,0)))</f>
        <v/>
      </c>
      <c r="BA25" s="455" t="str">
        <f t="array" ref="BA25">IF($B25="","",INDEX('All CCC'!BA$7:BA$968,MATCH(WatchList!$B25,'All CCC'!$B$7:$B$968,0)))</f>
        <v/>
      </c>
      <c r="BB25" s="455" t="str">
        <f t="array" ref="BB25">IF($B25="","",INDEX('All CCC'!BB$7:BB$968,MATCH(WatchList!$B25,'All CCC'!$B$7:$B$968,0)))</f>
        <v/>
      </c>
      <c r="BC25" s="455" t="str">
        <f t="array" ref="BC25">IF($B25="","",INDEX('All CCC'!BC$7:BC$968,MATCH(WatchList!$B25,'All CCC'!$B$7:$B$968,0)))</f>
        <v/>
      </c>
      <c r="BD25" s="455" t="str">
        <f t="array" ref="BD25">IF($B25="","",INDEX('All CCC'!BD$7:BD$968,MATCH(WatchList!$B25,'All CCC'!$B$7:$B$968,0)))</f>
        <v/>
      </c>
      <c r="BE25" s="455" t="str">
        <f t="array" ref="BE25">IF($B25="","",INDEX('All CCC'!BE$7:BE$968,MATCH(WatchList!$B25,'All CCC'!$B$7:$B$968,0)))</f>
        <v/>
      </c>
      <c r="BF25" s="455" t="str">
        <f t="array" ref="BF25">IF($B25="","",INDEX('All CCC'!BF$7:BF$968,MATCH(WatchList!$B25,'All CCC'!$B$7:$B$968,0)))</f>
        <v/>
      </c>
      <c r="BG25" s="455" t="str">
        <f t="array" ref="BG25">IF($B25="","",INDEX('All CCC'!BG$7:BG$968,MATCH(WatchList!$B25,'All CCC'!$B$7:$B$968,0)))</f>
        <v/>
      </c>
    </row>
    <row r="26" ht="12.75" customHeight="1">
      <c r="A26" s="454" t="str">
        <f t="array" ref="A26">IF($B26="","",INDEX('All CCC'!A$7:A$968,MATCH(WatchList!$B26,'All CCC'!$B$7:$B$968,0)))</f>
        <v/>
      </c>
      <c r="B26" s="232"/>
      <c r="C26" s="455" t="str">
        <f t="array" ref="C26">IF($B26="","",INDEX('All CCC'!C$7:C$968,MATCH(WatchList!$B26,'All CCC'!$B$7:$B$968,0)))</f>
        <v/>
      </c>
      <c r="D26" s="455" t="str">
        <f t="array" ref="D26">IF($B26="","",INDEX('All CCC'!D$7:D$968,MATCH(WatchList!$B26,'All CCC'!$B$7:$B$968,0)))</f>
        <v/>
      </c>
      <c r="E26" s="455" t="str">
        <f t="array" ref="E26">IF($B26="","",INDEX('All CCC'!E$7:E$968,MATCH(WatchList!$B26,'All CCC'!$B$7:$B$968,0)))</f>
        <v/>
      </c>
      <c r="F26" s="455" t="str">
        <f t="array" ref="F26">IF($B26="","",INDEX('All CCC'!F$7:F$968,MATCH(WatchList!$B26,'All CCC'!$B$7:$B$968,0)))</f>
        <v/>
      </c>
      <c r="G26" s="455" t="str">
        <f t="array" ref="G26">IF($B26="","",INDEX('All CCC'!G$7:G$968,MATCH(WatchList!$B26,'All CCC'!$B$7:$B$968,0)))</f>
        <v/>
      </c>
      <c r="H26" s="455" t="str">
        <f t="array" ref="H26">IF($B26="","",INDEX('All CCC'!H$7:H$968,MATCH(WatchList!$B26,'All CCC'!$B$7:$B$968,0)))</f>
        <v/>
      </c>
      <c r="I26" s="455" t="str">
        <f t="array" ref="I26">IF($B26="","",INDEX('All CCC'!I$7:I$968,MATCH(WatchList!$B26,'All CCC'!$B$7:$B$968,0)))</f>
        <v/>
      </c>
      <c r="J26" s="455" t="str">
        <f t="array" ref="J26">IF($B26="","",INDEX('All CCC'!J$7:J$968,MATCH(WatchList!$B26,'All CCC'!$B$7:$B$968,0)))</f>
        <v/>
      </c>
      <c r="K26" s="455" t="str">
        <f t="array" ref="K26">IF($B26="","",INDEX('All CCC'!K$7:K$968,MATCH(WatchList!$B26,'All CCC'!$B$7:$B$968,0)))</f>
        <v/>
      </c>
      <c r="L26" s="455" t="str">
        <f t="array" ref="L26">IF($B26="","",INDEX('All CCC'!L$7:L$968,MATCH(WatchList!$B26,'All CCC'!$B$7:$B$968,0)))</f>
        <v/>
      </c>
      <c r="M26" s="455" t="str">
        <f t="array" ref="M26">IF($B26="","",INDEX('All CCC'!M$7:M$968,MATCH(WatchList!$B26,'All CCC'!$B$7:$B$968,0)))</f>
        <v/>
      </c>
      <c r="N26" s="455" t="str">
        <f t="array" ref="N26">IF($B26="","",INDEX('All CCC'!N$7:N$968,MATCH(WatchList!$B26,'All CCC'!$B$7:$B$968,0)))</f>
        <v/>
      </c>
      <c r="O26" s="455" t="str">
        <f t="array" ref="O26">IF($B26="","",INDEX('All CCC'!O$7:O$968,MATCH(WatchList!$B26,'All CCC'!$B$7:$B$968,0)))</f>
        <v/>
      </c>
      <c r="P26" s="459" t="str">
        <f t="array" ref="P26">IF($B26="","",INDEX('All CCC'!P$7:P$968,MATCH(WatchList!$B26,'All CCC'!$B$7:$B$968,0)))</f>
        <v/>
      </c>
      <c r="Q26" s="459" t="str">
        <f t="array" ref="Q26">IF($B26="","",INDEX('All CCC'!Q$7:Q$968,MATCH(WatchList!$B26,'All CCC'!$B$7:$B$968,0)))</f>
        <v/>
      </c>
      <c r="R26" s="455" t="str">
        <f t="array" ref="R26">IF($B26="","",INDEX('All CCC'!R$7:R$968,MATCH(WatchList!$B26,'All CCC'!$B$7:$B$968,0)))</f>
        <v/>
      </c>
      <c r="S26" s="455" t="str">
        <f t="array" ref="S26">IF($B26="","",INDEX('All CCC'!S$7:S$968,MATCH(WatchList!$B26,'All CCC'!$B$7:$B$968,0)))</f>
        <v/>
      </c>
      <c r="T26" s="455" t="str">
        <f t="array" ref="T26">IF($B26="","",INDEX('All CCC'!T$7:T$968,MATCH(WatchList!$B26,'All CCC'!$B$7:$B$968,0)))</f>
        <v/>
      </c>
      <c r="U26" s="455" t="str">
        <f t="array" ref="U26">IF($B26="","",INDEX('All CCC'!U$7:U$968,MATCH(WatchList!$B26,'All CCC'!$B$7:$B$968,0)))</f>
        <v/>
      </c>
      <c r="V26" s="455" t="str">
        <f t="array" ref="V26">IF($B26="","",INDEX('All CCC'!V$7:V$968,MATCH(WatchList!$B26,'All CCC'!$B$7:$B$968,0)))</f>
        <v/>
      </c>
      <c r="W26" s="455" t="str">
        <f t="array" ref="W26">IF($B26="","",INDEX('All CCC'!W$7:W$968,MATCH(WatchList!$B26,'All CCC'!$B$7:$B$968,0)))</f>
        <v/>
      </c>
      <c r="X26" s="455" t="str">
        <f t="array" ref="X26">IF($B26="","",INDEX('All CCC'!X$7:X$968,MATCH(WatchList!$B26,'All CCC'!$B$7:$B$968,0)))</f>
        <v/>
      </c>
      <c r="Y26" s="455" t="str">
        <f t="array" ref="Y26">IF($B26="","",INDEX('All CCC'!Y$7:Y$968,MATCH(WatchList!$B26,'All CCC'!$B$7:$B$968,0)))</f>
        <v/>
      </c>
      <c r="Z26" s="455" t="str">
        <f t="array" ref="Z26">IF($B26="","",INDEX('All CCC'!Z$7:Z$968,MATCH(WatchList!$B26,'All CCC'!$B$7:$B$968,0)))</f>
        <v/>
      </c>
      <c r="AA26" s="455" t="str">
        <f t="array" ref="AA26">IF($B26="","",INDEX('All CCC'!AA$7:AA$968,MATCH(WatchList!$B26,'All CCC'!$B$7:$B$968,0)))</f>
        <v/>
      </c>
      <c r="AB26" s="455" t="str">
        <f t="array" ref="AB26">IF($B26="","",INDEX('All CCC'!AB$7:AB$968,MATCH(WatchList!$B26,'All CCC'!$B$7:$B$968,0)))</f>
        <v/>
      </c>
      <c r="AC26" s="455" t="str">
        <f t="array" ref="AC26">IF($B26="","",INDEX('All CCC'!AC$7:AC$968,MATCH(WatchList!$B26,'All CCC'!$B$7:$B$968,0)))</f>
        <v/>
      </c>
      <c r="AD26" s="455" t="str">
        <f t="array" ref="AD26">IF($B26="","",INDEX('All CCC'!AD$7:AD$968,MATCH(WatchList!$B26,'All CCC'!$B$7:$B$968,0)))</f>
        <v/>
      </c>
      <c r="AE26" s="455" t="str">
        <f t="array" ref="AE26">IF($B26="","",INDEX('All CCC'!AE$7:AE$968,MATCH(WatchList!$B26,'All CCC'!$B$7:$B$968,0)))</f>
        <v/>
      </c>
      <c r="AF26" s="455" t="str">
        <f t="array" ref="AF26">IF($B26="","",INDEX('All CCC'!AF$7:AF$968,MATCH(WatchList!$B26,'All CCC'!$B$7:$B$968,0)))</f>
        <v/>
      </c>
      <c r="AG26" s="455" t="str">
        <f t="array" ref="AG26">IF($B26="","",INDEX('All CCC'!AG$7:AG$968,MATCH(WatchList!$B26,'All CCC'!$B$7:$B$968,0)))</f>
        <v/>
      </c>
      <c r="AH26" s="455" t="str">
        <f t="array" ref="AH26">IF($B26="","",INDEX('All CCC'!AH$7:AH$968,MATCH(WatchList!$B26,'All CCC'!$B$7:$B$968,0)))</f>
        <v/>
      </c>
      <c r="AI26" s="455" t="str">
        <f t="array" ref="AI26">IF($B26="","",INDEX('All CCC'!AI$7:AI$968,MATCH(WatchList!$B26,'All CCC'!$B$7:$B$968,0)))</f>
        <v/>
      </c>
      <c r="AJ26" s="455" t="str">
        <f t="array" ref="AJ26">IF($B26="","",INDEX('All CCC'!AJ$7:AJ$968,MATCH(WatchList!$B26,'All CCC'!$B$7:$B$968,0)))</f>
        <v/>
      </c>
      <c r="AK26" s="455" t="str">
        <f t="array" ref="AK26">IF($B26="","",INDEX('All CCC'!AK$7:AK$968,MATCH(WatchList!$B26,'All CCC'!$B$7:$B$968,0)))</f>
        <v/>
      </c>
      <c r="AL26" s="455" t="str">
        <f t="array" ref="AL26">IF($B26="","",INDEX('All CCC'!AL$7:AL$968,MATCH(WatchList!$B26,'All CCC'!$B$7:$B$968,0)))</f>
        <v/>
      </c>
      <c r="AM26" s="455" t="str">
        <f t="array" ref="AM26">IF($B26="","",INDEX('All CCC'!AM$7:AM$968,MATCH(WatchList!$B26,'All CCC'!$B$7:$B$968,0)))</f>
        <v/>
      </c>
      <c r="AN26" s="455" t="str">
        <f t="array" ref="AN26">IF($B26="","",INDEX('All CCC'!AN$7:AN$968,MATCH(WatchList!$B26,'All CCC'!$B$7:$B$968,0)))</f>
        <v/>
      </c>
      <c r="AO26" s="455" t="str">
        <f t="array" ref="AO26">IF($B26="","",INDEX('All CCC'!AO$7:AO$968,MATCH(WatchList!$B26,'All CCC'!$B$7:$B$968,0)))</f>
        <v/>
      </c>
      <c r="AP26" s="455" t="str">
        <f t="array" ref="AP26">IF($B26="","",INDEX('All CCC'!AP$7:AP$968,MATCH(WatchList!$B26,'All CCC'!$B$7:$B$968,0)))</f>
        <v/>
      </c>
      <c r="AQ26" s="455" t="str">
        <f t="array" ref="AQ26">IF($B26="","",INDEX('All CCC'!AQ$7:AQ$968,MATCH(WatchList!$B26,'All CCC'!$B$7:$B$968,0)))</f>
        <v/>
      </c>
      <c r="AR26" s="455" t="str">
        <f t="array" ref="AR26">IF($B26="","",INDEX('All CCC'!AR$7:AR$968,MATCH(WatchList!$B26,'All CCC'!$B$7:$B$968,0)))</f>
        <v/>
      </c>
      <c r="AS26" s="455" t="str">
        <f t="array" ref="AS26">IF($B26="","",INDEX('All CCC'!AS$7:AS$968,MATCH(WatchList!$B26,'All CCC'!$B$7:$B$968,0)))</f>
        <v/>
      </c>
      <c r="AT26" s="455" t="str">
        <f t="array" ref="AT26">IF($B26="","",INDEX('All CCC'!AT$7:AT$968,MATCH(WatchList!$B26,'All CCC'!$B$7:$B$968,0)))</f>
        <v/>
      </c>
      <c r="AU26" s="455" t="str">
        <f t="array" ref="AU26">IF($B26="","",INDEX('All CCC'!AU$7:AU$968,MATCH(WatchList!$B26,'All CCC'!$B$7:$B$968,0)))</f>
        <v/>
      </c>
      <c r="AV26" s="455" t="str">
        <f t="array" ref="AV26">IF($B26="","",INDEX('All CCC'!AV$7:AV$968,MATCH(WatchList!$B26,'All CCC'!$B$7:$B$968,0)))</f>
        <v/>
      </c>
      <c r="AW26" s="455" t="str">
        <f t="array" ref="AW26">IF($B26="","",INDEX('All CCC'!AW$7:AW$968,MATCH(WatchList!$B26,'All CCC'!$B$7:$B$968,0)))</f>
        <v/>
      </c>
      <c r="AX26" s="455" t="str">
        <f t="array" ref="AX26">IF($B26="","",INDEX('All CCC'!AX$7:AX$968,MATCH(WatchList!$B26,'All CCC'!$B$7:$B$968,0)))</f>
        <v/>
      </c>
      <c r="AY26" s="455" t="str">
        <f t="array" ref="AY26">IF($B26="","",INDEX('All CCC'!AY$7:AY$968,MATCH(WatchList!$B26,'All CCC'!$B$7:$B$968,0)))</f>
        <v/>
      </c>
      <c r="AZ26" s="455" t="str">
        <f t="array" ref="AZ26">IF($B26="","",INDEX('All CCC'!AZ$7:AZ$968,MATCH(WatchList!$B26,'All CCC'!$B$7:$B$968,0)))</f>
        <v/>
      </c>
      <c r="BA26" s="455" t="str">
        <f t="array" ref="BA26">IF($B26="","",INDEX('All CCC'!BA$7:BA$968,MATCH(WatchList!$B26,'All CCC'!$B$7:$B$968,0)))</f>
        <v/>
      </c>
      <c r="BB26" s="455" t="str">
        <f t="array" ref="BB26">IF($B26="","",INDEX('All CCC'!BB$7:BB$968,MATCH(WatchList!$B26,'All CCC'!$B$7:$B$968,0)))</f>
        <v/>
      </c>
      <c r="BC26" s="455" t="str">
        <f t="array" ref="BC26">IF($B26="","",INDEX('All CCC'!BC$7:BC$968,MATCH(WatchList!$B26,'All CCC'!$B$7:$B$968,0)))</f>
        <v/>
      </c>
      <c r="BD26" s="455" t="str">
        <f t="array" ref="BD26">IF($B26="","",INDEX('All CCC'!BD$7:BD$968,MATCH(WatchList!$B26,'All CCC'!$B$7:$B$968,0)))</f>
        <v/>
      </c>
      <c r="BE26" s="455" t="str">
        <f t="array" ref="BE26">IF($B26="","",INDEX('All CCC'!BE$7:BE$968,MATCH(WatchList!$B26,'All CCC'!$B$7:$B$968,0)))</f>
        <v/>
      </c>
      <c r="BF26" s="455" t="str">
        <f t="array" ref="BF26">IF($B26="","",INDEX('All CCC'!BF$7:BF$968,MATCH(WatchList!$B26,'All CCC'!$B$7:$B$968,0)))</f>
        <v/>
      </c>
      <c r="BG26" s="455" t="str">
        <f t="array" ref="BG26">IF($B26="","",INDEX('All CCC'!BG$7:BG$968,MATCH(WatchList!$B26,'All CCC'!$B$7:$B$968,0)))</f>
        <v/>
      </c>
    </row>
    <row r="27" ht="12.75" customHeight="1">
      <c r="A27" s="454" t="str">
        <f t="array" ref="A27">IF($B27="","",INDEX('All CCC'!A$7:A$968,MATCH(WatchList!$B27,'All CCC'!$B$7:$B$968,0)))</f>
        <v/>
      </c>
      <c r="B27" s="232"/>
      <c r="C27" s="455" t="str">
        <f t="array" ref="C27">IF($B27="","",INDEX('All CCC'!C$7:C$968,MATCH(WatchList!$B27,'All CCC'!$B$7:$B$968,0)))</f>
        <v/>
      </c>
      <c r="D27" s="455" t="str">
        <f t="array" ref="D27">IF($B27="","",INDEX('All CCC'!D$7:D$968,MATCH(WatchList!$B27,'All CCC'!$B$7:$B$968,0)))</f>
        <v/>
      </c>
      <c r="E27" s="455" t="str">
        <f t="array" ref="E27">IF($B27="","",INDEX('All CCC'!E$7:E$968,MATCH(WatchList!$B27,'All CCC'!$B$7:$B$968,0)))</f>
        <v/>
      </c>
      <c r="F27" s="455" t="str">
        <f t="array" ref="F27">IF($B27="","",INDEX('All CCC'!F$7:F$968,MATCH(WatchList!$B27,'All CCC'!$B$7:$B$968,0)))</f>
        <v/>
      </c>
      <c r="G27" s="455" t="str">
        <f t="array" ref="G27">IF($B27="","",INDEX('All CCC'!G$7:G$968,MATCH(WatchList!$B27,'All CCC'!$B$7:$B$968,0)))</f>
        <v/>
      </c>
      <c r="H27" s="455" t="str">
        <f t="array" ref="H27">IF($B27="","",INDEX('All CCC'!H$7:H$968,MATCH(WatchList!$B27,'All CCC'!$B$7:$B$968,0)))</f>
        <v/>
      </c>
      <c r="I27" s="455" t="str">
        <f t="array" ref="I27">IF($B27="","",INDEX('All CCC'!I$7:I$968,MATCH(WatchList!$B27,'All CCC'!$B$7:$B$968,0)))</f>
        <v/>
      </c>
      <c r="J27" s="455" t="str">
        <f t="array" ref="J27">IF($B27="","",INDEX('All CCC'!J$7:J$968,MATCH(WatchList!$B27,'All CCC'!$B$7:$B$968,0)))</f>
        <v/>
      </c>
      <c r="K27" s="455" t="str">
        <f t="array" ref="K27">IF($B27="","",INDEX('All CCC'!K$7:K$968,MATCH(WatchList!$B27,'All CCC'!$B$7:$B$968,0)))</f>
        <v/>
      </c>
      <c r="L27" s="455" t="str">
        <f t="array" ref="L27">IF($B27="","",INDEX('All CCC'!L$7:L$968,MATCH(WatchList!$B27,'All CCC'!$B$7:$B$968,0)))</f>
        <v/>
      </c>
      <c r="M27" s="455" t="str">
        <f t="array" ref="M27">IF($B27="","",INDEX('All CCC'!M$7:M$968,MATCH(WatchList!$B27,'All CCC'!$B$7:$B$968,0)))</f>
        <v/>
      </c>
      <c r="N27" s="455" t="str">
        <f t="array" ref="N27">IF($B27="","",INDEX('All CCC'!N$7:N$968,MATCH(WatchList!$B27,'All CCC'!$B$7:$B$968,0)))</f>
        <v/>
      </c>
      <c r="O27" s="455" t="str">
        <f t="array" ref="O27">IF($B27="","",INDEX('All CCC'!O$7:O$968,MATCH(WatchList!$B27,'All CCC'!$B$7:$B$968,0)))</f>
        <v/>
      </c>
      <c r="P27" s="459" t="str">
        <f t="array" ref="P27">IF($B27="","",INDEX('All CCC'!P$7:P$968,MATCH(WatchList!$B27,'All CCC'!$B$7:$B$968,0)))</f>
        <v/>
      </c>
      <c r="Q27" s="459" t="str">
        <f t="array" ref="Q27">IF($B27="","",INDEX('All CCC'!Q$7:Q$968,MATCH(WatchList!$B27,'All CCC'!$B$7:$B$968,0)))</f>
        <v/>
      </c>
      <c r="R27" s="455" t="str">
        <f t="array" ref="R27">IF($B27="","",INDEX('All CCC'!R$7:R$968,MATCH(WatchList!$B27,'All CCC'!$B$7:$B$968,0)))</f>
        <v/>
      </c>
      <c r="S27" s="455" t="str">
        <f t="array" ref="S27">IF($B27="","",INDEX('All CCC'!S$7:S$968,MATCH(WatchList!$B27,'All CCC'!$B$7:$B$968,0)))</f>
        <v/>
      </c>
      <c r="T27" s="455" t="str">
        <f t="array" ref="T27">IF($B27="","",INDEX('All CCC'!T$7:T$968,MATCH(WatchList!$B27,'All CCC'!$B$7:$B$968,0)))</f>
        <v/>
      </c>
      <c r="U27" s="455" t="str">
        <f t="array" ref="U27">IF($B27="","",INDEX('All CCC'!U$7:U$968,MATCH(WatchList!$B27,'All CCC'!$B$7:$B$968,0)))</f>
        <v/>
      </c>
      <c r="V27" s="455" t="str">
        <f t="array" ref="V27">IF($B27="","",INDEX('All CCC'!V$7:V$968,MATCH(WatchList!$B27,'All CCC'!$B$7:$B$968,0)))</f>
        <v/>
      </c>
      <c r="W27" s="455" t="str">
        <f t="array" ref="W27">IF($B27="","",INDEX('All CCC'!W$7:W$968,MATCH(WatchList!$B27,'All CCC'!$B$7:$B$968,0)))</f>
        <v/>
      </c>
      <c r="X27" s="455" t="str">
        <f t="array" ref="X27">IF($B27="","",INDEX('All CCC'!X$7:X$968,MATCH(WatchList!$B27,'All CCC'!$B$7:$B$968,0)))</f>
        <v/>
      </c>
      <c r="Y27" s="455" t="str">
        <f t="array" ref="Y27">IF($B27="","",INDEX('All CCC'!Y$7:Y$968,MATCH(WatchList!$B27,'All CCC'!$B$7:$B$968,0)))</f>
        <v/>
      </c>
      <c r="Z27" s="455" t="str">
        <f t="array" ref="Z27">IF($B27="","",INDEX('All CCC'!Z$7:Z$968,MATCH(WatchList!$B27,'All CCC'!$B$7:$B$968,0)))</f>
        <v/>
      </c>
      <c r="AA27" s="455" t="str">
        <f t="array" ref="AA27">IF($B27="","",INDEX('All CCC'!AA$7:AA$968,MATCH(WatchList!$B27,'All CCC'!$B$7:$B$968,0)))</f>
        <v/>
      </c>
      <c r="AB27" s="455" t="str">
        <f t="array" ref="AB27">IF($B27="","",INDEX('All CCC'!AB$7:AB$968,MATCH(WatchList!$B27,'All CCC'!$B$7:$B$968,0)))</f>
        <v/>
      </c>
      <c r="AC27" s="455" t="str">
        <f t="array" ref="AC27">IF($B27="","",INDEX('All CCC'!AC$7:AC$968,MATCH(WatchList!$B27,'All CCC'!$B$7:$B$968,0)))</f>
        <v/>
      </c>
      <c r="AD27" s="455" t="str">
        <f t="array" ref="AD27">IF($B27="","",INDEX('All CCC'!AD$7:AD$968,MATCH(WatchList!$B27,'All CCC'!$B$7:$B$968,0)))</f>
        <v/>
      </c>
      <c r="AE27" s="455" t="str">
        <f t="array" ref="AE27">IF($B27="","",INDEX('All CCC'!AE$7:AE$968,MATCH(WatchList!$B27,'All CCC'!$B$7:$B$968,0)))</f>
        <v/>
      </c>
      <c r="AF27" s="455" t="str">
        <f t="array" ref="AF27">IF($B27="","",INDEX('All CCC'!AF$7:AF$968,MATCH(WatchList!$B27,'All CCC'!$B$7:$B$968,0)))</f>
        <v/>
      </c>
      <c r="AG27" s="455" t="str">
        <f t="array" ref="AG27">IF($B27="","",INDEX('All CCC'!AG$7:AG$968,MATCH(WatchList!$B27,'All CCC'!$B$7:$B$968,0)))</f>
        <v/>
      </c>
      <c r="AH27" s="455" t="str">
        <f t="array" ref="AH27">IF($B27="","",INDEX('All CCC'!AH$7:AH$968,MATCH(WatchList!$B27,'All CCC'!$B$7:$B$968,0)))</f>
        <v/>
      </c>
      <c r="AI27" s="455" t="str">
        <f t="array" ref="AI27">IF($B27="","",INDEX('All CCC'!AI$7:AI$968,MATCH(WatchList!$B27,'All CCC'!$B$7:$B$968,0)))</f>
        <v/>
      </c>
      <c r="AJ27" s="455" t="str">
        <f t="array" ref="AJ27">IF($B27="","",INDEX('All CCC'!AJ$7:AJ$968,MATCH(WatchList!$B27,'All CCC'!$B$7:$B$968,0)))</f>
        <v/>
      </c>
      <c r="AK27" s="455" t="str">
        <f t="array" ref="AK27">IF($B27="","",INDEX('All CCC'!AK$7:AK$968,MATCH(WatchList!$B27,'All CCC'!$B$7:$B$968,0)))</f>
        <v/>
      </c>
      <c r="AL27" s="455" t="str">
        <f t="array" ref="AL27">IF($B27="","",INDEX('All CCC'!AL$7:AL$968,MATCH(WatchList!$B27,'All CCC'!$B$7:$B$968,0)))</f>
        <v/>
      </c>
      <c r="AM27" s="455" t="str">
        <f t="array" ref="AM27">IF($B27="","",INDEX('All CCC'!AM$7:AM$968,MATCH(WatchList!$B27,'All CCC'!$B$7:$B$968,0)))</f>
        <v/>
      </c>
      <c r="AN27" s="455" t="str">
        <f t="array" ref="AN27">IF($B27="","",INDEX('All CCC'!AN$7:AN$968,MATCH(WatchList!$B27,'All CCC'!$B$7:$B$968,0)))</f>
        <v/>
      </c>
      <c r="AO27" s="455" t="str">
        <f t="array" ref="AO27">IF($B27="","",INDEX('All CCC'!AO$7:AO$968,MATCH(WatchList!$B27,'All CCC'!$B$7:$B$968,0)))</f>
        <v/>
      </c>
      <c r="AP27" s="455" t="str">
        <f t="array" ref="AP27">IF($B27="","",INDEX('All CCC'!AP$7:AP$968,MATCH(WatchList!$B27,'All CCC'!$B$7:$B$968,0)))</f>
        <v/>
      </c>
      <c r="AQ27" s="455" t="str">
        <f t="array" ref="AQ27">IF($B27="","",INDEX('All CCC'!AQ$7:AQ$968,MATCH(WatchList!$B27,'All CCC'!$B$7:$B$968,0)))</f>
        <v/>
      </c>
      <c r="AR27" s="455" t="str">
        <f t="array" ref="AR27">IF($B27="","",INDEX('All CCC'!AR$7:AR$968,MATCH(WatchList!$B27,'All CCC'!$B$7:$B$968,0)))</f>
        <v/>
      </c>
      <c r="AS27" s="455" t="str">
        <f t="array" ref="AS27">IF($B27="","",INDEX('All CCC'!AS$7:AS$968,MATCH(WatchList!$B27,'All CCC'!$B$7:$B$968,0)))</f>
        <v/>
      </c>
      <c r="AT27" s="455" t="str">
        <f t="array" ref="AT27">IF($B27="","",INDEX('All CCC'!AT$7:AT$968,MATCH(WatchList!$B27,'All CCC'!$B$7:$B$968,0)))</f>
        <v/>
      </c>
      <c r="AU27" s="455" t="str">
        <f t="array" ref="AU27">IF($B27="","",INDEX('All CCC'!AU$7:AU$968,MATCH(WatchList!$B27,'All CCC'!$B$7:$B$968,0)))</f>
        <v/>
      </c>
      <c r="AV27" s="455" t="str">
        <f t="array" ref="AV27">IF($B27="","",INDEX('All CCC'!AV$7:AV$968,MATCH(WatchList!$B27,'All CCC'!$B$7:$B$968,0)))</f>
        <v/>
      </c>
      <c r="AW27" s="455" t="str">
        <f t="array" ref="AW27">IF($B27="","",INDEX('All CCC'!AW$7:AW$968,MATCH(WatchList!$B27,'All CCC'!$B$7:$B$968,0)))</f>
        <v/>
      </c>
      <c r="AX27" s="455" t="str">
        <f t="array" ref="AX27">IF($B27="","",INDEX('All CCC'!AX$7:AX$968,MATCH(WatchList!$B27,'All CCC'!$B$7:$B$968,0)))</f>
        <v/>
      </c>
      <c r="AY27" s="455" t="str">
        <f t="array" ref="AY27">IF($B27="","",INDEX('All CCC'!AY$7:AY$968,MATCH(WatchList!$B27,'All CCC'!$B$7:$B$968,0)))</f>
        <v/>
      </c>
      <c r="AZ27" s="455" t="str">
        <f t="array" ref="AZ27">IF($B27="","",INDEX('All CCC'!AZ$7:AZ$968,MATCH(WatchList!$B27,'All CCC'!$B$7:$B$968,0)))</f>
        <v/>
      </c>
      <c r="BA27" s="455" t="str">
        <f t="array" ref="BA27">IF($B27="","",INDEX('All CCC'!BA$7:BA$968,MATCH(WatchList!$B27,'All CCC'!$B$7:$B$968,0)))</f>
        <v/>
      </c>
      <c r="BB27" s="455" t="str">
        <f t="array" ref="BB27">IF($B27="","",INDEX('All CCC'!BB$7:BB$968,MATCH(WatchList!$B27,'All CCC'!$B$7:$B$968,0)))</f>
        <v/>
      </c>
      <c r="BC27" s="455" t="str">
        <f t="array" ref="BC27">IF($B27="","",INDEX('All CCC'!BC$7:BC$968,MATCH(WatchList!$B27,'All CCC'!$B$7:$B$968,0)))</f>
        <v/>
      </c>
      <c r="BD27" s="455" t="str">
        <f t="array" ref="BD27">IF($B27="","",INDEX('All CCC'!BD$7:BD$968,MATCH(WatchList!$B27,'All CCC'!$B$7:$B$968,0)))</f>
        <v/>
      </c>
      <c r="BE27" s="455" t="str">
        <f t="array" ref="BE27">IF($B27="","",INDEX('All CCC'!BE$7:BE$968,MATCH(WatchList!$B27,'All CCC'!$B$7:$B$968,0)))</f>
        <v/>
      </c>
      <c r="BF27" s="455" t="str">
        <f t="array" ref="BF27">IF($B27="","",INDEX('All CCC'!BF$7:BF$968,MATCH(WatchList!$B27,'All CCC'!$B$7:$B$968,0)))</f>
        <v/>
      </c>
      <c r="BG27" s="455" t="str">
        <f t="array" ref="BG27">IF($B27="","",INDEX('All CCC'!BG$7:BG$968,MATCH(WatchList!$B27,'All CCC'!$B$7:$B$968,0)))</f>
        <v/>
      </c>
    </row>
    <row r="28" ht="12.75" customHeight="1">
      <c r="A28" s="454" t="str">
        <f t="array" ref="A28">IF($B28="","",INDEX('All CCC'!A$7:A$968,MATCH(WatchList!$B28,'All CCC'!$B$7:$B$968,0)))</f>
        <v/>
      </c>
      <c r="B28" s="232"/>
      <c r="C28" s="455" t="str">
        <f t="array" ref="C28">IF($B28="","",INDEX('All CCC'!C$7:C$968,MATCH(WatchList!$B28,'All CCC'!$B$7:$B$968,0)))</f>
        <v/>
      </c>
      <c r="D28" s="455" t="str">
        <f t="array" ref="D28">IF($B28="","",INDEX('All CCC'!D$7:D$968,MATCH(WatchList!$B28,'All CCC'!$B$7:$B$968,0)))</f>
        <v/>
      </c>
      <c r="E28" s="455" t="str">
        <f t="array" ref="E28">IF($B28="","",INDEX('All CCC'!E$7:E$968,MATCH(WatchList!$B28,'All CCC'!$B$7:$B$968,0)))</f>
        <v/>
      </c>
      <c r="F28" s="455" t="str">
        <f t="array" ref="F28">IF($B28="","",INDEX('All CCC'!F$7:F$968,MATCH(WatchList!$B28,'All CCC'!$B$7:$B$968,0)))</f>
        <v/>
      </c>
      <c r="G28" s="455" t="str">
        <f t="array" ref="G28">IF($B28="","",INDEX('All CCC'!G$7:G$968,MATCH(WatchList!$B28,'All CCC'!$B$7:$B$968,0)))</f>
        <v/>
      </c>
      <c r="H28" s="455" t="str">
        <f t="array" ref="H28">IF($B28="","",INDEX('All CCC'!H$7:H$968,MATCH(WatchList!$B28,'All CCC'!$B$7:$B$968,0)))</f>
        <v/>
      </c>
      <c r="I28" s="455" t="str">
        <f t="array" ref="I28">IF($B28="","",INDEX('All CCC'!I$7:I$968,MATCH(WatchList!$B28,'All CCC'!$B$7:$B$968,0)))</f>
        <v/>
      </c>
      <c r="J28" s="455" t="str">
        <f t="array" ref="J28">IF($B28="","",INDEX('All CCC'!J$7:J$968,MATCH(WatchList!$B28,'All CCC'!$B$7:$B$968,0)))</f>
        <v/>
      </c>
      <c r="K28" s="455" t="str">
        <f t="array" ref="K28">IF($B28="","",INDEX('All CCC'!K$7:K$968,MATCH(WatchList!$B28,'All CCC'!$B$7:$B$968,0)))</f>
        <v/>
      </c>
      <c r="L28" s="455" t="str">
        <f t="array" ref="L28">IF($B28="","",INDEX('All CCC'!L$7:L$968,MATCH(WatchList!$B28,'All CCC'!$B$7:$B$968,0)))</f>
        <v/>
      </c>
      <c r="M28" s="455" t="str">
        <f t="array" ref="M28">IF($B28="","",INDEX('All CCC'!M$7:M$968,MATCH(WatchList!$B28,'All CCC'!$B$7:$B$968,0)))</f>
        <v/>
      </c>
      <c r="N28" s="455" t="str">
        <f t="array" ref="N28">IF($B28="","",INDEX('All CCC'!N$7:N$968,MATCH(WatchList!$B28,'All CCC'!$B$7:$B$968,0)))</f>
        <v/>
      </c>
      <c r="O28" s="455" t="str">
        <f t="array" ref="O28">IF($B28="","",INDEX('All CCC'!O$7:O$968,MATCH(WatchList!$B28,'All CCC'!$B$7:$B$968,0)))</f>
        <v/>
      </c>
      <c r="P28" s="459" t="str">
        <f t="array" ref="P28">IF($B28="","",INDEX('All CCC'!P$7:P$968,MATCH(WatchList!$B28,'All CCC'!$B$7:$B$968,0)))</f>
        <v/>
      </c>
      <c r="Q28" s="459" t="str">
        <f t="array" ref="Q28">IF($B28="","",INDEX('All CCC'!Q$7:Q$968,MATCH(WatchList!$B28,'All CCC'!$B$7:$B$968,0)))</f>
        <v/>
      </c>
      <c r="R28" s="455" t="str">
        <f t="array" ref="R28">IF($B28="","",INDEX('All CCC'!R$7:R$968,MATCH(WatchList!$B28,'All CCC'!$B$7:$B$968,0)))</f>
        <v/>
      </c>
      <c r="S28" s="455" t="str">
        <f t="array" ref="S28">IF($B28="","",INDEX('All CCC'!S$7:S$968,MATCH(WatchList!$B28,'All CCC'!$B$7:$B$968,0)))</f>
        <v/>
      </c>
      <c r="T28" s="455" t="str">
        <f t="array" ref="T28">IF($B28="","",INDEX('All CCC'!T$7:T$968,MATCH(WatchList!$B28,'All CCC'!$B$7:$B$968,0)))</f>
        <v/>
      </c>
      <c r="U28" s="455" t="str">
        <f t="array" ref="U28">IF($B28="","",INDEX('All CCC'!U$7:U$968,MATCH(WatchList!$B28,'All CCC'!$B$7:$B$968,0)))</f>
        <v/>
      </c>
      <c r="V28" s="455" t="str">
        <f t="array" ref="V28">IF($B28="","",INDEX('All CCC'!V$7:V$968,MATCH(WatchList!$B28,'All CCC'!$B$7:$B$968,0)))</f>
        <v/>
      </c>
      <c r="W28" s="455" t="str">
        <f t="array" ref="W28">IF($B28="","",INDEX('All CCC'!W$7:W$968,MATCH(WatchList!$B28,'All CCC'!$B$7:$B$968,0)))</f>
        <v/>
      </c>
      <c r="X28" s="455" t="str">
        <f t="array" ref="X28">IF($B28="","",INDEX('All CCC'!X$7:X$968,MATCH(WatchList!$B28,'All CCC'!$B$7:$B$968,0)))</f>
        <v/>
      </c>
      <c r="Y28" s="455" t="str">
        <f t="array" ref="Y28">IF($B28="","",INDEX('All CCC'!Y$7:Y$968,MATCH(WatchList!$B28,'All CCC'!$B$7:$B$968,0)))</f>
        <v/>
      </c>
      <c r="Z28" s="455" t="str">
        <f t="array" ref="Z28">IF($B28="","",INDEX('All CCC'!Z$7:Z$968,MATCH(WatchList!$B28,'All CCC'!$B$7:$B$968,0)))</f>
        <v/>
      </c>
      <c r="AA28" s="455" t="str">
        <f t="array" ref="AA28">IF($B28="","",INDEX('All CCC'!AA$7:AA$968,MATCH(WatchList!$B28,'All CCC'!$B$7:$B$968,0)))</f>
        <v/>
      </c>
      <c r="AB28" s="455" t="str">
        <f t="array" ref="AB28">IF($B28="","",INDEX('All CCC'!AB$7:AB$968,MATCH(WatchList!$B28,'All CCC'!$B$7:$B$968,0)))</f>
        <v/>
      </c>
      <c r="AC28" s="455" t="str">
        <f t="array" ref="AC28">IF($B28="","",INDEX('All CCC'!AC$7:AC$968,MATCH(WatchList!$B28,'All CCC'!$B$7:$B$968,0)))</f>
        <v/>
      </c>
      <c r="AD28" s="455" t="str">
        <f t="array" ref="AD28">IF($B28="","",INDEX('All CCC'!AD$7:AD$968,MATCH(WatchList!$B28,'All CCC'!$B$7:$B$968,0)))</f>
        <v/>
      </c>
      <c r="AE28" s="455" t="str">
        <f t="array" ref="AE28">IF($B28="","",INDEX('All CCC'!AE$7:AE$968,MATCH(WatchList!$B28,'All CCC'!$B$7:$B$968,0)))</f>
        <v/>
      </c>
      <c r="AF28" s="455" t="str">
        <f t="array" ref="AF28">IF($B28="","",INDEX('All CCC'!AF$7:AF$968,MATCH(WatchList!$B28,'All CCC'!$B$7:$B$968,0)))</f>
        <v/>
      </c>
      <c r="AG28" s="455" t="str">
        <f t="array" ref="AG28">IF($B28="","",INDEX('All CCC'!AG$7:AG$968,MATCH(WatchList!$B28,'All CCC'!$B$7:$B$968,0)))</f>
        <v/>
      </c>
      <c r="AH28" s="455" t="str">
        <f t="array" ref="AH28">IF($B28="","",INDEX('All CCC'!AH$7:AH$968,MATCH(WatchList!$B28,'All CCC'!$B$7:$B$968,0)))</f>
        <v/>
      </c>
      <c r="AI28" s="455" t="str">
        <f t="array" ref="AI28">IF($B28="","",INDEX('All CCC'!AI$7:AI$968,MATCH(WatchList!$B28,'All CCC'!$B$7:$B$968,0)))</f>
        <v/>
      </c>
      <c r="AJ28" s="455" t="str">
        <f t="array" ref="AJ28">IF($B28="","",INDEX('All CCC'!AJ$7:AJ$968,MATCH(WatchList!$B28,'All CCC'!$B$7:$B$968,0)))</f>
        <v/>
      </c>
      <c r="AK28" s="455" t="str">
        <f t="array" ref="AK28">IF($B28="","",INDEX('All CCC'!AK$7:AK$968,MATCH(WatchList!$B28,'All CCC'!$B$7:$B$968,0)))</f>
        <v/>
      </c>
      <c r="AL28" s="455" t="str">
        <f t="array" ref="AL28">IF($B28="","",INDEX('All CCC'!AL$7:AL$968,MATCH(WatchList!$B28,'All CCC'!$B$7:$B$968,0)))</f>
        <v/>
      </c>
      <c r="AM28" s="455" t="str">
        <f t="array" ref="AM28">IF($B28="","",INDEX('All CCC'!AM$7:AM$968,MATCH(WatchList!$B28,'All CCC'!$B$7:$B$968,0)))</f>
        <v/>
      </c>
      <c r="AN28" s="455" t="str">
        <f t="array" ref="AN28">IF($B28="","",INDEX('All CCC'!AN$7:AN$968,MATCH(WatchList!$B28,'All CCC'!$B$7:$B$968,0)))</f>
        <v/>
      </c>
      <c r="AO28" s="455" t="str">
        <f t="array" ref="AO28">IF($B28="","",INDEX('All CCC'!AO$7:AO$968,MATCH(WatchList!$B28,'All CCC'!$B$7:$B$968,0)))</f>
        <v/>
      </c>
      <c r="AP28" s="455" t="str">
        <f t="array" ref="AP28">IF($B28="","",INDEX('All CCC'!AP$7:AP$968,MATCH(WatchList!$B28,'All CCC'!$B$7:$B$968,0)))</f>
        <v/>
      </c>
      <c r="AQ28" s="455" t="str">
        <f t="array" ref="AQ28">IF($B28="","",INDEX('All CCC'!AQ$7:AQ$968,MATCH(WatchList!$B28,'All CCC'!$B$7:$B$968,0)))</f>
        <v/>
      </c>
      <c r="AR28" s="455" t="str">
        <f t="array" ref="AR28">IF($B28="","",INDEX('All CCC'!AR$7:AR$968,MATCH(WatchList!$B28,'All CCC'!$B$7:$B$968,0)))</f>
        <v/>
      </c>
      <c r="AS28" s="455" t="str">
        <f t="array" ref="AS28">IF($B28="","",INDEX('All CCC'!AS$7:AS$968,MATCH(WatchList!$B28,'All CCC'!$B$7:$B$968,0)))</f>
        <v/>
      </c>
      <c r="AT28" s="455" t="str">
        <f t="array" ref="AT28">IF($B28="","",INDEX('All CCC'!AT$7:AT$968,MATCH(WatchList!$B28,'All CCC'!$B$7:$B$968,0)))</f>
        <v/>
      </c>
      <c r="AU28" s="455" t="str">
        <f t="array" ref="AU28">IF($B28="","",INDEX('All CCC'!AU$7:AU$968,MATCH(WatchList!$B28,'All CCC'!$B$7:$B$968,0)))</f>
        <v/>
      </c>
      <c r="AV28" s="455" t="str">
        <f t="array" ref="AV28">IF($B28="","",INDEX('All CCC'!AV$7:AV$968,MATCH(WatchList!$B28,'All CCC'!$B$7:$B$968,0)))</f>
        <v/>
      </c>
      <c r="AW28" s="455" t="str">
        <f t="array" ref="AW28">IF($B28="","",INDEX('All CCC'!AW$7:AW$968,MATCH(WatchList!$B28,'All CCC'!$B$7:$B$968,0)))</f>
        <v/>
      </c>
      <c r="AX28" s="455" t="str">
        <f t="array" ref="AX28">IF($B28="","",INDEX('All CCC'!AX$7:AX$968,MATCH(WatchList!$B28,'All CCC'!$B$7:$B$968,0)))</f>
        <v/>
      </c>
      <c r="AY28" s="455" t="str">
        <f t="array" ref="AY28">IF($B28="","",INDEX('All CCC'!AY$7:AY$968,MATCH(WatchList!$B28,'All CCC'!$B$7:$B$968,0)))</f>
        <v/>
      </c>
      <c r="AZ28" s="455" t="str">
        <f t="array" ref="AZ28">IF($B28="","",INDEX('All CCC'!AZ$7:AZ$968,MATCH(WatchList!$B28,'All CCC'!$B$7:$B$968,0)))</f>
        <v/>
      </c>
      <c r="BA28" s="455" t="str">
        <f t="array" ref="BA28">IF($B28="","",INDEX('All CCC'!BA$7:BA$968,MATCH(WatchList!$B28,'All CCC'!$B$7:$B$968,0)))</f>
        <v/>
      </c>
      <c r="BB28" s="455" t="str">
        <f t="array" ref="BB28">IF($B28="","",INDEX('All CCC'!BB$7:BB$968,MATCH(WatchList!$B28,'All CCC'!$B$7:$B$968,0)))</f>
        <v/>
      </c>
      <c r="BC28" s="455" t="str">
        <f t="array" ref="BC28">IF($B28="","",INDEX('All CCC'!BC$7:BC$968,MATCH(WatchList!$B28,'All CCC'!$B$7:$B$968,0)))</f>
        <v/>
      </c>
      <c r="BD28" s="455" t="str">
        <f t="array" ref="BD28">IF($B28="","",INDEX('All CCC'!BD$7:BD$968,MATCH(WatchList!$B28,'All CCC'!$B$7:$B$968,0)))</f>
        <v/>
      </c>
      <c r="BE28" s="455" t="str">
        <f t="array" ref="BE28">IF($B28="","",INDEX('All CCC'!BE$7:BE$968,MATCH(WatchList!$B28,'All CCC'!$B$7:$B$968,0)))</f>
        <v/>
      </c>
      <c r="BF28" s="455" t="str">
        <f t="array" ref="BF28">IF($B28="","",INDEX('All CCC'!BF$7:BF$968,MATCH(WatchList!$B28,'All CCC'!$B$7:$B$968,0)))</f>
        <v/>
      </c>
      <c r="BG28" s="455" t="str">
        <f t="array" ref="BG28">IF($B28="","",INDEX('All CCC'!BG$7:BG$968,MATCH(WatchList!$B28,'All CCC'!$B$7:$B$968,0)))</f>
        <v/>
      </c>
    </row>
    <row r="29" ht="12.75" customHeight="1">
      <c r="A29" s="454" t="str">
        <f t="array" ref="A29">IF($B29="","",INDEX('All CCC'!A$7:A$968,MATCH(WatchList!$B29,'All CCC'!$B$7:$B$968,0)))</f>
        <v/>
      </c>
      <c r="B29" s="232"/>
      <c r="C29" s="455" t="str">
        <f t="array" ref="C29">IF($B29="","",INDEX('All CCC'!C$7:C$968,MATCH(WatchList!$B29,'All CCC'!$B$7:$B$968,0)))</f>
        <v/>
      </c>
      <c r="D29" s="455" t="str">
        <f t="array" ref="D29">IF($B29="","",INDEX('All CCC'!D$7:D$968,MATCH(WatchList!$B29,'All CCC'!$B$7:$B$968,0)))</f>
        <v/>
      </c>
      <c r="E29" s="455" t="str">
        <f t="array" ref="E29">IF($B29="","",INDEX('All CCC'!E$7:E$968,MATCH(WatchList!$B29,'All CCC'!$B$7:$B$968,0)))</f>
        <v/>
      </c>
      <c r="F29" s="455" t="str">
        <f t="array" ref="F29">IF($B29="","",INDEX('All CCC'!F$7:F$968,MATCH(WatchList!$B29,'All CCC'!$B$7:$B$968,0)))</f>
        <v/>
      </c>
      <c r="G29" s="455" t="str">
        <f t="array" ref="G29">IF($B29="","",INDEX('All CCC'!G$7:G$968,MATCH(WatchList!$B29,'All CCC'!$B$7:$B$968,0)))</f>
        <v/>
      </c>
      <c r="H29" s="455" t="str">
        <f t="array" ref="H29">IF($B29="","",INDEX('All CCC'!H$7:H$968,MATCH(WatchList!$B29,'All CCC'!$B$7:$B$968,0)))</f>
        <v/>
      </c>
      <c r="I29" s="455" t="str">
        <f t="array" ref="I29">IF($B29="","",INDEX('All CCC'!I$7:I$968,MATCH(WatchList!$B29,'All CCC'!$B$7:$B$968,0)))</f>
        <v/>
      </c>
      <c r="J29" s="455" t="str">
        <f t="array" ref="J29">IF($B29="","",INDEX('All CCC'!J$7:J$968,MATCH(WatchList!$B29,'All CCC'!$B$7:$B$968,0)))</f>
        <v/>
      </c>
      <c r="K29" s="455" t="str">
        <f t="array" ref="K29">IF($B29="","",INDEX('All CCC'!K$7:K$968,MATCH(WatchList!$B29,'All CCC'!$B$7:$B$968,0)))</f>
        <v/>
      </c>
      <c r="L29" s="455" t="str">
        <f t="array" ref="L29">IF($B29="","",INDEX('All CCC'!L$7:L$968,MATCH(WatchList!$B29,'All CCC'!$B$7:$B$968,0)))</f>
        <v/>
      </c>
      <c r="M29" s="455" t="str">
        <f t="array" ref="M29">IF($B29="","",INDEX('All CCC'!M$7:M$968,MATCH(WatchList!$B29,'All CCC'!$B$7:$B$968,0)))</f>
        <v/>
      </c>
      <c r="N29" s="455" t="str">
        <f t="array" ref="N29">IF($B29="","",INDEX('All CCC'!N$7:N$968,MATCH(WatchList!$B29,'All CCC'!$B$7:$B$968,0)))</f>
        <v/>
      </c>
      <c r="O29" s="455" t="str">
        <f t="array" ref="O29">IF($B29="","",INDEX('All CCC'!O$7:O$968,MATCH(WatchList!$B29,'All CCC'!$B$7:$B$968,0)))</f>
        <v/>
      </c>
      <c r="P29" s="459" t="str">
        <f t="array" ref="P29">IF($B29="","",INDEX('All CCC'!P$7:P$968,MATCH(WatchList!$B29,'All CCC'!$B$7:$B$968,0)))</f>
        <v/>
      </c>
      <c r="Q29" s="459" t="str">
        <f t="array" ref="Q29">IF($B29="","",INDEX('All CCC'!Q$7:Q$968,MATCH(WatchList!$B29,'All CCC'!$B$7:$B$968,0)))</f>
        <v/>
      </c>
      <c r="R29" s="455" t="str">
        <f t="array" ref="R29">IF($B29="","",INDEX('All CCC'!R$7:R$968,MATCH(WatchList!$B29,'All CCC'!$B$7:$B$968,0)))</f>
        <v/>
      </c>
      <c r="S29" s="455" t="str">
        <f t="array" ref="S29">IF($B29="","",INDEX('All CCC'!S$7:S$968,MATCH(WatchList!$B29,'All CCC'!$B$7:$B$968,0)))</f>
        <v/>
      </c>
      <c r="T29" s="455" t="str">
        <f t="array" ref="T29">IF($B29="","",INDEX('All CCC'!T$7:T$968,MATCH(WatchList!$B29,'All CCC'!$B$7:$B$968,0)))</f>
        <v/>
      </c>
      <c r="U29" s="455" t="str">
        <f t="array" ref="U29">IF($B29="","",INDEX('All CCC'!U$7:U$968,MATCH(WatchList!$B29,'All CCC'!$B$7:$B$968,0)))</f>
        <v/>
      </c>
      <c r="V29" s="455" t="str">
        <f t="array" ref="V29">IF($B29="","",INDEX('All CCC'!V$7:V$968,MATCH(WatchList!$B29,'All CCC'!$B$7:$B$968,0)))</f>
        <v/>
      </c>
      <c r="W29" s="455" t="str">
        <f t="array" ref="W29">IF($B29="","",INDEX('All CCC'!W$7:W$968,MATCH(WatchList!$B29,'All CCC'!$B$7:$B$968,0)))</f>
        <v/>
      </c>
      <c r="X29" s="455" t="str">
        <f t="array" ref="X29">IF($B29="","",INDEX('All CCC'!X$7:X$968,MATCH(WatchList!$B29,'All CCC'!$B$7:$B$968,0)))</f>
        <v/>
      </c>
      <c r="Y29" s="455" t="str">
        <f t="array" ref="Y29">IF($B29="","",INDEX('All CCC'!Y$7:Y$968,MATCH(WatchList!$B29,'All CCC'!$B$7:$B$968,0)))</f>
        <v/>
      </c>
      <c r="Z29" s="455" t="str">
        <f t="array" ref="Z29">IF($B29="","",INDEX('All CCC'!Z$7:Z$968,MATCH(WatchList!$B29,'All CCC'!$B$7:$B$968,0)))</f>
        <v/>
      </c>
      <c r="AA29" s="455" t="str">
        <f t="array" ref="AA29">IF($B29="","",INDEX('All CCC'!AA$7:AA$968,MATCH(WatchList!$B29,'All CCC'!$B$7:$B$968,0)))</f>
        <v/>
      </c>
      <c r="AB29" s="455" t="str">
        <f t="array" ref="AB29">IF($B29="","",INDEX('All CCC'!AB$7:AB$968,MATCH(WatchList!$B29,'All CCC'!$B$7:$B$968,0)))</f>
        <v/>
      </c>
      <c r="AC29" s="455" t="str">
        <f t="array" ref="AC29">IF($B29="","",INDEX('All CCC'!AC$7:AC$968,MATCH(WatchList!$B29,'All CCC'!$B$7:$B$968,0)))</f>
        <v/>
      </c>
      <c r="AD29" s="455" t="str">
        <f t="array" ref="AD29">IF($B29="","",INDEX('All CCC'!AD$7:AD$968,MATCH(WatchList!$B29,'All CCC'!$B$7:$B$968,0)))</f>
        <v/>
      </c>
      <c r="AE29" s="455" t="str">
        <f t="array" ref="AE29">IF($B29="","",INDEX('All CCC'!AE$7:AE$968,MATCH(WatchList!$B29,'All CCC'!$B$7:$B$968,0)))</f>
        <v/>
      </c>
      <c r="AF29" s="455" t="str">
        <f t="array" ref="AF29">IF($B29="","",INDEX('All CCC'!AF$7:AF$968,MATCH(WatchList!$B29,'All CCC'!$B$7:$B$968,0)))</f>
        <v/>
      </c>
      <c r="AG29" s="455" t="str">
        <f t="array" ref="AG29">IF($B29="","",INDEX('All CCC'!AG$7:AG$968,MATCH(WatchList!$B29,'All CCC'!$B$7:$B$968,0)))</f>
        <v/>
      </c>
      <c r="AH29" s="455" t="str">
        <f t="array" ref="AH29">IF($B29="","",INDEX('All CCC'!AH$7:AH$968,MATCH(WatchList!$B29,'All CCC'!$B$7:$B$968,0)))</f>
        <v/>
      </c>
      <c r="AI29" s="455" t="str">
        <f t="array" ref="AI29">IF($B29="","",INDEX('All CCC'!AI$7:AI$968,MATCH(WatchList!$B29,'All CCC'!$B$7:$B$968,0)))</f>
        <v/>
      </c>
      <c r="AJ29" s="455" t="str">
        <f t="array" ref="AJ29">IF($B29="","",INDEX('All CCC'!AJ$7:AJ$968,MATCH(WatchList!$B29,'All CCC'!$B$7:$B$968,0)))</f>
        <v/>
      </c>
      <c r="AK29" s="455" t="str">
        <f t="array" ref="AK29">IF($B29="","",INDEX('All CCC'!AK$7:AK$968,MATCH(WatchList!$B29,'All CCC'!$B$7:$B$968,0)))</f>
        <v/>
      </c>
      <c r="AL29" s="455" t="str">
        <f t="array" ref="AL29">IF($B29="","",INDEX('All CCC'!AL$7:AL$968,MATCH(WatchList!$B29,'All CCC'!$B$7:$B$968,0)))</f>
        <v/>
      </c>
      <c r="AM29" s="455" t="str">
        <f t="array" ref="AM29">IF($B29="","",INDEX('All CCC'!AM$7:AM$968,MATCH(WatchList!$B29,'All CCC'!$B$7:$B$968,0)))</f>
        <v/>
      </c>
      <c r="AN29" s="455" t="str">
        <f t="array" ref="AN29">IF($B29="","",INDEX('All CCC'!AN$7:AN$968,MATCH(WatchList!$B29,'All CCC'!$B$7:$B$968,0)))</f>
        <v/>
      </c>
      <c r="AO29" s="455" t="str">
        <f t="array" ref="AO29">IF($B29="","",INDEX('All CCC'!AO$7:AO$968,MATCH(WatchList!$B29,'All CCC'!$B$7:$B$968,0)))</f>
        <v/>
      </c>
      <c r="AP29" s="455" t="str">
        <f t="array" ref="AP29">IF($B29="","",INDEX('All CCC'!AP$7:AP$968,MATCH(WatchList!$B29,'All CCC'!$B$7:$B$968,0)))</f>
        <v/>
      </c>
      <c r="AQ29" s="455" t="str">
        <f t="array" ref="AQ29">IF($B29="","",INDEX('All CCC'!AQ$7:AQ$968,MATCH(WatchList!$B29,'All CCC'!$B$7:$B$968,0)))</f>
        <v/>
      </c>
      <c r="AR29" s="455" t="str">
        <f t="array" ref="AR29">IF($B29="","",INDEX('All CCC'!AR$7:AR$968,MATCH(WatchList!$B29,'All CCC'!$B$7:$B$968,0)))</f>
        <v/>
      </c>
      <c r="AS29" s="455" t="str">
        <f t="array" ref="AS29">IF($B29="","",INDEX('All CCC'!AS$7:AS$968,MATCH(WatchList!$B29,'All CCC'!$B$7:$B$968,0)))</f>
        <v/>
      </c>
      <c r="AT29" s="455" t="str">
        <f t="array" ref="AT29">IF($B29="","",INDEX('All CCC'!AT$7:AT$968,MATCH(WatchList!$B29,'All CCC'!$B$7:$B$968,0)))</f>
        <v/>
      </c>
      <c r="AU29" s="455" t="str">
        <f t="array" ref="AU29">IF($B29="","",INDEX('All CCC'!AU$7:AU$968,MATCH(WatchList!$B29,'All CCC'!$B$7:$B$968,0)))</f>
        <v/>
      </c>
      <c r="AV29" s="455" t="str">
        <f t="array" ref="AV29">IF($B29="","",INDEX('All CCC'!AV$7:AV$968,MATCH(WatchList!$B29,'All CCC'!$B$7:$B$968,0)))</f>
        <v/>
      </c>
      <c r="AW29" s="455" t="str">
        <f t="array" ref="AW29">IF($B29="","",INDEX('All CCC'!AW$7:AW$968,MATCH(WatchList!$B29,'All CCC'!$B$7:$B$968,0)))</f>
        <v/>
      </c>
      <c r="AX29" s="455" t="str">
        <f t="array" ref="AX29">IF($B29="","",INDEX('All CCC'!AX$7:AX$968,MATCH(WatchList!$B29,'All CCC'!$B$7:$B$968,0)))</f>
        <v/>
      </c>
      <c r="AY29" s="455" t="str">
        <f t="array" ref="AY29">IF($B29="","",INDEX('All CCC'!AY$7:AY$968,MATCH(WatchList!$B29,'All CCC'!$B$7:$B$968,0)))</f>
        <v/>
      </c>
      <c r="AZ29" s="455" t="str">
        <f t="array" ref="AZ29">IF($B29="","",INDEX('All CCC'!AZ$7:AZ$968,MATCH(WatchList!$B29,'All CCC'!$B$7:$B$968,0)))</f>
        <v/>
      </c>
      <c r="BA29" s="455" t="str">
        <f t="array" ref="BA29">IF($B29="","",INDEX('All CCC'!BA$7:BA$968,MATCH(WatchList!$B29,'All CCC'!$B$7:$B$968,0)))</f>
        <v/>
      </c>
      <c r="BB29" s="455" t="str">
        <f t="array" ref="BB29">IF($B29="","",INDEX('All CCC'!BB$7:BB$968,MATCH(WatchList!$B29,'All CCC'!$B$7:$B$968,0)))</f>
        <v/>
      </c>
      <c r="BC29" s="455" t="str">
        <f t="array" ref="BC29">IF($B29="","",INDEX('All CCC'!BC$7:BC$968,MATCH(WatchList!$B29,'All CCC'!$B$7:$B$968,0)))</f>
        <v/>
      </c>
      <c r="BD29" s="455" t="str">
        <f t="array" ref="BD29">IF($B29="","",INDEX('All CCC'!BD$7:BD$968,MATCH(WatchList!$B29,'All CCC'!$B$7:$B$968,0)))</f>
        <v/>
      </c>
      <c r="BE29" s="455" t="str">
        <f t="array" ref="BE29">IF($B29="","",INDEX('All CCC'!BE$7:BE$968,MATCH(WatchList!$B29,'All CCC'!$B$7:$B$968,0)))</f>
        <v/>
      </c>
      <c r="BF29" s="455" t="str">
        <f t="array" ref="BF29">IF($B29="","",INDEX('All CCC'!BF$7:BF$968,MATCH(WatchList!$B29,'All CCC'!$B$7:$B$968,0)))</f>
        <v/>
      </c>
      <c r="BG29" s="455" t="str">
        <f t="array" ref="BG29">IF($B29="","",INDEX('All CCC'!BG$7:BG$968,MATCH(WatchList!$B29,'All CCC'!$B$7:$B$968,0)))</f>
        <v/>
      </c>
    </row>
    <row r="30" ht="12.75" customHeight="1">
      <c r="A30" s="454" t="str">
        <f t="array" ref="A30">IF($B30="","",INDEX('All CCC'!A$7:A$968,MATCH(WatchList!$B30,'All CCC'!$B$7:$B$968,0)))</f>
        <v/>
      </c>
      <c r="B30" s="232"/>
      <c r="C30" s="455" t="str">
        <f t="array" ref="C30">IF($B30="","",INDEX('All CCC'!C$7:C$968,MATCH(WatchList!$B30,'All CCC'!$B$7:$B$968,0)))</f>
        <v/>
      </c>
      <c r="D30" s="455" t="str">
        <f t="array" ref="D30">IF($B30="","",INDEX('All CCC'!D$7:D$968,MATCH(WatchList!$B30,'All CCC'!$B$7:$B$968,0)))</f>
        <v/>
      </c>
      <c r="E30" s="455" t="str">
        <f t="array" ref="E30">IF($B30="","",INDEX('All CCC'!E$7:E$968,MATCH(WatchList!$B30,'All CCC'!$B$7:$B$968,0)))</f>
        <v/>
      </c>
      <c r="F30" s="455" t="str">
        <f t="array" ref="F30">IF($B30="","",INDEX('All CCC'!F$7:F$968,MATCH(WatchList!$B30,'All CCC'!$B$7:$B$968,0)))</f>
        <v/>
      </c>
      <c r="G30" s="455" t="str">
        <f t="array" ref="G30">IF($B30="","",INDEX('All CCC'!G$7:G$968,MATCH(WatchList!$B30,'All CCC'!$B$7:$B$968,0)))</f>
        <v/>
      </c>
      <c r="H30" s="455" t="str">
        <f t="array" ref="H30">IF($B30="","",INDEX('All CCC'!H$7:H$968,MATCH(WatchList!$B30,'All CCC'!$B$7:$B$968,0)))</f>
        <v/>
      </c>
      <c r="I30" s="455" t="str">
        <f t="array" ref="I30">IF($B30="","",INDEX('All CCC'!I$7:I$968,MATCH(WatchList!$B30,'All CCC'!$B$7:$B$968,0)))</f>
        <v/>
      </c>
      <c r="J30" s="455" t="str">
        <f t="array" ref="J30">IF($B30="","",INDEX('All CCC'!J$7:J$968,MATCH(WatchList!$B30,'All CCC'!$B$7:$B$968,0)))</f>
        <v/>
      </c>
      <c r="K30" s="455" t="str">
        <f t="array" ref="K30">IF($B30="","",INDEX('All CCC'!K$7:K$968,MATCH(WatchList!$B30,'All CCC'!$B$7:$B$968,0)))</f>
        <v/>
      </c>
      <c r="L30" s="455" t="str">
        <f t="array" ref="L30">IF($B30="","",INDEX('All CCC'!L$7:L$968,MATCH(WatchList!$B30,'All CCC'!$B$7:$B$968,0)))</f>
        <v/>
      </c>
      <c r="M30" s="455" t="str">
        <f t="array" ref="M30">IF($B30="","",INDEX('All CCC'!M$7:M$968,MATCH(WatchList!$B30,'All CCC'!$B$7:$B$968,0)))</f>
        <v/>
      </c>
      <c r="N30" s="455" t="str">
        <f t="array" ref="N30">IF($B30="","",INDEX('All CCC'!N$7:N$968,MATCH(WatchList!$B30,'All CCC'!$B$7:$B$968,0)))</f>
        <v/>
      </c>
      <c r="O30" s="455" t="str">
        <f t="array" ref="O30">IF($B30="","",INDEX('All CCC'!O$7:O$968,MATCH(WatchList!$B30,'All CCC'!$B$7:$B$968,0)))</f>
        <v/>
      </c>
      <c r="P30" s="459" t="str">
        <f t="array" ref="P30">IF($B30="","",INDEX('All CCC'!P$7:P$968,MATCH(WatchList!$B30,'All CCC'!$B$7:$B$968,0)))</f>
        <v/>
      </c>
      <c r="Q30" s="459" t="str">
        <f t="array" ref="Q30">IF($B30="","",INDEX('All CCC'!Q$7:Q$968,MATCH(WatchList!$B30,'All CCC'!$B$7:$B$968,0)))</f>
        <v/>
      </c>
      <c r="R30" s="455" t="str">
        <f t="array" ref="R30">IF($B30="","",INDEX('All CCC'!R$7:R$968,MATCH(WatchList!$B30,'All CCC'!$B$7:$B$968,0)))</f>
        <v/>
      </c>
      <c r="S30" s="455" t="str">
        <f t="array" ref="S30">IF($B30="","",INDEX('All CCC'!S$7:S$968,MATCH(WatchList!$B30,'All CCC'!$B$7:$B$968,0)))</f>
        <v/>
      </c>
      <c r="T30" s="455" t="str">
        <f t="array" ref="T30">IF($B30="","",INDEX('All CCC'!T$7:T$968,MATCH(WatchList!$B30,'All CCC'!$B$7:$B$968,0)))</f>
        <v/>
      </c>
      <c r="U30" s="455" t="str">
        <f t="array" ref="U30">IF($B30="","",INDEX('All CCC'!U$7:U$968,MATCH(WatchList!$B30,'All CCC'!$B$7:$B$968,0)))</f>
        <v/>
      </c>
      <c r="V30" s="455" t="str">
        <f t="array" ref="V30">IF($B30="","",INDEX('All CCC'!V$7:V$968,MATCH(WatchList!$B30,'All CCC'!$B$7:$B$968,0)))</f>
        <v/>
      </c>
      <c r="W30" s="455" t="str">
        <f t="array" ref="W30">IF($B30="","",INDEX('All CCC'!W$7:W$968,MATCH(WatchList!$B30,'All CCC'!$B$7:$B$968,0)))</f>
        <v/>
      </c>
      <c r="X30" s="455" t="str">
        <f t="array" ref="X30">IF($B30="","",INDEX('All CCC'!X$7:X$968,MATCH(WatchList!$B30,'All CCC'!$B$7:$B$968,0)))</f>
        <v/>
      </c>
      <c r="Y30" s="455" t="str">
        <f t="array" ref="Y30">IF($B30="","",INDEX('All CCC'!Y$7:Y$968,MATCH(WatchList!$B30,'All CCC'!$B$7:$B$968,0)))</f>
        <v/>
      </c>
      <c r="Z30" s="455" t="str">
        <f t="array" ref="Z30">IF($B30="","",INDEX('All CCC'!Z$7:Z$968,MATCH(WatchList!$B30,'All CCC'!$B$7:$B$968,0)))</f>
        <v/>
      </c>
      <c r="AA30" s="455" t="str">
        <f t="array" ref="AA30">IF($B30="","",INDEX('All CCC'!AA$7:AA$968,MATCH(WatchList!$B30,'All CCC'!$B$7:$B$968,0)))</f>
        <v/>
      </c>
      <c r="AB30" s="455" t="str">
        <f t="array" ref="AB30">IF($B30="","",INDEX('All CCC'!AB$7:AB$968,MATCH(WatchList!$B30,'All CCC'!$B$7:$B$968,0)))</f>
        <v/>
      </c>
      <c r="AC30" s="455" t="str">
        <f t="array" ref="AC30">IF($B30="","",INDEX('All CCC'!AC$7:AC$968,MATCH(WatchList!$B30,'All CCC'!$B$7:$B$968,0)))</f>
        <v/>
      </c>
      <c r="AD30" s="455" t="str">
        <f t="array" ref="AD30">IF($B30="","",INDEX('All CCC'!AD$7:AD$968,MATCH(WatchList!$B30,'All CCC'!$B$7:$B$968,0)))</f>
        <v/>
      </c>
      <c r="AE30" s="455" t="str">
        <f t="array" ref="AE30">IF($B30="","",INDEX('All CCC'!AE$7:AE$968,MATCH(WatchList!$B30,'All CCC'!$B$7:$B$968,0)))</f>
        <v/>
      </c>
      <c r="AF30" s="455" t="str">
        <f t="array" ref="AF30">IF($B30="","",INDEX('All CCC'!AF$7:AF$968,MATCH(WatchList!$B30,'All CCC'!$B$7:$B$968,0)))</f>
        <v/>
      </c>
      <c r="AG30" s="455" t="str">
        <f t="array" ref="AG30">IF($B30="","",INDEX('All CCC'!AG$7:AG$968,MATCH(WatchList!$B30,'All CCC'!$B$7:$B$968,0)))</f>
        <v/>
      </c>
      <c r="AH30" s="455" t="str">
        <f t="array" ref="AH30">IF($B30="","",INDEX('All CCC'!AH$7:AH$968,MATCH(WatchList!$B30,'All CCC'!$B$7:$B$968,0)))</f>
        <v/>
      </c>
      <c r="AI30" s="455" t="str">
        <f t="array" ref="AI30">IF($B30="","",INDEX('All CCC'!AI$7:AI$968,MATCH(WatchList!$B30,'All CCC'!$B$7:$B$968,0)))</f>
        <v/>
      </c>
      <c r="AJ30" s="455" t="str">
        <f t="array" ref="AJ30">IF($B30="","",INDEX('All CCC'!AJ$7:AJ$968,MATCH(WatchList!$B30,'All CCC'!$B$7:$B$968,0)))</f>
        <v/>
      </c>
      <c r="AK30" s="455" t="str">
        <f t="array" ref="AK30">IF($B30="","",INDEX('All CCC'!AK$7:AK$968,MATCH(WatchList!$B30,'All CCC'!$B$7:$B$968,0)))</f>
        <v/>
      </c>
      <c r="AL30" s="455" t="str">
        <f t="array" ref="AL30">IF($B30="","",INDEX('All CCC'!AL$7:AL$968,MATCH(WatchList!$B30,'All CCC'!$B$7:$B$968,0)))</f>
        <v/>
      </c>
      <c r="AM30" s="455" t="str">
        <f t="array" ref="AM30">IF($B30="","",INDEX('All CCC'!AM$7:AM$968,MATCH(WatchList!$B30,'All CCC'!$B$7:$B$968,0)))</f>
        <v/>
      </c>
      <c r="AN30" s="455" t="str">
        <f t="array" ref="AN30">IF($B30="","",INDEX('All CCC'!AN$7:AN$968,MATCH(WatchList!$B30,'All CCC'!$B$7:$B$968,0)))</f>
        <v/>
      </c>
      <c r="AO30" s="455" t="str">
        <f t="array" ref="AO30">IF($B30="","",INDEX('All CCC'!AO$7:AO$968,MATCH(WatchList!$B30,'All CCC'!$B$7:$B$968,0)))</f>
        <v/>
      </c>
      <c r="AP30" s="455" t="str">
        <f t="array" ref="AP30">IF($B30="","",INDEX('All CCC'!AP$7:AP$968,MATCH(WatchList!$B30,'All CCC'!$B$7:$B$968,0)))</f>
        <v/>
      </c>
      <c r="AQ30" s="455" t="str">
        <f t="array" ref="AQ30">IF($B30="","",INDEX('All CCC'!AQ$7:AQ$968,MATCH(WatchList!$B30,'All CCC'!$B$7:$B$968,0)))</f>
        <v/>
      </c>
      <c r="AR30" s="455" t="str">
        <f t="array" ref="AR30">IF($B30="","",INDEX('All CCC'!AR$7:AR$968,MATCH(WatchList!$B30,'All CCC'!$B$7:$B$968,0)))</f>
        <v/>
      </c>
      <c r="AS30" s="455" t="str">
        <f t="array" ref="AS30">IF($B30="","",INDEX('All CCC'!AS$7:AS$968,MATCH(WatchList!$B30,'All CCC'!$B$7:$B$968,0)))</f>
        <v/>
      </c>
      <c r="AT30" s="455" t="str">
        <f t="array" ref="AT30">IF($B30="","",INDEX('All CCC'!AT$7:AT$968,MATCH(WatchList!$B30,'All CCC'!$B$7:$B$968,0)))</f>
        <v/>
      </c>
      <c r="AU30" s="455" t="str">
        <f t="array" ref="AU30">IF($B30="","",INDEX('All CCC'!AU$7:AU$968,MATCH(WatchList!$B30,'All CCC'!$B$7:$B$968,0)))</f>
        <v/>
      </c>
      <c r="AV30" s="455" t="str">
        <f t="array" ref="AV30">IF($B30="","",INDEX('All CCC'!AV$7:AV$968,MATCH(WatchList!$B30,'All CCC'!$B$7:$B$968,0)))</f>
        <v/>
      </c>
      <c r="AW30" s="455" t="str">
        <f t="array" ref="AW30">IF($B30="","",INDEX('All CCC'!AW$7:AW$968,MATCH(WatchList!$B30,'All CCC'!$B$7:$B$968,0)))</f>
        <v/>
      </c>
      <c r="AX30" s="455" t="str">
        <f t="array" ref="AX30">IF($B30="","",INDEX('All CCC'!AX$7:AX$968,MATCH(WatchList!$B30,'All CCC'!$B$7:$B$968,0)))</f>
        <v/>
      </c>
      <c r="AY30" s="455" t="str">
        <f t="array" ref="AY30">IF($B30="","",INDEX('All CCC'!AY$7:AY$968,MATCH(WatchList!$B30,'All CCC'!$B$7:$B$968,0)))</f>
        <v/>
      </c>
      <c r="AZ30" s="455" t="str">
        <f t="array" ref="AZ30">IF($B30="","",INDEX('All CCC'!AZ$7:AZ$968,MATCH(WatchList!$B30,'All CCC'!$B$7:$B$968,0)))</f>
        <v/>
      </c>
      <c r="BA30" s="455" t="str">
        <f t="array" ref="BA30">IF($B30="","",INDEX('All CCC'!BA$7:BA$968,MATCH(WatchList!$B30,'All CCC'!$B$7:$B$968,0)))</f>
        <v/>
      </c>
      <c r="BB30" s="455" t="str">
        <f t="array" ref="BB30">IF($B30="","",INDEX('All CCC'!BB$7:BB$968,MATCH(WatchList!$B30,'All CCC'!$B$7:$B$968,0)))</f>
        <v/>
      </c>
      <c r="BC30" s="455" t="str">
        <f t="array" ref="BC30">IF($B30="","",INDEX('All CCC'!BC$7:BC$968,MATCH(WatchList!$B30,'All CCC'!$B$7:$B$968,0)))</f>
        <v/>
      </c>
      <c r="BD30" s="455" t="str">
        <f t="array" ref="BD30">IF($B30="","",INDEX('All CCC'!BD$7:BD$968,MATCH(WatchList!$B30,'All CCC'!$B$7:$B$968,0)))</f>
        <v/>
      </c>
      <c r="BE30" s="455" t="str">
        <f t="array" ref="BE30">IF($B30="","",INDEX('All CCC'!BE$7:BE$968,MATCH(WatchList!$B30,'All CCC'!$B$7:$B$968,0)))</f>
        <v/>
      </c>
      <c r="BF30" s="455" t="str">
        <f t="array" ref="BF30">IF($B30="","",INDEX('All CCC'!BF$7:BF$968,MATCH(WatchList!$B30,'All CCC'!$B$7:$B$968,0)))</f>
        <v/>
      </c>
      <c r="BG30" s="455" t="str">
        <f t="array" ref="BG30">IF($B30="","",INDEX('All CCC'!BG$7:BG$968,MATCH(WatchList!$B30,'All CCC'!$B$7:$B$968,0)))</f>
        <v/>
      </c>
    </row>
    <row r="31" ht="12.75" customHeight="1">
      <c r="A31" s="454" t="str">
        <f t="array" ref="A31">IF($B31="","",INDEX('All CCC'!A$7:A$968,MATCH(WatchList!$B31,'All CCC'!$B$7:$B$968,0)))</f>
        <v/>
      </c>
      <c r="B31" s="232"/>
      <c r="C31" s="455" t="str">
        <f t="array" ref="C31">IF($B31="","",INDEX('All CCC'!C$7:C$968,MATCH(WatchList!$B31,'All CCC'!$B$7:$B$968,0)))</f>
        <v/>
      </c>
      <c r="D31" s="455" t="str">
        <f t="array" ref="D31">IF($B31="","",INDEX('All CCC'!D$7:D$968,MATCH(WatchList!$B31,'All CCC'!$B$7:$B$968,0)))</f>
        <v/>
      </c>
      <c r="E31" s="455" t="str">
        <f t="array" ref="E31">IF($B31="","",INDEX('All CCC'!E$7:E$968,MATCH(WatchList!$B31,'All CCC'!$B$7:$B$968,0)))</f>
        <v/>
      </c>
      <c r="F31" s="455" t="str">
        <f t="array" ref="F31">IF($B31="","",INDEX('All CCC'!F$7:F$968,MATCH(WatchList!$B31,'All CCC'!$B$7:$B$968,0)))</f>
        <v/>
      </c>
      <c r="G31" s="455" t="str">
        <f t="array" ref="G31">IF($B31="","",INDEX('All CCC'!G$7:G$968,MATCH(WatchList!$B31,'All CCC'!$B$7:$B$968,0)))</f>
        <v/>
      </c>
      <c r="H31" s="455" t="str">
        <f t="array" ref="H31">IF($B31="","",INDEX('All CCC'!H$7:H$968,MATCH(WatchList!$B31,'All CCC'!$B$7:$B$968,0)))</f>
        <v/>
      </c>
      <c r="I31" s="455" t="str">
        <f t="array" ref="I31">IF($B31="","",INDEX('All CCC'!I$7:I$968,MATCH(WatchList!$B31,'All CCC'!$B$7:$B$968,0)))</f>
        <v/>
      </c>
      <c r="J31" s="455" t="str">
        <f t="array" ref="J31">IF($B31="","",INDEX('All CCC'!J$7:J$968,MATCH(WatchList!$B31,'All CCC'!$B$7:$B$968,0)))</f>
        <v/>
      </c>
      <c r="K31" s="455" t="str">
        <f t="array" ref="K31">IF($B31="","",INDEX('All CCC'!K$7:K$968,MATCH(WatchList!$B31,'All CCC'!$B$7:$B$968,0)))</f>
        <v/>
      </c>
      <c r="L31" s="455" t="str">
        <f t="array" ref="L31">IF($B31="","",INDEX('All CCC'!L$7:L$968,MATCH(WatchList!$B31,'All CCC'!$B$7:$B$968,0)))</f>
        <v/>
      </c>
      <c r="M31" s="455" t="str">
        <f t="array" ref="M31">IF($B31="","",INDEX('All CCC'!M$7:M$968,MATCH(WatchList!$B31,'All CCC'!$B$7:$B$968,0)))</f>
        <v/>
      </c>
      <c r="N31" s="455" t="str">
        <f t="array" ref="N31">IF($B31="","",INDEX('All CCC'!N$7:N$968,MATCH(WatchList!$B31,'All CCC'!$B$7:$B$968,0)))</f>
        <v/>
      </c>
      <c r="O31" s="455" t="str">
        <f t="array" ref="O31">IF($B31="","",INDEX('All CCC'!O$7:O$968,MATCH(WatchList!$B31,'All CCC'!$B$7:$B$968,0)))</f>
        <v/>
      </c>
      <c r="P31" s="459" t="str">
        <f t="array" ref="P31">IF($B31="","",INDEX('All CCC'!P$7:P$968,MATCH(WatchList!$B31,'All CCC'!$B$7:$B$968,0)))</f>
        <v/>
      </c>
      <c r="Q31" s="459" t="str">
        <f t="array" ref="Q31">IF($B31="","",INDEX('All CCC'!Q$7:Q$968,MATCH(WatchList!$B31,'All CCC'!$B$7:$B$968,0)))</f>
        <v/>
      </c>
      <c r="R31" s="455" t="str">
        <f t="array" ref="R31">IF($B31="","",INDEX('All CCC'!R$7:R$968,MATCH(WatchList!$B31,'All CCC'!$B$7:$B$968,0)))</f>
        <v/>
      </c>
      <c r="S31" s="455" t="str">
        <f t="array" ref="S31">IF($B31="","",INDEX('All CCC'!S$7:S$968,MATCH(WatchList!$B31,'All CCC'!$B$7:$B$968,0)))</f>
        <v/>
      </c>
      <c r="T31" s="455" t="str">
        <f t="array" ref="T31">IF($B31="","",INDEX('All CCC'!T$7:T$968,MATCH(WatchList!$B31,'All CCC'!$B$7:$B$968,0)))</f>
        <v/>
      </c>
      <c r="U31" s="455" t="str">
        <f t="array" ref="U31">IF($B31="","",INDEX('All CCC'!U$7:U$968,MATCH(WatchList!$B31,'All CCC'!$B$7:$B$968,0)))</f>
        <v/>
      </c>
      <c r="V31" s="455" t="str">
        <f t="array" ref="V31">IF($B31="","",INDEX('All CCC'!V$7:V$968,MATCH(WatchList!$B31,'All CCC'!$B$7:$B$968,0)))</f>
        <v/>
      </c>
      <c r="W31" s="455" t="str">
        <f t="array" ref="W31">IF($B31="","",INDEX('All CCC'!W$7:W$968,MATCH(WatchList!$B31,'All CCC'!$B$7:$B$968,0)))</f>
        <v/>
      </c>
      <c r="X31" s="455" t="str">
        <f t="array" ref="X31">IF($B31="","",INDEX('All CCC'!X$7:X$968,MATCH(WatchList!$B31,'All CCC'!$B$7:$B$968,0)))</f>
        <v/>
      </c>
      <c r="Y31" s="455" t="str">
        <f t="array" ref="Y31">IF($B31="","",INDEX('All CCC'!Y$7:Y$968,MATCH(WatchList!$B31,'All CCC'!$B$7:$B$968,0)))</f>
        <v/>
      </c>
      <c r="Z31" s="455" t="str">
        <f t="array" ref="Z31">IF($B31="","",INDEX('All CCC'!Z$7:Z$968,MATCH(WatchList!$B31,'All CCC'!$B$7:$B$968,0)))</f>
        <v/>
      </c>
      <c r="AA31" s="455" t="str">
        <f t="array" ref="AA31">IF($B31="","",INDEX('All CCC'!AA$7:AA$968,MATCH(WatchList!$B31,'All CCC'!$B$7:$B$968,0)))</f>
        <v/>
      </c>
      <c r="AB31" s="455" t="str">
        <f t="array" ref="AB31">IF($B31="","",INDEX('All CCC'!AB$7:AB$968,MATCH(WatchList!$B31,'All CCC'!$B$7:$B$968,0)))</f>
        <v/>
      </c>
      <c r="AC31" s="455" t="str">
        <f t="array" ref="AC31">IF($B31="","",INDEX('All CCC'!AC$7:AC$968,MATCH(WatchList!$B31,'All CCC'!$B$7:$B$968,0)))</f>
        <v/>
      </c>
      <c r="AD31" s="455" t="str">
        <f t="array" ref="AD31">IF($B31="","",INDEX('All CCC'!AD$7:AD$968,MATCH(WatchList!$B31,'All CCC'!$B$7:$B$968,0)))</f>
        <v/>
      </c>
      <c r="AE31" s="455" t="str">
        <f t="array" ref="AE31">IF($B31="","",INDEX('All CCC'!AE$7:AE$968,MATCH(WatchList!$B31,'All CCC'!$B$7:$B$968,0)))</f>
        <v/>
      </c>
      <c r="AF31" s="455" t="str">
        <f t="array" ref="AF31">IF($B31="","",INDEX('All CCC'!AF$7:AF$968,MATCH(WatchList!$B31,'All CCC'!$B$7:$B$968,0)))</f>
        <v/>
      </c>
      <c r="AG31" s="455" t="str">
        <f t="array" ref="AG31">IF($B31="","",INDEX('All CCC'!AG$7:AG$968,MATCH(WatchList!$B31,'All CCC'!$B$7:$B$968,0)))</f>
        <v/>
      </c>
      <c r="AH31" s="455" t="str">
        <f t="array" ref="AH31">IF($B31="","",INDEX('All CCC'!AH$7:AH$968,MATCH(WatchList!$B31,'All CCC'!$B$7:$B$968,0)))</f>
        <v/>
      </c>
      <c r="AI31" s="455" t="str">
        <f t="array" ref="AI31">IF($B31="","",INDEX('All CCC'!AI$7:AI$968,MATCH(WatchList!$B31,'All CCC'!$B$7:$B$968,0)))</f>
        <v/>
      </c>
      <c r="AJ31" s="455" t="str">
        <f t="array" ref="AJ31">IF($B31="","",INDEX('All CCC'!AJ$7:AJ$968,MATCH(WatchList!$B31,'All CCC'!$B$7:$B$968,0)))</f>
        <v/>
      </c>
      <c r="AK31" s="455" t="str">
        <f t="array" ref="AK31">IF($B31="","",INDEX('All CCC'!AK$7:AK$968,MATCH(WatchList!$B31,'All CCC'!$B$7:$B$968,0)))</f>
        <v/>
      </c>
      <c r="AL31" s="455" t="str">
        <f t="array" ref="AL31">IF($B31="","",INDEX('All CCC'!AL$7:AL$968,MATCH(WatchList!$B31,'All CCC'!$B$7:$B$968,0)))</f>
        <v/>
      </c>
      <c r="AM31" s="455" t="str">
        <f t="array" ref="AM31">IF($B31="","",INDEX('All CCC'!AM$7:AM$968,MATCH(WatchList!$B31,'All CCC'!$B$7:$B$968,0)))</f>
        <v/>
      </c>
      <c r="AN31" s="455" t="str">
        <f t="array" ref="AN31">IF($B31="","",INDEX('All CCC'!AN$7:AN$968,MATCH(WatchList!$B31,'All CCC'!$B$7:$B$968,0)))</f>
        <v/>
      </c>
      <c r="AO31" s="455" t="str">
        <f t="array" ref="AO31">IF($B31="","",INDEX('All CCC'!AO$7:AO$968,MATCH(WatchList!$B31,'All CCC'!$B$7:$B$968,0)))</f>
        <v/>
      </c>
      <c r="AP31" s="455" t="str">
        <f t="array" ref="AP31">IF($B31="","",INDEX('All CCC'!AP$7:AP$968,MATCH(WatchList!$B31,'All CCC'!$B$7:$B$968,0)))</f>
        <v/>
      </c>
      <c r="AQ31" s="455" t="str">
        <f t="array" ref="AQ31">IF($B31="","",INDEX('All CCC'!AQ$7:AQ$968,MATCH(WatchList!$B31,'All CCC'!$B$7:$B$968,0)))</f>
        <v/>
      </c>
      <c r="AR31" s="455" t="str">
        <f t="array" ref="AR31">IF($B31="","",INDEX('All CCC'!AR$7:AR$968,MATCH(WatchList!$B31,'All CCC'!$B$7:$B$968,0)))</f>
        <v/>
      </c>
      <c r="AS31" s="455" t="str">
        <f t="array" ref="AS31">IF($B31="","",INDEX('All CCC'!AS$7:AS$968,MATCH(WatchList!$B31,'All CCC'!$B$7:$B$968,0)))</f>
        <v/>
      </c>
      <c r="AT31" s="455" t="str">
        <f t="array" ref="AT31">IF($B31="","",INDEX('All CCC'!AT$7:AT$968,MATCH(WatchList!$B31,'All CCC'!$B$7:$B$968,0)))</f>
        <v/>
      </c>
      <c r="AU31" s="455" t="str">
        <f t="array" ref="AU31">IF($B31="","",INDEX('All CCC'!AU$7:AU$968,MATCH(WatchList!$B31,'All CCC'!$B$7:$B$968,0)))</f>
        <v/>
      </c>
      <c r="AV31" s="455" t="str">
        <f t="array" ref="AV31">IF($B31="","",INDEX('All CCC'!AV$7:AV$968,MATCH(WatchList!$B31,'All CCC'!$B$7:$B$968,0)))</f>
        <v/>
      </c>
      <c r="AW31" s="455" t="str">
        <f t="array" ref="AW31">IF($B31="","",INDEX('All CCC'!AW$7:AW$968,MATCH(WatchList!$B31,'All CCC'!$B$7:$B$968,0)))</f>
        <v/>
      </c>
      <c r="AX31" s="455" t="str">
        <f t="array" ref="AX31">IF($B31="","",INDEX('All CCC'!AX$7:AX$968,MATCH(WatchList!$B31,'All CCC'!$B$7:$B$968,0)))</f>
        <v/>
      </c>
      <c r="AY31" s="455" t="str">
        <f t="array" ref="AY31">IF($B31="","",INDEX('All CCC'!AY$7:AY$968,MATCH(WatchList!$B31,'All CCC'!$B$7:$B$968,0)))</f>
        <v/>
      </c>
      <c r="AZ31" s="455" t="str">
        <f t="array" ref="AZ31">IF($B31="","",INDEX('All CCC'!AZ$7:AZ$968,MATCH(WatchList!$B31,'All CCC'!$B$7:$B$968,0)))</f>
        <v/>
      </c>
      <c r="BA31" s="455" t="str">
        <f t="array" ref="BA31">IF($B31="","",INDEX('All CCC'!BA$7:BA$968,MATCH(WatchList!$B31,'All CCC'!$B$7:$B$968,0)))</f>
        <v/>
      </c>
      <c r="BB31" s="455" t="str">
        <f t="array" ref="BB31">IF($B31="","",INDEX('All CCC'!BB$7:BB$968,MATCH(WatchList!$B31,'All CCC'!$B$7:$B$968,0)))</f>
        <v/>
      </c>
      <c r="BC31" s="455" t="str">
        <f t="array" ref="BC31">IF($B31="","",INDEX('All CCC'!BC$7:BC$968,MATCH(WatchList!$B31,'All CCC'!$B$7:$B$968,0)))</f>
        <v/>
      </c>
      <c r="BD31" s="455" t="str">
        <f t="array" ref="BD31">IF($B31="","",INDEX('All CCC'!BD$7:BD$968,MATCH(WatchList!$B31,'All CCC'!$B$7:$B$968,0)))</f>
        <v/>
      </c>
      <c r="BE31" s="455" t="str">
        <f t="array" ref="BE31">IF($B31="","",INDEX('All CCC'!BE$7:BE$968,MATCH(WatchList!$B31,'All CCC'!$B$7:$B$968,0)))</f>
        <v/>
      </c>
      <c r="BF31" s="455" t="str">
        <f t="array" ref="BF31">IF($B31="","",INDEX('All CCC'!BF$7:BF$968,MATCH(WatchList!$B31,'All CCC'!$B$7:$B$968,0)))</f>
        <v/>
      </c>
      <c r="BG31" s="455" t="str">
        <f t="array" ref="BG31">IF($B31="","",INDEX('All CCC'!BG$7:BG$968,MATCH(WatchList!$B31,'All CCC'!$B$7:$B$968,0)))</f>
        <v/>
      </c>
    </row>
    <row r="32" ht="12.75" customHeight="1">
      <c r="A32" s="454" t="str">
        <f t="array" ref="A32">IF($B32="","",INDEX('All CCC'!A$7:A$968,MATCH(WatchList!$B32,'All CCC'!$B$7:$B$968,0)))</f>
        <v/>
      </c>
      <c r="B32" s="232"/>
      <c r="C32" s="455" t="str">
        <f t="array" ref="C32">IF($B32="","",INDEX('All CCC'!C$7:C$968,MATCH(WatchList!$B32,'All CCC'!$B$7:$B$968,0)))</f>
        <v/>
      </c>
      <c r="D32" s="455" t="str">
        <f t="array" ref="D32">IF($B32="","",INDEX('All CCC'!D$7:D$968,MATCH(WatchList!$B32,'All CCC'!$B$7:$B$968,0)))</f>
        <v/>
      </c>
      <c r="E32" s="455" t="str">
        <f t="array" ref="E32">IF($B32="","",INDEX('All CCC'!E$7:E$968,MATCH(WatchList!$B32,'All CCC'!$B$7:$B$968,0)))</f>
        <v/>
      </c>
      <c r="F32" s="455" t="str">
        <f t="array" ref="F32">IF($B32="","",INDEX('All CCC'!F$7:F$968,MATCH(WatchList!$B32,'All CCC'!$B$7:$B$968,0)))</f>
        <v/>
      </c>
      <c r="G32" s="455" t="str">
        <f t="array" ref="G32">IF($B32="","",INDEX('All CCC'!G$7:G$968,MATCH(WatchList!$B32,'All CCC'!$B$7:$B$968,0)))</f>
        <v/>
      </c>
      <c r="H32" s="455" t="str">
        <f t="array" ref="H32">IF($B32="","",INDEX('All CCC'!H$7:H$968,MATCH(WatchList!$B32,'All CCC'!$B$7:$B$968,0)))</f>
        <v/>
      </c>
      <c r="I32" s="455" t="str">
        <f t="array" ref="I32">IF($B32="","",INDEX('All CCC'!I$7:I$968,MATCH(WatchList!$B32,'All CCC'!$B$7:$B$968,0)))</f>
        <v/>
      </c>
      <c r="J32" s="455" t="str">
        <f t="array" ref="J32">IF($B32="","",INDEX('All CCC'!J$7:J$968,MATCH(WatchList!$B32,'All CCC'!$B$7:$B$968,0)))</f>
        <v/>
      </c>
      <c r="K32" s="455" t="str">
        <f t="array" ref="K32">IF($B32="","",INDEX('All CCC'!K$7:K$968,MATCH(WatchList!$B32,'All CCC'!$B$7:$B$968,0)))</f>
        <v/>
      </c>
      <c r="L32" s="455" t="str">
        <f t="array" ref="L32">IF($B32="","",INDEX('All CCC'!L$7:L$968,MATCH(WatchList!$B32,'All CCC'!$B$7:$B$968,0)))</f>
        <v/>
      </c>
      <c r="M32" s="455" t="str">
        <f t="array" ref="M32">IF($B32="","",INDEX('All CCC'!M$7:M$968,MATCH(WatchList!$B32,'All CCC'!$B$7:$B$968,0)))</f>
        <v/>
      </c>
      <c r="N32" s="455" t="str">
        <f t="array" ref="N32">IF($B32="","",INDEX('All CCC'!N$7:N$968,MATCH(WatchList!$B32,'All CCC'!$B$7:$B$968,0)))</f>
        <v/>
      </c>
      <c r="O32" s="455" t="str">
        <f t="array" ref="O32">IF($B32="","",INDEX('All CCC'!O$7:O$968,MATCH(WatchList!$B32,'All CCC'!$B$7:$B$968,0)))</f>
        <v/>
      </c>
      <c r="P32" s="459" t="str">
        <f t="array" ref="P32">IF($B32="","",INDEX('All CCC'!P$7:P$968,MATCH(WatchList!$B32,'All CCC'!$B$7:$B$968,0)))</f>
        <v/>
      </c>
      <c r="Q32" s="459" t="str">
        <f t="array" ref="Q32">IF($B32="","",INDEX('All CCC'!Q$7:Q$968,MATCH(WatchList!$B32,'All CCC'!$B$7:$B$968,0)))</f>
        <v/>
      </c>
      <c r="R32" s="455" t="str">
        <f t="array" ref="R32">IF($B32="","",INDEX('All CCC'!R$7:R$968,MATCH(WatchList!$B32,'All CCC'!$B$7:$B$968,0)))</f>
        <v/>
      </c>
      <c r="S32" s="455" t="str">
        <f t="array" ref="S32">IF($B32="","",INDEX('All CCC'!S$7:S$968,MATCH(WatchList!$B32,'All CCC'!$B$7:$B$968,0)))</f>
        <v/>
      </c>
      <c r="T32" s="455" t="str">
        <f t="array" ref="T32">IF($B32="","",INDEX('All CCC'!T$7:T$968,MATCH(WatchList!$B32,'All CCC'!$B$7:$B$968,0)))</f>
        <v/>
      </c>
      <c r="U32" s="455" t="str">
        <f t="array" ref="U32">IF($B32="","",INDEX('All CCC'!U$7:U$968,MATCH(WatchList!$B32,'All CCC'!$B$7:$B$968,0)))</f>
        <v/>
      </c>
      <c r="V32" s="455" t="str">
        <f t="array" ref="V32">IF($B32="","",INDEX('All CCC'!V$7:V$968,MATCH(WatchList!$B32,'All CCC'!$B$7:$B$968,0)))</f>
        <v/>
      </c>
      <c r="W32" s="455" t="str">
        <f t="array" ref="W32">IF($B32="","",INDEX('All CCC'!W$7:W$968,MATCH(WatchList!$B32,'All CCC'!$B$7:$B$968,0)))</f>
        <v/>
      </c>
      <c r="X32" s="455" t="str">
        <f t="array" ref="X32">IF($B32="","",INDEX('All CCC'!X$7:X$968,MATCH(WatchList!$B32,'All CCC'!$B$7:$B$968,0)))</f>
        <v/>
      </c>
      <c r="Y32" s="455" t="str">
        <f t="array" ref="Y32">IF($B32="","",INDEX('All CCC'!Y$7:Y$968,MATCH(WatchList!$B32,'All CCC'!$B$7:$B$968,0)))</f>
        <v/>
      </c>
      <c r="Z32" s="455" t="str">
        <f t="array" ref="Z32">IF($B32="","",INDEX('All CCC'!Z$7:Z$968,MATCH(WatchList!$B32,'All CCC'!$B$7:$B$968,0)))</f>
        <v/>
      </c>
      <c r="AA32" s="455" t="str">
        <f t="array" ref="AA32">IF($B32="","",INDEX('All CCC'!AA$7:AA$968,MATCH(WatchList!$B32,'All CCC'!$B$7:$B$968,0)))</f>
        <v/>
      </c>
      <c r="AB32" s="455" t="str">
        <f t="array" ref="AB32">IF($B32="","",INDEX('All CCC'!AB$7:AB$968,MATCH(WatchList!$B32,'All CCC'!$B$7:$B$968,0)))</f>
        <v/>
      </c>
      <c r="AC32" s="455" t="str">
        <f t="array" ref="AC32">IF($B32="","",INDEX('All CCC'!AC$7:AC$968,MATCH(WatchList!$B32,'All CCC'!$B$7:$B$968,0)))</f>
        <v/>
      </c>
      <c r="AD32" s="455" t="str">
        <f t="array" ref="AD32">IF($B32="","",INDEX('All CCC'!AD$7:AD$968,MATCH(WatchList!$B32,'All CCC'!$B$7:$B$968,0)))</f>
        <v/>
      </c>
      <c r="AE32" s="455" t="str">
        <f t="array" ref="AE32">IF($B32="","",INDEX('All CCC'!AE$7:AE$968,MATCH(WatchList!$B32,'All CCC'!$B$7:$B$968,0)))</f>
        <v/>
      </c>
      <c r="AF32" s="455" t="str">
        <f t="array" ref="AF32">IF($B32="","",INDEX('All CCC'!AF$7:AF$968,MATCH(WatchList!$B32,'All CCC'!$B$7:$B$968,0)))</f>
        <v/>
      </c>
      <c r="AG32" s="455" t="str">
        <f t="array" ref="AG32">IF($B32="","",INDEX('All CCC'!AG$7:AG$968,MATCH(WatchList!$B32,'All CCC'!$B$7:$B$968,0)))</f>
        <v/>
      </c>
      <c r="AH32" s="455" t="str">
        <f t="array" ref="AH32">IF($B32="","",INDEX('All CCC'!AH$7:AH$968,MATCH(WatchList!$B32,'All CCC'!$B$7:$B$968,0)))</f>
        <v/>
      </c>
      <c r="AI32" s="455" t="str">
        <f t="array" ref="AI32">IF($B32="","",INDEX('All CCC'!AI$7:AI$968,MATCH(WatchList!$B32,'All CCC'!$B$7:$B$968,0)))</f>
        <v/>
      </c>
      <c r="AJ32" s="455" t="str">
        <f t="array" ref="AJ32">IF($B32="","",INDEX('All CCC'!AJ$7:AJ$968,MATCH(WatchList!$B32,'All CCC'!$B$7:$B$968,0)))</f>
        <v/>
      </c>
      <c r="AK32" s="455" t="str">
        <f t="array" ref="AK32">IF($B32="","",INDEX('All CCC'!AK$7:AK$968,MATCH(WatchList!$B32,'All CCC'!$B$7:$B$968,0)))</f>
        <v/>
      </c>
      <c r="AL32" s="455" t="str">
        <f t="array" ref="AL32">IF($B32="","",INDEX('All CCC'!AL$7:AL$968,MATCH(WatchList!$B32,'All CCC'!$B$7:$B$968,0)))</f>
        <v/>
      </c>
      <c r="AM32" s="455" t="str">
        <f t="array" ref="AM32">IF($B32="","",INDEX('All CCC'!AM$7:AM$968,MATCH(WatchList!$B32,'All CCC'!$B$7:$B$968,0)))</f>
        <v/>
      </c>
      <c r="AN32" s="455" t="str">
        <f t="array" ref="AN32">IF($B32="","",INDEX('All CCC'!AN$7:AN$968,MATCH(WatchList!$B32,'All CCC'!$B$7:$B$968,0)))</f>
        <v/>
      </c>
      <c r="AO32" s="455" t="str">
        <f t="array" ref="AO32">IF($B32="","",INDEX('All CCC'!AO$7:AO$968,MATCH(WatchList!$B32,'All CCC'!$B$7:$B$968,0)))</f>
        <v/>
      </c>
      <c r="AP32" s="455" t="str">
        <f t="array" ref="AP32">IF($B32="","",INDEX('All CCC'!AP$7:AP$968,MATCH(WatchList!$B32,'All CCC'!$B$7:$B$968,0)))</f>
        <v/>
      </c>
      <c r="AQ32" s="455" t="str">
        <f t="array" ref="AQ32">IF($B32="","",INDEX('All CCC'!AQ$7:AQ$968,MATCH(WatchList!$B32,'All CCC'!$B$7:$B$968,0)))</f>
        <v/>
      </c>
      <c r="AR32" s="455" t="str">
        <f t="array" ref="AR32">IF($B32="","",INDEX('All CCC'!AR$7:AR$968,MATCH(WatchList!$B32,'All CCC'!$B$7:$B$968,0)))</f>
        <v/>
      </c>
      <c r="AS32" s="455" t="str">
        <f t="array" ref="AS32">IF($B32="","",INDEX('All CCC'!AS$7:AS$968,MATCH(WatchList!$B32,'All CCC'!$B$7:$B$968,0)))</f>
        <v/>
      </c>
      <c r="AT32" s="455" t="str">
        <f t="array" ref="AT32">IF($B32="","",INDEX('All CCC'!AT$7:AT$968,MATCH(WatchList!$B32,'All CCC'!$B$7:$B$968,0)))</f>
        <v/>
      </c>
      <c r="AU32" s="455" t="str">
        <f t="array" ref="AU32">IF($B32="","",INDEX('All CCC'!AU$7:AU$968,MATCH(WatchList!$B32,'All CCC'!$B$7:$B$968,0)))</f>
        <v/>
      </c>
      <c r="AV32" s="455" t="str">
        <f t="array" ref="AV32">IF($B32="","",INDEX('All CCC'!AV$7:AV$968,MATCH(WatchList!$B32,'All CCC'!$B$7:$B$968,0)))</f>
        <v/>
      </c>
      <c r="AW32" s="455" t="str">
        <f t="array" ref="AW32">IF($B32="","",INDEX('All CCC'!AW$7:AW$968,MATCH(WatchList!$B32,'All CCC'!$B$7:$B$968,0)))</f>
        <v/>
      </c>
      <c r="AX32" s="455" t="str">
        <f t="array" ref="AX32">IF($B32="","",INDEX('All CCC'!AX$7:AX$968,MATCH(WatchList!$B32,'All CCC'!$B$7:$B$968,0)))</f>
        <v/>
      </c>
      <c r="AY32" s="455" t="str">
        <f t="array" ref="AY32">IF($B32="","",INDEX('All CCC'!AY$7:AY$968,MATCH(WatchList!$B32,'All CCC'!$B$7:$B$968,0)))</f>
        <v/>
      </c>
      <c r="AZ32" s="455" t="str">
        <f t="array" ref="AZ32">IF($B32="","",INDEX('All CCC'!AZ$7:AZ$968,MATCH(WatchList!$B32,'All CCC'!$B$7:$B$968,0)))</f>
        <v/>
      </c>
      <c r="BA32" s="455" t="str">
        <f t="array" ref="BA32">IF($B32="","",INDEX('All CCC'!BA$7:BA$968,MATCH(WatchList!$B32,'All CCC'!$B$7:$B$968,0)))</f>
        <v/>
      </c>
      <c r="BB32" s="455" t="str">
        <f t="array" ref="BB32">IF($B32="","",INDEX('All CCC'!BB$7:BB$968,MATCH(WatchList!$B32,'All CCC'!$B$7:$B$968,0)))</f>
        <v/>
      </c>
      <c r="BC32" s="455" t="str">
        <f t="array" ref="BC32">IF($B32="","",INDEX('All CCC'!BC$7:BC$968,MATCH(WatchList!$B32,'All CCC'!$B$7:$B$968,0)))</f>
        <v/>
      </c>
      <c r="BD32" s="455" t="str">
        <f t="array" ref="BD32">IF($B32="","",INDEX('All CCC'!BD$7:BD$968,MATCH(WatchList!$B32,'All CCC'!$B$7:$B$968,0)))</f>
        <v/>
      </c>
      <c r="BE32" s="455" t="str">
        <f t="array" ref="BE32">IF($B32="","",INDEX('All CCC'!BE$7:BE$968,MATCH(WatchList!$B32,'All CCC'!$B$7:$B$968,0)))</f>
        <v/>
      </c>
      <c r="BF32" s="455" t="str">
        <f t="array" ref="BF32">IF($B32="","",INDEX('All CCC'!BF$7:BF$968,MATCH(WatchList!$B32,'All CCC'!$B$7:$B$968,0)))</f>
        <v/>
      </c>
      <c r="BG32" s="455" t="str">
        <f t="array" ref="BG32">IF($B32="","",INDEX('All CCC'!BG$7:BG$968,MATCH(WatchList!$B32,'All CCC'!$B$7:$B$968,0)))</f>
        <v/>
      </c>
    </row>
    <row r="33" ht="12.75" customHeight="1">
      <c r="A33" s="454" t="str">
        <f t="array" ref="A33">IF($B33="","",INDEX('All CCC'!A$7:A$968,MATCH(WatchList!$B33,'All CCC'!$B$7:$B$968,0)))</f>
        <v/>
      </c>
      <c r="B33" s="232"/>
      <c r="C33" s="455" t="str">
        <f t="array" ref="C33">IF($B33="","",INDEX('All CCC'!C$7:C$968,MATCH(WatchList!$B33,'All CCC'!$B$7:$B$968,0)))</f>
        <v/>
      </c>
      <c r="D33" s="455" t="str">
        <f t="array" ref="D33">IF($B33="","",INDEX('All CCC'!D$7:D$968,MATCH(WatchList!$B33,'All CCC'!$B$7:$B$968,0)))</f>
        <v/>
      </c>
      <c r="E33" s="455" t="str">
        <f t="array" ref="E33">IF($B33="","",INDEX('All CCC'!E$7:E$968,MATCH(WatchList!$B33,'All CCC'!$B$7:$B$968,0)))</f>
        <v/>
      </c>
      <c r="F33" s="455" t="str">
        <f t="array" ref="F33">IF($B33="","",INDEX('All CCC'!F$7:F$968,MATCH(WatchList!$B33,'All CCC'!$B$7:$B$968,0)))</f>
        <v/>
      </c>
      <c r="G33" s="455" t="str">
        <f t="array" ref="G33">IF($B33="","",INDEX('All CCC'!G$7:G$968,MATCH(WatchList!$B33,'All CCC'!$B$7:$B$968,0)))</f>
        <v/>
      </c>
      <c r="H33" s="455" t="str">
        <f t="array" ref="H33">IF($B33="","",INDEX('All CCC'!H$7:H$968,MATCH(WatchList!$B33,'All CCC'!$B$7:$B$968,0)))</f>
        <v/>
      </c>
      <c r="I33" s="455" t="str">
        <f t="array" ref="I33">IF($B33="","",INDEX('All CCC'!I$7:I$968,MATCH(WatchList!$B33,'All CCC'!$B$7:$B$968,0)))</f>
        <v/>
      </c>
      <c r="J33" s="455" t="str">
        <f t="array" ref="J33">IF($B33="","",INDEX('All CCC'!J$7:J$968,MATCH(WatchList!$B33,'All CCC'!$B$7:$B$968,0)))</f>
        <v/>
      </c>
      <c r="K33" s="455" t="str">
        <f t="array" ref="K33">IF($B33="","",INDEX('All CCC'!K$7:K$968,MATCH(WatchList!$B33,'All CCC'!$B$7:$B$968,0)))</f>
        <v/>
      </c>
      <c r="L33" s="455" t="str">
        <f t="array" ref="L33">IF($B33="","",INDEX('All CCC'!L$7:L$968,MATCH(WatchList!$B33,'All CCC'!$B$7:$B$968,0)))</f>
        <v/>
      </c>
      <c r="M33" s="455" t="str">
        <f t="array" ref="M33">IF($B33="","",INDEX('All CCC'!M$7:M$968,MATCH(WatchList!$B33,'All CCC'!$B$7:$B$968,0)))</f>
        <v/>
      </c>
      <c r="N33" s="455" t="str">
        <f t="array" ref="N33">IF($B33="","",INDEX('All CCC'!N$7:N$968,MATCH(WatchList!$B33,'All CCC'!$B$7:$B$968,0)))</f>
        <v/>
      </c>
      <c r="O33" s="455" t="str">
        <f t="array" ref="O33">IF($B33="","",INDEX('All CCC'!O$7:O$968,MATCH(WatchList!$B33,'All CCC'!$B$7:$B$968,0)))</f>
        <v/>
      </c>
      <c r="P33" s="459" t="str">
        <f t="array" ref="P33">IF($B33="","",INDEX('All CCC'!P$7:P$968,MATCH(WatchList!$B33,'All CCC'!$B$7:$B$968,0)))</f>
        <v/>
      </c>
      <c r="Q33" s="459" t="str">
        <f t="array" ref="Q33">IF($B33="","",INDEX('All CCC'!Q$7:Q$968,MATCH(WatchList!$B33,'All CCC'!$B$7:$B$968,0)))</f>
        <v/>
      </c>
      <c r="R33" s="455" t="str">
        <f t="array" ref="R33">IF($B33="","",INDEX('All CCC'!R$7:R$968,MATCH(WatchList!$B33,'All CCC'!$B$7:$B$968,0)))</f>
        <v/>
      </c>
      <c r="S33" s="455" t="str">
        <f t="array" ref="S33">IF($B33="","",INDEX('All CCC'!S$7:S$968,MATCH(WatchList!$B33,'All CCC'!$B$7:$B$968,0)))</f>
        <v/>
      </c>
      <c r="T33" s="455" t="str">
        <f t="array" ref="T33">IF($B33="","",INDEX('All CCC'!T$7:T$968,MATCH(WatchList!$B33,'All CCC'!$B$7:$B$968,0)))</f>
        <v/>
      </c>
      <c r="U33" s="455" t="str">
        <f t="array" ref="U33">IF($B33="","",INDEX('All CCC'!U$7:U$968,MATCH(WatchList!$B33,'All CCC'!$B$7:$B$968,0)))</f>
        <v/>
      </c>
      <c r="V33" s="455" t="str">
        <f t="array" ref="V33">IF($B33="","",INDEX('All CCC'!V$7:V$968,MATCH(WatchList!$B33,'All CCC'!$B$7:$B$968,0)))</f>
        <v/>
      </c>
      <c r="W33" s="455" t="str">
        <f t="array" ref="W33">IF($B33="","",INDEX('All CCC'!W$7:W$968,MATCH(WatchList!$B33,'All CCC'!$B$7:$B$968,0)))</f>
        <v/>
      </c>
      <c r="X33" s="455" t="str">
        <f t="array" ref="X33">IF($B33="","",INDEX('All CCC'!X$7:X$968,MATCH(WatchList!$B33,'All CCC'!$B$7:$B$968,0)))</f>
        <v/>
      </c>
      <c r="Y33" s="455" t="str">
        <f t="array" ref="Y33">IF($B33="","",INDEX('All CCC'!Y$7:Y$968,MATCH(WatchList!$B33,'All CCC'!$B$7:$B$968,0)))</f>
        <v/>
      </c>
      <c r="Z33" s="455" t="str">
        <f t="array" ref="Z33">IF($B33="","",INDEX('All CCC'!Z$7:Z$968,MATCH(WatchList!$B33,'All CCC'!$B$7:$B$968,0)))</f>
        <v/>
      </c>
      <c r="AA33" s="455" t="str">
        <f t="array" ref="AA33">IF($B33="","",INDEX('All CCC'!AA$7:AA$968,MATCH(WatchList!$B33,'All CCC'!$B$7:$B$968,0)))</f>
        <v/>
      </c>
      <c r="AB33" s="455" t="str">
        <f t="array" ref="AB33">IF($B33="","",INDEX('All CCC'!AB$7:AB$968,MATCH(WatchList!$B33,'All CCC'!$B$7:$B$968,0)))</f>
        <v/>
      </c>
      <c r="AC33" s="455" t="str">
        <f t="array" ref="AC33">IF($B33="","",INDEX('All CCC'!AC$7:AC$968,MATCH(WatchList!$B33,'All CCC'!$B$7:$B$968,0)))</f>
        <v/>
      </c>
      <c r="AD33" s="455" t="str">
        <f t="array" ref="AD33">IF($B33="","",INDEX('All CCC'!AD$7:AD$968,MATCH(WatchList!$B33,'All CCC'!$B$7:$B$968,0)))</f>
        <v/>
      </c>
      <c r="AE33" s="455" t="str">
        <f t="array" ref="AE33">IF($B33="","",INDEX('All CCC'!AE$7:AE$968,MATCH(WatchList!$B33,'All CCC'!$B$7:$B$968,0)))</f>
        <v/>
      </c>
      <c r="AF33" s="455" t="str">
        <f t="array" ref="AF33">IF($B33="","",INDEX('All CCC'!AF$7:AF$968,MATCH(WatchList!$B33,'All CCC'!$B$7:$B$968,0)))</f>
        <v/>
      </c>
      <c r="AG33" s="455" t="str">
        <f t="array" ref="AG33">IF($B33="","",INDEX('All CCC'!AG$7:AG$968,MATCH(WatchList!$B33,'All CCC'!$B$7:$B$968,0)))</f>
        <v/>
      </c>
      <c r="AH33" s="455" t="str">
        <f t="array" ref="AH33">IF($B33="","",INDEX('All CCC'!AH$7:AH$968,MATCH(WatchList!$B33,'All CCC'!$B$7:$B$968,0)))</f>
        <v/>
      </c>
      <c r="AI33" s="455" t="str">
        <f t="array" ref="AI33">IF($B33="","",INDEX('All CCC'!AI$7:AI$968,MATCH(WatchList!$B33,'All CCC'!$B$7:$B$968,0)))</f>
        <v/>
      </c>
      <c r="AJ33" s="455" t="str">
        <f t="array" ref="AJ33">IF($B33="","",INDEX('All CCC'!AJ$7:AJ$968,MATCH(WatchList!$B33,'All CCC'!$B$7:$B$968,0)))</f>
        <v/>
      </c>
      <c r="AK33" s="455" t="str">
        <f t="array" ref="AK33">IF($B33="","",INDEX('All CCC'!AK$7:AK$968,MATCH(WatchList!$B33,'All CCC'!$B$7:$B$968,0)))</f>
        <v/>
      </c>
      <c r="AL33" s="455" t="str">
        <f t="array" ref="AL33">IF($B33="","",INDEX('All CCC'!AL$7:AL$968,MATCH(WatchList!$B33,'All CCC'!$B$7:$B$968,0)))</f>
        <v/>
      </c>
      <c r="AM33" s="455" t="str">
        <f t="array" ref="AM33">IF($B33="","",INDEX('All CCC'!AM$7:AM$968,MATCH(WatchList!$B33,'All CCC'!$B$7:$B$968,0)))</f>
        <v/>
      </c>
      <c r="AN33" s="455" t="str">
        <f t="array" ref="AN33">IF($B33="","",INDEX('All CCC'!AN$7:AN$968,MATCH(WatchList!$B33,'All CCC'!$B$7:$B$968,0)))</f>
        <v/>
      </c>
      <c r="AO33" s="455" t="str">
        <f t="array" ref="AO33">IF($B33="","",INDEX('All CCC'!AO$7:AO$968,MATCH(WatchList!$B33,'All CCC'!$B$7:$B$968,0)))</f>
        <v/>
      </c>
      <c r="AP33" s="455" t="str">
        <f t="array" ref="AP33">IF($B33="","",INDEX('All CCC'!AP$7:AP$968,MATCH(WatchList!$B33,'All CCC'!$B$7:$B$968,0)))</f>
        <v/>
      </c>
      <c r="AQ33" s="455" t="str">
        <f t="array" ref="AQ33">IF($B33="","",INDEX('All CCC'!AQ$7:AQ$968,MATCH(WatchList!$B33,'All CCC'!$B$7:$B$968,0)))</f>
        <v/>
      </c>
      <c r="AR33" s="455" t="str">
        <f t="array" ref="AR33">IF($B33="","",INDEX('All CCC'!AR$7:AR$968,MATCH(WatchList!$B33,'All CCC'!$B$7:$B$968,0)))</f>
        <v/>
      </c>
      <c r="AS33" s="455" t="str">
        <f t="array" ref="AS33">IF($B33="","",INDEX('All CCC'!AS$7:AS$968,MATCH(WatchList!$B33,'All CCC'!$B$7:$B$968,0)))</f>
        <v/>
      </c>
      <c r="AT33" s="455" t="str">
        <f t="array" ref="AT33">IF($B33="","",INDEX('All CCC'!AT$7:AT$968,MATCH(WatchList!$B33,'All CCC'!$B$7:$B$968,0)))</f>
        <v/>
      </c>
      <c r="AU33" s="455" t="str">
        <f t="array" ref="AU33">IF($B33="","",INDEX('All CCC'!AU$7:AU$968,MATCH(WatchList!$B33,'All CCC'!$B$7:$B$968,0)))</f>
        <v/>
      </c>
      <c r="AV33" s="455" t="str">
        <f t="array" ref="AV33">IF($B33="","",INDEX('All CCC'!AV$7:AV$968,MATCH(WatchList!$B33,'All CCC'!$B$7:$B$968,0)))</f>
        <v/>
      </c>
      <c r="AW33" s="455" t="str">
        <f t="array" ref="AW33">IF($B33="","",INDEX('All CCC'!AW$7:AW$968,MATCH(WatchList!$B33,'All CCC'!$B$7:$B$968,0)))</f>
        <v/>
      </c>
      <c r="AX33" s="455" t="str">
        <f t="array" ref="AX33">IF($B33="","",INDEX('All CCC'!AX$7:AX$968,MATCH(WatchList!$B33,'All CCC'!$B$7:$B$968,0)))</f>
        <v/>
      </c>
      <c r="AY33" s="455" t="str">
        <f t="array" ref="AY33">IF($B33="","",INDEX('All CCC'!AY$7:AY$968,MATCH(WatchList!$B33,'All CCC'!$B$7:$B$968,0)))</f>
        <v/>
      </c>
      <c r="AZ33" s="455" t="str">
        <f t="array" ref="AZ33">IF($B33="","",INDEX('All CCC'!AZ$7:AZ$968,MATCH(WatchList!$B33,'All CCC'!$B$7:$B$968,0)))</f>
        <v/>
      </c>
      <c r="BA33" s="455" t="str">
        <f t="array" ref="BA33">IF($B33="","",INDEX('All CCC'!BA$7:BA$968,MATCH(WatchList!$B33,'All CCC'!$B$7:$B$968,0)))</f>
        <v/>
      </c>
      <c r="BB33" s="455" t="str">
        <f t="array" ref="BB33">IF($B33="","",INDEX('All CCC'!BB$7:BB$968,MATCH(WatchList!$B33,'All CCC'!$B$7:$B$968,0)))</f>
        <v/>
      </c>
      <c r="BC33" s="455" t="str">
        <f t="array" ref="BC33">IF($B33="","",INDEX('All CCC'!BC$7:BC$968,MATCH(WatchList!$B33,'All CCC'!$B$7:$B$968,0)))</f>
        <v/>
      </c>
      <c r="BD33" s="455" t="str">
        <f t="array" ref="BD33">IF($B33="","",INDEX('All CCC'!BD$7:BD$968,MATCH(WatchList!$B33,'All CCC'!$B$7:$B$968,0)))</f>
        <v/>
      </c>
      <c r="BE33" s="455" t="str">
        <f t="array" ref="BE33">IF($B33="","",INDEX('All CCC'!BE$7:BE$968,MATCH(WatchList!$B33,'All CCC'!$B$7:$B$968,0)))</f>
        <v/>
      </c>
      <c r="BF33" s="455" t="str">
        <f t="array" ref="BF33">IF($B33="","",INDEX('All CCC'!BF$7:BF$968,MATCH(WatchList!$B33,'All CCC'!$B$7:$B$968,0)))</f>
        <v/>
      </c>
      <c r="BG33" s="455" t="str">
        <f t="array" ref="BG33">IF($B33="","",INDEX('All CCC'!BG$7:BG$968,MATCH(WatchList!$B33,'All CCC'!$B$7:$B$968,0)))</f>
        <v/>
      </c>
    </row>
    <row r="34" ht="12.75" customHeight="1">
      <c r="A34" s="454" t="str">
        <f t="array" ref="A34">IF($B34="","",INDEX('All CCC'!A$7:A$968,MATCH(WatchList!$B34,'All CCC'!$B$7:$B$968,0)))</f>
        <v/>
      </c>
      <c r="B34" s="232"/>
      <c r="C34" s="455" t="str">
        <f t="array" ref="C34">IF($B34="","",INDEX('All CCC'!C$7:C$968,MATCH(WatchList!$B34,'All CCC'!$B$7:$B$968,0)))</f>
        <v/>
      </c>
      <c r="D34" s="455" t="str">
        <f t="array" ref="D34">IF($B34="","",INDEX('All CCC'!D$7:D$968,MATCH(WatchList!$B34,'All CCC'!$B$7:$B$968,0)))</f>
        <v/>
      </c>
      <c r="E34" s="455" t="str">
        <f t="array" ref="E34">IF($B34="","",INDEX('All CCC'!E$7:E$968,MATCH(WatchList!$B34,'All CCC'!$B$7:$B$968,0)))</f>
        <v/>
      </c>
      <c r="F34" s="455" t="str">
        <f t="array" ref="F34">IF($B34="","",INDEX('All CCC'!F$7:F$968,MATCH(WatchList!$B34,'All CCC'!$B$7:$B$968,0)))</f>
        <v/>
      </c>
      <c r="G34" s="455" t="str">
        <f t="array" ref="G34">IF($B34="","",INDEX('All CCC'!G$7:G$968,MATCH(WatchList!$B34,'All CCC'!$B$7:$B$968,0)))</f>
        <v/>
      </c>
      <c r="H34" s="455" t="str">
        <f t="array" ref="H34">IF($B34="","",INDEX('All CCC'!H$7:H$968,MATCH(WatchList!$B34,'All CCC'!$B$7:$B$968,0)))</f>
        <v/>
      </c>
      <c r="I34" s="455" t="str">
        <f t="array" ref="I34">IF($B34="","",INDEX('All CCC'!I$7:I$968,MATCH(WatchList!$B34,'All CCC'!$B$7:$B$968,0)))</f>
        <v/>
      </c>
      <c r="J34" s="455" t="str">
        <f t="array" ref="J34">IF($B34="","",INDEX('All CCC'!J$7:J$968,MATCH(WatchList!$B34,'All CCC'!$B$7:$B$968,0)))</f>
        <v/>
      </c>
      <c r="K34" s="455" t="str">
        <f t="array" ref="K34">IF($B34="","",INDEX('All CCC'!K$7:K$968,MATCH(WatchList!$B34,'All CCC'!$B$7:$B$968,0)))</f>
        <v/>
      </c>
      <c r="L34" s="455" t="str">
        <f t="array" ref="L34">IF($B34="","",INDEX('All CCC'!L$7:L$968,MATCH(WatchList!$B34,'All CCC'!$B$7:$B$968,0)))</f>
        <v/>
      </c>
      <c r="M34" s="455" t="str">
        <f t="array" ref="M34">IF($B34="","",INDEX('All CCC'!M$7:M$968,MATCH(WatchList!$B34,'All CCC'!$B$7:$B$968,0)))</f>
        <v/>
      </c>
      <c r="N34" s="455" t="str">
        <f t="array" ref="N34">IF($B34="","",INDEX('All CCC'!N$7:N$968,MATCH(WatchList!$B34,'All CCC'!$B$7:$B$968,0)))</f>
        <v/>
      </c>
      <c r="O34" s="455" t="str">
        <f t="array" ref="O34">IF($B34="","",INDEX('All CCC'!O$7:O$968,MATCH(WatchList!$B34,'All CCC'!$B$7:$B$968,0)))</f>
        <v/>
      </c>
      <c r="P34" s="459" t="str">
        <f t="array" ref="P34">IF($B34="","",INDEX('All CCC'!P$7:P$968,MATCH(WatchList!$B34,'All CCC'!$B$7:$B$968,0)))</f>
        <v/>
      </c>
      <c r="Q34" s="459" t="str">
        <f t="array" ref="Q34">IF($B34="","",INDEX('All CCC'!Q$7:Q$968,MATCH(WatchList!$B34,'All CCC'!$B$7:$B$968,0)))</f>
        <v/>
      </c>
      <c r="R34" s="455" t="str">
        <f t="array" ref="R34">IF($B34="","",INDEX('All CCC'!R$7:R$968,MATCH(WatchList!$B34,'All CCC'!$B$7:$B$968,0)))</f>
        <v/>
      </c>
      <c r="S34" s="455" t="str">
        <f t="array" ref="S34">IF($B34="","",INDEX('All CCC'!S$7:S$968,MATCH(WatchList!$B34,'All CCC'!$B$7:$B$968,0)))</f>
        <v/>
      </c>
      <c r="T34" s="455" t="str">
        <f t="array" ref="T34">IF($B34="","",INDEX('All CCC'!T$7:T$968,MATCH(WatchList!$B34,'All CCC'!$B$7:$B$968,0)))</f>
        <v/>
      </c>
      <c r="U34" s="455" t="str">
        <f t="array" ref="U34">IF($B34="","",INDEX('All CCC'!U$7:U$968,MATCH(WatchList!$B34,'All CCC'!$B$7:$B$968,0)))</f>
        <v/>
      </c>
      <c r="V34" s="455" t="str">
        <f t="array" ref="V34">IF($B34="","",INDEX('All CCC'!V$7:V$968,MATCH(WatchList!$B34,'All CCC'!$B$7:$B$968,0)))</f>
        <v/>
      </c>
      <c r="W34" s="455" t="str">
        <f t="array" ref="W34">IF($B34="","",INDEX('All CCC'!W$7:W$968,MATCH(WatchList!$B34,'All CCC'!$B$7:$B$968,0)))</f>
        <v/>
      </c>
      <c r="X34" s="455" t="str">
        <f t="array" ref="X34">IF($B34="","",INDEX('All CCC'!X$7:X$968,MATCH(WatchList!$B34,'All CCC'!$B$7:$B$968,0)))</f>
        <v/>
      </c>
      <c r="Y34" s="455" t="str">
        <f t="array" ref="Y34">IF($B34="","",INDEX('All CCC'!Y$7:Y$968,MATCH(WatchList!$B34,'All CCC'!$B$7:$B$968,0)))</f>
        <v/>
      </c>
      <c r="Z34" s="455" t="str">
        <f t="array" ref="Z34">IF($B34="","",INDEX('All CCC'!Z$7:Z$968,MATCH(WatchList!$B34,'All CCC'!$B$7:$B$968,0)))</f>
        <v/>
      </c>
      <c r="AA34" s="455" t="str">
        <f t="array" ref="AA34">IF($B34="","",INDEX('All CCC'!AA$7:AA$968,MATCH(WatchList!$B34,'All CCC'!$B$7:$B$968,0)))</f>
        <v/>
      </c>
      <c r="AB34" s="455" t="str">
        <f t="array" ref="AB34">IF($B34="","",INDEX('All CCC'!AB$7:AB$968,MATCH(WatchList!$B34,'All CCC'!$B$7:$B$968,0)))</f>
        <v/>
      </c>
      <c r="AC34" s="455" t="str">
        <f t="array" ref="AC34">IF($B34="","",INDEX('All CCC'!AC$7:AC$968,MATCH(WatchList!$B34,'All CCC'!$B$7:$B$968,0)))</f>
        <v/>
      </c>
      <c r="AD34" s="455" t="str">
        <f t="array" ref="AD34">IF($B34="","",INDEX('All CCC'!AD$7:AD$968,MATCH(WatchList!$B34,'All CCC'!$B$7:$B$968,0)))</f>
        <v/>
      </c>
      <c r="AE34" s="455" t="str">
        <f t="array" ref="AE34">IF($B34="","",INDEX('All CCC'!AE$7:AE$968,MATCH(WatchList!$B34,'All CCC'!$B$7:$B$968,0)))</f>
        <v/>
      </c>
      <c r="AF34" s="455" t="str">
        <f t="array" ref="AF34">IF($B34="","",INDEX('All CCC'!AF$7:AF$968,MATCH(WatchList!$B34,'All CCC'!$B$7:$B$968,0)))</f>
        <v/>
      </c>
      <c r="AG34" s="455" t="str">
        <f t="array" ref="AG34">IF($B34="","",INDEX('All CCC'!AG$7:AG$968,MATCH(WatchList!$B34,'All CCC'!$B$7:$B$968,0)))</f>
        <v/>
      </c>
      <c r="AH34" s="455" t="str">
        <f t="array" ref="AH34">IF($B34="","",INDEX('All CCC'!AH$7:AH$968,MATCH(WatchList!$B34,'All CCC'!$B$7:$B$968,0)))</f>
        <v/>
      </c>
      <c r="AI34" s="455" t="str">
        <f t="array" ref="AI34">IF($B34="","",INDEX('All CCC'!AI$7:AI$968,MATCH(WatchList!$B34,'All CCC'!$B$7:$B$968,0)))</f>
        <v/>
      </c>
      <c r="AJ34" s="455" t="str">
        <f t="array" ref="AJ34">IF($B34="","",INDEX('All CCC'!AJ$7:AJ$968,MATCH(WatchList!$B34,'All CCC'!$B$7:$B$968,0)))</f>
        <v/>
      </c>
      <c r="AK34" s="455" t="str">
        <f t="array" ref="AK34">IF($B34="","",INDEX('All CCC'!AK$7:AK$968,MATCH(WatchList!$B34,'All CCC'!$B$7:$B$968,0)))</f>
        <v/>
      </c>
      <c r="AL34" s="455" t="str">
        <f t="array" ref="AL34">IF($B34="","",INDEX('All CCC'!AL$7:AL$968,MATCH(WatchList!$B34,'All CCC'!$B$7:$B$968,0)))</f>
        <v/>
      </c>
      <c r="AM34" s="455" t="str">
        <f t="array" ref="AM34">IF($B34="","",INDEX('All CCC'!AM$7:AM$968,MATCH(WatchList!$B34,'All CCC'!$B$7:$B$968,0)))</f>
        <v/>
      </c>
      <c r="AN34" s="455" t="str">
        <f t="array" ref="AN34">IF($B34="","",INDEX('All CCC'!AN$7:AN$968,MATCH(WatchList!$B34,'All CCC'!$B$7:$B$968,0)))</f>
        <v/>
      </c>
      <c r="AO34" s="455" t="str">
        <f t="array" ref="AO34">IF($B34="","",INDEX('All CCC'!AO$7:AO$968,MATCH(WatchList!$B34,'All CCC'!$B$7:$B$968,0)))</f>
        <v/>
      </c>
      <c r="AP34" s="455" t="str">
        <f t="array" ref="AP34">IF($B34="","",INDEX('All CCC'!AP$7:AP$968,MATCH(WatchList!$B34,'All CCC'!$B$7:$B$968,0)))</f>
        <v/>
      </c>
      <c r="AQ34" s="455" t="str">
        <f t="array" ref="AQ34">IF($B34="","",INDEX('All CCC'!AQ$7:AQ$968,MATCH(WatchList!$B34,'All CCC'!$B$7:$B$968,0)))</f>
        <v/>
      </c>
      <c r="AR34" s="455" t="str">
        <f t="array" ref="AR34">IF($B34="","",INDEX('All CCC'!AR$7:AR$968,MATCH(WatchList!$B34,'All CCC'!$B$7:$B$968,0)))</f>
        <v/>
      </c>
      <c r="AS34" s="455" t="str">
        <f t="array" ref="AS34">IF($B34="","",INDEX('All CCC'!AS$7:AS$968,MATCH(WatchList!$B34,'All CCC'!$B$7:$B$968,0)))</f>
        <v/>
      </c>
      <c r="AT34" s="455" t="str">
        <f t="array" ref="AT34">IF($B34="","",INDEX('All CCC'!AT$7:AT$968,MATCH(WatchList!$B34,'All CCC'!$B$7:$B$968,0)))</f>
        <v/>
      </c>
      <c r="AU34" s="455" t="str">
        <f t="array" ref="AU34">IF($B34="","",INDEX('All CCC'!AU$7:AU$968,MATCH(WatchList!$B34,'All CCC'!$B$7:$B$968,0)))</f>
        <v/>
      </c>
      <c r="AV34" s="455" t="str">
        <f t="array" ref="AV34">IF($B34="","",INDEX('All CCC'!AV$7:AV$968,MATCH(WatchList!$B34,'All CCC'!$B$7:$B$968,0)))</f>
        <v/>
      </c>
      <c r="AW34" s="455" t="str">
        <f t="array" ref="AW34">IF($B34="","",INDEX('All CCC'!AW$7:AW$968,MATCH(WatchList!$B34,'All CCC'!$B$7:$B$968,0)))</f>
        <v/>
      </c>
      <c r="AX34" s="455" t="str">
        <f t="array" ref="AX34">IF($B34="","",INDEX('All CCC'!AX$7:AX$968,MATCH(WatchList!$B34,'All CCC'!$B$7:$B$968,0)))</f>
        <v/>
      </c>
      <c r="AY34" s="455" t="str">
        <f t="array" ref="AY34">IF($B34="","",INDEX('All CCC'!AY$7:AY$968,MATCH(WatchList!$B34,'All CCC'!$B$7:$B$968,0)))</f>
        <v/>
      </c>
      <c r="AZ34" s="455" t="str">
        <f t="array" ref="AZ34">IF($B34="","",INDEX('All CCC'!AZ$7:AZ$968,MATCH(WatchList!$B34,'All CCC'!$B$7:$B$968,0)))</f>
        <v/>
      </c>
      <c r="BA34" s="455" t="str">
        <f t="array" ref="BA34">IF($B34="","",INDEX('All CCC'!BA$7:BA$968,MATCH(WatchList!$B34,'All CCC'!$B$7:$B$968,0)))</f>
        <v/>
      </c>
      <c r="BB34" s="455" t="str">
        <f t="array" ref="BB34">IF($B34="","",INDEX('All CCC'!BB$7:BB$968,MATCH(WatchList!$B34,'All CCC'!$B$7:$B$968,0)))</f>
        <v/>
      </c>
      <c r="BC34" s="455" t="str">
        <f t="array" ref="BC34">IF($B34="","",INDEX('All CCC'!BC$7:BC$968,MATCH(WatchList!$B34,'All CCC'!$B$7:$B$968,0)))</f>
        <v/>
      </c>
      <c r="BD34" s="455" t="str">
        <f t="array" ref="BD34">IF($B34="","",INDEX('All CCC'!BD$7:BD$968,MATCH(WatchList!$B34,'All CCC'!$B$7:$B$968,0)))</f>
        <v/>
      </c>
      <c r="BE34" s="455" t="str">
        <f t="array" ref="BE34">IF($B34="","",INDEX('All CCC'!BE$7:BE$968,MATCH(WatchList!$B34,'All CCC'!$B$7:$B$968,0)))</f>
        <v/>
      </c>
      <c r="BF34" s="455" t="str">
        <f t="array" ref="BF34">IF($B34="","",INDEX('All CCC'!BF$7:BF$968,MATCH(WatchList!$B34,'All CCC'!$B$7:$B$968,0)))</f>
        <v/>
      </c>
      <c r="BG34" s="455" t="str">
        <f t="array" ref="BG34">IF($B34="","",INDEX('All CCC'!BG$7:BG$968,MATCH(WatchList!$B34,'All CCC'!$B$7:$B$968,0)))</f>
        <v/>
      </c>
    </row>
    <row r="35" ht="12.75" customHeight="1">
      <c r="A35" s="454" t="str">
        <f t="array" ref="A35">IF($B35="","",INDEX('All CCC'!A$7:A$968,MATCH(WatchList!$B35,'All CCC'!$B$7:$B$968,0)))</f>
        <v/>
      </c>
      <c r="B35" s="232"/>
      <c r="C35" s="455" t="str">
        <f t="array" ref="C35">IF($B35="","",INDEX('All CCC'!C$7:C$968,MATCH(WatchList!$B35,'All CCC'!$B$7:$B$968,0)))</f>
        <v/>
      </c>
      <c r="D35" s="455" t="str">
        <f t="array" ref="D35">IF($B35="","",INDEX('All CCC'!D$7:D$968,MATCH(WatchList!$B35,'All CCC'!$B$7:$B$968,0)))</f>
        <v/>
      </c>
      <c r="E35" s="455" t="str">
        <f t="array" ref="E35">IF($B35="","",INDEX('All CCC'!E$7:E$968,MATCH(WatchList!$B35,'All CCC'!$B$7:$B$968,0)))</f>
        <v/>
      </c>
      <c r="F35" s="455" t="str">
        <f t="array" ref="F35">IF($B35="","",INDEX('All CCC'!F$7:F$968,MATCH(WatchList!$B35,'All CCC'!$B$7:$B$968,0)))</f>
        <v/>
      </c>
      <c r="G35" s="455" t="str">
        <f t="array" ref="G35">IF($B35="","",INDEX('All CCC'!G$7:G$968,MATCH(WatchList!$B35,'All CCC'!$B$7:$B$968,0)))</f>
        <v/>
      </c>
      <c r="H35" s="455" t="str">
        <f t="array" ref="H35">IF($B35="","",INDEX('All CCC'!H$7:H$968,MATCH(WatchList!$B35,'All CCC'!$B$7:$B$968,0)))</f>
        <v/>
      </c>
      <c r="I35" s="455" t="str">
        <f t="array" ref="I35">IF($B35="","",INDEX('All CCC'!I$7:I$968,MATCH(WatchList!$B35,'All CCC'!$B$7:$B$968,0)))</f>
        <v/>
      </c>
      <c r="J35" s="455" t="str">
        <f t="array" ref="J35">IF($B35="","",INDEX('All CCC'!J$7:J$968,MATCH(WatchList!$B35,'All CCC'!$B$7:$B$968,0)))</f>
        <v/>
      </c>
      <c r="K35" s="455" t="str">
        <f t="array" ref="K35">IF($B35="","",INDEX('All CCC'!K$7:K$968,MATCH(WatchList!$B35,'All CCC'!$B$7:$B$968,0)))</f>
        <v/>
      </c>
      <c r="L35" s="455" t="str">
        <f t="array" ref="L35">IF($B35="","",INDEX('All CCC'!L$7:L$968,MATCH(WatchList!$B35,'All CCC'!$B$7:$B$968,0)))</f>
        <v/>
      </c>
      <c r="M35" s="455" t="str">
        <f t="array" ref="M35">IF($B35="","",INDEX('All CCC'!M$7:M$968,MATCH(WatchList!$B35,'All CCC'!$B$7:$B$968,0)))</f>
        <v/>
      </c>
      <c r="N35" s="455" t="str">
        <f t="array" ref="N35">IF($B35="","",INDEX('All CCC'!N$7:N$968,MATCH(WatchList!$B35,'All CCC'!$B$7:$B$968,0)))</f>
        <v/>
      </c>
      <c r="O35" s="455" t="str">
        <f t="array" ref="O35">IF($B35="","",INDEX('All CCC'!O$7:O$968,MATCH(WatchList!$B35,'All CCC'!$B$7:$B$968,0)))</f>
        <v/>
      </c>
      <c r="P35" s="459" t="str">
        <f t="array" ref="P35">IF($B35="","",INDEX('All CCC'!P$7:P$968,MATCH(WatchList!$B35,'All CCC'!$B$7:$B$968,0)))</f>
        <v/>
      </c>
      <c r="Q35" s="459" t="str">
        <f t="array" ref="Q35">IF($B35="","",INDEX('All CCC'!Q$7:Q$968,MATCH(WatchList!$B35,'All CCC'!$B$7:$B$968,0)))</f>
        <v/>
      </c>
      <c r="R35" s="455" t="str">
        <f t="array" ref="R35">IF($B35="","",INDEX('All CCC'!R$7:R$968,MATCH(WatchList!$B35,'All CCC'!$B$7:$B$968,0)))</f>
        <v/>
      </c>
      <c r="S35" s="455" t="str">
        <f t="array" ref="S35">IF($B35="","",INDEX('All CCC'!S$7:S$968,MATCH(WatchList!$B35,'All CCC'!$B$7:$B$968,0)))</f>
        <v/>
      </c>
      <c r="T35" s="455" t="str">
        <f t="array" ref="T35">IF($B35="","",INDEX('All CCC'!T$7:T$968,MATCH(WatchList!$B35,'All CCC'!$B$7:$B$968,0)))</f>
        <v/>
      </c>
      <c r="U35" s="455" t="str">
        <f t="array" ref="U35">IF($B35="","",INDEX('All CCC'!U$7:U$968,MATCH(WatchList!$B35,'All CCC'!$B$7:$B$968,0)))</f>
        <v/>
      </c>
      <c r="V35" s="455" t="str">
        <f t="array" ref="V35">IF($B35="","",INDEX('All CCC'!V$7:V$968,MATCH(WatchList!$B35,'All CCC'!$B$7:$B$968,0)))</f>
        <v/>
      </c>
      <c r="W35" s="455" t="str">
        <f t="array" ref="W35">IF($B35="","",INDEX('All CCC'!W$7:W$968,MATCH(WatchList!$B35,'All CCC'!$B$7:$B$968,0)))</f>
        <v/>
      </c>
      <c r="X35" s="455" t="str">
        <f t="array" ref="X35">IF($B35="","",INDEX('All CCC'!X$7:X$968,MATCH(WatchList!$B35,'All CCC'!$B$7:$B$968,0)))</f>
        <v/>
      </c>
      <c r="Y35" s="455" t="str">
        <f t="array" ref="Y35">IF($B35="","",INDEX('All CCC'!Y$7:Y$968,MATCH(WatchList!$B35,'All CCC'!$B$7:$B$968,0)))</f>
        <v/>
      </c>
      <c r="Z35" s="455" t="str">
        <f t="array" ref="Z35">IF($B35="","",INDEX('All CCC'!Z$7:Z$968,MATCH(WatchList!$B35,'All CCC'!$B$7:$B$968,0)))</f>
        <v/>
      </c>
      <c r="AA35" s="455" t="str">
        <f t="array" ref="AA35">IF($B35="","",INDEX('All CCC'!AA$7:AA$968,MATCH(WatchList!$B35,'All CCC'!$B$7:$B$968,0)))</f>
        <v/>
      </c>
      <c r="AB35" s="455" t="str">
        <f t="array" ref="AB35">IF($B35="","",INDEX('All CCC'!AB$7:AB$968,MATCH(WatchList!$B35,'All CCC'!$B$7:$B$968,0)))</f>
        <v/>
      </c>
      <c r="AC35" s="455" t="str">
        <f t="array" ref="AC35">IF($B35="","",INDEX('All CCC'!AC$7:AC$968,MATCH(WatchList!$B35,'All CCC'!$B$7:$B$968,0)))</f>
        <v/>
      </c>
      <c r="AD35" s="455" t="str">
        <f t="array" ref="AD35">IF($B35="","",INDEX('All CCC'!AD$7:AD$968,MATCH(WatchList!$B35,'All CCC'!$B$7:$B$968,0)))</f>
        <v/>
      </c>
      <c r="AE35" s="455" t="str">
        <f t="array" ref="AE35">IF($B35="","",INDEX('All CCC'!AE$7:AE$968,MATCH(WatchList!$B35,'All CCC'!$B$7:$B$968,0)))</f>
        <v/>
      </c>
      <c r="AF35" s="455" t="str">
        <f t="array" ref="AF35">IF($B35="","",INDEX('All CCC'!AF$7:AF$968,MATCH(WatchList!$B35,'All CCC'!$B$7:$B$968,0)))</f>
        <v/>
      </c>
      <c r="AG35" s="455" t="str">
        <f t="array" ref="AG35">IF($B35="","",INDEX('All CCC'!AG$7:AG$968,MATCH(WatchList!$B35,'All CCC'!$B$7:$B$968,0)))</f>
        <v/>
      </c>
      <c r="AH35" s="455" t="str">
        <f t="array" ref="AH35">IF($B35="","",INDEX('All CCC'!AH$7:AH$968,MATCH(WatchList!$B35,'All CCC'!$B$7:$B$968,0)))</f>
        <v/>
      </c>
      <c r="AI35" s="455" t="str">
        <f t="array" ref="AI35">IF($B35="","",INDEX('All CCC'!AI$7:AI$968,MATCH(WatchList!$B35,'All CCC'!$B$7:$B$968,0)))</f>
        <v/>
      </c>
      <c r="AJ35" s="455" t="str">
        <f t="array" ref="AJ35">IF($B35="","",INDEX('All CCC'!AJ$7:AJ$968,MATCH(WatchList!$B35,'All CCC'!$B$7:$B$968,0)))</f>
        <v/>
      </c>
      <c r="AK35" s="455" t="str">
        <f t="array" ref="AK35">IF($B35="","",INDEX('All CCC'!AK$7:AK$968,MATCH(WatchList!$B35,'All CCC'!$B$7:$B$968,0)))</f>
        <v/>
      </c>
      <c r="AL35" s="455" t="str">
        <f t="array" ref="AL35">IF($B35="","",INDEX('All CCC'!AL$7:AL$968,MATCH(WatchList!$B35,'All CCC'!$B$7:$B$968,0)))</f>
        <v/>
      </c>
      <c r="AM35" s="455" t="str">
        <f t="array" ref="AM35">IF($B35="","",INDEX('All CCC'!AM$7:AM$968,MATCH(WatchList!$B35,'All CCC'!$B$7:$B$968,0)))</f>
        <v/>
      </c>
      <c r="AN35" s="455" t="str">
        <f t="array" ref="AN35">IF($B35="","",INDEX('All CCC'!AN$7:AN$968,MATCH(WatchList!$B35,'All CCC'!$B$7:$B$968,0)))</f>
        <v/>
      </c>
      <c r="AO35" s="455" t="str">
        <f t="array" ref="AO35">IF($B35="","",INDEX('All CCC'!AO$7:AO$968,MATCH(WatchList!$B35,'All CCC'!$B$7:$B$968,0)))</f>
        <v/>
      </c>
      <c r="AP35" s="455" t="str">
        <f t="array" ref="AP35">IF($B35="","",INDEX('All CCC'!AP$7:AP$968,MATCH(WatchList!$B35,'All CCC'!$B$7:$B$968,0)))</f>
        <v/>
      </c>
      <c r="AQ35" s="455" t="str">
        <f t="array" ref="AQ35">IF($B35="","",INDEX('All CCC'!AQ$7:AQ$968,MATCH(WatchList!$B35,'All CCC'!$B$7:$B$968,0)))</f>
        <v/>
      </c>
      <c r="AR35" s="455" t="str">
        <f t="array" ref="AR35">IF($B35="","",INDEX('All CCC'!AR$7:AR$968,MATCH(WatchList!$B35,'All CCC'!$B$7:$B$968,0)))</f>
        <v/>
      </c>
      <c r="AS35" s="455" t="str">
        <f t="array" ref="AS35">IF($B35="","",INDEX('All CCC'!AS$7:AS$968,MATCH(WatchList!$B35,'All CCC'!$B$7:$B$968,0)))</f>
        <v/>
      </c>
      <c r="AT35" s="455" t="str">
        <f t="array" ref="AT35">IF($B35="","",INDEX('All CCC'!AT$7:AT$968,MATCH(WatchList!$B35,'All CCC'!$B$7:$B$968,0)))</f>
        <v/>
      </c>
      <c r="AU35" s="455" t="str">
        <f t="array" ref="AU35">IF($B35="","",INDEX('All CCC'!AU$7:AU$968,MATCH(WatchList!$B35,'All CCC'!$B$7:$B$968,0)))</f>
        <v/>
      </c>
      <c r="AV35" s="455" t="str">
        <f t="array" ref="AV35">IF($B35="","",INDEX('All CCC'!AV$7:AV$968,MATCH(WatchList!$B35,'All CCC'!$B$7:$B$968,0)))</f>
        <v/>
      </c>
      <c r="AW35" s="455" t="str">
        <f t="array" ref="AW35">IF($B35="","",INDEX('All CCC'!AW$7:AW$968,MATCH(WatchList!$B35,'All CCC'!$B$7:$B$968,0)))</f>
        <v/>
      </c>
      <c r="AX35" s="455" t="str">
        <f t="array" ref="AX35">IF($B35="","",INDEX('All CCC'!AX$7:AX$968,MATCH(WatchList!$B35,'All CCC'!$B$7:$B$968,0)))</f>
        <v/>
      </c>
      <c r="AY35" s="455" t="str">
        <f t="array" ref="AY35">IF($B35="","",INDEX('All CCC'!AY$7:AY$968,MATCH(WatchList!$B35,'All CCC'!$B$7:$B$968,0)))</f>
        <v/>
      </c>
      <c r="AZ35" s="455" t="str">
        <f t="array" ref="AZ35">IF($B35="","",INDEX('All CCC'!AZ$7:AZ$968,MATCH(WatchList!$B35,'All CCC'!$B$7:$B$968,0)))</f>
        <v/>
      </c>
      <c r="BA35" s="455" t="str">
        <f t="array" ref="BA35">IF($B35="","",INDEX('All CCC'!BA$7:BA$968,MATCH(WatchList!$B35,'All CCC'!$B$7:$B$968,0)))</f>
        <v/>
      </c>
      <c r="BB35" s="455" t="str">
        <f t="array" ref="BB35">IF($B35="","",INDEX('All CCC'!BB$7:BB$968,MATCH(WatchList!$B35,'All CCC'!$B$7:$B$968,0)))</f>
        <v/>
      </c>
      <c r="BC35" s="455" t="str">
        <f t="array" ref="BC35">IF($B35="","",INDEX('All CCC'!BC$7:BC$968,MATCH(WatchList!$B35,'All CCC'!$B$7:$B$968,0)))</f>
        <v/>
      </c>
      <c r="BD35" s="455" t="str">
        <f t="array" ref="BD35">IF($B35="","",INDEX('All CCC'!BD$7:BD$968,MATCH(WatchList!$B35,'All CCC'!$B$7:$B$968,0)))</f>
        <v/>
      </c>
      <c r="BE35" s="455" t="str">
        <f t="array" ref="BE35">IF($B35="","",INDEX('All CCC'!BE$7:BE$968,MATCH(WatchList!$B35,'All CCC'!$B$7:$B$968,0)))</f>
        <v/>
      </c>
      <c r="BF35" s="455" t="str">
        <f t="array" ref="BF35">IF($B35="","",INDEX('All CCC'!BF$7:BF$968,MATCH(WatchList!$B35,'All CCC'!$B$7:$B$968,0)))</f>
        <v/>
      </c>
      <c r="BG35" s="455" t="str">
        <f t="array" ref="BG35">IF($B35="","",INDEX('All CCC'!BG$7:BG$968,MATCH(WatchList!$B35,'All CCC'!$B$7:$B$968,0)))</f>
        <v/>
      </c>
    </row>
    <row r="36" ht="12.75" customHeight="1">
      <c r="A36" s="454" t="str">
        <f t="array" ref="A36">IF($B36="","",INDEX('All CCC'!A$7:A$968,MATCH(WatchList!$B36,'All CCC'!$B$7:$B$968,0)))</f>
        <v/>
      </c>
      <c r="B36" s="232"/>
      <c r="C36" s="455" t="str">
        <f t="array" ref="C36">IF($B36="","",INDEX('All CCC'!C$7:C$968,MATCH(WatchList!$B36,'All CCC'!$B$7:$B$968,0)))</f>
        <v/>
      </c>
      <c r="D36" s="455" t="str">
        <f t="array" ref="D36">IF($B36="","",INDEX('All CCC'!D$7:D$968,MATCH(WatchList!$B36,'All CCC'!$B$7:$B$968,0)))</f>
        <v/>
      </c>
      <c r="E36" s="455" t="str">
        <f t="array" ref="E36">IF($B36="","",INDEX('All CCC'!E$7:E$968,MATCH(WatchList!$B36,'All CCC'!$B$7:$B$968,0)))</f>
        <v/>
      </c>
      <c r="F36" s="455" t="str">
        <f t="array" ref="F36">IF($B36="","",INDEX('All CCC'!F$7:F$968,MATCH(WatchList!$B36,'All CCC'!$B$7:$B$968,0)))</f>
        <v/>
      </c>
      <c r="G36" s="455" t="str">
        <f t="array" ref="G36">IF($B36="","",INDEX('All CCC'!G$7:G$968,MATCH(WatchList!$B36,'All CCC'!$B$7:$B$968,0)))</f>
        <v/>
      </c>
      <c r="H36" s="455" t="str">
        <f t="array" ref="H36">IF($B36="","",INDEX('All CCC'!H$7:H$968,MATCH(WatchList!$B36,'All CCC'!$B$7:$B$968,0)))</f>
        <v/>
      </c>
      <c r="I36" s="455" t="str">
        <f t="array" ref="I36">IF($B36="","",INDEX('All CCC'!I$7:I$968,MATCH(WatchList!$B36,'All CCC'!$B$7:$B$968,0)))</f>
        <v/>
      </c>
      <c r="J36" s="455" t="str">
        <f t="array" ref="J36">IF($B36="","",INDEX('All CCC'!J$7:J$968,MATCH(WatchList!$B36,'All CCC'!$B$7:$B$968,0)))</f>
        <v/>
      </c>
      <c r="K36" s="455" t="str">
        <f t="array" ref="K36">IF($B36="","",INDEX('All CCC'!K$7:K$968,MATCH(WatchList!$B36,'All CCC'!$B$7:$B$968,0)))</f>
        <v/>
      </c>
      <c r="L36" s="455" t="str">
        <f t="array" ref="L36">IF($B36="","",INDEX('All CCC'!L$7:L$968,MATCH(WatchList!$B36,'All CCC'!$B$7:$B$968,0)))</f>
        <v/>
      </c>
      <c r="M36" s="455" t="str">
        <f t="array" ref="M36">IF($B36="","",INDEX('All CCC'!M$7:M$968,MATCH(WatchList!$B36,'All CCC'!$B$7:$B$968,0)))</f>
        <v/>
      </c>
      <c r="N36" s="455" t="str">
        <f t="array" ref="N36">IF($B36="","",INDEX('All CCC'!N$7:N$968,MATCH(WatchList!$B36,'All CCC'!$B$7:$B$968,0)))</f>
        <v/>
      </c>
      <c r="O36" s="455" t="str">
        <f t="array" ref="O36">IF($B36="","",INDEX('All CCC'!O$7:O$968,MATCH(WatchList!$B36,'All CCC'!$B$7:$B$968,0)))</f>
        <v/>
      </c>
      <c r="P36" s="459" t="str">
        <f t="array" ref="P36">IF($B36="","",INDEX('All CCC'!P$7:P$968,MATCH(WatchList!$B36,'All CCC'!$B$7:$B$968,0)))</f>
        <v/>
      </c>
      <c r="Q36" s="459" t="str">
        <f t="array" ref="Q36">IF($B36="","",INDEX('All CCC'!Q$7:Q$968,MATCH(WatchList!$B36,'All CCC'!$B$7:$B$968,0)))</f>
        <v/>
      </c>
      <c r="R36" s="455" t="str">
        <f t="array" ref="R36">IF($B36="","",INDEX('All CCC'!R$7:R$968,MATCH(WatchList!$B36,'All CCC'!$B$7:$B$968,0)))</f>
        <v/>
      </c>
      <c r="S36" s="455" t="str">
        <f t="array" ref="S36">IF($B36="","",INDEX('All CCC'!S$7:S$968,MATCH(WatchList!$B36,'All CCC'!$B$7:$B$968,0)))</f>
        <v/>
      </c>
      <c r="T36" s="455" t="str">
        <f t="array" ref="T36">IF($B36="","",INDEX('All CCC'!T$7:T$968,MATCH(WatchList!$B36,'All CCC'!$B$7:$B$968,0)))</f>
        <v/>
      </c>
      <c r="U36" s="455" t="str">
        <f t="array" ref="U36">IF($B36="","",INDEX('All CCC'!U$7:U$968,MATCH(WatchList!$B36,'All CCC'!$B$7:$B$968,0)))</f>
        <v/>
      </c>
      <c r="V36" s="455" t="str">
        <f t="array" ref="V36">IF($B36="","",INDEX('All CCC'!V$7:V$968,MATCH(WatchList!$B36,'All CCC'!$B$7:$B$968,0)))</f>
        <v/>
      </c>
      <c r="W36" s="455" t="str">
        <f t="array" ref="W36">IF($B36="","",INDEX('All CCC'!W$7:W$968,MATCH(WatchList!$B36,'All CCC'!$B$7:$B$968,0)))</f>
        <v/>
      </c>
      <c r="X36" s="455" t="str">
        <f t="array" ref="X36">IF($B36="","",INDEX('All CCC'!X$7:X$968,MATCH(WatchList!$B36,'All CCC'!$B$7:$B$968,0)))</f>
        <v/>
      </c>
      <c r="Y36" s="455" t="str">
        <f t="array" ref="Y36">IF($B36="","",INDEX('All CCC'!Y$7:Y$968,MATCH(WatchList!$B36,'All CCC'!$B$7:$B$968,0)))</f>
        <v/>
      </c>
      <c r="Z36" s="455" t="str">
        <f t="array" ref="Z36">IF($B36="","",INDEX('All CCC'!Z$7:Z$968,MATCH(WatchList!$B36,'All CCC'!$B$7:$B$968,0)))</f>
        <v/>
      </c>
      <c r="AA36" s="455" t="str">
        <f t="array" ref="AA36">IF($B36="","",INDEX('All CCC'!AA$7:AA$968,MATCH(WatchList!$B36,'All CCC'!$B$7:$B$968,0)))</f>
        <v/>
      </c>
      <c r="AB36" s="455" t="str">
        <f t="array" ref="AB36">IF($B36="","",INDEX('All CCC'!AB$7:AB$968,MATCH(WatchList!$B36,'All CCC'!$B$7:$B$968,0)))</f>
        <v/>
      </c>
      <c r="AC36" s="455" t="str">
        <f t="array" ref="AC36">IF($B36="","",INDEX('All CCC'!AC$7:AC$968,MATCH(WatchList!$B36,'All CCC'!$B$7:$B$968,0)))</f>
        <v/>
      </c>
      <c r="AD36" s="455" t="str">
        <f t="array" ref="AD36">IF($B36="","",INDEX('All CCC'!AD$7:AD$968,MATCH(WatchList!$B36,'All CCC'!$B$7:$B$968,0)))</f>
        <v/>
      </c>
      <c r="AE36" s="455" t="str">
        <f t="array" ref="AE36">IF($B36="","",INDEX('All CCC'!AE$7:AE$968,MATCH(WatchList!$B36,'All CCC'!$B$7:$B$968,0)))</f>
        <v/>
      </c>
      <c r="AF36" s="455" t="str">
        <f t="array" ref="AF36">IF($B36="","",INDEX('All CCC'!AF$7:AF$968,MATCH(WatchList!$B36,'All CCC'!$B$7:$B$968,0)))</f>
        <v/>
      </c>
      <c r="AG36" s="455" t="str">
        <f t="array" ref="AG36">IF($B36="","",INDEX('All CCC'!AG$7:AG$968,MATCH(WatchList!$B36,'All CCC'!$B$7:$B$968,0)))</f>
        <v/>
      </c>
      <c r="AH36" s="455" t="str">
        <f t="array" ref="AH36">IF($B36="","",INDEX('All CCC'!AH$7:AH$968,MATCH(WatchList!$B36,'All CCC'!$B$7:$B$968,0)))</f>
        <v/>
      </c>
      <c r="AI36" s="455" t="str">
        <f t="array" ref="AI36">IF($B36="","",INDEX('All CCC'!AI$7:AI$968,MATCH(WatchList!$B36,'All CCC'!$B$7:$B$968,0)))</f>
        <v/>
      </c>
      <c r="AJ36" s="455" t="str">
        <f t="array" ref="AJ36">IF($B36="","",INDEX('All CCC'!AJ$7:AJ$968,MATCH(WatchList!$B36,'All CCC'!$B$7:$B$968,0)))</f>
        <v/>
      </c>
      <c r="AK36" s="455" t="str">
        <f t="array" ref="AK36">IF($B36="","",INDEX('All CCC'!AK$7:AK$968,MATCH(WatchList!$B36,'All CCC'!$B$7:$B$968,0)))</f>
        <v/>
      </c>
      <c r="AL36" s="455" t="str">
        <f t="array" ref="AL36">IF($B36="","",INDEX('All CCC'!AL$7:AL$968,MATCH(WatchList!$B36,'All CCC'!$B$7:$B$968,0)))</f>
        <v/>
      </c>
      <c r="AM36" s="455" t="str">
        <f t="array" ref="AM36">IF($B36="","",INDEX('All CCC'!AM$7:AM$968,MATCH(WatchList!$B36,'All CCC'!$B$7:$B$968,0)))</f>
        <v/>
      </c>
      <c r="AN36" s="455" t="str">
        <f t="array" ref="AN36">IF($B36="","",INDEX('All CCC'!AN$7:AN$968,MATCH(WatchList!$B36,'All CCC'!$B$7:$B$968,0)))</f>
        <v/>
      </c>
      <c r="AO36" s="455" t="str">
        <f t="array" ref="AO36">IF($B36="","",INDEX('All CCC'!AO$7:AO$968,MATCH(WatchList!$B36,'All CCC'!$B$7:$B$968,0)))</f>
        <v/>
      </c>
      <c r="AP36" s="455" t="str">
        <f t="array" ref="AP36">IF($B36="","",INDEX('All CCC'!AP$7:AP$968,MATCH(WatchList!$B36,'All CCC'!$B$7:$B$968,0)))</f>
        <v/>
      </c>
      <c r="AQ36" s="455" t="str">
        <f t="array" ref="AQ36">IF($B36="","",INDEX('All CCC'!AQ$7:AQ$968,MATCH(WatchList!$B36,'All CCC'!$B$7:$B$968,0)))</f>
        <v/>
      </c>
      <c r="AR36" s="455" t="str">
        <f t="array" ref="AR36">IF($B36="","",INDEX('All CCC'!AR$7:AR$968,MATCH(WatchList!$B36,'All CCC'!$B$7:$B$968,0)))</f>
        <v/>
      </c>
      <c r="AS36" s="455" t="str">
        <f t="array" ref="AS36">IF($B36="","",INDEX('All CCC'!AS$7:AS$968,MATCH(WatchList!$B36,'All CCC'!$B$7:$B$968,0)))</f>
        <v/>
      </c>
      <c r="AT36" s="455" t="str">
        <f t="array" ref="AT36">IF($B36="","",INDEX('All CCC'!AT$7:AT$968,MATCH(WatchList!$B36,'All CCC'!$B$7:$B$968,0)))</f>
        <v/>
      </c>
      <c r="AU36" s="455" t="str">
        <f t="array" ref="AU36">IF($B36="","",INDEX('All CCC'!AU$7:AU$968,MATCH(WatchList!$B36,'All CCC'!$B$7:$B$968,0)))</f>
        <v/>
      </c>
      <c r="AV36" s="455" t="str">
        <f t="array" ref="AV36">IF($B36="","",INDEX('All CCC'!AV$7:AV$968,MATCH(WatchList!$B36,'All CCC'!$B$7:$B$968,0)))</f>
        <v/>
      </c>
      <c r="AW36" s="455" t="str">
        <f t="array" ref="AW36">IF($B36="","",INDEX('All CCC'!AW$7:AW$968,MATCH(WatchList!$B36,'All CCC'!$B$7:$B$968,0)))</f>
        <v/>
      </c>
      <c r="AX36" s="455" t="str">
        <f t="array" ref="AX36">IF($B36="","",INDEX('All CCC'!AX$7:AX$968,MATCH(WatchList!$B36,'All CCC'!$B$7:$B$968,0)))</f>
        <v/>
      </c>
      <c r="AY36" s="455" t="str">
        <f t="array" ref="AY36">IF($B36="","",INDEX('All CCC'!AY$7:AY$968,MATCH(WatchList!$B36,'All CCC'!$B$7:$B$968,0)))</f>
        <v/>
      </c>
      <c r="AZ36" s="455" t="str">
        <f t="array" ref="AZ36">IF($B36="","",INDEX('All CCC'!AZ$7:AZ$968,MATCH(WatchList!$B36,'All CCC'!$B$7:$B$968,0)))</f>
        <v/>
      </c>
      <c r="BA36" s="455" t="str">
        <f t="array" ref="BA36">IF($B36="","",INDEX('All CCC'!BA$7:BA$968,MATCH(WatchList!$B36,'All CCC'!$B$7:$B$968,0)))</f>
        <v/>
      </c>
      <c r="BB36" s="455" t="str">
        <f t="array" ref="BB36">IF($B36="","",INDEX('All CCC'!BB$7:BB$968,MATCH(WatchList!$B36,'All CCC'!$B$7:$B$968,0)))</f>
        <v/>
      </c>
      <c r="BC36" s="455" t="str">
        <f t="array" ref="BC36">IF($B36="","",INDEX('All CCC'!BC$7:BC$968,MATCH(WatchList!$B36,'All CCC'!$B$7:$B$968,0)))</f>
        <v/>
      </c>
      <c r="BD36" s="455" t="str">
        <f t="array" ref="BD36">IF($B36="","",INDEX('All CCC'!BD$7:BD$968,MATCH(WatchList!$B36,'All CCC'!$B$7:$B$968,0)))</f>
        <v/>
      </c>
      <c r="BE36" s="455" t="str">
        <f t="array" ref="BE36">IF($B36="","",INDEX('All CCC'!BE$7:BE$968,MATCH(WatchList!$B36,'All CCC'!$B$7:$B$968,0)))</f>
        <v/>
      </c>
      <c r="BF36" s="455" t="str">
        <f t="array" ref="BF36">IF($B36="","",INDEX('All CCC'!BF$7:BF$968,MATCH(WatchList!$B36,'All CCC'!$B$7:$B$968,0)))</f>
        <v/>
      </c>
      <c r="BG36" s="455" t="str">
        <f t="array" ref="BG36">IF($B36="","",INDEX('All CCC'!BG$7:BG$968,MATCH(WatchList!$B36,'All CCC'!$B$7:$B$968,0)))</f>
        <v/>
      </c>
    </row>
    <row r="37" ht="12.75" customHeight="1">
      <c r="A37" s="454" t="str">
        <f t="array" ref="A37">IF($B37="","",INDEX('All CCC'!A$7:A$968,MATCH(WatchList!$B37,'All CCC'!$B$7:$B$968,0)))</f>
        <v/>
      </c>
      <c r="B37" s="232"/>
      <c r="C37" s="455" t="str">
        <f t="array" ref="C37">IF($B37="","",INDEX('All CCC'!C$7:C$968,MATCH(WatchList!$B37,'All CCC'!$B$7:$B$968,0)))</f>
        <v/>
      </c>
      <c r="D37" s="455" t="str">
        <f t="array" ref="D37">IF($B37="","",INDEX('All CCC'!D$7:D$968,MATCH(WatchList!$B37,'All CCC'!$B$7:$B$968,0)))</f>
        <v/>
      </c>
      <c r="E37" s="455" t="str">
        <f t="array" ref="E37">IF($B37="","",INDEX('All CCC'!E$7:E$968,MATCH(WatchList!$B37,'All CCC'!$B$7:$B$968,0)))</f>
        <v/>
      </c>
      <c r="F37" s="455" t="str">
        <f t="array" ref="F37">IF($B37="","",INDEX('All CCC'!F$7:F$968,MATCH(WatchList!$B37,'All CCC'!$B$7:$B$968,0)))</f>
        <v/>
      </c>
      <c r="G37" s="455" t="str">
        <f t="array" ref="G37">IF($B37="","",INDEX('All CCC'!G$7:G$968,MATCH(WatchList!$B37,'All CCC'!$B$7:$B$968,0)))</f>
        <v/>
      </c>
      <c r="H37" s="455" t="str">
        <f t="array" ref="H37">IF($B37="","",INDEX('All CCC'!H$7:H$968,MATCH(WatchList!$B37,'All CCC'!$B$7:$B$968,0)))</f>
        <v/>
      </c>
      <c r="I37" s="455" t="str">
        <f t="array" ref="I37">IF($B37="","",INDEX('All CCC'!I$7:I$968,MATCH(WatchList!$B37,'All CCC'!$B$7:$B$968,0)))</f>
        <v/>
      </c>
      <c r="J37" s="455" t="str">
        <f t="array" ref="J37">IF($B37="","",INDEX('All CCC'!J$7:J$968,MATCH(WatchList!$B37,'All CCC'!$B$7:$B$968,0)))</f>
        <v/>
      </c>
      <c r="K37" s="455" t="str">
        <f t="array" ref="K37">IF($B37="","",INDEX('All CCC'!K$7:K$968,MATCH(WatchList!$B37,'All CCC'!$B$7:$B$968,0)))</f>
        <v/>
      </c>
      <c r="L37" s="455" t="str">
        <f t="array" ref="L37">IF($B37="","",INDEX('All CCC'!L$7:L$968,MATCH(WatchList!$B37,'All CCC'!$B$7:$B$968,0)))</f>
        <v/>
      </c>
      <c r="M37" s="455" t="str">
        <f t="array" ref="M37">IF($B37="","",INDEX('All CCC'!M$7:M$968,MATCH(WatchList!$B37,'All CCC'!$B$7:$B$968,0)))</f>
        <v/>
      </c>
      <c r="N37" s="455" t="str">
        <f t="array" ref="N37">IF($B37="","",INDEX('All CCC'!N$7:N$968,MATCH(WatchList!$B37,'All CCC'!$B$7:$B$968,0)))</f>
        <v/>
      </c>
      <c r="O37" s="455" t="str">
        <f t="array" ref="O37">IF($B37="","",INDEX('All CCC'!O$7:O$968,MATCH(WatchList!$B37,'All CCC'!$B$7:$B$968,0)))</f>
        <v/>
      </c>
      <c r="P37" s="459" t="str">
        <f t="array" ref="P37">IF($B37="","",INDEX('All CCC'!P$7:P$968,MATCH(WatchList!$B37,'All CCC'!$B$7:$B$968,0)))</f>
        <v/>
      </c>
      <c r="Q37" s="459" t="str">
        <f t="array" ref="Q37">IF($B37="","",INDEX('All CCC'!Q$7:Q$968,MATCH(WatchList!$B37,'All CCC'!$B$7:$B$968,0)))</f>
        <v/>
      </c>
      <c r="R37" s="455" t="str">
        <f t="array" ref="R37">IF($B37="","",INDEX('All CCC'!R$7:R$968,MATCH(WatchList!$B37,'All CCC'!$B$7:$B$968,0)))</f>
        <v/>
      </c>
      <c r="S37" s="455" t="str">
        <f t="array" ref="S37">IF($B37="","",INDEX('All CCC'!S$7:S$968,MATCH(WatchList!$B37,'All CCC'!$B$7:$B$968,0)))</f>
        <v/>
      </c>
      <c r="T37" s="455" t="str">
        <f t="array" ref="T37">IF($B37="","",INDEX('All CCC'!T$7:T$968,MATCH(WatchList!$B37,'All CCC'!$B$7:$B$968,0)))</f>
        <v/>
      </c>
      <c r="U37" s="455" t="str">
        <f t="array" ref="U37">IF($B37="","",INDEX('All CCC'!U$7:U$968,MATCH(WatchList!$B37,'All CCC'!$B$7:$B$968,0)))</f>
        <v/>
      </c>
      <c r="V37" s="455" t="str">
        <f t="array" ref="V37">IF($B37="","",INDEX('All CCC'!V$7:V$968,MATCH(WatchList!$B37,'All CCC'!$B$7:$B$968,0)))</f>
        <v/>
      </c>
      <c r="W37" s="455" t="str">
        <f t="array" ref="W37">IF($B37="","",INDEX('All CCC'!W$7:W$968,MATCH(WatchList!$B37,'All CCC'!$B$7:$B$968,0)))</f>
        <v/>
      </c>
      <c r="X37" s="455" t="str">
        <f t="array" ref="X37">IF($B37="","",INDEX('All CCC'!X$7:X$968,MATCH(WatchList!$B37,'All CCC'!$B$7:$B$968,0)))</f>
        <v/>
      </c>
      <c r="Y37" s="455" t="str">
        <f t="array" ref="Y37">IF($B37="","",INDEX('All CCC'!Y$7:Y$968,MATCH(WatchList!$B37,'All CCC'!$B$7:$B$968,0)))</f>
        <v/>
      </c>
      <c r="Z37" s="455" t="str">
        <f t="array" ref="Z37">IF($B37="","",INDEX('All CCC'!Z$7:Z$968,MATCH(WatchList!$B37,'All CCC'!$B$7:$B$968,0)))</f>
        <v/>
      </c>
      <c r="AA37" s="455" t="str">
        <f t="array" ref="AA37">IF($B37="","",INDEX('All CCC'!AA$7:AA$968,MATCH(WatchList!$B37,'All CCC'!$B$7:$B$968,0)))</f>
        <v/>
      </c>
      <c r="AB37" s="455" t="str">
        <f t="array" ref="AB37">IF($B37="","",INDEX('All CCC'!AB$7:AB$968,MATCH(WatchList!$B37,'All CCC'!$B$7:$B$968,0)))</f>
        <v/>
      </c>
      <c r="AC37" s="455" t="str">
        <f t="array" ref="AC37">IF($B37="","",INDEX('All CCC'!AC$7:AC$968,MATCH(WatchList!$B37,'All CCC'!$B$7:$B$968,0)))</f>
        <v/>
      </c>
      <c r="AD37" s="455" t="str">
        <f t="array" ref="AD37">IF($B37="","",INDEX('All CCC'!AD$7:AD$968,MATCH(WatchList!$B37,'All CCC'!$B$7:$B$968,0)))</f>
        <v/>
      </c>
      <c r="AE37" s="455" t="str">
        <f t="array" ref="AE37">IF($B37="","",INDEX('All CCC'!AE$7:AE$968,MATCH(WatchList!$B37,'All CCC'!$B$7:$B$968,0)))</f>
        <v/>
      </c>
      <c r="AF37" s="455" t="str">
        <f t="array" ref="AF37">IF($B37="","",INDEX('All CCC'!AF$7:AF$968,MATCH(WatchList!$B37,'All CCC'!$B$7:$B$968,0)))</f>
        <v/>
      </c>
      <c r="AG37" s="455" t="str">
        <f t="array" ref="AG37">IF($B37="","",INDEX('All CCC'!AG$7:AG$968,MATCH(WatchList!$B37,'All CCC'!$B$7:$B$968,0)))</f>
        <v/>
      </c>
      <c r="AH37" s="455" t="str">
        <f t="array" ref="AH37">IF($B37="","",INDEX('All CCC'!AH$7:AH$968,MATCH(WatchList!$B37,'All CCC'!$B$7:$B$968,0)))</f>
        <v/>
      </c>
      <c r="AI37" s="455" t="str">
        <f t="array" ref="AI37">IF($B37="","",INDEX('All CCC'!AI$7:AI$968,MATCH(WatchList!$B37,'All CCC'!$B$7:$B$968,0)))</f>
        <v/>
      </c>
      <c r="AJ37" s="455" t="str">
        <f t="array" ref="AJ37">IF($B37="","",INDEX('All CCC'!AJ$7:AJ$968,MATCH(WatchList!$B37,'All CCC'!$B$7:$B$968,0)))</f>
        <v/>
      </c>
      <c r="AK37" s="455" t="str">
        <f t="array" ref="AK37">IF($B37="","",INDEX('All CCC'!AK$7:AK$968,MATCH(WatchList!$B37,'All CCC'!$B$7:$B$968,0)))</f>
        <v/>
      </c>
      <c r="AL37" s="455" t="str">
        <f t="array" ref="AL37">IF($B37="","",INDEX('All CCC'!AL$7:AL$968,MATCH(WatchList!$B37,'All CCC'!$B$7:$B$968,0)))</f>
        <v/>
      </c>
      <c r="AM37" s="455" t="str">
        <f t="array" ref="AM37">IF($B37="","",INDEX('All CCC'!AM$7:AM$968,MATCH(WatchList!$B37,'All CCC'!$B$7:$B$968,0)))</f>
        <v/>
      </c>
      <c r="AN37" s="455" t="str">
        <f t="array" ref="AN37">IF($B37="","",INDEX('All CCC'!AN$7:AN$968,MATCH(WatchList!$B37,'All CCC'!$B$7:$B$968,0)))</f>
        <v/>
      </c>
      <c r="AO37" s="455" t="str">
        <f t="array" ref="AO37">IF($B37="","",INDEX('All CCC'!AO$7:AO$968,MATCH(WatchList!$B37,'All CCC'!$B$7:$B$968,0)))</f>
        <v/>
      </c>
      <c r="AP37" s="455" t="str">
        <f t="array" ref="AP37">IF($B37="","",INDEX('All CCC'!AP$7:AP$968,MATCH(WatchList!$B37,'All CCC'!$B$7:$B$968,0)))</f>
        <v/>
      </c>
      <c r="AQ37" s="455" t="str">
        <f t="array" ref="AQ37">IF($B37="","",INDEX('All CCC'!AQ$7:AQ$968,MATCH(WatchList!$B37,'All CCC'!$B$7:$B$968,0)))</f>
        <v/>
      </c>
      <c r="AR37" s="455" t="str">
        <f t="array" ref="AR37">IF($B37="","",INDEX('All CCC'!AR$7:AR$968,MATCH(WatchList!$B37,'All CCC'!$B$7:$B$968,0)))</f>
        <v/>
      </c>
      <c r="AS37" s="455" t="str">
        <f t="array" ref="AS37">IF($B37="","",INDEX('All CCC'!AS$7:AS$968,MATCH(WatchList!$B37,'All CCC'!$B$7:$B$968,0)))</f>
        <v/>
      </c>
      <c r="AT37" s="455" t="str">
        <f t="array" ref="AT37">IF($B37="","",INDEX('All CCC'!AT$7:AT$968,MATCH(WatchList!$B37,'All CCC'!$B$7:$B$968,0)))</f>
        <v/>
      </c>
      <c r="AU37" s="455" t="str">
        <f t="array" ref="AU37">IF($B37="","",INDEX('All CCC'!AU$7:AU$968,MATCH(WatchList!$B37,'All CCC'!$B$7:$B$968,0)))</f>
        <v/>
      </c>
      <c r="AV37" s="455" t="str">
        <f t="array" ref="AV37">IF($B37="","",INDEX('All CCC'!AV$7:AV$968,MATCH(WatchList!$B37,'All CCC'!$B$7:$B$968,0)))</f>
        <v/>
      </c>
      <c r="AW37" s="455" t="str">
        <f t="array" ref="AW37">IF($B37="","",INDEX('All CCC'!AW$7:AW$968,MATCH(WatchList!$B37,'All CCC'!$B$7:$B$968,0)))</f>
        <v/>
      </c>
      <c r="AX37" s="455" t="str">
        <f t="array" ref="AX37">IF($B37="","",INDEX('All CCC'!AX$7:AX$968,MATCH(WatchList!$B37,'All CCC'!$B$7:$B$968,0)))</f>
        <v/>
      </c>
      <c r="AY37" s="455" t="str">
        <f t="array" ref="AY37">IF($B37="","",INDEX('All CCC'!AY$7:AY$968,MATCH(WatchList!$B37,'All CCC'!$B$7:$B$968,0)))</f>
        <v/>
      </c>
      <c r="AZ37" s="455" t="str">
        <f t="array" ref="AZ37">IF($B37="","",INDEX('All CCC'!AZ$7:AZ$968,MATCH(WatchList!$B37,'All CCC'!$B$7:$B$968,0)))</f>
        <v/>
      </c>
      <c r="BA37" s="455" t="str">
        <f t="array" ref="BA37">IF($B37="","",INDEX('All CCC'!BA$7:BA$968,MATCH(WatchList!$B37,'All CCC'!$B$7:$B$968,0)))</f>
        <v/>
      </c>
      <c r="BB37" s="455" t="str">
        <f t="array" ref="BB37">IF($B37="","",INDEX('All CCC'!BB$7:BB$968,MATCH(WatchList!$B37,'All CCC'!$B$7:$B$968,0)))</f>
        <v/>
      </c>
      <c r="BC37" s="455" t="str">
        <f t="array" ref="BC37">IF($B37="","",INDEX('All CCC'!BC$7:BC$968,MATCH(WatchList!$B37,'All CCC'!$B$7:$B$968,0)))</f>
        <v/>
      </c>
      <c r="BD37" s="455" t="str">
        <f t="array" ref="BD37">IF($B37="","",INDEX('All CCC'!BD$7:BD$968,MATCH(WatchList!$B37,'All CCC'!$B$7:$B$968,0)))</f>
        <v/>
      </c>
      <c r="BE37" s="455" t="str">
        <f t="array" ref="BE37">IF($B37="","",INDEX('All CCC'!BE$7:BE$968,MATCH(WatchList!$B37,'All CCC'!$B$7:$B$968,0)))</f>
        <v/>
      </c>
      <c r="BF37" s="455" t="str">
        <f t="array" ref="BF37">IF($B37="","",INDEX('All CCC'!BF$7:BF$968,MATCH(WatchList!$B37,'All CCC'!$B$7:$B$968,0)))</f>
        <v/>
      </c>
      <c r="BG37" s="455" t="str">
        <f t="array" ref="BG37">IF($B37="","",INDEX('All CCC'!BG$7:BG$968,MATCH(WatchList!$B37,'All CCC'!$B$7:$B$968,0)))</f>
        <v/>
      </c>
    </row>
    <row r="38" ht="12.75" customHeight="1">
      <c r="A38" s="454" t="str">
        <f t="array" ref="A38">IF($B38="","",INDEX('All CCC'!A$7:A$968,MATCH(WatchList!$B38,'All CCC'!$B$7:$B$968,0)))</f>
        <v/>
      </c>
      <c r="B38" s="232"/>
      <c r="C38" s="455" t="str">
        <f t="array" ref="C38">IF($B38="","",INDEX('All CCC'!C$7:C$968,MATCH(WatchList!$B38,'All CCC'!$B$7:$B$968,0)))</f>
        <v/>
      </c>
      <c r="D38" s="455" t="str">
        <f t="array" ref="D38">IF($B38="","",INDEX('All CCC'!D$7:D$968,MATCH(WatchList!$B38,'All CCC'!$B$7:$B$968,0)))</f>
        <v/>
      </c>
      <c r="E38" s="455" t="str">
        <f t="array" ref="E38">IF($B38="","",INDEX('All CCC'!E$7:E$968,MATCH(WatchList!$B38,'All CCC'!$B$7:$B$968,0)))</f>
        <v/>
      </c>
      <c r="F38" s="455" t="str">
        <f t="array" ref="F38">IF($B38="","",INDEX('All CCC'!F$7:F$968,MATCH(WatchList!$B38,'All CCC'!$B$7:$B$968,0)))</f>
        <v/>
      </c>
      <c r="G38" s="455" t="str">
        <f t="array" ref="G38">IF($B38="","",INDEX('All CCC'!G$7:G$968,MATCH(WatchList!$B38,'All CCC'!$B$7:$B$968,0)))</f>
        <v/>
      </c>
      <c r="H38" s="455" t="str">
        <f t="array" ref="H38">IF($B38="","",INDEX('All CCC'!H$7:H$968,MATCH(WatchList!$B38,'All CCC'!$B$7:$B$968,0)))</f>
        <v/>
      </c>
      <c r="I38" s="455" t="str">
        <f t="array" ref="I38">IF($B38="","",INDEX('All CCC'!I$7:I$968,MATCH(WatchList!$B38,'All CCC'!$B$7:$B$968,0)))</f>
        <v/>
      </c>
      <c r="J38" s="455" t="str">
        <f t="array" ref="J38">IF($B38="","",INDEX('All CCC'!J$7:J$968,MATCH(WatchList!$B38,'All CCC'!$B$7:$B$968,0)))</f>
        <v/>
      </c>
      <c r="K38" s="455" t="str">
        <f t="array" ref="K38">IF($B38="","",INDEX('All CCC'!K$7:K$968,MATCH(WatchList!$B38,'All CCC'!$B$7:$B$968,0)))</f>
        <v/>
      </c>
      <c r="L38" s="455" t="str">
        <f t="array" ref="L38">IF($B38="","",INDEX('All CCC'!L$7:L$968,MATCH(WatchList!$B38,'All CCC'!$B$7:$B$968,0)))</f>
        <v/>
      </c>
      <c r="M38" s="455" t="str">
        <f t="array" ref="M38">IF($B38="","",INDEX('All CCC'!M$7:M$968,MATCH(WatchList!$B38,'All CCC'!$B$7:$B$968,0)))</f>
        <v/>
      </c>
      <c r="N38" s="455" t="str">
        <f t="array" ref="N38">IF($B38="","",INDEX('All CCC'!N$7:N$968,MATCH(WatchList!$B38,'All CCC'!$B$7:$B$968,0)))</f>
        <v/>
      </c>
      <c r="O38" s="455" t="str">
        <f t="array" ref="O38">IF($B38="","",INDEX('All CCC'!O$7:O$968,MATCH(WatchList!$B38,'All CCC'!$B$7:$B$968,0)))</f>
        <v/>
      </c>
      <c r="P38" s="459" t="str">
        <f t="array" ref="P38">IF($B38="","",INDEX('All CCC'!P$7:P$968,MATCH(WatchList!$B38,'All CCC'!$B$7:$B$968,0)))</f>
        <v/>
      </c>
      <c r="Q38" s="459" t="str">
        <f t="array" ref="Q38">IF($B38="","",INDEX('All CCC'!Q$7:Q$968,MATCH(WatchList!$B38,'All CCC'!$B$7:$B$968,0)))</f>
        <v/>
      </c>
      <c r="R38" s="455" t="str">
        <f t="array" ref="R38">IF($B38="","",INDEX('All CCC'!R$7:R$968,MATCH(WatchList!$B38,'All CCC'!$B$7:$B$968,0)))</f>
        <v/>
      </c>
      <c r="S38" s="455" t="str">
        <f t="array" ref="S38">IF($B38="","",INDEX('All CCC'!S$7:S$968,MATCH(WatchList!$B38,'All CCC'!$B$7:$B$968,0)))</f>
        <v/>
      </c>
      <c r="T38" s="455" t="str">
        <f t="array" ref="T38">IF($B38="","",INDEX('All CCC'!T$7:T$968,MATCH(WatchList!$B38,'All CCC'!$B$7:$B$968,0)))</f>
        <v/>
      </c>
      <c r="U38" s="455" t="str">
        <f t="array" ref="U38">IF($B38="","",INDEX('All CCC'!U$7:U$968,MATCH(WatchList!$B38,'All CCC'!$B$7:$B$968,0)))</f>
        <v/>
      </c>
      <c r="V38" s="455" t="str">
        <f t="array" ref="V38">IF($B38="","",INDEX('All CCC'!V$7:V$968,MATCH(WatchList!$B38,'All CCC'!$B$7:$B$968,0)))</f>
        <v/>
      </c>
      <c r="W38" s="455" t="str">
        <f t="array" ref="W38">IF($B38="","",INDEX('All CCC'!W$7:W$968,MATCH(WatchList!$B38,'All CCC'!$B$7:$B$968,0)))</f>
        <v/>
      </c>
      <c r="X38" s="455" t="str">
        <f t="array" ref="X38">IF($B38="","",INDEX('All CCC'!X$7:X$968,MATCH(WatchList!$B38,'All CCC'!$B$7:$B$968,0)))</f>
        <v/>
      </c>
      <c r="Y38" s="455" t="str">
        <f t="array" ref="Y38">IF($B38="","",INDEX('All CCC'!Y$7:Y$968,MATCH(WatchList!$B38,'All CCC'!$B$7:$B$968,0)))</f>
        <v/>
      </c>
      <c r="Z38" s="455" t="str">
        <f t="array" ref="Z38">IF($B38="","",INDEX('All CCC'!Z$7:Z$968,MATCH(WatchList!$B38,'All CCC'!$B$7:$B$968,0)))</f>
        <v/>
      </c>
      <c r="AA38" s="455" t="str">
        <f t="array" ref="AA38">IF($B38="","",INDEX('All CCC'!AA$7:AA$968,MATCH(WatchList!$B38,'All CCC'!$B$7:$B$968,0)))</f>
        <v/>
      </c>
      <c r="AB38" s="455" t="str">
        <f t="array" ref="AB38">IF($B38="","",INDEX('All CCC'!AB$7:AB$968,MATCH(WatchList!$B38,'All CCC'!$B$7:$B$968,0)))</f>
        <v/>
      </c>
      <c r="AC38" s="455" t="str">
        <f t="array" ref="AC38">IF($B38="","",INDEX('All CCC'!AC$7:AC$968,MATCH(WatchList!$B38,'All CCC'!$B$7:$B$968,0)))</f>
        <v/>
      </c>
      <c r="AD38" s="455" t="str">
        <f t="array" ref="AD38">IF($B38="","",INDEX('All CCC'!AD$7:AD$968,MATCH(WatchList!$B38,'All CCC'!$B$7:$B$968,0)))</f>
        <v/>
      </c>
      <c r="AE38" s="455" t="str">
        <f t="array" ref="AE38">IF($B38="","",INDEX('All CCC'!AE$7:AE$968,MATCH(WatchList!$B38,'All CCC'!$B$7:$B$968,0)))</f>
        <v/>
      </c>
      <c r="AF38" s="455" t="str">
        <f t="array" ref="AF38">IF($B38="","",INDEX('All CCC'!AF$7:AF$968,MATCH(WatchList!$B38,'All CCC'!$B$7:$B$968,0)))</f>
        <v/>
      </c>
      <c r="AG38" s="455" t="str">
        <f t="array" ref="AG38">IF($B38="","",INDEX('All CCC'!AG$7:AG$968,MATCH(WatchList!$B38,'All CCC'!$B$7:$B$968,0)))</f>
        <v/>
      </c>
      <c r="AH38" s="455" t="str">
        <f t="array" ref="AH38">IF($B38="","",INDEX('All CCC'!AH$7:AH$968,MATCH(WatchList!$B38,'All CCC'!$B$7:$B$968,0)))</f>
        <v/>
      </c>
      <c r="AI38" s="455" t="str">
        <f t="array" ref="AI38">IF($B38="","",INDEX('All CCC'!AI$7:AI$968,MATCH(WatchList!$B38,'All CCC'!$B$7:$B$968,0)))</f>
        <v/>
      </c>
      <c r="AJ38" s="455" t="str">
        <f t="array" ref="AJ38">IF($B38="","",INDEX('All CCC'!AJ$7:AJ$968,MATCH(WatchList!$B38,'All CCC'!$B$7:$B$968,0)))</f>
        <v/>
      </c>
      <c r="AK38" s="455" t="str">
        <f t="array" ref="AK38">IF($B38="","",INDEX('All CCC'!AK$7:AK$968,MATCH(WatchList!$B38,'All CCC'!$B$7:$B$968,0)))</f>
        <v/>
      </c>
      <c r="AL38" s="455" t="str">
        <f t="array" ref="AL38">IF($B38="","",INDEX('All CCC'!AL$7:AL$968,MATCH(WatchList!$B38,'All CCC'!$B$7:$B$968,0)))</f>
        <v/>
      </c>
      <c r="AM38" s="455" t="str">
        <f t="array" ref="AM38">IF($B38="","",INDEX('All CCC'!AM$7:AM$968,MATCH(WatchList!$B38,'All CCC'!$B$7:$B$968,0)))</f>
        <v/>
      </c>
      <c r="AN38" s="455" t="str">
        <f t="array" ref="AN38">IF($B38="","",INDEX('All CCC'!AN$7:AN$968,MATCH(WatchList!$B38,'All CCC'!$B$7:$B$968,0)))</f>
        <v/>
      </c>
      <c r="AO38" s="455" t="str">
        <f t="array" ref="AO38">IF($B38="","",INDEX('All CCC'!AO$7:AO$968,MATCH(WatchList!$B38,'All CCC'!$B$7:$B$968,0)))</f>
        <v/>
      </c>
      <c r="AP38" s="455" t="str">
        <f t="array" ref="AP38">IF($B38="","",INDEX('All CCC'!AP$7:AP$968,MATCH(WatchList!$B38,'All CCC'!$B$7:$B$968,0)))</f>
        <v/>
      </c>
      <c r="AQ38" s="455" t="str">
        <f t="array" ref="AQ38">IF($B38="","",INDEX('All CCC'!AQ$7:AQ$968,MATCH(WatchList!$B38,'All CCC'!$B$7:$B$968,0)))</f>
        <v/>
      </c>
      <c r="AR38" s="455" t="str">
        <f t="array" ref="AR38">IF($B38="","",INDEX('All CCC'!AR$7:AR$968,MATCH(WatchList!$B38,'All CCC'!$B$7:$B$968,0)))</f>
        <v/>
      </c>
      <c r="AS38" s="455" t="str">
        <f t="array" ref="AS38">IF($B38="","",INDEX('All CCC'!AS$7:AS$968,MATCH(WatchList!$B38,'All CCC'!$B$7:$B$968,0)))</f>
        <v/>
      </c>
      <c r="AT38" s="455" t="str">
        <f t="array" ref="AT38">IF($B38="","",INDEX('All CCC'!AT$7:AT$968,MATCH(WatchList!$B38,'All CCC'!$B$7:$B$968,0)))</f>
        <v/>
      </c>
      <c r="AU38" s="455" t="str">
        <f t="array" ref="AU38">IF($B38="","",INDEX('All CCC'!AU$7:AU$968,MATCH(WatchList!$B38,'All CCC'!$B$7:$B$968,0)))</f>
        <v/>
      </c>
      <c r="AV38" s="455" t="str">
        <f t="array" ref="AV38">IF($B38="","",INDEX('All CCC'!AV$7:AV$968,MATCH(WatchList!$B38,'All CCC'!$B$7:$B$968,0)))</f>
        <v/>
      </c>
      <c r="AW38" s="455" t="str">
        <f t="array" ref="AW38">IF($B38="","",INDEX('All CCC'!AW$7:AW$968,MATCH(WatchList!$B38,'All CCC'!$B$7:$B$968,0)))</f>
        <v/>
      </c>
      <c r="AX38" s="455" t="str">
        <f t="array" ref="AX38">IF($B38="","",INDEX('All CCC'!AX$7:AX$968,MATCH(WatchList!$B38,'All CCC'!$B$7:$B$968,0)))</f>
        <v/>
      </c>
      <c r="AY38" s="455" t="str">
        <f t="array" ref="AY38">IF($B38="","",INDEX('All CCC'!AY$7:AY$968,MATCH(WatchList!$B38,'All CCC'!$B$7:$B$968,0)))</f>
        <v/>
      </c>
      <c r="AZ38" s="455" t="str">
        <f t="array" ref="AZ38">IF($B38="","",INDEX('All CCC'!AZ$7:AZ$968,MATCH(WatchList!$B38,'All CCC'!$B$7:$B$968,0)))</f>
        <v/>
      </c>
      <c r="BA38" s="455" t="str">
        <f t="array" ref="BA38">IF($B38="","",INDEX('All CCC'!BA$7:BA$968,MATCH(WatchList!$B38,'All CCC'!$B$7:$B$968,0)))</f>
        <v/>
      </c>
      <c r="BB38" s="455" t="str">
        <f t="array" ref="BB38">IF($B38="","",INDEX('All CCC'!BB$7:BB$968,MATCH(WatchList!$B38,'All CCC'!$B$7:$B$968,0)))</f>
        <v/>
      </c>
      <c r="BC38" s="455" t="str">
        <f t="array" ref="BC38">IF($B38="","",INDEX('All CCC'!BC$7:BC$968,MATCH(WatchList!$B38,'All CCC'!$B$7:$B$968,0)))</f>
        <v/>
      </c>
      <c r="BD38" s="455" t="str">
        <f t="array" ref="BD38">IF($B38="","",INDEX('All CCC'!BD$7:BD$968,MATCH(WatchList!$B38,'All CCC'!$B$7:$B$968,0)))</f>
        <v/>
      </c>
      <c r="BE38" s="455" t="str">
        <f t="array" ref="BE38">IF($B38="","",INDEX('All CCC'!BE$7:BE$968,MATCH(WatchList!$B38,'All CCC'!$B$7:$B$968,0)))</f>
        <v/>
      </c>
      <c r="BF38" s="455" t="str">
        <f t="array" ref="BF38">IF($B38="","",INDEX('All CCC'!BF$7:BF$968,MATCH(WatchList!$B38,'All CCC'!$B$7:$B$968,0)))</f>
        <v/>
      </c>
      <c r="BG38" s="455" t="str">
        <f t="array" ref="BG38">IF($B38="","",INDEX('All CCC'!BG$7:BG$968,MATCH(WatchList!$B38,'All CCC'!$B$7:$B$968,0)))</f>
        <v/>
      </c>
    </row>
    <row r="39" ht="12.75" customHeight="1">
      <c r="A39" s="454" t="str">
        <f t="array" ref="A39">IF($B39="","",INDEX('All CCC'!A$7:A$968,MATCH(WatchList!$B39,'All CCC'!$B$7:$B$968,0)))</f>
        <v/>
      </c>
      <c r="B39" s="232"/>
      <c r="C39" s="455" t="str">
        <f t="array" ref="C39">IF($B39="","",INDEX('All CCC'!C$7:C$968,MATCH(WatchList!$B39,'All CCC'!$B$7:$B$968,0)))</f>
        <v/>
      </c>
      <c r="D39" s="455" t="str">
        <f t="array" ref="D39">IF($B39="","",INDEX('All CCC'!D$7:D$968,MATCH(WatchList!$B39,'All CCC'!$B$7:$B$968,0)))</f>
        <v/>
      </c>
      <c r="E39" s="455" t="str">
        <f t="array" ref="E39">IF($B39="","",INDEX('All CCC'!E$7:E$968,MATCH(WatchList!$B39,'All CCC'!$B$7:$B$968,0)))</f>
        <v/>
      </c>
      <c r="F39" s="455" t="str">
        <f t="array" ref="F39">IF($B39="","",INDEX('All CCC'!F$7:F$968,MATCH(WatchList!$B39,'All CCC'!$B$7:$B$968,0)))</f>
        <v/>
      </c>
      <c r="G39" s="455" t="str">
        <f t="array" ref="G39">IF($B39="","",INDEX('All CCC'!G$7:G$968,MATCH(WatchList!$B39,'All CCC'!$B$7:$B$968,0)))</f>
        <v/>
      </c>
      <c r="H39" s="455" t="str">
        <f t="array" ref="H39">IF($B39="","",INDEX('All CCC'!H$7:H$968,MATCH(WatchList!$B39,'All CCC'!$B$7:$B$968,0)))</f>
        <v/>
      </c>
      <c r="I39" s="455" t="str">
        <f t="array" ref="I39">IF($B39="","",INDEX('All CCC'!I$7:I$968,MATCH(WatchList!$B39,'All CCC'!$B$7:$B$968,0)))</f>
        <v/>
      </c>
      <c r="J39" s="455" t="str">
        <f t="array" ref="J39">IF($B39="","",INDEX('All CCC'!J$7:J$968,MATCH(WatchList!$B39,'All CCC'!$B$7:$B$968,0)))</f>
        <v/>
      </c>
      <c r="K39" s="455" t="str">
        <f t="array" ref="K39">IF($B39="","",INDEX('All CCC'!K$7:K$968,MATCH(WatchList!$B39,'All CCC'!$B$7:$B$968,0)))</f>
        <v/>
      </c>
      <c r="L39" s="455" t="str">
        <f t="array" ref="L39">IF($B39="","",INDEX('All CCC'!L$7:L$968,MATCH(WatchList!$B39,'All CCC'!$B$7:$B$968,0)))</f>
        <v/>
      </c>
      <c r="M39" s="455" t="str">
        <f t="array" ref="M39">IF($B39="","",INDEX('All CCC'!M$7:M$968,MATCH(WatchList!$B39,'All CCC'!$B$7:$B$968,0)))</f>
        <v/>
      </c>
      <c r="N39" s="455" t="str">
        <f t="array" ref="N39">IF($B39="","",INDEX('All CCC'!N$7:N$968,MATCH(WatchList!$B39,'All CCC'!$B$7:$B$968,0)))</f>
        <v/>
      </c>
      <c r="O39" s="455" t="str">
        <f t="array" ref="O39">IF($B39="","",INDEX('All CCC'!O$7:O$968,MATCH(WatchList!$B39,'All CCC'!$B$7:$B$968,0)))</f>
        <v/>
      </c>
      <c r="P39" s="459" t="str">
        <f t="array" ref="P39">IF($B39="","",INDEX('All CCC'!P$7:P$968,MATCH(WatchList!$B39,'All CCC'!$B$7:$B$968,0)))</f>
        <v/>
      </c>
      <c r="Q39" s="459" t="str">
        <f t="array" ref="Q39">IF($B39="","",INDEX('All CCC'!Q$7:Q$968,MATCH(WatchList!$B39,'All CCC'!$B$7:$B$968,0)))</f>
        <v/>
      </c>
      <c r="R39" s="455" t="str">
        <f t="array" ref="R39">IF($B39="","",INDEX('All CCC'!R$7:R$968,MATCH(WatchList!$B39,'All CCC'!$B$7:$B$968,0)))</f>
        <v/>
      </c>
      <c r="S39" s="455" t="str">
        <f t="array" ref="S39">IF($B39="","",INDEX('All CCC'!S$7:S$968,MATCH(WatchList!$B39,'All CCC'!$B$7:$B$968,0)))</f>
        <v/>
      </c>
      <c r="T39" s="455" t="str">
        <f t="array" ref="T39">IF($B39="","",INDEX('All CCC'!T$7:T$968,MATCH(WatchList!$B39,'All CCC'!$B$7:$B$968,0)))</f>
        <v/>
      </c>
      <c r="U39" s="455" t="str">
        <f t="array" ref="U39">IF($B39="","",INDEX('All CCC'!U$7:U$968,MATCH(WatchList!$B39,'All CCC'!$B$7:$B$968,0)))</f>
        <v/>
      </c>
      <c r="V39" s="455" t="str">
        <f t="array" ref="V39">IF($B39="","",INDEX('All CCC'!V$7:V$968,MATCH(WatchList!$B39,'All CCC'!$B$7:$B$968,0)))</f>
        <v/>
      </c>
      <c r="W39" s="455" t="str">
        <f t="array" ref="W39">IF($B39="","",INDEX('All CCC'!W$7:W$968,MATCH(WatchList!$B39,'All CCC'!$B$7:$B$968,0)))</f>
        <v/>
      </c>
      <c r="X39" s="455" t="str">
        <f t="array" ref="X39">IF($B39="","",INDEX('All CCC'!X$7:X$968,MATCH(WatchList!$B39,'All CCC'!$B$7:$B$968,0)))</f>
        <v/>
      </c>
      <c r="Y39" s="455" t="str">
        <f t="array" ref="Y39">IF($B39="","",INDEX('All CCC'!Y$7:Y$968,MATCH(WatchList!$B39,'All CCC'!$B$7:$B$968,0)))</f>
        <v/>
      </c>
      <c r="Z39" s="455" t="str">
        <f t="array" ref="Z39">IF($B39="","",INDEX('All CCC'!Z$7:Z$968,MATCH(WatchList!$B39,'All CCC'!$B$7:$B$968,0)))</f>
        <v/>
      </c>
      <c r="AA39" s="455" t="str">
        <f t="array" ref="AA39">IF($B39="","",INDEX('All CCC'!AA$7:AA$968,MATCH(WatchList!$B39,'All CCC'!$B$7:$B$968,0)))</f>
        <v/>
      </c>
      <c r="AB39" s="455" t="str">
        <f t="array" ref="AB39">IF($B39="","",INDEX('All CCC'!AB$7:AB$968,MATCH(WatchList!$B39,'All CCC'!$B$7:$B$968,0)))</f>
        <v/>
      </c>
      <c r="AC39" s="455" t="str">
        <f t="array" ref="AC39">IF($B39="","",INDEX('All CCC'!AC$7:AC$968,MATCH(WatchList!$B39,'All CCC'!$B$7:$B$968,0)))</f>
        <v/>
      </c>
      <c r="AD39" s="455" t="str">
        <f t="array" ref="AD39">IF($B39="","",INDEX('All CCC'!AD$7:AD$968,MATCH(WatchList!$B39,'All CCC'!$B$7:$B$968,0)))</f>
        <v/>
      </c>
      <c r="AE39" s="455" t="str">
        <f t="array" ref="AE39">IF($B39="","",INDEX('All CCC'!AE$7:AE$968,MATCH(WatchList!$B39,'All CCC'!$B$7:$B$968,0)))</f>
        <v/>
      </c>
      <c r="AF39" s="455" t="str">
        <f t="array" ref="AF39">IF($B39="","",INDEX('All CCC'!AF$7:AF$968,MATCH(WatchList!$B39,'All CCC'!$B$7:$B$968,0)))</f>
        <v/>
      </c>
      <c r="AG39" s="455" t="str">
        <f t="array" ref="AG39">IF($B39="","",INDEX('All CCC'!AG$7:AG$968,MATCH(WatchList!$B39,'All CCC'!$B$7:$B$968,0)))</f>
        <v/>
      </c>
      <c r="AH39" s="455" t="str">
        <f t="array" ref="AH39">IF($B39="","",INDEX('All CCC'!AH$7:AH$968,MATCH(WatchList!$B39,'All CCC'!$B$7:$B$968,0)))</f>
        <v/>
      </c>
      <c r="AI39" s="455" t="str">
        <f t="array" ref="AI39">IF($B39="","",INDEX('All CCC'!AI$7:AI$968,MATCH(WatchList!$B39,'All CCC'!$B$7:$B$968,0)))</f>
        <v/>
      </c>
      <c r="AJ39" s="455" t="str">
        <f t="array" ref="AJ39">IF($B39="","",INDEX('All CCC'!AJ$7:AJ$968,MATCH(WatchList!$B39,'All CCC'!$B$7:$B$968,0)))</f>
        <v/>
      </c>
      <c r="AK39" s="455" t="str">
        <f t="array" ref="AK39">IF($B39="","",INDEX('All CCC'!AK$7:AK$968,MATCH(WatchList!$B39,'All CCC'!$B$7:$B$968,0)))</f>
        <v/>
      </c>
      <c r="AL39" s="455" t="str">
        <f t="array" ref="AL39">IF($B39="","",INDEX('All CCC'!AL$7:AL$968,MATCH(WatchList!$B39,'All CCC'!$B$7:$B$968,0)))</f>
        <v/>
      </c>
      <c r="AM39" s="455" t="str">
        <f t="array" ref="AM39">IF($B39="","",INDEX('All CCC'!AM$7:AM$968,MATCH(WatchList!$B39,'All CCC'!$B$7:$B$968,0)))</f>
        <v/>
      </c>
      <c r="AN39" s="455" t="str">
        <f t="array" ref="AN39">IF($B39="","",INDEX('All CCC'!AN$7:AN$968,MATCH(WatchList!$B39,'All CCC'!$B$7:$B$968,0)))</f>
        <v/>
      </c>
      <c r="AO39" s="455" t="str">
        <f t="array" ref="AO39">IF($B39="","",INDEX('All CCC'!AO$7:AO$968,MATCH(WatchList!$B39,'All CCC'!$B$7:$B$968,0)))</f>
        <v/>
      </c>
      <c r="AP39" s="455" t="str">
        <f t="array" ref="AP39">IF($B39="","",INDEX('All CCC'!AP$7:AP$968,MATCH(WatchList!$B39,'All CCC'!$B$7:$B$968,0)))</f>
        <v/>
      </c>
      <c r="AQ39" s="455" t="str">
        <f t="array" ref="AQ39">IF($B39="","",INDEX('All CCC'!AQ$7:AQ$968,MATCH(WatchList!$B39,'All CCC'!$B$7:$B$968,0)))</f>
        <v/>
      </c>
      <c r="AR39" s="455" t="str">
        <f t="array" ref="AR39">IF($B39="","",INDEX('All CCC'!AR$7:AR$968,MATCH(WatchList!$B39,'All CCC'!$B$7:$B$968,0)))</f>
        <v/>
      </c>
      <c r="AS39" s="455" t="str">
        <f t="array" ref="AS39">IF($B39="","",INDEX('All CCC'!AS$7:AS$968,MATCH(WatchList!$B39,'All CCC'!$B$7:$B$968,0)))</f>
        <v/>
      </c>
      <c r="AT39" s="455" t="str">
        <f t="array" ref="AT39">IF($B39="","",INDEX('All CCC'!AT$7:AT$968,MATCH(WatchList!$B39,'All CCC'!$B$7:$B$968,0)))</f>
        <v/>
      </c>
      <c r="AU39" s="455" t="str">
        <f t="array" ref="AU39">IF($B39="","",INDEX('All CCC'!AU$7:AU$968,MATCH(WatchList!$B39,'All CCC'!$B$7:$B$968,0)))</f>
        <v/>
      </c>
      <c r="AV39" s="455" t="str">
        <f t="array" ref="AV39">IF($B39="","",INDEX('All CCC'!AV$7:AV$968,MATCH(WatchList!$B39,'All CCC'!$B$7:$B$968,0)))</f>
        <v/>
      </c>
      <c r="AW39" s="455" t="str">
        <f t="array" ref="AW39">IF($B39="","",INDEX('All CCC'!AW$7:AW$968,MATCH(WatchList!$B39,'All CCC'!$B$7:$B$968,0)))</f>
        <v/>
      </c>
      <c r="AX39" s="455" t="str">
        <f t="array" ref="AX39">IF($B39="","",INDEX('All CCC'!AX$7:AX$968,MATCH(WatchList!$B39,'All CCC'!$B$7:$B$968,0)))</f>
        <v/>
      </c>
      <c r="AY39" s="455" t="str">
        <f t="array" ref="AY39">IF($B39="","",INDEX('All CCC'!AY$7:AY$968,MATCH(WatchList!$B39,'All CCC'!$B$7:$B$968,0)))</f>
        <v/>
      </c>
      <c r="AZ39" s="455" t="str">
        <f t="array" ref="AZ39">IF($B39="","",INDEX('All CCC'!AZ$7:AZ$968,MATCH(WatchList!$B39,'All CCC'!$B$7:$B$968,0)))</f>
        <v/>
      </c>
      <c r="BA39" s="455" t="str">
        <f t="array" ref="BA39">IF($B39="","",INDEX('All CCC'!BA$7:BA$968,MATCH(WatchList!$B39,'All CCC'!$B$7:$B$968,0)))</f>
        <v/>
      </c>
      <c r="BB39" s="455" t="str">
        <f t="array" ref="BB39">IF($B39="","",INDEX('All CCC'!BB$7:BB$968,MATCH(WatchList!$B39,'All CCC'!$B$7:$B$968,0)))</f>
        <v/>
      </c>
      <c r="BC39" s="455" t="str">
        <f t="array" ref="BC39">IF($B39="","",INDEX('All CCC'!BC$7:BC$968,MATCH(WatchList!$B39,'All CCC'!$B$7:$B$968,0)))</f>
        <v/>
      </c>
      <c r="BD39" s="455" t="str">
        <f t="array" ref="BD39">IF($B39="","",INDEX('All CCC'!BD$7:BD$968,MATCH(WatchList!$B39,'All CCC'!$B$7:$B$968,0)))</f>
        <v/>
      </c>
      <c r="BE39" s="455" t="str">
        <f t="array" ref="BE39">IF($B39="","",INDEX('All CCC'!BE$7:BE$968,MATCH(WatchList!$B39,'All CCC'!$B$7:$B$968,0)))</f>
        <v/>
      </c>
      <c r="BF39" s="455" t="str">
        <f t="array" ref="BF39">IF($B39="","",INDEX('All CCC'!BF$7:BF$968,MATCH(WatchList!$B39,'All CCC'!$B$7:$B$968,0)))</f>
        <v/>
      </c>
      <c r="BG39" s="455" t="str">
        <f t="array" ref="BG39">IF($B39="","",INDEX('All CCC'!BG$7:BG$968,MATCH(WatchList!$B39,'All CCC'!$B$7:$B$968,0)))</f>
        <v/>
      </c>
    </row>
    <row r="40" ht="12.75" customHeight="1">
      <c r="A40" s="454" t="str">
        <f t="array" ref="A40">IF($B40="","",INDEX('All CCC'!A$7:A$968,MATCH(WatchList!$B40,'All CCC'!$B$7:$B$968,0)))</f>
        <v/>
      </c>
      <c r="B40" s="232"/>
      <c r="C40" s="455" t="str">
        <f t="array" ref="C40">IF($B40="","",INDEX('All CCC'!C$7:C$968,MATCH(WatchList!$B40,'All CCC'!$B$7:$B$968,0)))</f>
        <v/>
      </c>
      <c r="D40" s="455" t="str">
        <f t="array" ref="D40">IF($B40="","",INDEX('All CCC'!D$7:D$968,MATCH(WatchList!$B40,'All CCC'!$B$7:$B$968,0)))</f>
        <v/>
      </c>
      <c r="E40" s="455" t="str">
        <f t="array" ref="E40">IF($B40="","",INDEX('All CCC'!E$7:E$968,MATCH(WatchList!$B40,'All CCC'!$B$7:$B$968,0)))</f>
        <v/>
      </c>
      <c r="F40" s="455" t="str">
        <f t="array" ref="F40">IF($B40="","",INDEX('All CCC'!F$7:F$968,MATCH(WatchList!$B40,'All CCC'!$B$7:$B$968,0)))</f>
        <v/>
      </c>
      <c r="G40" s="455" t="str">
        <f t="array" ref="G40">IF($B40="","",INDEX('All CCC'!G$7:G$968,MATCH(WatchList!$B40,'All CCC'!$B$7:$B$968,0)))</f>
        <v/>
      </c>
      <c r="H40" s="455" t="str">
        <f t="array" ref="H40">IF($B40="","",INDEX('All CCC'!H$7:H$968,MATCH(WatchList!$B40,'All CCC'!$B$7:$B$968,0)))</f>
        <v/>
      </c>
      <c r="I40" s="455" t="str">
        <f t="array" ref="I40">IF($B40="","",INDEX('All CCC'!I$7:I$968,MATCH(WatchList!$B40,'All CCC'!$B$7:$B$968,0)))</f>
        <v/>
      </c>
      <c r="J40" s="455" t="str">
        <f t="array" ref="J40">IF($B40="","",INDEX('All CCC'!J$7:J$968,MATCH(WatchList!$B40,'All CCC'!$B$7:$B$968,0)))</f>
        <v/>
      </c>
      <c r="K40" s="455" t="str">
        <f t="array" ref="K40">IF($B40="","",INDEX('All CCC'!K$7:K$968,MATCH(WatchList!$B40,'All CCC'!$B$7:$B$968,0)))</f>
        <v/>
      </c>
      <c r="L40" s="455" t="str">
        <f t="array" ref="L40">IF($B40="","",INDEX('All CCC'!L$7:L$968,MATCH(WatchList!$B40,'All CCC'!$B$7:$B$968,0)))</f>
        <v/>
      </c>
      <c r="M40" s="455" t="str">
        <f t="array" ref="M40">IF($B40="","",INDEX('All CCC'!M$7:M$968,MATCH(WatchList!$B40,'All CCC'!$B$7:$B$968,0)))</f>
        <v/>
      </c>
      <c r="N40" s="455" t="str">
        <f t="array" ref="N40">IF($B40="","",INDEX('All CCC'!N$7:N$968,MATCH(WatchList!$B40,'All CCC'!$B$7:$B$968,0)))</f>
        <v/>
      </c>
      <c r="O40" s="455" t="str">
        <f t="array" ref="O40">IF($B40="","",INDEX('All CCC'!O$7:O$968,MATCH(WatchList!$B40,'All CCC'!$B$7:$B$968,0)))</f>
        <v/>
      </c>
      <c r="P40" s="459" t="str">
        <f t="array" ref="P40">IF($B40="","",INDEX('All CCC'!P$7:P$968,MATCH(WatchList!$B40,'All CCC'!$B$7:$B$968,0)))</f>
        <v/>
      </c>
      <c r="Q40" s="459" t="str">
        <f t="array" ref="Q40">IF($B40="","",INDEX('All CCC'!Q$7:Q$968,MATCH(WatchList!$B40,'All CCC'!$B$7:$B$968,0)))</f>
        <v/>
      </c>
      <c r="R40" s="455" t="str">
        <f t="array" ref="R40">IF($B40="","",INDEX('All CCC'!R$7:R$968,MATCH(WatchList!$B40,'All CCC'!$B$7:$B$968,0)))</f>
        <v/>
      </c>
      <c r="S40" s="455" t="str">
        <f t="array" ref="S40">IF($B40="","",INDEX('All CCC'!S$7:S$968,MATCH(WatchList!$B40,'All CCC'!$B$7:$B$968,0)))</f>
        <v/>
      </c>
      <c r="T40" s="455" t="str">
        <f t="array" ref="T40">IF($B40="","",INDEX('All CCC'!T$7:T$968,MATCH(WatchList!$B40,'All CCC'!$B$7:$B$968,0)))</f>
        <v/>
      </c>
      <c r="U40" s="455" t="str">
        <f t="array" ref="U40">IF($B40="","",INDEX('All CCC'!U$7:U$968,MATCH(WatchList!$B40,'All CCC'!$B$7:$B$968,0)))</f>
        <v/>
      </c>
      <c r="V40" s="455" t="str">
        <f t="array" ref="V40">IF($B40="","",INDEX('All CCC'!V$7:V$968,MATCH(WatchList!$B40,'All CCC'!$B$7:$B$968,0)))</f>
        <v/>
      </c>
      <c r="W40" s="455" t="str">
        <f t="array" ref="W40">IF($B40="","",INDEX('All CCC'!W$7:W$968,MATCH(WatchList!$B40,'All CCC'!$B$7:$B$968,0)))</f>
        <v/>
      </c>
      <c r="X40" s="455" t="str">
        <f t="array" ref="X40">IF($B40="","",INDEX('All CCC'!X$7:X$968,MATCH(WatchList!$B40,'All CCC'!$B$7:$B$968,0)))</f>
        <v/>
      </c>
      <c r="Y40" s="455" t="str">
        <f t="array" ref="Y40">IF($B40="","",INDEX('All CCC'!Y$7:Y$968,MATCH(WatchList!$B40,'All CCC'!$B$7:$B$968,0)))</f>
        <v/>
      </c>
      <c r="Z40" s="455" t="str">
        <f t="array" ref="Z40">IF($B40="","",INDEX('All CCC'!Z$7:Z$968,MATCH(WatchList!$B40,'All CCC'!$B$7:$B$968,0)))</f>
        <v/>
      </c>
      <c r="AA40" s="455" t="str">
        <f t="array" ref="AA40">IF($B40="","",INDEX('All CCC'!AA$7:AA$968,MATCH(WatchList!$B40,'All CCC'!$B$7:$B$968,0)))</f>
        <v/>
      </c>
      <c r="AB40" s="455" t="str">
        <f t="array" ref="AB40">IF($B40="","",INDEX('All CCC'!AB$7:AB$968,MATCH(WatchList!$B40,'All CCC'!$B$7:$B$968,0)))</f>
        <v/>
      </c>
      <c r="AC40" s="455" t="str">
        <f t="array" ref="AC40">IF($B40="","",INDEX('All CCC'!AC$7:AC$968,MATCH(WatchList!$B40,'All CCC'!$B$7:$B$968,0)))</f>
        <v/>
      </c>
      <c r="AD40" s="455" t="str">
        <f t="array" ref="AD40">IF($B40="","",INDEX('All CCC'!AD$7:AD$968,MATCH(WatchList!$B40,'All CCC'!$B$7:$B$968,0)))</f>
        <v/>
      </c>
      <c r="AE40" s="455" t="str">
        <f t="array" ref="AE40">IF($B40="","",INDEX('All CCC'!AE$7:AE$968,MATCH(WatchList!$B40,'All CCC'!$B$7:$B$968,0)))</f>
        <v/>
      </c>
      <c r="AF40" s="455" t="str">
        <f t="array" ref="AF40">IF($B40="","",INDEX('All CCC'!AF$7:AF$968,MATCH(WatchList!$B40,'All CCC'!$B$7:$B$968,0)))</f>
        <v/>
      </c>
      <c r="AG40" s="455" t="str">
        <f t="array" ref="AG40">IF($B40="","",INDEX('All CCC'!AG$7:AG$968,MATCH(WatchList!$B40,'All CCC'!$B$7:$B$968,0)))</f>
        <v/>
      </c>
      <c r="AH40" s="455" t="str">
        <f t="array" ref="AH40">IF($B40="","",INDEX('All CCC'!AH$7:AH$968,MATCH(WatchList!$B40,'All CCC'!$B$7:$B$968,0)))</f>
        <v/>
      </c>
      <c r="AI40" s="455" t="str">
        <f t="array" ref="AI40">IF($B40="","",INDEX('All CCC'!AI$7:AI$968,MATCH(WatchList!$B40,'All CCC'!$B$7:$B$968,0)))</f>
        <v/>
      </c>
      <c r="AJ40" s="455" t="str">
        <f t="array" ref="AJ40">IF($B40="","",INDEX('All CCC'!AJ$7:AJ$968,MATCH(WatchList!$B40,'All CCC'!$B$7:$B$968,0)))</f>
        <v/>
      </c>
      <c r="AK40" s="455" t="str">
        <f t="array" ref="AK40">IF($B40="","",INDEX('All CCC'!AK$7:AK$968,MATCH(WatchList!$B40,'All CCC'!$B$7:$B$968,0)))</f>
        <v/>
      </c>
      <c r="AL40" s="455" t="str">
        <f t="array" ref="AL40">IF($B40="","",INDEX('All CCC'!AL$7:AL$968,MATCH(WatchList!$B40,'All CCC'!$B$7:$B$968,0)))</f>
        <v/>
      </c>
      <c r="AM40" s="455" t="str">
        <f t="array" ref="AM40">IF($B40="","",INDEX('All CCC'!AM$7:AM$968,MATCH(WatchList!$B40,'All CCC'!$B$7:$B$968,0)))</f>
        <v/>
      </c>
      <c r="AN40" s="455" t="str">
        <f t="array" ref="AN40">IF($B40="","",INDEX('All CCC'!AN$7:AN$968,MATCH(WatchList!$B40,'All CCC'!$B$7:$B$968,0)))</f>
        <v/>
      </c>
      <c r="AO40" s="455" t="str">
        <f t="array" ref="AO40">IF($B40="","",INDEX('All CCC'!AO$7:AO$968,MATCH(WatchList!$B40,'All CCC'!$B$7:$B$968,0)))</f>
        <v/>
      </c>
      <c r="AP40" s="455" t="str">
        <f t="array" ref="AP40">IF($B40="","",INDEX('All CCC'!AP$7:AP$968,MATCH(WatchList!$B40,'All CCC'!$B$7:$B$968,0)))</f>
        <v/>
      </c>
      <c r="AQ40" s="455" t="str">
        <f t="array" ref="AQ40">IF($B40="","",INDEX('All CCC'!AQ$7:AQ$968,MATCH(WatchList!$B40,'All CCC'!$B$7:$B$968,0)))</f>
        <v/>
      </c>
      <c r="AR40" s="455" t="str">
        <f t="array" ref="AR40">IF($B40="","",INDEX('All CCC'!AR$7:AR$968,MATCH(WatchList!$B40,'All CCC'!$B$7:$B$968,0)))</f>
        <v/>
      </c>
      <c r="AS40" s="455" t="str">
        <f t="array" ref="AS40">IF($B40="","",INDEX('All CCC'!AS$7:AS$968,MATCH(WatchList!$B40,'All CCC'!$B$7:$B$968,0)))</f>
        <v/>
      </c>
      <c r="AT40" s="455" t="str">
        <f t="array" ref="AT40">IF($B40="","",INDEX('All CCC'!AT$7:AT$968,MATCH(WatchList!$B40,'All CCC'!$B$7:$B$968,0)))</f>
        <v/>
      </c>
      <c r="AU40" s="455" t="str">
        <f t="array" ref="AU40">IF($B40="","",INDEX('All CCC'!AU$7:AU$968,MATCH(WatchList!$B40,'All CCC'!$B$7:$B$968,0)))</f>
        <v/>
      </c>
      <c r="AV40" s="455" t="str">
        <f t="array" ref="AV40">IF($B40="","",INDEX('All CCC'!AV$7:AV$968,MATCH(WatchList!$B40,'All CCC'!$B$7:$B$968,0)))</f>
        <v/>
      </c>
      <c r="AW40" s="455" t="str">
        <f t="array" ref="AW40">IF($B40="","",INDEX('All CCC'!AW$7:AW$968,MATCH(WatchList!$B40,'All CCC'!$B$7:$B$968,0)))</f>
        <v/>
      </c>
      <c r="AX40" s="455" t="str">
        <f t="array" ref="AX40">IF($B40="","",INDEX('All CCC'!AX$7:AX$968,MATCH(WatchList!$B40,'All CCC'!$B$7:$B$968,0)))</f>
        <v/>
      </c>
      <c r="AY40" s="455" t="str">
        <f t="array" ref="AY40">IF($B40="","",INDEX('All CCC'!AY$7:AY$968,MATCH(WatchList!$B40,'All CCC'!$B$7:$B$968,0)))</f>
        <v/>
      </c>
      <c r="AZ40" s="455" t="str">
        <f t="array" ref="AZ40">IF($B40="","",INDEX('All CCC'!AZ$7:AZ$968,MATCH(WatchList!$B40,'All CCC'!$B$7:$B$968,0)))</f>
        <v/>
      </c>
      <c r="BA40" s="455" t="str">
        <f t="array" ref="BA40">IF($B40="","",INDEX('All CCC'!BA$7:BA$968,MATCH(WatchList!$B40,'All CCC'!$B$7:$B$968,0)))</f>
        <v/>
      </c>
      <c r="BB40" s="455" t="str">
        <f t="array" ref="BB40">IF($B40="","",INDEX('All CCC'!BB$7:BB$968,MATCH(WatchList!$B40,'All CCC'!$B$7:$B$968,0)))</f>
        <v/>
      </c>
      <c r="BC40" s="455" t="str">
        <f t="array" ref="BC40">IF($B40="","",INDEX('All CCC'!BC$7:BC$968,MATCH(WatchList!$B40,'All CCC'!$B$7:$B$968,0)))</f>
        <v/>
      </c>
      <c r="BD40" s="455" t="str">
        <f t="array" ref="BD40">IF($B40="","",INDEX('All CCC'!BD$7:BD$968,MATCH(WatchList!$B40,'All CCC'!$B$7:$B$968,0)))</f>
        <v/>
      </c>
      <c r="BE40" s="455" t="str">
        <f t="array" ref="BE40">IF($B40="","",INDEX('All CCC'!BE$7:BE$968,MATCH(WatchList!$B40,'All CCC'!$B$7:$B$968,0)))</f>
        <v/>
      </c>
      <c r="BF40" s="455" t="str">
        <f t="array" ref="BF40">IF($B40="","",INDEX('All CCC'!BF$7:BF$968,MATCH(WatchList!$B40,'All CCC'!$B$7:$B$968,0)))</f>
        <v/>
      </c>
      <c r="BG40" s="455" t="str">
        <f t="array" ref="BG40">IF($B40="","",INDEX('All CCC'!BG$7:BG$968,MATCH(WatchList!$B40,'All CCC'!$B$7:$B$968,0)))</f>
        <v/>
      </c>
    </row>
    <row r="41" ht="12.75" customHeight="1">
      <c r="A41" s="454" t="str">
        <f t="array" ref="A41">IF($B41="","",INDEX('All CCC'!A$7:A$968,MATCH(WatchList!$B41,'All CCC'!$B$7:$B$968,0)))</f>
        <v/>
      </c>
      <c r="B41" s="232"/>
      <c r="C41" s="455" t="str">
        <f t="array" ref="C41">IF($B41="","",INDEX('All CCC'!C$7:C$968,MATCH(WatchList!$B41,'All CCC'!$B$7:$B$968,0)))</f>
        <v/>
      </c>
      <c r="D41" s="455" t="str">
        <f t="array" ref="D41">IF($B41="","",INDEX('All CCC'!D$7:D$968,MATCH(WatchList!$B41,'All CCC'!$B$7:$B$968,0)))</f>
        <v/>
      </c>
      <c r="E41" s="455" t="str">
        <f t="array" ref="E41">IF($B41="","",INDEX('All CCC'!E$7:E$968,MATCH(WatchList!$B41,'All CCC'!$B$7:$B$968,0)))</f>
        <v/>
      </c>
      <c r="F41" s="455" t="str">
        <f t="array" ref="F41">IF($B41="","",INDEX('All CCC'!F$7:F$968,MATCH(WatchList!$B41,'All CCC'!$B$7:$B$968,0)))</f>
        <v/>
      </c>
      <c r="G41" s="455" t="str">
        <f t="array" ref="G41">IF($B41="","",INDEX('All CCC'!G$7:G$968,MATCH(WatchList!$B41,'All CCC'!$B$7:$B$968,0)))</f>
        <v/>
      </c>
      <c r="H41" s="455" t="str">
        <f t="array" ref="H41">IF($B41="","",INDEX('All CCC'!H$7:H$968,MATCH(WatchList!$B41,'All CCC'!$B$7:$B$968,0)))</f>
        <v/>
      </c>
      <c r="I41" s="455" t="str">
        <f t="array" ref="I41">IF($B41="","",INDEX('All CCC'!I$7:I$968,MATCH(WatchList!$B41,'All CCC'!$B$7:$B$968,0)))</f>
        <v/>
      </c>
      <c r="J41" s="455" t="str">
        <f t="array" ref="J41">IF($B41="","",INDEX('All CCC'!J$7:J$968,MATCH(WatchList!$B41,'All CCC'!$B$7:$B$968,0)))</f>
        <v/>
      </c>
      <c r="K41" s="455" t="str">
        <f t="array" ref="K41">IF($B41="","",INDEX('All CCC'!K$7:K$968,MATCH(WatchList!$B41,'All CCC'!$B$7:$B$968,0)))</f>
        <v/>
      </c>
      <c r="L41" s="455" t="str">
        <f t="array" ref="L41">IF($B41="","",INDEX('All CCC'!L$7:L$968,MATCH(WatchList!$B41,'All CCC'!$B$7:$B$968,0)))</f>
        <v/>
      </c>
      <c r="M41" s="455" t="str">
        <f t="array" ref="M41">IF($B41="","",INDEX('All CCC'!M$7:M$968,MATCH(WatchList!$B41,'All CCC'!$B$7:$B$968,0)))</f>
        <v/>
      </c>
      <c r="N41" s="455" t="str">
        <f t="array" ref="N41">IF($B41="","",INDEX('All CCC'!N$7:N$968,MATCH(WatchList!$B41,'All CCC'!$B$7:$B$968,0)))</f>
        <v/>
      </c>
      <c r="O41" s="455" t="str">
        <f t="array" ref="O41">IF($B41="","",INDEX('All CCC'!O$7:O$968,MATCH(WatchList!$B41,'All CCC'!$B$7:$B$968,0)))</f>
        <v/>
      </c>
      <c r="P41" s="459" t="str">
        <f t="array" ref="P41">IF($B41="","",INDEX('All CCC'!P$7:P$968,MATCH(WatchList!$B41,'All CCC'!$B$7:$B$968,0)))</f>
        <v/>
      </c>
      <c r="Q41" s="459" t="str">
        <f t="array" ref="Q41">IF($B41="","",INDEX('All CCC'!Q$7:Q$968,MATCH(WatchList!$B41,'All CCC'!$B$7:$B$968,0)))</f>
        <v/>
      </c>
      <c r="R41" s="455" t="str">
        <f t="array" ref="R41">IF($B41="","",INDEX('All CCC'!R$7:R$968,MATCH(WatchList!$B41,'All CCC'!$B$7:$B$968,0)))</f>
        <v/>
      </c>
      <c r="S41" s="455" t="str">
        <f t="array" ref="S41">IF($B41="","",INDEX('All CCC'!S$7:S$968,MATCH(WatchList!$B41,'All CCC'!$B$7:$B$968,0)))</f>
        <v/>
      </c>
      <c r="T41" s="455" t="str">
        <f t="array" ref="T41">IF($B41="","",INDEX('All CCC'!T$7:T$968,MATCH(WatchList!$B41,'All CCC'!$B$7:$B$968,0)))</f>
        <v/>
      </c>
      <c r="U41" s="455" t="str">
        <f t="array" ref="U41">IF($B41="","",INDEX('All CCC'!U$7:U$968,MATCH(WatchList!$B41,'All CCC'!$B$7:$B$968,0)))</f>
        <v/>
      </c>
      <c r="V41" s="455" t="str">
        <f t="array" ref="V41">IF($B41="","",INDEX('All CCC'!V$7:V$968,MATCH(WatchList!$B41,'All CCC'!$B$7:$B$968,0)))</f>
        <v/>
      </c>
      <c r="W41" s="455" t="str">
        <f t="array" ref="W41">IF($B41="","",INDEX('All CCC'!W$7:W$968,MATCH(WatchList!$B41,'All CCC'!$B$7:$B$968,0)))</f>
        <v/>
      </c>
      <c r="X41" s="455" t="str">
        <f t="array" ref="X41">IF($B41="","",INDEX('All CCC'!X$7:X$968,MATCH(WatchList!$B41,'All CCC'!$B$7:$B$968,0)))</f>
        <v/>
      </c>
      <c r="Y41" s="455" t="str">
        <f t="array" ref="Y41">IF($B41="","",INDEX('All CCC'!Y$7:Y$968,MATCH(WatchList!$B41,'All CCC'!$B$7:$B$968,0)))</f>
        <v/>
      </c>
      <c r="Z41" s="455" t="str">
        <f t="array" ref="Z41">IF($B41="","",INDEX('All CCC'!Z$7:Z$968,MATCH(WatchList!$B41,'All CCC'!$B$7:$B$968,0)))</f>
        <v/>
      </c>
      <c r="AA41" s="455" t="str">
        <f t="array" ref="AA41">IF($B41="","",INDEX('All CCC'!AA$7:AA$968,MATCH(WatchList!$B41,'All CCC'!$B$7:$B$968,0)))</f>
        <v/>
      </c>
      <c r="AB41" s="455" t="str">
        <f t="array" ref="AB41">IF($B41="","",INDEX('All CCC'!AB$7:AB$968,MATCH(WatchList!$B41,'All CCC'!$B$7:$B$968,0)))</f>
        <v/>
      </c>
      <c r="AC41" s="455" t="str">
        <f t="array" ref="AC41">IF($B41="","",INDEX('All CCC'!AC$7:AC$968,MATCH(WatchList!$B41,'All CCC'!$B$7:$B$968,0)))</f>
        <v/>
      </c>
      <c r="AD41" s="455" t="str">
        <f t="array" ref="AD41">IF($B41="","",INDEX('All CCC'!AD$7:AD$968,MATCH(WatchList!$B41,'All CCC'!$B$7:$B$968,0)))</f>
        <v/>
      </c>
      <c r="AE41" s="455" t="str">
        <f t="array" ref="AE41">IF($B41="","",INDEX('All CCC'!AE$7:AE$968,MATCH(WatchList!$B41,'All CCC'!$B$7:$B$968,0)))</f>
        <v/>
      </c>
      <c r="AF41" s="455" t="str">
        <f t="array" ref="AF41">IF($B41="","",INDEX('All CCC'!AF$7:AF$968,MATCH(WatchList!$B41,'All CCC'!$B$7:$B$968,0)))</f>
        <v/>
      </c>
      <c r="AG41" s="455" t="str">
        <f t="array" ref="AG41">IF($B41="","",INDEX('All CCC'!AG$7:AG$968,MATCH(WatchList!$B41,'All CCC'!$B$7:$B$968,0)))</f>
        <v/>
      </c>
      <c r="AH41" s="455" t="str">
        <f t="array" ref="AH41">IF($B41="","",INDEX('All CCC'!AH$7:AH$968,MATCH(WatchList!$B41,'All CCC'!$B$7:$B$968,0)))</f>
        <v/>
      </c>
      <c r="AI41" s="455" t="str">
        <f t="array" ref="AI41">IF($B41="","",INDEX('All CCC'!AI$7:AI$968,MATCH(WatchList!$B41,'All CCC'!$B$7:$B$968,0)))</f>
        <v/>
      </c>
      <c r="AJ41" s="455" t="str">
        <f t="array" ref="AJ41">IF($B41="","",INDEX('All CCC'!AJ$7:AJ$968,MATCH(WatchList!$B41,'All CCC'!$B$7:$B$968,0)))</f>
        <v/>
      </c>
      <c r="AK41" s="455" t="str">
        <f t="array" ref="AK41">IF($B41="","",INDEX('All CCC'!AK$7:AK$968,MATCH(WatchList!$B41,'All CCC'!$B$7:$B$968,0)))</f>
        <v/>
      </c>
      <c r="AL41" s="455" t="str">
        <f t="array" ref="AL41">IF($B41="","",INDEX('All CCC'!AL$7:AL$968,MATCH(WatchList!$B41,'All CCC'!$B$7:$B$968,0)))</f>
        <v/>
      </c>
      <c r="AM41" s="455" t="str">
        <f t="array" ref="AM41">IF($B41="","",INDEX('All CCC'!AM$7:AM$968,MATCH(WatchList!$B41,'All CCC'!$B$7:$B$968,0)))</f>
        <v/>
      </c>
      <c r="AN41" s="455" t="str">
        <f t="array" ref="AN41">IF($B41="","",INDEX('All CCC'!AN$7:AN$968,MATCH(WatchList!$B41,'All CCC'!$B$7:$B$968,0)))</f>
        <v/>
      </c>
      <c r="AO41" s="455" t="str">
        <f t="array" ref="AO41">IF($B41="","",INDEX('All CCC'!AO$7:AO$968,MATCH(WatchList!$B41,'All CCC'!$B$7:$B$968,0)))</f>
        <v/>
      </c>
      <c r="AP41" s="455" t="str">
        <f t="array" ref="AP41">IF($B41="","",INDEX('All CCC'!AP$7:AP$968,MATCH(WatchList!$B41,'All CCC'!$B$7:$B$968,0)))</f>
        <v/>
      </c>
      <c r="AQ41" s="455" t="str">
        <f t="array" ref="AQ41">IF($B41="","",INDEX('All CCC'!AQ$7:AQ$968,MATCH(WatchList!$B41,'All CCC'!$B$7:$B$968,0)))</f>
        <v/>
      </c>
      <c r="AR41" s="455" t="str">
        <f t="array" ref="AR41">IF($B41="","",INDEX('All CCC'!AR$7:AR$968,MATCH(WatchList!$B41,'All CCC'!$B$7:$B$968,0)))</f>
        <v/>
      </c>
      <c r="AS41" s="455" t="str">
        <f t="array" ref="AS41">IF($B41="","",INDEX('All CCC'!AS$7:AS$968,MATCH(WatchList!$B41,'All CCC'!$B$7:$B$968,0)))</f>
        <v/>
      </c>
      <c r="AT41" s="455" t="str">
        <f t="array" ref="AT41">IF($B41="","",INDEX('All CCC'!AT$7:AT$968,MATCH(WatchList!$B41,'All CCC'!$B$7:$B$968,0)))</f>
        <v/>
      </c>
      <c r="AU41" s="455" t="str">
        <f t="array" ref="AU41">IF($B41="","",INDEX('All CCC'!AU$7:AU$968,MATCH(WatchList!$B41,'All CCC'!$B$7:$B$968,0)))</f>
        <v/>
      </c>
      <c r="AV41" s="455" t="str">
        <f t="array" ref="AV41">IF($B41="","",INDEX('All CCC'!AV$7:AV$968,MATCH(WatchList!$B41,'All CCC'!$B$7:$B$968,0)))</f>
        <v/>
      </c>
      <c r="AW41" s="455" t="str">
        <f t="array" ref="AW41">IF($B41="","",INDEX('All CCC'!AW$7:AW$968,MATCH(WatchList!$B41,'All CCC'!$B$7:$B$968,0)))</f>
        <v/>
      </c>
      <c r="AX41" s="455" t="str">
        <f t="array" ref="AX41">IF($B41="","",INDEX('All CCC'!AX$7:AX$968,MATCH(WatchList!$B41,'All CCC'!$B$7:$B$968,0)))</f>
        <v/>
      </c>
      <c r="AY41" s="455" t="str">
        <f t="array" ref="AY41">IF($B41="","",INDEX('All CCC'!AY$7:AY$968,MATCH(WatchList!$B41,'All CCC'!$B$7:$B$968,0)))</f>
        <v/>
      </c>
      <c r="AZ41" s="455" t="str">
        <f t="array" ref="AZ41">IF($B41="","",INDEX('All CCC'!AZ$7:AZ$968,MATCH(WatchList!$B41,'All CCC'!$B$7:$B$968,0)))</f>
        <v/>
      </c>
      <c r="BA41" s="455" t="str">
        <f t="array" ref="BA41">IF($B41="","",INDEX('All CCC'!BA$7:BA$968,MATCH(WatchList!$B41,'All CCC'!$B$7:$B$968,0)))</f>
        <v/>
      </c>
      <c r="BB41" s="455" t="str">
        <f t="array" ref="BB41">IF($B41="","",INDEX('All CCC'!BB$7:BB$968,MATCH(WatchList!$B41,'All CCC'!$B$7:$B$968,0)))</f>
        <v/>
      </c>
      <c r="BC41" s="455" t="str">
        <f t="array" ref="BC41">IF($B41="","",INDEX('All CCC'!BC$7:BC$968,MATCH(WatchList!$B41,'All CCC'!$B$7:$B$968,0)))</f>
        <v/>
      </c>
      <c r="BD41" s="455" t="str">
        <f t="array" ref="BD41">IF($B41="","",INDEX('All CCC'!BD$7:BD$968,MATCH(WatchList!$B41,'All CCC'!$B$7:$B$968,0)))</f>
        <v/>
      </c>
      <c r="BE41" s="455" t="str">
        <f t="array" ref="BE41">IF($B41="","",INDEX('All CCC'!BE$7:BE$968,MATCH(WatchList!$B41,'All CCC'!$B$7:$B$968,0)))</f>
        <v/>
      </c>
      <c r="BF41" s="455" t="str">
        <f t="array" ref="BF41">IF($B41="","",INDEX('All CCC'!BF$7:BF$968,MATCH(WatchList!$B41,'All CCC'!$B$7:$B$968,0)))</f>
        <v/>
      </c>
      <c r="BG41" s="455" t="str">
        <f t="array" ref="BG41">IF($B41="","",INDEX('All CCC'!BG$7:BG$968,MATCH(WatchList!$B41,'All CCC'!$B$7:$B$968,0)))</f>
        <v/>
      </c>
    </row>
    <row r="42" ht="12.75" customHeight="1">
      <c r="A42" s="454" t="str">
        <f t="array" ref="A42">IF($B42="","",INDEX('All CCC'!A$7:A$968,MATCH(WatchList!$B42,'All CCC'!$B$7:$B$968,0)))</f>
        <v/>
      </c>
      <c r="B42" s="232"/>
      <c r="C42" s="455" t="str">
        <f t="array" ref="C42">IF($B42="","",INDEX('All CCC'!C$7:C$968,MATCH(WatchList!$B42,'All CCC'!$B$7:$B$968,0)))</f>
        <v/>
      </c>
      <c r="D42" s="455" t="str">
        <f t="array" ref="D42">IF($B42="","",INDEX('All CCC'!D$7:D$968,MATCH(WatchList!$B42,'All CCC'!$B$7:$B$968,0)))</f>
        <v/>
      </c>
      <c r="E42" s="455" t="str">
        <f t="array" ref="E42">IF($B42="","",INDEX('All CCC'!E$7:E$968,MATCH(WatchList!$B42,'All CCC'!$B$7:$B$968,0)))</f>
        <v/>
      </c>
      <c r="F42" s="455" t="str">
        <f t="array" ref="F42">IF($B42="","",INDEX('All CCC'!F$7:F$968,MATCH(WatchList!$B42,'All CCC'!$B$7:$B$968,0)))</f>
        <v/>
      </c>
      <c r="G42" s="455" t="str">
        <f t="array" ref="G42">IF($B42="","",INDEX('All CCC'!G$7:G$968,MATCH(WatchList!$B42,'All CCC'!$B$7:$B$968,0)))</f>
        <v/>
      </c>
      <c r="H42" s="455" t="str">
        <f t="array" ref="H42">IF($B42="","",INDEX('All CCC'!H$7:H$968,MATCH(WatchList!$B42,'All CCC'!$B$7:$B$968,0)))</f>
        <v/>
      </c>
      <c r="I42" s="455" t="str">
        <f t="array" ref="I42">IF($B42="","",INDEX('All CCC'!I$7:I$968,MATCH(WatchList!$B42,'All CCC'!$B$7:$B$968,0)))</f>
        <v/>
      </c>
      <c r="J42" s="455" t="str">
        <f t="array" ref="J42">IF($B42="","",INDEX('All CCC'!J$7:J$968,MATCH(WatchList!$B42,'All CCC'!$B$7:$B$968,0)))</f>
        <v/>
      </c>
      <c r="K42" s="455" t="str">
        <f t="array" ref="K42">IF($B42="","",INDEX('All CCC'!K$7:K$968,MATCH(WatchList!$B42,'All CCC'!$B$7:$B$968,0)))</f>
        <v/>
      </c>
      <c r="L42" s="455" t="str">
        <f t="array" ref="L42">IF($B42="","",INDEX('All CCC'!L$7:L$968,MATCH(WatchList!$B42,'All CCC'!$B$7:$B$968,0)))</f>
        <v/>
      </c>
      <c r="M42" s="455" t="str">
        <f t="array" ref="M42">IF($B42="","",INDEX('All CCC'!M$7:M$968,MATCH(WatchList!$B42,'All CCC'!$B$7:$B$968,0)))</f>
        <v/>
      </c>
      <c r="N42" s="455" t="str">
        <f t="array" ref="N42">IF($B42="","",INDEX('All CCC'!N$7:N$968,MATCH(WatchList!$B42,'All CCC'!$B$7:$B$968,0)))</f>
        <v/>
      </c>
      <c r="O42" s="455" t="str">
        <f t="array" ref="O42">IF($B42="","",INDEX('All CCC'!O$7:O$968,MATCH(WatchList!$B42,'All CCC'!$B$7:$B$968,0)))</f>
        <v/>
      </c>
      <c r="P42" s="459" t="str">
        <f t="array" ref="P42">IF($B42="","",INDEX('All CCC'!P$7:P$968,MATCH(WatchList!$B42,'All CCC'!$B$7:$B$968,0)))</f>
        <v/>
      </c>
      <c r="Q42" s="459" t="str">
        <f t="array" ref="Q42">IF($B42="","",INDEX('All CCC'!Q$7:Q$968,MATCH(WatchList!$B42,'All CCC'!$B$7:$B$968,0)))</f>
        <v/>
      </c>
      <c r="R42" s="455" t="str">
        <f t="array" ref="R42">IF($B42="","",INDEX('All CCC'!R$7:R$968,MATCH(WatchList!$B42,'All CCC'!$B$7:$B$968,0)))</f>
        <v/>
      </c>
      <c r="S42" s="455" t="str">
        <f t="array" ref="S42">IF($B42="","",INDEX('All CCC'!S$7:S$968,MATCH(WatchList!$B42,'All CCC'!$B$7:$B$968,0)))</f>
        <v/>
      </c>
      <c r="T42" s="455" t="str">
        <f t="array" ref="T42">IF($B42="","",INDEX('All CCC'!T$7:T$968,MATCH(WatchList!$B42,'All CCC'!$B$7:$B$968,0)))</f>
        <v/>
      </c>
      <c r="U42" s="455" t="str">
        <f t="array" ref="U42">IF($B42="","",INDEX('All CCC'!U$7:U$968,MATCH(WatchList!$B42,'All CCC'!$B$7:$B$968,0)))</f>
        <v/>
      </c>
      <c r="V42" s="455" t="str">
        <f t="array" ref="V42">IF($B42="","",INDEX('All CCC'!V$7:V$968,MATCH(WatchList!$B42,'All CCC'!$B$7:$B$968,0)))</f>
        <v/>
      </c>
      <c r="W42" s="455" t="str">
        <f t="array" ref="W42">IF($B42="","",INDEX('All CCC'!W$7:W$968,MATCH(WatchList!$B42,'All CCC'!$B$7:$B$968,0)))</f>
        <v/>
      </c>
      <c r="X42" s="455" t="str">
        <f t="array" ref="X42">IF($B42="","",INDEX('All CCC'!X$7:X$968,MATCH(WatchList!$B42,'All CCC'!$B$7:$B$968,0)))</f>
        <v/>
      </c>
      <c r="Y42" s="455" t="str">
        <f t="array" ref="Y42">IF($B42="","",INDEX('All CCC'!Y$7:Y$968,MATCH(WatchList!$B42,'All CCC'!$B$7:$B$968,0)))</f>
        <v/>
      </c>
      <c r="Z42" s="455" t="str">
        <f t="array" ref="Z42">IF($B42="","",INDEX('All CCC'!Z$7:Z$968,MATCH(WatchList!$B42,'All CCC'!$B$7:$B$968,0)))</f>
        <v/>
      </c>
      <c r="AA42" s="455" t="str">
        <f t="array" ref="AA42">IF($B42="","",INDEX('All CCC'!AA$7:AA$968,MATCH(WatchList!$B42,'All CCC'!$B$7:$B$968,0)))</f>
        <v/>
      </c>
      <c r="AB42" s="455" t="str">
        <f t="array" ref="AB42">IF($B42="","",INDEX('All CCC'!AB$7:AB$968,MATCH(WatchList!$B42,'All CCC'!$B$7:$B$968,0)))</f>
        <v/>
      </c>
      <c r="AC42" s="455" t="str">
        <f t="array" ref="AC42">IF($B42="","",INDEX('All CCC'!AC$7:AC$968,MATCH(WatchList!$B42,'All CCC'!$B$7:$B$968,0)))</f>
        <v/>
      </c>
      <c r="AD42" s="455" t="str">
        <f t="array" ref="AD42">IF($B42="","",INDEX('All CCC'!AD$7:AD$968,MATCH(WatchList!$B42,'All CCC'!$B$7:$B$968,0)))</f>
        <v/>
      </c>
      <c r="AE42" s="455" t="str">
        <f t="array" ref="AE42">IF($B42="","",INDEX('All CCC'!AE$7:AE$968,MATCH(WatchList!$B42,'All CCC'!$B$7:$B$968,0)))</f>
        <v/>
      </c>
      <c r="AF42" s="455" t="str">
        <f t="array" ref="AF42">IF($B42="","",INDEX('All CCC'!AF$7:AF$968,MATCH(WatchList!$B42,'All CCC'!$B$7:$B$968,0)))</f>
        <v/>
      </c>
      <c r="AG42" s="455" t="str">
        <f t="array" ref="AG42">IF($B42="","",INDEX('All CCC'!AG$7:AG$968,MATCH(WatchList!$B42,'All CCC'!$B$7:$B$968,0)))</f>
        <v/>
      </c>
      <c r="AH42" s="455" t="str">
        <f t="array" ref="AH42">IF($B42="","",INDEX('All CCC'!AH$7:AH$968,MATCH(WatchList!$B42,'All CCC'!$B$7:$B$968,0)))</f>
        <v/>
      </c>
      <c r="AI42" s="455" t="str">
        <f t="array" ref="AI42">IF($B42="","",INDEX('All CCC'!AI$7:AI$968,MATCH(WatchList!$B42,'All CCC'!$B$7:$B$968,0)))</f>
        <v/>
      </c>
      <c r="AJ42" s="455" t="str">
        <f t="array" ref="AJ42">IF($B42="","",INDEX('All CCC'!AJ$7:AJ$968,MATCH(WatchList!$B42,'All CCC'!$B$7:$B$968,0)))</f>
        <v/>
      </c>
      <c r="AK42" s="455" t="str">
        <f t="array" ref="AK42">IF($B42="","",INDEX('All CCC'!AK$7:AK$968,MATCH(WatchList!$B42,'All CCC'!$B$7:$B$968,0)))</f>
        <v/>
      </c>
      <c r="AL42" s="455" t="str">
        <f t="array" ref="AL42">IF($B42="","",INDEX('All CCC'!AL$7:AL$968,MATCH(WatchList!$B42,'All CCC'!$B$7:$B$968,0)))</f>
        <v/>
      </c>
      <c r="AM42" s="455" t="str">
        <f t="array" ref="AM42">IF($B42="","",INDEX('All CCC'!AM$7:AM$968,MATCH(WatchList!$B42,'All CCC'!$B$7:$B$968,0)))</f>
        <v/>
      </c>
      <c r="AN42" s="455" t="str">
        <f t="array" ref="AN42">IF($B42="","",INDEX('All CCC'!AN$7:AN$968,MATCH(WatchList!$B42,'All CCC'!$B$7:$B$968,0)))</f>
        <v/>
      </c>
      <c r="AO42" s="455" t="str">
        <f t="array" ref="AO42">IF($B42="","",INDEX('All CCC'!AO$7:AO$968,MATCH(WatchList!$B42,'All CCC'!$B$7:$B$968,0)))</f>
        <v/>
      </c>
      <c r="AP42" s="455" t="str">
        <f t="array" ref="AP42">IF($B42="","",INDEX('All CCC'!AP$7:AP$968,MATCH(WatchList!$B42,'All CCC'!$B$7:$B$968,0)))</f>
        <v/>
      </c>
      <c r="AQ42" s="455" t="str">
        <f t="array" ref="AQ42">IF($B42="","",INDEX('All CCC'!AQ$7:AQ$968,MATCH(WatchList!$B42,'All CCC'!$B$7:$B$968,0)))</f>
        <v/>
      </c>
      <c r="AR42" s="455" t="str">
        <f t="array" ref="AR42">IF($B42="","",INDEX('All CCC'!AR$7:AR$968,MATCH(WatchList!$B42,'All CCC'!$B$7:$B$968,0)))</f>
        <v/>
      </c>
      <c r="AS42" s="455" t="str">
        <f t="array" ref="AS42">IF($B42="","",INDEX('All CCC'!AS$7:AS$968,MATCH(WatchList!$B42,'All CCC'!$B$7:$B$968,0)))</f>
        <v/>
      </c>
      <c r="AT42" s="455" t="str">
        <f t="array" ref="AT42">IF($B42="","",INDEX('All CCC'!AT$7:AT$968,MATCH(WatchList!$B42,'All CCC'!$B$7:$B$968,0)))</f>
        <v/>
      </c>
      <c r="AU42" s="455" t="str">
        <f t="array" ref="AU42">IF($B42="","",INDEX('All CCC'!AU$7:AU$968,MATCH(WatchList!$B42,'All CCC'!$B$7:$B$968,0)))</f>
        <v/>
      </c>
      <c r="AV42" s="455" t="str">
        <f t="array" ref="AV42">IF($B42="","",INDEX('All CCC'!AV$7:AV$968,MATCH(WatchList!$B42,'All CCC'!$B$7:$B$968,0)))</f>
        <v/>
      </c>
      <c r="AW42" s="455" t="str">
        <f t="array" ref="AW42">IF($B42="","",INDEX('All CCC'!AW$7:AW$968,MATCH(WatchList!$B42,'All CCC'!$B$7:$B$968,0)))</f>
        <v/>
      </c>
      <c r="AX42" s="455" t="str">
        <f t="array" ref="AX42">IF($B42="","",INDEX('All CCC'!AX$7:AX$968,MATCH(WatchList!$B42,'All CCC'!$B$7:$B$968,0)))</f>
        <v/>
      </c>
      <c r="AY42" s="455" t="str">
        <f t="array" ref="AY42">IF($B42="","",INDEX('All CCC'!AY$7:AY$968,MATCH(WatchList!$B42,'All CCC'!$B$7:$B$968,0)))</f>
        <v/>
      </c>
      <c r="AZ42" s="455" t="str">
        <f t="array" ref="AZ42">IF($B42="","",INDEX('All CCC'!AZ$7:AZ$968,MATCH(WatchList!$B42,'All CCC'!$B$7:$B$968,0)))</f>
        <v/>
      </c>
      <c r="BA42" s="455" t="str">
        <f t="array" ref="BA42">IF($B42="","",INDEX('All CCC'!BA$7:BA$968,MATCH(WatchList!$B42,'All CCC'!$B$7:$B$968,0)))</f>
        <v/>
      </c>
      <c r="BB42" s="455" t="str">
        <f t="array" ref="BB42">IF($B42="","",INDEX('All CCC'!BB$7:BB$968,MATCH(WatchList!$B42,'All CCC'!$B$7:$B$968,0)))</f>
        <v/>
      </c>
      <c r="BC42" s="455" t="str">
        <f t="array" ref="BC42">IF($B42="","",INDEX('All CCC'!BC$7:BC$968,MATCH(WatchList!$B42,'All CCC'!$B$7:$B$968,0)))</f>
        <v/>
      </c>
      <c r="BD42" s="455" t="str">
        <f t="array" ref="BD42">IF($B42="","",INDEX('All CCC'!BD$7:BD$968,MATCH(WatchList!$B42,'All CCC'!$B$7:$B$968,0)))</f>
        <v/>
      </c>
      <c r="BE42" s="455" t="str">
        <f t="array" ref="BE42">IF($B42="","",INDEX('All CCC'!BE$7:BE$968,MATCH(WatchList!$B42,'All CCC'!$B$7:$B$968,0)))</f>
        <v/>
      </c>
      <c r="BF42" s="455" t="str">
        <f t="array" ref="BF42">IF($B42="","",INDEX('All CCC'!BF$7:BF$968,MATCH(WatchList!$B42,'All CCC'!$B$7:$B$968,0)))</f>
        <v/>
      </c>
      <c r="BG42" s="455" t="str">
        <f t="array" ref="BG42">IF($B42="","",INDEX('All CCC'!BG$7:BG$968,MATCH(WatchList!$B42,'All CCC'!$B$7:$B$968,0)))</f>
        <v/>
      </c>
    </row>
    <row r="43" ht="12.75" customHeight="1">
      <c r="A43" s="454" t="str">
        <f t="array" ref="A43">IF($B43="","",INDEX('All CCC'!A$7:A$968,MATCH(WatchList!$B43,'All CCC'!$B$7:$B$968,0)))</f>
        <v/>
      </c>
      <c r="B43" s="232"/>
      <c r="C43" s="455" t="str">
        <f t="array" ref="C43">IF($B43="","",INDEX('All CCC'!C$7:C$968,MATCH(WatchList!$B43,'All CCC'!$B$7:$B$968,0)))</f>
        <v/>
      </c>
      <c r="D43" s="455" t="str">
        <f t="array" ref="D43">IF($B43="","",INDEX('All CCC'!D$7:D$968,MATCH(WatchList!$B43,'All CCC'!$B$7:$B$968,0)))</f>
        <v/>
      </c>
      <c r="E43" s="455" t="str">
        <f t="array" ref="E43">IF($B43="","",INDEX('All CCC'!E$7:E$968,MATCH(WatchList!$B43,'All CCC'!$B$7:$B$968,0)))</f>
        <v/>
      </c>
      <c r="F43" s="455" t="str">
        <f t="array" ref="F43">IF($B43="","",INDEX('All CCC'!F$7:F$968,MATCH(WatchList!$B43,'All CCC'!$B$7:$B$968,0)))</f>
        <v/>
      </c>
      <c r="G43" s="455" t="str">
        <f t="array" ref="G43">IF($B43="","",INDEX('All CCC'!G$7:G$968,MATCH(WatchList!$B43,'All CCC'!$B$7:$B$968,0)))</f>
        <v/>
      </c>
      <c r="H43" s="455" t="str">
        <f t="array" ref="H43">IF($B43="","",INDEX('All CCC'!H$7:H$968,MATCH(WatchList!$B43,'All CCC'!$B$7:$B$968,0)))</f>
        <v/>
      </c>
      <c r="I43" s="455" t="str">
        <f t="array" ref="I43">IF($B43="","",INDEX('All CCC'!I$7:I$968,MATCH(WatchList!$B43,'All CCC'!$B$7:$B$968,0)))</f>
        <v/>
      </c>
      <c r="J43" s="455" t="str">
        <f t="array" ref="J43">IF($B43="","",INDEX('All CCC'!J$7:J$968,MATCH(WatchList!$B43,'All CCC'!$B$7:$B$968,0)))</f>
        <v/>
      </c>
      <c r="K43" s="455" t="str">
        <f t="array" ref="K43">IF($B43="","",INDEX('All CCC'!K$7:K$968,MATCH(WatchList!$B43,'All CCC'!$B$7:$B$968,0)))</f>
        <v/>
      </c>
      <c r="L43" s="455" t="str">
        <f t="array" ref="L43">IF($B43="","",INDEX('All CCC'!L$7:L$968,MATCH(WatchList!$B43,'All CCC'!$B$7:$B$968,0)))</f>
        <v/>
      </c>
      <c r="M43" s="455" t="str">
        <f t="array" ref="M43">IF($B43="","",INDEX('All CCC'!M$7:M$968,MATCH(WatchList!$B43,'All CCC'!$B$7:$B$968,0)))</f>
        <v/>
      </c>
      <c r="N43" s="455" t="str">
        <f t="array" ref="N43">IF($B43="","",INDEX('All CCC'!N$7:N$968,MATCH(WatchList!$B43,'All CCC'!$B$7:$B$968,0)))</f>
        <v/>
      </c>
      <c r="O43" s="455" t="str">
        <f t="array" ref="O43">IF($B43="","",INDEX('All CCC'!O$7:O$968,MATCH(WatchList!$B43,'All CCC'!$B$7:$B$968,0)))</f>
        <v/>
      </c>
      <c r="P43" s="459" t="str">
        <f t="array" ref="P43">IF($B43="","",INDEX('All CCC'!P$7:P$968,MATCH(WatchList!$B43,'All CCC'!$B$7:$B$968,0)))</f>
        <v/>
      </c>
      <c r="Q43" s="459" t="str">
        <f t="array" ref="Q43">IF($B43="","",INDEX('All CCC'!Q$7:Q$968,MATCH(WatchList!$B43,'All CCC'!$B$7:$B$968,0)))</f>
        <v/>
      </c>
      <c r="R43" s="455" t="str">
        <f t="array" ref="R43">IF($B43="","",INDEX('All CCC'!R$7:R$968,MATCH(WatchList!$B43,'All CCC'!$B$7:$B$968,0)))</f>
        <v/>
      </c>
      <c r="S43" s="455" t="str">
        <f t="array" ref="S43">IF($B43="","",INDEX('All CCC'!S$7:S$968,MATCH(WatchList!$B43,'All CCC'!$B$7:$B$968,0)))</f>
        <v/>
      </c>
      <c r="T43" s="455" t="str">
        <f t="array" ref="T43">IF($B43="","",INDEX('All CCC'!T$7:T$968,MATCH(WatchList!$B43,'All CCC'!$B$7:$B$968,0)))</f>
        <v/>
      </c>
      <c r="U43" s="455" t="str">
        <f t="array" ref="U43">IF($B43="","",INDEX('All CCC'!U$7:U$968,MATCH(WatchList!$B43,'All CCC'!$B$7:$B$968,0)))</f>
        <v/>
      </c>
      <c r="V43" s="455" t="str">
        <f t="array" ref="V43">IF($B43="","",INDEX('All CCC'!V$7:V$968,MATCH(WatchList!$B43,'All CCC'!$B$7:$B$968,0)))</f>
        <v/>
      </c>
      <c r="W43" s="455" t="str">
        <f t="array" ref="W43">IF($B43="","",INDEX('All CCC'!W$7:W$968,MATCH(WatchList!$B43,'All CCC'!$B$7:$B$968,0)))</f>
        <v/>
      </c>
      <c r="X43" s="455" t="str">
        <f t="array" ref="X43">IF($B43="","",INDEX('All CCC'!X$7:X$968,MATCH(WatchList!$B43,'All CCC'!$B$7:$B$968,0)))</f>
        <v/>
      </c>
      <c r="Y43" s="455" t="str">
        <f t="array" ref="Y43">IF($B43="","",INDEX('All CCC'!Y$7:Y$968,MATCH(WatchList!$B43,'All CCC'!$B$7:$B$968,0)))</f>
        <v/>
      </c>
      <c r="Z43" s="455" t="str">
        <f t="array" ref="Z43">IF($B43="","",INDEX('All CCC'!Z$7:Z$968,MATCH(WatchList!$B43,'All CCC'!$B$7:$B$968,0)))</f>
        <v/>
      </c>
      <c r="AA43" s="455" t="str">
        <f t="array" ref="AA43">IF($B43="","",INDEX('All CCC'!AA$7:AA$968,MATCH(WatchList!$B43,'All CCC'!$B$7:$B$968,0)))</f>
        <v/>
      </c>
      <c r="AB43" s="455" t="str">
        <f t="array" ref="AB43">IF($B43="","",INDEX('All CCC'!AB$7:AB$968,MATCH(WatchList!$B43,'All CCC'!$B$7:$B$968,0)))</f>
        <v/>
      </c>
      <c r="AC43" s="455" t="str">
        <f t="array" ref="AC43">IF($B43="","",INDEX('All CCC'!AC$7:AC$968,MATCH(WatchList!$B43,'All CCC'!$B$7:$B$968,0)))</f>
        <v/>
      </c>
      <c r="AD43" s="455" t="str">
        <f t="array" ref="AD43">IF($B43="","",INDEX('All CCC'!AD$7:AD$968,MATCH(WatchList!$B43,'All CCC'!$B$7:$B$968,0)))</f>
        <v/>
      </c>
      <c r="AE43" s="455" t="str">
        <f t="array" ref="AE43">IF($B43="","",INDEX('All CCC'!AE$7:AE$968,MATCH(WatchList!$B43,'All CCC'!$B$7:$B$968,0)))</f>
        <v/>
      </c>
      <c r="AF43" s="455" t="str">
        <f t="array" ref="AF43">IF($B43="","",INDEX('All CCC'!AF$7:AF$968,MATCH(WatchList!$B43,'All CCC'!$B$7:$B$968,0)))</f>
        <v/>
      </c>
      <c r="AG43" s="455" t="str">
        <f t="array" ref="AG43">IF($B43="","",INDEX('All CCC'!AG$7:AG$968,MATCH(WatchList!$B43,'All CCC'!$B$7:$B$968,0)))</f>
        <v/>
      </c>
      <c r="AH43" s="455" t="str">
        <f t="array" ref="AH43">IF($B43="","",INDEX('All CCC'!AH$7:AH$968,MATCH(WatchList!$B43,'All CCC'!$B$7:$B$968,0)))</f>
        <v/>
      </c>
      <c r="AI43" s="455" t="str">
        <f t="array" ref="AI43">IF($B43="","",INDEX('All CCC'!AI$7:AI$968,MATCH(WatchList!$B43,'All CCC'!$B$7:$B$968,0)))</f>
        <v/>
      </c>
      <c r="AJ43" s="455" t="str">
        <f t="array" ref="AJ43">IF($B43="","",INDEX('All CCC'!AJ$7:AJ$968,MATCH(WatchList!$B43,'All CCC'!$B$7:$B$968,0)))</f>
        <v/>
      </c>
      <c r="AK43" s="455" t="str">
        <f t="array" ref="AK43">IF($B43="","",INDEX('All CCC'!AK$7:AK$968,MATCH(WatchList!$B43,'All CCC'!$B$7:$B$968,0)))</f>
        <v/>
      </c>
      <c r="AL43" s="455" t="str">
        <f t="array" ref="AL43">IF($B43="","",INDEX('All CCC'!AL$7:AL$968,MATCH(WatchList!$B43,'All CCC'!$B$7:$B$968,0)))</f>
        <v/>
      </c>
      <c r="AM43" s="455" t="str">
        <f t="array" ref="AM43">IF($B43="","",INDEX('All CCC'!AM$7:AM$968,MATCH(WatchList!$B43,'All CCC'!$B$7:$B$968,0)))</f>
        <v/>
      </c>
      <c r="AN43" s="455" t="str">
        <f t="array" ref="AN43">IF($B43="","",INDEX('All CCC'!AN$7:AN$968,MATCH(WatchList!$B43,'All CCC'!$B$7:$B$968,0)))</f>
        <v/>
      </c>
      <c r="AO43" s="455" t="str">
        <f t="array" ref="AO43">IF($B43="","",INDEX('All CCC'!AO$7:AO$968,MATCH(WatchList!$B43,'All CCC'!$B$7:$B$968,0)))</f>
        <v/>
      </c>
      <c r="AP43" s="455" t="str">
        <f t="array" ref="AP43">IF($B43="","",INDEX('All CCC'!AP$7:AP$968,MATCH(WatchList!$B43,'All CCC'!$B$7:$B$968,0)))</f>
        <v/>
      </c>
      <c r="AQ43" s="455" t="str">
        <f t="array" ref="AQ43">IF($B43="","",INDEX('All CCC'!AQ$7:AQ$968,MATCH(WatchList!$B43,'All CCC'!$B$7:$B$968,0)))</f>
        <v/>
      </c>
      <c r="AR43" s="455" t="str">
        <f t="array" ref="AR43">IF($B43="","",INDEX('All CCC'!AR$7:AR$968,MATCH(WatchList!$B43,'All CCC'!$B$7:$B$968,0)))</f>
        <v/>
      </c>
      <c r="AS43" s="455" t="str">
        <f t="array" ref="AS43">IF($B43="","",INDEX('All CCC'!AS$7:AS$968,MATCH(WatchList!$B43,'All CCC'!$B$7:$B$968,0)))</f>
        <v/>
      </c>
      <c r="AT43" s="455" t="str">
        <f t="array" ref="AT43">IF($B43="","",INDEX('All CCC'!AT$7:AT$968,MATCH(WatchList!$B43,'All CCC'!$B$7:$B$968,0)))</f>
        <v/>
      </c>
      <c r="AU43" s="455" t="str">
        <f t="array" ref="AU43">IF($B43="","",INDEX('All CCC'!AU$7:AU$968,MATCH(WatchList!$B43,'All CCC'!$B$7:$B$968,0)))</f>
        <v/>
      </c>
      <c r="AV43" s="455" t="str">
        <f t="array" ref="AV43">IF($B43="","",INDEX('All CCC'!AV$7:AV$968,MATCH(WatchList!$B43,'All CCC'!$B$7:$B$968,0)))</f>
        <v/>
      </c>
      <c r="AW43" s="455" t="str">
        <f t="array" ref="AW43">IF($B43="","",INDEX('All CCC'!AW$7:AW$968,MATCH(WatchList!$B43,'All CCC'!$B$7:$B$968,0)))</f>
        <v/>
      </c>
      <c r="AX43" s="455" t="str">
        <f t="array" ref="AX43">IF($B43="","",INDEX('All CCC'!AX$7:AX$968,MATCH(WatchList!$B43,'All CCC'!$B$7:$B$968,0)))</f>
        <v/>
      </c>
      <c r="AY43" s="455" t="str">
        <f t="array" ref="AY43">IF($B43="","",INDEX('All CCC'!AY$7:AY$968,MATCH(WatchList!$B43,'All CCC'!$B$7:$B$968,0)))</f>
        <v/>
      </c>
      <c r="AZ43" s="455" t="str">
        <f t="array" ref="AZ43">IF($B43="","",INDEX('All CCC'!AZ$7:AZ$968,MATCH(WatchList!$B43,'All CCC'!$B$7:$B$968,0)))</f>
        <v/>
      </c>
      <c r="BA43" s="455" t="str">
        <f t="array" ref="BA43">IF($B43="","",INDEX('All CCC'!BA$7:BA$968,MATCH(WatchList!$B43,'All CCC'!$B$7:$B$968,0)))</f>
        <v/>
      </c>
      <c r="BB43" s="455" t="str">
        <f t="array" ref="BB43">IF($B43="","",INDEX('All CCC'!BB$7:BB$968,MATCH(WatchList!$B43,'All CCC'!$B$7:$B$968,0)))</f>
        <v/>
      </c>
      <c r="BC43" s="455" t="str">
        <f t="array" ref="BC43">IF($B43="","",INDEX('All CCC'!BC$7:BC$968,MATCH(WatchList!$B43,'All CCC'!$B$7:$B$968,0)))</f>
        <v/>
      </c>
      <c r="BD43" s="455" t="str">
        <f t="array" ref="BD43">IF($B43="","",INDEX('All CCC'!BD$7:BD$968,MATCH(WatchList!$B43,'All CCC'!$B$7:$B$968,0)))</f>
        <v/>
      </c>
      <c r="BE43" s="455" t="str">
        <f t="array" ref="BE43">IF($B43="","",INDEX('All CCC'!BE$7:BE$968,MATCH(WatchList!$B43,'All CCC'!$B$7:$B$968,0)))</f>
        <v/>
      </c>
      <c r="BF43" s="455" t="str">
        <f t="array" ref="BF43">IF($B43="","",INDEX('All CCC'!BF$7:BF$968,MATCH(WatchList!$B43,'All CCC'!$B$7:$B$968,0)))</f>
        <v/>
      </c>
      <c r="BG43" s="455" t="str">
        <f t="array" ref="BG43">IF($B43="","",INDEX('All CCC'!BG$7:BG$968,MATCH(WatchList!$B43,'All CCC'!$B$7:$B$968,0)))</f>
        <v/>
      </c>
    </row>
    <row r="44" ht="12.75" customHeight="1">
      <c r="A44" s="454" t="str">
        <f t="array" ref="A44">IF($B44="","",INDEX('All CCC'!A$7:A$968,MATCH(WatchList!$B44,'All CCC'!$B$7:$B$968,0)))</f>
        <v/>
      </c>
      <c r="B44" s="232"/>
      <c r="C44" s="455" t="str">
        <f t="array" ref="C44">IF($B44="","",INDEX('All CCC'!C$7:C$968,MATCH(WatchList!$B44,'All CCC'!$B$7:$B$968,0)))</f>
        <v/>
      </c>
      <c r="D44" s="455" t="str">
        <f t="array" ref="D44">IF($B44="","",INDEX('All CCC'!D$7:D$968,MATCH(WatchList!$B44,'All CCC'!$B$7:$B$968,0)))</f>
        <v/>
      </c>
      <c r="E44" s="455" t="str">
        <f t="array" ref="E44">IF($B44="","",INDEX('All CCC'!E$7:E$968,MATCH(WatchList!$B44,'All CCC'!$B$7:$B$968,0)))</f>
        <v/>
      </c>
      <c r="F44" s="455" t="str">
        <f t="array" ref="F44">IF($B44="","",INDEX('All CCC'!F$7:F$968,MATCH(WatchList!$B44,'All CCC'!$B$7:$B$968,0)))</f>
        <v/>
      </c>
      <c r="G44" s="455" t="str">
        <f t="array" ref="G44">IF($B44="","",INDEX('All CCC'!G$7:G$968,MATCH(WatchList!$B44,'All CCC'!$B$7:$B$968,0)))</f>
        <v/>
      </c>
      <c r="H44" s="455" t="str">
        <f t="array" ref="H44">IF($B44="","",INDEX('All CCC'!H$7:H$968,MATCH(WatchList!$B44,'All CCC'!$B$7:$B$968,0)))</f>
        <v/>
      </c>
      <c r="I44" s="455" t="str">
        <f t="array" ref="I44">IF($B44="","",INDEX('All CCC'!I$7:I$968,MATCH(WatchList!$B44,'All CCC'!$B$7:$B$968,0)))</f>
        <v/>
      </c>
      <c r="J44" s="455" t="str">
        <f t="array" ref="J44">IF($B44="","",INDEX('All CCC'!J$7:J$968,MATCH(WatchList!$B44,'All CCC'!$B$7:$B$968,0)))</f>
        <v/>
      </c>
      <c r="K44" s="455" t="str">
        <f t="array" ref="K44">IF($B44="","",INDEX('All CCC'!K$7:K$968,MATCH(WatchList!$B44,'All CCC'!$B$7:$B$968,0)))</f>
        <v/>
      </c>
      <c r="L44" s="455" t="str">
        <f t="array" ref="L44">IF($B44="","",INDEX('All CCC'!L$7:L$968,MATCH(WatchList!$B44,'All CCC'!$B$7:$B$968,0)))</f>
        <v/>
      </c>
      <c r="M44" s="455" t="str">
        <f t="array" ref="M44">IF($B44="","",INDEX('All CCC'!M$7:M$968,MATCH(WatchList!$B44,'All CCC'!$B$7:$B$968,0)))</f>
        <v/>
      </c>
      <c r="N44" s="455" t="str">
        <f t="array" ref="N44">IF($B44="","",INDEX('All CCC'!N$7:N$968,MATCH(WatchList!$B44,'All CCC'!$B$7:$B$968,0)))</f>
        <v/>
      </c>
      <c r="O44" s="455" t="str">
        <f t="array" ref="O44">IF($B44="","",INDEX('All CCC'!O$7:O$968,MATCH(WatchList!$B44,'All CCC'!$B$7:$B$968,0)))</f>
        <v/>
      </c>
      <c r="P44" s="459" t="str">
        <f t="array" ref="P44">IF($B44="","",INDEX('All CCC'!P$7:P$968,MATCH(WatchList!$B44,'All CCC'!$B$7:$B$968,0)))</f>
        <v/>
      </c>
      <c r="Q44" s="459" t="str">
        <f t="array" ref="Q44">IF($B44="","",INDEX('All CCC'!Q$7:Q$968,MATCH(WatchList!$B44,'All CCC'!$B$7:$B$968,0)))</f>
        <v/>
      </c>
      <c r="R44" s="455" t="str">
        <f t="array" ref="R44">IF($B44="","",INDEX('All CCC'!R$7:R$968,MATCH(WatchList!$B44,'All CCC'!$B$7:$B$968,0)))</f>
        <v/>
      </c>
      <c r="S44" s="455" t="str">
        <f t="array" ref="S44">IF($B44="","",INDEX('All CCC'!S$7:S$968,MATCH(WatchList!$B44,'All CCC'!$B$7:$B$968,0)))</f>
        <v/>
      </c>
      <c r="T44" s="455" t="str">
        <f t="array" ref="T44">IF($B44="","",INDEX('All CCC'!T$7:T$968,MATCH(WatchList!$B44,'All CCC'!$B$7:$B$968,0)))</f>
        <v/>
      </c>
      <c r="U44" s="455" t="str">
        <f t="array" ref="U44">IF($B44="","",INDEX('All CCC'!U$7:U$968,MATCH(WatchList!$B44,'All CCC'!$B$7:$B$968,0)))</f>
        <v/>
      </c>
      <c r="V44" s="455" t="str">
        <f t="array" ref="V44">IF($B44="","",INDEX('All CCC'!V$7:V$968,MATCH(WatchList!$B44,'All CCC'!$B$7:$B$968,0)))</f>
        <v/>
      </c>
      <c r="W44" s="455" t="str">
        <f t="array" ref="W44">IF($B44="","",INDEX('All CCC'!W$7:W$968,MATCH(WatchList!$B44,'All CCC'!$B$7:$B$968,0)))</f>
        <v/>
      </c>
      <c r="X44" s="455" t="str">
        <f t="array" ref="X44">IF($B44="","",INDEX('All CCC'!X$7:X$968,MATCH(WatchList!$B44,'All CCC'!$B$7:$B$968,0)))</f>
        <v/>
      </c>
      <c r="Y44" s="455" t="str">
        <f t="array" ref="Y44">IF($B44="","",INDEX('All CCC'!Y$7:Y$968,MATCH(WatchList!$B44,'All CCC'!$B$7:$B$968,0)))</f>
        <v/>
      </c>
      <c r="Z44" s="455" t="str">
        <f t="array" ref="Z44">IF($B44="","",INDEX('All CCC'!Z$7:Z$968,MATCH(WatchList!$B44,'All CCC'!$B$7:$B$968,0)))</f>
        <v/>
      </c>
      <c r="AA44" s="455" t="str">
        <f t="array" ref="AA44">IF($B44="","",INDEX('All CCC'!AA$7:AA$968,MATCH(WatchList!$B44,'All CCC'!$B$7:$B$968,0)))</f>
        <v/>
      </c>
      <c r="AB44" s="455" t="str">
        <f t="array" ref="AB44">IF($B44="","",INDEX('All CCC'!AB$7:AB$968,MATCH(WatchList!$B44,'All CCC'!$B$7:$B$968,0)))</f>
        <v/>
      </c>
      <c r="AC44" s="455" t="str">
        <f t="array" ref="AC44">IF($B44="","",INDEX('All CCC'!AC$7:AC$968,MATCH(WatchList!$B44,'All CCC'!$B$7:$B$968,0)))</f>
        <v/>
      </c>
      <c r="AD44" s="455" t="str">
        <f t="array" ref="AD44">IF($B44="","",INDEX('All CCC'!AD$7:AD$968,MATCH(WatchList!$B44,'All CCC'!$B$7:$B$968,0)))</f>
        <v/>
      </c>
      <c r="AE44" s="455" t="str">
        <f t="array" ref="AE44">IF($B44="","",INDEX('All CCC'!AE$7:AE$968,MATCH(WatchList!$B44,'All CCC'!$B$7:$B$968,0)))</f>
        <v/>
      </c>
      <c r="AF44" s="455" t="str">
        <f t="array" ref="AF44">IF($B44="","",INDEX('All CCC'!AF$7:AF$968,MATCH(WatchList!$B44,'All CCC'!$B$7:$B$968,0)))</f>
        <v/>
      </c>
      <c r="AG44" s="455" t="str">
        <f t="array" ref="AG44">IF($B44="","",INDEX('All CCC'!AG$7:AG$968,MATCH(WatchList!$B44,'All CCC'!$B$7:$B$968,0)))</f>
        <v/>
      </c>
      <c r="AH44" s="455" t="str">
        <f t="array" ref="AH44">IF($B44="","",INDEX('All CCC'!AH$7:AH$968,MATCH(WatchList!$B44,'All CCC'!$B$7:$B$968,0)))</f>
        <v/>
      </c>
      <c r="AI44" s="455" t="str">
        <f t="array" ref="AI44">IF($B44="","",INDEX('All CCC'!AI$7:AI$968,MATCH(WatchList!$B44,'All CCC'!$B$7:$B$968,0)))</f>
        <v/>
      </c>
      <c r="AJ44" s="455" t="str">
        <f t="array" ref="AJ44">IF($B44="","",INDEX('All CCC'!AJ$7:AJ$968,MATCH(WatchList!$B44,'All CCC'!$B$7:$B$968,0)))</f>
        <v/>
      </c>
      <c r="AK44" s="455" t="str">
        <f t="array" ref="AK44">IF($B44="","",INDEX('All CCC'!AK$7:AK$968,MATCH(WatchList!$B44,'All CCC'!$B$7:$B$968,0)))</f>
        <v/>
      </c>
      <c r="AL44" s="455" t="str">
        <f t="array" ref="AL44">IF($B44="","",INDEX('All CCC'!AL$7:AL$968,MATCH(WatchList!$B44,'All CCC'!$B$7:$B$968,0)))</f>
        <v/>
      </c>
      <c r="AM44" s="455" t="str">
        <f t="array" ref="AM44">IF($B44="","",INDEX('All CCC'!AM$7:AM$968,MATCH(WatchList!$B44,'All CCC'!$B$7:$B$968,0)))</f>
        <v/>
      </c>
      <c r="AN44" s="455" t="str">
        <f t="array" ref="AN44">IF($B44="","",INDEX('All CCC'!AN$7:AN$968,MATCH(WatchList!$B44,'All CCC'!$B$7:$B$968,0)))</f>
        <v/>
      </c>
      <c r="AO44" s="455" t="str">
        <f t="array" ref="AO44">IF($B44="","",INDEX('All CCC'!AO$7:AO$968,MATCH(WatchList!$B44,'All CCC'!$B$7:$B$968,0)))</f>
        <v/>
      </c>
      <c r="AP44" s="455" t="str">
        <f t="array" ref="AP44">IF($B44="","",INDEX('All CCC'!AP$7:AP$968,MATCH(WatchList!$B44,'All CCC'!$B$7:$B$968,0)))</f>
        <v/>
      </c>
      <c r="AQ44" s="455" t="str">
        <f t="array" ref="AQ44">IF($B44="","",INDEX('All CCC'!AQ$7:AQ$968,MATCH(WatchList!$B44,'All CCC'!$B$7:$B$968,0)))</f>
        <v/>
      </c>
      <c r="AR44" s="455" t="str">
        <f t="array" ref="AR44">IF($B44="","",INDEX('All CCC'!AR$7:AR$968,MATCH(WatchList!$B44,'All CCC'!$B$7:$B$968,0)))</f>
        <v/>
      </c>
      <c r="AS44" s="455" t="str">
        <f t="array" ref="AS44">IF($B44="","",INDEX('All CCC'!AS$7:AS$968,MATCH(WatchList!$B44,'All CCC'!$B$7:$B$968,0)))</f>
        <v/>
      </c>
      <c r="AT44" s="455" t="str">
        <f t="array" ref="AT44">IF($B44="","",INDEX('All CCC'!AT$7:AT$968,MATCH(WatchList!$B44,'All CCC'!$B$7:$B$968,0)))</f>
        <v/>
      </c>
      <c r="AU44" s="455" t="str">
        <f t="array" ref="AU44">IF($B44="","",INDEX('All CCC'!AU$7:AU$968,MATCH(WatchList!$B44,'All CCC'!$B$7:$B$968,0)))</f>
        <v/>
      </c>
      <c r="AV44" s="455" t="str">
        <f t="array" ref="AV44">IF($B44="","",INDEX('All CCC'!AV$7:AV$968,MATCH(WatchList!$B44,'All CCC'!$B$7:$B$968,0)))</f>
        <v/>
      </c>
      <c r="AW44" s="455" t="str">
        <f t="array" ref="AW44">IF($B44="","",INDEX('All CCC'!AW$7:AW$968,MATCH(WatchList!$B44,'All CCC'!$B$7:$B$968,0)))</f>
        <v/>
      </c>
      <c r="AX44" s="455" t="str">
        <f t="array" ref="AX44">IF($B44="","",INDEX('All CCC'!AX$7:AX$968,MATCH(WatchList!$B44,'All CCC'!$B$7:$B$968,0)))</f>
        <v/>
      </c>
      <c r="AY44" s="455" t="str">
        <f t="array" ref="AY44">IF($B44="","",INDEX('All CCC'!AY$7:AY$968,MATCH(WatchList!$B44,'All CCC'!$B$7:$B$968,0)))</f>
        <v/>
      </c>
      <c r="AZ44" s="455" t="str">
        <f t="array" ref="AZ44">IF($B44="","",INDEX('All CCC'!AZ$7:AZ$968,MATCH(WatchList!$B44,'All CCC'!$B$7:$B$968,0)))</f>
        <v/>
      </c>
      <c r="BA44" s="455" t="str">
        <f t="array" ref="BA44">IF($B44="","",INDEX('All CCC'!BA$7:BA$968,MATCH(WatchList!$B44,'All CCC'!$B$7:$B$968,0)))</f>
        <v/>
      </c>
      <c r="BB44" s="455" t="str">
        <f t="array" ref="BB44">IF($B44="","",INDEX('All CCC'!BB$7:BB$968,MATCH(WatchList!$B44,'All CCC'!$B$7:$B$968,0)))</f>
        <v/>
      </c>
      <c r="BC44" s="455" t="str">
        <f t="array" ref="BC44">IF($B44="","",INDEX('All CCC'!BC$7:BC$968,MATCH(WatchList!$B44,'All CCC'!$B$7:$B$968,0)))</f>
        <v/>
      </c>
      <c r="BD44" s="455" t="str">
        <f t="array" ref="BD44">IF($B44="","",INDEX('All CCC'!BD$7:BD$968,MATCH(WatchList!$B44,'All CCC'!$B$7:$B$968,0)))</f>
        <v/>
      </c>
      <c r="BE44" s="455" t="str">
        <f t="array" ref="BE44">IF($B44="","",INDEX('All CCC'!BE$7:BE$968,MATCH(WatchList!$B44,'All CCC'!$B$7:$B$968,0)))</f>
        <v/>
      </c>
      <c r="BF44" s="455" t="str">
        <f t="array" ref="BF44">IF($B44="","",INDEX('All CCC'!BF$7:BF$968,MATCH(WatchList!$B44,'All CCC'!$B$7:$B$968,0)))</f>
        <v/>
      </c>
      <c r="BG44" s="455" t="str">
        <f t="array" ref="BG44">IF($B44="","",INDEX('All CCC'!BG$7:BG$968,MATCH(WatchList!$B44,'All CCC'!$B$7:$B$968,0)))</f>
        <v/>
      </c>
    </row>
    <row r="45" ht="12.75" customHeight="1">
      <c r="A45" s="454" t="str">
        <f t="array" ref="A45">IF($B45="","",INDEX('All CCC'!A$7:A$968,MATCH(WatchList!$B45,'All CCC'!$B$7:$B$968,0)))</f>
        <v/>
      </c>
      <c r="B45" s="232"/>
      <c r="C45" s="455" t="str">
        <f t="array" ref="C45">IF($B45="","",INDEX('All CCC'!C$7:C$968,MATCH(WatchList!$B45,'All CCC'!$B$7:$B$968,0)))</f>
        <v/>
      </c>
      <c r="D45" s="455" t="str">
        <f t="array" ref="D45">IF($B45="","",INDEX('All CCC'!D$7:D$968,MATCH(WatchList!$B45,'All CCC'!$B$7:$B$968,0)))</f>
        <v/>
      </c>
      <c r="E45" s="455" t="str">
        <f t="array" ref="E45">IF($B45="","",INDEX('All CCC'!E$7:E$968,MATCH(WatchList!$B45,'All CCC'!$B$7:$B$968,0)))</f>
        <v/>
      </c>
      <c r="F45" s="455" t="str">
        <f t="array" ref="F45">IF($B45="","",INDEX('All CCC'!F$7:F$968,MATCH(WatchList!$B45,'All CCC'!$B$7:$B$968,0)))</f>
        <v/>
      </c>
      <c r="G45" s="455" t="str">
        <f t="array" ref="G45">IF($B45="","",INDEX('All CCC'!G$7:G$968,MATCH(WatchList!$B45,'All CCC'!$B$7:$B$968,0)))</f>
        <v/>
      </c>
      <c r="H45" s="455" t="str">
        <f t="array" ref="H45">IF($B45="","",INDEX('All CCC'!H$7:H$968,MATCH(WatchList!$B45,'All CCC'!$B$7:$B$968,0)))</f>
        <v/>
      </c>
      <c r="I45" s="455" t="str">
        <f t="array" ref="I45">IF($B45="","",INDEX('All CCC'!I$7:I$968,MATCH(WatchList!$B45,'All CCC'!$B$7:$B$968,0)))</f>
        <v/>
      </c>
      <c r="J45" s="455" t="str">
        <f t="array" ref="J45">IF($B45="","",INDEX('All CCC'!J$7:J$968,MATCH(WatchList!$B45,'All CCC'!$B$7:$B$968,0)))</f>
        <v/>
      </c>
      <c r="K45" s="455" t="str">
        <f t="array" ref="K45">IF($B45="","",INDEX('All CCC'!K$7:K$968,MATCH(WatchList!$B45,'All CCC'!$B$7:$B$968,0)))</f>
        <v/>
      </c>
      <c r="L45" s="455" t="str">
        <f t="array" ref="L45">IF($B45="","",INDEX('All CCC'!L$7:L$968,MATCH(WatchList!$B45,'All CCC'!$B$7:$B$968,0)))</f>
        <v/>
      </c>
      <c r="M45" s="455" t="str">
        <f t="array" ref="M45">IF($B45="","",INDEX('All CCC'!M$7:M$968,MATCH(WatchList!$B45,'All CCC'!$B$7:$B$968,0)))</f>
        <v/>
      </c>
      <c r="N45" s="455" t="str">
        <f t="array" ref="N45">IF($B45="","",INDEX('All CCC'!N$7:N$968,MATCH(WatchList!$B45,'All CCC'!$B$7:$B$968,0)))</f>
        <v/>
      </c>
      <c r="O45" s="455" t="str">
        <f t="array" ref="O45">IF($B45="","",INDEX('All CCC'!O$7:O$968,MATCH(WatchList!$B45,'All CCC'!$B$7:$B$968,0)))</f>
        <v/>
      </c>
      <c r="P45" s="459" t="str">
        <f t="array" ref="P45">IF($B45="","",INDEX('All CCC'!P$7:P$968,MATCH(WatchList!$B45,'All CCC'!$B$7:$B$968,0)))</f>
        <v/>
      </c>
      <c r="Q45" s="459" t="str">
        <f t="array" ref="Q45">IF($B45="","",INDEX('All CCC'!Q$7:Q$968,MATCH(WatchList!$B45,'All CCC'!$B$7:$B$968,0)))</f>
        <v/>
      </c>
      <c r="R45" s="455" t="str">
        <f t="array" ref="R45">IF($B45="","",INDEX('All CCC'!R$7:R$968,MATCH(WatchList!$B45,'All CCC'!$B$7:$B$968,0)))</f>
        <v/>
      </c>
      <c r="S45" s="455" t="str">
        <f t="array" ref="S45">IF($B45="","",INDEX('All CCC'!S$7:S$968,MATCH(WatchList!$B45,'All CCC'!$B$7:$B$968,0)))</f>
        <v/>
      </c>
      <c r="T45" s="455" t="str">
        <f t="array" ref="T45">IF($B45="","",INDEX('All CCC'!T$7:T$968,MATCH(WatchList!$B45,'All CCC'!$B$7:$B$968,0)))</f>
        <v/>
      </c>
      <c r="U45" s="455" t="str">
        <f t="array" ref="U45">IF($B45="","",INDEX('All CCC'!U$7:U$968,MATCH(WatchList!$B45,'All CCC'!$B$7:$B$968,0)))</f>
        <v/>
      </c>
      <c r="V45" s="455" t="str">
        <f t="array" ref="V45">IF($B45="","",INDEX('All CCC'!V$7:V$968,MATCH(WatchList!$B45,'All CCC'!$B$7:$B$968,0)))</f>
        <v/>
      </c>
      <c r="W45" s="455" t="str">
        <f t="array" ref="W45">IF($B45="","",INDEX('All CCC'!W$7:W$968,MATCH(WatchList!$B45,'All CCC'!$B$7:$B$968,0)))</f>
        <v/>
      </c>
      <c r="X45" s="455" t="str">
        <f t="array" ref="X45">IF($B45="","",INDEX('All CCC'!X$7:X$968,MATCH(WatchList!$B45,'All CCC'!$B$7:$B$968,0)))</f>
        <v/>
      </c>
      <c r="Y45" s="455" t="str">
        <f t="array" ref="Y45">IF($B45="","",INDEX('All CCC'!Y$7:Y$968,MATCH(WatchList!$B45,'All CCC'!$B$7:$B$968,0)))</f>
        <v/>
      </c>
      <c r="Z45" s="455" t="str">
        <f t="array" ref="Z45">IF($B45="","",INDEX('All CCC'!Z$7:Z$968,MATCH(WatchList!$B45,'All CCC'!$B$7:$B$968,0)))</f>
        <v/>
      </c>
      <c r="AA45" s="455" t="str">
        <f t="array" ref="AA45">IF($B45="","",INDEX('All CCC'!AA$7:AA$968,MATCH(WatchList!$B45,'All CCC'!$B$7:$B$968,0)))</f>
        <v/>
      </c>
      <c r="AB45" s="455" t="str">
        <f t="array" ref="AB45">IF($B45="","",INDEX('All CCC'!AB$7:AB$968,MATCH(WatchList!$B45,'All CCC'!$B$7:$B$968,0)))</f>
        <v/>
      </c>
      <c r="AC45" s="455" t="str">
        <f t="array" ref="AC45">IF($B45="","",INDEX('All CCC'!AC$7:AC$968,MATCH(WatchList!$B45,'All CCC'!$B$7:$B$968,0)))</f>
        <v/>
      </c>
      <c r="AD45" s="455" t="str">
        <f t="array" ref="AD45">IF($B45="","",INDEX('All CCC'!AD$7:AD$968,MATCH(WatchList!$B45,'All CCC'!$B$7:$B$968,0)))</f>
        <v/>
      </c>
      <c r="AE45" s="455" t="str">
        <f t="array" ref="AE45">IF($B45="","",INDEX('All CCC'!AE$7:AE$968,MATCH(WatchList!$B45,'All CCC'!$B$7:$B$968,0)))</f>
        <v/>
      </c>
      <c r="AF45" s="455" t="str">
        <f t="array" ref="AF45">IF($B45="","",INDEX('All CCC'!AF$7:AF$968,MATCH(WatchList!$B45,'All CCC'!$B$7:$B$968,0)))</f>
        <v/>
      </c>
      <c r="AG45" s="455" t="str">
        <f t="array" ref="AG45">IF($B45="","",INDEX('All CCC'!AG$7:AG$968,MATCH(WatchList!$B45,'All CCC'!$B$7:$B$968,0)))</f>
        <v/>
      </c>
      <c r="AH45" s="455" t="str">
        <f t="array" ref="AH45">IF($B45="","",INDEX('All CCC'!AH$7:AH$968,MATCH(WatchList!$B45,'All CCC'!$B$7:$B$968,0)))</f>
        <v/>
      </c>
      <c r="AI45" s="455" t="str">
        <f t="array" ref="AI45">IF($B45="","",INDEX('All CCC'!AI$7:AI$968,MATCH(WatchList!$B45,'All CCC'!$B$7:$B$968,0)))</f>
        <v/>
      </c>
      <c r="AJ45" s="455" t="str">
        <f t="array" ref="AJ45">IF($B45="","",INDEX('All CCC'!AJ$7:AJ$968,MATCH(WatchList!$B45,'All CCC'!$B$7:$B$968,0)))</f>
        <v/>
      </c>
      <c r="AK45" s="455" t="str">
        <f t="array" ref="AK45">IF($B45="","",INDEX('All CCC'!AK$7:AK$968,MATCH(WatchList!$B45,'All CCC'!$B$7:$B$968,0)))</f>
        <v/>
      </c>
      <c r="AL45" s="455" t="str">
        <f t="array" ref="AL45">IF($B45="","",INDEX('All CCC'!AL$7:AL$968,MATCH(WatchList!$B45,'All CCC'!$B$7:$B$968,0)))</f>
        <v/>
      </c>
      <c r="AM45" s="455" t="str">
        <f t="array" ref="AM45">IF($B45="","",INDEX('All CCC'!AM$7:AM$968,MATCH(WatchList!$B45,'All CCC'!$B$7:$B$968,0)))</f>
        <v/>
      </c>
      <c r="AN45" s="455" t="str">
        <f t="array" ref="AN45">IF($B45="","",INDEX('All CCC'!AN$7:AN$968,MATCH(WatchList!$B45,'All CCC'!$B$7:$B$968,0)))</f>
        <v/>
      </c>
      <c r="AO45" s="455" t="str">
        <f t="array" ref="AO45">IF($B45="","",INDEX('All CCC'!AO$7:AO$968,MATCH(WatchList!$B45,'All CCC'!$B$7:$B$968,0)))</f>
        <v/>
      </c>
      <c r="AP45" s="455" t="str">
        <f t="array" ref="AP45">IF($B45="","",INDEX('All CCC'!AP$7:AP$968,MATCH(WatchList!$B45,'All CCC'!$B$7:$B$968,0)))</f>
        <v/>
      </c>
      <c r="AQ45" s="455" t="str">
        <f t="array" ref="AQ45">IF($B45="","",INDEX('All CCC'!AQ$7:AQ$968,MATCH(WatchList!$B45,'All CCC'!$B$7:$B$968,0)))</f>
        <v/>
      </c>
      <c r="AR45" s="455" t="str">
        <f t="array" ref="AR45">IF($B45="","",INDEX('All CCC'!AR$7:AR$968,MATCH(WatchList!$B45,'All CCC'!$B$7:$B$968,0)))</f>
        <v/>
      </c>
      <c r="AS45" s="455" t="str">
        <f t="array" ref="AS45">IF($B45="","",INDEX('All CCC'!AS$7:AS$968,MATCH(WatchList!$B45,'All CCC'!$B$7:$B$968,0)))</f>
        <v/>
      </c>
      <c r="AT45" s="455" t="str">
        <f t="array" ref="AT45">IF($B45="","",INDEX('All CCC'!AT$7:AT$968,MATCH(WatchList!$B45,'All CCC'!$B$7:$B$968,0)))</f>
        <v/>
      </c>
      <c r="AU45" s="455" t="str">
        <f t="array" ref="AU45">IF($B45="","",INDEX('All CCC'!AU$7:AU$968,MATCH(WatchList!$B45,'All CCC'!$B$7:$B$968,0)))</f>
        <v/>
      </c>
      <c r="AV45" s="455" t="str">
        <f t="array" ref="AV45">IF($B45="","",INDEX('All CCC'!AV$7:AV$968,MATCH(WatchList!$B45,'All CCC'!$B$7:$B$968,0)))</f>
        <v/>
      </c>
      <c r="AW45" s="455" t="str">
        <f t="array" ref="AW45">IF($B45="","",INDEX('All CCC'!AW$7:AW$968,MATCH(WatchList!$B45,'All CCC'!$B$7:$B$968,0)))</f>
        <v/>
      </c>
      <c r="AX45" s="455" t="str">
        <f t="array" ref="AX45">IF($B45="","",INDEX('All CCC'!AX$7:AX$968,MATCH(WatchList!$B45,'All CCC'!$B$7:$B$968,0)))</f>
        <v/>
      </c>
      <c r="AY45" s="455" t="str">
        <f t="array" ref="AY45">IF($B45="","",INDEX('All CCC'!AY$7:AY$968,MATCH(WatchList!$B45,'All CCC'!$B$7:$B$968,0)))</f>
        <v/>
      </c>
      <c r="AZ45" s="455" t="str">
        <f t="array" ref="AZ45">IF($B45="","",INDEX('All CCC'!AZ$7:AZ$968,MATCH(WatchList!$B45,'All CCC'!$B$7:$B$968,0)))</f>
        <v/>
      </c>
      <c r="BA45" s="455" t="str">
        <f t="array" ref="BA45">IF($B45="","",INDEX('All CCC'!BA$7:BA$968,MATCH(WatchList!$B45,'All CCC'!$B$7:$B$968,0)))</f>
        <v/>
      </c>
      <c r="BB45" s="455" t="str">
        <f t="array" ref="BB45">IF($B45="","",INDEX('All CCC'!BB$7:BB$968,MATCH(WatchList!$B45,'All CCC'!$B$7:$B$968,0)))</f>
        <v/>
      </c>
      <c r="BC45" s="455" t="str">
        <f t="array" ref="BC45">IF($B45="","",INDEX('All CCC'!BC$7:BC$968,MATCH(WatchList!$B45,'All CCC'!$B$7:$B$968,0)))</f>
        <v/>
      </c>
      <c r="BD45" s="455" t="str">
        <f t="array" ref="BD45">IF($B45="","",INDEX('All CCC'!BD$7:BD$968,MATCH(WatchList!$B45,'All CCC'!$B$7:$B$968,0)))</f>
        <v/>
      </c>
      <c r="BE45" s="455" t="str">
        <f t="array" ref="BE45">IF($B45="","",INDEX('All CCC'!BE$7:BE$968,MATCH(WatchList!$B45,'All CCC'!$B$7:$B$968,0)))</f>
        <v/>
      </c>
      <c r="BF45" s="455" t="str">
        <f t="array" ref="BF45">IF($B45="","",INDEX('All CCC'!BF$7:BF$968,MATCH(WatchList!$B45,'All CCC'!$B$7:$B$968,0)))</f>
        <v/>
      </c>
      <c r="BG45" s="455" t="str">
        <f t="array" ref="BG45">IF($B45="","",INDEX('All CCC'!BG$7:BG$968,MATCH(WatchList!$B45,'All CCC'!$B$7:$B$968,0)))</f>
        <v/>
      </c>
    </row>
    <row r="46" ht="12.75" customHeight="1">
      <c r="A46" s="454" t="str">
        <f t="array" ref="A46">IF($B46="","",INDEX('All CCC'!A$7:A$968,MATCH(WatchList!$B46,'All CCC'!$B$7:$B$968,0)))</f>
        <v/>
      </c>
      <c r="B46" s="232"/>
      <c r="C46" s="455" t="str">
        <f t="array" ref="C46">IF($B46="","",INDEX('All CCC'!C$7:C$968,MATCH(WatchList!$B46,'All CCC'!$B$7:$B$968,0)))</f>
        <v/>
      </c>
      <c r="D46" s="455" t="str">
        <f t="array" ref="D46">IF($B46="","",INDEX('All CCC'!D$7:D$968,MATCH(WatchList!$B46,'All CCC'!$B$7:$B$968,0)))</f>
        <v/>
      </c>
      <c r="E46" s="455" t="str">
        <f t="array" ref="E46">IF($B46="","",INDEX('All CCC'!E$7:E$968,MATCH(WatchList!$B46,'All CCC'!$B$7:$B$968,0)))</f>
        <v/>
      </c>
      <c r="F46" s="455" t="str">
        <f t="array" ref="F46">IF($B46="","",INDEX('All CCC'!F$7:F$968,MATCH(WatchList!$B46,'All CCC'!$B$7:$B$968,0)))</f>
        <v/>
      </c>
      <c r="G46" s="455" t="str">
        <f t="array" ref="G46">IF($B46="","",INDEX('All CCC'!G$7:G$968,MATCH(WatchList!$B46,'All CCC'!$B$7:$B$968,0)))</f>
        <v/>
      </c>
      <c r="H46" s="455" t="str">
        <f t="array" ref="H46">IF($B46="","",INDEX('All CCC'!H$7:H$968,MATCH(WatchList!$B46,'All CCC'!$B$7:$B$968,0)))</f>
        <v/>
      </c>
      <c r="I46" s="455" t="str">
        <f t="array" ref="I46">IF($B46="","",INDEX('All CCC'!I$7:I$968,MATCH(WatchList!$B46,'All CCC'!$B$7:$B$968,0)))</f>
        <v/>
      </c>
      <c r="J46" s="455" t="str">
        <f t="array" ref="J46">IF($B46="","",INDEX('All CCC'!J$7:J$968,MATCH(WatchList!$B46,'All CCC'!$B$7:$B$968,0)))</f>
        <v/>
      </c>
      <c r="K46" s="455" t="str">
        <f t="array" ref="K46">IF($B46="","",INDEX('All CCC'!K$7:K$968,MATCH(WatchList!$B46,'All CCC'!$B$7:$B$968,0)))</f>
        <v/>
      </c>
      <c r="L46" s="455" t="str">
        <f t="array" ref="L46">IF($B46="","",INDEX('All CCC'!L$7:L$968,MATCH(WatchList!$B46,'All CCC'!$B$7:$B$968,0)))</f>
        <v/>
      </c>
      <c r="M46" s="455" t="str">
        <f t="array" ref="M46">IF($B46="","",INDEX('All CCC'!M$7:M$968,MATCH(WatchList!$B46,'All CCC'!$B$7:$B$968,0)))</f>
        <v/>
      </c>
      <c r="N46" s="455" t="str">
        <f t="array" ref="N46">IF($B46="","",INDEX('All CCC'!N$7:N$968,MATCH(WatchList!$B46,'All CCC'!$B$7:$B$968,0)))</f>
        <v/>
      </c>
      <c r="O46" s="455" t="str">
        <f t="array" ref="O46">IF($B46="","",INDEX('All CCC'!O$7:O$968,MATCH(WatchList!$B46,'All CCC'!$B$7:$B$968,0)))</f>
        <v/>
      </c>
      <c r="P46" s="459" t="str">
        <f t="array" ref="P46">IF($B46="","",INDEX('All CCC'!P$7:P$968,MATCH(WatchList!$B46,'All CCC'!$B$7:$B$968,0)))</f>
        <v/>
      </c>
      <c r="Q46" s="459" t="str">
        <f t="array" ref="Q46">IF($B46="","",INDEX('All CCC'!Q$7:Q$968,MATCH(WatchList!$B46,'All CCC'!$B$7:$B$968,0)))</f>
        <v/>
      </c>
      <c r="R46" s="455" t="str">
        <f t="array" ref="R46">IF($B46="","",INDEX('All CCC'!R$7:R$968,MATCH(WatchList!$B46,'All CCC'!$B$7:$B$968,0)))</f>
        <v/>
      </c>
      <c r="S46" s="455" t="str">
        <f t="array" ref="S46">IF($B46="","",INDEX('All CCC'!S$7:S$968,MATCH(WatchList!$B46,'All CCC'!$B$7:$B$968,0)))</f>
        <v/>
      </c>
      <c r="T46" s="455" t="str">
        <f t="array" ref="T46">IF($B46="","",INDEX('All CCC'!T$7:T$968,MATCH(WatchList!$B46,'All CCC'!$B$7:$B$968,0)))</f>
        <v/>
      </c>
      <c r="U46" s="455" t="str">
        <f t="array" ref="U46">IF($B46="","",INDEX('All CCC'!U$7:U$968,MATCH(WatchList!$B46,'All CCC'!$B$7:$B$968,0)))</f>
        <v/>
      </c>
      <c r="V46" s="455" t="str">
        <f t="array" ref="V46">IF($B46="","",INDEX('All CCC'!V$7:V$968,MATCH(WatchList!$B46,'All CCC'!$B$7:$B$968,0)))</f>
        <v/>
      </c>
      <c r="W46" s="455" t="str">
        <f t="array" ref="W46">IF($B46="","",INDEX('All CCC'!W$7:W$968,MATCH(WatchList!$B46,'All CCC'!$B$7:$B$968,0)))</f>
        <v/>
      </c>
      <c r="X46" s="455" t="str">
        <f t="array" ref="X46">IF($B46="","",INDEX('All CCC'!X$7:X$968,MATCH(WatchList!$B46,'All CCC'!$B$7:$B$968,0)))</f>
        <v/>
      </c>
      <c r="Y46" s="455" t="str">
        <f t="array" ref="Y46">IF($B46="","",INDEX('All CCC'!Y$7:Y$968,MATCH(WatchList!$B46,'All CCC'!$B$7:$B$968,0)))</f>
        <v/>
      </c>
      <c r="Z46" s="455" t="str">
        <f t="array" ref="Z46">IF($B46="","",INDEX('All CCC'!Z$7:Z$968,MATCH(WatchList!$B46,'All CCC'!$B$7:$B$968,0)))</f>
        <v/>
      </c>
      <c r="AA46" s="455" t="str">
        <f t="array" ref="AA46">IF($B46="","",INDEX('All CCC'!AA$7:AA$968,MATCH(WatchList!$B46,'All CCC'!$B$7:$B$968,0)))</f>
        <v/>
      </c>
      <c r="AB46" s="455" t="str">
        <f t="array" ref="AB46">IF($B46="","",INDEX('All CCC'!AB$7:AB$968,MATCH(WatchList!$B46,'All CCC'!$B$7:$B$968,0)))</f>
        <v/>
      </c>
      <c r="AC46" s="455" t="str">
        <f t="array" ref="AC46">IF($B46="","",INDEX('All CCC'!AC$7:AC$968,MATCH(WatchList!$B46,'All CCC'!$B$7:$B$968,0)))</f>
        <v/>
      </c>
      <c r="AD46" s="455" t="str">
        <f t="array" ref="AD46">IF($B46="","",INDEX('All CCC'!AD$7:AD$968,MATCH(WatchList!$B46,'All CCC'!$B$7:$B$968,0)))</f>
        <v/>
      </c>
      <c r="AE46" s="455" t="str">
        <f t="array" ref="AE46">IF($B46="","",INDEX('All CCC'!AE$7:AE$968,MATCH(WatchList!$B46,'All CCC'!$B$7:$B$968,0)))</f>
        <v/>
      </c>
      <c r="AF46" s="455" t="str">
        <f t="array" ref="AF46">IF($B46="","",INDEX('All CCC'!AF$7:AF$968,MATCH(WatchList!$B46,'All CCC'!$B$7:$B$968,0)))</f>
        <v/>
      </c>
      <c r="AG46" s="455" t="str">
        <f t="array" ref="AG46">IF($B46="","",INDEX('All CCC'!AG$7:AG$968,MATCH(WatchList!$B46,'All CCC'!$B$7:$B$968,0)))</f>
        <v/>
      </c>
      <c r="AH46" s="455" t="str">
        <f t="array" ref="AH46">IF($B46="","",INDEX('All CCC'!AH$7:AH$968,MATCH(WatchList!$B46,'All CCC'!$B$7:$B$968,0)))</f>
        <v/>
      </c>
      <c r="AI46" s="455" t="str">
        <f t="array" ref="AI46">IF($B46="","",INDEX('All CCC'!AI$7:AI$968,MATCH(WatchList!$B46,'All CCC'!$B$7:$B$968,0)))</f>
        <v/>
      </c>
      <c r="AJ46" s="455" t="str">
        <f t="array" ref="AJ46">IF($B46="","",INDEX('All CCC'!AJ$7:AJ$968,MATCH(WatchList!$B46,'All CCC'!$B$7:$B$968,0)))</f>
        <v/>
      </c>
      <c r="AK46" s="455" t="str">
        <f t="array" ref="AK46">IF($B46="","",INDEX('All CCC'!AK$7:AK$968,MATCH(WatchList!$B46,'All CCC'!$B$7:$B$968,0)))</f>
        <v/>
      </c>
      <c r="AL46" s="455" t="str">
        <f t="array" ref="AL46">IF($B46="","",INDEX('All CCC'!AL$7:AL$968,MATCH(WatchList!$B46,'All CCC'!$B$7:$B$968,0)))</f>
        <v/>
      </c>
      <c r="AM46" s="455" t="str">
        <f t="array" ref="AM46">IF($B46="","",INDEX('All CCC'!AM$7:AM$968,MATCH(WatchList!$B46,'All CCC'!$B$7:$B$968,0)))</f>
        <v/>
      </c>
      <c r="AN46" s="455" t="str">
        <f t="array" ref="AN46">IF($B46="","",INDEX('All CCC'!AN$7:AN$968,MATCH(WatchList!$B46,'All CCC'!$B$7:$B$968,0)))</f>
        <v/>
      </c>
      <c r="AO46" s="455" t="str">
        <f t="array" ref="AO46">IF($B46="","",INDEX('All CCC'!AO$7:AO$968,MATCH(WatchList!$B46,'All CCC'!$B$7:$B$968,0)))</f>
        <v/>
      </c>
      <c r="AP46" s="455" t="str">
        <f t="array" ref="AP46">IF($B46="","",INDEX('All CCC'!AP$7:AP$968,MATCH(WatchList!$B46,'All CCC'!$B$7:$B$968,0)))</f>
        <v/>
      </c>
      <c r="AQ46" s="455" t="str">
        <f t="array" ref="AQ46">IF($B46="","",INDEX('All CCC'!AQ$7:AQ$968,MATCH(WatchList!$B46,'All CCC'!$B$7:$B$968,0)))</f>
        <v/>
      </c>
      <c r="AR46" s="455" t="str">
        <f t="array" ref="AR46">IF($B46="","",INDEX('All CCC'!AR$7:AR$968,MATCH(WatchList!$B46,'All CCC'!$B$7:$B$968,0)))</f>
        <v/>
      </c>
      <c r="AS46" s="455" t="str">
        <f t="array" ref="AS46">IF($B46="","",INDEX('All CCC'!AS$7:AS$968,MATCH(WatchList!$B46,'All CCC'!$B$7:$B$968,0)))</f>
        <v/>
      </c>
      <c r="AT46" s="455" t="str">
        <f t="array" ref="AT46">IF($B46="","",INDEX('All CCC'!AT$7:AT$968,MATCH(WatchList!$B46,'All CCC'!$B$7:$B$968,0)))</f>
        <v/>
      </c>
      <c r="AU46" s="455" t="str">
        <f t="array" ref="AU46">IF($B46="","",INDEX('All CCC'!AU$7:AU$968,MATCH(WatchList!$B46,'All CCC'!$B$7:$B$968,0)))</f>
        <v/>
      </c>
      <c r="AV46" s="455" t="str">
        <f t="array" ref="AV46">IF($B46="","",INDEX('All CCC'!AV$7:AV$968,MATCH(WatchList!$B46,'All CCC'!$B$7:$B$968,0)))</f>
        <v/>
      </c>
      <c r="AW46" s="455" t="str">
        <f t="array" ref="AW46">IF($B46="","",INDEX('All CCC'!AW$7:AW$968,MATCH(WatchList!$B46,'All CCC'!$B$7:$B$968,0)))</f>
        <v/>
      </c>
      <c r="AX46" s="455" t="str">
        <f t="array" ref="AX46">IF($B46="","",INDEX('All CCC'!AX$7:AX$968,MATCH(WatchList!$B46,'All CCC'!$B$7:$B$968,0)))</f>
        <v/>
      </c>
      <c r="AY46" s="455" t="str">
        <f t="array" ref="AY46">IF($B46="","",INDEX('All CCC'!AY$7:AY$968,MATCH(WatchList!$B46,'All CCC'!$B$7:$B$968,0)))</f>
        <v/>
      </c>
      <c r="AZ46" s="455" t="str">
        <f t="array" ref="AZ46">IF($B46="","",INDEX('All CCC'!AZ$7:AZ$968,MATCH(WatchList!$B46,'All CCC'!$B$7:$B$968,0)))</f>
        <v/>
      </c>
      <c r="BA46" s="455" t="str">
        <f t="array" ref="BA46">IF($B46="","",INDEX('All CCC'!BA$7:BA$968,MATCH(WatchList!$B46,'All CCC'!$B$7:$B$968,0)))</f>
        <v/>
      </c>
      <c r="BB46" s="455" t="str">
        <f t="array" ref="BB46">IF($B46="","",INDEX('All CCC'!BB$7:BB$968,MATCH(WatchList!$B46,'All CCC'!$B$7:$B$968,0)))</f>
        <v/>
      </c>
      <c r="BC46" s="455" t="str">
        <f t="array" ref="BC46">IF($B46="","",INDEX('All CCC'!BC$7:BC$968,MATCH(WatchList!$B46,'All CCC'!$B$7:$B$968,0)))</f>
        <v/>
      </c>
      <c r="BD46" s="455" t="str">
        <f t="array" ref="BD46">IF($B46="","",INDEX('All CCC'!BD$7:BD$968,MATCH(WatchList!$B46,'All CCC'!$B$7:$B$968,0)))</f>
        <v/>
      </c>
      <c r="BE46" s="455" t="str">
        <f t="array" ref="BE46">IF($B46="","",INDEX('All CCC'!BE$7:BE$968,MATCH(WatchList!$B46,'All CCC'!$B$7:$B$968,0)))</f>
        <v/>
      </c>
      <c r="BF46" s="455" t="str">
        <f t="array" ref="BF46">IF($B46="","",INDEX('All CCC'!BF$7:BF$968,MATCH(WatchList!$B46,'All CCC'!$B$7:$B$968,0)))</f>
        <v/>
      </c>
      <c r="BG46" s="455" t="str">
        <f t="array" ref="BG46">IF($B46="","",INDEX('All CCC'!BG$7:BG$968,MATCH(WatchList!$B46,'All CCC'!$B$7:$B$968,0)))</f>
        <v/>
      </c>
    </row>
    <row r="47" ht="12.75" customHeight="1">
      <c r="A47" s="454" t="str">
        <f t="array" ref="A47">IF($B47="","",INDEX('All CCC'!A$7:A$968,MATCH(WatchList!$B47,'All CCC'!$B$7:$B$968,0)))</f>
        <v/>
      </c>
      <c r="B47" s="232"/>
      <c r="C47" s="455" t="str">
        <f t="array" ref="C47">IF($B47="","",INDEX('All CCC'!C$7:C$968,MATCH(WatchList!$B47,'All CCC'!$B$7:$B$968,0)))</f>
        <v/>
      </c>
      <c r="D47" s="455" t="str">
        <f t="array" ref="D47">IF($B47="","",INDEX('All CCC'!D$7:D$968,MATCH(WatchList!$B47,'All CCC'!$B$7:$B$968,0)))</f>
        <v/>
      </c>
      <c r="E47" s="455" t="str">
        <f t="array" ref="E47">IF($B47="","",INDEX('All CCC'!E$7:E$968,MATCH(WatchList!$B47,'All CCC'!$B$7:$B$968,0)))</f>
        <v/>
      </c>
      <c r="F47" s="455" t="str">
        <f t="array" ref="F47">IF($B47="","",INDEX('All CCC'!F$7:F$968,MATCH(WatchList!$B47,'All CCC'!$B$7:$B$968,0)))</f>
        <v/>
      </c>
      <c r="G47" s="455" t="str">
        <f t="array" ref="G47">IF($B47="","",INDEX('All CCC'!G$7:G$968,MATCH(WatchList!$B47,'All CCC'!$B$7:$B$968,0)))</f>
        <v/>
      </c>
      <c r="H47" s="455" t="str">
        <f t="array" ref="H47">IF($B47="","",INDEX('All CCC'!H$7:H$968,MATCH(WatchList!$B47,'All CCC'!$B$7:$B$968,0)))</f>
        <v/>
      </c>
      <c r="I47" s="455" t="str">
        <f t="array" ref="I47">IF($B47="","",INDEX('All CCC'!I$7:I$968,MATCH(WatchList!$B47,'All CCC'!$B$7:$B$968,0)))</f>
        <v/>
      </c>
      <c r="J47" s="455" t="str">
        <f t="array" ref="J47">IF($B47="","",INDEX('All CCC'!J$7:J$968,MATCH(WatchList!$B47,'All CCC'!$B$7:$B$968,0)))</f>
        <v/>
      </c>
      <c r="K47" s="455" t="str">
        <f t="array" ref="K47">IF($B47="","",INDEX('All CCC'!K$7:K$968,MATCH(WatchList!$B47,'All CCC'!$B$7:$B$968,0)))</f>
        <v/>
      </c>
      <c r="L47" s="455" t="str">
        <f t="array" ref="L47">IF($B47="","",INDEX('All CCC'!L$7:L$968,MATCH(WatchList!$B47,'All CCC'!$B$7:$B$968,0)))</f>
        <v/>
      </c>
      <c r="M47" s="455" t="str">
        <f t="array" ref="M47">IF($B47="","",INDEX('All CCC'!M$7:M$968,MATCH(WatchList!$B47,'All CCC'!$B$7:$B$968,0)))</f>
        <v/>
      </c>
      <c r="N47" s="455" t="str">
        <f t="array" ref="N47">IF($B47="","",INDEX('All CCC'!N$7:N$968,MATCH(WatchList!$B47,'All CCC'!$B$7:$B$968,0)))</f>
        <v/>
      </c>
      <c r="O47" s="455" t="str">
        <f t="array" ref="O47">IF($B47="","",INDEX('All CCC'!O$7:O$968,MATCH(WatchList!$B47,'All CCC'!$B$7:$B$968,0)))</f>
        <v/>
      </c>
      <c r="P47" s="459" t="str">
        <f t="array" ref="P47">IF($B47="","",INDEX('All CCC'!P$7:P$968,MATCH(WatchList!$B47,'All CCC'!$B$7:$B$968,0)))</f>
        <v/>
      </c>
      <c r="Q47" s="459" t="str">
        <f t="array" ref="Q47">IF($B47="","",INDEX('All CCC'!Q$7:Q$968,MATCH(WatchList!$B47,'All CCC'!$B$7:$B$968,0)))</f>
        <v/>
      </c>
      <c r="R47" s="455" t="str">
        <f t="array" ref="R47">IF($B47="","",INDEX('All CCC'!R$7:R$968,MATCH(WatchList!$B47,'All CCC'!$B$7:$B$968,0)))</f>
        <v/>
      </c>
      <c r="S47" s="455" t="str">
        <f t="array" ref="S47">IF($B47="","",INDEX('All CCC'!S$7:S$968,MATCH(WatchList!$B47,'All CCC'!$B$7:$B$968,0)))</f>
        <v/>
      </c>
      <c r="T47" s="455" t="str">
        <f t="array" ref="T47">IF($B47="","",INDEX('All CCC'!T$7:T$968,MATCH(WatchList!$B47,'All CCC'!$B$7:$B$968,0)))</f>
        <v/>
      </c>
      <c r="U47" s="455" t="str">
        <f t="array" ref="U47">IF($B47="","",INDEX('All CCC'!U$7:U$968,MATCH(WatchList!$B47,'All CCC'!$B$7:$B$968,0)))</f>
        <v/>
      </c>
      <c r="V47" s="455" t="str">
        <f t="array" ref="V47">IF($B47="","",INDEX('All CCC'!V$7:V$968,MATCH(WatchList!$B47,'All CCC'!$B$7:$B$968,0)))</f>
        <v/>
      </c>
      <c r="W47" s="455" t="str">
        <f t="array" ref="W47">IF($B47="","",INDEX('All CCC'!W$7:W$968,MATCH(WatchList!$B47,'All CCC'!$B$7:$B$968,0)))</f>
        <v/>
      </c>
      <c r="X47" s="455" t="str">
        <f t="array" ref="X47">IF($B47="","",INDEX('All CCC'!X$7:X$968,MATCH(WatchList!$B47,'All CCC'!$B$7:$B$968,0)))</f>
        <v/>
      </c>
      <c r="Y47" s="455" t="str">
        <f t="array" ref="Y47">IF($B47="","",INDEX('All CCC'!Y$7:Y$968,MATCH(WatchList!$B47,'All CCC'!$B$7:$B$968,0)))</f>
        <v/>
      </c>
      <c r="Z47" s="455" t="str">
        <f t="array" ref="Z47">IF($B47="","",INDEX('All CCC'!Z$7:Z$968,MATCH(WatchList!$B47,'All CCC'!$B$7:$B$968,0)))</f>
        <v/>
      </c>
      <c r="AA47" s="455" t="str">
        <f t="array" ref="AA47">IF($B47="","",INDEX('All CCC'!AA$7:AA$968,MATCH(WatchList!$B47,'All CCC'!$B$7:$B$968,0)))</f>
        <v/>
      </c>
      <c r="AB47" s="455" t="str">
        <f t="array" ref="AB47">IF($B47="","",INDEX('All CCC'!AB$7:AB$968,MATCH(WatchList!$B47,'All CCC'!$B$7:$B$968,0)))</f>
        <v/>
      </c>
      <c r="AC47" s="455" t="str">
        <f t="array" ref="AC47">IF($B47="","",INDEX('All CCC'!AC$7:AC$968,MATCH(WatchList!$B47,'All CCC'!$B$7:$B$968,0)))</f>
        <v/>
      </c>
      <c r="AD47" s="455" t="str">
        <f t="array" ref="AD47">IF($B47="","",INDEX('All CCC'!AD$7:AD$968,MATCH(WatchList!$B47,'All CCC'!$B$7:$B$968,0)))</f>
        <v/>
      </c>
      <c r="AE47" s="455" t="str">
        <f t="array" ref="AE47">IF($B47="","",INDEX('All CCC'!AE$7:AE$968,MATCH(WatchList!$B47,'All CCC'!$B$7:$B$968,0)))</f>
        <v/>
      </c>
      <c r="AF47" s="455" t="str">
        <f t="array" ref="AF47">IF($B47="","",INDEX('All CCC'!AF$7:AF$968,MATCH(WatchList!$B47,'All CCC'!$B$7:$B$968,0)))</f>
        <v/>
      </c>
      <c r="AG47" s="455" t="str">
        <f t="array" ref="AG47">IF($B47="","",INDEX('All CCC'!AG$7:AG$968,MATCH(WatchList!$B47,'All CCC'!$B$7:$B$968,0)))</f>
        <v/>
      </c>
      <c r="AH47" s="455" t="str">
        <f t="array" ref="AH47">IF($B47="","",INDEX('All CCC'!AH$7:AH$968,MATCH(WatchList!$B47,'All CCC'!$B$7:$B$968,0)))</f>
        <v/>
      </c>
      <c r="AI47" s="455" t="str">
        <f t="array" ref="AI47">IF($B47="","",INDEX('All CCC'!AI$7:AI$968,MATCH(WatchList!$B47,'All CCC'!$B$7:$B$968,0)))</f>
        <v/>
      </c>
      <c r="AJ47" s="455" t="str">
        <f t="array" ref="AJ47">IF($B47="","",INDEX('All CCC'!AJ$7:AJ$968,MATCH(WatchList!$B47,'All CCC'!$B$7:$B$968,0)))</f>
        <v/>
      </c>
      <c r="AK47" s="455" t="str">
        <f t="array" ref="AK47">IF($B47="","",INDEX('All CCC'!AK$7:AK$968,MATCH(WatchList!$B47,'All CCC'!$B$7:$B$968,0)))</f>
        <v/>
      </c>
      <c r="AL47" s="455" t="str">
        <f t="array" ref="AL47">IF($B47="","",INDEX('All CCC'!AL$7:AL$968,MATCH(WatchList!$B47,'All CCC'!$B$7:$B$968,0)))</f>
        <v/>
      </c>
      <c r="AM47" s="455" t="str">
        <f t="array" ref="AM47">IF($B47="","",INDEX('All CCC'!AM$7:AM$968,MATCH(WatchList!$B47,'All CCC'!$B$7:$B$968,0)))</f>
        <v/>
      </c>
      <c r="AN47" s="455" t="str">
        <f t="array" ref="AN47">IF($B47="","",INDEX('All CCC'!AN$7:AN$968,MATCH(WatchList!$B47,'All CCC'!$B$7:$B$968,0)))</f>
        <v/>
      </c>
      <c r="AO47" s="455" t="str">
        <f t="array" ref="AO47">IF($B47="","",INDEX('All CCC'!AO$7:AO$968,MATCH(WatchList!$B47,'All CCC'!$B$7:$B$968,0)))</f>
        <v/>
      </c>
      <c r="AP47" s="455" t="str">
        <f t="array" ref="AP47">IF($B47="","",INDEX('All CCC'!AP$7:AP$968,MATCH(WatchList!$B47,'All CCC'!$B$7:$B$968,0)))</f>
        <v/>
      </c>
      <c r="AQ47" s="455" t="str">
        <f t="array" ref="AQ47">IF($B47="","",INDEX('All CCC'!AQ$7:AQ$968,MATCH(WatchList!$B47,'All CCC'!$B$7:$B$968,0)))</f>
        <v/>
      </c>
      <c r="AR47" s="455" t="str">
        <f t="array" ref="AR47">IF($B47="","",INDEX('All CCC'!AR$7:AR$968,MATCH(WatchList!$B47,'All CCC'!$B$7:$B$968,0)))</f>
        <v/>
      </c>
      <c r="AS47" s="455" t="str">
        <f t="array" ref="AS47">IF($B47="","",INDEX('All CCC'!AS$7:AS$968,MATCH(WatchList!$B47,'All CCC'!$B$7:$B$968,0)))</f>
        <v/>
      </c>
      <c r="AT47" s="455" t="str">
        <f t="array" ref="AT47">IF($B47="","",INDEX('All CCC'!AT$7:AT$968,MATCH(WatchList!$B47,'All CCC'!$B$7:$B$968,0)))</f>
        <v/>
      </c>
      <c r="AU47" s="455" t="str">
        <f t="array" ref="AU47">IF($B47="","",INDEX('All CCC'!AU$7:AU$968,MATCH(WatchList!$B47,'All CCC'!$B$7:$B$968,0)))</f>
        <v/>
      </c>
      <c r="AV47" s="455" t="str">
        <f t="array" ref="AV47">IF($B47="","",INDEX('All CCC'!AV$7:AV$968,MATCH(WatchList!$B47,'All CCC'!$B$7:$B$968,0)))</f>
        <v/>
      </c>
      <c r="AW47" s="455" t="str">
        <f t="array" ref="AW47">IF($B47="","",INDEX('All CCC'!AW$7:AW$968,MATCH(WatchList!$B47,'All CCC'!$B$7:$B$968,0)))</f>
        <v/>
      </c>
      <c r="AX47" s="455" t="str">
        <f t="array" ref="AX47">IF($B47="","",INDEX('All CCC'!AX$7:AX$968,MATCH(WatchList!$B47,'All CCC'!$B$7:$B$968,0)))</f>
        <v/>
      </c>
      <c r="AY47" s="455" t="str">
        <f t="array" ref="AY47">IF($B47="","",INDEX('All CCC'!AY$7:AY$968,MATCH(WatchList!$B47,'All CCC'!$B$7:$B$968,0)))</f>
        <v/>
      </c>
      <c r="AZ47" s="455" t="str">
        <f t="array" ref="AZ47">IF($B47="","",INDEX('All CCC'!AZ$7:AZ$968,MATCH(WatchList!$B47,'All CCC'!$B$7:$B$968,0)))</f>
        <v/>
      </c>
      <c r="BA47" s="455" t="str">
        <f t="array" ref="BA47">IF($B47="","",INDEX('All CCC'!BA$7:BA$968,MATCH(WatchList!$B47,'All CCC'!$B$7:$B$968,0)))</f>
        <v/>
      </c>
      <c r="BB47" s="455" t="str">
        <f t="array" ref="BB47">IF($B47="","",INDEX('All CCC'!BB$7:BB$968,MATCH(WatchList!$B47,'All CCC'!$B$7:$B$968,0)))</f>
        <v/>
      </c>
      <c r="BC47" s="455" t="str">
        <f t="array" ref="BC47">IF($B47="","",INDEX('All CCC'!BC$7:BC$968,MATCH(WatchList!$B47,'All CCC'!$B$7:$B$968,0)))</f>
        <v/>
      </c>
      <c r="BD47" s="455" t="str">
        <f t="array" ref="BD47">IF($B47="","",INDEX('All CCC'!BD$7:BD$968,MATCH(WatchList!$B47,'All CCC'!$B$7:$B$968,0)))</f>
        <v/>
      </c>
      <c r="BE47" s="455" t="str">
        <f t="array" ref="BE47">IF($B47="","",INDEX('All CCC'!BE$7:BE$968,MATCH(WatchList!$B47,'All CCC'!$B$7:$B$968,0)))</f>
        <v/>
      </c>
      <c r="BF47" s="455" t="str">
        <f t="array" ref="BF47">IF($B47="","",INDEX('All CCC'!BF$7:BF$968,MATCH(WatchList!$B47,'All CCC'!$B$7:$B$968,0)))</f>
        <v/>
      </c>
      <c r="BG47" s="455" t="str">
        <f t="array" ref="BG47">IF($B47="","",INDEX('All CCC'!BG$7:BG$968,MATCH(WatchList!$B47,'All CCC'!$B$7:$B$968,0)))</f>
        <v/>
      </c>
    </row>
    <row r="48" ht="12.75" customHeight="1">
      <c r="A48" s="454" t="str">
        <f t="array" ref="A48">IF($B48="","",INDEX('All CCC'!A$7:A$968,MATCH(WatchList!$B48,'All CCC'!$B$7:$B$968,0)))</f>
        <v/>
      </c>
      <c r="B48" s="232"/>
      <c r="C48" s="455" t="str">
        <f t="array" ref="C48">IF($B48="","",INDEX('All CCC'!C$7:C$968,MATCH(WatchList!$B48,'All CCC'!$B$7:$B$968,0)))</f>
        <v/>
      </c>
      <c r="D48" s="455" t="str">
        <f t="array" ref="D48">IF($B48="","",INDEX('All CCC'!D$7:D$968,MATCH(WatchList!$B48,'All CCC'!$B$7:$B$968,0)))</f>
        <v/>
      </c>
      <c r="E48" s="455" t="str">
        <f t="array" ref="E48">IF($B48="","",INDEX('All CCC'!E$7:E$968,MATCH(WatchList!$B48,'All CCC'!$B$7:$B$968,0)))</f>
        <v/>
      </c>
      <c r="F48" s="455" t="str">
        <f t="array" ref="F48">IF($B48="","",INDEX('All CCC'!F$7:F$968,MATCH(WatchList!$B48,'All CCC'!$B$7:$B$968,0)))</f>
        <v/>
      </c>
      <c r="G48" s="455" t="str">
        <f t="array" ref="G48">IF($B48="","",INDEX('All CCC'!G$7:G$968,MATCH(WatchList!$B48,'All CCC'!$B$7:$B$968,0)))</f>
        <v/>
      </c>
      <c r="H48" s="455" t="str">
        <f t="array" ref="H48">IF($B48="","",INDEX('All CCC'!H$7:H$968,MATCH(WatchList!$B48,'All CCC'!$B$7:$B$968,0)))</f>
        <v/>
      </c>
      <c r="I48" s="455" t="str">
        <f t="array" ref="I48">IF($B48="","",INDEX('All CCC'!I$7:I$968,MATCH(WatchList!$B48,'All CCC'!$B$7:$B$968,0)))</f>
        <v/>
      </c>
      <c r="J48" s="455" t="str">
        <f t="array" ref="J48">IF($B48="","",INDEX('All CCC'!J$7:J$968,MATCH(WatchList!$B48,'All CCC'!$B$7:$B$968,0)))</f>
        <v/>
      </c>
      <c r="K48" s="455" t="str">
        <f t="array" ref="K48">IF($B48="","",INDEX('All CCC'!K$7:K$968,MATCH(WatchList!$B48,'All CCC'!$B$7:$B$968,0)))</f>
        <v/>
      </c>
      <c r="L48" s="455" t="str">
        <f t="array" ref="L48">IF($B48="","",INDEX('All CCC'!L$7:L$968,MATCH(WatchList!$B48,'All CCC'!$B$7:$B$968,0)))</f>
        <v/>
      </c>
      <c r="M48" s="455" t="str">
        <f t="array" ref="M48">IF($B48="","",INDEX('All CCC'!M$7:M$968,MATCH(WatchList!$B48,'All CCC'!$B$7:$B$968,0)))</f>
        <v/>
      </c>
      <c r="N48" s="455" t="str">
        <f t="array" ref="N48">IF($B48="","",INDEX('All CCC'!N$7:N$968,MATCH(WatchList!$B48,'All CCC'!$B$7:$B$968,0)))</f>
        <v/>
      </c>
      <c r="O48" s="455" t="str">
        <f t="array" ref="O48">IF($B48="","",INDEX('All CCC'!O$7:O$968,MATCH(WatchList!$B48,'All CCC'!$B$7:$B$968,0)))</f>
        <v/>
      </c>
      <c r="P48" s="459" t="str">
        <f t="array" ref="P48">IF($B48="","",INDEX('All CCC'!P$7:P$968,MATCH(WatchList!$B48,'All CCC'!$B$7:$B$968,0)))</f>
        <v/>
      </c>
      <c r="Q48" s="459" t="str">
        <f t="array" ref="Q48">IF($B48="","",INDEX('All CCC'!Q$7:Q$968,MATCH(WatchList!$B48,'All CCC'!$B$7:$B$968,0)))</f>
        <v/>
      </c>
      <c r="R48" s="455" t="str">
        <f t="array" ref="R48">IF($B48="","",INDEX('All CCC'!R$7:R$968,MATCH(WatchList!$B48,'All CCC'!$B$7:$B$968,0)))</f>
        <v/>
      </c>
      <c r="S48" s="455" t="str">
        <f t="array" ref="S48">IF($B48="","",INDEX('All CCC'!S$7:S$968,MATCH(WatchList!$B48,'All CCC'!$B$7:$B$968,0)))</f>
        <v/>
      </c>
      <c r="T48" s="455" t="str">
        <f t="array" ref="T48">IF($B48="","",INDEX('All CCC'!T$7:T$968,MATCH(WatchList!$B48,'All CCC'!$B$7:$B$968,0)))</f>
        <v/>
      </c>
      <c r="U48" s="455" t="str">
        <f t="array" ref="U48">IF($B48="","",INDEX('All CCC'!U$7:U$968,MATCH(WatchList!$B48,'All CCC'!$B$7:$B$968,0)))</f>
        <v/>
      </c>
      <c r="V48" s="455" t="str">
        <f t="array" ref="V48">IF($B48="","",INDEX('All CCC'!V$7:V$968,MATCH(WatchList!$B48,'All CCC'!$B$7:$B$968,0)))</f>
        <v/>
      </c>
      <c r="W48" s="455" t="str">
        <f t="array" ref="W48">IF($B48="","",INDEX('All CCC'!W$7:W$968,MATCH(WatchList!$B48,'All CCC'!$B$7:$B$968,0)))</f>
        <v/>
      </c>
      <c r="X48" s="455" t="str">
        <f t="array" ref="X48">IF($B48="","",INDEX('All CCC'!X$7:X$968,MATCH(WatchList!$B48,'All CCC'!$B$7:$B$968,0)))</f>
        <v/>
      </c>
      <c r="Y48" s="455" t="str">
        <f t="array" ref="Y48">IF($B48="","",INDEX('All CCC'!Y$7:Y$968,MATCH(WatchList!$B48,'All CCC'!$B$7:$B$968,0)))</f>
        <v/>
      </c>
      <c r="Z48" s="455" t="str">
        <f t="array" ref="Z48">IF($B48="","",INDEX('All CCC'!Z$7:Z$968,MATCH(WatchList!$B48,'All CCC'!$B$7:$B$968,0)))</f>
        <v/>
      </c>
      <c r="AA48" s="455" t="str">
        <f t="array" ref="AA48">IF($B48="","",INDEX('All CCC'!AA$7:AA$968,MATCH(WatchList!$B48,'All CCC'!$B$7:$B$968,0)))</f>
        <v/>
      </c>
      <c r="AB48" s="455" t="str">
        <f t="array" ref="AB48">IF($B48="","",INDEX('All CCC'!AB$7:AB$968,MATCH(WatchList!$B48,'All CCC'!$B$7:$B$968,0)))</f>
        <v/>
      </c>
      <c r="AC48" s="455" t="str">
        <f t="array" ref="AC48">IF($B48="","",INDEX('All CCC'!AC$7:AC$968,MATCH(WatchList!$B48,'All CCC'!$B$7:$B$968,0)))</f>
        <v/>
      </c>
      <c r="AD48" s="455" t="str">
        <f t="array" ref="AD48">IF($B48="","",INDEX('All CCC'!AD$7:AD$968,MATCH(WatchList!$B48,'All CCC'!$B$7:$B$968,0)))</f>
        <v/>
      </c>
      <c r="AE48" s="455" t="str">
        <f t="array" ref="AE48">IF($B48="","",INDEX('All CCC'!AE$7:AE$968,MATCH(WatchList!$B48,'All CCC'!$B$7:$B$968,0)))</f>
        <v/>
      </c>
      <c r="AF48" s="455" t="str">
        <f t="array" ref="AF48">IF($B48="","",INDEX('All CCC'!AF$7:AF$968,MATCH(WatchList!$B48,'All CCC'!$B$7:$B$968,0)))</f>
        <v/>
      </c>
      <c r="AG48" s="455" t="str">
        <f t="array" ref="AG48">IF($B48="","",INDEX('All CCC'!AG$7:AG$968,MATCH(WatchList!$B48,'All CCC'!$B$7:$B$968,0)))</f>
        <v/>
      </c>
      <c r="AH48" s="455" t="str">
        <f t="array" ref="AH48">IF($B48="","",INDEX('All CCC'!AH$7:AH$968,MATCH(WatchList!$B48,'All CCC'!$B$7:$B$968,0)))</f>
        <v/>
      </c>
      <c r="AI48" s="455" t="str">
        <f t="array" ref="AI48">IF($B48="","",INDEX('All CCC'!AI$7:AI$968,MATCH(WatchList!$B48,'All CCC'!$B$7:$B$968,0)))</f>
        <v/>
      </c>
      <c r="AJ48" s="455" t="str">
        <f t="array" ref="AJ48">IF($B48="","",INDEX('All CCC'!AJ$7:AJ$968,MATCH(WatchList!$B48,'All CCC'!$B$7:$B$968,0)))</f>
        <v/>
      </c>
      <c r="AK48" s="455" t="str">
        <f t="array" ref="AK48">IF($B48="","",INDEX('All CCC'!AK$7:AK$968,MATCH(WatchList!$B48,'All CCC'!$B$7:$B$968,0)))</f>
        <v/>
      </c>
      <c r="AL48" s="455" t="str">
        <f t="array" ref="AL48">IF($B48="","",INDEX('All CCC'!AL$7:AL$968,MATCH(WatchList!$B48,'All CCC'!$B$7:$B$968,0)))</f>
        <v/>
      </c>
      <c r="AM48" s="455" t="str">
        <f t="array" ref="AM48">IF($B48="","",INDEX('All CCC'!AM$7:AM$968,MATCH(WatchList!$B48,'All CCC'!$B$7:$B$968,0)))</f>
        <v/>
      </c>
      <c r="AN48" s="455" t="str">
        <f t="array" ref="AN48">IF($B48="","",INDEX('All CCC'!AN$7:AN$968,MATCH(WatchList!$B48,'All CCC'!$B$7:$B$968,0)))</f>
        <v/>
      </c>
      <c r="AO48" s="455" t="str">
        <f t="array" ref="AO48">IF($B48="","",INDEX('All CCC'!AO$7:AO$968,MATCH(WatchList!$B48,'All CCC'!$B$7:$B$968,0)))</f>
        <v/>
      </c>
      <c r="AP48" s="455" t="str">
        <f t="array" ref="AP48">IF($B48="","",INDEX('All CCC'!AP$7:AP$968,MATCH(WatchList!$B48,'All CCC'!$B$7:$B$968,0)))</f>
        <v/>
      </c>
      <c r="AQ48" s="455" t="str">
        <f t="array" ref="AQ48">IF($B48="","",INDEX('All CCC'!AQ$7:AQ$968,MATCH(WatchList!$B48,'All CCC'!$B$7:$B$968,0)))</f>
        <v/>
      </c>
      <c r="AR48" s="455" t="str">
        <f t="array" ref="AR48">IF($B48="","",INDEX('All CCC'!AR$7:AR$968,MATCH(WatchList!$B48,'All CCC'!$B$7:$B$968,0)))</f>
        <v/>
      </c>
      <c r="AS48" s="455" t="str">
        <f t="array" ref="AS48">IF($B48="","",INDEX('All CCC'!AS$7:AS$968,MATCH(WatchList!$B48,'All CCC'!$B$7:$B$968,0)))</f>
        <v/>
      </c>
      <c r="AT48" s="455" t="str">
        <f t="array" ref="AT48">IF($B48="","",INDEX('All CCC'!AT$7:AT$968,MATCH(WatchList!$B48,'All CCC'!$B$7:$B$968,0)))</f>
        <v/>
      </c>
      <c r="AU48" s="455" t="str">
        <f t="array" ref="AU48">IF($B48="","",INDEX('All CCC'!AU$7:AU$968,MATCH(WatchList!$B48,'All CCC'!$B$7:$B$968,0)))</f>
        <v/>
      </c>
      <c r="AV48" s="455" t="str">
        <f t="array" ref="AV48">IF($B48="","",INDEX('All CCC'!AV$7:AV$968,MATCH(WatchList!$B48,'All CCC'!$B$7:$B$968,0)))</f>
        <v/>
      </c>
      <c r="AW48" s="455" t="str">
        <f t="array" ref="AW48">IF($B48="","",INDEX('All CCC'!AW$7:AW$968,MATCH(WatchList!$B48,'All CCC'!$B$7:$B$968,0)))</f>
        <v/>
      </c>
      <c r="AX48" s="455" t="str">
        <f t="array" ref="AX48">IF($B48="","",INDEX('All CCC'!AX$7:AX$968,MATCH(WatchList!$B48,'All CCC'!$B$7:$B$968,0)))</f>
        <v/>
      </c>
      <c r="AY48" s="455" t="str">
        <f t="array" ref="AY48">IF($B48="","",INDEX('All CCC'!AY$7:AY$968,MATCH(WatchList!$B48,'All CCC'!$B$7:$B$968,0)))</f>
        <v/>
      </c>
      <c r="AZ48" s="455" t="str">
        <f t="array" ref="AZ48">IF($B48="","",INDEX('All CCC'!AZ$7:AZ$968,MATCH(WatchList!$B48,'All CCC'!$B$7:$B$968,0)))</f>
        <v/>
      </c>
      <c r="BA48" s="455" t="str">
        <f t="array" ref="BA48">IF($B48="","",INDEX('All CCC'!BA$7:BA$968,MATCH(WatchList!$B48,'All CCC'!$B$7:$B$968,0)))</f>
        <v/>
      </c>
      <c r="BB48" s="455" t="str">
        <f t="array" ref="BB48">IF($B48="","",INDEX('All CCC'!BB$7:BB$968,MATCH(WatchList!$B48,'All CCC'!$B$7:$B$968,0)))</f>
        <v/>
      </c>
      <c r="BC48" s="455" t="str">
        <f t="array" ref="BC48">IF($B48="","",INDEX('All CCC'!BC$7:BC$968,MATCH(WatchList!$B48,'All CCC'!$B$7:$B$968,0)))</f>
        <v/>
      </c>
      <c r="BD48" s="455" t="str">
        <f t="array" ref="BD48">IF($B48="","",INDEX('All CCC'!BD$7:BD$968,MATCH(WatchList!$B48,'All CCC'!$B$7:$B$968,0)))</f>
        <v/>
      </c>
      <c r="BE48" s="455" t="str">
        <f t="array" ref="BE48">IF($B48="","",INDEX('All CCC'!BE$7:BE$968,MATCH(WatchList!$B48,'All CCC'!$B$7:$B$968,0)))</f>
        <v/>
      </c>
      <c r="BF48" s="455" t="str">
        <f t="array" ref="BF48">IF($B48="","",INDEX('All CCC'!BF$7:BF$968,MATCH(WatchList!$B48,'All CCC'!$B$7:$B$968,0)))</f>
        <v/>
      </c>
      <c r="BG48" s="455" t="str">
        <f t="array" ref="BG48">IF($B48="","",INDEX('All CCC'!BG$7:BG$968,MATCH(WatchList!$B48,'All CCC'!$B$7:$B$968,0)))</f>
        <v/>
      </c>
    </row>
    <row r="49" ht="12.75" customHeight="1">
      <c r="A49" s="454" t="str">
        <f t="array" ref="A49">IF($B49="","",INDEX('All CCC'!A$7:A$968,MATCH(WatchList!$B49,'All CCC'!$B$7:$B$968,0)))</f>
        <v/>
      </c>
      <c r="B49" s="232"/>
      <c r="C49" s="455" t="str">
        <f t="array" ref="C49">IF($B49="","",INDEX('All CCC'!C$7:C$968,MATCH(WatchList!$B49,'All CCC'!$B$7:$B$968,0)))</f>
        <v/>
      </c>
      <c r="D49" s="455" t="str">
        <f t="array" ref="D49">IF($B49="","",INDEX('All CCC'!D$7:D$968,MATCH(WatchList!$B49,'All CCC'!$B$7:$B$968,0)))</f>
        <v/>
      </c>
      <c r="E49" s="455" t="str">
        <f t="array" ref="E49">IF($B49="","",INDEX('All CCC'!E$7:E$968,MATCH(WatchList!$B49,'All CCC'!$B$7:$B$968,0)))</f>
        <v/>
      </c>
      <c r="F49" s="455" t="str">
        <f t="array" ref="F49">IF($B49="","",INDEX('All CCC'!F$7:F$968,MATCH(WatchList!$B49,'All CCC'!$B$7:$B$968,0)))</f>
        <v/>
      </c>
      <c r="G49" s="455" t="str">
        <f t="array" ref="G49">IF($B49="","",INDEX('All CCC'!G$7:G$968,MATCH(WatchList!$B49,'All CCC'!$B$7:$B$968,0)))</f>
        <v/>
      </c>
      <c r="H49" s="455" t="str">
        <f t="array" ref="H49">IF($B49="","",INDEX('All CCC'!H$7:H$968,MATCH(WatchList!$B49,'All CCC'!$B$7:$B$968,0)))</f>
        <v/>
      </c>
      <c r="I49" s="455" t="str">
        <f t="array" ref="I49">IF($B49="","",INDEX('All CCC'!I$7:I$968,MATCH(WatchList!$B49,'All CCC'!$B$7:$B$968,0)))</f>
        <v/>
      </c>
      <c r="J49" s="455" t="str">
        <f t="array" ref="J49">IF($B49="","",INDEX('All CCC'!J$7:J$968,MATCH(WatchList!$B49,'All CCC'!$B$7:$B$968,0)))</f>
        <v/>
      </c>
      <c r="K49" s="455" t="str">
        <f t="array" ref="K49">IF($B49="","",INDEX('All CCC'!K$7:K$968,MATCH(WatchList!$B49,'All CCC'!$B$7:$B$968,0)))</f>
        <v/>
      </c>
      <c r="L49" s="455" t="str">
        <f t="array" ref="L49">IF($B49="","",INDEX('All CCC'!L$7:L$968,MATCH(WatchList!$B49,'All CCC'!$B$7:$B$968,0)))</f>
        <v/>
      </c>
      <c r="M49" s="455" t="str">
        <f t="array" ref="M49">IF($B49="","",INDEX('All CCC'!M$7:M$968,MATCH(WatchList!$B49,'All CCC'!$B$7:$B$968,0)))</f>
        <v/>
      </c>
      <c r="N49" s="455" t="str">
        <f t="array" ref="N49">IF($B49="","",INDEX('All CCC'!N$7:N$968,MATCH(WatchList!$B49,'All CCC'!$B$7:$B$968,0)))</f>
        <v/>
      </c>
      <c r="O49" s="455" t="str">
        <f t="array" ref="O49">IF($B49="","",INDEX('All CCC'!O$7:O$968,MATCH(WatchList!$B49,'All CCC'!$B$7:$B$968,0)))</f>
        <v/>
      </c>
      <c r="P49" s="459" t="str">
        <f t="array" ref="P49">IF($B49="","",INDEX('All CCC'!P$7:P$968,MATCH(WatchList!$B49,'All CCC'!$B$7:$B$968,0)))</f>
        <v/>
      </c>
      <c r="Q49" s="459" t="str">
        <f t="array" ref="Q49">IF($B49="","",INDEX('All CCC'!Q$7:Q$968,MATCH(WatchList!$B49,'All CCC'!$B$7:$B$968,0)))</f>
        <v/>
      </c>
      <c r="R49" s="455" t="str">
        <f t="array" ref="R49">IF($B49="","",INDEX('All CCC'!R$7:R$968,MATCH(WatchList!$B49,'All CCC'!$B$7:$B$968,0)))</f>
        <v/>
      </c>
      <c r="S49" s="455" t="str">
        <f t="array" ref="S49">IF($B49="","",INDEX('All CCC'!S$7:S$968,MATCH(WatchList!$B49,'All CCC'!$B$7:$B$968,0)))</f>
        <v/>
      </c>
      <c r="T49" s="455" t="str">
        <f t="array" ref="T49">IF($B49="","",INDEX('All CCC'!T$7:T$968,MATCH(WatchList!$B49,'All CCC'!$B$7:$B$968,0)))</f>
        <v/>
      </c>
      <c r="U49" s="455" t="str">
        <f t="array" ref="U49">IF($B49="","",INDEX('All CCC'!U$7:U$968,MATCH(WatchList!$B49,'All CCC'!$B$7:$B$968,0)))</f>
        <v/>
      </c>
      <c r="V49" s="455" t="str">
        <f t="array" ref="V49">IF($B49="","",INDEX('All CCC'!V$7:V$968,MATCH(WatchList!$B49,'All CCC'!$B$7:$B$968,0)))</f>
        <v/>
      </c>
      <c r="W49" s="455" t="str">
        <f t="array" ref="W49">IF($B49="","",INDEX('All CCC'!W$7:W$968,MATCH(WatchList!$B49,'All CCC'!$B$7:$B$968,0)))</f>
        <v/>
      </c>
      <c r="X49" s="455" t="str">
        <f t="array" ref="X49">IF($B49="","",INDEX('All CCC'!X$7:X$968,MATCH(WatchList!$B49,'All CCC'!$B$7:$B$968,0)))</f>
        <v/>
      </c>
      <c r="Y49" s="455" t="str">
        <f t="array" ref="Y49">IF($B49="","",INDEX('All CCC'!Y$7:Y$968,MATCH(WatchList!$B49,'All CCC'!$B$7:$B$968,0)))</f>
        <v/>
      </c>
      <c r="Z49" s="455" t="str">
        <f t="array" ref="Z49">IF($B49="","",INDEX('All CCC'!Z$7:Z$968,MATCH(WatchList!$B49,'All CCC'!$B$7:$B$968,0)))</f>
        <v/>
      </c>
      <c r="AA49" s="455" t="str">
        <f t="array" ref="AA49">IF($B49="","",INDEX('All CCC'!AA$7:AA$968,MATCH(WatchList!$B49,'All CCC'!$B$7:$B$968,0)))</f>
        <v/>
      </c>
      <c r="AB49" s="455" t="str">
        <f t="array" ref="AB49">IF($B49="","",INDEX('All CCC'!AB$7:AB$968,MATCH(WatchList!$B49,'All CCC'!$B$7:$B$968,0)))</f>
        <v/>
      </c>
      <c r="AC49" s="455" t="str">
        <f t="array" ref="AC49">IF($B49="","",INDEX('All CCC'!AC$7:AC$968,MATCH(WatchList!$B49,'All CCC'!$B$7:$B$968,0)))</f>
        <v/>
      </c>
      <c r="AD49" s="455" t="str">
        <f t="array" ref="AD49">IF($B49="","",INDEX('All CCC'!AD$7:AD$968,MATCH(WatchList!$B49,'All CCC'!$B$7:$B$968,0)))</f>
        <v/>
      </c>
      <c r="AE49" s="455" t="str">
        <f t="array" ref="AE49">IF($B49="","",INDEX('All CCC'!AE$7:AE$968,MATCH(WatchList!$B49,'All CCC'!$B$7:$B$968,0)))</f>
        <v/>
      </c>
      <c r="AF49" s="455" t="str">
        <f t="array" ref="AF49">IF($B49="","",INDEX('All CCC'!AF$7:AF$968,MATCH(WatchList!$B49,'All CCC'!$B$7:$B$968,0)))</f>
        <v/>
      </c>
      <c r="AG49" s="455" t="str">
        <f t="array" ref="AG49">IF($B49="","",INDEX('All CCC'!AG$7:AG$968,MATCH(WatchList!$B49,'All CCC'!$B$7:$B$968,0)))</f>
        <v/>
      </c>
      <c r="AH49" s="455" t="str">
        <f t="array" ref="AH49">IF($B49="","",INDEX('All CCC'!AH$7:AH$968,MATCH(WatchList!$B49,'All CCC'!$B$7:$B$968,0)))</f>
        <v/>
      </c>
      <c r="AI49" s="455" t="str">
        <f t="array" ref="AI49">IF($B49="","",INDEX('All CCC'!AI$7:AI$968,MATCH(WatchList!$B49,'All CCC'!$B$7:$B$968,0)))</f>
        <v/>
      </c>
      <c r="AJ49" s="455" t="str">
        <f t="array" ref="AJ49">IF($B49="","",INDEX('All CCC'!AJ$7:AJ$968,MATCH(WatchList!$B49,'All CCC'!$B$7:$B$968,0)))</f>
        <v/>
      </c>
      <c r="AK49" s="455" t="str">
        <f t="array" ref="AK49">IF($B49="","",INDEX('All CCC'!AK$7:AK$968,MATCH(WatchList!$B49,'All CCC'!$B$7:$B$968,0)))</f>
        <v/>
      </c>
      <c r="AL49" s="455" t="str">
        <f t="array" ref="AL49">IF($B49="","",INDEX('All CCC'!AL$7:AL$968,MATCH(WatchList!$B49,'All CCC'!$B$7:$B$968,0)))</f>
        <v/>
      </c>
      <c r="AM49" s="455" t="str">
        <f t="array" ref="AM49">IF($B49="","",INDEX('All CCC'!AM$7:AM$968,MATCH(WatchList!$B49,'All CCC'!$B$7:$B$968,0)))</f>
        <v/>
      </c>
      <c r="AN49" s="455" t="str">
        <f t="array" ref="AN49">IF($B49="","",INDEX('All CCC'!AN$7:AN$968,MATCH(WatchList!$B49,'All CCC'!$B$7:$B$968,0)))</f>
        <v/>
      </c>
      <c r="AO49" s="455" t="str">
        <f t="array" ref="AO49">IF($B49="","",INDEX('All CCC'!AO$7:AO$968,MATCH(WatchList!$B49,'All CCC'!$B$7:$B$968,0)))</f>
        <v/>
      </c>
      <c r="AP49" s="455" t="str">
        <f t="array" ref="AP49">IF($B49="","",INDEX('All CCC'!AP$7:AP$968,MATCH(WatchList!$B49,'All CCC'!$B$7:$B$968,0)))</f>
        <v/>
      </c>
      <c r="AQ49" s="455" t="str">
        <f t="array" ref="AQ49">IF($B49="","",INDEX('All CCC'!AQ$7:AQ$968,MATCH(WatchList!$B49,'All CCC'!$B$7:$B$968,0)))</f>
        <v/>
      </c>
      <c r="AR49" s="455" t="str">
        <f t="array" ref="AR49">IF($B49="","",INDEX('All CCC'!AR$7:AR$968,MATCH(WatchList!$B49,'All CCC'!$B$7:$B$968,0)))</f>
        <v/>
      </c>
      <c r="AS49" s="455" t="str">
        <f t="array" ref="AS49">IF($B49="","",INDEX('All CCC'!AS$7:AS$968,MATCH(WatchList!$B49,'All CCC'!$B$7:$B$968,0)))</f>
        <v/>
      </c>
      <c r="AT49" s="455" t="str">
        <f t="array" ref="AT49">IF($B49="","",INDEX('All CCC'!AT$7:AT$968,MATCH(WatchList!$B49,'All CCC'!$B$7:$B$968,0)))</f>
        <v/>
      </c>
      <c r="AU49" s="455" t="str">
        <f t="array" ref="AU49">IF($B49="","",INDEX('All CCC'!AU$7:AU$968,MATCH(WatchList!$B49,'All CCC'!$B$7:$B$968,0)))</f>
        <v/>
      </c>
      <c r="AV49" s="455" t="str">
        <f t="array" ref="AV49">IF($B49="","",INDEX('All CCC'!AV$7:AV$968,MATCH(WatchList!$B49,'All CCC'!$B$7:$B$968,0)))</f>
        <v/>
      </c>
      <c r="AW49" s="455" t="str">
        <f t="array" ref="AW49">IF($B49="","",INDEX('All CCC'!AW$7:AW$968,MATCH(WatchList!$B49,'All CCC'!$B$7:$B$968,0)))</f>
        <v/>
      </c>
      <c r="AX49" s="455" t="str">
        <f t="array" ref="AX49">IF($B49="","",INDEX('All CCC'!AX$7:AX$968,MATCH(WatchList!$B49,'All CCC'!$B$7:$B$968,0)))</f>
        <v/>
      </c>
      <c r="AY49" s="455" t="str">
        <f t="array" ref="AY49">IF($B49="","",INDEX('All CCC'!AY$7:AY$968,MATCH(WatchList!$B49,'All CCC'!$B$7:$B$968,0)))</f>
        <v/>
      </c>
      <c r="AZ49" s="455" t="str">
        <f t="array" ref="AZ49">IF($B49="","",INDEX('All CCC'!AZ$7:AZ$968,MATCH(WatchList!$B49,'All CCC'!$B$7:$B$968,0)))</f>
        <v/>
      </c>
      <c r="BA49" s="455" t="str">
        <f t="array" ref="BA49">IF($B49="","",INDEX('All CCC'!BA$7:BA$968,MATCH(WatchList!$B49,'All CCC'!$B$7:$B$968,0)))</f>
        <v/>
      </c>
      <c r="BB49" s="455" t="str">
        <f t="array" ref="BB49">IF($B49="","",INDEX('All CCC'!BB$7:BB$968,MATCH(WatchList!$B49,'All CCC'!$B$7:$B$968,0)))</f>
        <v/>
      </c>
      <c r="BC49" s="455" t="str">
        <f t="array" ref="BC49">IF($B49="","",INDEX('All CCC'!BC$7:BC$968,MATCH(WatchList!$B49,'All CCC'!$B$7:$B$968,0)))</f>
        <v/>
      </c>
      <c r="BD49" s="455" t="str">
        <f t="array" ref="BD49">IF($B49="","",INDEX('All CCC'!BD$7:BD$968,MATCH(WatchList!$B49,'All CCC'!$B$7:$B$968,0)))</f>
        <v/>
      </c>
      <c r="BE49" s="455" t="str">
        <f t="array" ref="BE49">IF($B49="","",INDEX('All CCC'!BE$7:BE$968,MATCH(WatchList!$B49,'All CCC'!$B$7:$B$968,0)))</f>
        <v/>
      </c>
      <c r="BF49" s="455" t="str">
        <f t="array" ref="BF49">IF($B49="","",INDEX('All CCC'!BF$7:BF$968,MATCH(WatchList!$B49,'All CCC'!$B$7:$B$968,0)))</f>
        <v/>
      </c>
      <c r="BG49" s="455" t="str">
        <f t="array" ref="BG49">IF($B49="","",INDEX('All CCC'!BG$7:BG$968,MATCH(WatchList!$B49,'All CCC'!$B$7:$B$968,0)))</f>
        <v/>
      </c>
    </row>
    <row r="50" ht="12.75" customHeight="1">
      <c r="A50" s="454" t="str">
        <f t="array" ref="A50">IF($B50="","",INDEX('All CCC'!A$7:A$968,MATCH(WatchList!$B50,'All CCC'!$B$7:$B$968,0)))</f>
        <v/>
      </c>
      <c r="B50" s="232"/>
      <c r="C50" s="455" t="str">
        <f t="array" ref="C50">IF($B50="","",INDEX('All CCC'!C$7:C$968,MATCH(WatchList!$B50,'All CCC'!$B$7:$B$968,0)))</f>
        <v/>
      </c>
      <c r="D50" s="455" t="str">
        <f t="array" ref="D50">IF($B50="","",INDEX('All CCC'!D$7:D$968,MATCH(WatchList!$B50,'All CCC'!$B$7:$B$968,0)))</f>
        <v/>
      </c>
      <c r="E50" s="455" t="str">
        <f t="array" ref="E50">IF($B50="","",INDEX('All CCC'!E$7:E$968,MATCH(WatchList!$B50,'All CCC'!$B$7:$B$968,0)))</f>
        <v/>
      </c>
      <c r="F50" s="455" t="str">
        <f t="array" ref="F50">IF($B50="","",INDEX('All CCC'!F$7:F$968,MATCH(WatchList!$B50,'All CCC'!$B$7:$B$968,0)))</f>
        <v/>
      </c>
      <c r="G50" s="455" t="str">
        <f t="array" ref="G50">IF($B50="","",INDEX('All CCC'!G$7:G$968,MATCH(WatchList!$B50,'All CCC'!$B$7:$B$968,0)))</f>
        <v/>
      </c>
      <c r="H50" s="455" t="str">
        <f t="array" ref="H50">IF($B50="","",INDEX('All CCC'!H$7:H$968,MATCH(WatchList!$B50,'All CCC'!$B$7:$B$968,0)))</f>
        <v/>
      </c>
      <c r="I50" s="455" t="str">
        <f t="array" ref="I50">IF($B50="","",INDEX('All CCC'!I$7:I$968,MATCH(WatchList!$B50,'All CCC'!$B$7:$B$968,0)))</f>
        <v/>
      </c>
      <c r="J50" s="455" t="str">
        <f t="array" ref="J50">IF($B50="","",INDEX('All CCC'!J$7:J$968,MATCH(WatchList!$B50,'All CCC'!$B$7:$B$968,0)))</f>
        <v/>
      </c>
      <c r="K50" s="455" t="str">
        <f t="array" ref="K50">IF($B50="","",INDEX('All CCC'!K$7:K$968,MATCH(WatchList!$B50,'All CCC'!$B$7:$B$968,0)))</f>
        <v/>
      </c>
      <c r="L50" s="455" t="str">
        <f t="array" ref="L50">IF($B50="","",INDEX('All CCC'!L$7:L$968,MATCH(WatchList!$B50,'All CCC'!$B$7:$B$968,0)))</f>
        <v/>
      </c>
      <c r="M50" s="455" t="str">
        <f t="array" ref="M50">IF($B50="","",INDEX('All CCC'!M$7:M$968,MATCH(WatchList!$B50,'All CCC'!$B$7:$B$968,0)))</f>
        <v/>
      </c>
      <c r="N50" s="455" t="str">
        <f t="array" ref="N50">IF($B50="","",INDEX('All CCC'!N$7:N$968,MATCH(WatchList!$B50,'All CCC'!$B$7:$B$968,0)))</f>
        <v/>
      </c>
      <c r="O50" s="455" t="str">
        <f t="array" ref="O50">IF($B50="","",INDEX('All CCC'!O$7:O$968,MATCH(WatchList!$B50,'All CCC'!$B$7:$B$968,0)))</f>
        <v/>
      </c>
      <c r="P50" s="459" t="str">
        <f t="array" ref="P50">IF($B50="","",INDEX('All CCC'!P$7:P$968,MATCH(WatchList!$B50,'All CCC'!$B$7:$B$968,0)))</f>
        <v/>
      </c>
      <c r="Q50" s="459" t="str">
        <f t="array" ref="Q50">IF($B50="","",INDEX('All CCC'!Q$7:Q$968,MATCH(WatchList!$B50,'All CCC'!$B$7:$B$968,0)))</f>
        <v/>
      </c>
      <c r="R50" s="455" t="str">
        <f t="array" ref="R50">IF($B50="","",INDEX('All CCC'!R$7:R$968,MATCH(WatchList!$B50,'All CCC'!$B$7:$B$968,0)))</f>
        <v/>
      </c>
      <c r="S50" s="455" t="str">
        <f t="array" ref="S50">IF($B50="","",INDEX('All CCC'!S$7:S$968,MATCH(WatchList!$B50,'All CCC'!$B$7:$B$968,0)))</f>
        <v/>
      </c>
      <c r="T50" s="455" t="str">
        <f t="array" ref="T50">IF($B50="","",INDEX('All CCC'!T$7:T$968,MATCH(WatchList!$B50,'All CCC'!$B$7:$B$968,0)))</f>
        <v/>
      </c>
      <c r="U50" s="455" t="str">
        <f t="array" ref="U50">IF($B50="","",INDEX('All CCC'!U$7:U$968,MATCH(WatchList!$B50,'All CCC'!$B$7:$B$968,0)))</f>
        <v/>
      </c>
      <c r="V50" s="455" t="str">
        <f t="array" ref="V50">IF($B50="","",INDEX('All CCC'!V$7:V$968,MATCH(WatchList!$B50,'All CCC'!$B$7:$B$968,0)))</f>
        <v/>
      </c>
      <c r="W50" s="455" t="str">
        <f t="array" ref="W50">IF($B50="","",INDEX('All CCC'!W$7:W$968,MATCH(WatchList!$B50,'All CCC'!$B$7:$B$968,0)))</f>
        <v/>
      </c>
      <c r="X50" s="455" t="str">
        <f t="array" ref="X50">IF($B50="","",INDEX('All CCC'!X$7:X$968,MATCH(WatchList!$B50,'All CCC'!$B$7:$B$968,0)))</f>
        <v/>
      </c>
      <c r="Y50" s="455" t="str">
        <f t="array" ref="Y50">IF($B50="","",INDEX('All CCC'!Y$7:Y$968,MATCH(WatchList!$B50,'All CCC'!$B$7:$B$968,0)))</f>
        <v/>
      </c>
      <c r="Z50" s="455" t="str">
        <f t="array" ref="Z50">IF($B50="","",INDEX('All CCC'!Z$7:Z$968,MATCH(WatchList!$B50,'All CCC'!$B$7:$B$968,0)))</f>
        <v/>
      </c>
      <c r="AA50" s="455" t="str">
        <f t="array" ref="AA50">IF($B50="","",INDEX('All CCC'!AA$7:AA$968,MATCH(WatchList!$B50,'All CCC'!$B$7:$B$968,0)))</f>
        <v/>
      </c>
      <c r="AB50" s="455" t="str">
        <f t="array" ref="AB50">IF($B50="","",INDEX('All CCC'!AB$7:AB$968,MATCH(WatchList!$B50,'All CCC'!$B$7:$B$968,0)))</f>
        <v/>
      </c>
      <c r="AC50" s="455" t="str">
        <f t="array" ref="AC50">IF($B50="","",INDEX('All CCC'!AC$7:AC$968,MATCH(WatchList!$B50,'All CCC'!$B$7:$B$968,0)))</f>
        <v/>
      </c>
      <c r="AD50" s="455" t="str">
        <f t="array" ref="AD50">IF($B50="","",INDEX('All CCC'!AD$7:AD$968,MATCH(WatchList!$B50,'All CCC'!$B$7:$B$968,0)))</f>
        <v/>
      </c>
      <c r="AE50" s="455" t="str">
        <f t="array" ref="AE50">IF($B50="","",INDEX('All CCC'!AE$7:AE$968,MATCH(WatchList!$B50,'All CCC'!$B$7:$B$968,0)))</f>
        <v/>
      </c>
      <c r="AF50" s="455" t="str">
        <f t="array" ref="AF50">IF($B50="","",INDEX('All CCC'!AF$7:AF$968,MATCH(WatchList!$B50,'All CCC'!$B$7:$B$968,0)))</f>
        <v/>
      </c>
      <c r="AG50" s="455" t="str">
        <f t="array" ref="AG50">IF($B50="","",INDEX('All CCC'!AG$7:AG$968,MATCH(WatchList!$B50,'All CCC'!$B$7:$B$968,0)))</f>
        <v/>
      </c>
      <c r="AH50" s="455" t="str">
        <f t="array" ref="AH50">IF($B50="","",INDEX('All CCC'!AH$7:AH$968,MATCH(WatchList!$B50,'All CCC'!$B$7:$B$968,0)))</f>
        <v/>
      </c>
      <c r="AI50" s="455" t="str">
        <f t="array" ref="AI50">IF($B50="","",INDEX('All CCC'!AI$7:AI$968,MATCH(WatchList!$B50,'All CCC'!$B$7:$B$968,0)))</f>
        <v/>
      </c>
      <c r="AJ50" s="455" t="str">
        <f t="array" ref="AJ50">IF($B50="","",INDEX('All CCC'!AJ$7:AJ$968,MATCH(WatchList!$B50,'All CCC'!$B$7:$B$968,0)))</f>
        <v/>
      </c>
      <c r="AK50" s="455" t="str">
        <f t="array" ref="AK50">IF($B50="","",INDEX('All CCC'!AK$7:AK$968,MATCH(WatchList!$B50,'All CCC'!$B$7:$B$968,0)))</f>
        <v/>
      </c>
      <c r="AL50" s="455" t="str">
        <f t="array" ref="AL50">IF($B50="","",INDEX('All CCC'!AL$7:AL$968,MATCH(WatchList!$B50,'All CCC'!$B$7:$B$968,0)))</f>
        <v/>
      </c>
      <c r="AM50" s="455" t="str">
        <f t="array" ref="AM50">IF($B50="","",INDEX('All CCC'!AM$7:AM$968,MATCH(WatchList!$B50,'All CCC'!$B$7:$B$968,0)))</f>
        <v/>
      </c>
      <c r="AN50" s="455" t="str">
        <f t="array" ref="AN50">IF($B50="","",INDEX('All CCC'!AN$7:AN$968,MATCH(WatchList!$B50,'All CCC'!$B$7:$B$968,0)))</f>
        <v/>
      </c>
      <c r="AO50" s="455" t="str">
        <f t="array" ref="AO50">IF($B50="","",INDEX('All CCC'!AO$7:AO$968,MATCH(WatchList!$B50,'All CCC'!$B$7:$B$968,0)))</f>
        <v/>
      </c>
      <c r="AP50" s="455" t="str">
        <f t="array" ref="AP50">IF($B50="","",INDEX('All CCC'!AP$7:AP$968,MATCH(WatchList!$B50,'All CCC'!$B$7:$B$968,0)))</f>
        <v/>
      </c>
      <c r="AQ50" s="455" t="str">
        <f t="array" ref="AQ50">IF($B50="","",INDEX('All CCC'!AQ$7:AQ$968,MATCH(WatchList!$B50,'All CCC'!$B$7:$B$968,0)))</f>
        <v/>
      </c>
      <c r="AR50" s="455" t="str">
        <f t="array" ref="AR50">IF($B50="","",INDEX('All CCC'!AR$7:AR$968,MATCH(WatchList!$B50,'All CCC'!$B$7:$B$968,0)))</f>
        <v/>
      </c>
      <c r="AS50" s="455" t="str">
        <f t="array" ref="AS50">IF($B50="","",INDEX('All CCC'!AS$7:AS$968,MATCH(WatchList!$B50,'All CCC'!$B$7:$B$968,0)))</f>
        <v/>
      </c>
      <c r="AT50" s="455" t="str">
        <f t="array" ref="AT50">IF($B50="","",INDEX('All CCC'!AT$7:AT$968,MATCH(WatchList!$B50,'All CCC'!$B$7:$B$968,0)))</f>
        <v/>
      </c>
      <c r="AU50" s="455" t="str">
        <f t="array" ref="AU50">IF($B50="","",INDEX('All CCC'!AU$7:AU$968,MATCH(WatchList!$B50,'All CCC'!$B$7:$B$968,0)))</f>
        <v/>
      </c>
      <c r="AV50" s="455" t="str">
        <f t="array" ref="AV50">IF($B50="","",INDEX('All CCC'!AV$7:AV$968,MATCH(WatchList!$B50,'All CCC'!$B$7:$B$968,0)))</f>
        <v/>
      </c>
      <c r="AW50" s="455" t="str">
        <f t="array" ref="AW50">IF($B50="","",INDEX('All CCC'!AW$7:AW$968,MATCH(WatchList!$B50,'All CCC'!$B$7:$B$968,0)))</f>
        <v/>
      </c>
      <c r="AX50" s="455" t="str">
        <f t="array" ref="AX50">IF($B50="","",INDEX('All CCC'!AX$7:AX$968,MATCH(WatchList!$B50,'All CCC'!$B$7:$B$968,0)))</f>
        <v/>
      </c>
      <c r="AY50" s="455" t="str">
        <f t="array" ref="AY50">IF($B50="","",INDEX('All CCC'!AY$7:AY$968,MATCH(WatchList!$B50,'All CCC'!$B$7:$B$968,0)))</f>
        <v/>
      </c>
      <c r="AZ50" s="455" t="str">
        <f t="array" ref="AZ50">IF($B50="","",INDEX('All CCC'!AZ$7:AZ$968,MATCH(WatchList!$B50,'All CCC'!$B$7:$B$968,0)))</f>
        <v/>
      </c>
      <c r="BA50" s="455" t="str">
        <f t="array" ref="BA50">IF($B50="","",INDEX('All CCC'!BA$7:BA$968,MATCH(WatchList!$B50,'All CCC'!$B$7:$B$968,0)))</f>
        <v/>
      </c>
      <c r="BB50" s="455" t="str">
        <f t="array" ref="BB50">IF($B50="","",INDEX('All CCC'!BB$7:BB$968,MATCH(WatchList!$B50,'All CCC'!$B$7:$B$968,0)))</f>
        <v/>
      </c>
      <c r="BC50" s="455" t="str">
        <f t="array" ref="BC50">IF($B50="","",INDEX('All CCC'!BC$7:BC$968,MATCH(WatchList!$B50,'All CCC'!$B$7:$B$968,0)))</f>
        <v/>
      </c>
      <c r="BD50" s="455" t="str">
        <f t="array" ref="BD50">IF($B50="","",INDEX('All CCC'!BD$7:BD$968,MATCH(WatchList!$B50,'All CCC'!$B$7:$B$968,0)))</f>
        <v/>
      </c>
      <c r="BE50" s="455" t="str">
        <f t="array" ref="BE50">IF($B50="","",INDEX('All CCC'!BE$7:BE$968,MATCH(WatchList!$B50,'All CCC'!$B$7:$B$968,0)))</f>
        <v/>
      </c>
      <c r="BF50" s="455" t="str">
        <f t="array" ref="BF50">IF($B50="","",INDEX('All CCC'!BF$7:BF$968,MATCH(WatchList!$B50,'All CCC'!$B$7:$B$968,0)))</f>
        <v/>
      </c>
      <c r="BG50" s="455" t="str">
        <f t="array" ref="BG50">IF($B50="","",INDEX('All CCC'!BG$7:BG$968,MATCH(WatchList!$B50,'All CCC'!$B$7:$B$968,0)))</f>
        <v/>
      </c>
    </row>
    <row r="51" ht="12.75" customHeight="1">
      <c r="A51" s="454" t="str">
        <f t="array" ref="A51">IF($B51="","",INDEX('All CCC'!A$7:A$968,MATCH(WatchList!$B51,'All CCC'!$B$7:$B$968,0)))</f>
        <v/>
      </c>
      <c r="B51" s="232"/>
      <c r="C51" s="455" t="str">
        <f t="array" ref="C51">IF($B51="","",INDEX('All CCC'!C$7:C$968,MATCH(WatchList!$B51,'All CCC'!$B$7:$B$968,0)))</f>
        <v/>
      </c>
      <c r="D51" s="455" t="str">
        <f t="array" ref="D51">IF($B51="","",INDEX('All CCC'!D$7:D$968,MATCH(WatchList!$B51,'All CCC'!$B$7:$B$968,0)))</f>
        <v/>
      </c>
      <c r="E51" s="455" t="str">
        <f t="array" ref="E51">IF($B51="","",INDEX('All CCC'!E$7:E$968,MATCH(WatchList!$B51,'All CCC'!$B$7:$B$968,0)))</f>
        <v/>
      </c>
      <c r="F51" s="455" t="str">
        <f t="array" ref="F51">IF($B51="","",INDEX('All CCC'!F$7:F$968,MATCH(WatchList!$B51,'All CCC'!$B$7:$B$968,0)))</f>
        <v/>
      </c>
      <c r="G51" s="455" t="str">
        <f t="array" ref="G51">IF($B51="","",INDEX('All CCC'!G$7:G$968,MATCH(WatchList!$B51,'All CCC'!$B$7:$B$968,0)))</f>
        <v/>
      </c>
      <c r="H51" s="455" t="str">
        <f t="array" ref="H51">IF($B51="","",INDEX('All CCC'!H$7:H$968,MATCH(WatchList!$B51,'All CCC'!$B$7:$B$968,0)))</f>
        <v/>
      </c>
      <c r="I51" s="455" t="str">
        <f t="array" ref="I51">IF($B51="","",INDEX('All CCC'!I$7:I$968,MATCH(WatchList!$B51,'All CCC'!$B$7:$B$968,0)))</f>
        <v/>
      </c>
      <c r="J51" s="455" t="str">
        <f t="array" ref="J51">IF($B51="","",INDEX('All CCC'!J$7:J$968,MATCH(WatchList!$B51,'All CCC'!$B$7:$B$968,0)))</f>
        <v/>
      </c>
      <c r="K51" s="455" t="str">
        <f t="array" ref="K51">IF($B51="","",INDEX('All CCC'!K$7:K$968,MATCH(WatchList!$B51,'All CCC'!$B$7:$B$968,0)))</f>
        <v/>
      </c>
      <c r="L51" s="455" t="str">
        <f t="array" ref="L51">IF($B51="","",INDEX('All CCC'!L$7:L$968,MATCH(WatchList!$B51,'All CCC'!$B$7:$B$968,0)))</f>
        <v/>
      </c>
      <c r="M51" s="455" t="str">
        <f t="array" ref="M51">IF($B51="","",INDEX('All CCC'!M$7:M$968,MATCH(WatchList!$B51,'All CCC'!$B$7:$B$968,0)))</f>
        <v/>
      </c>
      <c r="N51" s="455" t="str">
        <f t="array" ref="N51">IF($B51="","",INDEX('All CCC'!N$7:N$968,MATCH(WatchList!$B51,'All CCC'!$B$7:$B$968,0)))</f>
        <v/>
      </c>
      <c r="O51" s="455" t="str">
        <f t="array" ref="O51">IF($B51="","",INDEX('All CCC'!O$7:O$968,MATCH(WatchList!$B51,'All CCC'!$B$7:$B$968,0)))</f>
        <v/>
      </c>
      <c r="P51" s="459" t="str">
        <f t="array" ref="P51">IF($B51="","",INDEX('All CCC'!P$7:P$968,MATCH(WatchList!$B51,'All CCC'!$B$7:$B$968,0)))</f>
        <v/>
      </c>
      <c r="Q51" s="459" t="str">
        <f t="array" ref="Q51">IF($B51="","",INDEX('All CCC'!Q$7:Q$968,MATCH(WatchList!$B51,'All CCC'!$B$7:$B$968,0)))</f>
        <v/>
      </c>
      <c r="R51" s="455" t="str">
        <f t="array" ref="R51">IF($B51="","",INDEX('All CCC'!R$7:R$968,MATCH(WatchList!$B51,'All CCC'!$B$7:$B$968,0)))</f>
        <v/>
      </c>
      <c r="S51" s="455" t="str">
        <f t="array" ref="S51">IF($B51="","",INDEX('All CCC'!S$7:S$968,MATCH(WatchList!$B51,'All CCC'!$B$7:$B$968,0)))</f>
        <v/>
      </c>
      <c r="T51" s="455" t="str">
        <f t="array" ref="T51">IF($B51="","",INDEX('All CCC'!T$7:T$968,MATCH(WatchList!$B51,'All CCC'!$B$7:$B$968,0)))</f>
        <v/>
      </c>
      <c r="U51" s="455" t="str">
        <f t="array" ref="U51">IF($B51="","",INDEX('All CCC'!U$7:U$968,MATCH(WatchList!$B51,'All CCC'!$B$7:$B$968,0)))</f>
        <v/>
      </c>
      <c r="V51" s="455" t="str">
        <f t="array" ref="V51">IF($B51="","",INDEX('All CCC'!V$7:V$968,MATCH(WatchList!$B51,'All CCC'!$B$7:$B$968,0)))</f>
        <v/>
      </c>
      <c r="W51" s="455" t="str">
        <f t="array" ref="W51">IF($B51="","",INDEX('All CCC'!W$7:W$968,MATCH(WatchList!$B51,'All CCC'!$B$7:$B$968,0)))</f>
        <v/>
      </c>
      <c r="X51" s="455" t="str">
        <f t="array" ref="X51">IF($B51="","",INDEX('All CCC'!X$7:X$968,MATCH(WatchList!$B51,'All CCC'!$B$7:$B$968,0)))</f>
        <v/>
      </c>
      <c r="Y51" s="455" t="str">
        <f t="array" ref="Y51">IF($B51="","",INDEX('All CCC'!Y$7:Y$968,MATCH(WatchList!$B51,'All CCC'!$B$7:$B$968,0)))</f>
        <v/>
      </c>
      <c r="Z51" s="455" t="str">
        <f t="array" ref="Z51">IF($B51="","",INDEX('All CCC'!Z$7:Z$968,MATCH(WatchList!$B51,'All CCC'!$B$7:$B$968,0)))</f>
        <v/>
      </c>
      <c r="AA51" s="455" t="str">
        <f t="array" ref="AA51">IF($B51="","",INDEX('All CCC'!AA$7:AA$968,MATCH(WatchList!$B51,'All CCC'!$B$7:$B$968,0)))</f>
        <v/>
      </c>
      <c r="AB51" s="455" t="str">
        <f t="array" ref="AB51">IF($B51="","",INDEX('All CCC'!AB$7:AB$968,MATCH(WatchList!$B51,'All CCC'!$B$7:$B$968,0)))</f>
        <v/>
      </c>
      <c r="AC51" s="455" t="str">
        <f t="array" ref="AC51">IF($B51="","",INDEX('All CCC'!AC$7:AC$968,MATCH(WatchList!$B51,'All CCC'!$B$7:$B$968,0)))</f>
        <v/>
      </c>
      <c r="AD51" s="455" t="str">
        <f t="array" ref="AD51">IF($B51="","",INDEX('All CCC'!AD$7:AD$968,MATCH(WatchList!$B51,'All CCC'!$B$7:$B$968,0)))</f>
        <v/>
      </c>
      <c r="AE51" s="455" t="str">
        <f t="array" ref="AE51">IF($B51="","",INDEX('All CCC'!AE$7:AE$968,MATCH(WatchList!$B51,'All CCC'!$B$7:$B$968,0)))</f>
        <v/>
      </c>
      <c r="AF51" s="455" t="str">
        <f t="array" ref="AF51">IF($B51="","",INDEX('All CCC'!AF$7:AF$968,MATCH(WatchList!$B51,'All CCC'!$B$7:$B$968,0)))</f>
        <v/>
      </c>
      <c r="AG51" s="455" t="str">
        <f t="array" ref="AG51">IF($B51="","",INDEX('All CCC'!AG$7:AG$968,MATCH(WatchList!$B51,'All CCC'!$B$7:$B$968,0)))</f>
        <v/>
      </c>
      <c r="AH51" s="455" t="str">
        <f t="array" ref="AH51">IF($B51="","",INDEX('All CCC'!AH$7:AH$968,MATCH(WatchList!$B51,'All CCC'!$B$7:$B$968,0)))</f>
        <v/>
      </c>
      <c r="AI51" s="455" t="str">
        <f t="array" ref="AI51">IF($B51="","",INDEX('All CCC'!AI$7:AI$968,MATCH(WatchList!$B51,'All CCC'!$B$7:$B$968,0)))</f>
        <v/>
      </c>
      <c r="AJ51" s="455" t="str">
        <f t="array" ref="AJ51">IF($B51="","",INDEX('All CCC'!AJ$7:AJ$968,MATCH(WatchList!$B51,'All CCC'!$B$7:$B$968,0)))</f>
        <v/>
      </c>
      <c r="AK51" s="455" t="str">
        <f t="array" ref="AK51">IF($B51="","",INDEX('All CCC'!AK$7:AK$968,MATCH(WatchList!$B51,'All CCC'!$B$7:$B$968,0)))</f>
        <v/>
      </c>
      <c r="AL51" s="455" t="str">
        <f t="array" ref="AL51">IF($B51="","",INDEX('All CCC'!AL$7:AL$968,MATCH(WatchList!$B51,'All CCC'!$B$7:$B$968,0)))</f>
        <v/>
      </c>
      <c r="AM51" s="455" t="str">
        <f t="array" ref="AM51">IF($B51="","",INDEX('All CCC'!AM$7:AM$968,MATCH(WatchList!$B51,'All CCC'!$B$7:$B$968,0)))</f>
        <v/>
      </c>
      <c r="AN51" s="455" t="str">
        <f t="array" ref="AN51">IF($B51="","",INDEX('All CCC'!AN$7:AN$968,MATCH(WatchList!$B51,'All CCC'!$B$7:$B$968,0)))</f>
        <v/>
      </c>
      <c r="AO51" s="455" t="str">
        <f t="array" ref="AO51">IF($B51="","",INDEX('All CCC'!AO$7:AO$968,MATCH(WatchList!$B51,'All CCC'!$B$7:$B$968,0)))</f>
        <v/>
      </c>
      <c r="AP51" s="455" t="str">
        <f t="array" ref="AP51">IF($B51="","",INDEX('All CCC'!AP$7:AP$968,MATCH(WatchList!$B51,'All CCC'!$B$7:$B$968,0)))</f>
        <v/>
      </c>
      <c r="AQ51" s="455" t="str">
        <f t="array" ref="AQ51">IF($B51="","",INDEX('All CCC'!AQ$7:AQ$968,MATCH(WatchList!$B51,'All CCC'!$B$7:$B$968,0)))</f>
        <v/>
      </c>
      <c r="AR51" s="455" t="str">
        <f t="array" ref="AR51">IF($B51="","",INDEX('All CCC'!AR$7:AR$968,MATCH(WatchList!$B51,'All CCC'!$B$7:$B$968,0)))</f>
        <v/>
      </c>
      <c r="AS51" s="455" t="str">
        <f t="array" ref="AS51">IF($B51="","",INDEX('All CCC'!AS$7:AS$968,MATCH(WatchList!$B51,'All CCC'!$B$7:$B$968,0)))</f>
        <v/>
      </c>
      <c r="AT51" s="455" t="str">
        <f t="array" ref="AT51">IF($B51="","",INDEX('All CCC'!AT$7:AT$968,MATCH(WatchList!$B51,'All CCC'!$B$7:$B$968,0)))</f>
        <v/>
      </c>
      <c r="AU51" s="455" t="str">
        <f t="array" ref="AU51">IF($B51="","",INDEX('All CCC'!AU$7:AU$968,MATCH(WatchList!$B51,'All CCC'!$B$7:$B$968,0)))</f>
        <v/>
      </c>
      <c r="AV51" s="455" t="str">
        <f t="array" ref="AV51">IF($B51="","",INDEX('All CCC'!AV$7:AV$968,MATCH(WatchList!$B51,'All CCC'!$B$7:$B$968,0)))</f>
        <v/>
      </c>
      <c r="AW51" s="455" t="str">
        <f t="array" ref="AW51">IF($B51="","",INDEX('All CCC'!AW$7:AW$968,MATCH(WatchList!$B51,'All CCC'!$B$7:$B$968,0)))</f>
        <v/>
      </c>
      <c r="AX51" s="455" t="str">
        <f t="array" ref="AX51">IF($B51="","",INDEX('All CCC'!AX$7:AX$968,MATCH(WatchList!$B51,'All CCC'!$B$7:$B$968,0)))</f>
        <v/>
      </c>
      <c r="AY51" s="455" t="str">
        <f t="array" ref="AY51">IF($B51="","",INDEX('All CCC'!AY$7:AY$968,MATCH(WatchList!$B51,'All CCC'!$B$7:$B$968,0)))</f>
        <v/>
      </c>
      <c r="AZ51" s="455" t="str">
        <f t="array" ref="AZ51">IF($B51="","",INDEX('All CCC'!AZ$7:AZ$968,MATCH(WatchList!$B51,'All CCC'!$B$7:$B$968,0)))</f>
        <v/>
      </c>
      <c r="BA51" s="455" t="str">
        <f t="array" ref="BA51">IF($B51="","",INDEX('All CCC'!BA$7:BA$968,MATCH(WatchList!$B51,'All CCC'!$B$7:$B$968,0)))</f>
        <v/>
      </c>
      <c r="BB51" s="455" t="str">
        <f t="array" ref="BB51">IF($B51="","",INDEX('All CCC'!BB$7:BB$968,MATCH(WatchList!$B51,'All CCC'!$B$7:$B$968,0)))</f>
        <v/>
      </c>
      <c r="BC51" s="455" t="str">
        <f t="array" ref="BC51">IF($B51="","",INDEX('All CCC'!BC$7:BC$968,MATCH(WatchList!$B51,'All CCC'!$B$7:$B$968,0)))</f>
        <v/>
      </c>
      <c r="BD51" s="455" t="str">
        <f t="array" ref="BD51">IF($B51="","",INDEX('All CCC'!BD$7:BD$968,MATCH(WatchList!$B51,'All CCC'!$B$7:$B$968,0)))</f>
        <v/>
      </c>
      <c r="BE51" s="455" t="str">
        <f t="array" ref="BE51">IF($B51="","",INDEX('All CCC'!BE$7:BE$968,MATCH(WatchList!$B51,'All CCC'!$B$7:$B$968,0)))</f>
        <v/>
      </c>
      <c r="BF51" s="455" t="str">
        <f t="array" ref="BF51">IF($B51="","",INDEX('All CCC'!BF$7:BF$968,MATCH(WatchList!$B51,'All CCC'!$B$7:$B$968,0)))</f>
        <v/>
      </c>
      <c r="BG51" s="455" t="str">
        <f t="array" ref="BG51">IF($B51="","",INDEX('All CCC'!BG$7:BG$968,MATCH(WatchList!$B51,'All CCC'!$B$7:$B$968,0)))</f>
        <v/>
      </c>
    </row>
    <row r="52" ht="12.75" customHeight="1">
      <c r="A52" s="454" t="str">
        <f t="array" ref="A52">IF($B52="","",INDEX('All CCC'!A$7:A$968,MATCH(WatchList!$B52,'All CCC'!$B$7:$B$968,0)))</f>
        <v/>
      </c>
      <c r="B52" s="232"/>
      <c r="C52" s="455" t="str">
        <f t="array" ref="C52">IF($B52="","",INDEX('All CCC'!C$7:C$968,MATCH(WatchList!$B52,'All CCC'!$B$7:$B$968,0)))</f>
        <v/>
      </c>
      <c r="D52" s="455" t="str">
        <f t="array" ref="D52">IF($B52="","",INDEX('All CCC'!D$7:D$968,MATCH(WatchList!$B52,'All CCC'!$B$7:$B$968,0)))</f>
        <v/>
      </c>
      <c r="E52" s="455" t="str">
        <f t="array" ref="E52">IF($B52="","",INDEX('All CCC'!E$7:E$968,MATCH(WatchList!$B52,'All CCC'!$B$7:$B$968,0)))</f>
        <v/>
      </c>
      <c r="F52" s="455" t="str">
        <f t="array" ref="F52">IF($B52="","",INDEX('All CCC'!F$7:F$968,MATCH(WatchList!$B52,'All CCC'!$B$7:$B$968,0)))</f>
        <v/>
      </c>
      <c r="G52" s="455" t="str">
        <f t="array" ref="G52">IF($B52="","",INDEX('All CCC'!G$7:G$968,MATCH(WatchList!$B52,'All CCC'!$B$7:$B$968,0)))</f>
        <v/>
      </c>
      <c r="H52" s="455" t="str">
        <f t="array" ref="H52">IF($B52="","",INDEX('All CCC'!H$7:H$968,MATCH(WatchList!$B52,'All CCC'!$B$7:$B$968,0)))</f>
        <v/>
      </c>
      <c r="I52" s="455" t="str">
        <f t="array" ref="I52">IF($B52="","",INDEX('All CCC'!I$7:I$968,MATCH(WatchList!$B52,'All CCC'!$B$7:$B$968,0)))</f>
        <v/>
      </c>
      <c r="J52" s="455" t="str">
        <f t="array" ref="J52">IF($B52="","",INDEX('All CCC'!J$7:J$968,MATCH(WatchList!$B52,'All CCC'!$B$7:$B$968,0)))</f>
        <v/>
      </c>
      <c r="K52" s="455" t="str">
        <f t="array" ref="K52">IF($B52="","",INDEX('All CCC'!K$7:K$968,MATCH(WatchList!$B52,'All CCC'!$B$7:$B$968,0)))</f>
        <v/>
      </c>
      <c r="L52" s="455" t="str">
        <f t="array" ref="L52">IF($B52="","",INDEX('All CCC'!L$7:L$968,MATCH(WatchList!$B52,'All CCC'!$B$7:$B$968,0)))</f>
        <v/>
      </c>
      <c r="M52" s="455" t="str">
        <f t="array" ref="M52">IF($B52="","",INDEX('All CCC'!M$7:M$968,MATCH(WatchList!$B52,'All CCC'!$B$7:$B$968,0)))</f>
        <v/>
      </c>
      <c r="N52" s="455" t="str">
        <f t="array" ref="N52">IF($B52="","",INDEX('All CCC'!N$7:N$968,MATCH(WatchList!$B52,'All CCC'!$B$7:$B$968,0)))</f>
        <v/>
      </c>
      <c r="O52" s="455" t="str">
        <f t="array" ref="O52">IF($B52="","",INDEX('All CCC'!O$7:O$968,MATCH(WatchList!$B52,'All CCC'!$B$7:$B$968,0)))</f>
        <v/>
      </c>
      <c r="P52" s="459" t="str">
        <f t="array" ref="P52">IF($B52="","",INDEX('All CCC'!P$7:P$968,MATCH(WatchList!$B52,'All CCC'!$B$7:$B$968,0)))</f>
        <v/>
      </c>
      <c r="Q52" s="459" t="str">
        <f t="array" ref="Q52">IF($B52="","",INDEX('All CCC'!Q$7:Q$968,MATCH(WatchList!$B52,'All CCC'!$B$7:$B$968,0)))</f>
        <v/>
      </c>
      <c r="R52" s="455" t="str">
        <f t="array" ref="R52">IF($B52="","",INDEX('All CCC'!R$7:R$968,MATCH(WatchList!$B52,'All CCC'!$B$7:$B$968,0)))</f>
        <v/>
      </c>
      <c r="S52" s="455" t="str">
        <f t="array" ref="S52">IF($B52="","",INDEX('All CCC'!S$7:S$968,MATCH(WatchList!$B52,'All CCC'!$B$7:$B$968,0)))</f>
        <v/>
      </c>
      <c r="T52" s="455" t="str">
        <f t="array" ref="T52">IF($B52="","",INDEX('All CCC'!T$7:T$968,MATCH(WatchList!$B52,'All CCC'!$B$7:$B$968,0)))</f>
        <v/>
      </c>
      <c r="U52" s="455" t="str">
        <f t="array" ref="U52">IF($B52="","",INDEX('All CCC'!U$7:U$968,MATCH(WatchList!$B52,'All CCC'!$B$7:$B$968,0)))</f>
        <v/>
      </c>
      <c r="V52" s="455" t="str">
        <f t="array" ref="V52">IF($B52="","",INDEX('All CCC'!V$7:V$968,MATCH(WatchList!$B52,'All CCC'!$B$7:$B$968,0)))</f>
        <v/>
      </c>
      <c r="W52" s="455" t="str">
        <f t="array" ref="W52">IF($B52="","",INDEX('All CCC'!W$7:W$968,MATCH(WatchList!$B52,'All CCC'!$B$7:$B$968,0)))</f>
        <v/>
      </c>
      <c r="X52" s="455" t="str">
        <f t="array" ref="X52">IF($B52="","",INDEX('All CCC'!X$7:X$968,MATCH(WatchList!$B52,'All CCC'!$B$7:$B$968,0)))</f>
        <v/>
      </c>
      <c r="Y52" s="455" t="str">
        <f t="array" ref="Y52">IF($B52="","",INDEX('All CCC'!Y$7:Y$968,MATCH(WatchList!$B52,'All CCC'!$B$7:$B$968,0)))</f>
        <v/>
      </c>
      <c r="Z52" s="455" t="str">
        <f t="array" ref="Z52">IF($B52="","",INDEX('All CCC'!Z$7:Z$968,MATCH(WatchList!$B52,'All CCC'!$B$7:$B$968,0)))</f>
        <v/>
      </c>
      <c r="AA52" s="455" t="str">
        <f t="array" ref="AA52">IF($B52="","",INDEX('All CCC'!AA$7:AA$968,MATCH(WatchList!$B52,'All CCC'!$B$7:$B$968,0)))</f>
        <v/>
      </c>
      <c r="AB52" s="455" t="str">
        <f t="array" ref="AB52">IF($B52="","",INDEX('All CCC'!AB$7:AB$968,MATCH(WatchList!$B52,'All CCC'!$B$7:$B$968,0)))</f>
        <v/>
      </c>
      <c r="AC52" s="455" t="str">
        <f t="array" ref="AC52">IF($B52="","",INDEX('All CCC'!AC$7:AC$968,MATCH(WatchList!$B52,'All CCC'!$B$7:$B$968,0)))</f>
        <v/>
      </c>
      <c r="AD52" s="455" t="str">
        <f t="array" ref="AD52">IF($B52="","",INDEX('All CCC'!AD$7:AD$968,MATCH(WatchList!$B52,'All CCC'!$B$7:$B$968,0)))</f>
        <v/>
      </c>
      <c r="AE52" s="455" t="str">
        <f t="array" ref="AE52">IF($B52="","",INDEX('All CCC'!AE$7:AE$968,MATCH(WatchList!$B52,'All CCC'!$B$7:$B$968,0)))</f>
        <v/>
      </c>
      <c r="AF52" s="455" t="str">
        <f t="array" ref="AF52">IF($B52="","",INDEX('All CCC'!AF$7:AF$968,MATCH(WatchList!$B52,'All CCC'!$B$7:$B$968,0)))</f>
        <v/>
      </c>
      <c r="AG52" s="455" t="str">
        <f t="array" ref="AG52">IF($B52="","",INDEX('All CCC'!AG$7:AG$968,MATCH(WatchList!$B52,'All CCC'!$B$7:$B$968,0)))</f>
        <v/>
      </c>
      <c r="AH52" s="455" t="str">
        <f t="array" ref="AH52">IF($B52="","",INDEX('All CCC'!AH$7:AH$968,MATCH(WatchList!$B52,'All CCC'!$B$7:$B$968,0)))</f>
        <v/>
      </c>
      <c r="AI52" s="455" t="str">
        <f t="array" ref="AI52">IF($B52="","",INDEX('All CCC'!AI$7:AI$968,MATCH(WatchList!$B52,'All CCC'!$B$7:$B$968,0)))</f>
        <v/>
      </c>
      <c r="AJ52" s="455" t="str">
        <f t="array" ref="AJ52">IF($B52="","",INDEX('All CCC'!AJ$7:AJ$968,MATCH(WatchList!$B52,'All CCC'!$B$7:$B$968,0)))</f>
        <v/>
      </c>
      <c r="AK52" s="455" t="str">
        <f t="array" ref="AK52">IF($B52="","",INDEX('All CCC'!AK$7:AK$968,MATCH(WatchList!$B52,'All CCC'!$B$7:$B$968,0)))</f>
        <v/>
      </c>
      <c r="AL52" s="455" t="str">
        <f t="array" ref="AL52">IF($B52="","",INDEX('All CCC'!AL$7:AL$968,MATCH(WatchList!$B52,'All CCC'!$B$7:$B$968,0)))</f>
        <v/>
      </c>
      <c r="AM52" s="455" t="str">
        <f t="array" ref="AM52">IF($B52="","",INDEX('All CCC'!AM$7:AM$968,MATCH(WatchList!$B52,'All CCC'!$B$7:$B$968,0)))</f>
        <v/>
      </c>
      <c r="AN52" s="455" t="str">
        <f t="array" ref="AN52">IF($B52="","",INDEX('All CCC'!AN$7:AN$968,MATCH(WatchList!$B52,'All CCC'!$B$7:$B$968,0)))</f>
        <v/>
      </c>
      <c r="AO52" s="455" t="str">
        <f t="array" ref="AO52">IF($B52="","",INDEX('All CCC'!AO$7:AO$968,MATCH(WatchList!$B52,'All CCC'!$B$7:$B$968,0)))</f>
        <v/>
      </c>
      <c r="AP52" s="455" t="str">
        <f t="array" ref="AP52">IF($B52="","",INDEX('All CCC'!AP$7:AP$968,MATCH(WatchList!$B52,'All CCC'!$B$7:$B$968,0)))</f>
        <v/>
      </c>
      <c r="AQ52" s="455" t="str">
        <f t="array" ref="AQ52">IF($B52="","",INDEX('All CCC'!AQ$7:AQ$968,MATCH(WatchList!$B52,'All CCC'!$B$7:$B$968,0)))</f>
        <v/>
      </c>
      <c r="AR52" s="455" t="str">
        <f t="array" ref="AR52">IF($B52="","",INDEX('All CCC'!AR$7:AR$968,MATCH(WatchList!$B52,'All CCC'!$B$7:$B$968,0)))</f>
        <v/>
      </c>
      <c r="AS52" s="455" t="str">
        <f t="array" ref="AS52">IF($B52="","",INDEX('All CCC'!AS$7:AS$968,MATCH(WatchList!$B52,'All CCC'!$B$7:$B$968,0)))</f>
        <v/>
      </c>
      <c r="AT52" s="455" t="str">
        <f t="array" ref="AT52">IF($B52="","",INDEX('All CCC'!AT$7:AT$968,MATCH(WatchList!$B52,'All CCC'!$B$7:$B$968,0)))</f>
        <v/>
      </c>
      <c r="AU52" s="455" t="str">
        <f t="array" ref="AU52">IF($B52="","",INDEX('All CCC'!AU$7:AU$968,MATCH(WatchList!$B52,'All CCC'!$B$7:$B$968,0)))</f>
        <v/>
      </c>
      <c r="AV52" s="455" t="str">
        <f t="array" ref="AV52">IF($B52="","",INDEX('All CCC'!AV$7:AV$968,MATCH(WatchList!$B52,'All CCC'!$B$7:$B$968,0)))</f>
        <v/>
      </c>
      <c r="AW52" s="455" t="str">
        <f t="array" ref="AW52">IF($B52="","",INDEX('All CCC'!AW$7:AW$968,MATCH(WatchList!$B52,'All CCC'!$B$7:$B$968,0)))</f>
        <v/>
      </c>
      <c r="AX52" s="455" t="str">
        <f t="array" ref="AX52">IF($B52="","",INDEX('All CCC'!AX$7:AX$968,MATCH(WatchList!$B52,'All CCC'!$B$7:$B$968,0)))</f>
        <v/>
      </c>
      <c r="AY52" s="455" t="str">
        <f t="array" ref="AY52">IF($B52="","",INDEX('All CCC'!AY$7:AY$968,MATCH(WatchList!$B52,'All CCC'!$B$7:$B$968,0)))</f>
        <v/>
      </c>
      <c r="AZ52" s="455" t="str">
        <f t="array" ref="AZ52">IF($B52="","",INDEX('All CCC'!AZ$7:AZ$968,MATCH(WatchList!$B52,'All CCC'!$B$7:$B$968,0)))</f>
        <v/>
      </c>
      <c r="BA52" s="455" t="str">
        <f t="array" ref="BA52">IF($B52="","",INDEX('All CCC'!BA$7:BA$968,MATCH(WatchList!$B52,'All CCC'!$B$7:$B$968,0)))</f>
        <v/>
      </c>
      <c r="BB52" s="455" t="str">
        <f t="array" ref="BB52">IF($B52="","",INDEX('All CCC'!BB$7:BB$968,MATCH(WatchList!$B52,'All CCC'!$B$7:$B$968,0)))</f>
        <v/>
      </c>
      <c r="BC52" s="455" t="str">
        <f t="array" ref="BC52">IF($B52="","",INDEX('All CCC'!BC$7:BC$968,MATCH(WatchList!$B52,'All CCC'!$B$7:$B$968,0)))</f>
        <v/>
      </c>
      <c r="BD52" s="455" t="str">
        <f t="array" ref="BD52">IF($B52="","",INDEX('All CCC'!BD$7:BD$968,MATCH(WatchList!$B52,'All CCC'!$B$7:$B$968,0)))</f>
        <v/>
      </c>
      <c r="BE52" s="455" t="str">
        <f t="array" ref="BE52">IF($B52="","",INDEX('All CCC'!BE$7:BE$968,MATCH(WatchList!$B52,'All CCC'!$B$7:$B$968,0)))</f>
        <v/>
      </c>
      <c r="BF52" s="455" t="str">
        <f t="array" ref="BF52">IF($B52="","",INDEX('All CCC'!BF$7:BF$968,MATCH(WatchList!$B52,'All CCC'!$B$7:$B$968,0)))</f>
        <v/>
      </c>
      <c r="BG52" s="455" t="str">
        <f t="array" ref="BG52">IF($B52="","",INDEX('All CCC'!BG$7:BG$968,MATCH(WatchList!$B52,'All CCC'!$B$7:$B$968,0)))</f>
        <v/>
      </c>
    </row>
    <row r="53" ht="12.75" customHeight="1">
      <c r="A53" s="454" t="str">
        <f t="array" ref="A53">IF($B53="","",INDEX('All CCC'!A$7:A$968,MATCH(WatchList!$B53,'All CCC'!$B$7:$B$968,0)))</f>
        <v/>
      </c>
      <c r="B53" s="232"/>
      <c r="C53" s="455" t="str">
        <f t="array" ref="C53">IF($B53="","",INDEX('All CCC'!C$7:C$968,MATCH(WatchList!$B53,'All CCC'!$B$7:$B$968,0)))</f>
        <v/>
      </c>
      <c r="D53" s="455" t="str">
        <f t="array" ref="D53">IF($B53="","",INDEX('All CCC'!D$7:D$968,MATCH(WatchList!$B53,'All CCC'!$B$7:$B$968,0)))</f>
        <v/>
      </c>
      <c r="E53" s="455" t="str">
        <f t="array" ref="E53">IF($B53="","",INDEX('All CCC'!E$7:E$968,MATCH(WatchList!$B53,'All CCC'!$B$7:$B$968,0)))</f>
        <v/>
      </c>
      <c r="F53" s="455" t="str">
        <f t="array" ref="F53">IF($B53="","",INDEX('All CCC'!F$7:F$968,MATCH(WatchList!$B53,'All CCC'!$B$7:$B$968,0)))</f>
        <v/>
      </c>
      <c r="G53" s="455" t="str">
        <f t="array" ref="G53">IF($B53="","",INDEX('All CCC'!G$7:G$968,MATCH(WatchList!$B53,'All CCC'!$B$7:$B$968,0)))</f>
        <v/>
      </c>
      <c r="H53" s="455" t="str">
        <f t="array" ref="H53">IF($B53="","",INDEX('All CCC'!H$7:H$968,MATCH(WatchList!$B53,'All CCC'!$B$7:$B$968,0)))</f>
        <v/>
      </c>
      <c r="I53" s="455" t="str">
        <f t="array" ref="I53">IF($B53="","",INDEX('All CCC'!I$7:I$968,MATCH(WatchList!$B53,'All CCC'!$B$7:$B$968,0)))</f>
        <v/>
      </c>
      <c r="J53" s="455" t="str">
        <f t="array" ref="J53">IF($B53="","",INDEX('All CCC'!J$7:J$968,MATCH(WatchList!$B53,'All CCC'!$B$7:$B$968,0)))</f>
        <v/>
      </c>
      <c r="K53" s="455" t="str">
        <f t="array" ref="K53">IF($B53="","",INDEX('All CCC'!K$7:K$968,MATCH(WatchList!$B53,'All CCC'!$B$7:$B$968,0)))</f>
        <v/>
      </c>
      <c r="L53" s="455" t="str">
        <f t="array" ref="L53">IF($B53="","",INDEX('All CCC'!L$7:L$968,MATCH(WatchList!$B53,'All CCC'!$B$7:$B$968,0)))</f>
        <v/>
      </c>
      <c r="M53" s="455" t="str">
        <f t="array" ref="M53">IF($B53="","",INDEX('All CCC'!M$7:M$968,MATCH(WatchList!$B53,'All CCC'!$B$7:$B$968,0)))</f>
        <v/>
      </c>
      <c r="N53" s="455" t="str">
        <f t="array" ref="N53">IF($B53="","",INDEX('All CCC'!N$7:N$968,MATCH(WatchList!$B53,'All CCC'!$B$7:$B$968,0)))</f>
        <v/>
      </c>
      <c r="O53" s="455" t="str">
        <f t="array" ref="O53">IF($B53="","",INDEX('All CCC'!O$7:O$968,MATCH(WatchList!$B53,'All CCC'!$B$7:$B$968,0)))</f>
        <v/>
      </c>
      <c r="P53" s="459" t="str">
        <f t="array" ref="P53">IF($B53="","",INDEX('All CCC'!P$7:P$968,MATCH(WatchList!$B53,'All CCC'!$B$7:$B$968,0)))</f>
        <v/>
      </c>
      <c r="Q53" s="459" t="str">
        <f t="array" ref="Q53">IF($B53="","",INDEX('All CCC'!Q$7:Q$968,MATCH(WatchList!$B53,'All CCC'!$B$7:$B$968,0)))</f>
        <v/>
      </c>
      <c r="R53" s="455" t="str">
        <f t="array" ref="R53">IF($B53="","",INDEX('All CCC'!R$7:R$968,MATCH(WatchList!$B53,'All CCC'!$B$7:$B$968,0)))</f>
        <v/>
      </c>
      <c r="S53" s="455" t="str">
        <f t="array" ref="S53">IF($B53="","",INDEX('All CCC'!S$7:S$968,MATCH(WatchList!$B53,'All CCC'!$B$7:$B$968,0)))</f>
        <v/>
      </c>
      <c r="T53" s="455" t="str">
        <f t="array" ref="T53">IF($B53="","",INDEX('All CCC'!T$7:T$968,MATCH(WatchList!$B53,'All CCC'!$B$7:$B$968,0)))</f>
        <v/>
      </c>
      <c r="U53" s="455" t="str">
        <f t="array" ref="U53">IF($B53="","",INDEX('All CCC'!U$7:U$968,MATCH(WatchList!$B53,'All CCC'!$B$7:$B$968,0)))</f>
        <v/>
      </c>
      <c r="V53" s="455" t="str">
        <f t="array" ref="V53">IF($B53="","",INDEX('All CCC'!V$7:V$968,MATCH(WatchList!$B53,'All CCC'!$B$7:$B$968,0)))</f>
        <v/>
      </c>
      <c r="W53" s="455" t="str">
        <f t="array" ref="W53">IF($B53="","",INDEX('All CCC'!W$7:W$968,MATCH(WatchList!$B53,'All CCC'!$B$7:$B$968,0)))</f>
        <v/>
      </c>
      <c r="X53" s="455" t="str">
        <f t="array" ref="X53">IF($B53="","",INDEX('All CCC'!X$7:X$968,MATCH(WatchList!$B53,'All CCC'!$B$7:$B$968,0)))</f>
        <v/>
      </c>
      <c r="Y53" s="455" t="str">
        <f t="array" ref="Y53">IF($B53="","",INDEX('All CCC'!Y$7:Y$968,MATCH(WatchList!$B53,'All CCC'!$B$7:$B$968,0)))</f>
        <v/>
      </c>
      <c r="Z53" s="455" t="str">
        <f t="array" ref="Z53">IF($B53="","",INDEX('All CCC'!Z$7:Z$968,MATCH(WatchList!$B53,'All CCC'!$B$7:$B$968,0)))</f>
        <v/>
      </c>
      <c r="AA53" s="455" t="str">
        <f t="array" ref="AA53">IF($B53="","",INDEX('All CCC'!AA$7:AA$968,MATCH(WatchList!$B53,'All CCC'!$B$7:$B$968,0)))</f>
        <v/>
      </c>
      <c r="AB53" s="455" t="str">
        <f t="array" ref="AB53">IF($B53="","",INDEX('All CCC'!AB$7:AB$968,MATCH(WatchList!$B53,'All CCC'!$B$7:$B$968,0)))</f>
        <v/>
      </c>
      <c r="AC53" s="455" t="str">
        <f t="array" ref="AC53">IF($B53="","",INDEX('All CCC'!AC$7:AC$968,MATCH(WatchList!$B53,'All CCC'!$B$7:$B$968,0)))</f>
        <v/>
      </c>
      <c r="AD53" s="455" t="str">
        <f t="array" ref="AD53">IF($B53="","",INDEX('All CCC'!AD$7:AD$968,MATCH(WatchList!$B53,'All CCC'!$B$7:$B$968,0)))</f>
        <v/>
      </c>
      <c r="AE53" s="455" t="str">
        <f t="array" ref="AE53">IF($B53="","",INDEX('All CCC'!AE$7:AE$968,MATCH(WatchList!$B53,'All CCC'!$B$7:$B$968,0)))</f>
        <v/>
      </c>
      <c r="AF53" s="455" t="str">
        <f t="array" ref="AF53">IF($B53="","",INDEX('All CCC'!AF$7:AF$968,MATCH(WatchList!$B53,'All CCC'!$B$7:$B$968,0)))</f>
        <v/>
      </c>
      <c r="AG53" s="455" t="str">
        <f t="array" ref="AG53">IF($B53="","",INDEX('All CCC'!AG$7:AG$968,MATCH(WatchList!$B53,'All CCC'!$B$7:$B$968,0)))</f>
        <v/>
      </c>
      <c r="AH53" s="455" t="str">
        <f t="array" ref="AH53">IF($B53="","",INDEX('All CCC'!AH$7:AH$968,MATCH(WatchList!$B53,'All CCC'!$B$7:$B$968,0)))</f>
        <v/>
      </c>
      <c r="AI53" s="455" t="str">
        <f t="array" ref="AI53">IF($B53="","",INDEX('All CCC'!AI$7:AI$968,MATCH(WatchList!$B53,'All CCC'!$B$7:$B$968,0)))</f>
        <v/>
      </c>
      <c r="AJ53" s="455" t="str">
        <f t="array" ref="AJ53">IF($B53="","",INDEX('All CCC'!AJ$7:AJ$968,MATCH(WatchList!$B53,'All CCC'!$B$7:$B$968,0)))</f>
        <v/>
      </c>
      <c r="AK53" s="455" t="str">
        <f t="array" ref="AK53">IF($B53="","",INDEX('All CCC'!AK$7:AK$968,MATCH(WatchList!$B53,'All CCC'!$B$7:$B$968,0)))</f>
        <v/>
      </c>
      <c r="AL53" s="455" t="str">
        <f t="array" ref="AL53">IF($B53="","",INDEX('All CCC'!AL$7:AL$968,MATCH(WatchList!$B53,'All CCC'!$B$7:$B$968,0)))</f>
        <v/>
      </c>
      <c r="AM53" s="455" t="str">
        <f t="array" ref="AM53">IF($B53="","",INDEX('All CCC'!AM$7:AM$968,MATCH(WatchList!$B53,'All CCC'!$B$7:$B$968,0)))</f>
        <v/>
      </c>
      <c r="AN53" s="455" t="str">
        <f t="array" ref="AN53">IF($B53="","",INDEX('All CCC'!AN$7:AN$968,MATCH(WatchList!$B53,'All CCC'!$B$7:$B$968,0)))</f>
        <v/>
      </c>
      <c r="AO53" s="455" t="str">
        <f t="array" ref="AO53">IF($B53="","",INDEX('All CCC'!AO$7:AO$968,MATCH(WatchList!$B53,'All CCC'!$B$7:$B$968,0)))</f>
        <v/>
      </c>
      <c r="AP53" s="455" t="str">
        <f t="array" ref="AP53">IF($B53="","",INDEX('All CCC'!AP$7:AP$968,MATCH(WatchList!$B53,'All CCC'!$B$7:$B$968,0)))</f>
        <v/>
      </c>
      <c r="AQ53" s="455" t="str">
        <f t="array" ref="AQ53">IF($B53="","",INDEX('All CCC'!AQ$7:AQ$968,MATCH(WatchList!$B53,'All CCC'!$B$7:$B$968,0)))</f>
        <v/>
      </c>
      <c r="AR53" s="455" t="str">
        <f t="array" ref="AR53">IF($B53="","",INDEX('All CCC'!AR$7:AR$968,MATCH(WatchList!$B53,'All CCC'!$B$7:$B$968,0)))</f>
        <v/>
      </c>
      <c r="AS53" s="455" t="str">
        <f t="array" ref="AS53">IF($B53="","",INDEX('All CCC'!AS$7:AS$968,MATCH(WatchList!$B53,'All CCC'!$B$7:$B$968,0)))</f>
        <v/>
      </c>
      <c r="AT53" s="455" t="str">
        <f t="array" ref="AT53">IF($B53="","",INDEX('All CCC'!AT$7:AT$968,MATCH(WatchList!$B53,'All CCC'!$B$7:$B$968,0)))</f>
        <v/>
      </c>
      <c r="AU53" s="455" t="str">
        <f t="array" ref="AU53">IF($B53="","",INDEX('All CCC'!AU$7:AU$968,MATCH(WatchList!$B53,'All CCC'!$B$7:$B$968,0)))</f>
        <v/>
      </c>
      <c r="AV53" s="455" t="str">
        <f t="array" ref="AV53">IF($B53="","",INDEX('All CCC'!AV$7:AV$968,MATCH(WatchList!$B53,'All CCC'!$B$7:$B$968,0)))</f>
        <v/>
      </c>
      <c r="AW53" s="455" t="str">
        <f t="array" ref="AW53">IF($B53="","",INDEX('All CCC'!AW$7:AW$968,MATCH(WatchList!$B53,'All CCC'!$B$7:$B$968,0)))</f>
        <v/>
      </c>
      <c r="AX53" s="455" t="str">
        <f t="array" ref="AX53">IF($B53="","",INDEX('All CCC'!AX$7:AX$968,MATCH(WatchList!$B53,'All CCC'!$B$7:$B$968,0)))</f>
        <v/>
      </c>
      <c r="AY53" s="455" t="str">
        <f t="array" ref="AY53">IF($B53="","",INDEX('All CCC'!AY$7:AY$968,MATCH(WatchList!$B53,'All CCC'!$B$7:$B$968,0)))</f>
        <v/>
      </c>
      <c r="AZ53" s="455" t="str">
        <f t="array" ref="AZ53">IF($B53="","",INDEX('All CCC'!AZ$7:AZ$968,MATCH(WatchList!$B53,'All CCC'!$B$7:$B$968,0)))</f>
        <v/>
      </c>
      <c r="BA53" s="455" t="str">
        <f t="array" ref="BA53">IF($B53="","",INDEX('All CCC'!BA$7:BA$968,MATCH(WatchList!$B53,'All CCC'!$B$7:$B$968,0)))</f>
        <v/>
      </c>
      <c r="BB53" s="455" t="str">
        <f t="array" ref="BB53">IF($B53="","",INDEX('All CCC'!BB$7:BB$968,MATCH(WatchList!$B53,'All CCC'!$B$7:$B$968,0)))</f>
        <v/>
      </c>
      <c r="BC53" s="455" t="str">
        <f t="array" ref="BC53">IF($B53="","",INDEX('All CCC'!BC$7:BC$968,MATCH(WatchList!$B53,'All CCC'!$B$7:$B$968,0)))</f>
        <v/>
      </c>
      <c r="BD53" s="455" t="str">
        <f t="array" ref="BD53">IF($B53="","",INDEX('All CCC'!BD$7:BD$968,MATCH(WatchList!$B53,'All CCC'!$B$7:$B$968,0)))</f>
        <v/>
      </c>
      <c r="BE53" s="455" t="str">
        <f t="array" ref="BE53">IF($B53="","",INDEX('All CCC'!BE$7:BE$968,MATCH(WatchList!$B53,'All CCC'!$B$7:$B$968,0)))</f>
        <v/>
      </c>
      <c r="BF53" s="455" t="str">
        <f t="array" ref="BF53">IF($B53="","",INDEX('All CCC'!BF$7:BF$968,MATCH(WatchList!$B53,'All CCC'!$B$7:$B$968,0)))</f>
        <v/>
      </c>
      <c r="BG53" s="455" t="str">
        <f t="array" ref="BG53">IF($B53="","",INDEX('All CCC'!BG$7:BG$968,MATCH(WatchList!$B53,'All CCC'!$B$7:$B$968,0)))</f>
        <v/>
      </c>
    </row>
    <row r="54" ht="12.75" customHeight="1">
      <c r="A54" s="454" t="str">
        <f t="array" ref="A54">IF($B54="","",INDEX('All CCC'!A$7:A$968,MATCH(WatchList!$B54,'All CCC'!$B$7:$B$968,0)))</f>
        <v/>
      </c>
      <c r="B54" s="232"/>
      <c r="C54" s="455" t="str">
        <f t="array" ref="C54">IF($B54="","",INDEX('All CCC'!C$7:C$968,MATCH(WatchList!$B54,'All CCC'!$B$7:$B$968,0)))</f>
        <v/>
      </c>
      <c r="D54" s="455" t="str">
        <f t="array" ref="D54">IF($B54="","",INDEX('All CCC'!D$7:D$968,MATCH(WatchList!$B54,'All CCC'!$B$7:$B$968,0)))</f>
        <v/>
      </c>
      <c r="E54" s="455" t="str">
        <f t="array" ref="E54">IF($B54="","",INDEX('All CCC'!E$7:E$968,MATCH(WatchList!$B54,'All CCC'!$B$7:$B$968,0)))</f>
        <v/>
      </c>
      <c r="F54" s="455" t="str">
        <f t="array" ref="F54">IF($B54="","",INDEX('All CCC'!F$7:F$968,MATCH(WatchList!$B54,'All CCC'!$B$7:$B$968,0)))</f>
        <v/>
      </c>
      <c r="G54" s="455" t="str">
        <f t="array" ref="G54">IF($B54="","",INDEX('All CCC'!G$7:G$968,MATCH(WatchList!$B54,'All CCC'!$B$7:$B$968,0)))</f>
        <v/>
      </c>
      <c r="H54" s="455" t="str">
        <f t="array" ref="H54">IF($B54="","",INDEX('All CCC'!H$7:H$968,MATCH(WatchList!$B54,'All CCC'!$B$7:$B$968,0)))</f>
        <v/>
      </c>
      <c r="I54" s="455" t="str">
        <f t="array" ref="I54">IF($B54="","",INDEX('All CCC'!I$7:I$968,MATCH(WatchList!$B54,'All CCC'!$B$7:$B$968,0)))</f>
        <v/>
      </c>
      <c r="J54" s="455" t="str">
        <f t="array" ref="J54">IF($B54="","",INDEX('All CCC'!J$7:J$968,MATCH(WatchList!$B54,'All CCC'!$B$7:$B$968,0)))</f>
        <v/>
      </c>
      <c r="K54" s="455" t="str">
        <f t="array" ref="K54">IF($B54="","",INDEX('All CCC'!K$7:K$968,MATCH(WatchList!$B54,'All CCC'!$B$7:$B$968,0)))</f>
        <v/>
      </c>
      <c r="L54" s="455" t="str">
        <f t="array" ref="L54">IF($B54="","",INDEX('All CCC'!L$7:L$968,MATCH(WatchList!$B54,'All CCC'!$B$7:$B$968,0)))</f>
        <v/>
      </c>
      <c r="M54" s="455" t="str">
        <f t="array" ref="M54">IF($B54="","",INDEX('All CCC'!M$7:M$968,MATCH(WatchList!$B54,'All CCC'!$B$7:$B$968,0)))</f>
        <v/>
      </c>
      <c r="N54" s="455" t="str">
        <f t="array" ref="N54">IF($B54="","",INDEX('All CCC'!N$7:N$968,MATCH(WatchList!$B54,'All CCC'!$B$7:$B$968,0)))</f>
        <v/>
      </c>
      <c r="O54" s="455" t="str">
        <f t="array" ref="O54">IF($B54="","",INDEX('All CCC'!O$7:O$968,MATCH(WatchList!$B54,'All CCC'!$B$7:$B$968,0)))</f>
        <v/>
      </c>
      <c r="P54" s="459" t="str">
        <f t="array" ref="P54">IF($B54="","",INDEX('All CCC'!P$7:P$968,MATCH(WatchList!$B54,'All CCC'!$B$7:$B$968,0)))</f>
        <v/>
      </c>
      <c r="Q54" s="459" t="str">
        <f t="array" ref="Q54">IF($B54="","",INDEX('All CCC'!Q$7:Q$968,MATCH(WatchList!$B54,'All CCC'!$B$7:$B$968,0)))</f>
        <v/>
      </c>
      <c r="R54" s="455" t="str">
        <f t="array" ref="R54">IF($B54="","",INDEX('All CCC'!R$7:R$968,MATCH(WatchList!$B54,'All CCC'!$B$7:$B$968,0)))</f>
        <v/>
      </c>
      <c r="S54" s="455" t="str">
        <f t="array" ref="S54">IF($B54="","",INDEX('All CCC'!S$7:S$968,MATCH(WatchList!$B54,'All CCC'!$B$7:$B$968,0)))</f>
        <v/>
      </c>
      <c r="T54" s="455" t="str">
        <f t="array" ref="T54">IF($B54="","",INDEX('All CCC'!T$7:T$968,MATCH(WatchList!$B54,'All CCC'!$B$7:$B$968,0)))</f>
        <v/>
      </c>
      <c r="U54" s="455" t="str">
        <f t="array" ref="U54">IF($B54="","",INDEX('All CCC'!U$7:U$968,MATCH(WatchList!$B54,'All CCC'!$B$7:$B$968,0)))</f>
        <v/>
      </c>
      <c r="V54" s="455" t="str">
        <f t="array" ref="V54">IF($B54="","",INDEX('All CCC'!V$7:V$968,MATCH(WatchList!$B54,'All CCC'!$B$7:$B$968,0)))</f>
        <v/>
      </c>
      <c r="W54" s="455" t="str">
        <f t="array" ref="W54">IF($B54="","",INDEX('All CCC'!W$7:W$968,MATCH(WatchList!$B54,'All CCC'!$B$7:$B$968,0)))</f>
        <v/>
      </c>
      <c r="X54" s="455" t="str">
        <f t="array" ref="X54">IF($B54="","",INDEX('All CCC'!X$7:X$968,MATCH(WatchList!$B54,'All CCC'!$B$7:$B$968,0)))</f>
        <v/>
      </c>
      <c r="Y54" s="455" t="str">
        <f t="array" ref="Y54">IF($B54="","",INDEX('All CCC'!Y$7:Y$968,MATCH(WatchList!$B54,'All CCC'!$B$7:$B$968,0)))</f>
        <v/>
      </c>
      <c r="Z54" s="455" t="str">
        <f t="array" ref="Z54">IF($B54="","",INDEX('All CCC'!Z$7:Z$968,MATCH(WatchList!$B54,'All CCC'!$B$7:$B$968,0)))</f>
        <v/>
      </c>
      <c r="AA54" s="455" t="str">
        <f t="array" ref="AA54">IF($B54="","",INDEX('All CCC'!AA$7:AA$968,MATCH(WatchList!$B54,'All CCC'!$B$7:$B$968,0)))</f>
        <v/>
      </c>
      <c r="AB54" s="455" t="str">
        <f t="array" ref="AB54">IF($B54="","",INDEX('All CCC'!AB$7:AB$968,MATCH(WatchList!$B54,'All CCC'!$B$7:$B$968,0)))</f>
        <v/>
      </c>
      <c r="AC54" s="455" t="str">
        <f t="array" ref="AC54">IF($B54="","",INDEX('All CCC'!AC$7:AC$968,MATCH(WatchList!$B54,'All CCC'!$B$7:$B$968,0)))</f>
        <v/>
      </c>
      <c r="AD54" s="455" t="str">
        <f t="array" ref="AD54">IF($B54="","",INDEX('All CCC'!AD$7:AD$968,MATCH(WatchList!$B54,'All CCC'!$B$7:$B$968,0)))</f>
        <v/>
      </c>
      <c r="AE54" s="455" t="str">
        <f t="array" ref="AE54">IF($B54="","",INDEX('All CCC'!AE$7:AE$968,MATCH(WatchList!$B54,'All CCC'!$B$7:$B$968,0)))</f>
        <v/>
      </c>
      <c r="AF54" s="455" t="str">
        <f t="array" ref="AF54">IF($B54="","",INDEX('All CCC'!AF$7:AF$968,MATCH(WatchList!$B54,'All CCC'!$B$7:$B$968,0)))</f>
        <v/>
      </c>
      <c r="AG54" s="455" t="str">
        <f t="array" ref="AG54">IF($B54="","",INDEX('All CCC'!AG$7:AG$968,MATCH(WatchList!$B54,'All CCC'!$B$7:$B$968,0)))</f>
        <v/>
      </c>
      <c r="AH54" s="455" t="str">
        <f t="array" ref="AH54">IF($B54="","",INDEX('All CCC'!AH$7:AH$968,MATCH(WatchList!$B54,'All CCC'!$B$7:$B$968,0)))</f>
        <v/>
      </c>
      <c r="AI54" s="455" t="str">
        <f t="array" ref="AI54">IF($B54="","",INDEX('All CCC'!AI$7:AI$968,MATCH(WatchList!$B54,'All CCC'!$B$7:$B$968,0)))</f>
        <v/>
      </c>
      <c r="AJ54" s="455" t="str">
        <f t="array" ref="AJ54">IF($B54="","",INDEX('All CCC'!AJ$7:AJ$968,MATCH(WatchList!$B54,'All CCC'!$B$7:$B$968,0)))</f>
        <v/>
      </c>
      <c r="AK54" s="455" t="str">
        <f t="array" ref="AK54">IF($B54="","",INDEX('All CCC'!AK$7:AK$968,MATCH(WatchList!$B54,'All CCC'!$B$7:$B$968,0)))</f>
        <v/>
      </c>
      <c r="AL54" s="455" t="str">
        <f t="array" ref="AL54">IF($B54="","",INDEX('All CCC'!AL$7:AL$968,MATCH(WatchList!$B54,'All CCC'!$B$7:$B$968,0)))</f>
        <v/>
      </c>
      <c r="AM54" s="455" t="str">
        <f t="array" ref="AM54">IF($B54="","",INDEX('All CCC'!AM$7:AM$968,MATCH(WatchList!$B54,'All CCC'!$B$7:$B$968,0)))</f>
        <v/>
      </c>
      <c r="AN54" s="455" t="str">
        <f t="array" ref="AN54">IF($B54="","",INDEX('All CCC'!AN$7:AN$968,MATCH(WatchList!$B54,'All CCC'!$B$7:$B$968,0)))</f>
        <v/>
      </c>
      <c r="AO54" s="455" t="str">
        <f t="array" ref="AO54">IF($B54="","",INDEX('All CCC'!AO$7:AO$968,MATCH(WatchList!$B54,'All CCC'!$B$7:$B$968,0)))</f>
        <v/>
      </c>
      <c r="AP54" s="455" t="str">
        <f t="array" ref="AP54">IF($B54="","",INDEX('All CCC'!AP$7:AP$968,MATCH(WatchList!$B54,'All CCC'!$B$7:$B$968,0)))</f>
        <v/>
      </c>
      <c r="AQ54" s="455" t="str">
        <f t="array" ref="AQ54">IF($B54="","",INDEX('All CCC'!AQ$7:AQ$968,MATCH(WatchList!$B54,'All CCC'!$B$7:$B$968,0)))</f>
        <v/>
      </c>
      <c r="AR54" s="455" t="str">
        <f t="array" ref="AR54">IF($B54="","",INDEX('All CCC'!AR$7:AR$968,MATCH(WatchList!$B54,'All CCC'!$B$7:$B$968,0)))</f>
        <v/>
      </c>
      <c r="AS54" s="455" t="str">
        <f t="array" ref="AS54">IF($B54="","",INDEX('All CCC'!AS$7:AS$968,MATCH(WatchList!$B54,'All CCC'!$B$7:$B$968,0)))</f>
        <v/>
      </c>
      <c r="AT54" s="455" t="str">
        <f t="array" ref="AT54">IF($B54="","",INDEX('All CCC'!AT$7:AT$968,MATCH(WatchList!$B54,'All CCC'!$B$7:$B$968,0)))</f>
        <v/>
      </c>
      <c r="AU54" s="455" t="str">
        <f t="array" ref="AU54">IF($B54="","",INDEX('All CCC'!AU$7:AU$968,MATCH(WatchList!$B54,'All CCC'!$B$7:$B$968,0)))</f>
        <v/>
      </c>
      <c r="AV54" s="455" t="str">
        <f t="array" ref="AV54">IF($B54="","",INDEX('All CCC'!AV$7:AV$968,MATCH(WatchList!$B54,'All CCC'!$B$7:$B$968,0)))</f>
        <v/>
      </c>
      <c r="AW54" s="455" t="str">
        <f t="array" ref="AW54">IF($B54="","",INDEX('All CCC'!AW$7:AW$968,MATCH(WatchList!$B54,'All CCC'!$B$7:$B$968,0)))</f>
        <v/>
      </c>
      <c r="AX54" s="455" t="str">
        <f t="array" ref="AX54">IF($B54="","",INDEX('All CCC'!AX$7:AX$968,MATCH(WatchList!$B54,'All CCC'!$B$7:$B$968,0)))</f>
        <v/>
      </c>
      <c r="AY54" s="455" t="str">
        <f t="array" ref="AY54">IF($B54="","",INDEX('All CCC'!AY$7:AY$968,MATCH(WatchList!$B54,'All CCC'!$B$7:$B$968,0)))</f>
        <v/>
      </c>
      <c r="AZ54" s="455" t="str">
        <f t="array" ref="AZ54">IF($B54="","",INDEX('All CCC'!AZ$7:AZ$968,MATCH(WatchList!$B54,'All CCC'!$B$7:$B$968,0)))</f>
        <v/>
      </c>
      <c r="BA54" s="455" t="str">
        <f t="array" ref="BA54">IF($B54="","",INDEX('All CCC'!BA$7:BA$968,MATCH(WatchList!$B54,'All CCC'!$B$7:$B$968,0)))</f>
        <v/>
      </c>
      <c r="BB54" s="455" t="str">
        <f t="array" ref="BB54">IF($B54="","",INDEX('All CCC'!BB$7:BB$968,MATCH(WatchList!$B54,'All CCC'!$B$7:$B$968,0)))</f>
        <v/>
      </c>
      <c r="BC54" s="455" t="str">
        <f t="array" ref="BC54">IF($B54="","",INDEX('All CCC'!BC$7:BC$968,MATCH(WatchList!$B54,'All CCC'!$B$7:$B$968,0)))</f>
        <v/>
      </c>
      <c r="BD54" s="455" t="str">
        <f t="array" ref="BD54">IF($B54="","",INDEX('All CCC'!BD$7:BD$968,MATCH(WatchList!$B54,'All CCC'!$B$7:$B$968,0)))</f>
        <v/>
      </c>
      <c r="BE54" s="455" t="str">
        <f t="array" ref="BE54">IF($B54="","",INDEX('All CCC'!BE$7:BE$968,MATCH(WatchList!$B54,'All CCC'!$B$7:$B$968,0)))</f>
        <v/>
      </c>
      <c r="BF54" s="455" t="str">
        <f t="array" ref="BF54">IF($B54="","",INDEX('All CCC'!BF$7:BF$968,MATCH(WatchList!$B54,'All CCC'!$B$7:$B$968,0)))</f>
        <v/>
      </c>
      <c r="BG54" s="455" t="str">
        <f t="array" ref="BG54">IF($B54="","",INDEX('All CCC'!BG$7:BG$968,MATCH(WatchList!$B54,'All CCC'!$B$7:$B$968,0)))</f>
        <v/>
      </c>
    </row>
    <row r="55" ht="12.75" customHeight="1">
      <c r="A55" s="467" t="str">
        <f t="array" ref="A55">IF($B55="","",INDEX('All CCC'!A$7:A$968,MATCH(WatchList!$B55,'All CCC'!$B$7:$B$968,0)))</f>
        <v/>
      </c>
      <c r="B55" s="299"/>
      <c r="C55" s="468" t="str">
        <f t="array" ref="C55">IF($B55="","",INDEX('All CCC'!C$7:C$968,MATCH(WatchList!$B55,'All CCC'!$B$7:$B$968,0)))</f>
        <v/>
      </c>
      <c r="D55" s="468" t="str">
        <f t="array" ref="D55">IF($B55="","",INDEX('All CCC'!D$7:D$968,MATCH(WatchList!$B55,'All CCC'!$B$7:$B$968,0)))</f>
        <v/>
      </c>
      <c r="E55" s="468" t="str">
        <f t="array" ref="E55">IF($B55="","",INDEX('All CCC'!E$7:E$968,MATCH(WatchList!$B55,'All CCC'!$B$7:$B$968,0)))</f>
        <v/>
      </c>
      <c r="F55" s="468" t="str">
        <f t="array" ref="F55">IF($B55="","",INDEX('All CCC'!F$7:F$968,MATCH(WatchList!$B55,'All CCC'!$B$7:$B$968,0)))</f>
        <v/>
      </c>
      <c r="G55" s="468" t="str">
        <f t="array" ref="G55">IF($B55="","",INDEX('All CCC'!G$7:G$968,MATCH(WatchList!$B55,'All CCC'!$B$7:$B$968,0)))</f>
        <v/>
      </c>
      <c r="H55" s="468" t="str">
        <f t="array" ref="H55">IF($B55="","",INDEX('All CCC'!H$7:H$968,MATCH(WatchList!$B55,'All CCC'!$B$7:$B$968,0)))</f>
        <v/>
      </c>
      <c r="I55" s="468" t="str">
        <f t="array" ref="I55">IF($B55="","",INDEX('All CCC'!I$7:I$968,MATCH(WatchList!$B55,'All CCC'!$B$7:$B$968,0)))</f>
        <v/>
      </c>
      <c r="J55" s="468" t="str">
        <f t="array" ref="J55">IF($B55="","",INDEX('All CCC'!J$7:J$968,MATCH(WatchList!$B55,'All CCC'!$B$7:$B$968,0)))</f>
        <v/>
      </c>
      <c r="K55" s="468" t="str">
        <f t="array" ref="K55">IF($B55="","",INDEX('All CCC'!K$7:K$968,MATCH(WatchList!$B55,'All CCC'!$B$7:$B$968,0)))</f>
        <v/>
      </c>
      <c r="L55" s="468" t="str">
        <f t="array" ref="L55">IF($B55="","",INDEX('All CCC'!L$7:L$968,MATCH(WatchList!$B55,'All CCC'!$B$7:$B$968,0)))</f>
        <v/>
      </c>
      <c r="M55" s="468" t="str">
        <f t="array" ref="M55">IF($B55="","",INDEX('All CCC'!M$7:M$968,MATCH(WatchList!$B55,'All CCC'!$B$7:$B$968,0)))</f>
        <v/>
      </c>
      <c r="N55" s="468" t="str">
        <f t="array" ref="N55">IF($B55="","",INDEX('All CCC'!N$7:N$968,MATCH(WatchList!$B55,'All CCC'!$B$7:$B$968,0)))</f>
        <v/>
      </c>
      <c r="O55" s="468" t="str">
        <f t="array" ref="O55">IF($B55="","",INDEX('All CCC'!O$7:O$968,MATCH(WatchList!$B55,'All CCC'!$B$7:$B$968,0)))</f>
        <v/>
      </c>
      <c r="P55" s="469" t="str">
        <f t="array" ref="P55">IF($B55="","",INDEX('All CCC'!P$7:P$968,MATCH(WatchList!$B55,'All CCC'!$B$7:$B$968,0)))</f>
        <v/>
      </c>
      <c r="Q55" s="469" t="str">
        <f t="array" ref="Q55">IF($B55="","",INDEX('All CCC'!Q$7:Q$968,MATCH(WatchList!$B55,'All CCC'!$B$7:$B$968,0)))</f>
        <v/>
      </c>
      <c r="R55" s="455" t="str">
        <f t="array" ref="R55">IF($B55="","",INDEX('All CCC'!R$7:R$968,MATCH(WatchList!$B55,'All CCC'!$B$7:$B$968,0)))</f>
        <v/>
      </c>
      <c r="S55" s="455" t="str">
        <f t="array" ref="S55">IF($B55="","",INDEX('All CCC'!S$7:S$968,MATCH(WatchList!$B55,'All CCC'!$B$7:$B$968,0)))</f>
        <v/>
      </c>
      <c r="T55" s="455" t="str">
        <f t="array" ref="T55">IF($B55="","",INDEX('All CCC'!T$7:T$968,MATCH(WatchList!$B55,'All CCC'!$B$7:$B$968,0)))</f>
        <v/>
      </c>
      <c r="U55" s="455" t="str">
        <f t="array" ref="U55">IF($B55="","",INDEX('All CCC'!U$7:U$968,MATCH(WatchList!$B55,'All CCC'!$B$7:$B$968,0)))</f>
        <v/>
      </c>
      <c r="V55" s="455" t="str">
        <f t="array" ref="V55">IF($B55="","",INDEX('All CCC'!V$7:V$968,MATCH(WatchList!$B55,'All CCC'!$B$7:$B$968,0)))</f>
        <v/>
      </c>
      <c r="W55" s="455" t="str">
        <f t="array" ref="W55">IF($B55="","",INDEX('All CCC'!W$7:W$968,MATCH(WatchList!$B55,'All CCC'!$B$7:$B$968,0)))</f>
        <v/>
      </c>
      <c r="X55" s="455" t="str">
        <f t="array" ref="X55">IF($B55="","",INDEX('All CCC'!X$7:X$968,MATCH(WatchList!$B55,'All CCC'!$B$7:$B$968,0)))</f>
        <v/>
      </c>
      <c r="Y55" s="455" t="str">
        <f t="array" ref="Y55">IF($B55="","",INDEX('All CCC'!Y$7:Y$968,MATCH(WatchList!$B55,'All CCC'!$B$7:$B$968,0)))</f>
        <v/>
      </c>
      <c r="Z55" s="455" t="str">
        <f t="array" ref="Z55">IF($B55="","",INDEX('All CCC'!Z$7:Z$968,MATCH(WatchList!$B55,'All CCC'!$B$7:$B$968,0)))</f>
        <v/>
      </c>
      <c r="AA55" s="455" t="str">
        <f t="array" ref="AA55">IF($B55="","",INDEX('All CCC'!AA$7:AA$968,MATCH(WatchList!$B55,'All CCC'!$B$7:$B$968,0)))</f>
        <v/>
      </c>
      <c r="AB55" s="455" t="str">
        <f t="array" ref="AB55">IF($B55="","",INDEX('All CCC'!AB$7:AB$968,MATCH(WatchList!$B55,'All CCC'!$B$7:$B$968,0)))</f>
        <v/>
      </c>
      <c r="AC55" s="455" t="str">
        <f t="array" ref="AC55">IF($B55="","",INDEX('All CCC'!AC$7:AC$968,MATCH(WatchList!$B55,'All CCC'!$B$7:$B$968,0)))</f>
        <v/>
      </c>
      <c r="AD55" s="455" t="str">
        <f t="array" ref="AD55">IF($B55="","",INDEX('All CCC'!AD$7:AD$968,MATCH(WatchList!$B55,'All CCC'!$B$7:$B$968,0)))</f>
        <v/>
      </c>
      <c r="AE55" s="455" t="str">
        <f t="array" ref="AE55">IF($B55="","",INDEX('All CCC'!AE$7:AE$968,MATCH(WatchList!$B55,'All CCC'!$B$7:$B$968,0)))</f>
        <v/>
      </c>
      <c r="AF55" s="455" t="str">
        <f t="array" ref="AF55">IF($B55="","",INDEX('All CCC'!AF$7:AF$968,MATCH(WatchList!$B55,'All CCC'!$B$7:$B$968,0)))</f>
        <v/>
      </c>
      <c r="AG55" s="455" t="str">
        <f t="array" ref="AG55">IF($B55="","",INDEX('All CCC'!AG$7:AG$968,MATCH(WatchList!$B55,'All CCC'!$B$7:$B$968,0)))</f>
        <v/>
      </c>
      <c r="AH55" s="455" t="str">
        <f t="array" ref="AH55">IF($B55="","",INDEX('All CCC'!AH$7:AH$968,MATCH(WatchList!$B55,'All CCC'!$B$7:$B$968,0)))</f>
        <v/>
      </c>
      <c r="AI55" s="455" t="str">
        <f t="array" ref="AI55">IF($B55="","",INDEX('All CCC'!AI$7:AI$968,MATCH(WatchList!$B55,'All CCC'!$B$7:$B$968,0)))</f>
        <v/>
      </c>
      <c r="AJ55" s="455" t="str">
        <f t="array" ref="AJ55">IF($B55="","",INDEX('All CCC'!AJ$7:AJ$968,MATCH(WatchList!$B55,'All CCC'!$B$7:$B$968,0)))</f>
        <v/>
      </c>
      <c r="AK55" s="455" t="str">
        <f t="array" ref="AK55">IF($B55="","",INDEX('All CCC'!AK$7:AK$968,MATCH(WatchList!$B55,'All CCC'!$B$7:$B$968,0)))</f>
        <v/>
      </c>
      <c r="AL55" s="455" t="str">
        <f t="array" ref="AL55">IF($B55="","",INDEX('All CCC'!AL$7:AL$968,MATCH(WatchList!$B55,'All CCC'!$B$7:$B$968,0)))</f>
        <v/>
      </c>
      <c r="AM55" s="455" t="str">
        <f t="array" ref="AM55">IF($B55="","",INDEX('All CCC'!AM$7:AM$968,MATCH(WatchList!$B55,'All CCC'!$B$7:$B$968,0)))</f>
        <v/>
      </c>
      <c r="AN55" s="455" t="str">
        <f t="array" ref="AN55">IF($B55="","",INDEX('All CCC'!AN$7:AN$968,MATCH(WatchList!$B55,'All CCC'!$B$7:$B$968,0)))</f>
        <v/>
      </c>
      <c r="AO55" s="455" t="str">
        <f t="array" ref="AO55">IF($B55="","",INDEX('All CCC'!AO$7:AO$968,MATCH(WatchList!$B55,'All CCC'!$B$7:$B$968,0)))</f>
        <v/>
      </c>
      <c r="AP55" s="455" t="str">
        <f t="array" ref="AP55">IF($B55="","",INDEX('All CCC'!AP$7:AP$968,MATCH(WatchList!$B55,'All CCC'!$B$7:$B$968,0)))</f>
        <v/>
      </c>
      <c r="AQ55" s="455" t="str">
        <f t="array" ref="AQ55">IF($B55="","",INDEX('All CCC'!AQ$7:AQ$968,MATCH(WatchList!$B55,'All CCC'!$B$7:$B$968,0)))</f>
        <v/>
      </c>
      <c r="AR55" s="455" t="str">
        <f t="array" ref="AR55">IF($B55="","",INDEX('All CCC'!AR$7:AR$968,MATCH(WatchList!$B55,'All CCC'!$B$7:$B$968,0)))</f>
        <v/>
      </c>
      <c r="AS55" s="455" t="str">
        <f t="array" ref="AS55">IF($B55="","",INDEX('All CCC'!AS$7:AS$968,MATCH(WatchList!$B55,'All CCC'!$B$7:$B$968,0)))</f>
        <v/>
      </c>
      <c r="AT55" s="455" t="str">
        <f t="array" ref="AT55">IF($B55="","",INDEX('All CCC'!AT$7:AT$968,MATCH(WatchList!$B55,'All CCC'!$B$7:$B$968,0)))</f>
        <v/>
      </c>
      <c r="AU55" s="455" t="str">
        <f t="array" ref="AU55">IF($B55="","",INDEX('All CCC'!AU$7:AU$968,MATCH(WatchList!$B55,'All CCC'!$B$7:$B$968,0)))</f>
        <v/>
      </c>
      <c r="AV55" s="455" t="str">
        <f t="array" ref="AV55">IF($B55="","",INDEX('All CCC'!AV$7:AV$968,MATCH(WatchList!$B55,'All CCC'!$B$7:$B$968,0)))</f>
        <v/>
      </c>
      <c r="AW55" s="455" t="str">
        <f t="array" ref="AW55">IF($B55="","",INDEX('All CCC'!AW$7:AW$968,MATCH(WatchList!$B55,'All CCC'!$B$7:$B$968,0)))</f>
        <v/>
      </c>
      <c r="AX55" s="455" t="str">
        <f t="array" ref="AX55">IF($B55="","",INDEX('All CCC'!AX$7:AX$968,MATCH(WatchList!$B55,'All CCC'!$B$7:$B$968,0)))</f>
        <v/>
      </c>
      <c r="AY55" s="455" t="str">
        <f t="array" ref="AY55">IF($B55="","",INDEX('All CCC'!AY$7:AY$968,MATCH(WatchList!$B55,'All CCC'!$B$7:$B$968,0)))</f>
        <v/>
      </c>
      <c r="AZ55" s="455" t="str">
        <f t="array" ref="AZ55">IF($B55="","",INDEX('All CCC'!AZ$7:AZ$968,MATCH(WatchList!$B55,'All CCC'!$B$7:$B$968,0)))</f>
        <v/>
      </c>
      <c r="BA55" s="455" t="str">
        <f t="array" ref="BA55">IF($B55="","",INDEX('All CCC'!BA$7:BA$968,MATCH(WatchList!$B55,'All CCC'!$B$7:$B$968,0)))</f>
        <v/>
      </c>
      <c r="BB55" s="455" t="str">
        <f t="array" ref="BB55">IF($B55="","",INDEX('All CCC'!BB$7:BB$968,MATCH(WatchList!$B55,'All CCC'!$B$7:$B$968,0)))</f>
        <v/>
      </c>
      <c r="BC55" s="455" t="str">
        <f t="array" ref="BC55">IF($B55="","",INDEX('All CCC'!BC$7:BC$968,MATCH(WatchList!$B55,'All CCC'!$B$7:$B$968,0)))</f>
        <v/>
      </c>
      <c r="BD55" s="455" t="str">
        <f t="array" ref="BD55">IF($B55="","",INDEX('All CCC'!BD$7:BD$968,MATCH(WatchList!$B55,'All CCC'!$B$7:$B$968,0)))</f>
        <v/>
      </c>
      <c r="BE55" s="455" t="str">
        <f t="array" ref="BE55">IF($B55="","",INDEX('All CCC'!BE$7:BE$968,MATCH(WatchList!$B55,'All CCC'!$B$7:$B$968,0)))</f>
        <v/>
      </c>
      <c r="BF55" s="455" t="str">
        <f t="array" ref="BF55">IF($B55="","",INDEX('All CCC'!BF$7:BF$968,MATCH(WatchList!$B55,'All CCC'!$B$7:$B$968,0)))</f>
        <v/>
      </c>
      <c r="BG55" s="455" t="str">
        <f t="array" ref="BG55">IF($B55="","",INDEX('All CCC'!BG$7:BG$968,MATCH(WatchList!$B55,'All CCC'!$B$7:$B$968,0)))</f>
        <v/>
      </c>
    </row>
    <row r="56" ht="12.75" customHeight="1">
      <c r="A56" s="470" t="s">
        <v>2166</v>
      </c>
      <c r="P56" s="24"/>
      <c r="Q56" s="24"/>
      <c r="AO56" s="425"/>
      <c r="AP56" s="425"/>
      <c r="AQ56" s="425"/>
      <c r="AR56" s="212"/>
      <c r="AS56" s="212"/>
      <c r="AT56" s="212"/>
      <c r="AU56" s="212"/>
      <c r="AV56" s="212"/>
      <c r="AW56" s="212"/>
      <c r="AX56" s="212"/>
    </row>
    <row r="57" ht="12.75" customHeight="1">
      <c r="P57" s="24"/>
      <c r="Q57" s="24"/>
      <c r="AO57" s="425"/>
      <c r="AP57" s="425"/>
      <c r="AQ57" s="425"/>
      <c r="AR57" s="212"/>
      <c r="AS57" s="212"/>
      <c r="AT57" s="212"/>
      <c r="AU57" s="212"/>
      <c r="AV57" s="212"/>
      <c r="AW57" s="212"/>
      <c r="AX57" s="212"/>
    </row>
    <row r="58" ht="12.75" customHeight="1">
      <c r="P58" s="24"/>
      <c r="Q58" s="24"/>
      <c r="AO58" s="425"/>
      <c r="AP58" s="425"/>
      <c r="AQ58" s="425"/>
      <c r="AR58" s="212"/>
      <c r="AS58" s="212"/>
      <c r="AT58" s="212"/>
      <c r="AU58" s="212"/>
      <c r="AV58" s="212"/>
      <c r="AW58" s="212"/>
      <c r="AX58" s="212"/>
    </row>
    <row r="59" ht="12.75" customHeight="1">
      <c r="P59" s="24"/>
      <c r="Q59" s="24"/>
      <c r="AO59" s="425"/>
      <c r="AP59" s="425"/>
      <c r="AQ59" s="425"/>
      <c r="AR59" s="212"/>
      <c r="AS59" s="212"/>
      <c r="AT59" s="212"/>
      <c r="AU59" s="212"/>
      <c r="AV59" s="212"/>
      <c r="AW59" s="212"/>
      <c r="AX59" s="212"/>
    </row>
    <row r="60" ht="12.75" customHeight="1">
      <c r="P60" s="24"/>
      <c r="Q60" s="24"/>
      <c r="AO60" s="425"/>
      <c r="AP60" s="425"/>
      <c r="AQ60" s="425"/>
      <c r="AR60" s="212"/>
      <c r="AS60" s="212"/>
      <c r="AT60" s="212"/>
      <c r="AU60" s="212"/>
      <c r="AV60" s="212"/>
      <c r="AW60" s="212"/>
      <c r="AX60" s="212"/>
    </row>
    <row r="61" ht="12.75" customHeight="1">
      <c r="P61" s="24"/>
      <c r="Q61" s="24"/>
      <c r="AO61" s="425"/>
      <c r="AP61" s="425"/>
      <c r="AQ61" s="425"/>
      <c r="AR61" s="212"/>
      <c r="AS61" s="212"/>
      <c r="AT61" s="212"/>
      <c r="AU61" s="212"/>
      <c r="AV61" s="212"/>
      <c r="AW61" s="212"/>
      <c r="AX61" s="212"/>
    </row>
    <row r="62" ht="12.75" customHeight="1">
      <c r="P62" s="24"/>
      <c r="Q62" s="24"/>
      <c r="AO62" s="425"/>
      <c r="AP62" s="425"/>
      <c r="AQ62" s="425"/>
      <c r="AR62" s="212"/>
      <c r="AS62" s="212"/>
      <c r="AT62" s="212"/>
      <c r="AU62" s="212"/>
      <c r="AV62" s="212"/>
      <c r="AW62" s="212"/>
      <c r="AX62" s="212"/>
    </row>
    <row r="63" ht="12.75" customHeight="1">
      <c r="P63" s="24"/>
      <c r="Q63" s="24"/>
      <c r="AO63" s="425"/>
      <c r="AP63" s="425"/>
      <c r="AQ63" s="425"/>
      <c r="AR63" s="212"/>
      <c r="AS63" s="212"/>
      <c r="AT63" s="212"/>
      <c r="AU63" s="212"/>
      <c r="AV63" s="212"/>
      <c r="AW63" s="212"/>
      <c r="AX63" s="212"/>
    </row>
    <row r="64" ht="12.75" customHeight="1">
      <c r="P64" s="24"/>
      <c r="Q64" s="24"/>
      <c r="AO64" s="425"/>
      <c r="AP64" s="425"/>
      <c r="AQ64" s="425"/>
      <c r="AR64" s="212"/>
      <c r="AS64" s="212"/>
      <c r="AT64" s="212"/>
      <c r="AU64" s="212"/>
      <c r="AV64" s="212"/>
      <c r="AW64" s="212"/>
      <c r="AX64" s="212"/>
    </row>
    <row r="65" ht="12.75" customHeight="1">
      <c r="P65" s="24"/>
      <c r="Q65" s="24"/>
      <c r="AO65" s="425"/>
      <c r="AP65" s="425"/>
      <c r="AQ65" s="425"/>
      <c r="AR65" s="212"/>
      <c r="AS65" s="212"/>
      <c r="AT65" s="212"/>
      <c r="AU65" s="212"/>
      <c r="AV65" s="212"/>
      <c r="AW65" s="212"/>
      <c r="AX65" s="212"/>
    </row>
    <row r="66" ht="12.75" customHeight="1">
      <c r="P66" s="24"/>
      <c r="Q66" s="24"/>
      <c r="AO66" s="425"/>
      <c r="AP66" s="425"/>
      <c r="AQ66" s="425"/>
      <c r="AR66" s="212"/>
      <c r="AS66" s="212"/>
      <c r="AT66" s="212"/>
      <c r="AU66" s="212"/>
      <c r="AV66" s="212"/>
      <c r="AW66" s="212"/>
      <c r="AX66" s="212"/>
    </row>
    <row r="67" ht="12.75" customHeight="1">
      <c r="P67" s="24"/>
      <c r="Q67" s="24"/>
      <c r="AO67" s="425"/>
      <c r="AP67" s="425"/>
      <c r="AQ67" s="425"/>
      <c r="AR67" s="212"/>
      <c r="AS67" s="212"/>
      <c r="AT67" s="212"/>
      <c r="AU67" s="212"/>
      <c r="AV67" s="212"/>
      <c r="AW67" s="212"/>
      <c r="AX67" s="212"/>
    </row>
    <row r="68" ht="12.75" customHeight="1">
      <c r="P68" s="24"/>
      <c r="Q68" s="24"/>
      <c r="AO68" s="425"/>
      <c r="AP68" s="425"/>
      <c r="AQ68" s="425"/>
      <c r="AR68" s="212"/>
      <c r="AS68" s="212"/>
      <c r="AT68" s="212"/>
      <c r="AU68" s="212"/>
      <c r="AV68" s="212"/>
      <c r="AW68" s="212"/>
      <c r="AX68" s="212"/>
    </row>
    <row r="69" ht="12.75" customHeight="1">
      <c r="P69" s="24"/>
      <c r="Q69" s="24"/>
      <c r="AO69" s="425"/>
      <c r="AP69" s="425"/>
      <c r="AQ69" s="425"/>
      <c r="AR69" s="212"/>
      <c r="AS69" s="212"/>
      <c r="AT69" s="212"/>
      <c r="AU69" s="212"/>
      <c r="AV69" s="212"/>
      <c r="AW69" s="212"/>
      <c r="AX69" s="212"/>
    </row>
    <row r="70" ht="12.75" customHeight="1">
      <c r="P70" s="24"/>
      <c r="Q70" s="24"/>
      <c r="AO70" s="425"/>
      <c r="AP70" s="425"/>
      <c r="AQ70" s="425"/>
      <c r="AR70" s="212"/>
      <c r="AS70" s="212"/>
      <c r="AT70" s="212"/>
      <c r="AU70" s="212"/>
      <c r="AV70" s="212"/>
      <c r="AW70" s="212"/>
      <c r="AX70" s="212"/>
    </row>
    <row r="71" ht="12.75" customHeight="1">
      <c r="P71" s="24"/>
      <c r="Q71" s="24"/>
      <c r="AO71" s="425"/>
      <c r="AP71" s="425"/>
      <c r="AQ71" s="425"/>
      <c r="AR71" s="212"/>
      <c r="AS71" s="212"/>
      <c r="AT71" s="212"/>
      <c r="AU71" s="212"/>
      <c r="AV71" s="212"/>
      <c r="AW71" s="212"/>
      <c r="AX71" s="212"/>
    </row>
    <row r="72" ht="12.75" customHeight="1">
      <c r="P72" s="24"/>
      <c r="Q72" s="24"/>
      <c r="AO72" s="425"/>
      <c r="AP72" s="425"/>
      <c r="AQ72" s="425"/>
      <c r="AR72" s="212"/>
      <c r="AS72" s="212"/>
      <c r="AT72" s="212"/>
      <c r="AU72" s="212"/>
      <c r="AV72" s="212"/>
      <c r="AW72" s="212"/>
      <c r="AX72" s="212"/>
    </row>
    <row r="73" ht="12.75" customHeight="1">
      <c r="P73" s="24"/>
      <c r="Q73" s="24"/>
      <c r="AO73" s="425"/>
      <c r="AP73" s="425"/>
      <c r="AQ73" s="425"/>
      <c r="AR73" s="212"/>
      <c r="AS73" s="212"/>
      <c r="AT73" s="212"/>
      <c r="AU73" s="212"/>
      <c r="AV73" s="212"/>
      <c r="AW73" s="212"/>
      <c r="AX73" s="212"/>
    </row>
    <row r="74" ht="12.75" customHeight="1">
      <c r="P74" s="24"/>
      <c r="Q74" s="24"/>
      <c r="AO74" s="425"/>
      <c r="AP74" s="425"/>
      <c r="AQ74" s="425"/>
      <c r="AR74" s="212"/>
      <c r="AS74" s="212"/>
      <c r="AT74" s="212"/>
      <c r="AU74" s="212"/>
      <c r="AV74" s="212"/>
      <c r="AW74" s="212"/>
      <c r="AX74" s="212"/>
    </row>
    <row r="75" ht="12.75" customHeight="1">
      <c r="P75" s="24"/>
      <c r="Q75" s="24"/>
      <c r="AO75" s="425"/>
      <c r="AP75" s="425"/>
      <c r="AQ75" s="425"/>
      <c r="AR75" s="212"/>
      <c r="AS75" s="212"/>
      <c r="AT75" s="212"/>
      <c r="AU75" s="212"/>
      <c r="AV75" s="212"/>
      <c r="AW75" s="212"/>
      <c r="AX75" s="212"/>
    </row>
    <row r="76" ht="12.75" customHeight="1">
      <c r="P76" s="24"/>
      <c r="Q76" s="24"/>
      <c r="AO76" s="425"/>
      <c r="AP76" s="425"/>
      <c r="AQ76" s="425"/>
      <c r="AR76" s="212"/>
      <c r="AS76" s="212"/>
      <c r="AT76" s="212"/>
      <c r="AU76" s="212"/>
      <c r="AV76" s="212"/>
      <c r="AW76" s="212"/>
      <c r="AX76" s="212"/>
    </row>
    <row r="77" ht="12.75" customHeight="1">
      <c r="P77" s="24"/>
      <c r="Q77" s="24"/>
      <c r="AO77" s="425"/>
      <c r="AP77" s="425"/>
      <c r="AQ77" s="425"/>
      <c r="AR77" s="212"/>
      <c r="AS77" s="212"/>
      <c r="AT77" s="212"/>
      <c r="AU77" s="212"/>
      <c r="AV77" s="212"/>
      <c r="AW77" s="212"/>
      <c r="AX77" s="212"/>
    </row>
    <row r="78" ht="12.75" customHeight="1">
      <c r="P78" s="24"/>
      <c r="Q78" s="24"/>
      <c r="AO78" s="425"/>
      <c r="AP78" s="425"/>
      <c r="AQ78" s="425"/>
      <c r="AR78" s="212"/>
      <c r="AS78" s="212"/>
      <c r="AT78" s="212"/>
      <c r="AU78" s="212"/>
      <c r="AV78" s="212"/>
      <c r="AW78" s="212"/>
      <c r="AX78" s="212"/>
    </row>
    <row r="79" ht="12.75" customHeight="1">
      <c r="P79" s="24"/>
      <c r="Q79" s="24"/>
      <c r="AO79" s="425"/>
      <c r="AP79" s="425"/>
      <c r="AQ79" s="425"/>
      <c r="AR79" s="212"/>
      <c r="AS79" s="212"/>
      <c r="AT79" s="212"/>
      <c r="AU79" s="212"/>
      <c r="AV79" s="212"/>
      <c r="AW79" s="212"/>
      <c r="AX79" s="212"/>
    </row>
    <row r="80" ht="12.75" customHeight="1">
      <c r="P80" s="24"/>
      <c r="Q80" s="24"/>
      <c r="AO80" s="425"/>
      <c r="AP80" s="425"/>
      <c r="AQ80" s="425"/>
      <c r="AR80" s="212"/>
      <c r="AS80" s="212"/>
      <c r="AT80" s="212"/>
      <c r="AU80" s="212"/>
      <c r="AV80" s="212"/>
      <c r="AW80" s="212"/>
      <c r="AX80" s="212"/>
    </row>
    <row r="81" ht="12.75" customHeight="1">
      <c r="P81" s="24"/>
      <c r="Q81" s="24"/>
      <c r="AO81" s="425"/>
      <c r="AP81" s="425"/>
      <c r="AQ81" s="425"/>
      <c r="AR81" s="212"/>
      <c r="AS81" s="212"/>
      <c r="AT81" s="212"/>
      <c r="AU81" s="212"/>
      <c r="AV81" s="212"/>
      <c r="AW81" s="212"/>
      <c r="AX81" s="212"/>
    </row>
    <row r="82" ht="12.75" customHeight="1">
      <c r="P82" s="24"/>
      <c r="Q82" s="24"/>
      <c r="AO82" s="425"/>
      <c r="AP82" s="425"/>
      <c r="AQ82" s="425"/>
      <c r="AR82" s="212"/>
      <c r="AS82" s="212"/>
      <c r="AT82" s="212"/>
      <c r="AU82" s="212"/>
      <c r="AV82" s="212"/>
      <c r="AW82" s="212"/>
      <c r="AX82" s="212"/>
    </row>
    <row r="83" ht="12.75" customHeight="1">
      <c r="P83" s="24"/>
      <c r="Q83" s="24"/>
      <c r="AO83" s="425"/>
      <c r="AP83" s="425"/>
      <c r="AQ83" s="425"/>
      <c r="AR83" s="212"/>
      <c r="AS83" s="212"/>
      <c r="AT83" s="212"/>
      <c r="AU83" s="212"/>
      <c r="AV83" s="212"/>
      <c r="AW83" s="212"/>
      <c r="AX83" s="212"/>
    </row>
    <row r="84" ht="12.75" customHeight="1">
      <c r="P84" s="24"/>
      <c r="Q84" s="24"/>
      <c r="AO84" s="425"/>
      <c r="AP84" s="425"/>
      <c r="AQ84" s="425"/>
      <c r="AR84" s="212"/>
      <c r="AS84" s="212"/>
      <c r="AT84" s="212"/>
      <c r="AU84" s="212"/>
      <c r="AV84" s="212"/>
      <c r="AW84" s="212"/>
      <c r="AX84" s="212"/>
    </row>
    <row r="85" ht="12.75" customHeight="1">
      <c r="P85" s="24"/>
      <c r="Q85" s="24"/>
      <c r="AO85" s="425"/>
      <c r="AP85" s="425"/>
      <c r="AQ85" s="425"/>
      <c r="AR85" s="212"/>
      <c r="AS85" s="212"/>
      <c r="AT85" s="212"/>
      <c r="AU85" s="212"/>
      <c r="AV85" s="212"/>
      <c r="AW85" s="212"/>
      <c r="AX85" s="212"/>
    </row>
    <row r="86" ht="12.75" customHeight="1">
      <c r="P86" s="24"/>
      <c r="Q86" s="24"/>
      <c r="AO86" s="425"/>
      <c r="AP86" s="425"/>
      <c r="AQ86" s="425"/>
      <c r="AR86" s="212"/>
      <c r="AS86" s="212"/>
      <c r="AT86" s="212"/>
      <c r="AU86" s="212"/>
      <c r="AV86" s="212"/>
      <c r="AW86" s="212"/>
      <c r="AX86" s="212"/>
    </row>
    <row r="87" ht="12.75" customHeight="1">
      <c r="P87" s="24"/>
      <c r="Q87" s="24"/>
      <c r="AO87" s="425"/>
      <c r="AP87" s="425"/>
      <c r="AQ87" s="425"/>
      <c r="AR87" s="212"/>
      <c r="AS87" s="212"/>
      <c r="AT87" s="212"/>
      <c r="AU87" s="212"/>
      <c r="AV87" s="212"/>
      <c r="AW87" s="212"/>
      <c r="AX87" s="212"/>
    </row>
    <row r="88" ht="12.75" customHeight="1">
      <c r="P88" s="24"/>
      <c r="Q88" s="24"/>
      <c r="AO88" s="425"/>
      <c r="AP88" s="425"/>
      <c r="AQ88" s="425"/>
      <c r="AR88" s="212"/>
      <c r="AS88" s="212"/>
      <c r="AT88" s="212"/>
      <c r="AU88" s="212"/>
      <c r="AV88" s="212"/>
      <c r="AW88" s="212"/>
      <c r="AX88" s="212"/>
    </row>
    <row r="89" ht="12.75" customHeight="1">
      <c r="P89" s="24"/>
      <c r="Q89" s="24"/>
      <c r="AO89" s="425"/>
      <c r="AP89" s="425"/>
      <c r="AQ89" s="425"/>
      <c r="AR89" s="212"/>
      <c r="AS89" s="212"/>
      <c r="AT89" s="212"/>
      <c r="AU89" s="212"/>
      <c r="AV89" s="212"/>
      <c r="AW89" s="212"/>
      <c r="AX89" s="212"/>
    </row>
    <row r="90" ht="12.75" customHeight="1">
      <c r="P90" s="24"/>
      <c r="Q90" s="24"/>
      <c r="AO90" s="425"/>
      <c r="AP90" s="425"/>
      <c r="AQ90" s="425"/>
      <c r="AR90" s="212"/>
      <c r="AS90" s="212"/>
      <c r="AT90" s="212"/>
      <c r="AU90" s="212"/>
      <c r="AV90" s="212"/>
      <c r="AW90" s="212"/>
      <c r="AX90" s="212"/>
    </row>
    <row r="91" ht="12.75" customHeight="1">
      <c r="P91" s="24"/>
      <c r="Q91" s="24"/>
      <c r="AO91" s="425"/>
      <c r="AP91" s="425"/>
      <c r="AQ91" s="425"/>
      <c r="AR91" s="212"/>
      <c r="AS91" s="212"/>
      <c r="AT91" s="212"/>
      <c r="AU91" s="212"/>
      <c r="AV91" s="212"/>
      <c r="AW91" s="212"/>
      <c r="AX91" s="212"/>
    </row>
    <row r="92" ht="12.75" customHeight="1">
      <c r="P92" s="24"/>
      <c r="Q92" s="24"/>
      <c r="AO92" s="425"/>
      <c r="AP92" s="425"/>
      <c r="AQ92" s="425"/>
      <c r="AR92" s="212"/>
      <c r="AS92" s="212"/>
      <c r="AT92" s="212"/>
      <c r="AU92" s="212"/>
      <c r="AV92" s="212"/>
      <c r="AW92" s="212"/>
      <c r="AX92" s="212"/>
    </row>
    <row r="93" ht="12.75" customHeight="1">
      <c r="P93" s="24"/>
      <c r="Q93" s="24"/>
      <c r="AO93" s="425"/>
      <c r="AP93" s="425"/>
      <c r="AQ93" s="425"/>
      <c r="AR93" s="212"/>
      <c r="AS93" s="212"/>
      <c r="AT93" s="212"/>
      <c r="AU93" s="212"/>
      <c r="AV93" s="212"/>
      <c r="AW93" s="212"/>
      <c r="AX93" s="212"/>
    </row>
    <row r="94" ht="12.75" customHeight="1">
      <c r="P94" s="24"/>
      <c r="Q94" s="24"/>
      <c r="AO94" s="425"/>
      <c r="AP94" s="425"/>
      <c r="AQ94" s="425"/>
      <c r="AR94" s="212"/>
      <c r="AS94" s="212"/>
      <c r="AT94" s="212"/>
      <c r="AU94" s="212"/>
      <c r="AV94" s="212"/>
      <c r="AW94" s="212"/>
      <c r="AX94" s="212"/>
    </row>
    <row r="95" ht="12.75" customHeight="1">
      <c r="P95" s="24"/>
      <c r="Q95" s="24"/>
      <c r="AO95" s="425"/>
      <c r="AP95" s="425"/>
      <c r="AQ95" s="425"/>
      <c r="AR95" s="212"/>
      <c r="AS95" s="212"/>
      <c r="AT95" s="212"/>
      <c r="AU95" s="212"/>
      <c r="AV95" s="212"/>
      <c r="AW95" s="212"/>
      <c r="AX95" s="212"/>
    </row>
    <row r="96" ht="12.75" customHeight="1">
      <c r="P96" s="24"/>
      <c r="Q96" s="24"/>
      <c r="AO96" s="425"/>
      <c r="AP96" s="425"/>
      <c r="AQ96" s="425"/>
      <c r="AR96" s="212"/>
      <c r="AS96" s="212"/>
      <c r="AT96" s="212"/>
      <c r="AU96" s="212"/>
      <c r="AV96" s="212"/>
      <c r="AW96" s="212"/>
      <c r="AX96" s="212"/>
    </row>
    <row r="97" ht="12.75" customHeight="1">
      <c r="P97" s="24"/>
      <c r="Q97" s="24"/>
      <c r="AO97" s="425"/>
      <c r="AP97" s="425"/>
      <c r="AQ97" s="425"/>
      <c r="AR97" s="212"/>
      <c r="AS97" s="212"/>
      <c r="AT97" s="212"/>
      <c r="AU97" s="212"/>
      <c r="AV97" s="212"/>
      <c r="AW97" s="212"/>
      <c r="AX97" s="212"/>
    </row>
    <row r="98" ht="12.75" customHeight="1">
      <c r="P98" s="24"/>
      <c r="Q98" s="24"/>
      <c r="AO98" s="425"/>
      <c r="AP98" s="425"/>
      <c r="AQ98" s="425"/>
      <c r="AR98" s="212"/>
      <c r="AS98" s="212"/>
      <c r="AT98" s="212"/>
      <c r="AU98" s="212"/>
      <c r="AV98" s="212"/>
      <c r="AW98" s="212"/>
      <c r="AX98" s="212"/>
    </row>
    <row r="99" ht="12.75" customHeight="1">
      <c r="P99" s="24"/>
      <c r="Q99" s="24"/>
      <c r="AO99" s="425"/>
      <c r="AP99" s="425"/>
      <c r="AQ99" s="425"/>
      <c r="AR99" s="212"/>
      <c r="AS99" s="212"/>
      <c r="AT99" s="212"/>
      <c r="AU99" s="212"/>
      <c r="AV99" s="212"/>
      <c r="AW99" s="212"/>
      <c r="AX99" s="212"/>
    </row>
    <row r="100" ht="12.75" customHeight="1">
      <c r="P100" s="24"/>
      <c r="Q100" s="24"/>
      <c r="AO100" s="425"/>
      <c r="AP100" s="425"/>
      <c r="AQ100" s="425"/>
      <c r="AR100" s="212"/>
      <c r="AS100" s="212"/>
      <c r="AT100" s="212"/>
      <c r="AU100" s="212"/>
      <c r="AV100" s="212"/>
      <c r="AW100" s="212"/>
      <c r="AX100" s="212"/>
    </row>
    <row r="101" ht="12.75" customHeight="1">
      <c r="P101" s="24"/>
      <c r="Q101" s="24"/>
      <c r="AO101" s="425"/>
      <c r="AP101" s="425"/>
      <c r="AQ101" s="425"/>
      <c r="AR101" s="212"/>
      <c r="AS101" s="212"/>
      <c r="AT101" s="212"/>
      <c r="AU101" s="212"/>
      <c r="AV101" s="212"/>
      <c r="AW101" s="212"/>
      <c r="AX101" s="212"/>
    </row>
    <row r="102" ht="12.75" customHeight="1">
      <c r="P102" s="24"/>
      <c r="Q102" s="24"/>
      <c r="AO102" s="425"/>
      <c r="AP102" s="425"/>
      <c r="AQ102" s="425"/>
      <c r="AR102" s="212"/>
      <c r="AS102" s="212"/>
      <c r="AT102" s="212"/>
      <c r="AU102" s="212"/>
      <c r="AV102" s="212"/>
      <c r="AW102" s="212"/>
      <c r="AX102" s="212"/>
    </row>
    <row r="103" ht="12.75" customHeight="1">
      <c r="P103" s="24"/>
      <c r="Q103" s="24"/>
      <c r="AO103" s="425"/>
      <c r="AP103" s="425"/>
      <c r="AQ103" s="425"/>
      <c r="AR103" s="212"/>
      <c r="AS103" s="212"/>
      <c r="AT103" s="212"/>
      <c r="AU103" s="212"/>
      <c r="AV103" s="212"/>
      <c r="AW103" s="212"/>
      <c r="AX103" s="212"/>
    </row>
    <row r="104" ht="12.75" customHeight="1">
      <c r="P104" s="24"/>
      <c r="Q104" s="24"/>
      <c r="AO104" s="425"/>
      <c r="AP104" s="425"/>
      <c r="AQ104" s="425"/>
      <c r="AR104" s="212"/>
      <c r="AS104" s="212"/>
      <c r="AT104" s="212"/>
      <c r="AU104" s="212"/>
      <c r="AV104" s="212"/>
      <c r="AW104" s="212"/>
      <c r="AX104" s="212"/>
    </row>
    <row r="105" ht="12.75" customHeight="1">
      <c r="P105" s="24"/>
      <c r="Q105" s="24"/>
      <c r="AO105" s="425"/>
      <c r="AP105" s="425"/>
      <c r="AQ105" s="425"/>
      <c r="AR105" s="212"/>
      <c r="AS105" s="212"/>
      <c r="AT105" s="212"/>
      <c r="AU105" s="212"/>
      <c r="AV105" s="212"/>
      <c r="AW105" s="212"/>
      <c r="AX105" s="212"/>
    </row>
    <row r="106" ht="12.75" customHeight="1">
      <c r="P106" s="24"/>
      <c r="Q106" s="24"/>
      <c r="AO106" s="425"/>
      <c r="AP106" s="425"/>
      <c r="AQ106" s="425"/>
      <c r="AR106" s="212"/>
      <c r="AS106" s="212"/>
      <c r="AT106" s="212"/>
      <c r="AU106" s="212"/>
      <c r="AV106" s="212"/>
      <c r="AW106" s="212"/>
      <c r="AX106" s="212"/>
    </row>
    <row r="107" ht="12.75" customHeight="1">
      <c r="P107" s="24"/>
      <c r="Q107" s="24"/>
      <c r="AO107" s="425"/>
      <c r="AP107" s="425"/>
      <c r="AQ107" s="425"/>
      <c r="AR107" s="212"/>
      <c r="AS107" s="212"/>
      <c r="AT107" s="212"/>
      <c r="AU107" s="212"/>
      <c r="AV107" s="212"/>
      <c r="AW107" s="212"/>
      <c r="AX107" s="212"/>
    </row>
    <row r="108" ht="12.75" customHeight="1">
      <c r="P108" s="24"/>
      <c r="Q108" s="24"/>
      <c r="AO108" s="425"/>
      <c r="AP108" s="425"/>
      <c r="AQ108" s="425"/>
      <c r="AR108" s="212"/>
      <c r="AS108" s="212"/>
      <c r="AT108" s="212"/>
      <c r="AU108" s="212"/>
      <c r="AV108" s="212"/>
      <c r="AW108" s="212"/>
      <c r="AX108" s="212"/>
    </row>
    <row r="109" ht="12.75" customHeight="1">
      <c r="P109" s="24"/>
      <c r="Q109" s="24"/>
      <c r="AO109" s="425"/>
      <c r="AP109" s="425"/>
      <c r="AQ109" s="425"/>
      <c r="AR109" s="212"/>
      <c r="AS109" s="212"/>
      <c r="AT109" s="212"/>
      <c r="AU109" s="212"/>
      <c r="AV109" s="212"/>
      <c r="AW109" s="212"/>
      <c r="AX109" s="212"/>
    </row>
    <row r="110" ht="12.75" customHeight="1">
      <c r="P110" s="24"/>
      <c r="Q110" s="24"/>
      <c r="AO110" s="425"/>
      <c r="AP110" s="425"/>
      <c r="AQ110" s="425"/>
      <c r="AR110" s="212"/>
      <c r="AS110" s="212"/>
      <c r="AT110" s="212"/>
      <c r="AU110" s="212"/>
      <c r="AV110" s="212"/>
      <c r="AW110" s="212"/>
      <c r="AX110" s="212"/>
    </row>
    <row r="111" ht="12.75" customHeight="1">
      <c r="P111" s="24"/>
      <c r="Q111" s="24"/>
      <c r="AO111" s="425"/>
      <c r="AP111" s="425"/>
      <c r="AQ111" s="425"/>
      <c r="AR111" s="212"/>
      <c r="AS111" s="212"/>
      <c r="AT111" s="212"/>
      <c r="AU111" s="212"/>
      <c r="AV111" s="212"/>
      <c r="AW111" s="212"/>
      <c r="AX111" s="212"/>
    </row>
    <row r="112" ht="12.75" customHeight="1">
      <c r="P112" s="24"/>
      <c r="Q112" s="24"/>
      <c r="AO112" s="425"/>
      <c r="AP112" s="425"/>
      <c r="AQ112" s="425"/>
      <c r="AR112" s="212"/>
      <c r="AS112" s="212"/>
      <c r="AT112" s="212"/>
      <c r="AU112" s="212"/>
      <c r="AV112" s="212"/>
      <c r="AW112" s="212"/>
      <c r="AX112" s="212"/>
    </row>
    <row r="113" ht="12.75" customHeight="1">
      <c r="P113" s="24"/>
      <c r="Q113" s="24"/>
      <c r="AO113" s="425"/>
      <c r="AP113" s="425"/>
      <c r="AQ113" s="425"/>
      <c r="AR113" s="212"/>
      <c r="AS113" s="212"/>
      <c r="AT113" s="212"/>
      <c r="AU113" s="212"/>
      <c r="AV113" s="212"/>
      <c r="AW113" s="212"/>
      <c r="AX113" s="212"/>
    </row>
    <row r="114" ht="12.75" customHeight="1">
      <c r="P114" s="24"/>
      <c r="Q114" s="24"/>
      <c r="AO114" s="425"/>
      <c r="AP114" s="425"/>
      <c r="AQ114" s="425"/>
      <c r="AR114" s="212"/>
      <c r="AS114" s="212"/>
      <c r="AT114" s="212"/>
      <c r="AU114" s="212"/>
      <c r="AV114" s="212"/>
      <c r="AW114" s="212"/>
      <c r="AX114" s="212"/>
    </row>
    <row r="115" ht="12.75" customHeight="1">
      <c r="P115" s="24"/>
      <c r="Q115" s="24"/>
      <c r="AO115" s="425"/>
      <c r="AP115" s="425"/>
      <c r="AQ115" s="425"/>
      <c r="AR115" s="212"/>
      <c r="AS115" s="212"/>
      <c r="AT115" s="212"/>
      <c r="AU115" s="212"/>
      <c r="AV115" s="212"/>
      <c r="AW115" s="212"/>
      <c r="AX115" s="212"/>
    </row>
    <row r="116" ht="12.75" customHeight="1">
      <c r="P116" s="24"/>
      <c r="Q116" s="24"/>
      <c r="AO116" s="425"/>
      <c r="AP116" s="425"/>
      <c r="AQ116" s="425"/>
      <c r="AR116" s="212"/>
      <c r="AS116" s="212"/>
      <c r="AT116" s="212"/>
      <c r="AU116" s="212"/>
      <c r="AV116" s="212"/>
      <c r="AW116" s="212"/>
      <c r="AX116" s="212"/>
    </row>
    <row r="117" ht="12.75" customHeight="1">
      <c r="P117" s="24"/>
      <c r="Q117" s="24"/>
      <c r="AO117" s="425"/>
      <c r="AP117" s="425"/>
      <c r="AQ117" s="425"/>
      <c r="AR117" s="212"/>
      <c r="AS117" s="212"/>
      <c r="AT117" s="212"/>
      <c r="AU117" s="212"/>
      <c r="AV117" s="212"/>
      <c r="AW117" s="212"/>
      <c r="AX117" s="212"/>
    </row>
    <row r="118" ht="12.75" customHeight="1">
      <c r="P118" s="24"/>
      <c r="Q118" s="24"/>
      <c r="AO118" s="425"/>
      <c r="AP118" s="425"/>
      <c r="AQ118" s="425"/>
      <c r="AR118" s="212"/>
      <c r="AS118" s="212"/>
      <c r="AT118" s="212"/>
      <c r="AU118" s="212"/>
      <c r="AV118" s="212"/>
      <c r="AW118" s="212"/>
      <c r="AX118" s="212"/>
    </row>
    <row r="119" ht="12.75" customHeight="1">
      <c r="P119" s="24"/>
      <c r="Q119" s="24"/>
      <c r="AO119" s="425"/>
      <c r="AP119" s="425"/>
      <c r="AQ119" s="425"/>
      <c r="AR119" s="212"/>
      <c r="AS119" s="212"/>
      <c r="AT119" s="212"/>
      <c r="AU119" s="212"/>
      <c r="AV119" s="212"/>
      <c r="AW119" s="212"/>
      <c r="AX119" s="212"/>
    </row>
    <row r="120" ht="12.75" customHeight="1">
      <c r="P120" s="24"/>
      <c r="Q120" s="24"/>
      <c r="AO120" s="425"/>
      <c r="AP120" s="425"/>
      <c r="AQ120" s="425"/>
      <c r="AR120" s="212"/>
      <c r="AS120" s="212"/>
      <c r="AT120" s="212"/>
      <c r="AU120" s="212"/>
      <c r="AV120" s="212"/>
      <c r="AW120" s="212"/>
      <c r="AX120" s="212"/>
    </row>
    <row r="121" ht="12.75" customHeight="1">
      <c r="P121" s="24"/>
      <c r="Q121" s="24"/>
      <c r="AO121" s="425"/>
      <c r="AP121" s="425"/>
      <c r="AQ121" s="425"/>
      <c r="AR121" s="212"/>
      <c r="AS121" s="212"/>
      <c r="AT121" s="212"/>
      <c r="AU121" s="212"/>
      <c r="AV121" s="212"/>
      <c r="AW121" s="212"/>
      <c r="AX121" s="212"/>
    </row>
    <row r="122" ht="12.75" customHeight="1">
      <c r="P122" s="24"/>
      <c r="Q122" s="24"/>
      <c r="AO122" s="425"/>
      <c r="AP122" s="425"/>
      <c r="AQ122" s="425"/>
      <c r="AR122" s="212"/>
      <c r="AS122" s="212"/>
      <c r="AT122" s="212"/>
      <c r="AU122" s="212"/>
      <c r="AV122" s="212"/>
      <c r="AW122" s="212"/>
      <c r="AX122" s="212"/>
    </row>
    <row r="123" ht="12.75" customHeight="1">
      <c r="P123" s="24"/>
      <c r="Q123" s="24"/>
      <c r="AO123" s="425"/>
      <c r="AP123" s="425"/>
      <c r="AQ123" s="425"/>
      <c r="AR123" s="212"/>
      <c r="AS123" s="212"/>
      <c r="AT123" s="212"/>
      <c r="AU123" s="212"/>
      <c r="AV123" s="212"/>
      <c r="AW123" s="212"/>
      <c r="AX123" s="212"/>
    </row>
    <row r="124" ht="12.75" customHeight="1">
      <c r="P124" s="24"/>
      <c r="Q124" s="24"/>
      <c r="AO124" s="425"/>
      <c r="AP124" s="425"/>
      <c r="AQ124" s="425"/>
      <c r="AR124" s="212"/>
      <c r="AS124" s="212"/>
      <c r="AT124" s="212"/>
      <c r="AU124" s="212"/>
      <c r="AV124" s="212"/>
      <c r="AW124" s="212"/>
      <c r="AX124" s="212"/>
    </row>
    <row r="125" ht="12.75" customHeight="1">
      <c r="P125" s="24"/>
      <c r="Q125" s="24"/>
      <c r="AO125" s="425"/>
      <c r="AP125" s="425"/>
      <c r="AQ125" s="425"/>
      <c r="AR125" s="212"/>
      <c r="AS125" s="212"/>
      <c r="AT125" s="212"/>
      <c r="AU125" s="212"/>
      <c r="AV125" s="212"/>
      <c r="AW125" s="212"/>
      <c r="AX125" s="212"/>
    </row>
    <row r="126" ht="12.75" customHeight="1">
      <c r="P126" s="24"/>
      <c r="Q126" s="24"/>
      <c r="AO126" s="425"/>
      <c r="AP126" s="425"/>
      <c r="AQ126" s="425"/>
      <c r="AR126" s="212"/>
      <c r="AS126" s="212"/>
      <c r="AT126" s="212"/>
      <c r="AU126" s="212"/>
      <c r="AV126" s="212"/>
      <c r="AW126" s="212"/>
      <c r="AX126" s="212"/>
    </row>
    <row r="127" ht="12.75" customHeight="1">
      <c r="P127" s="24"/>
      <c r="Q127" s="24"/>
      <c r="AO127" s="425"/>
      <c r="AP127" s="425"/>
      <c r="AQ127" s="425"/>
      <c r="AR127" s="212"/>
      <c r="AS127" s="212"/>
      <c r="AT127" s="212"/>
      <c r="AU127" s="212"/>
      <c r="AV127" s="212"/>
      <c r="AW127" s="212"/>
      <c r="AX127" s="212"/>
    </row>
    <row r="128" ht="12.75" customHeight="1">
      <c r="P128" s="24"/>
      <c r="Q128" s="24"/>
      <c r="AO128" s="425"/>
      <c r="AP128" s="425"/>
      <c r="AQ128" s="425"/>
      <c r="AR128" s="212"/>
      <c r="AS128" s="212"/>
      <c r="AT128" s="212"/>
      <c r="AU128" s="212"/>
      <c r="AV128" s="212"/>
      <c r="AW128" s="212"/>
      <c r="AX128" s="212"/>
    </row>
    <row r="129" ht="12.75" customHeight="1">
      <c r="P129" s="24"/>
      <c r="Q129" s="24"/>
      <c r="AO129" s="425"/>
      <c r="AP129" s="425"/>
      <c r="AQ129" s="425"/>
      <c r="AR129" s="212"/>
      <c r="AS129" s="212"/>
      <c r="AT129" s="212"/>
      <c r="AU129" s="212"/>
      <c r="AV129" s="212"/>
      <c r="AW129" s="212"/>
      <c r="AX129" s="212"/>
    </row>
    <row r="130" ht="12.75" customHeight="1">
      <c r="P130" s="24"/>
      <c r="Q130" s="24"/>
      <c r="AO130" s="425"/>
      <c r="AP130" s="425"/>
      <c r="AQ130" s="425"/>
      <c r="AR130" s="212"/>
      <c r="AS130" s="212"/>
      <c r="AT130" s="212"/>
      <c r="AU130" s="212"/>
      <c r="AV130" s="212"/>
      <c r="AW130" s="212"/>
      <c r="AX130" s="212"/>
    </row>
    <row r="131" ht="12.75" customHeight="1">
      <c r="P131" s="24"/>
      <c r="Q131" s="24"/>
      <c r="AO131" s="425"/>
      <c r="AP131" s="425"/>
      <c r="AQ131" s="425"/>
      <c r="AR131" s="212"/>
      <c r="AS131" s="212"/>
      <c r="AT131" s="212"/>
      <c r="AU131" s="212"/>
      <c r="AV131" s="212"/>
      <c r="AW131" s="212"/>
      <c r="AX131" s="212"/>
    </row>
    <row r="132" ht="12.75" customHeight="1">
      <c r="P132" s="24"/>
      <c r="Q132" s="24"/>
      <c r="AO132" s="425"/>
      <c r="AP132" s="425"/>
      <c r="AQ132" s="425"/>
      <c r="AR132" s="212"/>
      <c r="AS132" s="212"/>
      <c r="AT132" s="212"/>
      <c r="AU132" s="212"/>
      <c r="AV132" s="212"/>
      <c r="AW132" s="212"/>
      <c r="AX132" s="212"/>
    </row>
    <row r="133" ht="12.75" customHeight="1">
      <c r="P133" s="24"/>
      <c r="Q133" s="24"/>
      <c r="AO133" s="425"/>
      <c r="AP133" s="425"/>
      <c r="AQ133" s="425"/>
      <c r="AR133" s="212"/>
      <c r="AS133" s="212"/>
      <c r="AT133" s="212"/>
      <c r="AU133" s="212"/>
      <c r="AV133" s="212"/>
      <c r="AW133" s="212"/>
      <c r="AX133" s="212"/>
    </row>
    <row r="134" ht="12.75" customHeight="1">
      <c r="P134" s="24"/>
      <c r="Q134" s="24"/>
      <c r="AO134" s="425"/>
      <c r="AP134" s="425"/>
      <c r="AQ134" s="425"/>
      <c r="AR134" s="212"/>
      <c r="AS134" s="212"/>
      <c r="AT134" s="212"/>
      <c r="AU134" s="212"/>
      <c r="AV134" s="212"/>
      <c r="AW134" s="212"/>
      <c r="AX134" s="212"/>
    </row>
    <row r="135" ht="12.75" customHeight="1">
      <c r="P135" s="24"/>
      <c r="Q135" s="24"/>
      <c r="AO135" s="425"/>
      <c r="AP135" s="425"/>
      <c r="AQ135" s="425"/>
      <c r="AR135" s="212"/>
      <c r="AS135" s="212"/>
      <c r="AT135" s="212"/>
      <c r="AU135" s="212"/>
      <c r="AV135" s="212"/>
      <c r="AW135" s="212"/>
      <c r="AX135" s="212"/>
    </row>
    <row r="136" ht="12.75" customHeight="1">
      <c r="P136" s="24"/>
      <c r="Q136" s="24"/>
      <c r="AO136" s="425"/>
      <c r="AP136" s="425"/>
      <c r="AQ136" s="425"/>
      <c r="AR136" s="212"/>
      <c r="AS136" s="212"/>
      <c r="AT136" s="212"/>
      <c r="AU136" s="212"/>
      <c r="AV136" s="212"/>
      <c r="AW136" s="212"/>
      <c r="AX136" s="212"/>
    </row>
    <row r="137" ht="12.75" customHeight="1">
      <c r="P137" s="24"/>
      <c r="Q137" s="24"/>
      <c r="AO137" s="425"/>
      <c r="AP137" s="425"/>
      <c r="AQ137" s="425"/>
      <c r="AR137" s="212"/>
      <c r="AS137" s="212"/>
      <c r="AT137" s="212"/>
      <c r="AU137" s="212"/>
      <c r="AV137" s="212"/>
      <c r="AW137" s="212"/>
      <c r="AX137" s="212"/>
    </row>
    <row r="138" ht="12.75" customHeight="1">
      <c r="P138" s="24"/>
      <c r="Q138" s="24"/>
      <c r="AO138" s="425"/>
      <c r="AP138" s="425"/>
      <c r="AQ138" s="425"/>
      <c r="AR138" s="212"/>
      <c r="AS138" s="212"/>
      <c r="AT138" s="212"/>
      <c r="AU138" s="212"/>
      <c r="AV138" s="212"/>
      <c r="AW138" s="212"/>
      <c r="AX138" s="212"/>
    </row>
    <row r="139" ht="12.75" customHeight="1">
      <c r="P139" s="24"/>
      <c r="Q139" s="24"/>
      <c r="AO139" s="425"/>
      <c r="AP139" s="425"/>
      <c r="AQ139" s="425"/>
      <c r="AR139" s="212"/>
      <c r="AS139" s="212"/>
      <c r="AT139" s="212"/>
      <c r="AU139" s="212"/>
      <c r="AV139" s="212"/>
      <c r="AW139" s="212"/>
      <c r="AX139" s="212"/>
    </row>
    <row r="140" ht="12.75" customHeight="1">
      <c r="P140" s="24"/>
      <c r="Q140" s="24"/>
      <c r="AO140" s="425"/>
      <c r="AP140" s="425"/>
      <c r="AQ140" s="425"/>
      <c r="AR140" s="212"/>
      <c r="AS140" s="212"/>
      <c r="AT140" s="212"/>
      <c r="AU140" s="212"/>
      <c r="AV140" s="212"/>
      <c r="AW140" s="212"/>
      <c r="AX140" s="212"/>
    </row>
    <row r="141" ht="12.75" customHeight="1">
      <c r="P141" s="24"/>
      <c r="Q141" s="24"/>
      <c r="AO141" s="425"/>
      <c r="AP141" s="425"/>
      <c r="AQ141" s="425"/>
      <c r="AR141" s="212"/>
      <c r="AS141" s="212"/>
      <c r="AT141" s="212"/>
      <c r="AU141" s="212"/>
      <c r="AV141" s="212"/>
      <c r="AW141" s="212"/>
      <c r="AX141" s="212"/>
    </row>
    <row r="142" ht="12.75" customHeight="1">
      <c r="P142" s="24"/>
      <c r="Q142" s="24"/>
      <c r="AO142" s="425"/>
      <c r="AP142" s="425"/>
      <c r="AQ142" s="425"/>
      <c r="AR142" s="212"/>
      <c r="AS142" s="212"/>
      <c r="AT142" s="212"/>
      <c r="AU142" s="212"/>
      <c r="AV142" s="212"/>
      <c r="AW142" s="212"/>
      <c r="AX142" s="212"/>
    </row>
    <row r="143" ht="12.75" customHeight="1">
      <c r="P143" s="24"/>
      <c r="Q143" s="24"/>
      <c r="AO143" s="425"/>
      <c r="AP143" s="425"/>
      <c r="AQ143" s="425"/>
      <c r="AR143" s="212"/>
      <c r="AS143" s="212"/>
      <c r="AT143" s="212"/>
      <c r="AU143" s="212"/>
      <c r="AV143" s="212"/>
      <c r="AW143" s="212"/>
      <c r="AX143" s="212"/>
    </row>
    <row r="144" ht="12.75" customHeight="1">
      <c r="P144" s="24"/>
      <c r="Q144" s="24"/>
      <c r="AO144" s="425"/>
      <c r="AP144" s="425"/>
      <c r="AQ144" s="425"/>
      <c r="AR144" s="212"/>
      <c r="AS144" s="212"/>
      <c r="AT144" s="212"/>
      <c r="AU144" s="212"/>
      <c r="AV144" s="212"/>
      <c r="AW144" s="212"/>
      <c r="AX144" s="212"/>
    </row>
    <row r="145" ht="12.75" customHeight="1">
      <c r="P145" s="24"/>
      <c r="Q145" s="24"/>
      <c r="AO145" s="425"/>
      <c r="AP145" s="425"/>
      <c r="AQ145" s="425"/>
      <c r="AR145" s="212"/>
      <c r="AS145" s="212"/>
      <c r="AT145" s="212"/>
      <c r="AU145" s="212"/>
      <c r="AV145" s="212"/>
      <c r="AW145" s="212"/>
      <c r="AX145" s="212"/>
    </row>
    <row r="146" ht="12.75" customHeight="1">
      <c r="P146" s="24"/>
      <c r="Q146" s="24"/>
      <c r="AO146" s="425"/>
      <c r="AP146" s="425"/>
      <c r="AQ146" s="425"/>
      <c r="AR146" s="212"/>
      <c r="AS146" s="212"/>
      <c r="AT146" s="212"/>
      <c r="AU146" s="212"/>
      <c r="AV146" s="212"/>
      <c r="AW146" s="212"/>
      <c r="AX146" s="212"/>
    </row>
    <row r="147" ht="12.75" customHeight="1">
      <c r="P147" s="24"/>
      <c r="Q147" s="24"/>
      <c r="AO147" s="425"/>
      <c r="AP147" s="425"/>
      <c r="AQ147" s="425"/>
      <c r="AR147" s="212"/>
      <c r="AS147" s="212"/>
      <c r="AT147" s="212"/>
      <c r="AU147" s="212"/>
      <c r="AV147" s="212"/>
      <c r="AW147" s="212"/>
      <c r="AX147" s="212"/>
    </row>
    <row r="148" ht="12.75" customHeight="1">
      <c r="P148" s="24"/>
      <c r="Q148" s="24"/>
      <c r="AO148" s="425"/>
      <c r="AP148" s="425"/>
      <c r="AQ148" s="425"/>
      <c r="AR148" s="212"/>
      <c r="AS148" s="212"/>
      <c r="AT148" s="212"/>
      <c r="AU148" s="212"/>
      <c r="AV148" s="212"/>
      <c r="AW148" s="212"/>
      <c r="AX148" s="212"/>
    </row>
    <row r="149" ht="12.75" customHeight="1">
      <c r="P149" s="24"/>
      <c r="Q149" s="24"/>
      <c r="AO149" s="425"/>
      <c r="AP149" s="425"/>
      <c r="AQ149" s="425"/>
      <c r="AR149" s="212"/>
      <c r="AS149" s="212"/>
      <c r="AT149" s="212"/>
      <c r="AU149" s="212"/>
      <c r="AV149" s="212"/>
      <c r="AW149" s="212"/>
      <c r="AX149" s="212"/>
    </row>
    <row r="150" ht="12.75" customHeight="1">
      <c r="P150" s="24"/>
      <c r="Q150" s="24"/>
      <c r="AO150" s="425"/>
      <c r="AP150" s="425"/>
      <c r="AQ150" s="425"/>
      <c r="AR150" s="212"/>
      <c r="AS150" s="212"/>
      <c r="AT150" s="212"/>
      <c r="AU150" s="212"/>
      <c r="AV150" s="212"/>
      <c r="AW150" s="212"/>
      <c r="AX150" s="212"/>
    </row>
    <row r="151" ht="12.75" customHeight="1">
      <c r="P151" s="24"/>
      <c r="Q151" s="24"/>
      <c r="AO151" s="425"/>
      <c r="AP151" s="425"/>
      <c r="AQ151" s="425"/>
      <c r="AR151" s="212"/>
      <c r="AS151" s="212"/>
      <c r="AT151" s="212"/>
      <c r="AU151" s="212"/>
      <c r="AV151" s="212"/>
      <c r="AW151" s="212"/>
      <c r="AX151" s="212"/>
    </row>
    <row r="152" ht="12.75" customHeight="1">
      <c r="P152" s="24"/>
      <c r="Q152" s="24"/>
      <c r="AO152" s="425"/>
      <c r="AP152" s="425"/>
      <c r="AQ152" s="425"/>
      <c r="AR152" s="212"/>
      <c r="AS152" s="212"/>
      <c r="AT152" s="212"/>
      <c r="AU152" s="212"/>
      <c r="AV152" s="212"/>
      <c r="AW152" s="212"/>
      <c r="AX152" s="212"/>
    </row>
    <row r="153" ht="12.75" customHeight="1">
      <c r="P153" s="24"/>
      <c r="Q153" s="24"/>
      <c r="AO153" s="425"/>
      <c r="AP153" s="425"/>
      <c r="AQ153" s="425"/>
      <c r="AR153" s="212"/>
      <c r="AS153" s="212"/>
      <c r="AT153" s="212"/>
      <c r="AU153" s="212"/>
      <c r="AV153" s="212"/>
      <c r="AW153" s="212"/>
      <c r="AX153" s="212"/>
    </row>
    <row r="154" ht="12.75" customHeight="1">
      <c r="P154" s="24"/>
      <c r="Q154" s="24"/>
      <c r="AO154" s="425"/>
      <c r="AP154" s="425"/>
      <c r="AQ154" s="425"/>
      <c r="AR154" s="212"/>
      <c r="AS154" s="212"/>
      <c r="AT154" s="212"/>
      <c r="AU154" s="212"/>
      <c r="AV154" s="212"/>
      <c r="AW154" s="212"/>
      <c r="AX154" s="212"/>
    </row>
    <row r="155" ht="12.75" customHeight="1">
      <c r="P155" s="24"/>
      <c r="Q155" s="24"/>
      <c r="AO155" s="425"/>
      <c r="AP155" s="425"/>
      <c r="AQ155" s="425"/>
      <c r="AR155" s="212"/>
      <c r="AS155" s="212"/>
      <c r="AT155" s="212"/>
      <c r="AU155" s="212"/>
      <c r="AV155" s="212"/>
      <c r="AW155" s="212"/>
      <c r="AX155" s="212"/>
    </row>
    <row r="156" ht="12.75" customHeight="1">
      <c r="P156" s="24"/>
      <c r="Q156" s="24"/>
      <c r="AO156" s="425"/>
      <c r="AP156" s="425"/>
      <c r="AQ156" s="425"/>
      <c r="AR156" s="212"/>
      <c r="AS156" s="212"/>
      <c r="AT156" s="212"/>
      <c r="AU156" s="212"/>
      <c r="AV156" s="212"/>
      <c r="AW156" s="212"/>
      <c r="AX156" s="212"/>
    </row>
    <row r="157" ht="12.75" customHeight="1">
      <c r="P157" s="24"/>
      <c r="Q157" s="24"/>
      <c r="AO157" s="425"/>
      <c r="AP157" s="425"/>
      <c r="AQ157" s="425"/>
      <c r="AR157" s="212"/>
      <c r="AS157" s="212"/>
      <c r="AT157" s="212"/>
      <c r="AU157" s="212"/>
      <c r="AV157" s="212"/>
      <c r="AW157" s="212"/>
      <c r="AX157" s="212"/>
    </row>
    <row r="158" ht="12.75" customHeight="1">
      <c r="P158" s="24"/>
      <c r="Q158" s="24"/>
      <c r="AO158" s="425"/>
      <c r="AP158" s="425"/>
      <c r="AQ158" s="425"/>
      <c r="AR158" s="212"/>
      <c r="AS158" s="212"/>
      <c r="AT158" s="212"/>
      <c r="AU158" s="212"/>
      <c r="AV158" s="212"/>
      <c r="AW158" s="212"/>
      <c r="AX158" s="212"/>
    </row>
    <row r="159" ht="12.75" customHeight="1">
      <c r="P159" s="24"/>
      <c r="Q159" s="24"/>
      <c r="AO159" s="425"/>
      <c r="AP159" s="425"/>
      <c r="AQ159" s="425"/>
      <c r="AR159" s="212"/>
      <c r="AS159" s="212"/>
      <c r="AT159" s="212"/>
      <c r="AU159" s="212"/>
      <c r="AV159" s="212"/>
      <c r="AW159" s="212"/>
      <c r="AX159" s="212"/>
    </row>
    <row r="160" ht="12.75" customHeight="1">
      <c r="P160" s="24"/>
      <c r="Q160" s="24"/>
      <c r="AO160" s="425"/>
      <c r="AP160" s="425"/>
      <c r="AQ160" s="425"/>
      <c r="AR160" s="212"/>
      <c r="AS160" s="212"/>
      <c r="AT160" s="212"/>
      <c r="AU160" s="212"/>
      <c r="AV160" s="212"/>
      <c r="AW160" s="212"/>
      <c r="AX160" s="212"/>
    </row>
    <row r="161" ht="12.75" customHeight="1">
      <c r="P161" s="24"/>
      <c r="Q161" s="24"/>
      <c r="AO161" s="425"/>
      <c r="AP161" s="425"/>
      <c r="AQ161" s="425"/>
      <c r="AR161" s="212"/>
      <c r="AS161" s="212"/>
      <c r="AT161" s="212"/>
      <c r="AU161" s="212"/>
      <c r="AV161" s="212"/>
      <c r="AW161" s="212"/>
      <c r="AX161" s="212"/>
    </row>
    <row r="162" ht="12.75" customHeight="1">
      <c r="P162" s="24"/>
      <c r="Q162" s="24"/>
      <c r="AO162" s="425"/>
      <c r="AP162" s="425"/>
      <c r="AQ162" s="425"/>
      <c r="AR162" s="212"/>
      <c r="AS162" s="212"/>
      <c r="AT162" s="212"/>
      <c r="AU162" s="212"/>
      <c r="AV162" s="212"/>
      <c r="AW162" s="212"/>
      <c r="AX162" s="212"/>
    </row>
    <row r="163" ht="12.75" customHeight="1">
      <c r="P163" s="24"/>
      <c r="Q163" s="24"/>
      <c r="AO163" s="425"/>
      <c r="AP163" s="425"/>
      <c r="AQ163" s="425"/>
      <c r="AR163" s="212"/>
      <c r="AS163" s="212"/>
      <c r="AT163" s="212"/>
      <c r="AU163" s="212"/>
      <c r="AV163" s="212"/>
      <c r="AW163" s="212"/>
      <c r="AX163" s="212"/>
    </row>
    <row r="164" ht="12.75" customHeight="1">
      <c r="P164" s="24"/>
      <c r="Q164" s="24"/>
      <c r="AO164" s="425"/>
      <c r="AP164" s="425"/>
      <c r="AQ164" s="425"/>
      <c r="AR164" s="212"/>
      <c r="AS164" s="212"/>
      <c r="AT164" s="212"/>
      <c r="AU164" s="212"/>
      <c r="AV164" s="212"/>
      <c r="AW164" s="212"/>
      <c r="AX164" s="212"/>
    </row>
    <row r="165" ht="12.75" customHeight="1">
      <c r="P165" s="24"/>
      <c r="Q165" s="24"/>
      <c r="AO165" s="425"/>
      <c r="AP165" s="425"/>
      <c r="AQ165" s="425"/>
      <c r="AR165" s="212"/>
      <c r="AS165" s="212"/>
      <c r="AT165" s="212"/>
      <c r="AU165" s="212"/>
      <c r="AV165" s="212"/>
      <c r="AW165" s="212"/>
      <c r="AX165" s="212"/>
    </row>
    <row r="166" ht="12.75" customHeight="1">
      <c r="P166" s="24"/>
      <c r="Q166" s="24"/>
      <c r="AO166" s="425"/>
      <c r="AP166" s="425"/>
      <c r="AQ166" s="425"/>
      <c r="AR166" s="212"/>
      <c r="AS166" s="212"/>
      <c r="AT166" s="212"/>
      <c r="AU166" s="212"/>
      <c r="AV166" s="212"/>
      <c r="AW166" s="212"/>
      <c r="AX166" s="212"/>
    </row>
    <row r="167" ht="12.75" customHeight="1">
      <c r="P167" s="24"/>
      <c r="Q167" s="24"/>
      <c r="AO167" s="425"/>
      <c r="AP167" s="425"/>
      <c r="AQ167" s="425"/>
      <c r="AR167" s="212"/>
      <c r="AS167" s="212"/>
      <c r="AT167" s="212"/>
      <c r="AU167" s="212"/>
      <c r="AV167" s="212"/>
      <c r="AW167" s="212"/>
      <c r="AX167" s="212"/>
    </row>
    <row r="168" ht="12.75" customHeight="1">
      <c r="P168" s="24"/>
      <c r="Q168" s="24"/>
      <c r="AO168" s="425"/>
      <c r="AP168" s="425"/>
      <c r="AQ168" s="425"/>
      <c r="AR168" s="212"/>
      <c r="AS168" s="212"/>
      <c r="AT168" s="212"/>
      <c r="AU168" s="212"/>
      <c r="AV168" s="212"/>
      <c r="AW168" s="212"/>
      <c r="AX168" s="212"/>
    </row>
    <row r="169" ht="12.75" customHeight="1">
      <c r="P169" s="24"/>
      <c r="Q169" s="24"/>
      <c r="AO169" s="425"/>
      <c r="AP169" s="425"/>
      <c r="AQ169" s="425"/>
      <c r="AR169" s="212"/>
      <c r="AS169" s="212"/>
      <c r="AT169" s="212"/>
      <c r="AU169" s="212"/>
      <c r="AV169" s="212"/>
      <c r="AW169" s="212"/>
      <c r="AX169" s="212"/>
    </row>
    <row r="170" ht="12.75" customHeight="1">
      <c r="P170" s="24"/>
      <c r="Q170" s="24"/>
      <c r="AO170" s="425"/>
      <c r="AP170" s="425"/>
      <c r="AQ170" s="425"/>
      <c r="AR170" s="212"/>
      <c r="AS170" s="212"/>
      <c r="AT170" s="212"/>
      <c r="AU170" s="212"/>
      <c r="AV170" s="212"/>
      <c r="AW170" s="212"/>
      <c r="AX170" s="212"/>
    </row>
    <row r="171" ht="12.75" customHeight="1">
      <c r="P171" s="24"/>
      <c r="Q171" s="24"/>
      <c r="AO171" s="425"/>
      <c r="AP171" s="425"/>
      <c r="AQ171" s="425"/>
      <c r="AR171" s="212"/>
      <c r="AS171" s="212"/>
      <c r="AT171" s="212"/>
      <c r="AU171" s="212"/>
      <c r="AV171" s="212"/>
      <c r="AW171" s="212"/>
      <c r="AX171" s="212"/>
    </row>
    <row r="172" ht="12.75" customHeight="1">
      <c r="P172" s="24"/>
      <c r="Q172" s="24"/>
      <c r="AO172" s="425"/>
      <c r="AP172" s="425"/>
      <c r="AQ172" s="425"/>
      <c r="AR172" s="212"/>
      <c r="AS172" s="212"/>
      <c r="AT172" s="212"/>
      <c r="AU172" s="212"/>
      <c r="AV172" s="212"/>
      <c r="AW172" s="212"/>
      <c r="AX172" s="212"/>
    </row>
    <row r="173" ht="12.75" customHeight="1">
      <c r="P173" s="24"/>
      <c r="Q173" s="24"/>
      <c r="AO173" s="425"/>
      <c r="AP173" s="425"/>
      <c r="AQ173" s="425"/>
      <c r="AR173" s="212"/>
      <c r="AS173" s="212"/>
      <c r="AT173" s="212"/>
      <c r="AU173" s="212"/>
      <c r="AV173" s="212"/>
      <c r="AW173" s="212"/>
      <c r="AX173" s="212"/>
    </row>
    <row r="174" ht="12.75" customHeight="1">
      <c r="P174" s="24"/>
      <c r="Q174" s="24"/>
      <c r="AO174" s="425"/>
      <c r="AP174" s="425"/>
      <c r="AQ174" s="425"/>
      <c r="AR174" s="212"/>
      <c r="AS174" s="212"/>
      <c r="AT174" s="212"/>
      <c r="AU174" s="212"/>
      <c r="AV174" s="212"/>
      <c r="AW174" s="212"/>
      <c r="AX174" s="212"/>
    </row>
    <row r="175" ht="12.75" customHeight="1">
      <c r="P175" s="24"/>
      <c r="Q175" s="24"/>
      <c r="AO175" s="425"/>
      <c r="AP175" s="425"/>
      <c r="AQ175" s="425"/>
      <c r="AR175" s="212"/>
      <c r="AS175" s="212"/>
      <c r="AT175" s="212"/>
      <c r="AU175" s="212"/>
      <c r="AV175" s="212"/>
      <c r="AW175" s="212"/>
      <c r="AX175" s="212"/>
    </row>
    <row r="176" ht="12.75" customHeight="1">
      <c r="P176" s="24"/>
      <c r="Q176" s="24"/>
      <c r="AO176" s="425"/>
      <c r="AP176" s="425"/>
      <c r="AQ176" s="425"/>
      <c r="AR176" s="212"/>
      <c r="AS176" s="212"/>
      <c r="AT176" s="212"/>
      <c r="AU176" s="212"/>
      <c r="AV176" s="212"/>
      <c r="AW176" s="212"/>
      <c r="AX176" s="212"/>
    </row>
    <row r="177" ht="12.75" customHeight="1">
      <c r="P177" s="24"/>
      <c r="Q177" s="24"/>
      <c r="AO177" s="425"/>
      <c r="AP177" s="425"/>
      <c r="AQ177" s="425"/>
      <c r="AR177" s="212"/>
      <c r="AS177" s="212"/>
      <c r="AT177" s="212"/>
      <c r="AU177" s="212"/>
      <c r="AV177" s="212"/>
      <c r="AW177" s="212"/>
      <c r="AX177" s="212"/>
    </row>
    <row r="178" ht="12.75" customHeight="1">
      <c r="P178" s="24"/>
      <c r="Q178" s="24"/>
      <c r="AO178" s="425"/>
      <c r="AP178" s="425"/>
      <c r="AQ178" s="425"/>
      <c r="AR178" s="212"/>
      <c r="AS178" s="212"/>
      <c r="AT178" s="212"/>
      <c r="AU178" s="212"/>
      <c r="AV178" s="212"/>
      <c r="AW178" s="212"/>
      <c r="AX178" s="212"/>
    </row>
    <row r="179" ht="12.75" customHeight="1">
      <c r="P179" s="24"/>
      <c r="Q179" s="24"/>
      <c r="AO179" s="425"/>
      <c r="AP179" s="425"/>
      <c r="AQ179" s="425"/>
      <c r="AR179" s="212"/>
      <c r="AS179" s="212"/>
      <c r="AT179" s="212"/>
      <c r="AU179" s="212"/>
      <c r="AV179" s="212"/>
      <c r="AW179" s="212"/>
      <c r="AX179" s="212"/>
    </row>
    <row r="180" ht="12.75" customHeight="1">
      <c r="P180" s="24"/>
      <c r="Q180" s="24"/>
      <c r="AO180" s="425"/>
      <c r="AP180" s="425"/>
      <c r="AQ180" s="425"/>
      <c r="AR180" s="212"/>
      <c r="AS180" s="212"/>
      <c r="AT180" s="212"/>
      <c r="AU180" s="212"/>
      <c r="AV180" s="212"/>
      <c r="AW180" s="212"/>
      <c r="AX180" s="212"/>
    </row>
    <row r="181" ht="12.75" customHeight="1">
      <c r="P181" s="24"/>
      <c r="Q181" s="24"/>
      <c r="AO181" s="425"/>
      <c r="AP181" s="425"/>
      <c r="AQ181" s="425"/>
      <c r="AR181" s="212"/>
      <c r="AS181" s="212"/>
      <c r="AT181" s="212"/>
      <c r="AU181" s="212"/>
      <c r="AV181" s="212"/>
      <c r="AW181" s="212"/>
      <c r="AX181" s="212"/>
    </row>
    <row r="182" ht="12.75" customHeight="1">
      <c r="P182" s="24"/>
      <c r="Q182" s="24"/>
      <c r="AO182" s="425"/>
      <c r="AP182" s="425"/>
      <c r="AQ182" s="425"/>
      <c r="AR182" s="212"/>
      <c r="AS182" s="212"/>
      <c r="AT182" s="212"/>
      <c r="AU182" s="212"/>
      <c r="AV182" s="212"/>
      <c r="AW182" s="212"/>
      <c r="AX182" s="212"/>
    </row>
    <row r="183" ht="12.75" customHeight="1">
      <c r="P183" s="24"/>
      <c r="Q183" s="24"/>
      <c r="AO183" s="425"/>
      <c r="AP183" s="425"/>
      <c r="AQ183" s="425"/>
      <c r="AR183" s="212"/>
      <c r="AS183" s="212"/>
      <c r="AT183" s="212"/>
      <c r="AU183" s="212"/>
      <c r="AV183" s="212"/>
      <c r="AW183" s="212"/>
      <c r="AX183" s="212"/>
    </row>
    <row r="184" ht="12.75" customHeight="1">
      <c r="P184" s="24"/>
      <c r="Q184" s="24"/>
      <c r="AO184" s="425"/>
      <c r="AP184" s="425"/>
      <c r="AQ184" s="425"/>
      <c r="AR184" s="212"/>
      <c r="AS184" s="212"/>
      <c r="AT184" s="212"/>
      <c r="AU184" s="212"/>
      <c r="AV184" s="212"/>
      <c r="AW184" s="212"/>
      <c r="AX184" s="212"/>
    </row>
    <row r="185" ht="12.75" customHeight="1">
      <c r="P185" s="24"/>
      <c r="Q185" s="24"/>
      <c r="AO185" s="425"/>
      <c r="AP185" s="425"/>
      <c r="AQ185" s="425"/>
      <c r="AR185" s="212"/>
      <c r="AS185" s="212"/>
      <c r="AT185" s="212"/>
      <c r="AU185" s="212"/>
      <c r="AV185" s="212"/>
      <c r="AW185" s="212"/>
      <c r="AX185" s="212"/>
    </row>
    <row r="186" ht="12.75" customHeight="1">
      <c r="P186" s="24"/>
      <c r="Q186" s="24"/>
      <c r="AO186" s="425"/>
      <c r="AP186" s="425"/>
      <c r="AQ186" s="425"/>
      <c r="AR186" s="212"/>
      <c r="AS186" s="212"/>
      <c r="AT186" s="212"/>
      <c r="AU186" s="212"/>
      <c r="AV186" s="212"/>
      <c r="AW186" s="212"/>
      <c r="AX186" s="212"/>
    </row>
    <row r="187" ht="12.75" customHeight="1">
      <c r="P187" s="24"/>
      <c r="Q187" s="24"/>
      <c r="AO187" s="425"/>
      <c r="AP187" s="425"/>
      <c r="AQ187" s="425"/>
      <c r="AR187" s="212"/>
      <c r="AS187" s="212"/>
      <c r="AT187" s="212"/>
      <c r="AU187" s="212"/>
      <c r="AV187" s="212"/>
      <c r="AW187" s="212"/>
      <c r="AX187" s="212"/>
    </row>
    <row r="188" ht="12.75" customHeight="1">
      <c r="P188" s="24"/>
      <c r="Q188" s="24"/>
      <c r="AO188" s="425"/>
      <c r="AP188" s="425"/>
      <c r="AQ188" s="425"/>
      <c r="AR188" s="212"/>
      <c r="AS188" s="212"/>
      <c r="AT188" s="212"/>
      <c r="AU188" s="212"/>
      <c r="AV188" s="212"/>
      <c r="AW188" s="212"/>
      <c r="AX188" s="212"/>
    </row>
    <row r="189" ht="12.75" customHeight="1">
      <c r="P189" s="24"/>
      <c r="Q189" s="24"/>
      <c r="AO189" s="425"/>
      <c r="AP189" s="425"/>
      <c r="AQ189" s="425"/>
      <c r="AR189" s="212"/>
      <c r="AS189" s="212"/>
      <c r="AT189" s="212"/>
      <c r="AU189" s="212"/>
      <c r="AV189" s="212"/>
      <c r="AW189" s="212"/>
      <c r="AX189" s="212"/>
    </row>
    <row r="190" ht="12.75" customHeight="1">
      <c r="P190" s="24"/>
      <c r="Q190" s="24"/>
      <c r="AO190" s="425"/>
      <c r="AP190" s="425"/>
      <c r="AQ190" s="425"/>
      <c r="AR190" s="212"/>
      <c r="AS190" s="212"/>
      <c r="AT190" s="212"/>
      <c r="AU190" s="212"/>
      <c r="AV190" s="212"/>
      <c r="AW190" s="212"/>
      <c r="AX190" s="212"/>
    </row>
    <row r="191" ht="12.75" customHeight="1">
      <c r="P191" s="24"/>
      <c r="Q191" s="24"/>
      <c r="AO191" s="425"/>
      <c r="AP191" s="425"/>
      <c r="AQ191" s="425"/>
      <c r="AR191" s="212"/>
      <c r="AS191" s="212"/>
      <c r="AT191" s="212"/>
      <c r="AU191" s="212"/>
      <c r="AV191" s="212"/>
      <c r="AW191" s="212"/>
      <c r="AX191" s="212"/>
    </row>
    <row r="192" ht="12.75" customHeight="1">
      <c r="P192" s="24"/>
      <c r="Q192" s="24"/>
      <c r="AO192" s="425"/>
      <c r="AP192" s="425"/>
      <c r="AQ192" s="425"/>
      <c r="AR192" s="212"/>
      <c r="AS192" s="212"/>
      <c r="AT192" s="212"/>
      <c r="AU192" s="212"/>
      <c r="AV192" s="212"/>
      <c r="AW192" s="212"/>
      <c r="AX192" s="212"/>
    </row>
    <row r="193" ht="12.75" customHeight="1">
      <c r="P193" s="24"/>
      <c r="Q193" s="24"/>
      <c r="AO193" s="425"/>
      <c r="AP193" s="425"/>
      <c r="AQ193" s="425"/>
      <c r="AR193" s="212"/>
      <c r="AS193" s="212"/>
      <c r="AT193" s="212"/>
      <c r="AU193" s="212"/>
      <c r="AV193" s="212"/>
      <c r="AW193" s="212"/>
      <c r="AX193" s="212"/>
    </row>
    <row r="194" ht="12.75" customHeight="1">
      <c r="P194" s="24"/>
      <c r="Q194" s="24"/>
      <c r="AO194" s="425"/>
      <c r="AP194" s="425"/>
      <c r="AQ194" s="425"/>
      <c r="AR194" s="212"/>
      <c r="AS194" s="212"/>
      <c r="AT194" s="212"/>
      <c r="AU194" s="212"/>
      <c r="AV194" s="212"/>
      <c r="AW194" s="212"/>
      <c r="AX194" s="212"/>
    </row>
    <row r="195" ht="12.75" customHeight="1">
      <c r="P195" s="24"/>
      <c r="Q195" s="24"/>
      <c r="AO195" s="425"/>
      <c r="AP195" s="425"/>
      <c r="AQ195" s="425"/>
      <c r="AR195" s="212"/>
      <c r="AS195" s="212"/>
      <c r="AT195" s="212"/>
      <c r="AU195" s="212"/>
      <c r="AV195" s="212"/>
      <c r="AW195" s="212"/>
      <c r="AX195" s="212"/>
    </row>
    <row r="196" ht="12.75" customHeight="1">
      <c r="P196" s="24"/>
      <c r="Q196" s="24"/>
      <c r="AO196" s="425"/>
      <c r="AP196" s="425"/>
      <c r="AQ196" s="425"/>
      <c r="AR196" s="212"/>
      <c r="AS196" s="212"/>
      <c r="AT196" s="212"/>
      <c r="AU196" s="212"/>
      <c r="AV196" s="212"/>
      <c r="AW196" s="212"/>
      <c r="AX196" s="212"/>
    </row>
    <row r="197" ht="12.75" customHeight="1">
      <c r="P197" s="24"/>
      <c r="Q197" s="24"/>
      <c r="AO197" s="425"/>
      <c r="AP197" s="425"/>
      <c r="AQ197" s="425"/>
      <c r="AR197" s="212"/>
      <c r="AS197" s="212"/>
      <c r="AT197" s="212"/>
      <c r="AU197" s="212"/>
      <c r="AV197" s="212"/>
      <c r="AW197" s="212"/>
      <c r="AX197" s="212"/>
    </row>
    <row r="198" ht="12.75" customHeight="1">
      <c r="P198" s="24"/>
      <c r="Q198" s="24"/>
      <c r="AO198" s="425"/>
      <c r="AP198" s="425"/>
      <c r="AQ198" s="425"/>
      <c r="AR198" s="212"/>
      <c r="AS198" s="212"/>
      <c r="AT198" s="212"/>
      <c r="AU198" s="212"/>
      <c r="AV198" s="212"/>
      <c r="AW198" s="212"/>
      <c r="AX198" s="212"/>
    </row>
    <row r="199" ht="12.75" customHeight="1">
      <c r="P199" s="24"/>
      <c r="Q199" s="24"/>
      <c r="AO199" s="425"/>
      <c r="AP199" s="425"/>
      <c r="AQ199" s="425"/>
      <c r="AR199" s="212"/>
      <c r="AS199" s="212"/>
      <c r="AT199" s="212"/>
      <c r="AU199" s="212"/>
      <c r="AV199" s="212"/>
      <c r="AW199" s="212"/>
      <c r="AX199" s="212"/>
    </row>
    <row r="200" ht="12.75" customHeight="1">
      <c r="P200" s="24"/>
      <c r="Q200" s="24"/>
      <c r="AO200" s="425"/>
      <c r="AP200" s="425"/>
      <c r="AQ200" s="425"/>
      <c r="AR200" s="212"/>
      <c r="AS200" s="212"/>
      <c r="AT200" s="212"/>
      <c r="AU200" s="212"/>
      <c r="AV200" s="212"/>
      <c r="AW200" s="212"/>
      <c r="AX200" s="212"/>
    </row>
    <row r="201" ht="12.75" customHeight="1">
      <c r="P201" s="24"/>
      <c r="Q201" s="24"/>
      <c r="AO201" s="425"/>
      <c r="AP201" s="425"/>
      <c r="AQ201" s="425"/>
      <c r="AR201" s="212"/>
      <c r="AS201" s="212"/>
      <c r="AT201" s="212"/>
      <c r="AU201" s="212"/>
      <c r="AV201" s="212"/>
      <c r="AW201" s="212"/>
      <c r="AX201" s="212"/>
    </row>
    <row r="202" ht="12.75" customHeight="1">
      <c r="P202" s="24"/>
      <c r="Q202" s="24"/>
      <c r="AO202" s="425"/>
      <c r="AP202" s="425"/>
      <c r="AQ202" s="425"/>
      <c r="AR202" s="212"/>
      <c r="AS202" s="212"/>
      <c r="AT202" s="212"/>
      <c r="AU202" s="212"/>
      <c r="AV202" s="212"/>
      <c r="AW202" s="212"/>
      <c r="AX202" s="212"/>
    </row>
    <row r="203" ht="12.75" customHeight="1">
      <c r="P203" s="24"/>
      <c r="Q203" s="24"/>
      <c r="AO203" s="425"/>
      <c r="AP203" s="425"/>
      <c r="AQ203" s="425"/>
      <c r="AR203" s="212"/>
      <c r="AS203" s="212"/>
      <c r="AT203" s="212"/>
      <c r="AU203" s="212"/>
      <c r="AV203" s="212"/>
      <c r="AW203" s="212"/>
      <c r="AX203" s="212"/>
    </row>
    <row r="204" ht="12.75" customHeight="1">
      <c r="P204" s="24"/>
      <c r="Q204" s="24"/>
      <c r="AO204" s="425"/>
      <c r="AP204" s="425"/>
      <c r="AQ204" s="425"/>
      <c r="AR204" s="212"/>
      <c r="AS204" s="212"/>
      <c r="AT204" s="212"/>
      <c r="AU204" s="212"/>
      <c r="AV204" s="212"/>
      <c r="AW204" s="212"/>
      <c r="AX204" s="212"/>
    </row>
    <row r="205" ht="12.75" customHeight="1">
      <c r="P205" s="24"/>
      <c r="Q205" s="24"/>
      <c r="AO205" s="425"/>
      <c r="AP205" s="425"/>
      <c r="AQ205" s="425"/>
      <c r="AR205" s="212"/>
      <c r="AS205" s="212"/>
      <c r="AT205" s="212"/>
      <c r="AU205" s="212"/>
      <c r="AV205" s="212"/>
      <c r="AW205" s="212"/>
      <c r="AX205" s="212"/>
    </row>
    <row r="206" ht="12.75" customHeight="1">
      <c r="P206" s="24"/>
      <c r="Q206" s="24"/>
      <c r="AO206" s="425"/>
      <c r="AP206" s="425"/>
      <c r="AQ206" s="425"/>
      <c r="AR206" s="212"/>
      <c r="AS206" s="212"/>
      <c r="AT206" s="212"/>
      <c r="AU206" s="212"/>
      <c r="AV206" s="212"/>
      <c r="AW206" s="212"/>
      <c r="AX206" s="212"/>
    </row>
    <row r="207" ht="12.75" customHeight="1">
      <c r="P207" s="24"/>
      <c r="Q207" s="24"/>
      <c r="AO207" s="425"/>
      <c r="AP207" s="425"/>
      <c r="AQ207" s="425"/>
      <c r="AR207" s="212"/>
      <c r="AS207" s="212"/>
      <c r="AT207" s="212"/>
      <c r="AU207" s="212"/>
      <c r="AV207" s="212"/>
      <c r="AW207" s="212"/>
      <c r="AX207" s="212"/>
    </row>
    <row r="208" ht="12.75" customHeight="1">
      <c r="P208" s="24"/>
      <c r="Q208" s="24"/>
      <c r="AO208" s="425"/>
      <c r="AP208" s="425"/>
      <c r="AQ208" s="425"/>
      <c r="AR208" s="212"/>
      <c r="AS208" s="212"/>
      <c r="AT208" s="212"/>
      <c r="AU208" s="212"/>
      <c r="AV208" s="212"/>
      <c r="AW208" s="212"/>
      <c r="AX208" s="212"/>
    </row>
    <row r="209" ht="12.75" customHeight="1">
      <c r="P209" s="24"/>
      <c r="Q209" s="24"/>
      <c r="AO209" s="425"/>
      <c r="AP209" s="425"/>
      <c r="AQ209" s="425"/>
      <c r="AR209" s="212"/>
      <c r="AS209" s="212"/>
      <c r="AT209" s="212"/>
      <c r="AU209" s="212"/>
      <c r="AV209" s="212"/>
      <c r="AW209" s="212"/>
      <c r="AX209" s="212"/>
    </row>
    <row r="210" ht="12.75" customHeight="1">
      <c r="P210" s="24"/>
      <c r="Q210" s="24"/>
      <c r="AO210" s="425"/>
      <c r="AP210" s="425"/>
      <c r="AQ210" s="425"/>
      <c r="AR210" s="212"/>
      <c r="AS210" s="212"/>
      <c r="AT210" s="212"/>
      <c r="AU210" s="212"/>
      <c r="AV210" s="212"/>
      <c r="AW210" s="212"/>
      <c r="AX210" s="212"/>
    </row>
    <row r="211" ht="12.75" customHeight="1">
      <c r="P211" s="24"/>
      <c r="Q211" s="24"/>
      <c r="AO211" s="425"/>
      <c r="AP211" s="425"/>
      <c r="AQ211" s="425"/>
      <c r="AR211" s="212"/>
      <c r="AS211" s="212"/>
      <c r="AT211" s="212"/>
      <c r="AU211" s="212"/>
      <c r="AV211" s="212"/>
      <c r="AW211" s="212"/>
      <c r="AX211" s="212"/>
    </row>
    <row r="212" ht="12.75" customHeight="1">
      <c r="P212" s="24"/>
      <c r="Q212" s="24"/>
      <c r="AO212" s="425"/>
      <c r="AP212" s="425"/>
      <c r="AQ212" s="425"/>
      <c r="AR212" s="212"/>
      <c r="AS212" s="212"/>
      <c r="AT212" s="212"/>
      <c r="AU212" s="212"/>
      <c r="AV212" s="212"/>
      <c r="AW212" s="212"/>
      <c r="AX212" s="212"/>
    </row>
    <row r="213" ht="12.75" customHeight="1">
      <c r="P213" s="24"/>
      <c r="Q213" s="24"/>
      <c r="AO213" s="425"/>
      <c r="AP213" s="425"/>
      <c r="AQ213" s="425"/>
      <c r="AR213" s="212"/>
      <c r="AS213" s="212"/>
      <c r="AT213" s="212"/>
      <c r="AU213" s="212"/>
      <c r="AV213" s="212"/>
      <c r="AW213" s="212"/>
      <c r="AX213" s="212"/>
    </row>
    <row r="214" ht="12.75" customHeight="1">
      <c r="P214" s="24"/>
      <c r="Q214" s="24"/>
      <c r="AO214" s="425"/>
      <c r="AP214" s="425"/>
      <c r="AQ214" s="425"/>
      <c r="AR214" s="212"/>
      <c r="AS214" s="212"/>
      <c r="AT214" s="212"/>
      <c r="AU214" s="212"/>
      <c r="AV214" s="212"/>
      <c r="AW214" s="212"/>
      <c r="AX214" s="212"/>
    </row>
    <row r="215" ht="12.75" customHeight="1">
      <c r="P215" s="24"/>
      <c r="Q215" s="24"/>
      <c r="AO215" s="425"/>
      <c r="AP215" s="425"/>
      <c r="AQ215" s="425"/>
      <c r="AR215" s="212"/>
      <c r="AS215" s="212"/>
      <c r="AT215" s="212"/>
      <c r="AU215" s="212"/>
      <c r="AV215" s="212"/>
      <c r="AW215" s="212"/>
      <c r="AX215" s="212"/>
    </row>
    <row r="216" ht="12.75" customHeight="1">
      <c r="P216" s="24"/>
      <c r="Q216" s="24"/>
      <c r="AO216" s="425"/>
      <c r="AP216" s="425"/>
      <c r="AQ216" s="425"/>
      <c r="AR216" s="212"/>
      <c r="AS216" s="212"/>
      <c r="AT216" s="212"/>
      <c r="AU216" s="212"/>
      <c r="AV216" s="212"/>
      <c r="AW216" s="212"/>
      <c r="AX216" s="212"/>
    </row>
    <row r="217" ht="12.75" customHeight="1">
      <c r="P217" s="24"/>
      <c r="Q217" s="24"/>
      <c r="AO217" s="425"/>
      <c r="AP217" s="425"/>
      <c r="AQ217" s="425"/>
      <c r="AR217" s="212"/>
      <c r="AS217" s="212"/>
      <c r="AT217" s="212"/>
      <c r="AU217" s="212"/>
      <c r="AV217" s="212"/>
      <c r="AW217" s="212"/>
      <c r="AX217" s="212"/>
    </row>
    <row r="218" ht="12.75" customHeight="1">
      <c r="P218" s="24"/>
      <c r="Q218" s="24"/>
      <c r="AO218" s="425"/>
      <c r="AP218" s="425"/>
      <c r="AQ218" s="425"/>
      <c r="AR218" s="212"/>
      <c r="AS218" s="212"/>
      <c r="AT218" s="212"/>
      <c r="AU218" s="212"/>
      <c r="AV218" s="212"/>
      <c r="AW218" s="212"/>
      <c r="AX218" s="212"/>
    </row>
    <row r="219" ht="12.75" customHeight="1">
      <c r="P219" s="24"/>
      <c r="Q219" s="24"/>
      <c r="AO219" s="425"/>
      <c r="AP219" s="425"/>
      <c r="AQ219" s="425"/>
      <c r="AR219" s="212"/>
      <c r="AS219" s="212"/>
      <c r="AT219" s="212"/>
      <c r="AU219" s="212"/>
      <c r="AV219" s="212"/>
      <c r="AW219" s="212"/>
      <c r="AX219" s="212"/>
    </row>
    <row r="220" ht="12.75" customHeight="1">
      <c r="P220" s="24"/>
      <c r="Q220" s="24"/>
      <c r="AO220" s="425"/>
      <c r="AP220" s="425"/>
      <c r="AQ220" s="425"/>
      <c r="AR220" s="212"/>
      <c r="AS220" s="212"/>
      <c r="AT220" s="212"/>
      <c r="AU220" s="212"/>
      <c r="AV220" s="212"/>
      <c r="AW220" s="212"/>
      <c r="AX220" s="212"/>
    </row>
    <row r="221" ht="12.75" customHeight="1">
      <c r="P221" s="24"/>
      <c r="Q221" s="24"/>
      <c r="AO221" s="425"/>
      <c r="AP221" s="425"/>
      <c r="AQ221" s="425"/>
      <c r="AR221" s="212"/>
      <c r="AS221" s="212"/>
      <c r="AT221" s="212"/>
      <c r="AU221" s="212"/>
      <c r="AV221" s="212"/>
      <c r="AW221" s="212"/>
      <c r="AX221" s="212"/>
    </row>
    <row r="222" ht="12.75" customHeight="1">
      <c r="P222" s="24"/>
      <c r="Q222" s="24"/>
      <c r="AO222" s="425"/>
      <c r="AP222" s="425"/>
      <c r="AQ222" s="425"/>
      <c r="AR222" s="212"/>
      <c r="AS222" s="212"/>
      <c r="AT222" s="212"/>
      <c r="AU222" s="212"/>
      <c r="AV222" s="212"/>
      <c r="AW222" s="212"/>
      <c r="AX222" s="212"/>
    </row>
    <row r="223" ht="12.75" customHeight="1">
      <c r="P223" s="24"/>
      <c r="Q223" s="24"/>
      <c r="AO223" s="425"/>
      <c r="AP223" s="425"/>
      <c r="AQ223" s="425"/>
      <c r="AR223" s="212"/>
      <c r="AS223" s="212"/>
      <c r="AT223" s="212"/>
      <c r="AU223" s="212"/>
      <c r="AV223" s="212"/>
      <c r="AW223" s="212"/>
      <c r="AX223" s="212"/>
    </row>
    <row r="224" ht="12.75" customHeight="1">
      <c r="P224" s="24"/>
      <c r="Q224" s="24"/>
      <c r="AO224" s="425"/>
      <c r="AP224" s="425"/>
      <c r="AQ224" s="425"/>
      <c r="AR224" s="212"/>
      <c r="AS224" s="212"/>
      <c r="AT224" s="212"/>
      <c r="AU224" s="212"/>
      <c r="AV224" s="212"/>
      <c r="AW224" s="212"/>
      <c r="AX224" s="212"/>
    </row>
    <row r="225" ht="12.75" customHeight="1">
      <c r="P225" s="24"/>
      <c r="Q225" s="24"/>
      <c r="AO225" s="425"/>
      <c r="AP225" s="425"/>
      <c r="AQ225" s="425"/>
      <c r="AR225" s="212"/>
      <c r="AS225" s="212"/>
      <c r="AT225" s="212"/>
      <c r="AU225" s="212"/>
      <c r="AV225" s="212"/>
      <c r="AW225" s="212"/>
      <c r="AX225" s="212"/>
    </row>
    <row r="226" ht="12.75" customHeight="1">
      <c r="P226" s="24"/>
      <c r="Q226" s="24"/>
      <c r="AO226" s="425"/>
      <c r="AP226" s="425"/>
      <c r="AQ226" s="425"/>
      <c r="AR226" s="212"/>
      <c r="AS226" s="212"/>
      <c r="AT226" s="212"/>
      <c r="AU226" s="212"/>
      <c r="AV226" s="212"/>
      <c r="AW226" s="212"/>
      <c r="AX226" s="212"/>
    </row>
    <row r="227" ht="12.75" customHeight="1">
      <c r="P227" s="24"/>
      <c r="Q227" s="24"/>
      <c r="AO227" s="425"/>
      <c r="AP227" s="425"/>
      <c r="AQ227" s="425"/>
      <c r="AR227" s="212"/>
      <c r="AS227" s="212"/>
      <c r="AT227" s="212"/>
      <c r="AU227" s="212"/>
      <c r="AV227" s="212"/>
      <c r="AW227" s="212"/>
      <c r="AX227" s="212"/>
    </row>
    <row r="228" ht="12.75" customHeight="1">
      <c r="P228" s="24"/>
      <c r="Q228" s="24"/>
      <c r="AO228" s="425"/>
      <c r="AP228" s="425"/>
      <c r="AQ228" s="425"/>
      <c r="AR228" s="212"/>
      <c r="AS228" s="212"/>
      <c r="AT228" s="212"/>
      <c r="AU228" s="212"/>
      <c r="AV228" s="212"/>
      <c r="AW228" s="212"/>
      <c r="AX228" s="212"/>
    </row>
    <row r="229" ht="12.75" customHeight="1">
      <c r="P229" s="24"/>
      <c r="Q229" s="24"/>
      <c r="AO229" s="425"/>
      <c r="AP229" s="425"/>
      <c r="AQ229" s="425"/>
      <c r="AR229" s="212"/>
      <c r="AS229" s="212"/>
      <c r="AT229" s="212"/>
      <c r="AU229" s="212"/>
      <c r="AV229" s="212"/>
      <c r="AW229" s="212"/>
      <c r="AX229" s="212"/>
    </row>
    <row r="230" ht="12.75" customHeight="1">
      <c r="P230" s="24"/>
      <c r="Q230" s="24"/>
      <c r="AO230" s="425"/>
      <c r="AP230" s="425"/>
      <c r="AQ230" s="425"/>
      <c r="AR230" s="212"/>
      <c r="AS230" s="212"/>
      <c r="AT230" s="212"/>
      <c r="AU230" s="212"/>
      <c r="AV230" s="212"/>
      <c r="AW230" s="212"/>
      <c r="AX230" s="212"/>
    </row>
    <row r="231" ht="12.75" customHeight="1">
      <c r="P231" s="24"/>
      <c r="Q231" s="24"/>
      <c r="AO231" s="425"/>
      <c r="AP231" s="425"/>
      <c r="AQ231" s="425"/>
      <c r="AR231" s="212"/>
      <c r="AS231" s="212"/>
      <c r="AT231" s="212"/>
      <c r="AU231" s="212"/>
      <c r="AV231" s="212"/>
      <c r="AW231" s="212"/>
      <c r="AX231" s="212"/>
    </row>
    <row r="232" ht="12.75" customHeight="1">
      <c r="P232" s="24"/>
      <c r="Q232" s="24"/>
      <c r="AO232" s="425"/>
      <c r="AP232" s="425"/>
      <c r="AQ232" s="425"/>
      <c r="AR232" s="212"/>
      <c r="AS232" s="212"/>
      <c r="AT232" s="212"/>
      <c r="AU232" s="212"/>
      <c r="AV232" s="212"/>
      <c r="AW232" s="212"/>
      <c r="AX232" s="212"/>
    </row>
    <row r="233" ht="12.75" customHeight="1">
      <c r="P233" s="24"/>
      <c r="Q233" s="24"/>
      <c r="AO233" s="425"/>
      <c r="AP233" s="425"/>
      <c r="AQ233" s="425"/>
      <c r="AR233" s="212"/>
      <c r="AS233" s="212"/>
      <c r="AT233" s="212"/>
      <c r="AU233" s="212"/>
      <c r="AV233" s="212"/>
      <c r="AW233" s="212"/>
      <c r="AX233" s="212"/>
    </row>
    <row r="234" ht="12.75" customHeight="1">
      <c r="P234" s="24"/>
      <c r="Q234" s="24"/>
      <c r="AO234" s="425"/>
      <c r="AP234" s="425"/>
      <c r="AQ234" s="425"/>
      <c r="AR234" s="212"/>
      <c r="AS234" s="212"/>
      <c r="AT234" s="212"/>
      <c r="AU234" s="212"/>
      <c r="AV234" s="212"/>
      <c r="AW234" s="212"/>
      <c r="AX234" s="212"/>
    </row>
    <row r="235" ht="12.75" customHeight="1">
      <c r="P235" s="24"/>
      <c r="Q235" s="24"/>
      <c r="AO235" s="425"/>
      <c r="AP235" s="425"/>
      <c r="AQ235" s="425"/>
      <c r="AR235" s="212"/>
      <c r="AS235" s="212"/>
      <c r="AT235" s="212"/>
      <c r="AU235" s="212"/>
      <c r="AV235" s="212"/>
      <c r="AW235" s="212"/>
      <c r="AX235" s="212"/>
    </row>
    <row r="236" ht="12.75" customHeight="1">
      <c r="P236" s="24"/>
      <c r="Q236" s="24"/>
      <c r="AO236" s="425"/>
      <c r="AP236" s="425"/>
      <c r="AQ236" s="425"/>
      <c r="AR236" s="212"/>
      <c r="AS236" s="212"/>
      <c r="AT236" s="212"/>
      <c r="AU236" s="212"/>
      <c r="AV236" s="212"/>
      <c r="AW236" s="212"/>
      <c r="AX236" s="212"/>
    </row>
    <row r="237" ht="12.75" customHeight="1">
      <c r="P237" s="24"/>
      <c r="Q237" s="24"/>
      <c r="AO237" s="425"/>
      <c r="AP237" s="425"/>
      <c r="AQ237" s="425"/>
      <c r="AR237" s="212"/>
      <c r="AS237" s="212"/>
      <c r="AT237" s="212"/>
      <c r="AU237" s="212"/>
      <c r="AV237" s="212"/>
      <c r="AW237" s="212"/>
      <c r="AX237" s="212"/>
    </row>
    <row r="238" ht="12.75" customHeight="1">
      <c r="P238" s="24"/>
      <c r="Q238" s="24"/>
      <c r="AO238" s="425"/>
      <c r="AP238" s="425"/>
      <c r="AQ238" s="425"/>
      <c r="AR238" s="212"/>
      <c r="AS238" s="212"/>
      <c r="AT238" s="212"/>
      <c r="AU238" s="212"/>
      <c r="AV238" s="212"/>
      <c r="AW238" s="212"/>
      <c r="AX238" s="212"/>
    </row>
    <row r="239" ht="12.75" customHeight="1">
      <c r="P239" s="24"/>
      <c r="Q239" s="24"/>
      <c r="AO239" s="425"/>
      <c r="AP239" s="425"/>
      <c r="AQ239" s="425"/>
      <c r="AR239" s="212"/>
      <c r="AS239" s="212"/>
      <c r="AT239" s="212"/>
      <c r="AU239" s="212"/>
      <c r="AV239" s="212"/>
      <c r="AW239" s="212"/>
      <c r="AX239" s="212"/>
    </row>
    <row r="240" ht="12.75" customHeight="1">
      <c r="P240" s="24"/>
      <c r="Q240" s="24"/>
      <c r="AO240" s="425"/>
      <c r="AP240" s="425"/>
      <c r="AQ240" s="425"/>
      <c r="AR240" s="212"/>
      <c r="AS240" s="212"/>
      <c r="AT240" s="212"/>
      <c r="AU240" s="212"/>
      <c r="AV240" s="212"/>
      <c r="AW240" s="212"/>
      <c r="AX240" s="212"/>
    </row>
    <row r="241" ht="12.75" customHeight="1">
      <c r="P241" s="24"/>
      <c r="Q241" s="24"/>
      <c r="AO241" s="425"/>
      <c r="AP241" s="425"/>
      <c r="AQ241" s="425"/>
      <c r="AR241" s="212"/>
      <c r="AS241" s="212"/>
      <c r="AT241" s="212"/>
      <c r="AU241" s="212"/>
      <c r="AV241" s="212"/>
      <c r="AW241" s="212"/>
      <c r="AX241" s="212"/>
    </row>
    <row r="242" ht="12.75" customHeight="1">
      <c r="P242" s="24"/>
      <c r="Q242" s="24"/>
      <c r="AO242" s="425"/>
      <c r="AP242" s="425"/>
      <c r="AQ242" s="425"/>
      <c r="AR242" s="212"/>
      <c r="AS242" s="212"/>
      <c r="AT242" s="212"/>
      <c r="AU242" s="212"/>
      <c r="AV242" s="212"/>
      <c r="AW242" s="212"/>
      <c r="AX242" s="212"/>
    </row>
    <row r="243" ht="12.75" customHeight="1">
      <c r="P243" s="24"/>
      <c r="Q243" s="24"/>
      <c r="AO243" s="425"/>
      <c r="AP243" s="425"/>
      <c r="AQ243" s="425"/>
      <c r="AR243" s="212"/>
      <c r="AS243" s="212"/>
      <c r="AT243" s="212"/>
      <c r="AU243" s="212"/>
      <c r="AV243" s="212"/>
      <c r="AW243" s="212"/>
      <c r="AX243" s="212"/>
    </row>
    <row r="244" ht="12.75" customHeight="1">
      <c r="P244" s="24"/>
      <c r="Q244" s="24"/>
      <c r="AO244" s="425"/>
      <c r="AP244" s="425"/>
      <c r="AQ244" s="425"/>
      <c r="AR244" s="212"/>
      <c r="AS244" s="212"/>
      <c r="AT244" s="212"/>
      <c r="AU244" s="212"/>
      <c r="AV244" s="212"/>
      <c r="AW244" s="212"/>
      <c r="AX244" s="212"/>
    </row>
    <row r="245" ht="12.75" customHeight="1">
      <c r="P245" s="24"/>
      <c r="Q245" s="24"/>
      <c r="AO245" s="425"/>
      <c r="AP245" s="425"/>
      <c r="AQ245" s="425"/>
      <c r="AR245" s="212"/>
      <c r="AS245" s="212"/>
      <c r="AT245" s="212"/>
      <c r="AU245" s="212"/>
      <c r="AV245" s="212"/>
      <c r="AW245" s="212"/>
      <c r="AX245" s="212"/>
    </row>
    <row r="246" ht="12.75" customHeight="1">
      <c r="P246" s="24"/>
      <c r="Q246" s="24"/>
      <c r="AO246" s="425"/>
      <c r="AP246" s="425"/>
      <c r="AQ246" s="425"/>
      <c r="AR246" s="212"/>
      <c r="AS246" s="212"/>
      <c r="AT246" s="212"/>
      <c r="AU246" s="212"/>
      <c r="AV246" s="212"/>
      <c r="AW246" s="212"/>
      <c r="AX246" s="212"/>
    </row>
    <row r="247" ht="12.75" customHeight="1">
      <c r="P247" s="24"/>
      <c r="Q247" s="24"/>
      <c r="AO247" s="425"/>
      <c r="AP247" s="425"/>
      <c r="AQ247" s="425"/>
      <c r="AR247" s="212"/>
      <c r="AS247" s="212"/>
      <c r="AT247" s="212"/>
      <c r="AU247" s="212"/>
      <c r="AV247" s="212"/>
      <c r="AW247" s="212"/>
      <c r="AX247" s="212"/>
    </row>
    <row r="248" ht="12.75" customHeight="1">
      <c r="P248" s="24"/>
      <c r="Q248" s="24"/>
      <c r="AO248" s="425"/>
      <c r="AP248" s="425"/>
      <c r="AQ248" s="425"/>
      <c r="AR248" s="212"/>
      <c r="AS248" s="212"/>
      <c r="AT248" s="212"/>
      <c r="AU248" s="212"/>
      <c r="AV248" s="212"/>
      <c r="AW248" s="212"/>
      <c r="AX248" s="212"/>
    </row>
    <row r="249" ht="12.75" customHeight="1">
      <c r="P249" s="24"/>
      <c r="Q249" s="24"/>
      <c r="AO249" s="425"/>
      <c r="AP249" s="425"/>
      <c r="AQ249" s="425"/>
      <c r="AR249" s="212"/>
      <c r="AS249" s="212"/>
      <c r="AT249" s="212"/>
      <c r="AU249" s="212"/>
      <c r="AV249" s="212"/>
      <c r="AW249" s="212"/>
      <c r="AX249" s="212"/>
    </row>
    <row r="250" ht="12.75" customHeight="1">
      <c r="P250" s="24"/>
      <c r="Q250" s="24"/>
      <c r="AO250" s="425"/>
      <c r="AP250" s="425"/>
      <c r="AQ250" s="425"/>
      <c r="AR250" s="212"/>
      <c r="AS250" s="212"/>
      <c r="AT250" s="212"/>
      <c r="AU250" s="212"/>
      <c r="AV250" s="212"/>
      <c r="AW250" s="212"/>
      <c r="AX250" s="212"/>
    </row>
    <row r="251" ht="12.75" customHeight="1">
      <c r="P251" s="24"/>
      <c r="Q251" s="24"/>
      <c r="AO251" s="425"/>
      <c r="AP251" s="425"/>
      <c r="AQ251" s="425"/>
      <c r="AR251" s="212"/>
      <c r="AS251" s="212"/>
      <c r="AT251" s="212"/>
      <c r="AU251" s="212"/>
      <c r="AV251" s="212"/>
      <c r="AW251" s="212"/>
      <c r="AX251" s="212"/>
    </row>
    <row r="252" ht="12.75" customHeight="1">
      <c r="P252" s="24"/>
      <c r="Q252" s="24"/>
      <c r="AO252" s="425"/>
      <c r="AP252" s="425"/>
      <c r="AQ252" s="425"/>
      <c r="AR252" s="212"/>
      <c r="AS252" s="212"/>
      <c r="AT252" s="212"/>
      <c r="AU252" s="212"/>
      <c r="AV252" s="212"/>
      <c r="AW252" s="212"/>
      <c r="AX252" s="212"/>
    </row>
    <row r="253" ht="12.75" customHeight="1">
      <c r="P253" s="24"/>
      <c r="Q253" s="24"/>
      <c r="AO253" s="425"/>
      <c r="AP253" s="425"/>
      <c r="AQ253" s="425"/>
      <c r="AR253" s="212"/>
      <c r="AS253" s="212"/>
      <c r="AT253" s="212"/>
      <c r="AU253" s="212"/>
      <c r="AV253" s="212"/>
      <c r="AW253" s="212"/>
      <c r="AX253" s="212"/>
    </row>
    <row r="254" ht="12.75" customHeight="1">
      <c r="P254" s="24"/>
      <c r="Q254" s="24"/>
      <c r="AO254" s="425"/>
      <c r="AP254" s="425"/>
      <c r="AQ254" s="425"/>
      <c r="AR254" s="212"/>
      <c r="AS254" s="212"/>
      <c r="AT254" s="212"/>
      <c r="AU254" s="212"/>
      <c r="AV254" s="212"/>
      <c r="AW254" s="212"/>
      <c r="AX254" s="212"/>
    </row>
    <row r="255" ht="12.75" customHeight="1">
      <c r="P255" s="24"/>
      <c r="Q255" s="24"/>
      <c r="AO255" s="425"/>
      <c r="AP255" s="425"/>
      <c r="AQ255" s="425"/>
      <c r="AR255" s="212"/>
      <c r="AS255" s="212"/>
      <c r="AT255" s="212"/>
      <c r="AU255" s="212"/>
      <c r="AV255" s="212"/>
      <c r="AW255" s="212"/>
      <c r="AX255" s="212"/>
    </row>
    <row r="256" ht="12.75" customHeight="1">
      <c r="P256" s="24"/>
      <c r="Q256" s="24"/>
      <c r="AO256" s="425"/>
      <c r="AP256" s="425"/>
      <c r="AQ256" s="425"/>
      <c r="AR256" s="212"/>
      <c r="AS256" s="212"/>
      <c r="AT256" s="212"/>
      <c r="AU256" s="212"/>
      <c r="AV256" s="212"/>
      <c r="AW256" s="212"/>
      <c r="AX256" s="212"/>
    </row>
    <row r="257" ht="12.75" customHeight="1">
      <c r="P257" s="24"/>
      <c r="Q257" s="24"/>
      <c r="AO257" s="425"/>
      <c r="AP257" s="425"/>
      <c r="AQ257" s="425"/>
      <c r="AR257" s="212"/>
      <c r="AS257" s="212"/>
      <c r="AT257" s="212"/>
      <c r="AU257" s="212"/>
      <c r="AV257" s="212"/>
      <c r="AW257" s="212"/>
      <c r="AX257" s="212"/>
    </row>
    <row r="258" ht="12.75" customHeight="1">
      <c r="P258" s="24"/>
      <c r="Q258" s="24"/>
      <c r="AO258" s="425"/>
      <c r="AP258" s="425"/>
      <c r="AQ258" s="425"/>
      <c r="AR258" s="212"/>
      <c r="AS258" s="212"/>
      <c r="AT258" s="212"/>
      <c r="AU258" s="212"/>
      <c r="AV258" s="212"/>
      <c r="AW258" s="212"/>
      <c r="AX258" s="212"/>
    </row>
    <row r="259" ht="12.75" customHeight="1">
      <c r="P259" s="24"/>
      <c r="Q259" s="24"/>
      <c r="AO259" s="425"/>
      <c r="AP259" s="425"/>
      <c r="AQ259" s="425"/>
      <c r="AR259" s="212"/>
      <c r="AS259" s="212"/>
      <c r="AT259" s="212"/>
      <c r="AU259" s="212"/>
      <c r="AV259" s="212"/>
      <c r="AW259" s="212"/>
      <c r="AX259" s="212"/>
    </row>
    <row r="260" ht="12.75" customHeight="1">
      <c r="P260" s="24"/>
      <c r="Q260" s="24"/>
      <c r="AO260" s="425"/>
      <c r="AP260" s="425"/>
      <c r="AQ260" s="425"/>
      <c r="AR260" s="212"/>
      <c r="AS260" s="212"/>
      <c r="AT260" s="212"/>
      <c r="AU260" s="212"/>
      <c r="AV260" s="212"/>
      <c r="AW260" s="212"/>
      <c r="AX260" s="212"/>
    </row>
    <row r="261" ht="12.75" customHeight="1">
      <c r="P261" s="24"/>
      <c r="Q261" s="24"/>
      <c r="AO261" s="425"/>
      <c r="AP261" s="425"/>
      <c r="AQ261" s="425"/>
      <c r="AR261" s="212"/>
      <c r="AS261" s="212"/>
      <c r="AT261" s="212"/>
      <c r="AU261" s="212"/>
      <c r="AV261" s="212"/>
      <c r="AW261" s="212"/>
      <c r="AX261" s="212"/>
    </row>
    <row r="262" ht="12.75" customHeight="1">
      <c r="P262" s="24"/>
      <c r="Q262" s="24"/>
      <c r="AO262" s="425"/>
      <c r="AP262" s="425"/>
      <c r="AQ262" s="425"/>
      <c r="AR262" s="212"/>
      <c r="AS262" s="212"/>
      <c r="AT262" s="212"/>
      <c r="AU262" s="212"/>
      <c r="AV262" s="212"/>
      <c r="AW262" s="212"/>
      <c r="AX262" s="212"/>
    </row>
    <row r="263" ht="12.75" customHeight="1">
      <c r="P263" s="24"/>
      <c r="Q263" s="24"/>
      <c r="AO263" s="425"/>
      <c r="AP263" s="425"/>
      <c r="AQ263" s="425"/>
      <c r="AR263" s="212"/>
      <c r="AS263" s="212"/>
      <c r="AT263" s="212"/>
      <c r="AU263" s="212"/>
      <c r="AV263" s="212"/>
      <c r="AW263" s="212"/>
      <c r="AX263" s="212"/>
    </row>
    <row r="264" ht="12.75" customHeight="1">
      <c r="P264" s="24"/>
      <c r="Q264" s="24"/>
      <c r="AO264" s="425"/>
      <c r="AP264" s="425"/>
      <c r="AQ264" s="425"/>
      <c r="AR264" s="212"/>
      <c r="AS264" s="212"/>
      <c r="AT264" s="212"/>
      <c r="AU264" s="212"/>
      <c r="AV264" s="212"/>
      <c r="AW264" s="212"/>
      <c r="AX264" s="212"/>
    </row>
    <row r="265" ht="12.75" customHeight="1">
      <c r="P265" s="24"/>
      <c r="Q265" s="24"/>
      <c r="AO265" s="425"/>
      <c r="AP265" s="425"/>
      <c r="AQ265" s="425"/>
      <c r="AR265" s="212"/>
      <c r="AS265" s="212"/>
      <c r="AT265" s="212"/>
      <c r="AU265" s="212"/>
      <c r="AV265" s="212"/>
      <c r="AW265" s="212"/>
      <c r="AX265" s="212"/>
    </row>
    <row r="266" ht="12.75" customHeight="1">
      <c r="P266" s="24"/>
      <c r="Q266" s="24"/>
      <c r="AO266" s="425"/>
      <c r="AP266" s="425"/>
      <c r="AQ266" s="425"/>
      <c r="AR266" s="212"/>
      <c r="AS266" s="212"/>
      <c r="AT266" s="212"/>
      <c r="AU266" s="212"/>
      <c r="AV266" s="212"/>
      <c r="AW266" s="212"/>
      <c r="AX266" s="212"/>
    </row>
    <row r="267" ht="12.75" customHeight="1">
      <c r="P267" s="24"/>
      <c r="Q267" s="24"/>
      <c r="AO267" s="425"/>
      <c r="AP267" s="425"/>
      <c r="AQ267" s="425"/>
      <c r="AR267" s="212"/>
      <c r="AS267" s="212"/>
      <c r="AT267" s="212"/>
      <c r="AU267" s="212"/>
      <c r="AV267" s="212"/>
      <c r="AW267" s="212"/>
      <c r="AX267" s="212"/>
    </row>
    <row r="268" ht="12.75" customHeight="1">
      <c r="P268" s="24"/>
      <c r="Q268" s="24"/>
      <c r="AO268" s="425"/>
      <c r="AP268" s="425"/>
      <c r="AQ268" s="425"/>
      <c r="AR268" s="212"/>
      <c r="AS268" s="212"/>
      <c r="AT268" s="212"/>
      <c r="AU268" s="212"/>
      <c r="AV268" s="212"/>
      <c r="AW268" s="212"/>
      <c r="AX268" s="212"/>
    </row>
    <row r="269" ht="12.75" customHeight="1">
      <c r="P269" s="24"/>
      <c r="Q269" s="24"/>
      <c r="AO269" s="425"/>
      <c r="AP269" s="425"/>
      <c r="AQ269" s="425"/>
      <c r="AR269" s="212"/>
      <c r="AS269" s="212"/>
      <c r="AT269" s="212"/>
      <c r="AU269" s="212"/>
      <c r="AV269" s="212"/>
      <c r="AW269" s="212"/>
      <c r="AX269" s="212"/>
    </row>
    <row r="270" ht="12.75" customHeight="1">
      <c r="P270" s="24"/>
      <c r="Q270" s="24"/>
      <c r="AO270" s="425"/>
      <c r="AP270" s="425"/>
      <c r="AQ270" s="425"/>
      <c r="AR270" s="212"/>
      <c r="AS270" s="212"/>
      <c r="AT270" s="212"/>
      <c r="AU270" s="212"/>
      <c r="AV270" s="212"/>
      <c r="AW270" s="212"/>
      <c r="AX270" s="212"/>
    </row>
    <row r="271" ht="12.75" customHeight="1">
      <c r="P271" s="24"/>
      <c r="Q271" s="24"/>
      <c r="AO271" s="425"/>
      <c r="AP271" s="425"/>
      <c r="AQ271" s="425"/>
      <c r="AR271" s="212"/>
      <c r="AS271" s="212"/>
      <c r="AT271" s="212"/>
      <c r="AU271" s="212"/>
      <c r="AV271" s="212"/>
      <c r="AW271" s="212"/>
      <c r="AX271" s="212"/>
    </row>
    <row r="272" ht="12.75" customHeight="1">
      <c r="P272" s="24"/>
      <c r="Q272" s="24"/>
      <c r="AO272" s="425"/>
      <c r="AP272" s="425"/>
      <c r="AQ272" s="425"/>
      <c r="AR272" s="212"/>
      <c r="AS272" s="212"/>
      <c r="AT272" s="212"/>
      <c r="AU272" s="212"/>
      <c r="AV272" s="212"/>
      <c r="AW272" s="212"/>
      <c r="AX272" s="212"/>
    </row>
    <row r="273" ht="12.75" customHeight="1">
      <c r="P273" s="24"/>
      <c r="Q273" s="24"/>
      <c r="AO273" s="425"/>
      <c r="AP273" s="425"/>
      <c r="AQ273" s="425"/>
      <c r="AR273" s="212"/>
      <c r="AS273" s="212"/>
      <c r="AT273" s="212"/>
      <c r="AU273" s="212"/>
      <c r="AV273" s="212"/>
      <c r="AW273" s="212"/>
      <c r="AX273" s="212"/>
    </row>
    <row r="274" ht="12.75" customHeight="1">
      <c r="P274" s="24"/>
      <c r="Q274" s="24"/>
      <c r="AO274" s="425"/>
      <c r="AP274" s="425"/>
      <c r="AQ274" s="425"/>
      <c r="AR274" s="212"/>
      <c r="AS274" s="212"/>
      <c r="AT274" s="212"/>
      <c r="AU274" s="212"/>
      <c r="AV274" s="212"/>
      <c r="AW274" s="212"/>
      <c r="AX274" s="212"/>
    </row>
    <row r="275" ht="12.75" customHeight="1">
      <c r="P275" s="24"/>
      <c r="Q275" s="24"/>
      <c r="AO275" s="425"/>
      <c r="AP275" s="425"/>
      <c r="AQ275" s="425"/>
      <c r="AR275" s="212"/>
      <c r="AS275" s="212"/>
      <c r="AT275" s="212"/>
      <c r="AU275" s="212"/>
      <c r="AV275" s="212"/>
      <c r="AW275" s="212"/>
      <c r="AX275" s="212"/>
    </row>
    <row r="276" ht="12.75" customHeight="1">
      <c r="P276" s="24"/>
      <c r="Q276" s="24"/>
      <c r="AO276" s="425"/>
      <c r="AP276" s="425"/>
      <c r="AQ276" s="425"/>
      <c r="AR276" s="212"/>
      <c r="AS276" s="212"/>
      <c r="AT276" s="212"/>
      <c r="AU276" s="212"/>
      <c r="AV276" s="212"/>
      <c r="AW276" s="212"/>
      <c r="AX276" s="212"/>
    </row>
    <row r="277" ht="12.75" customHeight="1">
      <c r="P277" s="24"/>
      <c r="Q277" s="24"/>
      <c r="AO277" s="425"/>
      <c r="AP277" s="425"/>
      <c r="AQ277" s="425"/>
      <c r="AR277" s="212"/>
      <c r="AS277" s="212"/>
      <c r="AT277" s="212"/>
      <c r="AU277" s="212"/>
      <c r="AV277" s="212"/>
      <c r="AW277" s="212"/>
      <c r="AX277" s="212"/>
    </row>
    <row r="278" ht="12.75" customHeight="1">
      <c r="P278" s="24"/>
      <c r="Q278" s="24"/>
      <c r="AO278" s="425"/>
      <c r="AP278" s="425"/>
      <c r="AQ278" s="425"/>
      <c r="AR278" s="212"/>
      <c r="AS278" s="212"/>
      <c r="AT278" s="212"/>
      <c r="AU278" s="212"/>
      <c r="AV278" s="212"/>
      <c r="AW278" s="212"/>
      <c r="AX278" s="212"/>
    </row>
    <row r="279" ht="12.75" customHeight="1">
      <c r="P279" s="24"/>
      <c r="Q279" s="24"/>
      <c r="AO279" s="425"/>
      <c r="AP279" s="425"/>
      <c r="AQ279" s="425"/>
      <c r="AR279" s="212"/>
      <c r="AS279" s="212"/>
      <c r="AT279" s="212"/>
      <c r="AU279" s="212"/>
      <c r="AV279" s="212"/>
      <c r="AW279" s="212"/>
      <c r="AX279" s="212"/>
    </row>
    <row r="280" ht="12.75" customHeight="1">
      <c r="P280" s="24"/>
      <c r="Q280" s="24"/>
      <c r="AO280" s="425"/>
      <c r="AP280" s="425"/>
      <c r="AQ280" s="425"/>
      <c r="AR280" s="212"/>
      <c r="AS280" s="212"/>
      <c r="AT280" s="212"/>
      <c r="AU280" s="212"/>
      <c r="AV280" s="212"/>
      <c r="AW280" s="212"/>
      <c r="AX280" s="212"/>
    </row>
    <row r="281" ht="12.75" customHeight="1">
      <c r="P281" s="24"/>
      <c r="Q281" s="24"/>
      <c r="AO281" s="425"/>
      <c r="AP281" s="425"/>
      <c r="AQ281" s="425"/>
      <c r="AR281" s="212"/>
      <c r="AS281" s="212"/>
      <c r="AT281" s="212"/>
      <c r="AU281" s="212"/>
      <c r="AV281" s="212"/>
      <c r="AW281" s="212"/>
      <c r="AX281" s="212"/>
    </row>
    <row r="282" ht="12.75" customHeight="1">
      <c r="P282" s="24"/>
      <c r="Q282" s="24"/>
      <c r="AO282" s="425"/>
      <c r="AP282" s="425"/>
      <c r="AQ282" s="425"/>
      <c r="AR282" s="212"/>
      <c r="AS282" s="212"/>
      <c r="AT282" s="212"/>
      <c r="AU282" s="212"/>
      <c r="AV282" s="212"/>
      <c r="AW282" s="212"/>
      <c r="AX282" s="212"/>
    </row>
    <row r="283" ht="12.75" customHeight="1">
      <c r="P283" s="24"/>
      <c r="Q283" s="24"/>
      <c r="AO283" s="425"/>
      <c r="AP283" s="425"/>
      <c r="AQ283" s="425"/>
      <c r="AR283" s="212"/>
      <c r="AS283" s="212"/>
      <c r="AT283" s="212"/>
      <c r="AU283" s="212"/>
      <c r="AV283" s="212"/>
      <c r="AW283" s="212"/>
      <c r="AX283" s="212"/>
    </row>
    <row r="284" ht="12.75" customHeight="1">
      <c r="P284" s="24"/>
      <c r="Q284" s="24"/>
      <c r="AO284" s="425"/>
      <c r="AP284" s="425"/>
      <c r="AQ284" s="425"/>
      <c r="AR284" s="212"/>
      <c r="AS284" s="212"/>
      <c r="AT284" s="212"/>
      <c r="AU284" s="212"/>
      <c r="AV284" s="212"/>
      <c r="AW284" s="212"/>
      <c r="AX284" s="212"/>
    </row>
    <row r="285" ht="12.75" customHeight="1">
      <c r="P285" s="24"/>
      <c r="Q285" s="24"/>
      <c r="AO285" s="425"/>
      <c r="AP285" s="425"/>
      <c r="AQ285" s="425"/>
      <c r="AR285" s="212"/>
      <c r="AS285" s="212"/>
      <c r="AT285" s="212"/>
      <c r="AU285" s="212"/>
      <c r="AV285" s="212"/>
      <c r="AW285" s="212"/>
      <c r="AX285" s="212"/>
    </row>
    <row r="286" ht="12.75" customHeight="1">
      <c r="P286" s="24"/>
      <c r="Q286" s="24"/>
      <c r="AO286" s="425"/>
      <c r="AP286" s="425"/>
      <c r="AQ286" s="425"/>
      <c r="AR286" s="212"/>
      <c r="AS286" s="212"/>
      <c r="AT286" s="212"/>
      <c r="AU286" s="212"/>
      <c r="AV286" s="212"/>
      <c r="AW286" s="212"/>
      <c r="AX286" s="212"/>
    </row>
    <row r="287" ht="12.75" customHeight="1">
      <c r="P287" s="24"/>
      <c r="Q287" s="24"/>
      <c r="AO287" s="425"/>
      <c r="AP287" s="425"/>
      <c r="AQ287" s="425"/>
      <c r="AR287" s="212"/>
      <c r="AS287" s="212"/>
      <c r="AT287" s="212"/>
      <c r="AU287" s="212"/>
      <c r="AV287" s="212"/>
      <c r="AW287" s="212"/>
      <c r="AX287" s="212"/>
    </row>
    <row r="288" ht="12.75" customHeight="1">
      <c r="P288" s="24"/>
      <c r="Q288" s="24"/>
      <c r="AO288" s="425"/>
      <c r="AP288" s="425"/>
      <c r="AQ288" s="425"/>
      <c r="AR288" s="212"/>
      <c r="AS288" s="212"/>
      <c r="AT288" s="212"/>
      <c r="AU288" s="212"/>
      <c r="AV288" s="212"/>
      <c r="AW288" s="212"/>
      <c r="AX288" s="212"/>
    </row>
    <row r="289" ht="12.75" customHeight="1">
      <c r="P289" s="24"/>
      <c r="Q289" s="24"/>
      <c r="AO289" s="425"/>
      <c r="AP289" s="425"/>
      <c r="AQ289" s="425"/>
      <c r="AR289" s="212"/>
      <c r="AS289" s="212"/>
      <c r="AT289" s="212"/>
      <c r="AU289" s="212"/>
      <c r="AV289" s="212"/>
      <c r="AW289" s="212"/>
      <c r="AX289" s="212"/>
    </row>
    <row r="290" ht="12.75" customHeight="1">
      <c r="P290" s="24"/>
      <c r="Q290" s="24"/>
      <c r="AO290" s="425"/>
      <c r="AP290" s="425"/>
      <c r="AQ290" s="425"/>
      <c r="AR290" s="212"/>
      <c r="AS290" s="212"/>
      <c r="AT290" s="212"/>
      <c r="AU290" s="212"/>
      <c r="AV290" s="212"/>
      <c r="AW290" s="212"/>
      <c r="AX290" s="212"/>
    </row>
    <row r="291" ht="12.75" customHeight="1">
      <c r="P291" s="24"/>
      <c r="Q291" s="24"/>
      <c r="AO291" s="425"/>
      <c r="AP291" s="425"/>
      <c r="AQ291" s="425"/>
      <c r="AR291" s="212"/>
      <c r="AS291" s="212"/>
      <c r="AT291" s="212"/>
      <c r="AU291" s="212"/>
      <c r="AV291" s="212"/>
      <c r="AW291" s="212"/>
      <c r="AX291" s="212"/>
    </row>
    <row r="292" ht="12.75" customHeight="1">
      <c r="P292" s="24"/>
      <c r="Q292" s="24"/>
      <c r="AO292" s="425"/>
      <c r="AP292" s="425"/>
      <c r="AQ292" s="425"/>
      <c r="AR292" s="212"/>
      <c r="AS292" s="212"/>
      <c r="AT292" s="212"/>
      <c r="AU292" s="212"/>
      <c r="AV292" s="212"/>
      <c r="AW292" s="212"/>
      <c r="AX292" s="212"/>
    </row>
    <row r="293" ht="12.75" customHeight="1">
      <c r="P293" s="24"/>
      <c r="Q293" s="24"/>
      <c r="AO293" s="425"/>
      <c r="AP293" s="425"/>
      <c r="AQ293" s="425"/>
      <c r="AR293" s="212"/>
      <c r="AS293" s="212"/>
      <c r="AT293" s="212"/>
      <c r="AU293" s="212"/>
      <c r="AV293" s="212"/>
      <c r="AW293" s="212"/>
      <c r="AX293" s="212"/>
    </row>
    <row r="294" ht="12.75" customHeight="1">
      <c r="P294" s="24"/>
      <c r="Q294" s="24"/>
      <c r="AO294" s="425"/>
      <c r="AP294" s="425"/>
      <c r="AQ294" s="425"/>
      <c r="AR294" s="212"/>
      <c r="AS294" s="212"/>
      <c r="AT294" s="212"/>
      <c r="AU294" s="212"/>
      <c r="AV294" s="212"/>
      <c r="AW294" s="212"/>
      <c r="AX294" s="212"/>
    </row>
    <row r="295" ht="12.75" customHeight="1">
      <c r="P295" s="24"/>
      <c r="Q295" s="24"/>
      <c r="AO295" s="425"/>
      <c r="AP295" s="425"/>
      <c r="AQ295" s="425"/>
      <c r="AR295" s="212"/>
      <c r="AS295" s="212"/>
      <c r="AT295" s="212"/>
      <c r="AU295" s="212"/>
      <c r="AV295" s="212"/>
      <c r="AW295" s="212"/>
      <c r="AX295" s="212"/>
    </row>
    <row r="296" ht="12.75" customHeight="1">
      <c r="P296" s="24"/>
      <c r="Q296" s="24"/>
      <c r="AO296" s="425"/>
      <c r="AP296" s="425"/>
      <c r="AQ296" s="425"/>
      <c r="AR296" s="212"/>
      <c r="AS296" s="212"/>
      <c r="AT296" s="212"/>
      <c r="AU296" s="212"/>
      <c r="AV296" s="212"/>
      <c r="AW296" s="212"/>
      <c r="AX296" s="212"/>
    </row>
    <row r="297" ht="12.75" customHeight="1">
      <c r="P297" s="24"/>
      <c r="Q297" s="24"/>
      <c r="AO297" s="425"/>
      <c r="AP297" s="425"/>
      <c r="AQ297" s="425"/>
      <c r="AR297" s="212"/>
      <c r="AS297" s="212"/>
      <c r="AT297" s="212"/>
      <c r="AU297" s="212"/>
      <c r="AV297" s="212"/>
      <c r="AW297" s="212"/>
      <c r="AX297" s="212"/>
    </row>
    <row r="298" ht="12.75" customHeight="1">
      <c r="P298" s="24"/>
      <c r="Q298" s="24"/>
      <c r="AO298" s="425"/>
      <c r="AP298" s="425"/>
      <c r="AQ298" s="425"/>
      <c r="AR298" s="212"/>
      <c r="AS298" s="212"/>
      <c r="AT298" s="212"/>
      <c r="AU298" s="212"/>
      <c r="AV298" s="212"/>
      <c r="AW298" s="212"/>
      <c r="AX298" s="212"/>
    </row>
    <row r="299" ht="12.75" customHeight="1">
      <c r="P299" s="24"/>
      <c r="Q299" s="24"/>
      <c r="AO299" s="425"/>
      <c r="AP299" s="425"/>
      <c r="AQ299" s="425"/>
      <c r="AR299" s="212"/>
      <c r="AS299" s="212"/>
      <c r="AT299" s="212"/>
      <c r="AU299" s="212"/>
      <c r="AV299" s="212"/>
      <c r="AW299" s="212"/>
      <c r="AX299" s="212"/>
    </row>
    <row r="300" ht="12.75" customHeight="1">
      <c r="P300" s="24"/>
      <c r="Q300" s="24"/>
      <c r="AO300" s="425"/>
      <c r="AP300" s="425"/>
      <c r="AQ300" s="425"/>
      <c r="AR300" s="212"/>
      <c r="AS300" s="212"/>
      <c r="AT300" s="212"/>
      <c r="AU300" s="212"/>
      <c r="AV300" s="212"/>
      <c r="AW300" s="212"/>
      <c r="AX300" s="212"/>
    </row>
    <row r="301" ht="12.75" customHeight="1">
      <c r="P301" s="24"/>
      <c r="Q301" s="24"/>
      <c r="AO301" s="425"/>
      <c r="AP301" s="425"/>
      <c r="AQ301" s="425"/>
      <c r="AR301" s="212"/>
      <c r="AS301" s="212"/>
      <c r="AT301" s="212"/>
      <c r="AU301" s="212"/>
      <c r="AV301" s="212"/>
      <c r="AW301" s="212"/>
      <c r="AX301" s="212"/>
    </row>
    <row r="302" ht="12.75" customHeight="1">
      <c r="P302" s="24"/>
      <c r="Q302" s="24"/>
      <c r="AO302" s="425"/>
      <c r="AP302" s="425"/>
      <c r="AQ302" s="425"/>
      <c r="AR302" s="212"/>
      <c r="AS302" s="212"/>
      <c r="AT302" s="212"/>
      <c r="AU302" s="212"/>
      <c r="AV302" s="212"/>
      <c r="AW302" s="212"/>
      <c r="AX302" s="212"/>
    </row>
    <row r="303" ht="12.75" customHeight="1">
      <c r="P303" s="24"/>
      <c r="Q303" s="24"/>
      <c r="AO303" s="425"/>
      <c r="AP303" s="425"/>
      <c r="AQ303" s="425"/>
      <c r="AR303" s="212"/>
      <c r="AS303" s="212"/>
      <c r="AT303" s="212"/>
      <c r="AU303" s="212"/>
      <c r="AV303" s="212"/>
      <c r="AW303" s="212"/>
      <c r="AX303" s="212"/>
    </row>
    <row r="304" ht="12.75" customHeight="1">
      <c r="P304" s="24"/>
      <c r="Q304" s="24"/>
      <c r="AO304" s="425"/>
      <c r="AP304" s="425"/>
      <c r="AQ304" s="425"/>
      <c r="AR304" s="212"/>
      <c r="AS304" s="212"/>
      <c r="AT304" s="212"/>
      <c r="AU304" s="212"/>
      <c r="AV304" s="212"/>
      <c r="AW304" s="212"/>
      <c r="AX304" s="212"/>
    </row>
    <row r="305" ht="12.75" customHeight="1">
      <c r="P305" s="24"/>
      <c r="Q305" s="24"/>
      <c r="AO305" s="425"/>
      <c r="AP305" s="425"/>
      <c r="AQ305" s="425"/>
      <c r="AR305" s="212"/>
      <c r="AS305" s="212"/>
      <c r="AT305" s="212"/>
      <c r="AU305" s="212"/>
      <c r="AV305" s="212"/>
      <c r="AW305" s="212"/>
      <c r="AX305" s="212"/>
    </row>
    <row r="306" ht="12.75" customHeight="1">
      <c r="P306" s="24"/>
      <c r="Q306" s="24"/>
      <c r="AO306" s="425"/>
      <c r="AP306" s="425"/>
      <c r="AQ306" s="425"/>
      <c r="AR306" s="212"/>
      <c r="AS306" s="212"/>
      <c r="AT306" s="212"/>
      <c r="AU306" s="212"/>
      <c r="AV306" s="212"/>
      <c r="AW306" s="212"/>
      <c r="AX306" s="212"/>
    </row>
    <row r="307" ht="12.75" customHeight="1">
      <c r="P307" s="24"/>
      <c r="Q307" s="24"/>
      <c r="AO307" s="425"/>
      <c r="AP307" s="425"/>
      <c r="AQ307" s="425"/>
      <c r="AR307" s="212"/>
      <c r="AS307" s="212"/>
      <c r="AT307" s="212"/>
      <c r="AU307" s="212"/>
      <c r="AV307" s="212"/>
      <c r="AW307" s="212"/>
      <c r="AX307" s="212"/>
    </row>
    <row r="308" ht="12.75" customHeight="1">
      <c r="P308" s="24"/>
      <c r="Q308" s="24"/>
      <c r="AO308" s="425"/>
      <c r="AP308" s="425"/>
      <c r="AQ308" s="425"/>
      <c r="AR308" s="212"/>
      <c r="AS308" s="212"/>
      <c r="AT308" s="212"/>
      <c r="AU308" s="212"/>
      <c r="AV308" s="212"/>
      <c r="AW308" s="212"/>
      <c r="AX308" s="212"/>
    </row>
    <row r="309" ht="12.75" customHeight="1">
      <c r="P309" s="24"/>
      <c r="Q309" s="24"/>
      <c r="AO309" s="425"/>
      <c r="AP309" s="425"/>
      <c r="AQ309" s="425"/>
      <c r="AR309" s="212"/>
      <c r="AS309" s="212"/>
      <c r="AT309" s="212"/>
      <c r="AU309" s="212"/>
      <c r="AV309" s="212"/>
      <c r="AW309" s="212"/>
      <c r="AX309" s="212"/>
    </row>
    <row r="310" ht="12.75" customHeight="1">
      <c r="P310" s="24"/>
      <c r="Q310" s="24"/>
      <c r="AO310" s="425"/>
      <c r="AP310" s="425"/>
      <c r="AQ310" s="425"/>
      <c r="AR310" s="212"/>
      <c r="AS310" s="212"/>
      <c r="AT310" s="212"/>
      <c r="AU310" s="212"/>
      <c r="AV310" s="212"/>
      <c r="AW310" s="212"/>
      <c r="AX310" s="212"/>
    </row>
    <row r="311" ht="12.75" customHeight="1">
      <c r="P311" s="24"/>
      <c r="Q311" s="24"/>
      <c r="AO311" s="425"/>
      <c r="AP311" s="425"/>
      <c r="AQ311" s="425"/>
      <c r="AR311" s="212"/>
      <c r="AS311" s="212"/>
      <c r="AT311" s="212"/>
      <c r="AU311" s="212"/>
      <c r="AV311" s="212"/>
      <c r="AW311" s="212"/>
      <c r="AX311" s="212"/>
    </row>
    <row r="312" ht="12.75" customHeight="1">
      <c r="P312" s="24"/>
      <c r="Q312" s="24"/>
      <c r="AO312" s="425"/>
      <c r="AP312" s="425"/>
      <c r="AQ312" s="425"/>
      <c r="AR312" s="212"/>
      <c r="AS312" s="212"/>
      <c r="AT312" s="212"/>
      <c r="AU312" s="212"/>
      <c r="AV312" s="212"/>
      <c r="AW312" s="212"/>
      <c r="AX312" s="212"/>
    </row>
    <row r="313" ht="12.75" customHeight="1">
      <c r="P313" s="24"/>
      <c r="Q313" s="24"/>
      <c r="AO313" s="425"/>
      <c r="AP313" s="425"/>
      <c r="AQ313" s="425"/>
      <c r="AR313" s="212"/>
      <c r="AS313" s="212"/>
      <c r="AT313" s="212"/>
      <c r="AU313" s="212"/>
      <c r="AV313" s="212"/>
      <c r="AW313" s="212"/>
      <c r="AX313" s="212"/>
    </row>
    <row r="314" ht="12.75" customHeight="1">
      <c r="P314" s="24"/>
      <c r="Q314" s="24"/>
      <c r="AO314" s="425"/>
      <c r="AP314" s="425"/>
      <c r="AQ314" s="425"/>
      <c r="AR314" s="212"/>
      <c r="AS314" s="212"/>
      <c r="AT314" s="212"/>
      <c r="AU314" s="212"/>
      <c r="AV314" s="212"/>
      <c r="AW314" s="212"/>
      <c r="AX314" s="212"/>
    </row>
    <row r="315" ht="12.75" customHeight="1">
      <c r="P315" s="24"/>
      <c r="Q315" s="24"/>
      <c r="AO315" s="425"/>
      <c r="AP315" s="425"/>
      <c r="AQ315" s="425"/>
      <c r="AR315" s="212"/>
      <c r="AS315" s="212"/>
      <c r="AT315" s="212"/>
      <c r="AU315" s="212"/>
      <c r="AV315" s="212"/>
      <c r="AW315" s="212"/>
      <c r="AX315" s="212"/>
    </row>
    <row r="316" ht="12.75" customHeight="1">
      <c r="P316" s="24"/>
      <c r="Q316" s="24"/>
      <c r="AO316" s="425"/>
      <c r="AP316" s="425"/>
      <c r="AQ316" s="425"/>
      <c r="AR316" s="212"/>
      <c r="AS316" s="212"/>
      <c r="AT316" s="212"/>
      <c r="AU316" s="212"/>
      <c r="AV316" s="212"/>
      <c r="AW316" s="212"/>
      <c r="AX316" s="212"/>
    </row>
    <row r="317" ht="12.75" customHeight="1">
      <c r="P317" s="24"/>
      <c r="Q317" s="24"/>
      <c r="AO317" s="425"/>
      <c r="AP317" s="425"/>
      <c r="AQ317" s="425"/>
      <c r="AR317" s="212"/>
      <c r="AS317" s="212"/>
      <c r="AT317" s="212"/>
      <c r="AU317" s="212"/>
      <c r="AV317" s="212"/>
      <c r="AW317" s="212"/>
      <c r="AX317" s="212"/>
    </row>
    <row r="318" ht="12.75" customHeight="1">
      <c r="P318" s="24"/>
      <c r="Q318" s="24"/>
      <c r="AO318" s="425"/>
      <c r="AP318" s="425"/>
      <c r="AQ318" s="425"/>
      <c r="AR318" s="212"/>
      <c r="AS318" s="212"/>
      <c r="AT318" s="212"/>
      <c r="AU318" s="212"/>
      <c r="AV318" s="212"/>
      <c r="AW318" s="212"/>
      <c r="AX318" s="212"/>
    </row>
    <row r="319" ht="12.75" customHeight="1">
      <c r="P319" s="24"/>
      <c r="Q319" s="24"/>
      <c r="AO319" s="425"/>
      <c r="AP319" s="425"/>
      <c r="AQ319" s="425"/>
      <c r="AR319" s="212"/>
      <c r="AS319" s="212"/>
      <c r="AT319" s="212"/>
      <c r="AU319" s="212"/>
      <c r="AV319" s="212"/>
      <c r="AW319" s="212"/>
      <c r="AX319" s="212"/>
    </row>
    <row r="320" ht="12.75" customHeight="1">
      <c r="P320" s="24"/>
      <c r="Q320" s="24"/>
      <c r="AO320" s="425"/>
      <c r="AP320" s="425"/>
      <c r="AQ320" s="425"/>
      <c r="AR320" s="212"/>
      <c r="AS320" s="212"/>
      <c r="AT320" s="212"/>
      <c r="AU320" s="212"/>
      <c r="AV320" s="212"/>
      <c r="AW320" s="212"/>
      <c r="AX320" s="212"/>
    </row>
    <row r="321" ht="12.75" customHeight="1">
      <c r="P321" s="24"/>
      <c r="Q321" s="24"/>
      <c r="AO321" s="425"/>
      <c r="AP321" s="425"/>
      <c r="AQ321" s="425"/>
      <c r="AR321" s="212"/>
      <c r="AS321" s="212"/>
      <c r="AT321" s="212"/>
      <c r="AU321" s="212"/>
      <c r="AV321" s="212"/>
      <c r="AW321" s="212"/>
      <c r="AX321" s="212"/>
    </row>
    <row r="322" ht="12.75" customHeight="1">
      <c r="P322" s="24"/>
      <c r="Q322" s="24"/>
      <c r="AO322" s="425"/>
      <c r="AP322" s="425"/>
      <c r="AQ322" s="425"/>
      <c r="AR322" s="212"/>
      <c r="AS322" s="212"/>
      <c r="AT322" s="212"/>
      <c r="AU322" s="212"/>
      <c r="AV322" s="212"/>
      <c r="AW322" s="212"/>
      <c r="AX322" s="212"/>
    </row>
    <row r="323" ht="12.75" customHeight="1">
      <c r="P323" s="24"/>
      <c r="Q323" s="24"/>
      <c r="AO323" s="425"/>
      <c r="AP323" s="425"/>
      <c r="AQ323" s="425"/>
      <c r="AR323" s="212"/>
      <c r="AS323" s="212"/>
      <c r="AT323" s="212"/>
      <c r="AU323" s="212"/>
      <c r="AV323" s="212"/>
      <c r="AW323" s="212"/>
      <c r="AX323" s="212"/>
    </row>
    <row r="324" ht="12.75" customHeight="1">
      <c r="P324" s="24"/>
      <c r="Q324" s="24"/>
      <c r="AO324" s="425"/>
      <c r="AP324" s="425"/>
      <c r="AQ324" s="425"/>
      <c r="AR324" s="212"/>
      <c r="AS324" s="212"/>
      <c r="AT324" s="212"/>
      <c r="AU324" s="212"/>
      <c r="AV324" s="212"/>
      <c r="AW324" s="212"/>
      <c r="AX324" s="212"/>
    </row>
    <row r="325" ht="12.75" customHeight="1">
      <c r="P325" s="24"/>
      <c r="Q325" s="24"/>
      <c r="AO325" s="425"/>
      <c r="AP325" s="425"/>
      <c r="AQ325" s="425"/>
      <c r="AR325" s="212"/>
      <c r="AS325" s="212"/>
      <c r="AT325" s="212"/>
      <c r="AU325" s="212"/>
      <c r="AV325" s="212"/>
      <c r="AW325" s="212"/>
      <c r="AX325" s="212"/>
    </row>
    <row r="326" ht="12.75" customHeight="1">
      <c r="P326" s="24"/>
      <c r="Q326" s="24"/>
      <c r="AO326" s="425"/>
      <c r="AP326" s="425"/>
      <c r="AQ326" s="425"/>
      <c r="AR326" s="212"/>
      <c r="AS326" s="212"/>
      <c r="AT326" s="212"/>
      <c r="AU326" s="212"/>
      <c r="AV326" s="212"/>
      <c r="AW326" s="212"/>
      <c r="AX326" s="212"/>
    </row>
    <row r="327" ht="12.75" customHeight="1">
      <c r="P327" s="24"/>
      <c r="Q327" s="24"/>
      <c r="AO327" s="425"/>
      <c r="AP327" s="425"/>
      <c r="AQ327" s="425"/>
      <c r="AR327" s="212"/>
      <c r="AS327" s="212"/>
      <c r="AT327" s="212"/>
      <c r="AU327" s="212"/>
      <c r="AV327" s="212"/>
      <c r="AW327" s="212"/>
      <c r="AX327" s="212"/>
    </row>
    <row r="328" ht="12.75" customHeight="1">
      <c r="P328" s="24"/>
      <c r="Q328" s="24"/>
      <c r="AO328" s="425"/>
      <c r="AP328" s="425"/>
      <c r="AQ328" s="425"/>
      <c r="AR328" s="212"/>
      <c r="AS328" s="212"/>
      <c r="AT328" s="212"/>
      <c r="AU328" s="212"/>
      <c r="AV328" s="212"/>
      <c r="AW328" s="212"/>
      <c r="AX328" s="212"/>
    </row>
    <row r="329" ht="12.75" customHeight="1">
      <c r="P329" s="24"/>
      <c r="Q329" s="24"/>
      <c r="AO329" s="425"/>
      <c r="AP329" s="425"/>
      <c r="AQ329" s="425"/>
      <c r="AR329" s="212"/>
      <c r="AS329" s="212"/>
      <c r="AT329" s="212"/>
      <c r="AU329" s="212"/>
      <c r="AV329" s="212"/>
      <c r="AW329" s="212"/>
      <c r="AX329" s="212"/>
    </row>
    <row r="330" ht="12.75" customHeight="1">
      <c r="P330" s="24"/>
      <c r="Q330" s="24"/>
      <c r="AO330" s="425"/>
      <c r="AP330" s="425"/>
      <c r="AQ330" s="425"/>
      <c r="AR330" s="212"/>
      <c r="AS330" s="212"/>
      <c r="AT330" s="212"/>
      <c r="AU330" s="212"/>
      <c r="AV330" s="212"/>
      <c r="AW330" s="212"/>
      <c r="AX330" s="212"/>
    </row>
    <row r="331" ht="12.75" customHeight="1">
      <c r="P331" s="24"/>
      <c r="Q331" s="24"/>
      <c r="AO331" s="425"/>
      <c r="AP331" s="425"/>
      <c r="AQ331" s="425"/>
      <c r="AR331" s="212"/>
      <c r="AS331" s="212"/>
      <c r="AT331" s="212"/>
      <c r="AU331" s="212"/>
      <c r="AV331" s="212"/>
      <c r="AW331" s="212"/>
      <c r="AX331" s="212"/>
    </row>
    <row r="332" ht="12.75" customHeight="1">
      <c r="P332" s="24"/>
      <c r="Q332" s="24"/>
      <c r="AO332" s="425"/>
      <c r="AP332" s="425"/>
      <c r="AQ332" s="425"/>
      <c r="AR332" s="212"/>
      <c r="AS332" s="212"/>
      <c r="AT332" s="212"/>
      <c r="AU332" s="212"/>
      <c r="AV332" s="212"/>
      <c r="AW332" s="212"/>
      <c r="AX332" s="212"/>
    </row>
    <row r="333" ht="12.75" customHeight="1">
      <c r="P333" s="24"/>
      <c r="Q333" s="24"/>
      <c r="AO333" s="425"/>
      <c r="AP333" s="425"/>
      <c r="AQ333" s="425"/>
      <c r="AR333" s="212"/>
      <c r="AS333" s="212"/>
      <c r="AT333" s="212"/>
      <c r="AU333" s="212"/>
      <c r="AV333" s="212"/>
      <c r="AW333" s="212"/>
      <c r="AX333" s="212"/>
    </row>
    <row r="334" ht="12.75" customHeight="1">
      <c r="P334" s="24"/>
      <c r="Q334" s="24"/>
      <c r="AO334" s="425"/>
      <c r="AP334" s="425"/>
      <c r="AQ334" s="425"/>
      <c r="AR334" s="212"/>
      <c r="AS334" s="212"/>
      <c r="AT334" s="212"/>
      <c r="AU334" s="212"/>
      <c r="AV334" s="212"/>
      <c r="AW334" s="212"/>
      <c r="AX334" s="212"/>
    </row>
    <row r="335" ht="12.75" customHeight="1">
      <c r="P335" s="24"/>
      <c r="Q335" s="24"/>
      <c r="AO335" s="425"/>
      <c r="AP335" s="425"/>
      <c r="AQ335" s="425"/>
      <c r="AR335" s="212"/>
      <c r="AS335" s="212"/>
      <c r="AT335" s="212"/>
      <c r="AU335" s="212"/>
      <c r="AV335" s="212"/>
      <c r="AW335" s="212"/>
      <c r="AX335" s="212"/>
    </row>
    <row r="336" ht="12.75" customHeight="1">
      <c r="P336" s="24"/>
      <c r="Q336" s="24"/>
      <c r="AO336" s="425"/>
      <c r="AP336" s="425"/>
      <c r="AQ336" s="425"/>
      <c r="AR336" s="212"/>
      <c r="AS336" s="212"/>
      <c r="AT336" s="212"/>
      <c r="AU336" s="212"/>
      <c r="AV336" s="212"/>
      <c r="AW336" s="212"/>
      <c r="AX336" s="212"/>
    </row>
    <row r="337" ht="12.75" customHeight="1">
      <c r="P337" s="24"/>
      <c r="Q337" s="24"/>
      <c r="AO337" s="425"/>
      <c r="AP337" s="425"/>
      <c r="AQ337" s="425"/>
      <c r="AR337" s="212"/>
      <c r="AS337" s="212"/>
      <c r="AT337" s="212"/>
      <c r="AU337" s="212"/>
      <c r="AV337" s="212"/>
      <c r="AW337" s="212"/>
      <c r="AX337" s="212"/>
    </row>
    <row r="338" ht="12.75" customHeight="1">
      <c r="P338" s="24"/>
      <c r="Q338" s="24"/>
      <c r="AO338" s="425"/>
      <c r="AP338" s="425"/>
      <c r="AQ338" s="425"/>
      <c r="AR338" s="212"/>
      <c r="AS338" s="212"/>
      <c r="AT338" s="212"/>
      <c r="AU338" s="212"/>
      <c r="AV338" s="212"/>
      <c r="AW338" s="212"/>
      <c r="AX338" s="212"/>
    </row>
    <row r="339" ht="12.75" customHeight="1">
      <c r="P339" s="24"/>
      <c r="Q339" s="24"/>
      <c r="AO339" s="425"/>
      <c r="AP339" s="425"/>
      <c r="AQ339" s="425"/>
      <c r="AR339" s="212"/>
      <c r="AS339" s="212"/>
      <c r="AT339" s="212"/>
      <c r="AU339" s="212"/>
      <c r="AV339" s="212"/>
      <c r="AW339" s="212"/>
      <c r="AX339" s="212"/>
    </row>
    <row r="340" ht="12.75" customHeight="1">
      <c r="P340" s="24"/>
      <c r="Q340" s="24"/>
      <c r="AO340" s="425"/>
      <c r="AP340" s="425"/>
      <c r="AQ340" s="425"/>
      <c r="AR340" s="212"/>
      <c r="AS340" s="212"/>
      <c r="AT340" s="212"/>
      <c r="AU340" s="212"/>
      <c r="AV340" s="212"/>
      <c r="AW340" s="212"/>
      <c r="AX340" s="212"/>
    </row>
    <row r="341" ht="12.75" customHeight="1">
      <c r="P341" s="24"/>
      <c r="Q341" s="24"/>
      <c r="AO341" s="425"/>
      <c r="AP341" s="425"/>
      <c r="AQ341" s="425"/>
      <c r="AR341" s="212"/>
      <c r="AS341" s="212"/>
      <c r="AT341" s="212"/>
      <c r="AU341" s="212"/>
      <c r="AV341" s="212"/>
      <c r="AW341" s="212"/>
      <c r="AX341" s="212"/>
    </row>
    <row r="342" ht="12.75" customHeight="1">
      <c r="P342" s="24"/>
      <c r="Q342" s="24"/>
      <c r="AO342" s="425"/>
      <c r="AP342" s="425"/>
      <c r="AQ342" s="425"/>
      <c r="AR342" s="212"/>
      <c r="AS342" s="212"/>
      <c r="AT342" s="212"/>
      <c r="AU342" s="212"/>
      <c r="AV342" s="212"/>
      <c r="AW342" s="212"/>
      <c r="AX342" s="212"/>
    </row>
    <row r="343" ht="12.75" customHeight="1">
      <c r="P343" s="24"/>
      <c r="Q343" s="24"/>
      <c r="AO343" s="425"/>
      <c r="AP343" s="425"/>
      <c r="AQ343" s="425"/>
      <c r="AR343" s="212"/>
      <c r="AS343" s="212"/>
      <c r="AT343" s="212"/>
      <c r="AU343" s="212"/>
      <c r="AV343" s="212"/>
      <c r="AW343" s="212"/>
      <c r="AX343" s="212"/>
    </row>
    <row r="344" ht="12.75" customHeight="1">
      <c r="P344" s="24"/>
      <c r="Q344" s="24"/>
      <c r="AO344" s="425"/>
      <c r="AP344" s="425"/>
      <c r="AQ344" s="425"/>
      <c r="AR344" s="212"/>
      <c r="AS344" s="212"/>
      <c r="AT344" s="212"/>
      <c r="AU344" s="212"/>
      <c r="AV344" s="212"/>
      <c r="AW344" s="212"/>
      <c r="AX344" s="212"/>
    </row>
    <row r="345" ht="12.75" customHeight="1">
      <c r="P345" s="24"/>
      <c r="Q345" s="24"/>
      <c r="AO345" s="425"/>
      <c r="AP345" s="425"/>
      <c r="AQ345" s="425"/>
      <c r="AR345" s="212"/>
      <c r="AS345" s="212"/>
      <c r="AT345" s="212"/>
      <c r="AU345" s="212"/>
      <c r="AV345" s="212"/>
      <c r="AW345" s="212"/>
      <c r="AX345" s="212"/>
    </row>
    <row r="346" ht="12.75" customHeight="1">
      <c r="P346" s="24"/>
      <c r="Q346" s="24"/>
      <c r="AO346" s="425"/>
      <c r="AP346" s="425"/>
      <c r="AQ346" s="425"/>
      <c r="AR346" s="212"/>
      <c r="AS346" s="212"/>
      <c r="AT346" s="212"/>
      <c r="AU346" s="212"/>
      <c r="AV346" s="212"/>
      <c r="AW346" s="212"/>
      <c r="AX346" s="212"/>
    </row>
    <row r="347" ht="12.75" customHeight="1">
      <c r="P347" s="24"/>
      <c r="Q347" s="24"/>
      <c r="AO347" s="425"/>
      <c r="AP347" s="425"/>
      <c r="AQ347" s="425"/>
      <c r="AR347" s="212"/>
      <c r="AS347" s="212"/>
      <c r="AT347" s="212"/>
      <c r="AU347" s="212"/>
      <c r="AV347" s="212"/>
      <c r="AW347" s="212"/>
      <c r="AX347" s="212"/>
    </row>
    <row r="348" ht="12.75" customHeight="1">
      <c r="P348" s="24"/>
      <c r="Q348" s="24"/>
      <c r="AO348" s="425"/>
      <c r="AP348" s="425"/>
      <c r="AQ348" s="425"/>
      <c r="AR348" s="212"/>
      <c r="AS348" s="212"/>
      <c r="AT348" s="212"/>
      <c r="AU348" s="212"/>
      <c r="AV348" s="212"/>
      <c r="AW348" s="212"/>
      <c r="AX348" s="212"/>
    </row>
    <row r="349" ht="12.75" customHeight="1">
      <c r="P349" s="24"/>
      <c r="Q349" s="24"/>
      <c r="AO349" s="425"/>
      <c r="AP349" s="425"/>
      <c r="AQ349" s="425"/>
      <c r="AR349" s="212"/>
      <c r="AS349" s="212"/>
      <c r="AT349" s="212"/>
      <c r="AU349" s="212"/>
      <c r="AV349" s="212"/>
      <c r="AW349" s="212"/>
      <c r="AX349" s="212"/>
    </row>
    <row r="350" ht="12.75" customHeight="1">
      <c r="P350" s="24"/>
      <c r="Q350" s="24"/>
      <c r="AO350" s="425"/>
      <c r="AP350" s="425"/>
      <c r="AQ350" s="425"/>
      <c r="AR350" s="212"/>
      <c r="AS350" s="212"/>
      <c r="AT350" s="212"/>
      <c r="AU350" s="212"/>
      <c r="AV350" s="212"/>
      <c r="AW350" s="212"/>
      <c r="AX350" s="212"/>
    </row>
    <row r="351" ht="12.75" customHeight="1">
      <c r="P351" s="24"/>
      <c r="Q351" s="24"/>
      <c r="AO351" s="425"/>
      <c r="AP351" s="425"/>
      <c r="AQ351" s="425"/>
      <c r="AR351" s="212"/>
      <c r="AS351" s="212"/>
      <c r="AT351" s="212"/>
      <c r="AU351" s="212"/>
      <c r="AV351" s="212"/>
      <c r="AW351" s="212"/>
      <c r="AX351" s="212"/>
    </row>
    <row r="352" ht="12.75" customHeight="1">
      <c r="P352" s="24"/>
      <c r="Q352" s="24"/>
      <c r="AO352" s="425"/>
      <c r="AP352" s="425"/>
      <c r="AQ352" s="425"/>
      <c r="AR352" s="212"/>
      <c r="AS352" s="212"/>
      <c r="AT352" s="212"/>
      <c r="AU352" s="212"/>
      <c r="AV352" s="212"/>
      <c r="AW352" s="212"/>
      <c r="AX352" s="212"/>
    </row>
    <row r="353" ht="12.75" customHeight="1">
      <c r="P353" s="24"/>
      <c r="Q353" s="24"/>
      <c r="AO353" s="425"/>
      <c r="AP353" s="425"/>
      <c r="AQ353" s="425"/>
      <c r="AR353" s="212"/>
      <c r="AS353" s="212"/>
      <c r="AT353" s="212"/>
      <c r="AU353" s="212"/>
      <c r="AV353" s="212"/>
      <c r="AW353" s="212"/>
      <c r="AX353" s="212"/>
    </row>
    <row r="354" ht="12.75" customHeight="1">
      <c r="P354" s="24"/>
      <c r="Q354" s="24"/>
      <c r="AO354" s="425"/>
      <c r="AP354" s="425"/>
      <c r="AQ354" s="425"/>
      <c r="AR354" s="212"/>
      <c r="AS354" s="212"/>
      <c r="AT354" s="212"/>
      <c r="AU354" s="212"/>
      <c r="AV354" s="212"/>
      <c r="AW354" s="212"/>
      <c r="AX354" s="212"/>
    </row>
    <row r="355" ht="12.75" customHeight="1">
      <c r="P355" s="24"/>
      <c r="Q355" s="24"/>
      <c r="AO355" s="425"/>
      <c r="AP355" s="425"/>
      <c r="AQ355" s="425"/>
      <c r="AR355" s="212"/>
      <c r="AS355" s="212"/>
      <c r="AT355" s="212"/>
      <c r="AU355" s="212"/>
      <c r="AV355" s="212"/>
      <c r="AW355" s="212"/>
      <c r="AX355" s="212"/>
    </row>
    <row r="356" ht="12.75" customHeight="1">
      <c r="P356" s="24"/>
      <c r="Q356" s="24"/>
      <c r="AO356" s="425"/>
      <c r="AP356" s="425"/>
      <c r="AQ356" s="425"/>
      <c r="AR356" s="212"/>
      <c r="AS356" s="212"/>
      <c r="AT356" s="212"/>
      <c r="AU356" s="212"/>
      <c r="AV356" s="212"/>
      <c r="AW356" s="212"/>
      <c r="AX356" s="212"/>
    </row>
    <row r="357" ht="12.75" customHeight="1">
      <c r="P357" s="24"/>
      <c r="Q357" s="24"/>
      <c r="AO357" s="425"/>
      <c r="AP357" s="425"/>
      <c r="AQ357" s="425"/>
      <c r="AR357" s="212"/>
      <c r="AS357" s="212"/>
      <c r="AT357" s="212"/>
      <c r="AU357" s="212"/>
      <c r="AV357" s="212"/>
      <c r="AW357" s="212"/>
      <c r="AX357" s="212"/>
    </row>
    <row r="358" ht="12.75" customHeight="1">
      <c r="P358" s="24"/>
      <c r="Q358" s="24"/>
      <c r="AO358" s="425"/>
      <c r="AP358" s="425"/>
      <c r="AQ358" s="425"/>
      <c r="AR358" s="212"/>
      <c r="AS358" s="212"/>
      <c r="AT358" s="212"/>
      <c r="AU358" s="212"/>
      <c r="AV358" s="212"/>
      <c r="AW358" s="212"/>
      <c r="AX358" s="212"/>
    </row>
    <row r="359" ht="12.75" customHeight="1">
      <c r="P359" s="24"/>
      <c r="Q359" s="24"/>
      <c r="AO359" s="425"/>
      <c r="AP359" s="425"/>
      <c r="AQ359" s="425"/>
      <c r="AR359" s="212"/>
      <c r="AS359" s="212"/>
      <c r="AT359" s="212"/>
      <c r="AU359" s="212"/>
      <c r="AV359" s="212"/>
      <c r="AW359" s="212"/>
      <c r="AX359" s="212"/>
    </row>
    <row r="360" ht="12.75" customHeight="1">
      <c r="P360" s="24"/>
      <c r="Q360" s="24"/>
      <c r="AO360" s="425"/>
      <c r="AP360" s="425"/>
      <c r="AQ360" s="425"/>
      <c r="AR360" s="212"/>
      <c r="AS360" s="212"/>
      <c r="AT360" s="212"/>
      <c r="AU360" s="212"/>
      <c r="AV360" s="212"/>
      <c r="AW360" s="212"/>
      <c r="AX360" s="212"/>
    </row>
    <row r="361" ht="12.75" customHeight="1">
      <c r="P361" s="24"/>
      <c r="Q361" s="24"/>
      <c r="AO361" s="425"/>
      <c r="AP361" s="425"/>
      <c r="AQ361" s="425"/>
      <c r="AR361" s="212"/>
      <c r="AS361" s="212"/>
      <c r="AT361" s="212"/>
      <c r="AU361" s="212"/>
      <c r="AV361" s="212"/>
      <c r="AW361" s="212"/>
      <c r="AX361" s="212"/>
    </row>
    <row r="362" ht="12.75" customHeight="1">
      <c r="P362" s="24"/>
      <c r="Q362" s="24"/>
      <c r="AO362" s="425"/>
      <c r="AP362" s="425"/>
      <c r="AQ362" s="425"/>
      <c r="AR362" s="212"/>
      <c r="AS362" s="212"/>
      <c r="AT362" s="212"/>
      <c r="AU362" s="212"/>
      <c r="AV362" s="212"/>
      <c r="AW362" s="212"/>
      <c r="AX362" s="212"/>
    </row>
    <row r="363" ht="12.75" customHeight="1">
      <c r="P363" s="24"/>
      <c r="Q363" s="24"/>
      <c r="AO363" s="425"/>
      <c r="AP363" s="425"/>
      <c r="AQ363" s="425"/>
      <c r="AR363" s="212"/>
      <c r="AS363" s="212"/>
      <c r="AT363" s="212"/>
      <c r="AU363" s="212"/>
      <c r="AV363" s="212"/>
      <c r="AW363" s="212"/>
      <c r="AX363" s="212"/>
    </row>
    <row r="364" ht="12.75" customHeight="1">
      <c r="P364" s="24"/>
      <c r="Q364" s="24"/>
      <c r="AO364" s="425"/>
      <c r="AP364" s="425"/>
      <c r="AQ364" s="425"/>
      <c r="AR364" s="212"/>
      <c r="AS364" s="212"/>
      <c r="AT364" s="212"/>
      <c r="AU364" s="212"/>
      <c r="AV364" s="212"/>
      <c r="AW364" s="212"/>
      <c r="AX364" s="212"/>
    </row>
    <row r="365" ht="12.75" customHeight="1">
      <c r="P365" s="24"/>
      <c r="Q365" s="24"/>
      <c r="AO365" s="425"/>
      <c r="AP365" s="425"/>
      <c r="AQ365" s="425"/>
      <c r="AR365" s="212"/>
      <c r="AS365" s="212"/>
      <c r="AT365" s="212"/>
      <c r="AU365" s="212"/>
      <c r="AV365" s="212"/>
      <c r="AW365" s="212"/>
      <c r="AX365" s="212"/>
    </row>
    <row r="366" ht="12.75" customHeight="1">
      <c r="P366" s="24"/>
      <c r="Q366" s="24"/>
      <c r="AO366" s="425"/>
      <c r="AP366" s="425"/>
      <c r="AQ366" s="425"/>
      <c r="AR366" s="212"/>
      <c r="AS366" s="212"/>
      <c r="AT366" s="212"/>
      <c r="AU366" s="212"/>
      <c r="AV366" s="212"/>
      <c r="AW366" s="212"/>
      <c r="AX366" s="212"/>
    </row>
    <row r="367" ht="12.75" customHeight="1">
      <c r="P367" s="24"/>
      <c r="Q367" s="24"/>
      <c r="AO367" s="425"/>
      <c r="AP367" s="425"/>
      <c r="AQ367" s="425"/>
      <c r="AR367" s="212"/>
      <c r="AS367" s="212"/>
      <c r="AT367" s="212"/>
      <c r="AU367" s="212"/>
      <c r="AV367" s="212"/>
      <c r="AW367" s="212"/>
      <c r="AX367" s="212"/>
    </row>
    <row r="368" ht="12.75" customHeight="1">
      <c r="P368" s="24"/>
      <c r="Q368" s="24"/>
      <c r="AO368" s="425"/>
      <c r="AP368" s="425"/>
      <c r="AQ368" s="425"/>
      <c r="AR368" s="212"/>
      <c r="AS368" s="212"/>
      <c r="AT368" s="212"/>
      <c r="AU368" s="212"/>
      <c r="AV368" s="212"/>
      <c r="AW368" s="212"/>
      <c r="AX368" s="212"/>
    </row>
    <row r="369" ht="12.75" customHeight="1">
      <c r="P369" s="24"/>
      <c r="Q369" s="24"/>
      <c r="AO369" s="425"/>
      <c r="AP369" s="425"/>
      <c r="AQ369" s="425"/>
      <c r="AR369" s="212"/>
      <c r="AS369" s="212"/>
      <c r="AT369" s="212"/>
      <c r="AU369" s="212"/>
      <c r="AV369" s="212"/>
      <c r="AW369" s="212"/>
      <c r="AX369" s="212"/>
    </row>
    <row r="370" ht="12.75" customHeight="1">
      <c r="P370" s="24"/>
      <c r="Q370" s="24"/>
      <c r="AO370" s="425"/>
      <c r="AP370" s="425"/>
      <c r="AQ370" s="425"/>
      <c r="AR370" s="212"/>
      <c r="AS370" s="212"/>
      <c r="AT370" s="212"/>
      <c r="AU370" s="212"/>
      <c r="AV370" s="212"/>
      <c r="AW370" s="212"/>
      <c r="AX370" s="212"/>
    </row>
    <row r="371" ht="12.75" customHeight="1">
      <c r="P371" s="24"/>
      <c r="Q371" s="24"/>
      <c r="AO371" s="425"/>
      <c r="AP371" s="425"/>
      <c r="AQ371" s="425"/>
      <c r="AR371" s="212"/>
      <c r="AS371" s="212"/>
      <c r="AT371" s="212"/>
      <c r="AU371" s="212"/>
      <c r="AV371" s="212"/>
      <c r="AW371" s="212"/>
      <c r="AX371" s="212"/>
    </row>
    <row r="372" ht="12.75" customHeight="1">
      <c r="P372" s="24"/>
      <c r="Q372" s="24"/>
      <c r="AO372" s="425"/>
      <c r="AP372" s="425"/>
      <c r="AQ372" s="425"/>
      <c r="AR372" s="212"/>
      <c r="AS372" s="212"/>
      <c r="AT372" s="212"/>
      <c r="AU372" s="212"/>
      <c r="AV372" s="212"/>
      <c r="AW372" s="212"/>
      <c r="AX372" s="212"/>
    </row>
    <row r="373" ht="12.75" customHeight="1">
      <c r="P373" s="24"/>
      <c r="Q373" s="24"/>
      <c r="AO373" s="425"/>
      <c r="AP373" s="425"/>
      <c r="AQ373" s="425"/>
      <c r="AR373" s="212"/>
      <c r="AS373" s="212"/>
      <c r="AT373" s="212"/>
      <c r="AU373" s="212"/>
      <c r="AV373" s="212"/>
      <c r="AW373" s="212"/>
      <c r="AX373" s="212"/>
    </row>
    <row r="374" ht="12.75" customHeight="1">
      <c r="P374" s="24"/>
      <c r="Q374" s="24"/>
      <c r="AO374" s="425"/>
      <c r="AP374" s="425"/>
      <c r="AQ374" s="425"/>
      <c r="AR374" s="212"/>
      <c r="AS374" s="212"/>
      <c r="AT374" s="212"/>
      <c r="AU374" s="212"/>
      <c r="AV374" s="212"/>
      <c r="AW374" s="212"/>
      <c r="AX374" s="212"/>
    </row>
    <row r="375" ht="12.75" customHeight="1">
      <c r="P375" s="24"/>
      <c r="Q375" s="24"/>
      <c r="AO375" s="425"/>
      <c r="AP375" s="425"/>
      <c r="AQ375" s="425"/>
      <c r="AR375" s="212"/>
      <c r="AS375" s="212"/>
      <c r="AT375" s="212"/>
      <c r="AU375" s="212"/>
      <c r="AV375" s="212"/>
      <c r="AW375" s="212"/>
      <c r="AX375" s="212"/>
    </row>
    <row r="376" ht="12.75" customHeight="1">
      <c r="P376" s="24"/>
      <c r="Q376" s="24"/>
      <c r="AO376" s="425"/>
      <c r="AP376" s="425"/>
      <c r="AQ376" s="425"/>
      <c r="AR376" s="212"/>
      <c r="AS376" s="212"/>
      <c r="AT376" s="212"/>
      <c r="AU376" s="212"/>
      <c r="AV376" s="212"/>
      <c r="AW376" s="212"/>
      <c r="AX376" s="212"/>
    </row>
    <row r="377" ht="12.75" customHeight="1">
      <c r="P377" s="24"/>
      <c r="Q377" s="24"/>
      <c r="AO377" s="425"/>
      <c r="AP377" s="425"/>
      <c r="AQ377" s="425"/>
      <c r="AR377" s="212"/>
      <c r="AS377" s="212"/>
      <c r="AT377" s="212"/>
      <c r="AU377" s="212"/>
      <c r="AV377" s="212"/>
      <c r="AW377" s="212"/>
      <c r="AX377" s="212"/>
    </row>
    <row r="378" ht="12.75" customHeight="1">
      <c r="P378" s="24"/>
      <c r="Q378" s="24"/>
      <c r="AO378" s="425"/>
      <c r="AP378" s="425"/>
      <c r="AQ378" s="425"/>
      <c r="AR378" s="212"/>
      <c r="AS378" s="212"/>
      <c r="AT378" s="212"/>
      <c r="AU378" s="212"/>
      <c r="AV378" s="212"/>
      <c r="AW378" s="212"/>
      <c r="AX378" s="212"/>
    </row>
    <row r="379" ht="12.75" customHeight="1">
      <c r="P379" s="24"/>
      <c r="Q379" s="24"/>
      <c r="AO379" s="425"/>
      <c r="AP379" s="425"/>
      <c r="AQ379" s="425"/>
      <c r="AR379" s="212"/>
      <c r="AS379" s="212"/>
      <c r="AT379" s="212"/>
      <c r="AU379" s="212"/>
      <c r="AV379" s="212"/>
      <c r="AW379" s="212"/>
      <c r="AX379" s="212"/>
    </row>
    <row r="380" ht="12.75" customHeight="1">
      <c r="P380" s="24"/>
      <c r="Q380" s="24"/>
      <c r="AO380" s="425"/>
      <c r="AP380" s="425"/>
      <c r="AQ380" s="425"/>
      <c r="AR380" s="212"/>
      <c r="AS380" s="212"/>
      <c r="AT380" s="212"/>
      <c r="AU380" s="212"/>
      <c r="AV380" s="212"/>
      <c r="AW380" s="212"/>
      <c r="AX380" s="212"/>
    </row>
    <row r="381" ht="12.75" customHeight="1">
      <c r="P381" s="24"/>
      <c r="Q381" s="24"/>
      <c r="AO381" s="425"/>
      <c r="AP381" s="425"/>
      <c r="AQ381" s="425"/>
      <c r="AR381" s="212"/>
      <c r="AS381" s="212"/>
      <c r="AT381" s="212"/>
      <c r="AU381" s="212"/>
      <c r="AV381" s="212"/>
      <c r="AW381" s="212"/>
      <c r="AX381" s="212"/>
    </row>
    <row r="382" ht="12.75" customHeight="1">
      <c r="P382" s="24"/>
      <c r="Q382" s="24"/>
      <c r="AO382" s="425"/>
      <c r="AP382" s="425"/>
      <c r="AQ382" s="425"/>
      <c r="AR382" s="212"/>
      <c r="AS382" s="212"/>
      <c r="AT382" s="212"/>
      <c r="AU382" s="212"/>
      <c r="AV382" s="212"/>
      <c r="AW382" s="212"/>
      <c r="AX382" s="212"/>
    </row>
    <row r="383" ht="12.75" customHeight="1">
      <c r="P383" s="24"/>
      <c r="Q383" s="24"/>
      <c r="AO383" s="425"/>
      <c r="AP383" s="425"/>
      <c r="AQ383" s="425"/>
      <c r="AR383" s="212"/>
      <c r="AS383" s="212"/>
      <c r="AT383" s="212"/>
      <c r="AU383" s="212"/>
      <c r="AV383" s="212"/>
      <c r="AW383" s="212"/>
      <c r="AX383" s="212"/>
    </row>
    <row r="384" ht="12.75" customHeight="1">
      <c r="P384" s="24"/>
      <c r="Q384" s="24"/>
      <c r="AO384" s="425"/>
      <c r="AP384" s="425"/>
      <c r="AQ384" s="425"/>
      <c r="AR384" s="212"/>
      <c r="AS384" s="212"/>
      <c r="AT384" s="212"/>
      <c r="AU384" s="212"/>
      <c r="AV384" s="212"/>
      <c r="AW384" s="212"/>
      <c r="AX384" s="212"/>
    </row>
    <row r="385" ht="12.75" customHeight="1">
      <c r="P385" s="24"/>
      <c r="Q385" s="24"/>
      <c r="AO385" s="425"/>
      <c r="AP385" s="425"/>
      <c r="AQ385" s="425"/>
      <c r="AR385" s="212"/>
      <c r="AS385" s="212"/>
      <c r="AT385" s="212"/>
      <c r="AU385" s="212"/>
      <c r="AV385" s="212"/>
      <c r="AW385" s="212"/>
      <c r="AX385" s="212"/>
    </row>
    <row r="386" ht="12.75" customHeight="1">
      <c r="P386" s="24"/>
      <c r="Q386" s="24"/>
      <c r="AO386" s="425"/>
      <c r="AP386" s="425"/>
      <c r="AQ386" s="425"/>
      <c r="AR386" s="212"/>
      <c r="AS386" s="212"/>
      <c r="AT386" s="212"/>
      <c r="AU386" s="212"/>
      <c r="AV386" s="212"/>
      <c r="AW386" s="212"/>
      <c r="AX386" s="212"/>
    </row>
    <row r="387" ht="12.75" customHeight="1">
      <c r="P387" s="24"/>
      <c r="Q387" s="24"/>
      <c r="AO387" s="425"/>
      <c r="AP387" s="425"/>
      <c r="AQ387" s="425"/>
      <c r="AR387" s="212"/>
      <c r="AS387" s="212"/>
      <c r="AT387" s="212"/>
      <c r="AU387" s="212"/>
      <c r="AV387" s="212"/>
      <c r="AW387" s="212"/>
      <c r="AX387" s="212"/>
    </row>
    <row r="388" ht="12.75" customHeight="1">
      <c r="P388" s="24"/>
      <c r="Q388" s="24"/>
      <c r="AO388" s="425"/>
      <c r="AP388" s="425"/>
      <c r="AQ388" s="425"/>
      <c r="AR388" s="212"/>
      <c r="AS388" s="212"/>
      <c r="AT388" s="212"/>
      <c r="AU388" s="212"/>
      <c r="AV388" s="212"/>
      <c r="AW388" s="212"/>
      <c r="AX388" s="212"/>
    </row>
    <row r="389" ht="12.75" customHeight="1">
      <c r="P389" s="24"/>
      <c r="Q389" s="24"/>
      <c r="AO389" s="425"/>
      <c r="AP389" s="425"/>
      <c r="AQ389" s="425"/>
      <c r="AR389" s="212"/>
      <c r="AS389" s="212"/>
      <c r="AT389" s="212"/>
      <c r="AU389" s="212"/>
      <c r="AV389" s="212"/>
      <c r="AW389" s="212"/>
      <c r="AX389" s="212"/>
    </row>
    <row r="390" ht="12.75" customHeight="1">
      <c r="P390" s="24"/>
      <c r="Q390" s="24"/>
      <c r="AO390" s="425"/>
      <c r="AP390" s="425"/>
      <c r="AQ390" s="425"/>
      <c r="AR390" s="212"/>
      <c r="AS390" s="212"/>
      <c r="AT390" s="212"/>
      <c r="AU390" s="212"/>
      <c r="AV390" s="212"/>
      <c r="AW390" s="212"/>
      <c r="AX390" s="212"/>
    </row>
    <row r="391" ht="12.75" customHeight="1">
      <c r="P391" s="24"/>
      <c r="Q391" s="24"/>
      <c r="AO391" s="425"/>
      <c r="AP391" s="425"/>
      <c r="AQ391" s="425"/>
      <c r="AR391" s="212"/>
      <c r="AS391" s="212"/>
      <c r="AT391" s="212"/>
      <c r="AU391" s="212"/>
      <c r="AV391" s="212"/>
      <c r="AW391" s="212"/>
      <c r="AX391" s="212"/>
    </row>
    <row r="392" ht="12.75" customHeight="1">
      <c r="P392" s="24"/>
      <c r="Q392" s="24"/>
      <c r="AO392" s="425"/>
      <c r="AP392" s="425"/>
      <c r="AQ392" s="425"/>
      <c r="AR392" s="212"/>
      <c r="AS392" s="212"/>
      <c r="AT392" s="212"/>
      <c r="AU392" s="212"/>
      <c r="AV392" s="212"/>
      <c r="AW392" s="212"/>
      <c r="AX392" s="212"/>
    </row>
    <row r="393" ht="12.75" customHeight="1">
      <c r="P393" s="24"/>
      <c r="Q393" s="24"/>
      <c r="AO393" s="425"/>
      <c r="AP393" s="425"/>
      <c r="AQ393" s="425"/>
      <c r="AR393" s="212"/>
      <c r="AS393" s="212"/>
      <c r="AT393" s="212"/>
      <c r="AU393" s="212"/>
      <c r="AV393" s="212"/>
      <c r="AW393" s="212"/>
      <c r="AX393" s="212"/>
    </row>
    <row r="394" ht="12.75" customHeight="1">
      <c r="P394" s="24"/>
      <c r="Q394" s="24"/>
      <c r="AO394" s="425"/>
      <c r="AP394" s="425"/>
      <c r="AQ394" s="425"/>
      <c r="AR394" s="212"/>
      <c r="AS394" s="212"/>
      <c r="AT394" s="212"/>
      <c r="AU394" s="212"/>
      <c r="AV394" s="212"/>
      <c r="AW394" s="212"/>
      <c r="AX394" s="212"/>
    </row>
    <row r="395" ht="12.75" customHeight="1">
      <c r="P395" s="24"/>
      <c r="Q395" s="24"/>
      <c r="AO395" s="425"/>
      <c r="AP395" s="425"/>
      <c r="AQ395" s="425"/>
      <c r="AR395" s="212"/>
      <c r="AS395" s="212"/>
      <c r="AT395" s="212"/>
      <c r="AU395" s="212"/>
      <c r="AV395" s="212"/>
      <c r="AW395" s="212"/>
      <c r="AX395" s="212"/>
    </row>
    <row r="396" ht="12.75" customHeight="1">
      <c r="P396" s="24"/>
      <c r="Q396" s="24"/>
      <c r="AO396" s="425"/>
      <c r="AP396" s="425"/>
      <c r="AQ396" s="425"/>
      <c r="AR396" s="212"/>
      <c r="AS396" s="212"/>
      <c r="AT396" s="212"/>
      <c r="AU396" s="212"/>
      <c r="AV396" s="212"/>
      <c r="AW396" s="212"/>
      <c r="AX396" s="212"/>
    </row>
    <row r="397" ht="12.75" customHeight="1">
      <c r="P397" s="24"/>
      <c r="Q397" s="24"/>
      <c r="AO397" s="425"/>
      <c r="AP397" s="425"/>
      <c r="AQ397" s="425"/>
      <c r="AR397" s="212"/>
      <c r="AS397" s="212"/>
      <c r="AT397" s="212"/>
      <c r="AU397" s="212"/>
      <c r="AV397" s="212"/>
      <c r="AW397" s="212"/>
      <c r="AX397" s="212"/>
    </row>
    <row r="398" ht="12.75" customHeight="1">
      <c r="P398" s="24"/>
      <c r="Q398" s="24"/>
      <c r="AO398" s="425"/>
      <c r="AP398" s="425"/>
      <c r="AQ398" s="425"/>
      <c r="AR398" s="212"/>
      <c r="AS398" s="212"/>
      <c r="AT398" s="212"/>
      <c r="AU398" s="212"/>
      <c r="AV398" s="212"/>
      <c r="AW398" s="212"/>
      <c r="AX398" s="212"/>
    </row>
    <row r="399" ht="12.75" customHeight="1">
      <c r="P399" s="24"/>
      <c r="Q399" s="24"/>
      <c r="AO399" s="425"/>
      <c r="AP399" s="425"/>
      <c r="AQ399" s="425"/>
      <c r="AR399" s="212"/>
      <c r="AS399" s="212"/>
      <c r="AT399" s="212"/>
      <c r="AU399" s="212"/>
      <c r="AV399" s="212"/>
      <c r="AW399" s="212"/>
      <c r="AX399" s="212"/>
    </row>
    <row r="400" ht="12.75" customHeight="1">
      <c r="P400" s="24"/>
      <c r="Q400" s="24"/>
      <c r="AO400" s="425"/>
      <c r="AP400" s="425"/>
      <c r="AQ400" s="425"/>
      <c r="AR400" s="212"/>
      <c r="AS400" s="212"/>
      <c r="AT400" s="212"/>
      <c r="AU400" s="212"/>
      <c r="AV400" s="212"/>
      <c r="AW400" s="212"/>
      <c r="AX400" s="212"/>
    </row>
    <row r="401" ht="12.75" customHeight="1">
      <c r="P401" s="24"/>
      <c r="Q401" s="24"/>
      <c r="AO401" s="425"/>
      <c r="AP401" s="425"/>
      <c r="AQ401" s="425"/>
      <c r="AR401" s="212"/>
      <c r="AS401" s="212"/>
      <c r="AT401" s="212"/>
      <c r="AU401" s="212"/>
      <c r="AV401" s="212"/>
      <c r="AW401" s="212"/>
      <c r="AX401" s="212"/>
    </row>
    <row r="402" ht="12.75" customHeight="1">
      <c r="P402" s="24"/>
      <c r="Q402" s="24"/>
      <c r="AO402" s="425"/>
      <c r="AP402" s="425"/>
      <c r="AQ402" s="425"/>
      <c r="AR402" s="212"/>
      <c r="AS402" s="212"/>
      <c r="AT402" s="212"/>
      <c r="AU402" s="212"/>
      <c r="AV402" s="212"/>
      <c r="AW402" s="212"/>
      <c r="AX402" s="212"/>
    </row>
    <row r="403" ht="12.75" customHeight="1">
      <c r="P403" s="24"/>
      <c r="Q403" s="24"/>
      <c r="AO403" s="425"/>
      <c r="AP403" s="425"/>
      <c r="AQ403" s="425"/>
      <c r="AR403" s="212"/>
      <c r="AS403" s="212"/>
      <c r="AT403" s="212"/>
      <c r="AU403" s="212"/>
      <c r="AV403" s="212"/>
      <c r="AW403" s="212"/>
      <c r="AX403" s="212"/>
    </row>
    <row r="404" ht="12.75" customHeight="1">
      <c r="P404" s="24"/>
      <c r="Q404" s="24"/>
      <c r="AO404" s="425"/>
      <c r="AP404" s="425"/>
      <c r="AQ404" s="425"/>
      <c r="AR404" s="212"/>
      <c r="AS404" s="212"/>
      <c r="AT404" s="212"/>
      <c r="AU404" s="212"/>
      <c r="AV404" s="212"/>
      <c r="AW404" s="212"/>
      <c r="AX404" s="212"/>
    </row>
    <row r="405" ht="12.75" customHeight="1">
      <c r="P405" s="24"/>
      <c r="Q405" s="24"/>
      <c r="AO405" s="425"/>
      <c r="AP405" s="425"/>
      <c r="AQ405" s="425"/>
      <c r="AR405" s="212"/>
      <c r="AS405" s="212"/>
      <c r="AT405" s="212"/>
      <c r="AU405" s="212"/>
      <c r="AV405" s="212"/>
      <c r="AW405" s="212"/>
      <c r="AX405" s="212"/>
    </row>
    <row r="406" ht="12.75" customHeight="1">
      <c r="P406" s="24"/>
      <c r="Q406" s="24"/>
      <c r="AO406" s="425"/>
      <c r="AP406" s="425"/>
      <c r="AQ406" s="425"/>
      <c r="AR406" s="212"/>
      <c r="AS406" s="212"/>
      <c r="AT406" s="212"/>
      <c r="AU406" s="212"/>
      <c r="AV406" s="212"/>
      <c r="AW406" s="212"/>
      <c r="AX406" s="212"/>
    </row>
    <row r="407" ht="12.75" customHeight="1">
      <c r="P407" s="24"/>
      <c r="Q407" s="24"/>
      <c r="AO407" s="425"/>
      <c r="AP407" s="425"/>
      <c r="AQ407" s="425"/>
      <c r="AR407" s="212"/>
      <c r="AS407" s="212"/>
      <c r="AT407" s="212"/>
      <c r="AU407" s="212"/>
      <c r="AV407" s="212"/>
      <c r="AW407" s="212"/>
      <c r="AX407" s="212"/>
    </row>
    <row r="408" ht="12.75" customHeight="1">
      <c r="P408" s="24"/>
      <c r="Q408" s="24"/>
      <c r="AO408" s="425"/>
      <c r="AP408" s="425"/>
      <c r="AQ408" s="425"/>
      <c r="AR408" s="212"/>
      <c r="AS408" s="212"/>
      <c r="AT408" s="212"/>
      <c r="AU408" s="212"/>
      <c r="AV408" s="212"/>
      <c r="AW408" s="212"/>
      <c r="AX408" s="212"/>
    </row>
    <row r="409" ht="12.75" customHeight="1">
      <c r="P409" s="24"/>
      <c r="Q409" s="24"/>
      <c r="AO409" s="425"/>
      <c r="AP409" s="425"/>
      <c r="AQ409" s="425"/>
      <c r="AR409" s="212"/>
      <c r="AS409" s="212"/>
      <c r="AT409" s="212"/>
      <c r="AU409" s="212"/>
      <c r="AV409" s="212"/>
      <c r="AW409" s="212"/>
      <c r="AX409" s="212"/>
    </row>
    <row r="410" ht="12.75" customHeight="1">
      <c r="P410" s="24"/>
      <c r="Q410" s="24"/>
      <c r="AO410" s="425"/>
      <c r="AP410" s="425"/>
      <c r="AQ410" s="425"/>
      <c r="AR410" s="212"/>
      <c r="AS410" s="212"/>
      <c r="AT410" s="212"/>
      <c r="AU410" s="212"/>
      <c r="AV410" s="212"/>
      <c r="AW410" s="212"/>
      <c r="AX410" s="212"/>
    </row>
    <row r="411" ht="12.75" customHeight="1">
      <c r="P411" s="24"/>
      <c r="Q411" s="24"/>
      <c r="AO411" s="425"/>
      <c r="AP411" s="425"/>
      <c r="AQ411" s="425"/>
      <c r="AR411" s="212"/>
      <c r="AS411" s="212"/>
      <c r="AT411" s="212"/>
      <c r="AU411" s="212"/>
      <c r="AV411" s="212"/>
      <c r="AW411" s="212"/>
      <c r="AX411" s="212"/>
    </row>
    <row r="412" ht="12.75" customHeight="1">
      <c r="P412" s="24"/>
      <c r="Q412" s="24"/>
      <c r="AO412" s="425"/>
      <c r="AP412" s="425"/>
      <c r="AQ412" s="425"/>
      <c r="AR412" s="212"/>
      <c r="AS412" s="212"/>
      <c r="AT412" s="212"/>
      <c r="AU412" s="212"/>
      <c r="AV412" s="212"/>
      <c r="AW412" s="212"/>
      <c r="AX412" s="212"/>
    </row>
    <row r="413" ht="12.75" customHeight="1">
      <c r="P413" s="24"/>
      <c r="Q413" s="24"/>
      <c r="AO413" s="425"/>
      <c r="AP413" s="425"/>
      <c r="AQ413" s="425"/>
      <c r="AR413" s="212"/>
      <c r="AS413" s="212"/>
      <c r="AT413" s="212"/>
      <c r="AU413" s="212"/>
      <c r="AV413" s="212"/>
      <c r="AW413" s="212"/>
      <c r="AX413" s="212"/>
    </row>
    <row r="414" ht="12.75" customHeight="1">
      <c r="P414" s="24"/>
      <c r="Q414" s="24"/>
      <c r="AO414" s="425"/>
      <c r="AP414" s="425"/>
      <c r="AQ414" s="425"/>
      <c r="AR414" s="212"/>
      <c r="AS414" s="212"/>
      <c r="AT414" s="212"/>
      <c r="AU414" s="212"/>
      <c r="AV414" s="212"/>
      <c r="AW414" s="212"/>
      <c r="AX414" s="212"/>
    </row>
    <row r="415" ht="12.75" customHeight="1">
      <c r="P415" s="24"/>
      <c r="Q415" s="24"/>
      <c r="AO415" s="425"/>
      <c r="AP415" s="425"/>
      <c r="AQ415" s="425"/>
      <c r="AR415" s="212"/>
      <c r="AS415" s="212"/>
      <c r="AT415" s="212"/>
      <c r="AU415" s="212"/>
      <c r="AV415" s="212"/>
      <c r="AW415" s="212"/>
      <c r="AX415" s="212"/>
    </row>
    <row r="416" ht="12.75" customHeight="1">
      <c r="P416" s="24"/>
      <c r="Q416" s="24"/>
      <c r="AO416" s="425"/>
      <c r="AP416" s="425"/>
      <c r="AQ416" s="425"/>
      <c r="AR416" s="212"/>
      <c r="AS416" s="212"/>
      <c r="AT416" s="212"/>
      <c r="AU416" s="212"/>
      <c r="AV416" s="212"/>
      <c r="AW416" s="212"/>
      <c r="AX416" s="212"/>
    </row>
    <row r="417" ht="12.75" customHeight="1">
      <c r="P417" s="24"/>
      <c r="Q417" s="24"/>
      <c r="AO417" s="425"/>
      <c r="AP417" s="425"/>
      <c r="AQ417" s="425"/>
      <c r="AR417" s="212"/>
      <c r="AS417" s="212"/>
      <c r="AT417" s="212"/>
      <c r="AU417" s="212"/>
      <c r="AV417" s="212"/>
      <c r="AW417" s="212"/>
      <c r="AX417" s="212"/>
    </row>
    <row r="418" ht="12.75" customHeight="1">
      <c r="P418" s="24"/>
      <c r="Q418" s="24"/>
      <c r="AO418" s="425"/>
      <c r="AP418" s="425"/>
      <c r="AQ418" s="425"/>
      <c r="AR418" s="212"/>
      <c r="AS418" s="212"/>
      <c r="AT418" s="212"/>
      <c r="AU418" s="212"/>
      <c r="AV418" s="212"/>
      <c r="AW418" s="212"/>
      <c r="AX418" s="212"/>
    </row>
    <row r="419" ht="12.75" customHeight="1">
      <c r="P419" s="24"/>
      <c r="Q419" s="24"/>
      <c r="AO419" s="425"/>
      <c r="AP419" s="425"/>
      <c r="AQ419" s="425"/>
      <c r="AR419" s="212"/>
      <c r="AS419" s="212"/>
      <c r="AT419" s="212"/>
      <c r="AU419" s="212"/>
      <c r="AV419" s="212"/>
      <c r="AW419" s="212"/>
      <c r="AX419" s="212"/>
    </row>
    <row r="420" ht="12.75" customHeight="1">
      <c r="P420" s="24"/>
      <c r="Q420" s="24"/>
      <c r="AO420" s="425"/>
      <c r="AP420" s="425"/>
      <c r="AQ420" s="425"/>
      <c r="AR420" s="212"/>
      <c r="AS420" s="212"/>
      <c r="AT420" s="212"/>
      <c r="AU420" s="212"/>
      <c r="AV420" s="212"/>
      <c r="AW420" s="212"/>
      <c r="AX420" s="212"/>
    </row>
    <row r="421" ht="12.75" customHeight="1">
      <c r="P421" s="24"/>
      <c r="Q421" s="24"/>
      <c r="AO421" s="425"/>
      <c r="AP421" s="425"/>
      <c r="AQ421" s="425"/>
      <c r="AR421" s="212"/>
      <c r="AS421" s="212"/>
      <c r="AT421" s="212"/>
      <c r="AU421" s="212"/>
      <c r="AV421" s="212"/>
      <c r="AW421" s="212"/>
      <c r="AX421" s="212"/>
    </row>
    <row r="422" ht="12.75" customHeight="1">
      <c r="P422" s="24"/>
      <c r="Q422" s="24"/>
      <c r="AO422" s="425"/>
      <c r="AP422" s="425"/>
      <c r="AQ422" s="425"/>
      <c r="AR422" s="212"/>
      <c r="AS422" s="212"/>
      <c r="AT422" s="212"/>
      <c r="AU422" s="212"/>
      <c r="AV422" s="212"/>
      <c r="AW422" s="212"/>
      <c r="AX422" s="212"/>
    </row>
    <row r="423" ht="12.75" customHeight="1">
      <c r="P423" s="24"/>
      <c r="Q423" s="24"/>
      <c r="AO423" s="425"/>
      <c r="AP423" s="425"/>
      <c r="AQ423" s="425"/>
      <c r="AR423" s="212"/>
      <c r="AS423" s="212"/>
      <c r="AT423" s="212"/>
      <c r="AU423" s="212"/>
      <c r="AV423" s="212"/>
      <c r="AW423" s="212"/>
      <c r="AX423" s="212"/>
    </row>
    <row r="424" ht="12.75" customHeight="1">
      <c r="P424" s="24"/>
      <c r="Q424" s="24"/>
      <c r="AO424" s="425"/>
      <c r="AP424" s="425"/>
      <c r="AQ424" s="425"/>
      <c r="AR424" s="212"/>
      <c r="AS424" s="212"/>
      <c r="AT424" s="212"/>
      <c r="AU424" s="212"/>
      <c r="AV424" s="212"/>
      <c r="AW424" s="212"/>
      <c r="AX424" s="212"/>
    </row>
    <row r="425" ht="12.75" customHeight="1">
      <c r="P425" s="24"/>
      <c r="Q425" s="24"/>
      <c r="AO425" s="425"/>
      <c r="AP425" s="425"/>
      <c r="AQ425" s="425"/>
      <c r="AR425" s="212"/>
      <c r="AS425" s="212"/>
      <c r="AT425" s="212"/>
      <c r="AU425" s="212"/>
      <c r="AV425" s="212"/>
      <c r="AW425" s="212"/>
      <c r="AX425" s="212"/>
    </row>
    <row r="426" ht="12.75" customHeight="1">
      <c r="P426" s="24"/>
      <c r="Q426" s="24"/>
      <c r="AO426" s="425"/>
      <c r="AP426" s="425"/>
      <c r="AQ426" s="425"/>
      <c r="AR426" s="212"/>
      <c r="AS426" s="212"/>
      <c r="AT426" s="212"/>
      <c r="AU426" s="212"/>
      <c r="AV426" s="212"/>
      <c r="AW426" s="212"/>
      <c r="AX426" s="212"/>
    </row>
    <row r="427" ht="12.75" customHeight="1">
      <c r="P427" s="24"/>
      <c r="Q427" s="24"/>
      <c r="AO427" s="425"/>
      <c r="AP427" s="425"/>
      <c r="AQ427" s="425"/>
      <c r="AR427" s="212"/>
      <c r="AS427" s="212"/>
      <c r="AT427" s="212"/>
      <c r="AU427" s="212"/>
      <c r="AV427" s="212"/>
      <c r="AW427" s="212"/>
      <c r="AX427" s="212"/>
    </row>
    <row r="428" ht="12.75" customHeight="1">
      <c r="P428" s="24"/>
      <c r="Q428" s="24"/>
      <c r="AO428" s="425"/>
      <c r="AP428" s="425"/>
      <c r="AQ428" s="425"/>
      <c r="AR428" s="212"/>
      <c r="AS428" s="212"/>
      <c r="AT428" s="212"/>
      <c r="AU428" s="212"/>
      <c r="AV428" s="212"/>
      <c r="AW428" s="212"/>
      <c r="AX428" s="212"/>
    </row>
    <row r="429" ht="12.75" customHeight="1">
      <c r="P429" s="24"/>
      <c r="Q429" s="24"/>
      <c r="AO429" s="425"/>
      <c r="AP429" s="425"/>
      <c r="AQ429" s="425"/>
      <c r="AR429" s="212"/>
      <c r="AS429" s="212"/>
      <c r="AT429" s="212"/>
      <c r="AU429" s="212"/>
      <c r="AV429" s="212"/>
      <c r="AW429" s="212"/>
      <c r="AX429" s="212"/>
    </row>
    <row r="430" ht="12.75" customHeight="1">
      <c r="P430" s="24"/>
      <c r="Q430" s="24"/>
      <c r="AO430" s="425"/>
      <c r="AP430" s="425"/>
      <c r="AQ430" s="425"/>
      <c r="AR430" s="212"/>
      <c r="AS430" s="212"/>
      <c r="AT430" s="212"/>
      <c r="AU430" s="212"/>
      <c r="AV430" s="212"/>
      <c r="AW430" s="212"/>
      <c r="AX430" s="212"/>
    </row>
    <row r="431" ht="12.75" customHeight="1">
      <c r="P431" s="24"/>
      <c r="Q431" s="24"/>
      <c r="AO431" s="425"/>
      <c r="AP431" s="425"/>
      <c r="AQ431" s="425"/>
      <c r="AR431" s="212"/>
      <c r="AS431" s="212"/>
      <c r="AT431" s="212"/>
      <c r="AU431" s="212"/>
      <c r="AV431" s="212"/>
      <c r="AW431" s="212"/>
      <c r="AX431" s="212"/>
    </row>
    <row r="432" ht="12.75" customHeight="1">
      <c r="P432" s="24"/>
      <c r="Q432" s="24"/>
      <c r="AO432" s="425"/>
      <c r="AP432" s="425"/>
      <c r="AQ432" s="425"/>
      <c r="AR432" s="212"/>
      <c r="AS432" s="212"/>
      <c r="AT432" s="212"/>
      <c r="AU432" s="212"/>
      <c r="AV432" s="212"/>
      <c r="AW432" s="212"/>
      <c r="AX432" s="212"/>
    </row>
    <row r="433" ht="12.75" customHeight="1">
      <c r="P433" s="24"/>
      <c r="Q433" s="24"/>
      <c r="AO433" s="425"/>
      <c r="AP433" s="425"/>
      <c r="AQ433" s="425"/>
      <c r="AR433" s="212"/>
      <c r="AS433" s="212"/>
      <c r="AT433" s="212"/>
      <c r="AU433" s="212"/>
      <c r="AV433" s="212"/>
      <c r="AW433" s="212"/>
      <c r="AX433" s="212"/>
    </row>
    <row r="434" ht="12.75" customHeight="1">
      <c r="P434" s="24"/>
      <c r="Q434" s="24"/>
      <c r="AO434" s="425"/>
      <c r="AP434" s="425"/>
      <c r="AQ434" s="425"/>
      <c r="AR434" s="212"/>
      <c r="AS434" s="212"/>
      <c r="AT434" s="212"/>
      <c r="AU434" s="212"/>
      <c r="AV434" s="212"/>
      <c r="AW434" s="212"/>
      <c r="AX434" s="212"/>
    </row>
    <row r="435" ht="12.75" customHeight="1">
      <c r="P435" s="24"/>
      <c r="Q435" s="24"/>
      <c r="AO435" s="425"/>
      <c r="AP435" s="425"/>
      <c r="AQ435" s="425"/>
      <c r="AR435" s="212"/>
      <c r="AS435" s="212"/>
      <c r="AT435" s="212"/>
      <c r="AU435" s="212"/>
      <c r="AV435" s="212"/>
      <c r="AW435" s="212"/>
      <c r="AX435" s="212"/>
    </row>
    <row r="436" ht="12.75" customHeight="1">
      <c r="P436" s="24"/>
      <c r="Q436" s="24"/>
      <c r="AO436" s="425"/>
      <c r="AP436" s="425"/>
      <c r="AQ436" s="425"/>
      <c r="AR436" s="212"/>
      <c r="AS436" s="212"/>
      <c r="AT436" s="212"/>
      <c r="AU436" s="212"/>
      <c r="AV436" s="212"/>
      <c r="AW436" s="212"/>
      <c r="AX436" s="212"/>
    </row>
    <row r="437" ht="12.75" customHeight="1">
      <c r="P437" s="24"/>
      <c r="Q437" s="24"/>
      <c r="AO437" s="425"/>
      <c r="AP437" s="425"/>
      <c r="AQ437" s="425"/>
      <c r="AR437" s="212"/>
      <c r="AS437" s="212"/>
      <c r="AT437" s="212"/>
      <c r="AU437" s="212"/>
      <c r="AV437" s="212"/>
      <c r="AW437" s="212"/>
      <c r="AX437" s="212"/>
    </row>
    <row r="438" ht="12.75" customHeight="1">
      <c r="P438" s="24"/>
      <c r="Q438" s="24"/>
      <c r="AO438" s="425"/>
      <c r="AP438" s="425"/>
      <c r="AQ438" s="425"/>
      <c r="AR438" s="212"/>
      <c r="AS438" s="212"/>
      <c r="AT438" s="212"/>
      <c r="AU438" s="212"/>
      <c r="AV438" s="212"/>
      <c r="AW438" s="212"/>
      <c r="AX438" s="212"/>
    </row>
    <row r="439" ht="12.75" customHeight="1">
      <c r="P439" s="24"/>
      <c r="Q439" s="24"/>
      <c r="AO439" s="425"/>
      <c r="AP439" s="425"/>
      <c r="AQ439" s="425"/>
      <c r="AR439" s="212"/>
      <c r="AS439" s="212"/>
      <c r="AT439" s="212"/>
      <c r="AU439" s="212"/>
      <c r="AV439" s="212"/>
      <c r="AW439" s="212"/>
      <c r="AX439" s="212"/>
    </row>
    <row r="440" ht="12.75" customHeight="1">
      <c r="P440" s="24"/>
      <c r="Q440" s="24"/>
      <c r="AO440" s="425"/>
      <c r="AP440" s="425"/>
      <c r="AQ440" s="425"/>
      <c r="AR440" s="212"/>
      <c r="AS440" s="212"/>
      <c r="AT440" s="212"/>
      <c r="AU440" s="212"/>
      <c r="AV440" s="212"/>
      <c r="AW440" s="212"/>
      <c r="AX440" s="212"/>
    </row>
    <row r="441" ht="12.75" customHeight="1">
      <c r="P441" s="24"/>
      <c r="Q441" s="24"/>
      <c r="AO441" s="425"/>
      <c r="AP441" s="425"/>
      <c r="AQ441" s="425"/>
      <c r="AR441" s="212"/>
      <c r="AS441" s="212"/>
      <c r="AT441" s="212"/>
      <c r="AU441" s="212"/>
      <c r="AV441" s="212"/>
      <c r="AW441" s="212"/>
      <c r="AX441" s="212"/>
    </row>
    <row r="442" ht="12.75" customHeight="1">
      <c r="P442" s="24"/>
      <c r="Q442" s="24"/>
      <c r="AO442" s="425"/>
      <c r="AP442" s="425"/>
      <c r="AQ442" s="425"/>
      <c r="AR442" s="212"/>
      <c r="AS442" s="212"/>
      <c r="AT442" s="212"/>
      <c r="AU442" s="212"/>
      <c r="AV442" s="212"/>
      <c r="AW442" s="212"/>
      <c r="AX442" s="212"/>
    </row>
    <row r="443" ht="12.75" customHeight="1">
      <c r="P443" s="24"/>
      <c r="Q443" s="24"/>
      <c r="AO443" s="425"/>
      <c r="AP443" s="425"/>
      <c r="AQ443" s="425"/>
      <c r="AR443" s="212"/>
      <c r="AS443" s="212"/>
      <c r="AT443" s="212"/>
      <c r="AU443" s="212"/>
      <c r="AV443" s="212"/>
      <c r="AW443" s="212"/>
      <c r="AX443" s="212"/>
    </row>
    <row r="444" ht="12.75" customHeight="1">
      <c r="P444" s="24"/>
      <c r="Q444" s="24"/>
      <c r="AO444" s="425"/>
      <c r="AP444" s="425"/>
      <c r="AQ444" s="425"/>
      <c r="AR444" s="212"/>
      <c r="AS444" s="212"/>
      <c r="AT444" s="212"/>
      <c r="AU444" s="212"/>
      <c r="AV444" s="212"/>
      <c r="AW444" s="212"/>
      <c r="AX444" s="212"/>
    </row>
    <row r="445" ht="12.75" customHeight="1">
      <c r="P445" s="24"/>
      <c r="Q445" s="24"/>
      <c r="AO445" s="425"/>
      <c r="AP445" s="425"/>
      <c r="AQ445" s="425"/>
      <c r="AR445" s="212"/>
      <c r="AS445" s="212"/>
      <c r="AT445" s="212"/>
      <c r="AU445" s="212"/>
      <c r="AV445" s="212"/>
      <c r="AW445" s="212"/>
      <c r="AX445" s="212"/>
    </row>
    <row r="446" ht="12.75" customHeight="1">
      <c r="P446" s="24"/>
      <c r="Q446" s="24"/>
      <c r="AO446" s="425"/>
      <c r="AP446" s="425"/>
      <c r="AQ446" s="425"/>
      <c r="AR446" s="212"/>
      <c r="AS446" s="212"/>
      <c r="AT446" s="212"/>
      <c r="AU446" s="212"/>
      <c r="AV446" s="212"/>
      <c r="AW446" s="212"/>
      <c r="AX446" s="212"/>
    </row>
    <row r="447" ht="12.75" customHeight="1">
      <c r="P447" s="24"/>
      <c r="Q447" s="24"/>
      <c r="AO447" s="425"/>
      <c r="AP447" s="425"/>
      <c r="AQ447" s="425"/>
      <c r="AR447" s="212"/>
      <c r="AS447" s="212"/>
      <c r="AT447" s="212"/>
      <c r="AU447" s="212"/>
      <c r="AV447" s="212"/>
      <c r="AW447" s="212"/>
      <c r="AX447" s="212"/>
    </row>
    <row r="448" ht="12.75" customHeight="1">
      <c r="P448" s="24"/>
      <c r="Q448" s="24"/>
      <c r="AO448" s="425"/>
      <c r="AP448" s="425"/>
      <c r="AQ448" s="425"/>
      <c r="AR448" s="212"/>
      <c r="AS448" s="212"/>
      <c r="AT448" s="212"/>
      <c r="AU448" s="212"/>
      <c r="AV448" s="212"/>
      <c r="AW448" s="212"/>
      <c r="AX448" s="212"/>
    </row>
    <row r="449" ht="12.75" customHeight="1">
      <c r="P449" s="24"/>
      <c r="Q449" s="24"/>
      <c r="AO449" s="425"/>
      <c r="AP449" s="425"/>
      <c r="AQ449" s="425"/>
      <c r="AR449" s="212"/>
      <c r="AS449" s="212"/>
      <c r="AT449" s="212"/>
      <c r="AU449" s="212"/>
      <c r="AV449" s="212"/>
      <c r="AW449" s="212"/>
      <c r="AX449" s="212"/>
    </row>
    <row r="450" ht="12.75" customHeight="1">
      <c r="P450" s="24"/>
      <c r="Q450" s="24"/>
      <c r="AO450" s="425"/>
      <c r="AP450" s="425"/>
      <c r="AQ450" s="425"/>
      <c r="AR450" s="212"/>
      <c r="AS450" s="212"/>
      <c r="AT450" s="212"/>
      <c r="AU450" s="212"/>
      <c r="AV450" s="212"/>
      <c r="AW450" s="212"/>
      <c r="AX450" s="212"/>
    </row>
    <row r="451" ht="12.75" customHeight="1">
      <c r="P451" s="24"/>
      <c r="Q451" s="24"/>
      <c r="AO451" s="425"/>
      <c r="AP451" s="425"/>
      <c r="AQ451" s="425"/>
      <c r="AR451" s="212"/>
      <c r="AS451" s="212"/>
      <c r="AT451" s="212"/>
      <c r="AU451" s="212"/>
      <c r="AV451" s="212"/>
      <c r="AW451" s="212"/>
      <c r="AX451" s="212"/>
    </row>
    <row r="452" ht="12.75" customHeight="1">
      <c r="P452" s="24"/>
      <c r="Q452" s="24"/>
      <c r="AO452" s="425"/>
      <c r="AP452" s="425"/>
      <c r="AQ452" s="425"/>
      <c r="AR452" s="212"/>
      <c r="AS452" s="212"/>
      <c r="AT452" s="212"/>
      <c r="AU452" s="212"/>
      <c r="AV452" s="212"/>
      <c r="AW452" s="212"/>
      <c r="AX452" s="212"/>
    </row>
    <row r="453" ht="12.75" customHeight="1">
      <c r="P453" s="24"/>
      <c r="Q453" s="24"/>
      <c r="AO453" s="425"/>
      <c r="AP453" s="425"/>
      <c r="AQ453" s="425"/>
      <c r="AR453" s="212"/>
      <c r="AS453" s="212"/>
      <c r="AT453" s="212"/>
      <c r="AU453" s="212"/>
      <c r="AV453" s="212"/>
      <c r="AW453" s="212"/>
      <c r="AX453" s="212"/>
    </row>
    <row r="454" ht="12.75" customHeight="1">
      <c r="P454" s="24"/>
      <c r="Q454" s="24"/>
      <c r="AO454" s="425"/>
      <c r="AP454" s="425"/>
      <c r="AQ454" s="425"/>
      <c r="AR454" s="212"/>
      <c r="AS454" s="212"/>
      <c r="AT454" s="212"/>
      <c r="AU454" s="212"/>
      <c r="AV454" s="212"/>
      <c r="AW454" s="212"/>
      <c r="AX454" s="212"/>
    </row>
    <row r="455" ht="12.75" customHeight="1">
      <c r="P455" s="24"/>
      <c r="Q455" s="24"/>
      <c r="AO455" s="425"/>
      <c r="AP455" s="425"/>
      <c r="AQ455" s="425"/>
      <c r="AR455" s="212"/>
      <c r="AS455" s="212"/>
      <c r="AT455" s="212"/>
      <c r="AU455" s="212"/>
      <c r="AV455" s="212"/>
      <c r="AW455" s="212"/>
      <c r="AX455" s="212"/>
    </row>
    <row r="456" ht="12.75" customHeight="1">
      <c r="P456" s="24"/>
      <c r="Q456" s="24"/>
      <c r="AO456" s="425"/>
      <c r="AP456" s="425"/>
      <c r="AQ456" s="425"/>
      <c r="AR456" s="212"/>
      <c r="AS456" s="212"/>
      <c r="AT456" s="212"/>
      <c r="AU456" s="212"/>
      <c r="AV456" s="212"/>
      <c r="AW456" s="212"/>
      <c r="AX456" s="212"/>
    </row>
    <row r="457" ht="12.75" customHeight="1">
      <c r="P457" s="24"/>
      <c r="Q457" s="24"/>
      <c r="AO457" s="425"/>
      <c r="AP457" s="425"/>
      <c r="AQ457" s="425"/>
      <c r="AR457" s="212"/>
      <c r="AS457" s="212"/>
      <c r="AT457" s="212"/>
      <c r="AU457" s="212"/>
      <c r="AV457" s="212"/>
      <c r="AW457" s="212"/>
      <c r="AX457" s="212"/>
    </row>
    <row r="458" ht="12.75" customHeight="1">
      <c r="P458" s="24"/>
      <c r="Q458" s="24"/>
      <c r="AO458" s="425"/>
      <c r="AP458" s="425"/>
      <c r="AQ458" s="425"/>
      <c r="AR458" s="212"/>
      <c r="AS458" s="212"/>
      <c r="AT458" s="212"/>
      <c r="AU458" s="212"/>
      <c r="AV458" s="212"/>
      <c r="AW458" s="212"/>
      <c r="AX458" s="212"/>
    </row>
    <row r="459" ht="12.75" customHeight="1">
      <c r="P459" s="24"/>
      <c r="Q459" s="24"/>
      <c r="AO459" s="425"/>
      <c r="AP459" s="425"/>
      <c r="AQ459" s="425"/>
      <c r="AR459" s="212"/>
      <c r="AS459" s="212"/>
      <c r="AT459" s="212"/>
      <c r="AU459" s="212"/>
      <c r="AV459" s="212"/>
      <c r="AW459" s="212"/>
      <c r="AX459" s="212"/>
    </row>
    <row r="460" ht="12.75" customHeight="1">
      <c r="P460" s="24"/>
      <c r="Q460" s="24"/>
      <c r="AO460" s="425"/>
      <c r="AP460" s="425"/>
      <c r="AQ460" s="425"/>
      <c r="AR460" s="212"/>
      <c r="AS460" s="212"/>
      <c r="AT460" s="212"/>
      <c r="AU460" s="212"/>
      <c r="AV460" s="212"/>
      <c r="AW460" s="212"/>
      <c r="AX460" s="212"/>
    </row>
    <row r="461" ht="12.75" customHeight="1">
      <c r="P461" s="24"/>
      <c r="Q461" s="24"/>
      <c r="AO461" s="425"/>
      <c r="AP461" s="425"/>
      <c r="AQ461" s="425"/>
      <c r="AR461" s="212"/>
      <c r="AS461" s="212"/>
      <c r="AT461" s="212"/>
      <c r="AU461" s="212"/>
      <c r="AV461" s="212"/>
      <c r="AW461" s="212"/>
      <c r="AX461" s="212"/>
    </row>
    <row r="462" ht="12.75" customHeight="1">
      <c r="P462" s="24"/>
      <c r="Q462" s="24"/>
      <c r="AO462" s="425"/>
      <c r="AP462" s="425"/>
      <c r="AQ462" s="425"/>
      <c r="AR462" s="212"/>
      <c r="AS462" s="212"/>
      <c r="AT462" s="212"/>
      <c r="AU462" s="212"/>
      <c r="AV462" s="212"/>
      <c r="AW462" s="212"/>
      <c r="AX462" s="212"/>
    </row>
    <row r="463" ht="12.75" customHeight="1">
      <c r="P463" s="24"/>
      <c r="Q463" s="24"/>
      <c r="AO463" s="425"/>
      <c r="AP463" s="425"/>
      <c r="AQ463" s="425"/>
      <c r="AR463" s="212"/>
      <c r="AS463" s="212"/>
      <c r="AT463" s="212"/>
      <c r="AU463" s="212"/>
      <c r="AV463" s="212"/>
      <c r="AW463" s="212"/>
      <c r="AX463" s="212"/>
    </row>
    <row r="464" ht="12.75" customHeight="1">
      <c r="P464" s="24"/>
      <c r="Q464" s="24"/>
      <c r="AO464" s="425"/>
      <c r="AP464" s="425"/>
      <c r="AQ464" s="425"/>
      <c r="AR464" s="212"/>
      <c r="AS464" s="212"/>
      <c r="AT464" s="212"/>
      <c r="AU464" s="212"/>
      <c r="AV464" s="212"/>
      <c r="AW464" s="212"/>
      <c r="AX464" s="212"/>
    </row>
    <row r="465" ht="12.75" customHeight="1">
      <c r="P465" s="24"/>
      <c r="Q465" s="24"/>
      <c r="AO465" s="425"/>
      <c r="AP465" s="425"/>
      <c r="AQ465" s="425"/>
      <c r="AR465" s="212"/>
      <c r="AS465" s="212"/>
      <c r="AT465" s="212"/>
      <c r="AU465" s="212"/>
      <c r="AV465" s="212"/>
      <c r="AW465" s="212"/>
      <c r="AX465" s="212"/>
    </row>
    <row r="466" ht="12.75" customHeight="1">
      <c r="P466" s="24"/>
      <c r="Q466" s="24"/>
      <c r="AO466" s="425"/>
      <c r="AP466" s="425"/>
      <c r="AQ466" s="425"/>
      <c r="AR466" s="212"/>
      <c r="AS466" s="212"/>
      <c r="AT466" s="212"/>
      <c r="AU466" s="212"/>
      <c r="AV466" s="212"/>
      <c r="AW466" s="212"/>
      <c r="AX466" s="212"/>
    </row>
    <row r="467" ht="12.75" customHeight="1">
      <c r="P467" s="24"/>
      <c r="Q467" s="24"/>
      <c r="AO467" s="425"/>
      <c r="AP467" s="425"/>
      <c r="AQ467" s="425"/>
      <c r="AR467" s="212"/>
      <c r="AS467" s="212"/>
      <c r="AT467" s="212"/>
      <c r="AU467" s="212"/>
      <c r="AV467" s="212"/>
      <c r="AW467" s="212"/>
      <c r="AX467" s="212"/>
    </row>
    <row r="468" ht="12.75" customHeight="1">
      <c r="P468" s="24"/>
      <c r="Q468" s="24"/>
      <c r="AO468" s="425"/>
      <c r="AP468" s="425"/>
      <c r="AQ468" s="425"/>
      <c r="AR468" s="212"/>
      <c r="AS468" s="212"/>
      <c r="AT468" s="212"/>
      <c r="AU468" s="212"/>
      <c r="AV468" s="212"/>
      <c r="AW468" s="212"/>
      <c r="AX468" s="212"/>
    </row>
    <row r="469" ht="12.75" customHeight="1">
      <c r="P469" s="24"/>
      <c r="Q469" s="24"/>
      <c r="AO469" s="425"/>
      <c r="AP469" s="425"/>
      <c r="AQ469" s="425"/>
      <c r="AR469" s="212"/>
      <c r="AS469" s="212"/>
      <c r="AT469" s="212"/>
      <c r="AU469" s="212"/>
      <c r="AV469" s="212"/>
      <c r="AW469" s="212"/>
      <c r="AX469" s="212"/>
    </row>
    <row r="470" ht="12.75" customHeight="1">
      <c r="P470" s="24"/>
      <c r="Q470" s="24"/>
      <c r="AO470" s="425"/>
      <c r="AP470" s="425"/>
      <c r="AQ470" s="425"/>
      <c r="AR470" s="212"/>
      <c r="AS470" s="212"/>
      <c r="AT470" s="212"/>
      <c r="AU470" s="212"/>
      <c r="AV470" s="212"/>
      <c r="AW470" s="212"/>
      <c r="AX470" s="212"/>
    </row>
    <row r="471" ht="12.75" customHeight="1">
      <c r="P471" s="24"/>
      <c r="Q471" s="24"/>
      <c r="AO471" s="425"/>
      <c r="AP471" s="425"/>
      <c r="AQ471" s="425"/>
      <c r="AR471" s="212"/>
      <c r="AS471" s="212"/>
      <c r="AT471" s="212"/>
      <c r="AU471" s="212"/>
      <c r="AV471" s="212"/>
      <c r="AW471" s="212"/>
      <c r="AX471" s="212"/>
    </row>
    <row r="472" ht="12.75" customHeight="1">
      <c r="P472" s="24"/>
      <c r="Q472" s="24"/>
      <c r="AO472" s="425"/>
      <c r="AP472" s="425"/>
      <c r="AQ472" s="425"/>
      <c r="AR472" s="212"/>
      <c r="AS472" s="212"/>
      <c r="AT472" s="212"/>
      <c r="AU472" s="212"/>
      <c r="AV472" s="212"/>
      <c r="AW472" s="212"/>
      <c r="AX472" s="212"/>
    </row>
    <row r="473" ht="12.75" customHeight="1">
      <c r="P473" s="24"/>
      <c r="Q473" s="24"/>
      <c r="AO473" s="425"/>
      <c r="AP473" s="425"/>
      <c r="AQ473" s="425"/>
      <c r="AR473" s="212"/>
      <c r="AS473" s="212"/>
      <c r="AT473" s="212"/>
      <c r="AU473" s="212"/>
      <c r="AV473" s="212"/>
      <c r="AW473" s="212"/>
      <c r="AX473" s="212"/>
    </row>
    <row r="474" ht="12.75" customHeight="1">
      <c r="P474" s="24"/>
      <c r="Q474" s="24"/>
      <c r="AO474" s="425"/>
      <c r="AP474" s="425"/>
      <c r="AQ474" s="425"/>
      <c r="AR474" s="212"/>
      <c r="AS474" s="212"/>
      <c r="AT474" s="212"/>
      <c r="AU474" s="212"/>
      <c r="AV474" s="212"/>
      <c r="AW474" s="212"/>
      <c r="AX474" s="212"/>
    </row>
    <row r="475" ht="12.75" customHeight="1">
      <c r="P475" s="24"/>
      <c r="Q475" s="24"/>
      <c r="AO475" s="425"/>
      <c r="AP475" s="425"/>
      <c r="AQ475" s="425"/>
      <c r="AR475" s="212"/>
      <c r="AS475" s="212"/>
      <c r="AT475" s="212"/>
      <c r="AU475" s="212"/>
      <c r="AV475" s="212"/>
      <c r="AW475" s="212"/>
      <c r="AX475" s="212"/>
    </row>
    <row r="476" ht="12.75" customHeight="1">
      <c r="P476" s="24"/>
      <c r="Q476" s="24"/>
      <c r="AO476" s="425"/>
      <c r="AP476" s="425"/>
      <c r="AQ476" s="425"/>
      <c r="AR476" s="212"/>
      <c r="AS476" s="212"/>
      <c r="AT476" s="212"/>
      <c r="AU476" s="212"/>
      <c r="AV476" s="212"/>
      <c r="AW476" s="212"/>
      <c r="AX476" s="212"/>
    </row>
    <row r="477" ht="12.75" customHeight="1">
      <c r="P477" s="24"/>
      <c r="Q477" s="24"/>
      <c r="AO477" s="425"/>
      <c r="AP477" s="425"/>
      <c r="AQ477" s="425"/>
      <c r="AR477" s="212"/>
      <c r="AS477" s="212"/>
      <c r="AT477" s="212"/>
      <c r="AU477" s="212"/>
      <c r="AV477" s="212"/>
      <c r="AW477" s="212"/>
      <c r="AX477" s="212"/>
    </row>
    <row r="478" ht="12.75" customHeight="1">
      <c r="P478" s="24"/>
      <c r="Q478" s="24"/>
      <c r="AO478" s="425"/>
      <c r="AP478" s="425"/>
      <c r="AQ478" s="425"/>
      <c r="AR478" s="212"/>
      <c r="AS478" s="212"/>
      <c r="AT478" s="212"/>
      <c r="AU478" s="212"/>
      <c r="AV478" s="212"/>
      <c r="AW478" s="212"/>
      <c r="AX478" s="212"/>
    </row>
    <row r="479" ht="12.75" customHeight="1">
      <c r="P479" s="24"/>
      <c r="Q479" s="24"/>
      <c r="AO479" s="425"/>
      <c r="AP479" s="425"/>
      <c r="AQ479" s="425"/>
      <c r="AR479" s="212"/>
      <c r="AS479" s="212"/>
      <c r="AT479" s="212"/>
      <c r="AU479" s="212"/>
      <c r="AV479" s="212"/>
      <c r="AW479" s="212"/>
      <c r="AX479" s="212"/>
    </row>
    <row r="480" ht="12.75" customHeight="1">
      <c r="P480" s="24"/>
      <c r="Q480" s="24"/>
      <c r="AO480" s="425"/>
      <c r="AP480" s="425"/>
      <c r="AQ480" s="425"/>
      <c r="AR480" s="212"/>
      <c r="AS480" s="212"/>
      <c r="AT480" s="212"/>
      <c r="AU480" s="212"/>
      <c r="AV480" s="212"/>
      <c r="AW480" s="212"/>
      <c r="AX480" s="212"/>
    </row>
    <row r="481" ht="12.75" customHeight="1">
      <c r="P481" s="24"/>
      <c r="Q481" s="24"/>
      <c r="AO481" s="425"/>
      <c r="AP481" s="425"/>
      <c r="AQ481" s="425"/>
      <c r="AR481" s="212"/>
      <c r="AS481" s="212"/>
      <c r="AT481" s="212"/>
      <c r="AU481" s="212"/>
      <c r="AV481" s="212"/>
      <c r="AW481" s="212"/>
      <c r="AX481" s="212"/>
    </row>
    <row r="482" ht="12.75" customHeight="1">
      <c r="P482" s="24"/>
      <c r="Q482" s="24"/>
      <c r="AO482" s="425"/>
      <c r="AP482" s="425"/>
      <c r="AQ482" s="425"/>
      <c r="AR482" s="212"/>
      <c r="AS482" s="212"/>
      <c r="AT482" s="212"/>
      <c r="AU482" s="212"/>
      <c r="AV482" s="212"/>
      <c r="AW482" s="212"/>
      <c r="AX482" s="212"/>
    </row>
    <row r="483" ht="12.75" customHeight="1">
      <c r="P483" s="24"/>
      <c r="Q483" s="24"/>
      <c r="AO483" s="425"/>
      <c r="AP483" s="425"/>
      <c r="AQ483" s="425"/>
      <c r="AR483" s="212"/>
      <c r="AS483" s="212"/>
      <c r="AT483" s="212"/>
      <c r="AU483" s="212"/>
      <c r="AV483" s="212"/>
      <c r="AW483" s="212"/>
      <c r="AX483" s="212"/>
    </row>
    <row r="484" ht="12.75" customHeight="1">
      <c r="P484" s="24"/>
      <c r="Q484" s="24"/>
      <c r="AO484" s="425"/>
      <c r="AP484" s="425"/>
      <c r="AQ484" s="425"/>
      <c r="AR484" s="212"/>
      <c r="AS484" s="212"/>
      <c r="AT484" s="212"/>
      <c r="AU484" s="212"/>
      <c r="AV484" s="212"/>
      <c r="AW484" s="212"/>
      <c r="AX484" s="212"/>
    </row>
    <row r="485" ht="12.75" customHeight="1">
      <c r="P485" s="24"/>
      <c r="Q485" s="24"/>
      <c r="AO485" s="425"/>
      <c r="AP485" s="425"/>
      <c r="AQ485" s="425"/>
      <c r="AR485" s="212"/>
      <c r="AS485" s="212"/>
      <c r="AT485" s="212"/>
      <c r="AU485" s="212"/>
      <c r="AV485" s="212"/>
      <c r="AW485" s="212"/>
      <c r="AX485" s="212"/>
    </row>
    <row r="486" ht="12.75" customHeight="1">
      <c r="P486" s="24"/>
      <c r="Q486" s="24"/>
      <c r="AO486" s="425"/>
      <c r="AP486" s="425"/>
      <c r="AQ486" s="425"/>
      <c r="AR486" s="212"/>
      <c r="AS486" s="212"/>
      <c r="AT486" s="212"/>
      <c r="AU486" s="212"/>
      <c r="AV486" s="212"/>
      <c r="AW486" s="212"/>
      <c r="AX486" s="212"/>
    </row>
    <row r="487" ht="12.75" customHeight="1">
      <c r="P487" s="24"/>
      <c r="Q487" s="24"/>
      <c r="AO487" s="425"/>
      <c r="AP487" s="425"/>
      <c r="AQ487" s="425"/>
      <c r="AR487" s="212"/>
      <c r="AS487" s="212"/>
      <c r="AT487" s="212"/>
      <c r="AU487" s="212"/>
      <c r="AV487" s="212"/>
      <c r="AW487" s="212"/>
      <c r="AX487" s="212"/>
    </row>
    <row r="488" ht="12.75" customHeight="1">
      <c r="P488" s="24"/>
      <c r="Q488" s="24"/>
      <c r="AO488" s="425"/>
      <c r="AP488" s="425"/>
      <c r="AQ488" s="425"/>
      <c r="AR488" s="212"/>
      <c r="AS488" s="212"/>
      <c r="AT488" s="212"/>
      <c r="AU488" s="212"/>
      <c r="AV488" s="212"/>
      <c r="AW488" s="212"/>
      <c r="AX488" s="212"/>
    </row>
    <row r="489" ht="12.75" customHeight="1">
      <c r="P489" s="24"/>
      <c r="Q489" s="24"/>
      <c r="AO489" s="425"/>
      <c r="AP489" s="425"/>
      <c r="AQ489" s="425"/>
      <c r="AR489" s="212"/>
      <c r="AS489" s="212"/>
      <c r="AT489" s="212"/>
      <c r="AU489" s="212"/>
      <c r="AV489" s="212"/>
      <c r="AW489" s="212"/>
      <c r="AX489" s="212"/>
    </row>
    <row r="490" ht="12.75" customHeight="1">
      <c r="P490" s="24"/>
      <c r="Q490" s="24"/>
      <c r="AO490" s="425"/>
      <c r="AP490" s="425"/>
      <c r="AQ490" s="425"/>
      <c r="AR490" s="212"/>
      <c r="AS490" s="212"/>
      <c r="AT490" s="212"/>
      <c r="AU490" s="212"/>
      <c r="AV490" s="212"/>
      <c r="AW490" s="212"/>
      <c r="AX490" s="212"/>
    </row>
    <row r="491" ht="12.75" customHeight="1">
      <c r="P491" s="24"/>
      <c r="Q491" s="24"/>
      <c r="AO491" s="425"/>
      <c r="AP491" s="425"/>
      <c r="AQ491" s="425"/>
      <c r="AR491" s="212"/>
      <c r="AS491" s="212"/>
      <c r="AT491" s="212"/>
      <c r="AU491" s="212"/>
      <c r="AV491" s="212"/>
      <c r="AW491" s="212"/>
      <c r="AX491" s="212"/>
    </row>
    <row r="492" ht="12.75" customHeight="1">
      <c r="P492" s="24"/>
      <c r="Q492" s="24"/>
      <c r="AO492" s="425"/>
      <c r="AP492" s="425"/>
      <c r="AQ492" s="425"/>
      <c r="AR492" s="212"/>
      <c r="AS492" s="212"/>
      <c r="AT492" s="212"/>
      <c r="AU492" s="212"/>
      <c r="AV492" s="212"/>
      <c r="AW492" s="212"/>
      <c r="AX492" s="212"/>
    </row>
    <row r="493" ht="12.75" customHeight="1">
      <c r="P493" s="24"/>
      <c r="Q493" s="24"/>
      <c r="AO493" s="425"/>
      <c r="AP493" s="425"/>
      <c r="AQ493" s="425"/>
      <c r="AR493" s="212"/>
      <c r="AS493" s="212"/>
      <c r="AT493" s="212"/>
      <c r="AU493" s="212"/>
      <c r="AV493" s="212"/>
      <c r="AW493" s="212"/>
      <c r="AX493" s="212"/>
    </row>
    <row r="494" ht="12.75" customHeight="1">
      <c r="P494" s="24"/>
      <c r="Q494" s="24"/>
      <c r="AO494" s="425"/>
      <c r="AP494" s="425"/>
      <c r="AQ494" s="425"/>
      <c r="AR494" s="212"/>
      <c r="AS494" s="212"/>
      <c r="AT494" s="212"/>
      <c r="AU494" s="212"/>
      <c r="AV494" s="212"/>
      <c r="AW494" s="212"/>
      <c r="AX494" s="212"/>
    </row>
    <row r="495" ht="12.75" customHeight="1">
      <c r="P495" s="24"/>
      <c r="Q495" s="24"/>
      <c r="AO495" s="425"/>
      <c r="AP495" s="425"/>
      <c r="AQ495" s="425"/>
      <c r="AR495" s="212"/>
      <c r="AS495" s="212"/>
      <c r="AT495" s="212"/>
      <c r="AU495" s="212"/>
      <c r="AV495" s="212"/>
      <c r="AW495" s="212"/>
      <c r="AX495" s="212"/>
    </row>
    <row r="496" ht="12.75" customHeight="1">
      <c r="P496" s="24"/>
      <c r="Q496" s="24"/>
      <c r="AO496" s="425"/>
      <c r="AP496" s="425"/>
      <c r="AQ496" s="425"/>
      <c r="AR496" s="212"/>
      <c r="AS496" s="212"/>
      <c r="AT496" s="212"/>
      <c r="AU496" s="212"/>
      <c r="AV496" s="212"/>
      <c r="AW496" s="212"/>
      <c r="AX496" s="212"/>
    </row>
    <row r="497" ht="12.75" customHeight="1">
      <c r="P497" s="24"/>
      <c r="Q497" s="24"/>
      <c r="AO497" s="425"/>
      <c r="AP497" s="425"/>
      <c r="AQ497" s="425"/>
      <c r="AR497" s="212"/>
      <c r="AS497" s="212"/>
      <c r="AT497" s="212"/>
      <c r="AU497" s="212"/>
      <c r="AV497" s="212"/>
      <c r="AW497" s="212"/>
      <c r="AX497" s="212"/>
    </row>
    <row r="498" ht="12.75" customHeight="1">
      <c r="P498" s="24"/>
      <c r="Q498" s="24"/>
      <c r="AO498" s="425"/>
      <c r="AP498" s="425"/>
      <c r="AQ498" s="425"/>
      <c r="AR498" s="212"/>
      <c r="AS498" s="212"/>
      <c r="AT498" s="212"/>
      <c r="AU498" s="212"/>
      <c r="AV498" s="212"/>
      <c r="AW498" s="212"/>
      <c r="AX498" s="212"/>
    </row>
    <row r="499" ht="12.75" customHeight="1">
      <c r="P499" s="24"/>
      <c r="Q499" s="24"/>
      <c r="AO499" s="425"/>
      <c r="AP499" s="425"/>
      <c r="AQ499" s="425"/>
      <c r="AR499" s="212"/>
      <c r="AS499" s="212"/>
      <c r="AT499" s="212"/>
      <c r="AU499" s="212"/>
      <c r="AV499" s="212"/>
      <c r="AW499" s="212"/>
      <c r="AX499" s="212"/>
    </row>
    <row r="500" ht="12.75" customHeight="1">
      <c r="P500" s="24"/>
      <c r="Q500" s="24"/>
      <c r="AO500" s="425"/>
      <c r="AP500" s="425"/>
      <c r="AQ500" s="425"/>
      <c r="AR500" s="212"/>
      <c r="AS500" s="212"/>
      <c r="AT500" s="212"/>
      <c r="AU500" s="212"/>
      <c r="AV500" s="212"/>
      <c r="AW500" s="212"/>
      <c r="AX500" s="212"/>
    </row>
    <row r="501" ht="12.75" customHeight="1">
      <c r="P501" s="24"/>
      <c r="Q501" s="24"/>
      <c r="AO501" s="425"/>
      <c r="AP501" s="425"/>
      <c r="AQ501" s="425"/>
      <c r="AR501" s="212"/>
      <c r="AS501" s="212"/>
      <c r="AT501" s="212"/>
      <c r="AU501" s="212"/>
      <c r="AV501" s="212"/>
      <c r="AW501" s="212"/>
      <c r="AX501" s="212"/>
    </row>
    <row r="502" ht="12.75" customHeight="1">
      <c r="P502" s="24"/>
      <c r="Q502" s="24"/>
      <c r="AO502" s="425"/>
      <c r="AP502" s="425"/>
      <c r="AQ502" s="425"/>
      <c r="AR502" s="212"/>
      <c r="AS502" s="212"/>
      <c r="AT502" s="212"/>
      <c r="AU502" s="212"/>
      <c r="AV502" s="212"/>
      <c r="AW502" s="212"/>
      <c r="AX502" s="212"/>
    </row>
    <row r="503" ht="12.75" customHeight="1">
      <c r="P503" s="24"/>
      <c r="Q503" s="24"/>
      <c r="AO503" s="425"/>
      <c r="AP503" s="425"/>
      <c r="AQ503" s="425"/>
      <c r="AR503" s="212"/>
      <c r="AS503" s="212"/>
      <c r="AT503" s="212"/>
      <c r="AU503" s="212"/>
      <c r="AV503" s="212"/>
      <c r="AW503" s="212"/>
      <c r="AX503" s="212"/>
    </row>
    <row r="504" ht="12.75" customHeight="1">
      <c r="P504" s="24"/>
      <c r="Q504" s="24"/>
      <c r="AO504" s="425"/>
      <c r="AP504" s="425"/>
      <c r="AQ504" s="425"/>
      <c r="AR504" s="212"/>
      <c r="AS504" s="212"/>
      <c r="AT504" s="212"/>
      <c r="AU504" s="212"/>
      <c r="AV504" s="212"/>
      <c r="AW504" s="212"/>
      <c r="AX504" s="212"/>
    </row>
    <row r="505" ht="12.75" customHeight="1">
      <c r="P505" s="24"/>
      <c r="Q505" s="24"/>
      <c r="AO505" s="425"/>
      <c r="AP505" s="425"/>
      <c r="AQ505" s="425"/>
      <c r="AR505" s="212"/>
      <c r="AS505" s="212"/>
      <c r="AT505" s="212"/>
      <c r="AU505" s="212"/>
      <c r="AV505" s="212"/>
      <c r="AW505" s="212"/>
      <c r="AX505" s="212"/>
    </row>
    <row r="506" ht="12.75" customHeight="1">
      <c r="P506" s="24"/>
      <c r="Q506" s="24"/>
      <c r="AO506" s="425"/>
      <c r="AP506" s="425"/>
      <c r="AQ506" s="425"/>
      <c r="AR506" s="212"/>
      <c r="AS506" s="212"/>
      <c r="AT506" s="212"/>
      <c r="AU506" s="212"/>
      <c r="AV506" s="212"/>
      <c r="AW506" s="212"/>
      <c r="AX506" s="212"/>
    </row>
    <row r="507" ht="12.75" customHeight="1">
      <c r="P507" s="24"/>
      <c r="Q507" s="24"/>
      <c r="AO507" s="425"/>
      <c r="AP507" s="425"/>
      <c r="AQ507" s="425"/>
      <c r="AR507" s="212"/>
      <c r="AS507" s="212"/>
      <c r="AT507" s="212"/>
      <c r="AU507" s="212"/>
      <c r="AV507" s="212"/>
      <c r="AW507" s="212"/>
      <c r="AX507" s="212"/>
    </row>
    <row r="508" ht="12.75" customHeight="1">
      <c r="P508" s="24"/>
      <c r="Q508" s="24"/>
      <c r="AO508" s="425"/>
      <c r="AP508" s="425"/>
      <c r="AQ508" s="425"/>
      <c r="AR508" s="212"/>
      <c r="AS508" s="212"/>
      <c r="AT508" s="212"/>
      <c r="AU508" s="212"/>
      <c r="AV508" s="212"/>
      <c r="AW508" s="212"/>
      <c r="AX508" s="212"/>
    </row>
    <row r="509" ht="12.75" customHeight="1">
      <c r="P509" s="24"/>
      <c r="Q509" s="24"/>
      <c r="AO509" s="425"/>
      <c r="AP509" s="425"/>
      <c r="AQ509" s="425"/>
      <c r="AR509" s="212"/>
      <c r="AS509" s="212"/>
      <c r="AT509" s="212"/>
      <c r="AU509" s="212"/>
      <c r="AV509" s="212"/>
      <c r="AW509" s="212"/>
      <c r="AX509" s="212"/>
    </row>
    <row r="510" ht="12.75" customHeight="1">
      <c r="P510" s="24"/>
      <c r="Q510" s="24"/>
      <c r="AO510" s="425"/>
      <c r="AP510" s="425"/>
      <c r="AQ510" s="425"/>
      <c r="AR510" s="212"/>
      <c r="AS510" s="212"/>
      <c r="AT510" s="212"/>
      <c r="AU510" s="212"/>
      <c r="AV510" s="212"/>
      <c r="AW510" s="212"/>
      <c r="AX510" s="212"/>
    </row>
    <row r="511" ht="12.75" customHeight="1">
      <c r="P511" s="24"/>
      <c r="Q511" s="24"/>
      <c r="AO511" s="425"/>
      <c r="AP511" s="425"/>
      <c r="AQ511" s="425"/>
      <c r="AR511" s="212"/>
      <c r="AS511" s="212"/>
      <c r="AT511" s="212"/>
      <c r="AU511" s="212"/>
      <c r="AV511" s="212"/>
      <c r="AW511" s="212"/>
      <c r="AX511" s="212"/>
    </row>
    <row r="512" ht="12.75" customHeight="1">
      <c r="P512" s="24"/>
      <c r="Q512" s="24"/>
      <c r="AO512" s="425"/>
      <c r="AP512" s="425"/>
      <c r="AQ512" s="425"/>
      <c r="AR512" s="212"/>
      <c r="AS512" s="212"/>
      <c r="AT512" s="212"/>
      <c r="AU512" s="212"/>
      <c r="AV512" s="212"/>
      <c r="AW512" s="212"/>
      <c r="AX512" s="212"/>
    </row>
    <row r="513" ht="12.75" customHeight="1">
      <c r="P513" s="24"/>
      <c r="Q513" s="24"/>
      <c r="AO513" s="425"/>
      <c r="AP513" s="425"/>
      <c r="AQ513" s="425"/>
      <c r="AR513" s="212"/>
      <c r="AS513" s="212"/>
      <c r="AT513" s="212"/>
      <c r="AU513" s="212"/>
      <c r="AV513" s="212"/>
      <c r="AW513" s="212"/>
      <c r="AX513" s="212"/>
    </row>
    <row r="514" ht="12.75" customHeight="1">
      <c r="P514" s="24"/>
      <c r="Q514" s="24"/>
      <c r="AO514" s="425"/>
      <c r="AP514" s="425"/>
      <c r="AQ514" s="425"/>
      <c r="AR514" s="212"/>
      <c r="AS514" s="212"/>
      <c r="AT514" s="212"/>
      <c r="AU514" s="212"/>
      <c r="AV514" s="212"/>
      <c r="AW514" s="212"/>
      <c r="AX514" s="212"/>
    </row>
    <row r="515" ht="12.75" customHeight="1">
      <c r="P515" s="24"/>
      <c r="Q515" s="24"/>
      <c r="AO515" s="425"/>
      <c r="AP515" s="425"/>
      <c r="AQ515" s="425"/>
      <c r="AR515" s="212"/>
      <c r="AS515" s="212"/>
      <c r="AT515" s="212"/>
      <c r="AU515" s="212"/>
      <c r="AV515" s="212"/>
      <c r="AW515" s="212"/>
      <c r="AX515" s="212"/>
    </row>
    <row r="516" ht="12.75" customHeight="1">
      <c r="P516" s="24"/>
      <c r="Q516" s="24"/>
      <c r="AO516" s="425"/>
      <c r="AP516" s="425"/>
      <c r="AQ516" s="425"/>
      <c r="AR516" s="212"/>
      <c r="AS516" s="212"/>
      <c r="AT516" s="212"/>
      <c r="AU516" s="212"/>
      <c r="AV516" s="212"/>
      <c r="AW516" s="212"/>
      <c r="AX516" s="212"/>
    </row>
    <row r="517" ht="12.75" customHeight="1">
      <c r="P517" s="24"/>
      <c r="Q517" s="24"/>
      <c r="AO517" s="425"/>
      <c r="AP517" s="425"/>
      <c r="AQ517" s="425"/>
      <c r="AR517" s="212"/>
      <c r="AS517" s="212"/>
      <c r="AT517" s="212"/>
      <c r="AU517" s="212"/>
      <c r="AV517" s="212"/>
      <c r="AW517" s="212"/>
      <c r="AX517" s="212"/>
    </row>
    <row r="518" ht="12.75" customHeight="1">
      <c r="P518" s="24"/>
      <c r="Q518" s="24"/>
      <c r="AO518" s="425"/>
      <c r="AP518" s="425"/>
      <c r="AQ518" s="425"/>
      <c r="AR518" s="212"/>
      <c r="AS518" s="212"/>
      <c r="AT518" s="212"/>
      <c r="AU518" s="212"/>
      <c r="AV518" s="212"/>
      <c r="AW518" s="212"/>
      <c r="AX518" s="212"/>
    </row>
    <row r="519" ht="12.75" customHeight="1">
      <c r="P519" s="24"/>
      <c r="Q519" s="24"/>
      <c r="AO519" s="425"/>
      <c r="AP519" s="425"/>
      <c r="AQ519" s="425"/>
      <c r="AR519" s="212"/>
      <c r="AS519" s="212"/>
      <c r="AT519" s="212"/>
      <c r="AU519" s="212"/>
      <c r="AV519" s="212"/>
      <c r="AW519" s="212"/>
      <c r="AX519" s="212"/>
    </row>
    <row r="520" ht="12.75" customHeight="1">
      <c r="P520" s="24"/>
      <c r="Q520" s="24"/>
      <c r="AO520" s="425"/>
      <c r="AP520" s="425"/>
      <c r="AQ520" s="425"/>
      <c r="AR520" s="212"/>
      <c r="AS520" s="212"/>
      <c r="AT520" s="212"/>
      <c r="AU520" s="212"/>
      <c r="AV520" s="212"/>
      <c r="AW520" s="212"/>
      <c r="AX520" s="212"/>
    </row>
    <row r="521" ht="12.75" customHeight="1">
      <c r="P521" s="24"/>
      <c r="Q521" s="24"/>
      <c r="AO521" s="425"/>
      <c r="AP521" s="425"/>
      <c r="AQ521" s="425"/>
      <c r="AR521" s="212"/>
      <c r="AS521" s="212"/>
      <c r="AT521" s="212"/>
      <c r="AU521" s="212"/>
      <c r="AV521" s="212"/>
      <c r="AW521" s="212"/>
      <c r="AX521" s="212"/>
    </row>
    <row r="522" ht="12.75" customHeight="1">
      <c r="P522" s="24"/>
      <c r="Q522" s="24"/>
      <c r="AO522" s="425"/>
      <c r="AP522" s="425"/>
      <c r="AQ522" s="425"/>
      <c r="AR522" s="212"/>
      <c r="AS522" s="212"/>
      <c r="AT522" s="212"/>
      <c r="AU522" s="212"/>
      <c r="AV522" s="212"/>
      <c r="AW522" s="212"/>
      <c r="AX522" s="212"/>
    </row>
    <row r="523" ht="12.75" customHeight="1">
      <c r="P523" s="24"/>
      <c r="Q523" s="24"/>
      <c r="AO523" s="425"/>
      <c r="AP523" s="425"/>
      <c r="AQ523" s="425"/>
      <c r="AR523" s="212"/>
      <c r="AS523" s="212"/>
      <c r="AT523" s="212"/>
      <c r="AU523" s="212"/>
      <c r="AV523" s="212"/>
      <c r="AW523" s="212"/>
      <c r="AX523" s="212"/>
    </row>
    <row r="524" ht="12.75" customHeight="1">
      <c r="P524" s="24"/>
      <c r="Q524" s="24"/>
      <c r="AO524" s="425"/>
      <c r="AP524" s="425"/>
      <c r="AQ524" s="425"/>
      <c r="AR524" s="212"/>
      <c r="AS524" s="212"/>
      <c r="AT524" s="212"/>
      <c r="AU524" s="212"/>
      <c r="AV524" s="212"/>
      <c r="AW524" s="212"/>
      <c r="AX524" s="212"/>
    </row>
    <row r="525" ht="12.75" customHeight="1">
      <c r="P525" s="24"/>
      <c r="Q525" s="24"/>
      <c r="AO525" s="425"/>
      <c r="AP525" s="425"/>
      <c r="AQ525" s="425"/>
      <c r="AR525" s="212"/>
      <c r="AS525" s="212"/>
      <c r="AT525" s="212"/>
      <c r="AU525" s="212"/>
      <c r="AV525" s="212"/>
      <c r="AW525" s="212"/>
      <c r="AX525" s="212"/>
    </row>
    <row r="526" ht="12.75" customHeight="1">
      <c r="P526" s="24"/>
      <c r="Q526" s="24"/>
      <c r="AO526" s="425"/>
      <c r="AP526" s="425"/>
      <c r="AQ526" s="425"/>
      <c r="AR526" s="212"/>
      <c r="AS526" s="212"/>
      <c r="AT526" s="212"/>
      <c r="AU526" s="212"/>
      <c r="AV526" s="212"/>
      <c r="AW526" s="212"/>
      <c r="AX526" s="212"/>
    </row>
    <row r="527" ht="12.75" customHeight="1">
      <c r="P527" s="24"/>
      <c r="Q527" s="24"/>
      <c r="AO527" s="425"/>
      <c r="AP527" s="425"/>
      <c r="AQ527" s="425"/>
      <c r="AR527" s="212"/>
      <c r="AS527" s="212"/>
      <c r="AT527" s="212"/>
      <c r="AU527" s="212"/>
      <c r="AV527" s="212"/>
      <c r="AW527" s="212"/>
      <c r="AX527" s="212"/>
    </row>
    <row r="528" ht="12.75" customHeight="1">
      <c r="P528" s="24"/>
      <c r="Q528" s="24"/>
      <c r="AO528" s="425"/>
      <c r="AP528" s="425"/>
      <c r="AQ528" s="425"/>
      <c r="AR528" s="212"/>
      <c r="AS528" s="212"/>
      <c r="AT528" s="212"/>
      <c r="AU528" s="212"/>
      <c r="AV528" s="212"/>
      <c r="AW528" s="212"/>
      <c r="AX528" s="212"/>
    </row>
    <row r="529" ht="12.75" customHeight="1">
      <c r="P529" s="24"/>
      <c r="Q529" s="24"/>
      <c r="AO529" s="425"/>
      <c r="AP529" s="425"/>
      <c r="AQ529" s="425"/>
      <c r="AR529" s="212"/>
      <c r="AS529" s="212"/>
      <c r="AT529" s="212"/>
      <c r="AU529" s="212"/>
      <c r="AV529" s="212"/>
      <c r="AW529" s="212"/>
      <c r="AX529" s="212"/>
    </row>
    <row r="530" ht="12.75" customHeight="1">
      <c r="P530" s="24"/>
      <c r="Q530" s="24"/>
      <c r="AO530" s="425"/>
      <c r="AP530" s="425"/>
      <c r="AQ530" s="425"/>
      <c r="AR530" s="212"/>
      <c r="AS530" s="212"/>
      <c r="AT530" s="212"/>
      <c r="AU530" s="212"/>
      <c r="AV530" s="212"/>
      <c r="AW530" s="212"/>
      <c r="AX530" s="212"/>
    </row>
    <row r="531" ht="12.75" customHeight="1">
      <c r="P531" s="24"/>
      <c r="Q531" s="24"/>
      <c r="AO531" s="425"/>
      <c r="AP531" s="425"/>
      <c r="AQ531" s="425"/>
      <c r="AR531" s="212"/>
      <c r="AS531" s="212"/>
      <c r="AT531" s="212"/>
      <c r="AU531" s="212"/>
      <c r="AV531" s="212"/>
      <c r="AW531" s="212"/>
      <c r="AX531" s="212"/>
    </row>
    <row r="532" ht="12.75" customHeight="1">
      <c r="P532" s="24"/>
      <c r="Q532" s="24"/>
      <c r="AO532" s="425"/>
      <c r="AP532" s="425"/>
      <c r="AQ532" s="425"/>
      <c r="AR532" s="212"/>
      <c r="AS532" s="212"/>
      <c r="AT532" s="212"/>
      <c r="AU532" s="212"/>
      <c r="AV532" s="212"/>
      <c r="AW532" s="212"/>
      <c r="AX532" s="212"/>
    </row>
    <row r="533" ht="12.75" customHeight="1">
      <c r="P533" s="24"/>
      <c r="Q533" s="24"/>
      <c r="AO533" s="425"/>
      <c r="AP533" s="425"/>
      <c r="AQ533" s="425"/>
      <c r="AR533" s="212"/>
      <c r="AS533" s="212"/>
      <c r="AT533" s="212"/>
      <c r="AU533" s="212"/>
      <c r="AV533" s="212"/>
      <c r="AW533" s="212"/>
      <c r="AX533" s="212"/>
    </row>
    <row r="534" ht="12.75" customHeight="1">
      <c r="P534" s="24"/>
      <c r="Q534" s="24"/>
      <c r="AO534" s="425"/>
      <c r="AP534" s="425"/>
      <c r="AQ534" s="425"/>
      <c r="AR534" s="212"/>
      <c r="AS534" s="212"/>
      <c r="AT534" s="212"/>
      <c r="AU534" s="212"/>
      <c r="AV534" s="212"/>
      <c r="AW534" s="212"/>
      <c r="AX534" s="212"/>
    </row>
    <row r="535" ht="12.75" customHeight="1">
      <c r="P535" s="24"/>
      <c r="Q535" s="24"/>
      <c r="AO535" s="425"/>
      <c r="AP535" s="425"/>
      <c r="AQ535" s="425"/>
      <c r="AR535" s="212"/>
      <c r="AS535" s="212"/>
      <c r="AT535" s="212"/>
      <c r="AU535" s="212"/>
      <c r="AV535" s="212"/>
      <c r="AW535" s="212"/>
      <c r="AX535" s="212"/>
    </row>
    <row r="536" ht="12.75" customHeight="1">
      <c r="P536" s="24"/>
      <c r="Q536" s="24"/>
      <c r="AO536" s="425"/>
      <c r="AP536" s="425"/>
      <c r="AQ536" s="425"/>
      <c r="AR536" s="212"/>
      <c r="AS536" s="212"/>
      <c r="AT536" s="212"/>
      <c r="AU536" s="212"/>
      <c r="AV536" s="212"/>
      <c r="AW536" s="212"/>
      <c r="AX536" s="212"/>
    </row>
    <row r="537" ht="12.75" customHeight="1">
      <c r="P537" s="24"/>
      <c r="Q537" s="24"/>
      <c r="AO537" s="425"/>
      <c r="AP537" s="425"/>
      <c r="AQ537" s="425"/>
      <c r="AR537" s="212"/>
      <c r="AS537" s="212"/>
      <c r="AT537" s="212"/>
      <c r="AU537" s="212"/>
      <c r="AV537" s="212"/>
      <c r="AW537" s="212"/>
      <c r="AX537" s="212"/>
    </row>
    <row r="538" ht="12.75" customHeight="1">
      <c r="P538" s="24"/>
      <c r="Q538" s="24"/>
      <c r="AO538" s="425"/>
      <c r="AP538" s="425"/>
      <c r="AQ538" s="425"/>
      <c r="AR538" s="212"/>
      <c r="AS538" s="212"/>
      <c r="AT538" s="212"/>
      <c r="AU538" s="212"/>
      <c r="AV538" s="212"/>
      <c r="AW538" s="212"/>
      <c r="AX538" s="212"/>
    </row>
    <row r="539" ht="12.75" customHeight="1">
      <c r="P539" s="24"/>
      <c r="Q539" s="24"/>
      <c r="AO539" s="425"/>
      <c r="AP539" s="425"/>
      <c r="AQ539" s="425"/>
      <c r="AR539" s="212"/>
      <c r="AS539" s="212"/>
      <c r="AT539" s="212"/>
      <c r="AU539" s="212"/>
      <c r="AV539" s="212"/>
      <c r="AW539" s="212"/>
      <c r="AX539" s="212"/>
    </row>
    <row r="540" ht="12.75" customHeight="1">
      <c r="P540" s="24"/>
      <c r="Q540" s="24"/>
      <c r="AO540" s="425"/>
      <c r="AP540" s="425"/>
      <c r="AQ540" s="425"/>
      <c r="AR540" s="212"/>
      <c r="AS540" s="212"/>
      <c r="AT540" s="212"/>
      <c r="AU540" s="212"/>
      <c r="AV540" s="212"/>
      <c r="AW540" s="212"/>
      <c r="AX540" s="212"/>
    </row>
    <row r="541" ht="12.75" customHeight="1">
      <c r="P541" s="24"/>
      <c r="Q541" s="24"/>
      <c r="AO541" s="425"/>
      <c r="AP541" s="425"/>
      <c r="AQ541" s="425"/>
      <c r="AR541" s="212"/>
      <c r="AS541" s="212"/>
      <c r="AT541" s="212"/>
      <c r="AU541" s="212"/>
      <c r="AV541" s="212"/>
      <c r="AW541" s="212"/>
      <c r="AX541" s="212"/>
    </row>
    <row r="542" ht="12.75" customHeight="1">
      <c r="P542" s="24"/>
      <c r="Q542" s="24"/>
      <c r="AO542" s="425"/>
      <c r="AP542" s="425"/>
      <c r="AQ542" s="425"/>
      <c r="AR542" s="212"/>
      <c r="AS542" s="212"/>
      <c r="AT542" s="212"/>
      <c r="AU542" s="212"/>
      <c r="AV542" s="212"/>
      <c r="AW542" s="212"/>
      <c r="AX542" s="212"/>
    </row>
    <row r="543" ht="12.75" customHeight="1">
      <c r="P543" s="24"/>
      <c r="Q543" s="24"/>
      <c r="AO543" s="425"/>
      <c r="AP543" s="425"/>
      <c r="AQ543" s="425"/>
      <c r="AR543" s="212"/>
      <c r="AS543" s="212"/>
      <c r="AT543" s="212"/>
      <c r="AU543" s="212"/>
      <c r="AV543" s="212"/>
      <c r="AW543" s="212"/>
      <c r="AX543" s="212"/>
    </row>
    <row r="544" ht="12.75" customHeight="1">
      <c r="P544" s="24"/>
      <c r="Q544" s="24"/>
      <c r="AO544" s="425"/>
      <c r="AP544" s="425"/>
      <c r="AQ544" s="425"/>
      <c r="AR544" s="212"/>
      <c r="AS544" s="212"/>
      <c r="AT544" s="212"/>
      <c r="AU544" s="212"/>
      <c r="AV544" s="212"/>
      <c r="AW544" s="212"/>
      <c r="AX544" s="212"/>
    </row>
    <row r="545" ht="12.75" customHeight="1">
      <c r="P545" s="24"/>
      <c r="Q545" s="24"/>
      <c r="AO545" s="425"/>
      <c r="AP545" s="425"/>
      <c r="AQ545" s="425"/>
      <c r="AR545" s="212"/>
      <c r="AS545" s="212"/>
      <c r="AT545" s="212"/>
      <c r="AU545" s="212"/>
      <c r="AV545" s="212"/>
      <c r="AW545" s="212"/>
      <c r="AX545" s="212"/>
    </row>
    <row r="546" ht="12.75" customHeight="1">
      <c r="P546" s="24"/>
      <c r="Q546" s="24"/>
      <c r="AO546" s="425"/>
      <c r="AP546" s="425"/>
      <c r="AQ546" s="425"/>
      <c r="AR546" s="212"/>
      <c r="AS546" s="212"/>
      <c r="AT546" s="212"/>
      <c r="AU546" s="212"/>
      <c r="AV546" s="212"/>
      <c r="AW546" s="212"/>
      <c r="AX546" s="212"/>
    </row>
    <row r="547" ht="12.75" customHeight="1">
      <c r="P547" s="24"/>
      <c r="Q547" s="24"/>
      <c r="AO547" s="425"/>
      <c r="AP547" s="425"/>
      <c r="AQ547" s="425"/>
      <c r="AR547" s="212"/>
      <c r="AS547" s="212"/>
      <c r="AT547" s="212"/>
      <c r="AU547" s="212"/>
      <c r="AV547" s="212"/>
      <c r="AW547" s="212"/>
      <c r="AX547" s="212"/>
    </row>
    <row r="548" ht="12.75" customHeight="1">
      <c r="P548" s="24"/>
      <c r="Q548" s="24"/>
      <c r="AO548" s="425"/>
      <c r="AP548" s="425"/>
      <c r="AQ548" s="425"/>
      <c r="AR548" s="212"/>
      <c r="AS548" s="212"/>
      <c r="AT548" s="212"/>
      <c r="AU548" s="212"/>
      <c r="AV548" s="212"/>
      <c r="AW548" s="212"/>
      <c r="AX548" s="212"/>
    </row>
    <row r="549" ht="12.75" customHeight="1">
      <c r="P549" s="24"/>
      <c r="Q549" s="24"/>
      <c r="AO549" s="425"/>
      <c r="AP549" s="425"/>
      <c r="AQ549" s="425"/>
      <c r="AR549" s="212"/>
      <c r="AS549" s="212"/>
      <c r="AT549" s="212"/>
      <c r="AU549" s="212"/>
      <c r="AV549" s="212"/>
      <c r="AW549" s="212"/>
      <c r="AX549" s="212"/>
    </row>
    <row r="550" ht="12.75" customHeight="1">
      <c r="P550" s="24"/>
      <c r="Q550" s="24"/>
      <c r="AO550" s="425"/>
      <c r="AP550" s="425"/>
      <c r="AQ550" s="425"/>
      <c r="AR550" s="212"/>
      <c r="AS550" s="212"/>
      <c r="AT550" s="212"/>
      <c r="AU550" s="212"/>
      <c r="AV550" s="212"/>
      <c r="AW550" s="212"/>
      <c r="AX550" s="212"/>
    </row>
    <row r="551" ht="12.75" customHeight="1">
      <c r="P551" s="24"/>
      <c r="Q551" s="24"/>
      <c r="AO551" s="425"/>
      <c r="AP551" s="425"/>
      <c r="AQ551" s="425"/>
      <c r="AR551" s="212"/>
      <c r="AS551" s="212"/>
      <c r="AT551" s="212"/>
      <c r="AU551" s="212"/>
      <c r="AV551" s="212"/>
      <c r="AW551" s="212"/>
      <c r="AX551" s="212"/>
    </row>
    <row r="552" ht="12.75" customHeight="1">
      <c r="P552" s="24"/>
      <c r="Q552" s="24"/>
      <c r="AO552" s="425"/>
      <c r="AP552" s="425"/>
      <c r="AQ552" s="425"/>
      <c r="AR552" s="212"/>
      <c r="AS552" s="212"/>
      <c r="AT552" s="212"/>
      <c r="AU552" s="212"/>
      <c r="AV552" s="212"/>
      <c r="AW552" s="212"/>
      <c r="AX552" s="212"/>
    </row>
    <row r="553" ht="12.75" customHeight="1">
      <c r="P553" s="24"/>
      <c r="Q553" s="24"/>
      <c r="AO553" s="425"/>
      <c r="AP553" s="425"/>
      <c r="AQ553" s="425"/>
      <c r="AR553" s="212"/>
      <c r="AS553" s="212"/>
      <c r="AT553" s="212"/>
      <c r="AU553" s="212"/>
      <c r="AV553" s="212"/>
      <c r="AW553" s="212"/>
      <c r="AX553" s="212"/>
    </row>
    <row r="554" ht="12.75" customHeight="1">
      <c r="P554" s="24"/>
      <c r="Q554" s="24"/>
      <c r="AO554" s="425"/>
      <c r="AP554" s="425"/>
      <c r="AQ554" s="425"/>
      <c r="AR554" s="212"/>
      <c r="AS554" s="212"/>
      <c r="AT554" s="212"/>
      <c r="AU554" s="212"/>
      <c r="AV554" s="212"/>
      <c r="AW554" s="212"/>
      <c r="AX554" s="212"/>
    </row>
    <row r="555" ht="12.75" customHeight="1">
      <c r="P555" s="24"/>
      <c r="Q555" s="24"/>
      <c r="AO555" s="425"/>
      <c r="AP555" s="425"/>
      <c r="AQ555" s="425"/>
      <c r="AR555" s="212"/>
      <c r="AS555" s="212"/>
      <c r="AT555" s="212"/>
      <c r="AU555" s="212"/>
      <c r="AV555" s="212"/>
      <c r="AW555" s="212"/>
      <c r="AX555" s="212"/>
    </row>
    <row r="556" ht="12.75" customHeight="1">
      <c r="P556" s="24"/>
      <c r="Q556" s="24"/>
      <c r="AO556" s="425"/>
      <c r="AP556" s="425"/>
      <c r="AQ556" s="425"/>
      <c r="AR556" s="212"/>
      <c r="AS556" s="212"/>
      <c r="AT556" s="212"/>
      <c r="AU556" s="212"/>
      <c r="AV556" s="212"/>
      <c r="AW556" s="212"/>
      <c r="AX556" s="212"/>
    </row>
    <row r="557" ht="12.75" customHeight="1">
      <c r="P557" s="24"/>
      <c r="Q557" s="24"/>
      <c r="AO557" s="425"/>
      <c r="AP557" s="425"/>
      <c r="AQ557" s="425"/>
      <c r="AR557" s="212"/>
      <c r="AS557" s="212"/>
      <c r="AT557" s="212"/>
      <c r="AU557" s="212"/>
      <c r="AV557" s="212"/>
      <c r="AW557" s="212"/>
      <c r="AX557" s="212"/>
    </row>
    <row r="558" ht="12.75" customHeight="1">
      <c r="P558" s="24"/>
      <c r="Q558" s="24"/>
      <c r="AO558" s="425"/>
      <c r="AP558" s="425"/>
      <c r="AQ558" s="425"/>
      <c r="AR558" s="212"/>
      <c r="AS558" s="212"/>
      <c r="AT558" s="212"/>
      <c r="AU558" s="212"/>
      <c r="AV558" s="212"/>
      <c r="AW558" s="212"/>
      <c r="AX558" s="212"/>
    </row>
    <row r="559" ht="12.75" customHeight="1">
      <c r="P559" s="24"/>
      <c r="Q559" s="24"/>
      <c r="AO559" s="425"/>
      <c r="AP559" s="425"/>
      <c r="AQ559" s="425"/>
      <c r="AR559" s="212"/>
      <c r="AS559" s="212"/>
      <c r="AT559" s="212"/>
      <c r="AU559" s="212"/>
      <c r="AV559" s="212"/>
      <c r="AW559" s="212"/>
      <c r="AX559" s="212"/>
    </row>
    <row r="560" ht="12.75" customHeight="1">
      <c r="P560" s="24"/>
      <c r="Q560" s="24"/>
      <c r="AO560" s="425"/>
      <c r="AP560" s="425"/>
      <c r="AQ560" s="425"/>
      <c r="AR560" s="212"/>
      <c r="AS560" s="212"/>
      <c r="AT560" s="212"/>
      <c r="AU560" s="212"/>
      <c r="AV560" s="212"/>
      <c r="AW560" s="212"/>
      <c r="AX560" s="212"/>
    </row>
    <row r="561" ht="12.75" customHeight="1">
      <c r="P561" s="24"/>
      <c r="Q561" s="24"/>
      <c r="AO561" s="425"/>
      <c r="AP561" s="425"/>
      <c r="AQ561" s="425"/>
      <c r="AR561" s="212"/>
      <c r="AS561" s="212"/>
      <c r="AT561" s="212"/>
      <c r="AU561" s="212"/>
      <c r="AV561" s="212"/>
      <c r="AW561" s="212"/>
      <c r="AX561" s="212"/>
    </row>
    <row r="562" ht="12.75" customHeight="1">
      <c r="P562" s="24"/>
      <c r="Q562" s="24"/>
      <c r="AO562" s="425"/>
      <c r="AP562" s="425"/>
      <c r="AQ562" s="425"/>
      <c r="AR562" s="212"/>
      <c r="AS562" s="212"/>
      <c r="AT562" s="212"/>
      <c r="AU562" s="212"/>
      <c r="AV562" s="212"/>
      <c r="AW562" s="212"/>
      <c r="AX562" s="212"/>
    </row>
    <row r="563" ht="12.75" customHeight="1">
      <c r="P563" s="24"/>
      <c r="Q563" s="24"/>
      <c r="AO563" s="425"/>
      <c r="AP563" s="425"/>
      <c r="AQ563" s="425"/>
      <c r="AR563" s="212"/>
      <c r="AS563" s="212"/>
      <c r="AT563" s="212"/>
      <c r="AU563" s="212"/>
      <c r="AV563" s="212"/>
      <c r="AW563" s="212"/>
      <c r="AX563" s="212"/>
    </row>
    <row r="564" ht="12.75" customHeight="1">
      <c r="P564" s="24"/>
      <c r="Q564" s="24"/>
      <c r="AO564" s="425"/>
      <c r="AP564" s="425"/>
      <c r="AQ564" s="425"/>
      <c r="AR564" s="212"/>
      <c r="AS564" s="212"/>
      <c r="AT564" s="212"/>
      <c r="AU564" s="212"/>
      <c r="AV564" s="212"/>
      <c r="AW564" s="212"/>
      <c r="AX564" s="212"/>
    </row>
    <row r="565" ht="12.75" customHeight="1">
      <c r="P565" s="24"/>
      <c r="Q565" s="24"/>
      <c r="AO565" s="425"/>
      <c r="AP565" s="425"/>
      <c r="AQ565" s="425"/>
      <c r="AR565" s="212"/>
      <c r="AS565" s="212"/>
      <c r="AT565" s="212"/>
      <c r="AU565" s="212"/>
      <c r="AV565" s="212"/>
      <c r="AW565" s="212"/>
      <c r="AX565" s="212"/>
    </row>
    <row r="566" ht="12.75" customHeight="1">
      <c r="P566" s="24"/>
      <c r="Q566" s="24"/>
      <c r="AO566" s="425"/>
      <c r="AP566" s="425"/>
      <c r="AQ566" s="425"/>
      <c r="AR566" s="212"/>
      <c r="AS566" s="212"/>
      <c r="AT566" s="212"/>
      <c r="AU566" s="212"/>
      <c r="AV566" s="212"/>
      <c r="AW566" s="212"/>
      <c r="AX566" s="212"/>
    </row>
    <row r="567" ht="12.75" customHeight="1">
      <c r="P567" s="24"/>
      <c r="Q567" s="24"/>
      <c r="AO567" s="425"/>
      <c r="AP567" s="425"/>
      <c r="AQ567" s="425"/>
      <c r="AR567" s="212"/>
      <c r="AS567" s="212"/>
      <c r="AT567" s="212"/>
      <c r="AU567" s="212"/>
      <c r="AV567" s="212"/>
      <c r="AW567" s="212"/>
      <c r="AX567" s="212"/>
    </row>
    <row r="568" ht="12.75" customHeight="1">
      <c r="P568" s="24"/>
      <c r="Q568" s="24"/>
      <c r="AO568" s="425"/>
      <c r="AP568" s="425"/>
      <c r="AQ568" s="425"/>
      <c r="AR568" s="212"/>
      <c r="AS568" s="212"/>
      <c r="AT568" s="212"/>
      <c r="AU568" s="212"/>
      <c r="AV568" s="212"/>
      <c r="AW568" s="212"/>
      <c r="AX568" s="212"/>
    </row>
    <row r="569" ht="12.75" customHeight="1">
      <c r="P569" s="24"/>
      <c r="Q569" s="24"/>
      <c r="AO569" s="425"/>
      <c r="AP569" s="425"/>
      <c r="AQ569" s="425"/>
      <c r="AR569" s="212"/>
      <c r="AS569" s="212"/>
      <c r="AT569" s="212"/>
      <c r="AU569" s="212"/>
      <c r="AV569" s="212"/>
      <c r="AW569" s="212"/>
      <c r="AX569" s="212"/>
    </row>
    <row r="570" ht="12.75" customHeight="1">
      <c r="P570" s="24"/>
      <c r="Q570" s="24"/>
      <c r="AO570" s="425"/>
      <c r="AP570" s="425"/>
      <c r="AQ570" s="425"/>
      <c r="AR570" s="212"/>
      <c r="AS570" s="212"/>
      <c r="AT570" s="212"/>
      <c r="AU570" s="212"/>
      <c r="AV570" s="212"/>
      <c r="AW570" s="212"/>
      <c r="AX570" s="212"/>
    </row>
    <row r="571" ht="12.75" customHeight="1">
      <c r="P571" s="24"/>
      <c r="Q571" s="24"/>
      <c r="AO571" s="425"/>
      <c r="AP571" s="425"/>
      <c r="AQ571" s="425"/>
      <c r="AR571" s="212"/>
      <c r="AS571" s="212"/>
      <c r="AT571" s="212"/>
      <c r="AU571" s="212"/>
      <c r="AV571" s="212"/>
      <c r="AW571" s="212"/>
      <c r="AX571" s="212"/>
    </row>
    <row r="572" ht="12.75" customHeight="1">
      <c r="P572" s="24"/>
      <c r="Q572" s="24"/>
      <c r="AO572" s="425"/>
      <c r="AP572" s="425"/>
      <c r="AQ572" s="425"/>
      <c r="AR572" s="212"/>
      <c r="AS572" s="212"/>
      <c r="AT572" s="212"/>
      <c r="AU572" s="212"/>
      <c r="AV572" s="212"/>
      <c r="AW572" s="212"/>
      <c r="AX572" s="212"/>
    </row>
    <row r="573" ht="12.75" customHeight="1">
      <c r="P573" s="24"/>
      <c r="Q573" s="24"/>
      <c r="AO573" s="425"/>
      <c r="AP573" s="425"/>
      <c r="AQ573" s="425"/>
      <c r="AR573" s="212"/>
      <c r="AS573" s="212"/>
      <c r="AT573" s="212"/>
      <c r="AU573" s="212"/>
      <c r="AV573" s="212"/>
      <c r="AW573" s="212"/>
      <c r="AX573" s="212"/>
    </row>
    <row r="574" ht="12.75" customHeight="1">
      <c r="P574" s="24"/>
      <c r="Q574" s="24"/>
      <c r="AO574" s="425"/>
      <c r="AP574" s="425"/>
      <c r="AQ574" s="425"/>
      <c r="AR574" s="212"/>
      <c r="AS574" s="212"/>
      <c r="AT574" s="212"/>
      <c r="AU574" s="212"/>
      <c r="AV574" s="212"/>
      <c r="AW574" s="212"/>
      <c r="AX574" s="212"/>
    </row>
    <row r="575" ht="12.75" customHeight="1">
      <c r="P575" s="24"/>
      <c r="Q575" s="24"/>
      <c r="AO575" s="425"/>
      <c r="AP575" s="425"/>
      <c r="AQ575" s="425"/>
      <c r="AR575" s="212"/>
      <c r="AS575" s="212"/>
      <c r="AT575" s="212"/>
      <c r="AU575" s="212"/>
      <c r="AV575" s="212"/>
      <c r="AW575" s="212"/>
      <c r="AX575" s="212"/>
    </row>
    <row r="576" ht="12.75" customHeight="1">
      <c r="P576" s="24"/>
      <c r="Q576" s="24"/>
      <c r="AO576" s="425"/>
      <c r="AP576" s="425"/>
      <c r="AQ576" s="425"/>
      <c r="AR576" s="212"/>
      <c r="AS576" s="212"/>
      <c r="AT576" s="212"/>
      <c r="AU576" s="212"/>
      <c r="AV576" s="212"/>
      <c r="AW576" s="212"/>
      <c r="AX576" s="212"/>
    </row>
    <row r="577" ht="12.75" customHeight="1">
      <c r="P577" s="24"/>
      <c r="Q577" s="24"/>
      <c r="AO577" s="425"/>
      <c r="AP577" s="425"/>
      <c r="AQ577" s="425"/>
      <c r="AR577" s="212"/>
      <c r="AS577" s="212"/>
      <c r="AT577" s="212"/>
      <c r="AU577" s="212"/>
      <c r="AV577" s="212"/>
      <c r="AW577" s="212"/>
      <c r="AX577" s="212"/>
    </row>
    <row r="578" ht="12.75" customHeight="1">
      <c r="P578" s="24"/>
      <c r="Q578" s="24"/>
      <c r="AO578" s="425"/>
      <c r="AP578" s="425"/>
      <c r="AQ578" s="425"/>
      <c r="AR578" s="212"/>
      <c r="AS578" s="212"/>
      <c r="AT578" s="212"/>
      <c r="AU578" s="212"/>
      <c r="AV578" s="212"/>
      <c r="AW578" s="212"/>
      <c r="AX578" s="212"/>
    </row>
    <row r="579" ht="12.75" customHeight="1">
      <c r="P579" s="24"/>
      <c r="Q579" s="24"/>
      <c r="AO579" s="425"/>
      <c r="AP579" s="425"/>
      <c r="AQ579" s="425"/>
      <c r="AR579" s="212"/>
      <c r="AS579" s="212"/>
      <c r="AT579" s="212"/>
      <c r="AU579" s="212"/>
      <c r="AV579" s="212"/>
      <c r="AW579" s="212"/>
      <c r="AX579" s="212"/>
    </row>
    <row r="580" ht="12.75" customHeight="1">
      <c r="P580" s="24"/>
      <c r="Q580" s="24"/>
      <c r="AO580" s="425"/>
      <c r="AP580" s="425"/>
      <c r="AQ580" s="425"/>
      <c r="AR580" s="212"/>
      <c r="AS580" s="212"/>
      <c r="AT580" s="212"/>
      <c r="AU580" s="212"/>
      <c r="AV580" s="212"/>
      <c r="AW580" s="212"/>
      <c r="AX580" s="212"/>
    </row>
    <row r="581" ht="12.75" customHeight="1">
      <c r="P581" s="24"/>
      <c r="Q581" s="24"/>
      <c r="AO581" s="425"/>
      <c r="AP581" s="425"/>
      <c r="AQ581" s="425"/>
      <c r="AR581" s="212"/>
      <c r="AS581" s="212"/>
      <c r="AT581" s="212"/>
      <c r="AU581" s="212"/>
      <c r="AV581" s="212"/>
      <c r="AW581" s="212"/>
      <c r="AX581" s="212"/>
    </row>
    <row r="582" ht="12.75" customHeight="1">
      <c r="P582" s="24"/>
      <c r="Q582" s="24"/>
      <c r="AO582" s="425"/>
      <c r="AP582" s="425"/>
      <c r="AQ582" s="425"/>
      <c r="AR582" s="212"/>
      <c r="AS582" s="212"/>
      <c r="AT582" s="212"/>
      <c r="AU582" s="212"/>
      <c r="AV582" s="212"/>
      <c r="AW582" s="212"/>
      <c r="AX582" s="212"/>
    </row>
    <row r="583" ht="12.75" customHeight="1">
      <c r="P583" s="24"/>
      <c r="Q583" s="24"/>
      <c r="AO583" s="425"/>
      <c r="AP583" s="425"/>
      <c r="AQ583" s="425"/>
      <c r="AR583" s="212"/>
      <c r="AS583" s="212"/>
      <c r="AT583" s="212"/>
      <c r="AU583" s="212"/>
      <c r="AV583" s="212"/>
      <c r="AW583" s="212"/>
      <c r="AX583" s="212"/>
    </row>
    <row r="584" ht="12.75" customHeight="1">
      <c r="P584" s="24"/>
      <c r="Q584" s="24"/>
      <c r="AO584" s="425"/>
      <c r="AP584" s="425"/>
      <c r="AQ584" s="425"/>
      <c r="AR584" s="212"/>
      <c r="AS584" s="212"/>
      <c r="AT584" s="212"/>
      <c r="AU584" s="212"/>
      <c r="AV584" s="212"/>
      <c r="AW584" s="212"/>
      <c r="AX584" s="212"/>
    </row>
    <row r="585" ht="12.75" customHeight="1">
      <c r="P585" s="24"/>
      <c r="Q585" s="24"/>
      <c r="AO585" s="425"/>
      <c r="AP585" s="425"/>
      <c r="AQ585" s="425"/>
      <c r="AR585" s="212"/>
      <c r="AS585" s="212"/>
      <c r="AT585" s="212"/>
      <c r="AU585" s="212"/>
      <c r="AV585" s="212"/>
      <c r="AW585" s="212"/>
      <c r="AX585" s="212"/>
    </row>
    <row r="586" ht="12.75" customHeight="1">
      <c r="P586" s="24"/>
      <c r="Q586" s="24"/>
      <c r="AO586" s="425"/>
      <c r="AP586" s="425"/>
      <c r="AQ586" s="425"/>
      <c r="AR586" s="212"/>
      <c r="AS586" s="212"/>
      <c r="AT586" s="212"/>
      <c r="AU586" s="212"/>
      <c r="AV586" s="212"/>
      <c r="AW586" s="212"/>
      <c r="AX586" s="212"/>
    </row>
    <row r="587" ht="12.75" customHeight="1">
      <c r="P587" s="24"/>
      <c r="Q587" s="24"/>
      <c r="AO587" s="425"/>
      <c r="AP587" s="425"/>
      <c r="AQ587" s="425"/>
      <c r="AR587" s="212"/>
      <c r="AS587" s="212"/>
      <c r="AT587" s="212"/>
      <c r="AU587" s="212"/>
      <c r="AV587" s="212"/>
      <c r="AW587" s="212"/>
      <c r="AX587" s="212"/>
    </row>
    <row r="588" ht="12.75" customHeight="1">
      <c r="P588" s="24"/>
      <c r="Q588" s="24"/>
      <c r="AO588" s="425"/>
      <c r="AP588" s="425"/>
      <c r="AQ588" s="425"/>
      <c r="AR588" s="212"/>
      <c r="AS588" s="212"/>
      <c r="AT588" s="212"/>
      <c r="AU588" s="212"/>
      <c r="AV588" s="212"/>
      <c r="AW588" s="212"/>
      <c r="AX588" s="212"/>
    </row>
    <row r="589" ht="12.75" customHeight="1">
      <c r="P589" s="24"/>
      <c r="Q589" s="24"/>
      <c r="AO589" s="425"/>
      <c r="AP589" s="425"/>
      <c r="AQ589" s="425"/>
      <c r="AR589" s="212"/>
      <c r="AS589" s="212"/>
      <c r="AT589" s="212"/>
      <c r="AU589" s="212"/>
      <c r="AV589" s="212"/>
      <c r="AW589" s="212"/>
      <c r="AX589" s="212"/>
    </row>
    <row r="590" ht="12.75" customHeight="1">
      <c r="P590" s="24"/>
      <c r="Q590" s="24"/>
      <c r="AO590" s="425"/>
      <c r="AP590" s="425"/>
      <c r="AQ590" s="425"/>
      <c r="AR590" s="212"/>
      <c r="AS590" s="212"/>
      <c r="AT590" s="212"/>
      <c r="AU590" s="212"/>
      <c r="AV590" s="212"/>
      <c r="AW590" s="212"/>
      <c r="AX590" s="212"/>
    </row>
    <row r="591" ht="12.75" customHeight="1">
      <c r="P591" s="24"/>
      <c r="Q591" s="24"/>
      <c r="AO591" s="425"/>
      <c r="AP591" s="425"/>
      <c r="AQ591" s="425"/>
      <c r="AR591" s="212"/>
      <c r="AS591" s="212"/>
      <c r="AT591" s="212"/>
      <c r="AU591" s="212"/>
      <c r="AV591" s="212"/>
      <c r="AW591" s="212"/>
      <c r="AX591" s="212"/>
    </row>
    <row r="592" ht="12.75" customHeight="1">
      <c r="P592" s="24"/>
      <c r="Q592" s="24"/>
      <c r="AO592" s="425"/>
      <c r="AP592" s="425"/>
      <c r="AQ592" s="425"/>
      <c r="AR592" s="212"/>
      <c r="AS592" s="212"/>
      <c r="AT592" s="212"/>
      <c r="AU592" s="212"/>
      <c r="AV592" s="212"/>
      <c r="AW592" s="212"/>
      <c r="AX592" s="212"/>
    </row>
    <row r="593" ht="12.75" customHeight="1">
      <c r="P593" s="24"/>
      <c r="Q593" s="24"/>
      <c r="AO593" s="425"/>
      <c r="AP593" s="425"/>
      <c r="AQ593" s="425"/>
      <c r="AR593" s="212"/>
      <c r="AS593" s="212"/>
      <c r="AT593" s="212"/>
      <c r="AU593" s="212"/>
      <c r="AV593" s="212"/>
      <c r="AW593" s="212"/>
      <c r="AX593" s="212"/>
    </row>
    <row r="594" ht="12.75" customHeight="1">
      <c r="P594" s="24"/>
      <c r="Q594" s="24"/>
      <c r="AO594" s="425"/>
      <c r="AP594" s="425"/>
      <c r="AQ594" s="425"/>
      <c r="AR594" s="212"/>
      <c r="AS594" s="212"/>
      <c r="AT594" s="212"/>
      <c r="AU594" s="212"/>
      <c r="AV594" s="212"/>
      <c r="AW594" s="212"/>
      <c r="AX594" s="212"/>
    </row>
    <row r="595" ht="12.75" customHeight="1">
      <c r="P595" s="24"/>
      <c r="Q595" s="24"/>
      <c r="AO595" s="425"/>
      <c r="AP595" s="425"/>
      <c r="AQ595" s="425"/>
      <c r="AR595" s="212"/>
      <c r="AS595" s="212"/>
      <c r="AT595" s="212"/>
      <c r="AU595" s="212"/>
      <c r="AV595" s="212"/>
      <c r="AW595" s="212"/>
      <c r="AX595" s="212"/>
    </row>
    <row r="596" ht="12.75" customHeight="1">
      <c r="P596" s="24"/>
      <c r="Q596" s="24"/>
      <c r="AO596" s="425"/>
      <c r="AP596" s="425"/>
      <c r="AQ596" s="425"/>
      <c r="AR596" s="212"/>
      <c r="AS596" s="212"/>
      <c r="AT596" s="212"/>
      <c r="AU596" s="212"/>
      <c r="AV596" s="212"/>
      <c r="AW596" s="212"/>
      <c r="AX596" s="212"/>
    </row>
    <row r="597" ht="12.75" customHeight="1">
      <c r="P597" s="24"/>
      <c r="Q597" s="24"/>
      <c r="AO597" s="425"/>
      <c r="AP597" s="425"/>
      <c r="AQ597" s="425"/>
      <c r="AR597" s="212"/>
      <c r="AS597" s="212"/>
      <c r="AT597" s="212"/>
      <c r="AU597" s="212"/>
      <c r="AV597" s="212"/>
      <c r="AW597" s="212"/>
      <c r="AX597" s="212"/>
    </row>
    <row r="598" ht="12.75" customHeight="1">
      <c r="P598" s="24"/>
      <c r="Q598" s="24"/>
      <c r="AO598" s="425"/>
      <c r="AP598" s="425"/>
      <c r="AQ598" s="425"/>
      <c r="AR598" s="212"/>
      <c r="AS598" s="212"/>
      <c r="AT598" s="212"/>
      <c r="AU598" s="212"/>
      <c r="AV598" s="212"/>
      <c r="AW598" s="212"/>
      <c r="AX598" s="212"/>
    </row>
    <row r="599" ht="12.75" customHeight="1">
      <c r="P599" s="24"/>
      <c r="Q599" s="24"/>
      <c r="AO599" s="425"/>
      <c r="AP599" s="425"/>
      <c r="AQ599" s="425"/>
      <c r="AR599" s="212"/>
      <c r="AS599" s="212"/>
      <c r="AT599" s="212"/>
      <c r="AU599" s="212"/>
      <c r="AV599" s="212"/>
      <c r="AW599" s="212"/>
      <c r="AX599" s="212"/>
    </row>
    <row r="600" ht="12.75" customHeight="1">
      <c r="P600" s="24"/>
      <c r="Q600" s="24"/>
      <c r="AO600" s="425"/>
      <c r="AP600" s="425"/>
      <c r="AQ600" s="425"/>
      <c r="AR600" s="212"/>
      <c r="AS600" s="212"/>
      <c r="AT600" s="212"/>
      <c r="AU600" s="212"/>
      <c r="AV600" s="212"/>
      <c r="AW600" s="212"/>
      <c r="AX600" s="212"/>
    </row>
    <row r="601" ht="12.75" customHeight="1">
      <c r="P601" s="24"/>
      <c r="Q601" s="24"/>
      <c r="AO601" s="425"/>
      <c r="AP601" s="425"/>
      <c r="AQ601" s="425"/>
      <c r="AR601" s="212"/>
      <c r="AS601" s="212"/>
      <c r="AT601" s="212"/>
      <c r="AU601" s="212"/>
      <c r="AV601" s="212"/>
      <c r="AW601" s="212"/>
      <c r="AX601" s="212"/>
    </row>
    <row r="602" ht="12.75" customHeight="1">
      <c r="P602" s="24"/>
      <c r="Q602" s="24"/>
      <c r="AO602" s="425"/>
      <c r="AP602" s="425"/>
      <c r="AQ602" s="425"/>
      <c r="AR602" s="212"/>
      <c r="AS602" s="212"/>
      <c r="AT602" s="212"/>
      <c r="AU602" s="212"/>
      <c r="AV602" s="212"/>
      <c r="AW602" s="212"/>
      <c r="AX602" s="212"/>
    </row>
    <row r="603" ht="12.75" customHeight="1">
      <c r="P603" s="24"/>
      <c r="Q603" s="24"/>
      <c r="AO603" s="425"/>
      <c r="AP603" s="425"/>
      <c r="AQ603" s="425"/>
      <c r="AR603" s="212"/>
      <c r="AS603" s="212"/>
      <c r="AT603" s="212"/>
      <c r="AU603" s="212"/>
      <c r="AV603" s="212"/>
      <c r="AW603" s="212"/>
      <c r="AX603" s="212"/>
    </row>
    <row r="604" ht="12.75" customHeight="1">
      <c r="P604" s="24"/>
      <c r="Q604" s="24"/>
      <c r="AO604" s="425"/>
      <c r="AP604" s="425"/>
      <c r="AQ604" s="425"/>
      <c r="AR604" s="212"/>
      <c r="AS604" s="212"/>
      <c r="AT604" s="212"/>
      <c r="AU604" s="212"/>
      <c r="AV604" s="212"/>
      <c r="AW604" s="212"/>
      <c r="AX604" s="212"/>
    </row>
    <row r="605" ht="12.75" customHeight="1">
      <c r="P605" s="24"/>
      <c r="Q605" s="24"/>
      <c r="AO605" s="425"/>
      <c r="AP605" s="425"/>
      <c r="AQ605" s="425"/>
      <c r="AR605" s="212"/>
      <c r="AS605" s="212"/>
      <c r="AT605" s="212"/>
      <c r="AU605" s="212"/>
      <c r="AV605" s="212"/>
      <c r="AW605" s="212"/>
      <c r="AX605" s="212"/>
    </row>
    <row r="606" ht="12.75" customHeight="1">
      <c r="P606" s="24"/>
      <c r="Q606" s="24"/>
      <c r="AO606" s="425"/>
      <c r="AP606" s="425"/>
      <c r="AQ606" s="425"/>
      <c r="AR606" s="212"/>
      <c r="AS606" s="212"/>
      <c r="AT606" s="212"/>
      <c r="AU606" s="212"/>
      <c r="AV606" s="212"/>
      <c r="AW606" s="212"/>
      <c r="AX606" s="212"/>
    </row>
    <row r="607" ht="12.75" customHeight="1">
      <c r="P607" s="24"/>
      <c r="Q607" s="24"/>
      <c r="AO607" s="425"/>
      <c r="AP607" s="425"/>
      <c r="AQ607" s="425"/>
      <c r="AR607" s="212"/>
      <c r="AS607" s="212"/>
      <c r="AT607" s="212"/>
      <c r="AU607" s="212"/>
      <c r="AV607" s="212"/>
      <c r="AW607" s="212"/>
      <c r="AX607" s="212"/>
    </row>
    <row r="608" ht="12.75" customHeight="1">
      <c r="P608" s="24"/>
      <c r="Q608" s="24"/>
      <c r="AO608" s="425"/>
      <c r="AP608" s="425"/>
      <c r="AQ608" s="425"/>
      <c r="AR608" s="212"/>
      <c r="AS608" s="212"/>
      <c r="AT608" s="212"/>
      <c r="AU608" s="212"/>
      <c r="AV608" s="212"/>
      <c r="AW608" s="212"/>
      <c r="AX608" s="212"/>
    </row>
    <row r="609" ht="12.75" customHeight="1">
      <c r="P609" s="24"/>
      <c r="Q609" s="24"/>
      <c r="AO609" s="425"/>
      <c r="AP609" s="425"/>
      <c r="AQ609" s="425"/>
      <c r="AR609" s="212"/>
      <c r="AS609" s="212"/>
      <c r="AT609" s="212"/>
      <c r="AU609" s="212"/>
      <c r="AV609" s="212"/>
      <c r="AW609" s="212"/>
      <c r="AX609" s="212"/>
    </row>
    <row r="610" ht="12.75" customHeight="1">
      <c r="P610" s="24"/>
      <c r="Q610" s="24"/>
      <c r="AO610" s="425"/>
      <c r="AP610" s="425"/>
      <c r="AQ610" s="425"/>
      <c r="AR610" s="212"/>
      <c r="AS610" s="212"/>
      <c r="AT610" s="212"/>
      <c r="AU610" s="212"/>
      <c r="AV610" s="212"/>
      <c r="AW610" s="212"/>
      <c r="AX610" s="212"/>
    </row>
    <row r="611" ht="12.75" customHeight="1">
      <c r="P611" s="24"/>
      <c r="Q611" s="24"/>
      <c r="AO611" s="425"/>
      <c r="AP611" s="425"/>
      <c r="AQ611" s="425"/>
      <c r="AR611" s="212"/>
      <c r="AS611" s="212"/>
      <c r="AT611" s="212"/>
      <c r="AU611" s="212"/>
      <c r="AV611" s="212"/>
      <c r="AW611" s="212"/>
      <c r="AX611" s="212"/>
    </row>
    <row r="612" ht="12.75" customHeight="1">
      <c r="P612" s="24"/>
      <c r="Q612" s="24"/>
      <c r="AO612" s="425"/>
      <c r="AP612" s="425"/>
      <c r="AQ612" s="425"/>
      <c r="AR612" s="212"/>
      <c r="AS612" s="212"/>
      <c r="AT612" s="212"/>
      <c r="AU612" s="212"/>
      <c r="AV612" s="212"/>
      <c r="AW612" s="212"/>
      <c r="AX612" s="212"/>
    </row>
    <row r="613" ht="12.75" customHeight="1">
      <c r="P613" s="24"/>
      <c r="Q613" s="24"/>
      <c r="AO613" s="425"/>
      <c r="AP613" s="425"/>
      <c r="AQ613" s="425"/>
      <c r="AR613" s="212"/>
      <c r="AS613" s="212"/>
      <c r="AT613" s="212"/>
      <c r="AU613" s="212"/>
      <c r="AV613" s="212"/>
      <c r="AW613" s="212"/>
      <c r="AX613" s="212"/>
    </row>
    <row r="614" ht="12.75" customHeight="1">
      <c r="P614" s="24"/>
      <c r="Q614" s="24"/>
      <c r="AO614" s="425"/>
      <c r="AP614" s="425"/>
      <c r="AQ614" s="425"/>
      <c r="AR614" s="212"/>
      <c r="AS614" s="212"/>
      <c r="AT614" s="212"/>
      <c r="AU614" s="212"/>
      <c r="AV614" s="212"/>
      <c r="AW614" s="212"/>
      <c r="AX614" s="212"/>
    </row>
    <row r="615" ht="12.75" customHeight="1">
      <c r="P615" s="24"/>
      <c r="Q615" s="24"/>
      <c r="AO615" s="425"/>
      <c r="AP615" s="425"/>
      <c r="AQ615" s="425"/>
      <c r="AR615" s="212"/>
      <c r="AS615" s="212"/>
      <c r="AT615" s="212"/>
      <c r="AU615" s="212"/>
      <c r="AV615" s="212"/>
      <c r="AW615" s="212"/>
      <c r="AX615" s="212"/>
    </row>
    <row r="616" ht="12.75" customHeight="1">
      <c r="P616" s="24"/>
      <c r="Q616" s="24"/>
      <c r="AO616" s="425"/>
      <c r="AP616" s="425"/>
      <c r="AQ616" s="425"/>
      <c r="AR616" s="212"/>
      <c r="AS616" s="212"/>
      <c r="AT616" s="212"/>
      <c r="AU616" s="212"/>
      <c r="AV616" s="212"/>
      <c r="AW616" s="212"/>
      <c r="AX616" s="212"/>
    </row>
    <row r="617" ht="12.75" customHeight="1">
      <c r="P617" s="24"/>
      <c r="Q617" s="24"/>
      <c r="AO617" s="425"/>
      <c r="AP617" s="425"/>
      <c r="AQ617" s="425"/>
      <c r="AR617" s="212"/>
      <c r="AS617" s="212"/>
      <c r="AT617" s="212"/>
      <c r="AU617" s="212"/>
      <c r="AV617" s="212"/>
      <c r="AW617" s="212"/>
      <c r="AX617" s="212"/>
    </row>
    <row r="618" ht="12.75" customHeight="1">
      <c r="P618" s="24"/>
      <c r="Q618" s="24"/>
      <c r="AO618" s="425"/>
      <c r="AP618" s="425"/>
      <c r="AQ618" s="425"/>
      <c r="AR618" s="212"/>
      <c r="AS618" s="212"/>
      <c r="AT618" s="212"/>
      <c r="AU618" s="212"/>
      <c r="AV618" s="212"/>
      <c r="AW618" s="212"/>
      <c r="AX618" s="212"/>
    </row>
    <row r="619" ht="12.75" customHeight="1">
      <c r="P619" s="24"/>
      <c r="Q619" s="24"/>
      <c r="AO619" s="425"/>
      <c r="AP619" s="425"/>
      <c r="AQ619" s="425"/>
      <c r="AR619" s="212"/>
      <c r="AS619" s="212"/>
      <c r="AT619" s="212"/>
      <c r="AU619" s="212"/>
      <c r="AV619" s="212"/>
      <c r="AW619" s="212"/>
      <c r="AX619" s="212"/>
    </row>
    <row r="620" ht="12.75" customHeight="1">
      <c r="P620" s="24"/>
      <c r="Q620" s="24"/>
      <c r="AO620" s="425"/>
      <c r="AP620" s="425"/>
      <c r="AQ620" s="425"/>
      <c r="AR620" s="212"/>
      <c r="AS620" s="212"/>
      <c r="AT620" s="212"/>
      <c r="AU620" s="212"/>
      <c r="AV620" s="212"/>
      <c r="AW620" s="212"/>
      <c r="AX620" s="212"/>
    </row>
    <row r="621" ht="12.75" customHeight="1">
      <c r="P621" s="24"/>
      <c r="Q621" s="24"/>
      <c r="AO621" s="425"/>
      <c r="AP621" s="425"/>
      <c r="AQ621" s="425"/>
      <c r="AR621" s="212"/>
      <c r="AS621" s="212"/>
      <c r="AT621" s="212"/>
      <c r="AU621" s="212"/>
      <c r="AV621" s="212"/>
      <c r="AW621" s="212"/>
      <c r="AX621" s="212"/>
    </row>
    <row r="622" ht="12.75" customHeight="1">
      <c r="P622" s="24"/>
      <c r="Q622" s="24"/>
      <c r="AO622" s="425"/>
      <c r="AP622" s="425"/>
      <c r="AQ622" s="425"/>
      <c r="AR622" s="212"/>
      <c r="AS622" s="212"/>
      <c r="AT622" s="212"/>
      <c r="AU622" s="212"/>
      <c r="AV622" s="212"/>
      <c r="AW622" s="212"/>
      <c r="AX622" s="212"/>
    </row>
    <row r="623" ht="12.75" customHeight="1">
      <c r="P623" s="24"/>
      <c r="Q623" s="24"/>
      <c r="AO623" s="425"/>
      <c r="AP623" s="425"/>
      <c r="AQ623" s="425"/>
      <c r="AR623" s="212"/>
      <c r="AS623" s="212"/>
      <c r="AT623" s="212"/>
      <c r="AU623" s="212"/>
      <c r="AV623" s="212"/>
      <c r="AW623" s="212"/>
      <c r="AX623" s="212"/>
    </row>
    <row r="624" ht="12.75" customHeight="1">
      <c r="P624" s="24"/>
      <c r="Q624" s="24"/>
      <c r="AO624" s="425"/>
      <c r="AP624" s="425"/>
      <c r="AQ624" s="425"/>
      <c r="AR624" s="212"/>
      <c r="AS624" s="212"/>
      <c r="AT624" s="212"/>
      <c r="AU624" s="212"/>
      <c r="AV624" s="212"/>
      <c r="AW624" s="212"/>
      <c r="AX624" s="212"/>
    </row>
    <row r="625" ht="12.75" customHeight="1">
      <c r="P625" s="24"/>
      <c r="Q625" s="24"/>
      <c r="AO625" s="425"/>
      <c r="AP625" s="425"/>
      <c r="AQ625" s="425"/>
      <c r="AR625" s="212"/>
      <c r="AS625" s="212"/>
      <c r="AT625" s="212"/>
      <c r="AU625" s="212"/>
      <c r="AV625" s="212"/>
      <c r="AW625" s="212"/>
      <c r="AX625" s="212"/>
    </row>
    <row r="626" ht="12.75" customHeight="1">
      <c r="P626" s="24"/>
      <c r="Q626" s="24"/>
      <c r="AO626" s="425"/>
      <c r="AP626" s="425"/>
      <c r="AQ626" s="425"/>
      <c r="AR626" s="212"/>
      <c r="AS626" s="212"/>
      <c r="AT626" s="212"/>
      <c r="AU626" s="212"/>
      <c r="AV626" s="212"/>
      <c r="AW626" s="212"/>
      <c r="AX626" s="212"/>
    </row>
    <row r="627" ht="12.75" customHeight="1">
      <c r="P627" s="24"/>
      <c r="Q627" s="24"/>
      <c r="AO627" s="425"/>
      <c r="AP627" s="425"/>
      <c r="AQ627" s="425"/>
      <c r="AR627" s="212"/>
      <c r="AS627" s="212"/>
      <c r="AT627" s="212"/>
      <c r="AU627" s="212"/>
      <c r="AV627" s="212"/>
      <c r="AW627" s="212"/>
      <c r="AX627" s="212"/>
    </row>
    <row r="628" ht="12.75" customHeight="1">
      <c r="P628" s="24"/>
      <c r="Q628" s="24"/>
      <c r="AO628" s="425"/>
      <c r="AP628" s="425"/>
      <c r="AQ628" s="425"/>
      <c r="AR628" s="212"/>
      <c r="AS628" s="212"/>
      <c r="AT628" s="212"/>
      <c r="AU628" s="212"/>
      <c r="AV628" s="212"/>
      <c r="AW628" s="212"/>
      <c r="AX628" s="212"/>
    </row>
    <row r="629" ht="12.75" customHeight="1">
      <c r="P629" s="24"/>
      <c r="Q629" s="24"/>
      <c r="AO629" s="425"/>
      <c r="AP629" s="425"/>
      <c r="AQ629" s="425"/>
      <c r="AR629" s="212"/>
      <c r="AS629" s="212"/>
      <c r="AT629" s="212"/>
      <c r="AU629" s="212"/>
      <c r="AV629" s="212"/>
      <c r="AW629" s="212"/>
      <c r="AX629" s="212"/>
    </row>
    <row r="630" ht="12.75" customHeight="1">
      <c r="P630" s="24"/>
      <c r="Q630" s="24"/>
      <c r="AO630" s="425"/>
      <c r="AP630" s="425"/>
      <c r="AQ630" s="425"/>
      <c r="AR630" s="212"/>
      <c r="AS630" s="212"/>
      <c r="AT630" s="212"/>
      <c r="AU630" s="212"/>
      <c r="AV630" s="212"/>
      <c r="AW630" s="212"/>
      <c r="AX630" s="212"/>
    </row>
    <row r="631" ht="12.75" customHeight="1">
      <c r="P631" s="24"/>
      <c r="Q631" s="24"/>
      <c r="AO631" s="425"/>
      <c r="AP631" s="425"/>
      <c r="AQ631" s="425"/>
      <c r="AR631" s="212"/>
      <c r="AS631" s="212"/>
      <c r="AT631" s="212"/>
      <c r="AU631" s="212"/>
      <c r="AV631" s="212"/>
      <c r="AW631" s="212"/>
      <c r="AX631" s="212"/>
    </row>
    <row r="632" ht="12.75" customHeight="1">
      <c r="P632" s="24"/>
      <c r="Q632" s="24"/>
      <c r="AO632" s="425"/>
      <c r="AP632" s="425"/>
      <c r="AQ632" s="425"/>
      <c r="AR632" s="212"/>
      <c r="AS632" s="212"/>
      <c r="AT632" s="212"/>
      <c r="AU632" s="212"/>
      <c r="AV632" s="212"/>
      <c r="AW632" s="212"/>
      <c r="AX632" s="212"/>
    </row>
    <row r="633" ht="12.75" customHeight="1">
      <c r="P633" s="24"/>
      <c r="Q633" s="24"/>
      <c r="AO633" s="425"/>
      <c r="AP633" s="425"/>
      <c r="AQ633" s="425"/>
      <c r="AR633" s="212"/>
      <c r="AS633" s="212"/>
      <c r="AT633" s="212"/>
      <c r="AU633" s="212"/>
      <c r="AV633" s="212"/>
      <c r="AW633" s="212"/>
      <c r="AX633" s="212"/>
    </row>
    <row r="634" ht="12.75" customHeight="1">
      <c r="P634" s="24"/>
      <c r="Q634" s="24"/>
      <c r="AO634" s="425"/>
      <c r="AP634" s="425"/>
      <c r="AQ634" s="425"/>
      <c r="AR634" s="212"/>
      <c r="AS634" s="212"/>
      <c r="AT634" s="212"/>
      <c r="AU634" s="212"/>
      <c r="AV634" s="212"/>
      <c r="AW634" s="212"/>
      <c r="AX634" s="212"/>
    </row>
    <row r="635" ht="12.75" customHeight="1">
      <c r="P635" s="24"/>
      <c r="Q635" s="24"/>
      <c r="AO635" s="425"/>
      <c r="AP635" s="425"/>
      <c r="AQ635" s="425"/>
      <c r="AR635" s="212"/>
      <c r="AS635" s="212"/>
      <c r="AT635" s="212"/>
      <c r="AU635" s="212"/>
      <c r="AV635" s="212"/>
      <c r="AW635" s="212"/>
      <c r="AX635" s="212"/>
    </row>
    <row r="636" ht="12.75" customHeight="1">
      <c r="P636" s="24"/>
      <c r="Q636" s="24"/>
      <c r="AO636" s="425"/>
      <c r="AP636" s="425"/>
      <c r="AQ636" s="425"/>
      <c r="AR636" s="212"/>
      <c r="AS636" s="212"/>
      <c r="AT636" s="212"/>
      <c r="AU636" s="212"/>
      <c r="AV636" s="212"/>
      <c r="AW636" s="212"/>
      <c r="AX636" s="212"/>
    </row>
    <row r="637" ht="12.75" customHeight="1">
      <c r="P637" s="24"/>
      <c r="Q637" s="24"/>
      <c r="AO637" s="425"/>
      <c r="AP637" s="425"/>
      <c r="AQ637" s="425"/>
      <c r="AR637" s="212"/>
      <c r="AS637" s="212"/>
      <c r="AT637" s="212"/>
      <c r="AU637" s="212"/>
      <c r="AV637" s="212"/>
      <c r="AW637" s="212"/>
      <c r="AX637" s="212"/>
    </row>
    <row r="638" ht="12.75" customHeight="1">
      <c r="P638" s="24"/>
      <c r="Q638" s="24"/>
      <c r="AO638" s="425"/>
      <c r="AP638" s="425"/>
      <c r="AQ638" s="425"/>
      <c r="AR638" s="212"/>
      <c r="AS638" s="212"/>
      <c r="AT638" s="212"/>
      <c r="AU638" s="212"/>
      <c r="AV638" s="212"/>
      <c r="AW638" s="212"/>
      <c r="AX638" s="212"/>
    </row>
    <row r="639" ht="12.75" customHeight="1">
      <c r="P639" s="24"/>
      <c r="Q639" s="24"/>
      <c r="AO639" s="425"/>
      <c r="AP639" s="425"/>
      <c r="AQ639" s="425"/>
      <c r="AR639" s="212"/>
      <c r="AS639" s="212"/>
      <c r="AT639" s="212"/>
      <c r="AU639" s="212"/>
      <c r="AV639" s="212"/>
      <c r="AW639" s="212"/>
      <c r="AX639" s="212"/>
    </row>
    <row r="640" ht="12.75" customHeight="1">
      <c r="P640" s="24"/>
      <c r="Q640" s="24"/>
      <c r="AO640" s="425"/>
      <c r="AP640" s="425"/>
      <c r="AQ640" s="425"/>
      <c r="AR640" s="212"/>
      <c r="AS640" s="212"/>
      <c r="AT640" s="212"/>
      <c r="AU640" s="212"/>
      <c r="AV640" s="212"/>
      <c r="AW640" s="212"/>
      <c r="AX640" s="212"/>
    </row>
    <row r="641" ht="12.75" customHeight="1">
      <c r="P641" s="24"/>
      <c r="Q641" s="24"/>
      <c r="AO641" s="425"/>
      <c r="AP641" s="425"/>
      <c r="AQ641" s="425"/>
      <c r="AR641" s="212"/>
      <c r="AS641" s="212"/>
      <c r="AT641" s="212"/>
      <c r="AU641" s="212"/>
      <c r="AV641" s="212"/>
      <c r="AW641" s="212"/>
      <c r="AX641" s="212"/>
    </row>
    <row r="642" ht="12.75" customHeight="1">
      <c r="P642" s="24"/>
      <c r="Q642" s="24"/>
      <c r="AO642" s="425"/>
      <c r="AP642" s="425"/>
      <c r="AQ642" s="425"/>
      <c r="AR642" s="212"/>
      <c r="AS642" s="212"/>
      <c r="AT642" s="212"/>
      <c r="AU642" s="212"/>
      <c r="AV642" s="212"/>
      <c r="AW642" s="212"/>
      <c r="AX642" s="212"/>
    </row>
    <row r="643" ht="12.75" customHeight="1">
      <c r="P643" s="24"/>
      <c r="Q643" s="24"/>
      <c r="AO643" s="425"/>
      <c r="AP643" s="425"/>
      <c r="AQ643" s="425"/>
      <c r="AR643" s="212"/>
      <c r="AS643" s="212"/>
      <c r="AT643" s="212"/>
      <c r="AU643" s="212"/>
      <c r="AV643" s="212"/>
      <c r="AW643" s="212"/>
      <c r="AX643" s="212"/>
    </row>
    <row r="644" ht="12.75" customHeight="1">
      <c r="P644" s="24"/>
      <c r="Q644" s="24"/>
      <c r="AO644" s="425"/>
      <c r="AP644" s="425"/>
      <c r="AQ644" s="425"/>
      <c r="AR644" s="212"/>
      <c r="AS644" s="212"/>
      <c r="AT644" s="212"/>
      <c r="AU644" s="212"/>
      <c r="AV644" s="212"/>
      <c r="AW644" s="212"/>
      <c r="AX644" s="212"/>
    </row>
    <row r="645" ht="12.75" customHeight="1">
      <c r="P645" s="24"/>
      <c r="Q645" s="24"/>
      <c r="AO645" s="425"/>
      <c r="AP645" s="425"/>
      <c r="AQ645" s="425"/>
      <c r="AR645" s="212"/>
      <c r="AS645" s="212"/>
      <c r="AT645" s="212"/>
      <c r="AU645" s="212"/>
      <c r="AV645" s="212"/>
      <c r="AW645" s="212"/>
      <c r="AX645" s="212"/>
    </row>
    <row r="646" ht="12.75" customHeight="1">
      <c r="P646" s="24"/>
      <c r="Q646" s="24"/>
      <c r="AO646" s="425"/>
      <c r="AP646" s="425"/>
      <c r="AQ646" s="425"/>
      <c r="AR646" s="212"/>
      <c r="AS646" s="212"/>
      <c r="AT646" s="212"/>
      <c r="AU646" s="212"/>
      <c r="AV646" s="212"/>
      <c r="AW646" s="212"/>
      <c r="AX646" s="212"/>
    </row>
    <row r="647" ht="12.75" customHeight="1">
      <c r="P647" s="24"/>
      <c r="Q647" s="24"/>
      <c r="AO647" s="425"/>
      <c r="AP647" s="425"/>
      <c r="AQ647" s="425"/>
      <c r="AR647" s="212"/>
      <c r="AS647" s="212"/>
      <c r="AT647" s="212"/>
      <c r="AU647" s="212"/>
      <c r="AV647" s="212"/>
      <c r="AW647" s="212"/>
      <c r="AX647" s="212"/>
    </row>
    <row r="648" ht="12.75" customHeight="1">
      <c r="P648" s="24"/>
      <c r="Q648" s="24"/>
      <c r="AO648" s="425"/>
      <c r="AP648" s="425"/>
      <c r="AQ648" s="425"/>
      <c r="AR648" s="212"/>
      <c r="AS648" s="212"/>
      <c r="AT648" s="212"/>
      <c r="AU648" s="212"/>
      <c r="AV648" s="212"/>
      <c r="AW648" s="212"/>
      <c r="AX648" s="212"/>
    </row>
    <row r="649" ht="12.75" customHeight="1">
      <c r="P649" s="24"/>
      <c r="Q649" s="24"/>
      <c r="AO649" s="425"/>
      <c r="AP649" s="425"/>
      <c r="AQ649" s="425"/>
      <c r="AR649" s="212"/>
      <c r="AS649" s="212"/>
      <c r="AT649" s="212"/>
      <c r="AU649" s="212"/>
      <c r="AV649" s="212"/>
      <c r="AW649" s="212"/>
      <c r="AX649" s="212"/>
    </row>
    <row r="650" ht="12.75" customHeight="1">
      <c r="P650" s="24"/>
      <c r="Q650" s="24"/>
      <c r="AO650" s="425"/>
      <c r="AP650" s="425"/>
      <c r="AQ650" s="425"/>
      <c r="AR650" s="212"/>
      <c r="AS650" s="212"/>
      <c r="AT650" s="212"/>
      <c r="AU650" s="212"/>
      <c r="AV650" s="212"/>
      <c r="AW650" s="212"/>
      <c r="AX650" s="212"/>
    </row>
    <row r="651" ht="12.75" customHeight="1">
      <c r="P651" s="24"/>
      <c r="Q651" s="24"/>
      <c r="AO651" s="425"/>
      <c r="AP651" s="425"/>
      <c r="AQ651" s="425"/>
      <c r="AR651" s="212"/>
      <c r="AS651" s="212"/>
      <c r="AT651" s="212"/>
      <c r="AU651" s="212"/>
      <c r="AV651" s="212"/>
      <c r="AW651" s="212"/>
      <c r="AX651" s="212"/>
    </row>
    <row r="652" ht="12.75" customHeight="1">
      <c r="P652" s="24"/>
      <c r="Q652" s="24"/>
      <c r="AO652" s="425"/>
      <c r="AP652" s="425"/>
      <c r="AQ652" s="425"/>
      <c r="AR652" s="212"/>
      <c r="AS652" s="212"/>
      <c r="AT652" s="212"/>
      <c r="AU652" s="212"/>
      <c r="AV652" s="212"/>
      <c r="AW652" s="212"/>
      <c r="AX652" s="212"/>
    </row>
    <row r="653" ht="12.75" customHeight="1">
      <c r="P653" s="24"/>
      <c r="Q653" s="24"/>
      <c r="AO653" s="425"/>
      <c r="AP653" s="425"/>
      <c r="AQ653" s="425"/>
      <c r="AR653" s="212"/>
      <c r="AS653" s="212"/>
      <c r="AT653" s="212"/>
      <c r="AU653" s="212"/>
      <c r="AV653" s="212"/>
      <c r="AW653" s="212"/>
      <c r="AX653" s="212"/>
    </row>
    <row r="654" ht="12.75" customHeight="1">
      <c r="P654" s="24"/>
      <c r="Q654" s="24"/>
      <c r="AO654" s="425"/>
      <c r="AP654" s="425"/>
      <c r="AQ654" s="425"/>
      <c r="AR654" s="212"/>
      <c r="AS654" s="212"/>
      <c r="AT654" s="212"/>
      <c r="AU654" s="212"/>
      <c r="AV654" s="212"/>
      <c r="AW654" s="212"/>
      <c r="AX654" s="212"/>
    </row>
    <row r="655" ht="12.75" customHeight="1">
      <c r="P655" s="24"/>
      <c r="Q655" s="24"/>
      <c r="AO655" s="425"/>
      <c r="AP655" s="425"/>
      <c r="AQ655" s="425"/>
      <c r="AR655" s="212"/>
      <c r="AS655" s="212"/>
      <c r="AT655" s="212"/>
      <c r="AU655" s="212"/>
      <c r="AV655" s="212"/>
      <c r="AW655" s="212"/>
      <c r="AX655" s="212"/>
    </row>
    <row r="656" ht="12.75" customHeight="1">
      <c r="P656" s="24"/>
      <c r="Q656" s="24"/>
      <c r="AO656" s="425"/>
      <c r="AP656" s="425"/>
      <c r="AQ656" s="425"/>
      <c r="AR656" s="212"/>
      <c r="AS656" s="212"/>
      <c r="AT656" s="212"/>
      <c r="AU656" s="212"/>
      <c r="AV656" s="212"/>
      <c r="AW656" s="212"/>
      <c r="AX656" s="212"/>
    </row>
    <row r="657" ht="12.75" customHeight="1">
      <c r="P657" s="24"/>
      <c r="Q657" s="24"/>
      <c r="AO657" s="425"/>
      <c r="AP657" s="425"/>
      <c r="AQ657" s="425"/>
      <c r="AR657" s="212"/>
      <c r="AS657" s="212"/>
      <c r="AT657" s="212"/>
      <c r="AU657" s="212"/>
      <c r="AV657" s="212"/>
      <c r="AW657" s="212"/>
      <c r="AX657" s="212"/>
    </row>
    <row r="658" ht="12.75" customHeight="1">
      <c r="P658" s="24"/>
      <c r="Q658" s="24"/>
      <c r="AO658" s="425"/>
      <c r="AP658" s="425"/>
      <c r="AQ658" s="425"/>
      <c r="AR658" s="212"/>
      <c r="AS658" s="212"/>
      <c r="AT658" s="212"/>
      <c r="AU658" s="212"/>
      <c r="AV658" s="212"/>
      <c r="AW658" s="212"/>
      <c r="AX658" s="212"/>
    </row>
    <row r="659" ht="12.75" customHeight="1">
      <c r="P659" s="24"/>
      <c r="Q659" s="24"/>
      <c r="AO659" s="425"/>
      <c r="AP659" s="425"/>
      <c r="AQ659" s="425"/>
      <c r="AR659" s="212"/>
      <c r="AS659" s="212"/>
      <c r="AT659" s="212"/>
      <c r="AU659" s="212"/>
      <c r="AV659" s="212"/>
      <c r="AW659" s="212"/>
      <c r="AX659" s="212"/>
    </row>
    <row r="660" ht="12.75" customHeight="1">
      <c r="P660" s="24"/>
      <c r="Q660" s="24"/>
      <c r="AO660" s="425"/>
      <c r="AP660" s="425"/>
      <c r="AQ660" s="425"/>
      <c r="AR660" s="212"/>
      <c r="AS660" s="212"/>
      <c r="AT660" s="212"/>
      <c r="AU660" s="212"/>
      <c r="AV660" s="212"/>
      <c r="AW660" s="212"/>
      <c r="AX660" s="212"/>
    </row>
    <row r="661" ht="12.75" customHeight="1">
      <c r="P661" s="24"/>
      <c r="Q661" s="24"/>
      <c r="AO661" s="425"/>
      <c r="AP661" s="425"/>
      <c r="AQ661" s="425"/>
      <c r="AR661" s="212"/>
      <c r="AS661" s="212"/>
      <c r="AT661" s="212"/>
      <c r="AU661" s="212"/>
      <c r="AV661" s="212"/>
      <c r="AW661" s="212"/>
      <c r="AX661" s="212"/>
    </row>
    <row r="662" ht="12.75" customHeight="1">
      <c r="P662" s="24"/>
      <c r="Q662" s="24"/>
      <c r="AO662" s="425"/>
      <c r="AP662" s="425"/>
      <c r="AQ662" s="425"/>
      <c r="AR662" s="212"/>
      <c r="AS662" s="212"/>
      <c r="AT662" s="212"/>
      <c r="AU662" s="212"/>
      <c r="AV662" s="212"/>
      <c r="AW662" s="212"/>
      <c r="AX662" s="212"/>
    </row>
    <row r="663" ht="12.75" customHeight="1">
      <c r="P663" s="24"/>
      <c r="Q663" s="24"/>
      <c r="AO663" s="425"/>
      <c r="AP663" s="425"/>
      <c r="AQ663" s="425"/>
      <c r="AR663" s="212"/>
      <c r="AS663" s="212"/>
      <c r="AT663" s="212"/>
      <c r="AU663" s="212"/>
      <c r="AV663" s="212"/>
      <c r="AW663" s="212"/>
      <c r="AX663" s="212"/>
    </row>
    <row r="664" ht="12.75" customHeight="1">
      <c r="P664" s="24"/>
      <c r="Q664" s="24"/>
      <c r="AO664" s="425"/>
      <c r="AP664" s="425"/>
      <c r="AQ664" s="425"/>
      <c r="AR664" s="212"/>
      <c r="AS664" s="212"/>
      <c r="AT664" s="212"/>
      <c r="AU664" s="212"/>
      <c r="AV664" s="212"/>
      <c r="AW664" s="212"/>
      <c r="AX664" s="212"/>
    </row>
    <row r="665" ht="12.75" customHeight="1">
      <c r="P665" s="24"/>
      <c r="Q665" s="24"/>
      <c r="AO665" s="425"/>
      <c r="AP665" s="425"/>
      <c r="AQ665" s="425"/>
      <c r="AR665" s="212"/>
      <c r="AS665" s="212"/>
      <c r="AT665" s="212"/>
      <c r="AU665" s="212"/>
      <c r="AV665" s="212"/>
      <c r="AW665" s="212"/>
      <c r="AX665" s="212"/>
    </row>
    <row r="666" ht="12.75" customHeight="1">
      <c r="P666" s="24"/>
      <c r="Q666" s="24"/>
      <c r="AO666" s="425"/>
      <c r="AP666" s="425"/>
      <c r="AQ666" s="425"/>
      <c r="AR666" s="212"/>
      <c r="AS666" s="212"/>
      <c r="AT666" s="212"/>
      <c r="AU666" s="212"/>
      <c r="AV666" s="212"/>
      <c r="AW666" s="212"/>
      <c r="AX666" s="212"/>
    </row>
    <row r="667" ht="12.75" customHeight="1">
      <c r="P667" s="24"/>
      <c r="Q667" s="24"/>
      <c r="AO667" s="425"/>
      <c r="AP667" s="425"/>
      <c r="AQ667" s="425"/>
      <c r="AR667" s="212"/>
      <c r="AS667" s="212"/>
      <c r="AT667" s="212"/>
      <c r="AU667" s="212"/>
      <c r="AV667" s="212"/>
      <c r="AW667" s="212"/>
      <c r="AX667" s="212"/>
    </row>
    <row r="668" ht="12.75" customHeight="1">
      <c r="P668" s="24"/>
      <c r="Q668" s="24"/>
      <c r="AO668" s="425"/>
      <c r="AP668" s="425"/>
      <c r="AQ668" s="425"/>
      <c r="AR668" s="212"/>
      <c r="AS668" s="212"/>
      <c r="AT668" s="212"/>
      <c r="AU668" s="212"/>
      <c r="AV668" s="212"/>
      <c r="AW668" s="212"/>
      <c r="AX668" s="212"/>
    </row>
    <row r="669" ht="12.75" customHeight="1">
      <c r="P669" s="24"/>
      <c r="Q669" s="24"/>
      <c r="AO669" s="425"/>
      <c r="AP669" s="425"/>
      <c r="AQ669" s="425"/>
      <c r="AR669" s="212"/>
      <c r="AS669" s="212"/>
      <c r="AT669" s="212"/>
      <c r="AU669" s="212"/>
      <c r="AV669" s="212"/>
      <c r="AW669" s="212"/>
      <c r="AX669" s="212"/>
    </row>
    <row r="670" ht="12.75" customHeight="1">
      <c r="P670" s="24"/>
      <c r="Q670" s="24"/>
      <c r="AO670" s="425"/>
      <c r="AP670" s="425"/>
      <c r="AQ670" s="425"/>
      <c r="AR670" s="212"/>
      <c r="AS670" s="212"/>
      <c r="AT670" s="212"/>
      <c r="AU670" s="212"/>
      <c r="AV670" s="212"/>
      <c r="AW670" s="212"/>
      <c r="AX670" s="212"/>
    </row>
    <row r="671" ht="12.75" customHeight="1">
      <c r="P671" s="24"/>
      <c r="Q671" s="24"/>
      <c r="AO671" s="425"/>
      <c r="AP671" s="425"/>
      <c r="AQ671" s="425"/>
      <c r="AR671" s="212"/>
      <c r="AS671" s="212"/>
      <c r="AT671" s="212"/>
      <c r="AU671" s="212"/>
      <c r="AV671" s="212"/>
      <c r="AW671" s="212"/>
      <c r="AX671" s="212"/>
    </row>
    <row r="672" ht="12.75" customHeight="1">
      <c r="P672" s="24"/>
      <c r="Q672" s="24"/>
      <c r="AO672" s="425"/>
      <c r="AP672" s="425"/>
      <c r="AQ672" s="425"/>
      <c r="AR672" s="212"/>
      <c r="AS672" s="212"/>
      <c r="AT672" s="212"/>
      <c r="AU672" s="212"/>
      <c r="AV672" s="212"/>
      <c r="AW672" s="212"/>
      <c r="AX672" s="212"/>
    </row>
    <row r="673" ht="12.75" customHeight="1">
      <c r="P673" s="24"/>
      <c r="Q673" s="24"/>
      <c r="AO673" s="425"/>
      <c r="AP673" s="425"/>
      <c r="AQ673" s="425"/>
      <c r="AR673" s="212"/>
      <c r="AS673" s="212"/>
      <c r="AT673" s="212"/>
      <c r="AU673" s="212"/>
      <c r="AV673" s="212"/>
      <c r="AW673" s="212"/>
      <c r="AX673" s="212"/>
    </row>
    <row r="674" ht="12.75" customHeight="1">
      <c r="P674" s="24"/>
      <c r="Q674" s="24"/>
      <c r="AO674" s="425"/>
      <c r="AP674" s="425"/>
      <c r="AQ674" s="425"/>
      <c r="AR674" s="212"/>
      <c r="AS674" s="212"/>
      <c r="AT674" s="212"/>
      <c r="AU674" s="212"/>
      <c r="AV674" s="212"/>
      <c r="AW674" s="212"/>
      <c r="AX674" s="212"/>
    </row>
    <row r="675" ht="12.75" customHeight="1">
      <c r="P675" s="24"/>
      <c r="Q675" s="24"/>
      <c r="AO675" s="425"/>
      <c r="AP675" s="425"/>
      <c r="AQ675" s="425"/>
      <c r="AR675" s="212"/>
      <c r="AS675" s="212"/>
      <c r="AT675" s="212"/>
      <c r="AU675" s="212"/>
      <c r="AV675" s="212"/>
      <c r="AW675" s="212"/>
      <c r="AX675" s="212"/>
    </row>
    <row r="676" ht="12.75" customHeight="1">
      <c r="P676" s="24"/>
      <c r="Q676" s="24"/>
      <c r="AO676" s="425"/>
      <c r="AP676" s="425"/>
      <c r="AQ676" s="425"/>
      <c r="AR676" s="212"/>
      <c r="AS676" s="212"/>
      <c r="AT676" s="212"/>
      <c r="AU676" s="212"/>
      <c r="AV676" s="212"/>
      <c r="AW676" s="212"/>
      <c r="AX676" s="212"/>
    </row>
    <row r="677" ht="12.75" customHeight="1">
      <c r="P677" s="24"/>
      <c r="Q677" s="24"/>
      <c r="AO677" s="425"/>
      <c r="AP677" s="425"/>
      <c r="AQ677" s="425"/>
      <c r="AR677" s="212"/>
      <c r="AS677" s="212"/>
      <c r="AT677" s="212"/>
      <c r="AU677" s="212"/>
      <c r="AV677" s="212"/>
      <c r="AW677" s="212"/>
      <c r="AX677" s="212"/>
    </row>
    <row r="678" ht="12.75" customHeight="1">
      <c r="P678" s="24"/>
      <c r="Q678" s="24"/>
      <c r="AO678" s="425"/>
      <c r="AP678" s="425"/>
      <c r="AQ678" s="425"/>
      <c r="AR678" s="212"/>
      <c r="AS678" s="212"/>
      <c r="AT678" s="212"/>
      <c r="AU678" s="212"/>
      <c r="AV678" s="212"/>
      <c r="AW678" s="212"/>
      <c r="AX678" s="212"/>
    </row>
    <row r="679" ht="12.75" customHeight="1">
      <c r="P679" s="24"/>
      <c r="Q679" s="24"/>
      <c r="AO679" s="425"/>
      <c r="AP679" s="425"/>
      <c r="AQ679" s="425"/>
      <c r="AR679" s="212"/>
      <c r="AS679" s="212"/>
      <c r="AT679" s="212"/>
      <c r="AU679" s="212"/>
      <c r="AV679" s="212"/>
      <c r="AW679" s="212"/>
      <c r="AX679" s="212"/>
    </row>
    <row r="680" ht="12.75" customHeight="1">
      <c r="P680" s="24"/>
      <c r="Q680" s="24"/>
      <c r="AO680" s="425"/>
      <c r="AP680" s="425"/>
      <c r="AQ680" s="425"/>
      <c r="AR680" s="212"/>
      <c r="AS680" s="212"/>
      <c r="AT680" s="212"/>
      <c r="AU680" s="212"/>
      <c r="AV680" s="212"/>
      <c r="AW680" s="212"/>
      <c r="AX680" s="212"/>
    </row>
    <row r="681" ht="12.75" customHeight="1">
      <c r="P681" s="24"/>
      <c r="Q681" s="24"/>
      <c r="AO681" s="425"/>
      <c r="AP681" s="425"/>
      <c r="AQ681" s="425"/>
      <c r="AR681" s="212"/>
      <c r="AS681" s="212"/>
      <c r="AT681" s="212"/>
      <c r="AU681" s="212"/>
      <c r="AV681" s="212"/>
      <c r="AW681" s="212"/>
      <c r="AX681" s="212"/>
    </row>
    <row r="682" ht="12.75" customHeight="1">
      <c r="P682" s="24"/>
      <c r="Q682" s="24"/>
      <c r="AO682" s="425"/>
      <c r="AP682" s="425"/>
      <c r="AQ682" s="425"/>
      <c r="AR682" s="212"/>
      <c r="AS682" s="212"/>
      <c r="AT682" s="212"/>
      <c r="AU682" s="212"/>
      <c r="AV682" s="212"/>
      <c r="AW682" s="212"/>
      <c r="AX682" s="212"/>
    </row>
    <row r="683" ht="12.75" customHeight="1">
      <c r="P683" s="24"/>
      <c r="Q683" s="24"/>
      <c r="AO683" s="425"/>
      <c r="AP683" s="425"/>
      <c r="AQ683" s="425"/>
      <c r="AR683" s="212"/>
      <c r="AS683" s="212"/>
      <c r="AT683" s="212"/>
      <c r="AU683" s="212"/>
      <c r="AV683" s="212"/>
      <c r="AW683" s="212"/>
      <c r="AX683" s="212"/>
    </row>
    <row r="684" ht="12.75" customHeight="1">
      <c r="P684" s="24"/>
      <c r="Q684" s="24"/>
      <c r="AO684" s="425"/>
      <c r="AP684" s="425"/>
      <c r="AQ684" s="425"/>
      <c r="AR684" s="212"/>
      <c r="AS684" s="212"/>
      <c r="AT684" s="212"/>
      <c r="AU684" s="212"/>
      <c r="AV684" s="212"/>
      <c r="AW684" s="212"/>
      <c r="AX684" s="212"/>
    </row>
    <row r="685" ht="12.75" customHeight="1">
      <c r="P685" s="24"/>
      <c r="Q685" s="24"/>
      <c r="AO685" s="425"/>
      <c r="AP685" s="425"/>
      <c r="AQ685" s="425"/>
      <c r="AR685" s="212"/>
      <c r="AS685" s="212"/>
      <c r="AT685" s="212"/>
      <c r="AU685" s="212"/>
      <c r="AV685" s="212"/>
      <c r="AW685" s="212"/>
      <c r="AX685" s="212"/>
    </row>
    <row r="686" ht="12.75" customHeight="1">
      <c r="P686" s="24"/>
      <c r="Q686" s="24"/>
      <c r="AO686" s="425"/>
      <c r="AP686" s="425"/>
      <c r="AQ686" s="425"/>
      <c r="AR686" s="212"/>
      <c r="AS686" s="212"/>
      <c r="AT686" s="212"/>
      <c r="AU686" s="212"/>
      <c r="AV686" s="212"/>
      <c r="AW686" s="212"/>
      <c r="AX686" s="212"/>
    </row>
    <row r="687" ht="12.75" customHeight="1">
      <c r="P687" s="24"/>
      <c r="Q687" s="24"/>
      <c r="AO687" s="425"/>
      <c r="AP687" s="425"/>
      <c r="AQ687" s="425"/>
      <c r="AR687" s="212"/>
      <c r="AS687" s="212"/>
      <c r="AT687" s="212"/>
      <c r="AU687" s="212"/>
      <c r="AV687" s="212"/>
      <c r="AW687" s="212"/>
      <c r="AX687" s="212"/>
    </row>
    <row r="688" ht="12.75" customHeight="1">
      <c r="P688" s="24"/>
      <c r="Q688" s="24"/>
      <c r="AO688" s="425"/>
      <c r="AP688" s="425"/>
      <c r="AQ688" s="425"/>
      <c r="AR688" s="212"/>
      <c r="AS688" s="212"/>
      <c r="AT688" s="212"/>
      <c r="AU688" s="212"/>
      <c r="AV688" s="212"/>
      <c r="AW688" s="212"/>
      <c r="AX688" s="212"/>
    </row>
    <row r="689" ht="12.75" customHeight="1">
      <c r="P689" s="24"/>
      <c r="Q689" s="24"/>
      <c r="AO689" s="425"/>
      <c r="AP689" s="425"/>
      <c r="AQ689" s="425"/>
      <c r="AR689" s="212"/>
      <c r="AS689" s="212"/>
      <c r="AT689" s="212"/>
      <c r="AU689" s="212"/>
      <c r="AV689" s="212"/>
      <c r="AW689" s="212"/>
      <c r="AX689" s="212"/>
    </row>
    <row r="690" ht="12.75" customHeight="1">
      <c r="P690" s="24"/>
      <c r="Q690" s="24"/>
      <c r="AO690" s="425"/>
      <c r="AP690" s="425"/>
      <c r="AQ690" s="425"/>
      <c r="AR690" s="212"/>
      <c r="AS690" s="212"/>
      <c r="AT690" s="212"/>
      <c r="AU690" s="212"/>
      <c r="AV690" s="212"/>
      <c r="AW690" s="212"/>
      <c r="AX690" s="212"/>
    </row>
    <row r="691" ht="12.75" customHeight="1">
      <c r="P691" s="24"/>
      <c r="Q691" s="24"/>
      <c r="AO691" s="425"/>
      <c r="AP691" s="425"/>
      <c r="AQ691" s="425"/>
      <c r="AR691" s="212"/>
      <c r="AS691" s="212"/>
      <c r="AT691" s="212"/>
      <c r="AU691" s="212"/>
      <c r="AV691" s="212"/>
      <c r="AW691" s="212"/>
      <c r="AX691" s="212"/>
    </row>
    <row r="692" ht="12.75" customHeight="1">
      <c r="P692" s="24"/>
      <c r="Q692" s="24"/>
      <c r="AO692" s="425"/>
      <c r="AP692" s="425"/>
      <c r="AQ692" s="425"/>
      <c r="AR692" s="212"/>
      <c r="AS692" s="212"/>
      <c r="AT692" s="212"/>
      <c r="AU692" s="212"/>
      <c r="AV692" s="212"/>
      <c r="AW692" s="212"/>
      <c r="AX692" s="212"/>
    </row>
    <row r="693" ht="12.75" customHeight="1">
      <c r="P693" s="24"/>
      <c r="Q693" s="24"/>
      <c r="AO693" s="425"/>
      <c r="AP693" s="425"/>
      <c r="AQ693" s="425"/>
      <c r="AR693" s="212"/>
      <c r="AS693" s="212"/>
      <c r="AT693" s="212"/>
      <c r="AU693" s="212"/>
      <c r="AV693" s="212"/>
      <c r="AW693" s="212"/>
      <c r="AX693" s="212"/>
    </row>
    <row r="694" ht="12.75" customHeight="1">
      <c r="P694" s="24"/>
      <c r="Q694" s="24"/>
      <c r="AO694" s="425"/>
      <c r="AP694" s="425"/>
      <c r="AQ694" s="425"/>
      <c r="AR694" s="212"/>
      <c r="AS694" s="212"/>
      <c r="AT694" s="212"/>
      <c r="AU694" s="212"/>
      <c r="AV694" s="212"/>
      <c r="AW694" s="212"/>
      <c r="AX694" s="212"/>
    </row>
    <row r="695" ht="12.75" customHeight="1">
      <c r="P695" s="24"/>
      <c r="Q695" s="24"/>
      <c r="AO695" s="425"/>
      <c r="AP695" s="425"/>
      <c r="AQ695" s="425"/>
      <c r="AR695" s="212"/>
      <c r="AS695" s="212"/>
      <c r="AT695" s="212"/>
      <c r="AU695" s="212"/>
      <c r="AV695" s="212"/>
      <c r="AW695" s="212"/>
      <c r="AX695" s="212"/>
    </row>
    <row r="696" ht="12.75" customHeight="1">
      <c r="P696" s="24"/>
      <c r="Q696" s="24"/>
      <c r="AO696" s="425"/>
      <c r="AP696" s="425"/>
      <c r="AQ696" s="425"/>
      <c r="AR696" s="212"/>
      <c r="AS696" s="212"/>
      <c r="AT696" s="212"/>
      <c r="AU696" s="212"/>
      <c r="AV696" s="212"/>
      <c r="AW696" s="212"/>
      <c r="AX696" s="212"/>
    </row>
    <row r="697" ht="12.75" customHeight="1">
      <c r="P697" s="24"/>
      <c r="Q697" s="24"/>
      <c r="AO697" s="425"/>
      <c r="AP697" s="425"/>
      <c r="AQ697" s="425"/>
      <c r="AR697" s="212"/>
      <c r="AS697" s="212"/>
      <c r="AT697" s="212"/>
      <c r="AU697" s="212"/>
      <c r="AV697" s="212"/>
      <c r="AW697" s="212"/>
      <c r="AX697" s="212"/>
    </row>
    <row r="698" ht="12.75" customHeight="1">
      <c r="P698" s="24"/>
      <c r="Q698" s="24"/>
      <c r="AO698" s="425"/>
      <c r="AP698" s="425"/>
      <c r="AQ698" s="425"/>
      <c r="AR698" s="212"/>
      <c r="AS698" s="212"/>
      <c r="AT698" s="212"/>
      <c r="AU698" s="212"/>
      <c r="AV698" s="212"/>
      <c r="AW698" s="212"/>
      <c r="AX698" s="212"/>
    </row>
    <row r="699" ht="12.75" customHeight="1">
      <c r="P699" s="24"/>
      <c r="Q699" s="24"/>
      <c r="AO699" s="425"/>
      <c r="AP699" s="425"/>
      <c r="AQ699" s="425"/>
      <c r="AR699" s="212"/>
      <c r="AS699" s="212"/>
      <c r="AT699" s="212"/>
      <c r="AU699" s="212"/>
      <c r="AV699" s="212"/>
      <c r="AW699" s="212"/>
      <c r="AX699" s="212"/>
    </row>
    <row r="700" ht="12.75" customHeight="1">
      <c r="P700" s="24"/>
      <c r="Q700" s="24"/>
      <c r="AO700" s="425"/>
      <c r="AP700" s="425"/>
      <c r="AQ700" s="425"/>
      <c r="AR700" s="212"/>
      <c r="AS700" s="212"/>
      <c r="AT700" s="212"/>
      <c r="AU700" s="212"/>
      <c r="AV700" s="212"/>
      <c r="AW700" s="212"/>
      <c r="AX700" s="212"/>
    </row>
    <row r="701" ht="12.75" customHeight="1">
      <c r="P701" s="24"/>
      <c r="Q701" s="24"/>
      <c r="AO701" s="425"/>
      <c r="AP701" s="425"/>
      <c r="AQ701" s="425"/>
      <c r="AR701" s="212"/>
      <c r="AS701" s="212"/>
      <c r="AT701" s="212"/>
      <c r="AU701" s="212"/>
      <c r="AV701" s="212"/>
      <c r="AW701" s="212"/>
      <c r="AX701" s="212"/>
    </row>
    <row r="702" ht="12.75" customHeight="1">
      <c r="P702" s="24"/>
      <c r="Q702" s="24"/>
      <c r="AO702" s="425"/>
      <c r="AP702" s="425"/>
      <c r="AQ702" s="425"/>
      <c r="AR702" s="212"/>
      <c r="AS702" s="212"/>
      <c r="AT702" s="212"/>
      <c r="AU702" s="212"/>
      <c r="AV702" s="212"/>
      <c r="AW702" s="212"/>
      <c r="AX702" s="212"/>
    </row>
    <row r="703" ht="12.75" customHeight="1">
      <c r="P703" s="24"/>
      <c r="Q703" s="24"/>
      <c r="AO703" s="425"/>
      <c r="AP703" s="425"/>
      <c r="AQ703" s="425"/>
      <c r="AR703" s="212"/>
      <c r="AS703" s="212"/>
      <c r="AT703" s="212"/>
      <c r="AU703" s="212"/>
      <c r="AV703" s="212"/>
      <c r="AW703" s="212"/>
      <c r="AX703" s="212"/>
    </row>
    <row r="704" ht="12.75" customHeight="1">
      <c r="P704" s="24"/>
      <c r="Q704" s="24"/>
      <c r="AO704" s="425"/>
      <c r="AP704" s="425"/>
      <c r="AQ704" s="425"/>
      <c r="AR704" s="212"/>
      <c r="AS704" s="212"/>
      <c r="AT704" s="212"/>
      <c r="AU704" s="212"/>
      <c r="AV704" s="212"/>
      <c r="AW704" s="212"/>
      <c r="AX704" s="212"/>
    </row>
    <row r="705" ht="12.75" customHeight="1">
      <c r="P705" s="24"/>
      <c r="Q705" s="24"/>
      <c r="AO705" s="425"/>
      <c r="AP705" s="425"/>
      <c r="AQ705" s="425"/>
      <c r="AR705" s="212"/>
      <c r="AS705" s="212"/>
      <c r="AT705" s="212"/>
      <c r="AU705" s="212"/>
      <c r="AV705" s="212"/>
      <c r="AW705" s="212"/>
      <c r="AX705" s="212"/>
    </row>
    <row r="706" ht="12.75" customHeight="1">
      <c r="P706" s="24"/>
      <c r="Q706" s="24"/>
      <c r="AO706" s="425"/>
      <c r="AP706" s="425"/>
      <c r="AQ706" s="425"/>
      <c r="AR706" s="212"/>
      <c r="AS706" s="212"/>
      <c r="AT706" s="212"/>
      <c r="AU706" s="212"/>
      <c r="AV706" s="212"/>
      <c r="AW706" s="212"/>
      <c r="AX706" s="212"/>
    </row>
    <row r="707" ht="12.75" customHeight="1">
      <c r="P707" s="24"/>
      <c r="Q707" s="24"/>
      <c r="AO707" s="425"/>
      <c r="AP707" s="425"/>
      <c r="AQ707" s="425"/>
      <c r="AR707" s="212"/>
      <c r="AS707" s="212"/>
      <c r="AT707" s="212"/>
      <c r="AU707" s="212"/>
      <c r="AV707" s="212"/>
      <c r="AW707" s="212"/>
      <c r="AX707" s="212"/>
    </row>
    <row r="708" ht="12.75" customHeight="1">
      <c r="P708" s="24"/>
      <c r="Q708" s="24"/>
      <c r="AO708" s="425"/>
      <c r="AP708" s="425"/>
      <c r="AQ708" s="425"/>
      <c r="AR708" s="212"/>
      <c r="AS708" s="212"/>
      <c r="AT708" s="212"/>
      <c r="AU708" s="212"/>
      <c r="AV708" s="212"/>
      <c r="AW708" s="212"/>
      <c r="AX708" s="212"/>
    </row>
    <row r="709" ht="12.75" customHeight="1">
      <c r="P709" s="24"/>
      <c r="Q709" s="24"/>
      <c r="AO709" s="425"/>
      <c r="AP709" s="425"/>
      <c r="AQ709" s="425"/>
      <c r="AR709" s="212"/>
      <c r="AS709" s="212"/>
      <c r="AT709" s="212"/>
      <c r="AU709" s="212"/>
      <c r="AV709" s="212"/>
      <c r="AW709" s="212"/>
      <c r="AX709" s="212"/>
    </row>
    <row r="710" ht="12.75" customHeight="1">
      <c r="P710" s="24"/>
      <c r="Q710" s="24"/>
      <c r="AO710" s="425"/>
      <c r="AP710" s="425"/>
      <c r="AQ710" s="425"/>
      <c r="AR710" s="212"/>
      <c r="AS710" s="212"/>
      <c r="AT710" s="212"/>
      <c r="AU710" s="212"/>
      <c r="AV710" s="212"/>
      <c r="AW710" s="212"/>
      <c r="AX710" s="212"/>
    </row>
    <row r="711" ht="12.75" customHeight="1">
      <c r="P711" s="24"/>
      <c r="Q711" s="24"/>
      <c r="AO711" s="425"/>
      <c r="AP711" s="425"/>
      <c r="AQ711" s="425"/>
      <c r="AR711" s="212"/>
      <c r="AS711" s="212"/>
      <c r="AT711" s="212"/>
      <c r="AU711" s="212"/>
      <c r="AV711" s="212"/>
      <c r="AW711" s="212"/>
      <c r="AX711" s="212"/>
    </row>
    <row r="712" ht="12.75" customHeight="1">
      <c r="P712" s="24"/>
      <c r="Q712" s="24"/>
      <c r="AO712" s="425"/>
      <c r="AP712" s="425"/>
      <c r="AQ712" s="425"/>
      <c r="AR712" s="212"/>
      <c r="AS712" s="212"/>
      <c r="AT712" s="212"/>
      <c r="AU712" s="212"/>
      <c r="AV712" s="212"/>
      <c r="AW712" s="212"/>
      <c r="AX712" s="212"/>
    </row>
    <row r="713" ht="12.75" customHeight="1">
      <c r="P713" s="24"/>
      <c r="Q713" s="24"/>
      <c r="AO713" s="425"/>
      <c r="AP713" s="425"/>
      <c r="AQ713" s="425"/>
      <c r="AR713" s="212"/>
      <c r="AS713" s="212"/>
      <c r="AT713" s="212"/>
      <c r="AU713" s="212"/>
      <c r="AV713" s="212"/>
      <c r="AW713" s="212"/>
      <c r="AX713" s="212"/>
    </row>
    <row r="714" ht="12.75" customHeight="1">
      <c r="P714" s="24"/>
      <c r="Q714" s="24"/>
      <c r="AO714" s="425"/>
      <c r="AP714" s="425"/>
      <c r="AQ714" s="425"/>
      <c r="AR714" s="212"/>
      <c r="AS714" s="212"/>
      <c r="AT714" s="212"/>
      <c r="AU714" s="212"/>
      <c r="AV714" s="212"/>
      <c r="AW714" s="212"/>
      <c r="AX714" s="212"/>
    </row>
    <row r="715" ht="12.75" customHeight="1">
      <c r="P715" s="24"/>
      <c r="Q715" s="24"/>
      <c r="AO715" s="425"/>
      <c r="AP715" s="425"/>
      <c r="AQ715" s="425"/>
      <c r="AR715" s="212"/>
      <c r="AS715" s="212"/>
      <c r="AT715" s="212"/>
      <c r="AU715" s="212"/>
      <c r="AV715" s="212"/>
      <c r="AW715" s="212"/>
      <c r="AX715" s="212"/>
    </row>
    <row r="716" ht="12.75" customHeight="1">
      <c r="P716" s="24"/>
      <c r="Q716" s="24"/>
      <c r="AO716" s="425"/>
      <c r="AP716" s="425"/>
      <c r="AQ716" s="425"/>
      <c r="AR716" s="212"/>
      <c r="AS716" s="212"/>
      <c r="AT716" s="212"/>
      <c r="AU716" s="212"/>
      <c r="AV716" s="212"/>
      <c r="AW716" s="212"/>
      <c r="AX716" s="212"/>
    </row>
    <row r="717" ht="12.75" customHeight="1">
      <c r="P717" s="24"/>
      <c r="Q717" s="24"/>
      <c r="AO717" s="425"/>
      <c r="AP717" s="425"/>
      <c r="AQ717" s="425"/>
      <c r="AR717" s="212"/>
      <c r="AS717" s="212"/>
      <c r="AT717" s="212"/>
      <c r="AU717" s="212"/>
      <c r="AV717" s="212"/>
      <c r="AW717" s="212"/>
      <c r="AX717" s="212"/>
    </row>
    <row r="718" ht="12.75" customHeight="1">
      <c r="P718" s="24"/>
      <c r="Q718" s="24"/>
      <c r="AO718" s="425"/>
      <c r="AP718" s="425"/>
      <c r="AQ718" s="425"/>
      <c r="AR718" s="212"/>
      <c r="AS718" s="212"/>
      <c r="AT718" s="212"/>
      <c r="AU718" s="212"/>
      <c r="AV718" s="212"/>
      <c r="AW718" s="212"/>
      <c r="AX718" s="212"/>
    </row>
    <row r="719" ht="12.75" customHeight="1">
      <c r="P719" s="24"/>
      <c r="Q719" s="24"/>
      <c r="AO719" s="425"/>
      <c r="AP719" s="425"/>
      <c r="AQ719" s="425"/>
      <c r="AR719" s="212"/>
      <c r="AS719" s="212"/>
      <c r="AT719" s="212"/>
      <c r="AU719" s="212"/>
      <c r="AV719" s="212"/>
      <c r="AW719" s="212"/>
      <c r="AX719" s="212"/>
    </row>
    <row r="720" ht="12.75" customHeight="1">
      <c r="P720" s="24"/>
      <c r="Q720" s="24"/>
      <c r="AO720" s="425"/>
      <c r="AP720" s="425"/>
      <c r="AQ720" s="425"/>
      <c r="AR720" s="212"/>
      <c r="AS720" s="212"/>
      <c r="AT720" s="212"/>
      <c r="AU720" s="212"/>
      <c r="AV720" s="212"/>
      <c r="AW720" s="212"/>
      <c r="AX720" s="212"/>
    </row>
    <row r="721" ht="12.75" customHeight="1">
      <c r="P721" s="24"/>
      <c r="Q721" s="24"/>
      <c r="AO721" s="425"/>
      <c r="AP721" s="425"/>
      <c r="AQ721" s="425"/>
      <c r="AR721" s="212"/>
      <c r="AS721" s="212"/>
      <c r="AT721" s="212"/>
      <c r="AU721" s="212"/>
      <c r="AV721" s="212"/>
      <c r="AW721" s="212"/>
      <c r="AX721" s="212"/>
    </row>
    <row r="722" ht="12.75" customHeight="1">
      <c r="P722" s="24"/>
      <c r="Q722" s="24"/>
      <c r="AO722" s="425"/>
      <c r="AP722" s="425"/>
      <c r="AQ722" s="425"/>
      <c r="AR722" s="212"/>
      <c r="AS722" s="212"/>
      <c r="AT722" s="212"/>
      <c r="AU722" s="212"/>
      <c r="AV722" s="212"/>
      <c r="AW722" s="212"/>
      <c r="AX722" s="212"/>
    </row>
    <row r="723" ht="12.75" customHeight="1">
      <c r="P723" s="24"/>
      <c r="Q723" s="24"/>
      <c r="AO723" s="425"/>
      <c r="AP723" s="425"/>
      <c r="AQ723" s="425"/>
      <c r="AR723" s="212"/>
      <c r="AS723" s="212"/>
      <c r="AT723" s="212"/>
      <c r="AU723" s="212"/>
      <c r="AV723" s="212"/>
      <c r="AW723" s="212"/>
      <c r="AX723" s="212"/>
    </row>
    <row r="724" ht="12.75" customHeight="1">
      <c r="P724" s="24"/>
      <c r="Q724" s="24"/>
      <c r="AO724" s="425"/>
      <c r="AP724" s="425"/>
      <c r="AQ724" s="425"/>
      <c r="AR724" s="212"/>
      <c r="AS724" s="212"/>
      <c r="AT724" s="212"/>
      <c r="AU724" s="212"/>
      <c r="AV724" s="212"/>
      <c r="AW724" s="212"/>
      <c r="AX724" s="212"/>
    </row>
    <row r="725" ht="12.75" customHeight="1">
      <c r="P725" s="24"/>
      <c r="Q725" s="24"/>
      <c r="AO725" s="425"/>
      <c r="AP725" s="425"/>
      <c r="AQ725" s="425"/>
      <c r="AR725" s="212"/>
      <c r="AS725" s="212"/>
      <c r="AT725" s="212"/>
      <c r="AU725" s="212"/>
      <c r="AV725" s="212"/>
      <c r="AW725" s="212"/>
      <c r="AX725" s="212"/>
    </row>
    <row r="726" ht="12.75" customHeight="1">
      <c r="P726" s="24"/>
      <c r="Q726" s="24"/>
      <c r="AO726" s="425"/>
      <c r="AP726" s="425"/>
      <c r="AQ726" s="425"/>
      <c r="AR726" s="212"/>
      <c r="AS726" s="212"/>
      <c r="AT726" s="212"/>
      <c r="AU726" s="212"/>
      <c r="AV726" s="212"/>
      <c r="AW726" s="212"/>
      <c r="AX726" s="212"/>
    </row>
    <row r="727" ht="12.75" customHeight="1">
      <c r="P727" s="24"/>
      <c r="Q727" s="24"/>
      <c r="AO727" s="425"/>
      <c r="AP727" s="425"/>
      <c r="AQ727" s="425"/>
      <c r="AR727" s="212"/>
      <c r="AS727" s="212"/>
      <c r="AT727" s="212"/>
      <c r="AU727" s="212"/>
      <c r="AV727" s="212"/>
      <c r="AW727" s="212"/>
      <c r="AX727" s="212"/>
    </row>
    <row r="728" ht="12.75" customHeight="1">
      <c r="P728" s="24"/>
      <c r="Q728" s="24"/>
      <c r="AO728" s="425"/>
      <c r="AP728" s="425"/>
      <c r="AQ728" s="425"/>
      <c r="AR728" s="212"/>
      <c r="AS728" s="212"/>
      <c r="AT728" s="212"/>
      <c r="AU728" s="212"/>
      <c r="AV728" s="212"/>
      <c r="AW728" s="212"/>
      <c r="AX728" s="212"/>
    </row>
    <row r="729" ht="12.75" customHeight="1">
      <c r="P729" s="24"/>
      <c r="Q729" s="24"/>
      <c r="AO729" s="425"/>
      <c r="AP729" s="425"/>
      <c r="AQ729" s="425"/>
      <c r="AR729" s="212"/>
      <c r="AS729" s="212"/>
      <c r="AT729" s="212"/>
      <c r="AU729" s="212"/>
      <c r="AV729" s="212"/>
      <c r="AW729" s="212"/>
      <c r="AX729" s="212"/>
    </row>
    <row r="730" ht="12.75" customHeight="1">
      <c r="P730" s="24"/>
      <c r="Q730" s="24"/>
      <c r="AO730" s="425"/>
      <c r="AP730" s="425"/>
      <c r="AQ730" s="425"/>
      <c r="AR730" s="212"/>
      <c r="AS730" s="212"/>
      <c r="AT730" s="212"/>
      <c r="AU730" s="212"/>
      <c r="AV730" s="212"/>
      <c r="AW730" s="212"/>
      <c r="AX730" s="212"/>
    </row>
    <row r="731" ht="12.75" customHeight="1">
      <c r="P731" s="24"/>
      <c r="Q731" s="24"/>
      <c r="AO731" s="425"/>
      <c r="AP731" s="425"/>
      <c r="AQ731" s="425"/>
      <c r="AR731" s="212"/>
      <c r="AS731" s="212"/>
      <c r="AT731" s="212"/>
      <c r="AU731" s="212"/>
      <c r="AV731" s="212"/>
      <c r="AW731" s="212"/>
      <c r="AX731" s="212"/>
    </row>
    <row r="732" ht="12.75" customHeight="1">
      <c r="P732" s="24"/>
      <c r="Q732" s="24"/>
      <c r="AO732" s="425"/>
      <c r="AP732" s="425"/>
      <c r="AQ732" s="425"/>
      <c r="AR732" s="212"/>
      <c r="AS732" s="212"/>
      <c r="AT732" s="212"/>
      <c r="AU732" s="212"/>
      <c r="AV732" s="212"/>
      <c r="AW732" s="212"/>
      <c r="AX732" s="212"/>
    </row>
    <row r="733" ht="12.75" customHeight="1">
      <c r="P733" s="24"/>
      <c r="Q733" s="24"/>
      <c r="AO733" s="425"/>
      <c r="AP733" s="425"/>
      <c r="AQ733" s="425"/>
      <c r="AR733" s="212"/>
      <c r="AS733" s="212"/>
      <c r="AT733" s="212"/>
      <c r="AU733" s="212"/>
      <c r="AV733" s="212"/>
      <c r="AW733" s="212"/>
      <c r="AX733" s="212"/>
    </row>
    <row r="734" ht="12.75" customHeight="1">
      <c r="P734" s="24"/>
      <c r="Q734" s="24"/>
      <c r="AO734" s="425"/>
      <c r="AP734" s="425"/>
      <c r="AQ734" s="425"/>
      <c r="AR734" s="212"/>
      <c r="AS734" s="212"/>
      <c r="AT734" s="212"/>
      <c r="AU734" s="212"/>
      <c r="AV734" s="212"/>
      <c r="AW734" s="212"/>
      <c r="AX734" s="212"/>
    </row>
    <row r="735" ht="12.75" customHeight="1">
      <c r="P735" s="24"/>
      <c r="Q735" s="24"/>
      <c r="AO735" s="425"/>
      <c r="AP735" s="425"/>
      <c r="AQ735" s="425"/>
      <c r="AR735" s="212"/>
      <c r="AS735" s="212"/>
      <c r="AT735" s="212"/>
      <c r="AU735" s="212"/>
      <c r="AV735" s="212"/>
      <c r="AW735" s="212"/>
      <c r="AX735" s="212"/>
    </row>
    <row r="736" ht="12.75" customHeight="1">
      <c r="P736" s="24"/>
      <c r="Q736" s="24"/>
      <c r="AO736" s="425"/>
      <c r="AP736" s="425"/>
      <c r="AQ736" s="425"/>
      <c r="AR736" s="212"/>
      <c r="AS736" s="212"/>
      <c r="AT736" s="212"/>
      <c r="AU736" s="212"/>
      <c r="AV736" s="212"/>
      <c r="AW736" s="212"/>
      <c r="AX736" s="212"/>
    </row>
    <row r="737" ht="12.75" customHeight="1">
      <c r="P737" s="24"/>
      <c r="Q737" s="24"/>
      <c r="AO737" s="425"/>
      <c r="AP737" s="425"/>
      <c r="AQ737" s="425"/>
      <c r="AR737" s="212"/>
      <c r="AS737" s="212"/>
      <c r="AT737" s="212"/>
      <c r="AU737" s="212"/>
      <c r="AV737" s="212"/>
      <c r="AW737" s="212"/>
      <c r="AX737" s="212"/>
    </row>
    <row r="738" ht="12.75" customHeight="1">
      <c r="P738" s="24"/>
      <c r="Q738" s="24"/>
      <c r="AO738" s="425"/>
      <c r="AP738" s="425"/>
      <c r="AQ738" s="425"/>
      <c r="AR738" s="212"/>
      <c r="AS738" s="212"/>
      <c r="AT738" s="212"/>
      <c r="AU738" s="212"/>
      <c r="AV738" s="212"/>
      <c r="AW738" s="212"/>
      <c r="AX738" s="212"/>
    </row>
    <row r="739" ht="12.75" customHeight="1">
      <c r="P739" s="24"/>
      <c r="Q739" s="24"/>
      <c r="AO739" s="425"/>
      <c r="AP739" s="425"/>
      <c r="AQ739" s="425"/>
      <c r="AR739" s="212"/>
      <c r="AS739" s="212"/>
      <c r="AT739" s="212"/>
      <c r="AU739" s="212"/>
      <c r="AV739" s="212"/>
      <c r="AW739" s="212"/>
      <c r="AX739" s="212"/>
    </row>
    <row r="740" ht="12.75" customHeight="1">
      <c r="P740" s="24"/>
      <c r="Q740" s="24"/>
      <c r="AO740" s="425"/>
      <c r="AP740" s="425"/>
      <c r="AQ740" s="425"/>
      <c r="AR740" s="212"/>
      <c r="AS740" s="212"/>
      <c r="AT740" s="212"/>
      <c r="AU740" s="212"/>
      <c r="AV740" s="212"/>
      <c r="AW740" s="212"/>
      <c r="AX740" s="212"/>
    </row>
    <row r="741" ht="12.75" customHeight="1">
      <c r="P741" s="24"/>
      <c r="Q741" s="24"/>
      <c r="AO741" s="425"/>
      <c r="AP741" s="425"/>
      <c r="AQ741" s="425"/>
      <c r="AR741" s="212"/>
      <c r="AS741" s="212"/>
      <c r="AT741" s="212"/>
      <c r="AU741" s="212"/>
      <c r="AV741" s="212"/>
      <c r="AW741" s="212"/>
      <c r="AX741" s="212"/>
    </row>
    <row r="742" ht="12.75" customHeight="1">
      <c r="P742" s="24"/>
      <c r="Q742" s="24"/>
      <c r="AO742" s="425"/>
      <c r="AP742" s="425"/>
      <c r="AQ742" s="425"/>
      <c r="AR742" s="212"/>
      <c r="AS742" s="212"/>
      <c r="AT742" s="212"/>
      <c r="AU742" s="212"/>
      <c r="AV742" s="212"/>
      <c r="AW742" s="212"/>
      <c r="AX742" s="212"/>
    </row>
    <row r="743" ht="12.75" customHeight="1">
      <c r="P743" s="24"/>
      <c r="Q743" s="24"/>
      <c r="AO743" s="425"/>
      <c r="AP743" s="425"/>
      <c r="AQ743" s="425"/>
      <c r="AR743" s="212"/>
      <c r="AS743" s="212"/>
      <c r="AT743" s="212"/>
      <c r="AU743" s="212"/>
      <c r="AV743" s="212"/>
      <c r="AW743" s="212"/>
      <c r="AX743" s="212"/>
    </row>
    <row r="744" ht="12.75" customHeight="1">
      <c r="P744" s="24"/>
      <c r="Q744" s="24"/>
      <c r="AO744" s="425"/>
      <c r="AP744" s="425"/>
      <c r="AQ744" s="425"/>
      <c r="AR744" s="212"/>
      <c r="AS744" s="212"/>
      <c r="AT744" s="212"/>
      <c r="AU744" s="212"/>
      <c r="AV744" s="212"/>
      <c r="AW744" s="212"/>
      <c r="AX744" s="212"/>
    </row>
    <row r="745" ht="12.75" customHeight="1">
      <c r="P745" s="24"/>
      <c r="Q745" s="24"/>
      <c r="AO745" s="425"/>
      <c r="AP745" s="425"/>
      <c r="AQ745" s="425"/>
      <c r="AR745" s="212"/>
      <c r="AS745" s="212"/>
      <c r="AT745" s="212"/>
      <c r="AU745" s="212"/>
      <c r="AV745" s="212"/>
      <c r="AW745" s="212"/>
      <c r="AX745" s="212"/>
    </row>
    <row r="746" ht="12.75" customHeight="1">
      <c r="P746" s="24"/>
      <c r="Q746" s="24"/>
      <c r="AO746" s="425"/>
      <c r="AP746" s="425"/>
      <c r="AQ746" s="425"/>
      <c r="AR746" s="212"/>
      <c r="AS746" s="212"/>
      <c r="AT746" s="212"/>
      <c r="AU746" s="212"/>
      <c r="AV746" s="212"/>
      <c r="AW746" s="212"/>
      <c r="AX746" s="212"/>
    </row>
    <row r="747" ht="12.75" customHeight="1">
      <c r="P747" s="24"/>
      <c r="Q747" s="24"/>
      <c r="AO747" s="425"/>
      <c r="AP747" s="425"/>
      <c r="AQ747" s="425"/>
      <c r="AR747" s="212"/>
      <c r="AS747" s="212"/>
      <c r="AT747" s="212"/>
      <c r="AU747" s="212"/>
      <c r="AV747" s="212"/>
      <c r="AW747" s="212"/>
      <c r="AX747" s="212"/>
    </row>
    <row r="748" ht="12.75" customHeight="1">
      <c r="P748" s="24"/>
      <c r="Q748" s="24"/>
      <c r="AO748" s="425"/>
      <c r="AP748" s="425"/>
      <c r="AQ748" s="425"/>
      <c r="AR748" s="212"/>
      <c r="AS748" s="212"/>
      <c r="AT748" s="212"/>
      <c r="AU748" s="212"/>
      <c r="AV748" s="212"/>
      <c r="AW748" s="212"/>
      <c r="AX748" s="212"/>
    </row>
    <row r="749" ht="12.75" customHeight="1">
      <c r="P749" s="24"/>
      <c r="Q749" s="24"/>
      <c r="AO749" s="425"/>
      <c r="AP749" s="425"/>
      <c r="AQ749" s="425"/>
      <c r="AR749" s="212"/>
      <c r="AS749" s="212"/>
      <c r="AT749" s="212"/>
      <c r="AU749" s="212"/>
      <c r="AV749" s="212"/>
      <c r="AW749" s="212"/>
      <c r="AX749" s="212"/>
    </row>
    <row r="750" ht="12.75" customHeight="1">
      <c r="P750" s="24"/>
      <c r="Q750" s="24"/>
      <c r="AO750" s="425"/>
      <c r="AP750" s="425"/>
      <c r="AQ750" s="425"/>
      <c r="AR750" s="212"/>
      <c r="AS750" s="212"/>
      <c r="AT750" s="212"/>
      <c r="AU750" s="212"/>
      <c r="AV750" s="212"/>
      <c r="AW750" s="212"/>
      <c r="AX750" s="212"/>
    </row>
    <row r="751" ht="12.75" customHeight="1">
      <c r="P751" s="24"/>
      <c r="Q751" s="24"/>
      <c r="AO751" s="425"/>
      <c r="AP751" s="425"/>
      <c r="AQ751" s="425"/>
      <c r="AR751" s="212"/>
      <c r="AS751" s="212"/>
      <c r="AT751" s="212"/>
      <c r="AU751" s="212"/>
      <c r="AV751" s="212"/>
      <c r="AW751" s="212"/>
      <c r="AX751" s="212"/>
    </row>
    <row r="752" ht="12.75" customHeight="1">
      <c r="P752" s="24"/>
      <c r="Q752" s="24"/>
      <c r="AO752" s="425"/>
      <c r="AP752" s="425"/>
      <c r="AQ752" s="425"/>
      <c r="AR752" s="212"/>
      <c r="AS752" s="212"/>
      <c r="AT752" s="212"/>
      <c r="AU752" s="212"/>
      <c r="AV752" s="212"/>
      <c r="AW752" s="212"/>
      <c r="AX752" s="212"/>
    </row>
    <row r="753" ht="12.75" customHeight="1">
      <c r="P753" s="24"/>
      <c r="Q753" s="24"/>
      <c r="AO753" s="425"/>
      <c r="AP753" s="425"/>
      <c r="AQ753" s="425"/>
      <c r="AR753" s="212"/>
      <c r="AS753" s="212"/>
      <c r="AT753" s="212"/>
      <c r="AU753" s="212"/>
      <c r="AV753" s="212"/>
      <c r="AW753" s="212"/>
      <c r="AX753" s="212"/>
    </row>
    <row r="754" ht="12.75" customHeight="1">
      <c r="P754" s="24"/>
      <c r="Q754" s="24"/>
      <c r="AO754" s="425"/>
      <c r="AP754" s="425"/>
      <c r="AQ754" s="425"/>
      <c r="AR754" s="212"/>
      <c r="AS754" s="212"/>
      <c r="AT754" s="212"/>
      <c r="AU754" s="212"/>
      <c r="AV754" s="212"/>
      <c r="AW754" s="212"/>
      <c r="AX754" s="212"/>
    </row>
    <row r="755" ht="12.75" customHeight="1">
      <c r="P755" s="24"/>
      <c r="Q755" s="24"/>
      <c r="AO755" s="425"/>
      <c r="AP755" s="425"/>
      <c r="AQ755" s="425"/>
      <c r="AR755" s="212"/>
      <c r="AS755" s="212"/>
      <c r="AT755" s="212"/>
      <c r="AU755" s="212"/>
      <c r="AV755" s="212"/>
      <c r="AW755" s="212"/>
      <c r="AX755" s="212"/>
    </row>
    <row r="756" ht="12.75" customHeight="1">
      <c r="P756" s="24"/>
      <c r="Q756" s="24"/>
      <c r="AO756" s="425"/>
      <c r="AP756" s="425"/>
      <c r="AQ756" s="425"/>
      <c r="AR756" s="212"/>
      <c r="AS756" s="212"/>
      <c r="AT756" s="212"/>
      <c r="AU756" s="212"/>
      <c r="AV756" s="212"/>
      <c r="AW756" s="212"/>
      <c r="AX756" s="212"/>
    </row>
    <row r="757" ht="12.75" customHeight="1">
      <c r="P757" s="24"/>
      <c r="Q757" s="24"/>
      <c r="AO757" s="425"/>
      <c r="AP757" s="425"/>
      <c r="AQ757" s="425"/>
      <c r="AR757" s="212"/>
      <c r="AS757" s="212"/>
      <c r="AT757" s="212"/>
      <c r="AU757" s="212"/>
      <c r="AV757" s="212"/>
      <c r="AW757" s="212"/>
      <c r="AX757" s="212"/>
    </row>
    <row r="758" ht="12.75" customHeight="1">
      <c r="P758" s="24"/>
      <c r="Q758" s="24"/>
      <c r="AO758" s="425"/>
      <c r="AP758" s="425"/>
      <c r="AQ758" s="425"/>
      <c r="AR758" s="212"/>
      <c r="AS758" s="212"/>
      <c r="AT758" s="212"/>
      <c r="AU758" s="212"/>
      <c r="AV758" s="212"/>
      <c r="AW758" s="212"/>
      <c r="AX758" s="212"/>
    </row>
    <row r="759" ht="12.75" customHeight="1">
      <c r="P759" s="24"/>
      <c r="Q759" s="24"/>
      <c r="AO759" s="425"/>
      <c r="AP759" s="425"/>
      <c r="AQ759" s="425"/>
      <c r="AR759" s="212"/>
      <c r="AS759" s="212"/>
      <c r="AT759" s="212"/>
      <c r="AU759" s="212"/>
      <c r="AV759" s="212"/>
      <c r="AW759" s="212"/>
      <c r="AX759" s="212"/>
    </row>
    <row r="760" ht="12.75" customHeight="1">
      <c r="P760" s="24"/>
      <c r="Q760" s="24"/>
      <c r="AO760" s="425"/>
      <c r="AP760" s="425"/>
      <c r="AQ760" s="425"/>
      <c r="AR760" s="212"/>
      <c r="AS760" s="212"/>
      <c r="AT760" s="212"/>
      <c r="AU760" s="212"/>
      <c r="AV760" s="212"/>
      <c r="AW760" s="212"/>
      <c r="AX760" s="212"/>
    </row>
    <row r="761" ht="12.75" customHeight="1">
      <c r="P761" s="24"/>
      <c r="Q761" s="24"/>
      <c r="AO761" s="425"/>
      <c r="AP761" s="425"/>
      <c r="AQ761" s="425"/>
      <c r="AR761" s="212"/>
      <c r="AS761" s="212"/>
      <c r="AT761" s="212"/>
      <c r="AU761" s="212"/>
      <c r="AV761" s="212"/>
      <c r="AW761" s="212"/>
      <c r="AX761" s="212"/>
    </row>
    <row r="762" ht="12.75" customHeight="1">
      <c r="P762" s="24"/>
      <c r="Q762" s="24"/>
      <c r="AO762" s="425"/>
      <c r="AP762" s="425"/>
      <c r="AQ762" s="425"/>
      <c r="AR762" s="212"/>
      <c r="AS762" s="212"/>
      <c r="AT762" s="212"/>
      <c r="AU762" s="212"/>
      <c r="AV762" s="212"/>
      <c r="AW762" s="212"/>
      <c r="AX762" s="212"/>
    </row>
    <row r="763" ht="12.75" customHeight="1">
      <c r="P763" s="24"/>
      <c r="Q763" s="24"/>
      <c r="AO763" s="425"/>
      <c r="AP763" s="425"/>
      <c r="AQ763" s="425"/>
      <c r="AR763" s="212"/>
      <c r="AS763" s="212"/>
      <c r="AT763" s="212"/>
      <c r="AU763" s="212"/>
      <c r="AV763" s="212"/>
      <c r="AW763" s="212"/>
      <c r="AX763" s="212"/>
    </row>
    <row r="764" ht="12.75" customHeight="1">
      <c r="P764" s="24"/>
      <c r="Q764" s="24"/>
      <c r="AO764" s="425"/>
      <c r="AP764" s="425"/>
      <c r="AQ764" s="425"/>
      <c r="AR764" s="212"/>
      <c r="AS764" s="212"/>
      <c r="AT764" s="212"/>
      <c r="AU764" s="212"/>
      <c r="AV764" s="212"/>
      <c r="AW764" s="212"/>
      <c r="AX764" s="212"/>
    </row>
    <row r="765" ht="12.75" customHeight="1">
      <c r="P765" s="24"/>
      <c r="Q765" s="24"/>
      <c r="AO765" s="425"/>
      <c r="AP765" s="425"/>
      <c r="AQ765" s="425"/>
      <c r="AR765" s="212"/>
      <c r="AS765" s="212"/>
      <c r="AT765" s="212"/>
      <c r="AU765" s="212"/>
      <c r="AV765" s="212"/>
      <c r="AW765" s="212"/>
      <c r="AX765" s="212"/>
    </row>
    <row r="766" ht="12.75" customHeight="1">
      <c r="P766" s="24"/>
      <c r="Q766" s="24"/>
      <c r="AO766" s="425"/>
      <c r="AP766" s="425"/>
      <c r="AQ766" s="425"/>
      <c r="AR766" s="212"/>
      <c r="AS766" s="212"/>
      <c r="AT766" s="212"/>
      <c r="AU766" s="212"/>
      <c r="AV766" s="212"/>
      <c r="AW766" s="212"/>
      <c r="AX766" s="212"/>
    </row>
    <row r="767" ht="12.75" customHeight="1">
      <c r="P767" s="24"/>
      <c r="Q767" s="24"/>
      <c r="AO767" s="425"/>
      <c r="AP767" s="425"/>
      <c r="AQ767" s="425"/>
      <c r="AR767" s="212"/>
      <c r="AS767" s="212"/>
      <c r="AT767" s="212"/>
      <c r="AU767" s="212"/>
      <c r="AV767" s="212"/>
      <c r="AW767" s="212"/>
      <c r="AX767" s="212"/>
    </row>
    <row r="768" ht="12.75" customHeight="1">
      <c r="P768" s="24"/>
      <c r="Q768" s="24"/>
      <c r="AO768" s="425"/>
      <c r="AP768" s="425"/>
      <c r="AQ768" s="425"/>
      <c r="AR768" s="212"/>
      <c r="AS768" s="212"/>
      <c r="AT768" s="212"/>
      <c r="AU768" s="212"/>
      <c r="AV768" s="212"/>
      <c r="AW768" s="212"/>
      <c r="AX768" s="212"/>
    </row>
    <row r="769" ht="12.75" customHeight="1">
      <c r="P769" s="24"/>
      <c r="Q769" s="24"/>
      <c r="AO769" s="425"/>
      <c r="AP769" s="425"/>
      <c r="AQ769" s="425"/>
      <c r="AR769" s="212"/>
      <c r="AS769" s="212"/>
      <c r="AT769" s="212"/>
      <c r="AU769" s="212"/>
      <c r="AV769" s="212"/>
      <c r="AW769" s="212"/>
      <c r="AX769" s="212"/>
    </row>
    <row r="770" ht="12.75" customHeight="1">
      <c r="P770" s="24"/>
      <c r="Q770" s="24"/>
      <c r="AO770" s="425"/>
      <c r="AP770" s="425"/>
      <c r="AQ770" s="425"/>
      <c r="AR770" s="212"/>
      <c r="AS770" s="212"/>
      <c r="AT770" s="212"/>
      <c r="AU770" s="212"/>
      <c r="AV770" s="212"/>
      <c r="AW770" s="212"/>
      <c r="AX770" s="212"/>
    </row>
    <row r="771" ht="12.75" customHeight="1">
      <c r="P771" s="24"/>
      <c r="Q771" s="24"/>
      <c r="AO771" s="425"/>
      <c r="AP771" s="425"/>
      <c r="AQ771" s="425"/>
      <c r="AR771" s="212"/>
      <c r="AS771" s="212"/>
      <c r="AT771" s="212"/>
      <c r="AU771" s="212"/>
      <c r="AV771" s="212"/>
      <c r="AW771" s="212"/>
      <c r="AX771" s="212"/>
    </row>
    <row r="772" ht="12.75" customHeight="1">
      <c r="P772" s="24"/>
      <c r="Q772" s="24"/>
      <c r="AO772" s="425"/>
      <c r="AP772" s="425"/>
      <c r="AQ772" s="425"/>
      <c r="AR772" s="212"/>
      <c r="AS772" s="212"/>
      <c r="AT772" s="212"/>
      <c r="AU772" s="212"/>
      <c r="AV772" s="212"/>
      <c r="AW772" s="212"/>
      <c r="AX772" s="212"/>
    </row>
    <row r="773" ht="12.75" customHeight="1">
      <c r="P773" s="24"/>
      <c r="Q773" s="24"/>
      <c r="AO773" s="425"/>
      <c r="AP773" s="425"/>
      <c r="AQ773" s="425"/>
      <c r="AR773" s="212"/>
      <c r="AS773" s="212"/>
      <c r="AT773" s="212"/>
      <c r="AU773" s="212"/>
      <c r="AV773" s="212"/>
      <c r="AW773" s="212"/>
      <c r="AX773" s="212"/>
    </row>
    <row r="774" ht="12.75" customHeight="1">
      <c r="P774" s="24"/>
      <c r="Q774" s="24"/>
      <c r="AO774" s="425"/>
      <c r="AP774" s="425"/>
      <c r="AQ774" s="425"/>
      <c r="AR774" s="212"/>
      <c r="AS774" s="212"/>
      <c r="AT774" s="212"/>
      <c r="AU774" s="212"/>
      <c r="AV774" s="212"/>
      <c r="AW774" s="212"/>
      <c r="AX774" s="212"/>
    </row>
    <row r="775" ht="12.75" customHeight="1">
      <c r="P775" s="24"/>
      <c r="Q775" s="24"/>
      <c r="AO775" s="425"/>
      <c r="AP775" s="425"/>
      <c r="AQ775" s="425"/>
      <c r="AR775" s="212"/>
      <c r="AS775" s="212"/>
      <c r="AT775" s="212"/>
      <c r="AU775" s="212"/>
      <c r="AV775" s="212"/>
      <c r="AW775" s="212"/>
      <c r="AX775" s="212"/>
    </row>
    <row r="776" ht="12.75" customHeight="1">
      <c r="P776" s="24"/>
      <c r="Q776" s="24"/>
      <c r="AO776" s="425"/>
      <c r="AP776" s="425"/>
      <c r="AQ776" s="425"/>
      <c r="AR776" s="212"/>
      <c r="AS776" s="212"/>
      <c r="AT776" s="212"/>
      <c r="AU776" s="212"/>
      <c r="AV776" s="212"/>
      <c r="AW776" s="212"/>
      <c r="AX776" s="212"/>
    </row>
    <row r="777" ht="12.75" customHeight="1">
      <c r="P777" s="24"/>
      <c r="Q777" s="24"/>
      <c r="AO777" s="425"/>
      <c r="AP777" s="425"/>
      <c r="AQ777" s="425"/>
      <c r="AR777" s="212"/>
      <c r="AS777" s="212"/>
      <c r="AT777" s="212"/>
      <c r="AU777" s="212"/>
      <c r="AV777" s="212"/>
      <c r="AW777" s="212"/>
      <c r="AX777" s="212"/>
    </row>
    <row r="778" ht="12.75" customHeight="1">
      <c r="P778" s="24"/>
      <c r="Q778" s="24"/>
      <c r="AO778" s="425"/>
      <c r="AP778" s="425"/>
      <c r="AQ778" s="425"/>
      <c r="AR778" s="212"/>
      <c r="AS778" s="212"/>
      <c r="AT778" s="212"/>
      <c r="AU778" s="212"/>
      <c r="AV778" s="212"/>
      <c r="AW778" s="212"/>
      <c r="AX778" s="212"/>
    </row>
    <row r="779" ht="12.75" customHeight="1">
      <c r="P779" s="24"/>
      <c r="Q779" s="24"/>
      <c r="AO779" s="425"/>
      <c r="AP779" s="425"/>
      <c r="AQ779" s="425"/>
      <c r="AR779" s="212"/>
      <c r="AS779" s="212"/>
      <c r="AT779" s="212"/>
      <c r="AU779" s="212"/>
      <c r="AV779" s="212"/>
      <c r="AW779" s="212"/>
      <c r="AX779" s="212"/>
    </row>
    <row r="780" ht="12.75" customHeight="1">
      <c r="P780" s="24"/>
      <c r="Q780" s="24"/>
      <c r="AO780" s="425"/>
      <c r="AP780" s="425"/>
      <c r="AQ780" s="425"/>
      <c r="AR780" s="212"/>
      <c r="AS780" s="212"/>
      <c r="AT780" s="212"/>
      <c r="AU780" s="212"/>
      <c r="AV780" s="212"/>
      <c r="AW780" s="212"/>
      <c r="AX780" s="212"/>
    </row>
    <row r="781" ht="12.75" customHeight="1">
      <c r="P781" s="24"/>
      <c r="Q781" s="24"/>
      <c r="AO781" s="425"/>
      <c r="AP781" s="425"/>
      <c r="AQ781" s="425"/>
      <c r="AR781" s="212"/>
      <c r="AS781" s="212"/>
      <c r="AT781" s="212"/>
      <c r="AU781" s="212"/>
      <c r="AV781" s="212"/>
      <c r="AW781" s="212"/>
      <c r="AX781" s="212"/>
    </row>
    <row r="782" ht="12.75" customHeight="1">
      <c r="P782" s="24"/>
      <c r="Q782" s="24"/>
      <c r="AO782" s="425"/>
      <c r="AP782" s="425"/>
      <c r="AQ782" s="425"/>
      <c r="AR782" s="212"/>
      <c r="AS782" s="212"/>
      <c r="AT782" s="212"/>
      <c r="AU782" s="212"/>
      <c r="AV782" s="212"/>
      <c r="AW782" s="212"/>
      <c r="AX782" s="212"/>
    </row>
    <row r="783" ht="12.75" customHeight="1">
      <c r="P783" s="24"/>
      <c r="Q783" s="24"/>
      <c r="AO783" s="425"/>
      <c r="AP783" s="425"/>
      <c r="AQ783" s="425"/>
      <c r="AR783" s="212"/>
      <c r="AS783" s="212"/>
      <c r="AT783" s="212"/>
      <c r="AU783" s="212"/>
      <c r="AV783" s="212"/>
      <c r="AW783" s="212"/>
      <c r="AX783" s="212"/>
    </row>
    <row r="784" ht="12.75" customHeight="1">
      <c r="P784" s="24"/>
      <c r="Q784" s="24"/>
      <c r="AO784" s="425"/>
      <c r="AP784" s="425"/>
      <c r="AQ784" s="425"/>
      <c r="AR784" s="212"/>
      <c r="AS784" s="212"/>
      <c r="AT784" s="212"/>
      <c r="AU784" s="212"/>
      <c r="AV784" s="212"/>
      <c r="AW784" s="212"/>
      <c r="AX784" s="212"/>
    </row>
    <row r="785" ht="12.75" customHeight="1">
      <c r="P785" s="24"/>
      <c r="Q785" s="24"/>
      <c r="AO785" s="425"/>
      <c r="AP785" s="425"/>
      <c r="AQ785" s="425"/>
      <c r="AR785" s="212"/>
      <c r="AS785" s="212"/>
      <c r="AT785" s="212"/>
      <c r="AU785" s="212"/>
      <c r="AV785" s="212"/>
      <c r="AW785" s="212"/>
      <c r="AX785" s="212"/>
    </row>
    <row r="786" ht="12.75" customHeight="1">
      <c r="P786" s="24"/>
      <c r="Q786" s="24"/>
      <c r="AO786" s="425"/>
      <c r="AP786" s="425"/>
      <c r="AQ786" s="425"/>
      <c r="AR786" s="212"/>
      <c r="AS786" s="212"/>
      <c r="AT786" s="212"/>
      <c r="AU786" s="212"/>
      <c r="AV786" s="212"/>
      <c r="AW786" s="212"/>
      <c r="AX786" s="212"/>
    </row>
    <row r="787" ht="12.75" customHeight="1">
      <c r="P787" s="24"/>
      <c r="Q787" s="24"/>
      <c r="AO787" s="425"/>
      <c r="AP787" s="425"/>
      <c r="AQ787" s="425"/>
      <c r="AR787" s="212"/>
      <c r="AS787" s="212"/>
      <c r="AT787" s="212"/>
      <c r="AU787" s="212"/>
      <c r="AV787" s="212"/>
      <c r="AW787" s="212"/>
      <c r="AX787" s="212"/>
    </row>
    <row r="788" ht="12.75" customHeight="1">
      <c r="P788" s="24"/>
      <c r="Q788" s="24"/>
      <c r="AO788" s="425"/>
      <c r="AP788" s="425"/>
      <c r="AQ788" s="425"/>
      <c r="AR788" s="212"/>
      <c r="AS788" s="212"/>
      <c r="AT788" s="212"/>
      <c r="AU788" s="212"/>
      <c r="AV788" s="212"/>
      <c r="AW788" s="212"/>
      <c r="AX788" s="212"/>
    </row>
    <row r="789" ht="12.75" customHeight="1">
      <c r="P789" s="24"/>
      <c r="Q789" s="24"/>
      <c r="AO789" s="425"/>
      <c r="AP789" s="425"/>
      <c r="AQ789" s="425"/>
      <c r="AR789" s="212"/>
      <c r="AS789" s="212"/>
      <c r="AT789" s="212"/>
      <c r="AU789" s="212"/>
      <c r="AV789" s="212"/>
      <c r="AW789" s="212"/>
      <c r="AX789" s="212"/>
    </row>
    <row r="790" ht="12.75" customHeight="1">
      <c r="P790" s="24"/>
      <c r="Q790" s="24"/>
      <c r="AO790" s="425"/>
      <c r="AP790" s="425"/>
      <c r="AQ790" s="425"/>
      <c r="AR790" s="212"/>
      <c r="AS790" s="212"/>
      <c r="AT790" s="212"/>
      <c r="AU790" s="212"/>
      <c r="AV790" s="212"/>
      <c r="AW790" s="212"/>
      <c r="AX790" s="212"/>
    </row>
    <row r="791" ht="12.75" customHeight="1">
      <c r="P791" s="24"/>
      <c r="Q791" s="24"/>
      <c r="AO791" s="425"/>
      <c r="AP791" s="425"/>
      <c r="AQ791" s="425"/>
      <c r="AR791" s="212"/>
      <c r="AS791" s="212"/>
      <c r="AT791" s="212"/>
      <c r="AU791" s="212"/>
      <c r="AV791" s="212"/>
      <c r="AW791" s="212"/>
      <c r="AX791" s="212"/>
    </row>
    <row r="792" ht="12.75" customHeight="1">
      <c r="P792" s="24"/>
      <c r="Q792" s="24"/>
      <c r="AO792" s="425"/>
      <c r="AP792" s="425"/>
      <c r="AQ792" s="425"/>
      <c r="AR792" s="212"/>
      <c r="AS792" s="212"/>
      <c r="AT792" s="212"/>
      <c r="AU792" s="212"/>
      <c r="AV792" s="212"/>
      <c r="AW792" s="212"/>
      <c r="AX792" s="212"/>
    </row>
    <row r="793" ht="12.75" customHeight="1">
      <c r="P793" s="24"/>
      <c r="Q793" s="24"/>
      <c r="AO793" s="425"/>
      <c r="AP793" s="425"/>
      <c r="AQ793" s="425"/>
      <c r="AR793" s="212"/>
      <c r="AS793" s="212"/>
      <c r="AT793" s="212"/>
      <c r="AU793" s="212"/>
      <c r="AV793" s="212"/>
      <c r="AW793" s="212"/>
      <c r="AX793" s="212"/>
    </row>
    <row r="794" ht="12.75" customHeight="1">
      <c r="P794" s="24"/>
      <c r="Q794" s="24"/>
      <c r="AO794" s="425"/>
      <c r="AP794" s="425"/>
      <c r="AQ794" s="425"/>
      <c r="AR794" s="212"/>
      <c r="AS794" s="212"/>
      <c r="AT794" s="212"/>
      <c r="AU794" s="212"/>
      <c r="AV794" s="212"/>
      <c r="AW794" s="212"/>
      <c r="AX794" s="212"/>
    </row>
    <row r="795" ht="12.75" customHeight="1">
      <c r="P795" s="24"/>
      <c r="Q795" s="24"/>
      <c r="AO795" s="425"/>
      <c r="AP795" s="425"/>
      <c r="AQ795" s="425"/>
      <c r="AR795" s="212"/>
      <c r="AS795" s="212"/>
      <c r="AT795" s="212"/>
      <c r="AU795" s="212"/>
      <c r="AV795" s="212"/>
      <c r="AW795" s="212"/>
      <c r="AX795" s="212"/>
    </row>
    <row r="796" ht="12.75" customHeight="1">
      <c r="P796" s="24"/>
      <c r="Q796" s="24"/>
      <c r="AO796" s="425"/>
      <c r="AP796" s="425"/>
      <c r="AQ796" s="425"/>
      <c r="AR796" s="212"/>
      <c r="AS796" s="212"/>
      <c r="AT796" s="212"/>
      <c r="AU796" s="212"/>
      <c r="AV796" s="212"/>
      <c r="AW796" s="212"/>
      <c r="AX796" s="212"/>
    </row>
    <row r="797" ht="12.75" customHeight="1">
      <c r="P797" s="24"/>
      <c r="Q797" s="24"/>
      <c r="AO797" s="425"/>
      <c r="AP797" s="425"/>
      <c r="AQ797" s="425"/>
      <c r="AR797" s="212"/>
      <c r="AS797" s="212"/>
      <c r="AT797" s="212"/>
      <c r="AU797" s="212"/>
      <c r="AV797" s="212"/>
      <c r="AW797" s="212"/>
      <c r="AX797" s="212"/>
    </row>
    <row r="798" ht="12.75" customHeight="1">
      <c r="P798" s="24"/>
      <c r="Q798" s="24"/>
      <c r="AO798" s="425"/>
      <c r="AP798" s="425"/>
      <c r="AQ798" s="425"/>
      <c r="AR798" s="212"/>
      <c r="AS798" s="212"/>
      <c r="AT798" s="212"/>
      <c r="AU798" s="212"/>
      <c r="AV798" s="212"/>
      <c r="AW798" s="212"/>
      <c r="AX798" s="212"/>
    </row>
    <row r="799" ht="12.75" customHeight="1">
      <c r="P799" s="24"/>
      <c r="Q799" s="24"/>
      <c r="AO799" s="425"/>
      <c r="AP799" s="425"/>
      <c r="AQ799" s="425"/>
      <c r="AR799" s="212"/>
      <c r="AS799" s="212"/>
      <c r="AT799" s="212"/>
      <c r="AU799" s="212"/>
      <c r="AV799" s="212"/>
      <c r="AW799" s="212"/>
      <c r="AX799" s="212"/>
    </row>
    <row r="800" ht="12.75" customHeight="1">
      <c r="P800" s="24"/>
      <c r="Q800" s="24"/>
      <c r="AO800" s="425"/>
      <c r="AP800" s="425"/>
      <c r="AQ800" s="425"/>
      <c r="AR800" s="212"/>
      <c r="AS800" s="212"/>
      <c r="AT800" s="212"/>
      <c r="AU800" s="212"/>
      <c r="AV800" s="212"/>
      <c r="AW800" s="212"/>
      <c r="AX800" s="212"/>
    </row>
    <row r="801" ht="12.75" customHeight="1">
      <c r="P801" s="24"/>
      <c r="Q801" s="24"/>
      <c r="AO801" s="425"/>
      <c r="AP801" s="425"/>
      <c r="AQ801" s="425"/>
      <c r="AR801" s="212"/>
      <c r="AS801" s="212"/>
      <c r="AT801" s="212"/>
      <c r="AU801" s="212"/>
      <c r="AV801" s="212"/>
      <c r="AW801" s="212"/>
      <c r="AX801" s="212"/>
    </row>
    <row r="802" ht="12.75" customHeight="1">
      <c r="P802" s="24"/>
      <c r="Q802" s="24"/>
      <c r="AO802" s="425"/>
      <c r="AP802" s="425"/>
      <c r="AQ802" s="425"/>
      <c r="AR802" s="212"/>
      <c r="AS802" s="212"/>
      <c r="AT802" s="212"/>
      <c r="AU802" s="212"/>
      <c r="AV802" s="212"/>
      <c r="AW802" s="212"/>
      <c r="AX802" s="212"/>
    </row>
    <row r="803" ht="12.75" customHeight="1">
      <c r="P803" s="24"/>
      <c r="Q803" s="24"/>
      <c r="AO803" s="425"/>
      <c r="AP803" s="425"/>
      <c r="AQ803" s="425"/>
      <c r="AR803" s="212"/>
      <c r="AS803" s="212"/>
      <c r="AT803" s="212"/>
      <c r="AU803" s="212"/>
      <c r="AV803" s="212"/>
      <c r="AW803" s="212"/>
      <c r="AX803" s="212"/>
    </row>
    <row r="804" ht="12.75" customHeight="1">
      <c r="P804" s="24"/>
      <c r="Q804" s="24"/>
      <c r="AO804" s="425"/>
      <c r="AP804" s="425"/>
      <c r="AQ804" s="425"/>
      <c r="AR804" s="212"/>
      <c r="AS804" s="212"/>
      <c r="AT804" s="212"/>
      <c r="AU804" s="212"/>
      <c r="AV804" s="212"/>
      <c r="AW804" s="212"/>
      <c r="AX804" s="212"/>
    </row>
    <row r="805" ht="12.75" customHeight="1">
      <c r="P805" s="24"/>
      <c r="Q805" s="24"/>
      <c r="AO805" s="425"/>
      <c r="AP805" s="425"/>
      <c r="AQ805" s="425"/>
      <c r="AR805" s="212"/>
      <c r="AS805" s="212"/>
      <c r="AT805" s="212"/>
      <c r="AU805" s="212"/>
      <c r="AV805" s="212"/>
      <c r="AW805" s="212"/>
      <c r="AX805" s="212"/>
    </row>
    <row r="806" ht="12.75" customHeight="1">
      <c r="P806" s="24"/>
      <c r="Q806" s="24"/>
      <c r="AO806" s="425"/>
      <c r="AP806" s="425"/>
      <c r="AQ806" s="425"/>
      <c r="AR806" s="212"/>
      <c r="AS806" s="212"/>
      <c r="AT806" s="212"/>
      <c r="AU806" s="212"/>
      <c r="AV806" s="212"/>
      <c r="AW806" s="212"/>
      <c r="AX806" s="212"/>
    </row>
    <row r="807" ht="12.75" customHeight="1">
      <c r="P807" s="24"/>
      <c r="Q807" s="24"/>
      <c r="AO807" s="425"/>
      <c r="AP807" s="425"/>
      <c r="AQ807" s="425"/>
      <c r="AR807" s="212"/>
      <c r="AS807" s="212"/>
      <c r="AT807" s="212"/>
      <c r="AU807" s="212"/>
      <c r="AV807" s="212"/>
      <c r="AW807" s="212"/>
      <c r="AX807" s="212"/>
    </row>
    <row r="808" ht="12.75" customHeight="1">
      <c r="P808" s="24"/>
      <c r="Q808" s="24"/>
      <c r="AO808" s="425"/>
      <c r="AP808" s="425"/>
      <c r="AQ808" s="425"/>
      <c r="AR808" s="212"/>
      <c r="AS808" s="212"/>
      <c r="AT808" s="212"/>
      <c r="AU808" s="212"/>
      <c r="AV808" s="212"/>
      <c r="AW808" s="212"/>
      <c r="AX808" s="212"/>
    </row>
    <row r="809" ht="12.75" customHeight="1">
      <c r="P809" s="24"/>
      <c r="Q809" s="24"/>
      <c r="AO809" s="425"/>
      <c r="AP809" s="425"/>
      <c r="AQ809" s="425"/>
      <c r="AR809" s="212"/>
      <c r="AS809" s="212"/>
      <c r="AT809" s="212"/>
      <c r="AU809" s="212"/>
      <c r="AV809" s="212"/>
      <c r="AW809" s="212"/>
      <c r="AX809" s="212"/>
    </row>
    <row r="810" ht="12.75" customHeight="1">
      <c r="P810" s="24"/>
      <c r="Q810" s="24"/>
      <c r="AO810" s="425"/>
      <c r="AP810" s="425"/>
      <c r="AQ810" s="425"/>
      <c r="AR810" s="212"/>
      <c r="AS810" s="212"/>
      <c r="AT810" s="212"/>
      <c r="AU810" s="212"/>
      <c r="AV810" s="212"/>
      <c r="AW810" s="212"/>
      <c r="AX810" s="212"/>
    </row>
    <row r="811" ht="12.75" customHeight="1">
      <c r="P811" s="24"/>
      <c r="Q811" s="24"/>
      <c r="AO811" s="425"/>
      <c r="AP811" s="425"/>
      <c r="AQ811" s="425"/>
      <c r="AR811" s="212"/>
      <c r="AS811" s="212"/>
      <c r="AT811" s="212"/>
      <c r="AU811" s="212"/>
      <c r="AV811" s="212"/>
      <c r="AW811" s="212"/>
      <c r="AX811" s="212"/>
    </row>
    <row r="812" ht="12.75" customHeight="1">
      <c r="P812" s="24"/>
      <c r="Q812" s="24"/>
      <c r="AO812" s="425"/>
      <c r="AP812" s="425"/>
      <c r="AQ812" s="425"/>
      <c r="AR812" s="212"/>
      <c r="AS812" s="212"/>
      <c r="AT812" s="212"/>
      <c r="AU812" s="212"/>
      <c r="AV812" s="212"/>
      <c r="AW812" s="212"/>
      <c r="AX812" s="212"/>
    </row>
    <row r="813" ht="12.75" customHeight="1">
      <c r="P813" s="24"/>
      <c r="Q813" s="24"/>
      <c r="AO813" s="425"/>
      <c r="AP813" s="425"/>
      <c r="AQ813" s="425"/>
      <c r="AR813" s="212"/>
      <c r="AS813" s="212"/>
      <c r="AT813" s="212"/>
      <c r="AU813" s="212"/>
      <c r="AV813" s="212"/>
      <c r="AW813" s="212"/>
      <c r="AX813" s="212"/>
    </row>
    <row r="814" ht="12.75" customHeight="1">
      <c r="P814" s="24"/>
      <c r="Q814" s="24"/>
      <c r="AO814" s="425"/>
      <c r="AP814" s="425"/>
      <c r="AQ814" s="425"/>
      <c r="AR814" s="212"/>
      <c r="AS814" s="212"/>
      <c r="AT814" s="212"/>
      <c r="AU814" s="212"/>
      <c r="AV814" s="212"/>
      <c r="AW814" s="212"/>
      <c r="AX814" s="212"/>
    </row>
    <row r="815" ht="12.75" customHeight="1">
      <c r="P815" s="24"/>
      <c r="Q815" s="24"/>
      <c r="AO815" s="425"/>
      <c r="AP815" s="425"/>
      <c r="AQ815" s="425"/>
      <c r="AR815" s="212"/>
      <c r="AS815" s="212"/>
      <c r="AT815" s="212"/>
      <c r="AU815" s="212"/>
      <c r="AV815" s="212"/>
      <c r="AW815" s="212"/>
      <c r="AX815" s="212"/>
    </row>
    <row r="816" ht="12.75" customHeight="1">
      <c r="P816" s="24"/>
      <c r="Q816" s="24"/>
      <c r="AO816" s="425"/>
      <c r="AP816" s="425"/>
      <c r="AQ816" s="425"/>
      <c r="AR816" s="212"/>
      <c r="AS816" s="212"/>
      <c r="AT816" s="212"/>
      <c r="AU816" s="212"/>
      <c r="AV816" s="212"/>
      <c r="AW816" s="212"/>
      <c r="AX816" s="212"/>
    </row>
    <row r="817" ht="12.75" customHeight="1">
      <c r="P817" s="24"/>
      <c r="Q817" s="24"/>
      <c r="AO817" s="425"/>
      <c r="AP817" s="425"/>
      <c r="AQ817" s="425"/>
      <c r="AR817" s="212"/>
      <c r="AS817" s="212"/>
      <c r="AT817" s="212"/>
      <c r="AU817" s="212"/>
      <c r="AV817" s="212"/>
      <c r="AW817" s="212"/>
      <c r="AX817" s="212"/>
    </row>
    <row r="818" ht="12.75" customHeight="1">
      <c r="P818" s="24"/>
      <c r="Q818" s="24"/>
      <c r="AO818" s="425"/>
      <c r="AP818" s="425"/>
      <c r="AQ818" s="425"/>
      <c r="AR818" s="212"/>
      <c r="AS818" s="212"/>
      <c r="AT818" s="212"/>
      <c r="AU818" s="212"/>
      <c r="AV818" s="212"/>
      <c r="AW818" s="212"/>
      <c r="AX818" s="212"/>
    </row>
    <row r="819" ht="12.75" customHeight="1">
      <c r="P819" s="24"/>
      <c r="Q819" s="24"/>
      <c r="AO819" s="425"/>
      <c r="AP819" s="425"/>
      <c r="AQ819" s="425"/>
      <c r="AR819" s="212"/>
      <c r="AS819" s="212"/>
      <c r="AT819" s="212"/>
      <c r="AU819" s="212"/>
      <c r="AV819" s="212"/>
      <c r="AW819" s="212"/>
      <c r="AX819" s="212"/>
    </row>
    <row r="820" ht="12.75" customHeight="1">
      <c r="P820" s="24"/>
      <c r="Q820" s="24"/>
      <c r="AO820" s="425"/>
      <c r="AP820" s="425"/>
      <c r="AQ820" s="425"/>
      <c r="AR820" s="212"/>
      <c r="AS820" s="212"/>
      <c r="AT820" s="212"/>
      <c r="AU820" s="212"/>
      <c r="AV820" s="212"/>
      <c r="AW820" s="212"/>
      <c r="AX820" s="212"/>
    </row>
    <row r="821" ht="12.75" customHeight="1">
      <c r="P821" s="24"/>
      <c r="Q821" s="24"/>
      <c r="AO821" s="425"/>
      <c r="AP821" s="425"/>
      <c r="AQ821" s="425"/>
      <c r="AR821" s="212"/>
      <c r="AS821" s="212"/>
      <c r="AT821" s="212"/>
      <c r="AU821" s="212"/>
      <c r="AV821" s="212"/>
      <c r="AW821" s="212"/>
      <c r="AX821" s="212"/>
    </row>
    <row r="822" ht="12.75" customHeight="1">
      <c r="P822" s="24"/>
      <c r="Q822" s="24"/>
      <c r="AO822" s="425"/>
      <c r="AP822" s="425"/>
      <c r="AQ822" s="425"/>
      <c r="AR822" s="212"/>
      <c r="AS822" s="212"/>
      <c r="AT822" s="212"/>
      <c r="AU822" s="212"/>
      <c r="AV822" s="212"/>
      <c r="AW822" s="212"/>
      <c r="AX822" s="212"/>
    </row>
    <row r="823" ht="12.75" customHeight="1">
      <c r="P823" s="24"/>
      <c r="Q823" s="24"/>
      <c r="AO823" s="425"/>
      <c r="AP823" s="425"/>
      <c r="AQ823" s="425"/>
      <c r="AR823" s="212"/>
      <c r="AS823" s="212"/>
      <c r="AT823" s="212"/>
      <c r="AU823" s="212"/>
      <c r="AV823" s="212"/>
      <c r="AW823" s="212"/>
      <c r="AX823" s="212"/>
    </row>
    <row r="824" ht="12.75" customHeight="1">
      <c r="P824" s="24"/>
      <c r="Q824" s="24"/>
      <c r="AO824" s="425"/>
      <c r="AP824" s="425"/>
      <c r="AQ824" s="425"/>
      <c r="AR824" s="212"/>
      <c r="AS824" s="212"/>
      <c r="AT824" s="212"/>
      <c r="AU824" s="212"/>
      <c r="AV824" s="212"/>
      <c r="AW824" s="212"/>
      <c r="AX824" s="212"/>
    </row>
    <row r="825" ht="12.75" customHeight="1">
      <c r="P825" s="24"/>
      <c r="Q825" s="24"/>
      <c r="AO825" s="425"/>
      <c r="AP825" s="425"/>
      <c r="AQ825" s="425"/>
      <c r="AR825" s="212"/>
      <c r="AS825" s="212"/>
      <c r="AT825" s="212"/>
      <c r="AU825" s="212"/>
      <c r="AV825" s="212"/>
      <c r="AW825" s="212"/>
      <c r="AX825" s="212"/>
    </row>
    <row r="826" ht="12.75" customHeight="1">
      <c r="P826" s="24"/>
      <c r="Q826" s="24"/>
      <c r="AO826" s="425"/>
      <c r="AP826" s="425"/>
      <c r="AQ826" s="425"/>
      <c r="AR826" s="212"/>
      <c r="AS826" s="212"/>
      <c r="AT826" s="212"/>
      <c r="AU826" s="212"/>
      <c r="AV826" s="212"/>
      <c r="AW826" s="212"/>
      <c r="AX826" s="212"/>
    </row>
    <row r="827" ht="12.75" customHeight="1">
      <c r="P827" s="24"/>
      <c r="Q827" s="24"/>
      <c r="AO827" s="425"/>
      <c r="AP827" s="425"/>
      <c r="AQ827" s="425"/>
      <c r="AR827" s="212"/>
      <c r="AS827" s="212"/>
      <c r="AT827" s="212"/>
      <c r="AU827" s="212"/>
      <c r="AV827" s="212"/>
      <c r="AW827" s="212"/>
      <c r="AX827" s="212"/>
    </row>
    <row r="828" ht="12.75" customHeight="1">
      <c r="P828" s="24"/>
      <c r="Q828" s="24"/>
      <c r="AO828" s="425"/>
      <c r="AP828" s="425"/>
      <c r="AQ828" s="425"/>
      <c r="AR828" s="212"/>
      <c r="AS828" s="212"/>
      <c r="AT828" s="212"/>
      <c r="AU828" s="212"/>
      <c r="AV828" s="212"/>
      <c r="AW828" s="212"/>
      <c r="AX828" s="212"/>
    </row>
    <row r="829" ht="12.75" customHeight="1">
      <c r="P829" s="24"/>
      <c r="Q829" s="24"/>
      <c r="AO829" s="425"/>
      <c r="AP829" s="425"/>
      <c r="AQ829" s="425"/>
      <c r="AR829" s="212"/>
      <c r="AS829" s="212"/>
      <c r="AT829" s="212"/>
      <c r="AU829" s="212"/>
      <c r="AV829" s="212"/>
      <c r="AW829" s="212"/>
      <c r="AX829" s="212"/>
    </row>
    <row r="830" ht="12.75" customHeight="1">
      <c r="P830" s="24"/>
      <c r="Q830" s="24"/>
      <c r="AO830" s="425"/>
      <c r="AP830" s="425"/>
      <c r="AQ830" s="425"/>
      <c r="AR830" s="212"/>
      <c r="AS830" s="212"/>
      <c r="AT830" s="212"/>
      <c r="AU830" s="212"/>
      <c r="AV830" s="212"/>
      <c r="AW830" s="212"/>
      <c r="AX830" s="212"/>
    </row>
    <row r="831" ht="12.75" customHeight="1">
      <c r="P831" s="24"/>
      <c r="Q831" s="24"/>
      <c r="AO831" s="425"/>
      <c r="AP831" s="425"/>
      <c r="AQ831" s="425"/>
      <c r="AR831" s="212"/>
      <c r="AS831" s="212"/>
      <c r="AT831" s="212"/>
      <c r="AU831" s="212"/>
      <c r="AV831" s="212"/>
      <c r="AW831" s="212"/>
      <c r="AX831" s="212"/>
    </row>
    <row r="832" ht="12.75" customHeight="1">
      <c r="P832" s="24"/>
      <c r="Q832" s="24"/>
      <c r="AO832" s="425"/>
      <c r="AP832" s="425"/>
      <c r="AQ832" s="425"/>
      <c r="AR832" s="212"/>
      <c r="AS832" s="212"/>
      <c r="AT832" s="212"/>
      <c r="AU832" s="212"/>
      <c r="AV832" s="212"/>
      <c r="AW832" s="212"/>
      <c r="AX832" s="212"/>
    </row>
    <row r="833" ht="12.75" customHeight="1">
      <c r="P833" s="24"/>
      <c r="Q833" s="24"/>
      <c r="AO833" s="425"/>
      <c r="AP833" s="425"/>
      <c r="AQ833" s="425"/>
      <c r="AR833" s="212"/>
      <c r="AS833" s="212"/>
      <c r="AT833" s="212"/>
      <c r="AU833" s="212"/>
      <c r="AV833" s="212"/>
      <c r="AW833" s="212"/>
      <c r="AX833" s="212"/>
    </row>
    <row r="834" ht="12.75" customHeight="1">
      <c r="P834" s="24"/>
      <c r="Q834" s="24"/>
      <c r="AO834" s="425"/>
      <c r="AP834" s="425"/>
      <c r="AQ834" s="425"/>
      <c r="AR834" s="212"/>
      <c r="AS834" s="212"/>
      <c r="AT834" s="212"/>
      <c r="AU834" s="212"/>
      <c r="AV834" s="212"/>
      <c r="AW834" s="212"/>
      <c r="AX834" s="212"/>
    </row>
    <row r="835" ht="12.75" customHeight="1">
      <c r="P835" s="24"/>
      <c r="Q835" s="24"/>
      <c r="AO835" s="425"/>
      <c r="AP835" s="425"/>
      <c r="AQ835" s="425"/>
      <c r="AR835" s="212"/>
      <c r="AS835" s="212"/>
      <c r="AT835" s="212"/>
      <c r="AU835" s="212"/>
      <c r="AV835" s="212"/>
      <c r="AW835" s="212"/>
      <c r="AX835" s="212"/>
    </row>
    <row r="836" ht="12.75" customHeight="1">
      <c r="P836" s="24"/>
      <c r="Q836" s="24"/>
      <c r="AO836" s="425"/>
      <c r="AP836" s="425"/>
      <c r="AQ836" s="425"/>
      <c r="AR836" s="212"/>
      <c r="AS836" s="212"/>
      <c r="AT836" s="212"/>
      <c r="AU836" s="212"/>
      <c r="AV836" s="212"/>
      <c r="AW836" s="212"/>
      <c r="AX836" s="212"/>
    </row>
    <row r="837" ht="12.75" customHeight="1">
      <c r="P837" s="24"/>
      <c r="Q837" s="24"/>
      <c r="AO837" s="425"/>
      <c r="AP837" s="425"/>
      <c r="AQ837" s="425"/>
      <c r="AR837" s="212"/>
      <c r="AS837" s="212"/>
      <c r="AT837" s="212"/>
      <c r="AU837" s="212"/>
      <c r="AV837" s="212"/>
      <c r="AW837" s="212"/>
      <c r="AX837" s="212"/>
    </row>
    <row r="838" ht="12.75" customHeight="1">
      <c r="P838" s="24"/>
      <c r="Q838" s="24"/>
      <c r="AO838" s="425"/>
      <c r="AP838" s="425"/>
      <c r="AQ838" s="425"/>
      <c r="AR838" s="212"/>
      <c r="AS838" s="212"/>
      <c r="AT838" s="212"/>
      <c r="AU838" s="212"/>
      <c r="AV838" s="212"/>
      <c r="AW838" s="212"/>
      <c r="AX838" s="212"/>
    </row>
    <row r="839" ht="12.75" customHeight="1">
      <c r="P839" s="24"/>
      <c r="Q839" s="24"/>
      <c r="AO839" s="425"/>
      <c r="AP839" s="425"/>
      <c r="AQ839" s="425"/>
      <c r="AR839" s="212"/>
      <c r="AS839" s="212"/>
      <c r="AT839" s="212"/>
      <c r="AU839" s="212"/>
      <c r="AV839" s="212"/>
      <c r="AW839" s="212"/>
      <c r="AX839" s="212"/>
    </row>
    <row r="840" ht="12.75" customHeight="1">
      <c r="P840" s="24"/>
      <c r="Q840" s="24"/>
      <c r="AO840" s="425"/>
      <c r="AP840" s="425"/>
      <c r="AQ840" s="425"/>
      <c r="AR840" s="212"/>
      <c r="AS840" s="212"/>
      <c r="AT840" s="212"/>
      <c r="AU840" s="212"/>
      <c r="AV840" s="212"/>
      <c r="AW840" s="212"/>
      <c r="AX840" s="212"/>
    </row>
    <row r="841" ht="12.75" customHeight="1">
      <c r="P841" s="24"/>
      <c r="Q841" s="24"/>
      <c r="AO841" s="425"/>
      <c r="AP841" s="425"/>
      <c r="AQ841" s="425"/>
      <c r="AR841" s="212"/>
      <c r="AS841" s="212"/>
      <c r="AT841" s="212"/>
      <c r="AU841" s="212"/>
      <c r="AV841" s="212"/>
      <c r="AW841" s="212"/>
      <c r="AX841" s="212"/>
    </row>
    <row r="842" ht="12.75" customHeight="1">
      <c r="P842" s="24"/>
      <c r="Q842" s="24"/>
      <c r="AO842" s="425"/>
      <c r="AP842" s="425"/>
      <c r="AQ842" s="425"/>
      <c r="AR842" s="212"/>
      <c r="AS842" s="212"/>
      <c r="AT842" s="212"/>
      <c r="AU842" s="212"/>
      <c r="AV842" s="212"/>
      <c r="AW842" s="212"/>
      <c r="AX842" s="212"/>
    </row>
    <row r="843" ht="12.75" customHeight="1">
      <c r="P843" s="24"/>
      <c r="Q843" s="24"/>
      <c r="AO843" s="425"/>
      <c r="AP843" s="425"/>
      <c r="AQ843" s="425"/>
      <c r="AR843" s="212"/>
      <c r="AS843" s="212"/>
      <c r="AT843" s="212"/>
      <c r="AU843" s="212"/>
      <c r="AV843" s="212"/>
      <c r="AW843" s="212"/>
      <c r="AX843" s="212"/>
    </row>
    <row r="844" ht="12.75" customHeight="1">
      <c r="P844" s="24"/>
      <c r="Q844" s="24"/>
      <c r="AO844" s="425"/>
      <c r="AP844" s="425"/>
      <c r="AQ844" s="425"/>
      <c r="AR844" s="212"/>
      <c r="AS844" s="212"/>
      <c r="AT844" s="212"/>
      <c r="AU844" s="212"/>
      <c r="AV844" s="212"/>
      <c r="AW844" s="212"/>
      <c r="AX844" s="212"/>
    </row>
    <row r="845" ht="12.75" customHeight="1">
      <c r="P845" s="24"/>
      <c r="Q845" s="24"/>
      <c r="AO845" s="425"/>
      <c r="AP845" s="425"/>
      <c r="AQ845" s="425"/>
      <c r="AR845" s="212"/>
      <c r="AS845" s="212"/>
      <c r="AT845" s="212"/>
      <c r="AU845" s="212"/>
      <c r="AV845" s="212"/>
      <c r="AW845" s="212"/>
      <c r="AX845" s="212"/>
    </row>
    <row r="846" ht="12.75" customHeight="1">
      <c r="P846" s="24"/>
      <c r="Q846" s="24"/>
      <c r="AO846" s="425"/>
      <c r="AP846" s="425"/>
      <c r="AQ846" s="425"/>
      <c r="AR846" s="212"/>
      <c r="AS846" s="212"/>
      <c r="AT846" s="212"/>
      <c r="AU846" s="212"/>
      <c r="AV846" s="212"/>
      <c r="AW846" s="212"/>
      <c r="AX846" s="212"/>
    </row>
    <row r="847" ht="12.75" customHeight="1">
      <c r="P847" s="24"/>
      <c r="Q847" s="24"/>
      <c r="AO847" s="425"/>
      <c r="AP847" s="425"/>
      <c r="AQ847" s="425"/>
      <c r="AR847" s="212"/>
      <c r="AS847" s="212"/>
      <c r="AT847" s="212"/>
      <c r="AU847" s="212"/>
      <c r="AV847" s="212"/>
      <c r="AW847" s="212"/>
      <c r="AX847" s="212"/>
    </row>
    <row r="848" ht="12.75" customHeight="1">
      <c r="P848" s="24"/>
      <c r="Q848" s="24"/>
      <c r="AO848" s="425"/>
      <c r="AP848" s="425"/>
      <c r="AQ848" s="425"/>
      <c r="AR848" s="212"/>
      <c r="AS848" s="212"/>
      <c r="AT848" s="212"/>
      <c r="AU848" s="212"/>
      <c r="AV848" s="212"/>
      <c r="AW848" s="212"/>
      <c r="AX848" s="212"/>
    </row>
    <row r="849" ht="12.75" customHeight="1">
      <c r="P849" s="24"/>
      <c r="Q849" s="24"/>
      <c r="AO849" s="425"/>
      <c r="AP849" s="425"/>
      <c r="AQ849" s="425"/>
      <c r="AR849" s="212"/>
      <c r="AS849" s="212"/>
      <c r="AT849" s="212"/>
      <c r="AU849" s="212"/>
      <c r="AV849" s="212"/>
      <c r="AW849" s="212"/>
      <c r="AX849" s="212"/>
    </row>
    <row r="850" ht="12.75" customHeight="1">
      <c r="P850" s="24"/>
      <c r="Q850" s="24"/>
      <c r="AO850" s="425"/>
      <c r="AP850" s="425"/>
      <c r="AQ850" s="425"/>
      <c r="AR850" s="212"/>
      <c r="AS850" s="212"/>
      <c r="AT850" s="212"/>
      <c r="AU850" s="212"/>
      <c r="AV850" s="212"/>
      <c r="AW850" s="212"/>
      <c r="AX850" s="212"/>
    </row>
    <row r="851" ht="12.75" customHeight="1">
      <c r="P851" s="24"/>
      <c r="Q851" s="24"/>
      <c r="AO851" s="425"/>
      <c r="AP851" s="425"/>
      <c r="AQ851" s="425"/>
      <c r="AR851" s="212"/>
      <c r="AS851" s="212"/>
      <c r="AT851" s="212"/>
      <c r="AU851" s="212"/>
      <c r="AV851" s="212"/>
      <c r="AW851" s="212"/>
      <c r="AX851" s="212"/>
    </row>
    <row r="852" ht="12.75" customHeight="1">
      <c r="P852" s="24"/>
      <c r="Q852" s="24"/>
      <c r="AO852" s="425"/>
      <c r="AP852" s="425"/>
      <c r="AQ852" s="425"/>
      <c r="AR852" s="212"/>
      <c r="AS852" s="212"/>
      <c r="AT852" s="212"/>
      <c r="AU852" s="212"/>
      <c r="AV852" s="212"/>
      <c r="AW852" s="212"/>
      <c r="AX852" s="212"/>
    </row>
    <row r="853" ht="12.75" customHeight="1">
      <c r="P853" s="24"/>
      <c r="Q853" s="24"/>
      <c r="AO853" s="425"/>
      <c r="AP853" s="425"/>
      <c r="AQ853" s="425"/>
      <c r="AR853" s="212"/>
      <c r="AS853" s="212"/>
      <c r="AT853" s="212"/>
      <c r="AU853" s="212"/>
      <c r="AV853" s="212"/>
      <c r="AW853" s="212"/>
      <c r="AX853" s="212"/>
    </row>
    <row r="854" ht="12.75" customHeight="1">
      <c r="P854" s="24"/>
      <c r="Q854" s="24"/>
      <c r="AO854" s="425"/>
      <c r="AP854" s="425"/>
      <c r="AQ854" s="425"/>
      <c r="AR854" s="212"/>
      <c r="AS854" s="212"/>
      <c r="AT854" s="212"/>
      <c r="AU854" s="212"/>
      <c r="AV854" s="212"/>
      <c r="AW854" s="212"/>
      <c r="AX854" s="212"/>
    </row>
    <row r="855" ht="12.75" customHeight="1">
      <c r="P855" s="24"/>
      <c r="Q855" s="24"/>
      <c r="AO855" s="425"/>
      <c r="AP855" s="425"/>
      <c r="AQ855" s="425"/>
      <c r="AR855" s="212"/>
      <c r="AS855" s="212"/>
      <c r="AT855" s="212"/>
      <c r="AU855" s="212"/>
      <c r="AV855" s="212"/>
      <c r="AW855" s="212"/>
      <c r="AX855" s="212"/>
    </row>
    <row r="856" ht="12.75" customHeight="1">
      <c r="P856" s="24"/>
      <c r="Q856" s="24"/>
      <c r="AO856" s="425"/>
      <c r="AP856" s="425"/>
      <c r="AQ856" s="425"/>
      <c r="AR856" s="212"/>
      <c r="AS856" s="212"/>
      <c r="AT856" s="212"/>
      <c r="AU856" s="212"/>
      <c r="AV856" s="212"/>
      <c r="AW856" s="212"/>
      <c r="AX856" s="212"/>
    </row>
    <row r="857" ht="12.75" customHeight="1">
      <c r="P857" s="24"/>
      <c r="Q857" s="24"/>
      <c r="AO857" s="425"/>
      <c r="AP857" s="425"/>
      <c r="AQ857" s="425"/>
      <c r="AR857" s="212"/>
      <c r="AS857" s="212"/>
      <c r="AT857" s="212"/>
      <c r="AU857" s="212"/>
      <c r="AV857" s="212"/>
      <c r="AW857" s="212"/>
      <c r="AX857" s="212"/>
    </row>
    <row r="858" ht="12.75" customHeight="1">
      <c r="P858" s="24"/>
      <c r="Q858" s="24"/>
      <c r="AO858" s="425"/>
      <c r="AP858" s="425"/>
      <c r="AQ858" s="425"/>
      <c r="AR858" s="212"/>
      <c r="AS858" s="212"/>
      <c r="AT858" s="212"/>
      <c r="AU858" s="212"/>
      <c r="AV858" s="212"/>
      <c r="AW858" s="212"/>
      <c r="AX858" s="212"/>
    </row>
    <row r="859" ht="12.75" customHeight="1">
      <c r="P859" s="24"/>
      <c r="Q859" s="24"/>
      <c r="AO859" s="425"/>
      <c r="AP859" s="425"/>
      <c r="AQ859" s="425"/>
      <c r="AR859" s="212"/>
      <c r="AS859" s="212"/>
      <c r="AT859" s="212"/>
      <c r="AU859" s="212"/>
      <c r="AV859" s="212"/>
      <c r="AW859" s="212"/>
      <c r="AX859" s="212"/>
    </row>
    <row r="860" ht="12.75" customHeight="1">
      <c r="P860" s="24"/>
      <c r="Q860" s="24"/>
      <c r="AO860" s="425"/>
      <c r="AP860" s="425"/>
      <c r="AQ860" s="425"/>
      <c r="AR860" s="212"/>
      <c r="AS860" s="212"/>
      <c r="AT860" s="212"/>
      <c r="AU860" s="212"/>
      <c r="AV860" s="212"/>
      <c r="AW860" s="212"/>
      <c r="AX860" s="212"/>
    </row>
    <row r="861" ht="12.75" customHeight="1">
      <c r="P861" s="24"/>
      <c r="Q861" s="24"/>
      <c r="AO861" s="425"/>
      <c r="AP861" s="425"/>
      <c r="AQ861" s="425"/>
      <c r="AR861" s="212"/>
      <c r="AS861" s="212"/>
      <c r="AT861" s="212"/>
      <c r="AU861" s="212"/>
      <c r="AV861" s="212"/>
      <c r="AW861" s="212"/>
      <c r="AX861" s="212"/>
    </row>
    <row r="862" ht="12.75" customHeight="1">
      <c r="P862" s="24"/>
      <c r="Q862" s="24"/>
      <c r="AO862" s="425"/>
      <c r="AP862" s="425"/>
      <c r="AQ862" s="425"/>
      <c r="AR862" s="212"/>
      <c r="AS862" s="212"/>
      <c r="AT862" s="212"/>
      <c r="AU862" s="212"/>
      <c r="AV862" s="212"/>
      <c r="AW862" s="212"/>
      <c r="AX862" s="212"/>
    </row>
    <row r="863" ht="12.75" customHeight="1">
      <c r="P863" s="24"/>
      <c r="Q863" s="24"/>
      <c r="AO863" s="425"/>
      <c r="AP863" s="425"/>
      <c r="AQ863" s="425"/>
      <c r="AR863" s="212"/>
      <c r="AS863" s="212"/>
      <c r="AT863" s="212"/>
      <c r="AU863" s="212"/>
      <c r="AV863" s="212"/>
      <c r="AW863" s="212"/>
      <c r="AX863" s="212"/>
    </row>
    <row r="864" ht="12.75" customHeight="1">
      <c r="P864" s="24"/>
      <c r="Q864" s="24"/>
      <c r="AO864" s="425"/>
      <c r="AP864" s="425"/>
      <c r="AQ864" s="425"/>
      <c r="AR864" s="212"/>
      <c r="AS864" s="212"/>
      <c r="AT864" s="212"/>
      <c r="AU864" s="212"/>
      <c r="AV864" s="212"/>
      <c r="AW864" s="212"/>
      <c r="AX864" s="212"/>
    </row>
    <row r="865" ht="12.75" customHeight="1">
      <c r="P865" s="24"/>
      <c r="Q865" s="24"/>
      <c r="AO865" s="425"/>
      <c r="AP865" s="425"/>
      <c r="AQ865" s="425"/>
      <c r="AR865" s="212"/>
      <c r="AS865" s="212"/>
      <c r="AT865" s="212"/>
      <c r="AU865" s="212"/>
      <c r="AV865" s="212"/>
      <c r="AW865" s="212"/>
      <c r="AX865" s="212"/>
    </row>
    <row r="866" ht="12.75" customHeight="1">
      <c r="P866" s="24"/>
      <c r="Q866" s="24"/>
      <c r="AO866" s="425"/>
      <c r="AP866" s="425"/>
      <c r="AQ866" s="425"/>
      <c r="AR866" s="212"/>
      <c r="AS866" s="212"/>
      <c r="AT866" s="212"/>
      <c r="AU866" s="212"/>
      <c r="AV866" s="212"/>
      <c r="AW866" s="212"/>
      <c r="AX866" s="212"/>
    </row>
    <row r="867" ht="12.75" customHeight="1">
      <c r="P867" s="24"/>
      <c r="Q867" s="24"/>
      <c r="AO867" s="425"/>
      <c r="AP867" s="425"/>
      <c r="AQ867" s="425"/>
      <c r="AR867" s="212"/>
      <c r="AS867" s="212"/>
      <c r="AT867" s="212"/>
      <c r="AU867" s="212"/>
      <c r="AV867" s="212"/>
      <c r="AW867" s="212"/>
      <c r="AX867" s="212"/>
    </row>
    <row r="868" ht="12.75" customHeight="1">
      <c r="P868" s="24"/>
      <c r="Q868" s="24"/>
      <c r="AO868" s="425"/>
      <c r="AP868" s="425"/>
      <c r="AQ868" s="425"/>
      <c r="AR868" s="212"/>
      <c r="AS868" s="212"/>
      <c r="AT868" s="212"/>
      <c r="AU868" s="212"/>
      <c r="AV868" s="212"/>
      <c r="AW868" s="212"/>
      <c r="AX868" s="212"/>
    </row>
    <row r="869" ht="12.75" customHeight="1">
      <c r="P869" s="24"/>
      <c r="Q869" s="24"/>
      <c r="AO869" s="425"/>
      <c r="AP869" s="425"/>
      <c r="AQ869" s="425"/>
      <c r="AR869" s="212"/>
      <c r="AS869" s="212"/>
      <c r="AT869" s="212"/>
      <c r="AU869" s="212"/>
      <c r="AV869" s="212"/>
      <c r="AW869" s="212"/>
      <c r="AX869" s="212"/>
    </row>
    <row r="870" ht="12.75" customHeight="1">
      <c r="P870" s="24"/>
      <c r="Q870" s="24"/>
      <c r="AO870" s="425"/>
      <c r="AP870" s="425"/>
      <c r="AQ870" s="425"/>
      <c r="AR870" s="212"/>
      <c r="AS870" s="212"/>
      <c r="AT870" s="212"/>
      <c r="AU870" s="212"/>
      <c r="AV870" s="212"/>
      <c r="AW870" s="212"/>
      <c r="AX870" s="212"/>
    </row>
    <row r="871" ht="12.75" customHeight="1">
      <c r="P871" s="24"/>
      <c r="Q871" s="24"/>
      <c r="AO871" s="425"/>
      <c r="AP871" s="425"/>
      <c r="AQ871" s="425"/>
      <c r="AR871" s="212"/>
      <c r="AS871" s="212"/>
      <c r="AT871" s="212"/>
      <c r="AU871" s="212"/>
      <c r="AV871" s="212"/>
      <c r="AW871" s="212"/>
      <c r="AX871" s="212"/>
    </row>
    <row r="872" ht="12.75" customHeight="1">
      <c r="P872" s="24"/>
      <c r="Q872" s="24"/>
      <c r="AO872" s="425"/>
      <c r="AP872" s="425"/>
      <c r="AQ872" s="425"/>
      <c r="AR872" s="212"/>
      <c r="AS872" s="212"/>
      <c r="AT872" s="212"/>
      <c r="AU872" s="212"/>
      <c r="AV872" s="212"/>
      <c r="AW872" s="212"/>
      <c r="AX872" s="212"/>
    </row>
    <row r="873" ht="12.75" customHeight="1">
      <c r="P873" s="24"/>
      <c r="Q873" s="24"/>
      <c r="AO873" s="425"/>
      <c r="AP873" s="425"/>
      <c r="AQ873" s="425"/>
      <c r="AR873" s="212"/>
      <c r="AS873" s="212"/>
      <c r="AT873" s="212"/>
      <c r="AU873" s="212"/>
      <c r="AV873" s="212"/>
      <c r="AW873" s="212"/>
      <c r="AX873" s="212"/>
    </row>
    <row r="874" ht="12.75" customHeight="1">
      <c r="P874" s="24"/>
      <c r="Q874" s="24"/>
      <c r="AO874" s="425"/>
      <c r="AP874" s="425"/>
      <c r="AQ874" s="425"/>
      <c r="AR874" s="212"/>
      <c r="AS874" s="212"/>
      <c r="AT874" s="212"/>
      <c r="AU874" s="212"/>
      <c r="AV874" s="212"/>
      <c r="AW874" s="212"/>
      <c r="AX874" s="212"/>
    </row>
    <row r="875" ht="12.75" customHeight="1">
      <c r="P875" s="24"/>
      <c r="Q875" s="24"/>
      <c r="AO875" s="425"/>
      <c r="AP875" s="425"/>
      <c r="AQ875" s="425"/>
      <c r="AR875" s="212"/>
      <c r="AS875" s="212"/>
      <c r="AT875" s="212"/>
      <c r="AU875" s="212"/>
      <c r="AV875" s="212"/>
      <c r="AW875" s="212"/>
      <c r="AX875" s="212"/>
    </row>
    <row r="876" ht="12.75" customHeight="1">
      <c r="P876" s="24"/>
      <c r="Q876" s="24"/>
      <c r="AO876" s="425"/>
      <c r="AP876" s="425"/>
      <c r="AQ876" s="425"/>
      <c r="AR876" s="212"/>
      <c r="AS876" s="212"/>
      <c r="AT876" s="212"/>
      <c r="AU876" s="212"/>
      <c r="AV876" s="212"/>
      <c r="AW876" s="212"/>
      <c r="AX876" s="212"/>
    </row>
    <row r="877" ht="12.75" customHeight="1">
      <c r="P877" s="24"/>
      <c r="Q877" s="24"/>
      <c r="AO877" s="425"/>
      <c r="AP877" s="425"/>
      <c r="AQ877" s="425"/>
      <c r="AR877" s="212"/>
      <c r="AS877" s="212"/>
      <c r="AT877" s="212"/>
      <c r="AU877" s="212"/>
      <c r="AV877" s="212"/>
      <c r="AW877" s="212"/>
      <c r="AX877" s="212"/>
    </row>
    <row r="878" ht="12.75" customHeight="1">
      <c r="P878" s="24"/>
      <c r="Q878" s="24"/>
      <c r="AO878" s="425"/>
      <c r="AP878" s="425"/>
      <c r="AQ878" s="425"/>
      <c r="AR878" s="212"/>
      <c r="AS878" s="212"/>
      <c r="AT878" s="212"/>
      <c r="AU878" s="212"/>
      <c r="AV878" s="212"/>
      <c r="AW878" s="212"/>
      <c r="AX878" s="212"/>
    </row>
    <row r="879" ht="12.75" customHeight="1">
      <c r="P879" s="24"/>
      <c r="Q879" s="24"/>
      <c r="AO879" s="425"/>
      <c r="AP879" s="425"/>
      <c r="AQ879" s="425"/>
      <c r="AR879" s="212"/>
      <c r="AS879" s="212"/>
      <c r="AT879" s="212"/>
      <c r="AU879" s="212"/>
      <c r="AV879" s="212"/>
      <c r="AW879" s="212"/>
      <c r="AX879" s="212"/>
    </row>
    <row r="880" ht="12.75" customHeight="1">
      <c r="P880" s="24"/>
      <c r="Q880" s="24"/>
      <c r="AO880" s="425"/>
      <c r="AP880" s="425"/>
      <c r="AQ880" s="425"/>
      <c r="AR880" s="212"/>
      <c r="AS880" s="212"/>
      <c r="AT880" s="212"/>
      <c r="AU880" s="212"/>
      <c r="AV880" s="212"/>
      <c r="AW880" s="212"/>
      <c r="AX880" s="212"/>
    </row>
    <row r="881" ht="12.75" customHeight="1">
      <c r="P881" s="24"/>
      <c r="Q881" s="24"/>
      <c r="AO881" s="425"/>
      <c r="AP881" s="425"/>
      <c r="AQ881" s="425"/>
      <c r="AR881" s="212"/>
      <c r="AS881" s="212"/>
      <c r="AT881" s="212"/>
      <c r="AU881" s="212"/>
      <c r="AV881" s="212"/>
      <c r="AW881" s="212"/>
      <c r="AX881" s="212"/>
    </row>
    <row r="882" ht="12.75" customHeight="1">
      <c r="P882" s="24"/>
      <c r="Q882" s="24"/>
      <c r="AO882" s="425"/>
      <c r="AP882" s="425"/>
      <c r="AQ882" s="425"/>
      <c r="AR882" s="212"/>
      <c r="AS882" s="212"/>
      <c r="AT882" s="212"/>
      <c r="AU882" s="212"/>
      <c r="AV882" s="212"/>
      <c r="AW882" s="212"/>
      <c r="AX882" s="212"/>
    </row>
    <row r="883" ht="12.75" customHeight="1">
      <c r="P883" s="24"/>
      <c r="Q883" s="24"/>
      <c r="AO883" s="425"/>
      <c r="AP883" s="425"/>
      <c r="AQ883" s="425"/>
      <c r="AR883" s="212"/>
      <c r="AS883" s="212"/>
      <c r="AT883" s="212"/>
      <c r="AU883" s="212"/>
      <c r="AV883" s="212"/>
      <c r="AW883" s="212"/>
      <c r="AX883" s="212"/>
    </row>
    <row r="884" ht="12.75" customHeight="1">
      <c r="P884" s="24"/>
      <c r="Q884" s="24"/>
      <c r="AO884" s="425"/>
      <c r="AP884" s="425"/>
      <c r="AQ884" s="425"/>
      <c r="AR884" s="212"/>
      <c r="AS884" s="212"/>
      <c r="AT884" s="212"/>
      <c r="AU884" s="212"/>
      <c r="AV884" s="212"/>
      <c r="AW884" s="212"/>
      <c r="AX884" s="212"/>
    </row>
    <row r="885" ht="12.75" customHeight="1">
      <c r="P885" s="24"/>
      <c r="Q885" s="24"/>
      <c r="AO885" s="425"/>
      <c r="AP885" s="425"/>
      <c r="AQ885" s="425"/>
      <c r="AR885" s="212"/>
      <c r="AS885" s="212"/>
      <c r="AT885" s="212"/>
      <c r="AU885" s="212"/>
      <c r="AV885" s="212"/>
      <c r="AW885" s="212"/>
      <c r="AX885" s="212"/>
    </row>
    <row r="886" ht="12.75" customHeight="1">
      <c r="P886" s="24"/>
      <c r="Q886" s="24"/>
      <c r="AO886" s="425"/>
      <c r="AP886" s="425"/>
      <c r="AQ886" s="425"/>
      <c r="AR886" s="212"/>
      <c r="AS886" s="212"/>
      <c r="AT886" s="212"/>
      <c r="AU886" s="212"/>
      <c r="AV886" s="212"/>
      <c r="AW886" s="212"/>
      <c r="AX886" s="212"/>
    </row>
    <row r="887" ht="12.75" customHeight="1">
      <c r="P887" s="24"/>
      <c r="Q887" s="24"/>
      <c r="AO887" s="425"/>
      <c r="AP887" s="425"/>
      <c r="AQ887" s="425"/>
      <c r="AR887" s="212"/>
      <c r="AS887" s="212"/>
      <c r="AT887" s="212"/>
      <c r="AU887" s="212"/>
      <c r="AV887" s="212"/>
      <c r="AW887" s="212"/>
      <c r="AX887" s="212"/>
    </row>
    <row r="888" ht="12.75" customHeight="1">
      <c r="P888" s="24"/>
      <c r="Q888" s="24"/>
      <c r="AO888" s="425"/>
      <c r="AP888" s="425"/>
      <c r="AQ888" s="425"/>
      <c r="AR888" s="212"/>
      <c r="AS888" s="212"/>
      <c r="AT888" s="212"/>
      <c r="AU888" s="212"/>
      <c r="AV888" s="212"/>
      <c r="AW888" s="212"/>
      <c r="AX888" s="212"/>
    </row>
    <row r="889" ht="12.75" customHeight="1">
      <c r="P889" s="24"/>
      <c r="Q889" s="24"/>
      <c r="AO889" s="425"/>
      <c r="AP889" s="425"/>
      <c r="AQ889" s="425"/>
      <c r="AR889" s="212"/>
      <c r="AS889" s="212"/>
      <c r="AT889" s="212"/>
      <c r="AU889" s="212"/>
      <c r="AV889" s="212"/>
      <c r="AW889" s="212"/>
      <c r="AX889" s="212"/>
    </row>
    <row r="890" ht="12.75" customHeight="1">
      <c r="P890" s="24"/>
      <c r="Q890" s="24"/>
      <c r="AO890" s="425"/>
      <c r="AP890" s="425"/>
      <c r="AQ890" s="425"/>
      <c r="AR890" s="212"/>
      <c r="AS890" s="212"/>
      <c r="AT890" s="212"/>
      <c r="AU890" s="212"/>
      <c r="AV890" s="212"/>
      <c r="AW890" s="212"/>
      <c r="AX890" s="212"/>
    </row>
    <row r="891" ht="12.75" customHeight="1">
      <c r="P891" s="24"/>
      <c r="Q891" s="24"/>
      <c r="AO891" s="425"/>
      <c r="AP891" s="425"/>
      <c r="AQ891" s="425"/>
      <c r="AR891" s="212"/>
      <c r="AS891" s="212"/>
      <c r="AT891" s="212"/>
      <c r="AU891" s="212"/>
      <c r="AV891" s="212"/>
      <c r="AW891" s="212"/>
      <c r="AX891" s="212"/>
    </row>
    <row r="892" ht="12.75" customHeight="1">
      <c r="P892" s="24"/>
      <c r="Q892" s="24"/>
      <c r="AO892" s="425"/>
      <c r="AP892" s="425"/>
      <c r="AQ892" s="425"/>
      <c r="AR892" s="212"/>
      <c r="AS892" s="212"/>
      <c r="AT892" s="212"/>
      <c r="AU892" s="212"/>
      <c r="AV892" s="212"/>
      <c r="AW892" s="212"/>
      <c r="AX892" s="212"/>
    </row>
    <row r="893" ht="12.75" customHeight="1">
      <c r="P893" s="24"/>
      <c r="Q893" s="24"/>
      <c r="AO893" s="425"/>
      <c r="AP893" s="425"/>
      <c r="AQ893" s="425"/>
      <c r="AR893" s="212"/>
      <c r="AS893" s="212"/>
      <c r="AT893" s="212"/>
      <c r="AU893" s="212"/>
      <c r="AV893" s="212"/>
      <c r="AW893" s="212"/>
      <c r="AX893" s="212"/>
    </row>
    <row r="894" ht="12.75" customHeight="1">
      <c r="P894" s="24"/>
      <c r="Q894" s="24"/>
      <c r="AO894" s="425"/>
      <c r="AP894" s="425"/>
      <c r="AQ894" s="425"/>
      <c r="AR894" s="212"/>
      <c r="AS894" s="212"/>
      <c r="AT894" s="212"/>
      <c r="AU894" s="212"/>
      <c r="AV894" s="212"/>
      <c r="AW894" s="212"/>
      <c r="AX894" s="212"/>
    </row>
    <row r="895" ht="12.75" customHeight="1">
      <c r="P895" s="24"/>
      <c r="Q895" s="24"/>
      <c r="AO895" s="425"/>
      <c r="AP895" s="425"/>
      <c r="AQ895" s="425"/>
      <c r="AR895" s="212"/>
      <c r="AS895" s="212"/>
      <c r="AT895" s="212"/>
      <c r="AU895" s="212"/>
      <c r="AV895" s="212"/>
      <c r="AW895" s="212"/>
      <c r="AX895" s="212"/>
    </row>
    <row r="896" ht="12.75" customHeight="1">
      <c r="P896" s="24"/>
      <c r="Q896" s="24"/>
      <c r="AO896" s="425"/>
      <c r="AP896" s="425"/>
      <c r="AQ896" s="425"/>
      <c r="AR896" s="212"/>
      <c r="AS896" s="212"/>
      <c r="AT896" s="212"/>
      <c r="AU896" s="212"/>
      <c r="AV896" s="212"/>
      <c r="AW896" s="212"/>
      <c r="AX896" s="212"/>
    </row>
    <row r="897" ht="12.75" customHeight="1">
      <c r="P897" s="24"/>
      <c r="Q897" s="24"/>
      <c r="AO897" s="425"/>
      <c r="AP897" s="425"/>
      <c r="AQ897" s="425"/>
      <c r="AR897" s="212"/>
      <c r="AS897" s="212"/>
      <c r="AT897" s="212"/>
      <c r="AU897" s="212"/>
      <c r="AV897" s="212"/>
      <c r="AW897" s="212"/>
      <c r="AX897" s="212"/>
    </row>
    <row r="898" ht="12.75" customHeight="1">
      <c r="P898" s="24"/>
      <c r="Q898" s="24"/>
      <c r="AO898" s="425"/>
      <c r="AP898" s="425"/>
      <c r="AQ898" s="425"/>
      <c r="AR898" s="212"/>
      <c r="AS898" s="212"/>
      <c r="AT898" s="212"/>
      <c r="AU898" s="212"/>
      <c r="AV898" s="212"/>
      <c r="AW898" s="212"/>
      <c r="AX898" s="212"/>
    </row>
    <row r="899" ht="12.75" customHeight="1">
      <c r="P899" s="24"/>
      <c r="Q899" s="24"/>
      <c r="AO899" s="425"/>
      <c r="AP899" s="425"/>
      <c r="AQ899" s="425"/>
      <c r="AR899" s="212"/>
      <c r="AS899" s="212"/>
      <c r="AT899" s="212"/>
      <c r="AU899" s="212"/>
      <c r="AV899" s="212"/>
      <c r="AW899" s="212"/>
      <c r="AX899" s="212"/>
    </row>
    <row r="900" ht="12.75" customHeight="1">
      <c r="P900" s="24"/>
      <c r="Q900" s="24"/>
      <c r="AO900" s="425"/>
      <c r="AP900" s="425"/>
      <c r="AQ900" s="425"/>
      <c r="AR900" s="212"/>
      <c r="AS900" s="212"/>
      <c r="AT900" s="212"/>
      <c r="AU900" s="212"/>
      <c r="AV900" s="212"/>
      <c r="AW900" s="212"/>
      <c r="AX900" s="212"/>
    </row>
    <row r="901" ht="12.75" customHeight="1">
      <c r="P901" s="24"/>
      <c r="Q901" s="24"/>
      <c r="AO901" s="425"/>
      <c r="AP901" s="425"/>
      <c r="AQ901" s="425"/>
      <c r="AR901" s="212"/>
      <c r="AS901" s="212"/>
      <c r="AT901" s="212"/>
      <c r="AU901" s="212"/>
      <c r="AV901" s="212"/>
      <c r="AW901" s="212"/>
      <c r="AX901" s="212"/>
    </row>
    <row r="902" ht="12.75" customHeight="1">
      <c r="P902" s="24"/>
      <c r="Q902" s="24"/>
      <c r="AO902" s="425"/>
      <c r="AP902" s="425"/>
      <c r="AQ902" s="425"/>
      <c r="AR902" s="212"/>
      <c r="AS902" s="212"/>
      <c r="AT902" s="212"/>
      <c r="AU902" s="212"/>
      <c r="AV902" s="212"/>
      <c r="AW902" s="212"/>
      <c r="AX902" s="212"/>
    </row>
    <row r="903" ht="12.75" customHeight="1">
      <c r="P903" s="24"/>
      <c r="Q903" s="24"/>
      <c r="AO903" s="425"/>
      <c r="AP903" s="425"/>
      <c r="AQ903" s="425"/>
      <c r="AR903" s="212"/>
      <c r="AS903" s="212"/>
      <c r="AT903" s="212"/>
      <c r="AU903" s="212"/>
      <c r="AV903" s="212"/>
      <c r="AW903" s="212"/>
      <c r="AX903" s="212"/>
    </row>
    <row r="904" ht="12.75" customHeight="1">
      <c r="P904" s="24"/>
      <c r="Q904" s="24"/>
      <c r="AO904" s="425"/>
      <c r="AP904" s="425"/>
      <c r="AQ904" s="425"/>
      <c r="AR904" s="212"/>
      <c r="AS904" s="212"/>
      <c r="AT904" s="212"/>
      <c r="AU904" s="212"/>
      <c r="AV904" s="212"/>
      <c r="AW904" s="212"/>
      <c r="AX904" s="212"/>
    </row>
    <row r="905" ht="12.75" customHeight="1">
      <c r="P905" s="24"/>
      <c r="Q905" s="24"/>
      <c r="AO905" s="425"/>
      <c r="AP905" s="425"/>
      <c r="AQ905" s="425"/>
      <c r="AR905" s="212"/>
      <c r="AS905" s="212"/>
      <c r="AT905" s="212"/>
      <c r="AU905" s="212"/>
      <c r="AV905" s="212"/>
      <c r="AW905" s="212"/>
      <c r="AX905" s="212"/>
    </row>
    <row r="906" ht="12.75" customHeight="1">
      <c r="P906" s="24"/>
      <c r="Q906" s="24"/>
      <c r="AO906" s="425"/>
      <c r="AP906" s="425"/>
      <c r="AQ906" s="425"/>
      <c r="AR906" s="212"/>
      <c r="AS906" s="212"/>
      <c r="AT906" s="212"/>
      <c r="AU906" s="212"/>
      <c r="AV906" s="212"/>
      <c r="AW906" s="212"/>
      <c r="AX906" s="212"/>
    </row>
    <row r="907" ht="12.75" customHeight="1">
      <c r="P907" s="24"/>
      <c r="Q907" s="24"/>
      <c r="AO907" s="425"/>
      <c r="AP907" s="425"/>
      <c r="AQ907" s="425"/>
      <c r="AR907" s="212"/>
      <c r="AS907" s="212"/>
      <c r="AT907" s="212"/>
      <c r="AU907" s="212"/>
      <c r="AV907" s="212"/>
      <c r="AW907" s="212"/>
      <c r="AX907" s="212"/>
    </row>
    <row r="908" ht="12.75" customHeight="1">
      <c r="P908" s="24"/>
      <c r="Q908" s="24"/>
      <c r="AO908" s="425"/>
      <c r="AP908" s="425"/>
      <c r="AQ908" s="425"/>
      <c r="AR908" s="212"/>
      <c r="AS908" s="212"/>
      <c r="AT908" s="212"/>
      <c r="AU908" s="212"/>
      <c r="AV908" s="212"/>
      <c r="AW908" s="212"/>
      <c r="AX908" s="212"/>
    </row>
    <row r="909" ht="12.75" customHeight="1">
      <c r="P909" s="24"/>
      <c r="Q909" s="24"/>
      <c r="AO909" s="425"/>
      <c r="AP909" s="425"/>
      <c r="AQ909" s="425"/>
      <c r="AR909" s="212"/>
      <c r="AS909" s="212"/>
      <c r="AT909" s="212"/>
      <c r="AU909" s="212"/>
      <c r="AV909" s="212"/>
      <c r="AW909" s="212"/>
      <c r="AX909" s="212"/>
    </row>
    <row r="910" ht="12.75" customHeight="1">
      <c r="P910" s="24"/>
      <c r="Q910" s="24"/>
      <c r="AO910" s="425"/>
      <c r="AP910" s="425"/>
      <c r="AQ910" s="425"/>
      <c r="AR910" s="212"/>
      <c r="AS910" s="212"/>
      <c r="AT910" s="212"/>
      <c r="AU910" s="212"/>
      <c r="AV910" s="212"/>
      <c r="AW910" s="212"/>
      <c r="AX910" s="212"/>
    </row>
    <row r="911" ht="12.75" customHeight="1">
      <c r="P911" s="24"/>
      <c r="Q911" s="24"/>
      <c r="AO911" s="425"/>
      <c r="AP911" s="425"/>
      <c r="AQ911" s="425"/>
      <c r="AR911" s="212"/>
      <c r="AS911" s="212"/>
      <c r="AT911" s="212"/>
      <c r="AU911" s="212"/>
      <c r="AV911" s="212"/>
      <c r="AW911" s="212"/>
      <c r="AX911" s="212"/>
    </row>
    <row r="912" ht="12.75" customHeight="1">
      <c r="P912" s="24"/>
      <c r="Q912" s="24"/>
      <c r="AO912" s="425"/>
      <c r="AP912" s="425"/>
      <c r="AQ912" s="425"/>
      <c r="AR912" s="212"/>
      <c r="AS912" s="212"/>
      <c r="AT912" s="212"/>
      <c r="AU912" s="212"/>
      <c r="AV912" s="212"/>
      <c r="AW912" s="212"/>
      <c r="AX912" s="212"/>
    </row>
    <row r="913" ht="12.75" customHeight="1">
      <c r="P913" s="24"/>
      <c r="Q913" s="24"/>
      <c r="AO913" s="425"/>
      <c r="AP913" s="425"/>
      <c r="AQ913" s="425"/>
      <c r="AR913" s="212"/>
      <c r="AS913" s="212"/>
      <c r="AT913" s="212"/>
      <c r="AU913" s="212"/>
      <c r="AV913" s="212"/>
      <c r="AW913" s="212"/>
      <c r="AX913" s="212"/>
    </row>
    <row r="914" ht="12.75" customHeight="1">
      <c r="P914" s="24"/>
      <c r="Q914" s="24"/>
      <c r="AO914" s="425"/>
      <c r="AP914" s="425"/>
      <c r="AQ914" s="425"/>
      <c r="AR914" s="212"/>
      <c r="AS914" s="212"/>
      <c r="AT914" s="212"/>
      <c r="AU914" s="212"/>
      <c r="AV914" s="212"/>
      <c r="AW914" s="212"/>
      <c r="AX914" s="212"/>
    </row>
    <row r="915" ht="12.75" customHeight="1">
      <c r="P915" s="24"/>
      <c r="Q915" s="24"/>
      <c r="AO915" s="425"/>
      <c r="AP915" s="425"/>
      <c r="AQ915" s="425"/>
      <c r="AR915" s="212"/>
      <c r="AS915" s="212"/>
      <c r="AT915" s="212"/>
      <c r="AU915" s="212"/>
      <c r="AV915" s="212"/>
      <c r="AW915" s="212"/>
      <c r="AX915" s="212"/>
    </row>
    <row r="916" ht="12.75" customHeight="1">
      <c r="P916" s="24"/>
      <c r="Q916" s="24"/>
      <c r="AO916" s="425"/>
      <c r="AP916" s="425"/>
      <c r="AQ916" s="425"/>
      <c r="AR916" s="212"/>
      <c r="AS916" s="212"/>
      <c r="AT916" s="212"/>
      <c r="AU916" s="212"/>
      <c r="AV916" s="212"/>
      <c r="AW916" s="212"/>
      <c r="AX916" s="212"/>
    </row>
    <row r="917" ht="12.75" customHeight="1">
      <c r="P917" s="24"/>
      <c r="Q917" s="24"/>
      <c r="AO917" s="425"/>
      <c r="AP917" s="425"/>
      <c r="AQ917" s="425"/>
      <c r="AR917" s="212"/>
      <c r="AS917" s="212"/>
      <c r="AT917" s="212"/>
      <c r="AU917" s="212"/>
      <c r="AV917" s="212"/>
      <c r="AW917" s="212"/>
      <c r="AX917" s="212"/>
    </row>
    <row r="918" ht="12.75" customHeight="1">
      <c r="P918" s="24"/>
      <c r="Q918" s="24"/>
      <c r="AO918" s="425"/>
      <c r="AP918" s="425"/>
      <c r="AQ918" s="425"/>
      <c r="AR918" s="212"/>
      <c r="AS918" s="212"/>
      <c r="AT918" s="212"/>
      <c r="AU918" s="212"/>
      <c r="AV918" s="212"/>
      <c r="AW918" s="212"/>
      <c r="AX918" s="212"/>
    </row>
    <row r="919" ht="12.75" customHeight="1">
      <c r="P919" s="24"/>
      <c r="Q919" s="24"/>
      <c r="AO919" s="425"/>
      <c r="AP919" s="425"/>
      <c r="AQ919" s="425"/>
      <c r="AR919" s="212"/>
      <c r="AS919" s="212"/>
      <c r="AT919" s="212"/>
      <c r="AU919" s="212"/>
      <c r="AV919" s="212"/>
      <c r="AW919" s="212"/>
      <c r="AX919" s="212"/>
    </row>
    <row r="920" ht="12.75" customHeight="1">
      <c r="P920" s="24"/>
      <c r="Q920" s="24"/>
      <c r="AO920" s="425"/>
      <c r="AP920" s="425"/>
      <c r="AQ920" s="425"/>
      <c r="AR920" s="212"/>
      <c r="AS920" s="212"/>
      <c r="AT920" s="212"/>
      <c r="AU920" s="212"/>
      <c r="AV920" s="212"/>
      <c r="AW920" s="212"/>
      <c r="AX920" s="212"/>
    </row>
    <row r="921" ht="12.75" customHeight="1">
      <c r="P921" s="24"/>
      <c r="Q921" s="24"/>
      <c r="AO921" s="425"/>
      <c r="AP921" s="425"/>
      <c r="AQ921" s="425"/>
      <c r="AR921" s="212"/>
      <c r="AS921" s="212"/>
      <c r="AT921" s="212"/>
      <c r="AU921" s="212"/>
      <c r="AV921" s="212"/>
      <c r="AW921" s="212"/>
      <c r="AX921" s="212"/>
    </row>
    <row r="922" ht="12.75" customHeight="1">
      <c r="P922" s="24"/>
      <c r="Q922" s="24"/>
      <c r="AO922" s="425"/>
      <c r="AP922" s="425"/>
      <c r="AQ922" s="425"/>
      <c r="AR922" s="212"/>
      <c r="AS922" s="212"/>
      <c r="AT922" s="212"/>
      <c r="AU922" s="212"/>
      <c r="AV922" s="212"/>
      <c r="AW922" s="212"/>
      <c r="AX922" s="212"/>
    </row>
    <row r="923" ht="12.75" customHeight="1">
      <c r="P923" s="24"/>
      <c r="Q923" s="24"/>
      <c r="AO923" s="425"/>
      <c r="AP923" s="425"/>
      <c r="AQ923" s="425"/>
      <c r="AR923" s="212"/>
      <c r="AS923" s="212"/>
      <c r="AT923" s="212"/>
      <c r="AU923" s="212"/>
      <c r="AV923" s="212"/>
      <c r="AW923" s="212"/>
      <c r="AX923" s="212"/>
    </row>
    <row r="924" ht="12.75" customHeight="1">
      <c r="P924" s="24"/>
      <c r="Q924" s="24"/>
      <c r="AO924" s="425"/>
      <c r="AP924" s="425"/>
      <c r="AQ924" s="425"/>
      <c r="AR924" s="212"/>
      <c r="AS924" s="212"/>
      <c r="AT924" s="212"/>
      <c r="AU924" s="212"/>
      <c r="AV924" s="212"/>
      <c r="AW924" s="212"/>
      <c r="AX924" s="212"/>
    </row>
    <row r="925" ht="12.75" customHeight="1">
      <c r="P925" s="24"/>
      <c r="Q925" s="24"/>
      <c r="AO925" s="425"/>
      <c r="AP925" s="425"/>
      <c r="AQ925" s="425"/>
      <c r="AR925" s="212"/>
      <c r="AS925" s="212"/>
      <c r="AT925" s="212"/>
      <c r="AU925" s="212"/>
      <c r="AV925" s="212"/>
      <c r="AW925" s="212"/>
      <c r="AX925" s="212"/>
    </row>
    <row r="926" ht="12.75" customHeight="1">
      <c r="P926" s="24"/>
      <c r="Q926" s="24"/>
      <c r="AO926" s="425"/>
      <c r="AP926" s="425"/>
      <c r="AQ926" s="425"/>
      <c r="AR926" s="212"/>
      <c r="AS926" s="212"/>
      <c r="AT926" s="212"/>
      <c r="AU926" s="212"/>
      <c r="AV926" s="212"/>
      <c r="AW926" s="212"/>
      <c r="AX926" s="212"/>
    </row>
    <row r="927" ht="12.75" customHeight="1">
      <c r="P927" s="24"/>
      <c r="Q927" s="24"/>
      <c r="AO927" s="425"/>
      <c r="AP927" s="425"/>
      <c r="AQ927" s="425"/>
      <c r="AR927" s="212"/>
      <c r="AS927" s="212"/>
      <c r="AT927" s="212"/>
      <c r="AU927" s="212"/>
      <c r="AV927" s="212"/>
      <c r="AW927" s="212"/>
      <c r="AX927" s="212"/>
    </row>
    <row r="928" ht="12.75" customHeight="1">
      <c r="P928" s="24"/>
      <c r="Q928" s="24"/>
      <c r="AO928" s="425"/>
      <c r="AP928" s="425"/>
      <c r="AQ928" s="425"/>
      <c r="AR928" s="212"/>
      <c r="AS928" s="212"/>
      <c r="AT928" s="212"/>
      <c r="AU928" s="212"/>
      <c r="AV928" s="212"/>
      <c r="AW928" s="212"/>
      <c r="AX928" s="212"/>
    </row>
    <row r="929" ht="12.75" customHeight="1">
      <c r="P929" s="24"/>
      <c r="Q929" s="24"/>
      <c r="AO929" s="425"/>
      <c r="AP929" s="425"/>
      <c r="AQ929" s="425"/>
      <c r="AR929" s="212"/>
      <c r="AS929" s="212"/>
      <c r="AT929" s="212"/>
      <c r="AU929" s="212"/>
      <c r="AV929" s="212"/>
      <c r="AW929" s="212"/>
      <c r="AX929" s="212"/>
    </row>
    <row r="930" ht="12.75" customHeight="1">
      <c r="P930" s="24"/>
      <c r="Q930" s="24"/>
      <c r="AO930" s="425"/>
      <c r="AP930" s="425"/>
      <c r="AQ930" s="425"/>
      <c r="AR930" s="212"/>
      <c r="AS930" s="212"/>
      <c r="AT930" s="212"/>
      <c r="AU930" s="212"/>
      <c r="AV930" s="212"/>
      <c r="AW930" s="212"/>
      <c r="AX930" s="212"/>
    </row>
    <row r="931" ht="12.75" customHeight="1">
      <c r="P931" s="24"/>
      <c r="Q931" s="24"/>
      <c r="AO931" s="425"/>
      <c r="AP931" s="425"/>
      <c r="AQ931" s="425"/>
      <c r="AR931" s="212"/>
      <c r="AS931" s="212"/>
      <c r="AT931" s="212"/>
      <c r="AU931" s="212"/>
      <c r="AV931" s="212"/>
      <c r="AW931" s="212"/>
      <c r="AX931" s="212"/>
    </row>
    <row r="932" ht="12.75" customHeight="1">
      <c r="P932" s="24"/>
      <c r="Q932" s="24"/>
      <c r="AO932" s="425"/>
      <c r="AP932" s="425"/>
      <c r="AQ932" s="425"/>
      <c r="AR932" s="212"/>
      <c r="AS932" s="212"/>
      <c r="AT932" s="212"/>
      <c r="AU932" s="212"/>
      <c r="AV932" s="212"/>
      <c r="AW932" s="212"/>
      <c r="AX932" s="212"/>
    </row>
    <row r="933" ht="12.75" customHeight="1">
      <c r="P933" s="24"/>
      <c r="Q933" s="24"/>
      <c r="AO933" s="425"/>
      <c r="AP933" s="425"/>
      <c r="AQ933" s="425"/>
      <c r="AR933" s="212"/>
      <c r="AS933" s="212"/>
      <c r="AT933" s="212"/>
      <c r="AU933" s="212"/>
      <c r="AV933" s="212"/>
      <c r="AW933" s="212"/>
      <c r="AX933" s="212"/>
    </row>
    <row r="934" ht="12.75" customHeight="1">
      <c r="P934" s="24"/>
      <c r="Q934" s="24"/>
      <c r="AO934" s="425"/>
      <c r="AP934" s="425"/>
      <c r="AQ934" s="425"/>
      <c r="AR934" s="212"/>
      <c r="AS934" s="212"/>
      <c r="AT934" s="212"/>
      <c r="AU934" s="212"/>
      <c r="AV934" s="212"/>
      <c r="AW934" s="212"/>
      <c r="AX934" s="212"/>
    </row>
    <row r="935" ht="12.75" customHeight="1">
      <c r="P935" s="24"/>
      <c r="Q935" s="24"/>
      <c r="AO935" s="425"/>
      <c r="AP935" s="425"/>
      <c r="AQ935" s="425"/>
      <c r="AR935" s="212"/>
      <c r="AS935" s="212"/>
      <c r="AT935" s="212"/>
      <c r="AU935" s="212"/>
      <c r="AV935" s="212"/>
      <c r="AW935" s="212"/>
      <c r="AX935" s="212"/>
    </row>
    <row r="936" ht="12.75" customHeight="1">
      <c r="P936" s="24"/>
      <c r="Q936" s="24"/>
      <c r="AO936" s="425"/>
      <c r="AP936" s="425"/>
      <c r="AQ936" s="425"/>
      <c r="AR936" s="212"/>
      <c r="AS936" s="212"/>
      <c r="AT936" s="212"/>
      <c r="AU936" s="212"/>
      <c r="AV936" s="212"/>
      <c r="AW936" s="212"/>
      <c r="AX936" s="212"/>
    </row>
    <row r="937" ht="12.75" customHeight="1">
      <c r="P937" s="24"/>
      <c r="Q937" s="24"/>
      <c r="AO937" s="425"/>
      <c r="AP937" s="425"/>
      <c r="AQ937" s="425"/>
      <c r="AR937" s="212"/>
      <c r="AS937" s="212"/>
      <c r="AT937" s="212"/>
      <c r="AU937" s="212"/>
      <c r="AV937" s="212"/>
      <c r="AW937" s="212"/>
      <c r="AX937" s="212"/>
    </row>
    <row r="938" ht="12.75" customHeight="1">
      <c r="P938" s="24"/>
      <c r="Q938" s="24"/>
      <c r="AO938" s="425"/>
      <c r="AP938" s="425"/>
      <c r="AQ938" s="425"/>
      <c r="AR938" s="212"/>
      <c r="AS938" s="212"/>
      <c r="AT938" s="212"/>
      <c r="AU938" s="212"/>
      <c r="AV938" s="212"/>
      <c r="AW938" s="212"/>
      <c r="AX938" s="212"/>
    </row>
    <row r="939" ht="12.75" customHeight="1">
      <c r="P939" s="24"/>
      <c r="Q939" s="24"/>
      <c r="AO939" s="425"/>
      <c r="AP939" s="425"/>
      <c r="AQ939" s="425"/>
      <c r="AR939" s="212"/>
      <c r="AS939" s="212"/>
      <c r="AT939" s="212"/>
      <c r="AU939" s="212"/>
      <c r="AV939" s="212"/>
      <c r="AW939" s="212"/>
      <c r="AX939" s="212"/>
    </row>
    <row r="940" ht="12.75" customHeight="1">
      <c r="P940" s="24"/>
      <c r="Q940" s="24"/>
      <c r="AO940" s="425"/>
      <c r="AP940" s="425"/>
      <c r="AQ940" s="425"/>
      <c r="AR940" s="212"/>
      <c r="AS940" s="212"/>
      <c r="AT940" s="212"/>
      <c r="AU940" s="212"/>
      <c r="AV940" s="212"/>
      <c r="AW940" s="212"/>
      <c r="AX940" s="212"/>
    </row>
    <row r="941" ht="12.75" customHeight="1">
      <c r="P941" s="24"/>
      <c r="Q941" s="24"/>
      <c r="AO941" s="425"/>
      <c r="AP941" s="425"/>
      <c r="AQ941" s="425"/>
      <c r="AR941" s="212"/>
      <c r="AS941" s="212"/>
      <c r="AT941" s="212"/>
      <c r="AU941" s="212"/>
      <c r="AV941" s="212"/>
      <c r="AW941" s="212"/>
      <c r="AX941" s="212"/>
    </row>
    <row r="942" ht="12.75" customHeight="1">
      <c r="P942" s="24"/>
      <c r="Q942" s="24"/>
      <c r="AO942" s="425"/>
      <c r="AP942" s="425"/>
      <c r="AQ942" s="425"/>
      <c r="AR942" s="212"/>
      <c r="AS942" s="212"/>
      <c r="AT942" s="212"/>
      <c r="AU942" s="212"/>
      <c r="AV942" s="212"/>
      <c r="AW942" s="212"/>
      <c r="AX942" s="212"/>
    </row>
    <row r="943" ht="12.75" customHeight="1">
      <c r="P943" s="24"/>
      <c r="Q943" s="24"/>
      <c r="AO943" s="425"/>
      <c r="AP943" s="425"/>
      <c r="AQ943" s="425"/>
      <c r="AR943" s="212"/>
      <c r="AS943" s="212"/>
      <c r="AT943" s="212"/>
      <c r="AU943" s="212"/>
      <c r="AV943" s="212"/>
      <c r="AW943" s="212"/>
      <c r="AX943" s="212"/>
    </row>
    <row r="944" ht="12.75" customHeight="1">
      <c r="P944" s="24"/>
      <c r="Q944" s="24"/>
      <c r="AO944" s="425"/>
      <c r="AP944" s="425"/>
      <c r="AQ944" s="425"/>
      <c r="AR944" s="212"/>
      <c r="AS944" s="212"/>
      <c r="AT944" s="212"/>
      <c r="AU944" s="212"/>
      <c r="AV944" s="212"/>
      <c r="AW944" s="212"/>
      <c r="AX944" s="212"/>
    </row>
    <row r="945" ht="12.75" customHeight="1">
      <c r="P945" s="24"/>
      <c r="Q945" s="24"/>
      <c r="AO945" s="425"/>
      <c r="AP945" s="425"/>
      <c r="AQ945" s="425"/>
      <c r="AR945" s="212"/>
      <c r="AS945" s="212"/>
      <c r="AT945" s="212"/>
      <c r="AU945" s="212"/>
      <c r="AV945" s="212"/>
      <c r="AW945" s="212"/>
      <c r="AX945" s="212"/>
    </row>
    <row r="946" ht="12.75" customHeight="1">
      <c r="P946" s="24"/>
      <c r="Q946" s="24"/>
      <c r="AO946" s="425"/>
      <c r="AP946" s="425"/>
      <c r="AQ946" s="425"/>
      <c r="AR946" s="212"/>
      <c r="AS946" s="212"/>
      <c r="AT946" s="212"/>
      <c r="AU946" s="212"/>
      <c r="AV946" s="212"/>
      <c r="AW946" s="212"/>
      <c r="AX946" s="212"/>
    </row>
    <row r="947" ht="12.75" customHeight="1">
      <c r="P947" s="24"/>
      <c r="Q947" s="24"/>
      <c r="AO947" s="425"/>
      <c r="AP947" s="425"/>
      <c r="AQ947" s="425"/>
      <c r="AR947" s="212"/>
      <c r="AS947" s="212"/>
      <c r="AT947" s="212"/>
      <c r="AU947" s="212"/>
      <c r="AV947" s="212"/>
      <c r="AW947" s="212"/>
      <c r="AX947" s="212"/>
    </row>
    <row r="948" ht="12.75" customHeight="1">
      <c r="P948" s="24"/>
      <c r="Q948" s="24"/>
      <c r="AO948" s="425"/>
      <c r="AP948" s="425"/>
      <c r="AQ948" s="425"/>
      <c r="AR948" s="212"/>
      <c r="AS948" s="212"/>
      <c r="AT948" s="212"/>
      <c r="AU948" s="212"/>
      <c r="AV948" s="212"/>
      <c r="AW948" s="212"/>
      <c r="AX948" s="212"/>
    </row>
    <row r="949" ht="12.75" customHeight="1">
      <c r="P949" s="24"/>
      <c r="Q949" s="24"/>
      <c r="AO949" s="425"/>
      <c r="AP949" s="425"/>
      <c r="AQ949" s="425"/>
      <c r="AR949" s="212"/>
      <c r="AS949" s="212"/>
      <c r="AT949" s="212"/>
      <c r="AU949" s="212"/>
      <c r="AV949" s="212"/>
      <c r="AW949" s="212"/>
      <c r="AX949" s="212"/>
    </row>
    <row r="950" ht="12.75" customHeight="1">
      <c r="P950" s="24"/>
      <c r="Q950" s="24"/>
      <c r="AO950" s="425"/>
      <c r="AP950" s="425"/>
      <c r="AQ950" s="425"/>
      <c r="AR950" s="212"/>
      <c r="AS950" s="212"/>
      <c r="AT950" s="212"/>
      <c r="AU950" s="212"/>
      <c r="AV950" s="212"/>
      <c r="AW950" s="212"/>
      <c r="AX950" s="212"/>
    </row>
    <row r="951" ht="12.75" customHeight="1">
      <c r="P951" s="24"/>
      <c r="Q951" s="24"/>
      <c r="AO951" s="425"/>
      <c r="AP951" s="425"/>
      <c r="AQ951" s="425"/>
      <c r="AR951" s="212"/>
      <c r="AS951" s="212"/>
      <c r="AT951" s="212"/>
      <c r="AU951" s="212"/>
      <c r="AV951" s="212"/>
      <c r="AW951" s="212"/>
      <c r="AX951" s="212"/>
    </row>
    <row r="952" ht="12.75" customHeight="1">
      <c r="P952" s="24"/>
      <c r="Q952" s="24"/>
      <c r="AO952" s="425"/>
      <c r="AP952" s="425"/>
      <c r="AQ952" s="425"/>
      <c r="AR952" s="212"/>
      <c r="AS952" s="212"/>
      <c r="AT952" s="212"/>
      <c r="AU952" s="212"/>
      <c r="AV952" s="212"/>
      <c r="AW952" s="212"/>
      <c r="AX952" s="212"/>
    </row>
    <row r="953" ht="12.75" customHeight="1">
      <c r="P953" s="24"/>
      <c r="Q953" s="24"/>
      <c r="AO953" s="425"/>
      <c r="AP953" s="425"/>
      <c r="AQ953" s="425"/>
      <c r="AR953" s="212"/>
      <c r="AS953" s="212"/>
      <c r="AT953" s="212"/>
      <c r="AU953" s="212"/>
      <c r="AV953" s="212"/>
      <c r="AW953" s="212"/>
      <c r="AX953" s="212"/>
    </row>
    <row r="954" ht="12.75" customHeight="1">
      <c r="P954" s="24"/>
      <c r="Q954" s="24"/>
      <c r="AO954" s="425"/>
      <c r="AP954" s="425"/>
      <c r="AQ954" s="425"/>
      <c r="AR954" s="212"/>
      <c r="AS954" s="212"/>
      <c r="AT954" s="212"/>
      <c r="AU954" s="212"/>
      <c r="AV954" s="212"/>
      <c r="AW954" s="212"/>
      <c r="AX954" s="212"/>
    </row>
    <row r="955" ht="12.75" customHeight="1">
      <c r="P955" s="24"/>
      <c r="Q955" s="24"/>
      <c r="AO955" s="425"/>
      <c r="AP955" s="425"/>
      <c r="AQ955" s="425"/>
      <c r="AR955" s="212"/>
      <c r="AS955" s="212"/>
      <c r="AT955" s="212"/>
      <c r="AU955" s="212"/>
      <c r="AV955" s="212"/>
      <c r="AW955" s="212"/>
      <c r="AX955" s="212"/>
    </row>
    <row r="956" ht="12.75" customHeight="1">
      <c r="P956" s="24"/>
      <c r="Q956" s="24"/>
      <c r="AO956" s="425"/>
      <c r="AP956" s="425"/>
      <c r="AQ956" s="425"/>
      <c r="AR956" s="212"/>
      <c r="AS956" s="212"/>
      <c r="AT956" s="212"/>
      <c r="AU956" s="212"/>
      <c r="AV956" s="212"/>
      <c r="AW956" s="212"/>
      <c r="AX956" s="212"/>
    </row>
    <row r="957" ht="12.75" customHeight="1">
      <c r="P957" s="24"/>
      <c r="Q957" s="24"/>
      <c r="AO957" s="425"/>
      <c r="AP957" s="425"/>
      <c r="AQ957" s="425"/>
      <c r="AR957" s="212"/>
      <c r="AS957" s="212"/>
      <c r="AT957" s="212"/>
      <c r="AU957" s="212"/>
      <c r="AV957" s="212"/>
      <c r="AW957" s="212"/>
      <c r="AX957" s="212"/>
    </row>
    <row r="958" ht="12.75" customHeight="1">
      <c r="P958" s="24"/>
      <c r="Q958" s="24"/>
      <c r="AO958" s="425"/>
      <c r="AP958" s="425"/>
      <c r="AQ958" s="425"/>
      <c r="AR958" s="212"/>
      <c r="AS958" s="212"/>
      <c r="AT958" s="212"/>
      <c r="AU958" s="212"/>
      <c r="AV958" s="212"/>
      <c r="AW958" s="212"/>
      <c r="AX958" s="212"/>
    </row>
    <row r="959" ht="12.75" customHeight="1">
      <c r="P959" s="24"/>
      <c r="Q959" s="24"/>
      <c r="AO959" s="425"/>
      <c r="AP959" s="425"/>
      <c r="AQ959" s="425"/>
      <c r="AR959" s="212"/>
      <c r="AS959" s="212"/>
      <c r="AT959" s="212"/>
      <c r="AU959" s="212"/>
      <c r="AV959" s="212"/>
      <c r="AW959" s="212"/>
      <c r="AX959" s="212"/>
    </row>
    <row r="960" ht="12.75" customHeight="1">
      <c r="P960" s="24"/>
      <c r="Q960" s="24"/>
      <c r="AO960" s="425"/>
      <c r="AP960" s="425"/>
      <c r="AQ960" s="425"/>
      <c r="AR960" s="212"/>
      <c r="AS960" s="212"/>
      <c r="AT960" s="212"/>
      <c r="AU960" s="212"/>
      <c r="AV960" s="212"/>
      <c r="AW960" s="212"/>
      <c r="AX960" s="212"/>
    </row>
    <row r="961" ht="12.75" customHeight="1">
      <c r="P961" s="24"/>
      <c r="Q961" s="24"/>
      <c r="AO961" s="425"/>
      <c r="AP961" s="425"/>
      <c r="AQ961" s="425"/>
      <c r="AR961" s="212"/>
      <c r="AS961" s="212"/>
      <c r="AT961" s="212"/>
      <c r="AU961" s="212"/>
      <c r="AV961" s="212"/>
      <c r="AW961" s="212"/>
      <c r="AX961" s="212"/>
    </row>
    <row r="962" ht="12.75" customHeight="1">
      <c r="P962" s="24"/>
      <c r="Q962" s="24"/>
      <c r="AO962" s="425"/>
      <c r="AP962" s="425"/>
      <c r="AQ962" s="425"/>
      <c r="AR962" s="212"/>
      <c r="AS962" s="212"/>
      <c r="AT962" s="212"/>
      <c r="AU962" s="212"/>
      <c r="AV962" s="212"/>
      <c r="AW962" s="212"/>
      <c r="AX962" s="212"/>
    </row>
    <row r="963" ht="12.75" customHeight="1">
      <c r="P963" s="24"/>
      <c r="Q963" s="24"/>
      <c r="AO963" s="425"/>
      <c r="AP963" s="425"/>
      <c r="AQ963" s="425"/>
      <c r="AR963" s="212"/>
      <c r="AS963" s="212"/>
      <c r="AT963" s="212"/>
      <c r="AU963" s="212"/>
      <c r="AV963" s="212"/>
      <c r="AW963" s="212"/>
      <c r="AX963" s="212"/>
    </row>
    <row r="964" ht="12.75" customHeight="1">
      <c r="P964" s="24"/>
      <c r="Q964" s="24"/>
      <c r="AO964" s="425"/>
      <c r="AP964" s="425"/>
      <c r="AQ964" s="425"/>
      <c r="AR964" s="212"/>
      <c r="AS964" s="212"/>
      <c r="AT964" s="212"/>
      <c r="AU964" s="212"/>
      <c r="AV964" s="212"/>
      <c r="AW964" s="212"/>
      <c r="AX964" s="212"/>
    </row>
    <row r="965" ht="12.75" customHeight="1">
      <c r="P965" s="24"/>
      <c r="Q965" s="24"/>
      <c r="AO965" s="425"/>
      <c r="AP965" s="425"/>
      <c r="AQ965" s="425"/>
      <c r="AR965" s="212"/>
      <c r="AS965" s="212"/>
      <c r="AT965" s="212"/>
      <c r="AU965" s="212"/>
      <c r="AV965" s="212"/>
      <c r="AW965" s="212"/>
      <c r="AX965" s="212"/>
    </row>
    <row r="966" ht="12.75" customHeight="1">
      <c r="P966" s="24"/>
      <c r="Q966" s="24"/>
      <c r="AO966" s="425"/>
      <c r="AP966" s="425"/>
      <c r="AQ966" s="425"/>
      <c r="AR966" s="212"/>
      <c r="AS966" s="212"/>
      <c r="AT966" s="212"/>
      <c r="AU966" s="212"/>
      <c r="AV966" s="212"/>
      <c r="AW966" s="212"/>
      <c r="AX966" s="212"/>
    </row>
    <row r="967" ht="12.75" customHeight="1">
      <c r="P967" s="24"/>
      <c r="Q967" s="24"/>
      <c r="AO967" s="425"/>
      <c r="AP967" s="425"/>
      <c r="AQ967" s="425"/>
      <c r="AR967" s="212"/>
      <c r="AS967" s="212"/>
      <c r="AT967" s="212"/>
      <c r="AU967" s="212"/>
      <c r="AV967" s="212"/>
      <c r="AW967" s="212"/>
      <c r="AX967" s="212"/>
    </row>
    <row r="968" ht="12.75" customHeight="1">
      <c r="P968" s="24"/>
      <c r="Q968" s="24"/>
      <c r="AO968" s="425"/>
      <c r="AP968" s="425"/>
      <c r="AQ968" s="425"/>
      <c r="AR968" s="212"/>
      <c r="AS968" s="212"/>
      <c r="AT968" s="212"/>
      <c r="AU968" s="212"/>
      <c r="AV968" s="212"/>
      <c r="AW968" s="212"/>
      <c r="AX968" s="212"/>
    </row>
    <row r="969" ht="12.75" customHeight="1">
      <c r="P969" s="24"/>
      <c r="Q969" s="24"/>
      <c r="AO969" s="425"/>
      <c r="AP969" s="425"/>
      <c r="AQ969" s="425"/>
      <c r="AR969" s="212"/>
      <c r="AS969" s="212"/>
      <c r="AT969" s="212"/>
      <c r="AU969" s="212"/>
      <c r="AV969" s="212"/>
      <c r="AW969" s="212"/>
      <c r="AX969" s="212"/>
    </row>
    <row r="970" ht="12.75" customHeight="1">
      <c r="P970" s="24"/>
      <c r="Q970" s="24"/>
      <c r="AO970" s="425"/>
      <c r="AP970" s="425"/>
      <c r="AQ970" s="425"/>
      <c r="AR970" s="212"/>
      <c r="AS970" s="212"/>
      <c r="AT970" s="212"/>
      <c r="AU970" s="212"/>
      <c r="AV970" s="212"/>
      <c r="AW970" s="212"/>
      <c r="AX970" s="212"/>
    </row>
    <row r="971" ht="12.75" customHeight="1">
      <c r="P971" s="24"/>
      <c r="Q971" s="24"/>
      <c r="AO971" s="425"/>
      <c r="AP971" s="425"/>
      <c r="AQ971" s="425"/>
      <c r="AR971" s="212"/>
      <c r="AS971" s="212"/>
      <c r="AT971" s="212"/>
      <c r="AU971" s="212"/>
      <c r="AV971" s="212"/>
      <c r="AW971" s="212"/>
      <c r="AX971" s="212"/>
    </row>
    <row r="972" ht="12.75" customHeight="1">
      <c r="P972" s="24"/>
      <c r="Q972" s="24"/>
      <c r="AO972" s="425"/>
      <c r="AP972" s="425"/>
      <c r="AQ972" s="425"/>
      <c r="AR972" s="212"/>
      <c r="AS972" s="212"/>
      <c r="AT972" s="212"/>
      <c r="AU972" s="212"/>
      <c r="AV972" s="212"/>
      <c r="AW972" s="212"/>
      <c r="AX972" s="212"/>
    </row>
    <row r="973" ht="12.75" customHeight="1">
      <c r="P973" s="24"/>
      <c r="Q973" s="24"/>
      <c r="AO973" s="425"/>
      <c r="AP973" s="425"/>
      <c r="AQ973" s="425"/>
      <c r="AR973" s="212"/>
      <c r="AS973" s="212"/>
      <c r="AT973" s="212"/>
      <c r="AU973" s="212"/>
      <c r="AV973" s="212"/>
      <c r="AW973" s="212"/>
      <c r="AX973" s="212"/>
    </row>
    <row r="974" ht="12.75" customHeight="1">
      <c r="P974" s="24"/>
      <c r="Q974" s="24"/>
      <c r="AO974" s="425"/>
      <c r="AP974" s="425"/>
      <c r="AQ974" s="425"/>
      <c r="AR974" s="212"/>
      <c r="AS974" s="212"/>
      <c r="AT974" s="212"/>
      <c r="AU974" s="212"/>
      <c r="AV974" s="212"/>
      <c r="AW974" s="212"/>
      <c r="AX974" s="212"/>
    </row>
    <row r="975" ht="12.75" customHeight="1">
      <c r="P975" s="24"/>
      <c r="Q975" s="24"/>
      <c r="AO975" s="425"/>
      <c r="AP975" s="425"/>
      <c r="AQ975" s="425"/>
      <c r="AR975" s="212"/>
      <c r="AS975" s="212"/>
      <c r="AT975" s="212"/>
      <c r="AU975" s="212"/>
      <c r="AV975" s="212"/>
      <c r="AW975" s="212"/>
      <c r="AX975" s="212"/>
    </row>
    <row r="976" ht="12.75" customHeight="1">
      <c r="P976" s="24"/>
      <c r="Q976" s="24"/>
      <c r="AO976" s="425"/>
      <c r="AP976" s="425"/>
      <c r="AQ976" s="425"/>
      <c r="AR976" s="212"/>
      <c r="AS976" s="212"/>
      <c r="AT976" s="212"/>
      <c r="AU976" s="212"/>
      <c r="AV976" s="212"/>
      <c r="AW976" s="212"/>
      <c r="AX976" s="212"/>
    </row>
    <row r="977" ht="12.75" customHeight="1">
      <c r="P977" s="24"/>
      <c r="Q977" s="24"/>
      <c r="AO977" s="425"/>
      <c r="AP977" s="425"/>
      <c r="AQ977" s="425"/>
      <c r="AR977" s="212"/>
      <c r="AS977" s="212"/>
      <c r="AT977" s="212"/>
      <c r="AU977" s="212"/>
      <c r="AV977" s="212"/>
      <c r="AW977" s="212"/>
      <c r="AX977" s="212"/>
    </row>
    <row r="978" ht="12.75" customHeight="1">
      <c r="P978" s="24"/>
      <c r="Q978" s="24"/>
      <c r="AO978" s="425"/>
      <c r="AP978" s="425"/>
      <c r="AQ978" s="425"/>
      <c r="AR978" s="212"/>
      <c r="AS978" s="212"/>
      <c r="AT978" s="212"/>
      <c r="AU978" s="212"/>
      <c r="AV978" s="212"/>
      <c r="AW978" s="212"/>
      <c r="AX978" s="212"/>
    </row>
    <row r="979" ht="12.75" customHeight="1">
      <c r="P979" s="24"/>
      <c r="Q979" s="24"/>
      <c r="AO979" s="425"/>
      <c r="AP979" s="425"/>
      <c r="AQ979" s="425"/>
      <c r="AR979" s="212"/>
      <c r="AS979" s="212"/>
      <c r="AT979" s="212"/>
      <c r="AU979" s="212"/>
      <c r="AV979" s="212"/>
      <c r="AW979" s="212"/>
      <c r="AX979" s="212"/>
    </row>
    <row r="980" ht="12.75" customHeight="1">
      <c r="P980" s="24"/>
      <c r="Q980" s="24"/>
      <c r="AO980" s="425"/>
      <c r="AP980" s="425"/>
      <c r="AQ980" s="425"/>
      <c r="AR980" s="212"/>
      <c r="AS980" s="212"/>
      <c r="AT980" s="212"/>
      <c r="AU980" s="212"/>
      <c r="AV980" s="212"/>
      <c r="AW980" s="212"/>
      <c r="AX980" s="212"/>
    </row>
    <row r="981" ht="12.75" customHeight="1">
      <c r="P981" s="24"/>
      <c r="Q981" s="24"/>
      <c r="AO981" s="425"/>
      <c r="AP981" s="425"/>
      <c r="AQ981" s="425"/>
      <c r="AR981" s="212"/>
      <c r="AS981" s="212"/>
      <c r="AT981" s="212"/>
      <c r="AU981" s="212"/>
      <c r="AV981" s="212"/>
      <c r="AW981" s="212"/>
      <c r="AX981" s="212"/>
    </row>
    <row r="982" ht="12.75" customHeight="1">
      <c r="P982" s="24"/>
      <c r="Q982" s="24"/>
      <c r="AO982" s="425"/>
      <c r="AP982" s="425"/>
      <c r="AQ982" s="425"/>
      <c r="AR982" s="212"/>
      <c r="AS982" s="212"/>
      <c r="AT982" s="212"/>
      <c r="AU982" s="212"/>
      <c r="AV982" s="212"/>
      <c r="AW982" s="212"/>
      <c r="AX982" s="212"/>
    </row>
    <row r="983" ht="12.75" customHeight="1">
      <c r="P983" s="24"/>
      <c r="Q983" s="24"/>
      <c r="AO983" s="425"/>
      <c r="AP983" s="425"/>
      <c r="AQ983" s="425"/>
      <c r="AR983" s="212"/>
      <c r="AS983" s="212"/>
      <c r="AT983" s="212"/>
      <c r="AU983" s="212"/>
      <c r="AV983" s="212"/>
      <c r="AW983" s="212"/>
      <c r="AX983" s="212"/>
    </row>
    <row r="984" ht="12.75" customHeight="1">
      <c r="P984" s="24"/>
      <c r="Q984" s="24"/>
      <c r="AO984" s="425"/>
      <c r="AP984" s="425"/>
      <c r="AQ984" s="425"/>
      <c r="AR984" s="212"/>
      <c r="AS984" s="212"/>
      <c r="AT984" s="212"/>
      <c r="AU984" s="212"/>
      <c r="AV984" s="212"/>
      <c r="AW984" s="212"/>
      <c r="AX984" s="212"/>
    </row>
    <row r="985" ht="12.75" customHeight="1">
      <c r="P985" s="24"/>
      <c r="Q985" s="24"/>
      <c r="AO985" s="425"/>
      <c r="AP985" s="425"/>
      <c r="AQ985" s="425"/>
      <c r="AR985" s="212"/>
      <c r="AS985" s="212"/>
      <c r="AT985" s="212"/>
      <c r="AU985" s="212"/>
      <c r="AV985" s="212"/>
      <c r="AW985" s="212"/>
      <c r="AX985" s="212"/>
    </row>
    <row r="986" ht="12.75" customHeight="1">
      <c r="P986" s="24"/>
      <c r="Q986" s="24"/>
      <c r="AO986" s="425"/>
      <c r="AP986" s="425"/>
      <c r="AQ986" s="425"/>
      <c r="AR986" s="212"/>
      <c r="AS986" s="212"/>
      <c r="AT986" s="212"/>
      <c r="AU986" s="212"/>
      <c r="AV986" s="212"/>
      <c r="AW986" s="212"/>
      <c r="AX986" s="212"/>
    </row>
    <row r="987" ht="12.75" customHeight="1">
      <c r="P987" s="24"/>
      <c r="Q987" s="24"/>
      <c r="AO987" s="425"/>
      <c r="AP987" s="425"/>
      <c r="AQ987" s="425"/>
      <c r="AR987" s="212"/>
      <c r="AS987" s="212"/>
      <c r="AT987" s="212"/>
      <c r="AU987" s="212"/>
      <c r="AV987" s="212"/>
      <c r="AW987" s="212"/>
      <c r="AX987" s="212"/>
    </row>
    <row r="988" ht="12.75" customHeight="1">
      <c r="P988" s="24"/>
      <c r="Q988" s="24"/>
      <c r="AO988" s="425"/>
      <c r="AP988" s="425"/>
      <c r="AQ988" s="425"/>
      <c r="AR988" s="212"/>
      <c r="AS988" s="212"/>
      <c r="AT988" s="212"/>
      <c r="AU988" s="212"/>
      <c r="AV988" s="212"/>
      <c r="AW988" s="212"/>
      <c r="AX988" s="212"/>
    </row>
    <row r="989" ht="12.75" customHeight="1">
      <c r="P989" s="24"/>
      <c r="Q989" s="24"/>
      <c r="AO989" s="425"/>
      <c r="AP989" s="425"/>
      <c r="AQ989" s="425"/>
      <c r="AR989" s="212"/>
      <c r="AS989" s="212"/>
      <c r="AT989" s="212"/>
      <c r="AU989" s="212"/>
      <c r="AV989" s="212"/>
      <c r="AW989" s="212"/>
      <c r="AX989" s="212"/>
    </row>
    <row r="990" ht="12.75" customHeight="1">
      <c r="P990" s="24"/>
      <c r="Q990" s="24"/>
      <c r="AO990" s="425"/>
      <c r="AP990" s="425"/>
      <c r="AQ990" s="425"/>
      <c r="AR990" s="212"/>
      <c r="AS990" s="212"/>
      <c r="AT990" s="212"/>
      <c r="AU990" s="212"/>
      <c r="AV990" s="212"/>
      <c r="AW990" s="212"/>
      <c r="AX990" s="212"/>
    </row>
    <row r="991" ht="12.75" customHeight="1">
      <c r="P991" s="24"/>
      <c r="Q991" s="24"/>
      <c r="AO991" s="425"/>
      <c r="AP991" s="425"/>
      <c r="AQ991" s="425"/>
      <c r="AR991" s="212"/>
      <c r="AS991" s="212"/>
      <c r="AT991" s="212"/>
      <c r="AU991" s="212"/>
      <c r="AV991" s="212"/>
      <c r="AW991" s="212"/>
      <c r="AX991" s="212"/>
    </row>
    <row r="992" ht="12.75" customHeight="1">
      <c r="P992" s="24"/>
      <c r="Q992" s="24"/>
      <c r="AO992" s="425"/>
      <c r="AP992" s="425"/>
      <c r="AQ992" s="425"/>
      <c r="AR992" s="212"/>
      <c r="AS992" s="212"/>
      <c r="AT992" s="212"/>
      <c r="AU992" s="212"/>
      <c r="AV992" s="212"/>
      <c r="AW992" s="212"/>
      <c r="AX992" s="212"/>
    </row>
    <row r="993" ht="12.75" customHeight="1">
      <c r="P993" s="24"/>
      <c r="Q993" s="24"/>
      <c r="AO993" s="425"/>
      <c r="AP993" s="425"/>
      <c r="AQ993" s="425"/>
      <c r="AR993" s="212"/>
      <c r="AS993" s="212"/>
      <c r="AT993" s="212"/>
      <c r="AU993" s="212"/>
      <c r="AV993" s="212"/>
      <c r="AW993" s="212"/>
      <c r="AX993" s="212"/>
    </row>
    <row r="994" ht="12.75" customHeight="1">
      <c r="P994" s="24"/>
      <c r="Q994" s="24"/>
      <c r="AO994" s="425"/>
      <c r="AP994" s="425"/>
      <c r="AQ994" s="425"/>
      <c r="AR994" s="212"/>
      <c r="AS994" s="212"/>
      <c r="AT994" s="212"/>
      <c r="AU994" s="212"/>
      <c r="AV994" s="212"/>
      <c r="AW994" s="212"/>
      <c r="AX994" s="212"/>
    </row>
    <row r="995" ht="12.75" customHeight="1">
      <c r="P995" s="24"/>
      <c r="Q995" s="24"/>
      <c r="AO995" s="425"/>
      <c r="AP995" s="425"/>
      <c r="AQ995" s="425"/>
      <c r="AR995" s="212"/>
      <c r="AS995" s="212"/>
      <c r="AT995" s="212"/>
      <c r="AU995" s="212"/>
      <c r="AV995" s="212"/>
      <c r="AW995" s="212"/>
      <c r="AX995" s="212"/>
    </row>
    <row r="996" ht="12.75" customHeight="1">
      <c r="P996" s="24"/>
      <c r="Q996" s="24"/>
      <c r="AO996" s="425"/>
      <c r="AP996" s="425"/>
      <c r="AQ996" s="425"/>
      <c r="AR996" s="212"/>
      <c r="AS996" s="212"/>
      <c r="AT996" s="212"/>
      <c r="AU996" s="212"/>
      <c r="AV996" s="212"/>
      <c r="AW996" s="212"/>
      <c r="AX996" s="212"/>
    </row>
    <row r="997" ht="12.75" customHeight="1">
      <c r="P997" s="24"/>
      <c r="Q997" s="24"/>
      <c r="AO997" s="425"/>
      <c r="AP997" s="425"/>
      <c r="AQ997" s="425"/>
      <c r="AR997" s="212"/>
      <c r="AS997" s="212"/>
      <c r="AT997" s="212"/>
      <c r="AU997" s="212"/>
      <c r="AV997" s="212"/>
      <c r="AW997" s="212"/>
      <c r="AX997" s="212"/>
    </row>
    <row r="998" ht="12.75" customHeight="1">
      <c r="P998" s="24"/>
      <c r="Q998" s="24"/>
      <c r="AO998" s="425"/>
      <c r="AP998" s="425"/>
      <c r="AQ998" s="425"/>
      <c r="AR998" s="212"/>
      <c r="AS998" s="212"/>
      <c r="AT998" s="212"/>
      <c r="AU998" s="212"/>
      <c r="AV998" s="212"/>
      <c r="AW998" s="212"/>
      <c r="AX998" s="212"/>
    </row>
    <row r="999" ht="12.75" customHeight="1">
      <c r="P999" s="24"/>
      <c r="Q999" s="24"/>
      <c r="AO999" s="425"/>
      <c r="AP999" s="425"/>
      <c r="AQ999" s="425"/>
      <c r="AR999" s="212"/>
      <c r="AS999" s="212"/>
      <c r="AT999" s="212"/>
      <c r="AU999" s="212"/>
      <c r="AV999" s="212"/>
      <c r="AW999" s="212"/>
      <c r="AX999" s="212"/>
    </row>
    <row r="1000" ht="12.75" customHeight="1">
      <c r="P1000" s="24"/>
      <c r="Q1000" s="24"/>
      <c r="AO1000" s="425"/>
      <c r="AP1000" s="425"/>
      <c r="AQ1000" s="425"/>
      <c r="AR1000" s="212"/>
      <c r="AS1000" s="212"/>
      <c r="AT1000" s="212"/>
      <c r="AU1000" s="212"/>
      <c r="AV1000" s="212"/>
      <c r="AW1000" s="212"/>
      <c r="AX1000" s="212"/>
    </row>
  </sheetData>
  <mergeCells count="4">
    <mergeCell ref="AW3:AX3"/>
    <mergeCell ref="AZ3:BC3"/>
    <mergeCell ref="P4:Q4"/>
    <mergeCell ref="AW4:AX4"/>
  </mergeCells>
  <printOptions/>
  <pageMargins bottom="0.5298611111111111" footer="0.0" header="0.0" left="0.3" right="0.2" top="0.5097222222222222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57"/>
    <col customWidth="1" min="2" max="2" width="6.57"/>
    <col customWidth="1" min="3" max="3" width="4.14"/>
    <col customWidth="1" min="4" max="4" width="7.57"/>
    <col customWidth="1" min="5" max="8" width="5.57"/>
    <col customWidth="1" min="9" max="9" width="37.57"/>
    <col customWidth="1" min="10" max="10" width="10.71"/>
    <col customWidth="1" min="11" max="12" width="10.29"/>
    <col customWidth="1" min="13" max="26" width="8.86"/>
  </cols>
  <sheetData>
    <row r="1" ht="12.75" customHeight="1">
      <c r="A1" s="471" t="s">
        <v>2167</v>
      </c>
      <c r="B1" s="55"/>
      <c r="C1" s="55"/>
      <c r="D1" s="55"/>
      <c r="E1" s="55"/>
      <c r="F1" s="155" t="s">
        <v>2168</v>
      </c>
      <c r="G1" s="55"/>
      <c r="H1" s="55"/>
      <c r="I1" s="55"/>
    </row>
    <row r="2" ht="10.5" customHeight="1">
      <c r="A2" s="472" t="s">
        <v>2169</v>
      </c>
      <c r="B2" s="55"/>
      <c r="C2" s="55"/>
      <c r="D2" s="55"/>
      <c r="E2" s="55"/>
      <c r="F2" s="155"/>
      <c r="G2" s="55"/>
      <c r="H2" s="55"/>
      <c r="I2" s="55"/>
    </row>
    <row r="3" ht="10.5" customHeight="1">
      <c r="A3" s="473" t="s">
        <v>2170</v>
      </c>
      <c r="B3" s="55"/>
      <c r="C3" s="55"/>
      <c r="D3" s="55"/>
      <c r="E3" s="55"/>
      <c r="F3" s="155"/>
      <c r="G3" s="55"/>
      <c r="H3" s="55"/>
      <c r="I3" s="55"/>
    </row>
    <row r="4" ht="10.5" customHeight="1">
      <c r="A4" s="474" t="s">
        <v>2171</v>
      </c>
      <c r="B4" s="55"/>
      <c r="C4" s="55"/>
      <c r="D4" s="55"/>
      <c r="E4" s="55"/>
      <c r="F4" s="155"/>
      <c r="G4" s="55"/>
      <c r="H4" s="55"/>
      <c r="I4" s="55"/>
    </row>
    <row r="5" ht="10.5" customHeight="1">
      <c r="A5" s="475" t="s">
        <v>2172</v>
      </c>
      <c r="B5" s="55"/>
      <c r="C5" s="55"/>
      <c r="D5" s="55"/>
      <c r="E5" s="55"/>
      <c r="F5" s="155"/>
      <c r="G5" s="55"/>
      <c r="H5" s="55"/>
      <c r="I5" s="55"/>
    </row>
    <row r="6" ht="12.75" customHeight="1">
      <c r="A6" s="253"/>
      <c r="B6" s="363"/>
      <c r="C6" s="476" t="s">
        <v>34</v>
      </c>
      <c r="D6" s="288" t="s">
        <v>2173</v>
      </c>
      <c r="E6" s="65" t="s">
        <v>2174</v>
      </c>
      <c r="F6" s="288" t="s">
        <v>2175</v>
      </c>
      <c r="G6" s="124" t="s">
        <v>2176</v>
      </c>
      <c r="H6" s="288"/>
      <c r="I6" s="122"/>
    </row>
    <row r="7" ht="12.75" customHeight="1">
      <c r="A7" s="336" t="s">
        <v>32</v>
      </c>
      <c r="B7" s="304" t="s">
        <v>69</v>
      </c>
      <c r="C7" s="477" t="s">
        <v>72</v>
      </c>
      <c r="D7" s="300" t="s">
        <v>2177</v>
      </c>
      <c r="E7" s="478" t="s">
        <v>2178</v>
      </c>
      <c r="F7" s="300" t="s">
        <v>2179</v>
      </c>
      <c r="G7" s="293" t="s">
        <v>2180</v>
      </c>
      <c r="H7" s="300" t="s">
        <v>15</v>
      </c>
      <c r="I7" s="133" t="s">
        <v>91</v>
      </c>
    </row>
    <row r="8" ht="12.75" customHeight="1">
      <c r="A8" s="253" t="s">
        <v>2181</v>
      </c>
      <c r="B8" s="122" t="s">
        <v>2182</v>
      </c>
      <c r="C8" s="123">
        <v>6.0</v>
      </c>
      <c r="D8" s="479">
        <v>43889.0</v>
      </c>
      <c r="E8" s="65"/>
      <c r="F8" s="288"/>
      <c r="G8" s="480" t="s">
        <v>2183</v>
      </c>
      <c r="H8" s="124"/>
      <c r="I8" s="181" t="s">
        <v>2184</v>
      </c>
      <c r="K8" s="15"/>
      <c r="N8" s="15"/>
    </row>
    <row r="9" ht="12.75" customHeight="1">
      <c r="A9" s="55" t="s">
        <v>2185</v>
      </c>
      <c r="B9" s="99" t="s">
        <v>2186</v>
      </c>
      <c r="C9" s="481">
        <v>7.0</v>
      </c>
      <c r="D9" s="482">
        <v>43889.0</v>
      </c>
      <c r="E9" s="483" t="s">
        <v>2183</v>
      </c>
      <c r="F9" s="483"/>
      <c r="G9" s="68"/>
      <c r="H9" s="58"/>
      <c r="I9" s="133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12.75" customHeight="1">
      <c r="A10" s="55" t="s">
        <v>2187</v>
      </c>
      <c r="B10" s="99" t="s">
        <v>2188</v>
      </c>
      <c r="C10" s="481">
        <v>6.0</v>
      </c>
      <c r="D10" s="482">
        <v>43889.0</v>
      </c>
      <c r="E10" s="483" t="s">
        <v>2183</v>
      </c>
      <c r="F10" s="483"/>
      <c r="G10" s="68"/>
      <c r="H10" s="58"/>
      <c r="I10" s="133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2.75" customHeight="1">
      <c r="A11" s="55" t="s">
        <v>2189</v>
      </c>
      <c r="B11" s="99" t="s">
        <v>2190</v>
      </c>
      <c r="C11" s="481">
        <v>10.0</v>
      </c>
      <c r="D11" s="482">
        <v>43889.0</v>
      </c>
      <c r="E11" s="483" t="s">
        <v>2183</v>
      </c>
      <c r="F11" s="483"/>
      <c r="G11" s="68"/>
      <c r="H11" s="58"/>
      <c r="I11" s="133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ht="12.75" customHeight="1">
      <c r="A12" s="55" t="s">
        <v>2191</v>
      </c>
      <c r="B12" s="99" t="s">
        <v>2192</v>
      </c>
      <c r="C12" s="481">
        <v>17.0</v>
      </c>
      <c r="D12" s="482">
        <v>43889.0</v>
      </c>
      <c r="E12" s="483" t="s">
        <v>2183</v>
      </c>
      <c r="F12" s="483"/>
      <c r="G12" s="68"/>
      <c r="H12" s="58"/>
      <c r="I12" s="133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ht="12.75" customHeight="1">
      <c r="A13" s="55" t="s">
        <v>2193</v>
      </c>
      <c r="B13" s="99" t="s">
        <v>2194</v>
      </c>
      <c r="C13" s="481">
        <v>5.0</v>
      </c>
      <c r="D13" s="482">
        <v>43889.0</v>
      </c>
      <c r="E13" s="483" t="s">
        <v>2183</v>
      </c>
      <c r="F13" s="483"/>
      <c r="G13" s="68"/>
      <c r="H13" s="58"/>
      <c r="I13" s="133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ht="12.75" customHeight="1">
      <c r="A14" s="55" t="s">
        <v>2195</v>
      </c>
      <c r="B14" s="99" t="s">
        <v>2196</v>
      </c>
      <c r="C14" s="481">
        <v>6.0</v>
      </c>
      <c r="D14" s="482">
        <v>43889.0</v>
      </c>
      <c r="E14" s="483" t="s">
        <v>2183</v>
      </c>
      <c r="F14" s="483"/>
      <c r="G14" s="68"/>
      <c r="H14" s="58"/>
      <c r="I14" s="133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ht="12.75" customHeight="1">
      <c r="A15" s="55" t="s">
        <v>2197</v>
      </c>
      <c r="B15" s="99" t="s">
        <v>2198</v>
      </c>
      <c r="C15" s="481">
        <v>7.0</v>
      </c>
      <c r="D15" s="482">
        <v>43861.0</v>
      </c>
      <c r="E15" s="483"/>
      <c r="F15" s="483"/>
      <c r="G15" s="68" t="s">
        <v>2183</v>
      </c>
      <c r="H15" s="58"/>
      <c r="I15" s="133" t="s">
        <v>2199</v>
      </c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ht="12.75" customHeight="1">
      <c r="A16" s="55" t="s">
        <v>2200</v>
      </c>
      <c r="B16" s="99" t="s">
        <v>2201</v>
      </c>
      <c r="C16" s="481">
        <v>8.0</v>
      </c>
      <c r="D16" s="482">
        <v>43830.0</v>
      </c>
      <c r="E16" s="483"/>
      <c r="F16" s="483" t="s">
        <v>2183</v>
      </c>
      <c r="G16" s="68"/>
      <c r="H16" s="58"/>
      <c r="I16" s="133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ht="12.75" customHeight="1">
      <c r="A17" s="258" t="s">
        <v>2202</v>
      </c>
      <c r="B17" s="55" t="s">
        <v>2203</v>
      </c>
      <c r="C17" s="481">
        <v>5.0</v>
      </c>
      <c r="D17" s="484">
        <v>43830.0</v>
      </c>
      <c r="E17" s="58"/>
      <c r="F17" s="483" t="s">
        <v>2183</v>
      </c>
      <c r="G17" s="68"/>
      <c r="H17" s="58"/>
      <c r="I17" s="133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ht="12.75" customHeight="1">
      <c r="A18" s="258" t="s">
        <v>2204</v>
      </c>
      <c r="B18" s="258" t="s">
        <v>2205</v>
      </c>
      <c r="C18" s="485">
        <v>8.0</v>
      </c>
      <c r="D18" s="484">
        <v>43830.0</v>
      </c>
      <c r="E18" s="58"/>
      <c r="F18" s="483" t="s">
        <v>2183</v>
      </c>
      <c r="G18" s="68"/>
      <c r="H18" s="58"/>
      <c r="I18" s="133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ht="12.75" customHeight="1">
      <c r="A19" s="258" t="s">
        <v>2206</v>
      </c>
      <c r="B19" s="258" t="s">
        <v>2207</v>
      </c>
      <c r="C19" s="485">
        <v>5.0</v>
      </c>
      <c r="D19" s="484">
        <v>43830.0</v>
      </c>
      <c r="E19" s="58"/>
      <c r="F19" s="483" t="s">
        <v>2183</v>
      </c>
      <c r="G19" s="68"/>
      <c r="H19" s="58"/>
      <c r="I19" s="133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ht="12.75" customHeight="1">
      <c r="A20" s="258" t="s">
        <v>2208</v>
      </c>
      <c r="B20" s="258" t="s">
        <v>2209</v>
      </c>
      <c r="C20" s="485">
        <v>5.0</v>
      </c>
      <c r="D20" s="484">
        <v>43830.0</v>
      </c>
      <c r="E20" s="58"/>
      <c r="F20" s="483" t="s">
        <v>2183</v>
      </c>
      <c r="G20" s="68"/>
      <c r="H20" s="58"/>
      <c r="I20" s="133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ht="12.75" customHeight="1">
      <c r="A21" s="258" t="s">
        <v>2210</v>
      </c>
      <c r="B21" s="258" t="s">
        <v>2211</v>
      </c>
      <c r="C21" s="485">
        <v>8.0</v>
      </c>
      <c r="D21" s="484">
        <v>43830.0</v>
      </c>
      <c r="E21" s="58"/>
      <c r="F21" s="483" t="s">
        <v>2183</v>
      </c>
      <c r="G21" s="68"/>
      <c r="H21" s="58"/>
      <c r="I21" s="133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ht="12.75" customHeight="1">
      <c r="A22" s="258" t="s">
        <v>2212</v>
      </c>
      <c r="B22" s="258" t="s">
        <v>2213</v>
      </c>
      <c r="C22" s="485">
        <v>6.0</v>
      </c>
      <c r="D22" s="484">
        <v>43830.0</v>
      </c>
      <c r="E22" s="58" t="s">
        <v>2183</v>
      </c>
      <c r="F22" s="483"/>
      <c r="G22" s="68"/>
      <c r="H22" s="58"/>
      <c r="I22" s="133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ht="12.75" customHeight="1">
      <c r="A23" s="258" t="s">
        <v>2214</v>
      </c>
      <c r="B23" s="258" t="s">
        <v>2215</v>
      </c>
      <c r="C23" s="485">
        <v>5.0</v>
      </c>
      <c r="D23" s="484">
        <v>43830.0</v>
      </c>
      <c r="E23" s="58" t="s">
        <v>2183</v>
      </c>
      <c r="F23" s="483"/>
      <c r="G23" s="68"/>
      <c r="H23" s="58"/>
      <c r="I23" s="133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ht="12.75" customHeight="1">
      <c r="A24" s="258" t="s">
        <v>2216</v>
      </c>
      <c r="B24" s="258" t="s">
        <v>2217</v>
      </c>
      <c r="C24" s="485">
        <v>9.0</v>
      </c>
      <c r="D24" s="484">
        <v>43830.0</v>
      </c>
      <c r="E24" s="58"/>
      <c r="F24" s="483"/>
      <c r="G24" s="68" t="s">
        <v>2183</v>
      </c>
      <c r="H24" s="58"/>
      <c r="I24" s="133" t="s">
        <v>2218</v>
      </c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ht="12.75" customHeight="1">
      <c r="A25" s="258" t="s">
        <v>2219</v>
      </c>
      <c r="B25" s="258" t="s">
        <v>2220</v>
      </c>
      <c r="C25" s="485">
        <v>6.0</v>
      </c>
      <c r="D25" s="484">
        <v>43830.0</v>
      </c>
      <c r="E25" s="58"/>
      <c r="F25" s="483"/>
      <c r="G25" s="68" t="s">
        <v>2183</v>
      </c>
      <c r="H25" s="58"/>
      <c r="I25" s="133" t="s">
        <v>2221</v>
      </c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ht="12.75" customHeight="1">
      <c r="A26" s="258" t="s">
        <v>2222</v>
      </c>
      <c r="B26" s="258" t="s">
        <v>2223</v>
      </c>
      <c r="C26" s="485">
        <v>9.0</v>
      </c>
      <c r="D26" s="484">
        <v>43798.0</v>
      </c>
      <c r="E26" s="58"/>
      <c r="F26" s="483"/>
      <c r="G26" s="68" t="s">
        <v>2183</v>
      </c>
      <c r="H26" s="58"/>
      <c r="I26" s="133" t="s">
        <v>2224</v>
      </c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ht="12.75" customHeight="1">
      <c r="A27" s="486" t="s">
        <v>2225</v>
      </c>
      <c r="B27" s="258" t="s">
        <v>2226</v>
      </c>
      <c r="C27" s="485">
        <v>6.0</v>
      </c>
      <c r="D27" s="484">
        <v>43798.0</v>
      </c>
      <c r="E27" s="58" t="s">
        <v>2183</v>
      </c>
      <c r="F27" s="483"/>
      <c r="G27" s="68"/>
      <c r="H27" s="58"/>
      <c r="I27" s="133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ht="12.75" customHeight="1">
      <c r="A28" s="416" t="s">
        <v>2227</v>
      </c>
      <c r="B28" s="258" t="s">
        <v>2228</v>
      </c>
      <c r="C28" s="481">
        <v>6.0</v>
      </c>
      <c r="D28" s="484">
        <v>43798.0</v>
      </c>
      <c r="E28" s="58"/>
      <c r="F28" s="483" t="s">
        <v>2183</v>
      </c>
      <c r="G28" s="68"/>
      <c r="H28" s="58"/>
      <c r="I28" s="133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ht="12.75" customHeight="1">
      <c r="A29" s="342" t="s">
        <v>2229</v>
      </c>
      <c r="B29" s="99" t="s">
        <v>2230</v>
      </c>
      <c r="C29" s="214">
        <v>9.0</v>
      </c>
      <c r="D29" s="487">
        <v>43798.0</v>
      </c>
      <c r="E29" s="72"/>
      <c r="F29" s="483" t="s">
        <v>2183</v>
      </c>
      <c r="G29" s="68"/>
      <c r="H29" s="58"/>
      <c r="I29" s="133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ht="12.75" customHeight="1">
      <c r="A30" s="342" t="s">
        <v>2231</v>
      </c>
      <c r="B30" s="99" t="s">
        <v>2232</v>
      </c>
      <c r="C30" s="214">
        <v>6.0</v>
      </c>
      <c r="D30" s="487">
        <v>43798.0</v>
      </c>
      <c r="E30" s="72"/>
      <c r="F30" s="483" t="s">
        <v>2183</v>
      </c>
      <c r="G30" s="68"/>
      <c r="H30" s="58"/>
      <c r="I30" s="133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ht="12.75" customHeight="1">
      <c r="A31" s="230" t="s">
        <v>2233</v>
      </c>
      <c r="B31" s="99" t="s">
        <v>2234</v>
      </c>
      <c r="C31" s="214">
        <v>5.0</v>
      </c>
      <c r="D31" s="487">
        <v>43798.0</v>
      </c>
      <c r="E31" s="72"/>
      <c r="F31" s="483" t="s">
        <v>2183</v>
      </c>
      <c r="G31" s="68"/>
      <c r="H31" s="58"/>
      <c r="I31" s="133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ht="12.75" customHeight="1">
      <c r="A32" s="55" t="s">
        <v>2235</v>
      </c>
      <c r="B32" s="99" t="s">
        <v>2236</v>
      </c>
      <c r="C32" s="101">
        <v>8.0</v>
      </c>
      <c r="D32" s="487">
        <v>43798.0</v>
      </c>
      <c r="E32" s="72"/>
      <c r="F32" s="483" t="s">
        <v>2183</v>
      </c>
      <c r="G32" s="68"/>
      <c r="H32" s="58"/>
      <c r="I32" s="133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ht="12.75" customHeight="1">
      <c r="A33" s="155" t="s">
        <v>2237</v>
      </c>
      <c r="B33" s="99" t="s">
        <v>2238</v>
      </c>
      <c r="C33" s="214">
        <v>7.0</v>
      </c>
      <c r="D33" s="487">
        <v>43798.0</v>
      </c>
      <c r="E33" s="72"/>
      <c r="F33" s="483" t="s">
        <v>2183</v>
      </c>
      <c r="G33" s="68"/>
      <c r="H33" s="58"/>
      <c r="I33" s="133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ht="12.75" customHeight="1">
      <c r="A34" s="231" t="s">
        <v>2239</v>
      </c>
      <c r="B34" s="232" t="s">
        <v>2240</v>
      </c>
      <c r="C34" s="101">
        <v>7.0</v>
      </c>
      <c r="D34" s="487">
        <v>43798.0</v>
      </c>
      <c r="E34" s="72"/>
      <c r="F34" s="483" t="s">
        <v>2183</v>
      </c>
      <c r="G34" s="68"/>
      <c r="H34" s="58"/>
      <c r="I34" s="133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ht="12.75" customHeight="1">
      <c r="A35" s="55" t="s">
        <v>2241</v>
      </c>
      <c r="B35" s="99" t="s">
        <v>2242</v>
      </c>
      <c r="C35" s="214">
        <v>8.0</v>
      </c>
      <c r="D35" s="487">
        <v>43798.0</v>
      </c>
      <c r="E35" s="72"/>
      <c r="F35" s="483" t="s">
        <v>2183</v>
      </c>
      <c r="G35" s="68"/>
      <c r="H35" s="58"/>
      <c r="I35" s="133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ht="12.75" customHeight="1">
      <c r="A36" s="155" t="s">
        <v>2243</v>
      </c>
      <c r="B36" s="99" t="s">
        <v>2244</v>
      </c>
      <c r="C36" s="214">
        <v>5.0</v>
      </c>
      <c r="D36" s="487">
        <v>43798.0</v>
      </c>
      <c r="E36" s="72"/>
      <c r="F36" s="483" t="s">
        <v>2183</v>
      </c>
      <c r="G36" s="68"/>
      <c r="H36" s="58"/>
      <c r="I36" s="133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ht="12.75" customHeight="1">
      <c r="A37" s="55" t="s">
        <v>2245</v>
      </c>
      <c r="B37" s="99" t="s">
        <v>2246</v>
      </c>
      <c r="C37" s="101">
        <v>5.0</v>
      </c>
      <c r="D37" s="487">
        <v>43798.0</v>
      </c>
      <c r="E37" s="72"/>
      <c r="F37" s="483" t="s">
        <v>2183</v>
      </c>
      <c r="G37" s="68"/>
      <c r="H37" s="58"/>
      <c r="I37" s="133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ht="12.75" customHeight="1">
      <c r="A38" s="55" t="s">
        <v>2247</v>
      </c>
      <c r="B38" s="99" t="s">
        <v>2248</v>
      </c>
      <c r="C38" s="101">
        <v>6.0</v>
      </c>
      <c r="D38" s="487">
        <v>43798.0</v>
      </c>
      <c r="E38" s="72"/>
      <c r="F38" s="483" t="s">
        <v>2183</v>
      </c>
      <c r="G38" s="68"/>
      <c r="H38" s="58"/>
      <c r="I38" s="133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ht="12.75" customHeight="1">
      <c r="A39" s="155" t="s">
        <v>2249</v>
      </c>
      <c r="B39" s="99" t="s">
        <v>2250</v>
      </c>
      <c r="C39" s="101">
        <v>13.0</v>
      </c>
      <c r="D39" s="487">
        <v>43798.0</v>
      </c>
      <c r="E39" s="72"/>
      <c r="F39" s="483" t="s">
        <v>2183</v>
      </c>
      <c r="G39" s="68"/>
      <c r="H39" s="58"/>
      <c r="I39" s="133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ht="12.75" customHeight="1">
      <c r="A40" s="267" t="s">
        <v>2251</v>
      </c>
      <c r="B40" s="258" t="s">
        <v>2252</v>
      </c>
      <c r="C40" s="485">
        <v>6.0</v>
      </c>
      <c r="D40" s="487">
        <v>43798.0</v>
      </c>
      <c r="E40" s="72"/>
      <c r="F40" s="483" t="s">
        <v>2183</v>
      </c>
      <c r="G40" s="68"/>
      <c r="H40" s="58"/>
      <c r="I40" s="133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ht="12.75" customHeight="1">
      <c r="A41" s="155" t="s">
        <v>2253</v>
      </c>
      <c r="B41" s="99" t="s">
        <v>2254</v>
      </c>
      <c r="C41" s="481">
        <v>5.0</v>
      </c>
      <c r="D41" s="487">
        <v>43798.0</v>
      </c>
      <c r="E41" s="72"/>
      <c r="F41" s="483" t="s">
        <v>2183</v>
      </c>
      <c r="G41" s="68"/>
      <c r="H41" s="58"/>
      <c r="I41" s="133"/>
      <c r="J41" s="15"/>
      <c r="K41" s="15"/>
      <c r="L41" s="155"/>
      <c r="M41" s="5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ht="12.75" customHeight="1">
      <c r="A42" s="155" t="s">
        <v>2255</v>
      </c>
      <c r="B42" s="99" t="s">
        <v>2256</v>
      </c>
      <c r="C42" s="481">
        <v>6.0</v>
      </c>
      <c r="D42" s="487">
        <v>43798.0</v>
      </c>
      <c r="E42" s="72"/>
      <c r="F42" s="483" t="s">
        <v>2183</v>
      </c>
      <c r="G42" s="68"/>
      <c r="H42" s="58"/>
      <c r="I42" s="133"/>
      <c r="J42" s="15"/>
      <c r="K42" s="15"/>
      <c r="L42" s="155"/>
      <c r="M42" s="5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ht="12.75" customHeight="1">
      <c r="A43" s="55" t="s">
        <v>2257</v>
      </c>
      <c r="B43" s="99" t="s">
        <v>2258</v>
      </c>
      <c r="C43" s="101">
        <v>9.0</v>
      </c>
      <c r="D43" s="487">
        <v>43798.0</v>
      </c>
      <c r="E43" s="72"/>
      <c r="F43" s="483" t="s">
        <v>2183</v>
      </c>
      <c r="G43" s="68"/>
      <c r="H43" s="58"/>
      <c r="I43" s="133"/>
      <c r="J43" s="15"/>
      <c r="K43" s="15"/>
      <c r="L43" s="155"/>
      <c r="M43" s="5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ht="12.75" customHeight="1">
      <c r="A44" s="155" t="s">
        <v>2259</v>
      </c>
      <c r="B44" s="99" t="s">
        <v>2260</v>
      </c>
      <c r="C44" s="101">
        <v>6.0</v>
      </c>
      <c r="D44" s="487">
        <v>43769.0</v>
      </c>
      <c r="E44" s="72"/>
      <c r="F44" s="483" t="s">
        <v>2183</v>
      </c>
      <c r="G44" s="68"/>
      <c r="H44" s="58"/>
      <c r="I44" s="133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ht="12.75" customHeight="1">
      <c r="A45" s="55" t="s">
        <v>2261</v>
      </c>
      <c r="B45" s="99" t="s">
        <v>2262</v>
      </c>
      <c r="C45" s="101">
        <v>6.0</v>
      </c>
      <c r="D45" s="487">
        <v>43769.0</v>
      </c>
      <c r="E45" s="72"/>
      <c r="F45" s="483" t="s">
        <v>2183</v>
      </c>
      <c r="G45" s="68"/>
      <c r="H45" s="58"/>
      <c r="I45" s="133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ht="12.75" customHeight="1">
      <c r="A46" s="55" t="s">
        <v>2263</v>
      </c>
      <c r="B46" s="99" t="s">
        <v>2264</v>
      </c>
      <c r="C46" s="101">
        <v>6.0</v>
      </c>
      <c r="D46" s="487">
        <v>43769.0</v>
      </c>
      <c r="E46" s="72"/>
      <c r="F46" s="483" t="s">
        <v>2183</v>
      </c>
      <c r="G46" s="68"/>
      <c r="H46" s="58"/>
      <c r="I46" s="133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ht="12.75" customHeight="1">
      <c r="A47" s="55" t="s">
        <v>2265</v>
      </c>
      <c r="B47" s="99" t="s">
        <v>2266</v>
      </c>
      <c r="C47" s="101">
        <v>9.0</v>
      </c>
      <c r="D47" s="487">
        <v>43769.0</v>
      </c>
      <c r="E47" s="72"/>
      <c r="F47" s="483" t="s">
        <v>2183</v>
      </c>
      <c r="G47" s="68"/>
      <c r="H47" s="58"/>
      <c r="I47" s="133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ht="12.75" customHeight="1">
      <c r="A48" s="55" t="s">
        <v>2267</v>
      </c>
      <c r="B48" s="99" t="s">
        <v>2268</v>
      </c>
      <c r="C48" s="101">
        <v>8.0</v>
      </c>
      <c r="D48" s="487">
        <v>43769.0</v>
      </c>
      <c r="E48" s="72"/>
      <c r="F48" s="483" t="s">
        <v>2183</v>
      </c>
      <c r="G48" s="68"/>
      <c r="H48" s="58"/>
      <c r="I48" s="133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ht="12.75" customHeight="1">
      <c r="A49" s="55" t="s">
        <v>2269</v>
      </c>
      <c r="B49" s="99" t="s">
        <v>2270</v>
      </c>
      <c r="C49" s="481">
        <v>8.0</v>
      </c>
      <c r="D49" s="429">
        <v>43769.0</v>
      </c>
      <c r="E49" s="72"/>
      <c r="F49" s="483" t="s">
        <v>2183</v>
      </c>
      <c r="G49" s="68"/>
      <c r="H49" s="58"/>
      <c r="I49" s="133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ht="12.75" customHeight="1">
      <c r="A50" s="232" t="s">
        <v>2271</v>
      </c>
      <c r="B50" s="99" t="s">
        <v>2272</v>
      </c>
      <c r="C50" s="214">
        <v>13.0</v>
      </c>
      <c r="D50" s="487">
        <v>43769.0</v>
      </c>
      <c r="E50" s="72"/>
      <c r="F50" s="483" t="s">
        <v>2183</v>
      </c>
      <c r="G50" s="68"/>
      <c r="H50" s="58"/>
      <c r="I50" s="133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ht="12.75" customHeight="1">
      <c r="A51" s="232" t="s">
        <v>2273</v>
      </c>
      <c r="B51" s="99" t="s">
        <v>2274</v>
      </c>
      <c r="C51" s="214">
        <v>9.0</v>
      </c>
      <c r="D51" s="487">
        <v>43769.0</v>
      </c>
      <c r="E51" s="72"/>
      <c r="F51" s="483" t="s">
        <v>2183</v>
      </c>
      <c r="G51" s="68"/>
      <c r="H51" s="58"/>
      <c r="I51" s="133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ht="12.75" customHeight="1">
      <c r="A52" s="232" t="s">
        <v>2275</v>
      </c>
      <c r="B52" s="99" t="s">
        <v>2276</v>
      </c>
      <c r="C52" s="214">
        <v>8.0</v>
      </c>
      <c r="D52" s="487">
        <v>43769.0</v>
      </c>
      <c r="E52" s="72"/>
      <c r="F52" s="483" t="s">
        <v>2183</v>
      </c>
      <c r="G52" s="68"/>
      <c r="H52" s="58"/>
      <c r="I52" s="133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ht="12.75" customHeight="1">
      <c r="A53" s="232" t="s">
        <v>2277</v>
      </c>
      <c r="B53" s="99" t="s">
        <v>2278</v>
      </c>
      <c r="C53" s="214">
        <v>50.0</v>
      </c>
      <c r="D53" s="487">
        <v>43769.0</v>
      </c>
      <c r="E53" s="72"/>
      <c r="F53" s="483"/>
      <c r="G53" s="68" t="s">
        <v>2183</v>
      </c>
      <c r="H53" s="58"/>
      <c r="I53" s="133" t="s">
        <v>2279</v>
      </c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ht="12.75" customHeight="1">
      <c r="A54" s="232" t="s">
        <v>2280</v>
      </c>
      <c r="B54" s="99" t="s">
        <v>2281</v>
      </c>
      <c r="C54" s="214">
        <v>7.0</v>
      </c>
      <c r="D54" s="487">
        <v>43769.0</v>
      </c>
      <c r="E54" s="72"/>
      <c r="F54" s="483"/>
      <c r="G54" s="68" t="s">
        <v>2183</v>
      </c>
      <c r="H54" s="58"/>
      <c r="I54" s="133" t="s">
        <v>2282</v>
      </c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ht="12.75" customHeight="1">
      <c r="A55" s="232" t="s">
        <v>2283</v>
      </c>
      <c r="B55" s="99" t="s">
        <v>2284</v>
      </c>
      <c r="C55" s="214">
        <v>14.0</v>
      </c>
      <c r="D55" s="487">
        <v>43769.0</v>
      </c>
      <c r="E55" s="72"/>
      <c r="F55" s="483"/>
      <c r="G55" s="68" t="s">
        <v>2183</v>
      </c>
      <c r="H55" s="58"/>
      <c r="I55" s="133" t="s">
        <v>2285</v>
      </c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ht="12.75" customHeight="1">
      <c r="A56" s="232" t="s">
        <v>2286</v>
      </c>
      <c r="B56" s="99" t="s">
        <v>2287</v>
      </c>
      <c r="C56" s="214">
        <v>7.0</v>
      </c>
      <c r="D56" s="487">
        <v>43738.0</v>
      </c>
      <c r="E56" s="72"/>
      <c r="F56" s="483" t="s">
        <v>2183</v>
      </c>
      <c r="G56" s="68"/>
      <c r="H56" s="58"/>
      <c r="I56" s="133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ht="12.75" customHeight="1">
      <c r="A57" s="232" t="s">
        <v>2288</v>
      </c>
      <c r="B57" s="99" t="s">
        <v>2289</v>
      </c>
      <c r="C57" s="214">
        <v>14.0</v>
      </c>
      <c r="D57" s="487">
        <v>43738.0</v>
      </c>
      <c r="E57" s="72"/>
      <c r="F57" s="483"/>
      <c r="G57" s="68" t="s">
        <v>2183</v>
      </c>
      <c r="H57" s="58"/>
      <c r="I57" s="133" t="s">
        <v>2290</v>
      </c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ht="12.75" customHeight="1">
      <c r="A58" s="232" t="s">
        <v>2291</v>
      </c>
      <c r="B58" s="99" t="s">
        <v>2292</v>
      </c>
      <c r="C58" s="214">
        <v>9.0</v>
      </c>
      <c r="D58" s="487">
        <v>43738.0</v>
      </c>
      <c r="E58" s="72"/>
      <c r="F58" s="483"/>
      <c r="G58" s="68" t="s">
        <v>2183</v>
      </c>
      <c r="H58" s="58"/>
      <c r="I58" s="133" t="s">
        <v>2293</v>
      </c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ht="12.75" customHeight="1">
      <c r="A59" s="232" t="s">
        <v>2294</v>
      </c>
      <c r="B59" s="99" t="s">
        <v>2295</v>
      </c>
      <c r="C59" s="214">
        <v>15.0</v>
      </c>
      <c r="D59" s="487">
        <v>43738.0</v>
      </c>
      <c r="E59" s="72"/>
      <c r="F59" s="483" t="s">
        <v>2183</v>
      </c>
      <c r="G59" s="68"/>
      <c r="H59" s="58"/>
      <c r="I59" s="133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ht="12.75" customHeight="1">
      <c r="A60" s="232" t="s">
        <v>2296</v>
      </c>
      <c r="B60" s="99" t="s">
        <v>2297</v>
      </c>
      <c r="C60" s="214">
        <v>6.0</v>
      </c>
      <c r="D60" s="487">
        <v>43738.0</v>
      </c>
      <c r="E60" s="72"/>
      <c r="F60" s="483" t="s">
        <v>2183</v>
      </c>
      <c r="G60" s="68"/>
      <c r="H60" s="58"/>
      <c r="I60" s="133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ht="12.75" customHeight="1">
      <c r="A61" s="232" t="s">
        <v>2298</v>
      </c>
      <c r="B61" s="99" t="s">
        <v>2299</v>
      </c>
      <c r="C61" s="214">
        <v>6.0</v>
      </c>
      <c r="D61" s="487">
        <v>43738.0</v>
      </c>
      <c r="E61" s="72"/>
      <c r="F61" s="483" t="s">
        <v>2183</v>
      </c>
      <c r="G61" s="68"/>
      <c r="H61" s="58"/>
      <c r="I61" s="133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ht="12.75" customHeight="1">
      <c r="A62" s="232" t="s">
        <v>2300</v>
      </c>
      <c r="B62" s="99" t="s">
        <v>2301</v>
      </c>
      <c r="C62" s="214">
        <v>6.0</v>
      </c>
      <c r="D62" s="487">
        <v>43738.0</v>
      </c>
      <c r="E62" s="72"/>
      <c r="F62" s="483" t="s">
        <v>2183</v>
      </c>
      <c r="G62" s="68"/>
      <c r="H62" s="58"/>
      <c r="I62" s="133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ht="12.75" customHeight="1">
      <c r="A63" s="232" t="s">
        <v>2302</v>
      </c>
      <c r="B63" s="99" t="s">
        <v>2303</v>
      </c>
      <c r="C63" s="214">
        <v>9.0</v>
      </c>
      <c r="D63" s="487">
        <v>43738.0</v>
      </c>
      <c r="E63" s="72"/>
      <c r="F63" s="483" t="s">
        <v>2183</v>
      </c>
      <c r="G63" s="68"/>
      <c r="H63" s="58"/>
      <c r="I63" s="133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ht="12.75" customHeight="1">
      <c r="A64" s="232" t="s">
        <v>2304</v>
      </c>
      <c r="B64" s="99" t="s">
        <v>2305</v>
      </c>
      <c r="C64" s="214">
        <v>6.0</v>
      </c>
      <c r="D64" s="487">
        <v>43738.0</v>
      </c>
      <c r="E64" s="72"/>
      <c r="F64" s="483" t="s">
        <v>2183</v>
      </c>
      <c r="G64" s="68"/>
      <c r="H64" s="58"/>
      <c r="I64" s="133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ht="12.75" customHeight="1">
      <c r="A65" s="232" t="s">
        <v>2306</v>
      </c>
      <c r="B65" s="99" t="s">
        <v>2307</v>
      </c>
      <c r="C65" s="214">
        <v>8.0</v>
      </c>
      <c r="D65" s="487">
        <v>43708.0</v>
      </c>
      <c r="E65" s="72"/>
      <c r="F65" s="483"/>
      <c r="G65" s="68" t="s">
        <v>2183</v>
      </c>
      <c r="H65" s="58"/>
      <c r="I65" s="133" t="s">
        <v>2308</v>
      </c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ht="12.75" customHeight="1">
      <c r="A66" s="232" t="s">
        <v>2309</v>
      </c>
      <c r="B66" s="99" t="s">
        <v>2310</v>
      </c>
      <c r="C66" s="214">
        <v>6.0</v>
      </c>
      <c r="D66" s="487">
        <v>43708.0</v>
      </c>
      <c r="E66" s="72" t="s">
        <v>2183</v>
      </c>
      <c r="F66" s="483"/>
      <c r="G66" s="68"/>
      <c r="H66" s="58"/>
      <c r="I66" s="133" t="s">
        <v>2311</v>
      </c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ht="12.75" customHeight="1">
      <c r="A67" s="232" t="s">
        <v>2312</v>
      </c>
      <c r="B67" s="99" t="s">
        <v>2313</v>
      </c>
      <c r="C67" s="214">
        <v>8.0</v>
      </c>
      <c r="D67" s="487">
        <v>43708.0</v>
      </c>
      <c r="E67" s="72" t="s">
        <v>2183</v>
      </c>
      <c r="F67" s="483"/>
      <c r="G67" s="68"/>
      <c r="H67" s="58"/>
      <c r="I67" s="133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ht="12.75" customHeight="1">
      <c r="A68" s="232" t="s">
        <v>2314</v>
      </c>
      <c r="B68" s="99" t="s">
        <v>2315</v>
      </c>
      <c r="C68" s="101">
        <v>16.0</v>
      </c>
      <c r="D68" s="487">
        <v>43677.0</v>
      </c>
      <c r="E68" s="72"/>
      <c r="F68" s="483"/>
      <c r="G68" s="68" t="s">
        <v>2183</v>
      </c>
      <c r="H68" s="58"/>
      <c r="I68" s="133" t="s">
        <v>2316</v>
      </c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ht="12.75" customHeight="1">
      <c r="A69" s="321" t="s">
        <v>2317</v>
      </c>
      <c r="B69" s="99" t="s">
        <v>2318</v>
      </c>
      <c r="C69" s="101">
        <v>36.0</v>
      </c>
      <c r="D69" s="487">
        <v>43644.0</v>
      </c>
      <c r="E69" s="72"/>
      <c r="F69" s="483"/>
      <c r="G69" s="68" t="s">
        <v>2183</v>
      </c>
      <c r="H69" s="58"/>
      <c r="I69" s="133" t="s">
        <v>2319</v>
      </c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ht="12.75" customHeight="1">
      <c r="A70" s="232" t="s">
        <v>2320</v>
      </c>
      <c r="B70" s="99" t="s">
        <v>2321</v>
      </c>
      <c r="C70" s="101">
        <v>9.0</v>
      </c>
      <c r="D70" s="487">
        <v>43616.0</v>
      </c>
      <c r="E70" s="72" t="s">
        <v>2183</v>
      </c>
      <c r="F70" s="483"/>
      <c r="G70" s="68"/>
      <c r="H70" s="58"/>
      <c r="I70" s="133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ht="12.75" customHeight="1">
      <c r="A71" s="321" t="s">
        <v>2322</v>
      </c>
      <c r="B71" s="99" t="s">
        <v>2323</v>
      </c>
      <c r="C71" s="101">
        <v>7.0</v>
      </c>
      <c r="D71" s="487">
        <v>43585.0</v>
      </c>
      <c r="E71" s="72" t="s">
        <v>2183</v>
      </c>
      <c r="F71" s="483"/>
      <c r="G71" s="68"/>
      <c r="H71" s="58"/>
      <c r="I71" s="133"/>
      <c r="J71" s="15"/>
      <c r="K71" s="15"/>
      <c r="L71" s="155"/>
      <c r="M71" s="5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ht="12.75" customHeight="1">
      <c r="A72" s="342" t="s">
        <v>2324</v>
      </c>
      <c r="B72" s="99" t="s">
        <v>2325</v>
      </c>
      <c r="C72" s="101">
        <v>7.0</v>
      </c>
      <c r="D72" s="487">
        <v>43585.0</v>
      </c>
      <c r="E72" s="72"/>
      <c r="F72" s="483"/>
      <c r="G72" s="68" t="s">
        <v>2183</v>
      </c>
      <c r="H72" s="58"/>
      <c r="I72" s="99" t="s">
        <v>2326</v>
      </c>
      <c r="K72" s="15"/>
      <c r="L72" s="15"/>
    </row>
    <row r="73" ht="12.75" customHeight="1">
      <c r="A73" s="55" t="s">
        <v>2327</v>
      </c>
      <c r="B73" s="99" t="s">
        <v>2328</v>
      </c>
      <c r="C73" s="101">
        <v>9.0</v>
      </c>
      <c r="D73" s="487">
        <v>43555.0</v>
      </c>
      <c r="E73" s="72" t="s">
        <v>2183</v>
      </c>
      <c r="F73" s="483"/>
      <c r="G73" s="68"/>
      <c r="H73" s="58"/>
      <c r="I73" s="133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ht="12.75" customHeight="1">
      <c r="A74" s="155" t="s">
        <v>2329</v>
      </c>
      <c r="B74" s="99" t="s">
        <v>2330</v>
      </c>
      <c r="C74" s="101">
        <v>7.0</v>
      </c>
      <c r="D74" s="487">
        <v>43555.0</v>
      </c>
      <c r="E74" s="72"/>
      <c r="F74" s="483"/>
      <c r="G74" s="68" t="s">
        <v>2183</v>
      </c>
      <c r="H74" s="58"/>
      <c r="I74" s="133" t="s">
        <v>2331</v>
      </c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ht="12.75" customHeight="1">
      <c r="A75" s="155" t="s">
        <v>2332</v>
      </c>
      <c r="B75" s="99" t="s">
        <v>2333</v>
      </c>
      <c r="C75" s="214">
        <v>14.0</v>
      </c>
      <c r="D75" s="487">
        <v>43555.0</v>
      </c>
      <c r="E75" s="72"/>
      <c r="F75" s="483"/>
      <c r="G75" s="68" t="s">
        <v>2183</v>
      </c>
      <c r="H75" s="58"/>
      <c r="I75" s="133" t="s">
        <v>2334</v>
      </c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ht="12.75" customHeight="1">
      <c r="A76" s="55" t="s">
        <v>2335</v>
      </c>
      <c r="B76" s="99" t="s">
        <v>2336</v>
      </c>
      <c r="C76" s="214">
        <v>6.0</v>
      </c>
      <c r="D76" s="487">
        <v>43524.0</v>
      </c>
      <c r="E76" s="72" t="s">
        <v>2183</v>
      </c>
      <c r="F76" s="483"/>
      <c r="G76" s="68"/>
      <c r="H76" s="58"/>
      <c r="I76" s="99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ht="12.75" customHeight="1">
      <c r="A77" s="121" t="s">
        <v>2337</v>
      </c>
      <c r="B77" s="122" t="s">
        <v>2338</v>
      </c>
      <c r="C77" s="214">
        <v>6.0</v>
      </c>
      <c r="D77" s="487">
        <v>43524.0</v>
      </c>
      <c r="E77" s="72" t="s">
        <v>2183</v>
      </c>
      <c r="F77" s="483"/>
      <c r="G77" s="68"/>
      <c r="H77" s="58"/>
      <c r="I77" s="99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ht="12.75" customHeight="1">
      <c r="A78" s="121" t="s">
        <v>2339</v>
      </c>
      <c r="B78" s="122" t="s">
        <v>2340</v>
      </c>
      <c r="C78" s="123">
        <v>59.0</v>
      </c>
      <c r="D78" s="487">
        <v>43524.0</v>
      </c>
      <c r="E78" s="72"/>
      <c r="F78" s="483"/>
      <c r="G78" s="68" t="s">
        <v>2183</v>
      </c>
      <c r="H78" s="58"/>
      <c r="I78" s="99" t="s">
        <v>2341</v>
      </c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ht="12.75" customHeight="1">
      <c r="A79" s="55" t="s">
        <v>2342</v>
      </c>
      <c r="B79" s="99" t="s">
        <v>1659</v>
      </c>
      <c r="C79" s="214">
        <v>12.0</v>
      </c>
      <c r="D79" s="487">
        <v>43524.0</v>
      </c>
      <c r="E79" s="72"/>
      <c r="F79" s="483"/>
      <c r="G79" s="68" t="s">
        <v>2183</v>
      </c>
      <c r="H79" s="58"/>
      <c r="I79" s="99" t="s">
        <v>2343</v>
      </c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ht="12.75" customHeight="1">
      <c r="A80" s="55" t="s">
        <v>2344</v>
      </c>
      <c r="B80" s="99" t="s">
        <v>2345</v>
      </c>
      <c r="C80" s="101">
        <v>8.0</v>
      </c>
      <c r="D80" s="487">
        <v>43496.0</v>
      </c>
      <c r="E80" s="72"/>
      <c r="F80" s="483" t="s">
        <v>2183</v>
      </c>
      <c r="G80" s="68"/>
      <c r="H80" s="58"/>
      <c r="I80" s="147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ht="12.75" customHeight="1">
      <c r="A81" s="55" t="s">
        <v>2346</v>
      </c>
      <c r="B81" s="99" t="s">
        <v>2347</v>
      </c>
      <c r="C81" s="101">
        <v>7.0</v>
      </c>
      <c r="D81" s="487">
        <v>43496.0</v>
      </c>
      <c r="E81" s="72"/>
      <c r="F81" s="483" t="s">
        <v>2183</v>
      </c>
      <c r="G81" s="68"/>
      <c r="H81" s="58"/>
      <c r="I81" s="147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ht="12.75" customHeight="1">
      <c r="A82" s="155" t="s">
        <v>2348</v>
      </c>
      <c r="B82" s="99" t="s">
        <v>2349</v>
      </c>
      <c r="C82" s="101">
        <v>12.0</v>
      </c>
      <c r="D82" s="487">
        <v>43496.0</v>
      </c>
      <c r="E82" s="72"/>
      <c r="F82" s="483"/>
      <c r="G82" s="68"/>
      <c r="H82" s="58" t="s">
        <v>2183</v>
      </c>
      <c r="I82" s="133" t="s">
        <v>2350</v>
      </c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ht="12.75" customHeight="1">
      <c r="A83" s="155" t="s">
        <v>2351</v>
      </c>
      <c r="B83" s="99" t="s">
        <v>2352</v>
      </c>
      <c r="C83" s="214">
        <v>6.0</v>
      </c>
      <c r="D83" s="487">
        <v>43496.0</v>
      </c>
      <c r="E83" s="72"/>
      <c r="F83" s="483"/>
      <c r="G83" s="68" t="s">
        <v>2183</v>
      </c>
      <c r="H83" s="58"/>
      <c r="I83" s="133" t="s">
        <v>2353</v>
      </c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ht="12.75" customHeight="1">
      <c r="A84" s="55" t="s">
        <v>2354</v>
      </c>
      <c r="B84" s="99" t="s">
        <v>2355</v>
      </c>
      <c r="C84" s="214">
        <v>15.0</v>
      </c>
      <c r="D84" s="487">
        <v>43496.0</v>
      </c>
      <c r="E84" s="72"/>
      <c r="F84" s="483"/>
      <c r="G84" s="68" t="s">
        <v>2183</v>
      </c>
      <c r="H84" s="58"/>
      <c r="I84" s="133" t="s">
        <v>2356</v>
      </c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ht="12.75" customHeight="1">
      <c r="A85" s="55" t="s">
        <v>2357</v>
      </c>
      <c r="B85" s="99" t="s">
        <v>2358</v>
      </c>
      <c r="C85" s="214">
        <v>5.0</v>
      </c>
      <c r="D85" s="487">
        <v>43496.0</v>
      </c>
      <c r="E85" s="72"/>
      <c r="F85" s="483"/>
      <c r="G85" s="68" t="s">
        <v>2183</v>
      </c>
      <c r="H85" s="58"/>
      <c r="I85" s="133" t="s">
        <v>2359</v>
      </c>
      <c r="J85" s="15"/>
      <c r="K85" s="55"/>
      <c r="L85" s="5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ht="12.75" customHeight="1">
      <c r="A86" s="155" t="s">
        <v>2360</v>
      </c>
      <c r="B86" s="488" t="s">
        <v>2361</v>
      </c>
      <c r="C86" s="489">
        <v>6.0</v>
      </c>
      <c r="D86" s="487">
        <v>43465.0</v>
      </c>
      <c r="E86" s="72" t="s">
        <v>2183</v>
      </c>
      <c r="F86" s="483"/>
      <c r="G86" s="68"/>
      <c r="H86" s="58"/>
      <c r="I86" s="133" t="s">
        <v>2362</v>
      </c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ht="12.75" customHeight="1">
      <c r="A87" s="155" t="s">
        <v>2363</v>
      </c>
      <c r="B87" s="99" t="s">
        <v>2364</v>
      </c>
      <c r="C87" s="101">
        <v>12.0</v>
      </c>
      <c r="D87" s="487">
        <v>43465.0</v>
      </c>
      <c r="E87" s="72"/>
      <c r="F87" s="483"/>
      <c r="G87" s="68" t="s">
        <v>2183</v>
      </c>
      <c r="H87" s="58"/>
      <c r="I87" s="133" t="s">
        <v>2365</v>
      </c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ht="12.75" customHeight="1">
      <c r="A88" s="155" t="s">
        <v>2366</v>
      </c>
      <c r="B88" s="99" t="s">
        <v>2367</v>
      </c>
      <c r="C88" s="101">
        <v>7.0</v>
      </c>
      <c r="D88" s="487">
        <v>43465.0</v>
      </c>
      <c r="E88" s="72"/>
      <c r="F88" s="483" t="s">
        <v>2183</v>
      </c>
      <c r="G88" s="68"/>
      <c r="H88" s="58"/>
      <c r="I88" s="133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ht="12.75" customHeight="1">
      <c r="A89" s="55" t="s">
        <v>2368</v>
      </c>
      <c r="B89" s="99" t="s">
        <v>2369</v>
      </c>
      <c r="C89" s="101">
        <v>22.0</v>
      </c>
      <c r="D89" s="487">
        <v>43434.0</v>
      </c>
      <c r="E89" s="72" t="s">
        <v>2183</v>
      </c>
      <c r="F89" s="483"/>
      <c r="G89" s="68"/>
      <c r="H89" s="58"/>
      <c r="I89" s="133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ht="12.75" customHeight="1">
      <c r="A90" s="155" t="s">
        <v>2370</v>
      </c>
      <c r="B90" s="99" t="s">
        <v>2371</v>
      </c>
      <c r="C90" s="101">
        <v>7.0</v>
      </c>
      <c r="D90" s="487">
        <v>43434.0</v>
      </c>
      <c r="E90" s="72"/>
      <c r="F90" s="483" t="s">
        <v>2183</v>
      </c>
      <c r="G90" s="68"/>
      <c r="H90" s="58"/>
      <c r="I90" s="133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ht="12.75" customHeight="1">
      <c r="A91" s="55" t="s">
        <v>2372</v>
      </c>
      <c r="B91" s="99" t="s">
        <v>2373</v>
      </c>
      <c r="C91" s="101">
        <v>8.0</v>
      </c>
      <c r="D91" s="487">
        <v>43434.0</v>
      </c>
      <c r="E91" s="72"/>
      <c r="F91" s="483" t="s">
        <v>2183</v>
      </c>
      <c r="G91" s="68"/>
      <c r="H91" s="58"/>
      <c r="I91" s="133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ht="12.75" customHeight="1">
      <c r="A92" s="155" t="s">
        <v>2374</v>
      </c>
      <c r="B92" s="99" t="s">
        <v>2375</v>
      </c>
      <c r="C92" s="101">
        <v>14.0</v>
      </c>
      <c r="D92" s="487">
        <v>43434.0</v>
      </c>
      <c r="E92" s="72"/>
      <c r="F92" s="483" t="s">
        <v>2183</v>
      </c>
      <c r="G92" s="68"/>
      <c r="H92" s="58"/>
      <c r="I92" s="133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ht="12.75" customHeight="1">
      <c r="A93" s="155" t="s">
        <v>2376</v>
      </c>
      <c r="B93" s="99" t="s">
        <v>2377</v>
      </c>
      <c r="C93" s="101">
        <v>8.0</v>
      </c>
      <c r="D93" s="487">
        <v>43434.0</v>
      </c>
      <c r="E93" s="72"/>
      <c r="F93" s="483" t="s">
        <v>2183</v>
      </c>
      <c r="G93" s="68"/>
      <c r="H93" s="58"/>
      <c r="I93" s="133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ht="12.75" customHeight="1">
      <c r="A94" s="151" t="s">
        <v>2378</v>
      </c>
      <c r="B94" s="122" t="s">
        <v>2379</v>
      </c>
      <c r="C94" s="123">
        <v>16.0</v>
      </c>
      <c r="D94" s="487">
        <v>43434.0</v>
      </c>
      <c r="E94" s="72"/>
      <c r="F94" s="483" t="s">
        <v>2183</v>
      </c>
      <c r="G94" s="68"/>
      <c r="H94" s="58"/>
      <c r="I94" s="133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ht="12.75" customHeight="1">
      <c r="A95" s="155" t="s">
        <v>2380</v>
      </c>
      <c r="B95" s="99" t="s">
        <v>2381</v>
      </c>
      <c r="C95" s="101">
        <v>6.0</v>
      </c>
      <c r="D95" s="487">
        <v>43434.0</v>
      </c>
      <c r="E95" s="72"/>
      <c r="F95" s="483" t="s">
        <v>2183</v>
      </c>
      <c r="G95" s="68"/>
      <c r="H95" s="58"/>
      <c r="I95" s="133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ht="12.75" customHeight="1">
      <c r="A96" s="55" t="s">
        <v>2382</v>
      </c>
      <c r="B96" s="99" t="s">
        <v>2383</v>
      </c>
      <c r="C96" s="101">
        <v>8.0</v>
      </c>
      <c r="D96" s="487">
        <v>43434.0</v>
      </c>
      <c r="E96" s="72"/>
      <c r="F96" s="483" t="s">
        <v>2183</v>
      </c>
      <c r="G96" s="68"/>
      <c r="H96" s="58"/>
      <c r="I96" s="133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ht="12.75" customHeight="1">
      <c r="A97" s="151" t="s">
        <v>2384</v>
      </c>
      <c r="B97" s="122" t="s">
        <v>2385</v>
      </c>
      <c r="C97" s="123">
        <v>8.0</v>
      </c>
      <c r="D97" s="487">
        <v>43434.0</v>
      </c>
      <c r="E97" s="72"/>
      <c r="F97" s="483" t="s">
        <v>2183</v>
      </c>
      <c r="G97" s="68"/>
      <c r="H97" s="58"/>
      <c r="I97" s="133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ht="12.75" customHeight="1">
      <c r="A98" s="151" t="s">
        <v>2386</v>
      </c>
      <c r="B98" s="122" t="s">
        <v>2387</v>
      </c>
      <c r="C98" s="101">
        <v>5.0</v>
      </c>
      <c r="D98" s="487">
        <v>43434.0</v>
      </c>
      <c r="E98" s="72"/>
      <c r="F98" s="483" t="s">
        <v>2183</v>
      </c>
      <c r="G98" s="68"/>
      <c r="H98" s="58"/>
      <c r="I98" s="133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ht="12.75" customHeight="1">
      <c r="A99" s="155" t="s">
        <v>2388</v>
      </c>
      <c r="B99" s="99" t="s">
        <v>2389</v>
      </c>
      <c r="C99" s="101">
        <v>5.0</v>
      </c>
      <c r="D99" s="487">
        <v>43434.0</v>
      </c>
      <c r="E99" s="72"/>
      <c r="F99" s="483"/>
      <c r="G99" s="68" t="s">
        <v>2183</v>
      </c>
      <c r="H99" s="58"/>
      <c r="I99" s="133" t="s">
        <v>2390</v>
      </c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ht="12.75" customHeight="1">
      <c r="A100" s="55" t="s">
        <v>2391</v>
      </c>
      <c r="B100" s="99" t="s">
        <v>2392</v>
      </c>
      <c r="C100" s="101">
        <v>5.0</v>
      </c>
      <c r="D100" s="487">
        <v>43434.0</v>
      </c>
      <c r="E100" s="72"/>
      <c r="F100" s="483" t="s">
        <v>2183</v>
      </c>
      <c r="G100" s="68"/>
      <c r="H100" s="58"/>
      <c r="I100" s="133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ht="12.75" customHeight="1">
      <c r="A101" s="55" t="s">
        <v>2393</v>
      </c>
      <c r="B101" s="99" t="s">
        <v>2394</v>
      </c>
      <c r="C101" s="101">
        <v>14.0</v>
      </c>
      <c r="D101" s="487">
        <v>43434.0</v>
      </c>
      <c r="E101" s="72"/>
      <c r="F101" s="483" t="s">
        <v>2183</v>
      </c>
      <c r="G101" s="68"/>
      <c r="H101" s="58"/>
      <c r="I101" s="133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ht="12.75" customHeight="1">
      <c r="A102" s="155" t="s">
        <v>2395</v>
      </c>
      <c r="B102" s="99" t="s">
        <v>2396</v>
      </c>
      <c r="C102" s="101">
        <v>12.0</v>
      </c>
      <c r="D102" s="487">
        <v>43404.0</v>
      </c>
      <c r="E102" s="72" t="s">
        <v>2183</v>
      </c>
      <c r="F102" s="483"/>
      <c r="G102" s="68"/>
      <c r="H102" s="58"/>
      <c r="I102" s="133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ht="12.75" customHeight="1">
      <c r="A103" s="155" t="s">
        <v>2397</v>
      </c>
      <c r="B103" s="99" t="s">
        <v>2398</v>
      </c>
      <c r="C103" s="101">
        <v>6.0</v>
      </c>
      <c r="D103" s="487">
        <v>43404.0</v>
      </c>
      <c r="E103" s="72"/>
      <c r="F103" s="483"/>
      <c r="G103" s="68" t="s">
        <v>2183</v>
      </c>
      <c r="H103" s="58"/>
      <c r="I103" s="133" t="s">
        <v>2399</v>
      </c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ht="12.75" customHeight="1">
      <c r="A104" s="220" t="s">
        <v>2400</v>
      </c>
      <c r="B104" s="99" t="s">
        <v>2401</v>
      </c>
      <c r="C104" s="101">
        <v>5.0</v>
      </c>
      <c r="D104" s="487">
        <v>43404.0</v>
      </c>
      <c r="E104" s="72" t="s">
        <v>2183</v>
      </c>
      <c r="F104" s="233"/>
      <c r="G104" s="68"/>
      <c r="H104" s="58"/>
      <c r="I104" s="133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ht="12.75" customHeight="1">
      <c r="A105" s="220" t="s">
        <v>2402</v>
      </c>
      <c r="B105" s="99" t="s">
        <v>2403</v>
      </c>
      <c r="C105" s="101">
        <v>6.0</v>
      </c>
      <c r="D105" s="487">
        <v>43404.0</v>
      </c>
      <c r="E105" s="72"/>
      <c r="F105" s="483" t="s">
        <v>2183</v>
      </c>
      <c r="G105" s="68"/>
      <c r="H105" s="58"/>
      <c r="I105" s="133" t="s">
        <v>2404</v>
      </c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ht="12.75" customHeight="1">
      <c r="A106" s="155" t="s">
        <v>2405</v>
      </c>
      <c r="B106" s="99" t="s">
        <v>2406</v>
      </c>
      <c r="C106" s="101">
        <v>6.0</v>
      </c>
      <c r="D106" s="487">
        <v>43404.0</v>
      </c>
      <c r="E106" s="72"/>
      <c r="F106" s="483" t="s">
        <v>2183</v>
      </c>
      <c r="G106" s="68"/>
      <c r="H106" s="58"/>
      <c r="I106" s="133" t="s">
        <v>2404</v>
      </c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ht="12.75" customHeight="1">
      <c r="A107" s="231" t="s">
        <v>2407</v>
      </c>
      <c r="B107" s="99" t="s">
        <v>2408</v>
      </c>
      <c r="C107" s="101">
        <v>5.0</v>
      </c>
      <c r="D107" s="487">
        <v>43404.0</v>
      </c>
      <c r="E107" s="72"/>
      <c r="F107" s="483"/>
      <c r="G107" s="68" t="s">
        <v>2183</v>
      </c>
      <c r="H107" s="58"/>
      <c r="I107" s="133" t="s">
        <v>2409</v>
      </c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ht="12.75" customHeight="1">
      <c r="A108" s="155" t="s">
        <v>2410</v>
      </c>
      <c r="B108" s="99" t="s">
        <v>2411</v>
      </c>
      <c r="C108" s="101">
        <v>7.0</v>
      </c>
      <c r="D108" s="487">
        <v>43404.0</v>
      </c>
      <c r="E108" s="72"/>
      <c r="F108" s="483"/>
      <c r="G108" s="68" t="s">
        <v>2183</v>
      </c>
      <c r="H108" s="58"/>
      <c r="I108" s="133" t="s">
        <v>2412</v>
      </c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ht="12.75" customHeight="1">
      <c r="A109" s="155" t="s">
        <v>2413</v>
      </c>
      <c r="B109" s="99" t="s">
        <v>2414</v>
      </c>
      <c r="C109" s="101">
        <v>7.0</v>
      </c>
      <c r="D109" s="487">
        <v>43404.0</v>
      </c>
      <c r="E109" s="72"/>
      <c r="F109" s="483"/>
      <c r="G109" s="68" t="s">
        <v>2183</v>
      </c>
      <c r="H109" s="58"/>
      <c r="I109" s="133" t="s">
        <v>2415</v>
      </c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ht="12.75" customHeight="1">
      <c r="A110" s="155" t="s">
        <v>2416</v>
      </c>
      <c r="B110" s="99" t="s">
        <v>2417</v>
      </c>
      <c r="C110" s="101">
        <v>14.0</v>
      </c>
      <c r="D110" s="487">
        <v>43404.0</v>
      </c>
      <c r="E110" s="72"/>
      <c r="F110" s="483" t="s">
        <v>2183</v>
      </c>
      <c r="G110" s="68"/>
      <c r="H110" s="58"/>
      <c r="I110" s="133" t="s">
        <v>2404</v>
      </c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ht="12.75" customHeight="1">
      <c r="A111" s="55" t="s">
        <v>2418</v>
      </c>
      <c r="B111" s="99" t="s">
        <v>2419</v>
      </c>
      <c r="C111" s="101">
        <v>7.0</v>
      </c>
      <c r="D111" s="487">
        <v>43404.0</v>
      </c>
      <c r="E111" s="72"/>
      <c r="F111" s="483"/>
      <c r="G111" s="68" t="s">
        <v>2183</v>
      </c>
      <c r="H111" s="58"/>
      <c r="I111" s="133" t="s">
        <v>2420</v>
      </c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ht="12.75" customHeight="1">
      <c r="A112" s="55" t="s">
        <v>2421</v>
      </c>
      <c r="B112" s="99" t="s">
        <v>2422</v>
      </c>
      <c r="C112" s="101">
        <v>16.0</v>
      </c>
      <c r="D112" s="487">
        <v>43404.0</v>
      </c>
      <c r="E112" s="72"/>
      <c r="F112" s="483"/>
      <c r="G112" s="68" t="s">
        <v>2183</v>
      </c>
      <c r="H112" s="58"/>
      <c r="I112" s="133" t="s">
        <v>2423</v>
      </c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ht="12.75" customHeight="1">
      <c r="A113" s="155" t="s">
        <v>2424</v>
      </c>
      <c r="B113" s="99" t="s">
        <v>2425</v>
      </c>
      <c r="C113" s="101">
        <v>7.0</v>
      </c>
      <c r="D113" s="487">
        <v>43404.0</v>
      </c>
      <c r="E113" s="72"/>
      <c r="F113" s="483" t="s">
        <v>2183</v>
      </c>
      <c r="G113" s="68"/>
      <c r="H113" s="58"/>
      <c r="I113" s="133" t="s">
        <v>2404</v>
      </c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ht="12.75" customHeight="1">
      <c r="A114" s="155" t="s">
        <v>2426</v>
      </c>
      <c r="B114" s="99" t="s">
        <v>2427</v>
      </c>
      <c r="C114" s="101">
        <v>7.0</v>
      </c>
      <c r="D114" s="487">
        <v>43404.0</v>
      </c>
      <c r="E114" s="72"/>
      <c r="F114" s="483" t="s">
        <v>2183</v>
      </c>
      <c r="G114" s="68"/>
      <c r="H114" s="58"/>
      <c r="I114" s="133" t="s">
        <v>2404</v>
      </c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ht="12.75" customHeight="1">
      <c r="A115" s="155" t="s">
        <v>2428</v>
      </c>
      <c r="B115" s="99" t="s">
        <v>2429</v>
      </c>
      <c r="C115" s="214">
        <v>5.0</v>
      </c>
      <c r="D115" s="487">
        <v>43404.0</v>
      </c>
      <c r="E115" s="72"/>
      <c r="F115" s="483"/>
      <c r="G115" s="68" t="s">
        <v>2183</v>
      </c>
      <c r="H115" s="58"/>
      <c r="I115" s="133" t="s">
        <v>2430</v>
      </c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ht="12.75" customHeight="1">
      <c r="A116" s="155" t="s">
        <v>2431</v>
      </c>
      <c r="B116" s="99" t="s">
        <v>2432</v>
      </c>
      <c r="C116" s="214">
        <v>11.0</v>
      </c>
      <c r="D116" s="487">
        <v>43404.0</v>
      </c>
      <c r="E116" s="72"/>
      <c r="F116" s="483" t="s">
        <v>2183</v>
      </c>
      <c r="G116" s="68"/>
      <c r="H116" s="58"/>
      <c r="I116" s="133" t="s">
        <v>2404</v>
      </c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ht="12.75" customHeight="1">
      <c r="A117" s="155" t="s">
        <v>2433</v>
      </c>
      <c r="B117" s="99" t="s">
        <v>2434</v>
      </c>
      <c r="C117" s="101">
        <v>5.0</v>
      </c>
      <c r="D117" s="487">
        <v>43404.0</v>
      </c>
      <c r="E117" s="72"/>
      <c r="F117" s="483" t="s">
        <v>2183</v>
      </c>
      <c r="G117" s="68"/>
      <c r="H117" s="58"/>
      <c r="I117" s="133" t="s">
        <v>2404</v>
      </c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ht="12.75" customHeight="1">
      <c r="A118" s="155" t="s">
        <v>2435</v>
      </c>
      <c r="B118" s="99" t="s">
        <v>2436</v>
      </c>
      <c r="C118" s="101">
        <v>5.0</v>
      </c>
      <c r="D118" s="487">
        <v>43404.0</v>
      </c>
      <c r="E118" s="72"/>
      <c r="F118" s="483" t="s">
        <v>2183</v>
      </c>
      <c r="G118" s="68"/>
      <c r="H118" s="58"/>
      <c r="I118" s="133" t="s">
        <v>2404</v>
      </c>
      <c r="J118" s="15"/>
      <c r="K118" s="55"/>
      <c r="L118" s="5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ht="12.75" customHeight="1">
      <c r="A119" s="121" t="s">
        <v>2437</v>
      </c>
      <c r="B119" s="122" t="s">
        <v>2438</v>
      </c>
      <c r="C119" s="123">
        <v>7.0</v>
      </c>
      <c r="D119" s="487">
        <v>43404.0</v>
      </c>
      <c r="E119" s="72"/>
      <c r="F119" s="483" t="s">
        <v>2183</v>
      </c>
      <c r="G119" s="68"/>
      <c r="H119" s="58"/>
      <c r="I119" s="133" t="s">
        <v>2404</v>
      </c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ht="12.75" customHeight="1">
      <c r="A120" s="151" t="s">
        <v>2439</v>
      </c>
      <c r="B120" s="122" t="s">
        <v>2440</v>
      </c>
      <c r="C120" s="123">
        <v>5.0</v>
      </c>
      <c r="D120" s="487">
        <v>43404.0</v>
      </c>
      <c r="E120" s="72"/>
      <c r="F120" s="483" t="s">
        <v>2183</v>
      </c>
      <c r="G120" s="68"/>
      <c r="H120" s="58"/>
      <c r="I120" s="133" t="s">
        <v>2404</v>
      </c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ht="12.75" customHeight="1">
      <c r="A121" s="55" t="s">
        <v>2441</v>
      </c>
      <c r="B121" s="99" t="s">
        <v>2442</v>
      </c>
      <c r="C121" s="101">
        <v>21.0</v>
      </c>
      <c r="D121" s="487">
        <v>43404.0</v>
      </c>
      <c r="E121" s="72" t="s">
        <v>2183</v>
      </c>
      <c r="F121" s="483"/>
      <c r="G121" s="68"/>
      <c r="H121" s="58"/>
      <c r="I121" s="147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ht="12.75" customHeight="1">
      <c r="A122" s="155" t="s">
        <v>2443</v>
      </c>
      <c r="B122" s="99" t="s">
        <v>2444</v>
      </c>
      <c r="C122" s="101">
        <v>5.0</v>
      </c>
      <c r="D122" s="487">
        <v>43404.0</v>
      </c>
      <c r="E122" s="72"/>
      <c r="F122" s="483" t="s">
        <v>2183</v>
      </c>
      <c r="G122" s="68"/>
      <c r="H122" s="58"/>
      <c r="I122" s="133" t="s">
        <v>2404</v>
      </c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ht="12.75" customHeight="1">
      <c r="A123" s="155" t="s">
        <v>2445</v>
      </c>
      <c r="B123" s="99" t="s">
        <v>2446</v>
      </c>
      <c r="C123" s="101">
        <v>8.0</v>
      </c>
      <c r="D123" s="487">
        <v>43404.0</v>
      </c>
      <c r="E123" s="72"/>
      <c r="F123" s="483" t="s">
        <v>2183</v>
      </c>
      <c r="G123" s="68"/>
      <c r="H123" s="58"/>
      <c r="I123" s="133" t="s">
        <v>2404</v>
      </c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ht="12.75" customHeight="1">
      <c r="A124" s="151" t="s">
        <v>2447</v>
      </c>
      <c r="B124" s="122" t="s">
        <v>2448</v>
      </c>
      <c r="C124" s="123">
        <v>5.0</v>
      </c>
      <c r="D124" s="487">
        <v>43404.0</v>
      </c>
      <c r="E124" s="72"/>
      <c r="F124" s="483" t="s">
        <v>2183</v>
      </c>
      <c r="G124" s="68"/>
      <c r="H124" s="58"/>
      <c r="I124" s="133" t="s">
        <v>2404</v>
      </c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ht="12.75" customHeight="1">
      <c r="A125" s="151" t="s">
        <v>2449</v>
      </c>
      <c r="B125" s="122" t="s">
        <v>2450</v>
      </c>
      <c r="C125" s="123">
        <v>6.0</v>
      </c>
      <c r="D125" s="487">
        <v>43404.0</v>
      </c>
      <c r="E125" s="72"/>
      <c r="F125" s="483" t="s">
        <v>2183</v>
      </c>
      <c r="G125" s="68"/>
      <c r="H125" s="58"/>
      <c r="I125" s="133" t="s">
        <v>2404</v>
      </c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ht="12.75" customHeight="1">
      <c r="A126" s="55" t="s">
        <v>2451</v>
      </c>
      <c r="B126" s="99" t="s">
        <v>2452</v>
      </c>
      <c r="C126" s="101">
        <v>6.0</v>
      </c>
      <c r="D126" s="487">
        <v>43404.0</v>
      </c>
      <c r="E126" s="72"/>
      <c r="F126" s="483" t="s">
        <v>2183</v>
      </c>
      <c r="G126" s="68"/>
      <c r="H126" s="58"/>
      <c r="I126" s="133" t="s">
        <v>2404</v>
      </c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ht="12.75" customHeight="1">
      <c r="A127" s="155" t="s">
        <v>2453</v>
      </c>
      <c r="B127" s="133" t="s">
        <v>2454</v>
      </c>
      <c r="C127" s="101">
        <v>6.0</v>
      </c>
      <c r="D127" s="487">
        <v>43404.0</v>
      </c>
      <c r="E127" s="72"/>
      <c r="F127" s="483" t="s">
        <v>2183</v>
      </c>
      <c r="G127" s="68"/>
      <c r="H127" s="58"/>
      <c r="I127" s="133" t="s">
        <v>2404</v>
      </c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ht="12.75" customHeight="1">
      <c r="A128" s="155" t="s">
        <v>2455</v>
      </c>
      <c r="B128" s="99" t="s">
        <v>2456</v>
      </c>
      <c r="C128" s="101">
        <v>6.0</v>
      </c>
      <c r="D128" s="487">
        <v>43404.0</v>
      </c>
      <c r="E128" s="72"/>
      <c r="F128" s="483" t="s">
        <v>2183</v>
      </c>
      <c r="G128" s="68"/>
      <c r="H128" s="58"/>
      <c r="I128" s="133" t="s">
        <v>2404</v>
      </c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ht="12.75" customHeight="1">
      <c r="A129" s="220" t="s">
        <v>2457</v>
      </c>
      <c r="B129" s="99" t="s">
        <v>2458</v>
      </c>
      <c r="C129" s="101">
        <v>6.0</v>
      </c>
      <c r="D129" s="487">
        <v>43404.0</v>
      </c>
      <c r="E129" s="72"/>
      <c r="F129" s="483" t="s">
        <v>2183</v>
      </c>
      <c r="G129" s="68"/>
      <c r="H129" s="58"/>
      <c r="I129" s="133" t="s">
        <v>2404</v>
      </c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ht="12.75" customHeight="1">
      <c r="A130" s="155" t="s">
        <v>2459</v>
      </c>
      <c r="B130" s="99" t="s">
        <v>2460</v>
      </c>
      <c r="C130" s="101">
        <v>5.0</v>
      </c>
      <c r="D130" s="487">
        <v>43371.0</v>
      </c>
      <c r="E130" s="72"/>
      <c r="F130" s="483"/>
      <c r="G130" s="68" t="s">
        <v>2183</v>
      </c>
      <c r="H130" s="58"/>
      <c r="I130" s="133" t="s">
        <v>2461</v>
      </c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ht="12.75" customHeight="1">
      <c r="A131" s="121" t="s">
        <v>2462</v>
      </c>
      <c r="B131" s="122" t="s">
        <v>2463</v>
      </c>
      <c r="C131" s="123">
        <v>8.0</v>
      </c>
      <c r="D131" s="487">
        <v>43371.0</v>
      </c>
      <c r="E131" s="483"/>
      <c r="F131" s="58"/>
      <c r="G131" s="483" t="s">
        <v>2183</v>
      </c>
      <c r="H131" s="58"/>
      <c r="I131" s="133" t="s">
        <v>2464</v>
      </c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ht="12.75" customHeight="1">
      <c r="A132" s="49" t="s">
        <v>2465</v>
      </c>
      <c r="B132" s="99" t="s">
        <v>2466</v>
      </c>
      <c r="C132" s="101">
        <v>5.0</v>
      </c>
      <c r="D132" s="487">
        <v>43371.0</v>
      </c>
      <c r="E132" s="72" t="s">
        <v>2183</v>
      </c>
      <c r="F132" s="483"/>
      <c r="G132" s="68"/>
      <c r="H132" s="58"/>
      <c r="I132" s="133" t="s">
        <v>2467</v>
      </c>
    </row>
    <row r="133" ht="12.75" customHeight="1">
      <c r="A133" s="342" t="s">
        <v>2468</v>
      </c>
      <c r="B133" s="99" t="s">
        <v>2469</v>
      </c>
      <c r="C133" s="101">
        <v>5.0</v>
      </c>
      <c r="D133" s="487">
        <v>43371.0</v>
      </c>
      <c r="E133" s="72"/>
      <c r="F133" s="483"/>
      <c r="G133" s="68" t="s">
        <v>2183</v>
      </c>
      <c r="H133" s="58"/>
      <c r="I133" s="133" t="s">
        <v>2470</v>
      </c>
    </row>
    <row r="134" ht="12.75" customHeight="1">
      <c r="A134" s="321" t="s">
        <v>2471</v>
      </c>
      <c r="B134" s="99" t="s">
        <v>2472</v>
      </c>
      <c r="C134" s="101">
        <v>5.0</v>
      </c>
      <c r="D134" s="487">
        <v>43343.0</v>
      </c>
      <c r="E134" s="72"/>
      <c r="F134" s="483"/>
      <c r="G134" s="68" t="s">
        <v>2183</v>
      </c>
      <c r="H134" s="58"/>
      <c r="I134" s="133" t="s">
        <v>2473</v>
      </c>
    </row>
    <row r="135" ht="12.75" customHeight="1">
      <c r="A135" s="155" t="s">
        <v>2474</v>
      </c>
      <c r="B135" s="99" t="s">
        <v>2475</v>
      </c>
      <c r="C135" s="101">
        <v>5.0</v>
      </c>
      <c r="D135" s="487">
        <v>43343.0</v>
      </c>
      <c r="E135" s="72"/>
      <c r="F135" s="483"/>
      <c r="G135" s="68" t="s">
        <v>2183</v>
      </c>
      <c r="H135" s="58"/>
      <c r="I135" s="133" t="s">
        <v>2476</v>
      </c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ht="12.75" customHeight="1">
      <c r="A136" s="155" t="s">
        <v>2477</v>
      </c>
      <c r="B136" s="99" t="s">
        <v>2478</v>
      </c>
      <c r="C136" s="101">
        <v>9.0</v>
      </c>
      <c r="D136" s="487">
        <v>43343.0</v>
      </c>
      <c r="E136" s="72" t="s">
        <v>2183</v>
      </c>
      <c r="F136" s="483"/>
      <c r="G136" s="68"/>
      <c r="H136" s="58"/>
      <c r="I136" s="133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ht="12.75" customHeight="1">
      <c r="A137" s="55" t="s">
        <v>2479</v>
      </c>
      <c r="B137" s="99" t="s">
        <v>2480</v>
      </c>
      <c r="C137" s="101">
        <v>8.0</v>
      </c>
      <c r="D137" s="487">
        <v>43312.0</v>
      </c>
      <c r="E137" s="72"/>
      <c r="F137" s="483"/>
      <c r="G137" s="68" t="s">
        <v>2183</v>
      </c>
      <c r="H137" s="58"/>
      <c r="I137" s="133" t="s">
        <v>2481</v>
      </c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ht="12.75" customHeight="1">
      <c r="A138" s="155" t="s">
        <v>2482</v>
      </c>
      <c r="B138" s="99" t="s">
        <v>2483</v>
      </c>
      <c r="C138" s="101">
        <v>11.0</v>
      </c>
      <c r="D138" s="487">
        <v>43312.0</v>
      </c>
      <c r="E138" s="72"/>
      <c r="F138" s="483"/>
      <c r="G138" s="68" t="s">
        <v>2183</v>
      </c>
      <c r="H138" s="58"/>
      <c r="I138" s="133" t="s">
        <v>2484</v>
      </c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ht="12.75" customHeight="1">
      <c r="A139" s="232" t="s">
        <v>2485</v>
      </c>
      <c r="B139" s="99" t="s">
        <v>2486</v>
      </c>
      <c r="C139" s="101">
        <v>7.0</v>
      </c>
      <c r="D139" s="487">
        <v>43312.0</v>
      </c>
      <c r="E139" s="72"/>
      <c r="F139" s="483"/>
      <c r="G139" s="68" t="s">
        <v>2183</v>
      </c>
      <c r="H139" s="58"/>
      <c r="I139" s="133" t="s">
        <v>2487</v>
      </c>
      <c r="K139" s="15"/>
      <c r="L139" s="15"/>
    </row>
    <row r="140" ht="12.75" customHeight="1">
      <c r="A140" s="321" t="s">
        <v>2488</v>
      </c>
      <c r="B140" s="99" t="s">
        <v>2489</v>
      </c>
      <c r="C140" s="101">
        <v>15.0</v>
      </c>
      <c r="D140" s="487">
        <v>43312.0</v>
      </c>
      <c r="E140" s="72"/>
      <c r="F140" s="483"/>
      <c r="G140" s="68" t="s">
        <v>2183</v>
      </c>
      <c r="H140" s="58"/>
      <c r="I140" s="133" t="s">
        <v>2490</v>
      </c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ht="12.75" customHeight="1">
      <c r="A141" s="366" t="s">
        <v>2491</v>
      </c>
      <c r="B141" s="331" t="s">
        <v>2492</v>
      </c>
      <c r="C141" s="101">
        <v>6.0</v>
      </c>
      <c r="D141" s="487">
        <v>43312.0</v>
      </c>
      <c r="E141" s="72"/>
      <c r="F141" s="483"/>
      <c r="G141" s="68" t="s">
        <v>2183</v>
      </c>
      <c r="H141" s="58"/>
      <c r="I141" s="133" t="s">
        <v>2493</v>
      </c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ht="12.75" customHeight="1">
      <c r="A142" s="232" t="s">
        <v>2494</v>
      </c>
      <c r="B142" s="99" t="s">
        <v>2495</v>
      </c>
      <c r="C142" s="101">
        <v>43.0</v>
      </c>
      <c r="D142" s="487">
        <v>43312.0</v>
      </c>
      <c r="E142" s="72"/>
      <c r="F142" s="483"/>
      <c r="G142" s="68" t="s">
        <v>2183</v>
      </c>
      <c r="H142" s="58"/>
      <c r="I142" s="133" t="s">
        <v>2496</v>
      </c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ht="12.75" customHeight="1">
      <c r="A143" s="133" t="s">
        <v>2497</v>
      </c>
      <c r="B143" s="258" t="s">
        <v>2498</v>
      </c>
      <c r="C143" s="101">
        <v>7.0</v>
      </c>
      <c r="D143" s="487">
        <v>43281.0</v>
      </c>
      <c r="E143" s="72"/>
      <c r="F143" s="483"/>
      <c r="G143" s="68" t="s">
        <v>2183</v>
      </c>
      <c r="H143" s="58"/>
      <c r="I143" s="133" t="s">
        <v>2499</v>
      </c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ht="12.75" customHeight="1">
      <c r="A144" s="299" t="s">
        <v>2500</v>
      </c>
      <c r="B144" s="331" t="s">
        <v>2501</v>
      </c>
      <c r="C144" s="101">
        <v>17.0</v>
      </c>
      <c r="D144" s="487">
        <v>43281.0</v>
      </c>
      <c r="E144" s="72" t="s">
        <v>2183</v>
      </c>
      <c r="F144" s="483"/>
      <c r="G144" s="68"/>
      <c r="H144" s="58"/>
      <c r="I144" s="133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ht="12.75" customHeight="1">
      <c r="A145" s="331" t="s">
        <v>2502</v>
      </c>
      <c r="B145" s="389" t="s">
        <v>2503</v>
      </c>
      <c r="C145" s="101">
        <v>13.0</v>
      </c>
      <c r="D145" s="487">
        <v>43281.0</v>
      </c>
      <c r="E145" s="72"/>
      <c r="F145" s="483"/>
      <c r="G145" s="68" t="s">
        <v>2183</v>
      </c>
      <c r="H145" s="58"/>
      <c r="I145" s="133" t="s">
        <v>2504</v>
      </c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ht="12.75" customHeight="1">
      <c r="A146" s="321" t="s">
        <v>2505</v>
      </c>
      <c r="B146" s="99" t="s">
        <v>2506</v>
      </c>
      <c r="C146" s="101">
        <v>7.0</v>
      </c>
      <c r="D146" s="487">
        <v>43255.0</v>
      </c>
      <c r="E146" s="72"/>
      <c r="F146" s="483" t="s">
        <v>2183</v>
      </c>
      <c r="G146" s="68"/>
      <c r="H146" s="58"/>
      <c r="I146" s="133" t="s">
        <v>2507</v>
      </c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ht="12.75" customHeight="1">
      <c r="A147" s="122" t="s">
        <v>2508</v>
      </c>
      <c r="B147" s="181" t="s">
        <v>2509</v>
      </c>
      <c r="C147" s="101">
        <v>18.0</v>
      </c>
      <c r="D147" s="487">
        <v>43255.0</v>
      </c>
      <c r="E147" s="72" t="s">
        <v>2183</v>
      </c>
      <c r="F147" s="483"/>
      <c r="G147" s="68"/>
      <c r="H147" s="58"/>
      <c r="I147" s="133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ht="12.75" customHeight="1">
      <c r="A148" s="382" t="s">
        <v>2510</v>
      </c>
      <c r="B148" s="258" t="s">
        <v>2511</v>
      </c>
      <c r="C148" s="101">
        <v>5.0</v>
      </c>
      <c r="D148" s="487">
        <v>43255.0</v>
      </c>
      <c r="E148" s="72" t="s">
        <v>2183</v>
      </c>
      <c r="F148" s="483"/>
      <c r="G148" s="68"/>
      <c r="H148" s="58"/>
      <c r="I148" s="133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ht="12.75" customHeight="1">
      <c r="A149" s="133" t="s">
        <v>2512</v>
      </c>
      <c r="B149" s="99" t="s">
        <v>2513</v>
      </c>
      <c r="C149" s="101">
        <v>5.0</v>
      </c>
      <c r="D149" s="487">
        <v>43220.0</v>
      </c>
      <c r="E149" s="72"/>
      <c r="F149" s="483"/>
      <c r="G149" s="68" t="s">
        <v>2183</v>
      </c>
      <c r="H149" s="58"/>
      <c r="I149" s="133" t="s">
        <v>2514</v>
      </c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ht="12.75" customHeight="1">
      <c r="A150" s="321" t="s">
        <v>2515</v>
      </c>
      <c r="B150" s="99" t="s">
        <v>2516</v>
      </c>
      <c r="C150" s="101">
        <v>6.0</v>
      </c>
      <c r="D150" s="487">
        <v>43191.0</v>
      </c>
      <c r="E150" s="72"/>
      <c r="F150" s="483"/>
      <c r="G150" s="68" t="s">
        <v>2183</v>
      </c>
      <c r="H150" s="58"/>
      <c r="I150" s="133" t="s">
        <v>2517</v>
      </c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ht="12.75" customHeight="1">
      <c r="A151" s="321" t="s">
        <v>2518</v>
      </c>
      <c r="B151" s="99" t="s">
        <v>2519</v>
      </c>
      <c r="C151" s="101">
        <v>13.0</v>
      </c>
      <c r="D151" s="487">
        <v>43168.0</v>
      </c>
      <c r="E151" s="72" t="s">
        <v>2183</v>
      </c>
      <c r="F151" s="483"/>
      <c r="G151" s="68"/>
      <c r="H151" s="58"/>
      <c r="I151" s="133"/>
    </row>
    <row r="152" ht="12.75" customHeight="1">
      <c r="A152" s="321" t="s">
        <v>2520</v>
      </c>
      <c r="B152" s="99" t="s">
        <v>2521</v>
      </c>
      <c r="C152" s="101">
        <v>7.0</v>
      </c>
      <c r="D152" s="487">
        <v>43165.0</v>
      </c>
      <c r="E152" s="72"/>
      <c r="F152" s="483"/>
      <c r="G152" s="68" t="s">
        <v>2183</v>
      </c>
      <c r="H152" s="58"/>
      <c r="I152" s="99" t="s">
        <v>2522</v>
      </c>
      <c r="K152" s="15"/>
    </row>
    <row r="153" ht="12.75" customHeight="1">
      <c r="A153" s="336" t="s">
        <v>2523</v>
      </c>
      <c r="B153" s="331" t="s">
        <v>2524</v>
      </c>
      <c r="C153" s="490">
        <v>7.0</v>
      </c>
      <c r="D153" s="491">
        <v>43162.0</v>
      </c>
      <c r="E153" s="478" t="s">
        <v>2183</v>
      </c>
      <c r="F153" s="300"/>
      <c r="G153" s="304"/>
      <c r="H153" s="293"/>
      <c r="I153" s="331" t="s">
        <v>2525</v>
      </c>
    </row>
    <row r="154" ht="12.75" customHeight="1">
      <c r="A154" s="253" t="s">
        <v>2526</v>
      </c>
      <c r="B154" s="122" t="s">
        <v>2527</v>
      </c>
      <c r="C154" s="123">
        <v>15.0</v>
      </c>
      <c r="D154" s="479">
        <v>43102.0</v>
      </c>
      <c r="E154" s="65"/>
      <c r="F154" s="288"/>
      <c r="G154" s="480" t="s">
        <v>2183</v>
      </c>
      <c r="H154" s="480"/>
      <c r="I154" s="258" t="s">
        <v>2528</v>
      </c>
    </row>
    <row r="155" ht="12.75" customHeight="1">
      <c r="A155" s="232" t="s">
        <v>2529</v>
      </c>
      <c r="B155" s="99" t="s">
        <v>2530</v>
      </c>
      <c r="C155" s="101">
        <v>46.0</v>
      </c>
      <c r="D155" s="487">
        <v>43098.0</v>
      </c>
      <c r="E155" s="72"/>
      <c r="F155" s="483"/>
      <c r="G155" s="68" t="s">
        <v>2183</v>
      </c>
      <c r="H155" s="68"/>
      <c r="I155" s="267" t="s">
        <v>2531</v>
      </c>
      <c r="K155" s="55"/>
      <c r="L155" s="55"/>
    </row>
    <row r="156" ht="12.75" customHeight="1">
      <c r="A156" s="321" t="s">
        <v>2532</v>
      </c>
      <c r="B156" s="99" t="s">
        <v>2533</v>
      </c>
      <c r="C156" s="101">
        <v>11.0</v>
      </c>
      <c r="D156" s="487">
        <v>43067.0</v>
      </c>
      <c r="E156" s="72"/>
      <c r="F156" s="483" t="s">
        <v>2183</v>
      </c>
      <c r="G156" s="68"/>
      <c r="H156" s="68"/>
      <c r="I156" s="267" t="s">
        <v>2534</v>
      </c>
    </row>
    <row r="157" ht="12.75" customHeight="1">
      <c r="A157" s="492" t="s">
        <v>2535</v>
      </c>
      <c r="B157" s="111" t="s">
        <v>2536</v>
      </c>
      <c r="C157" s="101">
        <v>6.0</v>
      </c>
      <c r="D157" s="487">
        <v>43060.0</v>
      </c>
      <c r="E157" s="72"/>
      <c r="F157" s="483" t="s">
        <v>2183</v>
      </c>
      <c r="G157" s="68"/>
      <c r="H157" s="68"/>
      <c r="I157" s="267" t="s">
        <v>2537</v>
      </c>
    </row>
    <row r="158" ht="12.75" customHeight="1">
      <c r="A158" s="353" t="s">
        <v>2538</v>
      </c>
      <c r="B158" s="331" t="s">
        <v>2539</v>
      </c>
      <c r="C158" s="490">
        <v>5.0</v>
      </c>
      <c r="D158" s="491">
        <v>43055.0</v>
      </c>
      <c r="E158" s="478"/>
      <c r="F158" s="300" t="s">
        <v>2183</v>
      </c>
      <c r="G158" s="304"/>
      <c r="H158" s="304"/>
      <c r="I158" s="258" t="s">
        <v>2507</v>
      </c>
    </row>
    <row r="159" ht="12.75" customHeight="1">
      <c r="A159" s="493" t="s">
        <v>2540</v>
      </c>
      <c r="B159" s="238" t="s">
        <v>2541</v>
      </c>
      <c r="C159" s="123">
        <v>5.0</v>
      </c>
      <c r="D159" s="479">
        <v>43054.0</v>
      </c>
      <c r="E159" s="65"/>
      <c r="F159" s="288" t="s">
        <v>2183</v>
      </c>
      <c r="G159" s="480"/>
      <c r="H159" s="124"/>
      <c r="I159" s="122" t="s">
        <v>2537</v>
      </c>
      <c r="K159" s="15"/>
      <c r="L159" s="15"/>
    </row>
    <row r="160" ht="12.75" customHeight="1">
      <c r="A160" s="232" t="s">
        <v>2542</v>
      </c>
      <c r="B160" s="99" t="s">
        <v>2543</v>
      </c>
      <c r="C160" s="101">
        <v>6.0</v>
      </c>
      <c r="D160" s="487">
        <v>43049.0</v>
      </c>
      <c r="E160" s="72"/>
      <c r="F160" s="483" t="s">
        <v>2183</v>
      </c>
      <c r="G160" s="68"/>
      <c r="H160" s="58"/>
      <c r="I160" s="133" t="s">
        <v>2507</v>
      </c>
    </row>
    <row r="161" ht="12.75" customHeight="1">
      <c r="A161" s="232" t="s">
        <v>2544</v>
      </c>
      <c r="B161" s="99" t="s">
        <v>2545</v>
      </c>
      <c r="C161" s="101">
        <v>7.0</v>
      </c>
      <c r="D161" s="487">
        <v>43049.0</v>
      </c>
      <c r="E161" s="72"/>
      <c r="F161" s="483" t="s">
        <v>2183</v>
      </c>
      <c r="G161" s="68"/>
      <c r="H161" s="58"/>
      <c r="I161" s="133" t="s">
        <v>2507</v>
      </c>
    </row>
    <row r="162" ht="12.75" customHeight="1">
      <c r="A162" s="321" t="s">
        <v>2546</v>
      </c>
      <c r="B162" s="99" t="s">
        <v>2547</v>
      </c>
      <c r="C162" s="101">
        <v>6.0</v>
      </c>
      <c r="D162" s="487">
        <v>43048.0</v>
      </c>
      <c r="E162" s="72"/>
      <c r="F162" s="483" t="s">
        <v>2183</v>
      </c>
      <c r="G162" s="68"/>
      <c r="H162" s="58"/>
      <c r="I162" s="133" t="s">
        <v>2507</v>
      </c>
    </row>
    <row r="163" ht="12.75" customHeight="1">
      <c r="A163" s="299" t="s">
        <v>2548</v>
      </c>
      <c r="B163" s="331" t="s">
        <v>2549</v>
      </c>
      <c r="C163" s="490">
        <v>6.0</v>
      </c>
      <c r="D163" s="491">
        <v>43042.0</v>
      </c>
      <c r="E163" s="478"/>
      <c r="F163" s="300" t="s">
        <v>2183</v>
      </c>
      <c r="G163" s="304"/>
      <c r="H163" s="293"/>
      <c r="I163" s="331" t="s">
        <v>2507</v>
      </c>
    </row>
    <row r="164" ht="12.75" customHeight="1">
      <c r="A164" s="253" t="s">
        <v>2550</v>
      </c>
      <c r="B164" s="122" t="s">
        <v>2551</v>
      </c>
      <c r="C164" s="123">
        <v>6.0</v>
      </c>
      <c r="D164" s="479">
        <v>43040.0</v>
      </c>
      <c r="E164" s="65"/>
      <c r="F164" s="288" t="s">
        <v>2183</v>
      </c>
      <c r="G164" s="480"/>
      <c r="H164" s="480"/>
      <c r="I164" s="181" t="s">
        <v>2507</v>
      </c>
    </row>
    <row r="165" ht="12.75" customHeight="1">
      <c r="A165" s="232" t="s">
        <v>2552</v>
      </c>
      <c r="B165" s="99" t="s">
        <v>2553</v>
      </c>
      <c r="C165" s="101">
        <v>6.0</v>
      </c>
      <c r="D165" s="487">
        <v>43039.0</v>
      </c>
      <c r="E165" s="72"/>
      <c r="F165" s="483"/>
      <c r="G165" s="68" t="s">
        <v>2183</v>
      </c>
      <c r="H165" s="68"/>
      <c r="I165" s="133" t="s">
        <v>2554</v>
      </c>
    </row>
    <row r="166" ht="12.75" customHeight="1">
      <c r="A166" s="494" t="s">
        <v>2555</v>
      </c>
      <c r="B166" s="495" t="s">
        <v>2556</v>
      </c>
      <c r="C166" s="101">
        <v>7.0</v>
      </c>
      <c r="D166" s="487">
        <v>43038.0</v>
      </c>
      <c r="E166" s="72"/>
      <c r="F166" s="483"/>
      <c r="G166" s="68"/>
      <c r="H166" s="68" t="s">
        <v>2183</v>
      </c>
      <c r="I166" s="133"/>
    </row>
    <row r="167" ht="12.75" customHeight="1">
      <c r="A167" s="232" t="s">
        <v>2557</v>
      </c>
      <c r="B167" s="99" t="s">
        <v>2558</v>
      </c>
      <c r="C167" s="101">
        <v>5.0</v>
      </c>
      <c r="D167" s="487">
        <v>43035.0</v>
      </c>
      <c r="E167" s="72"/>
      <c r="F167" s="483" t="s">
        <v>2183</v>
      </c>
      <c r="G167" s="68"/>
      <c r="H167" s="68"/>
      <c r="I167" s="133" t="s">
        <v>2507</v>
      </c>
    </row>
    <row r="168" ht="12.75" customHeight="1">
      <c r="A168" s="299" t="s">
        <v>2559</v>
      </c>
      <c r="B168" s="331" t="s">
        <v>2560</v>
      </c>
      <c r="C168" s="490">
        <v>6.0</v>
      </c>
      <c r="D168" s="491">
        <v>43034.0</v>
      </c>
      <c r="E168" s="478"/>
      <c r="F168" s="300" t="s">
        <v>2183</v>
      </c>
      <c r="G168" s="304"/>
      <c r="H168" s="304"/>
      <c r="I168" s="366" t="s">
        <v>2507</v>
      </c>
      <c r="K168" s="15"/>
      <c r="L168" s="15"/>
    </row>
    <row r="169" ht="12.75" customHeight="1">
      <c r="A169" s="333" t="s">
        <v>2561</v>
      </c>
      <c r="B169" s="122" t="s">
        <v>2562</v>
      </c>
      <c r="C169" s="123">
        <v>6.0</v>
      </c>
      <c r="D169" s="479">
        <v>43034.0</v>
      </c>
      <c r="E169" s="65"/>
      <c r="F169" s="288" t="s">
        <v>2183</v>
      </c>
      <c r="G169" s="480"/>
      <c r="H169" s="480"/>
      <c r="I169" s="363" t="s">
        <v>2507</v>
      </c>
      <c r="K169" s="15"/>
      <c r="L169" s="15"/>
    </row>
    <row r="170" ht="12.75" customHeight="1">
      <c r="A170" s="492" t="s">
        <v>2563</v>
      </c>
      <c r="B170" s="111" t="s">
        <v>2564</v>
      </c>
      <c r="C170" s="101">
        <v>6.0</v>
      </c>
      <c r="D170" s="487">
        <v>43028.0</v>
      </c>
      <c r="E170" s="72"/>
      <c r="F170" s="483" t="s">
        <v>2183</v>
      </c>
      <c r="G170" s="68"/>
      <c r="H170" s="68"/>
      <c r="I170" s="267" t="s">
        <v>2537</v>
      </c>
    </row>
    <row r="171" ht="12.75" customHeight="1">
      <c r="A171" s="321" t="s">
        <v>2565</v>
      </c>
      <c r="B171" s="99" t="s">
        <v>2566</v>
      </c>
      <c r="C171" s="101">
        <v>6.0</v>
      </c>
      <c r="D171" s="487">
        <v>43028.0</v>
      </c>
      <c r="E171" s="72"/>
      <c r="F171" s="483" t="s">
        <v>2183</v>
      </c>
      <c r="G171" s="68"/>
      <c r="H171" s="68"/>
      <c r="I171" s="267" t="s">
        <v>2507</v>
      </c>
    </row>
    <row r="172" ht="12.75" customHeight="1">
      <c r="A172" s="232" t="s">
        <v>2567</v>
      </c>
      <c r="B172" s="99" t="s">
        <v>2568</v>
      </c>
      <c r="C172" s="101">
        <v>6.0</v>
      </c>
      <c r="D172" s="487">
        <v>43027.0</v>
      </c>
      <c r="E172" s="72"/>
      <c r="F172" s="483" t="s">
        <v>2183</v>
      </c>
      <c r="G172" s="68"/>
      <c r="H172" s="68"/>
      <c r="I172" s="267" t="s">
        <v>2507</v>
      </c>
    </row>
    <row r="173" ht="12.75" customHeight="1">
      <c r="A173" s="299" t="s">
        <v>2569</v>
      </c>
      <c r="B173" s="331" t="s">
        <v>2570</v>
      </c>
      <c r="C173" s="490">
        <v>5.0</v>
      </c>
      <c r="D173" s="491">
        <v>43026.0</v>
      </c>
      <c r="E173" s="478"/>
      <c r="F173" s="300" t="s">
        <v>2183</v>
      </c>
      <c r="G173" s="304"/>
      <c r="H173" s="304"/>
      <c r="I173" s="389" t="s">
        <v>2507</v>
      </c>
    </row>
    <row r="174" ht="12.75" customHeight="1">
      <c r="A174" s="253" t="s">
        <v>2571</v>
      </c>
      <c r="B174" s="122" t="s">
        <v>2572</v>
      </c>
      <c r="C174" s="123">
        <v>6.0</v>
      </c>
      <c r="D174" s="479">
        <v>43026.0</v>
      </c>
      <c r="E174" s="65"/>
      <c r="F174" s="288" t="s">
        <v>2183</v>
      </c>
      <c r="G174" s="480"/>
      <c r="H174" s="480"/>
      <c r="I174" s="363" t="s">
        <v>2507</v>
      </c>
    </row>
    <row r="175" ht="12.75" customHeight="1">
      <c r="A175" s="496" t="s">
        <v>2573</v>
      </c>
      <c r="B175" s="166" t="s">
        <v>2574</v>
      </c>
      <c r="C175" s="101">
        <v>14.0</v>
      </c>
      <c r="D175" s="487">
        <v>43020.0</v>
      </c>
      <c r="E175" s="72" t="s">
        <v>2183</v>
      </c>
      <c r="F175" s="483"/>
      <c r="G175" s="68"/>
      <c r="H175" s="68"/>
      <c r="I175" s="258" t="s">
        <v>2575</v>
      </c>
    </row>
    <row r="176" ht="12.75" customHeight="1">
      <c r="A176" s="232" t="s">
        <v>2576</v>
      </c>
      <c r="B176" s="99" t="s">
        <v>2577</v>
      </c>
      <c r="C176" s="101">
        <v>6.0</v>
      </c>
      <c r="D176" s="487">
        <v>43010.0</v>
      </c>
      <c r="E176" s="72" t="s">
        <v>2183</v>
      </c>
      <c r="F176" s="483"/>
      <c r="G176" s="68"/>
      <c r="H176" s="68"/>
      <c r="I176" s="267" t="s">
        <v>2578</v>
      </c>
    </row>
    <row r="177" ht="12.75" customHeight="1">
      <c r="A177" s="232" t="s">
        <v>2579</v>
      </c>
      <c r="B177" s="99" t="s">
        <v>2580</v>
      </c>
      <c r="C177" s="101">
        <v>6.0</v>
      </c>
      <c r="D177" s="487">
        <v>43010.0</v>
      </c>
      <c r="E177" s="72"/>
      <c r="F177" s="483" t="s">
        <v>2183</v>
      </c>
      <c r="G177" s="68"/>
      <c r="H177" s="68"/>
      <c r="I177" s="267" t="s">
        <v>2581</v>
      </c>
    </row>
    <row r="178" ht="12.75" customHeight="1">
      <c r="A178" s="299" t="s">
        <v>2582</v>
      </c>
      <c r="B178" s="331" t="s">
        <v>2583</v>
      </c>
      <c r="C178" s="490">
        <v>7.0</v>
      </c>
      <c r="D178" s="491">
        <v>43007.0</v>
      </c>
      <c r="E178" s="478"/>
      <c r="F178" s="300" t="s">
        <v>2183</v>
      </c>
      <c r="G178" s="304"/>
      <c r="H178" s="304"/>
      <c r="I178" s="389" t="s">
        <v>2584</v>
      </c>
      <c r="K178" s="15"/>
      <c r="L178" s="15"/>
    </row>
    <row r="179" ht="12.75" customHeight="1">
      <c r="A179" s="333" t="s">
        <v>2585</v>
      </c>
      <c r="B179" s="122" t="s">
        <v>2586</v>
      </c>
      <c r="C179" s="123">
        <v>5.0</v>
      </c>
      <c r="D179" s="479">
        <v>43005.0</v>
      </c>
      <c r="E179" s="65"/>
      <c r="F179" s="288" t="s">
        <v>2183</v>
      </c>
      <c r="G179" s="480"/>
      <c r="H179" s="480"/>
      <c r="I179" s="497" t="s">
        <v>2507</v>
      </c>
    </row>
    <row r="180" ht="12.75" customHeight="1">
      <c r="A180" s="321" t="s">
        <v>2587</v>
      </c>
      <c r="B180" s="99" t="s">
        <v>2588</v>
      </c>
      <c r="C180" s="101">
        <v>12.0</v>
      </c>
      <c r="D180" s="487">
        <v>42998.0</v>
      </c>
      <c r="E180" s="72"/>
      <c r="F180" s="483"/>
      <c r="G180" s="68" t="s">
        <v>2183</v>
      </c>
      <c r="H180" s="68"/>
      <c r="I180" s="267" t="s">
        <v>2589</v>
      </c>
    </row>
    <row r="181" ht="12.75" customHeight="1">
      <c r="A181" s="232" t="s">
        <v>2590</v>
      </c>
      <c r="B181" s="99" t="s">
        <v>2591</v>
      </c>
      <c r="C181" s="101">
        <v>7.0</v>
      </c>
      <c r="D181" s="487">
        <v>42996.0</v>
      </c>
      <c r="E181" s="72"/>
      <c r="F181" s="483" t="s">
        <v>2183</v>
      </c>
      <c r="G181" s="68"/>
      <c r="H181" s="68"/>
      <c r="I181" s="267" t="s">
        <v>2507</v>
      </c>
    </row>
    <row r="182" ht="12.75" customHeight="1">
      <c r="A182" s="321" t="s">
        <v>2592</v>
      </c>
      <c r="B182" s="99" t="s">
        <v>2593</v>
      </c>
      <c r="C182" s="101">
        <v>5.0</v>
      </c>
      <c r="D182" s="487">
        <v>42996.0</v>
      </c>
      <c r="E182" s="72"/>
      <c r="F182" s="483" t="s">
        <v>2183</v>
      </c>
      <c r="G182" s="68"/>
      <c r="H182" s="68"/>
      <c r="I182" s="258" t="s">
        <v>2507</v>
      </c>
      <c r="K182" s="15"/>
      <c r="L182" s="15"/>
    </row>
    <row r="183" ht="12.75" customHeight="1">
      <c r="A183" s="336" t="s">
        <v>2594</v>
      </c>
      <c r="B183" s="331" t="s">
        <v>2595</v>
      </c>
      <c r="C183" s="490">
        <v>19.0</v>
      </c>
      <c r="D183" s="491">
        <v>42993.0</v>
      </c>
      <c r="E183" s="478" t="s">
        <v>2183</v>
      </c>
      <c r="F183" s="300"/>
      <c r="G183" s="304"/>
      <c r="H183" s="304"/>
      <c r="I183" s="389"/>
    </row>
    <row r="184" ht="12.75" customHeight="1">
      <c r="A184" s="253" t="s">
        <v>2596</v>
      </c>
      <c r="B184" s="122" t="s">
        <v>2597</v>
      </c>
      <c r="C184" s="123">
        <v>7.0</v>
      </c>
      <c r="D184" s="479">
        <v>42993.0</v>
      </c>
      <c r="E184" s="65"/>
      <c r="F184" s="288" t="s">
        <v>2183</v>
      </c>
      <c r="G184" s="480"/>
      <c r="H184" s="480"/>
      <c r="I184" s="498" t="s">
        <v>2598</v>
      </c>
    </row>
    <row r="185" ht="12.75" customHeight="1">
      <c r="A185" s="232" t="s">
        <v>2599</v>
      </c>
      <c r="B185" s="99" t="s">
        <v>2600</v>
      </c>
      <c r="C185" s="101">
        <v>7.0</v>
      </c>
      <c r="D185" s="487">
        <v>42993.0</v>
      </c>
      <c r="E185" s="72"/>
      <c r="F185" s="483" t="s">
        <v>2183</v>
      </c>
      <c r="G185" s="68"/>
      <c r="H185" s="68"/>
      <c r="I185" s="258" t="s">
        <v>2507</v>
      </c>
    </row>
    <row r="186" ht="12.75" customHeight="1">
      <c r="A186" s="321" t="s">
        <v>2601</v>
      </c>
      <c r="B186" s="99" t="s">
        <v>2602</v>
      </c>
      <c r="C186" s="101">
        <v>8.0</v>
      </c>
      <c r="D186" s="487">
        <v>42992.0</v>
      </c>
      <c r="E186" s="72"/>
      <c r="F186" s="483"/>
      <c r="G186" s="68" t="s">
        <v>2183</v>
      </c>
      <c r="H186" s="68"/>
      <c r="I186" s="267" t="s">
        <v>2603</v>
      </c>
    </row>
    <row r="187" ht="12.75" customHeight="1">
      <c r="A187" s="321" t="s">
        <v>2604</v>
      </c>
      <c r="B187" s="99" t="s">
        <v>2605</v>
      </c>
      <c r="C187" s="101">
        <v>6.0</v>
      </c>
      <c r="D187" s="487">
        <v>42983.0</v>
      </c>
      <c r="E187" s="72"/>
      <c r="F187" s="483" t="s">
        <v>2183</v>
      </c>
      <c r="G187" s="68"/>
      <c r="H187" s="68"/>
      <c r="I187" s="258" t="s">
        <v>2507</v>
      </c>
    </row>
    <row r="188" ht="12.75" customHeight="1">
      <c r="A188" s="499" t="s">
        <v>2606</v>
      </c>
      <c r="B188" s="500" t="s">
        <v>2607</v>
      </c>
      <c r="C188" s="490">
        <v>11.0</v>
      </c>
      <c r="D188" s="491">
        <v>42983.0</v>
      </c>
      <c r="E188" s="478"/>
      <c r="F188" s="300"/>
      <c r="G188" s="304"/>
      <c r="H188" s="304" t="s">
        <v>2183</v>
      </c>
      <c r="I188" s="389"/>
    </row>
    <row r="189" ht="12.75" customHeight="1">
      <c r="A189" s="253" t="s">
        <v>2608</v>
      </c>
      <c r="B189" s="122" t="s">
        <v>2609</v>
      </c>
      <c r="C189" s="123">
        <v>6.0</v>
      </c>
      <c r="D189" s="479">
        <v>42978.0</v>
      </c>
      <c r="E189" s="65"/>
      <c r="F189" s="288" t="s">
        <v>2183</v>
      </c>
      <c r="G189" s="480"/>
      <c r="H189" s="480"/>
      <c r="I189" s="363" t="s">
        <v>2507</v>
      </c>
      <c r="K189" s="15"/>
      <c r="L189" s="15"/>
    </row>
    <row r="190" ht="12.75" customHeight="1">
      <c r="A190" s="232" t="s">
        <v>2610</v>
      </c>
      <c r="B190" s="99" t="s">
        <v>2611</v>
      </c>
      <c r="C190" s="101">
        <v>5.0</v>
      </c>
      <c r="D190" s="487">
        <v>42978.0</v>
      </c>
      <c r="E190" s="72"/>
      <c r="F190" s="483"/>
      <c r="G190" s="68" t="s">
        <v>2183</v>
      </c>
      <c r="H190" s="68"/>
      <c r="I190" s="258" t="s">
        <v>2612</v>
      </c>
    </row>
    <row r="191" ht="12.75" customHeight="1">
      <c r="A191" s="232" t="s">
        <v>2613</v>
      </c>
      <c r="B191" s="99" t="s">
        <v>2614</v>
      </c>
      <c r="C191" s="101">
        <v>7.0</v>
      </c>
      <c r="D191" s="487">
        <v>42975.0</v>
      </c>
      <c r="E191" s="72"/>
      <c r="F191" s="483"/>
      <c r="G191" s="68" t="s">
        <v>2183</v>
      </c>
      <c r="H191" s="68"/>
      <c r="I191" s="267" t="s">
        <v>2615</v>
      </c>
    </row>
    <row r="192" ht="12.75" customHeight="1">
      <c r="A192" s="501" t="s">
        <v>2616</v>
      </c>
      <c r="B192" s="111" t="s">
        <v>2617</v>
      </c>
      <c r="C192" s="101">
        <v>12.0</v>
      </c>
      <c r="D192" s="487">
        <v>42957.0</v>
      </c>
      <c r="E192" s="72"/>
      <c r="F192" s="483" t="s">
        <v>2183</v>
      </c>
      <c r="G192" s="68"/>
      <c r="H192" s="68"/>
      <c r="I192" s="267" t="s">
        <v>2537</v>
      </c>
    </row>
    <row r="193" ht="12.75" customHeight="1">
      <c r="A193" s="336" t="s">
        <v>2618</v>
      </c>
      <c r="B193" s="331" t="s">
        <v>2619</v>
      </c>
      <c r="C193" s="490">
        <v>16.0</v>
      </c>
      <c r="D193" s="491">
        <v>42957.0</v>
      </c>
      <c r="E193" s="478"/>
      <c r="F193" s="300" t="s">
        <v>2183</v>
      </c>
      <c r="G193" s="304"/>
      <c r="H193" s="304"/>
      <c r="I193" s="389" t="s">
        <v>2620</v>
      </c>
    </row>
    <row r="194" ht="12.75" customHeight="1">
      <c r="A194" s="502" t="s">
        <v>2621</v>
      </c>
      <c r="B194" s="503" t="s">
        <v>2622</v>
      </c>
      <c r="C194" s="123">
        <v>7.0</v>
      </c>
      <c r="D194" s="479">
        <v>42956.0</v>
      </c>
      <c r="E194" s="65"/>
      <c r="F194" s="288"/>
      <c r="G194" s="480"/>
      <c r="H194" s="480" t="s">
        <v>2183</v>
      </c>
      <c r="I194" s="122"/>
    </row>
    <row r="195" ht="12.75" customHeight="1">
      <c r="A195" s="232" t="s">
        <v>2623</v>
      </c>
      <c r="B195" s="99" t="s">
        <v>2624</v>
      </c>
      <c r="C195" s="101">
        <v>6.0</v>
      </c>
      <c r="D195" s="487">
        <v>42955.0</v>
      </c>
      <c r="E195" s="72"/>
      <c r="F195" s="483" t="s">
        <v>2183</v>
      </c>
      <c r="G195" s="68"/>
      <c r="H195" s="68"/>
      <c r="I195" s="99" t="s">
        <v>2507</v>
      </c>
    </row>
    <row r="196" ht="12.75" customHeight="1">
      <c r="A196" s="492" t="s">
        <v>2625</v>
      </c>
      <c r="B196" s="111" t="s">
        <v>2240</v>
      </c>
      <c r="C196" s="101">
        <v>6.0</v>
      </c>
      <c r="D196" s="487">
        <v>42955.0</v>
      </c>
      <c r="E196" s="72"/>
      <c r="F196" s="483" t="s">
        <v>2183</v>
      </c>
      <c r="G196" s="68"/>
      <c r="H196" s="68"/>
      <c r="I196" s="99" t="s">
        <v>2626</v>
      </c>
    </row>
    <row r="197" ht="12.75" customHeight="1">
      <c r="A197" s="232" t="s">
        <v>2627</v>
      </c>
      <c r="B197" s="99" t="s">
        <v>2628</v>
      </c>
      <c r="C197" s="101">
        <v>7.0</v>
      </c>
      <c r="D197" s="487">
        <v>42954.0</v>
      </c>
      <c r="E197" s="72"/>
      <c r="F197" s="483" t="s">
        <v>2183</v>
      </c>
      <c r="G197" s="68"/>
      <c r="H197" s="68"/>
      <c r="I197" s="99" t="s">
        <v>2507</v>
      </c>
    </row>
    <row r="198" ht="12.75" customHeight="1">
      <c r="A198" s="299" t="s">
        <v>2629</v>
      </c>
      <c r="B198" s="331" t="s">
        <v>2630</v>
      </c>
      <c r="C198" s="490">
        <v>6.0</v>
      </c>
      <c r="D198" s="491">
        <v>42951.0</v>
      </c>
      <c r="E198" s="478"/>
      <c r="F198" s="300" t="s">
        <v>2183</v>
      </c>
      <c r="G198" s="304"/>
      <c r="H198" s="304"/>
      <c r="I198" s="331" t="s">
        <v>2507</v>
      </c>
    </row>
    <row r="199" ht="12.75" customHeight="1">
      <c r="A199" s="504" t="s">
        <v>2631</v>
      </c>
      <c r="B199" s="238" t="s">
        <v>2632</v>
      </c>
      <c r="C199" s="123">
        <v>7.0</v>
      </c>
      <c r="D199" s="479">
        <v>42951.0</v>
      </c>
      <c r="E199" s="65"/>
      <c r="F199" s="288" t="s">
        <v>2183</v>
      </c>
      <c r="G199" s="480"/>
      <c r="H199" s="480"/>
      <c r="I199" s="363" t="s">
        <v>2537</v>
      </c>
    </row>
    <row r="200" ht="12.75" customHeight="1">
      <c r="A200" s="232" t="s">
        <v>2633</v>
      </c>
      <c r="B200" s="99" t="s">
        <v>2634</v>
      </c>
      <c r="C200" s="101">
        <v>6.0</v>
      </c>
      <c r="D200" s="487">
        <v>42951.0</v>
      </c>
      <c r="E200" s="72"/>
      <c r="F200" s="483" t="s">
        <v>2183</v>
      </c>
      <c r="G200" s="68"/>
      <c r="H200" s="68"/>
      <c r="I200" s="258" t="s">
        <v>2507</v>
      </c>
    </row>
    <row r="201" ht="12.75" customHeight="1">
      <c r="A201" s="321" t="s">
        <v>2635</v>
      </c>
      <c r="B201" s="99" t="s">
        <v>2636</v>
      </c>
      <c r="C201" s="101">
        <v>6.0</v>
      </c>
      <c r="D201" s="487">
        <v>42951.0</v>
      </c>
      <c r="E201" s="72"/>
      <c r="F201" s="483" t="s">
        <v>2183</v>
      </c>
      <c r="G201" s="68"/>
      <c r="H201" s="68"/>
      <c r="I201" s="258" t="s">
        <v>2507</v>
      </c>
      <c r="K201" s="15"/>
      <c r="L201" s="15"/>
    </row>
    <row r="202" ht="12.75" customHeight="1">
      <c r="A202" s="321" t="s">
        <v>2637</v>
      </c>
      <c r="B202" s="99" t="s">
        <v>2638</v>
      </c>
      <c r="C202" s="101">
        <v>5.0</v>
      </c>
      <c r="D202" s="487">
        <v>42950.0</v>
      </c>
      <c r="E202" s="72"/>
      <c r="F202" s="483" t="s">
        <v>2183</v>
      </c>
      <c r="G202" s="68"/>
      <c r="H202" s="68"/>
      <c r="I202" s="258" t="s">
        <v>2507</v>
      </c>
    </row>
    <row r="203" ht="12.75" customHeight="1">
      <c r="A203" s="299" t="s">
        <v>2639</v>
      </c>
      <c r="B203" s="331" t="s">
        <v>2640</v>
      </c>
      <c r="C203" s="490">
        <v>6.0</v>
      </c>
      <c r="D203" s="491">
        <v>42949.0</v>
      </c>
      <c r="E203" s="478"/>
      <c r="F203" s="300" t="s">
        <v>2183</v>
      </c>
      <c r="G203" s="304"/>
      <c r="H203" s="304"/>
      <c r="I203" s="389" t="s">
        <v>2507</v>
      </c>
    </row>
    <row r="204" ht="12.75" customHeight="1">
      <c r="A204" s="333" t="s">
        <v>2641</v>
      </c>
      <c r="B204" s="122" t="s">
        <v>2642</v>
      </c>
      <c r="C204" s="123">
        <v>13.0</v>
      </c>
      <c r="D204" s="479">
        <v>42948.0</v>
      </c>
      <c r="E204" s="65"/>
      <c r="F204" s="288"/>
      <c r="G204" s="480" t="s">
        <v>2183</v>
      </c>
      <c r="H204" s="480"/>
      <c r="I204" s="122" t="s">
        <v>2643</v>
      </c>
    </row>
    <row r="205" ht="12.75" customHeight="1">
      <c r="A205" s="321" t="s">
        <v>2644</v>
      </c>
      <c r="B205" s="99" t="s">
        <v>2645</v>
      </c>
      <c r="C205" s="101">
        <v>11.0</v>
      </c>
      <c r="D205" s="487">
        <v>42916.0</v>
      </c>
      <c r="E205" s="72"/>
      <c r="F205" s="483"/>
      <c r="G205" s="68" t="s">
        <v>2183</v>
      </c>
      <c r="H205" s="68"/>
      <c r="I205" s="133" t="s">
        <v>2646</v>
      </c>
      <c r="K205" s="55"/>
      <c r="L205" s="55"/>
    </row>
    <row r="206" ht="12.75" customHeight="1">
      <c r="A206" s="321" t="s">
        <v>2647</v>
      </c>
      <c r="B206" s="99" t="s">
        <v>2648</v>
      </c>
      <c r="C206" s="101">
        <v>5.0</v>
      </c>
      <c r="D206" s="487">
        <v>42909.0</v>
      </c>
      <c r="E206" s="72"/>
      <c r="F206" s="483"/>
      <c r="G206" s="68" t="s">
        <v>2649</v>
      </c>
      <c r="H206" s="68"/>
      <c r="I206" s="133" t="s">
        <v>2650</v>
      </c>
      <c r="K206" s="15"/>
      <c r="L206" s="15"/>
    </row>
    <row r="207" ht="12.75" customHeight="1">
      <c r="A207" s="321" t="s">
        <v>2651</v>
      </c>
      <c r="B207" s="99" t="s">
        <v>2652</v>
      </c>
      <c r="C207" s="101">
        <v>18.0</v>
      </c>
      <c r="D207" s="487">
        <v>42902.0</v>
      </c>
      <c r="E207" s="72"/>
      <c r="F207" s="483"/>
      <c r="G207" s="68" t="s">
        <v>2183</v>
      </c>
      <c r="H207" s="68"/>
      <c r="I207" s="133" t="s">
        <v>2653</v>
      </c>
    </row>
    <row r="208" ht="12.75" customHeight="1">
      <c r="A208" s="336" t="s">
        <v>2654</v>
      </c>
      <c r="B208" s="331" t="s">
        <v>2655</v>
      </c>
      <c r="C208" s="490">
        <v>8.0</v>
      </c>
      <c r="D208" s="491">
        <v>42900.0</v>
      </c>
      <c r="E208" s="478"/>
      <c r="F208" s="300"/>
      <c r="G208" s="304" t="s">
        <v>2183</v>
      </c>
      <c r="H208" s="304"/>
      <c r="I208" s="366" t="s">
        <v>2656</v>
      </c>
    </row>
    <row r="209" ht="12.75" customHeight="1">
      <c r="A209" s="333" t="s">
        <v>2657</v>
      </c>
      <c r="B209" s="122" t="s">
        <v>2658</v>
      </c>
      <c r="C209" s="123">
        <v>6.0</v>
      </c>
      <c r="D209" s="479">
        <v>42887.0</v>
      </c>
      <c r="E209" s="65"/>
      <c r="F209" s="288"/>
      <c r="G209" s="480" t="s">
        <v>2183</v>
      </c>
      <c r="H209" s="288"/>
      <c r="I209" s="497" t="s">
        <v>2659</v>
      </c>
    </row>
    <row r="210" ht="12.75" customHeight="1">
      <c r="A210" s="321" t="s">
        <v>2660</v>
      </c>
      <c r="B210" s="99" t="s">
        <v>2661</v>
      </c>
      <c r="C210" s="101">
        <v>39.0</v>
      </c>
      <c r="D210" s="487">
        <v>42886.0</v>
      </c>
      <c r="E210" s="72"/>
      <c r="F210" s="483"/>
      <c r="G210" s="68" t="s">
        <v>2183</v>
      </c>
      <c r="H210" s="483"/>
      <c r="I210" s="267" t="s">
        <v>2662</v>
      </c>
    </row>
    <row r="211" ht="12.75" customHeight="1">
      <c r="A211" s="321" t="s">
        <v>2663</v>
      </c>
      <c r="B211" s="99" t="s">
        <v>2664</v>
      </c>
      <c r="C211" s="101">
        <v>5.0</v>
      </c>
      <c r="D211" s="487">
        <v>42886.0</v>
      </c>
      <c r="E211" s="72"/>
      <c r="F211" s="483"/>
      <c r="G211" s="68" t="s">
        <v>2183</v>
      </c>
      <c r="H211" s="483"/>
      <c r="I211" s="267" t="s">
        <v>2665</v>
      </c>
    </row>
    <row r="212" ht="12.75" customHeight="1">
      <c r="A212" s="155" t="s">
        <v>2666</v>
      </c>
      <c r="B212" s="99" t="s">
        <v>2667</v>
      </c>
      <c r="C212" s="481">
        <v>7.0</v>
      </c>
      <c r="D212" s="482">
        <v>42873.0</v>
      </c>
      <c r="E212" s="483" t="s">
        <v>2183</v>
      </c>
      <c r="F212" s="483"/>
      <c r="G212" s="483"/>
      <c r="H212" s="483"/>
      <c r="I212" s="99"/>
    </row>
    <row r="213" ht="12.75" customHeight="1">
      <c r="A213" s="336" t="s">
        <v>2668</v>
      </c>
      <c r="B213" s="331" t="s">
        <v>2669</v>
      </c>
      <c r="C213" s="490">
        <v>6.0</v>
      </c>
      <c r="D213" s="491">
        <v>42856.0</v>
      </c>
      <c r="E213" s="478"/>
      <c r="F213" s="300"/>
      <c r="G213" s="304" t="s">
        <v>2183</v>
      </c>
      <c r="H213" s="300"/>
      <c r="I213" s="505" t="s">
        <v>2670</v>
      </c>
    </row>
    <row r="214" ht="12.75" customHeight="1">
      <c r="A214" s="333" t="s">
        <v>2671</v>
      </c>
      <c r="B214" s="122" t="s">
        <v>2672</v>
      </c>
      <c r="C214" s="123">
        <v>10.0</v>
      </c>
      <c r="D214" s="479">
        <v>42853.0</v>
      </c>
      <c r="E214" s="65" t="s">
        <v>2183</v>
      </c>
      <c r="F214" s="288"/>
      <c r="G214" s="480"/>
      <c r="H214" s="480"/>
      <c r="I214" s="363"/>
      <c r="K214" s="15"/>
      <c r="L214" s="15"/>
    </row>
    <row r="215" ht="12.75" customHeight="1">
      <c r="A215" s="321" t="s">
        <v>2673</v>
      </c>
      <c r="B215" s="99" t="s">
        <v>2674</v>
      </c>
      <c r="C215" s="101">
        <v>8.0</v>
      </c>
      <c r="D215" s="487">
        <v>42849.0</v>
      </c>
      <c r="E215" s="72"/>
      <c r="F215" s="483"/>
      <c r="G215" s="68" t="s">
        <v>2183</v>
      </c>
      <c r="H215" s="68"/>
      <c r="I215" s="267" t="s">
        <v>2675</v>
      </c>
    </row>
    <row r="216" ht="12.75" customHeight="1">
      <c r="A216" s="321" t="s">
        <v>2676</v>
      </c>
      <c r="B216" s="99" t="s">
        <v>2677</v>
      </c>
      <c r="C216" s="101">
        <v>6.0</v>
      </c>
      <c r="D216" s="487">
        <v>42836.0</v>
      </c>
      <c r="E216" s="72" t="s">
        <v>2183</v>
      </c>
      <c r="F216" s="483"/>
      <c r="G216" s="68"/>
      <c r="H216" s="68"/>
      <c r="I216" s="258"/>
    </row>
    <row r="217" ht="12.75" customHeight="1">
      <c r="A217" s="321" t="s">
        <v>2678</v>
      </c>
      <c r="B217" s="99" t="s">
        <v>2679</v>
      </c>
      <c r="C217" s="101">
        <v>6.0</v>
      </c>
      <c r="D217" s="487">
        <v>42832.0</v>
      </c>
      <c r="E217" s="72"/>
      <c r="F217" s="483"/>
      <c r="G217" s="68" t="s">
        <v>2183</v>
      </c>
      <c r="H217" s="68"/>
      <c r="I217" s="267" t="s">
        <v>2680</v>
      </c>
    </row>
    <row r="218" ht="12.75" customHeight="1">
      <c r="A218" s="336" t="s">
        <v>2681</v>
      </c>
      <c r="B218" s="331" t="s">
        <v>2682</v>
      </c>
      <c r="C218" s="490">
        <v>11.0</v>
      </c>
      <c r="D218" s="491">
        <v>42828.0</v>
      </c>
      <c r="E218" s="478"/>
      <c r="F218" s="300"/>
      <c r="G218" s="304" t="s">
        <v>2183</v>
      </c>
      <c r="H218" s="304"/>
      <c r="I218" s="267" t="s">
        <v>2683</v>
      </c>
    </row>
    <row r="219" ht="12.75" customHeight="1">
      <c r="A219" s="333" t="s">
        <v>2684</v>
      </c>
      <c r="B219" s="122" t="s">
        <v>2685</v>
      </c>
      <c r="C219" s="123">
        <v>6.0</v>
      </c>
      <c r="D219" s="479">
        <v>42822.0</v>
      </c>
      <c r="E219" s="65"/>
      <c r="F219" s="288"/>
      <c r="G219" s="480" t="s">
        <v>2183</v>
      </c>
      <c r="H219" s="124"/>
      <c r="I219" s="181" t="s">
        <v>2686</v>
      </c>
    </row>
    <row r="220" ht="12.75" customHeight="1">
      <c r="A220" s="321" t="s">
        <v>2687</v>
      </c>
      <c r="B220" s="99" t="s">
        <v>2688</v>
      </c>
      <c r="C220" s="481">
        <v>6.0</v>
      </c>
      <c r="D220" s="487">
        <v>42804.0</v>
      </c>
      <c r="E220" s="72"/>
      <c r="F220" s="483"/>
      <c r="G220" s="68" t="s">
        <v>2183</v>
      </c>
      <c r="H220" s="58"/>
      <c r="I220" s="133" t="s">
        <v>2689</v>
      </c>
      <c r="K220" s="15"/>
      <c r="L220" s="15"/>
    </row>
    <row r="221" ht="12.75" customHeight="1">
      <c r="A221" s="321" t="s">
        <v>2690</v>
      </c>
      <c r="B221" s="99" t="s">
        <v>2691</v>
      </c>
      <c r="C221" s="481">
        <v>25.0</v>
      </c>
      <c r="D221" s="487">
        <v>42804.0</v>
      </c>
      <c r="E221" s="72"/>
      <c r="F221" s="483"/>
      <c r="G221" s="68" t="s">
        <v>2183</v>
      </c>
      <c r="H221" s="58"/>
      <c r="I221" s="133" t="s">
        <v>2692</v>
      </c>
    </row>
    <row r="222" ht="12.75" customHeight="1">
      <c r="A222" s="321" t="s">
        <v>2693</v>
      </c>
      <c r="B222" s="99" t="s">
        <v>2694</v>
      </c>
      <c r="C222" s="481">
        <v>33.0</v>
      </c>
      <c r="D222" s="487">
        <v>42795.0</v>
      </c>
      <c r="E222" s="72"/>
      <c r="F222" s="483"/>
      <c r="G222" s="68" t="s">
        <v>2183</v>
      </c>
      <c r="H222" s="58"/>
      <c r="I222" s="133" t="s">
        <v>2695</v>
      </c>
    </row>
    <row r="223" ht="12.75" customHeight="1">
      <c r="A223" s="336" t="s">
        <v>2696</v>
      </c>
      <c r="B223" s="331" t="s">
        <v>2697</v>
      </c>
      <c r="C223" s="477">
        <v>7.0</v>
      </c>
      <c r="D223" s="491">
        <v>42793.0</v>
      </c>
      <c r="E223" s="478"/>
      <c r="F223" s="300"/>
      <c r="G223" s="304" t="s">
        <v>2183</v>
      </c>
      <c r="H223" s="293"/>
      <c r="I223" s="331" t="s">
        <v>2365</v>
      </c>
    </row>
    <row r="224" ht="12.75" customHeight="1">
      <c r="A224" s="333" t="s">
        <v>2698</v>
      </c>
      <c r="B224" s="122" t="s">
        <v>2699</v>
      </c>
      <c r="C224" s="476">
        <v>5.0</v>
      </c>
      <c r="D224" s="479">
        <v>42782.0</v>
      </c>
      <c r="E224" s="65" t="s">
        <v>2183</v>
      </c>
      <c r="F224" s="288"/>
      <c r="G224" s="480"/>
      <c r="H224" s="480"/>
      <c r="I224" s="258" t="s">
        <v>2700</v>
      </c>
    </row>
    <row r="225" ht="12.75" customHeight="1">
      <c r="A225" s="321" t="s">
        <v>2701</v>
      </c>
      <c r="B225" s="99" t="s">
        <v>2702</v>
      </c>
      <c r="C225" s="481">
        <v>5.0</v>
      </c>
      <c r="D225" s="487">
        <v>42754.0</v>
      </c>
      <c r="E225" s="72" t="s">
        <v>2183</v>
      </c>
      <c r="F225" s="483"/>
      <c r="G225" s="68"/>
      <c r="H225" s="68"/>
      <c r="I225" s="267"/>
    </row>
    <row r="226" ht="12.75" customHeight="1">
      <c r="A226" s="321" t="s">
        <v>2703</v>
      </c>
      <c r="B226" s="99" t="s">
        <v>2704</v>
      </c>
      <c r="C226" s="481">
        <v>7.0</v>
      </c>
      <c r="D226" s="487">
        <v>42745.0</v>
      </c>
      <c r="E226" s="72"/>
      <c r="F226" s="483"/>
      <c r="G226" s="68" t="s">
        <v>2183</v>
      </c>
      <c r="H226" s="68"/>
      <c r="I226" s="267" t="s">
        <v>2705</v>
      </c>
    </row>
    <row r="227" ht="12.75" customHeight="1">
      <c r="A227" s="321" t="s">
        <v>2706</v>
      </c>
      <c r="B227" s="99" t="s">
        <v>2707</v>
      </c>
      <c r="C227" s="481">
        <v>6.0</v>
      </c>
      <c r="D227" s="487">
        <v>42739.0</v>
      </c>
      <c r="E227" s="72"/>
      <c r="F227" s="483"/>
      <c r="G227" s="68" t="s">
        <v>2183</v>
      </c>
      <c r="H227" s="68"/>
      <c r="I227" s="267" t="s">
        <v>2708</v>
      </c>
    </row>
    <row r="228" ht="12.75" customHeight="1">
      <c r="A228" s="506" t="s">
        <v>2709</v>
      </c>
      <c r="B228" s="507" t="s">
        <v>2710</v>
      </c>
      <c r="C228" s="477">
        <v>13.0</v>
      </c>
      <c r="D228" s="491">
        <v>42725.0</v>
      </c>
      <c r="E228" s="478"/>
      <c r="F228" s="300"/>
      <c r="G228" s="304"/>
      <c r="H228" s="304" t="s">
        <v>2183</v>
      </c>
      <c r="I228" s="505" t="s">
        <v>2711</v>
      </c>
    </row>
    <row r="229" ht="12.75" customHeight="1">
      <c r="A229" s="333" t="s">
        <v>2712</v>
      </c>
      <c r="B229" s="122" t="s">
        <v>2713</v>
      </c>
      <c r="C229" s="476">
        <v>5.0</v>
      </c>
      <c r="D229" s="479">
        <v>42712.0</v>
      </c>
      <c r="E229" s="65" t="s">
        <v>2183</v>
      </c>
      <c r="F229" s="288"/>
      <c r="G229" s="480"/>
      <c r="H229" s="480"/>
      <c r="I229" s="363"/>
    </row>
    <row r="230" ht="12.75" customHeight="1">
      <c r="A230" s="232" t="s">
        <v>2714</v>
      </c>
      <c r="B230" s="99" t="s">
        <v>2715</v>
      </c>
      <c r="C230" s="481">
        <v>6.0</v>
      </c>
      <c r="D230" s="487">
        <v>42705.0</v>
      </c>
      <c r="E230" s="72"/>
      <c r="F230" s="483"/>
      <c r="G230" s="68" t="s">
        <v>2183</v>
      </c>
      <c r="H230" s="68"/>
      <c r="I230" s="267" t="s">
        <v>2716</v>
      </c>
    </row>
    <row r="231" ht="12.75" customHeight="1">
      <c r="A231" s="321" t="s">
        <v>2717</v>
      </c>
      <c r="B231" s="99" t="s">
        <v>2718</v>
      </c>
      <c r="C231" s="481">
        <v>15.0</v>
      </c>
      <c r="D231" s="487">
        <v>42697.0</v>
      </c>
      <c r="E231" s="72"/>
      <c r="F231" s="483" t="s">
        <v>2183</v>
      </c>
      <c r="G231" s="68"/>
      <c r="H231" s="68"/>
      <c r="I231" s="267" t="s">
        <v>2719</v>
      </c>
    </row>
    <row r="232" ht="12.75" customHeight="1">
      <c r="A232" s="501" t="s">
        <v>2720</v>
      </c>
      <c r="B232" s="111" t="s">
        <v>2721</v>
      </c>
      <c r="C232" s="481">
        <v>5.0</v>
      </c>
      <c r="D232" s="487">
        <v>42696.0</v>
      </c>
      <c r="E232" s="72"/>
      <c r="F232" s="483" t="s">
        <v>2183</v>
      </c>
      <c r="G232" s="68"/>
      <c r="H232" s="68"/>
      <c r="I232" s="267" t="s">
        <v>2722</v>
      </c>
    </row>
    <row r="233" ht="12.75" customHeight="1">
      <c r="A233" s="336" t="s">
        <v>2723</v>
      </c>
      <c r="B233" s="331" t="s">
        <v>2724</v>
      </c>
      <c r="C233" s="477">
        <v>6.0</v>
      </c>
      <c r="D233" s="491">
        <v>42690.0</v>
      </c>
      <c r="E233" s="478"/>
      <c r="F233" s="300" t="s">
        <v>2183</v>
      </c>
      <c r="G233" s="304"/>
      <c r="H233" s="304"/>
      <c r="I233" s="505" t="s">
        <v>2719</v>
      </c>
    </row>
    <row r="234" ht="12.75" customHeight="1">
      <c r="A234" s="333" t="s">
        <v>2725</v>
      </c>
      <c r="B234" s="122" t="s">
        <v>2726</v>
      </c>
      <c r="C234" s="476">
        <v>10.0</v>
      </c>
      <c r="D234" s="479">
        <v>42690.0</v>
      </c>
      <c r="E234" s="65"/>
      <c r="F234" s="288" t="s">
        <v>2183</v>
      </c>
      <c r="G234" s="480"/>
      <c r="H234" s="480"/>
      <c r="I234" s="497" t="s">
        <v>2719</v>
      </c>
      <c r="K234" s="15"/>
      <c r="L234" s="15"/>
    </row>
    <row r="235" ht="12.75" customHeight="1">
      <c r="A235" s="321" t="s">
        <v>2727</v>
      </c>
      <c r="B235" s="99" t="s">
        <v>2728</v>
      </c>
      <c r="C235" s="481">
        <v>5.0</v>
      </c>
      <c r="D235" s="487">
        <v>42688.0</v>
      </c>
      <c r="E235" s="72"/>
      <c r="F235" s="483" t="s">
        <v>2183</v>
      </c>
      <c r="G235" s="68"/>
      <c r="H235" s="68"/>
      <c r="I235" s="267" t="s">
        <v>2719</v>
      </c>
    </row>
    <row r="236" ht="12.75" customHeight="1">
      <c r="A236" s="321" t="s">
        <v>2729</v>
      </c>
      <c r="B236" s="99" t="s">
        <v>2730</v>
      </c>
      <c r="C236" s="481">
        <v>10.0</v>
      </c>
      <c r="D236" s="487">
        <v>42688.0</v>
      </c>
      <c r="E236" s="72"/>
      <c r="F236" s="483" t="s">
        <v>2183</v>
      </c>
      <c r="G236" s="68"/>
      <c r="H236" s="68"/>
      <c r="I236" s="267" t="s">
        <v>2719</v>
      </c>
    </row>
    <row r="237" ht="12.75" customHeight="1">
      <c r="A237" s="501" t="s">
        <v>2731</v>
      </c>
      <c r="B237" s="111" t="s">
        <v>2732</v>
      </c>
      <c r="C237" s="481">
        <v>6.0</v>
      </c>
      <c r="D237" s="487">
        <v>42685.0</v>
      </c>
      <c r="E237" s="72"/>
      <c r="F237" s="483" t="s">
        <v>2183</v>
      </c>
      <c r="G237" s="68"/>
      <c r="H237" s="68"/>
      <c r="I237" s="267" t="s">
        <v>2733</v>
      </c>
    </row>
    <row r="238" ht="12.75" customHeight="1">
      <c r="A238" s="336" t="s">
        <v>2734</v>
      </c>
      <c r="B238" s="331" t="s">
        <v>2735</v>
      </c>
      <c r="C238" s="477">
        <v>12.0</v>
      </c>
      <c r="D238" s="491">
        <v>42684.0</v>
      </c>
      <c r="E238" s="478"/>
      <c r="F238" s="300"/>
      <c r="G238" s="304" t="s">
        <v>2183</v>
      </c>
      <c r="H238" s="304"/>
      <c r="I238" s="505" t="s">
        <v>2736</v>
      </c>
    </row>
    <row r="239" ht="12.75" customHeight="1">
      <c r="A239" s="333" t="s">
        <v>2737</v>
      </c>
      <c r="B239" s="122" t="s">
        <v>2738</v>
      </c>
      <c r="C239" s="476">
        <v>5.0</v>
      </c>
      <c r="D239" s="479">
        <v>42684.0</v>
      </c>
      <c r="E239" s="65"/>
      <c r="F239" s="288" t="s">
        <v>2183</v>
      </c>
      <c r="G239" s="480"/>
      <c r="H239" s="480"/>
      <c r="I239" s="497" t="s">
        <v>2739</v>
      </c>
    </row>
    <row r="240" ht="12.75" customHeight="1">
      <c r="A240" s="501" t="s">
        <v>2740</v>
      </c>
      <c r="B240" s="111" t="s">
        <v>2741</v>
      </c>
      <c r="C240" s="481">
        <v>5.0</v>
      </c>
      <c r="D240" s="487">
        <v>42682.0</v>
      </c>
      <c r="E240" s="72"/>
      <c r="F240" s="483" t="s">
        <v>2183</v>
      </c>
      <c r="G240" s="68"/>
      <c r="H240" s="68"/>
      <c r="I240" s="267" t="s">
        <v>2742</v>
      </c>
    </row>
    <row r="241" ht="12.75" customHeight="1">
      <c r="A241" s="321" t="s">
        <v>2743</v>
      </c>
      <c r="B241" s="99" t="s">
        <v>2744</v>
      </c>
      <c r="C241" s="481">
        <v>5.0</v>
      </c>
      <c r="D241" s="487">
        <v>42681.0</v>
      </c>
      <c r="E241" s="72"/>
      <c r="F241" s="483" t="s">
        <v>2183</v>
      </c>
      <c r="G241" s="68"/>
      <c r="H241" s="68"/>
      <c r="I241" s="133" t="s">
        <v>2745</v>
      </c>
    </row>
    <row r="242" ht="12.75" customHeight="1">
      <c r="A242" s="321" t="s">
        <v>2746</v>
      </c>
      <c r="B242" s="99" t="s">
        <v>2747</v>
      </c>
      <c r="C242" s="481">
        <v>31.0</v>
      </c>
      <c r="D242" s="487">
        <v>42678.0</v>
      </c>
      <c r="E242" s="72"/>
      <c r="F242" s="483"/>
      <c r="G242" s="68"/>
      <c r="H242" s="68" t="s">
        <v>2183</v>
      </c>
      <c r="I242" s="258" t="s">
        <v>2748</v>
      </c>
    </row>
    <row r="243" ht="12.75" customHeight="1">
      <c r="A243" s="508" t="s">
        <v>2749</v>
      </c>
      <c r="B243" s="509" t="s">
        <v>2750</v>
      </c>
      <c r="C243" s="477">
        <v>6.0</v>
      </c>
      <c r="D243" s="491">
        <v>42677.0</v>
      </c>
      <c r="E243" s="478"/>
      <c r="F243" s="300" t="s">
        <v>2183</v>
      </c>
      <c r="G243" s="304"/>
      <c r="H243" s="304"/>
      <c r="I243" s="505" t="s">
        <v>2751</v>
      </c>
      <c r="K243" s="55"/>
      <c r="L243" s="55"/>
    </row>
    <row r="244" ht="12.75" customHeight="1">
      <c r="A244" s="181" t="s">
        <v>2752</v>
      </c>
      <c r="B244" s="363" t="s">
        <v>2753</v>
      </c>
      <c r="C244" s="476">
        <v>5.0</v>
      </c>
      <c r="D244" s="479">
        <v>42676.0</v>
      </c>
      <c r="E244" s="65"/>
      <c r="F244" s="288" t="s">
        <v>2183</v>
      </c>
      <c r="G244" s="480"/>
      <c r="H244" s="480"/>
      <c r="I244" s="181" t="s">
        <v>2719</v>
      </c>
      <c r="K244" s="15"/>
      <c r="L244" s="15"/>
    </row>
    <row r="245" ht="12.75" customHeight="1">
      <c r="A245" s="133" t="s">
        <v>2754</v>
      </c>
      <c r="B245" s="55" t="s">
        <v>2755</v>
      </c>
      <c r="C245" s="481">
        <v>5.0</v>
      </c>
      <c r="D245" s="487">
        <v>42675.0</v>
      </c>
      <c r="E245" s="72"/>
      <c r="F245" s="483" t="s">
        <v>2183</v>
      </c>
      <c r="G245" s="68"/>
      <c r="H245" s="68"/>
      <c r="I245" s="133" t="s">
        <v>2719</v>
      </c>
    </row>
    <row r="246" ht="12.75" customHeight="1">
      <c r="A246" s="133" t="s">
        <v>2756</v>
      </c>
      <c r="B246" s="55" t="s">
        <v>2757</v>
      </c>
      <c r="C246" s="481">
        <v>5.0</v>
      </c>
      <c r="D246" s="487">
        <v>42675.0</v>
      </c>
      <c r="E246" s="72"/>
      <c r="F246" s="483" t="s">
        <v>2183</v>
      </c>
      <c r="G246" s="68"/>
      <c r="H246" s="68"/>
      <c r="I246" s="133" t="s">
        <v>2719</v>
      </c>
      <c r="K246" s="15"/>
      <c r="L246" s="15"/>
    </row>
    <row r="247" ht="12.75" customHeight="1">
      <c r="A247" s="133" t="s">
        <v>2758</v>
      </c>
      <c r="B247" s="258" t="s">
        <v>2759</v>
      </c>
      <c r="C247" s="481">
        <v>6.0</v>
      </c>
      <c r="D247" s="487">
        <v>42675.0</v>
      </c>
      <c r="E247" s="72"/>
      <c r="F247" s="483" t="s">
        <v>2183</v>
      </c>
      <c r="G247" s="68"/>
      <c r="H247" s="68"/>
      <c r="I247" s="133" t="s">
        <v>2760</v>
      </c>
      <c r="K247" s="15"/>
      <c r="L247" s="15"/>
    </row>
    <row r="248" ht="12.75" customHeight="1">
      <c r="A248" s="366" t="s">
        <v>2761</v>
      </c>
      <c r="B248" s="390" t="s">
        <v>2762</v>
      </c>
      <c r="C248" s="477">
        <v>8.0</v>
      </c>
      <c r="D248" s="491">
        <v>42674.0</v>
      </c>
      <c r="E248" s="478"/>
      <c r="F248" s="300" t="s">
        <v>2183</v>
      </c>
      <c r="G248" s="304"/>
      <c r="H248" s="304"/>
      <c r="I248" s="366" t="s">
        <v>2719</v>
      </c>
      <c r="K248" s="15"/>
      <c r="L248" s="15"/>
    </row>
    <row r="249" ht="12.75" customHeight="1">
      <c r="A249" s="181" t="s">
        <v>2763</v>
      </c>
      <c r="B249" s="363" t="s">
        <v>2764</v>
      </c>
      <c r="C249" s="476">
        <v>5.0</v>
      </c>
      <c r="D249" s="479">
        <v>42671.0</v>
      </c>
      <c r="E249" s="65"/>
      <c r="F249" s="288" t="s">
        <v>2183</v>
      </c>
      <c r="G249" s="480"/>
      <c r="H249" s="480"/>
      <c r="I249" s="497" t="s">
        <v>2719</v>
      </c>
    </row>
    <row r="250" ht="12.75" customHeight="1">
      <c r="A250" s="133" t="s">
        <v>2765</v>
      </c>
      <c r="B250" s="55" t="s">
        <v>2766</v>
      </c>
      <c r="C250" s="481">
        <v>6.0</v>
      </c>
      <c r="D250" s="487">
        <v>42670.0</v>
      </c>
      <c r="E250" s="72"/>
      <c r="F250" s="483" t="s">
        <v>2183</v>
      </c>
      <c r="G250" s="68"/>
      <c r="H250" s="68"/>
      <c r="I250" s="267" t="s">
        <v>2719</v>
      </c>
    </row>
    <row r="251" ht="12.75" customHeight="1">
      <c r="A251" s="133" t="s">
        <v>2767</v>
      </c>
      <c r="B251" s="258" t="s">
        <v>2768</v>
      </c>
      <c r="C251" s="481">
        <v>10.0</v>
      </c>
      <c r="D251" s="487">
        <v>42670.0</v>
      </c>
      <c r="E251" s="72"/>
      <c r="F251" s="483" t="s">
        <v>2183</v>
      </c>
      <c r="G251" s="68"/>
      <c r="H251" s="68"/>
      <c r="I251" s="267" t="s">
        <v>2719</v>
      </c>
    </row>
    <row r="252" ht="12.75" customHeight="1">
      <c r="A252" s="133" t="s">
        <v>2769</v>
      </c>
      <c r="B252" s="258" t="s">
        <v>2770</v>
      </c>
      <c r="C252" s="481">
        <v>5.0</v>
      </c>
      <c r="D252" s="487">
        <v>42670.0</v>
      </c>
      <c r="E252" s="72" t="s">
        <v>2183</v>
      </c>
      <c r="F252" s="483"/>
      <c r="G252" s="68"/>
      <c r="H252" s="68"/>
      <c r="I252" s="258"/>
      <c r="K252" s="15"/>
      <c r="L252" s="15"/>
    </row>
    <row r="253" ht="12.75" customHeight="1">
      <c r="A253" s="366" t="s">
        <v>2771</v>
      </c>
      <c r="B253" s="389" t="s">
        <v>2772</v>
      </c>
      <c r="C253" s="477">
        <v>11.0</v>
      </c>
      <c r="D253" s="491">
        <v>42670.0</v>
      </c>
      <c r="E253" s="478" t="s">
        <v>2183</v>
      </c>
      <c r="F253" s="300"/>
      <c r="G253" s="304"/>
      <c r="H253" s="304"/>
      <c r="I253" s="389"/>
    </row>
    <row r="254" ht="12.75" customHeight="1">
      <c r="A254" s="181" t="s">
        <v>2773</v>
      </c>
      <c r="B254" s="363" t="s">
        <v>2774</v>
      </c>
      <c r="C254" s="476">
        <v>5.0</v>
      </c>
      <c r="D254" s="479">
        <v>42669.0</v>
      </c>
      <c r="E254" s="65" t="s">
        <v>2183</v>
      </c>
      <c r="F254" s="288"/>
      <c r="G254" s="480"/>
      <c r="H254" s="480"/>
      <c r="I254" s="363"/>
      <c r="K254" s="15"/>
      <c r="L254" s="15"/>
    </row>
    <row r="255" ht="12.75" customHeight="1">
      <c r="A255" s="99" t="s">
        <v>2775</v>
      </c>
      <c r="B255" s="258" t="s">
        <v>2776</v>
      </c>
      <c r="C255" s="481">
        <v>11.0</v>
      </c>
      <c r="D255" s="487">
        <v>42668.0</v>
      </c>
      <c r="E255" s="72"/>
      <c r="F255" s="483" t="s">
        <v>2183</v>
      </c>
      <c r="G255" s="68"/>
      <c r="H255" s="68"/>
      <c r="I255" s="267" t="s">
        <v>2719</v>
      </c>
    </row>
    <row r="256" ht="12.75" customHeight="1">
      <c r="A256" s="147" t="s">
        <v>2777</v>
      </c>
      <c r="B256" s="510" t="s">
        <v>2778</v>
      </c>
      <c r="C256" s="481">
        <v>14.0</v>
      </c>
      <c r="D256" s="487">
        <v>42668.0</v>
      </c>
      <c r="E256" s="72"/>
      <c r="F256" s="483" t="s">
        <v>2183</v>
      </c>
      <c r="G256" s="68"/>
      <c r="H256" s="68"/>
      <c r="I256" s="267" t="s">
        <v>2779</v>
      </c>
    </row>
    <row r="257" ht="12.75" customHeight="1">
      <c r="A257" s="133" t="s">
        <v>2780</v>
      </c>
      <c r="B257" s="258" t="s">
        <v>2781</v>
      </c>
      <c r="C257" s="481">
        <v>5.0</v>
      </c>
      <c r="D257" s="487">
        <v>42668.0</v>
      </c>
      <c r="E257" s="72"/>
      <c r="F257" s="483" t="s">
        <v>2183</v>
      </c>
      <c r="G257" s="68"/>
      <c r="H257" s="68"/>
      <c r="I257" s="267" t="s">
        <v>2782</v>
      </c>
    </row>
    <row r="258" ht="12.75" customHeight="1">
      <c r="A258" s="511" t="s">
        <v>2783</v>
      </c>
      <c r="B258" s="512" t="s">
        <v>2784</v>
      </c>
      <c r="C258" s="477">
        <v>6.0</v>
      </c>
      <c r="D258" s="491">
        <v>42668.0</v>
      </c>
      <c r="E258" s="478"/>
      <c r="F258" s="300" t="s">
        <v>2183</v>
      </c>
      <c r="G258" s="304"/>
      <c r="H258" s="304"/>
      <c r="I258" s="505" t="s">
        <v>2785</v>
      </c>
    </row>
    <row r="259" ht="12.75" customHeight="1">
      <c r="A259" s="181" t="s">
        <v>2786</v>
      </c>
      <c r="B259" s="121" t="s">
        <v>2787</v>
      </c>
      <c r="C259" s="476">
        <v>5.0</v>
      </c>
      <c r="D259" s="479">
        <v>42662.0</v>
      </c>
      <c r="E259" s="65"/>
      <c r="F259" s="288" t="s">
        <v>2183</v>
      </c>
      <c r="G259" s="480"/>
      <c r="H259" s="480"/>
      <c r="I259" s="497" t="s">
        <v>2719</v>
      </c>
    </row>
    <row r="260" ht="12.75" customHeight="1">
      <c r="A260" s="133" t="s">
        <v>2788</v>
      </c>
      <c r="B260" s="55" t="s">
        <v>2789</v>
      </c>
      <c r="C260" s="481">
        <v>5.0</v>
      </c>
      <c r="D260" s="487">
        <v>42662.0</v>
      </c>
      <c r="E260" s="72"/>
      <c r="F260" s="483" t="s">
        <v>2183</v>
      </c>
      <c r="G260" s="68"/>
      <c r="H260" s="68"/>
      <c r="I260" s="267" t="s">
        <v>2719</v>
      </c>
      <c r="K260" s="55"/>
      <c r="L260" s="55"/>
    </row>
    <row r="261" ht="12.75" customHeight="1">
      <c r="A261" s="321" t="s">
        <v>2790</v>
      </c>
      <c r="B261" s="99" t="s">
        <v>2791</v>
      </c>
      <c r="C261" s="481">
        <v>10.0</v>
      </c>
      <c r="D261" s="487">
        <v>42662.0</v>
      </c>
      <c r="E261" s="72"/>
      <c r="F261" s="483" t="s">
        <v>2183</v>
      </c>
      <c r="G261" s="68"/>
      <c r="H261" s="68"/>
      <c r="I261" s="267" t="s">
        <v>2792</v>
      </c>
    </row>
    <row r="262" ht="12.75" customHeight="1">
      <c r="A262" s="133" t="s">
        <v>2793</v>
      </c>
      <c r="B262" s="55" t="s">
        <v>2794</v>
      </c>
      <c r="C262" s="481">
        <v>8.0</v>
      </c>
      <c r="D262" s="487">
        <v>42657.0</v>
      </c>
      <c r="E262" s="72"/>
      <c r="F262" s="483" t="s">
        <v>2183</v>
      </c>
      <c r="G262" s="68"/>
      <c r="H262" s="68"/>
      <c r="I262" s="267" t="s">
        <v>2795</v>
      </c>
    </row>
    <row r="263" ht="12.75" customHeight="1">
      <c r="A263" s="513" t="s">
        <v>2796</v>
      </c>
      <c r="B263" s="514" t="s">
        <v>2797</v>
      </c>
      <c r="C263" s="477">
        <v>6.0</v>
      </c>
      <c r="D263" s="491">
        <v>42656.0</v>
      </c>
      <c r="E263" s="478"/>
      <c r="F263" s="300" t="s">
        <v>2183</v>
      </c>
      <c r="G263" s="304"/>
      <c r="H263" s="304"/>
      <c r="I263" s="505" t="s">
        <v>2798</v>
      </c>
    </row>
    <row r="264" ht="12.75" customHeight="1">
      <c r="A264" s="333" t="s">
        <v>2799</v>
      </c>
      <c r="B264" s="122" t="s">
        <v>2800</v>
      </c>
      <c r="C264" s="515">
        <v>12.0</v>
      </c>
      <c r="D264" s="479">
        <v>42655.0</v>
      </c>
      <c r="E264" s="65"/>
      <c r="F264" s="288"/>
      <c r="G264" s="480" t="s">
        <v>2183</v>
      </c>
      <c r="H264" s="480"/>
      <c r="I264" s="363" t="s">
        <v>2801</v>
      </c>
    </row>
    <row r="265" ht="12.75" customHeight="1">
      <c r="A265" s="321" t="s">
        <v>2802</v>
      </c>
      <c r="B265" s="99" t="s">
        <v>2803</v>
      </c>
      <c r="C265" s="485">
        <v>8.0</v>
      </c>
      <c r="D265" s="487">
        <v>42654.0</v>
      </c>
      <c r="E265" s="72"/>
      <c r="F265" s="483" t="s">
        <v>2183</v>
      </c>
      <c r="G265" s="68"/>
      <c r="H265" s="68"/>
      <c r="I265" s="133" t="s">
        <v>2719</v>
      </c>
      <c r="K265" s="15"/>
      <c r="L265" s="15"/>
    </row>
    <row r="266" ht="12.75" customHeight="1">
      <c r="A266" s="321" t="s">
        <v>2804</v>
      </c>
      <c r="B266" s="99" t="s">
        <v>2805</v>
      </c>
      <c r="C266" s="485">
        <v>8.0</v>
      </c>
      <c r="D266" s="487">
        <v>42653.0</v>
      </c>
      <c r="E266" s="72"/>
      <c r="F266" s="483" t="s">
        <v>2183</v>
      </c>
      <c r="G266" s="68"/>
      <c r="H266" s="68"/>
      <c r="I266" s="267" t="s">
        <v>2719</v>
      </c>
    </row>
    <row r="267" ht="12.75" customHeight="1">
      <c r="A267" s="321" t="s">
        <v>2806</v>
      </c>
      <c r="B267" s="99" t="s">
        <v>2807</v>
      </c>
      <c r="C267" s="485">
        <v>13.0</v>
      </c>
      <c r="D267" s="487">
        <v>42646.0</v>
      </c>
      <c r="E267" s="72"/>
      <c r="F267" s="483" t="s">
        <v>2183</v>
      </c>
      <c r="G267" s="68"/>
      <c r="H267" s="68"/>
      <c r="I267" s="133" t="s">
        <v>2719</v>
      </c>
    </row>
    <row r="268" ht="12.75" customHeight="1">
      <c r="A268" s="336" t="s">
        <v>2808</v>
      </c>
      <c r="B268" s="331" t="s">
        <v>2809</v>
      </c>
      <c r="C268" s="516">
        <v>38.0</v>
      </c>
      <c r="D268" s="491">
        <v>42646.0</v>
      </c>
      <c r="E268" s="478"/>
      <c r="F268" s="300"/>
      <c r="G268" s="304" t="s">
        <v>2183</v>
      </c>
      <c r="H268" s="304"/>
      <c r="I268" s="505" t="s">
        <v>2810</v>
      </c>
    </row>
    <row r="269" ht="12.75" customHeight="1">
      <c r="A269" s="493" t="s">
        <v>2811</v>
      </c>
      <c r="B269" s="238" t="s">
        <v>2812</v>
      </c>
      <c r="C269" s="476">
        <v>5.0</v>
      </c>
      <c r="D269" s="479">
        <v>42643.0</v>
      </c>
      <c r="E269" s="65"/>
      <c r="F269" s="288" t="s">
        <v>2183</v>
      </c>
      <c r="G269" s="480"/>
      <c r="H269" s="480"/>
      <c r="I269" s="497" t="s">
        <v>2813</v>
      </c>
      <c r="K269" s="15"/>
      <c r="L269" s="15"/>
    </row>
    <row r="270" ht="12.75" customHeight="1">
      <c r="A270" s="501" t="s">
        <v>2814</v>
      </c>
      <c r="B270" s="111" t="s">
        <v>2815</v>
      </c>
      <c r="C270" s="485">
        <v>15.0</v>
      </c>
      <c r="D270" s="487">
        <v>42641.0</v>
      </c>
      <c r="E270" s="72"/>
      <c r="F270" s="483" t="s">
        <v>2183</v>
      </c>
      <c r="G270" s="68"/>
      <c r="H270" s="68"/>
      <c r="I270" s="267" t="s">
        <v>2816</v>
      </c>
    </row>
    <row r="271" ht="12.75" customHeight="1">
      <c r="A271" s="501" t="s">
        <v>2817</v>
      </c>
      <c r="B271" s="111" t="s">
        <v>2818</v>
      </c>
      <c r="C271" s="485">
        <v>5.0</v>
      </c>
      <c r="D271" s="487">
        <v>42641.0</v>
      </c>
      <c r="E271" s="72"/>
      <c r="F271" s="483" t="s">
        <v>2183</v>
      </c>
      <c r="G271" s="68"/>
      <c r="H271" s="68"/>
      <c r="I271" s="267" t="s">
        <v>2819</v>
      </c>
      <c r="K271" s="15"/>
      <c r="L271" s="15"/>
    </row>
    <row r="272" ht="12.75" customHeight="1">
      <c r="A272" s="321" t="s">
        <v>2820</v>
      </c>
      <c r="B272" s="99" t="s">
        <v>2821</v>
      </c>
      <c r="C272" s="485">
        <v>9.0</v>
      </c>
      <c r="D272" s="487">
        <v>42635.0</v>
      </c>
      <c r="E272" s="72"/>
      <c r="F272" s="483"/>
      <c r="G272" s="68"/>
      <c r="H272" s="68" t="s">
        <v>2183</v>
      </c>
      <c r="I272" s="267" t="s">
        <v>2822</v>
      </c>
    </row>
    <row r="273" ht="12.75" customHeight="1">
      <c r="A273" s="336" t="s">
        <v>2823</v>
      </c>
      <c r="B273" s="331" t="s">
        <v>2824</v>
      </c>
      <c r="C273" s="516">
        <v>5.0</v>
      </c>
      <c r="D273" s="491">
        <v>42635.0</v>
      </c>
      <c r="E273" s="478"/>
      <c r="F273" s="300" t="s">
        <v>2183</v>
      </c>
      <c r="G273" s="304"/>
      <c r="H273" s="304"/>
      <c r="I273" s="505" t="s">
        <v>2719</v>
      </c>
    </row>
    <row r="274" ht="12.75" customHeight="1">
      <c r="A274" s="493" t="s">
        <v>2825</v>
      </c>
      <c r="B274" s="238" t="s">
        <v>2826</v>
      </c>
      <c r="C274" s="515">
        <v>5.0</v>
      </c>
      <c r="D274" s="479">
        <v>42635.0</v>
      </c>
      <c r="E274" s="65"/>
      <c r="F274" s="288" t="s">
        <v>2183</v>
      </c>
      <c r="G274" s="480"/>
      <c r="H274" s="480"/>
      <c r="I274" s="497" t="s">
        <v>2816</v>
      </c>
    </row>
    <row r="275" ht="12.75" customHeight="1">
      <c r="A275" s="321" t="s">
        <v>2827</v>
      </c>
      <c r="B275" s="99" t="s">
        <v>2828</v>
      </c>
      <c r="C275" s="485">
        <v>7.0</v>
      </c>
      <c r="D275" s="487">
        <v>42634.0</v>
      </c>
      <c r="E275" s="72"/>
      <c r="F275" s="483"/>
      <c r="G275" s="68" t="s">
        <v>2183</v>
      </c>
      <c r="H275" s="68"/>
      <c r="I275" s="267" t="s">
        <v>2829</v>
      </c>
    </row>
    <row r="276" ht="12.75" customHeight="1">
      <c r="A276" s="321" t="s">
        <v>2830</v>
      </c>
      <c r="B276" s="99" t="s">
        <v>2831</v>
      </c>
      <c r="C276" s="485">
        <v>6.0</v>
      </c>
      <c r="D276" s="487">
        <v>42634.0</v>
      </c>
      <c r="E276" s="72" t="s">
        <v>2183</v>
      </c>
      <c r="F276" s="483"/>
      <c r="G276" s="68"/>
      <c r="H276" s="68"/>
      <c r="I276" s="267" t="s">
        <v>2832</v>
      </c>
    </row>
    <row r="277" ht="12.75" customHeight="1">
      <c r="A277" s="501" t="s">
        <v>774</v>
      </c>
      <c r="B277" s="111" t="s">
        <v>775</v>
      </c>
      <c r="C277" s="485">
        <v>5.0</v>
      </c>
      <c r="D277" s="487">
        <v>42633.0</v>
      </c>
      <c r="E277" s="72"/>
      <c r="F277" s="483" t="s">
        <v>2183</v>
      </c>
      <c r="G277" s="68"/>
      <c r="H277" s="68"/>
      <c r="I277" s="267" t="s">
        <v>2819</v>
      </c>
    </row>
    <row r="278" ht="12.75" customHeight="1">
      <c r="A278" s="336" t="s">
        <v>2833</v>
      </c>
      <c r="B278" s="331" t="s">
        <v>2834</v>
      </c>
      <c r="C278" s="516">
        <v>43.0</v>
      </c>
      <c r="D278" s="491">
        <v>42632.0</v>
      </c>
      <c r="E278" s="478">
        <v>43.0</v>
      </c>
      <c r="F278" s="300" t="s">
        <v>2183</v>
      </c>
      <c r="G278" s="304"/>
      <c r="H278" s="304"/>
      <c r="I278" s="505" t="s">
        <v>2835</v>
      </c>
    </row>
    <row r="279" ht="12.75" customHeight="1">
      <c r="A279" s="181" t="s">
        <v>2836</v>
      </c>
      <c r="B279" s="363" t="s">
        <v>2837</v>
      </c>
      <c r="C279" s="515">
        <v>14.0</v>
      </c>
      <c r="D279" s="479">
        <v>42630.0</v>
      </c>
      <c r="E279" s="65" t="s">
        <v>2183</v>
      </c>
      <c r="F279" s="288"/>
      <c r="G279" s="480"/>
      <c r="H279" s="480"/>
      <c r="I279" s="122" t="s">
        <v>2838</v>
      </c>
    </row>
    <row r="280" ht="12.75" customHeight="1">
      <c r="A280" s="133" t="s">
        <v>2839</v>
      </c>
      <c r="B280" s="258" t="s">
        <v>2840</v>
      </c>
      <c r="C280" s="485">
        <v>37.0</v>
      </c>
      <c r="D280" s="487">
        <v>42629.0</v>
      </c>
      <c r="E280" s="72"/>
      <c r="F280" s="483"/>
      <c r="G280" s="68" t="s">
        <v>2183</v>
      </c>
      <c r="H280" s="68"/>
      <c r="I280" s="133" t="s">
        <v>2841</v>
      </c>
      <c r="K280" s="15"/>
      <c r="L280" s="15"/>
    </row>
    <row r="281" ht="12.75" customHeight="1">
      <c r="A281" s="133" t="s">
        <v>2842</v>
      </c>
      <c r="B281" s="258" t="s">
        <v>2843</v>
      </c>
      <c r="C281" s="485">
        <v>5.0</v>
      </c>
      <c r="D281" s="487">
        <v>42628.0</v>
      </c>
      <c r="E281" s="72"/>
      <c r="F281" s="483" t="s">
        <v>2183</v>
      </c>
      <c r="G281" s="68"/>
      <c r="H281" s="68"/>
      <c r="I281" s="267" t="s">
        <v>2719</v>
      </c>
    </row>
    <row r="282" ht="12.75" customHeight="1">
      <c r="A282" s="133" t="s">
        <v>2844</v>
      </c>
      <c r="B282" s="258" t="s">
        <v>2845</v>
      </c>
      <c r="C282" s="485">
        <v>5.0</v>
      </c>
      <c r="D282" s="487">
        <v>42628.0</v>
      </c>
      <c r="E282" s="72"/>
      <c r="F282" s="483" t="s">
        <v>2183</v>
      </c>
      <c r="G282" s="68"/>
      <c r="H282" s="68"/>
      <c r="I282" s="267" t="s">
        <v>2719</v>
      </c>
    </row>
    <row r="283" ht="12.75" customHeight="1">
      <c r="A283" s="513" t="s">
        <v>2846</v>
      </c>
      <c r="B283" s="517" t="s">
        <v>2847</v>
      </c>
      <c r="C283" s="516">
        <v>5.0</v>
      </c>
      <c r="D283" s="491">
        <v>42622.0</v>
      </c>
      <c r="E283" s="478"/>
      <c r="F283" s="300" t="s">
        <v>2183</v>
      </c>
      <c r="G283" s="304"/>
      <c r="H283" s="304"/>
      <c r="I283" s="366" t="s">
        <v>2848</v>
      </c>
    </row>
    <row r="284" ht="12.75" customHeight="1">
      <c r="A284" s="181" t="s">
        <v>2849</v>
      </c>
      <c r="B284" s="121" t="s">
        <v>2850</v>
      </c>
      <c r="C284" s="476">
        <v>7.0</v>
      </c>
      <c r="D284" s="479">
        <v>42621.0</v>
      </c>
      <c r="E284" s="65"/>
      <c r="F284" s="288"/>
      <c r="G284" s="480" t="s">
        <v>2183</v>
      </c>
      <c r="H284" s="480"/>
      <c r="I284" s="497" t="s">
        <v>2851</v>
      </c>
    </row>
    <row r="285" ht="12.75" customHeight="1">
      <c r="A285" s="133" t="s">
        <v>1129</v>
      </c>
      <c r="B285" s="55" t="s">
        <v>1130</v>
      </c>
      <c r="C285" s="481">
        <v>5.0</v>
      </c>
      <c r="D285" s="487">
        <v>42621.0</v>
      </c>
      <c r="E285" s="518" t="s">
        <v>2183</v>
      </c>
      <c r="F285" s="483"/>
      <c r="G285" s="68"/>
      <c r="H285" s="68"/>
      <c r="I285" s="383" t="s">
        <v>2852</v>
      </c>
    </row>
    <row r="286" ht="12.75" customHeight="1">
      <c r="A286" s="321" t="s">
        <v>2853</v>
      </c>
      <c r="B286" s="99" t="s">
        <v>2854</v>
      </c>
      <c r="C286" s="481">
        <v>5.0</v>
      </c>
      <c r="D286" s="487">
        <v>42620.0</v>
      </c>
      <c r="E286" s="72"/>
      <c r="F286" s="483" t="s">
        <v>2183</v>
      </c>
      <c r="G286" s="68"/>
      <c r="H286" s="68"/>
      <c r="I286" s="267" t="s">
        <v>2855</v>
      </c>
      <c r="K286" s="15"/>
      <c r="L286" s="15"/>
    </row>
    <row r="287" ht="12.75" customHeight="1">
      <c r="A287" s="321" t="s">
        <v>2856</v>
      </c>
      <c r="B287" s="99" t="s">
        <v>2857</v>
      </c>
      <c r="C287" s="481">
        <v>14.0</v>
      </c>
      <c r="D287" s="487">
        <v>42620.0</v>
      </c>
      <c r="E287" s="72"/>
      <c r="F287" s="483" t="s">
        <v>2183</v>
      </c>
      <c r="G287" s="68"/>
      <c r="H287" s="68"/>
      <c r="I287" s="267" t="s">
        <v>2719</v>
      </c>
    </row>
    <row r="288" ht="12.75" customHeight="1">
      <c r="A288" s="366" t="s">
        <v>2858</v>
      </c>
      <c r="B288" s="390" t="s">
        <v>2859</v>
      </c>
      <c r="C288" s="477">
        <v>5.0</v>
      </c>
      <c r="D288" s="491">
        <v>42615.0</v>
      </c>
      <c r="E288" s="478"/>
      <c r="F288" s="300" t="s">
        <v>2183</v>
      </c>
      <c r="G288" s="304"/>
      <c r="H288" s="304"/>
      <c r="I288" s="505" t="s">
        <v>2719</v>
      </c>
    </row>
    <row r="289" ht="12.75" customHeight="1">
      <c r="A289" s="333" t="s">
        <v>2860</v>
      </c>
      <c r="B289" s="122" t="s">
        <v>2861</v>
      </c>
      <c r="C289" s="476">
        <v>12.0</v>
      </c>
      <c r="D289" s="479">
        <v>42615.0</v>
      </c>
      <c r="E289" s="65"/>
      <c r="F289" s="288" t="s">
        <v>2183</v>
      </c>
      <c r="G289" s="480"/>
      <c r="H289" s="480"/>
      <c r="I289" s="497" t="s">
        <v>2719</v>
      </c>
    </row>
    <row r="290" ht="12.75" customHeight="1">
      <c r="A290" s="501" t="s">
        <v>1289</v>
      </c>
      <c r="B290" s="111" t="s">
        <v>1290</v>
      </c>
      <c r="C290" s="481">
        <v>5.0</v>
      </c>
      <c r="D290" s="487">
        <v>42615.0</v>
      </c>
      <c r="E290" s="72"/>
      <c r="F290" s="483" t="s">
        <v>2183</v>
      </c>
      <c r="G290" s="68"/>
      <c r="H290" s="68"/>
      <c r="I290" s="267" t="s">
        <v>2798</v>
      </c>
    </row>
    <row r="291" ht="12.75" customHeight="1">
      <c r="A291" s="321" t="s">
        <v>2862</v>
      </c>
      <c r="B291" s="99" t="s">
        <v>2863</v>
      </c>
      <c r="C291" s="481">
        <v>29.0</v>
      </c>
      <c r="D291" s="487">
        <v>42615.0</v>
      </c>
      <c r="E291" s="72"/>
      <c r="F291" s="483" t="s">
        <v>2183</v>
      </c>
      <c r="G291" s="68"/>
      <c r="H291" s="68"/>
      <c r="I291" s="267" t="s">
        <v>2719</v>
      </c>
    </row>
    <row r="292" ht="12.75" customHeight="1">
      <c r="A292" s="321" t="s">
        <v>2864</v>
      </c>
      <c r="B292" s="99" t="s">
        <v>2865</v>
      </c>
      <c r="C292" s="481">
        <v>7.0</v>
      </c>
      <c r="D292" s="487">
        <v>42615.0</v>
      </c>
      <c r="E292" s="72"/>
      <c r="F292" s="483" t="s">
        <v>2183</v>
      </c>
      <c r="G292" s="68"/>
      <c r="H292" s="68"/>
      <c r="I292" s="267" t="s">
        <v>2719</v>
      </c>
    </row>
    <row r="293" ht="12.75" customHeight="1">
      <c r="A293" s="336" t="s">
        <v>2866</v>
      </c>
      <c r="B293" s="331" t="s">
        <v>2867</v>
      </c>
      <c r="C293" s="477">
        <v>6.0</v>
      </c>
      <c r="D293" s="491">
        <v>42615.0</v>
      </c>
      <c r="E293" s="478"/>
      <c r="F293" s="300" t="s">
        <v>2183</v>
      </c>
      <c r="G293" s="304"/>
      <c r="H293" s="304"/>
      <c r="I293" s="505" t="s">
        <v>2719</v>
      </c>
    </row>
    <row r="294" ht="12.75" customHeight="1">
      <c r="A294" s="333" t="s">
        <v>2868</v>
      </c>
      <c r="B294" s="122" t="s">
        <v>2869</v>
      </c>
      <c r="C294" s="476">
        <v>9.0</v>
      </c>
      <c r="D294" s="479">
        <v>42613.0</v>
      </c>
      <c r="E294" s="65"/>
      <c r="F294" s="288"/>
      <c r="G294" s="480" t="s">
        <v>2183</v>
      </c>
      <c r="H294" s="480"/>
      <c r="I294" s="181" t="s">
        <v>2870</v>
      </c>
    </row>
    <row r="295" ht="12.75" customHeight="1">
      <c r="A295" s="232" t="s">
        <v>2871</v>
      </c>
      <c r="B295" s="99" t="s">
        <v>2872</v>
      </c>
      <c r="C295" s="481">
        <v>19.0</v>
      </c>
      <c r="D295" s="487">
        <v>42585.0</v>
      </c>
      <c r="E295" s="72" t="s">
        <v>2183</v>
      </c>
      <c r="F295" s="483"/>
      <c r="G295" s="68"/>
      <c r="H295" s="68"/>
      <c r="I295" s="99"/>
    </row>
    <row r="296" ht="12.75" customHeight="1">
      <c r="A296" s="519" t="s">
        <v>2873</v>
      </c>
      <c r="B296" s="519" t="s">
        <v>2874</v>
      </c>
      <c r="C296" s="481">
        <v>12.0</v>
      </c>
      <c r="D296" s="487">
        <v>42585.0</v>
      </c>
      <c r="E296" s="72" t="s">
        <v>2183</v>
      </c>
      <c r="F296" s="483"/>
      <c r="G296" s="68"/>
      <c r="H296" s="68"/>
      <c r="I296" s="133" t="s">
        <v>2875</v>
      </c>
    </row>
    <row r="297" ht="12.75" customHeight="1">
      <c r="A297" s="321" t="s">
        <v>2876</v>
      </c>
      <c r="B297" s="232" t="s">
        <v>2877</v>
      </c>
      <c r="C297" s="481">
        <v>5.0</v>
      </c>
      <c r="D297" s="487">
        <v>42584.0</v>
      </c>
      <c r="E297" s="72" t="s">
        <v>2183</v>
      </c>
      <c r="F297" s="483"/>
      <c r="G297" s="68"/>
      <c r="H297" s="68"/>
      <c r="I297" s="99"/>
      <c r="K297" s="15"/>
      <c r="L297" s="15"/>
    </row>
    <row r="298" ht="12.75" customHeight="1">
      <c r="A298" s="499" t="s">
        <v>2878</v>
      </c>
      <c r="B298" s="500" t="s">
        <v>2879</v>
      </c>
      <c r="C298" s="477">
        <v>6.0</v>
      </c>
      <c r="D298" s="491">
        <v>42583.0</v>
      </c>
      <c r="E298" s="478"/>
      <c r="F298" s="300"/>
      <c r="G298" s="304"/>
      <c r="H298" s="304" t="s">
        <v>2183</v>
      </c>
      <c r="I298" s="331"/>
    </row>
    <row r="299" ht="12.75" customHeight="1">
      <c r="A299" s="333" t="s">
        <v>2880</v>
      </c>
      <c r="B299" s="122" t="s">
        <v>2881</v>
      </c>
      <c r="C299" s="476">
        <v>5.0</v>
      </c>
      <c r="D299" s="479">
        <v>42552.0</v>
      </c>
      <c r="E299" s="65"/>
      <c r="F299" s="288"/>
      <c r="G299" s="480" t="s">
        <v>2183</v>
      </c>
      <c r="H299" s="288"/>
      <c r="I299" s="497" t="s">
        <v>2882</v>
      </c>
      <c r="K299" s="15"/>
      <c r="L299" s="15"/>
    </row>
    <row r="300" ht="12.75" customHeight="1">
      <c r="A300" s="321" t="s">
        <v>2883</v>
      </c>
      <c r="B300" s="99" t="s">
        <v>2884</v>
      </c>
      <c r="C300" s="481">
        <v>14.0</v>
      </c>
      <c r="D300" s="487">
        <v>42551.0</v>
      </c>
      <c r="E300" s="72"/>
      <c r="F300" s="483"/>
      <c r="G300" s="68" t="s">
        <v>2183</v>
      </c>
      <c r="H300" s="483"/>
      <c r="I300" s="267" t="s">
        <v>2885</v>
      </c>
      <c r="K300" s="15"/>
      <c r="L300" s="15"/>
    </row>
    <row r="301" ht="12.75" customHeight="1">
      <c r="A301" s="321" t="s">
        <v>2886</v>
      </c>
      <c r="B301" s="99" t="s">
        <v>2887</v>
      </c>
      <c r="C301" s="481">
        <v>6.0</v>
      </c>
      <c r="D301" s="487">
        <v>42545.0</v>
      </c>
      <c r="E301" s="72"/>
      <c r="F301" s="483"/>
      <c r="G301" s="68" t="s">
        <v>2183</v>
      </c>
      <c r="H301" s="483"/>
      <c r="I301" s="267" t="s">
        <v>2888</v>
      </c>
    </row>
    <row r="302" ht="12.75" customHeight="1">
      <c r="A302" s="321" t="s">
        <v>2889</v>
      </c>
      <c r="B302" s="99" t="s">
        <v>2890</v>
      </c>
      <c r="C302" s="481">
        <v>11.0</v>
      </c>
      <c r="D302" s="487">
        <v>42538.0</v>
      </c>
      <c r="E302" s="72" t="s">
        <v>2183</v>
      </c>
      <c r="F302" s="483"/>
      <c r="G302" s="68"/>
      <c r="H302" s="483"/>
      <c r="I302" s="267" t="s">
        <v>2891</v>
      </c>
    </row>
    <row r="303" ht="12.75" customHeight="1">
      <c r="A303" s="299" t="s">
        <v>2892</v>
      </c>
      <c r="B303" s="331" t="s">
        <v>2893</v>
      </c>
      <c r="C303" s="477">
        <v>13.0</v>
      </c>
      <c r="D303" s="491">
        <v>42513.0</v>
      </c>
      <c r="E303" s="478"/>
      <c r="F303" s="300"/>
      <c r="G303" s="304" t="s">
        <v>2183</v>
      </c>
      <c r="H303" s="300"/>
      <c r="I303" s="505" t="s">
        <v>2894</v>
      </c>
      <c r="K303" s="15"/>
      <c r="L303" s="15"/>
    </row>
    <row r="304" ht="12.75" customHeight="1">
      <c r="A304" s="333" t="s">
        <v>2895</v>
      </c>
      <c r="B304" s="122" t="s">
        <v>2896</v>
      </c>
      <c r="C304" s="476">
        <v>9.0</v>
      </c>
      <c r="D304" s="479">
        <v>42494.0</v>
      </c>
      <c r="E304" s="65" t="s">
        <v>2183</v>
      </c>
      <c r="F304" s="288"/>
      <c r="G304" s="480"/>
      <c r="H304" s="288"/>
      <c r="I304" s="363" t="s">
        <v>2897</v>
      </c>
    </row>
    <row r="305" ht="12.75" customHeight="1">
      <c r="A305" s="321" t="s">
        <v>2898</v>
      </c>
      <c r="B305" s="99" t="s">
        <v>2899</v>
      </c>
      <c r="C305" s="481">
        <v>9.0</v>
      </c>
      <c r="D305" s="487">
        <v>42493.0</v>
      </c>
      <c r="E305" s="72" t="s">
        <v>2183</v>
      </c>
      <c r="F305" s="483"/>
      <c r="G305" s="68"/>
      <c r="H305" s="483"/>
      <c r="I305" s="258"/>
      <c r="K305" s="15"/>
      <c r="L305" s="15"/>
    </row>
    <row r="306" ht="12.75" customHeight="1">
      <c r="A306" s="321" t="s">
        <v>2900</v>
      </c>
      <c r="B306" s="99" t="s">
        <v>2901</v>
      </c>
      <c r="C306" s="481">
        <v>5.0</v>
      </c>
      <c r="D306" s="487">
        <v>42489.0</v>
      </c>
      <c r="E306" s="72"/>
      <c r="F306" s="483"/>
      <c r="G306" s="68" t="s">
        <v>2183</v>
      </c>
      <c r="H306" s="483"/>
      <c r="I306" s="267" t="s">
        <v>2902</v>
      </c>
    </row>
    <row r="307" ht="12.75" customHeight="1">
      <c r="A307" s="496" t="s">
        <v>2903</v>
      </c>
      <c r="B307" s="166" t="s">
        <v>2904</v>
      </c>
      <c r="C307" s="481">
        <v>10.0</v>
      </c>
      <c r="D307" s="487">
        <v>42486.0</v>
      </c>
      <c r="E307" s="72" t="s">
        <v>2183</v>
      </c>
      <c r="F307" s="483"/>
      <c r="G307" s="68"/>
      <c r="H307" s="483"/>
      <c r="I307" s="258" t="s">
        <v>2905</v>
      </c>
      <c r="K307" s="55"/>
      <c r="L307" s="55"/>
    </row>
    <row r="308" ht="12.75" customHeight="1">
      <c r="A308" s="506" t="s">
        <v>2906</v>
      </c>
      <c r="B308" s="507" t="s">
        <v>2907</v>
      </c>
      <c r="C308" s="477">
        <v>13.0</v>
      </c>
      <c r="D308" s="491">
        <v>42486.0</v>
      </c>
      <c r="E308" s="478" t="s">
        <v>2183</v>
      </c>
      <c r="F308" s="300"/>
      <c r="G308" s="304"/>
      <c r="H308" s="300"/>
      <c r="I308" s="389" t="s">
        <v>2905</v>
      </c>
      <c r="K308" s="55"/>
      <c r="L308" s="55"/>
      <c r="O308" s="155"/>
      <c r="P308" s="55"/>
    </row>
    <row r="309" ht="12.75" customHeight="1">
      <c r="A309" s="333" t="s">
        <v>2908</v>
      </c>
      <c r="B309" s="122" t="s">
        <v>2909</v>
      </c>
      <c r="C309" s="476">
        <v>5.0</v>
      </c>
      <c r="D309" s="479">
        <v>42485.0</v>
      </c>
      <c r="E309" s="65" t="s">
        <v>2183</v>
      </c>
      <c r="F309" s="288"/>
      <c r="G309" s="480"/>
      <c r="H309" s="480"/>
      <c r="I309" s="363"/>
    </row>
    <row r="310" ht="12.75" customHeight="1">
      <c r="A310" s="321" t="s">
        <v>2910</v>
      </c>
      <c r="B310" s="99" t="s">
        <v>2911</v>
      </c>
      <c r="C310" s="481">
        <v>5.0</v>
      </c>
      <c r="D310" s="487">
        <v>42482.0</v>
      </c>
      <c r="E310" s="72"/>
      <c r="F310" s="483"/>
      <c r="G310" s="68" t="s">
        <v>2183</v>
      </c>
      <c r="H310" s="68"/>
      <c r="I310" s="267" t="s">
        <v>2912</v>
      </c>
    </row>
    <row r="311" ht="12.75" customHeight="1">
      <c r="A311" s="321" t="s">
        <v>2913</v>
      </c>
      <c r="B311" s="99" t="s">
        <v>2914</v>
      </c>
      <c r="C311" s="481">
        <v>5.0</v>
      </c>
      <c r="D311" s="487">
        <v>42481.0</v>
      </c>
      <c r="E311" s="72" t="s">
        <v>2183</v>
      </c>
      <c r="F311" s="483"/>
      <c r="G311" s="68"/>
      <c r="H311" s="68"/>
      <c r="I311" s="258"/>
    </row>
    <row r="312" ht="12.75" customHeight="1">
      <c r="A312" s="321" t="s">
        <v>2915</v>
      </c>
      <c r="B312" s="99" t="s">
        <v>2916</v>
      </c>
      <c r="C312" s="481">
        <v>6.0</v>
      </c>
      <c r="D312" s="487">
        <v>42480.0</v>
      </c>
      <c r="E312" s="72" t="s">
        <v>2183</v>
      </c>
      <c r="F312" s="483"/>
      <c r="G312" s="68"/>
      <c r="H312" s="68"/>
      <c r="I312" s="258"/>
      <c r="K312" s="15"/>
      <c r="L312" s="15"/>
    </row>
    <row r="313" ht="12.75" customHeight="1">
      <c r="A313" s="336" t="s">
        <v>2917</v>
      </c>
      <c r="B313" s="331" t="s">
        <v>2918</v>
      </c>
      <c r="C313" s="477">
        <v>6.0</v>
      </c>
      <c r="D313" s="491">
        <v>42473.0</v>
      </c>
      <c r="E313" s="478"/>
      <c r="F313" s="300"/>
      <c r="G313" s="304" t="s">
        <v>2649</v>
      </c>
      <c r="H313" s="304"/>
      <c r="I313" s="505" t="s">
        <v>2919</v>
      </c>
    </row>
    <row r="314" ht="12.75" customHeight="1">
      <c r="A314" s="333" t="s">
        <v>2920</v>
      </c>
      <c r="B314" s="122" t="s">
        <v>2921</v>
      </c>
      <c r="C314" s="476">
        <v>7.0</v>
      </c>
      <c r="D314" s="479">
        <v>42472.0</v>
      </c>
      <c r="E314" s="65" t="s">
        <v>2183</v>
      </c>
      <c r="F314" s="288"/>
      <c r="G314" s="480"/>
      <c r="H314" s="480"/>
      <c r="I314" s="363"/>
    </row>
    <row r="315" ht="12.75" customHeight="1">
      <c r="A315" s="321" t="s">
        <v>2922</v>
      </c>
      <c r="B315" s="99" t="s">
        <v>2923</v>
      </c>
      <c r="C315" s="481">
        <v>22.0</v>
      </c>
      <c r="D315" s="487">
        <v>42447.0</v>
      </c>
      <c r="E315" s="72"/>
      <c r="F315" s="483"/>
      <c r="G315" s="68" t="s">
        <v>2183</v>
      </c>
      <c r="H315" s="68"/>
      <c r="I315" s="267" t="s">
        <v>2924</v>
      </c>
    </row>
    <row r="316" ht="12.75" customHeight="1">
      <c r="A316" s="321" t="s">
        <v>2925</v>
      </c>
      <c r="B316" s="99" t="s">
        <v>2926</v>
      </c>
      <c r="C316" s="481">
        <v>17.0</v>
      </c>
      <c r="D316" s="487">
        <v>42436.0</v>
      </c>
      <c r="E316" s="72"/>
      <c r="F316" s="483"/>
      <c r="G316" s="68" t="s">
        <v>2183</v>
      </c>
      <c r="H316" s="68"/>
      <c r="I316" s="258" t="s">
        <v>2927</v>
      </c>
    </row>
    <row r="317" ht="12.75" customHeight="1">
      <c r="A317" s="321" t="s">
        <v>2928</v>
      </c>
      <c r="B317" s="99" t="s">
        <v>2929</v>
      </c>
      <c r="C317" s="481">
        <v>7.0</v>
      </c>
      <c r="D317" s="487">
        <v>42432.0</v>
      </c>
      <c r="E317" s="72"/>
      <c r="F317" s="483"/>
      <c r="G317" s="68" t="s">
        <v>2183</v>
      </c>
      <c r="H317" s="68"/>
      <c r="I317" s="267" t="s">
        <v>2930</v>
      </c>
    </row>
    <row r="318" ht="12.75" customHeight="1">
      <c r="A318" s="336" t="s">
        <v>2931</v>
      </c>
      <c r="B318" s="331" t="s">
        <v>2932</v>
      </c>
      <c r="C318" s="477">
        <v>6.0</v>
      </c>
      <c r="D318" s="491">
        <v>42423.0</v>
      </c>
      <c r="E318" s="478" t="s">
        <v>2183</v>
      </c>
      <c r="F318" s="300"/>
      <c r="G318" s="304"/>
      <c r="H318" s="304"/>
      <c r="I318" s="389"/>
    </row>
    <row r="319" ht="12.75" customHeight="1">
      <c r="A319" s="520" t="s">
        <v>2933</v>
      </c>
      <c r="B319" s="521" t="s">
        <v>2934</v>
      </c>
      <c r="C319" s="476">
        <v>13.0</v>
      </c>
      <c r="D319" s="479">
        <v>42422.0</v>
      </c>
      <c r="E319" s="65" t="s">
        <v>2183</v>
      </c>
      <c r="F319" s="288"/>
      <c r="G319" s="480"/>
      <c r="H319" s="480"/>
      <c r="I319" s="363" t="s">
        <v>2935</v>
      </c>
    </row>
    <row r="320" ht="12.75" customHeight="1">
      <c r="A320" s="496" t="s">
        <v>2936</v>
      </c>
      <c r="B320" s="166" t="s">
        <v>2937</v>
      </c>
      <c r="C320" s="481">
        <v>13.0</v>
      </c>
      <c r="D320" s="487">
        <v>42422.0</v>
      </c>
      <c r="E320" s="72" t="s">
        <v>2183</v>
      </c>
      <c r="F320" s="483"/>
      <c r="G320" s="68"/>
      <c r="H320" s="68"/>
      <c r="I320" s="258" t="s">
        <v>2935</v>
      </c>
      <c r="K320" s="15"/>
      <c r="L320" s="15"/>
    </row>
    <row r="321" ht="12.75" customHeight="1">
      <c r="A321" s="321" t="s">
        <v>2938</v>
      </c>
      <c r="B321" s="99" t="s">
        <v>2939</v>
      </c>
      <c r="C321" s="481">
        <v>14.0</v>
      </c>
      <c r="D321" s="487">
        <v>42422.0</v>
      </c>
      <c r="E321" s="72"/>
      <c r="F321" s="483"/>
      <c r="G321" s="68" t="s">
        <v>2183</v>
      </c>
      <c r="H321" s="68"/>
      <c r="I321" s="267" t="s">
        <v>2940</v>
      </c>
    </row>
    <row r="322" ht="12.75" customHeight="1">
      <c r="A322" s="321" t="s">
        <v>2941</v>
      </c>
      <c r="B322" s="99" t="s">
        <v>2942</v>
      </c>
      <c r="C322" s="481">
        <v>9.0</v>
      </c>
      <c r="D322" s="487">
        <v>42417.0</v>
      </c>
      <c r="E322" s="72"/>
      <c r="F322" s="483"/>
      <c r="G322" s="68" t="s">
        <v>2183</v>
      </c>
      <c r="H322" s="68"/>
      <c r="I322" s="267" t="s">
        <v>2943</v>
      </c>
    </row>
    <row r="323" ht="12.75" customHeight="1">
      <c r="A323" s="506" t="s">
        <v>2944</v>
      </c>
      <c r="B323" s="507" t="s">
        <v>2945</v>
      </c>
      <c r="C323" s="477">
        <v>5.0</v>
      </c>
      <c r="D323" s="491">
        <v>42416.0</v>
      </c>
      <c r="E323" s="478" t="s">
        <v>2183</v>
      </c>
      <c r="F323" s="300"/>
      <c r="G323" s="304"/>
      <c r="H323" s="304"/>
      <c r="I323" s="389" t="s">
        <v>2946</v>
      </c>
      <c r="K323" s="15"/>
      <c r="L323" s="15"/>
    </row>
    <row r="324" ht="12.75" customHeight="1">
      <c r="A324" s="333" t="s">
        <v>2947</v>
      </c>
      <c r="B324" s="122" t="s">
        <v>2948</v>
      </c>
      <c r="C324" s="476">
        <v>6.0</v>
      </c>
      <c r="D324" s="479">
        <v>42412.0</v>
      </c>
      <c r="E324" s="65"/>
      <c r="F324" s="288"/>
      <c r="G324" s="480" t="s">
        <v>2183</v>
      </c>
      <c r="H324" s="480"/>
      <c r="I324" s="363" t="s">
        <v>2949</v>
      </c>
    </row>
    <row r="325" ht="12.75" customHeight="1">
      <c r="A325" s="232" t="s">
        <v>2950</v>
      </c>
      <c r="B325" s="99" t="s">
        <v>2951</v>
      </c>
      <c r="C325" s="481">
        <v>5.0</v>
      </c>
      <c r="D325" s="487">
        <v>42409.0</v>
      </c>
      <c r="E325" s="72" t="s">
        <v>2183</v>
      </c>
      <c r="F325" s="483"/>
      <c r="G325" s="68"/>
      <c r="H325" s="68"/>
      <c r="I325" s="258" t="s">
        <v>2952</v>
      </c>
    </row>
    <row r="326" ht="12.75" customHeight="1">
      <c r="A326" s="496" t="s">
        <v>2953</v>
      </c>
      <c r="B326" s="166" t="s">
        <v>2954</v>
      </c>
      <c r="C326" s="481">
        <v>15.0</v>
      </c>
      <c r="D326" s="487">
        <v>42404.0</v>
      </c>
      <c r="E326" s="72" t="s">
        <v>2183</v>
      </c>
      <c r="F326" s="483"/>
      <c r="G326" s="68"/>
      <c r="H326" s="68"/>
      <c r="I326" s="258" t="s">
        <v>2905</v>
      </c>
    </row>
    <row r="327" ht="12.75" customHeight="1">
      <c r="A327" s="321" t="s">
        <v>2955</v>
      </c>
      <c r="B327" s="99" t="s">
        <v>2956</v>
      </c>
      <c r="C327" s="481">
        <v>6.0</v>
      </c>
      <c r="D327" s="487">
        <v>42401.0</v>
      </c>
      <c r="E327" s="72" t="s">
        <v>2183</v>
      </c>
      <c r="F327" s="483"/>
      <c r="G327" s="68"/>
      <c r="H327" s="68"/>
      <c r="I327" s="258"/>
    </row>
    <row r="328" ht="12.75" customHeight="1">
      <c r="A328" s="299" t="s">
        <v>2957</v>
      </c>
      <c r="B328" s="331" t="s">
        <v>2958</v>
      </c>
      <c r="C328" s="477">
        <v>6.0</v>
      </c>
      <c r="D328" s="491">
        <v>42398.0</v>
      </c>
      <c r="E328" s="478"/>
      <c r="F328" s="300"/>
      <c r="G328" s="304" t="s">
        <v>2183</v>
      </c>
      <c r="H328" s="304"/>
      <c r="I328" s="505" t="s">
        <v>2959</v>
      </c>
    </row>
    <row r="329" ht="12.75" customHeight="1">
      <c r="A329" s="333" t="s">
        <v>2960</v>
      </c>
      <c r="B329" s="122" t="s">
        <v>2961</v>
      </c>
      <c r="C329" s="476">
        <v>6.0</v>
      </c>
      <c r="D329" s="479">
        <v>42397.0</v>
      </c>
      <c r="E329" s="65" t="s">
        <v>2183</v>
      </c>
      <c r="F329" s="288"/>
      <c r="G329" s="480"/>
      <c r="H329" s="480"/>
      <c r="I329" s="363"/>
      <c r="K329" s="15"/>
      <c r="L329" s="15"/>
    </row>
    <row r="330" ht="12.75" customHeight="1">
      <c r="A330" s="321" t="s">
        <v>2962</v>
      </c>
      <c r="B330" s="99" t="s">
        <v>2963</v>
      </c>
      <c r="C330" s="481">
        <v>5.0</v>
      </c>
      <c r="D330" s="487">
        <v>42396.0</v>
      </c>
      <c r="E330" s="72"/>
      <c r="F330" s="483"/>
      <c r="G330" s="68" t="s">
        <v>2183</v>
      </c>
      <c r="H330" s="68"/>
      <c r="I330" s="258" t="s">
        <v>2420</v>
      </c>
    </row>
    <row r="331" ht="12.75" customHeight="1">
      <c r="A331" s="519" t="s">
        <v>2964</v>
      </c>
      <c r="B331" s="166" t="s">
        <v>2965</v>
      </c>
      <c r="C331" s="481">
        <v>5.0</v>
      </c>
      <c r="D331" s="487">
        <v>42395.0</v>
      </c>
      <c r="E331" s="72" t="s">
        <v>2183</v>
      </c>
      <c r="F331" s="483"/>
      <c r="G331" s="68"/>
      <c r="H331" s="68"/>
      <c r="I331" s="258" t="s">
        <v>2946</v>
      </c>
    </row>
    <row r="332" ht="12.75" customHeight="1">
      <c r="A332" s="321" t="s">
        <v>2966</v>
      </c>
      <c r="B332" s="99" t="s">
        <v>2967</v>
      </c>
      <c r="C332" s="481">
        <v>5.0</v>
      </c>
      <c r="D332" s="487">
        <v>42391.0</v>
      </c>
      <c r="E332" s="72" t="s">
        <v>2183</v>
      </c>
      <c r="F332" s="483"/>
      <c r="G332" s="68"/>
      <c r="H332" s="68"/>
      <c r="I332" s="258" t="s">
        <v>2968</v>
      </c>
    </row>
    <row r="333" ht="12.75" customHeight="1">
      <c r="A333" s="299" t="s">
        <v>2969</v>
      </c>
      <c r="B333" s="331" t="s">
        <v>205</v>
      </c>
      <c r="C333" s="477">
        <v>33.0</v>
      </c>
      <c r="D333" s="491">
        <v>42383.0</v>
      </c>
      <c r="E333" s="478"/>
      <c r="F333" s="300"/>
      <c r="G333" s="304" t="s">
        <v>2183</v>
      </c>
      <c r="H333" s="304"/>
      <c r="I333" s="389" t="s">
        <v>2970</v>
      </c>
    </row>
    <row r="334" ht="12.75" customHeight="1">
      <c r="A334" s="253" t="s">
        <v>2971</v>
      </c>
      <c r="B334" s="122" t="s">
        <v>2972</v>
      </c>
      <c r="C334" s="476">
        <v>9.0</v>
      </c>
      <c r="D334" s="479">
        <v>42366.0</v>
      </c>
      <c r="E334" s="65"/>
      <c r="F334" s="288"/>
      <c r="G334" s="480" t="s">
        <v>2183</v>
      </c>
      <c r="H334" s="480"/>
      <c r="I334" s="363" t="s">
        <v>2973</v>
      </c>
      <c r="K334" s="55"/>
      <c r="L334" s="55"/>
    </row>
    <row r="335" ht="12.75" customHeight="1">
      <c r="A335" s="321" t="s">
        <v>2974</v>
      </c>
      <c r="B335" s="99" t="s">
        <v>2975</v>
      </c>
      <c r="C335" s="481">
        <v>11.0</v>
      </c>
      <c r="D335" s="487">
        <v>42355.0</v>
      </c>
      <c r="E335" s="72" t="s">
        <v>2183</v>
      </c>
      <c r="F335" s="483"/>
      <c r="G335" s="68"/>
      <c r="H335" s="68"/>
      <c r="I335" s="258"/>
    </row>
    <row r="336" ht="12.75" customHeight="1">
      <c r="A336" s="321" t="s">
        <v>2976</v>
      </c>
      <c r="B336" s="99" t="s">
        <v>2977</v>
      </c>
      <c r="C336" s="481">
        <v>9.0</v>
      </c>
      <c r="D336" s="487">
        <v>42355.0</v>
      </c>
      <c r="E336" s="72" t="s">
        <v>2183</v>
      </c>
      <c r="F336" s="483"/>
      <c r="G336" s="68"/>
      <c r="H336" s="68"/>
      <c r="I336" s="258"/>
    </row>
    <row r="337" ht="12.75" customHeight="1">
      <c r="A337" s="232" t="s">
        <v>2978</v>
      </c>
      <c r="B337" s="99" t="s">
        <v>2979</v>
      </c>
      <c r="C337" s="481">
        <v>5.0</v>
      </c>
      <c r="D337" s="487">
        <v>42354.0</v>
      </c>
      <c r="E337" s="72"/>
      <c r="F337" s="483" t="s">
        <v>2183</v>
      </c>
      <c r="G337" s="68"/>
      <c r="H337" s="68"/>
      <c r="I337" s="258" t="s">
        <v>2835</v>
      </c>
    </row>
    <row r="338" ht="12.75" customHeight="1">
      <c r="A338" s="522" t="s">
        <v>2980</v>
      </c>
      <c r="B338" s="509" t="s">
        <v>2981</v>
      </c>
      <c r="C338" s="477">
        <v>13.0</v>
      </c>
      <c r="D338" s="491">
        <v>42352.0</v>
      </c>
      <c r="E338" s="478"/>
      <c r="F338" s="300" t="s">
        <v>2183</v>
      </c>
      <c r="G338" s="304"/>
      <c r="H338" s="304"/>
      <c r="I338" s="505" t="s">
        <v>2982</v>
      </c>
    </row>
    <row r="339" ht="12.75" customHeight="1">
      <c r="A339" s="333" t="s">
        <v>2983</v>
      </c>
      <c r="B339" s="122" t="s">
        <v>2984</v>
      </c>
      <c r="C339" s="476">
        <v>5.0</v>
      </c>
      <c r="D339" s="479">
        <v>42348.0</v>
      </c>
      <c r="E339" s="65"/>
      <c r="F339" s="288"/>
      <c r="G339" s="480" t="s">
        <v>2183</v>
      </c>
      <c r="H339" s="480"/>
      <c r="I339" s="181" t="s">
        <v>2985</v>
      </c>
    </row>
    <row r="340" ht="12.75" customHeight="1">
      <c r="A340" s="496" t="s">
        <v>2986</v>
      </c>
      <c r="B340" s="166" t="s">
        <v>2987</v>
      </c>
      <c r="C340" s="481">
        <v>5.0</v>
      </c>
      <c r="D340" s="487">
        <v>42346.0</v>
      </c>
      <c r="E340" s="72" t="s">
        <v>2183</v>
      </c>
      <c r="F340" s="483"/>
      <c r="G340" s="68"/>
      <c r="H340" s="68"/>
      <c r="I340" s="99" t="s">
        <v>2988</v>
      </c>
    </row>
    <row r="341" ht="12.75" customHeight="1">
      <c r="A341" s="321" t="s">
        <v>2989</v>
      </c>
      <c r="B341" s="99" t="s">
        <v>2990</v>
      </c>
      <c r="C341" s="481">
        <v>5.0</v>
      </c>
      <c r="D341" s="487">
        <v>42346.0</v>
      </c>
      <c r="E341" s="72" t="s">
        <v>2183</v>
      </c>
      <c r="F341" s="483"/>
      <c r="G341" s="68"/>
      <c r="H341" s="68"/>
      <c r="I341" s="133" t="s">
        <v>2991</v>
      </c>
    </row>
    <row r="342" ht="12.75" customHeight="1">
      <c r="A342" s="321" t="s">
        <v>2992</v>
      </c>
      <c r="B342" s="99" t="s">
        <v>2993</v>
      </c>
      <c r="C342" s="481">
        <v>5.0</v>
      </c>
      <c r="D342" s="487">
        <v>42342.0</v>
      </c>
      <c r="E342" s="72"/>
      <c r="F342" s="483"/>
      <c r="G342" s="68" t="s">
        <v>2183</v>
      </c>
      <c r="H342" s="68"/>
      <c r="I342" s="99" t="s">
        <v>2994</v>
      </c>
    </row>
    <row r="343" ht="12.75" customHeight="1">
      <c r="A343" s="336" t="s">
        <v>2995</v>
      </c>
      <c r="B343" s="331" t="s">
        <v>2996</v>
      </c>
      <c r="C343" s="477">
        <v>38.0</v>
      </c>
      <c r="D343" s="491">
        <v>42331.0</v>
      </c>
      <c r="E343" s="478"/>
      <c r="F343" s="300"/>
      <c r="G343" s="304" t="s">
        <v>2183</v>
      </c>
      <c r="H343" s="304"/>
      <c r="I343" s="331" t="s">
        <v>2997</v>
      </c>
    </row>
    <row r="344" ht="12.75" customHeight="1">
      <c r="A344" s="503" t="s">
        <v>2998</v>
      </c>
      <c r="B344" s="503" t="s">
        <v>2999</v>
      </c>
      <c r="C344" s="476">
        <v>9.0</v>
      </c>
      <c r="D344" s="479">
        <v>42325.0</v>
      </c>
      <c r="E344" s="65"/>
      <c r="F344" s="288"/>
      <c r="G344" s="480"/>
      <c r="H344" s="480" t="s">
        <v>2183</v>
      </c>
      <c r="I344" s="122"/>
    </row>
    <row r="345" ht="12.75" customHeight="1">
      <c r="A345" s="495" t="s">
        <v>3000</v>
      </c>
      <c r="B345" s="495" t="s">
        <v>3001</v>
      </c>
      <c r="C345" s="481">
        <v>7.0</v>
      </c>
      <c r="D345" s="487">
        <v>42320.0</v>
      </c>
      <c r="E345" s="72"/>
      <c r="F345" s="483"/>
      <c r="G345" s="68"/>
      <c r="H345" s="68" t="s">
        <v>2183</v>
      </c>
      <c r="I345" s="99"/>
    </row>
    <row r="346" ht="12.75" customHeight="1">
      <c r="A346" s="99" t="s">
        <v>3002</v>
      </c>
      <c r="B346" s="99" t="s">
        <v>3003</v>
      </c>
      <c r="C346" s="481">
        <v>6.0</v>
      </c>
      <c r="D346" s="487">
        <v>42320.0</v>
      </c>
      <c r="E346" s="72"/>
      <c r="F346" s="483" t="s">
        <v>2183</v>
      </c>
      <c r="G346" s="68"/>
      <c r="H346" s="68"/>
      <c r="I346" s="133" t="s">
        <v>3004</v>
      </c>
    </row>
    <row r="347" ht="12.75" customHeight="1">
      <c r="A347" s="133" t="s">
        <v>3005</v>
      </c>
      <c r="B347" s="99" t="s">
        <v>3006</v>
      </c>
      <c r="C347" s="481">
        <v>5.0</v>
      </c>
      <c r="D347" s="487">
        <v>42313.0</v>
      </c>
      <c r="E347" s="72" t="s">
        <v>2183</v>
      </c>
      <c r="F347" s="483"/>
      <c r="G347" s="68"/>
      <c r="H347" s="68"/>
      <c r="I347" s="99"/>
      <c r="K347" s="15"/>
      <c r="L347" s="15"/>
    </row>
    <row r="348" ht="12.75" customHeight="1">
      <c r="A348" s="366" t="s">
        <v>3007</v>
      </c>
      <c r="B348" s="331" t="s">
        <v>3008</v>
      </c>
      <c r="C348" s="477">
        <v>5.0</v>
      </c>
      <c r="D348" s="491">
        <v>42313.0</v>
      </c>
      <c r="E348" s="478" t="s">
        <v>2183</v>
      </c>
      <c r="F348" s="300"/>
      <c r="G348" s="304"/>
      <c r="H348" s="304"/>
      <c r="I348" s="331"/>
      <c r="K348" s="15"/>
      <c r="L348" s="15"/>
    </row>
    <row r="349" ht="12.75" customHeight="1">
      <c r="A349" s="181" t="s">
        <v>3009</v>
      </c>
      <c r="B349" s="122" t="s">
        <v>3010</v>
      </c>
      <c r="C349" s="476">
        <v>8.0</v>
      </c>
      <c r="D349" s="479">
        <v>42311.0</v>
      </c>
      <c r="E349" s="65" t="s">
        <v>2183</v>
      </c>
      <c r="F349" s="288"/>
      <c r="G349" s="480"/>
      <c r="H349" s="480"/>
      <c r="I349" s="122" t="s">
        <v>3011</v>
      </c>
    </row>
    <row r="350" ht="12.75" customHeight="1">
      <c r="A350" s="495" t="s">
        <v>3012</v>
      </c>
      <c r="B350" s="495" t="s">
        <v>3013</v>
      </c>
      <c r="C350" s="481">
        <v>5.0</v>
      </c>
      <c r="D350" s="487">
        <v>42307.0</v>
      </c>
      <c r="E350" s="72"/>
      <c r="F350" s="483"/>
      <c r="G350" s="68"/>
      <c r="H350" s="68" t="s">
        <v>2183</v>
      </c>
      <c r="I350" s="99"/>
    </row>
    <row r="351" ht="12.75" customHeight="1">
      <c r="A351" s="133" t="s">
        <v>3014</v>
      </c>
      <c r="B351" s="99" t="s">
        <v>3015</v>
      </c>
      <c r="C351" s="481">
        <v>5.0</v>
      </c>
      <c r="D351" s="487">
        <v>42306.0</v>
      </c>
      <c r="E351" s="72" t="s">
        <v>2183</v>
      </c>
      <c r="F351" s="483"/>
      <c r="G351" s="68"/>
      <c r="H351" s="68"/>
      <c r="I351" s="99" t="s">
        <v>3016</v>
      </c>
    </row>
    <row r="352" ht="12.75" customHeight="1">
      <c r="A352" s="99" t="s">
        <v>3017</v>
      </c>
      <c r="B352" s="99" t="s">
        <v>3018</v>
      </c>
      <c r="C352" s="481">
        <v>5.0</v>
      </c>
      <c r="D352" s="487">
        <v>42306.0</v>
      </c>
      <c r="E352" s="72" t="s">
        <v>2183</v>
      </c>
      <c r="F352" s="483"/>
      <c r="G352" s="68"/>
      <c r="H352" s="68"/>
      <c r="I352" s="99"/>
    </row>
    <row r="353" ht="12.75" customHeight="1">
      <c r="A353" s="523" t="s">
        <v>3019</v>
      </c>
      <c r="B353" s="500" t="s">
        <v>3020</v>
      </c>
      <c r="C353" s="477">
        <v>15.0</v>
      </c>
      <c r="D353" s="491">
        <v>42306.0</v>
      </c>
      <c r="E353" s="478"/>
      <c r="F353" s="300"/>
      <c r="G353" s="304"/>
      <c r="H353" s="304" t="s">
        <v>2183</v>
      </c>
      <c r="I353" s="331" t="s">
        <v>3021</v>
      </c>
    </row>
    <row r="354" ht="12.75" customHeight="1">
      <c r="A354" s="122" t="s">
        <v>3022</v>
      </c>
      <c r="B354" s="122" t="s">
        <v>3023</v>
      </c>
      <c r="C354" s="476">
        <v>18.0</v>
      </c>
      <c r="D354" s="479">
        <v>42304.0</v>
      </c>
      <c r="E354" s="65"/>
      <c r="F354" s="288"/>
      <c r="G354" s="480" t="s">
        <v>2183</v>
      </c>
      <c r="H354" s="480"/>
      <c r="I354" s="363" t="s">
        <v>3024</v>
      </c>
    </row>
    <row r="355" ht="12.75" customHeight="1">
      <c r="A355" s="111" t="s">
        <v>3025</v>
      </c>
      <c r="B355" s="111" t="s">
        <v>3026</v>
      </c>
      <c r="C355" s="481">
        <v>6.0</v>
      </c>
      <c r="D355" s="487">
        <v>42303.0</v>
      </c>
      <c r="E355" s="72"/>
      <c r="F355" s="483" t="s">
        <v>2183</v>
      </c>
      <c r="G355" s="68"/>
      <c r="H355" s="68"/>
      <c r="I355" s="267" t="s">
        <v>3027</v>
      </c>
    </row>
    <row r="356" ht="12.75" customHeight="1">
      <c r="A356" s="99" t="s">
        <v>3028</v>
      </c>
      <c r="B356" s="99" t="s">
        <v>3029</v>
      </c>
      <c r="C356" s="481">
        <v>6.0</v>
      </c>
      <c r="D356" s="487">
        <v>42303.0</v>
      </c>
      <c r="E356" s="72"/>
      <c r="F356" s="483" t="s">
        <v>2183</v>
      </c>
      <c r="G356" s="68"/>
      <c r="H356" s="68"/>
      <c r="I356" s="267" t="s">
        <v>3030</v>
      </c>
    </row>
    <row r="357" ht="12.75" customHeight="1">
      <c r="A357" s="133" t="s">
        <v>3031</v>
      </c>
      <c r="B357" s="99" t="s">
        <v>3032</v>
      </c>
      <c r="C357" s="481">
        <v>5.0</v>
      </c>
      <c r="D357" s="487">
        <v>42300.0</v>
      </c>
      <c r="E357" s="72"/>
      <c r="F357" s="483" t="s">
        <v>2183</v>
      </c>
      <c r="G357" s="68"/>
      <c r="H357" s="68"/>
      <c r="I357" s="267" t="s">
        <v>3030</v>
      </c>
    </row>
    <row r="358" ht="12.75" customHeight="1">
      <c r="A358" s="331" t="s">
        <v>3033</v>
      </c>
      <c r="B358" s="331" t="s">
        <v>3034</v>
      </c>
      <c r="C358" s="477">
        <v>5.0</v>
      </c>
      <c r="D358" s="491">
        <v>42292.0</v>
      </c>
      <c r="E358" s="478"/>
      <c r="F358" s="300" t="s">
        <v>2183</v>
      </c>
      <c r="G358" s="304"/>
      <c r="H358" s="304"/>
      <c r="I358" s="505" t="s">
        <v>3035</v>
      </c>
    </row>
    <row r="359" ht="12.75" customHeight="1">
      <c r="A359" s="122" t="s">
        <v>3036</v>
      </c>
      <c r="B359" s="122" t="s">
        <v>3037</v>
      </c>
      <c r="C359" s="476">
        <v>5.0</v>
      </c>
      <c r="D359" s="479">
        <v>42284.0</v>
      </c>
      <c r="E359" s="65"/>
      <c r="F359" s="288"/>
      <c r="G359" s="480" t="s">
        <v>2183</v>
      </c>
      <c r="H359" s="288"/>
      <c r="I359" s="363" t="s">
        <v>3038</v>
      </c>
    </row>
    <row r="360" ht="12.75" customHeight="1">
      <c r="A360" s="524" t="s">
        <v>3039</v>
      </c>
      <c r="B360" s="495" t="s">
        <v>3040</v>
      </c>
      <c r="C360" s="481">
        <v>5.0</v>
      </c>
      <c r="D360" s="487">
        <v>42279.0</v>
      </c>
      <c r="E360" s="72"/>
      <c r="F360" s="483"/>
      <c r="G360" s="68"/>
      <c r="H360" s="483" t="s">
        <v>2183</v>
      </c>
      <c r="I360" s="258"/>
    </row>
    <row r="361" ht="12.75" customHeight="1">
      <c r="A361" s="133" t="s">
        <v>3041</v>
      </c>
      <c r="B361" s="99" t="s">
        <v>3042</v>
      </c>
      <c r="C361" s="481">
        <v>5.0</v>
      </c>
      <c r="D361" s="487">
        <v>42268.0</v>
      </c>
      <c r="E361" s="72" t="s">
        <v>2183</v>
      </c>
      <c r="F361" s="483"/>
      <c r="G361" s="68"/>
      <c r="H361" s="483"/>
      <c r="I361" s="258"/>
    </row>
    <row r="362" ht="12.75" customHeight="1">
      <c r="A362" s="133" t="s">
        <v>3043</v>
      </c>
      <c r="B362" s="99" t="s">
        <v>3044</v>
      </c>
      <c r="C362" s="481">
        <v>10.0</v>
      </c>
      <c r="D362" s="487">
        <v>42264.0</v>
      </c>
      <c r="E362" s="72"/>
      <c r="F362" s="483" t="s">
        <v>2183</v>
      </c>
      <c r="G362" s="68"/>
      <c r="H362" s="483"/>
      <c r="I362" s="267" t="s">
        <v>3045</v>
      </c>
    </row>
    <row r="363" ht="12.75" customHeight="1">
      <c r="A363" s="331" t="s">
        <v>3046</v>
      </c>
      <c r="B363" s="331" t="s">
        <v>3047</v>
      </c>
      <c r="C363" s="477">
        <v>5.0</v>
      </c>
      <c r="D363" s="491">
        <v>42257.0</v>
      </c>
      <c r="E363" s="478"/>
      <c r="F363" s="300" t="s">
        <v>2183</v>
      </c>
      <c r="G363" s="304"/>
      <c r="H363" s="300"/>
      <c r="I363" s="505" t="s">
        <v>3030</v>
      </c>
    </row>
    <row r="364" ht="12.75" customHeight="1">
      <c r="A364" s="238" t="s">
        <v>3048</v>
      </c>
      <c r="B364" s="238" t="s">
        <v>3049</v>
      </c>
      <c r="C364" s="476">
        <v>12.0</v>
      </c>
      <c r="D364" s="479">
        <v>42249.0</v>
      </c>
      <c r="E364" s="65"/>
      <c r="F364" s="288" t="s">
        <v>2183</v>
      </c>
      <c r="G364" s="480"/>
      <c r="H364" s="288"/>
      <c r="I364" s="497" t="s">
        <v>3050</v>
      </c>
    </row>
    <row r="365" ht="12.75" customHeight="1">
      <c r="A365" s="133" t="s">
        <v>3051</v>
      </c>
      <c r="B365" s="99" t="s">
        <v>3052</v>
      </c>
      <c r="C365" s="481">
        <v>5.0</v>
      </c>
      <c r="D365" s="487">
        <v>42249.0</v>
      </c>
      <c r="E365" s="72"/>
      <c r="F365" s="483" t="s">
        <v>2183</v>
      </c>
      <c r="G365" s="68"/>
      <c r="H365" s="483"/>
      <c r="I365" s="267" t="s">
        <v>3053</v>
      </c>
    </row>
    <row r="366" ht="12.75" customHeight="1">
      <c r="A366" s="99" t="s">
        <v>3054</v>
      </c>
      <c r="B366" s="99" t="s">
        <v>3055</v>
      </c>
      <c r="C366" s="481">
        <v>10.0</v>
      </c>
      <c r="D366" s="487">
        <v>42248.0</v>
      </c>
      <c r="E366" s="72"/>
      <c r="F366" s="483"/>
      <c r="G366" s="68" t="s">
        <v>2183</v>
      </c>
      <c r="H366" s="483"/>
      <c r="I366" s="258" t="s">
        <v>3056</v>
      </c>
    </row>
    <row r="367" ht="12.75" customHeight="1">
      <c r="A367" s="495" t="s">
        <v>3057</v>
      </c>
      <c r="B367" s="495" t="s">
        <v>3058</v>
      </c>
      <c r="C367" s="481">
        <v>6.0</v>
      </c>
      <c r="D367" s="487">
        <v>42247.0</v>
      </c>
      <c r="E367" s="72"/>
      <c r="F367" s="483"/>
      <c r="G367" s="68"/>
      <c r="H367" s="483" t="s">
        <v>2183</v>
      </c>
      <c r="I367" s="258"/>
    </row>
    <row r="368" ht="12.75" customHeight="1">
      <c r="A368" s="500" t="s">
        <v>3059</v>
      </c>
      <c r="B368" s="500" t="s">
        <v>3060</v>
      </c>
      <c r="C368" s="477">
        <v>6.0</v>
      </c>
      <c r="D368" s="491">
        <v>42247.0</v>
      </c>
      <c r="E368" s="478"/>
      <c r="F368" s="300"/>
      <c r="G368" s="304"/>
      <c r="H368" s="300" t="s">
        <v>2183</v>
      </c>
      <c r="I368" s="389"/>
    </row>
    <row r="369" ht="12.75" customHeight="1">
      <c r="A369" s="503" t="s">
        <v>3061</v>
      </c>
      <c r="B369" s="503" t="s">
        <v>3062</v>
      </c>
      <c r="C369" s="476">
        <v>5.0</v>
      </c>
      <c r="D369" s="479">
        <v>42247.0</v>
      </c>
      <c r="E369" s="65"/>
      <c r="F369" s="288"/>
      <c r="G369" s="480"/>
      <c r="H369" s="480" t="s">
        <v>2183</v>
      </c>
      <c r="I369" s="122"/>
    </row>
    <row r="370" ht="12.75" customHeight="1">
      <c r="A370" s="99" t="s">
        <v>3063</v>
      </c>
      <c r="B370" s="99" t="s">
        <v>3064</v>
      </c>
      <c r="C370" s="481">
        <v>8.0</v>
      </c>
      <c r="D370" s="487">
        <v>42242.0</v>
      </c>
      <c r="E370" s="72"/>
      <c r="F370" s="483"/>
      <c r="G370" s="68" t="s">
        <v>2183</v>
      </c>
      <c r="H370" s="68"/>
      <c r="I370" s="99" t="s">
        <v>3065</v>
      </c>
    </row>
    <row r="371" ht="12.75" customHeight="1">
      <c r="A371" s="99" t="s">
        <v>3066</v>
      </c>
      <c r="B371" s="99" t="s">
        <v>3067</v>
      </c>
      <c r="C371" s="481">
        <v>5.0</v>
      </c>
      <c r="D371" s="487">
        <v>42234.0</v>
      </c>
      <c r="E371" s="72"/>
      <c r="F371" s="483"/>
      <c r="G371" s="68" t="s">
        <v>2183</v>
      </c>
      <c r="H371" s="68"/>
      <c r="I371" s="133" t="s">
        <v>3068</v>
      </c>
    </row>
    <row r="372" ht="12.75" customHeight="1">
      <c r="A372" s="495" t="s">
        <v>3069</v>
      </c>
      <c r="B372" s="495" t="s">
        <v>3070</v>
      </c>
      <c r="C372" s="481">
        <v>5.0</v>
      </c>
      <c r="D372" s="487">
        <v>42223.0</v>
      </c>
      <c r="E372" s="72"/>
      <c r="F372" s="483"/>
      <c r="G372" s="68"/>
      <c r="H372" s="68" t="s">
        <v>2183</v>
      </c>
      <c r="I372" s="99"/>
    </row>
    <row r="373" ht="12.75" customHeight="1">
      <c r="A373" s="523" t="s">
        <v>3071</v>
      </c>
      <c r="B373" s="500" t="s">
        <v>3072</v>
      </c>
      <c r="C373" s="477">
        <v>14.0</v>
      </c>
      <c r="D373" s="491">
        <v>42222.0</v>
      </c>
      <c r="E373" s="478"/>
      <c r="F373" s="300"/>
      <c r="G373" s="304"/>
      <c r="H373" s="304" t="s">
        <v>2183</v>
      </c>
      <c r="I373" s="331"/>
      <c r="K373" s="15"/>
      <c r="L373" s="15"/>
    </row>
    <row r="374" ht="12.75" customHeight="1">
      <c r="A374" s="503" t="s">
        <v>3073</v>
      </c>
      <c r="B374" s="503" t="s">
        <v>3074</v>
      </c>
      <c r="C374" s="476">
        <v>10.0</v>
      </c>
      <c r="D374" s="479">
        <v>42217.0</v>
      </c>
      <c r="E374" s="65"/>
      <c r="F374" s="288"/>
      <c r="G374" s="480"/>
      <c r="H374" s="480" t="s">
        <v>2183</v>
      </c>
      <c r="I374" s="497"/>
      <c r="K374" s="15"/>
      <c r="L374" s="15"/>
      <c r="O374" s="15"/>
      <c r="P374" s="15"/>
    </row>
    <row r="375" ht="12.75" customHeight="1">
      <c r="A375" s="99" t="s">
        <v>3075</v>
      </c>
      <c r="B375" s="99" t="s">
        <v>3076</v>
      </c>
      <c r="C375" s="481">
        <v>7.0</v>
      </c>
      <c r="D375" s="487">
        <v>42217.0</v>
      </c>
      <c r="E375" s="72"/>
      <c r="F375" s="483"/>
      <c r="G375" s="68" t="s">
        <v>2183</v>
      </c>
      <c r="H375" s="68"/>
      <c r="I375" s="267" t="s">
        <v>3077</v>
      </c>
    </row>
    <row r="376" ht="12.75" customHeight="1">
      <c r="A376" s="495" t="s">
        <v>3078</v>
      </c>
      <c r="B376" s="495" t="s">
        <v>3079</v>
      </c>
      <c r="C376" s="481">
        <v>22.0</v>
      </c>
      <c r="D376" s="487">
        <v>42217.0</v>
      </c>
      <c r="E376" s="72"/>
      <c r="F376" s="483"/>
      <c r="G376" s="68"/>
      <c r="H376" s="68" t="s">
        <v>2183</v>
      </c>
      <c r="I376" s="258" t="s">
        <v>3080</v>
      </c>
    </row>
    <row r="377" ht="12.75" customHeight="1">
      <c r="A377" s="133" t="s">
        <v>3081</v>
      </c>
      <c r="B377" s="99" t="s">
        <v>3082</v>
      </c>
      <c r="C377" s="481">
        <v>5.0</v>
      </c>
      <c r="D377" s="487">
        <v>42217.0</v>
      </c>
      <c r="E377" s="72"/>
      <c r="F377" s="483"/>
      <c r="G377" s="68" t="s">
        <v>2183</v>
      </c>
      <c r="H377" s="68"/>
      <c r="I377" s="258" t="s">
        <v>3083</v>
      </c>
    </row>
    <row r="378" ht="12.75" customHeight="1">
      <c r="A378" s="331" t="s">
        <v>3084</v>
      </c>
      <c r="B378" s="331" t="s">
        <v>3085</v>
      </c>
      <c r="C378" s="477">
        <v>6.0</v>
      </c>
      <c r="D378" s="491">
        <v>42215.0</v>
      </c>
      <c r="E378" s="478" t="s">
        <v>2183</v>
      </c>
      <c r="F378" s="300"/>
      <c r="G378" s="304"/>
      <c r="H378" s="304"/>
      <c r="I378" s="331" t="s">
        <v>3011</v>
      </c>
    </row>
    <row r="379" ht="12.75" customHeight="1">
      <c r="A379" s="122" t="s">
        <v>3086</v>
      </c>
      <c r="B379" s="122" t="s">
        <v>3087</v>
      </c>
      <c r="C379" s="476">
        <v>8.0</v>
      </c>
      <c r="D379" s="479">
        <v>42214.0</v>
      </c>
      <c r="E379" s="65"/>
      <c r="F379" s="288"/>
      <c r="G379" s="480"/>
      <c r="H379" s="480" t="s">
        <v>2183</v>
      </c>
      <c r="I379" s="497" t="s">
        <v>3088</v>
      </c>
      <c r="K379" s="15"/>
      <c r="L379" s="15"/>
    </row>
    <row r="380" ht="12.75" customHeight="1">
      <c r="A380" s="99" t="s">
        <v>3089</v>
      </c>
      <c r="B380" s="99" t="s">
        <v>3090</v>
      </c>
      <c r="C380" s="481">
        <v>8.0</v>
      </c>
      <c r="D380" s="487">
        <v>42167.0</v>
      </c>
      <c r="E380" s="72"/>
      <c r="F380" s="483"/>
      <c r="G380" s="68" t="s">
        <v>2183</v>
      </c>
      <c r="H380" s="68"/>
      <c r="I380" s="258" t="s">
        <v>3091</v>
      </c>
    </row>
    <row r="381" ht="12.75" customHeight="1">
      <c r="A381" s="524" t="s">
        <v>3092</v>
      </c>
      <c r="B381" s="495" t="s">
        <v>3093</v>
      </c>
      <c r="C381" s="481">
        <v>5.0</v>
      </c>
      <c r="D381" s="487">
        <v>42139.0</v>
      </c>
      <c r="E381" s="72"/>
      <c r="F381" s="483"/>
      <c r="G381" s="68"/>
      <c r="H381" s="68" t="s">
        <v>2183</v>
      </c>
      <c r="I381" s="258"/>
    </row>
    <row r="382" ht="12.75" customHeight="1">
      <c r="A382" s="524" t="s">
        <v>3094</v>
      </c>
      <c r="B382" s="495" t="s">
        <v>3095</v>
      </c>
      <c r="C382" s="481">
        <v>5.0</v>
      </c>
      <c r="D382" s="487">
        <v>42139.0</v>
      </c>
      <c r="E382" s="72"/>
      <c r="F382" s="483"/>
      <c r="G382" s="68"/>
      <c r="H382" s="68" t="s">
        <v>2183</v>
      </c>
      <c r="I382" s="258"/>
    </row>
    <row r="383" ht="12.75" customHeight="1">
      <c r="A383" s="523" t="s">
        <v>3096</v>
      </c>
      <c r="B383" s="500" t="s">
        <v>3097</v>
      </c>
      <c r="C383" s="477">
        <v>5.0</v>
      </c>
      <c r="D383" s="491">
        <v>42117.0</v>
      </c>
      <c r="E383" s="478"/>
      <c r="F383" s="300"/>
      <c r="G383" s="304"/>
      <c r="H383" s="304" t="s">
        <v>2183</v>
      </c>
      <c r="I383" s="505"/>
    </row>
    <row r="384" ht="12.75" customHeight="1">
      <c r="A384" s="503" t="s">
        <v>3098</v>
      </c>
      <c r="B384" s="503" t="s">
        <v>3099</v>
      </c>
      <c r="C384" s="476">
        <v>5.0</v>
      </c>
      <c r="D384" s="479">
        <v>42117.0</v>
      </c>
      <c r="E384" s="65"/>
      <c r="F384" s="288"/>
      <c r="G384" s="480"/>
      <c r="H384" s="480" t="s">
        <v>2183</v>
      </c>
      <c r="I384" s="363"/>
      <c r="K384" s="55"/>
      <c r="L384" s="55"/>
    </row>
    <row r="385" ht="12.75" customHeight="1">
      <c r="A385" s="524" t="s">
        <v>3100</v>
      </c>
      <c r="B385" s="495" t="s">
        <v>3101</v>
      </c>
      <c r="C385" s="481">
        <v>14.0</v>
      </c>
      <c r="D385" s="487">
        <v>42117.0</v>
      </c>
      <c r="E385" s="72"/>
      <c r="F385" s="483"/>
      <c r="G385" s="68"/>
      <c r="H385" s="68" t="s">
        <v>2183</v>
      </c>
      <c r="I385" s="258"/>
    </row>
    <row r="386" ht="12.75" customHeight="1">
      <c r="A386" s="495" t="s">
        <v>3102</v>
      </c>
      <c r="B386" s="495" t="s">
        <v>3103</v>
      </c>
      <c r="C386" s="481">
        <v>14.0</v>
      </c>
      <c r="D386" s="487">
        <v>42094.0</v>
      </c>
      <c r="E386" s="72"/>
      <c r="F386" s="483"/>
      <c r="G386" s="68"/>
      <c r="H386" s="68" t="s">
        <v>2183</v>
      </c>
      <c r="I386" s="258"/>
    </row>
    <row r="387" ht="12.75" customHeight="1">
      <c r="A387" s="133" t="s">
        <v>3104</v>
      </c>
      <c r="B387" s="99" t="s">
        <v>3105</v>
      </c>
      <c r="C387" s="481">
        <v>14.0</v>
      </c>
      <c r="D387" s="487">
        <v>42080.0</v>
      </c>
      <c r="E387" s="72" t="s">
        <v>2183</v>
      </c>
      <c r="F387" s="483"/>
      <c r="G387" s="68"/>
      <c r="H387" s="68"/>
      <c r="I387" s="267" t="s">
        <v>3106</v>
      </c>
    </row>
    <row r="388" ht="12.75" customHeight="1">
      <c r="A388" s="331" t="s">
        <v>3107</v>
      </c>
      <c r="B388" s="331" t="s">
        <v>3108</v>
      </c>
      <c r="C388" s="477">
        <v>6.0</v>
      </c>
      <c r="D388" s="491">
        <v>42074.0</v>
      </c>
      <c r="E388" s="478"/>
      <c r="F388" s="300"/>
      <c r="G388" s="304" t="s">
        <v>2183</v>
      </c>
      <c r="H388" s="304"/>
      <c r="I388" s="389" t="s">
        <v>3109</v>
      </c>
    </row>
    <row r="389" ht="12.75" customHeight="1">
      <c r="A389" s="122" t="s">
        <v>3110</v>
      </c>
      <c r="B389" s="122" t="s">
        <v>3111</v>
      </c>
      <c r="C389" s="476">
        <v>5.0</v>
      </c>
      <c r="D389" s="479">
        <v>42067.0</v>
      </c>
      <c r="E389" s="65" t="s">
        <v>2183</v>
      </c>
      <c r="F389" s="288"/>
      <c r="G389" s="480"/>
      <c r="H389" s="480"/>
      <c r="I389" s="363"/>
    </row>
    <row r="390" ht="12.75" customHeight="1">
      <c r="A390" s="99" t="s">
        <v>3112</v>
      </c>
      <c r="B390" s="99" t="s">
        <v>3113</v>
      </c>
      <c r="C390" s="481">
        <v>5.0</v>
      </c>
      <c r="D390" s="487">
        <v>42061.0</v>
      </c>
      <c r="E390" s="72" t="s">
        <v>2183</v>
      </c>
      <c r="F390" s="483"/>
      <c r="G390" s="68"/>
      <c r="H390" s="68"/>
      <c r="I390" s="258" t="s">
        <v>3011</v>
      </c>
    </row>
    <row r="391" ht="12.75" customHeight="1">
      <c r="A391" s="99" t="s">
        <v>3114</v>
      </c>
      <c r="B391" s="99" t="s">
        <v>3115</v>
      </c>
      <c r="C391" s="481">
        <v>7.0</v>
      </c>
      <c r="D391" s="487">
        <v>42052.0</v>
      </c>
      <c r="E391" s="72" t="s">
        <v>2183</v>
      </c>
      <c r="F391" s="483"/>
      <c r="G391" s="68"/>
      <c r="H391" s="68"/>
      <c r="I391" s="258" t="s">
        <v>3116</v>
      </c>
    </row>
    <row r="392" ht="12.75" customHeight="1">
      <c r="A392" s="166" t="s">
        <v>3117</v>
      </c>
      <c r="B392" s="166" t="s">
        <v>3118</v>
      </c>
      <c r="C392" s="481">
        <v>5.0</v>
      </c>
      <c r="D392" s="487">
        <v>42046.0</v>
      </c>
      <c r="E392" s="72" t="s">
        <v>2183</v>
      </c>
      <c r="F392" s="483"/>
      <c r="G392" s="68"/>
      <c r="H392" s="68"/>
      <c r="I392" s="258" t="s">
        <v>3119</v>
      </c>
    </row>
    <row r="393" ht="12.75" customHeight="1">
      <c r="A393" s="331" t="s">
        <v>3120</v>
      </c>
      <c r="B393" s="331" t="s">
        <v>3121</v>
      </c>
      <c r="C393" s="477">
        <v>8.0</v>
      </c>
      <c r="D393" s="491">
        <v>42037.0</v>
      </c>
      <c r="E393" s="478" t="s">
        <v>2183</v>
      </c>
      <c r="F393" s="300"/>
      <c r="G393" s="304"/>
      <c r="H393" s="304"/>
      <c r="I393" s="389" t="s">
        <v>3011</v>
      </c>
    </row>
    <row r="394" ht="12.75" customHeight="1">
      <c r="A394" s="122" t="s">
        <v>3122</v>
      </c>
      <c r="B394" s="122" t="s">
        <v>3123</v>
      </c>
      <c r="C394" s="476">
        <v>38.0</v>
      </c>
      <c r="D394" s="479">
        <v>42037.0</v>
      </c>
      <c r="E394" s="65"/>
      <c r="F394" s="288"/>
      <c r="G394" s="480" t="s">
        <v>2183</v>
      </c>
      <c r="H394" s="480"/>
      <c r="I394" s="363" t="s">
        <v>3124</v>
      </c>
    </row>
    <row r="395" ht="12.75" customHeight="1">
      <c r="A395" s="133" t="s">
        <v>3125</v>
      </c>
      <c r="B395" s="99" t="s">
        <v>3126</v>
      </c>
      <c r="C395" s="481">
        <v>5.0</v>
      </c>
      <c r="D395" s="487">
        <v>42037.0</v>
      </c>
      <c r="E395" s="72"/>
      <c r="F395" s="483"/>
      <c r="G395" s="68" t="s">
        <v>2183</v>
      </c>
      <c r="H395" s="68"/>
      <c r="I395" s="267" t="s">
        <v>3127</v>
      </c>
    </row>
    <row r="396" ht="12.75" customHeight="1">
      <c r="A396" s="99" t="s">
        <v>3128</v>
      </c>
      <c r="B396" s="99" t="s">
        <v>3129</v>
      </c>
      <c r="C396" s="481">
        <v>10.0</v>
      </c>
      <c r="D396" s="487">
        <v>42037.0</v>
      </c>
      <c r="E396" s="72"/>
      <c r="F396" s="483"/>
      <c r="G396" s="68" t="s">
        <v>2183</v>
      </c>
      <c r="H396" s="68"/>
      <c r="I396" s="267" t="s">
        <v>3130</v>
      </c>
    </row>
    <row r="397" ht="12.75" customHeight="1">
      <c r="A397" s="99" t="s">
        <v>3131</v>
      </c>
      <c r="B397" s="99" t="s">
        <v>2784</v>
      </c>
      <c r="C397" s="481">
        <v>10.0</v>
      </c>
      <c r="D397" s="487">
        <v>42037.0</v>
      </c>
      <c r="E397" s="72"/>
      <c r="F397" s="483"/>
      <c r="G397" s="68" t="s">
        <v>2183</v>
      </c>
      <c r="H397" s="68"/>
      <c r="I397" s="258" t="s">
        <v>3132</v>
      </c>
    </row>
    <row r="398" ht="12.75" customHeight="1">
      <c r="A398" s="331" t="s">
        <v>3133</v>
      </c>
      <c r="B398" s="331" t="s">
        <v>3134</v>
      </c>
      <c r="C398" s="477">
        <v>8.0</v>
      </c>
      <c r="D398" s="491">
        <v>42032.0</v>
      </c>
      <c r="E398" s="478"/>
      <c r="F398" s="300"/>
      <c r="G398" s="304" t="s">
        <v>2183</v>
      </c>
      <c r="H398" s="304"/>
      <c r="I398" s="389" t="s">
        <v>3135</v>
      </c>
      <c r="K398" s="15"/>
      <c r="L398" s="15"/>
    </row>
    <row r="399" ht="12.75" customHeight="1">
      <c r="A399" s="122" t="s">
        <v>3136</v>
      </c>
      <c r="B399" s="122" t="s">
        <v>3137</v>
      </c>
      <c r="C399" s="476">
        <v>6.0</v>
      </c>
      <c r="D399" s="479">
        <v>42008.0</v>
      </c>
      <c r="E399" s="65"/>
      <c r="F399" s="288" t="s">
        <v>2183</v>
      </c>
      <c r="G399" s="480"/>
      <c r="H399" s="480"/>
      <c r="I399" s="497" t="s">
        <v>3138</v>
      </c>
    </row>
    <row r="400" ht="12.75" customHeight="1">
      <c r="A400" s="99" t="s">
        <v>3139</v>
      </c>
      <c r="B400" s="99" t="s">
        <v>3140</v>
      </c>
      <c r="C400" s="481">
        <v>6.0</v>
      </c>
      <c r="D400" s="487">
        <v>42006.0</v>
      </c>
      <c r="E400" s="72" t="s">
        <v>2183</v>
      </c>
      <c r="F400" s="483"/>
      <c r="G400" s="68"/>
      <c r="H400" s="68"/>
      <c r="I400" s="258" t="s">
        <v>3116</v>
      </c>
    </row>
    <row r="401" ht="12.75" customHeight="1">
      <c r="A401" s="99" t="s">
        <v>3141</v>
      </c>
      <c r="B401" s="99" t="s">
        <v>3142</v>
      </c>
      <c r="C401" s="481">
        <v>6.0</v>
      </c>
      <c r="D401" s="487">
        <v>41985.0</v>
      </c>
      <c r="E401" s="72"/>
      <c r="F401" s="483" t="s">
        <v>2183</v>
      </c>
      <c r="G401" s="68"/>
      <c r="H401" s="68"/>
      <c r="I401" s="267" t="s">
        <v>3143</v>
      </c>
    </row>
    <row r="402" ht="12.75" customHeight="1">
      <c r="A402" s="99" t="s">
        <v>3144</v>
      </c>
      <c r="B402" s="99" t="s">
        <v>3145</v>
      </c>
      <c r="C402" s="481">
        <v>9.0</v>
      </c>
      <c r="D402" s="487">
        <v>41985.0</v>
      </c>
      <c r="E402" s="72"/>
      <c r="F402" s="483"/>
      <c r="G402" s="68" t="s">
        <v>2183</v>
      </c>
      <c r="H402" s="68"/>
      <c r="I402" s="258" t="s">
        <v>3146</v>
      </c>
    </row>
    <row r="403" ht="12.75" customHeight="1">
      <c r="A403" s="500" t="s">
        <v>3147</v>
      </c>
      <c r="B403" s="500" t="s">
        <v>3148</v>
      </c>
      <c r="C403" s="477">
        <v>11.0</v>
      </c>
      <c r="D403" s="491">
        <v>41984.0</v>
      </c>
      <c r="E403" s="478"/>
      <c r="F403" s="300"/>
      <c r="G403" s="304"/>
      <c r="H403" s="304" t="s">
        <v>2183</v>
      </c>
      <c r="I403" s="389"/>
    </row>
    <row r="404" ht="12.75" customHeight="1">
      <c r="A404" s="264" t="s">
        <v>3149</v>
      </c>
      <c r="B404" s="264" t="s">
        <v>3150</v>
      </c>
      <c r="C404" s="476">
        <v>5.0</v>
      </c>
      <c r="D404" s="479">
        <v>41981.0</v>
      </c>
      <c r="E404" s="525" t="s">
        <v>2183</v>
      </c>
      <c r="F404" s="288"/>
      <c r="G404" s="480"/>
      <c r="H404" s="480"/>
      <c r="I404" s="498" t="s">
        <v>3151</v>
      </c>
    </row>
    <row r="405" ht="12.75" customHeight="1">
      <c r="A405" s="147" t="s">
        <v>2017</v>
      </c>
      <c r="B405" s="111" t="s">
        <v>2018</v>
      </c>
      <c r="C405" s="481">
        <v>5.0</v>
      </c>
      <c r="D405" s="487">
        <v>41978.0</v>
      </c>
      <c r="E405" s="72"/>
      <c r="F405" s="483" t="s">
        <v>2183</v>
      </c>
      <c r="G405" s="68"/>
      <c r="H405" s="68"/>
      <c r="I405" s="267" t="s">
        <v>3152</v>
      </c>
      <c r="K405" s="15"/>
      <c r="L405" s="15"/>
    </row>
    <row r="406" ht="12.75" customHeight="1">
      <c r="A406" s="99" t="s">
        <v>3153</v>
      </c>
      <c r="B406" s="99" t="s">
        <v>3154</v>
      </c>
      <c r="C406" s="481">
        <v>6.0</v>
      </c>
      <c r="D406" s="487">
        <v>41969.0</v>
      </c>
      <c r="E406" s="72"/>
      <c r="F406" s="483"/>
      <c r="G406" s="68" t="s">
        <v>2183</v>
      </c>
      <c r="H406" s="68"/>
      <c r="I406" s="267" t="s">
        <v>3155</v>
      </c>
      <c r="K406" s="15"/>
      <c r="L406" s="15"/>
      <c r="O406" s="15"/>
      <c r="P406" s="15"/>
    </row>
    <row r="407" ht="12.75" customHeight="1">
      <c r="A407" s="99" t="s">
        <v>3156</v>
      </c>
      <c r="B407" s="99" t="s">
        <v>3157</v>
      </c>
      <c r="C407" s="481">
        <v>18.0</v>
      </c>
      <c r="D407" s="487">
        <v>41969.0</v>
      </c>
      <c r="E407" s="72"/>
      <c r="F407" s="483"/>
      <c r="G407" s="68" t="s">
        <v>2183</v>
      </c>
      <c r="H407" s="58"/>
      <c r="I407" s="133" t="s">
        <v>3155</v>
      </c>
    </row>
    <row r="408" ht="12.75" customHeight="1">
      <c r="A408" s="99" t="s">
        <v>3158</v>
      </c>
      <c r="B408" s="99" t="s">
        <v>3159</v>
      </c>
      <c r="C408" s="481">
        <v>5.0</v>
      </c>
      <c r="D408" s="487">
        <v>41969.0</v>
      </c>
      <c r="E408" s="72" t="s">
        <v>2183</v>
      </c>
      <c r="F408" s="483"/>
      <c r="G408" s="68"/>
      <c r="H408" s="68"/>
      <c r="I408" s="267"/>
    </row>
    <row r="409" ht="12.75" customHeight="1">
      <c r="A409" s="366" t="s">
        <v>3160</v>
      </c>
      <c r="B409" s="331" t="s">
        <v>3161</v>
      </c>
      <c r="C409" s="477">
        <v>5.0</v>
      </c>
      <c r="D409" s="491">
        <v>41967.0</v>
      </c>
      <c r="E409" s="478" t="s">
        <v>2183</v>
      </c>
      <c r="F409" s="300"/>
      <c r="G409" s="304"/>
      <c r="H409" s="304"/>
      <c r="I409" s="267"/>
    </row>
    <row r="410" ht="12.75" customHeight="1">
      <c r="A410" s="122" t="s">
        <v>3162</v>
      </c>
      <c r="B410" s="122" t="s">
        <v>3163</v>
      </c>
      <c r="C410" s="476">
        <v>6.0</v>
      </c>
      <c r="D410" s="479">
        <v>41949.0</v>
      </c>
      <c r="E410" s="65"/>
      <c r="F410" s="288" t="s">
        <v>2183</v>
      </c>
      <c r="G410" s="480"/>
      <c r="H410" s="124"/>
      <c r="I410" s="181" t="s">
        <v>3164</v>
      </c>
    </row>
    <row r="411" ht="12.75" customHeight="1">
      <c r="A411" s="99" t="s">
        <v>3165</v>
      </c>
      <c r="B411" s="99" t="s">
        <v>3166</v>
      </c>
      <c r="C411" s="481">
        <v>8.0</v>
      </c>
      <c r="D411" s="487">
        <v>41943.0</v>
      </c>
      <c r="E411" s="72"/>
      <c r="F411" s="483" t="s">
        <v>2183</v>
      </c>
      <c r="G411" s="68"/>
      <c r="H411" s="58"/>
      <c r="I411" s="133" t="s">
        <v>3167</v>
      </c>
    </row>
    <row r="412" ht="12.75" customHeight="1">
      <c r="A412" s="170" t="s">
        <v>3168</v>
      </c>
      <c r="B412" s="166" t="s">
        <v>3169</v>
      </c>
      <c r="C412" s="481">
        <v>5.0</v>
      </c>
      <c r="D412" s="487">
        <v>41941.0</v>
      </c>
      <c r="E412" s="72" t="s">
        <v>2183</v>
      </c>
      <c r="F412" s="483"/>
      <c r="G412" s="68"/>
      <c r="H412" s="58"/>
      <c r="I412" s="133" t="s">
        <v>3170</v>
      </c>
    </row>
    <row r="413" ht="12.75" customHeight="1">
      <c r="A413" s="331" t="s">
        <v>3171</v>
      </c>
      <c r="B413" s="331" t="s">
        <v>3172</v>
      </c>
      <c r="C413" s="477">
        <v>6.0</v>
      </c>
      <c r="D413" s="491">
        <v>41935.0</v>
      </c>
      <c r="E413" s="478"/>
      <c r="F413" s="300" t="s">
        <v>2183</v>
      </c>
      <c r="G413" s="304"/>
      <c r="H413" s="293"/>
      <c r="I413" s="366" t="s">
        <v>3164</v>
      </c>
    </row>
    <row r="414" ht="12.75" customHeight="1">
      <c r="A414" s="181" t="s">
        <v>3173</v>
      </c>
      <c r="B414" s="122" t="s">
        <v>3174</v>
      </c>
      <c r="C414" s="476">
        <v>32.0</v>
      </c>
      <c r="D414" s="479">
        <v>41933.0</v>
      </c>
      <c r="E414" s="65" t="s">
        <v>2183</v>
      </c>
      <c r="F414" s="288"/>
      <c r="G414" s="480"/>
      <c r="H414" s="480"/>
      <c r="I414" s="267" t="s">
        <v>3175</v>
      </c>
    </row>
    <row r="415" ht="12.75" customHeight="1">
      <c r="A415" s="99" t="s">
        <v>3176</v>
      </c>
      <c r="B415" s="99" t="s">
        <v>3177</v>
      </c>
      <c r="C415" s="481">
        <v>60.0</v>
      </c>
      <c r="D415" s="487">
        <v>41928.0</v>
      </c>
      <c r="E415" s="72"/>
      <c r="F415" s="483" t="s">
        <v>2183</v>
      </c>
      <c r="G415" s="68"/>
      <c r="H415" s="68"/>
      <c r="I415" s="267" t="s">
        <v>3178</v>
      </c>
    </row>
    <row r="416" ht="12.75" customHeight="1">
      <c r="A416" s="133" t="s">
        <v>3179</v>
      </c>
      <c r="B416" s="99" t="s">
        <v>3180</v>
      </c>
      <c r="C416" s="481">
        <v>6.0</v>
      </c>
      <c r="D416" s="487">
        <v>41928.0</v>
      </c>
      <c r="E416" s="72"/>
      <c r="F416" s="483"/>
      <c r="G416" s="68" t="s">
        <v>2183</v>
      </c>
      <c r="H416" s="68"/>
      <c r="I416" s="267" t="s">
        <v>3181</v>
      </c>
    </row>
    <row r="417" ht="12.75" customHeight="1">
      <c r="A417" s="99" t="s">
        <v>3182</v>
      </c>
      <c r="B417" s="99" t="s">
        <v>3183</v>
      </c>
      <c r="C417" s="481">
        <v>10.0</v>
      </c>
      <c r="D417" s="487">
        <v>41918.0</v>
      </c>
      <c r="E417" s="72"/>
      <c r="F417" s="483" t="s">
        <v>2183</v>
      </c>
      <c r="G417" s="68"/>
      <c r="H417" s="68"/>
      <c r="I417" s="267" t="s">
        <v>3164</v>
      </c>
    </row>
    <row r="418" ht="12.75" customHeight="1">
      <c r="A418" s="366" t="s">
        <v>3184</v>
      </c>
      <c r="B418" s="331" t="s">
        <v>3185</v>
      </c>
      <c r="C418" s="477">
        <v>8.0</v>
      </c>
      <c r="D418" s="491">
        <v>41904.0</v>
      </c>
      <c r="E418" s="478" t="s">
        <v>2183</v>
      </c>
      <c r="F418" s="300"/>
      <c r="G418" s="304"/>
      <c r="H418" s="304"/>
      <c r="I418" s="505"/>
    </row>
    <row r="419" ht="12.75" customHeight="1">
      <c r="A419" s="122" t="s">
        <v>3186</v>
      </c>
      <c r="B419" s="122" t="s">
        <v>3187</v>
      </c>
      <c r="C419" s="476">
        <v>5.0</v>
      </c>
      <c r="D419" s="479">
        <v>41904.0</v>
      </c>
      <c r="E419" s="65" t="s">
        <v>2183</v>
      </c>
      <c r="F419" s="288"/>
      <c r="G419" s="480"/>
      <c r="H419" s="480"/>
      <c r="I419" s="497"/>
    </row>
    <row r="420" ht="12.75" customHeight="1">
      <c r="A420" s="495" t="s">
        <v>3188</v>
      </c>
      <c r="B420" s="495" t="s">
        <v>3189</v>
      </c>
      <c r="C420" s="481">
        <v>5.0</v>
      </c>
      <c r="D420" s="487">
        <v>41898.0</v>
      </c>
      <c r="E420" s="72"/>
      <c r="F420" s="483"/>
      <c r="G420" s="68"/>
      <c r="H420" s="68" t="s">
        <v>2183</v>
      </c>
      <c r="I420" s="267"/>
    </row>
    <row r="421" ht="12.75" customHeight="1">
      <c r="A421" s="495" t="s">
        <v>3190</v>
      </c>
      <c r="B421" s="495" t="s">
        <v>3191</v>
      </c>
      <c r="C421" s="481">
        <v>9.0</v>
      </c>
      <c r="D421" s="487">
        <v>41898.0</v>
      </c>
      <c r="E421" s="72"/>
      <c r="F421" s="483"/>
      <c r="G421" s="68"/>
      <c r="H421" s="68" t="s">
        <v>2183</v>
      </c>
      <c r="I421" s="267"/>
      <c r="K421" s="15"/>
      <c r="L421" s="15"/>
    </row>
    <row r="422" ht="12.75" customHeight="1">
      <c r="A422" s="133" t="s">
        <v>3192</v>
      </c>
      <c r="B422" s="99" t="s">
        <v>3193</v>
      </c>
      <c r="C422" s="481">
        <v>11.0</v>
      </c>
      <c r="D422" s="487">
        <v>41898.0</v>
      </c>
      <c r="E422" s="72"/>
      <c r="F422" s="483"/>
      <c r="G422" s="68" t="s">
        <v>2183</v>
      </c>
      <c r="H422" s="68"/>
      <c r="I422" s="267" t="s">
        <v>3194</v>
      </c>
    </row>
    <row r="423" ht="12.75" customHeight="1">
      <c r="A423" s="509" t="s">
        <v>1915</v>
      </c>
      <c r="B423" s="509" t="s">
        <v>1916</v>
      </c>
      <c r="C423" s="477">
        <v>10.0</v>
      </c>
      <c r="D423" s="491">
        <v>41894.0</v>
      </c>
      <c r="E423" s="478"/>
      <c r="F423" s="300" t="s">
        <v>2183</v>
      </c>
      <c r="G423" s="304"/>
      <c r="H423" s="304"/>
      <c r="I423" s="505" t="s">
        <v>3195</v>
      </c>
    </row>
    <row r="424" ht="12.75" customHeight="1">
      <c r="A424" s="122" t="s">
        <v>3196</v>
      </c>
      <c r="B424" s="122" t="s">
        <v>3197</v>
      </c>
      <c r="C424" s="476">
        <v>11.0</v>
      </c>
      <c r="D424" s="479">
        <v>41885.0</v>
      </c>
      <c r="E424" s="65"/>
      <c r="F424" s="288" t="s">
        <v>2183</v>
      </c>
      <c r="G424" s="480"/>
      <c r="H424" s="480"/>
      <c r="I424" s="181" t="s">
        <v>3198</v>
      </c>
      <c r="K424" s="15"/>
      <c r="L424" s="15"/>
    </row>
    <row r="425" ht="12.75" customHeight="1">
      <c r="A425" s="133" t="s">
        <v>3199</v>
      </c>
      <c r="B425" s="99" t="s">
        <v>3200</v>
      </c>
      <c r="C425" s="481">
        <v>15.0</v>
      </c>
      <c r="D425" s="487">
        <v>41880.0</v>
      </c>
      <c r="E425" s="72"/>
      <c r="F425" s="483"/>
      <c r="G425" s="68" t="s">
        <v>2183</v>
      </c>
      <c r="H425" s="68"/>
      <c r="I425" s="133" t="s">
        <v>3201</v>
      </c>
      <c r="K425" s="15"/>
      <c r="L425" s="15"/>
      <c r="O425" s="15"/>
      <c r="P425" s="15"/>
    </row>
    <row r="426" ht="12.75" customHeight="1">
      <c r="A426" s="99" t="s">
        <v>3202</v>
      </c>
      <c r="B426" s="99" t="s">
        <v>3203</v>
      </c>
      <c r="C426" s="481">
        <v>7.0</v>
      </c>
      <c r="D426" s="487">
        <v>41853.0</v>
      </c>
      <c r="E426" s="72"/>
      <c r="F426" s="483" t="s">
        <v>2183</v>
      </c>
      <c r="G426" s="68"/>
      <c r="H426" s="68"/>
      <c r="I426" s="133" t="s">
        <v>3164</v>
      </c>
    </row>
    <row r="427" ht="12.75" customHeight="1">
      <c r="A427" s="154" t="s">
        <v>2354</v>
      </c>
      <c r="B427" s="154" t="s">
        <v>2355</v>
      </c>
      <c r="C427" s="481">
        <v>11.0</v>
      </c>
      <c r="D427" s="487">
        <v>41849.0</v>
      </c>
      <c r="E427" s="72"/>
      <c r="F427" s="483"/>
      <c r="G427" s="526" t="s">
        <v>2183</v>
      </c>
      <c r="H427" s="68"/>
      <c r="I427" s="149" t="s">
        <v>3204</v>
      </c>
      <c r="K427" s="55"/>
      <c r="L427" s="55"/>
    </row>
    <row r="428" ht="12.75" customHeight="1">
      <c r="A428" s="331" t="s">
        <v>3205</v>
      </c>
      <c r="B428" s="331" t="s">
        <v>3206</v>
      </c>
      <c r="C428" s="477">
        <v>12.0</v>
      </c>
      <c r="D428" s="491">
        <v>41791.0</v>
      </c>
      <c r="E428" s="478"/>
      <c r="F428" s="300"/>
      <c r="G428" s="304" t="s">
        <v>2183</v>
      </c>
      <c r="H428" s="304"/>
      <c r="I428" s="366" t="s">
        <v>3207</v>
      </c>
    </row>
    <row r="429" ht="12.75" customHeight="1">
      <c r="A429" s="264" t="s">
        <v>3208</v>
      </c>
      <c r="B429" s="264" t="s">
        <v>3209</v>
      </c>
      <c r="C429" s="476">
        <v>8.0</v>
      </c>
      <c r="D429" s="479">
        <v>41765.0</v>
      </c>
      <c r="E429" s="65"/>
      <c r="F429" s="527" t="s">
        <v>2183</v>
      </c>
      <c r="G429" s="480"/>
      <c r="H429" s="480"/>
      <c r="I429" s="528" t="s">
        <v>3210</v>
      </c>
    </row>
    <row r="430" ht="12.75" customHeight="1">
      <c r="A430" s="99" t="s">
        <v>3211</v>
      </c>
      <c r="B430" s="99" t="s">
        <v>3212</v>
      </c>
      <c r="C430" s="481">
        <v>6.0</v>
      </c>
      <c r="D430" s="487">
        <v>41761.0</v>
      </c>
      <c r="E430" s="72"/>
      <c r="F430" s="483"/>
      <c r="G430" s="68" t="s">
        <v>2183</v>
      </c>
      <c r="H430" s="68"/>
      <c r="I430" s="267" t="s">
        <v>3213</v>
      </c>
    </row>
    <row r="431" ht="12.75" customHeight="1">
      <c r="A431" s="147" t="s">
        <v>3214</v>
      </c>
      <c r="B431" s="111" t="s">
        <v>3215</v>
      </c>
      <c r="C431" s="481">
        <v>7.0</v>
      </c>
      <c r="D431" s="487">
        <v>41751.0</v>
      </c>
      <c r="E431" s="72"/>
      <c r="F431" s="483" t="s">
        <v>2183</v>
      </c>
      <c r="G431" s="68"/>
      <c r="H431" s="68"/>
      <c r="I431" s="267" t="s">
        <v>3152</v>
      </c>
    </row>
    <row r="432" ht="12.75" customHeight="1">
      <c r="A432" s="99" t="s">
        <v>3216</v>
      </c>
      <c r="B432" s="99" t="s">
        <v>3217</v>
      </c>
      <c r="C432" s="481">
        <v>8.0</v>
      </c>
      <c r="D432" s="487">
        <v>41680.0</v>
      </c>
      <c r="E432" s="72" t="s">
        <v>2183</v>
      </c>
      <c r="F432" s="483"/>
      <c r="G432" s="68"/>
      <c r="H432" s="68"/>
      <c r="I432" s="267"/>
    </row>
    <row r="433" ht="12.75" customHeight="1">
      <c r="A433" s="331" t="s">
        <v>3218</v>
      </c>
      <c r="B433" s="331" t="s">
        <v>3219</v>
      </c>
      <c r="C433" s="477">
        <v>5.0</v>
      </c>
      <c r="D433" s="491">
        <v>41675.0</v>
      </c>
      <c r="E433" s="478"/>
      <c r="F433" s="300" t="s">
        <v>2183</v>
      </c>
      <c r="G433" s="304"/>
      <c r="H433" s="304"/>
      <c r="I433" s="389" t="s">
        <v>3220</v>
      </c>
      <c r="K433" s="15"/>
      <c r="L433" s="15"/>
    </row>
    <row r="434" ht="12.75" customHeight="1">
      <c r="A434" s="253" t="s">
        <v>3221</v>
      </c>
      <c r="B434" s="122" t="s">
        <v>3222</v>
      </c>
      <c r="C434" s="529">
        <v>5.0</v>
      </c>
      <c r="D434" s="530">
        <v>41631.0</v>
      </c>
      <c r="E434" s="124"/>
      <c r="F434" s="288"/>
      <c r="G434" s="124" t="s">
        <v>2183</v>
      </c>
      <c r="H434" s="288"/>
      <c r="I434" s="363" t="s">
        <v>3223</v>
      </c>
    </row>
    <row r="435" ht="12.75" customHeight="1">
      <c r="A435" s="232" t="s">
        <v>3224</v>
      </c>
      <c r="B435" s="99" t="s">
        <v>3225</v>
      </c>
      <c r="C435" s="214">
        <v>7.0</v>
      </c>
      <c r="D435" s="482">
        <v>41627.0</v>
      </c>
      <c r="E435" s="58"/>
      <c r="F435" s="483"/>
      <c r="G435" s="58" t="s">
        <v>2183</v>
      </c>
      <c r="H435" s="483"/>
      <c r="I435" s="258" t="s">
        <v>3226</v>
      </c>
    </row>
    <row r="436" ht="12.75" customHeight="1">
      <c r="A436" s="531" t="s">
        <v>3227</v>
      </c>
      <c r="B436" s="495" t="s">
        <v>3228</v>
      </c>
      <c r="C436" s="214">
        <v>11.0</v>
      </c>
      <c r="D436" s="482">
        <v>41618.0</v>
      </c>
      <c r="E436" s="58"/>
      <c r="F436" s="483"/>
      <c r="G436" s="58"/>
      <c r="H436" s="483" t="s">
        <v>2183</v>
      </c>
      <c r="I436" s="267"/>
    </row>
    <row r="437" ht="12.75" customHeight="1">
      <c r="A437" s="232" t="s">
        <v>3229</v>
      </c>
      <c r="B437" s="99" t="s">
        <v>3230</v>
      </c>
      <c r="C437" s="214">
        <v>10.0</v>
      </c>
      <c r="D437" s="482">
        <v>41617.0</v>
      </c>
      <c r="E437" s="58"/>
      <c r="F437" s="483"/>
      <c r="G437" s="58" t="s">
        <v>2183</v>
      </c>
      <c r="H437" s="483"/>
      <c r="I437" s="258" t="s">
        <v>3231</v>
      </c>
    </row>
    <row r="438" ht="12.75" customHeight="1">
      <c r="A438" s="532" t="s">
        <v>3232</v>
      </c>
      <c r="B438" s="500" t="s">
        <v>3233</v>
      </c>
      <c r="C438" s="533">
        <v>11.0</v>
      </c>
      <c r="D438" s="534">
        <v>41607.0</v>
      </c>
      <c r="E438" s="293"/>
      <c r="F438" s="300"/>
      <c r="G438" s="293"/>
      <c r="H438" s="300" t="s">
        <v>2183</v>
      </c>
      <c r="I438" s="389"/>
      <c r="K438" s="15"/>
      <c r="L438" s="15"/>
    </row>
    <row r="439" ht="12.75" customHeight="1">
      <c r="A439" s="111" t="s">
        <v>3234</v>
      </c>
      <c r="B439" s="111" t="s">
        <v>3235</v>
      </c>
      <c r="C439" s="481">
        <v>5.0</v>
      </c>
      <c r="D439" s="487">
        <v>41592.0</v>
      </c>
      <c r="E439" s="72"/>
      <c r="F439" s="483" t="s">
        <v>2183</v>
      </c>
      <c r="G439" s="68"/>
      <c r="H439" s="68"/>
      <c r="I439" s="267" t="s">
        <v>3236</v>
      </c>
    </row>
    <row r="440" ht="12.75" customHeight="1">
      <c r="A440" s="99" t="s">
        <v>3237</v>
      </c>
      <c r="B440" s="99" t="s">
        <v>3238</v>
      </c>
      <c r="C440" s="481">
        <v>5.0</v>
      </c>
      <c r="D440" s="487">
        <v>41586.0</v>
      </c>
      <c r="E440" s="72"/>
      <c r="F440" s="483" t="s">
        <v>2183</v>
      </c>
      <c r="G440" s="68"/>
      <c r="H440" s="68"/>
      <c r="I440" s="267" t="s">
        <v>3239</v>
      </c>
    </row>
    <row r="441" ht="12.75" customHeight="1">
      <c r="A441" s="99" t="s">
        <v>3240</v>
      </c>
      <c r="B441" s="99" t="s">
        <v>3241</v>
      </c>
      <c r="C441" s="481">
        <v>22.0</v>
      </c>
      <c r="D441" s="487">
        <v>41578.0</v>
      </c>
      <c r="E441" s="72"/>
      <c r="F441" s="483" t="s">
        <v>2183</v>
      </c>
      <c r="G441" s="68"/>
      <c r="H441" s="68"/>
      <c r="I441" s="267" t="s">
        <v>3239</v>
      </c>
    </row>
    <row r="442" ht="12.75" customHeight="1">
      <c r="A442" s="99" t="s">
        <v>3242</v>
      </c>
      <c r="B442" s="99" t="s">
        <v>3243</v>
      </c>
      <c r="C442" s="481">
        <v>6.0</v>
      </c>
      <c r="D442" s="487">
        <v>41578.0</v>
      </c>
      <c r="E442" s="72"/>
      <c r="F442" s="483" t="s">
        <v>2183</v>
      </c>
      <c r="G442" s="68"/>
      <c r="H442" s="68"/>
      <c r="I442" s="267" t="s">
        <v>3244</v>
      </c>
    </row>
    <row r="443" ht="12.75" customHeight="1">
      <c r="A443" s="509" t="s">
        <v>1752</v>
      </c>
      <c r="B443" s="509" t="s">
        <v>1753</v>
      </c>
      <c r="C443" s="477">
        <v>10.0</v>
      </c>
      <c r="D443" s="491">
        <v>41578.0</v>
      </c>
      <c r="E443" s="478"/>
      <c r="F443" s="300" t="s">
        <v>2183</v>
      </c>
      <c r="G443" s="304"/>
      <c r="H443" s="304"/>
      <c r="I443" s="505" t="s">
        <v>3245</v>
      </c>
    </row>
    <row r="444" ht="12.75" customHeight="1">
      <c r="A444" s="122" t="s">
        <v>3246</v>
      </c>
      <c r="B444" s="122" t="s">
        <v>3247</v>
      </c>
      <c r="C444" s="476">
        <v>12.0</v>
      </c>
      <c r="D444" s="479">
        <v>41578.0</v>
      </c>
      <c r="E444" s="65"/>
      <c r="F444" s="288" t="s">
        <v>2183</v>
      </c>
      <c r="G444" s="480"/>
      <c r="H444" s="480"/>
      <c r="I444" s="497" t="s">
        <v>3248</v>
      </c>
    </row>
    <row r="445" ht="12.75" customHeight="1">
      <c r="A445" s="111" t="s">
        <v>3249</v>
      </c>
      <c r="B445" s="111" t="s">
        <v>3250</v>
      </c>
      <c r="C445" s="481">
        <v>6.0</v>
      </c>
      <c r="D445" s="487">
        <v>41577.0</v>
      </c>
      <c r="E445" s="72"/>
      <c r="F445" s="483" t="s">
        <v>2183</v>
      </c>
      <c r="G445" s="68"/>
      <c r="H445" s="68"/>
      <c r="I445" s="267" t="s">
        <v>3251</v>
      </c>
    </row>
    <row r="446" ht="12.75" customHeight="1">
      <c r="A446" s="133" t="s">
        <v>3252</v>
      </c>
      <c r="B446" s="99" t="s">
        <v>3253</v>
      </c>
      <c r="C446" s="481">
        <v>10.0</v>
      </c>
      <c r="D446" s="487">
        <v>41569.0</v>
      </c>
      <c r="E446" s="72"/>
      <c r="F446" s="483" t="s">
        <v>2183</v>
      </c>
      <c r="G446" s="68"/>
      <c r="H446" s="68"/>
      <c r="I446" s="267" t="s">
        <v>3254</v>
      </c>
    </row>
    <row r="447" ht="12.75" customHeight="1">
      <c r="A447" s="133" t="s">
        <v>3255</v>
      </c>
      <c r="B447" s="99" t="s">
        <v>3256</v>
      </c>
      <c r="C447" s="481">
        <v>6.0</v>
      </c>
      <c r="D447" s="487">
        <v>41554.0</v>
      </c>
      <c r="E447" s="72"/>
      <c r="F447" s="483"/>
      <c r="G447" s="68" t="s">
        <v>2183</v>
      </c>
      <c r="H447" s="68"/>
      <c r="I447" s="267" t="s">
        <v>3257</v>
      </c>
    </row>
    <row r="448" ht="12.75" customHeight="1">
      <c r="A448" s="331" t="s">
        <v>3258</v>
      </c>
      <c r="B448" s="331" t="s">
        <v>3259</v>
      </c>
      <c r="C448" s="477">
        <v>9.0</v>
      </c>
      <c r="D448" s="491">
        <v>41535.0</v>
      </c>
      <c r="E448" s="478"/>
      <c r="F448" s="300" t="s">
        <v>2183</v>
      </c>
      <c r="G448" s="304"/>
      <c r="H448" s="304"/>
      <c r="I448" s="505" t="s">
        <v>3239</v>
      </c>
    </row>
    <row r="449" ht="12.75" customHeight="1">
      <c r="A449" s="122" t="s">
        <v>3260</v>
      </c>
      <c r="B449" s="363" t="s">
        <v>3261</v>
      </c>
      <c r="C449" s="476">
        <v>5.0</v>
      </c>
      <c r="D449" s="479">
        <v>41534.0</v>
      </c>
      <c r="E449" s="65" t="s">
        <v>2183</v>
      </c>
      <c r="F449" s="288"/>
      <c r="G449" s="480"/>
      <c r="H449" s="480"/>
      <c r="I449" s="497" t="s">
        <v>3262</v>
      </c>
    </row>
    <row r="450" ht="12.75" customHeight="1">
      <c r="A450" s="99" t="s">
        <v>3263</v>
      </c>
      <c r="B450" s="258" t="s">
        <v>3264</v>
      </c>
      <c r="C450" s="481">
        <v>6.0</v>
      </c>
      <c r="D450" s="487">
        <v>41526.0</v>
      </c>
      <c r="E450" s="72"/>
      <c r="F450" s="483" t="s">
        <v>2183</v>
      </c>
      <c r="G450" s="68"/>
      <c r="H450" s="68"/>
      <c r="I450" s="267" t="s">
        <v>3265</v>
      </c>
    </row>
    <row r="451" ht="12.75" customHeight="1">
      <c r="A451" s="133" t="s">
        <v>3266</v>
      </c>
      <c r="B451" s="258" t="s">
        <v>3267</v>
      </c>
      <c r="C451" s="481">
        <v>6.0</v>
      </c>
      <c r="D451" s="487">
        <v>41521.0</v>
      </c>
      <c r="E451" s="72"/>
      <c r="F451" s="483" t="s">
        <v>2183</v>
      </c>
      <c r="G451" s="68"/>
      <c r="H451" s="68"/>
      <c r="I451" s="267" t="s">
        <v>3268</v>
      </c>
    </row>
    <row r="452" ht="12.75" customHeight="1">
      <c r="A452" s="99" t="s">
        <v>3269</v>
      </c>
      <c r="B452" s="258" t="s">
        <v>3270</v>
      </c>
      <c r="C452" s="481">
        <v>12.0</v>
      </c>
      <c r="D452" s="487">
        <v>41518.0</v>
      </c>
      <c r="E452" s="72"/>
      <c r="F452" s="483"/>
      <c r="G452" s="68" t="s">
        <v>2183</v>
      </c>
      <c r="H452" s="68"/>
      <c r="I452" s="258" t="s">
        <v>3271</v>
      </c>
    </row>
    <row r="453" ht="12.75" customHeight="1">
      <c r="A453" s="331" t="s">
        <v>3272</v>
      </c>
      <c r="B453" s="389" t="s">
        <v>3273</v>
      </c>
      <c r="C453" s="477">
        <v>5.0</v>
      </c>
      <c r="D453" s="491">
        <v>41495.0</v>
      </c>
      <c r="E453" s="478" t="s">
        <v>2183</v>
      </c>
      <c r="F453" s="300"/>
      <c r="G453" s="304"/>
      <c r="H453" s="304"/>
      <c r="I453" s="389"/>
      <c r="K453" s="15"/>
      <c r="L453" s="15"/>
    </row>
    <row r="454" ht="12.75" customHeight="1">
      <c r="A454" s="122" t="s">
        <v>3274</v>
      </c>
      <c r="B454" s="363" t="s">
        <v>3275</v>
      </c>
      <c r="C454" s="476">
        <v>9.0</v>
      </c>
      <c r="D454" s="479">
        <v>41488.0</v>
      </c>
      <c r="E454" s="65" t="s">
        <v>2183</v>
      </c>
      <c r="F454" s="288"/>
      <c r="G454" s="480"/>
      <c r="H454" s="480"/>
      <c r="I454" s="497"/>
    </row>
    <row r="455" ht="12.75" customHeight="1">
      <c r="A455" s="99" t="s">
        <v>3276</v>
      </c>
      <c r="B455" s="258" t="s">
        <v>3277</v>
      </c>
      <c r="C455" s="481">
        <v>6.0</v>
      </c>
      <c r="D455" s="487">
        <v>41452.0</v>
      </c>
      <c r="E455" s="72"/>
      <c r="F455" s="483"/>
      <c r="G455" s="68" t="s">
        <v>2183</v>
      </c>
      <c r="H455" s="68"/>
      <c r="I455" s="258" t="s">
        <v>3278</v>
      </c>
    </row>
    <row r="456" ht="12.75" customHeight="1">
      <c r="A456" s="133" t="s">
        <v>3279</v>
      </c>
      <c r="B456" s="258" t="s">
        <v>3280</v>
      </c>
      <c r="C456" s="481">
        <v>9.0</v>
      </c>
      <c r="D456" s="487">
        <v>41449.0</v>
      </c>
      <c r="E456" s="72"/>
      <c r="F456" s="483"/>
      <c r="G456" s="68"/>
      <c r="H456" s="68" t="s">
        <v>2183</v>
      </c>
      <c r="I456" s="267" t="s">
        <v>3281</v>
      </c>
    </row>
    <row r="457" ht="12.75" customHeight="1">
      <c r="A457" s="99" t="s">
        <v>3282</v>
      </c>
      <c r="B457" s="258" t="s">
        <v>3283</v>
      </c>
      <c r="C457" s="481">
        <v>9.0</v>
      </c>
      <c r="D457" s="487">
        <v>41432.0</v>
      </c>
      <c r="E457" s="72"/>
      <c r="F457" s="483"/>
      <c r="G457" s="68" t="s">
        <v>2183</v>
      </c>
      <c r="H457" s="68"/>
      <c r="I457" s="267" t="s">
        <v>3284</v>
      </c>
    </row>
    <row r="458" ht="12.75" customHeight="1">
      <c r="A458" s="331" t="s">
        <v>3285</v>
      </c>
      <c r="B458" s="389" t="s">
        <v>3286</v>
      </c>
      <c r="C458" s="477">
        <v>8.0</v>
      </c>
      <c r="D458" s="491">
        <v>41426.0</v>
      </c>
      <c r="E458" s="478"/>
      <c r="F458" s="300"/>
      <c r="G458" s="304" t="s">
        <v>2183</v>
      </c>
      <c r="H458" s="304"/>
      <c r="I458" s="389" t="s">
        <v>3287</v>
      </c>
    </row>
    <row r="459" ht="12.75" customHeight="1">
      <c r="A459" s="238" t="s">
        <v>3288</v>
      </c>
      <c r="B459" s="535" t="s">
        <v>3289</v>
      </c>
      <c r="C459" s="476">
        <v>8.0</v>
      </c>
      <c r="D459" s="479">
        <v>41418.0</v>
      </c>
      <c r="E459" s="65"/>
      <c r="F459" s="288" t="s">
        <v>2183</v>
      </c>
      <c r="G459" s="480"/>
      <c r="H459" s="480"/>
      <c r="I459" s="497" t="s">
        <v>3290</v>
      </c>
    </row>
    <row r="460" ht="12.75" customHeight="1">
      <c r="A460" s="99" t="s">
        <v>3291</v>
      </c>
      <c r="B460" s="258" t="s">
        <v>3292</v>
      </c>
      <c r="C460" s="481">
        <v>9.0</v>
      </c>
      <c r="D460" s="487">
        <v>41409.0</v>
      </c>
      <c r="E460" s="72"/>
      <c r="F460" s="483" t="s">
        <v>2183</v>
      </c>
      <c r="G460" s="68"/>
      <c r="H460" s="68"/>
      <c r="I460" s="267" t="s">
        <v>3293</v>
      </c>
    </row>
    <row r="461" ht="12.75" customHeight="1">
      <c r="A461" s="99" t="s">
        <v>3294</v>
      </c>
      <c r="B461" s="258" t="s">
        <v>3295</v>
      </c>
      <c r="C461" s="481">
        <v>12.0</v>
      </c>
      <c r="D461" s="487">
        <v>41395.0</v>
      </c>
      <c r="E461" s="72"/>
      <c r="F461" s="483"/>
      <c r="G461" s="68" t="s">
        <v>2183</v>
      </c>
      <c r="H461" s="68"/>
      <c r="I461" s="258" t="s">
        <v>3296</v>
      </c>
      <c r="K461" s="55"/>
      <c r="L461" s="55"/>
    </row>
    <row r="462" ht="12.75" customHeight="1">
      <c r="A462" s="99" t="s">
        <v>3297</v>
      </c>
      <c r="B462" s="258" t="s">
        <v>3298</v>
      </c>
      <c r="C462" s="481">
        <v>30.0</v>
      </c>
      <c r="D462" s="487">
        <v>41394.0</v>
      </c>
      <c r="E462" s="72" t="s">
        <v>2183</v>
      </c>
      <c r="F462" s="483"/>
      <c r="G462" s="68"/>
      <c r="H462" s="68"/>
      <c r="I462" s="258"/>
    </row>
    <row r="463" ht="12.75" customHeight="1">
      <c r="A463" s="331" t="s">
        <v>1758</v>
      </c>
      <c r="B463" s="389" t="s">
        <v>1759</v>
      </c>
      <c r="C463" s="477">
        <v>5.0</v>
      </c>
      <c r="D463" s="491">
        <v>41389.0</v>
      </c>
      <c r="E463" s="478"/>
      <c r="F463" s="300"/>
      <c r="G463" s="304"/>
      <c r="H463" s="304" t="s">
        <v>2183</v>
      </c>
      <c r="I463" s="505" t="s">
        <v>3299</v>
      </c>
    </row>
    <row r="464" ht="12.75" customHeight="1">
      <c r="A464" s="181" t="s">
        <v>3300</v>
      </c>
      <c r="B464" s="363" t="s">
        <v>3301</v>
      </c>
      <c r="C464" s="476">
        <v>9.0</v>
      </c>
      <c r="D464" s="479">
        <v>41381.0</v>
      </c>
      <c r="E464" s="65" t="s">
        <v>2183</v>
      </c>
      <c r="F464" s="288"/>
      <c r="G464" s="480"/>
      <c r="H464" s="480"/>
      <c r="I464" s="363"/>
    </row>
    <row r="465" ht="12.75" customHeight="1">
      <c r="A465" s="524" t="s">
        <v>3302</v>
      </c>
      <c r="B465" s="536" t="s">
        <v>3303</v>
      </c>
      <c r="C465" s="481">
        <v>12.0</v>
      </c>
      <c r="D465" s="487">
        <v>41370.0</v>
      </c>
      <c r="E465" s="72"/>
      <c r="F465" s="483"/>
      <c r="G465" s="68"/>
      <c r="H465" s="68" t="s">
        <v>2183</v>
      </c>
      <c r="I465" s="267" t="s">
        <v>3304</v>
      </c>
    </row>
    <row r="466" ht="12.75" customHeight="1">
      <c r="A466" s="99" t="s">
        <v>3305</v>
      </c>
      <c r="B466" s="258" t="s">
        <v>3306</v>
      </c>
      <c r="C466" s="481">
        <v>6.0</v>
      </c>
      <c r="D466" s="487">
        <v>41366.0</v>
      </c>
      <c r="E466" s="72"/>
      <c r="F466" s="483"/>
      <c r="G466" s="68" t="s">
        <v>2183</v>
      </c>
      <c r="H466" s="68"/>
      <c r="I466" s="258" t="s">
        <v>3307</v>
      </c>
    </row>
    <row r="467" ht="12.75" customHeight="1">
      <c r="A467" s="133" t="s">
        <v>3308</v>
      </c>
      <c r="B467" s="258" t="s">
        <v>3309</v>
      </c>
      <c r="C467" s="481">
        <v>7.0</v>
      </c>
      <c r="D467" s="487">
        <v>41341.0</v>
      </c>
      <c r="E467" s="72"/>
      <c r="F467" s="483"/>
      <c r="G467" s="68" t="s">
        <v>2183</v>
      </c>
      <c r="H467" s="68"/>
      <c r="I467" s="267" t="s">
        <v>3310</v>
      </c>
      <c r="K467" s="55"/>
      <c r="L467" s="55"/>
    </row>
    <row r="468" ht="12.75" customHeight="1">
      <c r="A468" s="366" t="s">
        <v>3311</v>
      </c>
      <c r="B468" s="389" t="s">
        <v>3312</v>
      </c>
      <c r="C468" s="477">
        <v>6.0</v>
      </c>
      <c r="D468" s="491">
        <v>41325.0</v>
      </c>
      <c r="E468" s="478"/>
      <c r="F468" s="300"/>
      <c r="G468" s="304" t="s">
        <v>2183</v>
      </c>
      <c r="H468" s="304"/>
      <c r="I468" s="505" t="s">
        <v>3313</v>
      </c>
    </row>
    <row r="469" ht="12.75" customHeight="1">
      <c r="A469" s="122" t="s">
        <v>762</v>
      </c>
      <c r="B469" s="363" t="s">
        <v>763</v>
      </c>
      <c r="C469" s="476">
        <v>13.0</v>
      </c>
      <c r="D469" s="479">
        <v>41290.0</v>
      </c>
      <c r="E469" s="525" t="s">
        <v>2183</v>
      </c>
      <c r="F469" s="288"/>
      <c r="G469" s="480"/>
      <c r="H469" s="480"/>
      <c r="I469" s="498" t="s">
        <v>3314</v>
      </c>
    </row>
    <row r="470" ht="12.75" customHeight="1">
      <c r="A470" s="170" t="s">
        <v>2014</v>
      </c>
      <c r="B470" s="537" t="s">
        <v>2015</v>
      </c>
      <c r="C470" s="481">
        <v>11.0</v>
      </c>
      <c r="D470" s="487">
        <v>41285.0</v>
      </c>
      <c r="E470" s="72" t="s">
        <v>2183</v>
      </c>
      <c r="F470" s="483"/>
      <c r="G470" s="68"/>
      <c r="H470" s="68"/>
      <c r="I470" s="538" t="s">
        <v>3315</v>
      </c>
      <c r="K470" s="15"/>
      <c r="L470" s="15"/>
    </row>
    <row r="471" ht="12.75" customHeight="1">
      <c r="A471" s="99" t="s">
        <v>1664</v>
      </c>
      <c r="B471" s="258" t="s">
        <v>1665</v>
      </c>
      <c r="C471" s="481">
        <v>40.0</v>
      </c>
      <c r="D471" s="487">
        <v>41262.0</v>
      </c>
      <c r="E471" s="72"/>
      <c r="F471" s="483"/>
      <c r="G471" s="68"/>
      <c r="H471" s="68" t="s">
        <v>2183</v>
      </c>
      <c r="I471" s="538" t="s">
        <v>3316</v>
      </c>
    </row>
    <row r="472" ht="12.75" customHeight="1">
      <c r="A472" s="524" t="s">
        <v>3317</v>
      </c>
      <c r="B472" s="536" t="s">
        <v>3318</v>
      </c>
      <c r="C472" s="481">
        <v>13.0</v>
      </c>
      <c r="D472" s="487">
        <v>41259.0</v>
      </c>
      <c r="E472" s="72"/>
      <c r="F472" s="483"/>
      <c r="G472" s="68"/>
      <c r="H472" s="68" t="s">
        <v>2183</v>
      </c>
      <c r="I472" s="258"/>
      <c r="K472" s="15"/>
      <c r="L472" s="15"/>
    </row>
    <row r="473" ht="12.75" customHeight="1">
      <c r="A473" s="366" t="s">
        <v>3319</v>
      </c>
      <c r="B473" s="389" t="s">
        <v>3320</v>
      </c>
      <c r="C473" s="477">
        <v>5.0</v>
      </c>
      <c r="D473" s="491">
        <v>41254.0</v>
      </c>
      <c r="E473" s="478"/>
      <c r="F473" s="300"/>
      <c r="G473" s="304" t="s">
        <v>2183</v>
      </c>
      <c r="H473" s="304"/>
      <c r="I473" s="389" t="s">
        <v>3321</v>
      </c>
    </row>
    <row r="474" ht="12.75" customHeight="1">
      <c r="A474" s="181" t="s">
        <v>3322</v>
      </c>
      <c r="B474" s="363" t="s">
        <v>3323</v>
      </c>
      <c r="C474" s="476">
        <v>8.0</v>
      </c>
      <c r="D474" s="479">
        <v>41250.0</v>
      </c>
      <c r="E474" s="65"/>
      <c r="F474" s="288" t="s">
        <v>2183</v>
      </c>
      <c r="G474" s="480"/>
      <c r="H474" s="480"/>
      <c r="I474" s="497" t="s">
        <v>3324</v>
      </c>
      <c r="K474" s="15"/>
      <c r="L474" s="15"/>
    </row>
    <row r="475" ht="12.75" customHeight="1">
      <c r="A475" s="495" t="s">
        <v>3325</v>
      </c>
      <c r="B475" s="536" t="s">
        <v>3326</v>
      </c>
      <c r="C475" s="481">
        <v>12.0</v>
      </c>
      <c r="D475" s="487">
        <v>41250.0</v>
      </c>
      <c r="E475" s="72"/>
      <c r="F475" s="483"/>
      <c r="G475" s="68"/>
      <c r="H475" s="68" t="s">
        <v>2183</v>
      </c>
      <c r="I475" s="267" t="s">
        <v>3327</v>
      </c>
    </row>
    <row r="476" ht="12.75" customHeight="1">
      <c r="A476" s="495" t="s">
        <v>3328</v>
      </c>
      <c r="B476" s="536" t="s">
        <v>3329</v>
      </c>
      <c r="C476" s="481">
        <v>12.0</v>
      </c>
      <c r="D476" s="487">
        <v>41250.0</v>
      </c>
      <c r="E476" s="72"/>
      <c r="F476" s="483"/>
      <c r="G476" s="68"/>
      <c r="H476" s="68" t="s">
        <v>2183</v>
      </c>
      <c r="I476" s="267" t="s">
        <v>3327</v>
      </c>
      <c r="K476" s="15"/>
      <c r="L476" s="15"/>
    </row>
    <row r="477" ht="12.75" customHeight="1">
      <c r="A477" s="166" t="s">
        <v>3330</v>
      </c>
      <c r="B477" s="537" t="s">
        <v>3331</v>
      </c>
      <c r="C477" s="481">
        <v>8.0</v>
      </c>
      <c r="D477" s="487">
        <v>41247.0</v>
      </c>
      <c r="E477" s="72" t="s">
        <v>2183</v>
      </c>
      <c r="F477" s="483"/>
      <c r="G477" s="68"/>
      <c r="H477" s="68"/>
      <c r="I477" s="267" t="s">
        <v>2946</v>
      </c>
    </row>
    <row r="478" ht="12.75" customHeight="1">
      <c r="A478" s="331" t="s">
        <v>3332</v>
      </c>
      <c r="B478" s="389" t="s">
        <v>3333</v>
      </c>
      <c r="C478" s="477">
        <v>6.0</v>
      </c>
      <c r="D478" s="491">
        <v>41247.0</v>
      </c>
      <c r="E478" s="478"/>
      <c r="F478" s="300" t="s">
        <v>2183</v>
      </c>
      <c r="G478" s="304"/>
      <c r="H478" s="304"/>
      <c r="I478" s="505" t="s">
        <v>3334</v>
      </c>
    </row>
    <row r="479" ht="12.75" customHeight="1">
      <c r="A479" s="174" t="s">
        <v>3335</v>
      </c>
      <c r="B479" s="535" t="s">
        <v>3336</v>
      </c>
      <c r="C479" s="476">
        <v>11.0</v>
      </c>
      <c r="D479" s="479">
        <v>41243.0</v>
      </c>
      <c r="E479" s="65"/>
      <c r="F479" s="288" t="s">
        <v>2183</v>
      </c>
      <c r="G479" s="480"/>
      <c r="H479" s="480"/>
      <c r="I479" s="497" t="s">
        <v>3337</v>
      </c>
    </row>
    <row r="480" ht="12.75" customHeight="1">
      <c r="A480" s="99" t="s">
        <v>918</v>
      </c>
      <c r="B480" s="258" t="s">
        <v>919</v>
      </c>
      <c r="C480" s="481">
        <v>12.0</v>
      </c>
      <c r="D480" s="487">
        <v>41243.0</v>
      </c>
      <c r="E480" s="72"/>
      <c r="F480" s="483"/>
      <c r="G480" s="68"/>
      <c r="H480" s="526" t="s">
        <v>2183</v>
      </c>
      <c r="I480" s="539" t="s">
        <v>3338</v>
      </c>
    </row>
    <row r="481" ht="12.75" customHeight="1">
      <c r="A481" s="111" t="s">
        <v>3339</v>
      </c>
      <c r="B481" s="510" t="s">
        <v>3340</v>
      </c>
      <c r="C481" s="481">
        <v>6.0</v>
      </c>
      <c r="D481" s="487">
        <v>41241.0</v>
      </c>
      <c r="E481" s="72"/>
      <c r="F481" s="483" t="s">
        <v>2183</v>
      </c>
      <c r="G481" s="68"/>
      <c r="H481" s="68"/>
      <c r="I481" s="267" t="s">
        <v>3341</v>
      </c>
    </row>
    <row r="482" ht="12.75" customHeight="1">
      <c r="A482" s="111" t="s">
        <v>3342</v>
      </c>
      <c r="B482" s="510" t="s">
        <v>3343</v>
      </c>
      <c r="C482" s="481">
        <v>10.0</v>
      </c>
      <c r="D482" s="487">
        <v>41234.0</v>
      </c>
      <c r="E482" s="72"/>
      <c r="F482" s="483" t="s">
        <v>2183</v>
      </c>
      <c r="G482" s="68"/>
      <c r="H482" s="68"/>
      <c r="I482" s="267" t="s">
        <v>3344</v>
      </c>
    </row>
    <row r="483" ht="12.75" customHeight="1">
      <c r="A483" s="500" t="s">
        <v>3345</v>
      </c>
      <c r="B483" s="540" t="s">
        <v>3346</v>
      </c>
      <c r="C483" s="477">
        <v>6.0</v>
      </c>
      <c r="D483" s="491">
        <v>41229.0</v>
      </c>
      <c r="E483" s="478"/>
      <c r="F483" s="300"/>
      <c r="G483" s="304"/>
      <c r="H483" s="304" t="s">
        <v>2183</v>
      </c>
      <c r="I483" s="389"/>
    </row>
    <row r="484" ht="12.75" customHeight="1">
      <c r="A484" s="521" t="s">
        <v>3347</v>
      </c>
      <c r="B484" s="541" t="s">
        <v>3348</v>
      </c>
      <c r="C484" s="476">
        <v>8.0</v>
      </c>
      <c r="D484" s="479">
        <v>41222.0</v>
      </c>
      <c r="E484" s="65"/>
      <c r="F484" s="288" t="s">
        <v>2183</v>
      </c>
      <c r="G484" s="480"/>
      <c r="H484" s="480"/>
      <c r="I484" s="497" t="s">
        <v>3349</v>
      </c>
    </row>
    <row r="485" ht="12.75" customHeight="1">
      <c r="A485" s="133" t="s">
        <v>3350</v>
      </c>
      <c r="B485" s="258" t="s">
        <v>3351</v>
      </c>
      <c r="C485" s="481">
        <v>7.0</v>
      </c>
      <c r="D485" s="487">
        <v>41221.0</v>
      </c>
      <c r="E485" s="72"/>
      <c r="F485" s="483" t="s">
        <v>2183</v>
      </c>
      <c r="G485" s="68"/>
      <c r="H485" s="68"/>
      <c r="I485" s="267" t="s">
        <v>3352</v>
      </c>
    </row>
    <row r="486" ht="12.75" customHeight="1">
      <c r="A486" s="133" t="s">
        <v>3353</v>
      </c>
      <c r="B486" s="258" t="s">
        <v>3354</v>
      </c>
      <c r="C486" s="481">
        <v>6.0</v>
      </c>
      <c r="D486" s="487">
        <v>41218.0</v>
      </c>
      <c r="E486" s="72"/>
      <c r="F486" s="483" t="s">
        <v>2183</v>
      </c>
      <c r="G486" s="68"/>
      <c r="H486" s="68"/>
      <c r="I486" s="267" t="s">
        <v>3355</v>
      </c>
    </row>
    <row r="487" ht="12.75" customHeight="1">
      <c r="A487" s="133" t="s">
        <v>3356</v>
      </c>
      <c r="B487" s="258" t="s">
        <v>3357</v>
      </c>
      <c r="C487" s="481">
        <v>14.0</v>
      </c>
      <c r="D487" s="487">
        <v>41215.0</v>
      </c>
      <c r="E487" s="72"/>
      <c r="F487" s="483" t="s">
        <v>2183</v>
      </c>
      <c r="G487" s="68"/>
      <c r="H487" s="68"/>
      <c r="I487" s="267" t="s">
        <v>3358</v>
      </c>
    </row>
    <row r="488" ht="12.75" customHeight="1">
      <c r="A488" s="331" t="s">
        <v>3359</v>
      </c>
      <c r="B488" s="389" t="s">
        <v>3360</v>
      </c>
      <c r="C488" s="477">
        <v>22.0</v>
      </c>
      <c r="D488" s="491">
        <v>41214.0</v>
      </c>
      <c r="E488" s="478" t="s">
        <v>2183</v>
      </c>
      <c r="F488" s="300"/>
      <c r="G488" s="304"/>
      <c r="H488" s="304"/>
      <c r="I488" s="505"/>
    </row>
    <row r="489" ht="12.75" customHeight="1">
      <c r="A489" s="542" t="s">
        <v>3361</v>
      </c>
      <c r="B489" s="541" t="s">
        <v>3362</v>
      </c>
      <c r="C489" s="476">
        <v>6.0</v>
      </c>
      <c r="D489" s="479">
        <v>41209.0</v>
      </c>
      <c r="E489" s="65" t="s">
        <v>2183</v>
      </c>
      <c r="F489" s="288"/>
      <c r="G489" s="480"/>
      <c r="H489" s="480"/>
      <c r="I489" s="497" t="s">
        <v>3363</v>
      </c>
      <c r="K489" s="15"/>
      <c r="L489" s="15"/>
    </row>
    <row r="490" ht="12.75" customHeight="1">
      <c r="A490" s="99" t="s">
        <v>3364</v>
      </c>
      <c r="B490" s="258" t="s">
        <v>3365</v>
      </c>
      <c r="C490" s="481">
        <v>6.0</v>
      </c>
      <c r="D490" s="487">
        <v>41180.0</v>
      </c>
      <c r="E490" s="72" t="s">
        <v>2183</v>
      </c>
      <c r="F490" s="483"/>
      <c r="G490" s="68"/>
      <c r="H490" s="68"/>
      <c r="I490" s="258" t="s">
        <v>3366</v>
      </c>
    </row>
    <row r="491" ht="12.75" customHeight="1">
      <c r="A491" s="111" t="s">
        <v>2304</v>
      </c>
      <c r="B491" s="510" t="s">
        <v>2305</v>
      </c>
      <c r="C491" s="481">
        <v>9.0</v>
      </c>
      <c r="D491" s="487">
        <v>41172.0</v>
      </c>
      <c r="E491" s="72"/>
      <c r="F491" s="483" t="s">
        <v>2183</v>
      </c>
      <c r="G491" s="68"/>
      <c r="H491" s="68"/>
      <c r="I491" s="538" t="s">
        <v>3367</v>
      </c>
    </row>
    <row r="492" ht="12.75" customHeight="1">
      <c r="A492" s="99" t="s">
        <v>3368</v>
      </c>
      <c r="B492" s="258" t="s">
        <v>3369</v>
      </c>
      <c r="C492" s="481">
        <v>6.0</v>
      </c>
      <c r="D492" s="487">
        <v>41171.0</v>
      </c>
      <c r="E492" s="72"/>
      <c r="F492" s="483" t="s">
        <v>2183</v>
      </c>
      <c r="G492" s="68"/>
      <c r="H492" s="68"/>
      <c r="I492" s="267" t="s">
        <v>3352</v>
      </c>
    </row>
    <row r="493" ht="12.75" customHeight="1">
      <c r="A493" s="366" t="s">
        <v>3370</v>
      </c>
      <c r="B493" s="389" t="s">
        <v>3371</v>
      </c>
      <c r="C493" s="477">
        <v>7.0</v>
      </c>
      <c r="D493" s="491">
        <v>41152.0</v>
      </c>
      <c r="E493" s="478"/>
      <c r="F493" s="300" t="s">
        <v>2183</v>
      </c>
      <c r="G493" s="304"/>
      <c r="H493" s="304"/>
      <c r="I493" s="505" t="s">
        <v>3372</v>
      </c>
    </row>
    <row r="494" ht="12.75" customHeight="1">
      <c r="A494" s="542" t="s">
        <v>3373</v>
      </c>
      <c r="B494" s="541" t="s">
        <v>3374</v>
      </c>
      <c r="C494" s="476">
        <v>7.0</v>
      </c>
      <c r="D494" s="479">
        <v>41149.0</v>
      </c>
      <c r="E494" s="65" t="s">
        <v>2183</v>
      </c>
      <c r="F494" s="288"/>
      <c r="G494" s="480"/>
      <c r="H494" s="480"/>
      <c r="I494" s="497" t="s">
        <v>3375</v>
      </c>
    </row>
    <row r="495" ht="12.75" customHeight="1">
      <c r="A495" s="99" t="s">
        <v>3376</v>
      </c>
      <c r="B495" s="258" t="s">
        <v>3377</v>
      </c>
      <c r="C495" s="481">
        <v>7.0</v>
      </c>
      <c r="D495" s="487">
        <v>41142.0</v>
      </c>
      <c r="E495" s="72"/>
      <c r="F495" s="483" t="s">
        <v>2183</v>
      </c>
      <c r="G495" s="68"/>
      <c r="H495" s="68"/>
      <c r="I495" s="267" t="s">
        <v>3372</v>
      </c>
    </row>
    <row r="496" ht="12.75" customHeight="1">
      <c r="A496" s="133" t="s">
        <v>3378</v>
      </c>
      <c r="B496" s="258" t="s">
        <v>3379</v>
      </c>
      <c r="C496" s="481">
        <v>8.0</v>
      </c>
      <c r="D496" s="487">
        <v>41122.0</v>
      </c>
      <c r="E496" s="72" t="s">
        <v>2183</v>
      </c>
      <c r="F496" s="483"/>
      <c r="G496" s="68"/>
      <c r="H496" s="68"/>
      <c r="I496" s="267"/>
    </row>
    <row r="497" ht="12.75" customHeight="1">
      <c r="A497" s="99" t="s">
        <v>3380</v>
      </c>
      <c r="B497" s="258" t="s">
        <v>3381</v>
      </c>
      <c r="C497" s="481">
        <v>21.0</v>
      </c>
      <c r="D497" s="487">
        <v>41121.0</v>
      </c>
      <c r="E497" s="72"/>
      <c r="F497" s="483"/>
      <c r="G497" s="68" t="s">
        <v>2183</v>
      </c>
      <c r="H497" s="68"/>
      <c r="I497" s="267" t="s">
        <v>3382</v>
      </c>
    </row>
    <row r="498" ht="12.75" customHeight="1">
      <c r="A498" s="331" t="s">
        <v>3383</v>
      </c>
      <c r="B498" s="389" t="s">
        <v>3384</v>
      </c>
      <c r="C498" s="477">
        <v>39.0</v>
      </c>
      <c r="D498" s="491">
        <v>41116.0</v>
      </c>
      <c r="E498" s="478" t="s">
        <v>2183</v>
      </c>
      <c r="F498" s="300"/>
      <c r="G498" s="304"/>
      <c r="H498" s="304"/>
      <c r="I498" s="505"/>
    </row>
    <row r="499" ht="12.75" customHeight="1">
      <c r="A499" s="122" t="s">
        <v>3385</v>
      </c>
      <c r="B499" s="122" t="s">
        <v>3386</v>
      </c>
      <c r="C499" s="476">
        <v>11.0</v>
      </c>
      <c r="D499" s="479">
        <v>41060.0</v>
      </c>
      <c r="E499" s="65"/>
      <c r="F499" s="288"/>
      <c r="G499" s="480" t="s">
        <v>2183</v>
      </c>
      <c r="H499" s="480"/>
      <c r="I499" s="363" t="s">
        <v>3387</v>
      </c>
    </row>
    <row r="500" ht="12.75" customHeight="1">
      <c r="A500" s="133" t="s">
        <v>3388</v>
      </c>
      <c r="B500" s="99" t="s">
        <v>3389</v>
      </c>
      <c r="C500" s="481">
        <v>8.0</v>
      </c>
      <c r="D500" s="487">
        <v>41031.0</v>
      </c>
      <c r="E500" s="72" t="s">
        <v>2183</v>
      </c>
      <c r="F500" s="483"/>
      <c r="G500" s="68"/>
      <c r="H500" s="68"/>
      <c r="I500" s="267"/>
    </row>
    <row r="501" ht="12.75" customHeight="1">
      <c r="A501" s="99" t="s">
        <v>3390</v>
      </c>
      <c r="B501" s="99" t="s">
        <v>3391</v>
      </c>
      <c r="C501" s="481">
        <v>8.0</v>
      </c>
      <c r="D501" s="487">
        <v>41030.0</v>
      </c>
      <c r="E501" s="72" t="s">
        <v>2183</v>
      </c>
      <c r="F501" s="483"/>
      <c r="G501" s="68"/>
      <c r="H501" s="68"/>
      <c r="I501" s="258" t="s">
        <v>3392</v>
      </c>
    </row>
    <row r="502" ht="12.75" customHeight="1">
      <c r="A502" s="99" t="s">
        <v>3393</v>
      </c>
      <c r="B502" s="99" t="s">
        <v>3394</v>
      </c>
      <c r="C502" s="481">
        <v>25.0</v>
      </c>
      <c r="D502" s="487">
        <v>41030.0</v>
      </c>
      <c r="E502" s="72"/>
      <c r="F502" s="483"/>
      <c r="G502" s="68" t="s">
        <v>2183</v>
      </c>
      <c r="H502" s="68"/>
      <c r="I502" s="267" t="s">
        <v>3395</v>
      </c>
    </row>
    <row r="503" ht="12.75" customHeight="1">
      <c r="A503" s="331" t="s">
        <v>3396</v>
      </c>
      <c r="B503" s="331" t="s">
        <v>3397</v>
      </c>
      <c r="C503" s="477">
        <v>10.0</v>
      </c>
      <c r="D503" s="491">
        <v>41025.0</v>
      </c>
      <c r="E503" s="478" t="s">
        <v>2183</v>
      </c>
      <c r="F503" s="300"/>
      <c r="G503" s="304"/>
      <c r="H503" s="304"/>
      <c r="I503" s="505" t="s">
        <v>3398</v>
      </c>
    </row>
    <row r="504" ht="12.75" customHeight="1">
      <c r="A504" s="122" t="s">
        <v>3399</v>
      </c>
      <c r="B504" s="122" t="s">
        <v>3400</v>
      </c>
      <c r="C504" s="476">
        <v>14.0</v>
      </c>
      <c r="D504" s="479">
        <v>41008.0</v>
      </c>
      <c r="E504" s="65"/>
      <c r="F504" s="288"/>
      <c r="G504" s="480" t="s">
        <v>2183</v>
      </c>
      <c r="H504" s="480"/>
      <c r="I504" s="363" t="s">
        <v>3401</v>
      </c>
    </row>
    <row r="505" ht="12.75" customHeight="1">
      <c r="A505" s="170" t="s">
        <v>3402</v>
      </c>
      <c r="B505" s="166" t="s">
        <v>3403</v>
      </c>
      <c r="C505" s="481">
        <v>8.0</v>
      </c>
      <c r="D505" s="487">
        <v>40962.0</v>
      </c>
      <c r="E505" s="72" t="s">
        <v>2183</v>
      </c>
      <c r="F505" s="483"/>
      <c r="G505" s="68"/>
      <c r="H505" s="68"/>
      <c r="I505" s="267" t="s">
        <v>3404</v>
      </c>
    </row>
    <row r="506" ht="12.75" customHeight="1">
      <c r="A506" s="170" t="s">
        <v>3405</v>
      </c>
      <c r="B506" s="166" t="s">
        <v>3406</v>
      </c>
      <c r="C506" s="481">
        <v>8.0</v>
      </c>
      <c r="D506" s="487">
        <v>40960.0</v>
      </c>
      <c r="E506" s="72" t="s">
        <v>2183</v>
      </c>
      <c r="F506" s="483"/>
      <c r="G506" s="68"/>
      <c r="H506" s="68"/>
      <c r="I506" s="267" t="s">
        <v>3407</v>
      </c>
    </row>
    <row r="507" ht="12.75" customHeight="1">
      <c r="A507" s="166" t="s">
        <v>3408</v>
      </c>
      <c r="B507" s="166" t="s">
        <v>3409</v>
      </c>
      <c r="C507" s="481">
        <v>8.0</v>
      </c>
      <c r="D507" s="487">
        <v>40942.0</v>
      </c>
      <c r="E507" s="72" t="s">
        <v>2183</v>
      </c>
      <c r="F507" s="483"/>
      <c r="G507" s="68"/>
      <c r="H507" s="68"/>
      <c r="I507" s="267" t="s">
        <v>3410</v>
      </c>
    </row>
    <row r="508" ht="12.75" customHeight="1">
      <c r="A508" s="366" t="s">
        <v>3411</v>
      </c>
      <c r="B508" s="331" t="s">
        <v>3412</v>
      </c>
      <c r="C508" s="477">
        <v>13.0</v>
      </c>
      <c r="D508" s="491">
        <v>40920.0</v>
      </c>
      <c r="E508" s="478" t="s">
        <v>2183</v>
      </c>
      <c r="F508" s="300"/>
      <c r="G508" s="304"/>
      <c r="H508" s="304"/>
      <c r="I508" s="389"/>
      <c r="K508" s="15"/>
      <c r="L508" s="15"/>
    </row>
    <row r="509" ht="12.75" customHeight="1">
      <c r="A509" s="181" t="s">
        <v>3413</v>
      </c>
      <c r="B509" s="122" t="s">
        <v>3414</v>
      </c>
      <c r="C509" s="476">
        <v>9.0</v>
      </c>
      <c r="D509" s="479">
        <v>40892.0</v>
      </c>
      <c r="E509" s="65" t="s">
        <v>2183</v>
      </c>
      <c r="F509" s="288"/>
      <c r="G509" s="480"/>
      <c r="H509" s="480"/>
      <c r="I509" s="497"/>
    </row>
    <row r="510" ht="12.75" customHeight="1">
      <c r="A510" s="133" t="s">
        <v>3415</v>
      </c>
      <c r="B510" s="99" t="s">
        <v>3416</v>
      </c>
      <c r="C510" s="481">
        <v>5.0</v>
      </c>
      <c r="D510" s="487">
        <v>40879.0</v>
      </c>
      <c r="E510" s="72"/>
      <c r="F510" s="483" t="s">
        <v>2183</v>
      </c>
      <c r="G510" s="68"/>
      <c r="H510" s="68"/>
      <c r="I510" s="267" t="s">
        <v>3417</v>
      </c>
    </row>
    <row r="511" ht="12.75" customHeight="1">
      <c r="A511" s="99" t="s">
        <v>3418</v>
      </c>
      <c r="B511" s="99" t="s">
        <v>3419</v>
      </c>
      <c r="C511" s="481">
        <v>15.0</v>
      </c>
      <c r="D511" s="487">
        <v>40879.0</v>
      </c>
      <c r="E511" s="72" t="s">
        <v>2183</v>
      </c>
      <c r="F511" s="483"/>
      <c r="G511" s="68"/>
      <c r="H511" s="68"/>
      <c r="I511" s="258"/>
    </row>
    <row r="512" ht="12.75" customHeight="1">
      <c r="A512" s="99" t="s">
        <v>3420</v>
      </c>
      <c r="B512" s="99" t="s">
        <v>3421</v>
      </c>
      <c r="C512" s="481">
        <v>6.0</v>
      </c>
      <c r="D512" s="487">
        <v>40877.0</v>
      </c>
      <c r="E512" s="72"/>
      <c r="F512" s="483"/>
      <c r="G512" s="68" t="s">
        <v>2183</v>
      </c>
      <c r="H512" s="68"/>
      <c r="I512" s="267" t="s">
        <v>3422</v>
      </c>
    </row>
    <row r="513" ht="12.75" customHeight="1">
      <c r="A513" s="331" t="s">
        <v>3423</v>
      </c>
      <c r="B513" s="331" t="s">
        <v>3424</v>
      </c>
      <c r="C513" s="477">
        <v>6.0</v>
      </c>
      <c r="D513" s="491">
        <v>40877.0</v>
      </c>
      <c r="E513" s="478"/>
      <c r="F513" s="300"/>
      <c r="G513" s="304" t="s">
        <v>2183</v>
      </c>
      <c r="H513" s="304"/>
      <c r="I513" s="505" t="s">
        <v>3425</v>
      </c>
    </row>
    <row r="514" ht="12.75" customHeight="1">
      <c r="A514" s="181" t="s">
        <v>3426</v>
      </c>
      <c r="B514" s="99" t="s">
        <v>3427</v>
      </c>
      <c r="C514" s="481">
        <v>37.0</v>
      </c>
      <c r="D514" s="487">
        <v>40862.0</v>
      </c>
      <c r="E514" s="72"/>
      <c r="F514" s="483" t="s">
        <v>2183</v>
      </c>
      <c r="G514" s="68"/>
      <c r="H514" s="68"/>
      <c r="I514" s="267" t="s">
        <v>3428</v>
      </c>
    </row>
    <row r="515" ht="12.75" customHeight="1">
      <c r="A515" s="147" t="s">
        <v>3429</v>
      </c>
      <c r="B515" s="111" t="s">
        <v>95</v>
      </c>
      <c r="C515" s="481">
        <v>7.0</v>
      </c>
      <c r="D515" s="487">
        <v>40862.0</v>
      </c>
      <c r="E515" s="72"/>
      <c r="F515" s="483" t="s">
        <v>2183</v>
      </c>
      <c r="G515" s="68"/>
      <c r="H515" s="68"/>
      <c r="I515" s="538" t="s">
        <v>3430</v>
      </c>
    </row>
    <row r="516" ht="12.75" customHeight="1">
      <c r="A516" s="133" t="s">
        <v>3431</v>
      </c>
      <c r="B516" s="99" t="s">
        <v>3432</v>
      </c>
      <c r="C516" s="481">
        <v>19.0</v>
      </c>
      <c r="D516" s="487">
        <v>40857.0</v>
      </c>
      <c r="E516" s="72"/>
      <c r="F516" s="483" t="s">
        <v>2183</v>
      </c>
      <c r="G516" s="68"/>
      <c r="H516" s="68"/>
      <c r="I516" s="267" t="s">
        <v>3433</v>
      </c>
    </row>
    <row r="517" ht="12.75" customHeight="1">
      <c r="A517" s="99" t="s">
        <v>1584</v>
      </c>
      <c r="B517" s="99" t="s">
        <v>1585</v>
      </c>
      <c r="C517" s="481">
        <v>8.0</v>
      </c>
      <c r="D517" s="487">
        <v>40855.0</v>
      </c>
      <c r="E517" s="72"/>
      <c r="F517" s="483"/>
      <c r="G517" s="68"/>
      <c r="H517" s="68" t="s">
        <v>2183</v>
      </c>
      <c r="I517" s="538" t="s">
        <v>3434</v>
      </c>
    </row>
    <row r="518" ht="12.75" customHeight="1">
      <c r="A518" s="509" t="s">
        <v>1537</v>
      </c>
      <c r="B518" s="111" t="s">
        <v>1538</v>
      </c>
      <c r="C518" s="481">
        <v>6.0</v>
      </c>
      <c r="D518" s="487">
        <v>40850.0</v>
      </c>
      <c r="E518" s="72"/>
      <c r="F518" s="483" t="s">
        <v>2183</v>
      </c>
      <c r="G518" s="68"/>
      <c r="H518" s="68"/>
      <c r="I518" s="538" t="s">
        <v>3367</v>
      </c>
    </row>
    <row r="519" ht="12.75" customHeight="1">
      <c r="A519" s="542" t="s">
        <v>3435</v>
      </c>
      <c r="B519" s="541" t="s">
        <v>1954</v>
      </c>
      <c r="C519" s="476">
        <v>11.0</v>
      </c>
      <c r="D519" s="479">
        <v>40848.0</v>
      </c>
      <c r="E519" s="65" t="s">
        <v>2183</v>
      </c>
      <c r="F519" s="288"/>
      <c r="G519" s="480"/>
      <c r="H519" s="480"/>
      <c r="I519" s="497" t="s">
        <v>3436</v>
      </c>
    </row>
    <row r="520" ht="12.75" customHeight="1">
      <c r="A520" s="147" t="s">
        <v>3437</v>
      </c>
      <c r="B520" s="510" t="s">
        <v>3438</v>
      </c>
      <c r="C520" s="481">
        <v>5.0</v>
      </c>
      <c r="D520" s="487">
        <v>40844.0</v>
      </c>
      <c r="E520" s="72"/>
      <c r="F520" s="483" t="s">
        <v>2183</v>
      </c>
      <c r="G520" s="68"/>
      <c r="H520" s="68"/>
      <c r="I520" s="267" t="s">
        <v>3439</v>
      </c>
    </row>
    <row r="521" ht="12.75" customHeight="1">
      <c r="A521" s="147" t="s">
        <v>3440</v>
      </c>
      <c r="B521" s="538" t="s">
        <v>3441</v>
      </c>
      <c r="C521" s="481">
        <v>5.0</v>
      </c>
      <c r="D521" s="487">
        <v>40844.0</v>
      </c>
      <c r="E521" s="72"/>
      <c r="F521" s="483" t="s">
        <v>2183</v>
      </c>
      <c r="G521" s="68"/>
      <c r="H521" s="68"/>
      <c r="I521" s="267" t="s">
        <v>3439</v>
      </c>
    </row>
    <row r="522" ht="12.75" customHeight="1">
      <c r="A522" s="111" t="s">
        <v>1798</v>
      </c>
      <c r="B522" s="510" t="s">
        <v>1799</v>
      </c>
      <c r="C522" s="481">
        <v>14.0</v>
      </c>
      <c r="D522" s="487">
        <v>40836.0</v>
      </c>
      <c r="E522" s="72"/>
      <c r="F522" s="483" t="s">
        <v>2183</v>
      </c>
      <c r="G522" s="68"/>
      <c r="H522" s="68"/>
      <c r="I522" s="538" t="s">
        <v>3367</v>
      </c>
    </row>
    <row r="523" ht="12.75" customHeight="1">
      <c r="A523" s="509" t="s">
        <v>3442</v>
      </c>
      <c r="B523" s="517" t="s">
        <v>3443</v>
      </c>
      <c r="C523" s="477">
        <v>22.0</v>
      </c>
      <c r="D523" s="491">
        <v>40835.0</v>
      </c>
      <c r="E523" s="478"/>
      <c r="F523" s="300" t="s">
        <v>2183</v>
      </c>
      <c r="G523" s="304"/>
      <c r="H523" s="304"/>
      <c r="I523" s="505" t="s">
        <v>3444</v>
      </c>
    </row>
    <row r="524" ht="12.75" customHeight="1">
      <c r="A524" s="122" t="s">
        <v>3445</v>
      </c>
      <c r="B524" s="363" t="s">
        <v>3446</v>
      </c>
      <c r="C524" s="476">
        <v>15.0</v>
      </c>
      <c r="D524" s="479">
        <v>40834.0</v>
      </c>
      <c r="E524" s="65"/>
      <c r="F524" s="288" t="s">
        <v>2183</v>
      </c>
      <c r="G524" s="480"/>
      <c r="H524" s="480"/>
      <c r="I524" s="497" t="s">
        <v>3447</v>
      </c>
    </row>
    <row r="525" ht="12.75" customHeight="1">
      <c r="A525" s="147" t="s">
        <v>3448</v>
      </c>
      <c r="B525" s="510" t="s">
        <v>1655</v>
      </c>
      <c r="C525" s="481">
        <v>16.0</v>
      </c>
      <c r="D525" s="487">
        <v>40830.0</v>
      </c>
      <c r="E525" s="72"/>
      <c r="F525" s="483" t="s">
        <v>2183</v>
      </c>
      <c r="G525" s="68"/>
      <c r="H525" s="68"/>
      <c r="I525" s="267" t="s">
        <v>3449</v>
      </c>
    </row>
    <row r="526" ht="12.75" customHeight="1">
      <c r="A526" s="111" t="s">
        <v>3450</v>
      </c>
      <c r="B526" s="510" t="s">
        <v>3451</v>
      </c>
      <c r="C526" s="481">
        <v>13.0</v>
      </c>
      <c r="D526" s="487">
        <v>40826.0</v>
      </c>
      <c r="E526" s="72"/>
      <c r="F526" s="483" t="s">
        <v>2183</v>
      </c>
      <c r="G526" s="68"/>
      <c r="H526" s="68"/>
      <c r="I526" s="258" t="s">
        <v>3452</v>
      </c>
      <c r="K526" s="15"/>
      <c r="L526" s="15"/>
    </row>
    <row r="527" ht="12.75" customHeight="1">
      <c r="A527" s="99" t="s">
        <v>3453</v>
      </c>
      <c r="B527" s="258" t="s">
        <v>3454</v>
      </c>
      <c r="C527" s="481">
        <v>16.0</v>
      </c>
      <c r="D527" s="487">
        <v>40826.0</v>
      </c>
      <c r="E527" s="72"/>
      <c r="F527" s="483" t="s">
        <v>2183</v>
      </c>
      <c r="G527" s="68"/>
      <c r="H527" s="68"/>
      <c r="I527" s="258" t="s">
        <v>3447</v>
      </c>
      <c r="K527" s="15"/>
      <c r="L527" s="15"/>
    </row>
    <row r="528" ht="12.75" customHeight="1">
      <c r="A528" s="507" t="s">
        <v>1559</v>
      </c>
      <c r="B528" s="543" t="s">
        <v>1560</v>
      </c>
      <c r="C528" s="477">
        <v>11.0</v>
      </c>
      <c r="D528" s="491">
        <v>40809.0</v>
      </c>
      <c r="E528" s="478" t="s">
        <v>2183</v>
      </c>
      <c r="F528" s="300"/>
      <c r="G528" s="304"/>
      <c r="H528" s="304"/>
      <c r="I528" s="544" t="s">
        <v>3367</v>
      </c>
    </row>
    <row r="529" ht="12.75" customHeight="1">
      <c r="A529" s="122" t="s">
        <v>3455</v>
      </c>
      <c r="B529" s="363" t="s">
        <v>3456</v>
      </c>
      <c r="C529" s="476">
        <v>6.0</v>
      </c>
      <c r="D529" s="479">
        <v>40807.0</v>
      </c>
      <c r="E529" s="65"/>
      <c r="F529" s="288"/>
      <c r="G529" s="480" t="s">
        <v>2183</v>
      </c>
      <c r="H529" s="480"/>
      <c r="I529" s="363" t="s">
        <v>3457</v>
      </c>
    </row>
    <row r="530" ht="12.75" customHeight="1">
      <c r="A530" s="133" t="s">
        <v>3458</v>
      </c>
      <c r="B530" s="258" t="s">
        <v>3459</v>
      </c>
      <c r="C530" s="481">
        <v>5.0</v>
      </c>
      <c r="D530" s="487">
        <v>40793.0</v>
      </c>
      <c r="E530" s="72"/>
      <c r="F530" s="483"/>
      <c r="G530" s="68" t="s">
        <v>2183</v>
      </c>
      <c r="H530" s="68"/>
      <c r="I530" s="267" t="s">
        <v>3460</v>
      </c>
    </row>
    <row r="531" ht="12.75" customHeight="1">
      <c r="A531" s="99" t="s">
        <v>3461</v>
      </c>
      <c r="B531" s="258" t="s">
        <v>2645</v>
      </c>
      <c r="C531" s="481">
        <v>5.0</v>
      </c>
      <c r="D531" s="487">
        <v>40773.0</v>
      </c>
      <c r="E531" s="72"/>
      <c r="F531" s="483"/>
      <c r="G531" s="68"/>
      <c r="H531" s="526" t="s">
        <v>2183</v>
      </c>
      <c r="I531" s="539" t="s">
        <v>3462</v>
      </c>
      <c r="K531" s="55"/>
      <c r="L531" s="55"/>
    </row>
    <row r="532" ht="12.75" customHeight="1">
      <c r="A532" s="133" t="s">
        <v>3463</v>
      </c>
      <c r="B532" s="258" t="s">
        <v>3464</v>
      </c>
      <c r="C532" s="481">
        <v>17.0</v>
      </c>
      <c r="D532" s="487">
        <v>40731.0</v>
      </c>
      <c r="E532" s="72"/>
      <c r="F532" s="483"/>
      <c r="G532" s="68" t="s">
        <v>2183</v>
      </c>
      <c r="H532" s="68"/>
      <c r="I532" s="267" t="s">
        <v>3465</v>
      </c>
    </row>
    <row r="533" ht="12.75" customHeight="1">
      <c r="A533" s="331" t="s">
        <v>3466</v>
      </c>
      <c r="B533" s="389" t="s">
        <v>3467</v>
      </c>
      <c r="C533" s="477">
        <v>39.0</v>
      </c>
      <c r="D533" s="491">
        <v>40724.0</v>
      </c>
      <c r="E533" s="478" t="s">
        <v>2183</v>
      </c>
      <c r="F533" s="300"/>
      <c r="G533" s="304"/>
      <c r="H533" s="304"/>
      <c r="I533" s="331"/>
    </row>
    <row r="534" ht="12.75" customHeight="1">
      <c r="A534" s="122" t="s">
        <v>3468</v>
      </c>
      <c r="B534" s="363" t="s">
        <v>3469</v>
      </c>
      <c r="C534" s="476">
        <v>39.0</v>
      </c>
      <c r="D534" s="479">
        <v>40718.0</v>
      </c>
      <c r="E534" s="65"/>
      <c r="F534" s="288"/>
      <c r="G534" s="480" t="s">
        <v>2183</v>
      </c>
      <c r="H534" s="480"/>
      <c r="I534" s="497" t="s">
        <v>3470</v>
      </c>
    </row>
    <row r="535" ht="12.75" customHeight="1">
      <c r="A535" s="99" t="s">
        <v>3471</v>
      </c>
      <c r="B535" s="258" t="s">
        <v>3472</v>
      </c>
      <c r="C535" s="481">
        <v>12.0</v>
      </c>
      <c r="D535" s="487">
        <v>40653.0</v>
      </c>
      <c r="E535" s="72" t="s">
        <v>2183</v>
      </c>
      <c r="F535" s="483"/>
      <c r="G535" s="68"/>
      <c r="H535" s="68"/>
      <c r="I535" s="258" t="s">
        <v>3366</v>
      </c>
    </row>
    <row r="536" ht="12.75" customHeight="1">
      <c r="A536" s="170" t="s">
        <v>3473</v>
      </c>
      <c r="B536" s="537" t="s">
        <v>3474</v>
      </c>
      <c r="C536" s="481">
        <v>8.0</v>
      </c>
      <c r="D536" s="487">
        <v>40620.0</v>
      </c>
      <c r="E536" s="72" t="s">
        <v>2183</v>
      </c>
      <c r="F536" s="483"/>
      <c r="G536" s="68"/>
      <c r="H536" s="68"/>
      <c r="I536" s="267" t="s">
        <v>3475</v>
      </c>
    </row>
    <row r="537" ht="12.75" customHeight="1">
      <c r="A537" s="166" t="s">
        <v>3476</v>
      </c>
      <c r="B537" s="537" t="s">
        <v>3477</v>
      </c>
      <c r="C537" s="481">
        <v>6.0</v>
      </c>
      <c r="D537" s="487">
        <v>40598.0</v>
      </c>
      <c r="E537" s="72" t="s">
        <v>2183</v>
      </c>
      <c r="F537" s="483"/>
      <c r="G537" s="68"/>
      <c r="H537" s="68"/>
      <c r="I537" s="267" t="s">
        <v>3478</v>
      </c>
    </row>
    <row r="538" ht="12.75" customHeight="1">
      <c r="A538" s="513" t="s">
        <v>1355</v>
      </c>
      <c r="B538" s="517" t="s">
        <v>1356</v>
      </c>
      <c r="C538" s="477">
        <v>7.0</v>
      </c>
      <c r="D538" s="491">
        <v>40506.0</v>
      </c>
      <c r="E538" s="478"/>
      <c r="F538" s="300" t="s">
        <v>2183</v>
      </c>
      <c r="G538" s="304"/>
      <c r="H538" s="304"/>
      <c r="I538" s="544" t="s">
        <v>3479</v>
      </c>
    </row>
    <row r="539" ht="12.75" customHeight="1">
      <c r="A539" s="122" t="s">
        <v>3480</v>
      </c>
      <c r="B539" s="363" t="s">
        <v>3481</v>
      </c>
      <c r="C539" s="476">
        <v>5.0</v>
      </c>
      <c r="D539" s="479">
        <v>40505.0</v>
      </c>
      <c r="E539" s="65"/>
      <c r="F539" s="288" t="s">
        <v>2183</v>
      </c>
      <c r="G539" s="480"/>
      <c r="H539" s="480"/>
      <c r="I539" s="497" t="s">
        <v>3482</v>
      </c>
    </row>
    <row r="540" ht="12.75" customHeight="1">
      <c r="A540" s="111" t="s">
        <v>1386</v>
      </c>
      <c r="B540" s="510" t="s">
        <v>1387</v>
      </c>
      <c r="C540" s="481">
        <v>14.0</v>
      </c>
      <c r="D540" s="487">
        <v>40505.0</v>
      </c>
      <c r="E540" s="72"/>
      <c r="F540" s="483" t="s">
        <v>2183</v>
      </c>
      <c r="G540" s="68"/>
      <c r="H540" s="68"/>
      <c r="I540" s="538" t="s">
        <v>3479</v>
      </c>
    </row>
    <row r="541" ht="12.75" customHeight="1">
      <c r="A541" s="111" t="s">
        <v>3483</v>
      </c>
      <c r="B541" s="510" t="s">
        <v>3484</v>
      </c>
      <c r="C541" s="481">
        <v>7.0</v>
      </c>
      <c r="D541" s="487">
        <v>40499.0</v>
      </c>
      <c r="E541" s="72"/>
      <c r="F541" s="483" t="s">
        <v>2183</v>
      </c>
      <c r="G541" s="68"/>
      <c r="H541" s="68"/>
      <c r="I541" s="267" t="s">
        <v>3485</v>
      </c>
    </row>
    <row r="542" ht="12.75" customHeight="1">
      <c r="A542" s="99" t="s">
        <v>3486</v>
      </c>
      <c r="B542" s="258" t="s">
        <v>3487</v>
      </c>
      <c r="C542" s="481">
        <v>15.0</v>
      </c>
      <c r="D542" s="487">
        <v>40497.0</v>
      </c>
      <c r="E542" s="72"/>
      <c r="F542" s="483" t="s">
        <v>2183</v>
      </c>
      <c r="G542" s="68"/>
      <c r="H542" s="68"/>
      <c r="I542" s="258" t="s">
        <v>3488</v>
      </c>
    </row>
    <row r="543" ht="12.75" customHeight="1">
      <c r="A543" s="366" t="s">
        <v>963</v>
      </c>
      <c r="B543" s="389" t="s">
        <v>964</v>
      </c>
      <c r="C543" s="477">
        <v>7.0</v>
      </c>
      <c r="D543" s="491">
        <v>40497.0</v>
      </c>
      <c r="E543" s="545" t="s">
        <v>2183</v>
      </c>
      <c r="F543" s="300"/>
      <c r="G543" s="304"/>
      <c r="H543" s="304"/>
      <c r="I543" s="546" t="s">
        <v>2852</v>
      </c>
    </row>
    <row r="544" ht="12.75" customHeight="1">
      <c r="A544" s="174" t="s">
        <v>3489</v>
      </c>
      <c r="B544" s="535" t="s">
        <v>3490</v>
      </c>
      <c r="C544" s="476">
        <v>16.0</v>
      </c>
      <c r="D544" s="479">
        <v>40493.0</v>
      </c>
      <c r="E544" s="65"/>
      <c r="F544" s="288" t="s">
        <v>2183</v>
      </c>
      <c r="G544" s="480"/>
      <c r="H544" s="124"/>
      <c r="I544" s="181" t="s">
        <v>3491</v>
      </c>
    </row>
    <row r="545" ht="12.75" customHeight="1">
      <c r="A545" s="99" t="s">
        <v>1999</v>
      </c>
      <c r="B545" s="258" t="s">
        <v>2000</v>
      </c>
      <c r="C545" s="481">
        <v>14.0</v>
      </c>
      <c r="D545" s="487">
        <v>40492.0</v>
      </c>
      <c r="E545" s="72"/>
      <c r="F545" s="483" t="s">
        <v>2183</v>
      </c>
      <c r="G545" s="68"/>
      <c r="H545" s="58"/>
      <c r="I545" s="133" t="s">
        <v>3492</v>
      </c>
      <c r="K545" s="15"/>
      <c r="L545" s="15"/>
    </row>
    <row r="546" ht="12.75" customHeight="1">
      <c r="A546" s="99" t="s">
        <v>3493</v>
      </c>
      <c r="B546" s="258" t="s">
        <v>3494</v>
      </c>
      <c r="C546" s="481">
        <v>18.0</v>
      </c>
      <c r="D546" s="487">
        <v>40491.0</v>
      </c>
      <c r="E546" s="72"/>
      <c r="F546" s="483" t="s">
        <v>2183</v>
      </c>
      <c r="G546" s="68"/>
      <c r="H546" s="58"/>
      <c r="I546" s="99" t="s">
        <v>3488</v>
      </c>
    </row>
    <row r="547" ht="12.75" customHeight="1">
      <c r="A547" s="111" t="s">
        <v>1384</v>
      </c>
      <c r="B547" s="510" t="s">
        <v>1385</v>
      </c>
      <c r="C547" s="481">
        <v>6.0</v>
      </c>
      <c r="D547" s="487">
        <v>40486.0</v>
      </c>
      <c r="E547" s="72"/>
      <c r="F547" s="483" t="s">
        <v>2183</v>
      </c>
      <c r="G547" s="68"/>
      <c r="H547" s="58"/>
      <c r="I547" s="147" t="s">
        <v>3479</v>
      </c>
      <c r="K547" s="15"/>
      <c r="L547" s="15"/>
    </row>
    <row r="548" ht="12.75" customHeight="1">
      <c r="A548" s="509" t="s">
        <v>3495</v>
      </c>
      <c r="B548" s="517" t="s">
        <v>1317</v>
      </c>
      <c r="C548" s="477">
        <v>5.0</v>
      </c>
      <c r="D548" s="491">
        <v>40480.0</v>
      </c>
      <c r="E548" s="478"/>
      <c r="F548" s="300" t="s">
        <v>2183</v>
      </c>
      <c r="G548" s="304"/>
      <c r="H548" s="293"/>
      <c r="I548" s="513" t="s">
        <v>3479</v>
      </c>
    </row>
    <row r="549" ht="12.75" customHeight="1">
      <c r="A549" s="238" t="s">
        <v>2012</v>
      </c>
      <c r="B549" s="535" t="s">
        <v>2013</v>
      </c>
      <c r="C549" s="476">
        <v>10.0</v>
      </c>
      <c r="D549" s="479">
        <v>40480.0</v>
      </c>
      <c r="E549" s="65"/>
      <c r="F549" s="288" t="s">
        <v>2183</v>
      </c>
      <c r="G549" s="480"/>
      <c r="H549" s="124"/>
      <c r="I549" s="174" t="s">
        <v>3315</v>
      </c>
    </row>
    <row r="550" ht="12.75" customHeight="1">
      <c r="A550" s="111" t="s">
        <v>3496</v>
      </c>
      <c r="B550" s="510" t="s">
        <v>2422</v>
      </c>
      <c r="C550" s="481">
        <v>12.0</v>
      </c>
      <c r="D550" s="487">
        <v>40479.0</v>
      </c>
      <c r="E550" s="72"/>
      <c r="F550" s="483" t="s">
        <v>2183</v>
      </c>
      <c r="G550" s="68"/>
      <c r="H550" s="58"/>
      <c r="I550" s="133" t="s">
        <v>3497</v>
      </c>
    </row>
    <row r="551" ht="12.75" customHeight="1">
      <c r="A551" s="147" t="s">
        <v>3498</v>
      </c>
      <c r="B551" s="510" t="s">
        <v>3499</v>
      </c>
      <c r="C551" s="481">
        <v>13.0</v>
      </c>
      <c r="D551" s="487">
        <v>40479.0</v>
      </c>
      <c r="E551" s="72"/>
      <c r="F551" s="483" t="s">
        <v>2183</v>
      </c>
      <c r="G551" s="68"/>
      <c r="H551" s="58"/>
      <c r="I551" s="133" t="s">
        <v>3500</v>
      </c>
    </row>
    <row r="552" ht="12.75" customHeight="1">
      <c r="A552" s="111" t="s">
        <v>2992</v>
      </c>
      <c r="B552" s="510" t="s">
        <v>2993</v>
      </c>
      <c r="C552" s="481">
        <v>7.0</v>
      </c>
      <c r="D552" s="487">
        <v>40478.0</v>
      </c>
      <c r="E552" s="72"/>
      <c r="F552" s="483" t="s">
        <v>2183</v>
      </c>
      <c r="G552" s="68"/>
      <c r="H552" s="58"/>
      <c r="I552" s="147" t="s">
        <v>3479</v>
      </c>
      <c r="K552" s="15"/>
      <c r="L552" s="15"/>
    </row>
    <row r="553" ht="12.75" customHeight="1">
      <c r="A553" s="366" t="s">
        <v>3501</v>
      </c>
      <c r="B553" s="389" t="s">
        <v>3502</v>
      </c>
      <c r="C553" s="477">
        <v>7.0</v>
      </c>
      <c r="D553" s="491">
        <v>40478.0</v>
      </c>
      <c r="E553" s="478"/>
      <c r="F553" s="300" t="s">
        <v>2183</v>
      </c>
      <c r="G553" s="304"/>
      <c r="H553" s="293"/>
      <c r="I553" s="366" t="s">
        <v>3503</v>
      </c>
      <c r="K553" s="15"/>
      <c r="L553" s="15"/>
    </row>
    <row r="554" ht="12.75" customHeight="1">
      <c r="A554" s="122" t="s">
        <v>3504</v>
      </c>
      <c r="B554" s="363" t="s">
        <v>2115</v>
      </c>
      <c r="C554" s="476">
        <v>7.0</v>
      </c>
      <c r="D554" s="479">
        <v>40477.0</v>
      </c>
      <c r="E554" s="65"/>
      <c r="F554" s="288" t="s">
        <v>2183</v>
      </c>
      <c r="G554" s="480"/>
      <c r="H554" s="124"/>
      <c r="I554" s="122" t="s">
        <v>3488</v>
      </c>
    </row>
    <row r="555" ht="12.75" customHeight="1">
      <c r="A555" s="111" t="s">
        <v>2773</v>
      </c>
      <c r="B555" s="510" t="s">
        <v>2774</v>
      </c>
      <c r="C555" s="481">
        <v>7.0</v>
      </c>
      <c r="D555" s="487">
        <v>40477.0</v>
      </c>
      <c r="E555" s="72"/>
      <c r="F555" s="483" t="s">
        <v>2183</v>
      </c>
      <c r="G555" s="68"/>
      <c r="H555" s="58"/>
      <c r="I555" s="147" t="s">
        <v>3479</v>
      </c>
    </row>
    <row r="556" ht="12.75" customHeight="1">
      <c r="A556" s="147" t="s">
        <v>2964</v>
      </c>
      <c r="B556" s="510" t="s">
        <v>2965</v>
      </c>
      <c r="C556" s="481">
        <v>7.0</v>
      </c>
      <c r="D556" s="487">
        <v>40477.0</v>
      </c>
      <c r="E556" s="72"/>
      <c r="F556" s="483" t="s">
        <v>2183</v>
      </c>
      <c r="G556" s="68"/>
      <c r="H556" s="58"/>
      <c r="I556" s="147" t="s">
        <v>3479</v>
      </c>
    </row>
    <row r="557" ht="12.75" customHeight="1">
      <c r="A557" s="99" t="s">
        <v>3505</v>
      </c>
      <c r="B557" s="258" t="s">
        <v>3506</v>
      </c>
      <c r="C557" s="481">
        <v>31.0</v>
      </c>
      <c r="D557" s="487">
        <v>40477.0</v>
      </c>
      <c r="E557" s="72"/>
      <c r="F557" s="483" t="s">
        <v>2183</v>
      </c>
      <c r="G557" s="68"/>
      <c r="H557" s="58"/>
      <c r="I557" s="99" t="s">
        <v>3488</v>
      </c>
    </row>
    <row r="558" ht="12.75" customHeight="1">
      <c r="A558" s="331" t="s">
        <v>3507</v>
      </c>
      <c r="B558" s="389" t="s">
        <v>3508</v>
      </c>
      <c r="C558" s="477">
        <v>30.0</v>
      </c>
      <c r="D558" s="491">
        <v>40476.0</v>
      </c>
      <c r="E558" s="478"/>
      <c r="F558" s="300" t="s">
        <v>2183</v>
      </c>
      <c r="G558" s="304"/>
      <c r="H558" s="293"/>
      <c r="I558" s="331" t="s">
        <v>3488</v>
      </c>
      <c r="K558" s="15"/>
      <c r="L558" s="15"/>
    </row>
    <row r="559" ht="12.75" customHeight="1">
      <c r="A559" s="238" t="s">
        <v>1484</v>
      </c>
      <c r="B559" s="535" t="s">
        <v>1485</v>
      </c>
      <c r="C559" s="476">
        <v>6.0</v>
      </c>
      <c r="D559" s="479">
        <v>40476.0</v>
      </c>
      <c r="E559" s="65"/>
      <c r="F559" s="288" t="s">
        <v>2183</v>
      </c>
      <c r="G559" s="480"/>
      <c r="H559" s="124"/>
      <c r="I559" s="174" t="s">
        <v>3430</v>
      </c>
    </row>
    <row r="560" ht="12.75" customHeight="1">
      <c r="A560" s="111" t="s">
        <v>3509</v>
      </c>
      <c r="B560" s="510" t="s">
        <v>3510</v>
      </c>
      <c r="C560" s="481">
        <v>6.0</v>
      </c>
      <c r="D560" s="487">
        <v>40476.0</v>
      </c>
      <c r="E560" s="72"/>
      <c r="F560" s="483" t="s">
        <v>2183</v>
      </c>
      <c r="G560" s="68"/>
      <c r="H560" s="58"/>
      <c r="I560" s="133" t="s">
        <v>3511</v>
      </c>
    </row>
    <row r="561" ht="12.75" customHeight="1">
      <c r="A561" s="154" t="s">
        <v>788</v>
      </c>
      <c r="B561" s="383" t="s">
        <v>3512</v>
      </c>
      <c r="C561" s="481">
        <v>5.0</v>
      </c>
      <c r="D561" s="487">
        <v>40473.0</v>
      </c>
      <c r="E561" s="72"/>
      <c r="F561" s="547" t="s">
        <v>2183</v>
      </c>
      <c r="G561" s="68"/>
      <c r="H561" s="58"/>
      <c r="I561" s="149" t="s">
        <v>3513</v>
      </c>
    </row>
    <row r="562" ht="12.75" customHeight="1">
      <c r="A562" s="111" t="s">
        <v>563</v>
      </c>
      <c r="B562" s="510" t="s">
        <v>564</v>
      </c>
      <c r="C562" s="481">
        <v>8.0</v>
      </c>
      <c r="D562" s="487">
        <v>40471.0</v>
      </c>
      <c r="E562" s="72"/>
      <c r="F562" s="483" t="s">
        <v>2183</v>
      </c>
      <c r="G562" s="68"/>
      <c r="H562" s="58"/>
      <c r="I562" s="147" t="s">
        <v>3479</v>
      </c>
      <c r="K562" s="55"/>
      <c r="L562" s="55"/>
    </row>
    <row r="563" ht="12.75" customHeight="1">
      <c r="A563" s="509" t="s">
        <v>3514</v>
      </c>
      <c r="B563" s="517" t="s">
        <v>1587</v>
      </c>
      <c r="C563" s="477">
        <v>13.0</v>
      </c>
      <c r="D563" s="491">
        <v>40471.0</v>
      </c>
      <c r="E563" s="478"/>
      <c r="F563" s="300" t="s">
        <v>2183</v>
      </c>
      <c r="G563" s="304"/>
      <c r="H563" s="293"/>
      <c r="I563" s="513" t="s">
        <v>3430</v>
      </c>
    </row>
    <row r="564" ht="12.75" customHeight="1">
      <c r="A564" s="238" t="s">
        <v>1928</v>
      </c>
      <c r="B564" s="535" t="s">
        <v>1929</v>
      </c>
      <c r="C564" s="476">
        <v>42.0</v>
      </c>
      <c r="D564" s="479">
        <v>40469.0</v>
      </c>
      <c r="E564" s="65"/>
      <c r="F564" s="288" t="s">
        <v>2183</v>
      </c>
      <c r="G564" s="480"/>
      <c r="H564" s="480"/>
      <c r="I564" s="497" t="s">
        <v>3515</v>
      </c>
    </row>
    <row r="565" ht="12.75" customHeight="1">
      <c r="A565" s="99" t="s">
        <v>3516</v>
      </c>
      <c r="B565" s="258" t="s">
        <v>3517</v>
      </c>
      <c r="C565" s="481">
        <v>51.0</v>
      </c>
      <c r="D565" s="487">
        <v>40465.0</v>
      </c>
      <c r="E565" s="72"/>
      <c r="F565" s="483" t="s">
        <v>2183</v>
      </c>
      <c r="G565" s="68"/>
      <c r="H565" s="68"/>
      <c r="I565" s="267" t="s">
        <v>3518</v>
      </c>
    </row>
    <row r="566" ht="12.75" customHeight="1">
      <c r="A566" s="99" t="s">
        <v>3519</v>
      </c>
      <c r="B566" s="258" t="s">
        <v>3520</v>
      </c>
      <c r="C566" s="481">
        <v>5.0</v>
      </c>
      <c r="D566" s="487">
        <v>40464.0</v>
      </c>
      <c r="E566" s="72"/>
      <c r="F566" s="483" t="s">
        <v>2183</v>
      </c>
      <c r="G566" s="68"/>
      <c r="H566" s="68"/>
      <c r="I566" s="267" t="s">
        <v>3521</v>
      </c>
    </row>
    <row r="567" ht="12.75" customHeight="1">
      <c r="A567" s="111" t="s">
        <v>1371</v>
      </c>
      <c r="B567" s="510" t="s">
        <v>1372</v>
      </c>
      <c r="C567" s="481">
        <v>20.0</v>
      </c>
      <c r="D567" s="487">
        <v>40464.0</v>
      </c>
      <c r="E567" s="72"/>
      <c r="F567" s="483" t="s">
        <v>2183</v>
      </c>
      <c r="G567" s="68"/>
      <c r="H567" s="68"/>
      <c r="I567" s="538" t="s">
        <v>3479</v>
      </c>
    </row>
    <row r="568" ht="12.75" customHeight="1">
      <c r="A568" s="331" t="s">
        <v>3522</v>
      </c>
      <c r="B568" s="389" t="s">
        <v>3523</v>
      </c>
      <c r="C568" s="477">
        <v>6.0</v>
      </c>
      <c r="D568" s="491">
        <v>40463.0</v>
      </c>
      <c r="E568" s="478"/>
      <c r="F568" s="300" t="s">
        <v>2183</v>
      </c>
      <c r="G568" s="304"/>
      <c r="H568" s="304"/>
      <c r="I568" s="389" t="s">
        <v>3488</v>
      </c>
      <c r="K568" s="15"/>
      <c r="L568" s="15"/>
    </row>
    <row r="569" ht="12.75" customHeight="1">
      <c r="A569" s="238" t="s">
        <v>1501</v>
      </c>
      <c r="B569" s="535" t="s">
        <v>1502</v>
      </c>
      <c r="C569" s="476">
        <v>7.0</v>
      </c>
      <c r="D569" s="479">
        <v>40458.0</v>
      </c>
      <c r="E569" s="65"/>
      <c r="F569" s="288" t="s">
        <v>2183</v>
      </c>
      <c r="G569" s="480"/>
      <c r="H569" s="480"/>
      <c r="I569" s="548" t="s">
        <v>3430</v>
      </c>
    </row>
    <row r="570" ht="12.75" customHeight="1">
      <c r="A570" s="111" t="s">
        <v>1218</v>
      </c>
      <c r="B570" s="510" t="s">
        <v>1219</v>
      </c>
      <c r="C570" s="481">
        <v>8.0</v>
      </c>
      <c r="D570" s="487">
        <v>40457.0</v>
      </c>
      <c r="E570" s="72"/>
      <c r="F570" s="483" t="s">
        <v>2183</v>
      </c>
      <c r="G570" s="68"/>
      <c r="H570" s="68"/>
      <c r="I570" s="538" t="s">
        <v>3430</v>
      </c>
    </row>
    <row r="571" ht="12.75" customHeight="1">
      <c r="A571" s="99" t="s">
        <v>3524</v>
      </c>
      <c r="B571" s="258" t="s">
        <v>3525</v>
      </c>
      <c r="C571" s="481">
        <v>7.0</v>
      </c>
      <c r="D571" s="487">
        <v>40456.0</v>
      </c>
      <c r="E571" s="72"/>
      <c r="F571" s="483" t="s">
        <v>2183</v>
      </c>
      <c r="G571" s="68"/>
      <c r="H571" s="68"/>
      <c r="I571" s="267" t="s">
        <v>3526</v>
      </c>
    </row>
    <row r="572" ht="12.75" customHeight="1">
      <c r="A572" s="133" t="s">
        <v>3229</v>
      </c>
      <c r="B572" s="258" t="s">
        <v>3230</v>
      </c>
      <c r="C572" s="481">
        <v>5.0</v>
      </c>
      <c r="D572" s="487">
        <v>40450.0</v>
      </c>
      <c r="E572" s="72"/>
      <c r="F572" s="547" t="s">
        <v>2183</v>
      </c>
      <c r="G572" s="68"/>
      <c r="H572" s="68"/>
      <c r="I572" s="539" t="s">
        <v>3527</v>
      </c>
    </row>
    <row r="573" ht="12.75" customHeight="1">
      <c r="A573" s="331" t="s">
        <v>3528</v>
      </c>
      <c r="B573" s="389" t="s">
        <v>3529</v>
      </c>
      <c r="C573" s="477">
        <v>5.0</v>
      </c>
      <c r="D573" s="491">
        <v>40444.0</v>
      </c>
      <c r="E573" s="478"/>
      <c r="F573" s="300"/>
      <c r="G573" s="304" t="s">
        <v>2183</v>
      </c>
      <c r="H573" s="304"/>
      <c r="I573" s="505" t="s">
        <v>3530</v>
      </c>
    </row>
    <row r="574" ht="12.75" customHeight="1">
      <c r="A574" s="174" t="s">
        <v>3531</v>
      </c>
      <c r="B574" s="535" t="s">
        <v>3532</v>
      </c>
      <c r="C574" s="476">
        <v>6.0</v>
      </c>
      <c r="D574" s="479">
        <v>40444.0</v>
      </c>
      <c r="E574" s="65"/>
      <c r="F574" s="288" t="s">
        <v>2183</v>
      </c>
      <c r="G574" s="480"/>
      <c r="H574" s="480"/>
      <c r="I574" s="497" t="s">
        <v>3533</v>
      </c>
    </row>
    <row r="575" ht="12.75" customHeight="1">
      <c r="A575" s="147" t="s">
        <v>3534</v>
      </c>
      <c r="B575" s="510" t="s">
        <v>3535</v>
      </c>
      <c r="C575" s="481">
        <v>7.0</v>
      </c>
      <c r="D575" s="487">
        <v>40442.0</v>
      </c>
      <c r="E575" s="72"/>
      <c r="F575" s="483" t="s">
        <v>2183</v>
      </c>
      <c r="G575" s="68"/>
      <c r="H575" s="68"/>
      <c r="I575" s="267" t="s">
        <v>3536</v>
      </c>
    </row>
    <row r="576" ht="12.75" customHeight="1">
      <c r="A576" s="133" t="s">
        <v>3537</v>
      </c>
      <c r="B576" s="258" t="s">
        <v>3538</v>
      </c>
      <c r="C576" s="481">
        <v>9.0</v>
      </c>
      <c r="D576" s="487">
        <v>40442.0</v>
      </c>
      <c r="E576" s="72"/>
      <c r="F576" s="483" t="s">
        <v>2183</v>
      </c>
      <c r="G576" s="68"/>
      <c r="H576" s="68"/>
      <c r="I576" s="267" t="s">
        <v>3539</v>
      </c>
    </row>
    <row r="577" ht="12.75" customHeight="1">
      <c r="A577" s="154" t="s">
        <v>3540</v>
      </c>
      <c r="B577" s="383" t="s">
        <v>3541</v>
      </c>
      <c r="C577" s="481">
        <v>5.0</v>
      </c>
      <c r="D577" s="487">
        <v>40442.0</v>
      </c>
      <c r="E577" s="72"/>
      <c r="F577" s="547" t="s">
        <v>2183</v>
      </c>
      <c r="G577" s="68"/>
      <c r="H577" s="68"/>
      <c r="I577" s="539" t="s">
        <v>3542</v>
      </c>
      <c r="K577" s="15"/>
      <c r="L577" s="15"/>
    </row>
    <row r="578" ht="12.75" customHeight="1">
      <c r="A578" s="366" t="s">
        <v>3543</v>
      </c>
      <c r="B578" s="389" t="s">
        <v>3544</v>
      </c>
      <c r="C578" s="477">
        <v>21.0</v>
      </c>
      <c r="D578" s="491">
        <v>40438.0</v>
      </c>
      <c r="E578" s="478"/>
      <c r="F578" s="300" t="s">
        <v>2183</v>
      </c>
      <c r="G578" s="304"/>
      <c r="H578" s="304"/>
      <c r="I578" s="505" t="s">
        <v>3545</v>
      </c>
    </row>
    <row r="579" ht="12.75" customHeight="1">
      <c r="A579" s="174" t="s">
        <v>3546</v>
      </c>
      <c r="B579" s="535" t="s">
        <v>1437</v>
      </c>
      <c r="C579" s="476">
        <v>16.0</v>
      </c>
      <c r="D579" s="479">
        <v>40438.0</v>
      </c>
      <c r="E579" s="65"/>
      <c r="F579" s="288" t="s">
        <v>2183</v>
      </c>
      <c r="G579" s="480"/>
      <c r="H579" s="480"/>
      <c r="I579" s="548" t="s">
        <v>3479</v>
      </c>
    </row>
    <row r="580" ht="12.75" customHeight="1">
      <c r="A580" s="147" t="s">
        <v>3547</v>
      </c>
      <c r="B580" s="510" t="s">
        <v>1319</v>
      </c>
      <c r="C580" s="481">
        <v>8.0</v>
      </c>
      <c r="D580" s="487">
        <v>40437.0</v>
      </c>
      <c r="E580" s="72"/>
      <c r="F580" s="483" t="s">
        <v>2183</v>
      </c>
      <c r="G580" s="68"/>
      <c r="H580" s="68"/>
      <c r="I580" s="538" t="s">
        <v>3479</v>
      </c>
    </row>
    <row r="581" ht="12.75" customHeight="1">
      <c r="A581" s="111" t="s">
        <v>1320</v>
      </c>
      <c r="B581" s="510" t="s">
        <v>1321</v>
      </c>
      <c r="C581" s="481">
        <v>6.0</v>
      </c>
      <c r="D581" s="487">
        <v>40436.0</v>
      </c>
      <c r="E581" s="72"/>
      <c r="F581" s="483" t="s">
        <v>2183</v>
      </c>
      <c r="G581" s="68"/>
      <c r="H581" s="68"/>
      <c r="I581" s="538" t="s">
        <v>3479</v>
      </c>
    </row>
    <row r="582" ht="12.75" customHeight="1">
      <c r="A582" s="99" t="s">
        <v>3548</v>
      </c>
      <c r="B582" s="258" t="s">
        <v>3549</v>
      </c>
      <c r="C582" s="481">
        <v>6.0</v>
      </c>
      <c r="D582" s="487">
        <v>40433.0</v>
      </c>
      <c r="E582" s="72"/>
      <c r="F582" s="483"/>
      <c r="G582" s="68" t="s">
        <v>2183</v>
      </c>
      <c r="H582" s="68"/>
      <c r="I582" s="267" t="s">
        <v>3550</v>
      </c>
    </row>
    <row r="583" ht="12.75" customHeight="1">
      <c r="A583" s="509" t="s">
        <v>2608</v>
      </c>
      <c r="B583" s="517" t="s">
        <v>2609</v>
      </c>
      <c r="C583" s="477">
        <v>8.0</v>
      </c>
      <c r="D583" s="491">
        <v>40431.0</v>
      </c>
      <c r="E583" s="478"/>
      <c r="F583" s="300" t="s">
        <v>2183</v>
      </c>
      <c r="G583" s="304"/>
      <c r="H583" s="304"/>
      <c r="I583" s="544" t="s">
        <v>3479</v>
      </c>
      <c r="K583" s="55"/>
      <c r="L583" s="55"/>
    </row>
    <row r="584" ht="12.75" customHeight="1">
      <c r="A584" s="122" t="s">
        <v>3551</v>
      </c>
      <c r="B584" s="363" t="s">
        <v>3552</v>
      </c>
      <c r="C584" s="476">
        <v>7.0</v>
      </c>
      <c r="D584" s="479">
        <v>40431.0</v>
      </c>
      <c r="E584" s="65"/>
      <c r="F584" s="288" t="s">
        <v>2183</v>
      </c>
      <c r="G584" s="480"/>
      <c r="H584" s="480"/>
      <c r="I584" s="497" t="s">
        <v>3553</v>
      </c>
      <c r="K584" s="55"/>
      <c r="L584" s="55"/>
    </row>
    <row r="585" ht="12.75" customHeight="1">
      <c r="A585" s="147" t="s">
        <v>3554</v>
      </c>
      <c r="B585" s="510" t="s">
        <v>3555</v>
      </c>
      <c r="C585" s="481">
        <v>12.0</v>
      </c>
      <c r="D585" s="487">
        <v>40431.0</v>
      </c>
      <c r="E585" s="72"/>
      <c r="F585" s="483" t="s">
        <v>2183</v>
      </c>
      <c r="G585" s="68"/>
      <c r="H585" s="68"/>
      <c r="I585" s="267" t="s">
        <v>3556</v>
      </c>
      <c r="K585" s="15"/>
      <c r="L585" s="15"/>
    </row>
    <row r="586" ht="12.75" customHeight="1">
      <c r="A586" s="111" t="s">
        <v>3557</v>
      </c>
      <c r="B586" s="510" t="s">
        <v>3558</v>
      </c>
      <c r="C586" s="481">
        <v>7.0</v>
      </c>
      <c r="D586" s="487">
        <v>40431.0</v>
      </c>
      <c r="E586" s="72"/>
      <c r="F586" s="483" t="s">
        <v>2183</v>
      </c>
      <c r="G586" s="68"/>
      <c r="H586" s="68"/>
      <c r="I586" s="267" t="s">
        <v>3559</v>
      </c>
      <c r="K586" s="55"/>
      <c r="L586" s="55"/>
    </row>
    <row r="587" ht="12.75" customHeight="1">
      <c r="A587" s="111" t="s">
        <v>3560</v>
      </c>
      <c r="B587" s="510" t="s">
        <v>1661</v>
      </c>
      <c r="C587" s="481">
        <v>7.0</v>
      </c>
      <c r="D587" s="487">
        <v>40431.0</v>
      </c>
      <c r="E587" s="72"/>
      <c r="F587" s="483" t="s">
        <v>2183</v>
      </c>
      <c r="G587" s="68"/>
      <c r="H587" s="68"/>
      <c r="I587" s="538" t="s">
        <v>3430</v>
      </c>
    </row>
    <row r="588" ht="12.75" customHeight="1">
      <c r="A588" s="509" t="s">
        <v>776</v>
      </c>
      <c r="B588" s="517" t="s">
        <v>777</v>
      </c>
      <c r="C588" s="477">
        <v>7.0</v>
      </c>
      <c r="D588" s="491">
        <v>40431.0</v>
      </c>
      <c r="E588" s="478"/>
      <c r="F588" s="300" t="s">
        <v>2183</v>
      </c>
      <c r="G588" s="304"/>
      <c r="H588" s="304"/>
      <c r="I588" s="544" t="s">
        <v>3479</v>
      </c>
    </row>
    <row r="589" ht="12.75" customHeight="1">
      <c r="A589" s="238" t="s">
        <v>1303</v>
      </c>
      <c r="B589" s="535" t="s">
        <v>1304</v>
      </c>
      <c r="C589" s="476">
        <v>7.0</v>
      </c>
      <c r="D589" s="479">
        <v>40431.0</v>
      </c>
      <c r="E589" s="65"/>
      <c r="F589" s="288" t="s">
        <v>2183</v>
      </c>
      <c r="G589" s="480"/>
      <c r="H589" s="480"/>
      <c r="I589" s="548" t="s">
        <v>3479</v>
      </c>
    </row>
    <row r="590" ht="12.75" customHeight="1">
      <c r="A590" s="99" t="s">
        <v>3561</v>
      </c>
      <c r="B590" s="258" t="s">
        <v>3562</v>
      </c>
      <c r="C590" s="481">
        <v>8.0</v>
      </c>
      <c r="D590" s="487">
        <v>40431.0</v>
      </c>
      <c r="E590" s="72"/>
      <c r="F590" s="483" t="s">
        <v>2183</v>
      </c>
      <c r="G590" s="68"/>
      <c r="H590" s="68"/>
      <c r="I590" s="267" t="s">
        <v>3563</v>
      </c>
    </row>
    <row r="591" ht="12.75" customHeight="1">
      <c r="A591" s="111" t="s">
        <v>1129</v>
      </c>
      <c r="B591" s="510" t="s">
        <v>1130</v>
      </c>
      <c r="C591" s="481">
        <v>5.0</v>
      </c>
      <c r="D591" s="487">
        <v>40431.0</v>
      </c>
      <c r="E591" s="72"/>
      <c r="F591" s="483" t="s">
        <v>2183</v>
      </c>
      <c r="G591" s="68"/>
      <c r="H591" s="68"/>
      <c r="I591" s="538" t="s">
        <v>3479</v>
      </c>
    </row>
    <row r="592" ht="12.75" customHeight="1">
      <c r="A592" s="111" t="s">
        <v>3564</v>
      </c>
      <c r="B592" s="510" t="s">
        <v>3565</v>
      </c>
      <c r="C592" s="481">
        <v>7.0</v>
      </c>
      <c r="D592" s="487">
        <v>40431.0</v>
      </c>
      <c r="E592" s="72"/>
      <c r="F592" s="483" t="s">
        <v>2183</v>
      </c>
      <c r="G592" s="68"/>
      <c r="H592" s="68"/>
      <c r="I592" s="538" t="s">
        <v>3566</v>
      </c>
    </row>
    <row r="593" ht="12.75" customHeight="1">
      <c r="A593" s="513" t="s">
        <v>3567</v>
      </c>
      <c r="B593" s="517" t="s">
        <v>3568</v>
      </c>
      <c r="C593" s="477">
        <v>15.0</v>
      </c>
      <c r="D593" s="491">
        <v>40431.0</v>
      </c>
      <c r="E593" s="478"/>
      <c r="F593" s="300" t="s">
        <v>2183</v>
      </c>
      <c r="G593" s="304"/>
      <c r="H593" s="304"/>
      <c r="I593" s="505" t="s">
        <v>3569</v>
      </c>
    </row>
    <row r="594" ht="12.75" customHeight="1">
      <c r="A594" s="521" t="s">
        <v>1688</v>
      </c>
      <c r="B594" s="541" t="s">
        <v>1689</v>
      </c>
      <c r="C594" s="476">
        <v>25.0</v>
      </c>
      <c r="D594" s="479">
        <v>40426.0</v>
      </c>
      <c r="E594" s="65"/>
      <c r="F594" s="288" t="s">
        <v>2183</v>
      </c>
      <c r="G594" s="480"/>
      <c r="H594" s="480"/>
      <c r="I594" s="497" t="s">
        <v>3570</v>
      </c>
    </row>
    <row r="595" ht="12.75" customHeight="1">
      <c r="A595" s="133" t="s">
        <v>3571</v>
      </c>
      <c r="B595" s="258" t="s">
        <v>3572</v>
      </c>
      <c r="C595" s="481">
        <v>5.0</v>
      </c>
      <c r="D595" s="487">
        <v>40422.0</v>
      </c>
      <c r="E595" s="72"/>
      <c r="F595" s="483"/>
      <c r="G595" s="68" t="s">
        <v>2183</v>
      </c>
      <c r="H595" s="68"/>
      <c r="I595" s="267" t="s">
        <v>3573</v>
      </c>
    </row>
    <row r="596" ht="12.75" customHeight="1">
      <c r="A596" s="99" t="s">
        <v>3574</v>
      </c>
      <c r="B596" s="258" t="s">
        <v>3575</v>
      </c>
      <c r="C596" s="481">
        <v>20.0</v>
      </c>
      <c r="D596" s="487">
        <v>40412.0</v>
      </c>
      <c r="E596" s="72"/>
      <c r="F596" s="483" t="s">
        <v>2183</v>
      </c>
      <c r="G596" s="68"/>
      <c r="H596" s="68"/>
      <c r="I596" s="258" t="s">
        <v>3576</v>
      </c>
    </row>
    <row r="597" ht="12.75" customHeight="1">
      <c r="A597" s="147" t="s">
        <v>1108</v>
      </c>
      <c r="B597" s="510" t="s">
        <v>1109</v>
      </c>
      <c r="C597" s="481">
        <v>13.0</v>
      </c>
      <c r="D597" s="487">
        <v>40407.0</v>
      </c>
      <c r="E597" s="72"/>
      <c r="F597" s="483" t="s">
        <v>2183</v>
      </c>
      <c r="G597" s="68"/>
      <c r="H597" s="68"/>
      <c r="I597" s="538" t="s">
        <v>3577</v>
      </c>
    </row>
    <row r="598" ht="12.75" customHeight="1">
      <c r="A598" s="366" t="s">
        <v>3578</v>
      </c>
      <c r="B598" s="389" t="s">
        <v>3579</v>
      </c>
      <c r="C598" s="477">
        <v>6.0</v>
      </c>
      <c r="D598" s="491">
        <v>40400.0</v>
      </c>
      <c r="E598" s="478"/>
      <c r="F598" s="300"/>
      <c r="G598" s="304" t="s">
        <v>2183</v>
      </c>
      <c r="H598" s="304"/>
      <c r="I598" s="505" t="s">
        <v>3580</v>
      </c>
    </row>
    <row r="599" ht="12.75" customHeight="1">
      <c r="A599" s="174" t="s">
        <v>3581</v>
      </c>
      <c r="B599" s="535" t="s">
        <v>3582</v>
      </c>
      <c r="C599" s="476">
        <v>16.0</v>
      </c>
      <c r="D599" s="479">
        <v>40395.0</v>
      </c>
      <c r="E599" s="65"/>
      <c r="F599" s="288" t="s">
        <v>2183</v>
      </c>
      <c r="G599" s="480"/>
      <c r="H599" s="480"/>
      <c r="I599" s="548" t="s">
        <v>3479</v>
      </c>
    </row>
    <row r="600" ht="12.75" customHeight="1">
      <c r="A600" s="147" t="s">
        <v>3583</v>
      </c>
      <c r="B600" s="510" t="s">
        <v>1286</v>
      </c>
      <c r="C600" s="481">
        <v>23.0</v>
      </c>
      <c r="D600" s="487">
        <v>40386.0</v>
      </c>
      <c r="E600" s="72"/>
      <c r="F600" s="483" t="s">
        <v>2183</v>
      </c>
      <c r="G600" s="68"/>
      <c r="H600" s="68"/>
      <c r="I600" s="538" t="s">
        <v>3479</v>
      </c>
      <c r="K600" s="15"/>
      <c r="L600" s="15"/>
    </row>
    <row r="601" ht="12.75" customHeight="1">
      <c r="A601" s="147" t="s">
        <v>561</v>
      </c>
      <c r="B601" s="510" t="s">
        <v>562</v>
      </c>
      <c r="C601" s="481">
        <v>23.0</v>
      </c>
      <c r="D601" s="487">
        <v>40382.0</v>
      </c>
      <c r="E601" s="72"/>
      <c r="F601" s="483" t="s">
        <v>2183</v>
      </c>
      <c r="G601" s="68"/>
      <c r="H601" s="68"/>
      <c r="I601" s="538" t="s">
        <v>3479</v>
      </c>
      <c r="K601" s="15"/>
      <c r="L601" s="15"/>
    </row>
    <row r="602" ht="12.75" customHeight="1">
      <c r="A602" s="111" t="s">
        <v>3584</v>
      </c>
      <c r="B602" s="510" t="s">
        <v>1518</v>
      </c>
      <c r="C602" s="481">
        <v>16.0</v>
      </c>
      <c r="D602" s="487">
        <v>40375.0</v>
      </c>
      <c r="E602" s="72"/>
      <c r="F602" s="483" t="s">
        <v>2183</v>
      </c>
      <c r="G602" s="68"/>
      <c r="H602" s="68"/>
      <c r="I602" s="538" t="s">
        <v>3430</v>
      </c>
    </row>
    <row r="603" ht="12.75" customHeight="1">
      <c r="A603" s="507" t="s">
        <v>3585</v>
      </c>
      <c r="B603" s="543" t="s">
        <v>3586</v>
      </c>
      <c r="C603" s="477">
        <v>18.0</v>
      </c>
      <c r="D603" s="491">
        <v>40371.0</v>
      </c>
      <c r="E603" s="478" t="s">
        <v>2183</v>
      </c>
      <c r="F603" s="300"/>
      <c r="G603" s="304"/>
      <c r="H603" s="304"/>
      <c r="I603" s="505" t="s">
        <v>3587</v>
      </c>
      <c r="K603" s="15"/>
      <c r="L603" s="15"/>
    </row>
    <row r="604" ht="12.75" customHeight="1">
      <c r="A604" s="238" t="s">
        <v>3588</v>
      </c>
      <c r="B604" s="535" t="s">
        <v>1605</v>
      </c>
      <c r="C604" s="476">
        <v>22.0</v>
      </c>
      <c r="D604" s="479">
        <v>40147.0</v>
      </c>
      <c r="E604" s="65"/>
      <c r="F604" s="288" t="s">
        <v>2183</v>
      </c>
      <c r="G604" s="480"/>
      <c r="H604" s="480"/>
      <c r="I604" s="548" t="s">
        <v>3430</v>
      </c>
      <c r="K604" s="15"/>
      <c r="L604" s="15"/>
    </row>
    <row r="605" ht="12.75" customHeight="1">
      <c r="A605" s="111" t="s">
        <v>1312</v>
      </c>
      <c r="B605" s="510" t="s">
        <v>1313</v>
      </c>
      <c r="C605" s="481">
        <v>19.0</v>
      </c>
      <c r="D605" s="487">
        <v>40135.0</v>
      </c>
      <c r="E605" s="72"/>
      <c r="F605" s="483" t="s">
        <v>2183</v>
      </c>
      <c r="G605" s="68"/>
      <c r="H605" s="68"/>
      <c r="I605" s="538" t="s">
        <v>3479</v>
      </c>
    </row>
    <row r="606" ht="12.75" customHeight="1">
      <c r="A606" s="111" t="s">
        <v>3589</v>
      </c>
      <c r="B606" s="510" t="s">
        <v>3590</v>
      </c>
      <c r="C606" s="481">
        <v>27.0</v>
      </c>
      <c r="D606" s="487">
        <v>40134.0</v>
      </c>
      <c r="E606" s="72"/>
      <c r="F606" s="483" t="s">
        <v>2183</v>
      </c>
      <c r="G606" s="68"/>
      <c r="H606" s="68"/>
      <c r="I606" s="267" t="s">
        <v>3591</v>
      </c>
    </row>
    <row r="607" ht="12.75" customHeight="1">
      <c r="A607" s="99" t="s">
        <v>3592</v>
      </c>
      <c r="B607" s="258" t="s">
        <v>3593</v>
      </c>
      <c r="C607" s="481">
        <v>23.0</v>
      </c>
      <c r="D607" s="487">
        <v>40127.0</v>
      </c>
      <c r="E607" s="72"/>
      <c r="F607" s="483" t="s">
        <v>2183</v>
      </c>
      <c r="G607" s="68"/>
      <c r="H607" s="68"/>
      <c r="I607" s="258" t="s">
        <v>3576</v>
      </c>
    </row>
    <row r="608" ht="12.75" customHeight="1">
      <c r="A608" s="331" t="s">
        <v>3594</v>
      </c>
      <c r="B608" s="389" t="s">
        <v>3595</v>
      </c>
      <c r="C608" s="477">
        <v>16.0</v>
      </c>
      <c r="D608" s="491">
        <v>40123.0</v>
      </c>
      <c r="E608" s="478"/>
      <c r="F608" s="300" t="s">
        <v>2183</v>
      </c>
      <c r="G608" s="304"/>
      <c r="H608" s="304"/>
      <c r="I608" s="505" t="s">
        <v>3596</v>
      </c>
    </row>
    <row r="609" ht="12.75" customHeight="1">
      <c r="A609" s="238" t="s">
        <v>1770</v>
      </c>
      <c r="B609" s="238" t="s">
        <v>1771</v>
      </c>
      <c r="C609" s="476">
        <v>33.0</v>
      </c>
      <c r="D609" s="530">
        <v>40116.0</v>
      </c>
      <c r="E609" s="288"/>
      <c r="F609" s="288" t="s">
        <v>2183</v>
      </c>
      <c r="G609" s="288"/>
      <c r="H609" s="288"/>
      <c r="I609" s="181" t="s">
        <v>3597</v>
      </c>
      <c r="L609" s="15"/>
      <c r="M609" s="15"/>
    </row>
    <row r="610" ht="12.75" customHeight="1">
      <c r="A610" s="99" t="s">
        <v>3598</v>
      </c>
      <c r="B610" s="99" t="s">
        <v>3599</v>
      </c>
      <c r="C610" s="481">
        <v>25.0</v>
      </c>
      <c r="D610" s="482">
        <v>40116.0</v>
      </c>
      <c r="E610" s="483"/>
      <c r="F610" s="483" t="s">
        <v>2183</v>
      </c>
      <c r="G610" s="483"/>
      <c r="H610" s="483"/>
      <c r="I610" s="99" t="s">
        <v>3576</v>
      </c>
    </row>
    <row r="611" ht="12.75" customHeight="1">
      <c r="A611" s="99" t="s">
        <v>3600</v>
      </c>
      <c r="B611" s="99" t="s">
        <v>3601</v>
      </c>
      <c r="C611" s="481">
        <v>40.0</v>
      </c>
      <c r="D611" s="482">
        <v>40115.0</v>
      </c>
      <c r="E611" s="483"/>
      <c r="F611" s="483"/>
      <c r="G611" s="483" t="s">
        <v>2183</v>
      </c>
      <c r="H611" s="483"/>
      <c r="I611" s="133" t="s">
        <v>3602</v>
      </c>
    </row>
    <row r="612" ht="12.75" customHeight="1">
      <c r="A612" s="166" t="s">
        <v>3603</v>
      </c>
      <c r="B612" s="166" t="s">
        <v>3604</v>
      </c>
      <c r="C612" s="481">
        <v>34.0</v>
      </c>
      <c r="D612" s="482">
        <v>40112.0</v>
      </c>
      <c r="E612" s="483"/>
      <c r="F612" s="483" t="s">
        <v>2183</v>
      </c>
      <c r="G612" s="483"/>
      <c r="H612" s="483"/>
      <c r="I612" s="147" t="s">
        <v>3430</v>
      </c>
    </row>
    <row r="613" ht="12.75" customHeight="1">
      <c r="A613" s="331" t="s">
        <v>3605</v>
      </c>
      <c r="B613" s="331" t="s">
        <v>3606</v>
      </c>
      <c r="C613" s="477">
        <v>16.0</v>
      </c>
      <c r="D613" s="534">
        <v>40112.0</v>
      </c>
      <c r="E613" s="300"/>
      <c r="F613" s="300"/>
      <c r="G613" s="300" t="s">
        <v>2183</v>
      </c>
      <c r="H613" s="300"/>
      <c r="I613" s="366" t="s">
        <v>3607</v>
      </c>
    </row>
    <row r="614" ht="12.75" customHeight="1">
      <c r="A614" s="99" t="s">
        <v>3608</v>
      </c>
      <c r="B614" s="99" t="s">
        <v>3609</v>
      </c>
      <c r="C614" s="481">
        <v>35.0</v>
      </c>
      <c r="D614" s="482">
        <v>40106.0</v>
      </c>
      <c r="E614" s="483" t="s">
        <v>2183</v>
      </c>
      <c r="F614" s="483"/>
      <c r="G614" s="483"/>
      <c r="H614" s="483"/>
      <c r="I614" s="99" t="s">
        <v>3610</v>
      </c>
    </row>
    <row r="615" ht="12.75" customHeight="1">
      <c r="A615" s="111" t="s">
        <v>840</v>
      </c>
      <c r="B615" s="111" t="s">
        <v>841</v>
      </c>
      <c r="C615" s="481">
        <v>33.0</v>
      </c>
      <c r="D615" s="482">
        <v>40105.0</v>
      </c>
      <c r="E615" s="483"/>
      <c r="F615" s="483" t="s">
        <v>2183</v>
      </c>
      <c r="G615" s="483"/>
      <c r="H615" s="483"/>
      <c r="I615" s="147" t="s">
        <v>3577</v>
      </c>
    </row>
    <row r="616" ht="12.75" customHeight="1">
      <c r="A616" s="111" t="s">
        <v>3611</v>
      </c>
      <c r="B616" s="111" t="s">
        <v>1555</v>
      </c>
      <c r="C616" s="481">
        <v>16.0</v>
      </c>
      <c r="D616" s="482">
        <v>40087.0</v>
      </c>
      <c r="E616" s="483"/>
      <c r="F616" s="483" t="s">
        <v>2183</v>
      </c>
      <c r="G616" s="483"/>
      <c r="H616" s="483"/>
      <c r="I616" s="147" t="s">
        <v>3430</v>
      </c>
    </row>
    <row r="617" ht="12.75" customHeight="1">
      <c r="A617" s="111" t="s">
        <v>1704</v>
      </c>
      <c r="B617" s="111" t="s">
        <v>1705</v>
      </c>
      <c r="C617" s="481">
        <v>15.0</v>
      </c>
      <c r="D617" s="482">
        <v>40085.0</v>
      </c>
      <c r="E617" s="483"/>
      <c r="F617" s="483" t="s">
        <v>2183</v>
      </c>
      <c r="G617" s="483"/>
      <c r="H617" s="483"/>
      <c r="I617" s="147" t="s">
        <v>3315</v>
      </c>
    </row>
    <row r="618" ht="12.75" customHeight="1">
      <c r="A618" s="111" t="s">
        <v>3612</v>
      </c>
      <c r="B618" s="111" t="s">
        <v>2238</v>
      </c>
      <c r="C618" s="481">
        <v>33.0</v>
      </c>
      <c r="D618" s="482">
        <v>40085.0</v>
      </c>
      <c r="E618" s="483"/>
      <c r="F618" s="483" t="s">
        <v>2183</v>
      </c>
      <c r="G618" s="483"/>
      <c r="H618" s="483"/>
      <c r="I618" s="147" t="s">
        <v>3479</v>
      </c>
    </row>
    <row r="619" ht="12.75" customHeight="1">
      <c r="A619" s="521" t="s">
        <v>3613</v>
      </c>
      <c r="B619" s="521" t="s">
        <v>2242</v>
      </c>
      <c r="C619" s="476">
        <v>15.0</v>
      </c>
      <c r="D619" s="530">
        <v>40085.0</v>
      </c>
      <c r="E619" s="288" t="s">
        <v>2183</v>
      </c>
      <c r="F619" s="288"/>
      <c r="G619" s="288"/>
      <c r="H619" s="288"/>
      <c r="I619" s="174" t="s">
        <v>3479</v>
      </c>
      <c r="K619" s="15"/>
      <c r="L619" s="15"/>
    </row>
    <row r="620" ht="12.75" customHeight="1">
      <c r="A620" s="111" t="s">
        <v>3614</v>
      </c>
      <c r="B620" s="111" t="s">
        <v>2628</v>
      </c>
      <c r="C620" s="481">
        <v>30.0</v>
      </c>
      <c r="D620" s="482">
        <v>40085.0</v>
      </c>
      <c r="E620" s="483"/>
      <c r="F620" s="483" t="s">
        <v>2183</v>
      </c>
      <c r="G620" s="483"/>
      <c r="H620" s="483"/>
      <c r="I620" s="147" t="s">
        <v>3577</v>
      </c>
    </row>
    <row r="621" ht="12.75" customHeight="1">
      <c r="A621" s="99" t="s">
        <v>3615</v>
      </c>
      <c r="B621" s="99" t="s">
        <v>495</v>
      </c>
      <c r="C621" s="481">
        <v>35.0</v>
      </c>
      <c r="D621" s="482">
        <v>40085.0</v>
      </c>
      <c r="E621" s="483"/>
      <c r="F621" s="547" t="s">
        <v>2183</v>
      </c>
      <c r="G621" s="483"/>
      <c r="H621" s="483"/>
      <c r="I621" s="149" t="s">
        <v>3616</v>
      </c>
    </row>
    <row r="622" ht="12.75" customHeight="1">
      <c r="A622" s="166" t="s">
        <v>3617</v>
      </c>
      <c r="B622" s="166" t="s">
        <v>1803</v>
      </c>
      <c r="C622" s="481">
        <v>18.0</v>
      </c>
      <c r="D622" s="482">
        <v>40067.0</v>
      </c>
      <c r="E622" s="483" t="s">
        <v>2183</v>
      </c>
      <c r="F622" s="483"/>
      <c r="G622" s="483"/>
      <c r="H622" s="483"/>
      <c r="I622" s="133" t="s">
        <v>3618</v>
      </c>
    </row>
    <row r="623" ht="12.75" customHeight="1">
      <c r="A623" s="507" t="s">
        <v>3619</v>
      </c>
      <c r="B623" s="507" t="s">
        <v>3620</v>
      </c>
      <c r="C623" s="477">
        <v>43.0</v>
      </c>
      <c r="D623" s="534">
        <v>40054.0</v>
      </c>
      <c r="E623" s="300" t="s">
        <v>2183</v>
      </c>
      <c r="F623" s="300"/>
      <c r="G623" s="300"/>
      <c r="H623" s="300"/>
      <c r="I623" s="366" t="s">
        <v>3621</v>
      </c>
    </row>
    <row r="624" ht="12.75" customHeight="1">
      <c r="A624" s="521" t="s">
        <v>3622</v>
      </c>
      <c r="B624" s="521" t="s">
        <v>1453</v>
      </c>
      <c r="C624" s="476">
        <v>22.0</v>
      </c>
      <c r="D624" s="530">
        <v>40054.0</v>
      </c>
      <c r="E624" s="288" t="s">
        <v>2183</v>
      </c>
      <c r="F624" s="288"/>
      <c r="G624" s="288"/>
      <c r="H624" s="288"/>
      <c r="I624" s="174" t="s">
        <v>3479</v>
      </c>
    </row>
    <row r="625" ht="12.75" customHeight="1">
      <c r="A625" s="166" t="s">
        <v>3623</v>
      </c>
      <c r="B625" s="166" t="s">
        <v>1227</v>
      </c>
      <c r="C625" s="481">
        <v>32.0</v>
      </c>
      <c r="D625" s="482">
        <v>40029.0</v>
      </c>
      <c r="E625" s="483" t="s">
        <v>2183</v>
      </c>
      <c r="F625" s="483"/>
      <c r="G625" s="483"/>
      <c r="H625" s="483"/>
      <c r="I625" s="147" t="s">
        <v>3479</v>
      </c>
      <c r="K625" s="15"/>
      <c r="L625" s="15"/>
    </row>
    <row r="626" ht="12.75" customHeight="1">
      <c r="A626" s="166" t="s">
        <v>1821</v>
      </c>
      <c r="B626" s="166" t="s">
        <v>1822</v>
      </c>
      <c r="C626" s="481">
        <v>15.0</v>
      </c>
      <c r="D626" s="482">
        <v>39975.0</v>
      </c>
      <c r="E626" s="483" t="s">
        <v>2183</v>
      </c>
      <c r="F626" s="483"/>
      <c r="G626" s="483"/>
      <c r="H626" s="483"/>
      <c r="I626" s="133" t="s">
        <v>3624</v>
      </c>
    </row>
    <row r="627" ht="12.75" customHeight="1">
      <c r="A627" s="166" t="s">
        <v>1425</v>
      </c>
      <c r="B627" s="166" t="s">
        <v>1426</v>
      </c>
      <c r="C627" s="481">
        <v>32.0</v>
      </c>
      <c r="D627" s="482">
        <v>39959.0</v>
      </c>
      <c r="E627" s="483" t="s">
        <v>2183</v>
      </c>
      <c r="F627" s="483"/>
      <c r="G627" s="483"/>
      <c r="H627" s="483"/>
      <c r="I627" s="147" t="s">
        <v>3479</v>
      </c>
      <c r="K627" s="15"/>
      <c r="L627" s="15"/>
    </row>
    <row r="628" ht="12.75" customHeight="1">
      <c r="A628" s="507" t="s">
        <v>3625</v>
      </c>
      <c r="B628" s="507" t="s">
        <v>3626</v>
      </c>
      <c r="C628" s="477">
        <v>37.0</v>
      </c>
      <c r="D628" s="534">
        <v>39944.0</v>
      </c>
      <c r="E628" s="300" t="s">
        <v>2183</v>
      </c>
      <c r="F628" s="300"/>
      <c r="G628" s="300"/>
      <c r="H628" s="300"/>
      <c r="I628" s="513" t="s">
        <v>3430</v>
      </c>
    </row>
    <row r="629" ht="12.75" customHeight="1">
      <c r="A629" s="521" t="s">
        <v>3627</v>
      </c>
      <c r="B629" s="521" t="s">
        <v>1341</v>
      </c>
      <c r="C629" s="476">
        <v>27.0</v>
      </c>
      <c r="D629" s="530">
        <v>39937.0</v>
      </c>
      <c r="E629" s="288" t="s">
        <v>2183</v>
      </c>
      <c r="F629" s="288"/>
      <c r="G629" s="288"/>
      <c r="H629" s="288"/>
      <c r="I629" s="174" t="s">
        <v>3479</v>
      </c>
    </row>
    <row r="630" ht="12.75" customHeight="1">
      <c r="A630" s="166" t="s">
        <v>2557</v>
      </c>
      <c r="B630" s="166" t="s">
        <v>2558</v>
      </c>
      <c r="C630" s="481">
        <v>26.0</v>
      </c>
      <c r="D630" s="482">
        <v>39930.0</v>
      </c>
      <c r="E630" s="483" t="s">
        <v>2183</v>
      </c>
      <c r="F630" s="483"/>
      <c r="G630" s="483"/>
      <c r="H630" s="483"/>
      <c r="I630" s="147" t="s">
        <v>3430</v>
      </c>
    </row>
    <row r="631" ht="12.75" customHeight="1">
      <c r="A631" s="166" t="s">
        <v>3628</v>
      </c>
      <c r="B631" s="166" t="s">
        <v>3629</v>
      </c>
      <c r="C631" s="481">
        <v>31.0</v>
      </c>
      <c r="D631" s="482">
        <v>39927.0</v>
      </c>
      <c r="E631" s="483" t="s">
        <v>2183</v>
      </c>
      <c r="F631" s="483"/>
      <c r="G631" s="483"/>
      <c r="H631" s="483"/>
      <c r="I631" s="133" t="s">
        <v>3630</v>
      </c>
    </row>
    <row r="632" ht="12.75" customHeight="1">
      <c r="A632" s="166" t="s">
        <v>1480</v>
      </c>
      <c r="B632" s="166" t="s">
        <v>3631</v>
      </c>
      <c r="C632" s="481">
        <v>38.0</v>
      </c>
      <c r="D632" s="482">
        <v>39924.0</v>
      </c>
      <c r="E632" s="483" t="s">
        <v>2183</v>
      </c>
      <c r="F632" s="483"/>
      <c r="G632" s="483"/>
      <c r="H632" s="483"/>
      <c r="I632" s="147" t="s">
        <v>3430</v>
      </c>
    </row>
    <row r="633" ht="12.75" customHeight="1">
      <c r="A633" s="507" t="s">
        <v>3632</v>
      </c>
      <c r="B633" s="507" t="s">
        <v>3633</v>
      </c>
      <c r="C633" s="477">
        <v>26.0</v>
      </c>
      <c r="D633" s="534">
        <v>39918.0</v>
      </c>
      <c r="E633" s="300" t="s">
        <v>2183</v>
      </c>
      <c r="F633" s="300"/>
      <c r="G633" s="300"/>
      <c r="H633" s="300"/>
      <c r="I633" s="366" t="s">
        <v>3634</v>
      </c>
      <c r="K633" s="15"/>
      <c r="L633" s="15"/>
    </row>
    <row r="634" ht="12.75" customHeight="1">
      <c r="A634" s="521" t="s">
        <v>3635</v>
      </c>
      <c r="B634" s="521" t="s">
        <v>1938</v>
      </c>
      <c r="C634" s="476">
        <v>50.0</v>
      </c>
      <c r="D634" s="530">
        <v>39899.0</v>
      </c>
      <c r="E634" s="288" t="s">
        <v>2183</v>
      </c>
      <c r="F634" s="288"/>
      <c r="G634" s="288"/>
      <c r="H634" s="288"/>
      <c r="I634" s="181" t="s">
        <v>3636</v>
      </c>
    </row>
    <row r="635" ht="12.75" customHeight="1">
      <c r="A635" s="166" t="s">
        <v>3637</v>
      </c>
      <c r="B635" s="166" t="s">
        <v>2065</v>
      </c>
      <c r="C635" s="481">
        <v>32.0</v>
      </c>
      <c r="D635" s="482">
        <v>39889.0</v>
      </c>
      <c r="E635" s="483" t="s">
        <v>2183</v>
      </c>
      <c r="F635" s="483"/>
      <c r="G635" s="483"/>
      <c r="H635" s="483"/>
      <c r="I635" s="133" t="s">
        <v>3638</v>
      </c>
    </row>
    <row r="636" ht="12.75" customHeight="1">
      <c r="A636" s="99" t="s">
        <v>1296</v>
      </c>
      <c r="B636" s="99" t="s">
        <v>1297</v>
      </c>
      <c r="C636" s="481">
        <v>20.0</v>
      </c>
      <c r="D636" s="482">
        <v>39881.0</v>
      </c>
      <c r="E636" s="483" t="s">
        <v>2183</v>
      </c>
      <c r="F636" s="483"/>
      <c r="G636" s="483"/>
      <c r="H636" s="483"/>
      <c r="I636" s="133" t="s">
        <v>3639</v>
      </c>
    </row>
    <row r="637" ht="12.75" customHeight="1">
      <c r="A637" s="99" t="s">
        <v>3640</v>
      </c>
      <c r="B637" s="99" t="s">
        <v>3641</v>
      </c>
      <c r="C637" s="481">
        <v>31.0</v>
      </c>
      <c r="D637" s="482">
        <v>39881.0</v>
      </c>
      <c r="E637" s="483"/>
      <c r="F637" s="483"/>
      <c r="G637" s="483" t="s">
        <v>2183</v>
      </c>
      <c r="H637" s="483"/>
      <c r="I637" s="133" t="s">
        <v>3642</v>
      </c>
    </row>
    <row r="638" ht="12.75" customHeight="1">
      <c r="A638" s="507" t="s">
        <v>1440</v>
      </c>
      <c r="B638" s="507" t="s">
        <v>1441</v>
      </c>
      <c r="C638" s="477">
        <v>20.0</v>
      </c>
      <c r="D638" s="534">
        <v>39878.0</v>
      </c>
      <c r="E638" s="300" t="s">
        <v>2183</v>
      </c>
      <c r="F638" s="300"/>
      <c r="G638" s="300"/>
      <c r="H638" s="300"/>
      <c r="I638" s="513" t="s">
        <v>3479</v>
      </c>
    </row>
    <row r="639" ht="12.75" customHeight="1">
      <c r="A639" s="521" t="s">
        <v>1429</v>
      </c>
      <c r="B639" s="521" t="s">
        <v>1430</v>
      </c>
      <c r="C639" s="476">
        <v>36.0</v>
      </c>
      <c r="D639" s="530">
        <v>39876.0</v>
      </c>
      <c r="E639" s="288" t="s">
        <v>2183</v>
      </c>
      <c r="F639" s="288"/>
      <c r="G639" s="288"/>
      <c r="H639" s="288"/>
      <c r="I639" s="174" t="s">
        <v>3479</v>
      </c>
    </row>
    <row r="640" ht="12.75" customHeight="1">
      <c r="A640" s="170" t="s">
        <v>2846</v>
      </c>
      <c r="B640" s="166" t="s">
        <v>2847</v>
      </c>
      <c r="C640" s="481">
        <v>32.0</v>
      </c>
      <c r="D640" s="482">
        <v>39871.0</v>
      </c>
      <c r="E640" s="483" t="s">
        <v>2183</v>
      </c>
      <c r="F640" s="483"/>
      <c r="G640" s="483"/>
      <c r="H640" s="483"/>
      <c r="I640" s="147" t="s">
        <v>3479</v>
      </c>
    </row>
    <row r="641" ht="12.75" customHeight="1">
      <c r="A641" s="166" t="s">
        <v>3643</v>
      </c>
      <c r="B641" s="166" t="s">
        <v>2188</v>
      </c>
      <c r="C641" s="481">
        <v>39.0</v>
      </c>
      <c r="D641" s="482">
        <v>39869.0</v>
      </c>
      <c r="E641" s="483" t="s">
        <v>2183</v>
      </c>
      <c r="F641" s="483"/>
      <c r="G641" s="483"/>
      <c r="H641" s="483"/>
      <c r="I641" s="133" t="s">
        <v>3644</v>
      </c>
    </row>
    <row r="642" ht="12.75" customHeight="1">
      <c r="A642" s="99" t="s">
        <v>3645</v>
      </c>
      <c r="B642" s="99" t="s">
        <v>3646</v>
      </c>
      <c r="C642" s="481">
        <v>35.0</v>
      </c>
      <c r="D642" s="482">
        <v>39862.0</v>
      </c>
      <c r="E642" s="483" t="s">
        <v>2183</v>
      </c>
      <c r="F642" s="483"/>
      <c r="G642" s="483"/>
      <c r="H642" s="483"/>
      <c r="I642" s="99"/>
    </row>
    <row r="643" ht="12.75" customHeight="1">
      <c r="A643" s="507" t="s">
        <v>1415</v>
      </c>
      <c r="B643" s="507" t="s">
        <v>1416</v>
      </c>
      <c r="C643" s="477">
        <v>27.0</v>
      </c>
      <c r="D643" s="534">
        <v>39849.0</v>
      </c>
      <c r="E643" s="300" t="s">
        <v>2183</v>
      </c>
      <c r="F643" s="300"/>
      <c r="G643" s="300"/>
      <c r="H643" s="300"/>
      <c r="I643" s="513" t="s">
        <v>3479</v>
      </c>
    </row>
    <row r="644" ht="12.75" customHeight="1">
      <c r="A644" s="122" t="s">
        <v>3647</v>
      </c>
      <c r="B644" s="122" t="s">
        <v>3648</v>
      </c>
      <c r="C644" s="476">
        <v>27.0</v>
      </c>
      <c r="D644" s="530">
        <v>39849.0</v>
      </c>
      <c r="E644" s="288" t="s">
        <v>2183</v>
      </c>
      <c r="F644" s="288"/>
      <c r="G644" s="288"/>
      <c r="H644" s="288"/>
      <c r="I644" s="122" t="s">
        <v>3649</v>
      </c>
    </row>
    <row r="645" ht="12.75" customHeight="1">
      <c r="A645" s="166" t="s">
        <v>3650</v>
      </c>
      <c r="B645" s="166" t="s">
        <v>3651</v>
      </c>
      <c r="C645" s="481">
        <v>25.0</v>
      </c>
      <c r="D645" s="482">
        <v>39843.0</v>
      </c>
      <c r="E645" s="483" t="s">
        <v>2183</v>
      </c>
      <c r="F645" s="483"/>
      <c r="G645" s="483"/>
      <c r="H645" s="483"/>
      <c r="I645" s="147" t="s">
        <v>3479</v>
      </c>
    </row>
    <row r="646" ht="12.75" customHeight="1">
      <c r="A646" s="166" t="s">
        <v>1019</v>
      </c>
      <c r="B646" s="166" t="s">
        <v>1020</v>
      </c>
      <c r="C646" s="481">
        <v>41.0</v>
      </c>
      <c r="D646" s="482">
        <v>39839.0</v>
      </c>
      <c r="E646" s="483" t="s">
        <v>2183</v>
      </c>
      <c r="F646" s="483"/>
      <c r="G646" s="483"/>
      <c r="H646" s="483"/>
      <c r="I646" s="147" t="s">
        <v>3479</v>
      </c>
    </row>
    <row r="647" ht="12.75" customHeight="1">
      <c r="A647" s="166" t="s">
        <v>2216</v>
      </c>
      <c r="B647" s="166" t="s">
        <v>2217</v>
      </c>
      <c r="C647" s="481">
        <v>22.0</v>
      </c>
      <c r="D647" s="482">
        <v>39835.0</v>
      </c>
      <c r="E647" s="483" t="s">
        <v>2183</v>
      </c>
      <c r="F647" s="483"/>
      <c r="G647" s="483"/>
      <c r="H647" s="483"/>
      <c r="I647" s="147" t="s">
        <v>3479</v>
      </c>
    </row>
    <row r="648" ht="12.75" customHeight="1">
      <c r="A648" s="331" t="s">
        <v>3652</v>
      </c>
      <c r="B648" s="331" t="s">
        <v>3653</v>
      </c>
      <c r="C648" s="477">
        <v>36.0</v>
      </c>
      <c r="D648" s="534">
        <v>39828.0</v>
      </c>
      <c r="E648" s="300" t="s">
        <v>2183</v>
      </c>
      <c r="F648" s="300"/>
      <c r="G648" s="300"/>
      <c r="H648" s="300"/>
      <c r="I648" s="331" t="s">
        <v>3654</v>
      </c>
    </row>
    <row r="649" ht="12.75" customHeight="1">
      <c r="A649" s="238" t="s">
        <v>3655</v>
      </c>
      <c r="B649" s="238" t="s">
        <v>3656</v>
      </c>
      <c r="C649" s="476">
        <v>24.0</v>
      </c>
      <c r="D649" s="530">
        <v>39772.0</v>
      </c>
      <c r="E649" s="288"/>
      <c r="F649" s="288" t="s">
        <v>2183</v>
      </c>
      <c r="G649" s="288"/>
      <c r="H649" s="288"/>
      <c r="I649" s="181" t="s">
        <v>3657</v>
      </c>
    </row>
    <row r="650" ht="12.75" customHeight="1">
      <c r="A650" s="133" t="s">
        <v>3658</v>
      </c>
      <c r="B650" s="99" t="s">
        <v>2556</v>
      </c>
      <c r="C650" s="481">
        <v>31.0</v>
      </c>
      <c r="D650" s="482">
        <v>39770.0</v>
      </c>
      <c r="E650" s="483"/>
      <c r="F650" s="483"/>
      <c r="G650" s="483" t="s">
        <v>2183</v>
      </c>
      <c r="H650" s="483"/>
      <c r="I650" s="133" t="s">
        <v>3659</v>
      </c>
    </row>
    <row r="651" ht="12.75" customHeight="1">
      <c r="A651" s="99" t="s">
        <v>3660</v>
      </c>
      <c r="B651" s="99" t="s">
        <v>3661</v>
      </c>
      <c r="C651" s="481">
        <v>27.0</v>
      </c>
      <c r="D651" s="482">
        <v>39769.0</v>
      </c>
      <c r="E651" s="483"/>
      <c r="F651" s="483" t="s">
        <v>2183</v>
      </c>
      <c r="G651" s="483"/>
      <c r="H651" s="483"/>
      <c r="I651" s="133" t="s">
        <v>3662</v>
      </c>
    </row>
    <row r="652" ht="12.75" customHeight="1">
      <c r="A652" s="166" t="s">
        <v>3663</v>
      </c>
      <c r="B652" s="166" t="s">
        <v>910</v>
      </c>
      <c r="C652" s="481">
        <v>25.0</v>
      </c>
      <c r="D652" s="482">
        <v>39752.0</v>
      </c>
      <c r="E652" s="483" t="s">
        <v>2183</v>
      </c>
      <c r="F652" s="483"/>
      <c r="G652" s="483"/>
      <c r="H652" s="483"/>
      <c r="I652" s="147" t="s">
        <v>3479</v>
      </c>
      <c r="K652" s="15"/>
      <c r="L652" s="15"/>
    </row>
    <row r="653" ht="12.75" customHeight="1">
      <c r="A653" s="331" t="s">
        <v>3664</v>
      </c>
      <c r="B653" s="331" t="s">
        <v>3665</v>
      </c>
      <c r="C653" s="477">
        <v>33.0</v>
      </c>
      <c r="D653" s="534">
        <v>39729.0</v>
      </c>
      <c r="E653" s="300"/>
      <c r="F653" s="300"/>
      <c r="G653" s="300" t="s">
        <v>2183</v>
      </c>
      <c r="H653" s="300"/>
      <c r="I653" s="366" t="s">
        <v>3666</v>
      </c>
      <c r="L653" s="15"/>
      <c r="M653" s="15"/>
    </row>
    <row r="654" ht="12.75" customHeight="1">
      <c r="A654" s="122" t="s">
        <v>3667</v>
      </c>
      <c r="B654" s="122" t="s">
        <v>3668</v>
      </c>
      <c r="C654" s="476">
        <v>28.0</v>
      </c>
      <c r="D654" s="530">
        <v>39729.0</v>
      </c>
      <c r="E654" s="288"/>
      <c r="F654" s="288"/>
      <c r="G654" s="288" t="s">
        <v>2183</v>
      </c>
      <c r="H654" s="288"/>
      <c r="I654" s="181" t="s">
        <v>3669</v>
      </c>
      <c r="L654" s="15"/>
      <c r="M654" s="15"/>
    </row>
    <row r="655" ht="12.75" customHeight="1">
      <c r="A655" s="166" t="s">
        <v>3670</v>
      </c>
      <c r="B655" s="166" t="s">
        <v>1841</v>
      </c>
      <c r="C655" s="481">
        <v>30.0</v>
      </c>
      <c r="D655" s="482">
        <v>39727.0</v>
      </c>
      <c r="E655" s="483" t="s">
        <v>2183</v>
      </c>
      <c r="F655" s="483"/>
      <c r="G655" s="483"/>
      <c r="H655" s="483"/>
      <c r="I655" s="133" t="s">
        <v>3671</v>
      </c>
      <c r="L655" s="15"/>
      <c r="M655" s="15"/>
    </row>
    <row r="656" ht="12.75" customHeight="1">
      <c r="A656" s="166" t="s">
        <v>672</v>
      </c>
      <c r="B656" s="166" t="s">
        <v>673</v>
      </c>
      <c r="C656" s="481">
        <v>39.0</v>
      </c>
      <c r="D656" s="482">
        <v>39727.0</v>
      </c>
      <c r="E656" s="483" t="s">
        <v>2183</v>
      </c>
      <c r="F656" s="483"/>
      <c r="G656" s="483"/>
      <c r="H656" s="483"/>
      <c r="I656" s="147" t="s">
        <v>3479</v>
      </c>
    </row>
    <row r="657" ht="12.75" customHeight="1">
      <c r="A657" s="166" t="s">
        <v>1983</v>
      </c>
      <c r="B657" s="166" t="s">
        <v>1984</v>
      </c>
      <c r="C657" s="481">
        <v>30.0</v>
      </c>
      <c r="D657" s="482">
        <v>39701.0</v>
      </c>
      <c r="E657" s="483" t="s">
        <v>2183</v>
      </c>
      <c r="F657" s="483"/>
      <c r="G657" s="483"/>
      <c r="H657" s="483"/>
      <c r="I657" s="147" t="s">
        <v>3315</v>
      </c>
    </row>
    <row r="658" ht="12.75" customHeight="1">
      <c r="A658" s="507" t="s">
        <v>3672</v>
      </c>
      <c r="B658" s="507" t="s">
        <v>1787</v>
      </c>
      <c r="C658" s="477">
        <v>37.0</v>
      </c>
      <c r="D658" s="534">
        <v>39651.0</v>
      </c>
      <c r="E658" s="300" t="s">
        <v>2183</v>
      </c>
      <c r="F658" s="300"/>
      <c r="G658" s="300"/>
      <c r="H658" s="300"/>
      <c r="I658" s="366" t="s">
        <v>3673</v>
      </c>
    </row>
    <row r="659" ht="12.75" customHeight="1">
      <c r="A659" s="521" t="s">
        <v>774</v>
      </c>
      <c r="B659" s="166" t="s">
        <v>775</v>
      </c>
      <c r="C659" s="481">
        <v>34.0</v>
      </c>
      <c r="D659" s="482">
        <v>39617.0</v>
      </c>
      <c r="E659" s="483" t="s">
        <v>2183</v>
      </c>
      <c r="F659" s="483"/>
      <c r="G659" s="483"/>
      <c r="H659" s="483"/>
      <c r="I659" s="147" t="s">
        <v>3479</v>
      </c>
    </row>
    <row r="660" ht="12.75" customHeight="1">
      <c r="A660" s="166" t="s">
        <v>1334</v>
      </c>
      <c r="B660" s="166" t="s">
        <v>1335</v>
      </c>
      <c r="C660" s="481">
        <v>43.0</v>
      </c>
      <c r="D660" s="482">
        <v>39617.0</v>
      </c>
      <c r="E660" s="483" t="s">
        <v>2183</v>
      </c>
      <c r="F660" s="483"/>
      <c r="G660" s="483"/>
      <c r="H660" s="483"/>
      <c r="I660" s="147" t="s">
        <v>3479</v>
      </c>
    </row>
    <row r="661" ht="12.75" customHeight="1">
      <c r="A661" s="99" t="s">
        <v>3674</v>
      </c>
      <c r="B661" s="99" t="s">
        <v>3675</v>
      </c>
      <c r="C661" s="481">
        <v>35.0</v>
      </c>
      <c r="D661" s="482">
        <v>39538.0</v>
      </c>
      <c r="E661" s="483"/>
      <c r="F661" s="483"/>
      <c r="G661" s="483"/>
      <c r="H661" s="483" t="s">
        <v>2183</v>
      </c>
      <c r="I661" s="99" t="s">
        <v>3676</v>
      </c>
    </row>
    <row r="662" ht="12.75" customHeight="1">
      <c r="A662" s="166" t="s">
        <v>1590</v>
      </c>
      <c r="B662" s="166" t="s">
        <v>1591</v>
      </c>
      <c r="C662" s="481">
        <v>25.0</v>
      </c>
      <c r="D662" s="482">
        <v>39497.0</v>
      </c>
      <c r="E662" s="483" t="s">
        <v>2183</v>
      </c>
      <c r="F662" s="483"/>
      <c r="G662" s="483"/>
      <c r="H662" s="483"/>
      <c r="I662" s="147" t="s">
        <v>3430</v>
      </c>
    </row>
    <row r="663" ht="12.75" customHeight="1">
      <c r="A663" s="99" t="s">
        <v>3677</v>
      </c>
      <c r="B663" s="99" t="s">
        <v>372</v>
      </c>
      <c r="C663" s="481">
        <v>39.0</v>
      </c>
      <c r="D663" s="482">
        <v>39477.0</v>
      </c>
      <c r="E663" s="483"/>
      <c r="F663" s="483"/>
      <c r="G663" s="483"/>
      <c r="H663" s="547" t="s">
        <v>2183</v>
      </c>
      <c r="I663" s="149" t="s">
        <v>3678</v>
      </c>
      <c r="K663" s="55"/>
      <c r="L663" s="55"/>
    </row>
    <row r="664" ht="12.75" customHeight="1">
      <c r="A664" s="166" t="s">
        <v>3679</v>
      </c>
      <c r="B664" s="166" t="s">
        <v>3680</v>
      </c>
      <c r="C664" s="481">
        <v>36.0</v>
      </c>
      <c r="D664" s="482">
        <v>39477.0</v>
      </c>
      <c r="E664" s="483" t="s">
        <v>2183</v>
      </c>
      <c r="F664" s="483"/>
      <c r="G664" s="483"/>
      <c r="H664" s="483"/>
      <c r="I664" s="133" t="s">
        <v>3681</v>
      </c>
    </row>
    <row r="665" ht="12.75" customHeight="1">
      <c r="A665" s="549" t="s">
        <v>3682</v>
      </c>
      <c r="B665" s="549" t="s">
        <v>3683</v>
      </c>
      <c r="C665" s="477">
        <v>26.0</v>
      </c>
      <c r="D665" s="534">
        <v>39448.0</v>
      </c>
      <c r="E665" s="550" t="s">
        <v>2183</v>
      </c>
      <c r="F665" s="300"/>
      <c r="G665" s="300"/>
      <c r="H665" s="300"/>
      <c r="I665" s="551" t="s">
        <v>3684</v>
      </c>
    </row>
    <row r="666" ht="12.75" customHeight="1">
      <c r="A666" s="506"/>
      <c r="B666" s="512"/>
      <c r="C666" s="533"/>
      <c r="D666" s="552"/>
      <c r="E666" s="293"/>
      <c r="F666" s="293"/>
      <c r="G666" s="293"/>
      <c r="H666" s="293"/>
      <c r="I666" s="50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ht="12.75" customHeight="1">
      <c r="A667" s="553" t="s">
        <v>3685</v>
      </c>
      <c r="B667" s="554">
        <f>COUNTA(B8:B665)</f>
        <v>658</v>
      </c>
      <c r="C667" s="555"/>
      <c r="D667" s="556"/>
      <c r="E667" s="554">
        <f t="shared" ref="E667:H667" si="1">COUNTA(E8:E665)</f>
        <v>161</v>
      </c>
      <c r="F667" s="554">
        <f t="shared" si="1"/>
        <v>297</v>
      </c>
      <c r="G667" s="554">
        <f t="shared" si="1"/>
        <v>156</v>
      </c>
      <c r="H667" s="554">
        <f t="shared" si="1"/>
        <v>45</v>
      </c>
      <c r="I667" s="557" t="s">
        <v>3686</v>
      </c>
    </row>
    <row r="668" ht="12.75" customHeight="1">
      <c r="A668" s="336" t="s">
        <v>3687</v>
      </c>
      <c r="B668" s="293">
        <f>B667-5</f>
        <v>653</v>
      </c>
      <c r="C668" s="533"/>
      <c r="D668" s="552"/>
      <c r="E668" s="293">
        <f>E667-2</f>
        <v>159</v>
      </c>
      <c r="F668" s="293">
        <f>F667-3</f>
        <v>294</v>
      </c>
      <c r="G668" s="293">
        <f t="shared" ref="G668:H668" si="2">G667</f>
        <v>156</v>
      </c>
      <c r="H668" s="293">
        <f t="shared" si="2"/>
        <v>45</v>
      </c>
      <c r="I668" s="558" t="s">
        <v>3688</v>
      </c>
    </row>
    <row r="669" ht="12.75" customHeight="1">
      <c r="A669" s="336" t="s">
        <v>3689</v>
      </c>
      <c r="B669" s="293">
        <f>B668-9</f>
        <v>644</v>
      </c>
      <c r="C669" s="533"/>
      <c r="D669" s="552"/>
      <c r="E669" s="293">
        <f>E668-3</f>
        <v>156</v>
      </c>
      <c r="F669" s="293">
        <f>F668-2</f>
        <v>292</v>
      </c>
      <c r="G669" s="293">
        <f>G668-1</f>
        <v>155</v>
      </c>
      <c r="H669" s="293">
        <f>H668-3</f>
        <v>42</v>
      </c>
      <c r="I669" s="558" t="s">
        <v>3690</v>
      </c>
    </row>
    <row r="670" ht="12.75" customHeight="1">
      <c r="A670" s="299" t="s">
        <v>3691</v>
      </c>
      <c r="B670" s="447">
        <v>100.0</v>
      </c>
      <c r="C670" s="559"/>
      <c r="D670" s="560"/>
      <c r="E670" s="559">
        <f t="shared" ref="E670:H670" si="3">E669/$B669*100</f>
        <v>24.22360248</v>
      </c>
      <c r="F670" s="559">
        <f t="shared" si="3"/>
        <v>45.34161491</v>
      </c>
      <c r="G670" s="559">
        <f t="shared" si="3"/>
        <v>24.06832298</v>
      </c>
      <c r="H670" s="559">
        <f t="shared" si="3"/>
        <v>6.52173913</v>
      </c>
      <c r="I670" s="389"/>
    </row>
    <row r="671" ht="12.75" customHeight="1">
      <c r="A671" s="299" t="s">
        <v>3692</v>
      </c>
      <c r="B671" s="390"/>
      <c r="C671" s="559">
        <f t="shared" ref="C671:D671" si="4">AVERAGE(C8:C665)</f>
        <v>11.68085106</v>
      </c>
      <c r="D671" s="561">
        <f t="shared" si="4"/>
        <v>42082.80395</v>
      </c>
      <c r="E671" s="293"/>
      <c r="F671" s="293"/>
      <c r="G671" s="293"/>
      <c r="H671" s="293"/>
      <c r="I671" s="389"/>
    </row>
    <row r="672" ht="12.75" customHeight="1">
      <c r="A672" s="155" t="s">
        <v>3693</v>
      </c>
      <c r="B672" s="55"/>
      <c r="C672" s="214"/>
      <c r="D672" s="429"/>
      <c r="E672" s="58"/>
      <c r="F672" s="58"/>
      <c r="G672" s="58"/>
      <c r="H672" s="58"/>
      <c r="I672" s="55"/>
    </row>
    <row r="673" ht="12.75" customHeight="1">
      <c r="A673" s="155"/>
      <c r="B673" s="55"/>
      <c r="C673" s="214"/>
      <c r="D673" s="429"/>
      <c r="E673" s="58"/>
      <c r="F673" s="58"/>
      <c r="G673" s="58"/>
      <c r="H673" s="58"/>
      <c r="I673" s="55"/>
    </row>
    <row r="674" ht="12.75" customHeight="1">
      <c r="A674" s="562" t="s">
        <v>3694</v>
      </c>
      <c r="B674" s="563"/>
      <c r="C674" s="564" t="s">
        <v>34</v>
      </c>
      <c r="D674" s="565" t="s">
        <v>3695</v>
      </c>
      <c r="E674" s="566" t="s">
        <v>2178</v>
      </c>
      <c r="F674" s="303" t="s">
        <v>3696</v>
      </c>
      <c r="G674" s="567" t="s">
        <v>3697</v>
      </c>
      <c r="H674" s="567" t="s">
        <v>15</v>
      </c>
      <c r="I674" s="568" t="s">
        <v>91</v>
      </c>
    </row>
    <row r="675" ht="12.75" customHeight="1">
      <c r="A675" s="321" t="s">
        <v>3698</v>
      </c>
      <c r="B675" s="55"/>
      <c r="C675" s="101">
        <f t="shared" ref="C675:C677" si="5">SUM(E675:H675)</f>
        <v>156</v>
      </c>
      <c r="D675" s="420">
        <f>C675/C679*100</f>
        <v>24.22360248</v>
      </c>
      <c r="E675" s="78">
        <v>61.0</v>
      </c>
      <c r="F675" s="569">
        <v>92.0</v>
      </c>
      <c r="G675" s="68">
        <v>0.0</v>
      </c>
      <c r="H675" s="570">
        <v>3.0</v>
      </c>
      <c r="I675" s="571" t="s">
        <v>3699</v>
      </c>
    </row>
    <row r="676" ht="12.75" customHeight="1">
      <c r="A676" s="321" t="s">
        <v>3700</v>
      </c>
      <c r="B676" s="55"/>
      <c r="C676" s="101">
        <f t="shared" si="5"/>
        <v>30</v>
      </c>
      <c r="D676" s="420">
        <f>C676/C679*100</f>
        <v>4.658385093</v>
      </c>
      <c r="E676" s="483" t="s">
        <v>3701</v>
      </c>
      <c r="F676" s="483" t="s">
        <v>3701</v>
      </c>
      <c r="G676" s="483" t="s">
        <v>3701</v>
      </c>
      <c r="H676" s="572">
        <v>30.0</v>
      </c>
      <c r="I676" s="573" t="s">
        <v>3702</v>
      </c>
    </row>
    <row r="677" ht="12.75" customHeight="1">
      <c r="A677" s="321" t="s">
        <v>3703</v>
      </c>
      <c r="B677" s="55"/>
      <c r="C677" s="101">
        <f t="shared" si="5"/>
        <v>124</v>
      </c>
      <c r="D677" s="420">
        <f>C677/C679*100</f>
        <v>19.25465839</v>
      </c>
      <c r="E677" s="72">
        <v>3.0</v>
      </c>
      <c r="F677" s="483">
        <v>7.0</v>
      </c>
      <c r="G677" s="68">
        <v>112.0</v>
      </c>
      <c r="H677" s="68">
        <v>2.0</v>
      </c>
      <c r="I677" s="55"/>
    </row>
    <row r="678" ht="12.75" customHeight="1">
      <c r="A678" s="321" t="s">
        <v>3704</v>
      </c>
      <c r="B678" s="55"/>
      <c r="C678" s="101">
        <f t="shared" ref="C678:D678" si="6">C679-C675-C677-C676</f>
        <v>334</v>
      </c>
      <c r="D678" s="420">
        <f t="shared" si="6"/>
        <v>51.86335404</v>
      </c>
      <c r="E678" s="72">
        <f t="shared" ref="E678:F678" si="7">E679-E675-E677</f>
        <v>92</v>
      </c>
      <c r="F678" s="483">
        <f t="shared" si="7"/>
        <v>193</v>
      </c>
      <c r="G678" s="483" t="s">
        <v>3701</v>
      </c>
      <c r="H678" s="68">
        <f>H679-H675-H677-H676</f>
        <v>7</v>
      </c>
      <c r="I678" s="55"/>
    </row>
    <row r="679" ht="12.75" customHeight="1">
      <c r="A679" s="553" t="s">
        <v>3685</v>
      </c>
      <c r="B679" s="563"/>
      <c r="C679" s="564">
        <f>B669</f>
        <v>644</v>
      </c>
      <c r="D679" s="317">
        <v>100.0</v>
      </c>
      <c r="E679" s="564">
        <f t="shared" ref="E679:H679" si="8">E669</f>
        <v>156</v>
      </c>
      <c r="F679" s="574">
        <f t="shared" si="8"/>
        <v>292</v>
      </c>
      <c r="G679" s="575">
        <f t="shared" si="8"/>
        <v>155</v>
      </c>
      <c r="H679" s="575">
        <f t="shared" si="8"/>
        <v>42</v>
      </c>
      <c r="I679" s="55"/>
    </row>
    <row r="680" ht="12.75" customHeight="1">
      <c r="A680" s="155"/>
      <c r="B680" s="55"/>
      <c r="C680" s="214"/>
      <c r="D680" s="429"/>
      <c r="E680" s="58"/>
      <c r="F680" s="58"/>
      <c r="G680" s="58"/>
      <c r="H680" s="58"/>
      <c r="I680" s="55"/>
    </row>
    <row r="681" ht="12.75" customHeight="1">
      <c r="A681" s="562" t="s">
        <v>3705</v>
      </c>
      <c r="B681" s="576"/>
      <c r="C681" s="555" t="s">
        <v>34</v>
      </c>
      <c r="D681" s="565" t="s">
        <v>3695</v>
      </c>
      <c r="E681" s="303" t="s">
        <v>2178</v>
      </c>
      <c r="F681" s="567" t="s">
        <v>3696</v>
      </c>
      <c r="G681" s="567" t="s">
        <v>3697</v>
      </c>
      <c r="H681" s="567" t="s">
        <v>15</v>
      </c>
      <c r="I681" s="557" t="s">
        <v>91</v>
      </c>
      <c r="K681" s="568" t="s">
        <v>1202</v>
      </c>
      <c r="L681" s="557" t="s">
        <v>529</v>
      </c>
      <c r="M681" s="557" t="s">
        <v>2139</v>
      </c>
      <c r="N681" s="557" t="s">
        <v>3706</v>
      </c>
      <c r="O681" s="155" t="s">
        <v>3707</v>
      </c>
    </row>
    <row r="682" ht="12.75" customHeight="1">
      <c r="A682" s="577">
        <v>2008.0</v>
      </c>
      <c r="B682" s="121"/>
      <c r="C682" s="123">
        <f t="shared" ref="C682:C693" si="9">SUM(E682:H682)</f>
        <v>15</v>
      </c>
      <c r="D682" s="319">
        <f t="shared" ref="D682:D693" si="10">C682/C$694*100</f>
        <v>3.537735849</v>
      </c>
      <c r="E682" s="288">
        <v>9.0</v>
      </c>
      <c r="F682" s="480">
        <v>2.0</v>
      </c>
      <c r="G682" s="480">
        <v>3.0</v>
      </c>
      <c r="H682" s="480">
        <v>1.0</v>
      </c>
      <c r="I682" s="155" t="s">
        <v>3708</v>
      </c>
      <c r="J682" s="470">
        <v>2008.0</v>
      </c>
      <c r="K682" s="478">
        <f t="shared" ref="K682:K693" si="11">COUNTIFS($D$8:$D$665,"&gt;=1/1/"&amp;$A682,$D$8:$D$665,"&lt;=12/31/"&amp;$A682,$C$8:$C$665,"&gt;=5",$C$8:$C$665,"&lt;10")</f>
        <v>0</v>
      </c>
      <c r="L682" s="478">
        <f t="shared" ref="L682:L693" si="12">COUNTIFS($D$8:$D$665,"&gt;=1/1/"&amp;$A682,$D$8:$D$665,"&lt;=12/31/"&amp;$A682,$C$8:$C$665,"&gt;=10",$C$8:$C$665,"&lt;25")</f>
        <v>0</v>
      </c>
      <c r="M682" s="478">
        <f t="shared" ref="M682:M693" si="13">COUNTIFS($D$8:$D$665,"&gt;=1/1/"&amp;$A682,$D$8:$D$665,"&lt;=12/31/"&amp;$A682,$C$8:$C$665,"&gt;=25")</f>
        <v>0</v>
      </c>
      <c r="N682" s="578">
        <f t="shared" ref="N682:N693" si="14">SUM(K682:M682)</f>
        <v>0</v>
      </c>
    </row>
    <row r="683" ht="12.75" customHeight="1">
      <c r="A683" s="579">
        <v>2009.0</v>
      </c>
      <c r="B683" s="55"/>
      <c r="C683" s="101">
        <f t="shared" si="9"/>
        <v>44</v>
      </c>
      <c r="D683" s="420">
        <f t="shared" si="10"/>
        <v>10.37735849</v>
      </c>
      <c r="E683" s="483">
        <v>28.0</v>
      </c>
      <c r="F683" s="68">
        <v>13.0</v>
      </c>
      <c r="G683" s="68">
        <v>3.0</v>
      </c>
      <c r="H683" s="68">
        <v>0.0</v>
      </c>
      <c r="I683" s="155" t="s">
        <v>3708</v>
      </c>
      <c r="J683" s="470">
        <v>2009.0</v>
      </c>
      <c r="K683" s="478">
        <f t="shared" si="11"/>
        <v>0</v>
      </c>
      <c r="L683" s="478">
        <f t="shared" si="12"/>
        <v>0</v>
      </c>
      <c r="M683" s="478">
        <f t="shared" si="13"/>
        <v>0</v>
      </c>
      <c r="N683" s="578">
        <f t="shared" si="14"/>
        <v>0</v>
      </c>
    </row>
    <row r="684" ht="12.75" customHeight="1">
      <c r="A684" s="579">
        <v>2010.0</v>
      </c>
      <c r="B684" s="55"/>
      <c r="C684" s="101">
        <f t="shared" si="9"/>
        <v>62</v>
      </c>
      <c r="D684" s="420">
        <f t="shared" si="10"/>
        <v>14.62264151</v>
      </c>
      <c r="E684" s="483">
        <v>1.0</v>
      </c>
      <c r="F684" s="68">
        <v>57.0</v>
      </c>
      <c r="G684" s="68">
        <v>4.0</v>
      </c>
      <c r="H684" s="68">
        <v>0.0</v>
      </c>
      <c r="I684" s="155" t="s">
        <v>3709</v>
      </c>
      <c r="J684" s="470">
        <v>2010.0</v>
      </c>
      <c r="K684" s="478">
        <f t="shared" si="11"/>
        <v>0</v>
      </c>
      <c r="L684" s="478">
        <f t="shared" si="12"/>
        <v>0</v>
      </c>
      <c r="M684" s="478">
        <f t="shared" si="13"/>
        <v>0</v>
      </c>
      <c r="N684" s="578">
        <f t="shared" si="14"/>
        <v>0</v>
      </c>
    </row>
    <row r="685" ht="12.75" customHeight="1">
      <c r="A685" s="579">
        <v>2011.0</v>
      </c>
      <c r="B685" s="55"/>
      <c r="C685" s="101">
        <f t="shared" si="9"/>
        <v>28</v>
      </c>
      <c r="D685" s="420">
        <f t="shared" si="10"/>
        <v>6.603773585</v>
      </c>
      <c r="E685" s="483">
        <v>8.0</v>
      </c>
      <c r="F685" s="68">
        <v>13.0</v>
      </c>
      <c r="G685" s="68">
        <v>6.0</v>
      </c>
      <c r="H685" s="68">
        <v>1.0</v>
      </c>
      <c r="I685" s="55"/>
      <c r="J685" s="470">
        <v>2011.0</v>
      </c>
      <c r="K685" s="478">
        <f t="shared" si="11"/>
        <v>0</v>
      </c>
      <c r="L685" s="478">
        <f t="shared" si="12"/>
        <v>0</v>
      </c>
      <c r="M685" s="478">
        <f t="shared" si="13"/>
        <v>0</v>
      </c>
      <c r="N685" s="578">
        <f t="shared" si="14"/>
        <v>0</v>
      </c>
    </row>
    <row r="686" ht="12.75" customHeight="1">
      <c r="A686" s="579">
        <v>2012.0</v>
      </c>
      <c r="B686" s="55"/>
      <c r="C686" s="101">
        <f t="shared" si="9"/>
        <v>37</v>
      </c>
      <c r="D686" s="420">
        <f t="shared" si="10"/>
        <v>8.726415094</v>
      </c>
      <c r="E686" s="483">
        <v>14.0</v>
      </c>
      <c r="F686" s="68">
        <v>13.0</v>
      </c>
      <c r="G686" s="68">
        <v>5.0</v>
      </c>
      <c r="H686" s="68">
        <v>5.0</v>
      </c>
      <c r="I686" s="55"/>
      <c r="J686" s="470">
        <v>2012.0</v>
      </c>
      <c r="K686" s="478">
        <f t="shared" si="11"/>
        <v>0</v>
      </c>
      <c r="L686" s="478">
        <f t="shared" si="12"/>
        <v>0</v>
      </c>
      <c r="M686" s="478">
        <f t="shared" si="13"/>
        <v>0</v>
      </c>
      <c r="N686" s="578">
        <f t="shared" si="14"/>
        <v>0</v>
      </c>
    </row>
    <row r="687" ht="12.75" customHeight="1">
      <c r="A687" s="579">
        <v>2013.0</v>
      </c>
      <c r="B687" s="55"/>
      <c r="C687" s="101">
        <f t="shared" si="9"/>
        <v>36</v>
      </c>
      <c r="D687" s="420">
        <f t="shared" si="10"/>
        <v>8.490566038</v>
      </c>
      <c r="E687" s="483">
        <v>6.0</v>
      </c>
      <c r="F687" s="68">
        <v>13.0</v>
      </c>
      <c r="G687" s="68">
        <v>12.0</v>
      </c>
      <c r="H687" s="68">
        <v>5.0</v>
      </c>
      <c r="I687" s="55"/>
      <c r="J687" s="470">
        <v>2013.0</v>
      </c>
      <c r="K687" s="478">
        <f t="shared" si="11"/>
        <v>0</v>
      </c>
      <c r="L687" s="478">
        <f t="shared" si="12"/>
        <v>0</v>
      </c>
      <c r="M687" s="478">
        <f t="shared" si="13"/>
        <v>0</v>
      </c>
      <c r="N687" s="578">
        <f t="shared" si="14"/>
        <v>0</v>
      </c>
    </row>
    <row r="688" ht="12.75" customHeight="1">
      <c r="A688" s="579">
        <v>2014.0</v>
      </c>
      <c r="B688" s="55"/>
      <c r="C688" s="101">
        <f t="shared" si="9"/>
        <v>30</v>
      </c>
      <c r="D688" s="420">
        <f t="shared" si="10"/>
        <v>7.075471698</v>
      </c>
      <c r="E688" s="483">
        <v>7.0</v>
      </c>
      <c r="F688" s="68">
        <v>12.0</v>
      </c>
      <c r="G688" s="68">
        <v>8.0</v>
      </c>
      <c r="H688" s="68">
        <v>3.0</v>
      </c>
      <c r="I688" s="55"/>
      <c r="J688" s="470">
        <v>2014.0</v>
      </c>
      <c r="K688" s="478">
        <f t="shared" si="11"/>
        <v>0</v>
      </c>
      <c r="L688" s="478">
        <f t="shared" si="12"/>
        <v>0</v>
      </c>
      <c r="M688" s="478">
        <f t="shared" si="13"/>
        <v>0</v>
      </c>
      <c r="N688" s="578">
        <f t="shared" si="14"/>
        <v>0</v>
      </c>
    </row>
    <row r="689" ht="12.75" customHeight="1">
      <c r="A689" s="579">
        <v>2015.0</v>
      </c>
      <c r="B689" s="55"/>
      <c r="C689" s="101">
        <f t="shared" si="9"/>
        <v>67</v>
      </c>
      <c r="D689" s="420">
        <f t="shared" si="10"/>
        <v>15.80188679</v>
      </c>
      <c r="E689" s="483">
        <v>18.0</v>
      </c>
      <c r="F689" s="68">
        <v>12.0</v>
      </c>
      <c r="G689" s="68">
        <v>18.0</v>
      </c>
      <c r="H689" s="68">
        <v>19.0</v>
      </c>
      <c r="I689" s="55"/>
      <c r="J689" s="470">
        <v>2015.0</v>
      </c>
      <c r="K689" s="478">
        <f t="shared" si="11"/>
        <v>0</v>
      </c>
      <c r="L689" s="478">
        <f t="shared" si="12"/>
        <v>0</v>
      </c>
      <c r="M689" s="478">
        <f t="shared" si="13"/>
        <v>0</v>
      </c>
      <c r="N689" s="578">
        <f t="shared" si="14"/>
        <v>0</v>
      </c>
    </row>
    <row r="690" ht="12.75" customHeight="1">
      <c r="A690" s="33">
        <v>2016.0</v>
      </c>
      <c r="B690" s="232"/>
      <c r="C690" s="481">
        <f t="shared" si="9"/>
        <v>105</v>
      </c>
      <c r="D690" s="420">
        <f t="shared" si="10"/>
        <v>24.76415094</v>
      </c>
      <c r="E690" s="72">
        <v>28.0</v>
      </c>
      <c r="F690" s="72">
        <v>49.0</v>
      </c>
      <c r="G690" s="72">
        <v>24.0</v>
      </c>
      <c r="H690" s="483">
        <v>4.0</v>
      </c>
      <c r="I690" s="55"/>
      <c r="J690" s="470">
        <v>2016.0</v>
      </c>
      <c r="K690" s="478">
        <f t="shared" si="11"/>
        <v>0</v>
      </c>
      <c r="L690" s="478">
        <f t="shared" si="12"/>
        <v>0</v>
      </c>
      <c r="M690" s="478">
        <f t="shared" si="13"/>
        <v>0</v>
      </c>
      <c r="N690" s="578">
        <f t="shared" si="14"/>
        <v>0</v>
      </c>
    </row>
    <row r="691" ht="12.75" customHeight="1">
      <c r="A691" s="33">
        <v>2017.0</v>
      </c>
      <c r="B691" s="232"/>
      <c r="C691" s="481">
        <f t="shared" si="9"/>
        <v>0</v>
      </c>
      <c r="D691" s="420">
        <f t="shared" si="10"/>
        <v>0</v>
      </c>
      <c r="E691" s="483">
        <f t="shared" ref="E691:H691" si="15">COUNTIFS($D$8:$D$665,"&gt;=1/1/"&amp;$A691,$D$8:$D$665,"&lt;=12/31/"&amp;$A691,E$8:E$665,"X")</f>
        <v>0</v>
      </c>
      <c r="F691" s="68">
        <f t="shared" si="15"/>
        <v>0</v>
      </c>
      <c r="G691" s="68">
        <f t="shared" si="15"/>
        <v>0</v>
      </c>
      <c r="H691" s="68">
        <f t="shared" si="15"/>
        <v>0</v>
      </c>
      <c r="I691" s="55"/>
      <c r="J691" s="470">
        <v>2017.0</v>
      </c>
      <c r="K691" s="478">
        <f t="shared" si="11"/>
        <v>0</v>
      </c>
      <c r="L691" s="478">
        <f t="shared" si="12"/>
        <v>0</v>
      </c>
      <c r="M691" s="478">
        <f t="shared" si="13"/>
        <v>0</v>
      </c>
      <c r="N691" s="578">
        <f t="shared" si="14"/>
        <v>0</v>
      </c>
    </row>
    <row r="692" ht="12.75" customHeight="1">
      <c r="A692" s="33">
        <v>2018.0</v>
      </c>
      <c r="B692" s="232"/>
      <c r="C692" s="477">
        <f t="shared" si="9"/>
        <v>0</v>
      </c>
      <c r="D692" s="580">
        <f t="shared" si="10"/>
        <v>0</v>
      </c>
      <c r="E692" s="478">
        <f t="shared" ref="E692:H692" si="16">COUNTIFS($D$8:$D$665,"&gt;=1/1/"&amp;$A692,$D$8:$D$665,"&lt;=12/31/"&amp;$A692,E$8:E$665,"X")</f>
        <v>0</v>
      </c>
      <c r="F692" s="478">
        <f t="shared" si="16"/>
        <v>0</v>
      </c>
      <c r="G692" s="478">
        <f t="shared" si="16"/>
        <v>0</v>
      </c>
      <c r="H692" s="72">
        <f t="shared" si="16"/>
        <v>0</v>
      </c>
      <c r="I692" s="232"/>
      <c r="J692" s="470">
        <v>2018.0</v>
      </c>
      <c r="K692" s="72">
        <f t="shared" si="11"/>
        <v>0</v>
      </c>
      <c r="L692" s="72">
        <f t="shared" si="12"/>
        <v>0</v>
      </c>
      <c r="M692" s="72">
        <f t="shared" si="13"/>
        <v>0</v>
      </c>
      <c r="N692" s="578">
        <f t="shared" si="14"/>
        <v>0</v>
      </c>
    </row>
    <row r="693" ht="12.75" customHeight="1">
      <c r="A693" s="33">
        <v>2019.0</v>
      </c>
      <c r="B693" s="232"/>
      <c r="C693" s="477">
        <f t="shared" si="9"/>
        <v>0</v>
      </c>
      <c r="D693" s="580">
        <f t="shared" si="10"/>
        <v>0</v>
      </c>
      <c r="E693" s="478">
        <f t="shared" ref="E693:H693" si="17">COUNTIFS($D$8:$D$665,"&gt;=1/1/"&amp;$A693,$D$8:$D$665,"&lt;=12/31/"&amp;$A693,E$8:E$665,"X")</f>
        <v>0</v>
      </c>
      <c r="F693" s="478">
        <f t="shared" si="17"/>
        <v>0</v>
      </c>
      <c r="G693" s="478">
        <f t="shared" si="17"/>
        <v>0</v>
      </c>
      <c r="H693" s="303">
        <f t="shared" si="17"/>
        <v>0</v>
      </c>
      <c r="I693" s="55"/>
      <c r="J693" s="15">
        <v>2019.0</v>
      </c>
      <c r="K693" s="303">
        <f t="shared" si="11"/>
        <v>0</v>
      </c>
      <c r="L693" s="303">
        <f t="shared" si="12"/>
        <v>0</v>
      </c>
      <c r="M693" s="303">
        <f t="shared" si="13"/>
        <v>0</v>
      </c>
      <c r="N693" s="578">
        <f t="shared" si="14"/>
        <v>0</v>
      </c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ht="12.75" customHeight="1">
      <c r="A694" s="155" t="s">
        <v>3685</v>
      </c>
      <c r="B694" s="232"/>
      <c r="C694" s="574">
        <f t="shared" ref="C694:H694" si="18">SUM(C682:C692)</f>
        <v>424</v>
      </c>
      <c r="D694" s="581">
        <f t="shared" si="18"/>
        <v>100</v>
      </c>
      <c r="E694" s="574">
        <f t="shared" si="18"/>
        <v>119</v>
      </c>
      <c r="F694" s="574">
        <f t="shared" si="18"/>
        <v>184</v>
      </c>
      <c r="G694" s="564">
        <f t="shared" si="18"/>
        <v>83</v>
      </c>
      <c r="H694" s="477">
        <f t="shared" si="18"/>
        <v>38</v>
      </c>
      <c r="I694" s="55"/>
      <c r="J694" s="214"/>
    </row>
    <row r="695" ht="12.75" customHeight="1">
      <c r="A695" s="155"/>
      <c r="B695" s="232"/>
      <c r="C695" s="214"/>
      <c r="D695" s="419"/>
      <c r="E695" s="214"/>
      <c r="F695" s="214"/>
      <c r="G695" s="214"/>
      <c r="H695" s="214"/>
      <c r="I695" s="55"/>
    </row>
    <row r="696" ht="12.75" customHeight="1">
      <c r="A696" s="582" t="s">
        <v>3710</v>
      </c>
      <c r="B696" s="232"/>
      <c r="C696" s="574" t="s">
        <v>34</v>
      </c>
      <c r="D696" s="583" t="s">
        <v>3695</v>
      </c>
      <c r="E696" s="566" t="s">
        <v>2178</v>
      </c>
      <c r="F696" s="303" t="s">
        <v>3696</v>
      </c>
      <c r="G696" s="567" t="s">
        <v>3697</v>
      </c>
      <c r="H696" s="567" t="s">
        <v>15</v>
      </c>
      <c r="I696" s="55"/>
    </row>
    <row r="697" ht="12.75" customHeight="1">
      <c r="A697" s="33" t="s">
        <v>3711</v>
      </c>
      <c r="B697" s="232"/>
      <c r="C697" s="481">
        <f t="shared" ref="C697:C706" si="19">SUM(E697:H697)</f>
        <v>296</v>
      </c>
      <c r="D697" s="420">
        <f t="shared" ref="D697:D706" si="20">C697/C$707*100</f>
        <v>58.84691849</v>
      </c>
      <c r="E697" s="65">
        <v>63.0</v>
      </c>
      <c r="F697" s="288">
        <v>143.0</v>
      </c>
      <c r="G697" s="480">
        <v>67.0</v>
      </c>
      <c r="H697" s="480">
        <v>23.0</v>
      </c>
      <c r="I697" s="55"/>
    </row>
    <row r="698" ht="12.75" customHeight="1">
      <c r="A698" s="33" t="s">
        <v>3712</v>
      </c>
      <c r="B698" s="232"/>
      <c r="C698" s="481">
        <f t="shared" si="19"/>
        <v>84</v>
      </c>
      <c r="D698" s="420">
        <f t="shared" si="20"/>
        <v>16.69980119</v>
      </c>
      <c r="E698" s="72">
        <v>19.0</v>
      </c>
      <c r="F698" s="483">
        <v>33.0</v>
      </c>
      <c r="G698" s="68">
        <v>19.0</v>
      </c>
      <c r="H698" s="68">
        <v>13.0</v>
      </c>
      <c r="I698" s="55"/>
    </row>
    <row r="699" ht="12.75" customHeight="1">
      <c r="A699" s="33" t="s">
        <v>3713</v>
      </c>
      <c r="B699" s="232"/>
      <c r="C699" s="481">
        <f t="shared" si="19"/>
        <v>35</v>
      </c>
      <c r="D699" s="420">
        <f t="shared" si="20"/>
        <v>6.958250497</v>
      </c>
      <c r="E699" s="72">
        <v>8.0</v>
      </c>
      <c r="F699" s="483">
        <v>18.0</v>
      </c>
      <c r="G699" s="68">
        <v>8.0</v>
      </c>
      <c r="H699" s="68">
        <v>1.0</v>
      </c>
      <c r="I699" s="55"/>
    </row>
    <row r="700" ht="12.75" customHeight="1">
      <c r="A700" s="33" t="s">
        <v>3714</v>
      </c>
      <c r="B700" s="232"/>
      <c r="C700" s="481">
        <f t="shared" si="19"/>
        <v>18</v>
      </c>
      <c r="D700" s="420">
        <f t="shared" si="20"/>
        <v>3.578528827</v>
      </c>
      <c r="E700" s="72">
        <v>5.0</v>
      </c>
      <c r="F700" s="483">
        <v>10.0</v>
      </c>
      <c r="G700" s="68">
        <v>2.0</v>
      </c>
      <c r="H700" s="68">
        <v>1.0</v>
      </c>
      <c r="I700" s="55"/>
    </row>
    <row r="701" ht="12.75" customHeight="1">
      <c r="A701" s="33" t="s">
        <v>3715</v>
      </c>
      <c r="B701" s="232"/>
      <c r="C701" s="481">
        <f t="shared" si="19"/>
        <v>16</v>
      </c>
      <c r="D701" s="420">
        <f t="shared" si="20"/>
        <v>3.180914513</v>
      </c>
      <c r="E701" s="72">
        <v>8.0</v>
      </c>
      <c r="F701" s="483">
        <v>5.0</v>
      </c>
      <c r="G701" s="68">
        <v>3.0</v>
      </c>
      <c r="H701" s="68">
        <v>0.0</v>
      </c>
      <c r="I701" s="55"/>
    </row>
    <row r="702" ht="12.75" customHeight="1">
      <c r="A702" s="33" t="s">
        <v>3716</v>
      </c>
      <c r="B702" s="232"/>
      <c r="C702" s="481">
        <f t="shared" si="19"/>
        <v>23</v>
      </c>
      <c r="D702" s="420">
        <f t="shared" si="20"/>
        <v>4.572564612</v>
      </c>
      <c r="E702" s="72">
        <v>10.0</v>
      </c>
      <c r="F702" s="483">
        <v>7.0</v>
      </c>
      <c r="G702" s="68">
        <v>5.0</v>
      </c>
      <c r="H702" s="68">
        <v>1.0</v>
      </c>
      <c r="I702" s="55"/>
    </row>
    <row r="703" ht="12.75" customHeight="1">
      <c r="A703" s="33" t="s">
        <v>3717</v>
      </c>
      <c r="B703" s="232"/>
      <c r="C703" s="481">
        <f t="shared" si="19"/>
        <v>20</v>
      </c>
      <c r="D703" s="420">
        <f t="shared" si="20"/>
        <v>3.976143141</v>
      </c>
      <c r="E703" s="72">
        <v>12.0</v>
      </c>
      <c r="F703" s="483">
        <v>1.0</v>
      </c>
      <c r="G703" s="68">
        <v>6.0</v>
      </c>
      <c r="H703" s="68">
        <v>1.0</v>
      </c>
      <c r="I703" s="55"/>
    </row>
    <row r="704" ht="12.75" customHeight="1">
      <c r="A704" s="33" t="s">
        <v>3718</v>
      </c>
      <c r="B704" s="232"/>
      <c r="C704" s="481">
        <f t="shared" si="19"/>
        <v>7</v>
      </c>
      <c r="D704" s="420">
        <f t="shared" si="20"/>
        <v>1.391650099</v>
      </c>
      <c r="E704" s="72">
        <v>3.0</v>
      </c>
      <c r="F704" s="483">
        <v>2.0</v>
      </c>
      <c r="G704" s="68">
        <v>1.0</v>
      </c>
      <c r="H704" s="68">
        <v>1.0</v>
      </c>
      <c r="I704" s="55"/>
    </row>
    <row r="705" ht="12.75" customHeight="1">
      <c r="A705" s="33" t="s">
        <v>3719</v>
      </c>
      <c r="B705" s="232"/>
      <c r="C705" s="481">
        <f t="shared" si="19"/>
        <v>1</v>
      </c>
      <c r="D705" s="420">
        <f t="shared" si="20"/>
        <v>0.1988071571</v>
      </c>
      <c r="E705" s="72">
        <v>0.0</v>
      </c>
      <c r="F705" s="483">
        <v>0.0</v>
      </c>
      <c r="G705" s="68">
        <v>1.0</v>
      </c>
      <c r="H705" s="68">
        <v>0.0</v>
      </c>
      <c r="I705" s="55"/>
    </row>
    <row r="706" ht="12.75" customHeight="1">
      <c r="A706" s="584" t="s">
        <v>3720</v>
      </c>
      <c r="B706" s="299"/>
      <c r="C706" s="101">
        <f t="shared" si="19"/>
        <v>3</v>
      </c>
      <c r="D706" s="420">
        <f t="shared" si="20"/>
        <v>0.5964214712</v>
      </c>
      <c r="E706" s="478">
        <v>1.0</v>
      </c>
      <c r="F706" s="300">
        <v>2.0</v>
      </c>
      <c r="G706" s="304">
        <v>0.0</v>
      </c>
      <c r="H706" s="304">
        <v>0.0</v>
      </c>
      <c r="I706" s="55"/>
    </row>
    <row r="707" ht="12.75" customHeight="1">
      <c r="A707" s="553" t="s">
        <v>3685</v>
      </c>
      <c r="B707" s="585"/>
      <c r="C707" s="574">
        <f t="shared" ref="C707:H707" si="21">SUM(C697:C706)</f>
        <v>503</v>
      </c>
      <c r="D707" s="581">
        <f t="shared" si="21"/>
        <v>100</v>
      </c>
      <c r="E707" s="564">
        <f t="shared" si="21"/>
        <v>129</v>
      </c>
      <c r="F707" s="574">
        <f t="shared" si="21"/>
        <v>221</v>
      </c>
      <c r="G707" s="575">
        <f t="shared" si="21"/>
        <v>112</v>
      </c>
      <c r="H707" s="575">
        <f t="shared" si="21"/>
        <v>41</v>
      </c>
      <c r="I707" s="55"/>
    </row>
    <row r="708" ht="12.75" customHeight="1">
      <c r="A708" s="562" t="s">
        <v>3721</v>
      </c>
      <c r="B708" s="563"/>
      <c r="C708" s="574" t="s">
        <v>34</v>
      </c>
      <c r="D708" s="583" t="s">
        <v>3695</v>
      </c>
      <c r="E708" s="566" t="s">
        <v>2178</v>
      </c>
      <c r="F708" s="303" t="s">
        <v>3696</v>
      </c>
      <c r="G708" s="567" t="s">
        <v>3697</v>
      </c>
      <c r="H708" s="567" t="s">
        <v>15</v>
      </c>
      <c r="I708" s="55"/>
    </row>
    <row r="709" ht="12.75" customHeight="1">
      <c r="A709" s="586" t="s">
        <v>1202</v>
      </c>
      <c r="B709" s="121"/>
      <c r="C709" s="101">
        <f>C697</f>
        <v>296</v>
      </c>
      <c r="D709" s="319">
        <f>C709/C$712*100</f>
        <v>58.84691849</v>
      </c>
      <c r="E709" s="65">
        <f t="shared" ref="E709:H709" si="22">E697</f>
        <v>63</v>
      </c>
      <c r="F709" s="65">
        <f t="shared" si="22"/>
        <v>143</v>
      </c>
      <c r="G709" s="65">
        <f t="shared" si="22"/>
        <v>67</v>
      </c>
      <c r="H709" s="288">
        <f t="shared" si="22"/>
        <v>23</v>
      </c>
      <c r="I709" s="155" t="s">
        <v>3722</v>
      </c>
    </row>
    <row r="710" ht="12.75" customHeight="1">
      <c r="A710" s="587" t="s">
        <v>529</v>
      </c>
      <c r="B710" s="55"/>
      <c r="C710" s="101">
        <f>SUM(E698:H700)</f>
        <v>137</v>
      </c>
      <c r="D710" s="420">
        <f t="shared" ref="D710:D711" si="24">C710/C$707*100</f>
        <v>27.23658052</v>
      </c>
      <c r="E710" s="72">
        <f t="shared" ref="E710:H710" si="23">SUM(E698:E700)</f>
        <v>32</v>
      </c>
      <c r="F710" s="72">
        <f t="shared" si="23"/>
        <v>61</v>
      </c>
      <c r="G710" s="72">
        <f t="shared" si="23"/>
        <v>29</v>
      </c>
      <c r="H710" s="483">
        <f t="shared" si="23"/>
        <v>15</v>
      </c>
      <c r="I710" s="155" t="s">
        <v>3723</v>
      </c>
    </row>
    <row r="711" ht="12.75" customHeight="1">
      <c r="A711" s="587" t="s">
        <v>2139</v>
      </c>
      <c r="B711" s="55"/>
      <c r="C711" s="101">
        <f>SUM(E701:H706)</f>
        <v>70</v>
      </c>
      <c r="D711" s="580">
        <f t="shared" si="24"/>
        <v>13.91650099</v>
      </c>
      <c r="E711" s="478">
        <f t="shared" ref="E711:H711" si="25">SUM(E701:E706)</f>
        <v>34</v>
      </c>
      <c r="F711" s="478">
        <f t="shared" si="25"/>
        <v>17</v>
      </c>
      <c r="G711" s="478">
        <f t="shared" si="25"/>
        <v>16</v>
      </c>
      <c r="H711" s="300">
        <f t="shared" si="25"/>
        <v>3</v>
      </c>
      <c r="I711" s="155" t="s">
        <v>3724</v>
      </c>
    </row>
    <row r="712" ht="12.75" customHeight="1">
      <c r="A712" s="553" t="s">
        <v>3685</v>
      </c>
      <c r="B712" s="563"/>
      <c r="C712" s="574">
        <f t="shared" ref="C712:H712" si="26">SUM(C709:C711)</f>
        <v>503</v>
      </c>
      <c r="D712" s="581">
        <f t="shared" si="26"/>
        <v>100</v>
      </c>
      <c r="E712" s="564">
        <f t="shared" si="26"/>
        <v>129</v>
      </c>
      <c r="F712" s="574">
        <f t="shared" si="26"/>
        <v>221</v>
      </c>
      <c r="G712" s="574">
        <f t="shared" si="26"/>
        <v>112</v>
      </c>
      <c r="H712" s="575">
        <f t="shared" si="26"/>
        <v>41</v>
      </c>
      <c r="I712" s="55"/>
    </row>
    <row r="713" ht="6.0" customHeight="1">
      <c r="A713" s="155"/>
      <c r="B713" s="55"/>
      <c r="C713" s="214"/>
      <c r="D713" s="419"/>
      <c r="E713" s="214"/>
      <c r="F713" s="214"/>
      <c r="G713" s="214"/>
      <c r="H713" s="214"/>
      <c r="I713" s="55"/>
    </row>
    <row r="714" ht="12.75" customHeight="1">
      <c r="A714" s="271" t="s">
        <v>3725</v>
      </c>
      <c r="B714" s="55"/>
      <c r="C714" s="214"/>
      <c r="D714" s="419"/>
      <c r="E714" s="214"/>
      <c r="F714" s="214"/>
      <c r="G714" s="214"/>
      <c r="H714" s="214"/>
      <c r="I714" s="55"/>
    </row>
    <row r="715" ht="12.75" customHeight="1">
      <c r="A715" s="253" t="s">
        <v>32</v>
      </c>
      <c r="B715" s="480" t="s">
        <v>33</v>
      </c>
      <c r="C715" s="123" t="s">
        <v>3726</v>
      </c>
      <c r="D715" s="288" t="s">
        <v>2173</v>
      </c>
      <c r="E715" s="515" t="s">
        <v>3727</v>
      </c>
      <c r="F715" s="123"/>
      <c r="G715" s="529"/>
      <c r="H715" s="529"/>
      <c r="I715" s="363"/>
    </row>
    <row r="716" ht="12.75" customHeight="1">
      <c r="A716" s="336" t="s">
        <v>68</v>
      </c>
      <c r="B716" s="304" t="s">
        <v>69</v>
      </c>
      <c r="C716" s="490" t="s">
        <v>72</v>
      </c>
      <c r="D716" s="300" t="s">
        <v>3728</v>
      </c>
      <c r="E716" s="516" t="s">
        <v>72</v>
      </c>
      <c r="F716" s="588" t="s">
        <v>3729</v>
      </c>
      <c r="G716" s="533"/>
      <c r="H716" s="533"/>
      <c r="I716" s="389"/>
    </row>
    <row r="717" ht="12.75" customHeight="1">
      <c r="A717" s="181" t="s">
        <v>530</v>
      </c>
      <c r="B717" s="122" t="s">
        <v>531</v>
      </c>
      <c r="C717" s="123">
        <v>7.0</v>
      </c>
      <c r="D717" s="589">
        <v>40856.0</v>
      </c>
      <c r="E717" s="515">
        <v>9.0</v>
      </c>
      <c r="F717" s="121" t="s">
        <v>3730</v>
      </c>
      <c r="G717" s="529"/>
      <c r="H717" s="529"/>
      <c r="I717" s="363"/>
    </row>
    <row r="718" ht="12.75" customHeight="1">
      <c r="A718" s="133" t="s">
        <v>537</v>
      </c>
      <c r="B718" s="99" t="s">
        <v>538</v>
      </c>
      <c r="C718" s="101">
        <v>6.0</v>
      </c>
      <c r="D718" s="590">
        <v>41091.0</v>
      </c>
      <c r="E718" s="485">
        <v>7.0</v>
      </c>
      <c r="F718" s="55" t="s">
        <v>3731</v>
      </c>
      <c r="G718" s="214"/>
      <c r="H718" s="214"/>
      <c r="I718" s="258"/>
    </row>
    <row r="719" ht="12.75" customHeight="1">
      <c r="A719" s="133" t="s">
        <v>3677</v>
      </c>
      <c r="B719" s="99" t="s">
        <v>372</v>
      </c>
      <c r="C719" s="101">
        <v>45.0</v>
      </c>
      <c r="D719" s="590">
        <v>41729.0</v>
      </c>
      <c r="E719" s="485">
        <v>44.0</v>
      </c>
      <c r="F719" s="155" t="s">
        <v>3732</v>
      </c>
      <c r="G719" s="214"/>
      <c r="H719" s="214"/>
      <c r="I719" s="258"/>
    </row>
    <row r="720" ht="12.75" customHeight="1">
      <c r="A720" s="133" t="s">
        <v>161</v>
      </c>
      <c r="B720" s="99" t="s">
        <v>162</v>
      </c>
      <c r="C720" s="101">
        <v>25.0</v>
      </c>
      <c r="D720" s="590">
        <v>41308.0</v>
      </c>
      <c r="E720" s="485">
        <v>29.0</v>
      </c>
      <c r="F720" s="55" t="s">
        <v>3733</v>
      </c>
      <c r="G720" s="214"/>
      <c r="H720" s="214"/>
      <c r="I720" s="258"/>
    </row>
    <row r="721" ht="12.75" customHeight="1">
      <c r="A721" s="366" t="s">
        <v>615</v>
      </c>
      <c r="B721" s="331" t="s">
        <v>616</v>
      </c>
      <c r="C721" s="490">
        <v>15.0</v>
      </c>
      <c r="D721" s="591">
        <v>43021.0</v>
      </c>
      <c r="E721" s="516">
        <v>14.0</v>
      </c>
      <c r="F721" s="390" t="s">
        <v>3730</v>
      </c>
      <c r="G721" s="533"/>
      <c r="H721" s="533"/>
      <c r="I721" s="389"/>
    </row>
    <row r="722" ht="12.75" customHeight="1">
      <c r="A722" s="133" t="s">
        <v>2833</v>
      </c>
      <c r="B722" s="99" t="s">
        <v>3734</v>
      </c>
      <c r="C722" s="101">
        <v>39.0</v>
      </c>
      <c r="D722" s="590">
        <v>41086.0</v>
      </c>
      <c r="E722" s="485">
        <v>40.0</v>
      </c>
      <c r="F722" s="155" t="s">
        <v>3735</v>
      </c>
      <c r="G722" s="214"/>
      <c r="H722" s="214"/>
      <c r="I722" s="258"/>
    </row>
    <row r="723" ht="12.75" customHeight="1">
      <c r="A723" s="232" t="s">
        <v>647</v>
      </c>
      <c r="B723" s="99" t="s">
        <v>648</v>
      </c>
      <c r="C723" s="101">
        <v>23.0</v>
      </c>
      <c r="D723" s="590">
        <v>41032.0</v>
      </c>
      <c r="E723" s="485">
        <v>16.0</v>
      </c>
      <c r="F723" s="55" t="s">
        <v>3731</v>
      </c>
      <c r="G723" s="214"/>
      <c r="H723" s="214"/>
      <c r="I723" s="258"/>
    </row>
    <row r="724" ht="12.75" customHeight="1">
      <c r="A724" s="133" t="s">
        <v>229</v>
      </c>
      <c r="B724" s="99" t="s">
        <v>230</v>
      </c>
      <c r="C724" s="101">
        <v>24.0</v>
      </c>
      <c r="D724" s="590">
        <v>42586.0</v>
      </c>
      <c r="E724" s="485">
        <v>25.0</v>
      </c>
      <c r="F724" s="155" t="s">
        <v>3736</v>
      </c>
      <c r="G724" s="214"/>
      <c r="H724" s="214"/>
      <c r="I724" s="258"/>
    </row>
    <row r="725" ht="12.75" customHeight="1">
      <c r="A725" s="133" t="s">
        <v>2969</v>
      </c>
      <c r="B725" s="99" t="s">
        <v>205</v>
      </c>
      <c r="C725" s="101">
        <v>49.0</v>
      </c>
      <c r="D725" s="590">
        <v>41701.0</v>
      </c>
      <c r="E725" s="485">
        <v>32.0</v>
      </c>
      <c r="F725" s="155" t="s">
        <v>3737</v>
      </c>
      <c r="G725" s="214"/>
      <c r="H725" s="214"/>
      <c r="I725" s="258"/>
    </row>
    <row r="726" ht="12.75" customHeight="1">
      <c r="A726" s="133" t="s">
        <v>2693</v>
      </c>
      <c r="B726" s="99" t="s">
        <v>2694</v>
      </c>
      <c r="C726" s="101">
        <v>26.0</v>
      </c>
      <c r="D726" s="590">
        <v>40308.0</v>
      </c>
      <c r="E726" s="485">
        <v>45.0</v>
      </c>
      <c r="F726" s="155" t="s">
        <v>3738</v>
      </c>
      <c r="G726" s="214"/>
      <c r="H726" s="214"/>
      <c r="I726" s="258"/>
    </row>
    <row r="727" ht="12.75" customHeight="1">
      <c r="A727" s="181" t="s">
        <v>2693</v>
      </c>
      <c r="B727" s="122" t="s">
        <v>2694</v>
      </c>
      <c r="C727" s="123">
        <v>48.0</v>
      </c>
      <c r="D727" s="589">
        <v>41548.0</v>
      </c>
      <c r="E727" s="515">
        <v>30.0</v>
      </c>
      <c r="F727" s="151" t="s">
        <v>3739</v>
      </c>
      <c r="G727" s="529"/>
      <c r="H727" s="529"/>
      <c r="I727" s="363"/>
    </row>
    <row r="728" ht="12.75" customHeight="1">
      <c r="A728" s="55" t="s">
        <v>225</v>
      </c>
      <c r="B728" s="99" t="s">
        <v>226</v>
      </c>
      <c r="C728" s="101">
        <v>21.0</v>
      </c>
      <c r="D728" s="590">
        <v>43496.0</v>
      </c>
      <c r="E728" s="485">
        <v>24.0</v>
      </c>
      <c r="F728" s="155" t="s">
        <v>3730</v>
      </c>
      <c r="G728" s="214"/>
      <c r="H728" s="214"/>
      <c r="I728" s="258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ht="12.75" customHeight="1">
      <c r="A729" s="321" t="s">
        <v>234</v>
      </c>
      <c r="B729" s="99" t="s">
        <v>235</v>
      </c>
      <c r="C729" s="101">
        <v>25.0</v>
      </c>
      <c r="D729" s="590">
        <v>41750.0</v>
      </c>
      <c r="E729" s="485">
        <v>42.0</v>
      </c>
      <c r="F729" s="155" t="s">
        <v>3732</v>
      </c>
      <c r="G729" s="214"/>
      <c r="H729" s="214"/>
      <c r="I729" s="258"/>
    </row>
    <row r="730" ht="12.75" customHeight="1">
      <c r="A730" s="321" t="s">
        <v>261</v>
      </c>
      <c r="B730" s="99" t="s">
        <v>262</v>
      </c>
      <c r="C730" s="101">
        <v>7.0</v>
      </c>
      <c r="D730" s="590">
        <v>40832.0</v>
      </c>
      <c r="E730" s="485">
        <v>24.0</v>
      </c>
      <c r="F730" s="55" t="s">
        <v>3730</v>
      </c>
      <c r="G730" s="214"/>
      <c r="H730" s="214"/>
      <c r="I730" s="258"/>
    </row>
    <row r="731" ht="12.75" customHeight="1">
      <c r="A731" s="133" t="s">
        <v>255</v>
      </c>
      <c r="B731" s="99" t="s">
        <v>256</v>
      </c>
      <c r="C731" s="101">
        <v>8.0</v>
      </c>
      <c r="D731" s="590">
        <v>41072.0</v>
      </c>
      <c r="E731" s="485">
        <v>18.0</v>
      </c>
      <c r="F731" s="55" t="s">
        <v>3730</v>
      </c>
      <c r="G731" s="214"/>
      <c r="H731" s="214"/>
      <c r="I731" s="258"/>
    </row>
    <row r="732" ht="12.75" customHeight="1">
      <c r="A732" s="336" t="s">
        <v>283</v>
      </c>
      <c r="B732" s="331" t="s">
        <v>284</v>
      </c>
      <c r="C732" s="490">
        <v>17.0</v>
      </c>
      <c r="D732" s="591">
        <v>42194.0</v>
      </c>
      <c r="E732" s="516">
        <v>50.0</v>
      </c>
      <c r="F732" s="592" t="s">
        <v>3732</v>
      </c>
      <c r="G732" s="533"/>
      <c r="H732" s="533"/>
      <c r="I732" s="389"/>
    </row>
    <row r="733" ht="12.75" customHeight="1">
      <c r="A733" s="133" t="s">
        <v>472</v>
      </c>
      <c r="B733" s="99" t="s">
        <v>473</v>
      </c>
      <c r="C733" s="101">
        <v>25.0</v>
      </c>
      <c r="D733" s="590">
        <v>41780.0</v>
      </c>
      <c r="E733" s="485">
        <v>26.0</v>
      </c>
      <c r="F733" s="155" t="s">
        <v>3732</v>
      </c>
      <c r="G733" s="214"/>
      <c r="H733" s="214"/>
      <c r="I733" s="258"/>
    </row>
    <row r="734" ht="12.75" customHeight="1">
      <c r="A734" s="133" t="s">
        <v>472</v>
      </c>
      <c r="B734" s="99" t="s">
        <v>473</v>
      </c>
      <c r="C734" s="101">
        <v>27.0</v>
      </c>
      <c r="D734" s="590">
        <v>42519.0</v>
      </c>
      <c r="E734" s="485">
        <v>28.0</v>
      </c>
      <c r="F734" s="155" t="s">
        <v>3732</v>
      </c>
      <c r="G734" s="214"/>
      <c r="H734" s="214"/>
      <c r="I734" s="258"/>
    </row>
    <row r="735" ht="12.75" customHeight="1">
      <c r="A735" s="133" t="s">
        <v>291</v>
      </c>
      <c r="B735" s="99" t="s">
        <v>292</v>
      </c>
      <c r="C735" s="101">
        <v>17.0</v>
      </c>
      <c r="D735" s="590">
        <v>40393.0</v>
      </c>
      <c r="E735" s="485">
        <v>19.0</v>
      </c>
      <c r="F735" s="155" t="s">
        <v>3740</v>
      </c>
      <c r="G735" s="214"/>
      <c r="H735" s="214"/>
      <c r="I735" s="258"/>
    </row>
    <row r="736" ht="12.75" customHeight="1">
      <c r="A736" s="232" t="s">
        <v>298</v>
      </c>
      <c r="B736" s="99" t="s">
        <v>299</v>
      </c>
      <c r="C736" s="101">
        <v>35.0</v>
      </c>
      <c r="D736" s="590">
        <v>40308.0</v>
      </c>
      <c r="E736" s="485">
        <v>37.0</v>
      </c>
      <c r="F736" s="55" t="s">
        <v>3732</v>
      </c>
      <c r="G736" s="214"/>
      <c r="H736" s="214"/>
      <c r="I736" s="258"/>
    </row>
    <row r="737" ht="12.75" customHeight="1">
      <c r="A737" s="133" t="s">
        <v>3282</v>
      </c>
      <c r="B737" s="99" t="s">
        <v>3283</v>
      </c>
      <c r="C737" s="101">
        <v>7.0</v>
      </c>
      <c r="D737" s="590">
        <v>40778.0</v>
      </c>
      <c r="E737" s="485">
        <v>8.0</v>
      </c>
      <c r="F737" s="155" t="s">
        <v>3738</v>
      </c>
      <c r="G737" s="214"/>
      <c r="H737" s="214"/>
      <c r="I737" s="258"/>
    </row>
    <row r="738" ht="12.75" customHeight="1">
      <c r="A738" s="333" t="s">
        <v>846</v>
      </c>
      <c r="B738" s="122" t="s">
        <v>847</v>
      </c>
      <c r="C738" s="123">
        <v>7.0</v>
      </c>
      <c r="D738" s="589">
        <v>43160.0</v>
      </c>
      <c r="E738" s="515">
        <v>9.0</v>
      </c>
      <c r="F738" s="121" t="s">
        <v>3731</v>
      </c>
      <c r="G738" s="529"/>
      <c r="H738" s="529"/>
      <c r="I738" s="363"/>
    </row>
    <row r="739" ht="12.75" customHeight="1">
      <c r="A739" s="133" t="s">
        <v>807</v>
      </c>
      <c r="B739" s="99" t="s">
        <v>808</v>
      </c>
      <c r="C739" s="101">
        <v>11.0</v>
      </c>
      <c r="D739" s="590">
        <v>42144.0</v>
      </c>
      <c r="E739" s="485">
        <v>14.0</v>
      </c>
      <c r="F739" s="155" t="s">
        <v>3731</v>
      </c>
      <c r="G739" s="214"/>
      <c r="H739" s="214"/>
      <c r="I739" s="258"/>
    </row>
    <row r="740" ht="12.75" customHeight="1">
      <c r="A740" s="133" t="s">
        <v>3741</v>
      </c>
      <c r="B740" s="99" t="s">
        <v>3742</v>
      </c>
      <c r="C740" s="101">
        <v>7.0</v>
      </c>
      <c r="D740" s="590">
        <v>41794.0</v>
      </c>
      <c r="E740" s="485">
        <v>11.0</v>
      </c>
      <c r="F740" s="155" t="s">
        <v>3743</v>
      </c>
      <c r="G740" s="214"/>
      <c r="H740" s="214"/>
      <c r="I740" s="258"/>
    </row>
    <row r="741" ht="12.75" customHeight="1">
      <c r="A741" s="321" t="s">
        <v>820</v>
      </c>
      <c r="B741" s="99" t="s">
        <v>821</v>
      </c>
      <c r="C741" s="101">
        <v>17.0</v>
      </c>
      <c r="D741" s="590">
        <v>41074.0</v>
      </c>
      <c r="E741" s="485">
        <v>18.0</v>
      </c>
      <c r="F741" s="55" t="s">
        <v>3731</v>
      </c>
      <c r="G741" s="214"/>
      <c r="H741" s="214"/>
      <c r="I741" s="258"/>
    </row>
    <row r="742" ht="12.75" customHeight="1">
      <c r="A742" s="366" t="s">
        <v>820</v>
      </c>
      <c r="B742" s="331" t="s">
        <v>821</v>
      </c>
      <c r="C742" s="490">
        <v>21.0</v>
      </c>
      <c r="D742" s="591">
        <v>41969.0</v>
      </c>
      <c r="E742" s="516">
        <v>7.0</v>
      </c>
      <c r="F742" s="592" t="s">
        <v>3744</v>
      </c>
      <c r="G742" s="533"/>
      <c r="H742" s="533"/>
      <c r="I742" s="389"/>
    </row>
    <row r="743" ht="12.75" customHeight="1">
      <c r="A743" s="232" t="s">
        <v>310</v>
      </c>
      <c r="B743" s="99" t="s">
        <v>311</v>
      </c>
      <c r="C743" s="101">
        <v>49.0</v>
      </c>
      <c r="D743" s="590">
        <v>41381.0</v>
      </c>
      <c r="E743" s="485">
        <v>38.0</v>
      </c>
      <c r="F743" s="55" t="s">
        <v>3733</v>
      </c>
      <c r="G743" s="214"/>
      <c r="H743" s="214"/>
      <c r="I743" s="258"/>
    </row>
    <row r="744" ht="12.75" customHeight="1">
      <c r="A744" s="99" t="s">
        <v>1082</v>
      </c>
      <c r="B744" s="99" t="s">
        <v>1083</v>
      </c>
      <c r="C744" s="101">
        <v>13.0</v>
      </c>
      <c r="D744" s="590">
        <v>41142.0</v>
      </c>
      <c r="E744" s="485">
        <v>15.0</v>
      </c>
      <c r="F744" s="55" t="s">
        <v>3731</v>
      </c>
      <c r="G744" s="214"/>
      <c r="H744" s="214"/>
      <c r="I744" s="258"/>
    </row>
    <row r="745" ht="12.75" customHeight="1">
      <c r="A745" s="133" t="s">
        <v>312</v>
      </c>
      <c r="B745" s="99" t="s">
        <v>313</v>
      </c>
      <c r="C745" s="101">
        <v>24.0</v>
      </c>
      <c r="D745" s="590">
        <v>42416.0</v>
      </c>
      <c r="E745" s="485">
        <v>26.0</v>
      </c>
      <c r="F745" s="155" t="s">
        <v>3745</v>
      </c>
      <c r="G745" s="214"/>
      <c r="H745" s="214"/>
      <c r="I745" s="258"/>
    </row>
    <row r="746" ht="12.75" customHeight="1">
      <c r="A746" s="321" t="s">
        <v>3291</v>
      </c>
      <c r="B746" s="99" t="s">
        <v>3292</v>
      </c>
      <c r="C746" s="101">
        <v>10.0</v>
      </c>
      <c r="D746" s="590">
        <v>41409.0</v>
      </c>
      <c r="E746" s="485">
        <v>9.0</v>
      </c>
      <c r="F746" s="155" t="s">
        <v>3746</v>
      </c>
      <c r="G746" s="214"/>
      <c r="H746" s="214"/>
      <c r="I746" s="258"/>
    </row>
    <row r="747" ht="12.75" customHeight="1">
      <c r="A747" s="99" t="s">
        <v>2980</v>
      </c>
      <c r="B747" s="99" t="s">
        <v>2981</v>
      </c>
      <c r="C747" s="101">
        <v>10.0</v>
      </c>
      <c r="D747" s="590">
        <v>41956.0</v>
      </c>
      <c r="E747" s="485">
        <v>13.0</v>
      </c>
      <c r="F747" s="155" t="s">
        <v>3738</v>
      </c>
      <c r="G747" s="214"/>
      <c r="H747" s="214"/>
      <c r="I747" s="258"/>
    </row>
    <row r="748" ht="12.75" customHeight="1">
      <c r="A748" s="181" t="s">
        <v>346</v>
      </c>
      <c r="B748" s="122" t="s">
        <v>347</v>
      </c>
      <c r="C748" s="123">
        <v>37.0</v>
      </c>
      <c r="D748" s="589">
        <v>41535.0</v>
      </c>
      <c r="E748" s="515">
        <v>38.0</v>
      </c>
      <c r="F748" s="151" t="s">
        <v>3747</v>
      </c>
      <c r="G748" s="529"/>
      <c r="H748" s="529"/>
      <c r="I748" s="363"/>
    </row>
    <row r="749" ht="12.75" customHeight="1">
      <c r="A749" s="133" t="s">
        <v>3748</v>
      </c>
      <c r="B749" s="99" t="s">
        <v>361</v>
      </c>
      <c r="C749" s="101">
        <v>37.0</v>
      </c>
      <c r="D749" s="590">
        <v>41628.0</v>
      </c>
      <c r="E749" s="485">
        <v>38.0</v>
      </c>
      <c r="F749" s="155" t="s">
        <v>3732</v>
      </c>
      <c r="G749" s="214"/>
      <c r="H749" s="214"/>
      <c r="I749" s="258"/>
    </row>
    <row r="750" ht="12.75" customHeight="1">
      <c r="A750" s="133" t="s">
        <v>949</v>
      </c>
      <c r="B750" s="99" t="s">
        <v>950</v>
      </c>
      <c r="C750" s="101">
        <v>8.0</v>
      </c>
      <c r="D750" s="590">
        <v>41175.0</v>
      </c>
      <c r="E750" s="485">
        <v>10.0</v>
      </c>
      <c r="F750" s="55" t="s">
        <v>3745</v>
      </c>
      <c r="G750" s="214"/>
      <c r="H750" s="214"/>
      <c r="I750" s="258"/>
    </row>
    <row r="751" ht="12.75" customHeight="1">
      <c r="A751" s="133" t="s">
        <v>949</v>
      </c>
      <c r="B751" s="99" t="s">
        <v>950</v>
      </c>
      <c r="C751" s="101">
        <v>12.0</v>
      </c>
      <c r="D751" s="590">
        <v>42114.0</v>
      </c>
      <c r="E751" s="485">
        <v>12.0</v>
      </c>
      <c r="F751" s="155" t="s">
        <v>3745</v>
      </c>
      <c r="G751" s="214"/>
      <c r="H751" s="214"/>
      <c r="I751" s="258"/>
    </row>
    <row r="752" ht="12.75" customHeight="1">
      <c r="A752" s="366" t="s">
        <v>969</v>
      </c>
      <c r="B752" s="331" t="s">
        <v>970</v>
      </c>
      <c r="C752" s="490">
        <v>11.0</v>
      </c>
      <c r="D752" s="591">
        <v>41599.0</v>
      </c>
      <c r="E752" s="516">
        <v>12.0</v>
      </c>
      <c r="F752" s="592" t="s">
        <v>3732</v>
      </c>
      <c r="G752" s="533"/>
      <c r="H752" s="533"/>
      <c r="I752" s="389"/>
    </row>
    <row r="753" ht="12.75" customHeight="1">
      <c r="A753" s="321" t="s">
        <v>412</v>
      </c>
      <c r="B753" s="99" t="s">
        <v>413</v>
      </c>
      <c r="C753" s="101">
        <v>58.0</v>
      </c>
      <c r="D753" s="590">
        <v>42116.0</v>
      </c>
      <c r="E753" s="485">
        <v>59.0</v>
      </c>
      <c r="F753" s="155" t="s">
        <v>3745</v>
      </c>
      <c r="G753" s="214"/>
      <c r="H753" s="214"/>
      <c r="I753" s="258"/>
    </row>
    <row r="754" ht="12.75" customHeight="1">
      <c r="A754" s="133" t="s">
        <v>405</v>
      </c>
      <c r="B754" s="99" t="s">
        <v>406</v>
      </c>
      <c r="C754" s="101">
        <v>18.0</v>
      </c>
      <c r="D754" s="590">
        <v>40655.0</v>
      </c>
      <c r="E754" s="485">
        <v>19.0</v>
      </c>
      <c r="F754" s="55" t="s">
        <v>3730</v>
      </c>
      <c r="G754" s="214"/>
      <c r="H754" s="214"/>
      <c r="I754" s="258"/>
    </row>
    <row r="755" ht="12.75" customHeight="1">
      <c r="A755" s="133" t="s">
        <v>421</v>
      </c>
      <c r="B755" s="99" t="s">
        <v>422</v>
      </c>
      <c r="C755" s="101">
        <v>9.0</v>
      </c>
      <c r="D755" s="590">
        <v>41449.0</v>
      </c>
      <c r="E755" s="485">
        <v>20.0</v>
      </c>
      <c r="F755" s="55" t="s">
        <v>3732</v>
      </c>
      <c r="G755" s="214"/>
      <c r="H755" s="214"/>
      <c r="I755" s="258"/>
    </row>
    <row r="756" ht="12.75" customHeight="1">
      <c r="A756" s="321" t="s">
        <v>3749</v>
      </c>
      <c r="B756" s="99" t="s">
        <v>1799</v>
      </c>
      <c r="C756" s="101">
        <v>10.0</v>
      </c>
      <c r="D756" s="590">
        <v>40473.0</v>
      </c>
      <c r="E756" s="485">
        <v>14.0</v>
      </c>
      <c r="F756" s="155" t="s">
        <v>3738</v>
      </c>
      <c r="G756" s="214"/>
      <c r="H756" s="214"/>
      <c r="I756" s="258"/>
    </row>
    <row r="757" ht="12.75" customHeight="1">
      <c r="A757" s="99" t="s">
        <v>448</v>
      </c>
      <c r="B757" s="99" t="s">
        <v>449</v>
      </c>
      <c r="C757" s="101">
        <v>29.0</v>
      </c>
      <c r="D757" s="590">
        <v>41017.0</v>
      </c>
      <c r="E757" s="485">
        <v>30.0</v>
      </c>
      <c r="F757" s="55" t="s">
        <v>3732</v>
      </c>
      <c r="G757" s="214"/>
      <c r="H757" s="214"/>
      <c r="I757" s="258"/>
    </row>
    <row r="758" ht="12.75" customHeight="1">
      <c r="A758" s="181" t="s">
        <v>1092</v>
      </c>
      <c r="B758" s="122" t="s">
        <v>1093</v>
      </c>
      <c r="C758" s="123">
        <v>13.0</v>
      </c>
      <c r="D758" s="589">
        <v>42045.0</v>
      </c>
      <c r="E758" s="515">
        <v>14.0</v>
      </c>
      <c r="F758" s="151" t="s">
        <v>3750</v>
      </c>
      <c r="G758" s="529"/>
      <c r="H758" s="529"/>
      <c r="I758" s="363"/>
    </row>
    <row r="759" ht="12.75" customHeight="1">
      <c r="A759" s="133" t="s">
        <v>3751</v>
      </c>
      <c r="B759" s="99" t="s">
        <v>487</v>
      </c>
      <c r="C759" s="101">
        <v>28.0</v>
      </c>
      <c r="D759" s="590">
        <v>42054.0</v>
      </c>
      <c r="E759" s="485">
        <v>29.0</v>
      </c>
      <c r="F759" s="155" t="s">
        <v>3732</v>
      </c>
      <c r="G759" s="214"/>
      <c r="H759" s="214"/>
      <c r="I759" s="258"/>
    </row>
    <row r="760" ht="12.75" customHeight="1">
      <c r="A760" s="133" t="s">
        <v>3413</v>
      </c>
      <c r="B760" s="99" t="s">
        <v>3414</v>
      </c>
      <c r="C760" s="101">
        <v>5.0</v>
      </c>
      <c r="D760" s="590">
        <v>40553.0</v>
      </c>
      <c r="E760" s="485">
        <v>8.0</v>
      </c>
      <c r="F760" s="155" t="s">
        <v>3752</v>
      </c>
      <c r="G760" s="214"/>
      <c r="H760" s="214"/>
      <c r="I760" s="258"/>
    </row>
    <row r="761" ht="12.75" customHeight="1">
      <c r="A761" s="133" t="s">
        <v>1126</v>
      </c>
      <c r="B761" s="99" t="s">
        <v>1127</v>
      </c>
      <c r="C761" s="101">
        <v>9.0</v>
      </c>
      <c r="D761" s="590">
        <v>41614.0</v>
      </c>
      <c r="E761" s="485">
        <v>10.0</v>
      </c>
      <c r="F761" s="155" t="s">
        <v>3732</v>
      </c>
      <c r="G761" s="214"/>
      <c r="H761" s="214"/>
      <c r="I761" s="258"/>
    </row>
    <row r="762" ht="12.75" customHeight="1">
      <c r="A762" s="366" t="s">
        <v>3753</v>
      </c>
      <c r="B762" s="331" t="s">
        <v>1119</v>
      </c>
      <c r="C762" s="490">
        <v>9.0</v>
      </c>
      <c r="D762" s="591">
        <v>41075.0</v>
      </c>
      <c r="E762" s="516">
        <v>13.0</v>
      </c>
      <c r="F762" s="390" t="s">
        <v>3731</v>
      </c>
      <c r="G762" s="533"/>
      <c r="H762" s="533"/>
      <c r="I762" s="389"/>
    </row>
    <row r="763" ht="12.75" customHeight="1">
      <c r="A763" s="133" t="s">
        <v>3753</v>
      </c>
      <c r="B763" s="99" t="s">
        <v>1119</v>
      </c>
      <c r="C763" s="101">
        <v>15.0</v>
      </c>
      <c r="D763" s="590">
        <v>41782.0</v>
      </c>
      <c r="E763" s="485">
        <v>13.0</v>
      </c>
      <c r="F763" s="155" t="s">
        <v>3732</v>
      </c>
      <c r="G763" s="214"/>
      <c r="H763" s="214"/>
      <c r="I763" s="258"/>
    </row>
    <row r="764" ht="12.75" customHeight="1">
      <c r="A764" s="321" t="s">
        <v>1132</v>
      </c>
      <c r="B764" s="99" t="s">
        <v>1133</v>
      </c>
      <c r="C764" s="101">
        <v>23.0</v>
      </c>
      <c r="D764" s="590">
        <v>40412.0</v>
      </c>
      <c r="E764" s="485">
        <v>6.0</v>
      </c>
      <c r="F764" s="55" t="s">
        <v>3754</v>
      </c>
      <c r="G764" s="214"/>
      <c r="H764" s="214"/>
      <c r="I764" s="258"/>
    </row>
    <row r="765" ht="12.75" customHeight="1">
      <c r="A765" s="321" t="s">
        <v>503</v>
      </c>
      <c r="B765" s="99" t="s">
        <v>504</v>
      </c>
      <c r="C765" s="101">
        <v>18.0</v>
      </c>
      <c r="D765" s="590">
        <v>41074.0</v>
      </c>
      <c r="E765" s="485">
        <v>19.0</v>
      </c>
      <c r="F765" s="55" t="s">
        <v>3731</v>
      </c>
      <c r="G765" s="214"/>
      <c r="H765" s="214"/>
      <c r="I765" s="258"/>
    </row>
    <row r="766" ht="12.75" customHeight="1">
      <c r="A766" s="133" t="s">
        <v>499</v>
      </c>
      <c r="B766" s="99" t="s">
        <v>500</v>
      </c>
      <c r="C766" s="101">
        <v>24.0</v>
      </c>
      <c r="D766" s="590">
        <v>41068.0</v>
      </c>
      <c r="E766" s="485">
        <v>26.0</v>
      </c>
      <c r="F766" s="55" t="s">
        <v>3731</v>
      </c>
      <c r="G766" s="214"/>
      <c r="H766" s="214"/>
      <c r="I766" s="258"/>
    </row>
    <row r="767" ht="12.75" customHeight="1">
      <c r="A767" s="321" t="s">
        <v>2660</v>
      </c>
      <c r="B767" s="99" t="s">
        <v>2661</v>
      </c>
      <c r="C767" s="101">
        <v>30.0</v>
      </c>
      <c r="D767" s="590">
        <v>40869.0</v>
      </c>
      <c r="E767" s="485">
        <v>33.0</v>
      </c>
      <c r="F767" s="55" t="s">
        <v>3732</v>
      </c>
      <c r="G767" s="214"/>
      <c r="H767" s="214"/>
      <c r="I767" s="258"/>
    </row>
    <row r="768" ht="12.75" customHeight="1">
      <c r="A768" s="336" t="s">
        <v>3755</v>
      </c>
      <c r="B768" s="331" t="s">
        <v>520</v>
      </c>
      <c r="C768" s="490">
        <v>40.0</v>
      </c>
      <c r="D768" s="591">
        <v>41690.0</v>
      </c>
      <c r="E768" s="516">
        <v>41.0</v>
      </c>
      <c r="F768" s="592" t="s">
        <v>3732</v>
      </c>
      <c r="G768" s="533"/>
      <c r="H768" s="533"/>
      <c r="I768" s="389"/>
    </row>
    <row r="769" ht="12.75" customHeight="1">
      <c r="A769" s="155" t="s">
        <v>3756</v>
      </c>
      <c r="B769" s="55"/>
      <c r="C769" s="214"/>
      <c r="D769" s="105"/>
      <c r="E769" s="214"/>
      <c r="F769" s="155"/>
      <c r="G769" s="214"/>
      <c r="H769" s="214"/>
      <c r="I769" s="55"/>
    </row>
    <row r="770" ht="6.0" customHeight="1">
      <c r="A770" s="155"/>
      <c r="B770" s="55"/>
      <c r="C770" s="214"/>
      <c r="D770" s="419"/>
      <c r="E770" s="214"/>
      <c r="F770" s="55"/>
      <c r="G770" s="214"/>
      <c r="H770" s="214"/>
      <c r="I770" s="55"/>
    </row>
    <row r="771" ht="12.75" customHeight="1">
      <c r="A771" s="271" t="s">
        <v>3757</v>
      </c>
      <c r="B771" s="55"/>
      <c r="C771" s="214"/>
      <c r="D771" s="419"/>
      <c r="E771" s="214"/>
      <c r="F771" s="55"/>
      <c r="G771" s="214"/>
      <c r="H771" s="214"/>
      <c r="I771" s="55"/>
    </row>
    <row r="772" ht="12.75" customHeight="1">
      <c r="A772" s="122" t="s">
        <v>3726</v>
      </c>
      <c r="B772" s="288" t="s">
        <v>3726</v>
      </c>
      <c r="C772" s="476"/>
      <c r="D772" s="65" t="s">
        <v>2173</v>
      </c>
      <c r="E772" s="288" t="s">
        <v>3727</v>
      </c>
      <c r="F772" s="253" t="s">
        <v>3727</v>
      </c>
      <c r="G772" s="529"/>
      <c r="H772" s="529"/>
      <c r="I772" s="122"/>
    </row>
    <row r="773" ht="12.75" customHeight="1">
      <c r="A773" s="366" t="s">
        <v>32</v>
      </c>
      <c r="B773" s="300" t="s">
        <v>69</v>
      </c>
      <c r="C773" s="477" t="s">
        <v>3758</v>
      </c>
      <c r="D773" s="478" t="s">
        <v>3728</v>
      </c>
      <c r="E773" s="305" t="s">
        <v>69</v>
      </c>
      <c r="F773" s="299" t="s">
        <v>32</v>
      </c>
      <c r="G773" s="533"/>
      <c r="H773" s="533"/>
      <c r="I773" s="331" t="s">
        <v>3759</v>
      </c>
    </row>
    <row r="774" ht="12.75" customHeight="1">
      <c r="A774" s="181" t="s">
        <v>3760</v>
      </c>
      <c r="B774" s="122" t="s">
        <v>3761</v>
      </c>
      <c r="C774" s="288" t="s">
        <v>3758</v>
      </c>
      <c r="D774" s="593">
        <v>42037.0</v>
      </c>
      <c r="E774" s="122" t="s">
        <v>2784</v>
      </c>
      <c r="F774" s="333" t="s">
        <v>2783</v>
      </c>
      <c r="G774" s="124"/>
      <c r="H774" s="124"/>
      <c r="I774" s="122" t="s">
        <v>3762</v>
      </c>
    </row>
    <row r="775" ht="12.75" customHeight="1">
      <c r="A775" s="133" t="s">
        <v>3763</v>
      </c>
      <c r="B775" s="99" t="s">
        <v>3764</v>
      </c>
      <c r="C775" s="483"/>
      <c r="D775" s="594">
        <v>42383.0</v>
      </c>
      <c r="E775" s="99" t="s">
        <v>205</v>
      </c>
      <c r="F775" s="321" t="s">
        <v>204</v>
      </c>
      <c r="G775" s="58"/>
      <c r="H775" s="58"/>
      <c r="I775" s="99" t="s">
        <v>3765</v>
      </c>
    </row>
    <row r="776" ht="12.75" customHeight="1">
      <c r="A776" s="133" t="s">
        <v>3766</v>
      </c>
      <c r="B776" s="99" t="s">
        <v>3767</v>
      </c>
      <c r="C776" s="483"/>
      <c r="D776" s="594">
        <v>43685.0</v>
      </c>
      <c r="E776" s="99" t="s">
        <v>796</v>
      </c>
      <c r="F776" s="321" t="s">
        <v>3768</v>
      </c>
      <c r="G776" s="58"/>
      <c r="H776" s="58"/>
      <c r="I776" s="99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ht="12.75" customHeight="1">
      <c r="A777" s="133" t="s">
        <v>3769</v>
      </c>
      <c r="B777" s="99" t="s">
        <v>3604</v>
      </c>
      <c r="C777" s="483"/>
      <c r="D777" s="594">
        <v>43678.0</v>
      </c>
      <c r="E777" s="99" t="s">
        <v>1642</v>
      </c>
      <c r="F777" s="321" t="s">
        <v>1641</v>
      </c>
      <c r="G777" s="58"/>
      <c r="H777" s="58"/>
      <c r="I777" s="99" t="s">
        <v>3762</v>
      </c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ht="12.75" customHeight="1">
      <c r="A778" s="133" t="s">
        <v>2883</v>
      </c>
      <c r="B778" s="99" t="s">
        <v>3770</v>
      </c>
      <c r="C778" s="483" t="s">
        <v>3758</v>
      </c>
      <c r="D778" s="594">
        <v>40893.0</v>
      </c>
      <c r="E778" s="99" t="s">
        <v>2884</v>
      </c>
      <c r="F778" s="321" t="s">
        <v>2883</v>
      </c>
      <c r="G778" s="58"/>
      <c r="H778" s="58"/>
      <c r="I778" s="99" t="s">
        <v>3732</v>
      </c>
    </row>
    <row r="779" ht="12.75" customHeight="1">
      <c r="A779" s="99" t="s">
        <v>3771</v>
      </c>
      <c r="B779" s="99" t="s">
        <v>2595</v>
      </c>
      <c r="C779" s="483"/>
      <c r="D779" s="594">
        <v>42612.0</v>
      </c>
      <c r="E779" s="99" t="s">
        <v>2595</v>
      </c>
      <c r="F779" s="99" t="s">
        <v>2594</v>
      </c>
      <c r="G779" s="58"/>
      <c r="H779" s="58"/>
      <c r="I779" s="99" t="s">
        <v>3732</v>
      </c>
    </row>
    <row r="780" ht="12.75" customHeight="1">
      <c r="A780" s="331" t="s">
        <v>3772</v>
      </c>
      <c r="B780" s="331" t="s">
        <v>594</v>
      </c>
      <c r="C780" s="300"/>
      <c r="D780" s="595">
        <v>42671.0</v>
      </c>
      <c r="E780" s="331" t="s">
        <v>594</v>
      </c>
      <c r="F780" s="331" t="s">
        <v>593</v>
      </c>
      <c r="G780" s="293"/>
      <c r="H780" s="293"/>
      <c r="I780" s="331" t="s">
        <v>3732</v>
      </c>
    </row>
    <row r="781" ht="12.75" customHeight="1">
      <c r="A781" s="133" t="s">
        <v>3773</v>
      </c>
      <c r="B781" s="99" t="s">
        <v>609</v>
      </c>
      <c r="C781" s="483"/>
      <c r="D781" s="594">
        <v>42398.0</v>
      </c>
      <c r="E781" s="99" t="s">
        <v>609</v>
      </c>
      <c r="F781" s="133" t="s">
        <v>608</v>
      </c>
      <c r="G781" s="58"/>
      <c r="H781" s="58"/>
      <c r="I781" s="133" t="s">
        <v>3774</v>
      </c>
    </row>
    <row r="782" ht="12.75" customHeight="1">
      <c r="A782" s="133" t="s">
        <v>3775</v>
      </c>
      <c r="B782" s="99" t="s">
        <v>3626</v>
      </c>
      <c r="C782" s="483"/>
      <c r="D782" s="594">
        <v>43808.0</v>
      </c>
      <c r="E782" s="99" t="s">
        <v>1420</v>
      </c>
      <c r="F782" s="133" t="s">
        <v>1419</v>
      </c>
      <c r="G782" s="58"/>
      <c r="H782" s="58"/>
      <c r="I782" s="133" t="s">
        <v>3762</v>
      </c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ht="12.75" customHeight="1">
      <c r="A783" s="133" t="s">
        <v>632</v>
      </c>
      <c r="B783" s="99" t="s">
        <v>3776</v>
      </c>
      <c r="C783" s="483"/>
      <c r="D783" s="594">
        <v>42175.0</v>
      </c>
      <c r="E783" s="99" t="s">
        <v>633</v>
      </c>
      <c r="F783" s="133" t="s">
        <v>632</v>
      </c>
      <c r="G783" s="58"/>
      <c r="H783" s="58"/>
      <c r="I783" s="99" t="s">
        <v>3732</v>
      </c>
    </row>
    <row r="784" ht="12.75" customHeight="1">
      <c r="A784" s="321" t="s">
        <v>2833</v>
      </c>
      <c r="B784" s="99" t="s">
        <v>2834</v>
      </c>
      <c r="C784" s="483" t="s">
        <v>3758</v>
      </c>
      <c r="D784" s="594">
        <v>40982.0</v>
      </c>
      <c r="E784" s="99" t="s">
        <v>3734</v>
      </c>
      <c r="F784" s="321" t="s">
        <v>2833</v>
      </c>
      <c r="G784" s="58"/>
      <c r="H784" s="58"/>
      <c r="I784" s="99" t="s">
        <v>3777</v>
      </c>
    </row>
    <row r="785" ht="12.75" customHeight="1">
      <c r="A785" s="321" t="s">
        <v>676</v>
      </c>
      <c r="B785" s="99" t="s">
        <v>3778</v>
      </c>
      <c r="C785" s="483"/>
      <c r="D785" s="594">
        <v>42709.0</v>
      </c>
      <c r="E785" s="99" t="s">
        <v>677</v>
      </c>
      <c r="F785" s="321" t="s">
        <v>676</v>
      </c>
      <c r="G785" s="58"/>
      <c r="H785" s="58"/>
      <c r="I785" s="99" t="s">
        <v>3732</v>
      </c>
    </row>
    <row r="786" ht="12.75" customHeight="1">
      <c r="A786" s="321" t="s">
        <v>3779</v>
      </c>
      <c r="B786" s="99" t="s">
        <v>3427</v>
      </c>
      <c r="C786" s="483" t="s">
        <v>3758</v>
      </c>
      <c r="D786" s="594">
        <v>39995.0</v>
      </c>
      <c r="E786" s="99" t="s">
        <v>3427</v>
      </c>
      <c r="F786" s="232" t="s">
        <v>3426</v>
      </c>
      <c r="G786" s="58"/>
      <c r="H786" s="58"/>
      <c r="I786" s="99" t="s">
        <v>3780</v>
      </c>
    </row>
    <row r="787" ht="12.75" customHeight="1">
      <c r="A787" s="253" t="s">
        <v>3781</v>
      </c>
      <c r="B787" s="122" t="s">
        <v>2821</v>
      </c>
      <c r="C787" s="288" t="s">
        <v>3758</v>
      </c>
      <c r="D787" s="593">
        <v>42522.0</v>
      </c>
      <c r="E787" s="122" t="s">
        <v>2821</v>
      </c>
      <c r="F787" s="333" t="s">
        <v>2820</v>
      </c>
      <c r="G787" s="124"/>
      <c r="H787" s="124"/>
      <c r="I787" s="122" t="s">
        <v>3782</v>
      </c>
    </row>
    <row r="788" ht="12.75" customHeight="1">
      <c r="A788" s="321" t="s">
        <v>3783</v>
      </c>
      <c r="B788" s="99" t="s">
        <v>2704</v>
      </c>
      <c r="C788" s="483" t="s">
        <v>3758</v>
      </c>
      <c r="D788" s="594">
        <v>42132.0</v>
      </c>
      <c r="E788" s="99" t="s">
        <v>2704</v>
      </c>
      <c r="F788" s="321" t="s">
        <v>2703</v>
      </c>
      <c r="G788" s="58"/>
      <c r="H788" s="58"/>
      <c r="I788" s="99" t="s">
        <v>3732</v>
      </c>
    </row>
    <row r="789" ht="12.75" customHeight="1">
      <c r="A789" s="232" t="s">
        <v>1259</v>
      </c>
      <c r="B789" s="99" t="s">
        <v>3784</v>
      </c>
      <c r="C789" s="483"/>
      <c r="D789" s="594">
        <v>42941.0</v>
      </c>
      <c r="E789" s="99" t="s">
        <v>1260</v>
      </c>
      <c r="F789" s="232" t="s">
        <v>1259</v>
      </c>
      <c r="G789" s="58"/>
      <c r="H789" s="58"/>
      <c r="I789" s="99" t="s">
        <v>3732</v>
      </c>
    </row>
    <row r="790" ht="12.75" customHeight="1">
      <c r="A790" s="321" t="s">
        <v>3785</v>
      </c>
      <c r="B790" s="99" t="s">
        <v>2417</v>
      </c>
      <c r="C790" s="483"/>
      <c r="D790" s="594">
        <v>41891.0</v>
      </c>
      <c r="E790" s="99" t="s">
        <v>2417</v>
      </c>
      <c r="F790" s="321" t="s">
        <v>2416</v>
      </c>
      <c r="G790" s="58"/>
      <c r="H790" s="58"/>
      <c r="I790" s="99" t="s">
        <v>3732</v>
      </c>
    </row>
    <row r="791" ht="12.75" customHeight="1">
      <c r="A791" s="366" t="s">
        <v>3786</v>
      </c>
      <c r="B791" s="331" t="s">
        <v>2730</v>
      </c>
      <c r="C791" s="300" t="s">
        <v>3758</v>
      </c>
      <c r="D791" s="595">
        <v>41950.0</v>
      </c>
      <c r="E791" s="331" t="s">
        <v>2730</v>
      </c>
      <c r="F791" s="336" t="s">
        <v>2729</v>
      </c>
      <c r="G791" s="293"/>
      <c r="H791" s="293"/>
      <c r="I791" s="331" t="s">
        <v>3732</v>
      </c>
    </row>
    <row r="792" ht="12.75" customHeight="1">
      <c r="A792" s="133" t="s">
        <v>3787</v>
      </c>
      <c r="B792" s="99" t="s">
        <v>712</v>
      </c>
      <c r="C792" s="483"/>
      <c r="D792" s="594">
        <v>42865.0</v>
      </c>
      <c r="E792" s="99" t="s">
        <v>712</v>
      </c>
      <c r="F792" s="99" t="s">
        <v>711</v>
      </c>
      <c r="G792" s="58"/>
      <c r="H792" s="58"/>
      <c r="I792" s="99" t="s">
        <v>3732</v>
      </c>
    </row>
    <row r="793" ht="12.75" customHeight="1">
      <c r="A793" s="133" t="s">
        <v>3788</v>
      </c>
      <c r="B793" s="99" t="s">
        <v>3789</v>
      </c>
      <c r="C793" s="483" t="s">
        <v>3758</v>
      </c>
      <c r="D793" s="594">
        <v>42312.0</v>
      </c>
      <c r="E793" s="99" t="s">
        <v>2899</v>
      </c>
      <c r="F793" s="321" t="s">
        <v>2898</v>
      </c>
      <c r="G793" s="58"/>
      <c r="H793" s="58"/>
      <c r="I793" s="99" t="s">
        <v>3732</v>
      </c>
    </row>
    <row r="794" ht="12.75" customHeight="1">
      <c r="A794" s="133" t="s">
        <v>3790</v>
      </c>
      <c r="B794" s="99" t="s">
        <v>3791</v>
      </c>
      <c r="C794" s="483"/>
      <c r="D794" s="594">
        <v>40352.0</v>
      </c>
      <c r="E794" s="99" t="s">
        <v>386</v>
      </c>
      <c r="F794" s="232" t="s">
        <v>385</v>
      </c>
      <c r="G794" s="58"/>
      <c r="H794" s="58"/>
      <c r="I794" s="99" t="s">
        <v>3732</v>
      </c>
    </row>
    <row r="795" ht="12.75" customHeight="1">
      <c r="A795" s="133" t="s">
        <v>2681</v>
      </c>
      <c r="B795" s="99" t="s">
        <v>3792</v>
      </c>
      <c r="C795" s="483" t="s">
        <v>3758</v>
      </c>
      <c r="D795" s="594">
        <v>41267.0</v>
      </c>
      <c r="E795" s="99" t="s">
        <v>2682</v>
      </c>
      <c r="F795" s="321" t="s">
        <v>2681</v>
      </c>
      <c r="G795" s="58"/>
      <c r="H795" s="58"/>
      <c r="I795" s="99" t="s">
        <v>3732</v>
      </c>
    </row>
    <row r="796" ht="12.75" customHeight="1">
      <c r="A796" s="99" t="s">
        <v>788</v>
      </c>
      <c r="B796" s="99" t="s">
        <v>3512</v>
      </c>
      <c r="C796" s="483"/>
      <c r="D796" s="594">
        <v>42552.0</v>
      </c>
      <c r="E796" s="99" t="s">
        <v>789</v>
      </c>
      <c r="F796" s="232" t="s">
        <v>788</v>
      </c>
      <c r="G796" s="58"/>
      <c r="H796" s="58"/>
      <c r="I796" s="99" t="s">
        <v>3732</v>
      </c>
    </row>
    <row r="797" ht="12.75" customHeight="1">
      <c r="A797" s="99" t="s">
        <v>3793</v>
      </c>
      <c r="B797" s="99" t="s">
        <v>2498</v>
      </c>
      <c r="C797" s="483"/>
      <c r="D797" s="594">
        <v>43256.0</v>
      </c>
      <c r="E797" s="99" t="s">
        <v>755</v>
      </c>
      <c r="F797" s="232" t="s">
        <v>754</v>
      </c>
      <c r="G797" s="58"/>
      <c r="H797" s="58"/>
      <c r="I797" s="99" t="s">
        <v>3794</v>
      </c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ht="12.75" customHeight="1">
      <c r="A798" s="181" t="s">
        <v>3330</v>
      </c>
      <c r="B798" s="122" t="s">
        <v>3795</v>
      </c>
      <c r="C798" s="288" t="s">
        <v>3758</v>
      </c>
      <c r="D798" s="593">
        <v>40982.0</v>
      </c>
      <c r="E798" s="122" t="s">
        <v>3331</v>
      </c>
      <c r="F798" s="333" t="s">
        <v>3330</v>
      </c>
      <c r="G798" s="124"/>
      <c r="H798" s="124"/>
      <c r="I798" s="122" t="s">
        <v>3777</v>
      </c>
    </row>
    <row r="799" ht="12.75" customHeight="1">
      <c r="A799" s="133" t="s">
        <v>3741</v>
      </c>
      <c r="B799" s="99" t="s">
        <v>3742</v>
      </c>
      <c r="C799" s="483"/>
      <c r="D799" s="594">
        <v>42291.0</v>
      </c>
      <c r="E799" s="99" t="s">
        <v>3742</v>
      </c>
      <c r="F799" s="321" t="s">
        <v>2393</v>
      </c>
      <c r="G799" s="58"/>
      <c r="H799" s="58"/>
      <c r="I799" s="99" t="s">
        <v>3732</v>
      </c>
    </row>
    <row r="800" ht="12.75" customHeight="1">
      <c r="A800" s="133" t="s">
        <v>3796</v>
      </c>
      <c r="B800" s="99" t="s">
        <v>3797</v>
      </c>
      <c r="C800" s="483"/>
      <c r="D800" s="594">
        <v>43102.0</v>
      </c>
      <c r="E800" s="99" t="s">
        <v>1707</v>
      </c>
      <c r="F800" s="321" t="s">
        <v>1706</v>
      </c>
      <c r="G800" s="58"/>
      <c r="H800" s="58"/>
      <c r="I800" s="99" t="s">
        <v>3732</v>
      </c>
    </row>
    <row r="801" ht="12.75" customHeight="1">
      <c r="A801" s="133" t="s">
        <v>3798</v>
      </c>
      <c r="B801" s="99" t="s">
        <v>836</v>
      </c>
      <c r="C801" s="483"/>
      <c r="D801" s="594">
        <v>42310.0</v>
      </c>
      <c r="E801" s="99" t="s">
        <v>836</v>
      </c>
      <c r="F801" s="321" t="s">
        <v>835</v>
      </c>
      <c r="G801" s="58"/>
      <c r="H801" s="58"/>
      <c r="I801" s="99" t="s">
        <v>3732</v>
      </c>
    </row>
    <row r="802" ht="12.75" customHeight="1">
      <c r="A802" s="133" t="s">
        <v>3799</v>
      </c>
      <c r="B802" s="99" t="s">
        <v>3800</v>
      </c>
      <c r="C802" s="483"/>
      <c r="D802" s="594">
        <v>43728.0</v>
      </c>
      <c r="E802" s="99" t="s">
        <v>1638</v>
      </c>
      <c r="F802" s="321" t="s">
        <v>1637</v>
      </c>
      <c r="G802" s="58"/>
      <c r="H802" s="58"/>
      <c r="I802" s="99" t="s">
        <v>3732</v>
      </c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ht="12.75" customHeight="1">
      <c r="A803" s="366" t="s">
        <v>3801</v>
      </c>
      <c r="B803" s="331" t="s">
        <v>3802</v>
      </c>
      <c r="C803" s="300" t="s">
        <v>3758</v>
      </c>
      <c r="D803" s="595">
        <v>41767.0</v>
      </c>
      <c r="E803" s="331" t="s">
        <v>3180</v>
      </c>
      <c r="F803" s="336" t="s">
        <v>3179</v>
      </c>
      <c r="G803" s="293"/>
      <c r="H803" s="293"/>
      <c r="I803" s="331" t="s">
        <v>3732</v>
      </c>
    </row>
    <row r="804" ht="12.75" customHeight="1">
      <c r="A804" s="133" t="s">
        <v>842</v>
      </c>
      <c r="B804" s="99" t="s">
        <v>3803</v>
      </c>
      <c r="C804" s="483"/>
      <c r="D804" s="594">
        <v>40980.0</v>
      </c>
      <c r="E804" s="99" t="s">
        <v>3804</v>
      </c>
      <c r="F804" s="321" t="s">
        <v>842</v>
      </c>
      <c r="G804" s="58"/>
      <c r="H804" s="58"/>
      <c r="I804" s="99" t="s">
        <v>3805</v>
      </c>
    </row>
    <row r="805" ht="12.75" customHeight="1">
      <c r="A805" s="133" t="s">
        <v>842</v>
      </c>
      <c r="B805" s="99" t="s">
        <v>3806</v>
      </c>
      <c r="C805" s="483"/>
      <c r="D805" s="594">
        <v>42368.0</v>
      </c>
      <c r="E805" s="99" t="s">
        <v>843</v>
      </c>
      <c r="F805" s="133" t="s">
        <v>842</v>
      </c>
      <c r="G805" s="58"/>
      <c r="H805" s="58"/>
      <c r="I805" s="99" t="s">
        <v>3807</v>
      </c>
    </row>
    <row r="806" ht="12.75" customHeight="1">
      <c r="A806" s="99" t="s">
        <v>3808</v>
      </c>
      <c r="B806" s="99" t="s">
        <v>2238</v>
      </c>
      <c r="C806" s="483"/>
      <c r="D806" s="594">
        <v>42613.0</v>
      </c>
      <c r="E806" s="99" t="s">
        <v>2238</v>
      </c>
      <c r="F806" s="232" t="s">
        <v>2237</v>
      </c>
      <c r="G806" s="58"/>
      <c r="H806" s="58"/>
      <c r="I806" s="99" t="s">
        <v>3732</v>
      </c>
    </row>
    <row r="807" ht="12.75" customHeight="1">
      <c r="A807" s="133" t="s">
        <v>3809</v>
      </c>
      <c r="B807" s="99" t="s">
        <v>2315</v>
      </c>
      <c r="C807" s="483"/>
      <c r="D807" s="594">
        <v>42768.0</v>
      </c>
      <c r="E807" s="99" t="s">
        <v>2315</v>
      </c>
      <c r="F807" s="321" t="s">
        <v>2314</v>
      </c>
      <c r="G807" s="58"/>
      <c r="H807" s="58"/>
      <c r="I807" s="99" t="s">
        <v>3732</v>
      </c>
    </row>
    <row r="808" ht="12.75" customHeight="1">
      <c r="A808" s="99" t="s">
        <v>3810</v>
      </c>
      <c r="B808" s="99" t="s">
        <v>3811</v>
      </c>
      <c r="C808" s="483"/>
      <c r="D808" s="594">
        <v>42492.0</v>
      </c>
      <c r="E808" s="99" t="s">
        <v>1097</v>
      </c>
      <c r="F808" s="321" t="s">
        <v>1096</v>
      </c>
      <c r="G808" s="58"/>
      <c r="H808" s="58"/>
      <c r="I808" s="99" t="s">
        <v>3732</v>
      </c>
    </row>
    <row r="809" ht="12.75" customHeight="1">
      <c r="A809" s="181" t="s">
        <v>3812</v>
      </c>
      <c r="B809" s="122" t="s">
        <v>3813</v>
      </c>
      <c r="C809" s="288"/>
      <c r="D809" s="593">
        <v>41408.0</v>
      </c>
      <c r="E809" s="122" t="s">
        <v>3814</v>
      </c>
      <c r="F809" s="253" t="s">
        <v>3815</v>
      </c>
      <c r="G809" s="124"/>
      <c r="H809" s="124"/>
      <c r="I809" s="122" t="s">
        <v>3732</v>
      </c>
    </row>
    <row r="810" ht="12.75" customHeight="1">
      <c r="A810" s="99" t="s">
        <v>3815</v>
      </c>
      <c r="B810" s="99" t="s">
        <v>3814</v>
      </c>
      <c r="C810" s="483"/>
      <c r="D810" s="594">
        <v>42492.0</v>
      </c>
      <c r="E810" s="99" t="s">
        <v>451</v>
      </c>
      <c r="F810" s="321" t="s">
        <v>450</v>
      </c>
      <c r="G810" s="58"/>
      <c r="H810" s="58"/>
      <c r="I810" s="99" t="s">
        <v>3732</v>
      </c>
    </row>
    <row r="811" ht="12.75" customHeight="1">
      <c r="A811" s="133" t="s">
        <v>2876</v>
      </c>
      <c r="B811" s="99" t="s">
        <v>3816</v>
      </c>
      <c r="C811" s="483" t="s">
        <v>3758</v>
      </c>
      <c r="D811" s="594">
        <v>42513.0</v>
      </c>
      <c r="E811" s="99" t="s">
        <v>2877</v>
      </c>
      <c r="F811" s="321" t="s">
        <v>2876</v>
      </c>
      <c r="G811" s="58"/>
      <c r="H811" s="58"/>
      <c r="I811" s="99" t="s">
        <v>3732</v>
      </c>
    </row>
    <row r="812" ht="12.75" customHeight="1">
      <c r="A812" s="133" t="s">
        <v>3817</v>
      </c>
      <c r="B812" s="99" t="s">
        <v>355</v>
      </c>
      <c r="C812" s="483"/>
      <c r="D812" s="594">
        <v>42032.0</v>
      </c>
      <c r="E812" s="99" t="s">
        <v>355</v>
      </c>
      <c r="F812" s="133" t="s">
        <v>354</v>
      </c>
      <c r="G812" s="58"/>
      <c r="H812" s="58"/>
      <c r="I812" s="99" t="s">
        <v>3818</v>
      </c>
    </row>
    <row r="813" ht="12.75" customHeight="1">
      <c r="A813" s="366" t="s">
        <v>3819</v>
      </c>
      <c r="B813" s="331" t="s">
        <v>375</v>
      </c>
      <c r="C813" s="300"/>
      <c r="D813" s="595">
        <v>41736.0</v>
      </c>
      <c r="E813" s="331" t="s">
        <v>375</v>
      </c>
      <c r="F813" s="336" t="s">
        <v>374</v>
      </c>
      <c r="G813" s="293"/>
      <c r="H813" s="293"/>
      <c r="I813" s="331" t="s">
        <v>3732</v>
      </c>
    </row>
    <row r="814" ht="12.75" customHeight="1">
      <c r="A814" s="99" t="s">
        <v>3820</v>
      </c>
      <c r="B814" s="99" t="s">
        <v>942</v>
      </c>
      <c r="C814" s="483"/>
      <c r="D814" s="594">
        <v>43209.0</v>
      </c>
      <c r="E814" s="99" t="s">
        <v>942</v>
      </c>
      <c r="F814" s="232" t="s">
        <v>3821</v>
      </c>
      <c r="G814" s="58"/>
      <c r="H814" s="58"/>
      <c r="I814" s="99" t="s">
        <v>3732</v>
      </c>
    </row>
    <row r="815" ht="12.75" customHeight="1">
      <c r="A815" s="232" t="s">
        <v>3822</v>
      </c>
      <c r="B815" s="99" t="s">
        <v>3823</v>
      </c>
      <c r="C815" s="483"/>
      <c r="D815" s="594">
        <v>43788.0</v>
      </c>
      <c r="E815" s="99" t="s">
        <v>2188</v>
      </c>
      <c r="F815" s="230" t="s">
        <v>2187</v>
      </c>
      <c r="G815" s="58"/>
      <c r="H815" s="58"/>
      <c r="I815" s="99" t="s">
        <v>3762</v>
      </c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ht="12.75" customHeight="1">
      <c r="A816" s="321" t="s">
        <v>3279</v>
      </c>
      <c r="B816" s="99" t="s">
        <v>3280</v>
      </c>
      <c r="C816" s="483"/>
      <c r="D816" s="594">
        <v>41423.0</v>
      </c>
      <c r="E816" s="99" t="s">
        <v>3824</v>
      </c>
      <c r="F816" s="321" t="s">
        <v>3825</v>
      </c>
      <c r="G816" s="58"/>
      <c r="H816" s="58"/>
      <c r="I816" s="99" t="s">
        <v>3826</v>
      </c>
    </row>
    <row r="817" ht="12.75" customHeight="1">
      <c r="A817" s="232" t="s">
        <v>3827</v>
      </c>
      <c r="B817" s="99" t="s">
        <v>2738</v>
      </c>
      <c r="C817" s="483"/>
      <c r="D817" s="594">
        <v>42593.0</v>
      </c>
      <c r="E817" s="99" t="s">
        <v>2738</v>
      </c>
      <c r="F817" s="232" t="s">
        <v>2737</v>
      </c>
      <c r="G817" s="58"/>
      <c r="H817" s="58"/>
      <c r="I817" s="99" t="s">
        <v>3732</v>
      </c>
    </row>
    <row r="818" ht="12.75" customHeight="1">
      <c r="A818" s="321" t="s">
        <v>3828</v>
      </c>
      <c r="B818" s="99" t="s">
        <v>3829</v>
      </c>
      <c r="C818" s="483"/>
      <c r="D818" s="594">
        <v>42054.0</v>
      </c>
      <c r="E818" s="99" t="s">
        <v>748</v>
      </c>
      <c r="F818" s="321" t="s">
        <v>747</v>
      </c>
      <c r="G818" s="58"/>
      <c r="H818" s="58"/>
      <c r="I818" s="99" t="s">
        <v>3732</v>
      </c>
    </row>
    <row r="819" ht="12.75" customHeight="1">
      <c r="A819" s="321" t="s">
        <v>3830</v>
      </c>
      <c r="B819" s="99" t="s">
        <v>3831</v>
      </c>
      <c r="C819" s="483"/>
      <c r="D819" s="594">
        <v>43343.0</v>
      </c>
      <c r="E819" s="99" t="s">
        <v>2336</v>
      </c>
      <c r="F819" s="321" t="s">
        <v>3832</v>
      </c>
      <c r="G819" s="58"/>
      <c r="H819" s="58"/>
      <c r="I819" s="99" t="s">
        <v>3833</v>
      </c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ht="12.75" customHeight="1">
      <c r="A820" s="321" t="s">
        <v>3834</v>
      </c>
      <c r="B820" s="99" t="s">
        <v>418</v>
      </c>
      <c r="C820" s="483"/>
      <c r="D820" s="594">
        <v>41218.0</v>
      </c>
      <c r="E820" s="99" t="s">
        <v>418</v>
      </c>
      <c r="F820" s="321" t="s">
        <v>417</v>
      </c>
      <c r="G820" s="58"/>
      <c r="H820" s="58"/>
      <c r="I820" s="99" t="s">
        <v>3835</v>
      </c>
    </row>
    <row r="821" ht="12.75" customHeight="1">
      <c r="A821" s="333" t="s">
        <v>1013</v>
      </c>
      <c r="B821" s="122" t="s">
        <v>3836</v>
      </c>
      <c r="C821" s="288"/>
      <c r="D821" s="593">
        <v>40905.0</v>
      </c>
      <c r="E821" s="122" t="s">
        <v>1014</v>
      </c>
      <c r="F821" s="333" t="s">
        <v>1013</v>
      </c>
      <c r="G821" s="124"/>
      <c r="H821" s="124"/>
      <c r="I821" s="122" t="s">
        <v>3732</v>
      </c>
    </row>
    <row r="822" ht="12.75" customHeight="1">
      <c r="A822" s="321" t="s">
        <v>3837</v>
      </c>
      <c r="B822" s="99" t="s">
        <v>3838</v>
      </c>
      <c r="C822" s="483"/>
      <c r="D822" s="594">
        <v>43404.0</v>
      </c>
      <c r="E822" s="99" t="s">
        <v>339</v>
      </c>
      <c r="F822" s="321" t="s">
        <v>338</v>
      </c>
      <c r="G822" s="58"/>
      <c r="H822" s="58"/>
      <c r="I822" s="99" t="s">
        <v>3833</v>
      </c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ht="12.75" customHeight="1">
      <c r="A823" s="321" t="s">
        <v>2839</v>
      </c>
      <c r="B823" s="99" t="s">
        <v>2840</v>
      </c>
      <c r="C823" s="483" t="s">
        <v>3758</v>
      </c>
      <c r="D823" s="594">
        <v>40358.0</v>
      </c>
      <c r="E823" s="99" t="s">
        <v>2840</v>
      </c>
      <c r="F823" s="232" t="s">
        <v>3839</v>
      </c>
      <c r="G823" s="58"/>
      <c r="H823" s="58"/>
      <c r="I823" s="99" t="s">
        <v>3840</v>
      </c>
    </row>
    <row r="824" ht="12.75" customHeight="1">
      <c r="A824" s="321" t="s">
        <v>3841</v>
      </c>
      <c r="B824" s="99" t="s">
        <v>3842</v>
      </c>
      <c r="C824" s="483"/>
      <c r="D824" s="594">
        <v>42192.0</v>
      </c>
      <c r="E824" s="99" t="s">
        <v>1187</v>
      </c>
      <c r="F824" s="321" t="s">
        <v>3843</v>
      </c>
      <c r="G824" s="58"/>
      <c r="H824" s="58"/>
      <c r="I824" s="99" t="s">
        <v>3844</v>
      </c>
    </row>
    <row r="825" ht="12.75" customHeight="1">
      <c r="A825" s="321" t="s">
        <v>3845</v>
      </c>
      <c r="B825" s="99" t="s">
        <v>3846</v>
      </c>
      <c r="C825" s="483"/>
      <c r="D825" s="594">
        <v>42361.0</v>
      </c>
      <c r="E825" s="99" t="s">
        <v>427</v>
      </c>
      <c r="F825" s="321" t="s">
        <v>426</v>
      </c>
      <c r="G825" s="58"/>
      <c r="H825" s="58"/>
      <c r="I825" s="99" t="s">
        <v>3732</v>
      </c>
    </row>
    <row r="826" ht="12.75" customHeight="1">
      <c r="A826" s="336" t="s">
        <v>3847</v>
      </c>
      <c r="B826" s="331" t="s">
        <v>1109</v>
      </c>
      <c r="C826" s="300"/>
      <c r="D826" s="595">
        <v>41962.0</v>
      </c>
      <c r="E826" s="331" t="s">
        <v>1109</v>
      </c>
      <c r="F826" s="336" t="s">
        <v>1108</v>
      </c>
      <c r="G826" s="293"/>
      <c r="H826" s="293"/>
      <c r="I826" s="331" t="s">
        <v>3732</v>
      </c>
    </row>
    <row r="827" ht="12.75" customHeight="1">
      <c r="A827" s="321" t="s">
        <v>2354</v>
      </c>
      <c r="B827" s="99" t="s">
        <v>3848</v>
      </c>
      <c r="C827" s="483"/>
      <c r="D827" s="594">
        <v>41101.0</v>
      </c>
      <c r="E827" s="99" t="s">
        <v>2355</v>
      </c>
      <c r="F827" s="321" t="s">
        <v>2354</v>
      </c>
      <c r="G827" s="58"/>
      <c r="H827" s="58"/>
      <c r="I827" s="99" t="s">
        <v>3732</v>
      </c>
    </row>
    <row r="828" ht="12.75" customHeight="1">
      <c r="A828" s="99" t="s">
        <v>3849</v>
      </c>
      <c r="B828" s="99" t="s">
        <v>1103</v>
      </c>
      <c r="C828" s="483"/>
      <c r="D828" s="594">
        <v>42593.0</v>
      </c>
      <c r="E828" s="99" t="s">
        <v>1103</v>
      </c>
      <c r="F828" s="99" t="s">
        <v>1102</v>
      </c>
      <c r="G828" s="58"/>
      <c r="H828" s="58"/>
      <c r="I828" s="99" t="s">
        <v>3732</v>
      </c>
    </row>
    <row r="829" ht="12.75" customHeight="1">
      <c r="A829" s="133" t="s">
        <v>3850</v>
      </c>
      <c r="B829" s="99" t="s">
        <v>3851</v>
      </c>
      <c r="C829" s="483"/>
      <c r="D829" s="594">
        <v>42857.0</v>
      </c>
      <c r="E829" s="99" t="s">
        <v>2422</v>
      </c>
      <c r="F829" s="321" t="s">
        <v>2421</v>
      </c>
      <c r="G829" s="58"/>
      <c r="H829" s="58"/>
      <c r="I829" s="99" t="s">
        <v>3833</v>
      </c>
    </row>
    <row r="830" ht="12.75" customHeight="1">
      <c r="A830" s="321" t="s">
        <v>2508</v>
      </c>
      <c r="B830" s="99" t="s">
        <v>3852</v>
      </c>
      <c r="C830" s="483"/>
      <c r="D830" s="594">
        <v>40893.0</v>
      </c>
      <c r="E830" s="99" t="s">
        <v>2509</v>
      </c>
      <c r="F830" s="321" t="s">
        <v>2508</v>
      </c>
      <c r="G830" s="58"/>
      <c r="H830" s="58"/>
      <c r="I830" s="99" t="s">
        <v>3732</v>
      </c>
    </row>
    <row r="831" ht="12.75" customHeight="1">
      <c r="A831" s="133" t="s">
        <v>3853</v>
      </c>
      <c r="B831" s="99" t="s">
        <v>2762</v>
      </c>
      <c r="C831" s="483" t="s">
        <v>3758</v>
      </c>
      <c r="D831" s="594">
        <v>42306.0</v>
      </c>
      <c r="E831" s="99" t="s">
        <v>2762</v>
      </c>
      <c r="F831" s="321" t="s">
        <v>2761</v>
      </c>
      <c r="G831" s="58"/>
      <c r="H831" s="58"/>
      <c r="I831" s="99" t="s">
        <v>3732</v>
      </c>
    </row>
    <row r="832" ht="12.75" customHeight="1">
      <c r="A832" s="181" t="s">
        <v>3854</v>
      </c>
      <c r="B832" s="122" t="s">
        <v>3855</v>
      </c>
      <c r="C832" s="288"/>
      <c r="D832" s="593">
        <v>42948.0</v>
      </c>
      <c r="E832" s="122" t="s">
        <v>2398</v>
      </c>
      <c r="F832" s="333" t="s">
        <v>2397</v>
      </c>
      <c r="G832" s="124"/>
      <c r="H832" s="124"/>
      <c r="I832" s="122" t="s">
        <v>3762</v>
      </c>
    </row>
    <row r="833" ht="12.75" customHeight="1">
      <c r="A833" s="133" t="s">
        <v>3856</v>
      </c>
      <c r="B833" s="99" t="s">
        <v>3857</v>
      </c>
      <c r="C833" s="483"/>
      <c r="D833" s="594">
        <v>42961.0</v>
      </c>
      <c r="E833" s="99" t="s">
        <v>2307</v>
      </c>
      <c r="F833" s="321" t="s">
        <v>2306</v>
      </c>
      <c r="G833" s="58"/>
      <c r="H833" s="58"/>
      <c r="I833" s="133" t="s">
        <v>3762</v>
      </c>
    </row>
    <row r="834" ht="12.75" customHeight="1">
      <c r="A834" s="133" t="s">
        <v>3858</v>
      </c>
      <c r="B834" s="99" t="s">
        <v>3200</v>
      </c>
      <c r="C834" s="483" t="s">
        <v>3758</v>
      </c>
      <c r="D834" s="594">
        <v>41124.0</v>
      </c>
      <c r="E834" s="99" t="s">
        <v>3200</v>
      </c>
      <c r="F834" s="133" t="s">
        <v>3199</v>
      </c>
      <c r="G834" s="58"/>
      <c r="H834" s="58"/>
      <c r="I834" s="99" t="s">
        <v>3732</v>
      </c>
    </row>
    <row r="835" ht="12.75" customHeight="1">
      <c r="A835" s="133" t="s">
        <v>3859</v>
      </c>
      <c r="B835" s="99" t="s">
        <v>1183</v>
      </c>
      <c r="C835" s="483"/>
      <c r="D835" s="594">
        <v>41166.0</v>
      </c>
      <c r="E835" s="99" t="s">
        <v>1183</v>
      </c>
      <c r="F835" s="321" t="s">
        <v>1182</v>
      </c>
      <c r="G835" s="58"/>
      <c r="H835" s="58"/>
      <c r="I835" s="99" t="s">
        <v>3860</v>
      </c>
      <c r="K835" s="55"/>
    </row>
    <row r="836" ht="12.75" customHeight="1">
      <c r="A836" s="366" t="s">
        <v>3861</v>
      </c>
      <c r="B836" s="331" t="s">
        <v>3862</v>
      </c>
      <c r="C836" s="300"/>
      <c r="D836" s="595">
        <v>42005.0</v>
      </c>
      <c r="E836" s="331" t="s">
        <v>516</v>
      </c>
      <c r="F836" s="366" t="s">
        <v>3863</v>
      </c>
      <c r="G836" s="293"/>
      <c r="H836" s="293"/>
      <c r="I836" s="366" t="s">
        <v>3762</v>
      </c>
    </row>
    <row r="837" ht="12.75" customHeight="1">
      <c r="A837" s="99" t="s">
        <v>3864</v>
      </c>
      <c r="B837" s="99" t="s">
        <v>520</v>
      </c>
      <c r="C837" s="483"/>
      <c r="D837" s="594">
        <v>43132.0</v>
      </c>
      <c r="E837" s="99" t="s">
        <v>520</v>
      </c>
      <c r="F837" s="99" t="s">
        <v>519</v>
      </c>
      <c r="G837" s="58"/>
      <c r="H837" s="58"/>
      <c r="I837" s="99" t="s">
        <v>3732</v>
      </c>
    </row>
    <row r="838" ht="12.75" customHeight="1">
      <c r="A838" s="133" t="s">
        <v>2393</v>
      </c>
      <c r="B838" s="99" t="s">
        <v>3742</v>
      </c>
      <c r="C838" s="483"/>
      <c r="D838" s="594">
        <v>43160.0</v>
      </c>
      <c r="E838" s="99" t="s">
        <v>2394</v>
      </c>
      <c r="F838" s="133" t="s">
        <v>2393</v>
      </c>
      <c r="G838" s="58"/>
      <c r="H838" s="58"/>
      <c r="I838" s="99" t="s">
        <v>3732</v>
      </c>
    </row>
    <row r="839" ht="12.75" customHeight="1">
      <c r="A839" s="133" t="s">
        <v>2502</v>
      </c>
      <c r="B839" s="99" t="s">
        <v>2503</v>
      </c>
      <c r="C839" s="483"/>
      <c r="D839" s="594">
        <v>43256.0</v>
      </c>
      <c r="E839" s="99" t="s">
        <v>755</v>
      </c>
      <c r="F839" s="321" t="s">
        <v>754</v>
      </c>
      <c r="G839" s="58"/>
      <c r="H839" s="58"/>
      <c r="I839" s="99" t="s">
        <v>3833</v>
      </c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ht="12.75" customHeight="1">
      <c r="A840" s="133" t="s">
        <v>3865</v>
      </c>
      <c r="B840" s="99" t="s">
        <v>1172</v>
      </c>
      <c r="C840" s="483"/>
      <c r="D840" s="594">
        <v>42856.0</v>
      </c>
      <c r="E840" s="99" t="s">
        <v>1172</v>
      </c>
      <c r="F840" s="321" t="s">
        <v>1171</v>
      </c>
      <c r="G840" s="58"/>
      <c r="H840" s="58"/>
      <c r="I840" s="99" t="s">
        <v>3732</v>
      </c>
    </row>
    <row r="841" ht="12.75" customHeight="1">
      <c r="A841" s="331" t="s">
        <v>3866</v>
      </c>
      <c r="B841" s="331" t="s">
        <v>3867</v>
      </c>
      <c r="C841" s="483"/>
      <c r="D841" s="594">
        <v>43555.0</v>
      </c>
      <c r="E841" s="99" t="s">
        <v>1659</v>
      </c>
      <c r="F841" s="321" t="s">
        <v>1658</v>
      </c>
      <c r="G841" s="58"/>
      <c r="H841" s="58"/>
      <c r="I841" s="99" t="s">
        <v>3833</v>
      </c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ht="12.75" customHeight="1">
      <c r="A842" s="366" t="s">
        <v>2229</v>
      </c>
      <c r="B842" s="331" t="s">
        <v>3868</v>
      </c>
      <c r="C842" s="300"/>
      <c r="D842" s="595">
        <v>43070.0</v>
      </c>
      <c r="E842" s="331" t="s">
        <v>2230</v>
      </c>
      <c r="F842" s="336" t="s">
        <v>2229</v>
      </c>
      <c r="G842" s="293"/>
      <c r="H842" s="293"/>
      <c r="I842" s="331" t="s">
        <v>3732</v>
      </c>
    </row>
    <row r="843" ht="12.75" customHeight="1">
      <c r="A843" s="155" t="s">
        <v>3869</v>
      </c>
      <c r="B843" s="55" t="s">
        <v>3870</v>
      </c>
      <c r="C843" s="58"/>
      <c r="D843" s="105">
        <v>43864.0</v>
      </c>
      <c r="E843" s="55" t="s">
        <v>524</v>
      </c>
      <c r="F843" s="155" t="s">
        <v>523</v>
      </c>
      <c r="G843" s="58"/>
      <c r="H843" s="58"/>
      <c r="I843" s="55" t="s">
        <v>3871</v>
      </c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ht="12.75" customHeight="1">
      <c r="A844" s="155" t="s">
        <v>3872</v>
      </c>
      <c r="B844" s="55" t="s">
        <v>3873</v>
      </c>
      <c r="C844" s="58"/>
      <c r="D844" s="105">
        <v>43252.0</v>
      </c>
      <c r="E844" s="55" t="s">
        <v>1192</v>
      </c>
      <c r="F844" s="155" t="s">
        <v>3874</v>
      </c>
      <c r="G844" s="58"/>
      <c r="H844" s="58"/>
      <c r="I844" s="55" t="s">
        <v>3732</v>
      </c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ht="12.75" customHeight="1">
      <c r="A845" s="155" t="s">
        <v>3875</v>
      </c>
      <c r="B845" s="55"/>
      <c r="C845" s="214"/>
      <c r="D845" s="419"/>
      <c r="E845" s="214"/>
      <c r="F845" s="55"/>
      <c r="G845" s="214"/>
      <c r="H845" s="214"/>
      <c r="I845" s="55"/>
    </row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conditionalFormatting sqref="A351">
    <cfRule type="cellIs" dxfId="0" priority="1" stopIfTrue="1" operator="lessThan">
      <formula>2</formula>
    </cfRule>
  </conditionalFormatting>
  <printOptions/>
  <pageMargins bottom="0.5201388888888889" footer="0.0" header="0.0" left="0.7479166666666667" right="0.6298611111111111" top="0.49027777777777776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6.57"/>
    <col customWidth="1" min="7" max="7" width="2.57"/>
    <col customWidth="1" min="8" max="12" width="6.57"/>
    <col customWidth="1" min="13" max="13" width="2.57"/>
    <col customWidth="1" min="14" max="19" width="6.57"/>
    <col customWidth="1" min="20" max="20" width="16.57"/>
    <col customWidth="1" min="21" max="25" width="8.0"/>
    <col customWidth="1" min="26" max="26" width="2.57"/>
    <col customWidth="1" min="27" max="31" width="8.0"/>
    <col customWidth="1" min="32" max="32" width="16.57"/>
    <col customWidth="1" min="33" max="33" width="10.57"/>
    <col customWidth="1" min="34" max="41" width="6.57"/>
    <col customWidth="1" min="42" max="50" width="6.0"/>
  </cols>
  <sheetData>
    <row r="1" ht="12.0" customHeight="1">
      <c r="A1" s="596" t="s">
        <v>3876</v>
      </c>
      <c r="B1" s="155"/>
      <c r="C1" s="55"/>
      <c r="D1" s="220"/>
      <c r="E1" s="220"/>
      <c r="F1" s="220"/>
      <c r="G1" s="220"/>
      <c r="AG1" s="596" t="s">
        <v>3877</v>
      </c>
      <c r="AH1" s="596"/>
      <c r="AI1" s="596"/>
      <c r="AJ1" s="596"/>
      <c r="AK1" s="19"/>
      <c r="AL1" s="19"/>
      <c r="AM1" s="19"/>
      <c r="AN1" s="19"/>
      <c r="AO1" s="19"/>
    </row>
    <row r="2" ht="12.0" customHeight="1">
      <c r="A2" s="19"/>
      <c r="B2" s="167" t="s">
        <v>3878</v>
      </c>
      <c r="C2" s="597" t="s">
        <v>3879</v>
      </c>
      <c r="D2" s="439"/>
      <c r="E2" s="439"/>
      <c r="F2" s="439"/>
      <c r="G2" s="439"/>
      <c r="H2" s="167" t="s">
        <v>3878</v>
      </c>
      <c r="I2" s="597" t="s">
        <v>3880</v>
      </c>
      <c r="J2" s="19"/>
      <c r="K2" s="19"/>
      <c r="L2" s="19"/>
      <c r="M2" s="19"/>
      <c r="N2" s="167" t="s">
        <v>3878</v>
      </c>
      <c r="O2" s="597" t="s">
        <v>3881</v>
      </c>
      <c r="P2" s="19"/>
      <c r="Q2" s="19"/>
      <c r="R2" s="19"/>
      <c r="AG2" s="598" t="s">
        <v>3882</v>
      </c>
      <c r="AH2" s="599" t="s">
        <v>3883</v>
      </c>
      <c r="AI2" s="600"/>
      <c r="AJ2" s="600"/>
      <c r="AK2" s="599"/>
      <c r="AL2" s="601"/>
      <c r="AM2" s="601"/>
      <c r="AN2" s="601"/>
      <c r="AO2" s="601"/>
      <c r="AP2" s="602"/>
      <c r="AQ2" s="602"/>
      <c r="AR2" s="602"/>
      <c r="AS2" s="602"/>
    </row>
    <row r="3" ht="12.0" customHeight="1">
      <c r="A3" s="603" t="s">
        <v>3884</v>
      </c>
      <c r="B3" s="604" t="s">
        <v>3885</v>
      </c>
      <c r="C3" s="600" t="s">
        <v>72</v>
      </c>
      <c r="D3" s="605" t="s">
        <v>76</v>
      </c>
      <c r="E3" s="605" t="s">
        <v>77</v>
      </c>
      <c r="F3" s="606" t="s">
        <v>3886</v>
      </c>
      <c r="G3" s="435"/>
      <c r="H3" s="604" t="s">
        <v>3885</v>
      </c>
      <c r="I3" s="607" t="s">
        <v>72</v>
      </c>
      <c r="J3" s="605" t="s">
        <v>76</v>
      </c>
      <c r="K3" s="605" t="s">
        <v>77</v>
      </c>
      <c r="L3" s="606" t="s">
        <v>3886</v>
      </c>
      <c r="M3" s="19"/>
      <c r="N3" s="604" t="s">
        <v>3885</v>
      </c>
      <c r="O3" s="607" t="s">
        <v>72</v>
      </c>
      <c r="P3" s="605" t="s">
        <v>76</v>
      </c>
      <c r="Q3" s="605" t="s">
        <v>77</v>
      </c>
      <c r="R3" s="606" t="s">
        <v>3886</v>
      </c>
      <c r="AG3" s="306" t="s">
        <v>3887</v>
      </c>
      <c r="AH3" s="600">
        <v>2007.0</v>
      </c>
      <c r="AI3" s="603">
        <v>2008.0</v>
      </c>
      <c r="AJ3" s="603">
        <v>2009.0</v>
      </c>
      <c r="AK3" s="600" t="s">
        <v>3888</v>
      </c>
      <c r="AL3" s="600" t="s">
        <v>3889</v>
      </c>
      <c r="AM3" s="603" t="s">
        <v>2156</v>
      </c>
      <c r="AN3" s="608" t="s">
        <v>2147</v>
      </c>
      <c r="AO3" s="608" t="s">
        <v>3890</v>
      </c>
      <c r="AP3" s="608" t="s">
        <v>3891</v>
      </c>
      <c r="AQ3" s="608" t="s">
        <v>3892</v>
      </c>
      <c r="AR3" s="608">
        <v>2017.0</v>
      </c>
      <c r="AS3" s="608">
        <v>2018.0</v>
      </c>
    </row>
    <row r="4" ht="11.25" customHeight="1">
      <c r="A4" s="609" t="s">
        <v>3893</v>
      </c>
      <c r="B4" s="610">
        <v>139.0</v>
      </c>
      <c r="C4" s="611">
        <v>34.5</v>
      </c>
      <c r="D4" s="612"/>
      <c r="E4" s="612"/>
      <c r="F4" s="613">
        <v>10.23</v>
      </c>
      <c r="G4" s="43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AG4" s="51">
        <v>64.0</v>
      </c>
      <c r="AH4" s="614">
        <v>0.0</v>
      </c>
      <c r="AI4" s="615">
        <v>0.0</v>
      </c>
      <c r="AJ4" s="616">
        <v>0.0</v>
      </c>
      <c r="AK4" s="614">
        <v>0.0</v>
      </c>
      <c r="AL4" s="617">
        <v>0.0</v>
      </c>
      <c r="AM4" s="618">
        <v>0.0</v>
      </c>
      <c r="AN4" s="619">
        <v>0.0</v>
      </c>
      <c r="AO4" s="620">
        <v>0.0</v>
      </c>
      <c r="AP4" s="621">
        <v>0.0</v>
      </c>
      <c r="AQ4" s="622">
        <v>0.0</v>
      </c>
      <c r="AR4" s="622">
        <v>0.0</v>
      </c>
      <c r="AS4" s="623"/>
    </row>
    <row r="5" ht="11.25" customHeight="1">
      <c r="A5" s="624" t="s">
        <v>3894</v>
      </c>
      <c r="B5" s="625">
        <v>136.0</v>
      </c>
      <c r="C5" s="626">
        <v>34.9</v>
      </c>
      <c r="D5" s="627">
        <v>44.54</v>
      </c>
      <c r="E5" s="627">
        <v>2.97</v>
      </c>
      <c r="F5" s="627">
        <v>10.21</v>
      </c>
      <c r="G5" s="43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AG5" s="51">
        <v>63.0</v>
      </c>
      <c r="AH5" s="617">
        <v>0.0</v>
      </c>
      <c r="AI5" s="616">
        <v>0.0</v>
      </c>
      <c r="AJ5" s="616">
        <v>0.0</v>
      </c>
      <c r="AK5" s="617">
        <v>0.0</v>
      </c>
      <c r="AL5" s="617">
        <v>0.0</v>
      </c>
      <c r="AM5" s="619">
        <v>0.0</v>
      </c>
      <c r="AN5" s="619">
        <v>0.0</v>
      </c>
      <c r="AO5" s="620">
        <v>0.0</v>
      </c>
      <c r="AP5" s="618">
        <v>0.0</v>
      </c>
      <c r="AQ5" s="618">
        <v>0.0</v>
      </c>
      <c r="AR5" s="628">
        <v>1.0</v>
      </c>
      <c r="AS5" s="628"/>
    </row>
    <row r="6" ht="11.25" customHeight="1">
      <c r="A6" s="629" t="s">
        <v>3895</v>
      </c>
      <c r="B6" s="630">
        <v>136.0</v>
      </c>
      <c r="C6" s="631">
        <v>35.2</v>
      </c>
      <c r="D6" s="632">
        <v>43.72</v>
      </c>
      <c r="E6" s="632">
        <v>3.13</v>
      </c>
      <c r="F6" s="623">
        <v>10.15</v>
      </c>
      <c r="G6" s="439"/>
      <c r="H6" s="63"/>
      <c r="I6" s="19"/>
      <c r="J6" s="19"/>
      <c r="K6" s="19"/>
      <c r="L6" s="19"/>
      <c r="M6" s="19"/>
      <c r="N6" s="19"/>
      <c r="O6" s="19"/>
      <c r="P6" s="19"/>
      <c r="Q6" s="19"/>
      <c r="R6" s="19"/>
      <c r="AG6" s="51">
        <v>62.0</v>
      </c>
      <c r="AH6" s="614">
        <v>0.0</v>
      </c>
      <c r="AI6" s="616">
        <v>0.0</v>
      </c>
      <c r="AJ6" s="615">
        <v>0.0</v>
      </c>
      <c r="AK6" s="617">
        <v>0.0</v>
      </c>
      <c r="AL6" s="614">
        <v>0.0</v>
      </c>
      <c r="AM6" s="619">
        <v>0.0</v>
      </c>
      <c r="AN6" s="619">
        <v>0.0</v>
      </c>
      <c r="AO6" s="633">
        <v>0.0</v>
      </c>
      <c r="AP6" s="618">
        <v>0.0</v>
      </c>
      <c r="AQ6" s="628">
        <v>1.0</v>
      </c>
      <c r="AR6" s="628">
        <v>2.0</v>
      </c>
      <c r="AS6" s="618"/>
    </row>
    <row r="7" ht="11.25" customHeight="1">
      <c r="A7" s="624" t="s">
        <v>3896</v>
      </c>
      <c r="B7" s="625">
        <v>135.0</v>
      </c>
      <c r="C7" s="626">
        <v>35.2</v>
      </c>
      <c r="D7" s="627">
        <v>44.41</v>
      </c>
      <c r="E7" s="627">
        <v>3.09</v>
      </c>
      <c r="F7" s="627">
        <v>10.06</v>
      </c>
      <c r="G7" s="43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AG7" s="51">
        <v>61.0</v>
      </c>
      <c r="AH7" s="614">
        <v>0.0</v>
      </c>
      <c r="AI7" s="615">
        <v>0.0</v>
      </c>
      <c r="AJ7" s="615">
        <v>0.0</v>
      </c>
      <c r="AK7" s="614">
        <v>0.0</v>
      </c>
      <c r="AL7" s="614">
        <v>0.0</v>
      </c>
      <c r="AM7" s="619">
        <v>0.0</v>
      </c>
      <c r="AN7" s="618">
        <v>0.0</v>
      </c>
      <c r="AO7" s="633">
        <v>0.0</v>
      </c>
      <c r="AP7" s="628">
        <v>1.0</v>
      </c>
      <c r="AQ7" s="628">
        <v>2.0</v>
      </c>
      <c r="AR7" s="618">
        <v>4.0</v>
      </c>
      <c r="AS7" s="618"/>
    </row>
    <row r="8" ht="11.25" customHeight="1">
      <c r="A8" s="624" t="s">
        <v>3897</v>
      </c>
      <c r="B8" s="625">
        <v>135.0</v>
      </c>
      <c r="C8" s="626">
        <v>35.3</v>
      </c>
      <c r="D8" s="627">
        <v>45.89</v>
      </c>
      <c r="E8" s="627">
        <v>3.02</v>
      </c>
      <c r="F8" s="627">
        <v>9.92</v>
      </c>
      <c r="G8" s="43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AG8" s="51">
        <v>60.0</v>
      </c>
      <c r="AH8" s="617">
        <v>0.0</v>
      </c>
      <c r="AI8" s="615">
        <v>0.0</v>
      </c>
      <c r="AJ8" s="616">
        <v>0.0</v>
      </c>
      <c r="AK8" s="614">
        <v>0.0</v>
      </c>
      <c r="AL8" s="614">
        <v>0.0</v>
      </c>
      <c r="AM8" s="618">
        <v>0.0</v>
      </c>
      <c r="AN8" s="633">
        <v>1.0</v>
      </c>
      <c r="AO8" s="634">
        <v>1.0</v>
      </c>
      <c r="AP8" s="628">
        <v>2.0</v>
      </c>
      <c r="AQ8" s="618">
        <v>4.0</v>
      </c>
      <c r="AR8" s="618">
        <v>0.0</v>
      </c>
      <c r="AS8" s="628"/>
    </row>
    <row r="9" ht="11.25" customHeight="1">
      <c r="A9" s="624" t="s">
        <v>3898</v>
      </c>
      <c r="B9" s="625">
        <v>135.0</v>
      </c>
      <c r="C9" s="626">
        <v>35.4</v>
      </c>
      <c r="D9" s="627">
        <v>46.49</v>
      </c>
      <c r="E9" s="627">
        <v>3.06</v>
      </c>
      <c r="F9" s="627">
        <v>9.18</v>
      </c>
      <c r="G9" s="43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AG9" s="635">
        <v>59.0</v>
      </c>
      <c r="AH9" s="636">
        <v>0.0</v>
      </c>
      <c r="AI9" s="637">
        <v>0.0</v>
      </c>
      <c r="AJ9" s="637">
        <v>0.0</v>
      </c>
      <c r="AK9" s="638">
        <v>0.0</v>
      </c>
      <c r="AL9" s="636">
        <v>0.0</v>
      </c>
      <c r="AM9" s="622">
        <v>1.0</v>
      </c>
      <c r="AN9" s="639">
        <v>1.0</v>
      </c>
      <c r="AO9" s="639">
        <v>2.0</v>
      </c>
      <c r="AP9" s="622">
        <v>4.0</v>
      </c>
      <c r="AQ9" s="622">
        <v>0.0</v>
      </c>
      <c r="AR9" s="623">
        <v>1.0</v>
      </c>
      <c r="AS9" s="622"/>
    </row>
    <row r="10" ht="11.25" customHeight="1">
      <c r="A10" s="624" t="s">
        <v>3899</v>
      </c>
      <c r="B10" s="625">
        <v>133.0</v>
      </c>
      <c r="C10" s="626">
        <v>35.4</v>
      </c>
      <c r="D10" s="627">
        <v>42.8</v>
      </c>
      <c r="E10" s="627">
        <v>3.53</v>
      </c>
      <c r="F10" s="627">
        <v>10.52</v>
      </c>
      <c r="G10" s="43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AG10" s="51">
        <v>58.0</v>
      </c>
      <c r="AH10" s="614">
        <v>0.0</v>
      </c>
      <c r="AI10" s="616">
        <v>0.0</v>
      </c>
      <c r="AJ10" s="616">
        <v>0.0</v>
      </c>
      <c r="AK10" s="617">
        <v>0.0</v>
      </c>
      <c r="AL10" s="617">
        <v>1.0</v>
      </c>
      <c r="AM10" s="628">
        <v>1.0</v>
      </c>
      <c r="AN10" s="634">
        <v>2.0</v>
      </c>
      <c r="AO10" s="633">
        <v>4.0</v>
      </c>
      <c r="AP10" s="618">
        <v>0.0</v>
      </c>
      <c r="AQ10" s="628">
        <v>1.0</v>
      </c>
      <c r="AR10" s="618">
        <v>1.0</v>
      </c>
      <c r="AS10" s="628"/>
    </row>
    <row r="11" ht="11.25" customHeight="1">
      <c r="A11" s="624" t="s">
        <v>3900</v>
      </c>
      <c r="B11" s="625">
        <v>132.0</v>
      </c>
      <c r="C11" s="626">
        <v>35.5</v>
      </c>
      <c r="D11" s="627">
        <v>43.96</v>
      </c>
      <c r="E11" s="627">
        <v>3.32</v>
      </c>
      <c r="F11" s="627">
        <v>10.67</v>
      </c>
      <c r="G11" s="43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AG11" s="51">
        <v>57.0</v>
      </c>
      <c r="AH11" s="614">
        <v>0.0</v>
      </c>
      <c r="AI11" s="616">
        <v>0.0</v>
      </c>
      <c r="AJ11" s="615">
        <v>0.0</v>
      </c>
      <c r="AK11" s="617">
        <v>1.0</v>
      </c>
      <c r="AL11" s="51">
        <v>1.0</v>
      </c>
      <c r="AM11" s="628">
        <v>2.0</v>
      </c>
      <c r="AN11" s="633">
        <v>4.0</v>
      </c>
      <c r="AO11" s="633">
        <v>1.0</v>
      </c>
      <c r="AP11" s="628">
        <v>1.0</v>
      </c>
      <c r="AQ11" s="618">
        <v>1.0</v>
      </c>
      <c r="AR11" s="628">
        <v>1.0</v>
      </c>
      <c r="AS11" s="628"/>
    </row>
    <row r="12" ht="11.25" customHeight="1">
      <c r="A12" s="624" t="s">
        <v>3901</v>
      </c>
      <c r="B12" s="625">
        <v>132.0</v>
      </c>
      <c r="C12" s="626">
        <v>35.6</v>
      </c>
      <c r="D12" s="627">
        <v>44.88</v>
      </c>
      <c r="E12" s="627">
        <v>3.23</v>
      </c>
      <c r="F12" s="627">
        <v>10.85</v>
      </c>
      <c r="G12" s="43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AG12" s="51">
        <v>56.0</v>
      </c>
      <c r="AH12" s="614">
        <v>0.0</v>
      </c>
      <c r="AI12" s="615">
        <v>0.0</v>
      </c>
      <c r="AJ12" s="615">
        <v>1.0</v>
      </c>
      <c r="AK12" s="51">
        <v>1.0</v>
      </c>
      <c r="AL12" s="51">
        <v>2.0</v>
      </c>
      <c r="AM12" s="618">
        <v>4.0</v>
      </c>
      <c r="AN12" s="633">
        <v>1.0</v>
      </c>
      <c r="AO12" s="634">
        <v>0.0</v>
      </c>
      <c r="AP12" s="618">
        <v>1.0</v>
      </c>
      <c r="AQ12" s="628">
        <v>1.0</v>
      </c>
      <c r="AR12" s="628">
        <v>0.0</v>
      </c>
      <c r="AS12" s="628"/>
    </row>
    <row r="13" ht="11.25" customHeight="1">
      <c r="A13" s="624" t="s">
        <v>3902</v>
      </c>
      <c r="B13" s="625">
        <v>131.0</v>
      </c>
      <c r="C13" s="626">
        <v>35.6</v>
      </c>
      <c r="D13" s="627">
        <v>43.72</v>
      </c>
      <c r="E13" s="627">
        <v>3.17</v>
      </c>
      <c r="F13" s="627">
        <v>10.5</v>
      </c>
      <c r="G13" s="439"/>
      <c r="H13" s="623">
        <v>3.0</v>
      </c>
      <c r="I13" s="19"/>
      <c r="J13" s="19"/>
      <c r="K13" s="19"/>
      <c r="L13" s="19"/>
      <c r="M13" s="19"/>
      <c r="N13" s="19"/>
      <c r="O13" s="19"/>
      <c r="P13" s="19"/>
      <c r="Q13" s="19"/>
      <c r="R13" s="19"/>
      <c r="AG13" s="640">
        <v>55.0</v>
      </c>
      <c r="AH13" s="641">
        <v>0.0</v>
      </c>
      <c r="AI13" s="642">
        <v>1.0</v>
      </c>
      <c r="AJ13" s="643">
        <v>1.0</v>
      </c>
      <c r="AK13" s="640">
        <v>2.0</v>
      </c>
      <c r="AL13" s="641">
        <v>3.0</v>
      </c>
      <c r="AM13" s="644">
        <v>0.0</v>
      </c>
      <c r="AN13" s="645">
        <v>0.0</v>
      </c>
      <c r="AO13" s="646">
        <v>1.0</v>
      </c>
      <c r="AP13" s="647">
        <v>1.0</v>
      </c>
      <c r="AQ13" s="647">
        <v>0.0</v>
      </c>
      <c r="AR13" s="647">
        <v>4.0</v>
      </c>
      <c r="AS13" s="647"/>
    </row>
    <row r="14" ht="11.25" customHeight="1">
      <c r="A14" s="624" t="s">
        <v>3903</v>
      </c>
      <c r="B14" s="625">
        <v>126.0</v>
      </c>
      <c r="C14" s="626">
        <v>35.8</v>
      </c>
      <c r="D14" s="627">
        <v>37.58</v>
      </c>
      <c r="E14" s="627">
        <v>3.68</v>
      </c>
      <c r="F14" s="627">
        <v>10.36</v>
      </c>
      <c r="G14" s="439"/>
      <c r="H14" s="623">
        <v>3.0</v>
      </c>
      <c r="I14" s="648"/>
      <c r="J14" s="649"/>
      <c r="K14" s="19"/>
      <c r="L14" s="19"/>
      <c r="M14" s="19"/>
      <c r="N14" s="19"/>
      <c r="O14" s="19"/>
      <c r="P14" s="19"/>
      <c r="Q14" s="19"/>
      <c r="R14" s="19"/>
      <c r="AG14" s="635">
        <v>54.0</v>
      </c>
      <c r="AH14" s="636">
        <v>1.0</v>
      </c>
      <c r="AI14" s="650">
        <v>1.0</v>
      </c>
      <c r="AJ14" s="650">
        <v>2.0</v>
      </c>
      <c r="AK14" s="636">
        <v>4.0</v>
      </c>
      <c r="AL14" s="636">
        <v>1.0</v>
      </c>
      <c r="AM14" s="623">
        <v>1.0</v>
      </c>
      <c r="AN14" s="651">
        <v>1.0</v>
      </c>
      <c r="AO14" s="639">
        <v>1.0</v>
      </c>
      <c r="AP14" s="628">
        <v>0.0</v>
      </c>
      <c r="AQ14" s="628">
        <v>4.0</v>
      </c>
      <c r="AR14" s="628">
        <v>3.0</v>
      </c>
      <c r="AS14" s="628"/>
    </row>
    <row r="15" ht="11.25" customHeight="1">
      <c r="A15" s="624" t="s">
        <v>3904</v>
      </c>
      <c r="B15" s="625">
        <v>128.0</v>
      </c>
      <c r="C15" s="626">
        <v>35.9</v>
      </c>
      <c r="D15" s="627">
        <v>35.58</v>
      </c>
      <c r="E15" s="627">
        <v>3.94</v>
      </c>
      <c r="F15" s="627">
        <v>9.91</v>
      </c>
      <c r="G15" s="439"/>
      <c r="H15" s="623">
        <v>25.0</v>
      </c>
      <c r="I15" s="648" t="s">
        <v>3905</v>
      </c>
      <c r="J15" s="19"/>
      <c r="K15" s="19"/>
      <c r="L15" s="19"/>
      <c r="M15" s="19"/>
      <c r="N15" s="19"/>
      <c r="O15" s="19"/>
      <c r="P15" s="19"/>
      <c r="Q15" s="19"/>
      <c r="R15" s="19"/>
      <c r="AG15" s="51">
        <v>53.0</v>
      </c>
      <c r="AH15" s="51">
        <v>1.0</v>
      </c>
      <c r="AI15" s="652">
        <v>2.0</v>
      </c>
      <c r="AJ15" s="615">
        <v>3.0</v>
      </c>
      <c r="AK15" s="617">
        <v>0.0</v>
      </c>
      <c r="AL15" s="51">
        <v>1.0</v>
      </c>
      <c r="AM15" s="618">
        <v>1.0</v>
      </c>
      <c r="AN15" s="634">
        <v>1.0</v>
      </c>
      <c r="AO15" s="634">
        <v>0.0</v>
      </c>
      <c r="AP15" s="628">
        <v>4.0</v>
      </c>
      <c r="AQ15" s="628">
        <v>2.0</v>
      </c>
      <c r="AR15" s="628">
        <v>0.0</v>
      </c>
      <c r="AS15" s="628"/>
    </row>
    <row r="16" ht="11.25" customHeight="1">
      <c r="A16" s="624" t="s">
        <v>3906</v>
      </c>
      <c r="B16" s="625">
        <v>128.0</v>
      </c>
      <c r="C16" s="626">
        <v>35.9</v>
      </c>
      <c r="D16" s="627">
        <v>35.71</v>
      </c>
      <c r="E16" s="627">
        <v>3.92</v>
      </c>
      <c r="F16" s="627">
        <v>9.59</v>
      </c>
      <c r="G16" s="439"/>
      <c r="H16" s="653">
        <v>25.0</v>
      </c>
      <c r="I16" s="19" t="s">
        <v>3907</v>
      </c>
      <c r="J16" s="439"/>
      <c r="K16" s="439"/>
      <c r="L16" s="439"/>
      <c r="M16" s="19"/>
      <c r="N16" s="19"/>
      <c r="O16" s="19"/>
      <c r="P16" s="19"/>
      <c r="Q16" s="19"/>
      <c r="R16" s="19"/>
      <c r="AG16" s="51">
        <v>52.0</v>
      </c>
      <c r="AH16" s="51">
        <v>2.0</v>
      </c>
      <c r="AI16" s="615">
        <v>4.0</v>
      </c>
      <c r="AJ16" s="615">
        <v>1.0</v>
      </c>
      <c r="AK16" s="51">
        <v>1.0</v>
      </c>
      <c r="AL16" s="617">
        <v>1.0</v>
      </c>
      <c r="AM16" s="628">
        <v>1.0</v>
      </c>
      <c r="AN16" s="634">
        <v>0.0</v>
      </c>
      <c r="AO16" s="634">
        <v>4.0</v>
      </c>
      <c r="AP16" s="628">
        <v>2.0</v>
      </c>
      <c r="AQ16" s="628">
        <v>1.0</v>
      </c>
      <c r="AR16" s="628">
        <v>1.0</v>
      </c>
      <c r="AS16" s="628"/>
    </row>
    <row r="17" ht="11.25" customHeight="1">
      <c r="A17" s="654" t="s">
        <v>3908</v>
      </c>
      <c r="B17" s="655">
        <v>125.0</v>
      </c>
      <c r="C17" s="656">
        <v>36.1</v>
      </c>
      <c r="D17" s="657">
        <v>32.75</v>
      </c>
      <c r="E17" s="657">
        <v>4.57</v>
      </c>
      <c r="F17" s="657">
        <v>9.3</v>
      </c>
      <c r="G17" s="439"/>
      <c r="H17" s="658">
        <v>28.0</v>
      </c>
      <c r="I17" s="659" t="s">
        <v>3909</v>
      </c>
      <c r="J17" s="439"/>
      <c r="K17" s="439"/>
      <c r="L17" s="439"/>
      <c r="M17" s="19"/>
      <c r="N17" s="19"/>
      <c r="O17" s="19"/>
      <c r="P17" s="19"/>
      <c r="Q17" s="19"/>
      <c r="R17" s="19"/>
      <c r="AG17" s="51">
        <v>51.0</v>
      </c>
      <c r="AH17" s="617">
        <v>3.0</v>
      </c>
      <c r="AI17" s="615">
        <v>0.0</v>
      </c>
      <c r="AJ17" s="652">
        <v>2.0</v>
      </c>
      <c r="AK17" s="617">
        <v>1.0</v>
      </c>
      <c r="AL17" s="51">
        <v>1.0</v>
      </c>
      <c r="AM17" s="628">
        <v>0.0</v>
      </c>
      <c r="AN17" s="634">
        <v>4.0</v>
      </c>
      <c r="AO17" s="634">
        <v>2.0</v>
      </c>
      <c r="AP17" s="628">
        <v>1.0</v>
      </c>
      <c r="AQ17" s="628">
        <v>1.0</v>
      </c>
      <c r="AR17" s="628">
        <v>2.0</v>
      </c>
      <c r="AS17" s="628"/>
    </row>
    <row r="18" ht="11.25" customHeight="1">
      <c r="A18" s="654" t="s">
        <v>3910</v>
      </c>
      <c r="B18" s="655">
        <v>120.0</v>
      </c>
      <c r="C18" s="656">
        <v>36.4</v>
      </c>
      <c r="D18" s="657">
        <v>29.8</v>
      </c>
      <c r="E18" s="657">
        <v>4.93</v>
      </c>
      <c r="F18" s="657">
        <v>8.77</v>
      </c>
      <c r="G18" s="439"/>
      <c r="H18" s="660">
        <v>29.0</v>
      </c>
      <c r="I18" s="64" t="s">
        <v>3911</v>
      </c>
      <c r="J18" s="439"/>
      <c r="K18" s="439"/>
      <c r="L18" s="439"/>
      <c r="M18" s="19"/>
      <c r="N18" s="19"/>
      <c r="O18" s="19"/>
      <c r="P18" s="19"/>
      <c r="Q18" s="19"/>
      <c r="R18" s="19"/>
      <c r="AG18" s="640">
        <v>50.0</v>
      </c>
      <c r="AH18" s="641">
        <v>1.0</v>
      </c>
      <c r="AI18" s="643">
        <v>3.0</v>
      </c>
      <c r="AJ18" s="642">
        <v>1.0</v>
      </c>
      <c r="AK18" s="640">
        <v>1.0</v>
      </c>
      <c r="AL18" s="640">
        <v>0.0</v>
      </c>
      <c r="AM18" s="647">
        <v>4.0</v>
      </c>
      <c r="AN18" s="645">
        <v>2.0</v>
      </c>
      <c r="AO18" s="645">
        <v>0.0</v>
      </c>
      <c r="AP18" s="628">
        <v>1.0</v>
      </c>
      <c r="AQ18" s="628">
        <v>2.0</v>
      </c>
      <c r="AR18" s="628">
        <v>6.0</v>
      </c>
      <c r="AS18" s="628"/>
    </row>
    <row r="19" ht="11.25" customHeight="1">
      <c r="A19" s="654" t="s">
        <v>3912</v>
      </c>
      <c r="B19" s="655">
        <v>116.0</v>
      </c>
      <c r="C19" s="656">
        <v>36.4</v>
      </c>
      <c r="D19" s="657">
        <v>32.3</v>
      </c>
      <c r="E19" s="657">
        <v>4.36</v>
      </c>
      <c r="F19" s="657">
        <v>8.74</v>
      </c>
      <c r="G19" s="439"/>
      <c r="H19" s="661">
        <v>27.0</v>
      </c>
      <c r="I19" s="64" t="s">
        <v>3913</v>
      </c>
      <c r="J19" s="439"/>
      <c r="K19" s="439"/>
      <c r="L19" s="439"/>
      <c r="M19" s="19"/>
      <c r="N19" s="19"/>
      <c r="O19" s="19"/>
      <c r="P19" s="19"/>
      <c r="Q19" s="19"/>
      <c r="R19" s="19"/>
      <c r="AG19" s="635">
        <v>49.0</v>
      </c>
      <c r="AH19" s="635">
        <v>3.0</v>
      </c>
      <c r="AI19" s="662">
        <v>1.0</v>
      </c>
      <c r="AJ19" s="650">
        <v>1.0</v>
      </c>
      <c r="AK19" s="635">
        <v>0.0</v>
      </c>
      <c r="AL19" s="635">
        <v>4.0</v>
      </c>
      <c r="AM19" s="623">
        <v>3.0</v>
      </c>
      <c r="AN19" s="639">
        <v>0.0</v>
      </c>
      <c r="AO19" s="639">
        <v>1.0</v>
      </c>
      <c r="AP19" s="623">
        <v>2.0</v>
      </c>
      <c r="AQ19" s="623">
        <v>6.0</v>
      </c>
      <c r="AR19" s="623">
        <v>1.0</v>
      </c>
      <c r="AS19" s="622"/>
    </row>
    <row r="20" ht="11.25" customHeight="1">
      <c r="A20" s="654" t="s">
        <v>3914</v>
      </c>
      <c r="B20" s="655">
        <v>112.0</v>
      </c>
      <c r="C20" s="656">
        <v>36.7</v>
      </c>
      <c r="D20" s="657">
        <v>35.82</v>
      </c>
      <c r="E20" s="657">
        <v>3.79</v>
      </c>
      <c r="F20" s="657">
        <v>8.63</v>
      </c>
      <c r="G20" s="439"/>
      <c r="H20" s="661">
        <v>27.0</v>
      </c>
      <c r="I20" s="64" t="s">
        <v>3915</v>
      </c>
      <c r="J20" s="439"/>
      <c r="K20" s="439"/>
      <c r="L20" s="439"/>
      <c r="M20" s="19"/>
      <c r="N20" s="19"/>
      <c r="O20" s="19"/>
      <c r="P20" s="19"/>
      <c r="Q20" s="19"/>
      <c r="R20" s="19"/>
      <c r="AG20" s="51">
        <v>48.0</v>
      </c>
      <c r="AH20" s="617">
        <v>1.0</v>
      </c>
      <c r="AI20" s="652">
        <v>1.0</v>
      </c>
      <c r="AJ20" s="652">
        <v>0.0</v>
      </c>
      <c r="AK20" s="51">
        <v>4.0</v>
      </c>
      <c r="AL20" s="51">
        <v>3.0</v>
      </c>
      <c r="AM20" s="628">
        <v>1.0</v>
      </c>
      <c r="AN20" s="634">
        <v>3.0</v>
      </c>
      <c r="AO20" s="634">
        <v>2.0</v>
      </c>
      <c r="AP20" s="628">
        <v>6.0</v>
      </c>
      <c r="AQ20" s="628">
        <v>1.0</v>
      </c>
      <c r="AR20" s="618">
        <v>4.0</v>
      </c>
      <c r="AS20" s="628"/>
    </row>
    <row r="21" ht="11.25" customHeight="1">
      <c r="A21" s="654" t="s">
        <v>3916</v>
      </c>
      <c r="B21" s="655">
        <v>109.0</v>
      </c>
      <c r="C21" s="656">
        <v>36.8</v>
      </c>
      <c r="D21" s="657">
        <v>36.52</v>
      </c>
      <c r="E21" s="657">
        <v>3.66</v>
      </c>
      <c r="F21" s="657">
        <v>8.68</v>
      </c>
      <c r="G21" s="439"/>
      <c r="H21" s="663">
        <v>70.0</v>
      </c>
      <c r="I21" s="664">
        <v>17.9</v>
      </c>
      <c r="J21" s="665"/>
      <c r="K21" s="665"/>
      <c r="L21" s="665"/>
      <c r="M21" s="19"/>
      <c r="N21" s="19"/>
      <c r="O21" s="19"/>
      <c r="P21" s="19"/>
      <c r="Q21" s="19"/>
      <c r="R21" s="19"/>
      <c r="AG21" s="51">
        <v>47.0</v>
      </c>
      <c r="AH21" s="51">
        <v>1.0</v>
      </c>
      <c r="AI21" s="652">
        <v>0.0</v>
      </c>
      <c r="AJ21" s="652">
        <v>4.0</v>
      </c>
      <c r="AK21" s="51">
        <v>3.0</v>
      </c>
      <c r="AL21" s="51">
        <v>1.0</v>
      </c>
      <c r="AM21" s="628">
        <v>3.0</v>
      </c>
      <c r="AN21" s="634">
        <v>1.0</v>
      </c>
      <c r="AO21" s="634">
        <v>6.0</v>
      </c>
      <c r="AP21" s="628">
        <v>1.0</v>
      </c>
      <c r="AQ21" s="618">
        <v>4.0</v>
      </c>
      <c r="AR21" s="628">
        <v>3.0</v>
      </c>
      <c r="AS21" s="628"/>
    </row>
    <row r="22" ht="11.25" customHeight="1">
      <c r="A22" s="654" t="s">
        <v>3917</v>
      </c>
      <c r="B22" s="655">
        <v>109.0</v>
      </c>
      <c r="C22" s="656">
        <v>36.9</v>
      </c>
      <c r="D22" s="657">
        <v>36.8</v>
      </c>
      <c r="E22" s="657">
        <v>3.64</v>
      </c>
      <c r="F22" s="657">
        <v>8.35</v>
      </c>
      <c r="G22" s="439"/>
      <c r="H22" s="663">
        <v>69.0</v>
      </c>
      <c r="I22" s="664">
        <v>18.0</v>
      </c>
      <c r="J22" s="666">
        <v>31.68</v>
      </c>
      <c r="K22" s="667">
        <v>3.8</v>
      </c>
      <c r="L22" s="665"/>
      <c r="M22" s="19"/>
      <c r="N22" s="19"/>
      <c r="O22" s="19"/>
      <c r="P22" s="19"/>
      <c r="Q22" s="19"/>
      <c r="R22" s="19"/>
      <c r="AG22" s="51">
        <v>46.0</v>
      </c>
      <c r="AH22" s="51">
        <v>0.0</v>
      </c>
      <c r="AI22" s="652">
        <v>4.0</v>
      </c>
      <c r="AJ22" s="652">
        <v>2.0</v>
      </c>
      <c r="AK22" s="51">
        <v>1.0</v>
      </c>
      <c r="AL22" s="51">
        <v>3.0</v>
      </c>
      <c r="AM22" s="628">
        <v>1.0</v>
      </c>
      <c r="AN22" s="634">
        <v>6.0</v>
      </c>
      <c r="AO22" s="634">
        <v>1.0</v>
      </c>
      <c r="AP22" s="618">
        <v>4.0</v>
      </c>
      <c r="AQ22" s="628">
        <v>3.0</v>
      </c>
      <c r="AR22" s="628">
        <v>7.0</v>
      </c>
      <c r="AS22" s="618"/>
    </row>
    <row r="23" ht="11.25" customHeight="1">
      <c r="A23" s="654" t="s">
        <v>3918</v>
      </c>
      <c r="B23" s="655">
        <v>109.0</v>
      </c>
      <c r="C23" s="656">
        <v>36.9</v>
      </c>
      <c r="D23" s="657">
        <v>39.5</v>
      </c>
      <c r="E23" s="657">
        <v>3.39</v>
      </c>
      <c r="F23" s="657">
        <v>8.37</v>
      </c>
      <c r="G23" s="439"/>
      <c r="H23" s="668">
        <v>70.0</v>
      </c>
      <c r="I23" s="656">
        <v>18.0</v>
      </c>
      <c r="J23" s="669">
        <v>33.76</v>
      </c>
      <c r="K23" s="657">
        <v>3.5</v>
      </c>
      <c r="L23" s="665"/>
      <c r="M23" s="19"/>
      <c r="N23" s="19"/>
      <c r="O23" s="19"/>
      <c r="P23" s="19"/>
      <c r="Q23" s="19"/>
      <c r="R23" s="19"/>
      <c r="AG23" s="640">
        <v>45.0</v>
      </c>
      <c r="AH23" s="640">
        <v>5.0</v>
      </c>
      <c r="AI23" s="643">
        <v>3.0</v>
      </c>
      <c r="AJ23" s="643">
        <v>1.0</v>
      </c>
      <c r="AK23" s="640">
        <v>3.0</v>
      </c>
      <c r="AL23" s="640">
        <v>1.0</v>
      </c>
      <c r="AM23" s="647">
        <v>6.0</v>
      </c>
      <c r="AN23" s="645">
        <v>2.0</v>
      </c>
      <c r="AO23" s="646">
        <v>4.0</v>
      </c>
      <c r="AP23" s="647">
        <v>3.0</v>
      </c>
      <c r="AQ23" s="647">
        <v>8.0</v>
      </c>
      <c r="AR23" s="644">
        <v>7.0</v>
      </c>
      <c r="AS23" s="644"/>
    </row>
    <row r="24" ht="11.25" customHeight="1">
      <c r="A24" s="654" t="s">
        <v>3919</v>
      </c>
      <c r="B24" s="655">
        <v>107.0</v>
      </c>
      <c r="C24" s="656">
        <v>37.0</v>
      </c>
      <c r="D24" s="657">
        <v>40.63</v>
      </c>
      <c r="E24" s="657">
        <v>3.3</v>
      </c>
      <c r="F24" s="657">
        <v>7.79</v>
      </c>
      <c r="G24" s="439"/>
      <c r="H24" s="670">
        <v>70.0</v>
      </c>
      <c r="I24" s="611">
        <v>18.1</v>
      </c>
      <c r="J24" s="671">
        <v>34.49</v>
      </c>
      <c r="K24" s="613">
        <v>3.45</v>
      </c>
      <c r="L24" s="665"/>
      <c r="M24" s="19"/>
      <c r="N24" s="19"/>
      <c r="O24" s="19"/>
      <c r="P24" s="19"/>
      <c r="Q24" s="19"/>
      <c r="R24" s="19"/>
      <c r="AG24" s="635">
        <v>44.0</v>
      </c>
      <c r="AH24" s="635">
        <v>1.0</v>
      </c>
      <c r="AI24" s="650">
        <v>1.0</v>
      </c>
      <c r="AJ24" s="650">
        <v>3.0</v>
      </c>
      <c r="AK24" s="635">
        <v>1.0</v>
      </c>
      <c r="AL24" s="635">
        <v>6.0</v>
      </c>
      <c r="AM24" s="623">
        <v>2.0</v>
      </c>
      <c r="AN24" s="651">
        <v>3.0</v>
      </c>
      <c r="AO24" s="639">
        <v>3.0</v>
      </c>
      <c r="AP24" s="628">
        <v>8.0</v>
      </c>
      <c r="AQ24" s="618">
        <v>7.0</v>
      </c>
      <c r="AR24" s="618">
        <v>4.0</v>
      </c>
      <c r="AS24" s="618"/>
    </row>
    <row r="25" ht="11.25" customHeight="1">
      <c r="A25" s="654" t="s">
        <v>3920</v>
      </c>
      <c r="B25" s="655">
        <v>104.0</v>
      </c>
      <c r="C25" s="656">
        <v>37.1</v>
      </c>
      <c r="D25" s="657">
        <v>42.64</v>
      </c>
      <c r="E25" s="657">
        <v>3.22</v>
      </c>
      <c r="F25" s="657">
        <v>7.49</v>
      </c>
      <c r="G25" s="439"/>
      <c r="H25" s="668">
        <v>67.0</v>
      </c>
      <c r="I25" s="656">
        <v>18.3</v>
      </c>
      <c r="J25" s="669">
        <v>35.51</v>
      </c>
      <c r="K25" s="657">
        <v>3.44</v>
      </c>
      <c r="L25" s="665"/>
      <c r="M25" s="19"/>
      <c r="N25" s="19"/>
      <c r="O25" s="19"/>
      <c r="P25" s="19"/>
      <c r="Q25" s="19"/>
      <c r="R25" s="19"/>
      <c r="Z25" s="672" t="s">
        <v>3921</v>
      </c>
      <c r="AG25" s="51">
        <v>43.0</v>
      </c>
      <c r="AH25" s="51">
        <v>1.0</v>
      </c>
      <c r="AI25" s="652">
        <v>3.0</v>
      </c>
      <c r="AJ25" s="652">
        <v>1.0</v>
      </c>
      <c r="AK25" s="51">
        <v>6.0</v>
      </c>
      <c r="AL25" s="51">
        <v>2.0</v>
      </c>
      <c r="AM25" s="618">
        <v>3.0</v>
      </c>
      <c r="AN25" s="634">
        <v>3.0</v>
      </c>
      <c r="AO25" s="634">
        <v>10.0</v>
      </c>
      <c r="AP25" s="618">
        <v>8.0</v>
      </c>
      <c r="AQ25" s="618">
        <v>4.0</v>
      </c>
      <c r="AR25" s="618">
        <v>4.0</v>
      </c>
      <c r="AS25" s="628"/>
    </row>
    <row r="26" ht="11.25" customHeight="1">
      <c r="A26" s="654" t="s">
        <v>3922</v>
      </c>
      <c r="B26" s="655">
        <v>98.0</v>
      </c>
      <c r="C26" s="656">
        <v>37.4</v>
      </c>
      <c r="D26" s="657">
        <v>43.46</v>
      </c>
      <c r="E26" s="657">
        <v>3.21</v>
      </c>
      <c r="F26" s="657">
        <v>7.6</v>
      </c>
      <c r="G26" s="439"/>
      <c r="H26" s="670">
        <v>65.0</v>
      </c>
      <c r="I26" s="611">
        <v>18.4</v>
      </c>
      <c r="J26" s="671">
        <v>34.8</v>
      </c>
      <c r="K26" s="613">
        <v>3.5</v>
      </c>
      <c r="L26" s="665"/>
      <c r="M26" s="19"/>
      <c r="N26" s="19"/>
      <c r="O26" s="19"/>
      <c r="P26" s="19"/>
      <c r="Q26" s="19"/>
      <c r="R26" s="19"/>
      <c r="AG26" s="51">
        <v>42.0</v>
      </c>
      <c r="AH26" s="51">
        <v>3.0</v>
      </c>
      <c r="AI26" s="652">
        <v>2.0</v>
      </c>
      <c r="AJ26" s="652">
        <v>7.0</v>
      </c>
      <c r="AK26" s="51">
        <v>2.0</v>
      </c>
      <c r="AL26" s="617">
        <v>3.0</v>
      </c>
      <c r="AM26" s="628">
        <v>3.0</v>
      </c>
      <c r="AN26" s="634">
        <v>8.0</v>
      </c>
      <c r="AO26" s="633">
        <v>6.0</v>
      </c>
      <c r="AP26" s="618">
        <v>4.0</v>
      </c>
      <c r="AQ26" s="618">
        <v>4.0</v>
      </c>
      <c r="AR26" s="628">
        <v>6.0</v>
      </c>
      <c r="AS26" s="628"/>
    </row>
    <row r="27" ht="11.25" customHeight="1">
      <c r="A27" s="654" t="s">
        <v>3923</v>
      </c>
      <c r="B27" s="655">
        <v>97.0</v>
      </c>
      <c r="C27" s="656">
        <v>37.6</v>
      </c>
      <c r="D27" s="657">
        <v>45.14</v>
      </c>
      <c r="E27" s="657">
        <v>3.11</v>
      </c>
      <c r="F27" s="657">
        <v>7.18</v>
      </c>
      <c r="G27" s="439"/>
      <c r="H27" s="668">
        <v>61.0</v>
      </c>
      <c r="I27" s="656">
        <v>18.4</v>
      </c>
      <c r="J27" s="669">
        <v>36.44</v>
      </c>
      <c r="K27" s="657">
        <v>3.43</v>
      </c>
      <c r="L27" s="665"/>
      <c r="M27" s="19"/>
      <c r="N27" s="19"/>
      <c r="O27" s="19"/>
      <c r="P27" s="19"/>
      <c r="Q27" s="19"/>
      <c r="R27" s="19"/>
      <c r="AG27" s="51">
        <v>41.0</v>
      </c>
      <c r="AH27" s="51">
        <v>3.0</v>
      </c>
      <c r="AI27" s="652">
        <v>7.0</v>
      </c>
      <c r="AJ27" s="652">
        <v>1.0</v>
      </c>
      <c r="AK27" s="617">
        <v>3.0</v>
      </c>
      <c r="AL27" s="51">
        <v>3.0</v>
      </c>
      <c r="AM27" s="628">
        <v>9.0</v>
      </c>
      <c r="AN27" s="633">
        <v>7.0</v>
      </c>
      <c r="AO27" s="633">
        <v>3.0</v>
      </c>
      <c r="AP27" s="618">
        <v>4.0</v>
      </c>
      <c r="AQ27" s="628">
        <v>6.0</v>
      </c>
      <c r="AR27" s="628">
        <v>2.0</v>
      </c>
      <c r="AS27" s="628"/>
    </row>
    <row r="28" ht="11.25" customHeight="1">
      <c r="A28" s="654" t="s">
        <v>3924</v>
      </c>
      <c r="B28" s="655">
        <v>98.0</v>
      </c>
      <c r="C28" s="656">
        <v>37.7</v>
      </c>
      <c r="D28" s="657">
        <v>45.79</v>
      </c>
      <c r="E28" s="657">
        <v>3.05</v>
      </c>
      <c r="F28" s="657">
        <v>7.05</v>
      </c>
      <c r="G28" s="439"/>
      <c r="H28" s="670">
        <v>62.0</v>
      </c>
      <c r="I28" s="611">
        <v>18.4</v>
      </c>
      <c r="J28" s="671">
        <v>37.24</v>
      </c>
      <c r="K28" s="613">
        <v>3.33</v>
      </c>
      <c r="L28" s="665"/>
      <c r="M28" s="19"/>
      <c r="N28" s="19"/>
      <c r="O28" s="19"/>
      <c r="P28" s="19"/>
      <c r="Q28" s="19"/>
      <c r="R28" s="19"/>
      <c r="AG28" s="640">
        <v>40.0</v>
      </c>
      <c r="AH28" s="640">
        <v>6.0</v>
      </c>
      <c r="AI28" s="643">
        <v>3.0</v>
      </c>
      <c r="AJ28" s="642">
        <v>3.0</v>
      </c>
      <c r="AK28" s="640">
        <v>3.0</v>
      </c>
      <c r="AL28" s="640">
        <v>6.0</v>
      </c>
      <c r="AM28" s="644">
        <v>6.0</v>
      </c>
      <c r="AN28" s="646">
        <v>3.0</v>
      </c>
      <c r="AO28" s="646">
        <v>5.0</v>
      </c>
      <c r="AP28" s="628">
        <v>6.0</v>
      </c>
      <c r="AQ28" s="628">
        <v>2.0</v>
      </c>
      <c r="AR28" s="628">
        <v>2.0</v>
      </c>
      <c r="AS28" s="628"/>
    </row>
    <row r="29" ht="11.25" customHeight="1">
      <c r="A29" s="624" t="s">
        <v>3925</v>
      </c>
      <c r="B29" s="625">
        <v>98.0</v>
      </c>
      <c r="C29" s="626">
        <v>37.8</v>
      </c>
      <c r="D29" s="627">
        <v>44.87</v>
      </c>
      <c r="E29" s="627">
        <v>3.14</v>
      </c>
      <c r="F29" s="627">
        <v>7.11</v>
      </c>
      <c r="G29" s="439"/>
      <c r="H29" s="673">
        <v>65.0</v>
      </c>
      <c r="I29" s="626">
        <v>18.4</v>
      </c>
      <c r="J29" s="674">
        <v>36.52</v>
      </c>
      <c r="K29" s="627">
        <v>3.39</v>
      </c>
      <c r="L29" s="665"/>
      <c r="M29" s="19"/>
      <c r="N29" s="19"/>
      <c r="O29" s="19"/>
      <c r="P29" s="19"/>
      <c r="Q29" s="19"/>
      <c r="R29" s="19"/>
      <c r="AG29" s="635">
        <v>39.0</v>
      </c>
      <c r="AH29" s="635">
        <v>3.0</v>
      </c>
      <c r="AI29" s="662">
        <v>2.0</v>
      </c>
      <c r="AJ29" s="650">
        <v>3.0</v>
      </c>
      <c r="AK29" s="635">
        <v>9.0</v>
      </c>
      <c r="AL29" s="636">
        <v>11.0</v>
      </c>
      <c r="AM29" s="622">
        <v>3.0</v>
      </c>
      <c r="AN29" s="651">
        <v>6.0</v>
      </c>
      <c r="AO29" s="639">
        <v>6.0</v>
      </c>
      <c r="AP29" s="623">
        <v>2.0</v>
      </c>
      <c r="AQ29" s="623">
        <v>3.0</v>
      </c>
      <c r="AR29" s="623">
        <v>1.0</v>
      </c>
      <c r="AS29" s="622"/>
    </row>
    <row r="30" ht="11.25" customHeight="1">
      <c r="A30" s="624" t="s">
        <v>3926</v>
      </c>
      <c r="B30" s="625">
        <v>98.0</v>
      </c>
      <c r="C30" s="626">
        <v>38.0</v>
      </c>
      <c r="D30" s="627">
        <v>46.06</v>
      </c>
      <c r="E30" s="627">
        <v>3.1</v>
      </c>
      <c r="F30" s="627">
        <v>5.1</v>
      </c>
      <c r="G30" s="439"/>
      <c r="H30" s="675">
        <v>65.0</v>
      </c>
      <c r="I30" s="676">
        <v>18.6</v>
      </c>
      <c r="J30" s="439">
        <v>37.24</v>
      </c>
      <c r="K30" s="677">
        <v>3.35</v>
      </c>
      <c r="L30" s="665"/>
      <c r="M30" s="19"/>
      <c r="N30" s="649"/>
      <c r="O30" s="19"/>
      <c r="P30" s="19"/>
      <c r="Q30" s="19"/>
      <c r="R30" s="19"/>
      <c r="AG30" s="51">
        <v>38.0</v>
      </c>
      <c r="AH30" s="617">
        <v>4.0</v>
      </c>
      <c r="AI30" s="652">
        <v>5.0</v>
      </c>
      <c r="AJ30" s="652">
        <v>7.0</v>
      </c>
      <c r="AK30" s="617">
        <v>9.0</v>
      </c>
      <c r="AL30" s="617">
        <v>3.0</v>
      </c>
      <c r="AM30" s="618">
        <v>4.0</v>
      </c>
      <c r="AN30" s="634">
        <v>4.0</v>
      </c>
      <c r="AO30" s="634">
        <v>4.0</v>
      </c>
      <c r="AP30" s="628">
        <v>3.0</v>
      </c>
      <c r="AQ30" s="628">
        <v>1.0</v>
      </c>
      <c r="AR30" s="618">
        <v>1.0</v>
      </c>
      <c r="AS30" s="618"/>
    </row>
    <row r="31" ht="11.25" customHeight="1">
      <c r="A31" s="624" t="s">
        <v>3927</v>
      </c>
      <c r="B31" s="625">
        <v>99.0</v>
      </c>
      <c r="C31" s="626">
        <v>38.1</v>
      </c>
      <c r="D31" s="627">
        <v>48.1</v>
      </c>
      <c r="E31" s="627">
        <v>2.98</v>
      </c>
      <c r="F31" s="627">
        <v>5.15</v>
      </c>
      <c r="G31" s="439"/>
      <c r="H31" s="673">
        <v>81.0</v>
      </c>
      <c r="I31" s="626">
        <v>18.3</v>
      </c>
      <c r="J31" s="674">
        <v>40.34</v>
      </c>
      <c r="K31" s="627">
        <v>3.06</v>
      </c>
      <c r="L31" s="665"/>
      <c r="M31" s="648" t="s">
        <v>3928</v>
      </c>
      <c r="N31" s="649"/>
      <c r="O31" s="649"/>
      <c r="P31" s="19"/>
      <c r="Q31" s="19"/>
      <c r="R31" s="19"/>
      <c r="AG31" s="51">
        <v>37.0</v>
      </c>
      <c r="AH31" s="51">
        <v>9.0</v>
      </c>
      <c r="AI31" s="652">
        <v>10.0</v>
      </c>
      <c r="AJ31" s="615">
        <v>9.0</v>
      </c>
      <c r="AK31" s="617">
        <v>5.0</v>
      </c>
      <c r="AL31" s="617">
        <v>4.0</v>
      </c>
      <c r="AM31" s="628">
        <v>2.0</v>
      </c>
      <c r="AN31" s="634">
        <v>5.0</v>
      </c>
      <c r="AO31" s="634">
        <v>3.0</v>
      </c>
      <c r="AP31" s="628">
        <v>2.0</v>
      </c>
      <c r="AQ31" s="618">
        <v>1.0</v>
      </c>
      <c r="AR31" s="618">
        <v>2.0</v>
      </c>
      <c r="AS31" s="618"/>
    </row>
    <row r="32" ht="11.25" customHeight="1">
      <c r="A32" s="624" t="s">
        <v>3929</v>
      </c>
      <c r="B32" s="625">
        <v>99.0</v>
      </c>
      <c r="C32" s="626">
        <v>38.2</v>
      </c>
      <c r="D32" s="627">
        <v>49.53</v>
      </c>
      <c r="E32" s="627">
        <v>2.9</v>
      </c>
      <c r="F32" s="627">
        <v>5.19</v>
      </c>
      <c r="G32" s="439"/>
      <c r="H32" s="675">
        <v>82.0</v>
      </c>
      <c r="I32" s="676">
        <v>18.4</v>
      </c>
      <c r="J32" s="439">
        <v>43.21</v>
      </c>
      <c r="K32" s="677">
        <v>2.95</v>
      </c>
      <c r="L32" s="665"/>
      <c r="M32" s="64" t="s">
        <v>3930</v>
      </c>
      <c r="N32" s="64"/>
      <c r="O32" s="64"/>
      <c r="P32" s="19"/>
      <c r="Q32" s="19"/>
      <c r="R32" s="19"/>
      <c r="AG32" s="51">
        <v>36.0</v>
      </c>
      <c r="AH32" s="51">
        <v>4.0</v>
      </c>
      <c r="AI32" s="615">
        <v>8.0</v>
      </c>
      <c r="AJ32" s="615">
        <v>3.0</v>
      </c>
      <c r="AK32" s="617">
        <v>4.0</v>
      </c>
      <c r="AL32" s="51">
        <v>4.0</v>
      </c>
      <c r="AM32" s="628">
        <v>8.0</v>
      </c>
      <c r="AN32" s="634">
        <v>3.0</v>
      </c>
      <c r="AO32" s="634">
        <v>2.0</v>
      </c>
      <c r="AP32" s="618">
        <v>2.0</v>
      </c>
      <c r="AQ32" s="618">
        <v>2.0</v>
      </c>
      <c r="AR32" s="618">
        <v>2.0</v>
      </c>
      <c r="AS32" s="628"/>
    </row>
    <row r="33" ht="11.25" customHeight="1">
      <c r="A33" s="624" t="s">
        <v>3931</v>
      </c>
      <c r="B33" s="625">
        <v>100.0</v>
      </c>
      <c r="C33" s="626">
        <v>38.3</v>
      </c>
      <c r="D33" s="627">
        <v>46.36</v>
      </c>
      <c r="E33" s="627">
        <v>3.13</v>
      </c>
      <c r="F33" s="627">
        <v>5.16</v>
      </c>
      <c r="G33" s="439"/>
      <c r="H33" s="673">
        <v>82.0</v>
      </c>
      <c r="I33" s="626">
        <v>18.4</v>
      </c>
      <c r="J33" s="674">
        <v>40.28</v>
      </c>
      <c r="K33" s="627">
        <v>3.14</v>
      </c>
      <c r="L33" s="665"/>
      <c r="M33" s="64" t="s">
        <v>3932</v>
      </c>
      <c r="N33" s="64"/>
      <c r="O33" s="64"/>
      <c r="P33" s="19"/>
      <c r="Q33" s="19"/>
      <c r="R33" s="19"/>
      <c r="AG33" s="640">
        <v>35.0</v>
      </c>
      <c r="AH33" s="641">
        <v>7.0</v>
      </c>
      <c r="AI33" s="642">
        <v>8.0</v>
      </c>
      <c r="AJ33" s="642">
        <v>6.0</v>
      </c>
      <c r="AK33" s="640">
        <v>4.0</v>
      </c>
      <c r="AL33" s="640">
        <v>6.0</v>
      </c>
      <c r="AM33" s="647">
        <v>3.0</v>
      </c>
      <c r="AN33" s="645">
        <v>2.0</v>
      </c>
      <c r="AO33" s="646">
        <v>2.0</v>
      </c>
      <c r="AP33" s="644">
        <v>2.0</v>
      </c>
      <c r="AQ33" s="644">
        <v>2.0</v>
      </c>
      <c r="AR33" s="647">
        <v>5.0</v>
      </c>
      <c r="AS33" s="647"/>
    </row>
    <row r="34" ht="11.25" customHeight="1">
      <c r="A34" s="624" t="s">
        <v>3933</v>
      </c>
      <c r="B34" s="625">
        <v>100.0</v>
      </c>
      <c r="C34" s="626">
        <v>38.4</v>
      </c>
      <c r="D34" s="627">
        <v>44.27</v>
      </c>
      <c r="E34" s="627">
        <v>3.26</v>
      </c>
      <c r="F34" s="627">
        <v>5.37</v>
      </c>
      <c r="G34" s="439"/>
      <c r="H34" s="675">
        <v>82.0</v>
      </c>
      <c r="I34" s="676">
        <v>18.4</v>
      </c>
      <c r="J34" s="439">
        <v>38.62</v>
      </c>
      <c r="K34" s="677">
        <v>3.28</v>
      </c>
      <c r="L34" s="665"/>
      <c r="M34" s="64" t="s">
        <v>3934</v>
      </c>
      <c r="N34" s="19"/>
      <c r="O34" s="19"/>
      <c r="P34" s="19"/>
      <c r="Q34" s="19"/>
      <c r="R34" s="19"/>
      <c r="AG34" s="635">
        <v>34.0</v>
      </c>
      <c r="AH34" s="636">
        <v>9.0</v>
      </c>
      <c r="AI34" s="662">
        <v>6.0</v>
      </c>
      <c r="AJ34" s="650">
        <v>4.0</v>
      </c>
      <c r="AK34" s="635">
        <v>6.0</v>
      </c>
      <c r="AL34" s="635">
        <v>3.0</v>
      </c>
      <c r="AM34" s="623">
        <v>2.0</v>
      </c>
      <c r="AN34" s="651">
        <v>2.0</v>
      </c>
      <c r="AO34" s="651">
        <v>2.0</v>
      </c>
      <c r="AP34" s="618">
        <v>2.0</v>
      </c>
      <c r="AQ34" s="628">
        <v>5.0</v>
      </c>
      <c r="AR34" s="628">
        <v>4.0</v>
      </c>
      <c r="AS34" s="628"/>
    </row>
    <row r="35" ht="11.25" customHeight="1">
      <c r="A35" s="624" t="s">
        <v>3935</v>
      </c>
      <c r="B35" s="653">
        <v>100.0</v>
      </c>
      <c r="C35" s="626">
        <v>38.4</v>
      </c>
      <c r="D35" s="627">
        <v>46.83209999999998</v>
      </c>
      <c r="E35" s="627">
        <v>3.075317850054865</v>
      </c>
      <c r="F35" s="627">
        <v>5.3890542709912115</v>
      </c>
      <c r="G35" s="439"/>
      <c r="H35" s="635">
        <v>85.0</v>
      </c>
      <c r="I35" s="631">
        <v>18.3</v>
      </c>
      <c r="J35" s="678">
        <v>41.67</v>
      </c>
      <c r="K35" s="632">
        <v>2.98</v>
      </c>
      <c r="L35" s="679">
        <v>6.71</v>
      </c>
      <c r="M35" s="69" t="s">
        <v>3936</v>
      </c>
      <c r="N35" s="680">
        <v>111.0</v>
      </c>
      <c r="O35" s="631">
        <v>9.2</v>
      </c>
      <c r="P35" s="678">
        <v>38.97</v>
      </c>
      <c r="Q35" s="632">
        <v>3.36</v>
      </c>
      <c r="R35" s="439"/>
      <c r="AG35" s="51">
        <v>33.0</v>
      </c>
      <c r="AH35" s="617">
        <v>9.0</v>
      </c>
      <c r="AI35" s="652">
        <v>7.0</v>
      </c>
      <c r="AJ35" s="652">
        <v>6.0</v>
      </c>
      <c r="AK35" s="51">
        <v>2.0</v>
      </c>
      <c r="AL35" s="51">
        <v>2.0</v>
      </c>
      <c r="AM35" s="618">
        <v>1.0</v>
      </c>
      <c r="AN35" s="633">
        <v>2.0</v>
      </c>
      <c r="AO35" s="633">
        <v>2.0</v>
      </c>
      <c r="AP35" s="628">
        <v>6.0</v>
      </c>
      <c r="AQ35" s="628">
        <v>5.0</v>
      </c>
      <c r="AR35" s="628">
        <v>0.0</v>
      </c>
      <c r="AS35" s="628"/>
    </row>
    <row r="36" ht="11.25" customHeight="1">
      <c r="A36" s="624" t="s">
        <v>3937</v>
      </c>
      <c r="B36" s="653">
        <v>101.0</v>
      </c>
      <c r="C36" s="626">
        <v>38.524752475247524</v>
      </c>
      <c r="D36" s="627">
        <v>44.630099009901</v>
      </c>
      <c r="E36" s="627">
        <v>3.3277287568410165</v>
      </c>
      <c r="F36" s="627">
        <v>5.419417837208096</v>
      </c>
      <c r="G36" s="439"/>
      <c r="H36" s="599">
        <v>139.0</v>
      </c>
      <c r="I36" s="626">
        <v>15.8</v>
      </c>
      <c r="J36" s="601">
        <v>38.12</v>
      </c>
      <c r="K36" s="653">
        <v>3.37</v>
      </c>
      <c r="L36" s="681">
        <v>6.36</v>
      </c>
      <c r="M36" s="69" t="s">
        <v>3938</v>
      </c>
      <c r="N36" s="680">
        <v>203.0</v>
      </c>
      <c r="O36" s="631">
        <v>6.7</v>
      </c>
      <c r="P36" s="678">
        <v>35.54</v>
      </c>
      <c r="Q36" s="632">
        <v>3.33</v>
      </c>
      <c r="R36" s="439"/>
      <c r="AG36" s="51">
        <v>32.0</v>
      </c>
      <c r="AH36" s="51">
        <v>10.0</v>
      </c>
      <c r="AI36" s="652">
        <v>8.0</v>
      </c>
      <c r="AJ36" s="652">
        <v>2.0</v>
      </c>
      <c r="AK36" s="51">
        <v>2.0</v>
      </c>
      <c r="AL36" s="617">
        <v>1.0</v>
      </c>
      <c r="AM36" s="618">
        <v>3.0</v>
      </c>
      <c r="AN36" s="633">
        <v>2.0</v>
      </c>
      <c r="AO36" s="634">
        <v>6.0</v>
      </c>
      <c r="AP36" s="628">
        <v>5.0</v>
      </c>
      <c r="AQ36" s="628">
        <v>0.0</v>
      </c>
      <c r="AR36" s="628">
        <v>4.0</v>
      </c>
      <c r="AS36" s="628"/>
    </row>
    <row r="37" ht="11.25" customHeight="1">
      <c r="A37" s="624" t="s">
        <v>3939</v>
      </c>
      <c r="B37" s="653">
        <v>101.0</v>
      </c>
      <c r="C37" s="626">
        <v>38.54455445544554</v>
      </c>
      <c r="D37" s="627">
        <v>48.0671287128713</v>
      </c>
      <c r="E37" s="627">
        <v>3.055991406802248</v>
      </c>
      <c r="F37" s="627">
        <v>5.43175323222207</v>
      </c>
      <c r="G37" s="439"/>
      <c r="H37" s="640">
        <v>132.0</v>
      </c>
      <c r="I37" s="682">
        <v>15.636363636363637</v>
      </c>
      <c r="J37" s="683">
        <v>41.63954545454547</v>
      </c>
      <c r="K37" s="684">
        <v>3.195790994980655</v>
      </c>
      <c r="L37" s="685">
        <v>6.655239105045774</v>
      </c>
      <c r="M37" s="19"/>
      <c r="N37" s="673">
        <v>200.0</v>
      </c>
      <c r="O37" s="626">
        <v>6.7</v>
      </c>
      <c r="P37" s="674">
        <v>40.16</v>
      </c>
      <c r="Q37" s="627">
        <v>3.11</v>
      </c>
      <c r="R37" s="439"/>
      <c r="AG37" s="51">
        <v>31.0</v>
      </c>
      <c r="AH37" s="51">
        <v>8.0</v>
      </c>
      <c r="AI37" s="652">
        <v>7.0</v>
      </c>
      <c r="AJ37" s="652">
        <v>3.0</v>
      </c>
      <c r="AK37" s="617">
        <v>1.0</v>
      </c>
      <c r="AL37" s="617">
        <v>3.0</v>
      </c>
      <c r="AM37" s="618">
        <v>2.0</v>
      </c>
      <c r="AN37" s="634">
        <v>6.0</v>
      </c>
      <c r="AO37" s="634">
        <v>5.0</v>
      </c>
      <c r="AP37" s="628">
        <v>0.0</v>
      </c>
      <c r="AQ37" s="628">
        <v>3.0</v>
      </c>
      <c r="AR37" s="628">
        <v>5.0</v>
      </c>
      <c r="AS37" s="628"/>
    </row>
    <row r="38" ht="11.25" customHeight="1">
      <c r="A38" s="624" t="s">
        <v>3940</v>
      </c>
      <c r="B38" s="653">
        <v>97.0</v>
      </c>
      <c r="C38" s="682">
        <v>38.618556701030926</v>
      </c>
      <c r="D38" s="627">
        <v>49.49577319587628</v>
      </c>
      <c r="E38" s="627">
        <v>2.9443033032508596</v>
      </c>
      <c r="F38" s="627">
        <v>5.707766361552191</v>
      </c>
      <c r="G38" s="439"/>
      <c r="H38" s="640">
        <v>131.0</v>
      </c>
      <c r="I38" s="682">
        <v>15.625954198473282</v>
      </c>
      <c r="J38" s="683">
        <v>42.8332824427481</v>
      </c>
      <c r="K38" s="684">
        <v>3.119570253102609</v>
      </c>
      <c r="L38" s="685">
        <v>6.436063988237262</v>
      </c>
      <c r="M38" s="19"/>
      <c r="N38" s="675">
        <v>189.0</v>
      </c>
      <c r="O38" s="676">
        <v>6.8</v>
      </c>
      <c r="P38" s="439">
        <v>41.36</v>
      </c>
      <c r="Q38" s="677">
        <v>2.94</v>
      </c>
      <c r="R38" s="439"/>
      <c r="AG38" s="640">
        <v>30.0</v>
      </c>
      <c r="AH38" s="640">
        <v>7.0</v>
      </c>
      <c r="AI38" s="643">
        <v>4.0</v>
      </c>
      <c r="AJ38" s="642">
        <v>2.0</v>
      </c>
      <c r="AK38" s="641">
        <v>4.0</v>
      </c>
      <c r="AL38" s="641">
        <v>1.0</v>
      </c>
      <c r="AM38" s="647">
        <v>7.0</v>
      </c>
      <c r="AN38" s="645">
        <v>5.0</v>
      </c>
      <c r="AO38" s="645">
        <v>0.0</v>
      </c>
      <c r="AP38" s="628">
        <v>4.0</v>
      </c>
      <c r="AQ38" s="628">
        <v>6.0</v>
      </c>
      <c r="AR38" s="628">
        <v>4.0</v>
      </c>
      <c r="AS38" s="628"/>
    </row>
    <row r="39" ht="11.25" customHeight="1">
      <c r="A39" s="624" t="s">
        <v>3941</v>
      </c>
      <c r="B39" s="653">
        <v>98.0</v>
      </c>
      <c r="C39" s="682">
        <v>38.60204081632653</v>
      </c>
      <c r="D39" s="627">
        <v>49.52714285714288</v>
      </c>
      <c r="E39" s="627">
        <v>2.972102998888293</v>
      </c>
      <c r="F39" s="627">
        <v>5.98028898205798</v>
      </c>
      <c r="G39" s="439"/>
      <c r="H39" s="640">
        <v>126.0</v>
      </c>
      <c r="I39" s="682">
        <v>15.698412698412698</v>
      </c>
      <c r="J39" s="683">
        <v>43.564603174603164</v>
      </c>
      <c r="K39" s="684">
        <v>3.0528073297237297</v>
      </c>
      <c r="L39" s="685">
        <v>6.394460097729215</v>
      </c>
      <c r="M39" s="19"/>
      <c r="N39" s="680">
        <v>192.0</v>
      </c>
      <c r="O39" s="631">
        <v>6.8</v>
      </c>
      <c r="P39" s="678">
        <v>41.73</v>
      </c>
      <c r="Q39" s="632">
        <v>3.0</v>
      </c>
      <c r="R39" s="679">
        <v>10.97</v>
      </c>
      <c r="AG39" s="635">
        <v>29.0</v>
      </c>
      <c r="AH39" s="635">
        <v>3.0</v>
      </c>
      <c r="AI39" s="662">
        <v>1.0</v>
      </c>
      <c r="AJ39" s="662">
        <v>3.0</v>
      </c>
      <c r="AK39" s="636">
        <v>2.0</v>
      </c>
      <c r="AL39" s="635">
        <v>7.0</v>
      </c>
      <c r="AM39" s="623">
        <v>3.0</v>
      </c>
      <c r="AN39" s="639">
        <v>0.0</v>
      </c>
      <c r="AO39" s="639">
        <v>4.0</v>
      </c>
      <c r="AP39" s="623">
        <v>7.0</v>
      </c>
      <c r="AQ39" s="623">
        <v>3.0</v>
      </c>
      <c r="AR39" s="623">
        <v>0.0</v>
      </c>
      <c r="AS39" s="622"/>
    </row>
    <row r="40" ht="11.25" customHeight="1">
      <c r="A40" s="624" t="s">
        <v>3942</v>
      </c>
      <c r="B40" s="653">
        <v>98.0</v>
      </c>
      <c r="C40" s="682">
        <v>38.683673469387756</v>
      </c>
      <c r="D40" s="627">
        <v>51.98918367346939</v>
      </c>
      <c r="E40" s="627">
        <v>2.857210045790525</v>
      </c>
      <c r="F40" s="627">
        <v>6.044847951092414</v>
      </c>
      <c r="G40" s="439"/>
      <c r="H40" s="640">
        <v>129.0</v>
      </c>
      <c r="I40" s="682">
        <v>15.666666666666666</v>
      </c>
      <c r="J40" s="683">
        <v>45.84116279069765</v>
      </c>
      <c r="K40" s="684">
        <v>2.895618224918565</v>
      </c>
      <c r="L40" s="685">
        <v>6.633599128804257</v>
      </c>
      <c r="M40" s="19"/>
      <c r="N40" s="673">
        <v>190.0</v>
      </c>
      <c r="O40" s="626">
        <v>6.9</v>
      </c>
      <c r="P40" s="674">
        <v>44.65</v>
      </c>
      <c r="Q40" s="627">
        <v>2.9</v>
      </c>
      <c r="R40" s="686">
        <v>10.93</v>
      </c>
      <c r="AG40" s="51">
        <v>28.0</v>
      </c>
      <c r="AH40" s="617">
        <v>3.0</v>
      </c>
      <c r="AI40" s="615">
        <v>4.0</v>
      </c>
      <c r="AJ40" s="615">
        <v>2.0</v>
      </c>
      <c r="AK40" s="51">
        <v>6.0</v>
      </c>
      <c r="AL40" s="51">
        <v>4.0</v>
      </c>
      <c r="AM40" s="628">
        <v>0.0</v>
      </c>
      <c r="AN40" s="634">
        <v>4.0</v>
      </c>
      <c r="AO40" s="634">
        <v>6.0</v>
      </c>
      <c r="AP40" s="628">
        <v>3.0</v>
      </c>
      <c r="AQ40" s="628">
        <v>1.0</v>
      </c>
      <c r="AR40" s="618">
        <v>2.0</v>
      </c>
      <c r="AS40" s="618"/>
    </row>
    <row r="41" ht="11.25" customHeight="1">
      <c r="A41" s="654" t="s">
        <v>3943</v>
      </c>
      <c r="B41" s="658">
        <v>99.0</v>
      </c>
      <c r="C41" s="656">
        <v>38.656565656565654</v>
      </c>
      <c r="D41" s="657">
        <v>51.85464646464648</v>
      </c>
      <c r="E41" s="657">
        <v>2.9165600730584966</v>
      </c>
      <c r="F41" s="657">
        <v>5.954483640431096</v>
      </c>
      <c r="G41" s="439"/>
      <c r="H41" s="687">
        <v>135.0</v>
      </c>
      <c r="I41" s="656">
        <v>15.496296296296297</v>
      </c>
      <c r="J41" s="669">
        <v>45.969555555555544</v>
      </c>
      <c r="K41" s="657">
        <v>2.930252354073223</v>
      </c>
      <c r="L41" s="688">
        <v>6.876574819791603</v>
      </c>
      <c r="M41" s="19"/>
      <c r="N41" s="663">
        <v>202.0</v>
      </c>
      <c r="O41" s="664">
        <v>6.9</v>
      </c>
      <c r="P41" s="666">
        <v>43.55</v>
      </c>
      <c r="Q41" s="667">
        <v>2.95</v>
      </c>
      <c r="R41" s="689">
        <v>10.52</v>
      </c>
      <c r="AG41" s="51">
        <v>27.0</v>
      </c>
      <c r="AH41" s="617">
        <v>7.0</v>
      </c>
      <c r="AI41" s="615">
        <v>7.0</v>
      </c>
      <c r="AJ41" s="652">
        <v>6.0</v>
      </c>
      <c r="AK41" s="51">
        <v>4.0</v>
      </c>
      <c r="AL41" s="51">
        <v>0.0</v>
      </c>
      <c r="AM41" s="628">
        <v>4.0</v>
      </c>
      <c r="AN41" s="634">
        <v>6.0</v>
      </c>
      <c r="AO41" s="634">
        <v>4.0</v>
      </c>
      <c r="AP41" s="628">
        <v>0.0</v>
      </c>
      <c r="AQ41" s="618">
        <v>2.0</v>
      </c>
      <c r="AR41" s="618">
        <v>4.0</v>
      </c>
      <c r="AS41" s="628"/>
    </row>
    <row r="42" ht="11.25" customHeight="1">
      <c r="A42" s="654" t="s">
        <v>3944</v>
      </c>
      <c r="B42" s="658">
        <v>99.0</v>
      </c>
      <c r="C42" s="656">
        <v>38.80808080808081</v>
      </c>
      <c r="D42" s="657">
        <v>53.66838383838382</v>
      </c>
      <c r="E42" s="657">
        <v>2.8499761628197873</v>
      </c>
      <c r="F42" s="657">
        <v>6.0865647430160985</v>
      </c>
      <c r="G42" s="439"/>
      <c r="H42" s="687">
        <v>141.0</v>
      </c>
      <c r="I42" s="656">
        <v>15.47517730496454</v>
      </c>
      <c r="J42" s="669">
        <v>46.96460992907804</v>
      </c>
      <c r="K42" s="657">
        <v>2.9490897918944348</v>
      </c>
      <c r="L42" s="688">
        <v>7.601791006764125</v>
      </c>
      <c r="M42" s="19"/>
      <c r="N42" s="663">
        <v>207.0</v>
      </c>
      <c r="O42" s="664">
        <v>6.9</v>
      </c>
      <c r="P42" s="666">
        <v>45.81</v>
      </c>
      <c r="Q42" s="667">
        <v>2.91</v>
      </c>
      <c r="R42" s="689">
        <v>9.52</v>
      </c>
      <c r="AG42" s="51">
        <v>26.0</v>
      </c>
      <c r="AH42" s="617">
        <v>7.0</v>
      </c>
      <c r="AI42" s="652">
        <v>7.0</v>
      </c>
      <c r="AJ42" s="652">
        <v>6.0</v>
      </c>
      <c r="AK42" s="51">
        <v>0.0</v>
      </c>
      <c r="AL42" s="51">
        <v>4.0</v>
      </c>
      <c r="AM42" s="628">
        <v>6.0</v>
      </c>
      <c r="AN42" s="634">
        <v>4.0</v>
      </c>
      <c r="AO42" s="634">
        <v>1.0</v>
      </c>
      <c r="AP42" s="618">
        <v>3.0</v>
      </c>
      <c r="AQ42" s="618">
        <v>3.0</v>
      </c>
      <c r="AR42" s="628">
        <v>5.0</v>
      </c>
      <c r="AS42" s="628"/>
    </row>
    <row r="43" ht="11.25" customHeight="1">
      <c r="A43" s="654" t="s">
        <v>3945</v>
      </c>
      <c r="B43" s="658">
        <v>100.0</v>
      </c>
      <c r="C43" s="656">
        <v>38.73</v>
      </c>
      <c r="D43" s="657">
        <v>54.12449999999999</v>
      </c>
      <c r="E43" s="657">
        <v>2.8238618806997953</v>
      </c>
      <c r="F43" s="657">
        <v>6.37330439277648</v>
      </c>
      <c r="G43" s="439"/>
      <c r="H43" s="687">
        <v>142.0</v>
      </c>
      <c r="I43" s="656">
        <v>15.380281690140846</v>
      </c>
      <c r="J43" s="669">
        <v>48.335492957746474</v>
      </c>
      <c r="K43" s="657">
        <v>2.945091789392279</v>
      </c>
      <c r="L43" s="688">
        <v>8.3292039618436</v>
      </c>
      <c r="M43" s="19"/>
      <c r="N43" s="663">
        <v>205.0</v>
      </c>
      <c r="O43" s="664">
        <v>6.9</v>
      </c>
      <c r="P43" s="666">
        <v>46.12</v>
      </c>
      <c r="Q43" s="667">
        <v>2.92</v>
      </c>
      <c r="R43" s="689">
        <v>9.5</v>
      </c>
      <c r="AG43" s="640">
        <v>25.0</v>
      </c>
      <c r="AH43" s="51">
        <v>11.0</v>
      </c>
      <c r="AI43" s="643">
        <v>8.0</v>
      </c>
      <c r="AJ43" s="643">
        <v>1.0</v>
      </c>
      <c r="AK43" s="640">
        <v>3.0</v>
      </c>
      <c r="AL43" s="640">
        <v>6.0</v>
      </c>
      <c r="AM43" s="647">
        <v>5.0</v>
      </c>
      <c r="AN43" s="645">
        <v>1.0</v>
      </c>
      <c r="AO43" s="646">
        <v>2.0</v>
      </c>
      <c r="AP43" s="644">
        <v>2.0</v>
      </c>
      <c r="AQ43" s="647">
        <v>6.0</v>
      </c>
      <c r="AR43" s="647">
        <v>10.0</v>
      </c>
      <c r="AS43" s="647"/>
    </row>
    <row r="44" ht="11.25" customHeight="1">
      <c r="A44" s="654" t="s">
        <v>3946</v>
      </c>
      <c r="B44" s="658">
        <v>100.0</v>
      </c>
      <c r="C44" s="656">
        <v>38.83</v>
      </c>
      <c r="D44" s="657">
        <v>54.8516</v>
      </c>
      <c r="E44" s="657">
        <v>2.7894920379859536</v>
      </c>
      <c r="F44" s="657">
        <v>6.55843496102364</v>
      </c>
      <c r="G44" s="439"/>
      <c r="H44" s="687">
        <v>144.0</v>
      </c>
      <c r="I44" s="656">
        <v>15.381944444444445</v>
      </c>
      <c r="J44" s="669">
        <v>50.31145833333333</v>
      </c>
      <c r="K44" s="657">
        <v>2.882595121055744</v>
      </c>
      <c r="L44" s="688">
        <v>8.070477433882495</v>
      </c>
      <c r="M44" s="19"/>
      <c r="N44" s="663">
        <v>204.0</v>
      </c>
      <c r="O44" s="664">
        <v>7.0</v>
      </c>
      <c r="P44" s="666">
        <v>47.17</v>
      </c>
      <c r="Q44" s="667">
        <v>2.9</v>
      </c>
      <c r="R44" s="689">
        <v>9.52</v>
      </c>
      <c r="AG44" s="623">
        <v>24.0</v>
      </c>
      <c r="AH44" s="601">
        <v>6.0</v>
      </c>
      <c r="AI44" s="690">
        <v>1.0</v>
      </c>
      <c r="AJ44" s="691">
        <v>3.0</v>
      </c>
      <c r="AK44" s="623">
        <v>6.0</v>
      </c>
      <c r="AL44" s="51">
        <v>4.0</v>
      </c>
      <c r="AM44" s="628">
        <v>2.0</v>
      </c>
      <c r="AN44" s="633">
        <v>3.0</v>
      </c>
      <c r="AO44" s="633">
        <v>2.0</v>
      </c>
      <c r="AP44" s="628">
        <v>5.0</v>
      </c>
      <c r="AQ44" s="628">
        <v>10.0</v>
      </c>
      <c r="AR44" s="628">
        <v>16.0</v>
      </c>
      <c r="AS44" s="628"/>
    </row>
    <row r="45" ht="11.25" customHeight="1">
      <c r="A45" s="654" t="s">
        <v>3947</v>
      </c>
      <c r="B45" s="658">
        <v>101.0</v>
      </c>
      <c r="C45" s="656">
        <v>38.75247524752475</v>
      </c>
      <c r="D45" s="657">
        <v>54.385742574257414</v>
      </c>
      <c r="E45" s="657">
        <v>2.8029889688727305</v>
      </c>
      <c r="F45" s="657">
        <v>6.634122644860629</v>
      </c>
      <c r="G45" s="439"/>
      <c r="H45" s="687">
        <v>147.0</v>
      </c>
      <c r="I45" s="656">
        <v>15.258503401360544</v>
      </c>
      <c r="J45" s="669">
        <v>49.32346938775513</v>
      </c>
      <c r="K45" s="657">
        <v>2.9253273656954684</v>
      </c>
      <c r="L45" s="688">
        <v>8.125226164323474</v>
      </c>
      <c r="M45" s="19"/>
      <c r="N45" s="663">
        <v>201.0</v>
      </c>
      <c r="O45" s="664">
        <v>7.0</v>
      </c>
      <c r="P45" s="666">
        <v>46.09</v>
      </c>
      <c r="Q45" s="667">
        <v>3.0</v>
      </c>
      <c r="R45" s="689">
        <v>9.77</v>
      </c>
      <c r="AG45" s="628">
        <v>23.0</v>
      </c>
      <c r="AH45" s="692"/>
      <c r="AI45" s="693">
        <v>3.0</v>
      </c>
      <c r="AJ45" s="691">
        <v>4.0</v>
      </c>
      <c r="AK45" s="628">
        <v>4.0</v>
      </c>
      <c r="AL45" s="51">
        <v>3.0</v>
      </c>
      <c r="AM45" s="618">
        <v>1.0</v>
      </c>
      <c r="AN45" s="633">
        <v>2.0</v>
      </c>
      <c r="AO45" s="634">
        <v>5.0</v>
      </c>
      <c r="AP45" s="628">
        <v>13.0</v>
      </c>
      <c r="AQ45" s="628">
        <v>16.0</v>
      </c>
      <c r="AR45" s="628">
        <v>10.0</v>
      </c>
      <c r="AS45" s="628"/>
    </row>
    <row r="46" ht="11.25" customHeight="1">
      <c r="A46" s="654" t="s">
        <v>3948</v>
      </c>
      <c r="B46" s="658">
        <v>100.0</v>
      </c>
      <c r="C46" s="656">
        <v>38.8</v>
      </c>
      <c r="D46" s="657">
        <v>50.423599999999986</v>
      </c>
      <c r="E46" s="657">
        <v>2.889295265074119</v>
      </c>
      <c r="F46" s="657">
        <v>6.570884424312751</v>
      </c>
      <c r="G46" s="439"/>
      <c r="H46" s="687">
        <v>148.0</v>
      </c>
      <c r="I46" s="656">
        <v>15.25</v>
      </c>
      <c r="J46" s="669">
        <v>48.22581081081081</v>
      </c>
      <c r="K46" s="657">
        <v>2.9664610814392947</v>
      </c>
      <c r="L46" s="688">
        <v>7.977250117085277</v>
      </c>
      <c r="M46" s="19"/>
      <c r="N46" s="668">
        <v>201.0</v>
      </c>
      <c r="O46" s="656">
        <v>7.0</v>
      </c>
      <c r="P46" s="669">
        <v>45.51</v>
      </c>
      <c r="Q46" s="657">
        <v>3.04</v>
      </c>
      <c r="R46" s="688">
        <v>9.8</v>
      </c>
      <c r="AG46" s="628">
        <v>22.0</v>
      </c>
      <c r="AH46" s="692"/>
      <c r="AI46" s="693">
        <v>6.0</v>
      </c>
      <c r="AJ46" s="691">
        <v>8.0</v>
      </c>
      <c r="AK46" s="628">
        <v>4.0</v>
      </c>
      <c r="AL46" s="617">
        <v>4.0</v>
      </c>
      <c r="AM46" s="618">
        <v>2.0</v>
      </c>
      <c r="AN46" s="634">
        <v>5.0</v>
      </c>
      <c r="AO46" s="634">
        <v>13.0</v>
      </c>
      <c r="AP46" s="628">
        <v>16.0</v>
      </c>
      <c r="AQ46" s="628">
        <v>10.0</v>
      </c>
      <c r="AR46" s="628">
        <v>7.0</v>
      </c>
      <c r="AS46" s="628"/>
    </row>
    <row r="47" ht="11.25" customHeight="1">
      <c r="A47" s="654" t="s">
        <v>3949</v>
      </c>
      <c r="B47" s="658">
        <v>100.0</v>
      </c>
      <c r="C47" s="656">
        <v>38.68</v>
      </c>
      <c r="D47" s="657">
        <v>49.0023</v>
      </c>
      <c r="E47" s="657">
        <v>2.9632973505669984</v>
      </c>
      <c r="F47" s="657">
        <v>6.630209077354232</v>
      </c>
      <c r="G47" s="439"/>
      <c r="H47" s="687">
        <v>147.0</v>
      </c>
      <c r="I47" s="656">
        <v>15.197278911564625</v>
      </c>
      <c r="J47" s="669">
        <v>46.483401360544235</v>
      </c>
      <c r="K47" s="657">
        <v>3.107001666278822</v>
      </c>
      <c r="L47" s="688">
        <v>8.022698793809191</v>
      </c>
      <c r="M47" s="19"/>
      <c r="N47" s="663">
        <v>204.0</v>
      </c>
      <c r="O47" s="664">
        <v>7.0</v>
      </c>
      <c r="P47" s="666">
        <v>43.95</v>
      </c>
      <c r="Q47" s="667">
        <v>3.15</v>
      </c>
      <c r="R47" s="689">
        <v>9.82</v>
      </c>
      <c r="AG47" s="628">
        <v>21.0</v>
      </c>
      <c r="AH47" s="692"/>
      <c r="AI47" s="693">
        <v>7.0</v>
      </c>
      <c r="AJ47" s="691">
        <v>3.0</v>
      </c>
      <c r="AK47" s="618">
        <v>4.0</v>
      </c>
      <c r="AL47" s="617">
        <v>5.0</v>
      </c>
      <c r="AM47" s="628">
        <v>7.0</v>
      </c>
      <c r="AN47" s="634">
        <v>14.0</v>
      </c>
      <c r="AO47" s="634">
        <v>17.0</v>
      </c>
      <c r="AP47" s="628">
        <v>10.0</v>
      </c>
      <c r="AQ47" s="628">
        <v>7.0</v>
      </c>
      <c r="AR47" s="628">
        <v>7.0</v>
      </c>
      <c r="AS47" s="628"/>
    </row>
    <row r="48" ht="11.25" customHeight="1">
      <c r="A48" s="654" t="s">
        <v>3950</v>
      </c>
      <c r="B48" s="658">
        <v>101.0</v>
      </c>
      <c r="C48" s="656">
        <v>38.64356435643565</v>
      </c>
      <c r="D48" s="657">
        <v>47.5640594059406</v>
      </c>
      <c r="E48" s="657">
        <v>3.057952572254968</v>
      </c>
      <c r="F48" s="657">
        <v>6.69696769019803</v>
      </c>
      <c r="G48" s="439"/>
      <c r="H48" s="687">
        <v>147.0</v>
      </c>
      <c r="I48" s="656">
        <v>15.149659863945578</v>
      </c>
      <c r="J48" s="669">
        <v>44.5542857142857</v>
      </c>
      <c r="K48" s="657">
        <v>3.2133140447133086</v>
      </c>
      <c r="L48" s="688">
        <v>8.050401342444392</v>
      </c>
      <c r="M48" s="19"/>
      <c r="N48" s="663">
        <v>204.0</v>
      </c>
      <c r="O48" s="664">
        <v>7.1</v>
      </c>
      <c r="P48" s="666">
        <v>41.89</v>
      </c>
      <c r="Q48" s="667">
        <v>3.3</v>
      </c>
      <c r="R48" s="689">
        <v>10.47</v>
      </c>
      <c r="AG48" s="647">
        <v>20.0</v>
      </c>
      <c r="AH48" s="692"/>
      <c r="AI48" s="694">
        <v>5.0</v>
      </c>
      <c r="AJ48" s="695">
        <v>4.0</v>
      </c>
      <c r="AK48" s="644">
        <v>4.0</v>
      </c>
      <c r="AL48" s="640">
        <v>5.0</v>
      </c>
      <c r="AM48" s="647">
        <v>14.0</v>
      </c>
      <c r="AN48" s="645">
        <v>17.0</v>
      </c>
      <c r="AO48" s="645">
        <v>11.0</v>
      </c>
      <c r="AP48" s="628">
        <v>7.0</v>
      </c>
      <c r="AQ48" s="628">
        <v>7.0</v>
      </c>
      <c r="AR48" s="628">
        <v>7.0</v>
      </c>
      <c r="AS48" s="628"/>
    </row>
    <row r="49" ht="11.25" customHeight="1">
      <c r="A49" s="654" t="s">
        <v>3951</v>
      </c>
      <c r="B49" s="658">
        <v>101.0</v>
      </c>
      <c r="C49" s="656">
        <v>38.67326732673267</v>
      </c>
      <c r="D49" s="657">
        <v>44.376633663366334</v>
      </c>
      <c r="E49" s="657">
        <v>3.2618295242128497</v>
      </c>
      <c r="F49" s="657">
        <v>6.802006744122857</v>
      </c>
      <c r="G49" s="439"/>
      <c r="H49" s="687">
        <v>148.0</v>
      </c>
      <c r="I49" s="656">
        <v>15.135135135135135</v>
      </c>
      <c r="J49" s="669">
        <v>40.47351351351353</v>
      </c>
      <c r="K49" s="657">
        <v>3.412081496139658</v>
      </c>
      <c r="L49" s="688">
        <v>7.949426354963163</v>
      </c>
      <c r="M49" s="19"/>
      <c r="N49" s="663">
        <v>201.0</v>
      </c>
      <c r="O49" s="664">
        <v>7.1</v>
      </c>
      <c r="P49" s="666">
        <v>38.83</v>
      </c>
      <c r="Q49" s="667">
        <v>3.55</v>
      </c>
      <c r="R49" s="689">
        <v>10.97</v>
      </c>
      <c r="AG49" s="623">
        <v>19.0</v>
      </c>
      <c r="AH49" s="692"/>
      <c r="AI49" s="692"/>
      <c r="AJ49" s="696">
        <v>3.0</v>
      </c>
      <c r="AK49" s="623">
        <v>5.0</v>
      </c>
      <c r="AL49" s="635">
        <v>13.0</v>
      </c>
      <c r="AM49" s="623">
        <v>14.0</v>
      </c>
      <c r="AN49" s="639">
        <v>10.0</v>
      </c>
      <c r="AO49" s="639">
        <v>6.0</v>
      </c>
      <c r="AP49" s="623">
        <v>8.0</v>
      </c>
      <c r="AQ49" s="623">
        <v>9.0</v>
      </c>
      <c r="AR49" s="623">
        <v>9.0</v>
      </c>
      <c r="AS49" s="623"/>
    </row>
    <row r="50" ht="11.25" customHeight="1">
      <c r="A50" s="654" t="s">
        <v>3952</v>
      </c>
      <c r="B50" s="658">
        <v>103.0</v>
      </c>
      <c r="C50" s="656">
        <v>38.48543689320388</v>
      </c>
      <c r="D50" s="657">
        <v>48.8026213592233</v>
      </c>
      <c r="E50" s="657">
        <v>3.022146800257974</v>
      </c>
      <c r="F50" s="657">
        <v>6.955095908447895</v>
      </c>
      <c r="G50" s="439"/>
      <c r="H50" s="687">
        <v>144.0</v>
      </c>
      <c r="I50" s="656">
        <v>15.0625</v>
      </c>
      <c r="J50" s="669">
        <v>45.98465277777776</v>
      </c>
      <c r="K50" s="657">
        <v>3.1611902465599413</v>
      </c>
      <c r="L50" s="688">
        <v>7.922974363582425</v>
      </c>
      <c r="M50" s="19"/>
      <c r="N50" s="663">
        <v>201.0</v>
      </c>
      <c r="O50" s="664">
        <v>7.2</v>
      </c>
      <c r="P50" s="666">
        <v>42.63</v>
      </c>
      <c r="Q50" s="667">
        <v>3.27</v>
      </c>
      <c r="R50" s="689">
        <v>11.0</v>
      </c>
      <c r="T50" s="31" t="s">
        <v>3953</v>
      </c>
      <c r="AG50" s="628">
        <v>18.0</v>
      </c>
      <c r="AH50" s="692"/>
      <c r="AI50" s="692"/>
      <c r="AJ50" s="693">
        <v>6.0</v>
      </c>
      <c r="AK50" s="628">
        <v>11.0</v>
      </c>
      <c r="AL50" s="51">
        <v>16.0</v>
      </c>
      <c r="AM50" s="628">
        <v>13.0</v>
      </c>
      <c r="AN50" s="634">
        <v>7.0</v>
      </c>
      <c r="AO50" s="634">
        <v>9.0</v>
      </c>
      <c r="AP50" s="628">
        <v>8.0</v>
      </c>
      <c r="AQ50" s="628">
        <v>9.0</v>
      </c>
      <c r="AR50" s="628">
        <v>6.0</v>
      </c>
      <c r="AS50" s="618"/>
    </row>
    <row r="51" ht="11.25" customHeight="1">
      <c r="A51" s="654" t="s">
        <v>3954</v>
      </c>
      <c r="B51" s="658">
        <v>102.0</v>
      </c>
      <c r="C51" s="656">
        <v>38.64705882352941</v>
      </c>
      <c r="D51" s="657">
        <v>49.73725490196077</v>
      </c>
      <c r="E51" s="657">
        <v>2.9656380119573282</v>
      </c>
      <c r="F51" s="657">
        <v>7.243653460549138</v>
      </c>
      <c r="G51" s="439"/>
      <c r="H51" s="687">
        <v>145.0</v>
      </c>
      <c r="I51" s="656">
        <v>15.096551724137932</v>
      </c>
      <c r="J51" s="669">
        <v>46.81310344827585</v>
      </c>
      <c r="K51" s="657">
        <v>3.136889680888502</v>
      </c>
      <c r="L51" s="688">
        <v>7.971615103992558</v>
      </c>
      <c r="M51" s="19"/>
      <c r="N51" s="663">
        <v>202.0</v>
      </c>
      <c r="O51" s="664">
        <v>7.2</v>
      </c>
      <c r="P51" s="666">
        <v>42.43</v>
      </c>
      <c r="Q51" s="667">
        <v>3.37</v>
      </c>
      <c r="R51" s="689">
        <v>10.98</v>
      </c>
      <c r="T51" s="697">
        <f>'All CCC'!I5</f>
        <v>43889</v>
      </c>
      <c r="U51" s="698" t="s">
        <v>2139</v>
      </c>
      <c r="V51" s="698" t="s">
        <v>529</v>
      </c>
      <c r="W51" s="699" t="s">
        <v>1202</v>
      </c>
      <c r="X51" s="608" t="s">
        <v>3706</v>
      </c>
      <c r="AG51" s="628">
        <v>17.0</v>
      </c>
      <c r="AH51" s="692"/>
      <c r="AI51" s="692"/>
      <c r="AJ51" s="693">
        <v>6.0</v>
      </c>
      <c r="AK51" s="628">
        <v>17.0</v>
      </c>
      <c r="AL51" s="51">
        <v>12.0</v>
      </c>
      <c r="AM51" s="628">
        <v>7.0</v>
      </c>
      <c r="AN51" s="634">
        <v>10.0</v>
      </c>
      <c r="AO51" s="634">
        <v>9.0</v>
      </c>
      <c r="AP51" s="628">
        <v>11.0</v>
      </c>
      <c r="AQ51" s="628">
        <v>6.0</v>
      </c>
      <c r="AR51" s="618">
        <v>8.0</v>
      </c>
      <c r="AS51" s="628"/>
    </row>
    <row r="52" ht="11.25" customHeight="1">
      <c r="A52" s="654" t="s">
        <v>3955</v>
      </c>
      <c r="B52" s="658">
        <v>102.0</v>
      </c>
      <c r="C52" s="656">
        <v>38.705882352941174</v>
      </c>
      <c r="D52" s="657">
        <v>49.979411764705894</v>
      </c>
      <c r="E52" s="657">
        <v>2.936078619141076</v>
      </c>
      <c r="F52" s="657">
        <v>7.242047477093938</v>
      </c>
      <c r="G52" s="439"/>
      <c r="H52" s="687">
        <v>146.0</v>
      </c>
      <c r="I52" s="656">
        <v>15.123287671232877</v>
      </c>
      <c r="J52" s="669">
        <v>46.203698630136984</v>
      </c>
      <c r="K52" s="657">
        <v>3.095065732009133</v>
      </c>
      <c r="L52" s="688">
        <v>8.471457059311959</v>
      </c>
      <c r="M52" s="19"/>
      <c r="N52" s="668">
        <v>200.0</v>
      </c>
      <c r="O52" s="656">
        <v>7.2</v>
      </c>
      <c r="P52" s="669">
        <v>42.62</v>
      </c>
      <c r="Q52" s="657">
        <v>3.36</v>
      </c>
      <c r="R52" s="688">
        <v>10.99</v>
      </c>
      <c r="T52" s="51" t="s">
        <v>3956</v>
      </c>
      <c r="U52" s="700">
        <f>B150</f>
        <v>140</v>
      </c>
      <c r="V52" s="700">
        <f>H150</f>
        <v>294</v>
      </c>
      <c r="W52" s="701">
        <f>N150</f>
        <v>433</v>
      </c>
      <c r="X52" s="702">
        <f>'All CCC'!B875</f>
        <v>867</v>
      </c>
      <c r="AG52" s="628">
        <v>16.0</v>
      </c>
      <c r="AH52" s="692"/>
      <c r="AI52" s="692"/>
      <c r="AJ52" s="693">
        <v>15.0</v>
      </c>
      <c r="AK52" s="628">
        <v>13.0</v>
      </c>
      <c r="AL52" s="51">
        <v>4.0</v>
      </c>
      <c r="AM52" s="628">
        <v>10.0</v>
      </c>
      <c r="AN52" s="634">
        <v>10.0</v>
      </c>
      <c r="AO52" s="634">
        <v>11.0</v>
      </c>
      <c r="AP52" s="628">
        <v>6.0</v>
      </c>
      <c r="AQ52" s="618">
        <v>10.0</v>
      </c>
      <c r="AR52" s="628">
        <v>19.0</v>
      </c>
      <c r="AS52" s="628"/>
    </row>
    <row r="53" ht="11.25" customHeight="1">
      <c r="A53" s="624" t="s">
        <v>3957</v>
      </c>
      <c r="B53" s="653">
        <v>102.0</v>
      </c>
      <c r="C53" s="626">
        <v>38.80392156862745</v>
      </c>
      <c r="D53" s="627">
        <v>51.38627450980392</v>
      </c>
      <c r="E53" s="627">
        <v>2.8866733923182233</v>
      </c>
      <c r="F53" s="627">
        <v>7.0861909785741695</v>
      </c>
      <c r="G53" s="439"/>
      <c r="H53" s="599">
        <v>152.0</v>
      </c>
      <c r="I53" s="626">
        <v>15.0</v>
      </c>
      <c r="J53" s="674">
        <v>47.295328947368404</v>
      </c>
      <c r="K53" s="627">
        <v>3.0846084287309465</v>
      </c>
      <c r="L53" s="686">
        <v>8.671472362275745</v>
      </c>
      <c r="M53" s="19"/>
      <c r="N53" s="673">
        <v>197.0</v>
      </c>
      <c r="O53" s="626">
        <v>7.2</v>
      </c>
      <c r="P53" s="674">
        <v>44.38</v>
      </c>
      <c r="Q53" s="627">
        <v>3.29</v>
      </c>
      <c r="R53" s="686">
        <v>10.89</v>
      </c>
      <c r="T53" s="51" t="s">
        <v>3958</v>
      </c>
      <c r="U53" s="703">
        <f>C150</f>
        <v>39.35</v>
      </c>
      <c r="V53" s="703">
        <f>I150</f>
        <v>14.07482993</v>
      </c>
      <c r="W53" s="704">
        <f>O150</f>
        <v>7.351039261</v>
      </c>
      <c r="X53" s="705">
        <f>'All CCC'!E875</f>
        <v>14.79815456</v>
      </c>
      <c r="AG53" s="647">
        <v>15.0</v>
      </c>
      <c r="AH53" s="692"/>
      <c r="AI53" s="692"/>
      <c r="AJ53" s="694">
        <v>10.0</v>
      </c>
      <c r="AK53" s="647">
        <v>7.0</v>
      </c>
      <c r="AL53" s="640">
        <v>10.0</v>
      </c>
      <c r="AM53" s="647">
        <v>9.0</v>
      </c>
      <c r="AN53" s="645">
        <v>10.0</v>
      </c>
      <c r="AO53" s="645">
        <v>8.0</v>
      </c>
      <c r="AP53" s="644">
        <v>12.0</v>
      </c>
      <c r="AQ53" s="647">
        <v>18.0</v>
      </c>
      <c r="AR53" s="647">
        <v>32.0</v>
      </c>
      <c r="AS53" s="647"/>
    </row>
    <row r="54" ht="11.25" customHeight="1">
      <c r="A54" s="624" t="s">
        <v>3959</v>
      </c>
      <c r="B54" s="653">
        <v>103.0</v>
      </c>
      <c r="C54" s="626">
        <v>38.81553398058252</v>
      </c>
      <c r="D54" s="627">
        <v>52.57893203883495</v>
      </c>
      <c r="E54" s="627">
        <v>2.860730022711469</v>
      </c>
      <c r="F54" s="627">
        <v>7.1176326154057445</v>
      </c>
      <c r="G54" s="439"/>
      <c r="H54" s="599">
        <v>161.0</v>
      </c>
      <c r="I54" s="626">
        <v>14.857142857142858</v>
      </c>
      <c r="J54" s="674">
        <v>47.80621118012422</v>
      </c>
      <c r="K54" s="627">
        <v>3.1179119770031862</v>
      </c>
      <c r="L54" s="686">
        <v>8.56094636857172</v>
      </c>
      <c r="M54" s="19"/>
      <c r="N54" s="706">
        <v>195.0</v>
      </c>
      <c r="O54" s="682">
        <v>7.2</v>
      </c>
      <c r="P54" s="683">
        <v>44.79</v>
      </c>
      <c r="Q54" s="684">
        <v>3.24</v>
      </c>
      <c r="R54" s="685">
        <v>11.95</v>
      </c>
      <c r="T54" s="51" t="s">
        <v>3960</v>
      </c>
      <c r="U54" s="707">
        <f>D150</f>
        <v>94.86007143</v>
      </c>
      <c r="V54" s="707">
        <f>J150</f>
        <v>88.70442177</v>
      </c>
      <c r="W54" s="708">
        <f>P150</f>
        <v>60.20995381</v>
      </c>
      <c r="X54" s="709">
        <f>'All CCC'!I875</f>
        <v>75.46761246</v>
      </c>
      <c r="AG54" s="623">
        <v>14.0</v>
      </c>
      <c r="AH54" s="692"/>
      <c r="AI54" s="692"/>
      <c r="AJ54" s="692"/>
      <c r="AK54" s="623">
        <v>10.0</v>
      </c>
      <c r="AL54" s="635">
        <v>8.0</v>
      </c>
      <c r="AM54" s="623">
        <v>9.0</v>
      </c>
      <c r="AN54" s="639">
        <v>9.0</v>
      </c>
      <c r="AO54" s="651">
        <v>14.0</v>
      </c>
      <c r="AP54" s="628">
        <v>23.0</v>
      </c>
      <c r="AQ54" s="628">
        <v>33.0</v>
      </c>
      <c r="AR54" s="628">
        <v>29.0</v>
      </c>
      <c r="AS54" s="628"/>
    </row>
    <row r="55" ht="11.25" customHeight="1">
      <c r="A55" s="624" t="s">
        <v>3961</v>
      </c>
      <c r="B55" s="653">
        <v>103.0</v>
      </c>
      <c r="C55" s="626">
        <v>38.87378640776699</v>
      </c>
      <c r="D55" s="627">
        <v>53.34961165048543</v>
      </c>
      <c r="E55" s="627">
        <v>2.826585883655243</v>
      </c>
      <c r="F55" s="627">
        <v>6.888510382919577</v>
      </c>
      <c r="G55" s="439"/>
      <c r="H55" s="599">
        <v>166.0</v>
      </c>
      <c r="I55" s="626">
        <v>14.74698795180723</v>
      </c>
      <c r="J55" s="674">
        <v>48.31096385542166</v>
      </c>
      <c r="K55" s="627">
        <v>3.096421775685538</v>
      </c>
      <c r="L55" s="686">
        <v>8.796502825221154</v>
      </c>
      <c r="M55" s="19"/>
      <c r="N55" s="706">
        <v>194.0</v>
      </c>
      <c r="O55" s="682">
        <v>7.1</v>
      </c>
      <c r="P55" s="683">
        <v>44.68</v>
      </c>
      <c r="Q55" s="684">
        <v>3.27</v>
      </c>
      <c r="R55" s="685">
        <v>12.15</v>
      </c>
      <c r="T55" s="62" t="s">
        <v>3962</v>
      </c>
      <c r="U55" s="707">
        <f>E150</f>
        <v>2.789231241</v>
      </c>
      <c r="V55" s="707">
        <f>K150</f>
        <v>3.072975181</v>
      </c>
      <c r="W55" s="708">
        <f>Q150</f>
        <v>3.445310932</v>
      </c>
      <c r="X55" s="709">
        <f>'All CCC'!J875</f>
        <v>3.213110393</v>
      </c>
      <c r="AG55" s="628">
        <v>13.0</v>
      </c>
      <c r="AH55" s="692"/>
      <c r="AI55" s="692"/>
      <c r="AJ55" s="692"/>
      <c r="AK55" s="628">
        <v>11.0</v>
      </c>
      <c r="AL55" s="51">
        <v>10.0</v>
      </c>
      <c r="AM55" s="628">
        <v>10.0</v>
      </c>
      <c r="AN55" s="633">
        <v>15.0</v>
      </c>
      <c r="AO55" s="634">
        <v>23.0</v>
      </c>
      <c r="AP55" s="628">
        <v>40.0</v>
      </c>
      <c r="AQ55" s="628">
        <v>29.0</v>
      </c>
      <c r="AR55" s="628">
        <v>30.0</v>
      </c>
      <c r="AS55" s="628"/>
    </row>
    <row r="56" ht="11.25" customHeight="1">
      <c r="A56" s="624" t="s">
        <v>3963</v>
      </c>
      <c r="B56" s="653">
        <v>105.0</v>
      </c>
      <c r="C56" s="626">
        <v>38.72380952380952</v>
      </c>
      <c r="D56" s="627">
        <v>53.88019047619047</v>
      </c>
      <c r="E56" s="627">
        <v>2.8628840691649637</v>
      </c>
      <c r="F56" s="627">
        <v>7.210050097014942</v>
      </c>
      <c r="G56" s="439"/>
      <c r="H56" s="599">
        <v>165.0</v>
      </c>
      <c r="I56" s="626">
        <v>14.636363636363637</v>
      </c>
      <c r="J56" s="674">
        <v>47.99836363636362</v>
      </c>
      <c r="K56" s="627">
        <v>3.0155249841026874</v>
      </c>
      <c r="L56" s="686">
        <v>9.246043647948522</v>
      </c>
      <c r="M56" s="19"/>
      <c r="N56" s="706">
        <v>191.0</v>
      </c>
      <c r="O56" s="682">
        <v>7.2</v>
      </c>
      <c r="P56" s="683">
        <v>45.33</v>
      </c>
      <c r="Q56" s="684">
        <v>3.31</v>
      </c>
      <c r="R56" s="685">
        <v>10.3</v>
      </c>
      <c r="T56" s="710" t="s">
        <v>3964</v>
      </c>
      <c r="U56" s="711">
        <f>F150</f>
        <v>6.718142676</v>
      </c>
      <c r="V56" s="711">
        <f>L150</f>
        <v>9.466923905</v>
      </c>
      <c r="W56" s="712">
        <f>R150</f>
        <v>10.64218043</v>
      </c>
      <c r="X56" s="713">
        <f>'All CCC'!R875</f>
        <v>9.61001122</v>
      </c>
      <c r="AG56" s="628">
        <v>12.0</v>
      </c>
      <c r="AH56" s="692"/>
      <c r="AI56" s="692"/>
      <c r="AJ56" s="692"/>
      <c r="AK56" s="628">
        <v>7.0</v>
      </c>
      <c r="AL56" s="51">
        <v>8.0</v>
      </c>
      <c r="AM56" s="618">
        <v>13.0</v>
      </c>
      <c r="AN56" s="634">
        <v>22.0</v>
      </c>
      <c r="AO56" s="634">
        <v>41.0</v>
      </c>
      <c r="AP56" s="628">
        <v>31.0</v>
      </c>
      <c r="AQ56" s="628">
        <v>32.0</v>
      </c>
      <c r="AR56" s="628">
        <v>13.0</v>
      </c>
      <c r="AS56" s="628"/>
    </row>
    <row r="57" ht="11.25" customHeight="1">
      <c r="A57" s="624" t="s">
        <v>3965</v>
      </c>
      <c r="B57" s="653">
        <v>104.0</v>
      </c>
      <c r="C57" s="626">
        <v>38.89423076923077</v>
      </c>
      <c r="D57" s="627">
        <v>51.785</v>
      </c>
      <c r="E57" s="627">
        <v>2.988531322449442</v>
      </c>
      <c r="F57" s="627">
        <v>7.26911266036443</v>
      </c>
      <c r="G57" s="439"/>
      <c r="H57" s="599">
        <v>166.0</v>
      </c>
      <c r="I57" s="626">
        <v>14.632530120481928</v>
      </c>
      <c r="J57" s="674">
        <v>45.88234939759037</v>
      </c>
      <c r="K57" s="627">
        <v>3.190671808278886</v>
      </c>
      <c r="L57" s="686">
        <v>9.183259055174453</v>
      </c>
      <c r="M57" s="19"/>
      <c r="N57" s="706">
        <v>189.0</v>
      </c>
      <c r="O57" s="682">
        <v>7.2</v>
      </c>
      <c r="P57" s="683">
        <v>42.06</v>
      </c>
      <c r="Q57" s="684">
        <v>3.54</v>
      </c>
      <c r="R57" s="685">
        <v>10.01</v>
      </c>
      <c r="T57" s="697">
        <v>43188.0</v>
      </c>
      <c r="U57" s="698" t="s">
        <v>2139</v>
      </c>
      <c r="V57" s="698" t="s">
        <v>529</v>
      </c>
      <c r="W57" s="699" t="s">
        <v>1202</v>
      </c>
      <c r="X57" s="608" t="s">
        <v>3706</v>
      </c>
      <c r="AG57" s="628">
        <v>11.0</v>
      </c>
      <c r="AH57" s="692"/>
      <c r="AI57" s="692"/>
      <c r="AJ57" s="692"/>
      <c r="AK57" s="628">
        <v>11.0</v>
      </c>
      <c r="AL57" s="617">
        <v>19.0</v>
      </c>
      <c r="AM57" s="628">
        <v>26.0</v>
      </c>
      <c r="AN57" s="634">
        <v>43.0</v>
      </c>
      <c r="AO57" s="634">
        <v>32.0</v>
      </c>
      <c r="AP57" s="628">
        <v>37.0</v>
      </c>
      <c r="AQ57" s="628">
        <v>17.0</v>
      </c>
      <c r="AR57" s="628">
        <v>13.0</v>
      </c>
      <c r="AS57" s="618"/>
    </row>
    <row r="58" ht="11.25" customHeight="1">
      <c r="A58" s="624" t="s">
        <v>3966</v>
      </c>
      <c r="B58" s="653">
        <v>105.0</v>
      </c>
      <c r="C58" s="626">
        <v>38.838095238095235</v>
      </c>
      <c r="D58" s="627">
        <v>53.03780952380953</v>
      </c>
      <c r="E58" s="627">
        <v>2.970917217654459</v>
      </c>
      <c r="F58" s="627">
        <v>7.1191264908199825</v>
      </c>
      <c r="G58" s="439"/>
      <c r="H58" s="599">
        <v>172.0</v>
      </c>
      <c r="I58" s="626">
        <v>14.581395348837209</v>
      </c>
      <c r="J58" s="674">
        <v>47.891918604651174</v>
      </c>
      <c r="K58" s="627">
        <v>3.1046893434658496</v>
      </c>
      <c r="L58" s="686">
        <v>8.61970763619957</v>
      </c>
      <c r="M58" s="19"/>
      <c r="N58" s="706">
        <v>196.0</v>
      </c>
      <c r="O58" s="682">
        <v>7.2</v>
      </c>
      <c r="P58" s="683">
        <v>43.88</v>
      </c>
      <c r="Q58" s="684">
        <v>3.44</v>
      </c>
      <c r="R58" s="685">
        <v>10.27</v>
      </c>
      <c r="T58" s="51" t="s">
        <v>3956</v>
      </c>
      <c r="U58" s="700">
        <v>118.0</v>
      </c>
      <c r="V58" s="700">
        <v>219.0</v>
      </c>
      <c r="W58" s="701">
        <v>537.0</v>
      </c>
      <c r="X58" s="702">
        <v>874.0</v>
      </c>
      <c r="AG58" s="647">
        <v>10.0</v>
      </c>
      <c r="AH58" s="692"/>
      <c r="AI58" s="692"/>
      <c r="AJ58" s="692"/>
      <c r="AK58" s="644">
        <v>15.0</v>
      </c>
      <c r="AL58" s="640">
        <v>25.0</v>
      </c>
      <c r="AM58" s="647">
        <v>46.0</v>
      </c>
      <c r="AN58" s="645">
        <v>33.0</v>
      </c>
      <c r="AO58" s="645">
        <v>45.0</v>
      </c>
      <c r="AP58" s="628">
        <v>23.0</v>
      </c>
      <c r="AQ58" s="628">
        <v>14.0</v>
      </c>
      <c r="AR58" s="618">
        <v>14.0</v>
      </c>
      <c r="AS58" s="618"/>
    </row>
    <row r="59" ht="11.25" customHeight="1">
      <c r="A59" s="624" t="s">
        <v>3967</v>
      </c>
      <c r="B59" s="653">
        <v>105.0</v>
      </c>
      <c r="C59" s="626">
        <v>38.72380952380952</v>
      </c>
      <c r="D59" s="627">
        <v>53.19676190476191</v>
      </c>
      <c r="E59" s="627">
        <v>2.9538614397729215</v>
      </c>
      <c r="F59" s="627">
        <v>7.3312568213796725</v>
      </c>
      <c r="G59" s="439"/>
      <c r="H59" s="599">
        <v>174.0</v>
      </c>
      <c r="I59" s="626">
        <v>14.436781609195402</v>
      </c>
      <c r="J59" s="674">
        <v>48.025287356321826</v>
      </c>
      <c r="K59" s="627">
        <v>3.0695672651124335</v>
      </c>
      <c r="L59" s="686">
        <v>8.725850821181691</v>
      </c>
      <c r="M59" s="19"/>
      <c r="N59" s="706">
        <v>195.0</v>
      </c>
      <c r="O59" s="682">
        <v>7.2</v>
      </c>
      <c r="P59" s="683">
        <v>43.92</v>
      </c>
      <c r="Q59" s="684">
        <v>3.49</v>
      </c>
      <c r="R59" s="685">
        <v>10.06</v>
      </c>
      <c r="T59" s="51" t="s">
        <v>3958</v>
      </c>
      <c r="U59" s="703">
        <v>40.779661016949156</v>
      </c>
      <c r="V59" s="703">
        <v>15.97716894977169</v>
      </c>
      <c r="W59" s="704">
        <v>6.754189944134078</v>
      </c>
      <c r="X59" s="705">
        <v>13.65903890160183</v>
      </c>
      <c r="AG59" s="623">
        <v>9.0</v>
      </c>
      <c r="AH59" s="692"/>
      <c r="AI59" s="692"/>
      <c r="AJ59" s="692"/>
      <c r="AK59" s="623">
        <v>25.0</v>
      </c>
      <c r="AL59" s="635">
        <v>47.0</v>
      </c>
      <c r="AM59" s="623">
        <v>35.0</v>
      </c>
      <c r="AN59" s="639">
        <v>44.0</v>
      </c>
      <c r="AO59" s="639">
        <v>22.0</v>
      </c>
      <c r="AP59" s="623">
        <v>16.0</v>
      </c>
      <c r="AQ59" s="622">
        <v>15.0</v>
      </c>
      <c r="AR59" s="622">
        <v>21.0</v>
      </c>
      <c r="AS59" s="623"/>
    </row>
    <row r="60" ht="11.25" customHeight="1">
      <c r="A60" s="624" t="s">
        <v>3968</v>
      </c>
      <c r="B60" s="653">
        <v>105.0</v>
      </c>
      <c r="C60" s="626">
        <v>38.838095238095235</v>
      </c>
      <c r="D60" s="627">
        <v>53.23733333333332</v>
      </c>
      <c r="E60" s="627">
        <v>2.945408753308461</v>
      </c>
      <c r="F60" s="627">
        <v>7.422773006211925</v>
      </c>
      <c r="G60" s="439"/>
      <c r="H60" s="599">
        <v>176.0</v>
      </c>
      <c r="I60" s="626">
        <v>14.443181818181818</v>
      </c>
      <c r="J60" s="674">
        <v>49.3555681818182</v>
      </c>
      <c r="K60" s="627">
        <v>3.0606598261493123</v>
      </c>
      <c r="L60" s="686">
        <v>8.558557017909084</v>
      </c>
      <c r="M60" s="19"/>
      <c r="N60" s="706">
        <v>190.0</v>
      </c>
      <c r="O60" s="682">
        <v>7.2</v>
      </c>
      <c r="P60" s="683">
        <v>43.15</v>
      </c>
      <c r="Q60" s="684">
        <v>3.45</v>
      </c>
      <c r="R60" s="685">
        <v>10.02</v>
      </c>
      <c r="T60" s="51" t="s">
        <v>3960</v>
      </c>
      <c r="U60" s="707">
        <v>87.41220338983052</v>
      </c>
      <c r="V60" s="707">
        <v>82.6466210045662</v>
      </c>
      <c r="W60" s="708">
        <v>63.04851024208568</v>
      </c>
      <c r="X60" s="709">
        <v>71.24862700228833</v>
      </c>
      <c r="AG60" s="628">
        <v>8.0</v>
      </c>
      <c r="AH60" s="692"/>
      <c r="AI60" s="692"/>
      <c r="AJ60" s="692"/>
      <c r="AK60" s="628">
        <v>43.0</v>
      </c>
      <c r="AL60" s="51">
        <v>43.0</v>
      </c>
      <c r="AM60" s="628">
        <v>48.0</v>
      </c>
      <c r="AN60" s="634">
        <v>28.0</v>
      </c>
      <c r="AO60" s="634">
        <v>22.0</v>
      </c>
      <c r="AP60" s="618">
        <v>21.0</v>
      </c>
      <c r="AQ60" s="618">
        <v>22.0</v>
      </c>
      <c r="AR60" s="628">
        <v>98.0</v>
      </c>
      <c r="AS60" s="628"/>
    </row>
    <row r="61" ht="11.25" customHeight="1">
      <c r="A61" s="624" t="s">
        <v>3969</v>
      </c>
      <c r="B61" s="653">
        <v>105.0</v>
      </c>
      <c r="C61" s="626">
        <v>38.87619047619047</v>
      </c>
      <c r="D61" s="627">
        <v>54.732761904761915</v>
      </c>
      <c r="E61" s="627">
        <v>2.8607813842828724</v>
      </c>
      <c r="F61" s="627">
        <v>7.314465972425777</v>
      </c>
      <c r="G61" s="439"/>
      <c r="H61" s="599">
        <v>178.0</v>
      </c>
      <c r="I61" s="626">
        <v>14.404494382022472</v>
      </c>
      <c r="J61" s="674">
        <v>50.22971910112359</v>
      </c>
      <c r="K61" s="627">
        <v>3.047047986021679</v>
      </c>
      <c r="L61" s="686">
        <v>8.728781647395788</v>
      </c>
      <c r="M61" s="19"/>
      <c r="N61" s="706">
        <v>187.0</v>
      </c>
      <c r="O61" s="682">
        <v>7.2</v>
      </c>
      <c r="P61" s="683">
        <v>44.06</v>
      </c>
      <c r="Q61" s="684">
        <v>3.43</v>
      </c>
      <c r="R61" s="685">
        <v>9.63</v>
      </c>
      <c r="T61" s="62" t="s">
        <v>3962</v>
      </c>
      <c r="U61" s="707">
        <v>2.46668565578319</v>
      </c>
      <c r="V61" s="707">
        <v>2.8776803123911225</v>
      </c>
      <c r="W61" s="708">
        <v>2.8004386052119377</v>
      </c>
      <c r="X61" s="709">
        <v>2.774732753769889</v>
      </c>
      <c r="AG61" s="628">
        <v>7.0</v>
      </c>
      <c r="AH61" s="692"/>
      <c r="AI61" s="692"/>
      <c r="AJ61" s="692"/>
      <c r="AK61" s="628">
        <v>39.0</v>
      </c>
      <c r="AL61" s="51">
        <v>43.0</v>
      </c>
      <c r="AM61" s="628">
        <v>29.0</v>
      </c>
      <c r="AN61" s="634">
        <v>27.0</v>
      </c>
      <c r="AO61" s="633">
        <v>23.0</v>
      </c>
      <c r="AP61" s="618">
        <v>25.0</v>
      </c>
      <c r="AQ61" s="628">
        <v>110.0</v>
      </c>
      <c r="AR61" s="628">
        <v>147.0</v>
      </c>
      <c r="AS61" s="628"/>
    </row>
    <row r="62" ht="11.25" customHeight="1">
      <c r="A62" s="624" t="s">
        <v>3970</v>
      </c>
      <c r="B62" s="653">
        <v>105.0</v>
      </c>
      <c r="C62" s="626">
        <v>39.0</v>
      </c>
      <c r="D62" s="627">
        <v>53.26180952380951</v>
      </c>
      <c r="E62" s="627">
        <v>2.894149466585927</v>
      </c>
      <c r="F62" s="627">
        <v>7.587754761720467</v>
      </c>
      <c r="G62" s="439"/>
      <c r="H62" s="599">
        <v>181.0</v>
      </c>
      <c r="I62" s="626">
        <v>14.397790055248619</v>
      </c>
      <c r="J62" s="674">
        <v>49.882071823204456</v>
      </c>
      <c r="K62" s="627">
        <v>3.0732199988358793</v>
      </c>
      <c r="L62" s="686">
        <v>8.385386189462096</v>
      </c>
      <c r="M62" s="19"/>
      <c r="N62" s="706">
        <v>189.0</v>
      </c>
      <c r="O62" s="682">
        <v>7.2</v>
      </c>
      <c r="P62" s="683">
        <v>44.45</v>
      </c>
      <c r="Q62" s="684">
        <v>3.49</v>
      </c>
      <c r="R62" s="685">
        <v>10.36</v>
      </c>
      <c r="T62" s="710" t="s">
        <v>3964</v>
      </c>
      <c r="U62" s="711">
        <v>6.93205898537943</v>
      </c>
      <c r="V62" s="711">
        <v>7.834941562621256</v>
      </c>
      <c r="W62" s="712">
        <v>11.326965638260123</v>
      </c>
      <c r="X62" s="713">
        <v>9.505771961173792</v>
      </c>
      <c r="AG62" s="628">
        <v>6.0</v>
      </c>
      <c r="AH62" s="692"/>
      <c r="AI62" s="692"/>
      <c r="AJ62" s="692"/>
      <c r="AK62" s="628">
        <v>49.0</v>
      </c>
      <c r="AL62" s="51">
        <v>36.0</v>
      </c>
      <c r="AM62" s="628">
        <v>30.0</v>
      </c>
      <c r="AN62" s="633">
        <v>24.0</v>
      </c>
      <c r="AO62" s="633">
        <v>36.0</v>
      </c>
      <c r="AP62" s="628">
        <v>128.0</v>
      </c>
      <c r="AQ62" s="628">
        <v>182.0</v>
      </c>
      <c r="AR62" s="628">
        <v>104.0</v>
      </c>
      <c r="AS62" s="628"/>
    </row>
    <row r="63" ht="11.25" customHeight="1">
      <c r="A63" s="624" t="s">
        <v>3971</v>
      </c>
      <c r="B63" s="653">
        <v>106.0</v>
      </c>
      <c r="C63" s="626">
        <v>39.0188679245283</v>
      </c>
      <c r="D63" s="627">
        <v>53.89150943396227</v>
      </c>
      <c r="E63" s="627">
        <v>2.9360208613895</v>
      </c>
      <c r="F63" s="627">
        <v>7.734761460378747</v>
      </c>
      <c r="G63" s="439"/>
      <c r="H63" s="599">
        <v>180.0</v>
      </c>
      <c r="I63" s="626">
        <v>14.28888888888889</v>
      </c>
      <c r="J63" s="674">
        <v>50.597722222222245</v>
      </c>
      <c r="K63" s="627">
        <v>3.01138190057874</v>
      </c>
      <c r="L63" s="686">
        <v>8.589312626758572</v>
      </c>
      <c r="M63" s="19"/>
      <c r="N63" s="706">
        <v>180.0</v>
      </c>
      <c r="O63" s="682">
        <v>7.216666666666667</v>
      </c>
      <c r="P63" s="683">
        <v>44.658222222222214</v>
      </c>
      <c r="Q63" s="684">
        <v>3.5695887194909592</v>
      </c>
      <c r="R63" s="685">
        <v>10.211207480675476</v>
      </c>
      <c r="T63" s="697">
        <v>43098.0</v>
      </c>
      <c r="U63" s="698" t="s">
        <v>2139</v>
      </c>
      <c r="V63" s="698" t="s">
        <v>529</v>
      </c>
      <c r="W63" s="699" t="s">
        <v>1202</v>
      </c>
      <c r="X63" s="608" t="s">
        <v>3706</v>
      </c>
      <c r="AG63" s="647">
        <v>5.0</v>
      </c>
      <c r="AH63" s="692"/>
      <c r="AI63" s="692"/>
      <c r="AJ63" s="692"/>
      <c r="AK63" s="647">
        <v>34.0</v>
      </c>
      <c r="AL63" s="640">
        <v>31.0</v>
      </c>
      <c r="AM63" s="644">
        <v>28.0</v>
      </c>
      <c r="AN63" s="646">
        <v>38.0</v>
      </c>
      <c r="AO63" s="645">
        <v>156.0</v>
      </c>
      <c r="AP63" s="647">
        <v>206.0</v>
      </c>
      <c r="AQ63" s="647">
        <v>105.0</v>
      </c>
      <c r="AR63" s="647">
        <v>117.0</v>
      </c>
      <c r="AS63" s="647"/>
    </row>
    <row r="64" ht="11.25" customHeight="1">
      <c r="A64" s="624" t="s">
        <v>3972</v>
      </c>
      <c r="B64" s="653">
        <v>105.0</v>
      </c>
      <c r="C64" s="626">
        <v>39.03809523809524</v>
      </c>
      <c r="D64" s="627">
        <v>53.48419047619045</v>
      </c>
      <c r="E64" s="627">
        <v>2.9307077302537237</v>
      </c>
      <c r="F64" s="627">
        <v>7.751604099309084</v>
      </c>
      <c r="G64" s="439"/>
      <c r="H64" s="599">
        <v>183.0</v>
      </c>
      <c r="I64" s="626">
        <v>14.289617486338798</v>
      </c>
      <c r="J64" s="674">
        <v>50.88819672131147</v>
      </c>
      <c r="K64" s="627">
        <v>3.0162873488379405</v>
      </c>
      <c r="L64" s="686">
        <v>8.58119068205534</v>
      </c>
      <c r="M64" s="19"/>
      <c r="N64" s="706">
        <v>170.0</v>
      </c>
      <c r="O64" s="682">
        <v>7.188235294117647</v>
      </c>
      <c r="P64" s="683">
        <v>45.25494117647059</v>
      </c>
      <c r="Q64" s="684">
        <v>3.6225862398058157</v>
      </c>
      <c r="R64" s="685">
        <v>10.42528286737696</v>
      </c>
      <c r="T64" s="51" t="s">
        <v>3956</v>
      </c>
      <c r="U64" s="714">
        <v>115.0</v>
      </c>
      <c r="V64" s="714">
        <v>220.0</v>
      </c>
      <c r="W64" s="715">
        <v>487.0</v>
      </c>
      <c r="X64" s="716">
        <v>822.0</v>
      </c>
      <c r="AG64" s="600" t="s">
        <v>3973</v>
      </c>
      <c r="AH64" s="599">
        <f t="shared" ref="AH64:AR64" si="1">SUM(AH4:AH63)</f>
        <v>139</v>
      </c>
      <c r="AI64" s="599">
        <f t="shared" si="1"/>
        <v>150</v>
      </c>
      <c r="AJ64" s="653">
        <f t="shared" si="1"/>
        <v>159</v>
      </c>
      <c r="AK64" s="599">
        <f t="shared" si="1"/>
        <v>417</v>
      </c>
      <c r="AL64" s="599">
        <f t="shared" si="1"/>
        <v>448</v>
      </c>
      <c r="AM64" s="653">
        <f t="shared" si="1"/>
        <v>458</v>
      </c>
      <c r="AN64" s="653">
        <f t="shared" si="1"/>
        <v>476</v>
      </c>
      <c r="AO64" s="653">
        <f t="shared" si="1"/>
        <v>611</v>
      </c>
      <c r="AP64" s="653">
        <f t="shared" si="1"/>
        <v>753</v>
      </c>
      <c r="AQ64" s="653">
        <f t="shared" si="1"/>
        <v>769</v>
      </c>
      <c r="AR64" s="653">
        <f t="shared" si="1"/>
        <v>822</v>
      </c>
      <c r="AS64" s="625">
        <f>X52</f>
        <v>867</v>
      </c>
    </row>
    <row r="65" ht="11.25" customHeight="1">
      <c r="A65" s="654" t="s">
        <v>3974</v>
      </c>
      <c r="B65" s="658">
        <v>105.0</v>
      </c>
      <c r="C65" s="656">
        <v>39.1</v>
      </c>
      <c r="D65" s="657">
        <v>56.35</v>
      </c>
      <c r="E65" s="657">
        <v>2.77</v>
      </c>
      <c r="F65" s="657">
        <v>7.82</v>
      </c>
      <c r="G65" s="439"/>
      <c r="H65" s="687">
        <v>189.0</v>
      </c>
      <c r="I65" s="656">
        <v>14.3</v>
      </c>
      <c r="J65" s="669">
        <v>56.29</v>
      </c>
      <c r="K65" s="657">
        <v>2.89</v>
      </c>
      <c r="L65" s="688">
        <v>8.62</v>
      </c>
      <c r="M65" s="19"/>
      <c r="N65" s="717">
        <v>175.0</v>
      </c>
      <c r="O65" s="718">
        <v>7.1</v>
      </c>
      <c r="P65" s="719">
        <v>47.02</v>
      </c>
      <c r="Q65" s="720">
        <v>3.35</v>
      </c>
      <c r="R65" s="721">
        <v>10.64</v>
      </c>
      <c r="T65" s="51" t="s">
        <v>3958</v>
      </c>
      <c r="U65" s="703">
        <v>40.89565217391304</v>
      </c>
      <c r="V65" s="703">
        <v>15.85909090909091</v>
      </c>
      <c r="W65" s="704">
        <v>6.593429158110883</v>
      </c>
      <c r="X65" s="705">
        <v>13.872262773722628</v>
      </c>
      <c r="AG65" s="19">
        <v>4.0</v>
      </c>
      <c r="AH65" s="692"/>
      <c r="AI65" s="692"/>
      <c r="AJ65" s="692"/>
      <c r="AK65" s="19">
        <v>26.0</v>
      </c>
      <c r="AL65" s="722">
        <v>32.0</v>
      </c>
      <c r="AM65" s="722">
        <v>50.0</v>
      </c>
      <c r="AN65" s="19">
        <v>179.0</v>
      </c>
      <c r="AO65" s="19">
        <v>221.0</v>
      </c>
      <c r="AP65" s="19">
        <v>124.0</v>
      </c>
      <c r="AQ65" s="19">
        <v>117.0</v>
      </c>
      <c r="AR65" s="19">
        <v>101.0</v>
      </c>
      <c r="AS65" s="19" t="str">
        <f>Notes!#REF!</f>
        <v>#ERROR!</v>
      </c>
    </row>
    <row r="66" ht="11.25" customHeight="1">
      <c r="A66" s="654" t="s">
        <v>3975</v>
      </c>
      <c r="B66" s="658">
        <v>105.0</v>
      </c>
      <c r="C66" s="656">
        <v>39.36190476190476</v>
      </c>
      <c r="D66" s="657">
        <v>57.24857142857144</v>
      </c>
      <c r="E66" s="657">
        <v>2.7699593384160988</v>
      </c>
      <c r="F66" s="657">
        <v>8.307580053156748</v>
      </c>
      <c r="G66" s="439"/>
      <c r="H66" s="687">
        <v>199.0</v>
      </c>
      <c r="I66" s="656">
        <v>14.201005025125628</v>
      </c>
      <c r="J66" s="669">
        <v>56.91070351758794</v>
      </c>
      <c r="K66" s="657">
        <v>2.923089302315293</v>
      </c>
      <c r="L66" s="688">
        <v>8.42490704995329</v>
      </c>
      <c r="M66" s="19"/>
      <c r="N66" s="717">
        <v>167.0</v>
      </c>
      <c r="O66" s="718">
        <v>7.137724550898204</v>
      </c>
      <c r="P66" s="719">
        <v>47.294491017964035</v>
      </c>
      <c r="Q66" s="720">
        <v>3.3257199468726544</v>
      </c>
      <c r="R66" s="721">
        <v>10.424227082764403</v>
      </c>
      <c r="T66" s="51" t="s">
        <v>3960</v>
      </c>
      <c r="U66" s="707">
        <v>90.8269565217391</v>
      </c>
      <c r="V66" s="707">
        <v>82.49872727272735</v>
      </c>
      <c r="W66" s="708">
        <v>65.57344969199181</v>
      </c>
      <c r="X66" s="709">
        <v>73.63636253041366</v>
      </c>
      <c r="AG66" s="603" t="s">
        <v>3976</v>
      </c>
      <c r="AH66" s="692"/>
      <c r="AI66" s="692"/>
      <c r="AJ66" s="692"/>
      <c r="AK66" s="653">
        <f t="shared" ref="AK66:AS66" si="2">AK64+AK65</f>
        <v>443</v>
      </c>
      <c r="AL66" s="599">
        <f t="shared" si="2"/>
        <v>480</v>
      </c>
      <c r="AM66" s="653">
        <f t="shared" si="2"/>
        <v>508</v>
      </c>
      <c r="AN66" s="681">
        <f t="shared" si="2"/>
        <v>655</v>
      </c>
      <c r="AO66" s="681">
        <f t="shared" si="2"/>
        <v>832</v>
      </c>
      <c r="AP66" s="681">
        <f t="shared" si="2"/>
        <v>877</v>
      </c>
      <c r="AQ66" s="681">
        <f t="shared" si="2"/>
        <v>886</v>
      </c>
      <c r="AR66" s="681">
        <f t="shared" si="2"/>
        <v>923</v>
      </c>
      <c r="AS66" s="681" t="str">
        <f t="shared" si="2"/>
        <v>#ERROR!</v>
      </c>
    </row>
    <row r="67" ht="11.25" customHeight="1">
      <c r="A67" s="654" t="s">
        <v>3977</v>
      </c>
      <c r="B67" s="658">
        <v>105.0</v>
      </c>
      <c r="C67" s="656">
        <v>39.4</v>
      </c>
      <c r="D67" s="657">
        <v>59.15952380952382</v>
      </c>
      <c r="E67" s="657">
        <v>2.674921903657775</v>
      </c>
      <c r="F67" s="657">
        <v>8.364252568444863</v>
      </c>
      <c r="G67" s="439"/>
      <c r="H67" s="687">
        <v>201.0</v>
      </c>
      <c r="I67" s="656">
        <v>14.17910447761194</v>
      </c>
      <c r="J67" s="669">
        <v>58.424676616915434</v>
      </c>
      <c r="K67" s="657">
        <v>2.8396686901779384</v>
      </c>
      <c r="L67" s="688">
        <v>8.61994306025311</v>
      </c>
      <c r="M67" s="19"/>
      <c r="N67" s="717">
        <v>164.0</v>
      </c>
      <c r="O67" s="718">
        <v>7.146341463414634</v>
      </c>
      <c r="P67" s="719">
        <v>49.49085365853657</v>
      </c>
      <c r="Q67" s="720">
        <v>3.21744121942643</v>
      </c>
      <c r="R67" s="721">
        <v>10.514087696930474</v>
      </c>
      <c r="T67" s="62" t="s">
        <v>3962</v>
      </c>
      <c r="U67" s="707">
        <v>2.285036244239819</v>
      </c>
      <c r="V67" s="707">
        <v>2.6777200205559284</v>
      </c>
      <c r="W67" s="708">
        <v>2.503703314533625</v>
      </c>
      <c r="X67" s="709">
        <v>2.5196850204230645</v>
      </c>
      <c r="AG67" s="64" t="s">
        <v>3978</v>
      </c>
      <c r="AH67" s="64"/>
      <c r="AI67" s="64"/>
      <c r="AJ67" s="64"/>
      <c r="AK67" s="19"/>
      <c r="AL67" s="19"/>
      <c r="AM67" s="19"/>
      <c r="AN67" s="19"/>
      <c r="AO67" s="19"/>
      <c r="AP67" s="69"/>
      <c r="AQ67" s="69"/>
      <c r="AR67" s="69"/>
      <c r="AS67" s="69" t="s">
        <v>3979</v>
      </c>
    </row>
    <row r="68" ht="11.25" customHeight="1">
      <c r="A68" s="654" t="s">
        <v>3980</v>
      </c>
      <c r="B68" s="658">
        <v>104.0</v>
      </c>
      <c r="C68" s="656">
        <v>39.47115384615385</v>
      </c>
      <c r="D68" s="657">
        <v>60.57403846153846</v>
      </c>
      <c r="E68" s="657">
        <v>2.5836863680457465</v>
      </c>
      <c r="F68" s="657">
        <v>8.292882437544403</v>
      </c>
      <c r="G68" s="439"/>
      <c r="H68" s="687">
        <v>203.0</v>
      </c>
      <c r="I68" s="656">
        <v>14.216748768472906</v>
      </c>
      <c r="J68" s="669">
        <v>58.792266009852206</v>
      </c>
      <c r="K68" s="657">
        <v>2.811721392687897</v>
      </c>
      <c r="L68" s="688">
        <v>8.857539661094371</v>
      </c>
      <c r="M68" s="19"/>
      <c r="N68" s="717">
        <v>164.0</v>
      </c>
      <c r="O68" s="718">
        <v>7.170731707317073</v>
      </c>
      <c r="P68" s="719">
        <v>50.35902439024391</v>
      </c>
      <c r="Q68" s="720">
        <v>3.2350208793003468</v>
      </c>
      <c r="R68" s="721">
        <v>10.268489681650506</v>
      </c>
      <c r="T68" s="710" t="s">
        <v>3964</v>
      </c>
      <c r="U68" s="711">
        <v>5.555267851378853</v>
      </c>
      <c r="V68" s="711">
        <v>6.770178995384457</v>
      </c>
      <c r="W68" s="712">
        <v>10.186805595245385</v>
      </c>
      <c r="X68" s="713">
        <v>8.254846325378494</v>
      </c>
      <c r="AG68" s="19"/>
      <c r="AH68" s="19"/>
      <c r="AI68" s="19"/>
      <c r="AJ68" s="19"/>
      <c r="AK68" s="19"/>
      <c r="AL68" s="19"/>
      <c r="AM68" s="19"/>
      <c r="AN68" s="19"/>
      <c r="AO68" s="19"/>
      <c r="AP68" s="69"/>
      <c r="AQ68" s="69"/>
      <c r="AR68" s="69"/>
      <c r="AS68" s="69" t="s">
        <v>3981</v>
      </c>
    </row>
    <row r="69" ht="11.25" customHeight="1">
      <c r="A69" s="654" t="s">
        <v>3982</v>
      </c>
      <c r="B69" s="658">
        <v>104.0</v>
      </c>
      <c r="C69" s="656">
        <v>39.54807692307692</v>
      </c>
      <c r="D69" s="657">
        <v>60.58269230769232</v>
      </c>
      <c r="E69" s="657">
        <v>2.6136963238998376</v>
      </c>
      <c r="F69" s="657">
        <v>8.306612397014245</v>
      </c>
      <c r="G69" s="439"/>
      <c r="H69" s="687">
        <v>207.0</v>
      </c>
      <c r="I69" s="656">
        <v>14.21256038647343</v>
      </c>
      <c r="J69" s="669">
        <v>58.61797101449271</v>
      </c>
      <c r="K69" s="657">
        <v>2.8385718808556466</v>
      </c>
      <c r="L69" s="688">
        <v>8.833371223246345</v>
      </c>
      <c r="M69" s="19"/>
      <c r="N69" s="717">
        <v>160.0</v>
      </c>
      <c r="O69" s="718">
        <v>7.1125</v>
      </c>
      <c r="P69" s="719">
        <v>50.618562500000024</v>
      </c>
      <c r="Q69" s="720">
        <v>3.304209663293387</v>
      </c>
      <c r="R69" s="721">
        <v>10.398908493616554</v>
      </c>
      <c r="T69" s="723" t="s">
        <v>3983</v>
      </c>
      <c r="U69" s="724"/>
      <c r="V69" s="724"/>
      <c r="W69" s="724"/>
      <c r="X69" s="725"/>
      <c r="AG69" s="19"/>
      <c r="AH69" s="19"/>
      <c r="AI69" s="19"/>
      <c r="AJ69" s="19"/>
      <c r="AK69" s="19"/>
      <c r="AL69" s="19"/>
      <c r="AM69" s="19"/>
      <c r="AN69" s="19"/>
      <c r="AO69" s="19"/>
      <c r="AP69" s="69"/>
      <c r="AQ69" s="69"/>
      <c r="AR69" s="69"/>
      <c r="AS69" s="16" t="s">
        <v>3984</v>
      </c>
    </row>
    <row r="70" ht="11.25" customHeight="1">
      <c r="A70" s="654" t="s">
        <v>3985</v>
      </c>
      <c r="B70" s="658">
        <v>104.0</v>
      </c>
      <c r="C70" s="656">
        <v>39.59615384615385</v>
      </c>
      <c r="D70" s="657">
        <v>59.72451923076922</v>
      </c>
      <c r="E70" s="657">
        <v>2.6652034129112616</v>
      </c>
      <c r="F70" s="657">
        <v>9.074301268467423</v>
      </c>
      <c r="G70" s="439"/>
      <c r="H70" s="687">
        <v>209.0</v>
      </c>
      <c r="I70" s="656">
        <v>14.253588516746412</v>
      </c>
      <c r="J70" s="669">
        <v>57.539665071770294</v>
      </c>
      <c r="K70" s="657">
        <v>2.8530721443428444</v>
      </c>
      <c r="L70" s="688">
        <v>8.786599032129438</v>
      </c>
      <c r="M70" s="19"/>
      <c r="N70" s="717">
        <v>155.0</v>
      </c>
      <c r="O70" s="718">
        <v>7.103225806451613</v>
      </c>
      <c r="P70" s="719">
        <v>50.26509677419355</v>
      </c>
      <c r="Q70" s="720">
        <v>3.3168905464037746</v>
      </c>
      <c r="R70" s="721">
        <v>10.358425818376737</v>
      </c>
      <c r="T70" s="726" t="s">
        <v>3986</v>
      </c>
      <c r="U70" s="665"/>
      <c r="V70" s="665"/>
      <c r="W70" s="665"/>
      <c r="X70" s="665"/>
      <c r="AG70" s="598" t="s">
        <v>2139</v>
      </c>
      <c r="AH70" s="623">
        <f t="shared" ref="AH70:AO70" si="3">SUM(AH4:AH43)</f>
        <v>133</v>
      </c>
      <c r="AI70" s="639">
        <f t="shared" si="3"/>
        <v>128</v>
      </c>
      <c r="AJ70" s="639">
        <f t="shared" si="3"/>
        <v>97</v>
      </c>
      <c r="AK70" s="639">
        <f t="shared" si="3"/>
        <v>98</v>
      </c>
      <c r="AL70" s="635">
        <f t="shared" si="3"/>
        <v>102</v>
      </c>
      <c r="AM70" s="635">
        <f t="shared" si="3"/>
        <v>105</v>
      </c>
      <c r="AN70" s="635">
        <f t="shared" si="3"/>
        <v>105</v>
      </c>
      <c r="AO70" s="623">
        <f t="shared" si="3"/>
        <v>106</v>
      </c>
      <c r="AP70" s="630">
        <v>107.0</v>
      </c>
      <c r="AQ70" s="630">
        <v>108.0</v>
      </c>
      <c r="AR70" s="630">
        <v>115.0</v>
      </c>
      <c r="AS70" s="630">
        <f>U52</f>
        <v>140</v>
      </c>
    </row>
    <row r="71" ht="11.25" customHeight="1">
      <c r="A71" s="654" t="s">
        <v>3987</v>
      </c>
      <c r="B71" s="658">
        <v>105.0</v>
      </c>
      <c r="C71" s="656">
        <v>39.49523809523809</v>
      </c>
      <c r="D71" s="657">
        <v>61.93590476190475</v>
      </c>
      <c r="E71" s="657">
        <v>2.5239831009868787</v>
      </c>
      <c r="F71" s="657">
        <v>8.84</v>
      </c>
      <c r="G71" s="439"/>
      <c r="H71" s="687">
        <v>208.0</v>
      </c>
      <c r="I71" s="656">
        <v>14.259615384615385</v>
      </c>
      <c r="J71" s="669">
        <v>59.171634615384626</v>
      </c>
      <c r="K71" s="657">
        <v>2.7767832425829786</v>
      </c>
      <c r="L71" s="688">
        <v>8.663770700008433</v>
      </c>
      <c r="M71" s="19"/>
      <c r="N71" s="717">
        <v>156.0</v>
      </c>
      <c r="O71" s="718">
        <v>7.089743589743589</v>
      </c>
      <c r="P71" s="719">
        <v>51.15365384615385</v>
      </c>
      <c r="Q71" s="720">
        <v>3.270766412695468</v>
      </c>
      <c r="R71" s="721">
        <v>10.407064171414437</v>
      </c>
      <c r="T71" s="470" t="s">
        <v>2068</v>
      </c>
      <c r="X71" s="470" t="s">
        <v>2069</v>
      </c>
      <c r="AB71" s="220"/>
      <c r="AC71" s="324"/>
      <c r="AG71" s="77" t="s">
        <v>529</v>
      </c>
      <c r="AH71" s="647">
        <f t="shared" ref="AH71:AO71" si="4">SUM(AH44:AH58)</f>
        <v>6</v>
      </c>
      <c r="AI71" s="645">
        <f t="shared" si="4"/>
        <v>22</v>
      </c>
      <c r="AJ71" s="645">
        <f t="shared" si="4"/>
        <v>62</v>
      </c>
      <c r="AK71" s="634">
        <f t="shared" si="4"/>
        <v>129</v>
      </c>
      <c r="AL71" s="51">
        <f t="shared" si="4"/>
        <v>146</v>
      </c>
      <c r="AM71" s="51">
        <f t="shared" si="4"/>
        <v>183</v>
      </c>
      <c r="AN71" s="51">
        <f t="shared" si="4"/>
        <v>210</v>
      </c>
      <c r="AO71" s="628">
        <f t="shared" si="4"/>
        <v>246</v>
      </c>
      <c r="AP71" s="727">
        <v>250.0</v>
      </c>
      <c r="AQ71" s="727">
        <v>227.0</v>
      </c>
      <c r="AR71" s="727">
        <v>220.0</v>
      </c>
      <c r="AS71" s="727">
        <f>V52</f>
        <v>294</v>
      </c>
    </row>
    <row r="72" ht="11.25" customHeight="1">
      <c r="A72" s="654" t="s">
        <v>3988</v>
      </c>
      <c r="B72" s="658">
        <v>105.0</v>
      </c>
      <c r="C72" s="656">
        <v>39.58095238095238</v>
      </c>
      <c r="D72" s="657">
        <v>59.01857142857142</v>
      </c>
      <c r="E72" s="657">
        <v>2.679322881982254</v>
      </c>
      <c r="F72" s="657">
        <v>8.909646339171506</v>
      </c>
      <c r="G72" s="439"/>
      <c r="H72" s="687">
        <v>209.0</v>
      </c>
      <c r="I72" s="656">
        <v>14.301435406698564</v>
      </c>
      <c r="J72" s="669">
        <v>57.98636363636365</v>
      </c>
      <c r="K72" s="657">
        <v>2.8348578888855744</v>
      </c>
      <c r="L72" s="688">
        <v>8.562411636771316</v>
      </c>
      <c r="M72" s="19"/>
      <c r="N72" s="717">
        <v>158.0</v>
      </c>
      <c r="O72" s="718">
        <v>7.0886075949367084</v>
      </c>
      <c r="P72" s="719">
        <v>49.91987341772151</v>
      </c>
      <c r="Q72" s="720">
        <v>3.4402253557203175</v>
      </c>
      <c r="R72" s="721">
        <v>10.583324628774493</v>
      </c>
      <c r="T72" s="470" t="s">
        <v>2086</v>
      </c>
      <c r="X72" s="470" t="s">
        <v>2087</v>
      </c>
      <c r="AA72" s="15"/>
      <c r="AB72" s="220"/>
      <c r="AC72" s="324"/>
      <c r="AG72" s="305" t="s">
        <v>1202</v>
      </c>
      <c r="AH72" s="728"/>
      <c r="AI72" s="728"/>
      <c r="AJ72" s="728"/>
      <c r="AK72" s="647">
        <f t="shared" ref="AK72:AO72" si="5">SUM(AK59:AK63)</f>
        <v>190</v>
      </c>
      <c r="AL72" s="640">
        <f t="shared" si="5"/>
        <v>200</v>
      </c>
      <c r="AM72" s="640">
        <f t="shared" si="5"/>
        <v>170</v>
      </c>
      <c r="AN72" s="640">
        <f t="shared" si="5"/>
        <v>161</v>
      </c>
      <c r="AO72" s="647">
        <f t="shared" si="5"/>
        <v>259</v>
      </c>
      <c r="AP72" s="727">
        <v>396.0</v>
      </c>
      <c r="AQ72" s="727">
        <v>434.0</v>
      </c>
      <c r="AR72" s="727">
        <v>487.0</v>
      </c>
      <c r="AS72" s="727">
        <f>W52</f>
        <v>433</v>
      </c>
    </row>
    <row r="73" ht="11.25" customHeight="1">
      <c r="A73" s="654" t="s">
        <v>3989</v>
      </c>
      <c r="B73" s="658">
        <v>105.0</v>
      </c>
      <c r="C73" s="656">
        <v>39.44761904761905</v>
      </c>
      <c r="D73" s="657">
        <v>61.41095238095239</v>
      </c>
      <c r="E73" s="657">
        <v>2.5861727924204545</v>
      </c>
      <c r="F73" s="657">
        <v>8.820802949587513</v>
      </c>
      <c r="G73" s="439"/>
      <c r="H73" s="687">
        <v>210.0</v>
      </c>
      <c r="I73" s="656">
        <v>14.304761904761905</v>
      </c>
      <c r="J73" s="669">
        <v>59.83695238095242</v>
      </c>
      <c r="K73" s="657">
        <v>2.7848141209094215</v>
      </c>
      <c r="L73" s="688">
        <v>8.541833295679456</v>
      </c>
      <c r="M73" s="19"/>
      <c r="N73" s="717">
        <v>154.0</v>
      </c>
      <c r="O73" s="718">
        <v>7.1103896103896105</v>
      </c>
      <c r="P73" s="719">
        <v>53.04220779220778</v>
      </c>
      <c r="Q73" s="720">
        <v>3.205031402582067</v>
      </c>
      <c r="R73" s="721">
        <v>10.625121784019754</v>
      </c>
      <c r="T73" s="470" t="s">
        <v>2098</v>
      </c>
      <c r="X73" s="470" t="s">
        <v>2099</v>
      </c>
      <c r="AA73" s="15"/>
      <c r="AB73" s="220"/>
      <c r="AC73" s="324"/>
      <c r="AG73" s="603" t="s">
        <v>3973</v>
      </c>
      <c r="AH73" s="653">
        <f t="shared" ref="AH73:AS73" si="6">SUM(AH70:AH72)</f>
        <v>139</v>
      </c>
      <c r="AI73" s="653">
        <f t="shared" si="6"/>
        <v>150</v>
      </c>
      <c r="AJ73" s="653">
        <f t="shared" si="6"/>
        <v>159</v>
      </c>
      <c r="AK73" s="653">
        <f t="shared" si="6"/>
        <v>417</v>
      </c>
      <c r="AL73" s="599">
        <f t="shared" si="6"/>
        <v>448</v>
      </c>
      <c r="AM73" s="653">
        <f t="shared" si="6"/>
        <v>458</v>
      </c>
      <c r="AN73" s="681">
        <f t="shared" si="6"/>
        <v>476</v>
      </c>
      <c r="AO73" s="681">
        <f t="shared" si="6"/>
        <v>611</v>
      </c>
      <c r="AP73" s="729">
        <f t="shared" si="6"/>
        <v>753</v>
      </c>
      <c r="AQ73" s="729">
        <f t="shared" si="6"/>
        <v>769</v>
      </c>
      <c r="AR73" s="729">
        <f t="shared" si="6"/>
        <v>822</v>
      </c>
      <c r="AS73" s="729">
        <f t="shared" si="6"/>
        <v>867</v>
      </c>
    </row>
    <row r="74" ht="11.25" customHeight="1">
      <c r="A74" s="654" t="s">
        <v>3990</v>
      </c>
      <c r="B74" s="658">
        <v>105.0</v>
      </c>
      <c r="C74" s="656">
        <v>39.56190476190476</v>
      </c>
      <c r="D74" s="657">
        <v>64.09057142857142</v>
      </c>
      <c r="E74" s="657">
        <v>2.5044245947688957</v>
      </c>
      <c r="F74" s="657">
        <v>8.90891005335801</v>
      </c>
      <c r="G74" s="439"/>
      <c r="H74" s="687">
        <v>209.0</v>
      </c>
      <c r="I74" s="656">
        <v>14.334928229665072</v>
      </c>
      <c r="J74" s="669">
        <v>62.34449760765547</v>
      </c>
      <c r="K74" s="657">
        <v>2.6419824491198516</v>
      </c>
      <c r="L74" s="688">
        <v>8.614638693787956</v>
      </c>
      <c r="M74" s="19"/>
      <c r="N74" s="717">
        <v>153.0</v>
      </c>
      <c r="O74" s="718">
        <v>7.117647058823529</v>
      </c>
      <c r="P74" s="719">
        <v>54.96287581699346</v>
      </c>
      <c r="Q74" s="720">
        <v>3.0667751721316683</v>
      </c>
      <c r="R74" s="721">
        <v>10.780946710288752</v>
      </c>
      <c r="T74" s="470" t="s">
        <v>2058</v>
      </c>
      <c r="X74" s="470" t="s">
        <v>2059</v>
      </c>
      <c r="Y74" s="155"/>
      <c r="AA74" s="15"/>
      <c r="AC74" s="324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</row>
    <row r="75" ht="11.25" customHeight="1">
      <c r="A75" s="654" t="s">
        <v>3991</v>
      </c>
      <c r="B75" s="658">
        <v>105.0</v>
      </c>
      <c r="C75" s="656">
        <v>39.7047619047619</v>
      </c>
      <c r="D75" s="657">
        <v>65.14419047619052</v>
      </c>
      <c r="E75" s="657">
        <v>2.497105505678075</v>
      </c>
      <c r="F75" s="657">
        <v>9.000816606935768</v>
      </c>
      <c r="G75" s="439"/>
      <c r="H75" s="687">
        <v>211.0</v>
      </c>
      <c r="I75" s="656">
        <v>14.407582938388625</v>
      </c>
      <c r="J75" s="669">
        <v>63.89450236966821</v>
      </c>
      <c r="K75" s="657">
        <v>2.610560511554481</v>
      </c>
      <c r="L75" s="688">
        <v>8.741995170385785</v>
      </c>
      <c r="M75" s="19"/>
      <c r="N75" s="717">
        <v>155.0</v>
      </c>
      <c r="O75" s="718">
        <v>7.167741935483871</v>
      </c>
      <c r="P75" s="719">
        <v>56.600967741935506</v>
      </c>
      <c r="Q75" s="720">
        <v>3.0692540538199053</v>
      </c>
      <c r="R75" s="721">
        <v>11.110767485824468</v>
      </c>
      <c r="T75" s="470" t="s">
        <v>2078</v>
      </c>
      <c r="X75" s="470" t="s">
        <v>2079</v>
      </c>
      <c r="AA75" s="15"/>
      <c r="AC75" s="324"/>
      <c r="AG75" s="730" t="s">
        <v>3992</v>
      </c>
      <c r="AH75" s="599" t="s">
        <v>3883</v>
      </c>
      <c r="AI75" s="600"/>
      <c r="AJ75" s="600"/>
      <c r="AK75" s="599"/>
      <c r="AL75" s="601"/>
      <c r="AM75" s="601"/>
      <c r="AN75" s="601"/>
      <c r="AO75" s="601"/>
      <c r="AP75" s="681"/>
      <c r="AQ75" s="681"/>
      <c r="AR75" s="681"/>
      <c r="AS75" s="681"/>
    </row>
    <row r="76" ht="11.25" customHeight="1">
      <c r="A76" s="654" t="s">
        <v>3993</v>
      </c>
      <c r="B76" s="658">
        <v>105.0</v>
      </c>
      <c r="C76" s="656">
        <v>39.78095238095238</v>
      </c>
      <c r="D76" s="657">
        <v>64.41800000000003</v>
      </c>
      <c r="E76" s="657">
        <v>2.486117554557163</v>
      </c>
      <c r="F76" s="657">
        <v>8.680741876552078</v>
      </c>
      <c r="G76" s="439"/>
      <c r="H76" s="687">
        <v>210.0</v>
      </c>
      <c r="I76" s="656">
        <v>14.514285714285714</v>
      </c>
      <c r="J76" s="669">
        <v>65.13552380952385</v>
      </c>
      <c r="K76" s="657">
        <v>2.592407560154566</v>
      </c>
      <c r="L76" s="688">
        <v>8.892587850638133</v>
      </c>
      <c r="M76" s="19"/>
      <c r="N76" s="717">
        <v>161.0</v>
      </c>
      <c r="O76" s="718">
        <v>7.1</v>
      </c>
      <c r="P76" s="719">
        <v>57.74</v>
      </c>
      <c r="Q76" s="720">
        <v>3.06</v>
      </c>
      <c r="R76" s="721">
        <v>11.1</v>
      </c>
      <c r="T76" s="726" t="s">
        <v>3994</v>
      </c>
      <c r="X76" s="55"/>
      <c r="AA76" s="15"/>
      <c r="AG76" s="731" t="s">
        <v>3995</v>
      </c>
      <c r="AH76" s="306">
        <v>2007.0</v>
      </c>
      <c r="AI76" s="298">
        <v>2008.0</v>
      </c>
      <c r="AJ76" s="298">
        <v>2009.0</v>
      </c>
      <c r="AK76" s="77" t="s">
        <v>3888</v>
      </c>
      <c r="AL76" s="77" t="s">
        <v>3889</v>
      </c>
      <c r="AM76" s="298" t="s">
        <v>2156</v>
      </c>
      <c r="AN76" s="298" t="s">
        <v>2147</v>
      </c>
      <c r="AO76" s="291" t="s">
        <v>3890</v>
      </c>
      <c r="AP76" s="289" t="s">
        <v>3891</v>
      </c>
      <c r="AQ76" s="289">
        <v>2016.0</v>
      </c>
      <c r="AR76" s="289">
        <v>2017.0</v>
      </c>
      <c r="AS76" s="289">
        <v>2018.0</v>
      </c>
    </row>
    <row r="77" ht="11.25" customHeight="1">
      <c r="A77" s="624" t="s">
        <v>3996</v>
      </c>
      <c r="B77" s="653">
        <v>105.0</v>
      </c>
      <c r="C77" s="626">
        <v>39.885714285714286</v>
      </c>
      <c r="D77" s="627">
        <v>61.15866666666667</v>
      </c>
      <c r="E77" s="627">
        <v>2.596158728067277</v>
      </c>
      <c r="F77" s="627">
        <v>8.699341900453007</v>
      </c>
      <c r="G77" s="439"/>
      <c r="H77" s="599">
        <v>213.0</v>
      </c>
      <c r="I77" s="626">
        <v>14.572769953051644</v>
      </c>
      <c r="J77" s="674">
        <v>62.38150234741784</v>
      </c>
      <c r="K77" s="627">
        <v>2.7041955597524754</v>
      </c>
      <c r="L77" s="686">
        <v>8.434254087166003</v>
      </c>
      <c r="M77" s="19"/>
      <c r="N77" s="706">
        <v>170.0</v>
      </c>
      <c r="O77" s="682">
        <v>7.011764705882353</v>
      </c>
      <c r="P77" s="683">
        <v>57.77311764705881</v>
      </c>
      <c r="Q77" s="684">
        <v>3.150638878354841</v>
      </c>
      <c r="R77" s="685">
        <v>11.527549714401575</v>
      </c>
      <c r="T77" s="230" t="s">
        <v>3997</v>
      </c>
      <c r="AA77" s="15"/>
      <c r="AG77" s="289" t="s">
        <v>2139</v>
      </c>
      <c r="AH77" s="728"/>
      <c r="AI77" s="623">
        <f t="shared" ref="AI77:AS77" si="7">AI70-AH70</f>
        <v>-5</v>
      </c>
      <c r="AJ77" s="639">
        <f t="shared" si="7"/>
        <v>-31</v>
      </c>
      <c r="AK77" s="639">
        <f t="shared" si="7"/>
        <v>1</v>
      </c>
      <c r="AL77" s="732">
        <f t="shared" si="7"/>
        <v>4</v>
      </c>
      <c r="AM77" s="623">
        <f t="shared" si="7"/>
        <v>3</v>
      </c>
      <c r="AN77" s="623">
        <f t="shared" si="7"/>
        <v>0</v>
      </c>
      <c r="AO77" s="639">
        <f t="shared" si="7"/>
        <v>1</v>
      </c>
      <c r="AP77" s="733">
        <f t="shared" si="7"/>
        <v>1</v>
      </c>
      <c r="AQ77" s="733">
        <f t="shared" si="7"/>
        <v>1</v>
      </c>
      <c r="AR77" s="733">
        <f t="shared" si="7"/>
        <v>7</v>
      </c>
      <c r="AS77" s="733">
        <f t="shared" si="7"/>
        <v>25</v>
      </c>
    </row>
    <row r="78" ht="11.25" customHeight="1">
      <c r="A78" s="624" t="s">
        <v>3998</v>
      </c>
      <c r="B78" s="653">
        <v>105.0</v>
      </c>
      <c r="C78" s="626">
        <v>40.01904761904762</v>
      </c>
      <c r="D78" s="627">
        <v>63.60495238095237</v>
      </c>
      <c r="E78" s="627">
        <v>2.5465388171481345</v>
      </c>
      <c r="F78" s="627">
        <v>8.441350116926593</v>
      </c>
      <c r="G78" s="439"/>
      <c r="H78" s="599">
        <v>220.0</v>
      </c>
      <c r="I78" s="626">
        <v>14.586363636363636</v>
      </c>
      <c r="J78" s="674">
        <v>64.1366818181818</v>
      </c>
      <c r="K78" s="627">
        <v>2.6863026577608946</v>
      </c>
      <c r="L78" s="686">
        <v>8.282405855968866</v>
      </c>
      <c r="M78" s="19"/>
      <c r="N78" s="706">
        <v>184.0</v>
      </c>
      <c r="O78" s="682">
        <v>6.782608695652174</v>
      </c>
      <c r="P78" s="683">
        <v>59.64864130434785</v>
      </c>
      <c r="Q78" s="684">
        <v>3.1135783713403917</v>
      </c>
      <c r="R78" s="685">
        <v>11.42086925348169</v>
      </c>
      <c r="T78" s="470" t="s">
        <v>563</v>
      </c>
      <c r="X78" s="324" t="s">
        <v>564</v>
      </c>
      <c r="AA78" s="15"/>
      <c r="AG78" s="298" t="s">
        <v>529</v>
      </c>
      <c r="AH78" s="728"/>
      <c r="AI78" s="647">
        <f t="shared" ref="AI78:AS78" si="8">AI71-AH71</f>
        <v>16</v>
      </c>
      <c r="AJ78" s="645">
        <f t="shared" si="8"/>
        <v>40</v>
      </c>
      <c r="AK78" s="645">
        <f t="shared" si="8"/>
        <v>67</v>
      </c>
      <c r="AL78" s="19">
        <f t="shared" si="8"/>
        <v>17</v>
      </c>
      <c r="AM78" s="628">
        <f t="shared" si="8"/>
        <v>37</v>
      </c>
      <c r="AN78" s="628">
        <f t="shared" si="8"/>
        <v>27</v>
      </c>
      <c r="AO78" s="634">
        <f t="shared" si="8"/>
        <v>36</v>
      </c>
      <c r="AP78" s="734">
        <f t="shared" si="8"/>
        <v>4</v>
      </c>
      <c r="AQ78" s="734">
        <f t="shared" si="8"/>
        <v>-23</v>
      </c>
      <c r="AR78" s="734">
        <f t="shared" si="8"/>
        <v>-7</v>
      </c>
      <c r="AS78" s="734">
        <f t="shared" si="8"/>
        <v>74</v>
      </c>
    </row>
    <row r="79" ht="11.25" customHeight="1">
      <c r="A79" s="624" t="s">
        <v>3999</v>
      </c>
      <c r="B79" s="653">
        <v>105.0</v>
      </c>
      <c r="C79" s="626">
        <v>39.885714285714286</v>
      </c>
      <c r="D79" s="627">
        <v>64.11961904761908</v>
      </c>
      <c r="E79" s="627">
        <v>2.511503120535648</v>
      </c>
      <c r="F79" s="627">
        <v>8.470858593591002</v>
      </c>
      <c r="G79" s="439"/>
      <c r="H79" s="599">
        <v>222.0</v>
      </c>
      <c r="I79" s="626">
        <v>14.58108108108108</v>
      </c>
      <c r="J79" s="674">
        <v>64.4234684684685</v>
      </c>
      <c r="K79" s="627">
        <v>2.6540066333247236</v>
      </c>
      <c r="L79" s="686">
        <v>8.117496529559865</v>
      </c>
      <c r="M79" s="19"/>
      <c r="N79" s="706">
        <v>192.0</v>
      </c>
      <c r="O79" s="682">
        <v>6.6875</v>
      </c>
      <c r="P79" s="683">
        <v>58.87005208333334</v>
      </c>
      <c r="Q79" s="684">
        <v>3.085673813006394</v>
      </c>
      <c r="R79" s="685">
        <v>11.503757323745756</v>
      </c>
      <c r="T79" s="470" t="s">
        <v>565</v>
      </c>
      <c r="X79" s="324" t="s">
        <v>566</v>
      </c>
      <c r="Z79" s="15"/>
      <c r="AA79" s="15"/>
      <c r="AG79" s="305" t="s">
        <v>1202</v>
      </c>
      <c r="AH79" s="728"/>
      <c r="AI79" s="728"/>
      <c r="AJ79" s="728"/>
      <c r="AK79" s="51">
        <f t="shared" ref="AK79:AS79" si="9">AK72-AJ72</f>
        <v>190</v>
      </c>
      <c r="AL79" s="51">
        <f t="shared" si="9"/>
        <v>10</v>
      </c>
      <c r="AM79" s="628">
        <f t="shared" si="9"/>
        <v>-30</v>
      </c>
      <c r="AN79" s="628">
        <f t="shared" si="9"/>
        <v>-9</v>
      </c>
      <c r="AO79" s="634">
        <f t="shared" si="9"/>
        <v>98</v>
      </c>
      <c r="AP79" s="734">
        <f t="shared" si="9"/>
        <v>137</v>
      </c>
      <c r="AQ79" s="734">
        <f t="shared" si="9"/>
        <v>38</v>
      </c>
      <c r="AR79" s="734">
        <f t="shared" si="9"/>
        <v>53</v>
      </c>
      <c r="AS79" s="734">
        <f t="shared" si="9"/>
        <v>-54</v>
      </c>
    </row>
    <row r="80" ht="11.25" customHeight="1">
      <c r="A80" s="624" t="s">
        <v>4000</v>
      </c>
      <c r="B80" s="653">
        <v>105.0</v>
      </c>
      <c r="C80" s="626">
        <v>40.142857142857146</v>
      </c>
      <c r="D80" s="627">
        <v>64.30123809523809</v>
      </c>
      <c r="E80" s="627">
        <v>2.5238260402437893</v>
      </c>
      <c r="F80" s="627">
        <v>8.574026129705459</v>
      </c>
      <c r="G80" s="439"/>
      <c r="H80" s="599">
        <v>229.0</v>
      </c>
      <c r="I80" s="626">
        <v>14.497816593886462</v>
      </c>
      <c r="J80" s="674">
        <v>64.06170305676858</v>
      </c>
      <c r="K80" s="627">
        <v>2.6875656890539323</v>
      </c>
      <c r="L80" s="686">
        <v>8.36203002911211</v>
      </c>
      <c r="M80" s="19"/>
      <c r="N80" s="706">
        <v>192.0</v>
      </c>
      <c r="O80" s="682">
        <v>6.557291666666667</v>
      </c>
      <c r="P80" s="683">
        <v>58.1752083333333</v>
      </c>
      <c r="Q80" s="684">
        <v>3.0447712648946923</v>
      </c>
      <c r="R80" s="685">
        <v>12.093782405682752</v>
      </c>
      <c r="T80" s="470" t="s">
        <v>595</v>
      </c>
      <c r="X80" s="324" t="s">
        <v>596</v>
      </c>
      <c r="Z80" s="15"/>
      <c r="AA80" s="15"/>
      <c r="AG80" s="603" t="s">
        <v>3973</v>
      </c>
      <c r="AH80" s="728"/>
      <c r="AI80" s="599">
        <f t="shared" ref="AI80:AS80" si="10">SUM(AI77:AI79)</f>
        <v>11</v>
      </c>
      <c r="AJ80" s="599">
        <f t="shared" si="10"/>
        <v>9</v>
      </c>
      <c r="AK80" s="599">
        <f t="shared" si="10"/>
        <v>258</v>
      </c>
      <c r="AL80" s="599">
        <f t="shared" si="10"/>
        <v>31</v>
      </c>
      <c r="AM80" s="653">
        <f t="shared" si="10"/>
        <v>10</v>
      </c>
      <c r="AN80" s="653">
        <f t="shared" si="10"/>
        <v>18</v>
      </c>
      <c r="AO80" s="681">
        <f t="shared" si="10"/>
        <v>135</v>
      </c>
      <c r="AP80" s="729">
        <f t="shared" si="10"/>
        <v>142</v>
      </c>
      <c r="AQ80" s="729">
        <f t="shared" si="10"/>
        <v>16</v>
      </c>
      <c r="AR80" s="729">
        <f t="shared" si="10"/>
        <v>53</v>
      </c>
      <c r="AS80" s="729">
        <f t="shared" si="10"/>
        <v>45</v>
      </c>
    </row>
    <row r="81" ht="11.25" customHeight="1">
      <c r="A81" s="624" t="s">
        <v>4001</v>
      </c>
      <c r="B81" s="653">
        <v>106.0</v>
      </c>
      <c r="C81" s="626">
        <v>40.113207547169814</v>
      </c>
      <c r="D81" s="627">
        <v>64.79584905660379</v>
      </c>
      <c r="E81" s="627">
        <v>2.531733166012199</v>
      </c>
      <c r="F81" s="627">
        <v>8.167899816879665</v>
      </c>
      <c r="G81" s="439"/>
      <c r="H81" s="599">
        <v>231.0</v>
      </c>
      <c r="I81" s="626">
        <v>14.484848484848484</v>
      </c>
      <c r="J81" s="674">
        <v>64.71329004329004</v>
      </c>
      <c r="K81" s="627">
        <v>2.6749067439937124</v>
      </c>
      <c r="L81" s="686">
        <v>8.430490953895609</v>
      </c>
      <c r="M81" s="19"/>
      <c r="N81" s="706">
        <v>203.0</v>
      </c>
      <c r="O81" s="682">
        <v>6.4236453201970445</v>
      </c>
      <c r="P81" s="683">
        <v>59.11891625615764</v>
      </c>
      <c r="Q81" s="684">
        <v>3.0270252483911095</v>
      </c>
      <c r="R81" s="685">
        <v>12.376145391650105</v>
      </c>
      <c r="T81" s="470" t="s">
        <v>678</v>
      </c>
      <c r="X81" s="324" t="s">
        <v>679</v>
      </c>
      <c r="AA81" s="15"/>
      <c r="AG81" s="19"/>
      <c r="AH81" s="19"/>
      <c r="AI81" s="19"/>
      <c r="AJ81" s="19"/>
      <c r="AK81" s="19"/>
      <c r="AL81" s="19"/>
      <c r="AM81" s="19"/>
      <c r="AN81" s="19"/>
      <c r="AO81" s="19"/>
    </row>
    <row r="82" ht="11.25" customHeight="1">
      <c r="A82" s="624" t="s">
        <v>4002</v>
      </c>
      <c r="B82" s="653">
        <v>106.0</v>
      </c>
      <c r="C82" s="626">
        <v>40.179245283018865</v>
      </c>
      <c r="D82" s="627">
        <v>66.14235849056601</v>
      </c>
      <c r="E82" s="627">
        <v>2.484370377984021</v>
      </c>
      <c r="F82" s="627">
        <v>8.018681842941454</v>
      </c>
      <c r="G82" s="439"/>
      <c r="H82" s="599">
        <v>231.0</v>
      </c>
      <c r="I82" s="626">
        <v>14.51082251082251</v>
      </c>
      <c r="J82" s="674">
        <v>65.78878787878783</v>
      </c>
      <c r="K82" s="627">
        <v>2.6353627449481323</v>
      </c>
      <c r="L82" s="686">
        <v>8.63866867253007</v>
      </c>
      <c r="M82" s="19"/>
      <c r="N82" s="706">
        <v>206.0</v>
      </c>
      <c r="O82" s="682">
        <v>6.393203883495145</v>
      </c>
      <c r="P82" s="683">
        <v>60.06703883495146</v>
      </c>
      <c r="Q82" s="684">
        <v>2.922180433466722</v>
      </c>
      <c r="R82" s="685">
        <v>12.42349677404475</v>
      </c>
      <c r="T82" s="470" t="s">
        <v>699</v>
      </c>
      <c r="X82" s="470" t="s">
        <v>700</v>
      </c>
      <c r="AA82" s="15"/>
      <c r="AG82" s="19"/>
      <c r="AH82" s="692"/>
      <c r="AI82" s="64" t="s">
        <v>4003</v>
      </c>
      <c r="AJ82" s="19"/>
      <c r="AK82" s="19"/>
      <c r="AL82" s="19"/>
      <c r="AM82" s="19"/>
      <c r="AN82" s="19"/>
      <c r="AO82" s="19"/>
    </row>
    <row r="83" ht="11.25" customHeight="1">
      <c r="A83" s="624" t="s">
        <v>4004</v>
      </c>
      <c r="B83" s="653">
        <v>107.0</v>
      </c>
      <c r="C83" s="626">
        <v>40.06542056074766</v>
      </c>
      <c r="D83" s="627">
        <v>62.95336448598131</v>
      </c>
      <c r="E83" s="627">
        <v>2.637165056724745</v>
      </c>
      <c r="F83" s="627">
        <v>8.153312143984692</v>
      </c>
      <c r="G83" s="439"/>
      <c r="H83" s="599">
        <v>236.0</v>
      </c>
      <c r="I83" s="626">
        <v>14.40677966101695</v>
      </c>
      <c r="J83" s="674">
        <v>63.56110169491522</v>
      </c>
      <c r="K83" s="627">
        <v>2.7552745709655775</v>
      </c>
      <c r="L83" s="686">
        <v>8.22106191089893</v>
      </c>
      <c r="M83" s="19"/>
      <c r="N83" s="706">
        <v>207.0</v>
      </c>
      <c r="O83" s="682">
        <v>6.2898550724637685</v>
      </c>
      <c r="P83" s="683">
        <v>58.0814492753623</v>
      </c>
      <c r="Q83" s="684">
        <v>3.0015185627430694</v>
      </c>
      <c r="R83" s="685">
        <v>12.69116532794088</v>
      </c>
      <c r="T83" s="470" t="s">
        <v>702</v>
      </c>
      <c r="X83" s="470" t="s">
        <v>703</v>
      </c>
      <c r="AA83" s="15"/>
      <c r="AG83" s="19"/>
      <c r="AH83" s="722"/>
      <c r="AI83" s="64" t="s">
        <v>4005</v>
      </c>
      <c r="AJ83" s="19"/>
      <c r="AK83" s="19"/>
      <c r="AL83" s="19"/>
      <c r="AM83" s="19"/>
      <c r="AN83" s="19"/>
      <c r="AO83" s="19"/>
    </row>
    <row r="84" ht="11.25" customHeight="1">
      <c r="A84" s="624" t="s">
        <v>4006</v>
      </c>
      <c r="B84" s="653">
        <v>107.0</v>
      </c>
      <c r="C84" s="626">
        <v>40.1588785046729</v>
      </c>
      <c r="D84" s="627">
        <v>65.28037383177568</v>
      </c>
      <c r="E84" s="627">
        <v>2.5546275112060877</v>
      </c>
      <c r="F84" s="627">
        <v>8.17189878256066</v>
      </c>
      <c r="G84" s="439"/>
      <c r="H84" s="599">
        <v>239.0</v>
      </c>
      <c r="I84" s="626">
        <v>14.372384937238493</v>
      </c>
      <c r="J84" s="674">
        <v>65.23359832635984</v>
      </c>
      <c r="K84" s="627">
        <v>2.6697732207007077</v>
      </c>
      <c r="L84" s="686">
        <v>8.351727705810852</v>
      </c>
      <c r="M84" s="19"/>
      <c r="N84" s="706">
        <v>207.0</v>
      </c>
      <c r="O84" s="682">
        <v>6.231884057971015</v>
      </c>
      <c r="P84" s="683">
        <v>59.00990338164255</v>
      </c>
      <c r="Q84" s="684">
        <v>2.9371415919988646</v>
      </c>
      <c r="R84" s="685">
        <v>11.991692055075</v>
      </c>
      <c r="T84" s="470" t="s">
        <v>734</v>
      </c>
      <c r="W84" s="15"/>
      <c r="X84" s="470" t="s">
        <v>735</v>
      </c>
      <c r="AA84" s="15"/>
      <c r="AG84" s="19"/>
      <c r="AH84" s="64" t="s">
        <v>4007</v>
      </c>
      <c r="AI84" s="19"/>
      <c r="AJ84" s="735" t="s">
        <v>4008</v>
      </c>
      <c r="AK84" s="19"/>
      <c r="AL84" s="19"/>
      <c r="AM84" s="19"/>
      <c r="AN84" s="19"/>
      <c r="AO84" s="19"/>
    </row>
    <row r="85" ht="11.25" customHeight="1">
      <c r="A85" s="624" t="s">
        <v>4009</v>
      </c>
      <c r="B85" s="653">
        <v>107.0</v>
      </c>
      <c r="C85" s="626">
        <v>40.18691588785047</v>
      </c>
      <c r="D85" s="627">
        <v>63.64093457943922</v>
      </c>
      <c r="E85" s="627">
        <v>2.6520637569992176</v>
      </c>
      <c r="F85" s="627">
        <v>8.136398294746439</v>
      </c>
      <c r="G85" s="439"/>
      <c r="H85" s="599">
        <v>239.0</v>
      </c>
      <c r="I85" s="626">
        <v>14.418410041841005</v>
      </c>
      <c r="J85" s="674">
        <v>63.646108786610895</v>
      </c>
      <c r="K85" s="627">
        <v>2.7575417982139583</v>
      </c>
      <c r="L85" s="686">
        <v>8.467564407452377</v>
      </c>
      <c r="M85" s="19"/>
      <c r="N85" s="706">
        <v>208.0</v>
      </c>
      <c r="O85" s="682">
        <v>6.1826923076923075</v>
      </c>
      <c r="P85" s="683">
        <v>55.77057692307694</v>
      </c>
      <c r="Q85" s="684">
        <v>3.126575530799847</v>
      </c>
      <c r="R85" s="685">
        <v>12.292188838984996</v>
      </c>
      <c r="T85" s="470" t="s">
        <v>744</v>
      </c>
      <c r="X85" s="470" t="s">
        <v>745</v>
      </c>
      <c r="AA85" s="15"/>
      <c r="AG85" s="19"/>
      <c r="AH85" s="691"/>
      <c r="AI85" s="64" t="s">
        <v>4010</v>
      </c>
      <c r="AJ85" s="19"/>
      <c r="AK85" s="19"/>
      <c r="AL85" s="19"/>
      <c r="AM85" s="19"/>
      <c r="AN85" s="19"/>
      <c r="AO85" s="19"/>
    </row>
    <row r="86" ht="11.25" customHeight="1">
      <c r="A86" s="624" t="s">
        <v>4011</v>
      </c>
      <c r="B86" s="653">
        <v>105.0</v>
      </c>
      <c r="C86" s="626">
        <v>40.180952380952384</v>
      </c>
      <c r="D86" s="627">
        <v>67.28428571428572</v>
      </c>
      <c r="E86" s="627">
        <v>2.523051241076722</v>
      </c>
      <c r="F86" s="627">
        <v>8.391284271029665</v>
      </c>
      <c r="G86" s="439"/>
      <c r="H86" s="599">
        <v>245.0</v>
      </c>
      <c r="I86" s="626">
        <v>14.371428571428572</v>
      </c>
      <c r="J86" s="674">
        <v>68.06881632653058</v>
      </c>
      <c r="K86" s="627">
        <v>2.6500774337634585</v>
      </c>
      <c r="L86" s="686">
        <v>8.848787679390746</v>
      </c>
      <c r="M86" s="19"/>
      <c r="N86" s="706">
        <v>218.0</v>
      </c>
      <c r="O86" s="682">
        <v>6.068807339449541</v>
      </c>
      <c r="P86" s="683">
        <v>55.2711467889908</v>
      </c>
      <c r="Q86" s="684">
        <v>3.091655514122832</v>
      </c>
      <c r="R86" s="685">
        <v>11.97675962755591</v>
      </c>
      <c r="T86" s="470" t="s">
        <v>774</v>
      </c>
      <c r="X86" s="470" t="s">
        <v>775</v>
      </c>
      <c r="AA86" s="15"/>
      <c r="AG86" s="736" t="s">
        <v>4012</v>
      </c>
      <c r="AH86" s="639"/>
      <c r="AI86" s="737" t="s">
        <v>4013</v>
      </c>
      <c r="AJ86" s="601"/>
      <c r="AK86" s="601"/>
      <c r="AL86" s="601"/>
      <c r="AM86" s="601"/>
      <c r="AN86" s="601"/>
      <c r="AO86" s="601"/>
      <c r="AP86" s="270"/>
      <c r="AQ86" s="602"/>
      <c r="AR86" s="602"/>
      <c r="AS86" s="602"/>
    </row>
    <row r="87" ht="11.25" customHeight="1">
      <c r="A87" s="624" t="s">
        <v>4014</v>
      </c>
      <c r="B87" s="653">
        <v>105.0</v>
      </c>
      <c r="C87" s="626">
        <v>40.31428571428572</v>
      </c>
      <c r="D87" s="627">
        <v>68.37638095238096</v>
      </c>
      <c r="E87" s="627">
        <v>2.5279661610848594</v>
      </c>
      <c r="F87" s="627">
        <v>8.518488904225908</v>
      </c>
      <c r="G87" s="439"/>
      <c r="H87" s="599">
        <v>246.0</v>
      </c>
      <c r="I87" s="626">
        <v>14.34959349593496</v>
      </c>
      <c r="J87" s="674">
        <v>68.20402439024386</v>
      </c>
      <c r="K87" s="627">
        <v>2.6457581096145075</v>
      </c>
      <c r="L87" s="686">
        <v>8.932109464424531</v>
      </c>
      <c r="M87" s="19"/>
      <c r="N87" s="706">
        <v>238.0</v>
      </c>
      <c r="O87" s="682">
        <v>5.96218487394958</v>
      </c>
      <c r="P87" s="683">
        <v>56.81394957983192</v>
      </c>
      <c r="Q87" s="684">
        <v>3.014802921918965</v>
      </c>
      <c r="R87" s="685">
        <v>12.22504100438675</v>
      </c>
      <c r="T87" s="470" t="s">
        <v>776</v>
      </c>
      <c r="X87" s="470" t="s">
        <v>777</v>
      </c>
      <c r="AA87" s="15"/>
      <c r="AG87" s="738" t="s">
        <v>4015</v>
      </c>
      <c r="AH87" s="739"/>
      <c r="AI87" s="603">
        <v>2008.0</v>
      </c>
      <c r="AJ87" s="607">
        <v>2009.0</v>
      </c>
      <c r="AK87" s="603" t="s">
        <v>3888</v>
      </c>
      <c r="AL87" s="607" t="s">
        <v>3889</v>
      </c>
      <c r="AM87" s="603" t="s">
        <v>2156</v>
      </c>
      <c r="AN87" s="607" t="s">
        <v>2147</v>
      </c>
      <c r="AO87" s="603" t="s">
        <v>3890</v>
      </c>
      <c r="AP87" s="607" t="s">
        <v>3891</v>
      </c>
      <c r="AQ87" s="603">
        <v>2016.0</v>
      </c>
      <c r="AR87" s="603">
        <v>2017.0</v>
      </c>
      <c r="AS87" s="603">
        <v>2018.0</v>
      </c>
    </row>
    <row r="88" ht="11.25" customHeight="1">
      <c r="A88" s="624" t="s">
        <v>4016</v>
      </c>
      <c r="B88" s="653">
        <v>106.0</v>
      </c>
      <c r="C88" s="626">
        <v>40.22641509433962</v>
      </c>
      <c r="D88" s="627">
        <v>69.58292452830186</v>
      </c>
      <c r="E88" s="627">
        <v>2.4985181950939808</v>
      </c>
      <c r="F88" s="627">
        <v>8.246716104274988</v>
      </c>
      <c r="G88" s="439"/>
      <c r="H88" s="599">
        <v>246.0</v>
      </c>
      <c r="I88" s="626">
        <v>14.390243902439025</v>
      </c>
      <c r="J88" s="674">
        <v>68.71044715447154</v>
      </c>
      <c r="K88" s="627">
        <v>2.6426313265707595</v>
      </c>
      <c r="L88" s="686">
        <v>8.609612030734626</v>
      </c>
      <c r="M88" s="19"/>
      <c r="N88" s="706">
        <v>259.0</v>
      </c>
      <c r="O88" s="682">
        <v>5.911196911196911</v>
      </c>
      <c r="P88" s="683">
        <v>56.75671814671816</v>
      </c>
      <c r="Q88" s="684">
        <v>3.1156709291068094</v>
      </c>
      <c r="R88" s="685">
        <v>12.278304141151919</v>
      </c>
      <c r="T88" s="470" t="s">
        <v>788</v>
      </c>
      <c r="X88" s="470" t="s">
        <v>789</v>
      </c>
      <c r="AA88" s="15"/>
      <c r="AG88" s="740" t="s">
        <v>4017</v>
      </c>
      <c r="AH88" s="741"/>
      <c r="AI88" s="742">
        <f t="shared" ref="AI88:AS88" si="11">AH73</f>
        <v>139</v>
      </c>
      <c r="AJ88" s="741">
        <f t="shared" si="11"/>
        <v>150</v>
      </c>
      <c r="AK88" s="742">
        <f t="shared" si="11"/>
        <v>159</v>
      </c>
      <c r="AL88" s="741">
        <f t="shared" si="11"/>
        <v>417</v>
      </c>
      <c r="AM88" s="742">
        <f t="shared" si="11"/>
        <v>448</v>
      </c>
      <c r="AN88" s="741">
        <f t="shared" si="11"/>
        <v>458</v>
      </c>
      <c r="AO88" s="742">
        <f t="shared" si="11"/>
        <v>476</v>
      </c>
      <c r="AP88" s="741">
        <f t="shared" si="11"/>
        <v>611</v>
      </c>
      <c r="AQ88" s="743">
        <f t="shared" si="11"/>
        <v>753</v>
      </c>
      <c r="AR88" s="743">
        <f t="shared" si="11"/>
        <v>769</v>
      </c>
      <c r="AS88" s="743">
        <f t="shared" si="11"/>
        <v>822</v>
      </c>
    </row>
    <row r="89" ht="11.25" customHeight="1">
      <c r="A89" s="654" t="s">
        <v>4018</v>
      </c>
      <c r="B89" s="658">
        <v>106.0</v>
      </c>
      <c r="C89" s="656">
        <v>40.29245283018868</v>
      </c>
      <c r="D89" s="657">
        <v>67.493679245283</v>
      </c>
      <c r="E89" s="657">
        <v>2.5844576979213203</v>
      </c>
      <c r="F89" s="657">
        <v>8.26810884056215</v>
      </c>
      <c r="G89" s="439"/>
      <c r="H89" s="687">
        <v>250.0</v>
      </c>
      <c r="I89" s="656">
        <v>14.424</v>
      </c>
      <c r="J89" s="669">
        <v>67.09588</v>
      </c>
      <c r="K89" s="657">
        <v>2.7455868266746983</v>
      </c>
      <c r="L89" s="688">
        <v>8.428886751528776</v>
      </c>
      <c r="M89" s="19"/>
      <c r="N89" s="717">
        <v>281.0</v>
      </c>
      <c r="O89" s="718">
        <v>5.829181494661921</v>
      </c>
      <c r="P89" s="719">
        <v>54.16701067615654</v>
      </c>
      <c r="Q89" s="720">
        <v>3.145651285338082</v>
      </c>
      <c r="R89" s="721">
        <v>11.853811236729971</v>
      </c>
      <c r="T89" s="470" t="s">
        <v>793</v>
      </c>
      <c r="X89" s="470" t="s">
        <v>794</v>
      </c>
      <c r="Y89" s="15"/>
      <c r="AA89" s="15"/>
      <c r="AG89" s="744" t="s">
        <v>3986</v>
      </c>
      <c r="AH89" s="745"/>
      <c r="AI89" s="177">
        <f t="shared" ref="AI89:AS89" si="12">AI95+AI94</f>
        <v>26</v>
      </c>
      <c r="AJ89" s="745">
        <f t="shared" si="12"/>
        <v>53</v>
      </c>
      <c r="AK89" s="177">
        <f t="shared" si="12"/>
        <v>320</v>
      </c>
      <c r="AL89" s="745">
        <f t="shared" si="12"/>
        <v>59</v>
      </c>
      <c r="AM89" s="177">
        <f t="shared" si="12"/>
        <v>47</v>
      </c>
      <c r="AN89" s="745">
        <f t="shared" si="12"/>
        <v>54</v>
      </c>
      <c r="AO89" s="177">
        <f t="shared" si="12"/>
        <v>165</v>
      </c>
      <c r="AP89" s="746">
        <f t="shared" si="12"/>
        <v>209</v>
      </c>
      <c r="AQ89" s="747">
        <f t="shared" si="12"/>
        <v>121</v>
      </c>
      <c r="AR89" s="747">
        <f t="shared" si="12"/>
        <v>53</v>
      </c>
      <c r="AS89" s="177" t="str">
        <f t="shared" si="12"/>
        <v>#ERROR!</v>
      </c>
    </row>
    <row r="90" ht="11.25" customHeight="1">
      <c r="A90" s="654" t="s">
        <v>4019</v>
      </c>
      <c r="B90" s="658">
        <v>105.0</v>
      </c>
      <c r="C90" s="656">
        <v>40.476190476190474</v>
      </c>
      <c r="D90" s="657">
        <v>69.74114285714285</v>
      </c>
      <c r="E90" s="657">
        <v>2.553636727174317</v>
      </c>
      <c r="F90" s="657">
        <v>8.29461799557003</v>
      </c>
      <c r="G90" s="439"/>
      <c r="H90" s="687">
        <v>249.0</v>
      </c>
      <c r="I90" s="656">
        <v>14.626506024096386</v>
      </c>
      <c r="J90" s="669">
        <v>70.40481927710843</v>
      </c>
      <c r="K90" s="657">
        <v>2.697395472148865</v>
      </c>
      <c r="L90" s="688">
        <v>8.376358148952011</v>
      </c>
      <c r="M90" s="19"/>
      <c r="N90" s="717">
        <v>309.0</v>
      </c>
      <c r="O90" s="718">
        <v>5.831715210355987</v>
      </c>
      <c r="P90" s="719">
        <v>55.62873786407769</v>
      </c>
      <c r="Q90" s="720">
        <v>2.915193686269291</v>
      </c>
      <c r="R90" s="721">
        <v>12.160612334501097</v>
      </c>
      <c r="T90" s="470" t="s">
        <v>797</v>
      </c>
      <c r="X90" s="470" t="s">
        <v>798</v>
      </c>
      <c r="Y90" s="15"/>
      <c r="AA90" s="15"/>
      <c r="AG90" s="748" t="s">
        <v>4020</v>
      </c>
      <c r="AH90" s="732" t="s">
        <v>4021</v>
      </c>
      <c r="AI90" s="623">
        <f>Changes!E682</f>
        <v>9</v>
      </c>
      <c r="AJ90" s="732">
        <f>Changes!E683</f>
        <v>28</v>
      </c>
      <c r="AK90" s="623">
        <f>Changes!E684</f>
        <v>1</v>
      </c>
      <c r="AL90" s="732">
        <f>Changes!E685</f>
        <v>8</v>
      </c>
      <c r="AM90" s="623">
        <f>Changes!E686</f>
        <v>14</v>
      </c>
      <c r="AN90" s="732">
        <f>Changes!E687</f>
        <v>6</v>
      </c>
      <c r="AO90" s="623">
        <f>Changes!E688</f>
        <v>7</v>
      </c>
      <c r="AP90" s="732">
        <f>Changes!E689</f>
        <v>18</v>
      </c>
      <c r="AQ90" s="623">
        <f>Changes!E690</f>
        <v>28</v>
      </c>
      <c r="AR90" s="623">
        <f>Changes!E691</f>
        <v>0</v>
      </c>
      <c r="AS90" s="623" t="str">
        <f>Changes!#REF!</f>
        <v>#ERROR!</v>
      </c>
    </row>
    <row r="91" ht="11.25" customHeight="1">
      <c r="A91" s="654" t="s">
        <v>4022</v>
      </c>
      <c r="B91" s="658">
        <v>105.0</v>
      </c>
      <c r="C91" s="656">
        <v>40.50476190476191</v>
      </c>
      <c r="D91" s="657">
        <v>69.2088571428571</v>
      </c>
      <c r="E91" s="657">
        <v>2.566246129449106</v>
      </c>
      <c r="F91" s="657">
        <v>8.229315833206563</v>
      </c>
      <c r="G91" s="439"/>
      <c r="H91" s="687">
        <v>249.0</v>
      </c>
      <c r="I91" s="656">
        <v>14.634538152610443</v>
      </c>
      <c r="J91" s="669">
        <v>70.26004016064253</v>
      </c>
      <c r="K91" s="657">
        <v>2.7218282094190505</v>
      </c>
      <c r="L91" s="688">
        <v>8.166682573079642</v>
      </c>
      <c r="M91" s="19"/>
      <c r="N91" s="717">
        <v>336.0</v>
      </c>
      <c r="O91" s="718">
        <v>5.785714285714286</v>
      </c>
      <c r="P91" s="719">
        <v>54.01988095238099</v>
      </c>
      <c r="Q91" s="720">
        <v>2.8917702971863304</v>
      </c>
      <c r="R91" s="721">
        <v>12.102456010846762</v>
      </c>
      <c r="T91" s="470" t="s">
        <v>823</v>
      </c>
      <c r="X91" s="470" t="s">
        <v>824</v>
      </c>
      <c r="Y91" s="15"/>
      <c r="AA91" s="15"/>
      <c r="AG91" s="714" t="s">
        <v>4020</v>
      </c>
      <c r="AH91" s="19" t="s">
        <v>4023</v>
      </c>
      <c r="AI91" s="628">
        <f>Changes!F682</f>
        <v>2</v>
      </c>
      <c r="AJ91" s="19">
        <f>Changes!F683</f>
        <v>13</v>
      </c>
      <c r="AK91" s="628">
        <f>Changes!F684</f>
        <v>57</v>
      </c>
      <c r="AL91" s="19">
        <f>Changes!F685</f>
        <v>13</v>
      </c>
      <c r="AM91" s="628">
        <f>Changes!F686</f>
        <v>13</v>
      </c>
      <c r="AN91" s="19">
        <f>Changes!F687</f>
        <v>13</v>
      </c>
      <c r="AO91" s="628">
        <f>Changes!F688</f>
        <v>12</v>
      </c>
      <c r="AP91" s="19">
        <f>Changes!F689</f>
        <v>12</v>
      </c>
      <c r="AQ91" s="628">
        <f>Changes!F690</f>
        <v>49</v>
      </c>
      <c r="AR91" s="628">
        <f>Changes!F691</f>
        <v>0</v>
      </c>
      <c r="AS91" s="628">
        <f>Changes!F692</f>
        <v>0</v>
      </c>
    </row>
    <row r="92" ht="11.25" customHeight="1">
      <c r="A92" s="654" t="s">
        <v>4024</v>
      </c>
      <c r="B92" s="658">
        <v>105.0</v>
      </c>
      <c r="C92" s="656">
        <v>40.59047619047619</v>
      </c>
      <c r="D92" s="657">
        <v>68.27685714285711</v>
      </c>
      <c r="E92" s="657">
        <v>2.615750863822919</v>
      </c>
      <c r="F92" s="657">
        <v>7.890999789831166</v>
      </c>
      <c r="G92" s="439"/>
      <c r="H92" s="687">
        <v>249.0</v>
      </c>
      <c r="I92" s="656">
        <v>14.686746987951807</v>
      </c>
      <c r="J92" s="669">
        <v>69.61052208835339</v>
      </c>
      <c r="K92" s="657">
        <v>2.727842926046208</v>
      </c>
      <c r="L92" s="688">
        <v>7.962021431274313</v>
      </c>
      <c r="M92" s="19"/>
      <c r="N92" s="717">
        <v>353.0</v>
      </c>
      <c r="O92" s="718">
        <v>5.770538243626063</v>
      </c>
      <c r="P92" s="719">
        <v>53.82184135977335</v>
      </c>
      <c r="Q92" s="720">
        <v>2.930052838018851</v>
      </c>
      <c r="R92" s="721">
        <v>12.42053586248324</v>
      </c>
      <c r="T92" s="470" t="s">
        <v>828</v>
      </c>
      <c r="X92" s="470" t="s">
        <v>829</v>
      </c>
      <c r="Y92" s="15"/>
      <c r="AA92" s="15"/>
      <c r="AG92" s="714" t="s">
        <v>4020</v>
      </c>
      <c r="AH92" s="19" t="s">
        <v>4025</v>
      </c>
      <c r="AI92" s="628">
        <f>Changes!G682</f>
        <v>3</v>
      </c>
      <c r="AJ92" s="19">
        <f>Changes!G683</f>
        <v>3</v>
      </c>
      <c r="AK92" s="628">
        <f>Changes!G684</f>
        <v>4</v>
      </c>
      <c r="AL92" s="19">
        <f>Changes!G685</f>
        <v>6</v>
      </c>
      <c r="AM92" s="628">
        <f>Changes!G686</f>
        <v>5</v>
      </c>
      <c r="AN92" s="19">
        <f>Changes!G687</f>
        <v>12</v>
      </c>
      <c r="AO92" s="628">
        <f>Changes!G688</f>
        <v>8</v>
      </c>
      <c r="AP92" s="19">
        <f>Changes!G689</f>
        <v>18</v>
      </c>
      <c r="AQ92" s="628">
        <f>Changes!G690</f>
        <v>24</v>
      </c>
      <c r="AR92" s="628">
        <f>Changes!G691</f>
        <v>0</v>
      </c>
      <c r="AS92" s="628">
        <f>Changes!G692</f>
        <v>0</v>
      </c>
    </row>
    <row r="93" ht="11.25" customHeight="1">
      <c r="A93" s="654" t="s">
        <v>4026</v>
      </c>
      <c r="B93" s="658">
        <v>105.0</v>
      </c>
      <c r="C93" s="656">
        <v>40.65714285714286</v>
      </c>
      <c r="D93" s="657">
        <v>68.72923809523807</v>
      </c>
      <c r="E93" s="657">
        <v>2.620283790029117</v>
      </c>
      <c r="F93" s="657">
        <v>7.806770322286605</v>
      </c>
      <c r="G93" s="439"/>
      <c r="H93" s="687">
        <v>251.0</v>
      </c>
      <c r="I93" s="656">
        <v>14.733067729083665</v>
      </c>
      <c r="J93" s="669">
        <v>69.93784860557763</v>
      </c>
      <c r="K93" s="657">
        <v>2.762561809007871</v>
      </c>
      <c r="L93" s="688">
        <v>7.967220440671485</v>
      </c>
      <c r="M93" s="19"/>
      <c r="N93" s="717">
        <v>366.0</v>
      </c>
      <c r="O93" s="718">
        <v>5.762295081967213</v>
      </c>
      <c r="P93" s="719">
        <v>54.440355191256856</v>
      </c>
      <c r="Q93" s="720">
        <v>2.90867809155712</v>
      </c>
      <c r="R93" s="721">
        <v>12.253992389656698</v>
      </c>
      <c r="T93" s="470" t="s">
        <v>838</v>
      </c>
      <c r="X93" s="470" t="s">
        <v>839</v>
      </c>
      <c r="AA93" s="15"/>
      <c r="AG93" s="714" t="s">
        <v>4020</v>
      </c>
      <c r="AH93" s="19" t="s">
        <v>15</v>
      </c>
      <c r="AI93" s="628">
        <f>Changes!H682</f>
        <v>1</v>
      </c>
      <c r="AJ93" s="19">
        <f>Changes!H683</f>
        <v>0</v>
      </c>
      <c r="AK93" s="628">
        <f>Changes!H684</f>
        <v>0</v>
      </c>
      <c r="AL93" s="19">
        <f>Changes!H685</f>
        <v>1</v>
      </c>
      <c r="AM93" s="628">
        <f>Changes!H686</f>
        <v>5</v>
      </c>
      <c r="AN93" s="19">
        <f>Changes!H687</f>
        <v>5</v>
      </c>
      <c r="AO93" s="628">
        <f>Changes!H688</f>
        <v>3</v>
      </c>
      <c r="AP93" s="19">
        <f>Changes!H689</f>
        <v>19</v>
      </c>
      <c r="AQ93" s="628">
        <f>Changes!H690</f>
        <v>4</v>
      </c>
      <c r="AR93" s="628">
        <f>Changes!H691</f>
        <v>0</v>
      </c>
      <c r="AS93" s="628">
        <f>Changes!H692</f>
        <v>0</v>
      </c>
    </row>
    <row r="94" ht="11.25" customHeight="1">
      <c r="A94" s="654" t="s">
        <v>4027</v>
      </c>
      <c r="B94" s="658">
        <v>105.0</v>
      </c>
      <c r="C94" s="656">
        <v>40.7047619047619</v>
      </c>
      <c r="D94" s="657">
        <v>66.5955238095238</v>
      </c>
      <c r="E94" s="657">
        <v>2.672187774923858</v>
      </c>
      <c r="F94" s="657">
        <v>7.826111383662782</v>
      </c>
      <c r="G94" s="439"/>
      <c r="H94" s="687">
        <v>252.0</v>
      </c>
      <c r="I94" s="656">
        <v>14.753968253968255</v>
      </c>
      <c r="J94" s="669">
        <v>68.4934126984127</v>
      </c>
      <c r="K94" s="657">
        <v>2.8367059552911673</v>
      </c>
      <c r="L94" s="688">
        <v>7.759726211288287</v>
      </c>
      <c r="M94" s="19"/>
      <c r="N94" s="717">
        <v>369.0</v>
      </c>
      <c r="O94" s="718">
        <v>5.745257452574526</v>
      </c>
      <c r="P94" s="719">
        <v>53.50566395663953</v>
      </c>
      <c r="Q94" s="720">
        <v>2.9872024465894533</v>
      </c>
      <c r="R94" s="721">
        <v>12.09914056190149</v>
      </c>
      <c r="T94" s="470" t="s">
        <v>844</v>
      </c>
      <c r="X94" s="324" t="s">
        <v>845</v>
      </c>
      <c r="Y94" s="15"/>
      <c r="AA94" s="15"/>
      <c r="AG94" s="749" t="s">
        <v>4020</v>
      </c>
      <c r="AH94" s="750" t="s">
        <v>3706</v>
      </c>
      <c r="AI94" s="751">
        <f t="shared" ref="AI94:AS94" si="13">SUM(AI90:AI93)</f>
        <v>15</v>
      </c>
      <c r="AJ94" s="750">
        <f t="shared" si="13"/>
        <v>44</v>
      </c>
      <c r="AK94" s="751">
        <f t="shared" si="13"/>
        <v>62</v>
      </c>
      <c r="AL94" s="750">
        <f t="shared" si="13"/>
        <v>28</v>
      </c>
      <c r="AM94" s="751">
        <f t="shared" si="13"/>
        <v>37</v>
      </c>
      <c r="AN94" s="750">
        <f t="shared" si="13"/>
        <v>36</v>
      </c>
      <c r="AO94" s="751">
        <f t="shared" si="13"/>
        <v>30</v>
      </c>
      <c r="AP94" s="750">
        <f t="shared" si="13"/>
        <v>67</v>
      </c>
      <c r="AQ94" s="751">
        <f t="shared" si="13"/>
        <v>105</v>
      </c>
      <c r="AR94" s="751">
        <f t="shared" si="13"/>
        <v>0</v>
      </c>
      <c r="AS94" s="751" t="str">
        <f t="shared" si="13"/>
        <v>#ERROR!</v>
      </c>
    </row>
    <row r="95" ht="11.25" customHeight="1">
      <c r="A95" s="654" t="s">
        <v>4028</v>
      </c>
      <c r="B95" s="658">
        <v>106.0</v>
      </c>
      <c r="C95" s="656">
        <v>40.84905660377358</v>
      </c>
      <c r="D95" s="657">
        <v>71.84339622641511</v>
      </c>
      <c r="E95" s="657">
        <v>2.656928409649636</v>
      </c>
      <c r="F95" s="657">
        <v>6.91402051645964</v>
      </c>
      <c r="G95" s="439"/>
      <c r="H95" s="687">
        <v>253.0</v>
      </c>
      <c r="I95" s="656">
        <v>14.766798418972332</v>
      </c>
      <c r="J95" s="669">
        <v>67.34106719367593</v>
      </c>
      <c r="K95" s="657">
        <v>2.8551618587207477</v>
      </c>
      <c r="L95" s="688">
        <v>8.204105663163475</v>
      </c>
      <c r="M95" s="19"/>
      <c r="N95" s="717">
        <v>375.0</v>
      </c>
      <c r="O95" s="718">
        <v>5.722666666666667</v>
      </c>
      <c r="P95" s="719">
        <v>53.04018666666668</v>
      </c>
      <c r="Q95" s="720">
        <v>3.034580035665364</v>
      </c>
      <c r="R95" s="721">
        <v>11.652857995672615</v>
      </c>
      <c r="T95" s="55" t="s">
        <v>895</v>
      </c>
      <c r="X95" s="324" t="s">
        <v>896</v>
      </c>
      <c r="Y95" s="15"/>
      <c r="AA95" s="15"/>
      <c r="AG95" s="714" t="s">
        <v>4029</v>
      </c>
      <c r="AH95" s="19"/>
      <c r="AI95" s="628">
        <f t="shared" ref="AI95:AS95" si="14">AI80</f>
        <v>11</v>
      </c>
      <c r="AJ95" s="19">
        <f t="shared" si="14"/>
        <v>9</v>
      </c>
      <c r="AK95" s="628">
        <f t="shared" si="14"/>
        <v>258</v>
      </c>
      <c r="AL95" s="19">
        <f t="shared" si="14"/>
        <v>31</v>
      </c>
      <c r="AM95" s="628">
        <f t="shared" si="14"/>
        <v>10</v>
      </c>
      <c r="AN95" s="19">
        <f t="shared" si="14"/>
        <v>18</v>
      </c>
      <c r="AO95" s="628">
        <f t="shared" si="14"/>
        <v>135</v>
      </c>
      <c r="AP95" s="752">
        <f t="shared" si="14"/>
        <v>142</v>
      </c>
      <c r="AQ95" s="727">
        <f t="shared" si="14"/>
        <v>16</v>
      </c>
      <c r="AR95" s="727">
        <f t="shared" si="14"/>
        <v>53</v>
      </c>
      <c r="AS95" s="727">
        <f t="shared" si="14"/>
        <v>45</v>
      </c>
    </row>
    <row r="96" ht="11.25" customHeight="1">
      <c r="A96" s="654" t="s">
        <v>4030</v>
      </c>
      <c r="B96" s="658">
        <v>106.0</v>
      </c>
      <c r="C96" s="656">
        <v>40.93396226415094</v>
      </c>
      <c r="D96" s="657">
        <v>68.37896226415091</v>
      </c>
      <c r="E96" s="657">
        <v>2.804246551335361</v>
      </c>
      <c r="F96" s="657">
        <v>6.827281732791057</v>
      </c>
      <c r="G96" s="439"/>
      <c r="H96" s="687">
        <v>253.0</v>
      </c>
      <c r="I96" s="656">
        <v>14.786561264822135</v>
      </c>
      <c r="J96" s="669">
        <v>64.10339920948616</v>
      </c>
      <c r="K96" s="657">
        <v>2.977216131662403</v>
      </c>
      <c r="L96" s="688">
        <v>7.989980086994053</v>
      </c>
      <c r="M96" s="19"/>
      <c r="N96" s="717">
        <v>376.0</v>
      </c>
      <c r="O96" s="718">
        <v>5.712765957446808</v>
      </c>
      <c r="P96" s="719">
        <v>49.76289893617021</v>
      </c>
      <c r="Q96" s="720">
        <v>3.2408352122433257</v>
      </c>
      <c r="R96" s="721">
        <v>11.533776723942712</v>
      </c>
      <c r="T96" s="55" t="s">
        <v>903</v>
      </c>
      <c r="X96" s="470" t="s">
        <v>904</v>
      </c>
      <c r="Y96" s="15"/>
      <c r="AA96" s="15"/>
      <c r="AG96" s="740" t="s">
        <v>4031</v>
      </c>
      <c r="AH96" s="741"/>
      <c r="AI96" s="742">
        <f t="shared" ref="AI96:AS96" si="15">AI73</f>
        <v>150</v>
      </c>
      <c r="AJ96" s="741">
        <f t="shared" si="15"/>
        <v>159</v>
      </c>
      <c r="AK96" s="742">
        <f t="shared" si="15"/>
        <v>417</v>
      </c>
      <c r="AL96" s="741">
        <f t="shared" si="15"/>
        <v>448</v>
      </c>
      <c r="AM96" s="742">
        <f t="shared" si="15"/>
        <v>458</v>
      </c>
      <c r="AN96" s="741">
        <f t="shared" si="15"/>
        <v>476</v>
      </c>
      <c r="AO96" s="742">
        <f t="shared" si="15"/>
        <v>611</v>
      </c>
      <c r="AP96" s="753">
        <f t="shared" si="15"/>
        <v>753</v>
      </c>
      <c r="AQ96" s="743">
        <f t="shared" si="15"/>
        <v>769</v>
      </c>
      <c r="AR96" s="743">
        <f t="shared" si="15"/>
        <v>822</v>
      </c>
      <c r="AS96" s="743">
        <f t="shared" si="15"/>
        <v>867</v>
      </c>
    </row>
    <row r="97" ht="11.25" customHeight="1">
      <c r="A97" s="654" t="s">
        <v>4032</v>
      </c>
      <c r="B97" s="658">
        <v>106.0</v>
      </c>
      <c r="C97" s="656">
        <v>40.9622641509434</v>
      </c>
      <c r="D97" s="657">
        <v>66.96877358490563</v>
      </c>
      <c r="E97" s="657">
        <v>2.850226692277718</v>
      </c>
      <c r="F97" s="657">
        <v>6.795373034139329</v>
      </c>
      <c r="G97" s="439"/>
      <c r="H97" s="687">
        <v>252.0</v>
      </c>
      <c r="I97" s="656">
        <v>14.837301587301587</v>
      </c>
      <c r="J97" s="669">
        <v>62.143531746031755</v>
      </c>
      <c r="K97" s="657">
        <v>3.0995539000769115</v>
      </c>
      <c r="L97" s="688">
        <v>8.116621127806045</v>
      </c>
      <c r="M97" s="19"/>
      <c r="N97" s="717">
        <v>384.0</v>
      </c>
      <c r="O97" s="718">
        <v>5.703125</v>
      </c>
      <c r="P97" s="719">
        <v>48.50997395833329</v>
      </c>
      <c r="Q97" s="720">
        <v>3.401664390514974</v>
      </c>
      <c r="R97" s="721">
        <v>11.481061950647952</v>
      </c>
      <c r="T97" s="470" t="s">
        <v>976</v>
      </c>
      <c r="X97" s="470" t="s">
        <v>977</v>
      </c>
      <c r="Y97" s="15"/>
      <c r="AA97" s="15"/>
      <c r="AG97" s="19"/>
      <c r="AH97" s="19"/>
      <c r="AI97" s="19"/>
      <c r="AJ97" s="19"/>
      <c r="AK97" s="19"/>
      <c r="AL97" s="19"/>
      <c r="AM97" s="19"/>
      <c r="AN97" s="19"/>
      <c r="AO97" s="19"/>
    </row>
    <row r="98" ht="11.25" customHeight="1">
      <c r="A98" s="654" t="s">
        <v>4033</v>
      </c>
      <c r="B98" s="658">
        <v>106.0</v>
      </c>
      <c r="C98" s="656">
        <v>41.094339622641506</v>
      </c>
      <c r="D98" s="657">
        <v>72.15754716981132</v>
      </c>
      <c r="E98" s="657">
        <v>2.673072220284278</v>
      </c>
      <c r="F98" s="657">
        <v>6.973137538507612</v>
      </c>
      <c r="G98" s="439"/>
      <c r="H98" s="687">
        <v>251.0</v>
      </c>
      <c r="I98" s="656">
        <v>14.872509960159363</v>
      </c>
      <c r="J98" s="669">
        <v>65.22163346613547</v>
      </c>
      <c r="K98" s="657">
        <v>3.017213101464774</v>
      </c>
      <c r="L98" s="688">
        <v>7.694143704656131</v>
      </c>
      <c r="M98" s="19"/>
      <c r="N98" s="717">
        <v>388.0</v>
      </c>
      <c r="O98" s="718">
        <v>5.731958762886598</v>
      </c>
      <c r="P98" s="719">
        <v>52.08213917525767</v>
      </c>
      <c r="Q98" s="720">
        <v>3.1875975342539027</v>
      </c>
      <c r="R98" s="721">
        <v>11.418678598968501</v>
      </c>
      <c r="T98" s="55" t="s">
        <v>981</v>
      </c>
      <c r="X98" s="470" t="s">
        <v>982</v>
      </c>
      <c r="AA98" s="15"/>
      <c r="AG98" s="754" t="s">
        <v>4034</v>
      </c>
      <c r="AH98" s="639"/>
      <c r="AI98" s="737" t="s">
        <v>4013</v>
      </c>
      <c r="AJ98" s="601"/>
      <c r="AK98" s="601"/>
      <c r="AL98" s="601"/>
      <c r="AM98" s="601"/>
      <c r="AN98" s="601"/>
      <c r="AO98" s="601"/>
      <c r="AP98" s="270"/>
      <c r="AQ98" s="602"/>
      <c r="AR98" s="602"/>
      <c r="AS98" s="602"/>
    </row>
    <row r="99" ht="11.25" customHeight="1">
      <c r="A99" s="654" t="s">
        <v>4035</v>
      </c>
      <c r="B99" s="658">
        <v>106.0</v>
      </c>
      <c r="C99" s="656">
        <v>41.132075471698116</v>
      </c>
      <c r="D99" s="657">
        <v>71.13009433962263</v>
      </c>
      <c r="E99" s="657">
        <v>2.718027346676566</v>
      </c>
      <c r="F99" s="657">
        <v>6.774806542452505</v>
      </c>
      <c r="G99" s="439"/>
      <c r="H99" s="687">
        <v>253.0</v>
      </c>
      <c r="I99" s="656">
        <v>14.857707509881424</v>
      </c>
      <c r="J99" s="669">
        <v>65.08620553359685</v>
      </c>
      <c r="K99" s="657">
        <v>3.121415418257079</v>
      </c>
      <c r="L99" s="688">
        <v>7.78666111465629</v>
      </c>
      <c r="M99" s="19"/>
      <c r="N99" s="717">
        <v>394.0</v>
      </c>
      <c r="O99" s="718">
        <v>5.7360406091370555</v>
      </c>
      <c r="P99" s="719">
        <v>52.23890862944158</v>
      </c>
      <c r="Q99" s="720">
        <v>3.2257430113336945</v>
      </c>
      <c r="R99" s="721">
        <v>11.98425339920892</v>
      </c>
      <c r="T99" s="55" t="s">
        <v>1011</v>
      </c>
      <c r="X99" s="470" t="s">
        <v>1012</v>
      </c>
      <c r="AA99" s="15"/>
      <c r="AG99" s="738" t="s">
        <v>4015</v>
      </c>
      <c r="AH99" s="739"/>
      <c r="AI99" s="603">
        <v>2008.0</v>
      </c>
      <c r="AJ99" s="607">
        <v>2009.0</v>
      </c>
      <c r="AK99" s="603" t="s">
        <v>3888</v>
      </c>
      <c r="AL99" s="607" t="s">
        <v>3889</v>
      </c>
      <c r="AM99" s="603" t="s">
        <v>2156</v>
      </c>
      <c r="AN99" s="607" t="s">
        <v>2147</v>
      </c>
      <c r="AO99" s="603" t="s">
        <v>3890</v>
      </c>
      <c r="AP99" s="607" t="s">
        <v>3891</v>
      </c>
      <c r="AQ99" s="603">
        <v>2016.0</v>
      </c>
      <c r="AR99" s="603">
        <v>2017.0</v>
      </c>
      <c r="AS99" s="603">
        <v>2018.0</v>
      </c>
    </row>
    <row r="100" ht="11.25" customHeight="1">
      <c r="A100" s="609" t="s">
        <v>4036</v>
      </c>
      <c r="B100" s="621">
        <v>107.0</v>
      </c>
      <c r="C100" s="664">
        <v>41.03738317757009</v>
      </c>
      <c r="D100" s="667">
        <v>69.71766355140184</v>
      </c>
      <c r="E100" s="667">
        <v>2.7634427220656144</v>
      </c>
      <c r="F100" s="667">
        <v>6.756762689813733</v>
      </c>
      <c r="G100" s="439"/>
      <c r="H100" s="638">
        <v>250.0</v>
      </c>
      <c r="I100" s="664">
        <v>14.924</v>
      </c>
      <c r="J100" s="666">
        <v>63.22732</v>
      </c>
      <c r="K100" s="667">
        <v>3.2109350538765935</v>
      </c>
      <c r="L100" s="689">
        <v>7.812502499426488</v>
      </c>
      <c r="M100" s="19"/>
      <c r="N100" s="670">
        <v>396.0</v>
      </c>
      <c r="O100" s="611">
        <v>5.77020202020202</v>
      </c>
      <c r="P100" s="671">
        <v>50.277020202020225</v>
      </c>
      <c r="Q100" s="613">
        <v>3.3718231866236414</v>
      </c>
      <c r="R100" s="755">
        <v>11.9562137734186</v>
      </c>
      <c r="T100" s="470" t="s">
        <v>1198</v>
      </c>
      <c r="X100" s="470" t="s">
        <v>1199</v>
      </c>
      <c r="AG100" s="756" t="s">
        <v>4037</v>
      </c>
      <c r="AH100" s="757"/>
      <c r="AI100" s="758">
        <f t="shared" ref="AI100:AS100" si="16">AI96+AI94</f>
        <v>165</v>
      </c>
      <c r="AJ100" s="742">
        <f t="shared" si="16"/>
        <v>203</v>
      </c>
      <c r="AK100" s="742">
        <f t="shared" si="16"/>
        <v>479</v>
      </c>
      <c r="AL100" s="742">
        <f t="shared" si="16"/>
        <v>476</v>
      </c>
      <c r="AM100" s="742">
        <f t="shared" si="16"/>
        <v>495</v>
      </c>
      <c r="AN100" s="742">
        <f t="shared" si="16"/>
        <v>512</v>
      </c>
      <c r="AO100" s="742">
        <f t="shared" si="16"/>
        <v>641</v>
      </c>
      <c r="AP100" s="743">
        <f t="shared" si="16"/>
        <v>820</v>
      </c>
      <c r="AQ100" s="743">
        <f t="shared" si="16"/>
        <v>874</v>
      </c>
      <c r="AR100" s="743">
        <f t="shared" si="16"/>
        <v>822</v>
      </c>
      <c r="AS100" s="742" t="str">
        <f t="shared" si="16"/>
        <v>#ERROR!</v>
      </c>
    </row>
    <row r="101" ht="11.25" customHeight="1">
      <c r="A101" s="629" t="s">
        <v>4038</v>
      </c>
      <c r="B101" s="623">
        <v>106.0</v>
      </c>
      <c r="C101" s="631">
        <v>41.179245283018865</v>
      </c>
      <c r="D101" s="632">
        <v>68.07405660377358</v>
      </c>
      <c r="E101" s="632">
        <v>2.802811246991398</v>
      </c>
      <c r="F101" s="632">
        <v>6.642465394734187</v>
      </c>
      <c r="G101" s="439"/>
      <c r="H101" s="635">
        <v>251.0</v>
      </c>
      <c r="I101" s="631">
        <v>14.99601593625498</v>
      </c>
      <c r="J101" s="678">
        <v>61.33418326693225</v>
      </c>
      <c r="K101" s="632">
        <v>3.377586945922261</v>
      </c>
      <c r="L101" s="679">
        <v>7.733837714537417</v>
      </c>
      <c r="M101" s="19"/>
      <c r="N101" s="673">
        <v>404.0</v>
      </c>
      <c r="O101" s="626">
        <v>5.806930693069307</v>
      </c>
      <c r="P101" s="674">
        <v>47.35551980198023</v>
      </c>
      <c r="Q101" s="627">
        <v>3.5673319991659076</v>
      </c>
      <c r="R101" s="686">
        <v>11.754136771808433</v>
      </c>
      <c r="T101" s="55" t="s">
        <v>4039</v>
      </c>
      <c r="AG101" s="748" t="s">
        <v>4040</v>
      </c>
      <c r="AH101" s="732" t="s">
        <v>4021</v>
      </c>
      <c r="AI101" s="631">
        <f t="shared" ref="AI101:AS101" si="17">AI90/AI$100*100</f>
        <v>5.454545455</v>
      </c>
      <c r="AJ101" s="759">
        <f t="shared" si="17"/>
        <v>13.79310345</v>
      </c>
      <c r="AK101" s="631">
        <f t="shared" si="17"/>
        <v>0.2087682672</v>
      </c>
      <c r="AL101" s="759">
        <f t="shared" si="17"/>
        <v>1.680672269</v>
      </c>
      <c r="AM101" s="631">
        <f t="shared" si="17"/>
        <v>2.828282828</v>
      </c>
      <c r="AN101" s="759">
        <f t="shared" si="17"/>
        <v>1.171875</v>
      </c>
      <c r="AO101" s="631">
        <f t="shared" si="17"/>
        <v>1.092043682</v>
      </c>
      <c r="AP101" s="759">
        <f t="shared" si="17"/>
        <v>2.195121951</v>
      </c>
      <c r="AQ101" s="631">
        <f t="shared" si="17"/>
        <v>3.203661327</v>
      </c>
      <c r="AR101" s="631">
        <f t="shared" si="17"/>
        <v>0</v>
      </c>
      <c r="AS101" s="631" t="str">
        <f t="shared" si="17"/>
        <v>#ERROR!</v>
      </c>
    </row>
    <row r="102" ht="11.25" customHeight="1">
      <c r="A102" s="629" t="s">
        <v>4041</v>
      </c>
      <c r="B102" s="623">
        <v>107.0</v>
      </c>
      <c r="C102" s="631">
        <v>41.177570093457945</v>
      </c>
      <c r="D102" s="632">
        <v>69.06196261682243</v>
      </c>
      <c r="E102" s="632">
        <v>2.755310173666857</v>
      </c>
      <c r="F102" s="632">
        <v>6.303711787819033</v>
      </c>
      <c r="G102" s="439"/>
      <c r="H102" s="635">
        <v>250.0</v>
      </c>
      <c r="I102" s="631">
        <v>15.068</v>
      </c>
      <c r="J102" s="678">
        <v>61.59940000000003</v>
      </c>
      <c r="K102" s="632">
        <v>3.386002538962671</v>
      </c>
      <c r="L102" s="679">
        <v>7.891844186031083</v>
      </c>
      <c r="M102" s="19"/>
      <c r="N102" s="675">
        <v>409.0</v>
      </c>
      <c r="O102" s="676">
        <v>5.8557457212713935</v>
      </c>
      <c r="P102" s="439">
        <v>47.47239608801953</v>
      </c>
      <c r="Q102" s="677">
        <v>3.606059914087814</v>
      </c>
      <c r="R102" s="760">
        <v>11.569672824998234</v>
      </c>
      <c r="T102" s="470" t="s">
        <v>414</v>
      </c>
      <c r="X102" s="470" t="s">
        <v>415</v>
      </c>
      <c r="AG102" s="714" t="s">
        <v>4040</v>
      </c>
      <c r="AH102" s="19" t="s">
        <v>4023</v>
      </c>
      <c r="AI102" s="676">
        <f t="shared" ref="AI102:AS102" si="18">AI91/AI$100*100</f>
        <v>1.212121212</v>
      </c>
      <c r="AJ102" s="761">
        <f t="shared" si="18"/>
        <v>6.403940887</v>
      </c>
      <c r="AK102" s="676">
        <f t="shared" si="18"/>
        <v>11.89979123</v>
      </c>
      <c r="AL102" s="761">
        <f t="shared" si="18"/>
        <v>2.731092437</v>
      </c>
      <c r="AM102" s="676">
        <f t="shared" si="18"/>
        <v>2.626262626</v>
      </c>
      <c r="AN102" s="761">
        <f t="shared" si="18"/>
        <v>2.5390625</v>
      </c>
      <c r="AO102" s="676">
        <f t="shared" si="18"/>
        <v>1.872074883</v>
      </c>
      <c r="AP102" s="761">
        <f t="shared" si="18"/>
        <v>1.463414634</v>
      </c>
      <c r="AQ102" s="676">
        <f t="shared" si="18"/>
        <v>5.606407323</v>
      </c>
      <c r="AR102" s="676">
        <f t="shared" si="18"/>
        <v>0</v>
      </c>
      <c r="AS102" s="676" t="str">
        <f t="shared" si="18"/>
        <v>#ERROR!</v>
      </c>
    </row>
    <row r="103" ht="11.25" customHeight="1">
      <c r="A103" s="629" t="s">
        <v>4042</v>
      </c>
      <c r="B103" s="623">
        <v>108.0</v>
      </c>
      <c r="C103" s="631">
        <v>41.05555555555556</v>
      </c>
      <c r="D103" s="632">
        <v>74.75648148148147</v>
      </c>
      <c r="E103" s="632">
        <v>2.578902483337097</v>
      </c>
      <c r="F103" s="632">
        <v>6.348879243520034</v>
      </c>
      <c r="G103" s="439"/>
      <c r="H103" s="635">
        <v>247.0</v>
      </c>
      <c r="I103" s="631">
        <v>15.02834008097166</v>
      </c>
      <c r="J103" s="678">
        <v>64.63348178137649</v>
      </c>
      <c r="K103" s="632">
        <v>3.1929894406660293</v>
      </c>
      <c r="L103" s="679">
        <v>7.841795698900467</v>
      </c>
      <c r="M103" s="19"/>
      <c r="N103" s="680">
        <v>418.0</v>
      </c>
      <c r="O103" s="631">
        <v>5.882775119617225</v>
      </c>
      <c r="P103" s="678">
        <v>50.839832535885186</v>
      </c>
      <c r="Q103" s="632">
        <v>3.2991282600233807</v>
      </c>
      <c r="R103" s="679">
        <v>11.514731028664539</v>
      </c>
      <c r="T103" s="31" t="s">
        <v>4020</v>
      </c>
      <c r="AG103" s="714" t="s">
        <v>4040</v>
      </c>
      <c r="AH103" s="19" t="s">
        <v>4025</v>
      </c>
      <c r="AI103" s="676">
        <f t="shared" ref="AI103:AS103" si="19">AI92/AI$100*100</f>
        <v>1.818181818</v>
      </c>
      <c r="AJ103" s="761">
        <f t="shared" si="19"/>
        <v>1.477832512</v>
      </c>
      <c r="AK103" s="676">
        <f t="shared" si="19"/>
        <v>0.8350730689</v>
      </c>
      <c r="AL103" s="761">
        <f t="shared" si="19"/>
        <v>1.260504202</v>
      </c>
      <c r="AM103" s="676">
        <f t="shared" si="19"/>
        <v>1.01010101</v>
      </c>
      <c r="AN103" s="761">
        <f t="shared" si="19"/>
        <v>2.34375</v>
      </c>
      <c r="AO103" s="676">
        <f t="shared" si="19"/>
        <v>1.248049922</v>
      </c>
      <c r="AP103" s="761">
        <f t="shared" si="19"/>
        <v>2.195121951</v>
      </c>
      <c r="AQ103" s="676">
        <f t="shared" si="19"/>
        <v>2.745995423</v>
      </c>
      <c r="AR103" s="676">
        <f t="shared" si="19"/>
        <v>0</v>
      </c>
      <c r="AS103" s="676" t="str">
        <f t="shared" si="19"/>
        <v>#ERROR!</v>
      </c>
    </row>
    <row r="104" ht="11.25" customHeight="1">
      <c r="A104" s="629" t="s">
        <v>4043</v>
      </c>
      <c r="B104" s="623">
        <v>108.0</v>
      </c>
      <c r="C104" s="631">
        <v>41.129629629629626</v>
      </c>
      <c r="D104" s="632">
        <v>75.31175925925926</v>
      </c>
      <c r="E104" s="632">
        <v>2.5586173901776332</v>
      </c>
      <c r="F104" s="632">
        <v>6.174030240863226</v>
      </c>
      <c r="G104" s="439"/>
      <c r="H104" s="635">
        <v>245.0</v>
      </c>
      <c r="I104" s="631">
        <v>15.126530612244897</v>
      </c>
      <c r="J104" s="678">
        <v>65.66167346938775</v>
      </c>
      <c r="K104" s="632">
        <v>2.931314228021382</v>
      </c>
      <c r="L104" s="679">
        <v>7.819552873205438</v>
      </c>
      <c r="M104" s="19"/>
      <c r="N104" s="673">
        <v>419.0</v>
      </c>
      <c r="O104" s="626">
        <v>5.930787589498807</v>
      </c>
      <c r="P104" s="674">
        <v>51.764701670644364</v>
      </c>
      <c r="Q104" s="627">
        <v>3.0933379170537942</v>
      </c>
      <c r="R104" s="686">
        <v>10.93518270733751</v>
      </c>
      <c r="T104" s="470" t="s">
        <v>2185</v>
      </c>
      <c r="X104" s="470" t="s">
        <v>2186</v>
      </c>
      <c r="AG104" s="762" t="s">
        <v>4040</v>
      </c>
      <c r="AH104" s="739" t="s">
        <v>15</v>
      </c>
      <c r="AI104" s="676">
        <f t="shared" ref="AI104:AS104" si="20">AI93/AI$100*100</f>
        <v>0.6060606061</v>
      </c>
      <c r="AJ104" s="761">
        <f t="shared" si="20"/>
        <v>0</v>
      </c>
      <c r="AK104" s="676">
        <f t="shared" si="20"/>
        <v>0</v>
      </c>
      <c r="AL104" s="761">
        <f t="shared" si="20"/>
        <v>0.2100840336</v>
      </c>
      <c r="AM104" s="676">
        <f t="shared" si="20"/>
        <v>1.01010101</v>
      </c>
      <c r="AN104" s="761">
        <f t="shared" si="20"/>
        <v>0.9765625</v>
      </c>
      <c r="AO104" s="676">
        <f t="shared" si="20"/>
        <v>0.4680187207</v>
      </c>
      <c r="AP104" s="761">
        <f t="shared" si="20"/>
        <v>2.317073171</v>
      </c>
      <c r="AQ104" s="676">
        <f t="shared" si="20"/>
        <v>0.4576659039</v>
      </c>
      <c r="AR104" s="676">
        <f t="shared" si="20"/>
        <v>0</v>
      </c>
      <c r="AS104" s="676" t="str">
        <f t="shared" si="20"/>
        <v>#ERROR!</v>
      </c>
    </row>
    <row r="105" ht="11.25" customHeight="1">
      <c r="A105" s="629" t="s">
        <v>4044</v>
      </c>
      <c r="B105" s="623">
        <v>108.0</v>
      </c>
      <c r="C105" s="631">
        <v>41.24074074074074</v>
      </c>
      <c r="D105" s="632">
        <v>75.93648148148147</v>
      </c>
      <c r="E105" s="632">
        <v>2.542601568729674</v>
      </c>
      <c r="F105" s="632">
        <v>6.091630288418903</v>
      </c>
      <c r="G105" s="439"/>
      <c r="H105" s="635">
        <v>244.0</v>
      </c>
      <c r="I105" s="631">
        <v>15.209016393442623</v>
      </c>
      <c r="J105" s="678">
        <v>66.02700819672131</v>
      </c>
      <c r="K105" s="632">
        <v>2.94104425333332</v>
      </c>
      <c r="L105" s="679">
        <v>7.802260292289498</v>
      </c>
      <c r="M105" s="19"/>
      <c r="N105" s="675">
        <v>426.0</v>
      </c>
      <c r="O105" s="676">
        <v>5.969483568075117</v>
      </c>
      <c r="P105" s="439">
        <v>52.15936619718309</v>
      </c>
      <c r="Q105" s="677">
        <v>3.0234548588051595</v>
      </c>
      <c r="R105" s="760">
        <v>10.75078617791494</v>
      </c>
      <c r="T105" s="470" t="s">
        <v>2187</v>
      </c>
      <c r="X105" s="470" t="s">
        <v>2188</v>
      </c>
      <c r="AG105" s="763" t="s">
        <v>4040</v>
      </c>
      <c r="AH105" s="764" t="s">
        <v>3706</v>
      </c>
      <c r="AI105" s="765">
        <f t="shared" ref="AI105:AS105" si="21">AI94/AI$100*100</f>
        <v>9.090909091</v>
      </c>
      <c r="AJ105" s="766">
        <f t="shared" si="21"/>
        <v>21.67487685</v>
      </c>
      <c r="AK105" s="765">
        <f t="shared" si="21"/>
        <v>12.94363257</v>
      </c>
      <c r="AL105" s="766">
        <f t="shared" si="21"/>
        <v>5.882352941</v>
      </c>
      <c r="AM105" s="765">
        <f t="shared" si="21"/>
        <v>7.474747475</v>
      </c>
      <c r="AN105" s="766">
        <f t="shared" si="21"/>
        <v>7.03125</v>
      </c>
      <c r="AO105" s="765">
        <f t="shared" si="21"/>
        <v>4.680187207</v>
      </c>
      <c r="AP105" s="766">
        <f t="shared" si="21"/>
        <v>8.170731707</v>
      </c>
      <c r="AQ105" s="765">
        <f t="shared" si="21"/>
        <v>12.01372998</v>
      </c>
      <c r="AR105" s="765">
        <f t="shared" si="21"/>
        <v>0</v>
      </c>
      <c r="AS105" s="765" t="str">
        <f t="shared" si="21"/>
        <v>#ERROR!</v>
      </c>
    </row>
    <row r="106" ht="11.25" customHeight="1">
      <c r="A106" s="629" t="s">
        <v>4045</v>
      </c>
      <c r="B106" s="623">
        <v>108.0</v>
      </c>
      <c r="C106" s="631">
        <v>41.2962962962963</v>
      </c>
      <c r="D106" s="632">
        <v>78.46870370370371</v>
      </c>
      <c r="E106" s="632">
        <v>2.4666485921040873</v>
      </c>
      <c r="F106" s="632">
        <v>5.914530206075819</v>
      </c>
      <c r="G106" s="678"/>
      <c r="H106" s="635">
        <v>242.0</v>
      </c>
      <c r="I106" s="631">
        <v>15.268595041322314</v>
      </c>
      <c r="J106" s="678">
        <v>67.9861157024793</v>
      </c>
      <c r="K106" s="632">
        <v>2.82709317292703</v>
      </c>
      <c r="L106" s="679">
        <v>7.845947983285462</v>
      </c>
      <c r="M106" s="732"/>
      <c r="N106" s="680">
        <v>428.0</v>
      </c>
      <c r="O106" s="631">
        <v>5.9766355140186915</v>
      </c>
      <c r="P106" s="678">
        <v>51.825794392523385</v>
      </c>
      <c r="Q106" s="632">
        <v>3.037636806434683</v>
      </c>
      <c r="R106" s="679">
        <v>10.675005081686905</v>
      </c>
      <c r="T106" s="470" t="s">
        <v>2189</v>
      </c>
      <c r="X106" s="470" t="s">
        <v>2190</v>
      </c>
      <c r="AG106" s="767" t="s">
        <v>4046</v>
      </c>
      <c r="AH106" s="768" t="s">
        <v>4047</v>
      </c>
      <c r="AI106" s="769">
        <f t="shared" ref="AI106:AS106" si="22">AI96/AI100*100</f>
        <v>90.90909091</v>
      </c>
      <c r="AJ106" s="769">
        <f t="shared" si="22"/>
        <v>78.32512315</v>
      </c>
      <c r="AK106" s="769">
        <f t="shared" si="22"/>
        <v>87.05636743</v>
      </c>
      <c r="AL106" s="769">
        <f t="shared" si="22"/>
        <v>94.11764706</v>
      </c>
      <c r="AM106" s="769">
        <f t="shared" si="22"/>
        <v>92.52525253</v>
      </c>
      <c r="AN106" s="769">
        <f t="shared" si="22"/>
        <v>92.96875</v>
      </c>
      <c r="AO106" s="769">
        <f t="shared" si="22"/>
        <v>95.31981279</v>
      </c>
      <c r="AP106" s="769">
        <f t="shared" si="22"/>
        <v>91.82926829</v>
      </c>
      <c r="AQ106" s="769">
        <f t="shared" si="22"/>
        <v>87.98627002</v>
      </c>
      <c r="AR106" s="769">
        <f t="shared" si="22"/>
        <v>100</v>
      </c>
      <c r="AS106" s="769" t="str">
        <f t="shared" si="22"/>
        <v>#ERROR!</v>
      </c>
    </row>
    <row r="107" ht="11.25" customHeight="1">
      <c r="A107" s="629" t="s">
        <v>4048</v>
      </c>
      <c r="B107" s="623">
        <v>108.0</v>
      </c>
      <c r="C107" s="631">
        <v>41.342592592592595</v>
      </c>
      <c r="D107" s="632">
        <v>79.6512962962963</v>
      </c>
      <c r="E107" s="632">
        <v>2.432028089357257</v>
      </c>
      <c r="F107" s="632">
        <v>5.896730557234142</v>
      </c>
      <c r="G107" s="678"/>
      <c r="H107" s="635">
        <v>242.0</v>
      </c>
      <c r="I107" s="631">
        <v>15.318181818181818</v>
      </c>
      <c r="J107" s="678">
        <v>69.34702479338848</v>
      </c>
      <c r="K107" s="632">
        <v>2.7840133251018884</v>
      </c>
      <c r="L107" s="679">
        <v>7.683244631453134</v>
      </c>
      <c r="M107" s="732"/>
      <c r="N107" s="680">
        <v>436.0</v>
      </c>
      <c r="O107" s="631">
        <v>6.009174311926605</v>
      </c>
      <c r="P107" s="678">
        <v>53.728577981651384</v>
      </c>
      <c r="Q107" s="632">
        <v>2.896247222213464</v>
      </c>
      <c r="R107" s="679">
        <v>10.516816726736678</v>
      </c>
      <c r="T107" s="470" t="s">
        <v>2191</v>
      </c>
      <c r="X107" s="470" t="s">
        <v>2192</v>
      </c>
      <c r="AG107" s="770"/>
      <c r="AH107" s="745"/>
      <c r="AI107" s="771"/>
      <c r="AJ107" s="771"/>
      <c r="AK107" s="771"/>
      <c r="AL107" s="771"/>
      <c r="AM107" s="771"/>
      <c r="AN107" s="771"/>
      <c r="AO107" s="771"/>
      <c r="AP107" s="771"/>
      <c r="AQ107" s="771"/>
    </row>
    <row r="108" ht="11.25" customHeight="1">
      <c r="A108" s="629" t="s">
        <v>4049</v>
      </c>
      <c r="B108" s="623">
        <v>110.0</v>
      </c>
      <c r="C108" s="631">
        <v>41.10909090909091</v>
      </c>
      <c r="D108" s="632">
        <v>78.2180909090909</v>
      </c>
      <c r="E108" s="632">
        <v>2.4597495580380055</v>
      </c>
      <c r="F108" s="632">
        <v>5.888475371907997</v>
      </c>
      <c r="G108" s="678"/>
      <c r="H108" s="635">
        <v>239.0</v>
      </c>
      <c r="I108" s="631">
        <v>15.301255230125523</v>
      </c>
      <c r="J108" s="678">
        <v>69.76263598326355</v>
      </c>
      <c r="K108" s="632">
        <v>2.776862699082355</v>
      </c>
      <c r="L108" s="679">
        <v>7.597401487252853</v>
      </c>
      <c r="M108" s="732"/>
      <c r="N108" s="680">
        <v>441.0</v>
      </c>
      <c r="O108" s="631">
        <v>6.0022675736961455</v>
      </c>
      <c r="P108" s="678">
        <v>53.308820861677944</v>
      </c>
      <c r="Q108" s="632">
        <v>2.887310682405289</v>
      </c>
      <c r="R108" s="679">
        <v>10.416573650848537</v>
      </c>
      <c r="T108" s="470" t="s">
        <v>2193</v>
      </c>
      <c r="X108" s="470" t="s">
        <v>2194</v>
      </c>
      <c r="AG108" s="770"/>
      <c r="AH108" s="745"/>
      <c r="AI108" s="771"/>
      <c r="AJ108" s="771"/>
      <c r="AK108" s="771"/>
      <c r="AL108" s="771"/>
      <c r="AM108" s="771"/>
      <c r="AN108" s="771"/>
      <c r="AO108" s="771"/>
      <c r="AP108" s="771"/>
      <c r="AQ108" s="771"/>
    </row>
    <row r="109" ht="11.25" customHeight="1">
      <c r="A109" s="629" t="s">
        <v>4050</v>
      </c>
      <c r="B109" s="623">
        <v>107.0</v>
      </c>
      <c r="C109" s="631">
        <v>41.271028037383175</v>
      </c>
      <c r="D109" s="632">
        <v>79.34485981308414</v>
      </c>
      <c r="E109" s="632">
        <v>2.447368118527518</v>
      </c>
      <c r="F109" s="632">
        <v>5.9296112618832275</v>
      </c>
      <c r="G109" s="678"/>
      <c r="H109" s="635">
        <v>236.0</v>
      </c>
      <c r="I109" s="631">
        <v>15.35593220338983</v>
      </c>
      <c r="J109" s="678">
        <v>68.9896186440678</v>
      </c>
      <c r="K109" s="632">
        <v>2.776107708957567</v>
      </c>
      <c r="L109" s="679">
        <v>7.458960014515115</v>
      </c>
      <c r="M109" s="732"/>
      <c r="N109" s="680">
        <v>435.0</v>
      </c>
      <c r="O109" s="631">
        <v>6.004597701149425</v>
      </c>
      <c r="P109" s="678">
        <v>53.557172413793126</v>
      </c>
      <c r="Q109" s="632">
        <v>2.907043629888395</v>
      </c>
      <c r="R109" s="679">
        <v>10.328305816949124</v>
      </c>
      <c r="T109" s="470" t="s">
        <v>2195</v>
      </c>
      <c r="X109" s="470" t="s">
        <v>2196</v>
      </c>
      <c r="AG109" s="770"/>
      <c r="AH109" s="745"/>
      <c r="AI109" s="771"/>
      <c r="AJ109" s="771"/>
      <c r="AK109" s="771"/>
      <c r="AL109" s="771"/>
      <c r="AM109" s="771"/>
      <c r="AN109" s="771"/>
      <c r="AO109" s="771"/>
      <c r="AP109" s="771"/>
      <c r="AQ109" s="771"/>
    </row>
    <row r="110" ht="11.25" customHeight="1">
      <c r="A110" s="629" t="s">
        <v>4051</v>
      </c>
      <c r="B110" s="623">
        <v>108.0</v>
      </c>
      <c r="C110" s="631">
        <v>41.148148148148145</v>
      </c>
      <c r="D110" s="632">
        <v>76.76944444444443</v>
      </c>
      <c r="E110" s="632">
        <v>2.5461516548310676</v>
      </c>
      <c r="F110" s="632">
        <v>5.948717253280189</v>
      </c>
      <c r="G110" s="678"/>
      <c r="H110" s="635">
        <v>228.0</v>
      </c>
      <c r="I110" s="631">
        <v>15.456140350877194</v>
      </c>
      <c r="J110" s="678">
        <v>67.81078947368421</v>
      </c>
      <c r="K110" s="632">
        <v>2.792656901764905</v>
      </c>
      <c r="L110" s="679">
        <v>7.656777741361576</v>
      </c>
      <c r="M110" s="732"/>
      <c r="N110" s="680">
        <v>435.0</v>
      </c>
      <c r="O110" s="631">
        <v>6.066666666666666</v>
      </c>
      <c r="P110" s="678">
        <v>52.77163218390807</v>
      </c>
      <c r="Q110" s="632">
        <v>2.9450128316911375</v>
      </c>
      <c r="R110" s="679">
        <v>10.226970059351803</v>
      </c>
      <c r="T110" s="15" t="s">
        <v>2181</v>
      </c>
      <c r="X110" s="470" t="s">
        <v>2182</v>
      </c>
      <c r="AL110" s="771"/>
      <c r="AM110" s="771"/>
      <c r="AN110" s="771"/>
      <c r="AO110" s="771"/>
      <c r="AP110" s="771"/>
      <c r="AQ110" s="771"/>
    </row>
    <row r="111" ht="11.25" customHeight="1">
      <c r="A111" s="629" t="s">
        <v>4052</v>
      </c>
      <c r="B111" s="623">
        <v>107.0</v>
      </c>
      <c r="C111" s="631">
        <v>41.401869158878505</v>
      </c>
      <c r="D111" s="632">
        <v>80.95579439252339</v>
      </c>
      <c r="E111" s="632">
        <v>2.397091180900506</v>
      </c>
      <c r="F111" s="632">
        <v>6.058157687476684</v>
      </c>
      <c r="G111" s="678"/>
      <c r="H111" s="635">
        <v>226.0</v>
      </c>
      <c r="I111" s="631">
        <v>15.548672566371682</v>
      </c>
      <c r="J111" s="678">
        <v>71.61907079646018</v>
      </c>
      <c r="K111" s="632">
        <v>2.706490014760721</v>
      </c>
      <c r="L111" s="679">
        <v>7.472290931971903</v>
      </c>
      <c r="M111" s="732"/>
      <c r="N111" s="680">
        <v>431.0</v>
      </c>
      <c r="O111" s="631">
        <v>6.143851508120649</v>
      </c>
      <c r="P111" s="678">
        <v>57.189373549883996</v>
      </c>
      <c r="Q111" s="632">
        <v>2.7336659710036417</v>
      </c>
      <c r="R111" s="679">
        <v>9.658454745215339</v>
      </c>
      <c r="T111" s="597" t="s">
        <v>4053</v>
      </c>
      <c r="AL111" s="771"/>
      <c r="AM111" s="771"/>
      <c r="AN111" s="771"/>
      <c r="AO111" s="771"/>
      <c r="AP111" s="771"/>
      <c r="AQ111" s="771"/>
    </row>
    <row r="112" ht="11.25" customHeight="1">
      <c r="A112" s="629" t="s">
        <v>4054</v>
      </c>
      <c r="B112" s="623">
        <v>108.0</v>
      </c>
      <c r="C112" s="631">
        <v>41.30555555555556</v>
      </c>
      <c r="D112" s="632">
        <v>82.83583333333333</v>
      </c>
      <c r="E112" s="632">
        <v>2.325950888484093</v>
      </c>
      <c r="F112" s="632">
        <v>6.018920684736262</v>
      </c>
      <c r="G112" s="678"/>
      <c r="H112" s="635">
        <v>227.0</v>
      </c>
      <c r="I112" s="631">
        <v>15.550660792951541</v>
      </c>
      <c r="J112" s="678">
        <v>72.4342290748899</v>
      </c>
      <c r="K112" s="632">
        <v>2.6364958072136577</v>
      </c>
      <c r="L112" s="679">
        <v>7.472417056444325</v>
      </c>
      <c r="M112" s="732"/>
      <c r="N112" s="680">
        <v>433.0</v>
      </c>
      <c r="O112" s="631">
        <v>6.2170900692840645</v>
      </c>
      <c r="P112" s="678">
        <v>58.816628175519696</v>
      </c>
      <c r="Q112" s="632">
        <v>2.6716905050905453</v>
      </c>
      <c r="R112" s="679">
        <v>10.024799720456311</v>
      </c>
      <c r="T112" s="15" t="s">
        <v>1261</v>
      </c>
      <c r="X112" s="470" t="s">
        <v>1262</v>
      </c>
      <c r="AL112" s="771"/>
      <c r="AM112" s="771"/>
      <c r="AN112" s="771"/>
      <c r="AO112" s="771"/>
      <c r="AP112" s="771"/>
      <c r="AQ112" s="771"/>
    </row>
    <row r="113" ht="11.25" customHeight="1">
      <c r="A113" s="609" t="s">
        <v>4055</v>
      </c>
      <c r="B113" s="621">
        <v>109.0</v>
      </c>
      <c r="C113" s="664">
        <v>41.23853211009175</v>
      </c>
      <c r="D113" s="667">
        <v>83.02880733944956</v>
      </c>
      <c r="E113" s="667">
        <v>2.345507454140986</v>
      </c>
      <c r="F113" s="667">
        <v>5.903033974406746</v>
      </c>
      <c r="G113" s="678"/>
      <c r="H113" s="638">
        <v>229.0</v>
      </c>
      <c r="I113" s="664">
        <v>15.537117903930131</v>
      </c>
      <c r="J113" s="666">
        <v>72.76816593886463</v>
      </c>
      <c r="K113" s="667">
        <v>2.659344413639638</v>
      </c>
      <c r="L113" s="689">
        <v>7.3897912043562775</v>
      </c>
      <c r="M113" s="732"/>
      <c r="N113" s="663">
        <v>450.0</v>
      </c>
      <c r="O113" s="664">
        <v>6.217777777777778</v>
      </c>
      <c r="P113" s="666">
        <v>58.41377777777783</v>
      </c>
      <c r="Q113" s="667">
        <v>2.7353745069920388</v>
      </c>
      <c r="R113" s="689">
        <v>10.004268464712652</v>
      </c>
      <c r="T113" s="15" t="s">
        <v>1255</v>
      </c>
      <c r="X113" s="470" t="s">
        <v>1256</v>
      </c>
      <c r="Y113" s="55"/>
      <c r="Z113" s="55"/>
      <c r="AL113" s="771"/>
      <c r="AM113" s="771"/>
      <c r="AN113" s="771"/>
      <c r="AO113" s="771"/>
      <c r="AP113" s="771"/>
      <c r="AQ113" s="771"/>
    </row>
    <row r="114" ht="11.25" customHeight="1">
      <c r="A114" s="609" t="s">
        <v>4056</v>
      </c>
      <c r="B114" s="621">
        <v>109.0</v>
      </c>
      <c r="C114" s="664">
        <v>41.357798165137616</v>
      </c>
      <c r="D114" s="667">
        <v>84.73724770642201</v>
      </c>
      <c r="E114" s="667">
        <v>2.3125526585575997</v>
      </c>
      <c r="F114" s="667">
        <v>5.471801999780923</v>
      </c>
      <c r="G114" s="678"/>
      <c r="H114" s="638">
        <v>230.0</v>
      </c>
      <c r="I114" s="664">
        <v>15.678260869565218</v>
      </c>
      <c r="J114" s="666">
        <v>74.37891304347825</v>
      </c>
      <c r="K114" s="667">
        <v>2.6511115130561023</v>
      </c>
      <c r="L114" s="689">
        <v>7.299262000860018</v>
      </c>
      <c r="M114" s="732"/>
      <c r="N114" s="663">
        <v>474.0</v>
      </c>
      <c r="O114" s="664">
        <v>6.267932489451477</v>
      </c>
      <c r="P114" s="666">
        <v>59.7145991561182</v>
      </c>
      <c r="Q114" s="667">
        <v>2.674524753036687</v>
      </c>
      <c r="R114" s="689">
        <v>10.095625708925414</v>
      </c>
      <c r="T114" s="470" t="s">
        <v>1910</v>
      </c>
      <c r="X114" s="470" t="s">
        <v>1911</v>
      </c>
      <c r="Y114" s="55"/>
      <c r="Z114" s="55"/>
      <c r="AL114" s="771"/>
      <c r="AM114" s="771"/>
      <c r="AN114" s="771"/>
      <c r="AO114" s="771"/>
      <c r="AP114" s="771"/>
      <c r="AQ114" s="771"/>
    </row>
    <row r="115" ht="11.25" customHeight="1">
      <c r="A115" s="609" t="s">
        <v>4057</v>
      </c>
      <c r="B115" s="621">
        <v>108.0</v>
      </c>
      <c r="C115" s="664">
        <v>41.4537037037037</v>
      </c>
      <c r="D115" s="667">
        <v>84.45648148148148</v>
      </c>
      <c r="E115" s="667">
        <v>2.3404953766241436</v>
      </c>
      <c r="F115" s="667">
        <v>5.445114125849382</v>
      </c>
      <c r="G115" s="678"/>
      <c r="H115" s="638">
        <v>229.0</v>
      </c>
      <c r="I115" s="664">
        <v>15.676855895196507</v>
      </c>
      <c r="J115" s="666">
        <v>74.04458515283842</v>
      </c>
      <c r="K115" s="667">
        <v>2.6627793288579458</v>
      </c>
      <c r="L115" s="689">
        <v>7.2702684425680175</v>
      </c>
      <c r="M115" s="732"/>
      <c r="N115" s="663">
        <v>479.0</v>
      </c>
      <c r="O115" s="664">
        <v>6.313152400835073</v>
      </c>
      <c r="P115" s="666">
        <v>59.28718162839251</v>
      </c>
      <c r="Q115" s="667">
        <v>2.715674588670937</v>
      </c>
      <c r="R115" s="689">
        <v>10.108296607621647</v>
      </c>
      <c r="T115" s="15" t="s">
        <v>1556</v>
      </c>
      <c r="X115" s="470" t="s">
        <v>1557</v>
      </c>
      <c r="Y115" s="55"/>
      <c r="Z115" s="55"/>
      <c r="AA115" s="15"/>
      <c r="AL115" s="771"/>
      <c r="AM115" s="771"/>
      <c r="AN115" s="771"/>
      <c r="AO115" s="771"/>
      <c r="AP115" s="771"/>
      <c r="AQ115" s="771"/>
    </row>
    <row r="116" ht="11.25" customHeight="1">
      <c r="A116" s="609" t="s">
        <v>4058</v>
      </c>
      <c r="B116" s="621">
        <v>110.0</v>
      </c>
      <c r="C116" s="664">
        <v>41.236363636363635</v>
      </c>
      <c r="D116" s="667">
        <v>84.77527272727276</v>
      </c>
      <c r="E116" s="667">
        <v>2.3397447816187587</v>
      </c>
      <c r="F116" s="667">
        <v>5.435164245704405</v>
      </c>
      <c r="G116" s="678"/>
      <c r="H116" s="638">
        <v>227.0</v>
      </c>
      <c r="I116" s="664">
        <v>15.656387665198238</v>
      </c>
      <c r="J116" s="666">
        <v>75.3721145374449</v>
      </c>
      <c r="K116" s="667">
        <v>2.631056405514953</v>
      </c>
      <c r="L116" s="689">
        <v>7.118811292044969</v>
      </c>
      <c r="M116" s="732"/>
      <c r="N116" s="663">
        <v>482.0</v>
      </c>
      <c r="O116" s="664">
        <v>6.325726141078838</v>
      </c>
      <c r="P116" s="666">
        <v>59.75203319502074</v>
      </c>
      <c r="Q116" s="667">
        <v>2.6686351092091662</v>
      </c>
      <c r="R116" s="689">
        <v>10.055894609748117</v>
      </c>
      <c r="T116" s="470" t="s">
        <v>1376</v>
      </c>
      <c r="X116" s="470" t="s">
        <v>1377</v>
      </c>
      <c r="Y116" s="55"/>
      <c r="Z116" s="55"/>
      <c r="AA116" s="15"/>
      <c r="AL116" s="771"/>
      <c r="AM116" s="771"/>
      <c r="AN116" s="771"/>
      <c r="AO116" s="771"/>
      <c r="AP116" s="771"/>
      <c r="AQ116" s="771"/>
    </row>
    <row r="117" ht="11.25" customHeight="1">
      <c r="A117" s="609" t="s">
        <v>4059</v>
      </c>
      <c r="B117" s="621">
        <v>109.0</v>
      </c>
      <c r="C117" s="664">
        <v>41.3394495412844</v>
      </c>
      <c r="D117" s="667">
        <v>84.02293577981654</v>
      </c>
      <c r="E117" s="667">
        <v>2.3925958591324354</v>
      </c>
      <c r="F117" s="667">
        <v>5.704027575212223</v>
      </c>
      <c r="G117" s="678"/>
      <c r="H117" s="638">
        <v>228.0</v>
      </c>
      <c r="I117" s="664">
        <v>15.714912280701755</v>
      </c>
      <c r="J117" s="666">
        <v>75.86381578947363</v>
      </c>
      <c r="K117" s="667">
        <v>2.6744948075369854</v>
      </c>
      <c r="L117" s="689">
        <v>7.001807222101641</v>
      </c>
      <c r="M117" s="732"/>
      <c r="N117" s="663">
        <v>489.0</v>
      </c>
      <c r="O117" s="664">
        <v>6.366053169734151</v>
      </c>
      <c r="P117" s="666">
        <v>58.81523517382416</v>
      </c>
      <c r="Q117" s="667">
        <v>2.7370696407325688</v>
      </c>
      <c r="R117" s="689">
        <v>9.879862870652412</v>
      </c>
      <c r="V117" s="55"/>
      <c r="W117" s="55"/>
      <c r="Y117" s="55"/>
      <c r="Z117" s="55"/>
      <c r="AA117" s="15"/>
      <c r="AH117" s="771"/>
      <c r="AI117" s="771"/>
    </row>
    <row r="118" ht="11.25" customHeight="1">
      <c r="A118" s="609" t="s">
        <v>4060</v>
      </c>
      <c r="B118" s="621">
        <v>109.0</v>
      </c>
      <c r="C118" s="664">
        <v>41.38532110091743</v>
      </c>
      <c r="D118" s="667">
        <v>85.03155963302756</v>
      </c>
      <c r="E118" s="667">
        <v>2.3761939080175187</v>
      </c>
      <c r="F118" s="667">
        <v>5.5889925332055945</v>
      </c>
      <c r="G118" s="678"/>
      <c r="H118" s="638">
        <v>228.0</v>
      </c>
      <c r="I118" s="664">
        <v>15.728070175438596</v>
      </c>
      <c r="J118" s="666">
        <v>76.7598245614035</v>
      </c>
      <c r="K118" s="667">
        <v>2.6600024357558167</v>
      </c>
      <c r="L118" s="689">
        <v>6.879326853303125</v>
      </c>
      <c r="M118" s="732"/>
      <c r="N118" s="663">
        <v>487.0</v>
      </c>
      <c r="O118" s="664">
        <v>6.3963039014373715</v>
      </c>
      <c r="P118" s="666">
        <v>60.04948665297745</v>
      </c>
      <c r="Q118" s="667">
        <v>2.682102691528566</v>
      </c>
      <c r="R118" s="689">
        <v>10.151985047458933</v>
      </c>
      <c r="V118" s="55"/>
      <c r="W118" s="55"/>
      <c r="Y118" s="55"/>
      <c r="Z118" s="55"/>
      <c r="AA118" s="15"/>
      <c r="AH118" s="771"/>
    </row>
    <row r="119" ht="11.25" customHeight="1">
      <c r="A119" s="609" t="s">
        <v>4061</v>
      </c>
      <c r="B119" s="621">
        <v>110.0</v>
      </c>
      <c r="C119" s="664">
        <v>41.29090909090909</v>
      </c>
      <c r="D119" s="667">
        <v>85.69345454545453</v>
      </c>
      <c r="E119" s="667">
        <v>2.3512121245004316</v>
      </c>
      <c r="F119" s="667">
        <v>5.657757294498755</v>
      </c>
      <c r="G119" s="678"/>
      <c r="H119" s="638">
        <v>228.0</v>
      </c>
      <c r="I119" s="664">
        <v>15.732456140350877</v>
      </c>
      <c r="J119" s="666">
        <v>77.85364035087719</v>
      </c>
      <c r="K119" s="667">
        <v>2.6630830982869464</v>
      </c>
      <c r="L119" s="689">
        <v>6.981867883459447</v>
      </c>
      <c r="M119" s="732"/>
      <c r="N119" s="663">
        <v>491.0</v>
      </c>
      <c r="O119" s="664">
        <v>6.4215885947046845</v>
      </c>
      <c r="P119" s="666">
        <v>60.32517311608955</v>
      </c>
      <c r="Q119" s="667">
        <v>2.6685838621980693</v>
      </c>
      <c r="R119" s="689">
        <v>10.228446602563235</v>
      </c>
      <c r="Y119" s="55"/>
      <c r="Z119" s="55"/>
      <c r="AA119" s="15"/>
      <c r="AH119" s="771"/>
    </row>
    <row r="120" ht="11.25" customHeight="1">
      <c r="A120" s="609" t="s">
        <v>4062</v>
      </c>
      <c r="B120" s="621">
        <v>112.0</v>
      </c>
      <c r="C120" s="664">
        <v>41.089285714285715</v>
      </c>
      <c r="D120" s="667">
        <v>83.84125</v>
      </c>
      <c r="E120" s="667">
        <v>2.4040686833965914</v>
      </c>
      <c r="F120" s="667">
        <v>5.624680092780809</v>
      </c>
      <c r="G120" s="678"/>
      <c r="H120" s="638">
        <v>223.0</v>
      </c>
      <c r="I120" s="664">
        <v>15.748878923766815</v>
      </c>
      <c r="J120" s="666">
        <v>77.62345291479822</v>
      </c>
      <c r="K120" s="667">
        <v>2.738198314888081</v>
      </c>
      <c r="L120" s="689">
        <v>6.882305641487085</v>
      </c>
      <c r="M120" s="732"/>
      <c r="N120" s="663">
        <v>487.0</v>
      </c>
      <c r="O120" s="664">
        <v>6.441478439425051</v>
      </c>
      <c r="P120" s="666">
        <v>59.700225872689906</v>
      </c>
      <c r="Q120" s="667">
        <v>2.7703026634756345</v>
      </c>
      <c r="R120" s="689">
        <v>10.092886303955018</v>
      </c>
      <c r="Y120" s="55"/>
      <c r="Z120" s="55"/>
      <c r="AA120" s="15"/>
      <c r="AG120" s="771"/>
      <c r="AH120" s="771"/>
    </row>
    <row r="121" ht="11.25" customHeight="1">
      <c r="A121" s="609" t="s">
        <v>4063</v>
      </c>
      <c r="B121" s="621">
        <v>112.0</v>
      </c>
      <c r="C121" s="664">
        <v>41.107142857142854</v>
      </c>
      <c r="D121" s="667">
        <v>86.543125</v>
      </c>
      <c r="E121" s="667">
        <v>2.323933769938432</v>
      </c>
      <c r="F121" s="667">
        <v>5.6566970982767195</v>
      </c>
      <c r="G121" s="678"/>
      <c r="H121" s="638">
        <v>222.0</v>
      </c>
      <c r="I121" s="664">
        <v>15.76126126126126</v>
      </c>
      <c r="J121" s="666">
        <v>80.70527027027029</v>
      </c>
      <c r="K121" s="667">
        <v>2.702805997372203</v>
      </c>
      <c r="L121" s="689">
        <v>6.833675267867845</v>
      </c>
      <c r="M121" s="732"/>
      <c r="N121" s="663">
        <v>482.0</v>
      </c>
      <c r="O121" s="664">
        <v>6.431535269709544</v>
      </c>
      <c r="P121" s="666">
        <v>61.954253112033186</v>
      </c>
      <c r="Q121" s="667">
        <v>2.6377242538075087</v>
      </c>
      <c r="R121" s="689">
        <v>10.338424854267458</v>
      </c>
      <c r="Y121" s="55"/>
      <c r="Z121" s="55"/>
      <c r="AA121" s="15"/>
      <c r="AG121" s="771"/>
      <c r="AH121" s="771"/>
    </row>
    <row r="122" ht="11.25" customHeight="1">
      <c r="A122" s="609" t="s">
        <v>4064</v>
      </c>
      <c r="B122" s="621">
        <v>113.0</v>
      </c>
      <c r="C122" s="664">
        <v>41.14159292035398</v>
      </c>
      <c r="D122" s="667">
        <v>87.76345132743367</v>
      </c>
      <c r="E122" s="667">
        <v>2.314351082764659</v>
      </c>
      <c r="F122" s="667">
        <v>5.602275849963623</v>
      </c>
      <c r="G122" s="678"/>
      <c r="H122" s="638">
        <v>223.0</v>
      </c>
      <c r="I122" s="664">
        <v>15.802690582959642</v>
      </c>
      <c r="J122" s="666">
        <v>81.93856502242156</v>
      </c>
      <c r="K122" s="667">
        <v>2.679133686691407</v>
      </c>
      <c r="L122" s="689">
        <v>6.876344985486393</v>
      </c>
      <c r="M122" s="732"/>
      <c r="N122" s="663">
        <v>478.0</v>
      </c>
      <c r="O122" s="664">
        <v>6.50836820083682</v>
      </c>
      <c r="P122" s="666">
        <v>63.14125523012545</v>
      </c>
      <c r="Q122" s="667">
        <v>2.5527859575650416</v>
      </c>
      <c r="R122" s="689">
        <v>10.451457860062696</v>
      </c>
      <c r="Y122" s="55"/>
      <c r="Z122" s="55"/>
      <c r="AA122" s="15"/>
      <c r="AG122" s="745"/>
      <c r="AH122" s="771"/>
      <c r="AI122" s="771"/>
      <c r="AJ122" s="771"/>
      <c r="AK122" s="771"/>
      <c r="AL122" s="771"/>
      <c r="AM122" s="771"/>
      <c r="AN122" s="771"/>
      <c r="AO122" s="771"/>
      <c r="AP122" s="771"/>
    </row>
    <row r="123" ht="11.25" customHeight="1">
      <c r="A123" s="654" t="s">
        <v>4065</v>
      </c>
      <c r="B123" s="655">
        <v>113.0</v>
      </c>
      <c r="C123" s="656">
        <v>41.283185840707965</v>
      </c>
      <c r="D123" s="657">
        <v>90.9684955752212</v>
      </c>
      <c r="E123" s="657">
        <v>2.2638111688563725</v>
      </c>
      <c r="F123" s="657">
        <v>5.421307694773869</v>
      </c>
      <c r="G123" s="674"/>
      <c r="H123" s="668">
        <v>222.0</v>
      </c>
      <c r="I123" s="656">
        <v>15.91891891891892</v>
      </c>
      <c r="J123" s="669">
        <v>84.31202702702704</v>
      </c>
      <c r="K123" s="657">
        <v>2.673231647067846</v>
      </c>
      <c r="L123" s="688">
        <v>6.8910050377745335</v>
      </c>
      <c r="M123" s="601"/>
      <c r="N123" s="655">
        <v>480.0</v>
      </c>
      <c r="O123" s="656">
        <v>6.566666666666666</v>
      </c>
      <c r="P123" s="669">
        <v>65.92931250000001</v>
      </c>
      <c r="Q123" s="657">
        <v>2.4915811125213687</v>
      </c>
      <c r="R123" s="688">
        <v>10.242383646908992</v>
      </c>
      <c r="AA123" s="15"/>
      <c r="AG123" s="770"/>
      <c r="AH123" s="745"/>
      <c r="AI123" s="771"/>
      <c r="AJ123" s="771"/>
      <c r="AL123" s="771"/>
      <c r="AM123" s="771"/>
      <c r="AN123" s="771"/>
      <c r="AO123" s="771"/>
      <c r="AP123" s="771"/>
      <c r="AQ123" s="771"/>
    </row>
    <row r="124" ht="11.25" customHeight="1">
      <c r="A124" s="654" t="s">
        <v>4066</v>
      </c>
      <c r="B124" s="655">
        <v>115.0</v>
      </c>
      <c r="C124" s="656">
        <v>40.89565217391304</v>
      </c>
      <c r="D124" s="657">
        <v>90.8269565217391</v>
      </c>
      <c r="E124" s="657">
        <v>2.285036244239819</v>
      </c>
      <c r="F124" s="657">
        <v>5.555267851378853</v>
      </c>
      <c r="G124" s="674"/>
      <c r="H124" s="668">
        <v>220.0</v>
      </c>
      <c r="I124" s="656">
        <v>15.85909090909091</v>
      </c>
      <c r="J124" s="669">
        <v>82.49872727272735</v>
      </c>
      <c r="K124" s="657">
        <v>2.6777200205559284</v>
      </c>
      <c r="L124" s="688">
        <v>6.770178995384457</v>
      </c>
      <c r="M124" s="601"/>
      <c r="N124" s="655">
        <v>487.0</v>
      </c>
      <c r="O124" s="656">
        <v>6.593429158110883</v>
      </c>
      <c r="P124" s="669">
        <v>65.57344969199181</v>
      </c>
      <c r="Q124" s="657">
        <v>2.503703314533625</v>
      </c>
      <c r="R124" s="688">
        <v>10.186805595245385</v>
      </c>
      <c r="V124" s="55"/>
      <c r="W124" s="55"/>
      <c r="X124" s="55"/>
      <c r="AA124" s="15"/>
      <c r="AG124" s="770"/>
      <c r="AH124" s="745"/>
      <c r="AI124" s="771"/>
      <c r="AJ124" s="771"/>
      <c r="AL124" s="771"/>
      <c r="AM124" s="771"/>
      <c r="AN124" s="771"/>
      <c r="AO124" s="771"/>
      <c r="AP124" s="771"/>
      <c r="AQ124" s="771"/>
    </row>
    <row r="125" ht="11.25" customHeight="1">
      <c r="A125" s="624" t="s">
        <v>4067</v>
      </c>
      <c r="B125" s="625">
        <v>118.0</v>
      </c>
      <c r="C125" s="626">
        <v>40.610169491525426</v>
      </c>
      <c r="D125" s="627">
        <v>92.54593220338982</v>
      </c>
      <c r="E125" s="627">
        <v>2.3113745868577844</v>
      </c>
      <c r="F125" s="627">
        <v>6.32339778210893</v>
      </c>
      <c r="G125" s="674"/>
      <c r="H125" s="673">
        <v>218.0</v>
      </c>
      <c r="I125" s="626">
        <v>15.802752293577981</v>
      </c>
      <c r="J125" s="674">
        <v>84.64944954128434</v>
      </c>
      <c r="K125" s="627">
        <v>2.673829257637804</v>
      </c>
      <c r="L125" s="686">
        <v>6.849013800239034</v>
      </c>
      <c r="M125" s="601"/>
      <c r="N125" s="625">
        <v>508.0</v>
      </c>
      <c r="O125" s="626">
        <v>6.6200787401574805</v>
      </c>
      <c r="P125" s="674">
        <v>67.19657480314959</v>
      </c>
      <c r="Q125" s="627">
        <v>2.552354242339367</v>
      </c>
      <c r="R125" s="686">
        <v>10.353808922529794</v>
      </c>
      <c r="U125" s="55"/>
      <c r="V125" s="55"/>
      <c r="W125" s="55"/>
      <c r="X125" s="55"/>
      <c r="AA125" s="15"/>
      <c r="AG125" s="770"/>
      <c r="AH125" s="745"/>
      <c r="AI125" s="771"/>
      <c r="AJ125" s="771"/>
      <c r="AL125" s="771"/>
      <c r="AM125" s="771"/>
      <c r="AN125" s="771"/>
      <c r="AO125" s="771"/>
      <c r="AP125" s="771"/>
      <c r="AQ125" s="771"/>
    </row>
    <row r="126" ht="11.25" customHeight="1">
      <c r="A126" s="624" t="s">
        <v>4068</v>
      </c>
      <c r="B126" s="625">
        <v>118.0</v>
      </c>
      <c r="C126" s="626">
        <v>40.728813559322035</v>
      </c>
      <c r="D126" s="627">
        <v>87.81127118644068</v>
      </c>
      <c r="E126" s="627">
        <v>2.471415432106546</v>
      </c>
      <c r="F126" s="627">
        <v>6.880329773999017</v>
      </c>
      <c r="G126" s="674"/>
      <c r="H126" s="673">
        <v>220.0</v>
      </c>
      <c r="I126" s="626">
        <v>15.918181818181818</v>
      </c>
      <c r="J126" s="674">
        <v>82.38604545454541</v>
      </c>
      <c r="K126" s="627">
        <v>2.8670794796053367</v>
      </c>
      <c r="L126" s="686">
        <v>7.669130414108016</v>
      </c>
      <c r="M126" s="601"/>
      <c r="N126" s="625">
        <v>532.0</v>
      </c>
      <c r="O126" s="626">
        <v>6.708646616541353</v>
      </c>
      <c r="P126" s="674">
        <v>63.24370300751872</v>
      </c>
      <c r="Q126" s="627">
        <v>2.8041576109256936</v>
      </c>
      <c r="R126" s="686">
        <v>10.794699039632437</v>
      </c>
      <c r="T126" s="672"/>
      <c r="X126" s="672"/>
      <c r="Y126" s="55"/>
      <c r="Z126" s="55"/>
      <c r="AA126" s="15"/>
      <c r="AG126" s="770"/>
      <c r="AH126" s="745"/>
      <c r="AI126" s="771"/>
      <c r="AJ126" s="771"/>
      <c r="AL126" s="771"/>
      <c r="AM126" s="771"/>
      <c r="AN126" s="771"/>
      <c r="AO126" s="771"/>
      <c r="AP126" s="771"/>
      <c r="AQ126" s="771"/>
    </row>
    <row r="127" ht="11.25" customHeight="1">
      <c r="A127" s="624" t="s">
        <v>4069</v>
      </c>
      <c r="B127" s="625">
        <v>118.0</v>
      </c>
      <c r="C127" s="626">
        <v>40.779661016949156</v>
      </c>
      <c r="D127" s="627">
        <v>87.41220338983052</v>
      </c>
      <c r="E127" s="627">
        <v>2.46668565578319</v>
      </c>
      <c r="F127" s="627">
        <v>6.93205898537943</v>
      </c>
      <c r="G127" s="674"/>
      <c r="H127" s="673">
        <v>219.0</v>
      </c>
      <c r="I127" s="626">
        <v>15.97716894977169</v>
      </c>
      <c r="J127" s="674">
        <v>82.6466210045662</v>
      </c>
      <c r="K127" s="627">
        <v>2.8776803123911225</v>
      </c>
      <c r="L127" s="686">
        <v>7.834941562621256</v>
      </c>
      <c r="M127" s="601"/>
      <c r="N127" s="625">
        <v>537.0</v>
      </c>
      <c r="O127" s="626">
        <v>6.754189944134078</v>
      </c>
      <c r="P127" s="674">
        <v>63.04851024208568</v>
      </c>
      <c r="Q127" s="627">
        <v>2.8004386052119377</v>
      </c>
      <c r="R127" s="686">
        <v>11.326965638260123</v>
      </c>
      <c r="T127" s="155"/>
      <c r="X127" s="155"/>
      <c r="Y127" s="772"/>
      <c r="Z127" s="55"/>
      <c r="AA127" s="15"/>
      <c r="AG127" s="770"/>
      <c r="AH127" s="745"/>
      <c r="AI127" s="771"/>
      <c r="AJ127" s="771"/>
      <c r="AK127" s="771"/>
      <c r="AL127" s="771"/>
      <c r="AM127" s="771"/>
      <c r="AN127" s="771"/>
      <c r="AO127" s="771"/>
      <c r="AP127" s="771"/>
      <c r="AQ127" s="771"/>
    </row>
    <row r="128" ht="11.25" customHeight="1">
      <c r="A128" s="624" t="s">
        <v>4070</v>
      </c>
      <c r="B128" s="625">
        <v>120.0</v>
      </c>
      <c r="C128" s="626">
        <v>40.6</v>
      </c>
      <c r="D128" s="627">
        <v>86.70558333333338</v>
      </c>
      <c r="E128" s="627">
        <v>2.5140109186302864</v>
      </c>
      <c r="F128" s="627">
        <v>7.2161680341479295</v>
      </c>
      <c r="G128" s="674"/>
      <c r="H128" s="673">
        <v>217.0</v>
      </c>
      <c r="I128" s="626">
        <v>15.995391705069125</v>
      </c>
      <c r="J128" s="674">
        <v>82.66585253456223</v>
      </c>
      <c r="K128" s="627">
        <v>2.850807294800088</v>
      </c>
      <c r="L128" s="686">
        <v>7.8919256052856435</v>
      </c>
      <c r="M128" s="601"/>
      <c r="N128" s="625">
        <v>545.0</v>
      </c>
      <c r="O128" s="626">
        <v>6.790825688073395</v>
      </c>
      <c r="P128" s="674">
        <v>62.482697247706405</v>
      </c>
      <c r="Q128" s="627">
        <v>2.8088267814519225</v>
      </c>
      <c r="R128" s="686">
        <v>11.446648844210628</v>
      </c>
      <c r="S128" s="15"/>
      <c r="T128" s="155"/>
      <c r="X128" s="155"/>
      <c r="Y128" s="55"/>
      <c r="Z128" s="55"/>
      <c r="AA128" s="15"/>
      <c r="AB128" s="15"/>
      <c r="AC128" s="15"/>
      <c r="AD128" s="15"/>
      <c r="AE128" s="15"/>
      <c r="AF128" s="15"/>
      <c r="AG128" s="770"/>
      <c r="AH128" s="745"/>
      <c r="AI128" s="771"/>
      <c r="AJ128" s="771"/>
      <c r="AK128" s="771"/>
      <c r="AL128" s="771"/>
      <c r="AM128" s="771"/>
      <c r="AN128" s="771"/>
      <c r="AO128" s="771"/>
      <c r="AP128" s="771"/>
      <c r="AQ128" s="771"/>
      <c r="AR128" s="15"/>
      <c r="AS128" s="15"/>
      <c r="AT128" s="15"/>
      <c r="AU128" s="15"/>
      <c r="AV128" s="15"/>
      <c r="AW128" s="15"/>
      <c r="AX128" s="15"/>
    </row>
    <row r="129" ht="11.25" customHeight="1">
      <c r="A129" s="624" t="s">
        <v>4071</v>
      </c>
      <c r="B129" s="625">
        <v>120.0</v>
      </c>
      <c r="C129" s="626">
        <v>40.6</v>
      </c>
      <c r="D129" s="627">
        <v>89.06958333333337</v>
      </c>
      <c r="E129" s="627">
        <v>2.4848204396690545</v>
      </c>
      <c r="F129" s="627">
        <v>7.632252389654459</v>
      </c>
      <c r="G129" s="674"/>
      <c r="H129" s="673">
        <v>217.0</v>
      </c>
      <c r="I129" s="626">
        <v>15.995391705069125</v>
      </c>
      <c r="J129" s="674">
        <v>85.13105990783406</v>
      </c>
      <c r="K129" s="627">
        <v>2.851865146576016</v>
      </c>
      <c r="L129" s="686">
        <v>7.934616756168267</v>
      </c>
      <c r="M129" s="601"/>
      <c r="N129" s="625">
        <v>545.0</v>
      </c>
      <c r="O129" s="626">
        <v>6.790825688073395</v>
      </c>
      <c r="P129" s="674">
        <v>65.25607339449543</v>
      </c>
      <c r="Q129" s="627">
        <v>2.701947410129591</v>
      </c>
      <c r="R129" s="686">
        <v>11.762865972280334</v>
      </c>
      <c r="S129" s="15"/>
      <c r="T129" s="155"/>
      <c r="X129" s="155"/>
      <c r="Y129" s="55"/>
      <c r="Z129" s="55"/>
      <c r="AA129" s="15"/>
      <c r="AB129" s="15"/>
      <c r="AC129" s="15"/>
      <c r="AD129" s="15"/>
      <c r="AE129" s="15"/>
      <c r="AF129" s="15"/>
      <c r="AG129" s="770"/>
      <c r="AH129" s="745"/>
      <c r="AI129" s="771"/>
      <c r="AJ129" s="771"/>
      <c r="AK129" s="771"/>
      <c r="AL129" s="771"/>
      <c r="AM129" s="771"/>
      <c r="AN129" s="771"/>
      <c r="AO129" s="771"/>
      <c r="AP129" s="771"/>
      <c r="AQ129" s="771"/>
      <c r="AR129" s="15"/>
      <c r="AS129" s="15"/>
      <c r="AT129" s="15"/>
      <c r="AU129" s="15"/>
      <c r="AV129" s="15"/>
      <c r="AW129" s="15"/>
      <c r="AX129" s="15"/>
    </row>
    <row r="130" ht="11.25" customHeight="1">
      <c r="A130" s="624" t="s">
        <v>4072</v>
      </c>
      <c r="B130" s="625">
        <v>123.0</v>
      </c>
      <c r="C130" s="626">
        <v>40.357723577235774</v>
      </c>
      <c r="D130" s="627">
        <v>89.67182926829268</v>
      </c>
      <c r="E130" s="627">
        <v>2.467288446516005</v>
      </c>
      <c r="F130" s="627">
        <v>8.866870330605648</v>
      </c>
      <c r="G130" s="674"/>
      <c r="H130" s="673">
        <v>211.0</v>
      </c>
      <c r="I130" s="626">
        <v>16.018957345971565</v>
      </c>
      <c r="J130" s="674">
        <v>84.72241706161141</v>
      </c>
      <c r="K130" s="627">
        <v>2.771651825916277</v>
      </c>
      <c r="L130" s="686">
        <v>9.659950214428534</v>
      </c>
      <c r="M130" s="601"/>
      <c r="N130" s="625">
        <v>558.0</v>
      </c>
      <c r="O130" s="626">
        <v>6.836624972569673</v>
      </c>
      <c r="P130" s="674">
        <v>65.35773691756276</v>
      </c>
      <c r="Q130" s="627">
        <v>2.7050107976515427</v>
      </c>
      <c r="R130" s="686">
        <v>13.58758862604854</v>
      </c>
      <c r="S130" s="15"/>
      <c r="T130" s="672"/>
      <c r="X130" s="672"/>
      <c r="Y130" s="55"/>
      <c r="Z130" s="55"/>
      <c r="AA130" s="15"/>
      <c r="AB130" s="15"/>
      <c r="AC130" s="15"/>
      <c r="AD130" s="15"/>
      <c r="AE130" s="15"/>
      <c r="AF130" s="15"/>
      <c r="AG130" s="770"/>
      <c r="AH130" s="745"/>
      <c r="AI130" s="771"/>
      <c r="AJ130" s="771"/>
      <c r="AK130" s="771"/>
      <c r="AL130" s="771"/>
      <c r="AM130" s="771"/>
      <c r="AN130" s="771"/>
      <c r="AO130" s="771"/>
      <c r="AP130" s="771"/>
      <c r="AQ130" s="771"/>
      <c r="AR130" s="15"/>
      <c r="AS130" s="15"/>
      <c r="AT130" s="15"/>
      <c r="AU130" s="15"/>
      <c r="AV130" s="15"/>
      <c r="AW130" s="15"/>
      <c r="AX130" s="15"/>
    </row>
    <row r="131" ht="11.25" customHeight="1">
      <c r="A131" s="624" t="s">
        <v>4073</v>
      </c>
      <c r="B131" s="625">
        <v>126.0</v>
      </c>
      <c r="C131" s="626">
        <v>39.88095238095238</v>
      </c>
      <c r="D131" s="627">
        <v>92.95047619047618</v>
      </c>
      <c r="E131" s="627">
        <v>2.364442518464333</v>
      </c>
      <c r="F131" s="627">
        <v>8.453306487642406</v>
      </c>
      <c r="G131" s="674"/>
      <c r="H131" s="673">
        <v>208.0</v>
      </c>
      <c r="I131" s="626">
        <v>15.865384615384615</v>
      </c>
      <c r="J131" s="674">
        <v>87.88206730769238</v>
      </c>
      <c r="K131" s="627">
        <v>2.723136471747719</v>
      </c>
      <c r="L131" s="686">
        <v>9.541394501392906</v>
      </c>
      <c r="M131" s="601"/>
      <c r="N131" s="625">
        <v>560.0</v>
      </c>
      <c r="O131" s="626">
        <v>6.851785714285715</v>
      </c>
      <c r="P131" s="674">
        <v>64.5901428571429</v>
      </c>
      <c r="Q131" s="627">
        <v>2.68631429190849</v>
      </c>
      <c r="R131" s="686">
        <v>13.842530587141644</v>
      </c>
      <c r="S131" s="15"/>
      <c r="T131" s="672"/>
      <c r="U131" s="15"/>
      <c r="V131" s="15"/>
      <c r="X131" s="672"/>
      <c r="AA131" s="15"/>
      <c r="AB131" s="15"/>
      <c r="AC131" s="15"/>
      <c r="AD131" s="15"/>
      <c r="AE131" s="15"/>
      <c r="AF131" s="15"/>
      <c r="AG131" s="770"/>
      <c r="AH131" s="745"/>
      <c r="AI131" s="771"/>
      <c r="AJ131" s="771"/>
      <c r="AK131" s="771"/>
      <c r="AL131" s="771"/>
      <c r="AM131" s="771"/>
      <c r="AN131" s="771"/>
      <c r="AO131" s="771"/>
      <c r="AP131" s="771"/>
      <c r="AQ131" s="771"/>
      <c r="AR131" s="15"/>
      <c r="AS131" s="15"/>
      <c r="AT131" s="15"/>
      <c r="AU131" s="15"/>
      <c r="AV131" s="15"/>
      <c r="AW131" s="15"/>
      <c r="AX131" s="15"/>
    </row>
    <row r="132" ht="11.25" customHeight="1">
      <c r="A132" s="624" t="s">
        <v>4074</v>
      </c>
      <c r="B132" s="625">
        <v>127.0</v>
      </c>
      <c r="C132" s="626">
        <v>39.83464566929134</v>
      </c>
      <c r="D132" s="627">
        <v>94.09653543307083</v>
      </c>
      <c r="E132" s="627">
        <v>2.3628573725308852</v>
      </c>
      <c r="F132" s="627">
        <v>8.958442752395435</v>
      </c>
      <c r="G132" s="674"/>
      <c r="H132" s="673">
        <v>208.0</v>
      </c>
      <c r="I132" s="626">
        <v>15.841346153846153</v>
      </c>
      <c r="J132" s="674">
        <v>90.37355769230768</v>
      </c>
      <c r="K132" s="627">
        <v>2.7154049623194023</v>
      </c>
      <c r="L132" s="686">
        <v>9.63722372411055</v>
      </c>
      <c r="M132" s="601"/>
      <c r="N132" s="625">
        <v>561.0</v>
      </c>
      <c r="O132" s="626">
        <v>6.862745098039215</v>
      </c>
      <c r="P132" s="674">
        <v>65.18032085561495</v>
      </c>
      <c r="Q132" s="627">
        <v>2.655429292077453</v>
      </c>
      <c r="R132" s="686">
        <v>13.993249336830338</v>
      </c>
      <c r="S132" s="15"/>
      <c r="T132" s="155"/>
      <c r="U132" s="15"/>
      <c r="V132" s="15"/>
      <c r="X132" s="155"/>
      <c r="AA132" s="15"/>
      <c r="AB132" s="15"/>
      <c r="AC132" s="15"/>
      <c r="AD132" s="15"/>
      <c r="AE132" s="15"/>
      <c r="AF132" s="15"/>
      <c r="AG132" s="770"/>
      <c r="AH132" s="745"/>
      <c r="AI132" s="771"/>
      <c r="AJ132" s="771"/>
      <c r="AK132" s="771"/>
      <c r="AL132" s="771"/>
      <c r="AM132" s="771"/>
      <c r="AN132" s="771"/>
      <c r="AO132" s="771"/>
      <c r="AP132" s="771"/>
      <c r="AQ132" s="771"/>
      <c r="AR132" s="15"/>
      <c r="AS132" s="15"/>
      <c r="AT132" s="15"/>
      <c r="AU132" s="15"/>
      <c r="AV132" s="15"/>
      <c r="AW132" s="15"/>
      <c r="AX132" s="15"/>
    </row>
    <row r="133" ht="11.25" customHeight="1">
      <c r="A133" s="624" t="s">
        <v>4075</v>
      </c>
      <c r="B133" s="625">
        <v>127.0</v>
      </c>
      <c r="C133" s="626">
        <v>39.8503937007874</v>
      </c>
      <c r="D133" s="627">
        <v>94.13692913385825</v>
      </c>
      <c r="E133" s="627">
        <v>2.375941000196984</v>
      </c>
      <c r="F133" s="627">
        <v>9.024558160528853</v>
      </c>
      <c r="G133" s="674"/>
      <c r="H133" s="673">
        <v>209.0</v>
      </c>
      <c r="I133" s="626">
        <v>15.866028708133971</v>
      </c>
      <c r="J133" s="674">
        <v>90.68076555023929</v>
      </c>
      <c r="K133" s="627">
        <v>2.7539857831564314</v>
      </c>
      <c r="L133" s="686">
        <v>9.624453313704397</v>
      </c>
      <c r="M133" s="601"/>
      <c r="N133" s="625">
        <v>560.0</v>
      </c>
      <c r="O133" s="626">
        <v>6.873214285714286</v>
      </c>
      <c r="P133" s="674">
        <v>64.30580357142856</v>
      </c>
      <c r="Q133" s="627">
        <v>2.707763565378407</v>
      </c>
      <c r="R133" s="686">
        <v>14.055047120178177</v>
      </c>
      <c r="S133" s="15"/>
      <c r="T133" s="155"/>
      <c r="U133" s="15"/>
      <c r="V133" s="15"/>
      <c r="X133" s="155"/>
      <c r="AA133" s="15"/>
      <c r="AB133" s="15"/>
      <c r="AC133" s="15"/>
      <c r="AD133" s="15"/>
      <c r="AE133" s="15"/>
      <c r="AF133" s="15"/>
      <c r="AG133" s="770"/>
      <c r="AH133" s="745"/>
      <c r="AI133" s="771"/>
      <c r="AJ133" s="771"/>
      <c r="AK133" s="771"/>
      <c r="AL133" s="771"/>
      <c r="AM133" s="771"/>
      <c r="AN133" s="771"/>
      <c r="AO133" s="771"/>
      <c r="AP133" s="771"/>
      <c r="AQ133" s="771"/>
      <c r="AR133" s="15"/>
      <c r="AS133" s="15"/>
      <c r="AT133" s="15"/>
      <c r="AU133" s="15"/>
      <c r="AV133" s="15"/>
      <c r="AW133" s="15"/>
      <c r="AX133" s="15"/>
    </row>
    <row r="134" ht="11.25" customHeight="1">
      <c r="A134" s="624" t="s">
        <v>4076</v>
      </c>
      <c r="B134" s="625">
        <v>130.0</v>
      </c>
      <c r="C134" s="626">
        <v>39.6</v>
      </c>
      <c r="D134" s="627">
        <v>82.69946153846152</v>
      </c>
      <c r="E134" s="627">
        <v>2.801599948775819</v>
      </c>
      <c r="F134" s="627">
        <v>8.965263143995276</v>
      </c>
      <c r="G134" s="674"/>
      <c r="H134" s="673">
        <v>202.0</v>
      </c>
      <c r="I134" s="626">
        <v>15.787128712871286</v>
      </c>
      <c r="J134" s="674">
        <v>86.4543069306931</v>
      </c>
      <c r="K134" s="627">
        <v>2.901797374127197</v>
      </c>
      <c r="L134" s="686">
        <v>9.801336077346953</v>
      </c>
      <c r="M134" s="601"/>
      <c r="N134" s="625">
        <v>541.0</v>
      </c>
      <c r="O134" s="626">
        <v>6.933456561922366</v>
      </c>
      <c r="P134" s="674">
        <v>60.293992606284625</v>
      </c>
      <c r="Q134" s="627">
        <v>2.8850799665433113</v>
      </c>
      <c r="R134" s="686">
        <v>13.970251214379099</v>
      </c>
      <c r="S134" s="15"/>
      <c r="T134" s="773"/>
      <c r="U134" s="15"/>
      <c r="V134" s="15"/>
      <c r="X134" s="773"/>
      <c r="AA134" s="15"/>
      <c r="AB134" s="15"/>
      <c r="AC134" s="15"/>
      <c r="AD134" s="15"/>
      <c r="AE134" s="15"/>
      <c r="AF134" s="15"/>
      <c r="AG134" s="770"/>
      <c r="AH134" s="745"/>
      <c r="AI134" s="771"/>
      <c r="AJ134" s="771"/>
      <c r="AK134" s="771"/>
      <c r="AL134" s="771"/>
      <c r="AM134" s="771"/>
      <c r="AN134" s="771"/>
      <c r="AO134" s="771"/>
      <c r="AP134" s="771"/>
      <c r="AQ134" s="771"/>
      <c r="AR134" s="15"/>
      <c r="AS134" s="15"/>
      <c r="AT134" s="15"/>
      <c r="AU134" s="15"/>
      <c r="AV134" s="15"/>
      <c r="AW134" s="15"/>
      <c r="AX134" s="15"/>
    </row>
    <row r="135" ht="11.25" customHeight="1">
      <c r="A135" s="624" t="s">
        <v>4077</v>
      </c>
      <c r="B135" s="625">
        <v>130.0</v>
      </c>
      <c r="C135" s="626">
        <v>39.715384615384615</v>
      </c>
      <c r="D135" s="627">
        <v>91.59407692307695</v>
      </c>
      <c r="E135" s="627">
        <v>2.429392874260674</v>
      </c>
      <c r="F135" s="627">
        <v>8.962828573938706</v>
      </c>
      <c r="G135" s="674"/>
      <c r="H135" s="673">
        <v>200.0</v>
      </c>
      <c r="I135" s="626">
        <v>15.79</v>
      </c>
      <c r="J135" s="674">
        <v>88.68315000000001</v>
      </c>
      <c r="K135" s="627">
        <v>2.776463030321385</v>
      </c>
      <c r="L135" s="686">
        <v>9.911476658915545</v>
      </c>
      <c r="M135" s="601"/>
      <c r="N135" s="625">
        <v>535.0</v>
      </c>
      <c r="O135" s="626">
        <v>6.977570093457944</v>
      </c>
      <c r="P135" s="674">
        <v>61.7915887850468</v>
      </c>
      <c r="Q135" s="627">
        <v>2.8813057133100783</v>
      </c>
      <c r="R135" s="686">
        <v>13.749202589579637</v>
      </c>
      <c r="S135" s="15"/>
      <c r="T135" s="155"/>
      <c r="U135" s="15"/>
      <c r="V135" s="15"/>
      <c r="X135" s="155"/>
      <c r="AA135" s="15"/>
      <c r="AB135" s="15"/>
      <c r="AC135" s="15"/>
      <c r="AD135" s="15"/>
      <c r="AE135" s="15"/>
      <c r="AF135" s="15"/>
      <c r="AG135" s="770"/>
      <c r="AH135" s="745"/>
      <c r="AI135" s="771"/>
      <c r="AJ135" s="771"/>
      <c r="AK135" s="771"/>
      <c r="AL135" s="771"/>
      <c r="AM135" s="771"/>
      <c r="AN135" s="771"/>
      <c r="AO135" s="771"/>
      <c r="AP135" s="771"/>
      <c r="AQ135" s="771"/>
      <c r="AR135" s="15"/>
      <c r="AS135" s="15"/>
      <c r="AT135" s="15"/>
      <c r="AU135" s="15"/>
      <c r="AV135" s="15"/>
      <c r="AW135" s="15"/>
      <c r="AX135" s="15"/>
    </row>
    <row r="136" ht="11.25" customHeight="1">
      <c r="A136" s="624" t="s">
        <v>4078</v>
      </c>
      <c r="B136" s="625">
        <v>131.0</v>
      </c>
      <c r="C136" s="626">
        <v>39.69465648854962</v>
      </c>
      <c r="D136" s="627">
        <v>83.95809160305343</v>
      </c>
      <c r="E136" s="627">
        <v>2.6682519935937448</v>
      </c>
      <c r="F136" s="627">
        <v>8.8673573108329</v>
      </c>
      <c r="G136" s="674"/>
      <c r="H136" s="673">
        <v>205.0</v>
      </c>
      <c r="I136" s="626">
        <v>15.692682926829269</v>
      </c>
      <c r="J136" s="674">
        <v>81.75809756097561</v>
      </c>
      <c r="K136" s="627">
        <v>2.9684851111923996</v>
      </c>
      <c r="L136" s="686">
        <v>10.120065918636493</v>
      </c>
      <c r="M136" s="601"/>
      <c r="N136" s="625">
        <v>528.0</v>
      </c>
      <c r="O136" s="626">
        <v>7.056818181818182</v>
      </c>
      <c r="P136" s="674">
        <v>55.51142045454549</v>
      </c>
      <c r="Q136" s="627">
        <v>3.2461538002883312</v>
      </c>
      <c r="R136" s="686">
        <v>13.633243368390236</v>
      </c>
      <c r="S136" s="15"/>
      <c r="T136" s="155"/>
      <c r="U136" s="15"/>
      <c r="V136" s="15"/>
      <c r="X136" s="155"/>
      <c r="AA136" s="15"/>
      <c r="AG136" s="770"/>
      <c r="AH136" s="745"/>
      <c r="AI136" s="771"/>
      <c r="AJ136" s="771"/>
      <c r="AK136" s="771"/>
      <c r="AL136" s="771"/>
      <c r="AM136" s="771"/>
      <c r="AN136" s="771"/>
      <c r="AO136" s="771"/>
      <c r="AP136" s="771"/>
      <c r="AQ136" s="771"/>
      <c r="AR136" s="15"/>
      <c r="AS136" s="15"/>
      <c r="AT136" s="15"/>
      <c r="AU136" s="15"/>
      <c r="AV136" s="15"/>
      <c r="AW136" s="15"/>
      <c r="AX136" s="15"/>
    </row>
    <row r="137" ht="11.25" customHeight="1">
      <c r="A137" s="774" t="s">
        <v>4079</v>
      </c>
      <c r="B137" s="775">
        <v>132.0</v>
      </c>
      <c r="C137" s="776">
        <v>39.65909090909091</v>
      </c>
      <c r="D137" s="777">
        <v>88.31068181818186</v>
      </c>
      <c r="E137" s="777">
        <v>2.5253817337508218</v>
      </c>
      <c r="F137" s="777">
        <v>8.957258106196281</v>
      </c>
      <c r="G137" s="778"/>
      <c r="H137" s="779">
        <v>205.0</v>
      </c>
      <c r="I137" s="776">
        <v>15.692682926829269</v>
      </c>
      <c r="J137" s="778">
        <v>86.40014634146341</v>
      </c>
      <c r="K137" s="777">
        <v>2.809166088054135</v>
      </c>
      <c r="L137" s="780">
        <v>10.011339791644174</v>
      </c>
      <c r="M137" s="781"/>
      <c r="N137" s="775">
        <v>524.0</v>
      </c>
      <c r="O137" s="776">
        <v>7.143129770992366</v>
      </c>
      <c r="P137" s="778">
        <v>59.94488549618317</v>
      </c>
      <c r="Q137" s="777">
        <v>2.9682436515489132</v>
      </c>
      <c r="R137" s="780">
        <v>13.187156092838745</v>
      </c>
      <c r="S137" s="15"/>
      <c r="T137" s="155"/>
      <c r="U137" s="15"/>
      <c r="V137" s="15"/>
      <c r="X137" s="155"/>
      <c r="Y137" s="15"/>
      <c r="Z137" s="15"/>
      <c r="AA137" s="15"/>
      <c r="AG137" s="770"/>
      <c r="AH137" s="745"/>
      <c r="AI137" s="771"/>
      <c r="AJ137" s="771"/>
      <c r="AK137" s="771"/>
      <c r="AL137" s="771"/>
      <c r="AM137" s="771"/>
      <c r="AN137" s="771"/>
      <c r="AO137" s="771"/>
      <c r="AP137" s="771"/>
      <c r="AQ137" s="771"/>
      <c r="AR137" s="15"/>
      <c r="AS137" s="15"/>
      <c r="AT137" s="15"/>
      <c r="AU137" s="15"/>
      <c r="AV137" s="15"/>
      <c r="AW137" s="15"/>
      <c r="AX137" s="15"/>
    </row>
    <row r="138" ht="11.25" customHeight="1">
      <c r="A138" s="774" t="s">
        <v>4080</v>
      </c>
      <c r="B138" s="775">
        <v>133.0</v>
      </c>
      <c r="C138" s="776">
        <v>39.43609022556391</v>
      </c>
      <c r="D138" s="777">
        <v>94.59624060150377</v>
      </c>
      <c r="E138" s="777">
        <v>2.4477406191398132</v>
      </c>
      <c r="F138" s="777">
        <v>8.608553343259638</v>
      </c>
      <c r="G138" s="778"/>
      <c r="H138" s="779">
        <v>218.0</v>
      </c>
      <c r="I138" s="776">
        <v>15.339449541284404</v>
      </c>
      <c r="J138" s="778">
        <v>89.89573394495416</v>
      </c>
      <c r="K138" s="777">
        <v>2.752987960516919</v>
      </c>
      <c r="L138" s="780">
        <v>9.353361864578886</v>
      </c>
      <c r="M138" s="781"/>
      <c r="N138" s="775">
        <v>516.0</v>
      </c>
      <c r="O138" s="776">
        <v>7.186046511627907</v>
      </c>
      <c r="P138" s="778">
        <v>61.65585271317832</v>
      </c>
      <c r="Q138" s="777">
        <v>2.9229138095958103</v>
      </c>
      <c r="R138" s="780">
        <v>12.733085641181557</v>
      </c>
      <c r="S138" s="15"/>
      <c r="T138" s="155"/>
      <c r="U138" s="15"/>
      <c r="V138" s="15"/>
      <c r="W138" s="15"/>
      <c r="X138" s="155"/>
      <c r="Y138" s="15"/>
      <c r="Z138" s="15"/>
      <c r="AA138" s="15"/>
      <c r="AB138" s="15"/>
      <c r="AC138" s="15"/>
      <c r="AD138" s="15"/>
      <c r="AE138" s="15"/>
      <c r="AF138" s="15"/>
      <c r="AG138" s="770"/>
      <c r="AH138" s="745"/>
      <c r="AI138" s="771"/>
      <c r="AJ138" s="771"/>
      <c r="AK138" s="771"/>
      <c r="AL138" s="771"/>
      <c r="AM138" s="771"/>
      <c r="AN138" s="771"/>
      <c r="AO138" s="771"/>
      <c r="AP138" s="771"/>
      <c r="AQ138" s="771"/>
      <c r="AR138" s="15"/>
      <c r="AS138" s="15"/>
      <c r="AT138" s="15"/>
      <c r="AU138" s="15"/>
      <c r="AV138" s="15"/>
      <c r="AW138" s="15"/>
      <c r="AX138" s="15"/>
    </row>
    <row r="139" ht="11.25" customHeight="1">
      <c r="A139" s="774" t="s">
        <v>4081</v>
      </c>
      <c r="B139" s="775">
        <v>135.0</v>
      </c>
      <c r="C139" s="776">
        <v>39.25185185185185</v>
      </c>
      <c r="D139" s="777">
        <v>95.26014814814813</v>
      </c>
      <c r="E139" s="777">
        <v>2.435599551184199</v>
      </c>
      <c r="F139" s="777">
        <v>8.459382345669239</v>
      </c>
      <c r="G139" s="778"/>
      <c r="H139" s="779">
        <v>222.0</v>
      </c>
      <c r="I139" s="776">
        <v>15.135135135135135</v>
      </c>
      <c r="J139" s="778">
        <v>88.78882882882887</v>
      </c>
      <c r="K139" s="777">
        <v>2.813013426665567</v>
      </c>
      <c r="L139" s="780">
        <v>9.119836032415897</v>
      </c>
      <c r="M139" s="781"/>
      <c r="N139" s="775">
        <v>517.0</v>
      </c>
      <c r="O139" s="776">
        <v>7.179883945841393</v>
      </c>
      <c r="P139" s="778">
        <v>61.28537717601544</v>
      </c>
      <c r="Q139" s="777">
        <v>2.9768539920977632</v>
      </c>
      <c r="R139" s="780">
        <v>12.432318941682334</v>
      </c>
      <c r="S139" s="15"/>
      <c r="T139" s="155"/>
      <c r="U139" s="15"/>
      <c r="V139" s="15"/>
      <c r="W139" s="15"/>
      <c r="X139" s="155"/>
      <c r="Y139" s="15"/>
      <c r="Z139" s="15"/>
      <c r="AA139" s="15"/>
      <c r="AB139" s="15"/>
      <c r="AC139" s="15"/>
      <c r="AD139" s="15"/>
      <c r="AE139" s="15"/>
      <c r="AF139" s="15"/>
      <c r="AG139" s="770"/>
      <c r="AH139" s="745"/>
      <c r="AI139" s="771"/>
      <c r="AJ139" s="771"/>
      <c r="AK139" s="771"/>
      <c r="AL139" s="771"/>
      <c r="AM139" s="771"/>
      <c r="AN139" s="771"/>
      <c r="AO139" s="771"/>
      <c r="AP139" s="771"/>
      <c r="AQ139" s="771"/>
      <c r="AR139" s="15"/>
      <c r="AS139" s="15"/>
      <c r="AT139" s="15"/>
      <c r="AU139" s="15"/>
      <c r="AV139" s="15"/>
      <c r="AW139" s="15"/>
      <c r="AX139" s="15"/>
    </row>
    <row r="140" ht="11.25" customHeight="1">
      <c r="A140" s="774" t="s">
        <v>4082</v>
      </c>
      <c r="B140" s="775">
        <v>135.0</v>
      </c>
      <c r="C140" s="776">
        <v>39.34074074074074</v>
      </c>
      <c r="D140" s="777">
        <v>97.70414814814816</v>
      </c>
      <c r="E140" s="777">
        <v>2.4056731823590853</v>
      </c>
      <c r="F140" s="777">
        <v>8.35479095587404</v>
      </c>
      <c r="G140" s="778"/>
      <c r="H140" s="779">
        <v>226.0</v>
      </c>
      <c r="I140" s="776">
        <v>15.110619469026549</v>
      </c>
      <c r="J140" s="778">
        <v>91.98933628318586</v>
      </c>
      <c r="K140" s="777">
        <v>2.770076346725374</v>
      </c>
      <c r="L140" s="780">
        <v>9.194020719531343</v>
      </c>
      <c r="M140" s="781"/>
      <c r="N140" s="775">
        <v>517.0</v>
      </c>
      <c r="O140" s="776">
        <v>7.20889748549323</v>
      </c>
      <c r="P140" s="778">
        <v>63.27854932301742</v>
      </c>
      <c r="Q140" s="777">
        <v>2.9195576933152707</v>
      </c>
      <c r="R140" s="780">
        <v>12.14306444174645</v>
      </c>
      <c r="S140" s="15"/>
      <c r="T140" s="15"/>
      <c r="U140" s="15"/>
      <c r="Y140" s="15"/>
      <c r="Z140" s="15"/>
      <c r="AA140" s="15"/>
      <c r="AB140" s="15"/>
      <c r="AC140" s="15"/>
      <c r="AD140" s="15"/>
      <c r="AE140" s="15"/>
      <c r="AF140" s="15"/>
      <c r="AG140" s="770"/>
      <c r="AH140" s="745"/>
      <c r="AI140" s="771"/>
      <c r="AJ140" s="771"/>
      <c r="AK140" s="771"/>
      <c r="AL140" s="771"/>
      <c r="AM140" s="771"/>
      <c r="AN140" s="771"/>
      <c r="AO140" s="771"/>
      <c r="AP140" s="771"/>
      <c r="AQ140" s="771"/>
      <c r="AR140" s="15"/>
      <c r="AS140" s="15"/>
      <c r="AT140" s="15"/>
      <c r="AU140" s="15"/>
      <c r="AV140" s="15"/>
      <c r="AW140" s="15"/>
      <c r="AX140" s="15"/>
    </row>
    <row r="141" ht="11.25" customHeight="1">
      <c r="A141" s="774" t="s">
        <v>4083</v>
      </c>
      <c r="B141" s="775">
        <v>137.0</v>
      </c>
      <c r="C141" s="776">
        <v>39.23357664233577</v>
      </c>
      <c r="D141" s="777">
        <v>92.86153284671529</v>
      </c>
      <c r="E141" s="777">
        <v>2.556833464297992</v>
      </c>
      <c r="F141" s="777">
        <v>7.562910278053088</v>
      </c>
      <c r="G141" s="778"/>
      <c r="H141" s="779">
        <v>232.0</v>
      </c>
      <c r="I141" s="776">
        <v>14.918103448275861</v>
      </c>
      <c r="J141" s="778">
        <v>88.77310344827586</v>
      </c>
      <c r="K141" s="777">
        <v>2.947734155661435</v>
      </c>
      <c r="L141" s="780">
        <v>9.209456941148144</v>
      </c>
      <c r="M141" s="781"/>
      <c r="N141" s="775">
        <v>515.0</v>
      </c>
      <c r="O141" s="776">
        <v>7.21747572815534</v>
      </c>
      <c r="P141" s="778">
        <v>58.68067961165044</v>
      </c>
      <c r="Q141" s="777">
        <v>3.2151331498225892</v>
      </c>
      <c r="R141" s="780">
        <v>11.742054456502297</v>
      </c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770"/>
      <c r="AH141" s="745"/>
      <c r="AI141" s="771"/>
      <c r="AJ141" s="771"/>
      <c r="AK141" s="771"/>
      <c r="AL141" s="771"/>
      <c r="AM141" s="771"/>
      <c r="AN141" s="771"/>
      <c r="AO141" s="771"/>
      <c r="AP141" s="771"/>
      <c r="AQ141" s="771"/>
      <c r="AR141" s="15"/>
      <c r="AS141" s="15"/>
      <c r="AT141" s="15"/>
      <c r="AU141" s="15"/>
      <c r="AV141" s="15"/>
      <c r="AW141" s="15"/>
      <c r="AX141" s="15"/>
    </row>
    <row r="142" ht="11.25" customHeight="1">
      <c r="A142" s="774" t="s">
        <v>4084</v>
      </c>
      <c r="B142" s="775">
        <v>136.0</v>
      </c>
      <c r="C142" s="776">
        <v>39.294117647058826</v>
      </c>
      <c r="D142" s="777">
        <v>98.65757352941175</v>
      </c>
      <c r="E142" s="777">
        <v>2.4350489283179626</v>
      </c>
      <c r="F142" s="777">
        <v>7.625032995620305</v>
      </c>
      <c r="G142" s="778"/>
      <c r="H142" s="779">
        <v>233.0</v>
      </c>
      <c r="I142" s="776">
        <v>14.918454935622318</v>
      </c>
      <c r="J142" s="778">
        <v>94.70896995708151</v>
      </c>
      <c r="K142" s="777">
        <v>2.7775615451758133</v>
      </c>
      <c r="L142" s="780">
        <v>9.251409668847888</v>
      </c>
      <c r="M142" s="781"/>
      <c r="N142" s="775">
        <v>517.0</v>
      </c>
      <c r="O142" s="776">
        <v>7.222437137330754</v>
      </c>
      <c r="P142" s="778">
        <v>61.584448742746595</v>
      </c>
      <c r="Q142" s="777">
        <v>3.0617137642807717</v>
      </c>
      <c r="R142" s="780">
        <v>11.649651221731679</v>
      </c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770"/>
      <c r="AH142" s="745"/>
      <c r="AI142" s="771"/>
      <c r="AJ142" s="771"/>
      <c r="AK142" s="771"/>
      <c r="AL142" s="771"/>
      <c r="AM142" s="771"/>
      <c r="AN142" s="771"/>
      <c r="AO142" s="771"/>
      <c r="AP142" s="771"/>
      <c r="AQ142" s="771"/>
      <c r="AR142" s="15"/>
      <c r="AS142" s="15"/>
      <c r="AT142" s="15"/>
      <c r="AU142" s="15"/>
      <c r="AV142" s="15"/>
      <c r="AW142" s="15"/>
      <c r="AX142" s="15"/>
    </row>
    <row r="143" ht="11.25" customHeight="1">
      <c r="A143" s="774" t="s">
        <v>4085</v>
      </c>
      <c r="B143" s="775">
        <v>136.0</v>
      </c>
      <c r="C143" s="776">
        <v>39.36764705882353</v>
      </c>
      <c r="D143" s="777">
        <v>100.47227941176469</v>
      </c>
      <c r="E143" s="777">
        <v>2.4268946924451487</v>
      </c>
      <c r="F143" s="777">
        <v>7.525293780387104</v>
      </c>
      <c r="G143" s="778"/>
      <c r="H143" s="779">
        <v>234.0</v>
      </c>
      <c r="I143" s="776">
        <v>14.94017094017094</v>
      </c>
      <c r="J143" s="778">
        <v>95.2273521367521</v>
      </c>
      <c r="K143" s="777">
        <v>2.7742108385006117</v>
      </c>
      <c r="L143" s="780">
        <v>9.23972323426697</v>
      </c>
      <c r="M143" s="781"/>
      <c r="N143" s="775">
        <v>517.0</v>
      </c>
      <c r="O143" s="776">
        <v>7.25531914893617</v>
      </c>
      <c r="P143" s="778">
        <v>61.894874274661525</v>
      </c>
      <c r="Q143" s="777">
        <v>3.0798596910470493</v>
      </c>
      <c r="R143" s="780">
        <v>11.290379176926312</v>
      </c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770"/>
      <c r="AH143" s="745"/>
      <c r="AI143" s="771"/>
      <c r="AJ143" s="771"/>
      <c r="AK143" s="771"/>
      <c r="AL143" s="771"/>
      <c r="AM143" s="771"/>
      <c r="AN143" s="771"/>
      <c r="AO143" s="771"/>
      <c r="AP143" s="771"/>
      <c r="AQ143" s="771"/>
      <c r="AR143" s="15"/>
      <c r="AS143" s="15"/>
      <c r="AT143" s="15"/>
      <c r="AU143" s="15"/>
      <c r="AV143" s="15"/>
      <c r="AW143" s="15"/>
      <c r="AX143" s="15"/>
    </row>
    <row r="144" ht="11.25" customHeight="1">
      <c r="A144" s="774" t="s">
        <v>4086</v>
      </c>
      <c r="B144" s="775">
        <v>136.0</v>
      </c>
      <c r="C144" s="776">
        <v>39.455882352941174</v>
      </c>
      <c r="D144" s="777">
        <v>99.75000000000003</v>
      </c>
      <c r="E144" s="777">
        <v>2.5278668681523984</v>
      </c>
      <c r="F144" s="777">
        <v>7.082418854952579</v>
      </c>
      <c r="G144" s="778"/>
      <c r="H144" s="779">
        <v>241.0</v>
      </c>
      <c r="I144" s="776">
        <v>14.850622406639005</v>
      </c>
      <c r="J144" s="778">
        <v>93.36572614107885</v>
      </c>
      <c r="K144" s="777">
        <v>2.8666825709919577</v>
      </c>
      <c r="L144" s="780">
        <v>9.01428507339425</v>
      </c>
      <c r="M144" s="781"/>
      <c r="N144" s="775">
        <v>510.0</v>
      </c>
      <c r="O144" s="776">
        <v>7.256862745098039</v>
      </c>
      <c r="P144" s="778">
        <v>60.29762745098045</v>
      </c>
      <c r="Q144" s="777">
        <v>3.263307402880706</v>
      </c>
      <c r="R144" s="780">
        <v>10.837537897486309</v>
      </c>
      <c r="S144" s="15"/>
      <c r="AB144" s="15"/>
      <c r="AC144" s="15"/>
      <c r="AD144" s="15"/>
      <c r="AE144" s="15"/>
      <c r="AF144" s="15"/>
      <c r="AG144" s="770"/>
      <c r="AH144" s="745"/>
      <c r="AI144" s="771"/>
      <c r="AJ144" s="771"/>
      <c r="AK144" s="771"/>
      <c r="AL144" s="771"/>
      <c r="AM144" s="771"/>
      <c r="AN144" s="771"/>
      <c r="AO144" s="771"/>
      <c r="AP144" s="771"/>
      <c r="AQ144" s="771"/>
      <c r="AR144" s="15"/>
      <c r="AS144" s="15"/>
      <c r="AT144" s="15"/>
      <c r="AU144" s="15"/>
      <c r="AV144" s="15"/>
      <c r="AW144" s="15"/>
      <c r="AX144" s="15"/>
    </row>
    <row r="145" ht="11.25" customHeight="1">
      <c r="A145" s="774" t="s">
        <v>4087</v>
      </c>
      <c r="B145" s="775">
        <v>136.0</v>
      </c>
      <c r="C145" s="776">
        <v>39.463235294117645</v>
      </c>
      <c r="D145" s="777">
        <v>101.43477941176472</v>
      </c>
      <c r="E145" s="777">
        <v>2.4586412728754428</v>
      </c>
      <c r="F145" s="777">
        <v>7.0821410451537075</v>
      </c>
      <c r="G145" s="778"/>
      <c r="H145" s="779">
        <v>239.0</v>
      </c>
      <c r="I145" s="776">
        <v>14.891213389121338</v>
      </c>
      <c r="J145" s="778">
        <v>94.7924686192469</v>
      </c>
      <c r="K145" s="777">
        <v>2.724812200779299</v>
      </c>
      <c r="L145" s="780">
        <v>8.943413761039299</v>
      </c>
      <c r="M145" s="781"/>
      <c r="N145" s="775">
        <v>504.0</v>
      </c>
      <c r="O145" s="776">
        <v>7.279761904761905</v>
      </c>
      <c r="P145" s="778">
        <v>62.28857142857147</v>
      </c>
      <c r="Q145" s="777">
        <v>3.0912379503394662</v>
      </c>
      <c r="R145" s="780">
        <v>10.74223183578069</v>
      </c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770"/>
      <c r="AH145" s="745"/>
      <c r="AI145" s="771"/>
      <c r="AJ145" s="771"/>
      <c r="AK145" s="771"/>
      <c r="AL145" s="771"/>
      <c r="AM145" s="771"/>
      <c r="AN145" s="771"/>
      <c r="AO145" s="771"/>
      <c r="AP145" s="771"/>
      <c r="AQ145" s="771"/>
      <c r="AR145" s="15"/>
      <c r="AS145" s="15"/>
      <c r="AT145" s="15"/>
      <c r="AU145" s="15"/>
      <c r="AV145" s="15"/>
      <c r="AW145" s="15"/>
      <c r="AX145" s="15"/>
    </row>
    <row r="146" ht="11.25" customHeight="1">
      <c r="A146" s="774" t="s">
        <v>4088</v>
      </c>
      <c r="B146" s="775">
        <v>137.0</v>
      </c>
      <c r="C146" s="776">
        <v>39.284671532846716</v>
      </c>
      <c r="D146" s="777">
        <v>102.1864233576643</v>
      </c>
      <c r="E146" s="777">
        <v>2.445497535166812</v>
      </c>
      <c r="F146" s="777">
        <v>6.808330358672514</v>
      </c>
      <c r="G146" s="778"/>
      <c r="H146" s="779">
        <v>245.0</v>
      </c>
      <c r="I146" s="776">
        <v>14.66530612244898</v>
      </c>
      <c r="J146" s="778">
        <v>95.03869387755107</v>
      </c>
      <c r="K146" s="777">
        <v>2.7533156421487552</v>
      </c>
      <c r="L146" s="780">
        <v>8.752121204831948</v>
      </c>
      <c r="M146" s="781"/>
      <c r="N146" s="775">
        <v>487.0</v>
      </c>
      <c r="O146" s="776">
        <v>7.271047227926078</v>
      </c>
      <c r="P146" s="778">
        <v>63.67211498973301</v>
      </c>
      <c r="Q146" s="777">
        <v>3.0930194641189996</v>
      </c>
      <c r="R146" s="780">
        <v>10.727975550840055</v>
      </c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770"/>
      <c r="AH146" s="745"/>
      <c r="AI146" s="771"/>
      <c r="AJ146" s="771"/>
      <c r="AK146" s="771"/>
      <c r="AL146" s="771"/>
      <c r="AM146" s="771"/>
      <c r="AN146" s="771"/>
      <c r="AO146" s="771"/>
      <c r="AP146" s="771"/>
      <c r="AQ146" s="771"/>
      <c r="AR146" s="15"/>
      <c r="AS146" s="15"/>
      <c r="AT146" s="15"/>
      <c r="AU146" s="15"/>
      <c r="AV146" s="15"/>
      <c r="AW146" s="15"/>
      <c r="AX146" s="15"/>
    </row>
    <row r="147" ht="11.25" customHeight="1">
      <c r="A147" s="774" t="s">
        <v>4089</v>
      </c>
      <c r="B147" s="775">
        <v>138.0</v>
      </c>
      <c r="C147" s="776">
        <v>39.2463768115942</v>
      </c>
      <c r="D147" s="777">
        <v>103.2731884057971</v>
      </c>
      <c r="E147" s="777">
        <v>2.433321900418513</v>
      </c>
      <c r="F147" s="777">
        <v>6.840522826435923</v>
      </c>
      <c r="G147" s="778"/>
      <c r="H147" s="779">
        <v>250.0</v>
      </c>
      <c r="I147" s="776">
        <v>14.552</v>
      </c>
      <c r="J147" s="778">
        <v>97.40700000000002</v>
      </c>
      <c r="K147" s="777">
        <v>2.710612377146894</v>
      </c>
      <c r="L147" s="780">
        <v>8.547121182539179</v>
      </c>
      <c r="M147" s="781"/>
      <c r="N147" s="775">
        <v>462.0</v>
      </c>
      <c r="O147" s="776">
        <v>7.32034632034632</v>
      </c>
      <c r="P147" s="778">
        <v>65.53893939393939</v>
      </c>
      <c r="Q147" s="777">
        <v>3.055909678475794</v>
      </c>
      <c r="R147" s="780">
        <v>10.50286501114582</v>
      </c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770"/>
      <c r="AH147" s="745"/>
      <c r="AI147" s="771"/>
      <c r="AJ147" s="771"/>
      <c r="AK147" s="771"/>
      <c r="AL147" s="771"/>
      <c r="AM147" s="771"/>
      <c r="AN147" s="771"/>
      <c r="AO147" s="771"/>
      <c r="AP147" s="771"/>
      <c r="AQ147" s="771"/>
      <c r="AR147" s="15"/>
      <c r="AS147" s="15"/>
      <c r="AT147" s="15"/>
      <c r="AU147" s="15"/>
      <c r="AV147" s="15"/>
      <c r="AW147" s="15"/>
      <c r="AX147" s="15"/>
    </row>
    <row r="148" ht="11.25" customHeight="1">
      <c r="A148" s="774" t="s">
        <v>4090</v>
      </c>
      <c r="B148" s="775">
        <v>138.0</v>
      </c>
      <c r="C148" s="776">
        <v>39.36231884057971</v>
      </c>
      <c r="D148" s="777">
        <v>104.96485507246378</v>
      </c>
      <c r="E148" s="777">
        <v>2.3971845034389845</v>
      </c>
      <c r="F148" s="777">
        <v>6.824233211642971</v>
      </c>
      <c r="G148" s="778"/>
      <c r="H148" s="779">
        <v>266.0</v>
      </c>
      <c r="I148" s="776">
        <v>14.406015037593985</v>
      </c>
      <c r="J148" s="778">
        <v>99.8247744360903</v>
      </c>
      <c r="K148" s="777">
        <v>2.7233786179355217</v>
      </c>
      <c r="L148" s="780">
        <v>8.346726553057817</v>
      </c>
      <c r="M148" s="781"/>
      <c r="N148" s="775">
        <v>462.0</v>
      </c>
      <c r="O148" s="776">
        <v>7.257575757575758</v>
      </c>
      <c r="P148" s="778">
        <v>67.36681818181822</v>
      </c>
      <c r="Q148" s="777">
        <v>2.9775341087026845</v>
      </c>
      <c r="R148" s="780">
        <v>10.402726405267575</v>
      </c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770"/>
      <c r="AH148" s="745"/>
      <c r="AI148" s="771"/>
      <c r="AJ148" s="771"/>
      <c r="AK148" s="771"/>
      <c r="AL148" s="771"/>
      <c r="AM148" s="771"/>
      <c r="AN148" s="771"/>
      <c r="AO148" s="771"/>
      <c r="AP148" s="771"/>
      <c r="AQ148" s="771"/>
      <c r="AR148" s="15"/>
      <c r="AS148" s="15"/>
      <c r="AT148" s="15"/>
      <c r="AU148" s="15"/>
      <c r="AV148" s="15"/>
      <c r="AW148" s="15"/>
      <c r="AX148" s="15"/>
    </row>
    <row r="149" ht="11.25" customHeight="1">
      <c r="A149" s="782" t="s">
        <v>4091</v>
      </c>
      <c r="B149" s="783">
        <v>139.0</v>
      </c>
      <c r="C149" s="784">
        <v>39.33812949640288</v>
      </c>
      <c r="D149" s="785">
        <v>103.69237410071945</v>
      </c>
      <c r="E149" s="785">
        <v>2.4849211903874178</v>
      </c>
      <c r="F149" s="785">
        <v>6.850276287661947</v>
      </c>
      <c r="G149" s="786"/>
      <c r="H149" s="787">
        <v>274.0</v>
      </c>
      <c r="I149" s="784">
        <v>14.31021897810219</v>
      </c>
      <c r="J149" s="786">
        <v>97.87897846715335</v>
      </c>
      <c r="K149" s="785">
        <v>2.828060102670301</v>
      </c>
      <c r="L149" s="788">
        <v>8.271453699386422</v>
      </c>
      <c r="M149" s="789"/>
      <c r="N149" s="783">
        <v>456.0</v>
      </c>
      <c r="O149" s="784">
        <v>7.3048245614035086</v>
      </c>
      <c r="P149" s="786">
        <v>66.2850657894737</v>
      </c>
      <c r="Q149" s="785">
        <v>3.148410272157801</v>
      </c>
      <c r="R149" s="788">
        <v>10.068983164222981</v>
      </c>
      <c r="AG149" s="19"/>
      <c r="AH149" s="19"/>
      <c r="AI149" s="19"/>
      <c r="AJ149" s="19"/>
      <c r="AK149" s="19"/>
      <c r="AL149" s="19"/>
      <c r="AM149" s="19"/>
      <c r="AN149" s="19"/>
      <c r="AO149" s="19"/>
    </row>
    <row r="150" ht="11.25" customHeight="1">
      <c r="A150" s="782" t="s">
        <v>4092</v>
      </c>
      <c r="B150" s="783">
        <f>'All CCC'!B876</f>
        <v>140</v>
      </c>
      <c r="C150" s="784">
        <f>'All CCC'!E876</f>
        <v>39.35</v>
      </c>
      <c r="D150" s="785">
        <f>'All CCC'!I876</f>
        <v>94.86007143</v>
      </c>
      <c r="E150" s="785">
        <f>'All CCC'!J876</f>
        <v>2.789231241</v>
      </c>
      <c r="F150" s="785">
        <f>'All CCC'!R876</f>
        <v>6.718142676</v>
      </c>
      <c r="G150" s="786"/>
      <c r="H150" s="787">
        <f>'All CCC'!B877</f>
        <v>294</v>
      </c>
      <c r="I150" s="784">
        <f>'All CCC'!E877</f>
        <v>14.07482993</v>
      </c>
      <c r="J150" s="786">
        <f>'All CCC'!I877</f>
        <v>88.70442177</v>
      </c>
      <c r="K150" s="785">
        <f>'All CCC'!J877</f>
        <v>3.072975181</v>
      </c>
      <c r="L150" s="788">
        <f>'All CCC'!R877</f>
        <v>9.466923905</v>
      </c>
      <c r="M150" s="789"/>
      <c r="N150" s="783">
        <f>'All CCC'!B878</f>
        <v>433</v>
      </c>
      <c r="O150" s="784">
        <f>'All CCC'!E878</f>
        <v>7.351039261</v>
      </c>
      <c r="P150" s="786">
        <f>'All CCC'!I878</f>
        <v>60.20995381</v>
      </c>
      <c r="Q150" s="785">
        <f>'All CCC'!J878</f>
        <v>3.445310932</v>
      </c>
      <c r="R150" s="788">
        <f>'All CCC'!R878</f>
        <v>10.64218043</v>
      </c>
      <c r="AG150" s="19"/>
      <c r="AH150" s="19"/>
      <c r="AI150" s="19"/>
      <c r="AJ150" s="19"/>
      <c r="AK150" s="19"/>
      <c r="AL150" s="19"/>
      <c r="AM150" s="19"/>
      <c r="AN150" s="19"/>
      <c r="AO150" s="19"/>
    </row>
    <row r="151" ht="11.25" customHeight="1">
      <c r="A151" s="19"/>
      <c r="B151" s="19"/>
      <c r="C151" s="761"/>
      <c r="D151" s="439"/>
      <c r="E151" s="439"/>
      <c r="F151" s="439"/>
      <c r="G151" s="439"/>
      <c r="H151" s="19"/>
      <c r="I151" s="761"/>
      <c r="J151" s="439"/>
      <c r="K151" s="439"/>
      <c r="L151" s="439"/>
      <c r="M151" s="19"/>
      <c r="N151" s="19"/>
      <c r="O151" s="19"/>
      <c r="P151" s="19"/>
      <c r="Q151" s="19"/>
      <c r="R151" s="19"/>
      <c r="AG151" s="19"/>
      <c r="AH151" s="19"/>
      <c r="AI151" s="19"/>
      <c r="AJ151" s="19"/>
      <c r="AK151" s="19"/>
      <c r="AL151" s="19"/>
      <c r="AM151" s="19"/>
      <c r="AN151" s="19"/>
      <c r="AO151" s="19"/>
    </row>
    <row r="152" ht="11.25" customHeight="1">
      <c r="A152" s="19"/>
      <c r="B152" s="19"/>
      <c r="C152" s="665"/>
      <c r="D152" s="665"/>
      <c r="E152" s="665"/>
      <c r="F152" s="665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AG152" s="19"/>
      <c r="AH152" s="19"/>
      <c r="AI152" s="19"/>
      <c r="AJ152" s="19"/>
      <c r="AK152" s="19"/>
      <c r="AL152" s="19"/>
      <c r="AM152" s="19"/>
      <c r="AN152" s="19"/>
      <c r="AO152" s="19"/>
    </row>
    <row r="153" ht="11.25" customHeight="1">
      <c r="A153" s="19"/>
      <c r="B153" s="19"/>
      <c r="C153" s="665"/>
      <c r="D153" s="665"/>
      <c r="E153" s="665"/>
      <c r="F153" s="665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AG153" s="19"/>
      <c r="AH153" s="19"/>
      <c r="AI153" s="19"/>
      <c r="AJ153" s="19"/>
      <c r="AK153" s="19"/>
      <c r="AL153" s="19"/>
      <c r="AM153" s="19"/>
      <c r="AN153" s="19"/>
      <c r="AO153" s="19"/>
    </row>
    <row r="154" ht="10.5" customHeight="1">
      <c r="A154" s="19"/>
      <c r="B154" s="19"/>
      <c r="C154" s="665"/>
      <c r="D154" s="665"/>
      <c r="E154" s="665"/>
      <c r="F154" s="665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AG154" s="19"/>
      <c r="AH154" s="19"/>
      <c r="AI154" s="19"/>
      <c r="AJ154" s="19"/>
      <c r="AK154" s="19"/>
      <c r="AL154" s="19"/>
      <c r="AM154" s="19"/>
      <c r="AN154" s="19"/>
      <c r="AO154" s="19"/>
    </row>
    <row r="155" ht="10.5" customHeight="1">
      <c r="A155" s="19"/>
      <c r="B155" s="790"/>
      <c r="C155" s="436"/>
      <c r="D155" s="436"/>
      <c r="E155" s="69"/>
      <c r="F155" s="6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AG155" s="19"/>
      <c r="AH155" s="19"/>
      <c r="AI155" s="19"/>
      <c r="AJ155" s="19"/>
      <c r="AK155" s="19"/>
      <c r="AL155" s="19"/>
      <c r="AM155" s="19"/>
      <c r="AN155" s="19"/>
      <c r="AO155" s="19"/>
    </row>
    <row r="156" ht="10.5" customHeight="1">
      <c r="A156" s="19"/>
      <c r="B156" s="19"/>
      <c r="C156" s="63"/>
      <c r="D156" s="63"/>
      <c r="E156" s="63"/>
      <c r="F156" s="665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AG156" s="19"/>
      <c r="AH156" s="19"/>
      <c r="AI156" s="19"/>
      <c r="AJ156" s="19"/>
      <c r="AK156" s="19"/>
      <c r="AL156" s="19"/>
      <c r="AM156" s="19"/>
      <c r="AN156" s="19"/>
      <c r="AO156" s="19"/>
    </row>
    <row r="157" ht="10.5" customHeight="1">
      <c r="A157" s="19"/>
      <c r="B157" s="19"/>
      <c r="C157" s="63"/>
      <c r="D157" s="63"/>
      <c r="E157" s="63"/>
      <c r="F157" s="63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AG157" s="19"/>
      <c r="AH157" s="19"/>
      <c r="AI157" s="63"/>
      <c r="AJ157" s="63"/>
      <c r="AK157" s="63"/>
      <c r="AL157" s="63"/>
      <c r="AM157" s="19"/>
      <c r="AN157" s="672" t="s">
        <v>3921</v>
      </c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</row>
    <row r="158" ht="11.25" customHeight="1">
      <c r="A158" s="19"/>
      <c r="B158" s="19"/>
      <c r="C158" s="63"/>
      <c r="D158" s="63"/>
      <c r="E158" s="63"/>
      <c r="F158" s="63"/>
      <c r="G158" s="19"/>
      <c r="H158" s="672" t="s">
        <v>3921</v>
      </c>
      <c r="I158" s="19"/>
      <c r="J158" s="19"/>
      <c r="K158" s="19"/>
      <c r="L158" s="19"/>
      <c r="M158" s="19"/>
      <c r="N158" s="19"/>
      <c r="O158" s="19"/>
      <c r="P158" s="19"/>
      <c r="Q158" s="19"/>
      <c r="R158" s="19"/>
    </row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conditionalFormatting sqref="W53 W59 W65">
    <cfRule type="cellIs" dxfId="0" priority="1" stopIfTrue="1" operator="lessThan">
      <formula>2</formula>
    </cfRule>
  </conditionalFormatting>
  <hyperlinks>
    <hyperlink r:id="rId1" ref="AJ84"/>
  </hyperlinks>
  <printOptions/>
  <pageMargins bottom="0.4201388888888889" footer="0.0" header="0.0" left="0.7479166666666667" right="0.7479166666666667" top="0.4597222222222222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57"/>
    <col customWidth="1" min="2" max="26" width="8.86"/>
  </cols>
  <sheetData>
    <row r="1" ht="12.75" customHeight="1">
      <c r="A1" s="672"/>
      <c r="B1" s="31" t="s">
        <v>4093</v>
      </c>
    </row>
    <row r="2" ht="1.5" customHeight="1">
      <c r="A2" s="672"/>
      <c r="B2" s="31"/>
    </row>
    <row r="3" ht="12.75" customHeight="1">
      <c r="B3" s="24">
        <v>39447.0</v>
      </c>
      <c r="C3" s="470" t="s">
        <v>4094</v>
      </c>
    </row>
    <row r="4" ht="12.75" customHeight="1">
      <c r="B4" s="24">
        <v>39447.0</v>
      </c>
      <c r="C4" s="470" t="s">
        <v>4095</v>
      </c>
    </row>
    <row r="5" ht="12.75" customHeight="1">
      <c r="B5" s="24">
        <v>39449.0</v>
      </c>
      <c r="C5" s="470" t="s">
        <v>4096</v>
      </c>
    </row>
    <row r="6" ht="12.75" customHeight="1">
      <c r="B6" s="24">
        <v>39449.0</v>
      </c>
      <c r="C6" s="470" t="s">
        <v>4097</v>
      </c>
    </row>
    <row r="7" ht="12.75" customHeight="1">
      <c r="B7" s="24">
        <v>39451.0</v>
      </c>
      <c r="C7" s="672" t="s">
        <v>4098</v>
      </c>
    </row>
    <row r="8" ht="12.75" customHeight="1">
      <c r="B8" s="24">
        <v>39452.0</v>
      </c>
      <c r="C8" s="470" t="s">
        <v>4099</v>
      </c>
    </row>
    <row r="9" ht="12.75" customHeight="1">
      <c r="B9" s="24">
        <v>39461.0</v>
      </c>
      <c r="C9" s="470" t="s">
        <v>4100</v>
      </c>
    </row>
    <row r="10" ht="12.75" customHeight="1">
      <c r="B10" s="24">
        <v>39491.0</v>
      </c>
      <c r="C10" s="672" t="s">
        <v>4101</v>
      </c>
    </row>
    <row r="11" ht="12.75" customHeight="1">
      <c r="B11" s="24">
        <v>39491.0</v>
      </c>
      <c r="C11" s="470" t="s">
        <v>4102</v>
      </c>
    </row>
    <row r="12" ht="12.75" customHeight="1">
      <c r="B12" s="24">
        <v>39504.0</v>
      </c>
      <c r="C12" s="470" t="s">
        <v>4103</v>
      </c>
    </row>
    <row r="13" ht="12.75" customHeight="1">
      <c r="B13" s="24">
        <v>39506.0</v>
      </c>
      <c r="C13" s="470" t="s">
        <v>4104</v>
      </c>
    </row>
    <row r="14" ht="12.75" customHeight="1">
      <c r="B14" s="24">
        <v>39527.0</v>
      </c>
      <c r="C14" s="672" t="s">
        <v>4105</v>
      </c>
    </row>
    <row r="15" ht="12.75" customHeight="1">
      <c r="B15" s="24">
        <v>39721.0</v>
      </c>
      <c r="C15" s="672" t="s">
        <v>4106</v>
      </c>
    </row>
    <row r="16" ht="12.75" customHeight="1">
      <c r="B16" s="24">
        <v>39722.0</v>
      </c>
      <c r="C16" s="672" t="s">
        <v>4107</v>
      </c>
    </row>
    <row r="17" ht="12.75" customHeight="1">
      <c r="B17" s="24">
        <v>39753.0</v>
      </c>
      <c r="C17" s="672" t="s">
        <v>4108</v>
      </c>
    </row>
    <row r="18" ht="12.75" customHeight="1">
      <c r="B18" s="24">
        <v>39771.0</v>
      </c>
      <c r="C18" s="672" t="s">
        <v>4109</v>
      </c>
    </row>
    <row r="19" ht="12.75" customHeight="1">
      <c r="B19" s="24">
        <v>39785.0</v>
      </c>
      <c r="C19" s="470" t="s">
        <v>4110</v>
      </c>
    </row>
    <row r="20" ht="12.75" customHeight="1">
      <c r="B20" s="24">
        <v>39843.0</v>
      </c>
      <c r="C20" s="470" t="s">
        <v>4111</v>
      </c>
    </row>
    <row r="21" ht="12.75" customHeight="1">
      <c r="B21" s="24">
        <v>39859.0</v>
      </c>
      <c r="C21" s="672" t="s">
        <v>4112</v>
      </c>
    </row>
    <row r="22" ht="12.75" customHeight="1">
      <c r="B22" s="24">
        <v>39962.0</v>
      </c>
      <c r="C22" s="470" t="s">
        <v>4113</v>
      </c>
    </row>
    <row r="23" ht="12.75" customHeight="1">
      <c r="B23" s="24">
        <v>39988.0</v>
      </c>
      <c r="C23" s="470" t="s">
        <v>4114</v>
      </c>
    </row>
    <row r="24" ht="12.75" customHeight="1">
      <c r="B24" s="24">
        <v>40303.0</v>
      </c>
      <c r="C24" s="672" t="s">
        <v>4115</v>
      </c>
    </row>
    <row r="25" ht="12.75" customHeight="1">
      <c r="B25" s="24">
        <v>40319.0</v>
      </c>
      <c r="C25" s="470" t="s">
        <v>4116</v>
      </c>
    </row>
    <row r="26" ht="12.75" customHeight="1">
      <c r="B26" s="24">
        <v>40325.0</v>
      </c>
      <c r="C26" s="470" t="s">
        <v>4117</v>
      </c>
    </row>
    <row r="27" ht="12.75" customHeight="1">
      <c r="B27" s="24">
        <v>40357.0</v>
      </c>
      <c r="C27" s="672" t="s">
        <v>4118</v>
      </c>
    </row>
    <row r="28" ht="12.75" customHeight="1">
      <c r="B28" s="24">
        <v>40357.0</v>
      </c>
      <c r="C28" s="672" t="s">
        <v>4119</v>
      </c>
    </row>
    <row r="29" ht="12.75" customHeight="1">
      <c r="B29" s="24">
        <v>40365.0</v>
      </c>
      <c r="C29" s="470" t="s">
        <v>4120</v>
      </c>
    </row>
    <row r="30" ht="12.75" customHeight="1">
      <c r="B30" s="24">
        <v>40365.0</v>
      </c>
      <c r="C30" s="470" t="s">
        <v>4121</v>
      </c>
    </row>
    <row r="31" ht="12.75" customHeight="1">
      <c r="B31" s="24">
        <v>40371.0</v>
      </c>
      <c r="C31" s="672" t="s">
        <v>4122</v>
      </c>
    </row>
    <row r="32" ht="12.75" customHeight="1">
      <c r="B32" s="24">
        <v>40371.0</v>
      </c>
      <c r="C32" s="470" t="s">
        <v>4123</v>
      </c>
    </row>
    <row r="33" ht="12.75" customHeight="1">
      <c r="B33" s="24">
        <v>40372.0</v>
      </c>
      <c r="C33" s="672" t="s">
        <v>4124</v>
      </c>
    </row>
    <row r="34" ht="12.75" customHeight="1">
      <c r="B34" s="24">
        <v>40378.0</v>
      </c>
      <c r="C34" s="470" t="s">
        <v>4125</v>
      </c>
    </row>
    <row r="35" ht="12.75" customHeight="1">
      <c r="B35" s="24">
        <v>40382.0</v>
      </c>
      <c r="C35" s="470" t="s">
        <v>4126</v>
      </c>
    </row>
    <row r="36" ht="12.75" customHeight="1">
      <c r="B36" s="24">
        <v>40382.0</v>
      </c>
      <c r="C36" s="672" t="s">
        <v>4127</v>
      </c>
    </row>
    <row r="37" ht="12.75" customHeight="1">
      <c r="B37" s="24">
        <v>40386.0</v>
      </c>
      <c r="C37" s="672" t="s">
        <v>4128</v>
      </c>
    </row>
    <row r="38" ht="12.75" customHeight="1">
      <c r="B38" s="24">
        <v>40391.0</v>
      </c>
      <c r="C38" s="470" t="s">
        <v>4129</v>
      </c>
    </row>
    <row r="39" ht="12.75" customHeight="1">
      <c r="B39" s="24">
        <v>40393.0</v>
      </c>
      <c r="C39" s="672" t="s">
        <v>4130</v>
      </c>
    </row>
    <row r="40" ht="12.75" customHeight="1">
      <c r="B40" s="24">
        <v>40396.0</v>
      </c>
      <c r="C40" s="470" t="s">
        <v>4131</v>
      </c>
    </row>
    <row r="41" ht="12.75" customHeight="1">
      <c r="B41" s="24">
        <v>40401.0</v>
      </c>
      <c r="C41" s="672" t="s">
        <v>4132</v>
      </c>
    </row>
    <row r="42" ht="12.75" customHeight="1">
      <c r="B42" s="24">
        <v>40403.0</v>
      </c>
      <c r="C42" s="672" t="s">
        <v>4133</v>
      </c>
    </row>
    <row r="43" ht="12.75" customHeight="1">
      <c r="B43" s="24">
        <v>40413.0</v>
      </c>
      <c r="C43" s="470" t="s">
        <v>4134</v>
      </c>
    </row>
    <row r="44" ht="12.75" customHeight="1">
      <c r="B44" s="24">
        <v>40417.0</v>
      </c>
      <c r="C44" s="470" t="s">
        <v>4135</v>
      </c>
    </row>
    <row r="45" ht="12.75" customHeight="1">
      <c r="B45" s="24">
        <v>40420.0</v>
      </c>
      <c r="C45" s="672" t="s">
        <v>4136</v>
      </c>
    </row>
    <row r="46" ht="12.75" customHeight="1">
      <c r="B46" s="24">
        <v>40420.0</v>
      </c>
      <c r="C46" s="672" t="s">
        <v>4137</v>
      </c>
    </row>
    <row r="47" ht="12.75" customHeight="1">
      <c r="B47" s="24">
        <v>40420.0</v>
      </c>
      <c r="C47" s="672" t="s">
        <v>4138</v>
      </c>
    </row>
    <row r="48" ht="12.75" customHeight="1">
      <c r="B48" s="24">
        <v>40431.0</v>
      </c>
      <c r="C48" s="470" t="s">
        <v>4139</v>
      </c>
    </row>
    <row r="49" ht="12.75" customHeight="1">
      <c r="B49" s="24">
        <v>40436.0</v>
      </c>
      <c r="C49" s="672" t="s">
        <v>4140</v>
      </c>
    </row>
    <row r="50" ht="12.75" customHeight="1">
      <c r="B50" s="24">
        <v>40439.0</v>
      </c>
      <c r="C50" s="672" t="s">
        <v>4141</v>
      </c>
    </row>
    <row r="51" ht="12.75" customHeight="1">
      <c r="B51" s="24">
        <v>40441.0</v>
      </c>
      <c r="C51" s="672" t="s">
        <v>4142</v>
      </c>
    </row>
    <row r="52" ht="12.75" customHeight="1">
      <c r="B52" s="24">
        <v>40476.0</v>
      </c>
      <c r="C52" s="672" t="s">
        <v>4143</v>
      </c>
    </row>
    <row r="53" ht="12.75" customHeight="1">
      <c r="B53" s="24">
        <v>40499.0</v>
      </c>
      <c r="C53" s="672" t="s">
        <v>4144</v>
      </c>
    </row>
    <row r="54" ht="12.75" customHeight="1">
      <c r="B54" s="24">
        <v>40500.0</v>
      </c>
      <c r="C54" s="470" t="s">
        <v>4145</v>
      </c>
    </row>
    <row r="55" ht="12.75" customHeight="1">
      <c r="B55" s="24">
        <v>40500.0</v>
      </c>
      <c r="C55" s="672" t="s">
        <v>4146</v>
      </c>
    </row>
    <row r="56" ht="12.75" customHeight="1">
      <c r="B56" s="24">
        <v>40500.0</v>
      </c>
      <c r="C56" s="672" t="s">
        <v>4147</v>
      </c>
    </row>
    <row r="57" ht="12.75" customHeight="1">
      <c r="B57" s="24">
        <v>40511.0</v>
      </c>
      <c r="C57" s="672" t="s">
        <v>4148</v>
      </c>
    </row>
    <row r="58" ht="12.75" customHeight="1">
      <c r="B58" s="24">
        <v>40512.0</v>
      </c>
      <c r="C58" s="672" t="s">
        <v>4149</v>
      </c>
    </row>
    <row r="59" ht="12.75" customHeight="1">
      <c r="B59" s="24">
        <v>40512.0</v>
      </c>
      <c r="C59" s="672" t="s">
        <v>4150</v>
      </c>
    </row>
    <row r="60" ht="12.75" customHeight="1">
      <c r="B60" s="24">
        <v>40519.0</v>
      </c>
      <c r="C60" s="672" t="s">
        <v>4151</v>
      </c>
    </row>
    <row r="61" ht="12.75" customHeight="1">
      <c r="B61" s="24">
        <v>40527.0</v>
      </c>
      <c r="C61" s="470" t="s">
        <v>4152</v>
      </c>
    </row>
    <row r="62" ht="12.75" customHeight="1">
      <c r="B62" s="24">
        <v>40527.0</v>
      </c>
      <c r="C62" s="672" t="s">
        <v>4153</v>
      </c>
    </row>
    <row r="63" ht="12.75" customHeight="1">
      <c r="B63" s="24">
        <v>40528.0</v>
      </c>
      <c r="C63" s="470" t="s">
        <v>4154</v>
      </c>
    </row>
    <row r="64" ht="12.75" customHeight="1">
      <c r="B64" s="24">
        <v>40541.0</v>
      </c>
      <c r="C64" s="470" t="s">
        <v>4155</v>
      </c>
    </row>
    <row r="65" ht="12.75" customHeight="1">
      <c r="B65" s="24">
        <v>40542.0</v>
      </c>
      <c r="C65" s="672" t="s">
        <v>4156</v>
      </c>
    </row>
    <row r="66" ht="12.75" customHeight="1">
      <c r="B66" s="24">
        <v>40542.0</v>
      </c>
      <c r="C66" s="470" t="s">
        <v>4157</v>
      </c>
    </row>
    <row r="67" ht="12.75" customHeight="1">
      <c r="B67" s="24">
        <v>40542.0</v>
      </c>
      <c r="C67" s="470" t="s">
        <v>4158</v>
      </c>
    </row>
    <row r="68" ht="12.75" customHeight="1">
      <c r="B68" s="24">
        <v>40542.0</v>
      </c>
      <c r="C68" s="470" t="s">
        <v>4159</v>
      </c>
    </row>
    <row r="69" ht="12.75" customHeight="1">
      <c r="B69" s="24">
        <v>40543.0</v>
      </c>
      <c r="C69" s="470" t="s">
        <v>4160</v>
      </c>
    </row>
    <row r="70" ht="12.75" customHeight="1">
      <c r="B70" s="24">
        <v>40543.0</v>
      </c>
      <c r="C70" s="470" t="s">
        <v>4161</v>
      </c>
    </row>
    <row r="71" ht="12.75" customHeight="1">
      <c r="B71" s="24">
        <v>40562.0</v>
      </c>
      <c r="C71" s="672" t="s">
        <v>4162</v>
      </c>
    </row>
    <row r="72" ht="12.75" customHeight="1">
      <c r="B72" s="24">
        <v>40583.0</v>
      </c>
      <c r="C72" s="470" t="s">
        <v>4163</v>
      </c>
    </row>
    <row r="73" ht="12.75" customHeight="1">
      <c r="B73" s="24">
        <v>40602.0</v>
      </c>
      <c r="C73" s="470" t="s">
        <v>4164</v>
      </c>
    </row>
    <row r="74" ht="12.75" customHeight="1">
      <c r="B74" s="24">
        <v>40602.0</v>
      </c>
      <c r="C74" s="672" t="s">
        <v>4165</v>
      </c>
    </row>
    <row r="75" ht="12.75" customHeight="1">
      <c r="B75" s="24">
        <v>40602.0</v>
      </c>
      <c r="C75" s="672" t="s">
        <v>4166</v>
      </c>
    </row>
    <row r="76" ht="12.75" customHeight="1">
      <c r="B76" s="24">
        <v>40618.0</v>
      </c>
      <c r="C76" s="672" t="s">
        <v>4167</v>
      </c>
    </row>
    <row r="77" ht="12.75" customHeight="1">
      <c r="B77" s="24">
        <v>40658.0</v>
      </c>
      <c r="C77" s="470" t="s">
        <v>4168</v>
      </c>
    </row>
    <row r="78" ht="12.75" customHeight="1">
      <c r="B78" s="24">
        <v>40659.0</v>
      </c>
      <c r="C78" s="470" t="s">
        <v>4169</v>
      </c>
    </row>
    <row r="79" ht="12.75" customHeight="1">
      <c r="B79" s="24">
        <v>40690.0</v>
      </c>
      <c r="C79" s="672" t="s">
        <v>4170</v>
      </c>
      <c r="E79" s="470">
        <v>43.0</v>
      </c>
    </row>
    <row r="80" ht="12.75" customHeight="1">
      <c r="B80" s="24">
        <v>40726.0</v>
      </c>
      <c r="C80" s="672" t="s">
        <v>4171</v>
      </c>
    </row>
    <row r="81" ht="12.75" customHeight="1">
      <c r="B81" s="24">
        <v>40727.0</v>
      </c>
      <c r="C81" s="672" t="s">
        <v>4172</v>
      </c>
    </row>
    <row r="82" ht="12.75" customHeight="1">
      <c r="B82" s="24">
        <v>40752.0</v>
      </c>
      <c r="C82" s="672" t="s">
        <v>4173</v>
      </c>
    </row>
    <row r="83" ht="12.75" customHeight="1">
      <c r="B83" s="24">
        <v>40752.0</v>
      </c>
      <c r="C83" s="672" t="s">
        <v>4174</v>
      </c>
    </row>
    <row r="84" ht="12.75" customHeight="1">
      <c r="B84" s="24">
        <v>40753.0</v>
      </c>
      <c r="C84" s="470" t="s">
        <v>4175</v>
      </c>
    </row>
    <row r="85" ht="12.75" customHeight="1">
      <c r="B85" s="24">
        <v>40753.0</v>
      </c>
      <c r="C85" s="672" t="s">
        <v>4176</v>
      </c>
    </row>
    <row r="86" ht="12.75" customHeight="1">
      <c r="B86" s="24">
        <v>40756.0</v>
      </c>
      <c r="C86" s="672" t="s">
        <v>4177</v>
      </c>
    </row>
    <row r="87" ht="12.75" customHeight="1">
      <c r="B87" s="24">
        <v>40786.0</v>
      </c>
      <c r="C87" s="672" t="s">
        <v>4178</v>
      </c>
    </row>
    <row r="88" ht="12.75" customHeight="1">
      <c r="B88" s="24">
        <v>40805.0</v>
      </c>
      <c r="C88" s="470" t="s">
        <v>4179</v>
      </c>
    </row>
    <row r="89" ht="12.75" customHeight="1">
      <c r="B89" s="24">
        <v>40806.0</v>
      </c>
      <c r="C89" s="470" t="s">
        <v>4180</v>
      </c>
    </row>
    <row r="90" ht="12.75" customHeight="1">
      <c r="B90" s="24">
        <v>40812.0</v>
      </c>
      <c r="C90" s="470" t="s">
        <v>4181</v>
      </c>
    </row>
    <row r="91" ht="12.75" customHeight="1">
      <c r="B91" s="24">
        <v>40836.0</v>
      </c>
      <c r="C91" s="672" t="s">
        <v>4182</v>
      </c>
    </row>
    <row r="92" ht="12.75" customHeight="1">
      <c r="B92" s="24">
        <v>40884.0</v>
      </c>
      <c r="C92" s="470" t="s">
        <v>4183</v>
      </c>
    </row>
    <row r="93" ht="12.75" customHeight="1">
      <c r="B93" s="24">
        <v>40884.0</v>
      </c>
      <c r="C93" s="470" t="s">
        <v>4184</v>
      </c>
    </row>
    <row r="94" ht="12.75" customHeight="1">
      <c r="B94" s="24">
        <v>40892.0</v>
      </c>
      <c r="C94" s="470" t="s">
        <v>4185</v>
      </c>
    </row>
    <row r="95" ht="12.75" customHeight="1">
      <c r="B95" s="24">
        <v>40892.0</v>
      </c>
      <c r="C95" s="470" t="s">
        <v>4186</v>
      </c>
    </row>
    <row r="96" ht="12.75" customHeight="1">
      <c r="B96" s="24">
        <v>40892.0</v>
      </c>
      <c r="C96" s="470" t="s">
        <v>4187</v>
      </c>
    </row>
    <row r="97" ht="12.75" customHeight="1">
      <c r="B97" s="24">
        <v>40898.0</v>
      </c>
      <c r="C97" s="470" t="s">
        <v>4188</v>
      </c>
    </row>
    <row r="98" ht="12.75" customHeight="1">
      <c r="B98" s="24">
        <v>40903.0</v>
      </c>
      <c r="C98" s="470" t="s">
        <v>4189</v>
      </c>
    </row>
    <row r="99" ht="12.75" customHeight="1">
      <c r="B99" s="24">
        <v>40905.0</v>
      </c>
      <c r="C99" s="470" t="s">
        <v>4190</v>
      </c>
    </row>
    <row r="100" ht="12.75" customHeight="1">
      <c r="B100" s="24">
        <v>40980.0</v>
      </c>
      <c r="C100" s="470" t="s">
        <v>4191</v>
      </c>
    </row>
    <row r="101" ht="12.75" customHeight="1">
      <c r="B101" s="24">
        <v>40981.0</v>
      </c>
      <c r="C101" s="672" t="s">
        <v>4192</v>
      </c>
    </row>
    <row r="102" ht="12.75" customHeight="1">
      <c r="B102" s="24">
        <v>40982.0</v>
      </c>
      <c r="C102" s="470" t="s">
        <v>4193</v>
      </c>
    </row>
    <row r="103" ht="12.75" customHeight="1">
      <c r="B103" s="24">
        <v>40985.0</v>
      </c>
      <c r="C103" s="470" t="s">
        <v>4194</v>
      </c>
    </row>
    <row r="104" ht="12.75" customHeight="1">
      <c r="B104" s="24">
        <v>40985.0</v>
      </c>
      <c r="C104" s="672" t="s">
        <v>4195</v>
      </c>
    </row>
    <row r="105" ht="12.75" customHeight="1">
      <c r="B105" s="24">
        <v>40985.0</v>
      </c>
      <c r="C105" s="470" t="s">
        <v>4196</v>
      </c>
    </row>
    <row r="106" ht="12.75" customHeight="1">
      <c r="B106" s="24">
        <v>40988.0</v>
      </c>
      <c r="C106" s="470" t="s">
        <v>4197</v>
      </c>
    </row>
    <row r="107" ht="12.75" customHeight="1">
      <c r="B107" s="24">
        <v>40990.0</v>
      </c>
      <c r="C107" s="672" t="s">
        <v>4198</v>
      </c>
    </row>
    <row r="108" ht="12.75" customHeight="1">
      <c r="B108" s="24">
        <v>40992.0</v>
      </c>
      <c r="C108" s="470" t="s">
        <v>4199</v>
      </c>
    </row>
    <row r="109" ht="12.75" customHeight="1">
      <c r="B109" s="24">
        <v>41028.0</v>
      </c>
      <c r="C109" s="470" t="s">
        <v>4200</v>
      </c>
    </row>
    <row r="110" ht="12.75" customHeight="1">
      <c r="B110" s="24">
        <v>41108.0</v>
      </c>
      <c r="C110" s="672" t="s">
        <v>4201</v>
      </c>
    </row>
    <row r="111" ht="12.75" customHeight="1">
      <c r="B111" s="24">
        <v>41138.0</v>
      </c>
      <c r="C111" s="470" t="s">
        <v>4202</v>
      </c>
    </row>
    <row r="112" ht="12.75" customHeight="1">
      <c r="B112" s="24">
        <v>41176.0</v>
      </c>
      <c r="C112" s="470" t="s">
        <v>4203</v>
      </c>
    </row>
    <row r="113" ht="12.75" customHeight="1">
      <c r="B113" s="24">
        <v>41193.0</v>
      </c>
      <c r="C113" s="470" t="s">
        <v>4204</v>
      </c>
    </row>
    <row r="114" ht="12.75" customHeight="1">
      <c r="B114" s="24">
        <v>41226.0</v>
      </c>
      <c r="C114" s="470" t="s">
        <v>4205</v>
      </c>
    </row>
    <row r="115" ht="12.75" customHeight="1">
      <c r="B115" s="24">
        <v>41251.0</v>
      </c>
      <c r="C115" s="672" t="s">
        <v>4206</v>
      </c>
    </row>
    <row r="116" ht="12.75" customHeight="1">
      <c r="B116" s="24">
        <v>41255.0</v>
      </c>
      <c r="C116" s="672" t="s">
        <v>4207</v>
      </c>
    </row>
    <row r="117" ht="12.75" customHeight="1">
      <c r="B117" s="24">
        <v>41255.0</v>
      </c>
      <c r="C117" s="470" t="s">
        <v>4208</v>
      </c>
    </row>
    <row r="118" ht="12.75" customHeight="1">
      <c r="B118" s="24">
        <v>41255.0</v>
      </c>
      <c r="C118" s="470" t="s">
        <v>4209</v>
      </c>
    </row>
    <row r="119" ht="12.75" customHeight="1">
      <c r="B119" s="24">
        <v>41255.0</v>
      </c>
      <c r="C119" s="470" t="s">
        <v>4210</v>
      </c>
    </row>
    <row r="120" ht="12.75" customHeight="1">
      <c r="B120" s="24">
        <v>41255.0</v>
      </c>
      <c r="C120" s="470" t="s">
        <v>4211</v>
      </c>
    </row>
    <row r="121" ht="12.75" customHeight="1">
      <c r="B121" s="24">
        <v>41265.0</v>
      </c>
      <c r="C121" s="470" t="s">
        <v>4212</v>
      </c>
    </row>
    <row r="122" ht="12.75" customHeight="1">
      <c r="B122" s="24">
        <v>41267.0</v>
      </c>
      <c r="C122" s="470" t="s">
        <v>4213</v>
      </c>
    </row>
    <row r="123" ht="12.75" customHeight="1">
      <c r="B123" s="24">
        <v>41267.0</v>
      </c>
      <c r="C123" s="672" t="s">
        <v>4214</v>
      </c>
    </row>
    <row r="124" ht="12.75" customHeight="1">
      <c r="B124" s="24">
        <v>41269.0</v>
      </c>
      <c r="C124" s="672" t="s">
        <v>4215</v>
      </c>
    </row>
    <row r="125" ht="12.75" customHeight="1">
      <c r="B125" s="24">
        <v>41270.0</v>
      </c>
      <c r="C125" s="470" t="s">
        <v>4216</v>
      </c>
    </row>
    <row r="126" ht="12.75" customHeight="1">
      <c r="B126" s="24">
        <v>41270.0</v>
      </c>
      <c r="C126" s="470" t="s">
        <v>4217</v>
      </c>
    </row>
    <row r="127" ht="12.75" customHeight="1">
      <c r="B127" s="24">
        <v>41270.0</v>
      </c>
      <c r="C127" s="672" t="s">
        <v>4218</v>
      </c>
    </row>
    <row r="128" ht="12.75" customHeight="1">
      <c r="B128" s="24">
        <v>41271.0</v>
      </c>
      <c r="C128" s="470" t="s">
        <v>4219</v>
      </c>
    </row>
    <row r="129" ht="12.75" customHeight="1">
      <c r="B129" s="24">
        <v>41271.0</v>
      </c>
      <c r="C129" s="470" t="s">
        <v>4220</v>
      </c>
    </row>
    <row r="130" ht="12.75" customHeight="1">
      <c r="B130" s="24">
        <v>41271.0</v>
      </c>
      <c r="C130" s="470" t="s">
        <v>4221</v>
      </c>
    </row>
    <row r="131" ht="12.75" customHeight="1">
      <c r="B131" s="24">
        <v>41272.0</v>
      </c>
      <c r="C131" s="470" t="s">
        <v>4222</v>
      </c>
    </row>
    <row r="132" ht="12.75" customHeight="1">
      <c r="B132" s="24">
        <v>41273.0</v>
      </c>
      <c r="C132" s="470" t="s">
        <v>4223</v>
      </c>
    </row>
    <row r="133" ht="12.75" customHeight="1">
      <c r="B133" s="24">
        <v>41273.0</v>
      </c>
      <c r="C133" s="672" t="s">
        <v>4224</v>
      </c>
    </row>
    <row r="134" ht="12.75" customHeight="1">
      <c r="B134" s="24">
        <v>41284.0</v>
      </c>
      <c r="C134" s="672" t="s">
        <v>4225</v>
      </c>
    </row>
    <row r="135" ht="12.75" customHeight="1">
      <c r="B135" s="24">
        <v>41288.0</v>
      </c>
      <c r="C135" s="470" t="s">
        <v>4226</v>
      </c>
    </row>
    <row r="136" ht="12.75" customHeight="1">
      <c r="B136" s="24">
        <v>41288.0</v>
      </c>
      <c r="C136" s="672" t="s">
        <v>4227</v>
      </c>
    </row>
    <row r="137" ht="12.75" customHeight="1">
      <c r="B137" s="24">
        <v>41290.0</v>
      </c>
      <c r="C137" s="672" t="s">
        <v>4228</v>
      </c>
    </row>
    <row r="138" ht="12.75" customHeight="1">
      <c r="B138" s="24">
        <v>41301.0</v>
      </c>
      <c r="C138" s="470" t="s">
        <v>4229</v>
      </c>
    </row>
    <row r="139" ht="12.75" customHeight="1">
      <c r="B139" s="24">
        <v>41317.0</v>
      </c>
      <c r="C139" s="672" t="s">
        <v>4230</v>
      </c>
    </row>
    <row r="140" ht="12.75" customHeight="1">
      <c r="B140" s="24">
        <v>41318.0</v>
      </c>
      <c r="C140" s="470" t="s">
        <v>4231</v>
      </c>
    </row>
    <row r="141" ht="12.75" customHeight="1">
      <c r="B141" s="24">
        <v>41321.0</v>
      </c>
      <c r="C141" s="672" t="s">
        <v>4232</v>
      </c>
    </row>
    <row r="142" ht="12.75" customHeight="1">
      <c r="B142" s="24">
        <v>41394.0</v>
      </c>
      <c r="C142" s="470" t="s">
        <v>4233</v>
      </c>
    </row>
    <row r="143" ht="12.75" customHeight="1">
      <c r="B143" s="24">
        <v>41403.0</v>
      </c>
      <c r="C143" s="672" t="s">
        <v>4234</v>
      </c>
    </row>
    <row r="144" ht="12.75" customHeight="1">
      <c r="B144" s="24">
        <v>41423.0</v>
      </c>
      <c r="C144" s="470" t="s">
        <v>4235</v>
      </c>
    </row>
    <row r="145" ht="12.75" customHeight="1">
      <c r="B145" s="24">
        <v>41478.0</v>
      </c>
      <c r="C145" s="470" t="s">
        <v>4236</v>
      </c>
    </row>
    <row r="146" ht="12.75" customHeight="1">
      <c r="B146" s="24">
        <v>41494.0</v>
      </c>
      <c r="C146" s="672" t="s">
        <v>4237</v>
      </c>
    </row>
    <row r="147" ht="12.75" customHeight="1">
      <c r="B147" s="24">
        <v>41507.0</v>
      </c>
      <c r="C147" s="470" t="s">
        <v>4238</v>
      </c>
    </row>
    <row r="148" ht="12.75" customHeight="1">
      <c r="B148" s="24">
        <v>41522.0</v>
      </c>
      <c r="C148" s="672" t="s">
        <v>4239</v>
      </c>
    </row>
    <row r="149" ht="12.75" customHeight="1">
      <c r="B149" s="24">
        <v>41584.0</v>
      </c>
      <c r="C149" s="672" t="s">
        <v>4240</v>
      </c>
    </row>
    <row r="150" ht="12.75" customHeight="1">
      <c r="B150" s="24">
        <v>41584.0</v>
      </c>
      <c r="C150" s="672" t="s">
        <v>4241</v>
      </c>
    </row>
    <row r="151" ht="12.75" customHeight="1">
      <c r="B151" s="24">
        <v>41584.0</v>
      </c>
      <c r="C151" s="470" t="s">
        <v>4242</v>
      </c>
    </row>
    <row r="152" ht="12.75" customHeight="1">
      <c r="B152" s="24">
        <v>41596.0</v>
      </c>
      <c r="C152" s="672" t="s">
        <v>4243</v>
      </c>
    </row>
    <row r="153" ht="12.75" customHeight="1">
      <c r="B153" s="24">
        <v>41617.0</v>
      </c>
      <c r="C153" s="672" t="s">
        <v>4244</v>
      </c>
    </row>
    <row r="154" ht="12.75" customHeight="1">
      <c r="B154" s="24">
        <v>41617.0</v>
      </c>
      <c r="C154" s="672" t="s">
        <v>4245</v>
      </c>
    </row>
    <row r="155" ht="12.75" customHeight="1">
      <c r="B155" s="24">
        <v>41620.0</v>
      </c>
      <c r="C155" s="672" t="s">
        <v>4246</v>
      </c>
    </row>
    <row r="156" ht="12.75" customHeight="1">
      <c r="B156" s="24">
        <v>41621.0</v>
      </c>
      <c r="C156" s="672" t="s">
        <v>4247</v>
      </c>
    </row>
    <row r="157" ht="12.75" customHeight="1">
      <c r="B157" s="24">
        <v>41623.0</v>
      </c>
      <c r="C157" s="672" t="s">
        <v>4248</v>
      </c>
    </row>
    <row r="158" ht="12.75" customHeight="1">
      <c r="B158" s="24">
        <v>41625.0</v>
      </c>
      <c r="C158" s="470" t="s">
        <v>4211</v>
      </c>
    </row>
    <row r="159" ht="12.75" customHeight="1">
      <c r="B159" s="24">
        <v>41628.0</v>
      </c>
      <c r="C159" s="672" t="s">
        <v>4249</v>
      </c>
    </row>
    <row r="160" ht="12.75" customHeight="1">
      <c r="B160" s="24">
        <v>41631.0</v>
      </c>
      <c r="C160" s="672" t="s">
        <v>4250</v>
      </c>
    </row>
    <row r="161" ht="12.75" customHeight="1">
      <c r="B161" s="24">
        <v>41631.0</v>
      </c>
      <c r="C161" s="672" t="s">
        <v>4251</v>
      </c>
    </row>
    <row r="162" ht="12.75" customHeight="1">
      <c r="B162" s="24">
        <v>41652.0</v>
      </c>
      <c r="C162" s="672" t="s">
        <v>4252</v>
      </c>
    </row>
    <row r="163" ht="12.75" customHeight="1">
      <c r="B163" s="24">
        <v>41688.0</v>
      </c>
      <c r="C163" s="672" t="s">
        <v>4253</v>
      </c>
    </row>
    <row r="164" ht="12.75" customHeight="1">
      <c r="B164" s="24">
        <v>41768.0</v>
      </c>
      <c r="C164" s="672" t="s">
        <v>4254</v>
      </c>
    </row>
    <row r="165" ht="12.75" customHeight="1">
      <c r="B165" s="24">
        <v>41857.0</v>
      </c>
      <c r="C165" s="672" t="s">
        <v>4255</v>
      </c>
    </row>
    <row r="166" ht="12.75" customHeight="1">
      <c r="B166" s="24">
        <v>41859.0</v>
      </c>
      <c r="C166" s="672" t="s">
        <v>4256</v>
      </c>
    </row>
    <row r="167" ht="12.75" customHeight="1">
      <c r="B167" s="24">
        <v>41859.0</v>
      </c>
      <c r="C167" s="672" t="s">
        <v>4257</v>
      </c>
    </row>
    <row r="168" ht="12.75" customHeight="1">
      <c r="B168" s="24">
        <v>41860.0</v>
      </c>
      <c r="C168" s="672" t="s">
        <v>4258</v>
      </c>
    </row>
    <row r="169" ht="12.75" customHeight="1">
      <c r="B169" s="24">
        <v>41885.0</v>
      </c>
      <c r="C169" s="672" t="s">
        <v>4259</v>
      </c>
    </row>
    <row r="170" ht="12.75" customHeight="1">
      <c r="B170" s="24">
        <v>41935.0</v>
      </c>
      <c r="C170" s="672" t="s">
        <v>4260</v>
      </c>
    </row>
    <row r="171" ht="12.75" customHeight="1">
      <c r="B171" s="24">
        <v>41936.0</v>
      </c>
      <c r="C171" s="672" t="s">
        <v>4261</v>
      </c>
    </row>
    <row r="172" ht="12.75" customHeight="1">
      <c r="B172" s="24">
        <v>41964.0</v>
      </c>
      <c r="C172" s="672" t="s">
        <v>4262</v>
      </c>
    </row>
    <row r="173" ht="12.75" customHeight="1">
      <c r="B173" s="24">
        <v>41982.0</v>
      </c>
      <c r="C173" s="672" t="s">
        <v>4263</v>
      </c>
    </row>
    <row r="174" ht="12.75" customHeight="1">
      <c r="B174" s="24">
        <v>41984.0</v>
      </c>
      <c r="C174" s="672" t="s">
        <v>4264</v>
      </c>
    </row>
    <row r="175" ht="12.75" customHeight="1">
      <c r="B175" s="24">
        <v>41985.0</v>
      </c>
      <c r="C175" s="672" t="s">
        <v>4265</v>
      </c>
    </row>
    <row r="176" ht="12.75" customHeight="1">
      <c r="B176" s="24">
        <v>41988.0</v>
      </c>
      <c r="C176" s="672" t="s">
        <v>4266</v>
      </c>
    </row>
    <row r="177" ht="12.75" customHeight="1">
      <c r="B177" s="24">
        <v>41989.0</v>
      </c>
      <c r="C177" s="470" t="s">
        <v>4211</v>
      </c>
    </row>
    <row r="178" ht="12.75" customHeight="1">
      <c r="B178" s="24">
        <v>41992.0</v>
      </c>
      <c r="C178" s="672" t="s">
        <v>4267</v>
      </c>
    </row>
    <row r="179" ht="12.75" customHeight="1">
      <c r="B179" s="24">
        <v>41997.0</v>
      </c>
      <c r="C179" s="672" t="s">
        <v>4268</v>
      </c>
    </row>
    <row r="180" ht="12.75" customHeight="1">
      <c r="B180" s="24">
        <v>42004.0</v>
      </c>
      <c r="C180" s="672" t="s">
        <v>4269</v>
      </c>
    </row>
    <row r="181" ht="12.75" customHeight="1">
      <c r="B181" s="24">
        <v>42012.0</v>
      </c>
      <c r="C181" s="672" t="s">
        <v>4270</v>
      </c>
    </row>
    <row r="182" ht="12.75" customHeight="1">
      <c r="B182" s="24">
        <v>42046.0</v>
      </c>
      <c r="C182" s="672" t="s">
        <v>4271</v>
      </c>
    </row>
    <row r="183" ht="12.75" customHeight="1">
      <c r="B183" s="24">
        <v>42207.0</v>
      </c>
      <c r="C183" s="672" t="s">
        <v>4272</v>
      </c>
    </row>
    <row r="184" ht="12.75" customHeight="1">
      <c r="B184" s="24">
        <v>42243.0</v>
      </c>
      <c r="C184" s="672" t="s">
        <v>4273</v>
      </c>
    </row>
    <row r="185" ht="12.75" customHeight="1">
      <c r="B185" s="24">
        <v>42320.0</v>
      </c>
      <c r="C185" s="672" t="s">
        <v>4274</v>
      </c>
    </row>
    <row r="186" ht="12.75" customHeight="1">
      <c r="B186" s="24">
        <v>42357.0</v>
      </c>
      <c r="C186" s="672" t="s">
        <v>4275</v>
      </c>
    </row>
    <row r="187" ht="12.75" customHeight="1">
      <c r="B187" s="24">
        <v>42357.0</v>
      </c>
      <c r="C187" s="672" t="s">
        <v>4276</v>
      </c>
    </row>
    <row r="188" ht="12.75" customHeight="1">
      <c r="B188" s="24">
        <v>42359.0</v>
      </c>
      <c r="C188" s="672" t="s">
        <v>4277</v>
      </c>
    </row>
    <row r="189" ht="12.75" customHeight="1">
      <c r="B189" s="24">
        <v>42360.0</v>
      </c>
      <c r="C189" s="672" t="s">
        <v>4278</v>
      </c>
    </row>
    <row r="190" ht="12.75" customHeight="1">
      <c r="B190" s="24">
        <v>42361.0</v>
      </c>
      <c r="C190" s="470" t="s">
        <v>4211</v>
      </c>
    </row>
    <row r="191" ht="12.75" customHeight="1">
      <c r="B191" s="24">
        <v>42362.0</v>
      </c>
      <c r="C191" s="672" t="s">
        <v>4279</v>
      </c>
    </row>
    <row r="192" ht="12.75" customHeight="1">
      <c r="B192" s="24">
        <v>42368.0</v>
      </c>
      <c r="C192" s="672" t="s">
        <v>4280</v>
      </c>
    </row>
    <row r="193" ht="12.75" customHeight="1">
      <c r="B193" s="24">
        <v>42369.0</v>
      </c>
      <c r="C193" s="672" t="s">
        <v>4281</v>
      </c>
    </row>
    <row r="194" ht="12.75" customHeight="1">
      <c r="B194" s="24">
        <v>42378.0</v>
      </c>
      <c r="C194" s="672" t="s">
        <v>4282</v>
      </c>
    </row>
    <row r="195" ht="12.75" customHeight="1">
      <c r="B195" s="24">
        <v>42387.0</v>
      </c>
      <c r="C195" s="672" t="s">
        <v>4283</v>
      </c>
    </row>
    <row r="196" ht="12.75" customHeight="1">
      <c r="B196" s="24">
        <v>42395.0</v>
      </c>
      <c r="C196" s="672" t="s">
        <v>4284</v>
      </c>
    </row>
    <row r="197" ht="12.75" customHeight="1">
      <c r="B197" s="24">
        <v>42428.0</v>
      </c>
      <c r="C197" s="672" t="s">
        <v>4285</v>
      </c>
    </row>
    <row r="198" ht="12.75" customHeight="1">
      <c r="B198" s="24">
        <v>42556.0</v>
      </c>
      <c r="C198" s="672" t="s">
        <v>4286</v>
      </c>
    </row>
    <row r="199" ht="12.75" customHeight="1">
      <c r="B199" s="24">
        <v>42559.0</v>
      </c>
      <c r="C199" s="672" t="s">
        <v>4287</v>
      </c>
    </row>
    <row r="200" ht="12.75" customHeight="1">
      <c r="B200" s="24">
        <v>42614.0</v>
      </c>
      <c r="C200" s="672" t="s">
        <v>4288</v>
      </c>
    </row>
    <row r="201" ht="12.75" customHeight="1">
      <c r="B201" s="24">
        <v>42730.0</v>
      </c>
      <c r="C201" s="672" t="s">
        <v>4289</v>
      </c>
    </row>
    <row r="202" ht="12.75" customHeight="1">
      <c r="B202" s="24">
        <v>42730.0</v>
      </c>
      <c r="C202" s="672" t="s">
        <v>4290</v>
      </c>
    </row>
    <row r="203" ht="12.75" customHeight="1">
      <c r="B203" s="24">
        <v>42730.0</v>
      </c>
      <c r="C203" s="672" t="s">
        <v>4291</v>
      </c>
    </row>
    <row r="204" ht="12.75" customHeight="1">
      <c r="B204" s="24">
        <v>42731.0</v>
      </c>
      <c r="C204" s="470" t="s">
        <v>4211</v>
      </c>
    </row>
    <row r="205" ht="12.75" customHeight="1">
      <c r="B205" s="24">
        <v>42732.0</v>
      </c>
      <c r="C205" s="672" t="s">
        <v>4292</v>
      </c>
    </row>
    <row r="206" ht="12.75" customHeight="1">
      <c r="B206" s="24">
        <v>42732.0</v>
      </c>
      <c r="C206" s="672" t="s">
        <v>4293</v>
      </c>
    </row>
    <row r="207" ht="12.75" customHeight="1">
      <c r="B207" s="24">
        <v>42734.0</v>
      </c>
      <c r="C207" s="672" t="s">
        <v>4294</v>
      </c>
    </row>
    <row r="208" ht="12.75" customHeight="1">
      <c r="B208" s="24">
        <v>42734.0</v>
      </c>
      <c r="C208" s="672" t="s">
        <v>4295</v>
      </c>
    </row>
    <row r="209" ht="12.75" customHeight="1">
      <c r="B209" s="24">
        <v>42741.0</v>
      </c>
      <c r="C209" s="672" t="s">
        <v>4296</v>
      </c>
    </row>
    <row r="210" ht="12.75" customHeight="1">
      <c r="B210" s="24">
        <v>42741.0</v>
      </c>
      <c r="C210" s="672" t="s">
        <v>4297</v>
      </c>
    </row>
    <row r="211" ht="12.75" customHeight="1">
      <c r="B211" s="24">
        <v>42744.0</v>
      </c>
      <c r="C211" s="672" t="s">
        <v>4298</v>
      </c>
    </row>
    <row r="212" ht="12.75" customHeight="1">
      <c r="B212" s="24">
        <v>42747.0</v>
      </c>
      <c r="C212" s="672" t="s">
        <v>4299</v>
      </c>
    </row>
    <row r="213" ht="12.75" customHeight="1">
      <c r="B213" s="24">
        <v>42814.0</v>
      </c>
      <c r="C213" s="470" t="s">
        <v>4300</v>
      </c>
    </row>
    <row r="214" ht="12.75" customHeight="1">
      <c r="B214" s="24">
        <v>42864.0</v>
      </c>
      <c r="C214" s="470" t="s">
        <v>4301</v>
      </c>
    </row>
    <row r="215" ht="12.75" customHeight="1">
      <c r="B215" s="24">
        <v>42868.0</v>
      </c>
      <c r="C215" s="470" t="s">
        <v>4302</v>
      </c>
    </row>
    <row r="216" ht="12.75" customHeight="1">
      <c r="B216" s="24">
        <v>43092.0</v>
      </c>
      <c r="C216" s="672" t="s">
        <v>4303</v>
      </c>
    </row>
    <row r="217" ht="12.75" customHeight="1">
      <c r="B217" s="24">
        <v>43093.0</v>
      </c>
      <c r="C217" s="672" t="s">
        <v>4304</v>
      </c>
    </row>
    <row r="218" ht="12.75" customHeight="1">
      <c r="B218" s="24">
        <v>43095.0</v>
      </c>
      <c r="C218" s="672" t="s">
        <v>4305</v>
      </c>
    </row>
    <row r="219" ht="12.75" customHeight="1">
      <c r="B219" s="24">
        <v>43095.0</v>
      </c>
      <c r="C219" s="672" t="s">
        <v>4306</v>
      </c>
    </row>
    <row r="220" ht="12.75" customHeight="1">
      <c r="B220" s="24">
        <v>43095.0</v>
      </c>
      <c r="C220" s="470" t="s">
        <v>4211</v>
      </c>
    </row>
    <row r="221" ht="12.75" customHeight="1">
      <c r="B221" s="24">
        <v>43095.0</v>
      </c>
      <c r="C221" s="672" t="s">
        <v>4307</v>
      </c>
    </row>
    <row r="222" ht="12.75" customHeight="1">
      <c r="B222" s="24">
        <v>43097.0</v>
      </c>
      <c r="C222" s="672" t="s">
        <v>4308</v>
      </c>
    </row>
    <row r="223" ht="12.75" customHeight="1">
      <c r="B223" s="24">
        <v>43098.0</v>
      </c>
      <c r="C223" s="672" t="s">
        <v>4309</v>
      </c>
    </row>
    <row r="224" ht="12.75" customHeight="1">
      <c r="B224" s="24">
        <v>43102.0</v>
      </c>
      <c r="C224" s="672" t="s">
        <v>4310</v>
      </c>
    </row>
    <row r="225" ht="12.75" customHeight="1">
      <c r="B225" s="24">
        <v>43102.0</v>
      </c>
      <c r="C225" s="672" t="s">
        <v>4311</v>
      </c>
    </row>
    <row r="226" ht="12.75" customHeight="1">
      <c r="B226" s="24">
        <v>43102.0</v>
      </c>
      <c r="C226" s="672" t="s">
        <v>4312</v>
      </c>
    </row>
    <row r="227" ht="12.75" customHeight="1">
      <c r="B227" s="24">
        <v>43109.0</v>
      </c>
      <c r="C227" s="672" t="s">
        <v>4313</v>
      </c>
    </row>
    <row r="228" ht="12.75" customHeight="1">
      <c r="B228" s="24">
        <v>43280.0</v>
      </c>
      <c r="C228" s="672" t="s">
        <v>4314</v>
      </c>
    </row>
    <row r="229" ht="12.75" customHeight="1">
      <c r="B229" s="24">
        <v>43280.0</v>
      </c>
      <c r="C229" s="672" t="s">
        <v>4315</v>
      </c>
    </row>
    <row r="230" ht="12.75" customHeight="1">
      <c r="B230" s="24">
        <v>43280.0</v>
      </c>
      <c r="C230" s="672" t="s">
        <v>4316</v>
      </c>
    </row>
    <row r="231" ht="12.75" customHeight="1">
      <c r="B231" s="24">
        <v>43280.0</v>
      </c>
      <c r="C231" s="672" t="s">
        <v>4317</v>
      </c>
    </row>
    <row r="232" ht="12.75" customHeight="1">
      <c r="B232" s="24">
        <v>43312.0</v>
      </c>
      <c r="C232" s="672" t="s">
        <v>4318</v>
      </c>
    </row>
    <row r="233" ht="12.75" customHeight="1">
      <c r="B233" s="24">
        <v>43371.0</v>
      </c>
      <c r="C233" s="672" t="s">
        <v>4319</v>
      </c>
    </row>
    <row r="234" ht="12.75" customHeight="1">
      <c r="B234" s="24">
        <v>43371.0</v>
      </c>
      <c r="C234" s="24" t="s">
        <v>4320</v>
      </c>
    </row>
    <row r="235" ht="12.75" customHeight="1">
      <c r="B235" s="24">
        <v>43434.0</v>
      </c>
      <c r="C235" s="672" t="s">
        <v>4321</v>
      </c>
    </row>
    <row r="236" ht="12.75" customHeight="1">
      <c r="B236" s="24">
        <v>43465.0</v>
      </c>
      <c r="C236" s="672" t="s">
        <v>4322</v>
      </c>
    </row>
    <row r="237" ht="12.75" customHeight="1">
      <c r="B237" s="24">
        <v>43496.0</v>
      </c>
      <c r="C237" s="672" t="s">
        <v>4323</v>
      </c>
    </row>
    <row r="238" ht="12.75" customHeight="1">
      <c r="A238" s="15"/>
      <c r="B238" s="24">
        <v>43496.0</v>
      </c>
      <c r="C238" s="672" t="s">
        <v>4324</v>
      </c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ht="12.75" customHeight="1">
      <c r="B239" s="24">
        <v>43496.0</v>
      </c>
      <c r="C239" s="672" t="s">
        <v>4325</v>
      </c>
    </row>
    <row r="240" ht="12.75" customHeight="1">
      <c r="B240" s="24">
        <v>43496.0</v>
      </c>
      <c r="C240" s="672" t="s">
        <v>4326</v>
      </c>
    </row>
    <row r="241" ht="12.75" customHeight="1">
      <c r="B241" s="24">
        <v>43524.0</v>
      </c>
      <c r="C241" s="672" t="s">
        <v>4327</v>
      </c>
    </row>
    <row r="242" ht="12.75" customHeight="1">
      <c r="B242" s="24">
        <v>43830.0</v>
      </c>
      <c r="C242" s="672" t="s">
        <v>4328</v>
      </c>
    </row>
    <row r="243" ht="12.75" customHeight="1">
      <c r="B243" s="24">
        <v>43830.0</v>
      </c>
      <c r="C243" s="672" t="s">
        <v>4325</v>
      </c>
    </row>
    <row r="244" ht="12.75" customHeight="1">
      <c r="B244" s="24">
        <v>43830.0</v>
      </c>
      <c r="C244" s="672" t="s">
        <v>4326</v>
      </c>
    </row>
    <row r="245" ht="12.75" customHeight="1">
      <c r="B245" s="24"/>
    </row>
    <row r="246" ht="12.75" customHeight="1">
      <c r="B246" s="24"/>
    </row>
    <row r="247" ht="12.75" customHeight="1">
      <c r="B247" s="24"/>
    </row>
    <row r="248" ht="12.75" customHeight="1">
      <c r="B248" s="24"/>
    </row>
    <row r="249" ht="12.75" customHeight="1">
      <c r="B249" s="24"/>
    </row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6701388888888888" footer="0.0" header="0.0" left="0.7479166666666667" right="0.7479166666666667" top="0.5701388888888889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0.57"/>
    <col customWidth="1" min="3" max="3" width="8.86"/>
    <col customWidth="1" min="4" max="4" width="8.57"/>
    <col customWidth="1" min="5" max="5" width="9.57"/>
    <col customWidth="1" min="6" max="8" width="8.86"/>
    <col customWidth="1" min="9" max="9" width="9.86"/>
    <col customWidth="1" min="10" max="10" width="8.86"/>
    <col customWidth="1" min="11" max="11" width="11.0"/>
    <col customWidth="1" min="12" max="15" width="9.14"/>
    <col customWidth="1" min="16" max="29" width="8.86"/>
  </cols>
  <sheetData>
    <row r="1" ht="10.5" customHeight="1">
      <c r="A1" s="791" t="s">
        <v>91</v>
      </c>
      <c r="B1" s="121"/>
      <c r="C1" s="121"/>
      <c r="D1" s="121"/>
      <c r="E1" s="121"/>
      <c r="F1" s="121"/>
      <c r="G1" s="121"/>
      <c r="H1" s="121"/>
      <c r="I1" s="121"/>
      <c r="J1" s="121"/>
      <c r="K1" s="363"/>
    </row>
    <row r="2" ht="10.5" customHeight="1">
      <c r="A2" s="321" t="s">
        <v>4329</v>
      </c>
      <c r="B2" s="55"/>
      <c r="C2" s="55"/>
      <c r="D2" s="55"/>
      <c r="E2" s="55"/>
      <c r="F2" s="55"/>
      <c r="G2" s="55"/>
      <c r="H2" s="55"/>
      <c r="I2" s="55"/>
      <c r="J2" s="55"/>
      <c r="K2" s="258"/>
    </row>
    <row r="3" ht="10.5" customHeight="1">
      <c r="A3" s="321" t="s">
        <v>4330</v>
      </c>
      <c r="B3" s="55"/>
      <c r="C3" s="55"/>
      <c r="D3" s="55"/>
      <c r="E3" s="55"/>
      <c r="F3" s="55"/>
      <c r="G3" s="55"/>
      <c r="H3" s="55"/>
      <c r="I3" s="55"/>
      <c r="J3" s="55"/>
      <c r="K3" s="258"/>
    </row>
    <row r="4" ht="10.5" customHeight="1">
      <c r="A4" s="321" t="s">
        <v>4331</v>
      </c>
      <c r="B4" s="55"/>
      <c r="C4" s="55"/>
      <c r="D4" s="55"/>
      <c r="E4" s="55"/>
      <c r="F4" s="55"/>
      <c r="G4" s="55"/>
      <c r="H4" s="55"/>
      <c r="I4" s="55"/>
      <c r="J4" s="55"/>
      <c r="K4" s="258"/>
    </row>
    <row r="5" ht="10.5" customHeight="1">
      <c r="A5" s="321" t="s">
        <v>4332</v>
      </c>
      <c r="B5" s="55"/>
      <c r="C5" s="55"/>
      <c r="D5" s="55"/>
      <c r="E5" s="55"/>
      <c r="F5" s="55"/>
      <c r="G5" s="55"/>
      <c r="H5" s="55"/>
      <c r="I5" s="55"/>
      <c r="J5" s="55"/>
      <c r="K5" s="258"/>
    </row>
    <row r="6" ht="10.5" customHeight="1">
      <c r="A6" s="321" t="s">
        <v>4333</v>
      </c>
      <c r="B6" s="55"/>
      <c r="C6" s="55"/>
      <c r="D6" s="55"/>
      <c r="E6" s="55"/>
      <c r="F6" s="55"/>
      <c r="G6" s="55"/>
      <c r="H6" s="55"/>
      <c r="I6" s="55"/>
      <c r="J6" s="55"/>
      <c r="K6" s="258"/>
    </row>
    <row r="7" ht="10.5" customHeight="1">
      <c r="A7" s="321" t="s">
        <v>4334</v>
      </c>
      <c r="B7" s="55"/>
      <c r="C7" s="55"/>
      <c r="D7" s="55"/>
      <c r="E7" s="55"/>
      <c r="F7" s="55"/>
      <c r="G7" s="55"/>
      <c r="H7" s="55"/>
      <c r="I7" s="55"/>
      <c r="J7" s="55"/>
      <c r="K7" s="258"/>
    </row>
    <row r="8" ht="10.5" customHeight="1">
      <c r="A8" s="321" t="s">
        <v>4335</v>
      </c>
      <c r="B8" s="55"/>
      <c r="C8" s="55"/>
      <c r="D8" s="55"/>
      <c r="E8" s="55"/>
      <c r="F8" s="55"/>
      <c r="G8" s="55"/>
      <c r="H8" s="55"/>
      <c r="I8" s="55"/>
      <c r="J8" s="55"/>
      <c r="K8" s="258"/>
    </row>
    <row r="9" ht="10.5" customHeight="1">
      <c r="A9" s="232"/>
      <c r="B9" s="792" t="s">
        <v>4336</v>
      </c>
      <c r="C9" s="155" t="s">
        <v>4337</v>
      </c>
      <c r="D9" s="55"/>
      <c r="E9" s="55"/>
      <c r="F9" s="55"/>
      <c r="G9" s="55"/>
      <c r="H9" s="55"/>
      <c r="I9" s="55"/>
      <c r="J9" s="55"/>
      <c r="K9" s="258"/>
    </row>
    <row r="10" ht="10.5" customHeight="1">
      <c r="A10" s="321" t="s">
        <v>4338</v>
      </c>
      <c r="B10" s="55"/>
      <c r="C10" s="55"/>
      <c r="D10" s="55"/>
      <c r="E10" s="55"/>
      <c r="F10" s="55"/>
      <c r="G10" s="55"/>
      <c r="H10" s="55"/>
      <c r="I10" s="55"/>
      <c r="J10" s="55"/>
      <c r="K10" s="258"/>
    </row>
    <row r="11" ht="9.0" customHeight="1">
      <c r="A11" s="41"/>
      <c r="B11" s="793" t="s">
        <v>4339</v>
      </c>
      <c r="C11" s="793" t="s">
        <v>4340</v>
      </c>
      <c r="D11" s="793" t="s">
        <v>4341</v>
      </c>
      <c r="E11" s="793" t="s">
        <v>4342</v>
      </c>
      <c r="F11" s="793" t="s">
        <v>3706</v>
      </c>
      <c r="G11" s="55"/>
      <c r="H11" s="55"/>
      <c r="I11" s="55"/>
      <c r="J11" s="55"/>
      <c r="K11" s="258"/>
    </row>
    <row r="12" ht="9.0" customHeight="1">
      <c r="A12" s="41" t="s">
        <v>4343</v>
      </c>
      <c r="B12" s="794">
        <v>0.1</v>
      </c>
      <c r="C12" s="794">
        <v>0.1</v>
      </c>
      <c r="D12" s="794">
        <v>0.1</v>
      </c>
      <c r="E12" s="794">
        <v>0.1</v>
      </c>
      <c r="F12" s="794">
        <v>0.4</v>
      </c>
      <c r="G12" s="55"/>
      <c r="H12" s="55"/>
      <c r="I12" s="55"/>
      <c r="J12" s="55"/>
      <c r="K12" s="258"/>
    </row>
    <row r="13" ht="9.0" customHeight="1">
      <c r="A13" s="41" t="s">
        <v>4344</v>
      </c>
      <c r="B13" s="794">
        <v>0.1</v>
      </c>
      <c r="C13" s="794">
        <v>0.1</v>
      </c>
      <c r="D13" s="794">
        <v>0.11</v>
      </c>
      <c r="E13" s="794">
        <v>0.11</v>
      </c>
      <c r="F13" s="794">
        <v>0.42</v>
      </c>
      <c r="G13" s="55"/>
      <c r="H13" s="55"/>
      <c r="I13" s="55"/>
      <c r="J13" s="55"/>
      <c r="K13" s="258"/>
    </row>
    <row r="14" ht="9.0" customHeight="1">
      <c r="A14" s="41" t="s">
        <v>4345</v>
      </c>
      <c r="B14" s="794">
        <v>0.11</v>
      </c>
      <c r="C14" s="794">
        <v>0.11</v>
      </c>
      <c r="D14" s="794">
        <v>0.11</v>
      </c>
      <c r="E14" s="794">
        <v>0.11</v>
      </c>
      <c r="F14" s="794">
        <v>0.44</v>
      </c>
      <c r="G14" s="55"/>
      <c r="H14" s="55"/>
      <c r="I14" s="55"/>
      <c r="J14" s="55"/>
      <c r="K14" s="258"/>
    </row>
    <row r="15" ht="9.0" customHeight="1">
      <c r="A15" s="41" t="s">
        <v>4346</v>
      </c>
      <c r="B15" s="794">
        <v>0.11</v>
      </c>
      <c r="C15" s="794">
        <v>0.11</v>
      </c>
      <c r="D15" s="794">
        <v>0.12</v>
      </c>
      <c r="E15" s="794">
        <v>0.12</v>
      </c>
      <c r="F15" s="794">
        <v>0.46</v>
      </c>
      <c r="G15" s="55"/>
      <c r="H15" s="55"/>
      <c r="I15" s="55"/>
      <c r="J15" s="55"/>
      <c r="K15" s="258"/>
    </row>
    <row r="16" ht="9.0" customHeight="1">
      <c r="A16" s="41" t="s">
        <v>4347</v>
      </c>
      <c r="B16" s="794">
        <v>0.12</v>
      </c>
      <c r="C16" s="794">
        <v>0.12</v>
      </c>
      <c r="D16" s="794">
        <v>0.12</v>
      </c>
      <c r="E16" s="794">
        <v>0.12</v>
      </c>
      <c r="F16" s="794">
        <v>0.48</v>
      </c>
      <c r="G16" s="55"/>
      <c r="H16" s="55"/>
      <c r="I16" s="55"/>
      <c r="J16" s="55"/>
      <c r="K16" s="258"/>
    </row>
    <row r="17" ht="10.5" customHeight="1">
      <c r="A17" s="232" t="s">
        <v>4348</v>
      </c>
      <c r="B17" s="55"/>
      <c r="C17" s="55"/>
      <c r="D17" s="55"/>
      <c r="E17" s="55"/>
      <c r="F17" s="55"/>
      <c r="G17" s="55"/>
      <c r="H17" s="55"/>
      <c r="I17" s="55"/>
      <c r="J17" s="55"/>
      <c r="K17" s="258"/>
    </row>
    <row r="18" ht="10.5" customHeight="1">
      <c r="A18" s="232" t="s">
        <v>4349</v>
      </c>
      <c r="B18" s="55"/>
      <c r="C18" s="55"/>
      <c r="D18" s="55"/>
      <c r="E18" s="55"/>
      <c r="F18" s="55"/>
      <c r="G18" s="55"/>
      <c r="H18" s="55"/>
      <c r="I18" s="55"/>
      <c r="J18" s="55"/>
      <c r="K18" s="258"/>
    </row>
    <row r="19" ht="10.5" customHeight="1">
      <c r="A19" s="232"/>
      <c r="B19" s="792" t="s">
        <v>4350</v>
      </c>
      <c r="C19" s="55" t="s">
        <v>4351</v>
      </c>
      <c r="D19" s="55"/>
      <c r="E19" s="55"/>
      <c r="F19" s="55"/>
      <c r="G19" s="55"/>
      <c r="H19" s="55"/>
      <c r="I19" s="55"/>
      <c r="J19" s="55"/>
      <c r="K19" s="258"/>
    </row>
    <row r="20" ht="10.5" customHeight="1">
      <c r="A20" s="321" t="s">
        <v>4352</v>
      </c>
      <c r="B20" s="55"/>
      <c r="C20" s="55"/>
      <c r="D20" s="55"/>
      <c r="E20" s="55"/>
      <c r="F20" s="55"/>
      <c r="G20" s="55"/>
      <c r="H20" s="55"/>
      <c r="I20" s="55"/>
      <c r="J20" s="55"/>
      <c r="K20" s="258"/>
    </row>
    <row r="21" ht="10.5" customHeight="1">
      <c r="A21" s="321" t="s">
        <v>4353</v>
      </c>
      <c r="B21" s="55"/>
      <c r="C21" s="55"/>
      <c r="D21" s="55"/>
      <c r="E21" s="55"/>
      <c r="F21" s="55"/>
      <c r="G21" s="55"/>
      <c r="H21" s="55"/>
      <c r="I21" s="55"/>
      <c r="J21" s="55"/>
      <c r="K21" s="258"/>
    </row>
    <row r="22" ht="10.5" customHeight="1">
      <c r="A22" s="321" t="s">
        <v>4354</v>
      </c>
      <c r="B22" s="55"/>
      <c r="C22" s="55"/>
      <c r="D22" s="55"/>
      <c r="F22" s="795" t="s">
        <v>4355</v>
      </c>
      <c r="G22" s="55"/>
      <c r="H22" s="55"/>
      <c r="I22" s="55"/>
      <c r="J22" s="55"/>
      <c r="K22" s="258"/>
    </row>
    <row r="23" ht="10.5" customHeight="1">
      <c r="A23" s="232"/>
      <c r="B23" s="792" t="s">
        <v>4356</v>
      </c>
      <c r="C23" s="155" t="s">
        <v>4357</v>
      </c>
      <c r="D23" s="55"/>
      <c r="E23" s="55"/>
      <c r="F23" s="55"/>
      <c r="G23" s="55"/>
      <c r="H23" s="55"/>
      <c r="I23" s="55"/>
      <c r="J23" s="55"/>
      <c r="K23" s="258"/>
    </row>
    <row r="24" ht="10.5" customHeight="1">
      <c r="A24" s="336" t="s">
        <v>4358</v>
      </c>
      <c r="B24" s="390"/>
      <c r="C24" s="390"/>
      <c r="D24" s="390"/>
      <c r="E24" s="390"/>
      <c r="F24" s="390"/>
      <c r="G24" s="390"/>
      <c r="H24" s="390"/>
      <c r="I24" s="390"/>
      <c r="J24" s="390"/>
      <c r="K24" s="389"/>
    </row>
    <row r="25" ht="3.75" customHeight="1">
      <c r="A25" s="321"/>
      <c r="B25" s="55"/>
      <c r="C25" s="55"/>
      <c r="D25" s="55"/>
      <c r="E25" s="55"/>
      <c r="F25" s="55"/>
      <c r="G25" s="55"/>
      <c r="H25" s="55"/>
      <c r="I25" s="55"/>
      <c r="J25" s="55"/>
      <c r="K25" s="258"/>
    </row>
    <row r="26" ht="10.5" customHeight="1">
      <c r="A26" s="796" t="s">
        <v>4359</v>
      </c>
      <c r="B26" s="121"/>
      <c r="C26" s="121"/>
      <c r="D26" s="121"/>
      <c r="E26" s="121"/>
      <c r="F26" s="121"/>
      <c r="G26" s="121"/>
      <c r="H26" s="121"/>
      <c r="I26" s="121"/>
      <c r="J26" s="121"/>
      <c r="K26" s="363"/>
    </row>
    <row r="27" ht="10.5" customHeight="1">
      <c r="A27" s="232" t="s">
        <v>4360</v>
      </c>
      <c r="B27" s="55"/>
      <c r="C27" s="55"/>
      <c r="D27" s="55"/>
      <c r="E27" s="55"/>
      <c r="F27" s="55"/>
      <c r="G27" s="55"/>
      <c r="H27" s="55"/>
      <c r="I27" s="55"/>
      <c r="J27" s="55"/>
      <c r="K27" s="258"/>
    </row>
    <row r="28" ht="10.5" customHeight="1">
      <c r="A28" s="321" t="s">
        <v>4361</v>
      </c>
      <c r="B28" s="55"/>
      <c r="C28" s="55"/>
      <c r="D28" s="55"/>
      <c r="E28" s="55"/>
      <c r="F28" s="55"/>
      <c r="G28" s="55"/>
      <c r="H28" s="55"/>
      <c r="I28" s="55"/>
      <c r="J28" s="55"/>
      <c r="K28" s="258"/>
    </row>
    <row r="29" ht="10.5" customHeight="1">
      <c r="A29" s="232" t="s">
        <v>4362</v>
      </c>
      <c r="B29" s="55"/>
      <c r="C29" s="55"/>
      <c r="D29" s="55"/>
      <c r="E29" s="55"/>
      <c r="F29" s="55"/>
      <c r="G29" s="55"/>
      <c r="H29" s="55"/>
      <c r="I29" s="55"/>
      <c r="J29" s="55"/>
      <c r="K29" s="258"/>
    </row>
    <row r="30" ht="10.5" customHeight="1">
      <c r="A30" s="232" t="s">
        <v>4363</v>
      </c>
      <c r="B30" s="55"/>
      <c r="C30" s="55"/>
      <c r="D30" s="55"/>
      <c r="E30" s="55"/>
      <c r="F30" s="55"/>
      <c r="G30" s="55"/>
      <c r="H30" s="55"/>
      <c r="I30" s="55"/>
      <c r="J30" s="55"/>
      <c r="K30" s="258"/>
    </row>
    <row r="31" ht="10.5" customHeight="1">
      <c r="A31" s="232" t="s">
        <v>4364</v>
      </c>
      <c r="B31" s="55"/>
      <c r="C31" s="55"/>
      <c r="D31" s="55"/>
      <c r="E31" s="55"/>
      <c r="F31" s="55"/>
      <c r="G31" s="55"/>
      <c r="H31" s="55"/>
      <c r="I31" s="55"/>
      <c r="J31" s="55"/>
      <c r="K31" s="258"/>
    </row>
    <row r="32" ht="10.5" customHeight="1">
      <c r="A32" s="232" t="s">
        <v>4365</v>
      </c>
      <c r="B32" s="55"/>
      <c r="C32" s="55"/>
      <c r="D32" s="55"/>
      <c r="E32" s="55"/>
      <c r="F32" s="55"/>
      <c r="G32" s="55"/>
      <c r="H32" s="55"/>
      <c r="I32" s="55"/>
      <c r="J32" s="55"/>
      <c r="K32" s="258"/>
    </row>
    <row r="33" ht="10.5" customHeight="1">
      <c r="A33" s="232"/>
      <c r="B33" s="797" t="s">
        <v>4366</v>
      </c>
      <c r="C33" s="55" t="s">
        <v>4367</v>
      </c>
      <c r="D33" s="55"/>
      <c r="E33" s="55"/>
      <c r="F33" s="55"/>
      <c r="G33" s="55"/>
      <c r="H33" s="55"/>
      <c r="I33" s="55"/>
      <c r="J33" s="55"/>
      <c r="K33" s="258"/>
    </row>
    <row r="34" ht="10.5" customHeight="1">
      <c r="A34" s="232" t="s">
        <v>4368</v>
      </c>
      <c r="B34" s="55"/>
      <c r="C34" s="55"/>
      <c r="D34" s="55"/>
      <c r="E34" s="55"/>
      <c r="F34" s="55"/>
      <c r="G34" s="55"/>
      <c r="H34" s="55"/>
      <c r="I34" s="55"/>
      <c r="J34" s="55"/>
      <c r="K34" s="258"/>
    </row>
    <row r="35" ht="10.5" customHeight="1">
      <c r="A35" s="232"/>
      <c r="B35" s="797" t="s">
        <v>4369</v>
      </c>
      <c r="C35" s="155" t="s">
        <v>4370</v>
      </c>
      <c r="D35" s="55"/>
      <c r="E35" s="55"/>
      <c r="F35" s="55"/>
      <c r="G35" s="55"/>
      <c r="H35" s="55"/>
      <c r="I35" s="55"/>
      <c r="J35" s="55"/>
      <c r="K35" s="258"/>
    </row>
    <row r="36" ht="10.5" customHeight="1">
      <c r="A36" s="321" t="s">
        <v>4371</v>
      </c>
      <c r="B36" s="55"/>
      <c r="C36" s="55"/>
      <c r="D36" s="55"/>
      <c r="E36" s="55"/>
      <c r="F36" s="55"/>
      <c r="G36" s="55"/>
      <c r="H36" s="55"/>
      <c r="I36" s="55"/>
      <c r="J36" s="55"/>
      <c r="K36" s="258"/>
    </row>
    <row r="37" ht="10.5" customHeight="1">
      <c r="A37" s="232" t="s">
        <v>4372</v>
      </c>
      <c r="B37" s="55"/>
      <c r="C37" s="55"/>
      <c r="D37" s="55"/>
      <c r="E37" s="55"/>
      <c r="F37" s="55"/>
      <c r="G37" s="55"/>
      <c r="H37" s="55"/>
      <c r="I37" s="55"/>
      <c r="J37" s="55"/>
      <c r="K37" s="258"/>
    </row>
    <row r="38" ht="10.5" customHeight="1">
      <c r="A38" s="232" t="s">
        <v>4373</v>
      </c>
      <c r="B38" s="55"/>
      <c r="C38" s="55"/>
      <c r="D38" s="55"/>
      <c r="E38" s="55"/>
      <c r="F38" s="55"/>
      <c r="G38" s="55"/>
      <c r="H38" s="55"/>
      <c r="I38" s="55"/>
      <c r="J38" s="55"/>
      <c r="K38" s="258"/>
    </row>
    <row r="39" ht="10.5" customHeight="1">
      <c r="A39" s="232"/>
      <c r="B39" s="798" t="s">
        <v>4374</v>
      </c>
      <c r="C39" s="55" t="s">
        <v>4375</v>
      </c>
      <c r="D39" s="55"/>
      <c r="E39" s="55"/>
      <c r="F39" s="55"/>
      <c r="G39" s="55"/>
      <c r="H39" s="55"/>
      <c r="I39" s="55"/>
      <c r="J39" s="55"/>
      <c r="K39" s="258"/>
    </row>
    <row r="40" ht="10.5" customHeight="1">
      <c r="A40" s="232" t="s">
        <v>4376</v>
      </c>
      <c r="B40" s="55"/>
      <c r="C40" s="55"/>
      <c r="D40" s="55"/>
      <c r="E40" s="55"/>
      <c r="F40" s="55"/>
      <c r="G40" s="55"/>
      <c r="H40" s="55"/>
      <c r="I40" s="55"/>
      <c r="J40" s="55"/>
      <c r="K40" s="258"/>
    </row>
    <row r="41" ht="10.5" customHeight="1">
      <c r="A41" s="232" t="s">
        <v>4377</v>
      </c>
      <c r="B41" s="55"/>
      <c r="C41" s="55"/>
      <c r="D41" s="55"/>
      <c r="E41" s="55"/>
      <c r="F41" s="55"/>
      <c r="G41" s="55"/>
      <c r="H41" s="55"/>
      <c r="I41" s="55"/>
      <c r="J41" s="55"/>
      <c r="K41" s="258"/>
    </row>
    <row r="42" ht="10.5" customHeight="1">
      <c r="A42" s="336" t="s">
        <v>4378</v>
      </c>
      <c r="B42" s="390"/>
      <c r="C42" s="390"/>
      <c r="D42" s="390"/>
      <c r="E42" s="390"/>
      <c r="F42" s="390"/>
      <c r="G42" s="390"/>
      <c r="H42" s="390"/>
      <c r="I42" s="390"/>
      <c r="J42" s="390"/>
      <c r="K42" s="389"/>
    </row>
    <row r="43" ht="3.75" customHeight="1">
      <c r="A43" s="321"/>
      <c r="B43" s="55"/>
      <c r="C43" s="55"/>
      <c r="D43" s="55"/>
      <c r="E43" s="55"/>
      <c r="F43" s="55"/>
      <c r="G43" s="55"/>
      <c r="H43" s="55"/>
      <c r="I43" s="55"/>
      <c r="J43" s="55"/>
      <c r="K43" s="258"/>
    </row>
    <row r="44" ht="10.5" customHeight="1">
      <c r="A44" s="791" t="s">
        <v>4379</v>
      </c>
      <c r="B44" s="121"/>
      <c r="C44" s="121"/>
      <c r="D44" s="121"/>
      <c r="E44" s="121"/>
      <c r="F44" s="121"/>
      <c r="G44" s="121"/>
      <c r="H44" s="121"/>
      <c r="I44" s="121"/>
      <c r="J44" s="121"/>
      <c r="K44" s="363"/>
    </row>
    <row r="45" ht="10.5" customHeight="1">
      <c r="A45" s="30"/>
      <c r="B45" s="798" t="s">
        <v>4380</v>
      </c>
      <c r="C45" s="55" t="s">
        <v>4381</v>
      </c>
      <c r="D45" s="55"/>
      <c r="E45" s="55"/>
      <c r="F45" s="55"/>
      <c r="G45" s="55"/>
      <c r="H45" s="55"/>
      <c r="I45" s="55"/>
      <c r="J45" s="55"/>
      <c r="K45" s="258"/>
    </row>
    <row r="46" ht="10.5" customHeight="1">
      <c r="A46" s="30"/>
      <c r="B46" s="798" t="s">
        <v>4382</v>
      </c>
      <c r="C46" s="55" t="s">
        <v>4383</v>
      </c>
      <c r="D46" s="55"/>
      <c r="E46" s="55"/>
      <c r="F46" s="55"/>
      <c r="G46" s="55"/>
      <c r="H46" s="55"/>
      <c r="I46" s="55"/>
      <c r="J46" s="55"/>
      <c r="K46" s="258"/>
    </row>
    <row r="47" ht="10.5" customHeight="1">
      <c r="A47" s="232"/>
      <c r="B47" s="798" t="s">
        <v>70</v>
      </c>
      <c r="C47" s="155" t="s">
        <v>4384</v>
      </c>
      <c r="D47" s="55"/>
      <c r="E47" s="55"/>
      <c r="F47" s="55"/>
      <c r="G47" s="55"/>
      <c r="H47" s="55"/>
      <c r="I47" s="55"/>
      <c r="J47" s="55"/>
      <c r="K47" s="258"/>
    </row>
    <row r="48" ht="10.5" customHeight="1">
      <c r="A48" s="232" t="s">
        <v>4385</v>
      </c>
      <c r="B48" s="798"/>
      <c r="C48" s="155"/>
      <c r="D48" s="55"/>
      <c r="E48" s="55"/>
      <c r="F48" s="55"/>
      <c r="G48" s="55"/>
      <c r="H48" s="55"/>
      <c r="I48" s="55"/>
      <c r="J48" s="55"/>
      <c r="K48" s="258"/>
    </row>
    <row r="49" ht="10.5" customHeight="1">
      <c r="A49" s="30"/>
      <c r="B49" s="798" t="s">
        <v>71</v>
      </c>
      <c r="C49" s="155" t="s">
        <v>4386</v>
      </c>
      <c r="D49" s="55"/>
      <c r="E49" s="55"/>
      <c r="F49" s="55"/>
      <c r="G49" s="55"/>
      <c r="H49" s="55"/>
      <c r="I49" s="55"/>
      <c r="J49" s="55"/>
      <c r="K49" s="258"/>
    </row>
    <row r="50" ht="10.5" customHeight="1">
      <c r="A50" s="321" t="s">
        <v>4387</v>
      </c>
      <c r="B50" s="33"/>
      <c r="C50" s="55"/>
      <c r="D50" s="55"/>
      <c r="E50" s="55"/>
      <c r="F50" s="55"/>
      <c r="G50" s="55"/>
      <c r="H50" s="55"/>
      <c r="I50" s="55"/>
      <c r="J50" s="55"/>
      <c r="K50" s="258"/>
    </row>
    <row r="51" ht="10.5" customHeight="1">
      <c r="A51" s="30"/>
      <c r="B51" s="798" t="s">
        <v>4388</v>
      </c>
      <c r="C51" s="155" t="s">
        <v>4389</v>
      </c>
      <c r="D51" s="55"/>
      <c r="E51" s="55"/>
      <c r="F51" s="55"/>
      <c r="G51" s="55"/>
      <c r="H51" s="55"/>
      <c r="I51" s="55"/>
      <c r="J51" s="55"/>
      <c r="K51" s="258"/>
    </row>
    <row r="52" ht="10.5" customHeight="1">
      <c r="A52" s="30"/>
      <c r="B52" s="799" t="s">
        <v>4390</v>
      </c>
      <c r="C52" s="155" t="s">
        <v>4391</v>
      </c>
      <c r="D52" s="55"/>
      <c r="E52" s="55"/>
      <c r="F52" s="55"/>
      <c r="G52" s="55"/>
      <c r="H52" s="55"/>
      <c r="I52" s="55"/>
      <c r="J52" s="55"/>
      <c r="K52" s="258"/>
    </row>
    <row r="53" ht="10.5" customHeight="1">
      <c r="A53" s="232"/>
      <c r="B53" s="798" t="s">
        <v>4392</v>
      </c>
      <c r="C53" s="155" t="s">
        <v>4393</v>
      </c>
      <c r="D53" s="55"/>
      <c r="E53" s="55"/>
      <c r="F53" s="55"/>
      <c r="G53" s="55"/>
      <c r="H53" s="55"/>
      <c r="I53" s="55"/>
      <c r="J53" s="55"/>
      <c r="K53" s="258"/>
    </row>
    <row r="54" ht="10.5" customHeight="1">
      <c r="A54" s="232"/>
      <c r="B54" s="798" t="s">
        <v>36</v>
      </c>
      <c r="C54" s="55" t="s">
        <v>4394</v>
      </c>
      <c r="D54" s="55"/>
      <c r="E54" s="55"/>
      <c r="F54" s="55"/>
      <c r="G54" s="55"/>
      <c r="H54" s="55"/>
      <c r="I54" s="55"/>
      <c r="J54" s="55"/>
      <c r="K54" s="258"/>
    </row>
    <row r="55" ht="10.5" customHeight="1">
      <c r="A55" s="232" t="s">
        <v>4395</v>
      </c>
      <c r="B55" s="800"/>
      <c r="C55" s="55"/>
      <c r="D55" s="55"/>
      <c r="E55" s="55"/>
      <c r="F55" s="55"/>
      <c r="G55" s="55"/>
      <c r="H55" s="55"/>
      <c r="I55" s="55"/>
      <c r="J55" s="55"/>
      <c r="K55" s="258"/>
    </row>
    <row r="56" ht="10.5" customHeight="1">
      <c r="A56" s="232" t="s">
        <v>4396</v>
      </c>
      <c r="B56" s="800"/>
      <c r="C56" s="55"/>
      <c r="D56" s="55"/>
      <c r="E56" s="55"/>
      <c r="F56" s="55"/>
      <c r="G56" s="55"/>
      <c r="H56" s="55"/>
      <c r="I56" s="55"/>
      <c r="J56" s="55"/>
      <c r="K56" s="258"/>
    </row>
    <row r="57" ht="10.5" customHeight="1">
      <c r="A57" s="321" t="s">
        <v>4397</v>
      </c>
      <c r="B57" s="800"/>
      <c r="C57" s="55"/>
      <c r="D57" s="55"/>
      <c r="E57" s="55"/>
      <c r="F57" s="55"/>
      <c r="G57" s="55"/>
      <c r="H57" s="55"/>
      <c r="I57" s="55"/>
      <c r="J57" s="55"/>
      <c r="K57" s="258"/>
    </row>
    <row r="58" ht="10.5" customHeight="1">
      <c r="A58" s="801" t="s">
        <v>4398</v>
      </c>
      <c r="B58" s="55" t="s">
        <v>4399</v>
      </c>
      <c r="C58" s="55"/>
      <c r="D58" s="55"/>
      <c r="E58" s="55"/>
      <c r="F58" s="55"/>
      <c r="G58" s="55"/>
      <c r="H58" s="55"/>
      <c r="I58" s="55"/>
      <c r="J58" s="55"/>
      <c r="K58" s="258"/>
    </row>
    <row r="59" ht="10.5" customHeight="1">
      <c r="A59" s="321" t="s">
        <v>4400</v>
      </c>
      <c r="B59" s="800"/>
      <c r="C59" s="55"/>
      <c r="D59" s="55"/>
      <c r="E59" s="55"/>
      <c r="F59" s="55"/>
      <c r="G59" s="55"/>
      <c r="H59" s="55"/>
      <c r="I59" s="55"/>
      <c r="J59" s="55"/>
      <c r="K59" s="258"/>
    </row>
    <row r="60" ht="10.5" customHeight="1">
      <c r="A60" s="321"/>
      <c r="B60" s="798" t="s">
        <v>76</v>
      </c>
      <c r="C60" s="55" t="s">
        <v>4401</v>
      </c>
      <c r="D60" s="55"/>
      <c r="E60" s="55"/>
      <c r="F60" s="55"/>
      <c r="G60" s="55"/>
      <c r="H60" s="55"/>
      <c r="I60" s="55"/>
      <c r="J60" s="55"/>
      <c r="K60" s="258"/>
    </row>
    <row r="61" ht="10.5" customHeight="1">
      <c r="A61" s="321"/>
      <c r="B61" s="798" t="s">
        <v>77</v>
      </c>
      <c r="C61" s="55" t="s">
        <v>4402</v>
      </c>
      <c r="D61" s="55"/>
      <c r="E61" s="55"/>
      <c r="F61" s="55"/>
      <c r="G61" s="55"/>
      <c r="H61" s="55"/>
      <c r="I61" s="55"/>
      <c r="J61" s="55"/>
      <c r="K61" s="258"/>
    </row>
    <row r="62" ht="10.5" customHeight="1">
      <c r="A62" s="802" t="s">
        <v>4403</v>
      </c>
      <c r="B62" s="798"/>
      <c r="C62" s="55"/>
      <c r="D62" s="55"/>
      <c r="E62" s="55"/>
      <c r="F62" s="803" t="s">
        <v>4404</v>
      </c>
      <c r="G62" s="55"/>
      <c r="H62" s="55"/>
      <c r="I62" s="55"/>
      <c r="J62" s="55"/>
      <c r="K62" s="258"/>
    </row>
    <row r="63" ht="10.5" customHeight="1">
      <c r="A63" s="232"/>
      <c r="B63" s="798" t="s">
        <v>9</v>
      </c>
      <c r="C63" s="155" t="s">
        <v>4405</v>
      </c>
      <c r="D63" s="55"/>
      <c r="E63" s="55"/>
      <c r="F63" s="55"/>
      <c r="G63" s="55"/>
      <c r="H63" s="55"/>
      <c r="I63" s="55"/>
      <c r="J63" s="55"/>
      <c r="K63" s="258"/>
    </row>
    <row r="64" ht="10.5" customHeight="1">
      <c r="A64" s="232" t="s">
        <v>4406</v>
      </c>
      <c r="B64" s="798"/>
      <c r="C64" s="55"/>
      <c r="D64" s="55"/>
      <c r="E64" s="55"/>
      <c r="F64" s="55"/>
      <c r="G64" s="55"/>
      <c r="H64" s="55"/>
      <c r="I64" s="55"/>
      <c r="J64" s="55"/>
      <c r="K64" s="258"/>
    </row>
    <row r="65" ht="10.5" customHeight="1">
      <c r="A65" s="802"/>
      <c r="B65" s="798"/>
      <c r="C65" s="795" t="s">
        <v>4355</v>
      </c>
      <c r="D65" s="55"/>
      <c r="E65" s="55"/>
      <c r="F65" s="55"/>
      <c r="G65" s="55"/>
      <c r="H65" s="55"/>
      <c r="I65" s="55"/>
      <c r="J65" s="55"/>
      <c r="K65" s="258"/>
    </row>
    <row r="66" ht="10.5" customHeight="1">
      <c r="A66" s="802" t="s">
        <v>4407</v>
      </c>
      <c r="B66" s="800"/>
      <c r="C66" s="795"/>
      <c r="D66" s="55"/>
      <c r="E66" s="55"/>
      <c r="F66" s="55"/>
      <c r="G66" s="55"/>
      <c r="H66" s="55"/>
      <c r="I66" s="55"/>
      <c r="J66" s="55"/>
      <c r="K66" s="258"/>
    </row>
    <row r="67" ht="10.5" customHeight="1">
      <c r="A67" s="501" t="s">
        <v>4408</v>
      </c>
      <c r="B67" s="800"/>
      <c r="C67" s="795"/>
      <c r="D67" s="55"/>
      <c r="E67" s="55"/>
      <c r="F67" s="55"/>
      <c r="G67" s="55"/>
      <c r="H67" s="55"/>
      <c r="I67" s="55"/>
      <c r="J67" s="55"/>
      <c r="K67" s="258"/>
    </row>
    <row r="68" ht="10.5" customHeight="1">
      <c r="A68" s="232"/>
      <c r="B68" s="798" t="s">
        <v>4409</v>
      </c>
      <c r="C68" s="155" t="s">
        <v>4410</v>
      </c>
      <c r="D68" s="55"/>
      <c r="E68" s="55"/>
      <c r="F68" s="55"/>
      <c r="G68" s="55"/>
      <c r="H68" s="55"/>
      <c r="I68" s="55"/>
      <c r="J68" s="55"/>
      <c r="K68" s="258"/>
    </row>
    <row r="69" ht="10.5" customHeight="1">
      <c r="A69" s="232"/>
      <c r="B69" s="798" t="s">
        <v>3759</v>
      </c>
      <c r="C69" s="155" t="s">
        <v>4411</v>
      </c>
      <c r="D69" s="55"/>
      <c r="E69" s="55"/>
      <c r="F69" s="55"/>
      <c r="G69" s="55"/>
      <c r="H69" s="55"/>
      <c r="I69" s="55"/>
      <c r="J69" s="55"/>
      <c r="K69" s="258"/>
    </row>
    <row r="70" ht="10.5" customHeight="1">
      <c r="A70" s="321" t="s">
        <v>4412</v>
      </c>
      <c r="B70" s="798"/>
      <c r="C70" s="155"/>
      <c r="D70" s="55"/>
      <c r="E70" s="55"/>
      <c r="F70" s="55"/>
      <c r="G70" s="55"/>
      <c r="H70" s="55"/>
      <c r="I70" s="55"/>
      <c r="J70" s="55"/>
      <c r="K70" s="258"/>
    </row>
    <row r="71" ht="10.5" customHeight="1">
      <c r="A71" s="321" t="s">
        <v>4413</v>
      </c>
      <c r="B71" s="798"/>
      <c r="C71" s="155"/>
      <c r="D71" s="55"/>
      <c r="E71" s="55"/>
      <c r="F71" s="55"/>
      <c r="G71" s="55"/>
      <c r="H71" s="55"/>
      <c r="I71" s="55"/>
      <c r="J71" s="55"/>
      <c r="K71" s="258"/>
    </row>
    <row r="72" ht="10.5" customHeight="1">
      <c r="A72" s="232"/>
      <c r="B72" s="798" t="s">
        <v>4414</v>
      </c>
      <c r="C72" s="155" t="s">
        <v>4415</v>
      </c>
      <c r="D72" s="55"/>
      <c r="E72" s="55"/>
      <c r="F72" s="55"/>
      <c r="G72" s="55"/>
      <c r="H72" s="55"/>
      <c r="I72" s="55"/>
      <c r="J72" s="55"/>
      <c r="K72" s="258"/>
    </row>
    <row r="73" ht="10.5" customHeight="1">
      <c r="A73" s="232"/>
      <c r="B73" s="798" t="s">
        <v>4416</v>
      </c>
      <c r="C73" s="155" t="s">
        <v>4417</v>
      </c>
      <c r="D73" s="55"/>
      <c r="E73" s="55"/>
      <c r="F73" s="55"/>
      <c r="G73" s="55"/>
      <c r="H73" s="55"/>
      <c r="I73" s="55"/>
      <c r="J73" s="55"/>
      <c r="K73" s="258"/>
    </row>
    <row r="74" ht="10.5" customHeight="1">
      <c r="A74" s="232"/>
      <c r="B74" s="798" t="s">
        <v>4418</v>
      </c>
      <c r="C74" s="155" t="s">
        <v>4419</v>
      </c>
      <c r="D74" s="55"/>
      <c r="E74" s="55"/>
      <c r="F74" s="55"/>
      <c r="G74" s="55"/>
      <c r="H74" s="55"/>
      <c r="I74" s="55"/>
      <c r="J74" s="55"/>
      <c r="K74" s="258"/>
    </row>
    <row r="75" ht="10.5" customHeight="1">
      <c r="A75" s="232"/>
      <c r="B75" s="798" t="s">
        <v>4420</v>
      </c>
      <c r="C75" s="155" t="s">
        <v>4421</v>
      </c>
      <c r="D75" s="55"/>
      <c r="E75" s="55"/>
      <c r="F75" s="55"/>
      <c r="G75" s="55"/>
      <c r="H75" s="55"/>
      <c r="I75" s="55"/>
      <c r="J75" s="55"/>
      <c r="K75" s="258"/>
    </row>
    <row r="76" ht="10.5" customHeight="1">
      <c r="A76" s="232"/>
      <c r="B76" s="798" t="s">
        <v>4422</v>
      </c>
      <c r="C76" s="155" t="s">
        <v>4423</v>
      </c>
      <c r="D76" s="55"/>
      <c r="E76" s="55"/>
      <c r="F76" s="55"/>
      <c r="G76" s="55"/>
      <c r="H76" s="55"/>
      <c r="I76" s="55"/>
      <c r="J76" s="55"/>
      <c r="K76" s="258"/>
    </row>
    <row r="77" ht="10.5" customHeight="1">
      <c r="A77" s="232"/>
      <c r="B77" s="798" t="s">
        <v>4424</v>
      </c>
      <c r="C77" s="155" t="s">
        <v>4425</v>
      </c>
      <c r="D77" s="55"/>
      <c r="E77" s="55"/>
      <c r="F77" s="55"/>
      <c r="G77" s="55"/>
      <c r="H77" s="55"/>
      <c r="I77" s="55"/>
      <c r="J77" s="55"/>
      <c r="K77" s="258"/>
    </row>
    <row r="78" ht="10.5" customHeight="1">
      <c r="A78" s="232"/>
      <c r="B78" s="798" t="s">
        <v>4426</v>
      </c>
      <c r="C78" s="155" t="s">
        <v>4427</v>
      </c>
      <c r="D78" s="55"/>
      <c r="E78" s="55"/>
      <c r="F78" s="55"/>
      <c r="G78" s="55"/>
      <c r="H78" s="55"/>
      <c r="I78" s="55"/>
      <c r="J78" s="55"/>
      <c r="K78" s="258"/>
    </row>
    <row r="79" ht="10.5" customHeight="1">
      <c r="A79" s="232"/>
      <c r="B79" s="798" t="s">
        <v>4428</v>
      </c>
      <c r="C79" s="155" t="s">
        <v>4429</v>
      </c>
      <c r="D79" s="55"/>
      <c r="E79" s="55"/>
      <c r="F79" s="55"/>
      <c r="G79" s="55"/>
      <c r="H79" s="55"/>
      <c r="I79" s="55"/>
      <c r="J79" s="55"/>
      <c r="K79" s="258"/>
    </row>
    <row r="80" ht="10.5" customHeight="1">
      <c r="A80" s="232"/>
      <c r="B80" s="798" t="s">
        <v>4430</v>
      </c>
      <c r="C80" s="155" t="s">
        <v>4431</v>
      </c>
      <c r="D80" s="55"/>
      <c r="E80" s="55"/>
      <c r="F80" s="55"/>
      <c r="G80" s="55"/>
      <c r="H80" s="55"/>
      <c r="I80" s="55"/>
      <c r="J80" s="55"/>
      <c r="K80" s="258"/>
    </row>
    <row r="81" ht="10.5" customHeight="1">
      <c r="A81" s="232"/>
      <c r="B81" s="798" t="s">
        <v>4432</v>
      </c>
      <c r="C81" s="155" t="s">
        <v>4433</v>
      </c>
      <c r="D81" s="55"/>
      <c r="E81" s="55"/>
      <c r="F81" s="55"/>
      <c r="G81" s="55"/>
      <c r="H81" s="55"/>
      <c r="I81" s="55"/>
      <c r="J81" s="55"/>
      <c r="K81" s="258"/>
    </row>
    <row r="82" ht="10.5" customHeight="1">
      <c r="A82" s="232"/>
      <c r="B82" s="798" t="s">
        <v>4434</v>
      </c>
      <c r="C82" s="155" t="s">
        <v>4435</v>
      </c>
      <c r="D82" s="55"/>
      <c r="E82" s="55"/>
      <c r="F82" s="55"/>
      <c r="G82" s="55"/>
      <c r="H82" s="55"/>
      <c r="I82" s="55"/>
      <c r="J82" s="55"/>
      <c r="K82" s="258"/>
    </row>
    <row r="83" ht="10.5" customHeight="1">
      <c r="A83" s="232"/>
      <c r="B83" s="798" t="s">
        <v>4436</v>
      </c>
      <c r="C83" s="155" t="s">
        <v>4437</v>
      </c>
      <c r="D83" s="55"/>
      <c r="E83" s="55"/>
      <c r="F83" s="55"/>
      <c r="G83" s="55"/>
      <c r="H83" s="55"/>
      <c r="I83" s="55"/>
      <c r="J83" s="55"/>
      <c r="K83" s="258"/>
    </row>
    <row r="84" ht="10.5" customHeight="1">
      <c r="A84" s="232"/>
      <c r="B84" s="798" t="s">
        <v>4438</v>
      </c>
      <c r="C84" s="155" t="s">
        <v>4439</v>
      </c>
      <c r="D84" s="55"/>
      <c r="E84" s="55"/>
      <c r="F84" s="55"/>
      <c r="G84" s="55"/>
      <c r="H84" s="55"/>
      <c r="I84" s="55"/>
      <c r="J84" s="55"/>
      <c r="K84" s="258"/>
    </row>
    <row r="85" ht="10.5" customHeight="1">
      <c r="A85" s="232"/>
      <c r="B85" s="798" t="s">
        <v>4440</v>
      </c>
      <c r="C85" s="155" t="s">
        <v>4441</v>
      </c>
      <c r="D85" s="55"/>
      <c r="E85" s="55"/>
      <c r="F85" s="55"/>
      <c r="G85" s="55"/>
      <c r="H85" s="55"/>
      <c r="I85" s="55"/>
      <c r="J85" s="55"/>
      <c r="K85" s="258"/>
    </row>
    <row r="86" ht="10.5" customHeight="1">
      <c r="A86" s="232"/>
      <c r="B86" s="798" t="s">
        <v>4442</v>
      </c>
      <c r="C86" s="155" t="s">
        <v>4443</v>
      </c>
      <c r="D86" s="55"/>
      <c r="E86" s="55"/>
      <c r="F86" s="55"/>
      <c r="G86" s="55"/>
      <c r="H86" s="55"/>
      <c r="I86" s="55"/>
      <c r="J86" s="55"/>
      <c r="K86" s="258"/>
    </row>
    <row r="87" ht="10.5" customHeight="1">
      <c r="A87" s="232"/>
      <c r="B87" s="798" t="s">
        <v>4444</v>
      </c>
      <c r="C87" s="155" t="s">
        <v>4445</v>
      </c>
      <c r="D87" s="55"/>
      <c r="E87" s="55"/>
      <c r="F87" s="55"/>
      <c r="G87" s="55"/>
      <c r="H87" s="55"/>
      <c r="I87" s="55"/>
      <c r="J87" s="55"/>
      <c r="K87" s="258"/>
    </row>
    <row r="88" ht="10.5" customHeight="1">
      <c r="A88" s="321" t="s">
        <v>4446</v>
      </c>
      <c r="B88" s="55"/>
      <c r="C88" s="155"/>
      <c r="D88" s="55"/>
      <c r="E88" s="55"/>
      <c r="F88" s="55"/>
      <c r="G88" s="55"/>
      <c r="H88" s="55"/>
      <c r="I88" s="55"/>
      <c r="J88" s="55"/>
      <c r="K88" s="258"/>
    </row>
    <row r="89" ht="10.5" customHeight="1">
      <c r="A89" s="55"/>
      <c r="B89" s="798" t="s">
        <v>4447</v>
      </c>
      <c r="C89" s="155" t="s">
        <v>4448</v>
      </c>
      <c r="D89" s="55"/>
      <c r="E89" s="55"/>
      <c r="F89" s="55"/>
      <c r="G89" s="55"/>
      <c r="H89" s="55"/>
      <c r="I89" s="55"/>
      <c r="J89" s="55"/>
      <c r="K89" s="258"/>
    </row>
    <row r="90" ht="10.5" customHeight="1">
      <c r="A90" s="804" t="s">
        <v>4449</v>
      </c>
      <c r="B90" s="798" t="s">
        <v>44</v>
      </c>
      <c r="C90" s="155" t="s">
        <v>4450</v>
      </c>
      <c r="D90" s="55"/>
      <c r="E90" s="55"/>
      <c r="F90" s="55"/>
      <c r="G90" s="55"/>
      <c r="H90" s="55"/>
      <c r="I90" s="55"/>
      <c r="J90" s="55"/>
      <c r="K90" s="258"/>
    </row>
    <row r="91" ht="10.5" customHeight="1">
      <c r="A91" s="802"/>
      <c r="B91" s="798"/>
      <c r="C91" s="795" t="s">
        <v>4355</v>
      </c>
      <c r="D91" s="55"/>
      <c r="E91" s="55"/>
      <c r="F91" s="55"/>
      <c r="G91" s="55"/>
      <c r="H91" s="55"/>
      <c r="I91" s="55"/>
      <c r="J91" s="55"/>
      <c r="K91" s="258"/>
    </row>
    <row r="92" ht="10.5" customHeight="1">
      <c r="A92" s="232"/>
      <c r="B92" s="798" t="s">
        <v>4451</v>
      </c>
      <c r="C92" s="155" t="s">
        <v>4452</v>
      </c>
      <c r="D92" s="55"/>
      <c r="E92" s="55"/>
      <c r="F92" s="55"/>
      <c r="G92" s="55"/>
      <c r="H92" s="55"/>
      <c r="I92" s="55"/>
      <c r="J92" s="55"/>
      <c r="K92" s="258"/>
    </row>
    <row r="93" ht="10.5" customHeight="1">
      <c r="A93" s="321" t="s">
        <v>4453</v>
      </c>
      <c r="B93" s="798"/>
      <c r="C93" s="155"/>
      <c r="D93" s="55"/>
      <c r="E93" s="55"/>
      <c r="F93" s="55"/>
      <c r="G93" s="55"/>
      <c r="H93" s="55"/>
      <c r="I93" s="55"/>
      <c r="J93" s="55"/>
      <c r="K93" s="258"/>
    </row>
    <row r="94" ht="10.5" customHeight="1">
      <c r="A94" s="232" t="s">
        <v>4454</v>
      </c>
      <c r="B94" s="798"/>
      <c r="C94" s="155"/>
      <c r="D94" s="55"/>
      <c r="E94" s="55"/>
      <c r="F94" s="55"/>
      <c r="G94" s="55"/>
      <c r="H94" s="55"/>
      <c r="I94" s="55"/>
      <c r="J94" s="55"/>
      <c r="K94" s="258"/>
    </row>
    <row r="95" ht="10.5" customHeight="1">
      <c r="A95" s="232" t="s">
        <v>4455</v>
      </c>
      <c r="B95" s="798"/>
      <c r="C95" s="155"/>
      <c r="D95" s="55"/>
      <c r="E95" s="55"/>
      <c r="F95" s="55"/>
      <c r="G95" s="55"/>
      <c r="H95" s="55"/>
      <c r="I95" s="55"/>
      <c r="J95" s="55"/>
      <c r="K95" s="258"/>
    </row>
    <row r="96" ht="10.5" customHeight="1">
      <c r="A96" s="321" t="s">
        <v>4456</v>
      </c>
      <c r="B96" s="798"/>
      <c r="C96" s="155"/>
      <c r="D96" s="55"/>
      <c r="E96" s="55"/>
      <c r="F96" s="55"/>
      <c r="G96" s="55"/>
      <c r="H96" s="55"/>
      <c r="I96" s="55"/>
      <c r="J96" s="55"/>
      <c r="K96" s="258"/>
    </row>
    <row r="97" ht="10.5" customHeight="1">
      <c r="A97" s="232" t="s">
        <v>4457</v>
      </c>
      <c r="B97" s="798"/>
      <c r="C97" s="155"/>
      <c r="D97" s="55"/>
      <c r="E97" s="55"/>
      <c r="F97" s="55"/>
      <c r="G97" s="55"/>
      <c r="H97" s="55"/>
      <c r="I97" s="55"/>
      <c r="J97" s="55"/>
      <c r="K97" s="258"/>
    </row>
    <row r="98" ht="10.5" customHeight="1">
      <c r="A98" s="232"/>
      <c r="B98" s="798" t="s">
        <v>4458</v>
      </c>
      <c r="C98" s="155" t="s">
        <v>4459</v>
      </c>
      <c r="D98" s="55"/>
      <c r="E98" s="55"/>
      <c r="F98" s="55"/>
      <c r="G98" s="55"/>
      <c r="H98" s="55"/>
      <c r="I98" s="55"/>
      <c r="J98" s="55"/>
      <c r="K98" s="258"/>
    </row>
    <row r="99" ht="10.5" customHeight="1">
      <c r="A99" s="232" t="s">
        <v>4460</v>
      </c>
      <c r="B99" s="798"/>
      <c r="C99" s="155"/>
      <c r="D99" s="55"/>
      <c r="E99" s="55"/>
      <c r="F99" s="55"/>
      <c r="G99" s="55"/>
      <c r="H99" s="55"/>
      <c r="I99" s="55"/>
      <c r="J99" s="55"/>
      <c r="K99" s="258"/>
    </row>
    <row r="100" ht="10.5" customHeight="1">
      <c r="A100" s="232" t="s">
        <v>4461</v>
      </c>
      <c r="B100" s="798"/>
      <c r="C100" s="155"/>
      <c r="D100" s="55"/>
      <c r="E100" s="55"/>
      <c r="F100" s="55"/>
      <c r="G100" s="55"/>
      <c r="H100" s="55"/>
      <c r="I100" s="55"/>
      <c r="J100" s="55"/>
      <c r="K100" s="258"/>
    </row>
    <row r="101" ht="10.5" customHeight="1">
      <c r="A101" s="232" t="s">
        <v>4462</v>
      </c>
      <c r="B101" s="798"/>
      <c r="C101" s="155"/>
      <c r="D101" s="55"/>
      <c r="E101" s="55"/>
      <c r="F101" s="55"/>
      <c r="G101" s="55"/>
      <c r="H101" s="55"/>
      <c r="I101" s="55"/>
      <c r="J101" s="55"/>
      <c r="K101" s="258"/>
    </row>
    <row r="102" ht="10.5" customHeight="1">
      <c r="A102" s="232" t="s">
        <v>4463</v>
      </c>
      <c r="B102" s="798"/>
      <c r="C102" s="155"/>
      <c r="D102" s="55"/>
      <c r="E102" s="55"/>
      <c r="F102" s="55"/>
      <c r="G102" s="55"/>
      <c r="H102" s="55"/>
      <c r="I102" s="55"/>
      <c r="J102" s="55"/>
      <c r="K102" s="258"/>
    </row>
    <row r="103" ht="10.5" customHeight="1">
      <c r="A103" s="232"/>
      <c r="B103" s="798" t="s">
        <v>4464</v>
      </c>
      <c r="C103" s="155" t="s">
        <v>4465</v>
      </c>
      <c r="D103" s="55"/>
      <c r="E103" s="55"/>
      <c r="F103" s="55"/>
      <c r="G103" s="55"/>
      <c r="H103" s="55"/>
      <c r="I103" s="55"/>
      <c r="J103" s="55"/>
      <c r="K103" s="258"/>
    </row>
    <row r="104" ht="10.5" customHeight="1">
      <c r="A104" s="321" t="s">
        <v>4466</v>
      </c>
      <c r="B104" s="798"/>
      <c r="C104" s="155"/>
      <c r="D104" s="55"/>
      <c r="E104" s="55"/>
      <c r="F104" s="55"/>
      <c r="G104" s="55"/>
      <c r="H104" s="55"/>
      <c r="I104" s="55"/>
      <c r="J104" s="55"/>
      <c r="K104" s="258"/>
    </row>
    <row r="105" ht="10.5" customHeight="1">
      <c r="A105" s="232" t="s">
        <v>4467</v>
      </c>
      <c r="B105" s="798"/>
      <c r="C105" s="155"/>
      <c r="D105" s="55"/>
      <c r="E105" s="55"/>
      <c r="F105" s="55"/>
      <c r="G105" s="55"/>
      <c r="H105" s="55"/>
      <c r="I105" s="55"/>
      <c r="J105" s="55"/>
      <c r="K105" s="258"/>
    </row>
    <row r="106" ht="10.5" customHeight="1">
      <c r="A106" s="321" t="s">
        <v>4468</v>
      </c>
      <c r="B106" s="798"/>
      <c r="C106" s="155"/>
      <c r="D106" s="55"/>
      <c r="E106" s="55"/>
      <c r="F106" s="55"/>
      <c r="G106" s="55"/>
      <c r="H106" s="55"/>
      <c r="I106" s="55"/>
      <c r="J106" s="55"/>
      <c r="K106" s="258"/>
    </row>
    <row r="107" ht="10.5" customHeight="1">
      <c r="A107" s="321" t="s">
        <v>4469</v>
      </c>
      <c r="B107" s="798"/>
      <c r="C107" s="155"/>
      <c r="D107" s="55"/>
      <c r="E107" s="55"/>
      <c r="F107" s="55"/>
      <c r="G107" s="55"/>
      <c r="H107" s="55"/>
      <c r="I107" s="55"/>
      <c r="J107" s="55"/>
      <c r="K107" s="258"/>
    </row>
    <row r="108" ht="10.5" customHeight="1">
      <c r="A108" s="321" t="s">
        <v>4470</v>
      </c>
      <c r="B108" s="798"/>
      <c r="C108" s="155"/>
      <c r="D108" s="55"/>
      <c r="E108" s="55"/>
      <c r="F108" s="55"/>
      <c r="G108" s="55"/>
      <c r="H108" s="55"/>
      <c r="I108" s="55"/>
      <c r="J108" s="55"/>
      <c r="K108" s="258"/>
    </row>
    <row r="109" ht="10.5" customHeight="1">
      <c r="A109" s="232" t="s">
        <v>4471</v>
      </c>
      <c r="B109" s="798"/>
      <c r="C109" s="155"/>
      <c r="D109" s="55"/>
      <c r="E109" s="55"/>
      <c r="F109" s="55"/>
      <c r="G109" s="55"/>
      <c r="H109" s="55"/>
      <c r="I109" s="55"/>
      <c r="J109" s="55"/>
      <c r="K109" s="258"/>
    </row>
    <row r="110" ht="10.5" customHeight="1">
      <c r="A110" s="232"/>
      <c r="B110" s="798" t="s">
        <v>4472</v>
      </c>
      <c r="C110" s="155" t="s">
        <v>4473</v>
      </c>
      <c r="D110" s="55"/>
      <c r="E110" s="55"/>
      <c r="F110" s="55"/>
      <c r="G110" s="55"/>
      <c r="H110" s="55"/>
      <c r="I110" s="55"/>
      <c r="J110" s="55"/>
      <c r="K110" s="258"/>
    </row>
    <row r="111" ht="10.5" customHeight="1">
      <c r="A111" s="253"/>
      <c r="B111" s="805" t="s">
        <v>13</v>
      </c>
      <c r="C111" s="151" t="s">
        <v>4474</v>
      </c>
      <c r="D111" s="121"/>
      <c r="E111" s="121"/>
      <c r="F111" s="121"/>
      <c r="G111" s="121"/>
      <c r="H111" s="121"/>
      <c r="I111" s="121"/>
      <c r="J111" s="121"/>
      <c r="K111" s="363"/>
    </row>
    <row r="112" ht="10.5" customHeight="1">
      <c r="A112" s="321" t="s">
        <v>4475</v>
      </c>
      <c r="B112" s="798"/>
      <c r="C112" s="155"/>
      <c r="D112" s="55"/>
      <c r="E112" s="55"/>
      <c r="F112" s="55"/>
      <c r="G112" s="55"/>
      <c r="H112" s="55"/>
      <c r="I112" s="55"/>
      <c r="J112" s="55"/>
      <c r="K112" s="258"/>
    </row>
    <row r="113" ht="10.5" customHeight="1">
      <c r="A113" s="321" t="s">
        <v>4476</v>
      </c>
      <c r="B113" s="798"/>
      <c r="C113" s="155"/>
      <c r="D113" s="55"/>
      <c r="E113" s="55"/>
      <c r="F113" s="55"/>
      <c r="G113" s="55"/>
      <c r="H113" s="55"/>
      <c r="I113" s="55"/>
      <c r="J113" s="55"/>
      <c r="K113" s="258"/>
    </row>
    <row r="114" ht="10.5" customHeight="1">
      <c r="A114" s="232" t="s">
        <v>4477</v>
      </c>
      <c r="B114" s="798"/>
      <c r="C114" s="155"/>
      <c r="D114" s="55"/>
      <c r="E114" s="55"/>
      <c r="F114" s="55"/>
      <c r="G114" s="55"/>
      <c r="H114" s="55"/>
      <c r="I114" s="55"/>
      <c r="J114" s="55"/>
      <c r="K114" s="258"/>
    </row>
    <row r="115" ht="10.5" customHeight="1">
      <c r="A115" s="299" t="s">
        <v>4478</v>
      </c>
      <c r="B115" s="806"/>
      <c r="C115" s="807" t="s">
        <v>4479</v>
      </c>
      <c r="D115" s="390"/>
      <c r="E115" s="390"/>
      <c r="F115" s="390"/>
      <c r="G115" s="390"/>
      <c r="H115" s="390"/>
      <c r="I115" s="390"/>
      <c r="J115" s="553" t="s">
        <v>4480</v>
      </c>
      <c r="K115" s="576"/>
    </row>
    <row r="116" ht="10.5" customHeight="1">
      <c r="A116" s="232"/>
      <c r="B116" s="798" t="s">
        <v>108</v>
      </c>
      <c r="C116" s="155" t="s">
        <v>4481</v>
      </c>
      <c r="D116" s="55"/>
      <c r="E116" s="55"/>
      <c r="F116" s="55"/>
      <c r="G116" s="55"/>
      <c r="H116" s="55"/>
      <c r="I116" s="55"/>
      <c r="J116" s="55"/>
      <c r="K116" s="258"/>
    </row>
    <row r="117" ht="10.5" customHeight="1">
      <c r="A117" s="232"/>
      <c r="B117" s="808" t="s">
        <v>4482</v>
      </c>
      <c r="C117" s="155" t="s">
        <v>4483</v>
      </c>
      <c r="D117" s="55"/>
      <c r="E117" s="55"/>
      <c r="F117" s="55"/>
      <c r="G117" s="55"/>
      <c r="H117" s="55"/>
      <c r="I117" s="55"/>
      <c r="J117" s="55"/>
      <c r="K117" s="258"/>
    </row>
    <row r="118" ht="10.5" customHeight="1">
      <c r="A118" s="336"/>
      <c r="B118" s="809" t="s">
        <v>4484</v>
      </c>
      <c r="C118" s="592" t="s">
        <v>4485</v>
      </c>
      <c r="D118" s="390"/>
      <c r="E118" s="390"/>
      <c r="F118" s="390"/>
      <c r="G118" s="390"/>
      <c r="H118" s="390"/>
      <c r="I118" s="390"/>
      <c r="J118" s="390"/>
      <c r="K118" s="389"/>
    </row>
    <row r="119" ht="12.0" customHeight="1">
      <c r="A119" s="321"/>
      <c r="B119" s="798" t="s">
        <v>112</v>
      </c>
      <c r="C119" s="55" t="s">
        <v>4486</v>
      </c>
      <c r="D119" s="55"/>
      <c r="E119" s="55"/>
      <c r="F119" s="55"/>
      <c r="G119" s="55"/>
      <c r="H119" s="55"/>
      <c r="I119" s="55"/>
      <c r="J119" s="55"/>
      <c r="K119" s="258"/>
    </row>
    <row r="120" ht="12.0" customHeight="1">
      <c r="A120" s="321"/>
      <c r="B120" s="798"/>
      <c r="C120" s="55" t="s">
        <v>4487</v>
      </c>
      <c r="D120" s="55"/>
      <c r="E120" s="55"/>
      <c r="F120" s="55"/>
      <c r="G120" s="55"/>
      <c r="H120" s="55"/>
      <c r="I120" s="55"/>
      <c r="J120" s="55"/>
      <c r="K120" s="258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r="121" ht="12.0" customHeight="1">
      <c r="A121" s="321"/>
      <c r="B121" s="798" t="s">
        <v>4488</v>
      </c>
      <c r="C121" s="55" t="s">
        <v>4489</v>
      </c>
      <c r="D121" s="55"/>
      <c r="E121" s="55"/>
      <c r="F121" s="55"/>
      <c r="G121" s="55"/>
      <c r="H121" s="55"/>
      <c r="I121" s="55"/>
      <c r="J121" s="55"/>
      <c r="K121" s="258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r="122" ht="12.0" customHeight="1">
      <c r="A122" s="55" t="s">
        <v>4490</v>
      </c>
      <c r="B122" s="798"/>
      <c r="C122" s="15"/>
      <c r="D122" s="55"/>
      <c r="E122" s="55"/>
      <c r="F122" s="55"/>
      <c r="G122" s="55"/>
      <c r="H122" s="55"/>
      <c r="I122" s="55"/>
      <c r="J122" s="55"/>
      <c r="K122" s="258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r="123" ht="12.0" customHeight="1">
      <c r="A123" s="321"/>
      <c r="B123" s="798" t="s">
        <v>4491</v>
      </c>
      <c r="C123" s="55" t="s">
        <v>4492</v>
      </c>
      <c r="D123" s="55"/>
      <c r="E123" s="55"/>
      <c r="F123" s="55"/>
      <c r="G123" s="55"/>
      <c r="H123" s="55"/>
      <c r="I123" s="55"/>
      <c r="J123" s="55"/>
      <c r="K123" s="258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r="124" ht="12.0" customHeight="1">
      <c r="A124" s="55" t="s">
        <v>4493</v>
      </c>
      <c r="B124" s="798"/>
      <c r="C124" s="55"/>
      <c r="D124" s="55"/>
      <c r="E124" s="55"/>
      <c r="F124" s="55"/>
      <c r="G124" s="55"/>
      <c r="H124" s="55"/>
      <c r="I124" s="55"/>
      <c r="J124" s="55"/>
      <c r="K124" s="258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r="125" ht="12.0" customHeight="1">
      <c r="A125" s="155"/>
      <c r="B125" s="798" t="s">
        <v>4494</v>
      </c>
      <c r="C125" s="155" t="s">
        <v>4495</v>
      </c>
      <c r="D125" s="55"/>
      <c r="E125" s="55"/>
      <c r="F125" s="55"/>
      <c r="G125" s="55"/>
      <c r="H125" s="55"/>
      <c r="I125" s="55"/>
      <c r="J125" s="55"/>
      <c r="K125" s="258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r="126" ht="12.0" customHeight="1">
      <c r="A126" s="796" t="s">
        <v>4496</v>
      </c>
      <c r="B126" s="121"/>
      <c r="C126" s="121"/>
      <c r="D126" s="121"/>
      <c r="E126" s="121"/>
      <c r="F126" s="121"/>
      <c r="G126" s="121"/>
      <c r="H126" s="121"/>
      <c r="I126" s="121"/>
      <c r="J126" s="121"/>
      <c r="K126" s="363"/>
    </row>
    <row r="127" ht="10.5" customHeight="1">
      <c r="A127" s="232"/>
      <c r="B127" s="798" t="s">
        <v>4497</v>
      </c>
      <c r="C127" s="155" t="s">
        <v>4498</v>
      </c>
      <c r="D127" s="55"/>
      <c r="E127" s="55"/>
      <c r="F127" s="55"/>
      <c r="G127" s="55"/>
      <c r="H127" s="55"/>
      <c r="I127" s="55"/>
      <c r="J127" s="55"/>
      <c r="K127" s="258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r="128" ht="10.5" customHeight="1">
      <c r="A128" s="232"/>
      <c r="B128" s="798" t="s">
        <v>4499</v>
      </c>
      <c r="C128" s="155" t="s">
        <v>4500</v>
      </c>
      <c r="D128" s="55"/>
      <c r="E128" s="55"/>
      <c r="F128" s="55"/>
      <c r="G128" s="55"/>
      <c r="H128" s="55"/>
      <c r="I128" s="55"/>
      <c r="J128" s="55"/>
      <c r="K128" s="258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r="129" ht="10.5" customHeight="1">
      <c r="A129" s="55"/>
      <c r="B129" s="798" t="s">
        <v>4501</v>
      </c>
      <c r="C129" s="155" t="s">
        <v>4502</v>
      </c>
      <c r="D129" s="55"/>
      <c r="E129" s="55"/>
      <c r="F129" s="55"/>
      <c r="G129" s="55"/>
      <c r="H129" s="55"/>
      <c r="I129" s="55"/>
      <c r="J129" s="55"/>
      <c r="K129" s="258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r="130" ht="10.5" customHeight="1">
      <c r="A130" s="232"/>
      <c r="B130" s="798" t="s">
        <v>4503</v>
      </c>
      <c r="C130" s="155" t="s">
        <v>4504</v>
      </c>
      <c r="D130" s="55"/>
      <c r="E130" s="55"/>
      <c r="F130" s="55"/>
      <c r="G130" s="55"/>
      <c r="H130" s="55"/>
      <c r="I130" s="55"/>
      <c r="J130" s="55"/>
      <c r="K130" s="258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r="131" ht="10.5" customHeight="1">
      <c r="A131" s="232" t="s">
        <v>4505</v>
      </c>
      <c r="B131" s="798"/>
      <c r="C131" s="155"/>
      <c r="D131" s="55"/>
      <c r="E131" s="55"/>
      <c r="F131" s="55"/>
      <c r="G131" s="55"/>
      <c r="H131" s="55"/>
      <c r="I131" s="55"/>
      <c r="J131" s="55"/>
      <c r="K131" s="258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r="132" ht="10.5" customHeight="1">
      <c r="A132" s="232" t="s">
        <v>4506</v>
      </c>
      <c r="B132" s="798"/>
      <c r="C132" s="155"/>
      <c r="D132" s="55"/>
      <c r="E132" s="55"/>
      <c r="F132" s="55"/>
      <c r="G132" s="55"/>
      <c r="H132" s="55"/>
      <c r="I132" s="55"/>
      <c r="J132" s="55"/>
      <c r="K132" s="258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r="133" ht="10.5" customHeight="1">
      <c r="A133" s="232"/>
      <c r="B133" s="798" t="s">
        <v>4507</v>
      </c>
      <c r="C133" s="155" t="s">
        <v>4508</v>
      </c>
      <c r="D133" s="55"/>
      <c r="E133" s="55"/>
      <c r="F133" s="55"/>
      <c r="G133" s="55"/>
      <c r="H133" s="55"/>
      <c r="I133" s="55"/>
      <c r="J133" s="55"/>
      <c r="K133" s="258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r="134" ht="10.5" customHeight="1">
      <c r="A134" s="299" t="s">
        <v>4509</v>
      </c>
      <c r="B134" s="806"/>
      <c r="C134" s="592"/>
      <c r="D134" s="390"/>
      <c r="E134" s="390"/>
      <c r="F134" s="390"/>
      <c r="G134" s="390"/>
      <c r="H134" s="390"/>
      <c r="I134" s="390"/>
      <c r="J134" s="390"/>
      <c r="K134" s="389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r="135" ht="12.0" customHeight="1">
      <c r="A135" s="30" t="s">
        <v>4510</v>
      </c>
      <c r="B135" s="55"/>
      <c r="C135" s="55"/>
      <c r="D135" s="55"/>
      <c r="E135" s="55"/>
      <c r="F135" s="55"/>
      <c r="G135" s="55"/>
      <c r="H135" s="55"/>
      <c r="I135" s="55"/>
      <c r="J135" s="55"/>
      <c r="K135" s="258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r="136" ht="10.5" customHeight="1">
      <c r="A136" s="232" t="s">
        <v>4511</v>
      </c>
      <c r="B136" s="55"/>
      <c r="C136" s="55"/>
      <c r="D136" s="55"/>
      <c r="E136" s="55"/>
      <c r="F136" s="55"/>
      <c r="G136" s="55"/>
      <c r="H136" s="55"/>
      <c r="I136" s="55"/>
      <c r="J136" s="55"/>
      <c r="K136" s="258"/>
    </row>
    <row r="137" ht="10.5" customHeight="1">
      <c r="A137" s="321" t="s">
        <v>4512</v>
      </c>
      <c r="B137" s="55"/>
      <c r="C137" s="55"/>
      <c r="D137" s="55"/>
      <c r="E137" s="55"/>
      <c r="F137" s="55"/>
      <c r="G137" s="55"/>
      <c r="H137" s="55"/>
      <c r="I137" s="55"/>
      <c r="J137" s="55"/>
      <c r="K137" s="258"/>
    </row>
    <row r="138" ht="10.5" customHeight="1">
      <c r="A138" s="321" t="s">
        <v>4513</v>
      </c>
      <c r="B138" s="55"/>
      <c r="C138" s="55"/>
      <c r="D138" s="55"/>
      <c r="E138" s="55"/>
      <c r="F138" s="55"/>
      <c r="G138" s="55"/>
      <c r="H138" s="55"/>
      <c r="I138" s="55"/>
      <c r="J138" s="55"/>
      <c r="K138" s="258"/>
    </row>
    <row r="139" ht="10.5" customHeight="1">
      <c r="A139" s="321" t="s">
        <v>4514</v>
      </c>
      <c r="B139" s="55"/>
      <c r="C139" s="55"/>
      <c r="D139" s="55"/>
      <c r="E139" s="55"/>
      <c r="F139" s="55"/>
      <c r="G139" s="55"/>
      <c r="H139" s="55"/>
      <c r="I139" s="55"/>
      <c r="J139" s="55"/>
      <c r="K139" s="258"/>
    </row>
    <row r="140" ht="10.5" customHeight="1">
      <c r="A140" s="321" t="s">
        <v>4515</v>
      </c>
      <c r="B140" s="55"/>
      <c r="C140" s="55"/>
      <c r="D140" s="55"/>
      <c r="E140" s="55"/>
      <c r="F140" s="55"/>
      <c r="G140" s="55"/>
      <c r="H140" s="55"/>
      <c r="I140" s="55"/>
      <c r="J140" s="55"/>
      <c r="K140" s="258"/>
    </row>
    <row r="141" ht="10.5" customHeight="1">
      <c r="A141" s="321" t="s">
        <v>4516</v>
      </c>
      <c r="B141" s="55"/>
      <c r="C141" s="55"/>
      <c r="D141" s="55"/>
      <c r="E141" s="55"/>
      <c r="F141" s="55"/>
      <c r="G141" s="55"/>
      <c r="H141" s="55"/>
      <c r="I141" s="55"/>
      <c r="J141" s="55"/>
      <c r="K141" s="258"/>
    </row>
    <row r="142" ht="10.5" customHeight="1">
      <c r="A142" s="232" t="s">
        <v>4517</v>
      </c>
      <c r="B142" s="55"/>
      <c r="C142" s="55"/>
      <c r="D142" s="55"/>
      <c r="E142" s="55"/>
      <c r="F142" s="55"/>
      <c r="G142" s="55"/>
      <c r="H142" s="55"/>
      <c r="I142" s="55"/>
      <c r="J142" s="55"/>
      <c r="K142" s="258"/>
    </row>
    <row r="143" ht="10.5" customHeight="1">
      <c r="A143" s="321" t="s">
        <v>4518</v>
      </c>
      <c r="B143" s="55"/>
      <c r="C143" s="55"/>
      <c r="D143" s="55"/>
      <c r="E143" s="55"/>
      <c r="F143" s="55"/>
      <c r="G143" s="55"/>
      <c r="H143" s="55"/>
      <c r="I143" s="55"/>
      <c r="J143" s="55"/>
      <c r="K143" s="258"/>
    </row>
    <row r="144" ht="10.5" customHeight="1">
      <c r="A144" s="336" t="s">
        <v>4519</v>
      </c>
      <c r="B144" s="390"/>
      <c r="C144" s="390"/>
      <c r="D144" s="390"/>
      <c r="E144" s="390"/>
      <c r="F144" s="390"/>
      <c r="G144" s="810" t="s">
        <v>4520</v>
      </c>
      <c r="H144" s="390"/>
      <c r="I144" s="390"/>
      <c r="J144" s="390"/>
      <c r="K144" s="389"/>
    </row>
    <row r="145" ht="3.75" customHeight="1">
      <c r="A145" s="321"/>
      <c r="B145" s="55"/>
      <c r="C145" s="55"/>
      <c r="D145" s="55"/>
      <c r="E145" s="55"/>
      <c r="F145" s="55"/>
      <c r="G145" s="55"/>
      <c r="H145" s="55"/>
      <c r="I145" s="55"/>
      <c r="J145" s="55"/>
      <c r="K145" s="258"/>
    </row>
    <row r="146" ht="10.5" customHeight="1">
      <c r="A146" s="791" t="s">
        <v>4521</v>
      </c>
      <c r="B146" s="121"/>
      <c r="C146" s="121"/>
      <c r="D146" s="121"/>
      <c r="E146" s="121"/>
      <c r="F146" s="121"/>
      <c r="G146" s="811"/>
      <c r="H146" s="121"/>
      <c r="I146" s="121"/>
      <c r="J146" s="121"/>
      <c r="K146" s="363"/>
    </row>
    <row r="147" ht="10.5" customHeight="1">
      <c r="A147" s="321" t="s">
        <v>4522</v>
      </c>
      <c r="B147" s="55"/>
      <c r="C147" s="55"/>
      <c r="D147" s="55"/>
      <c r="E147" s="55"/>
      <c r="F147" s="55"/>
      <c r="G147" s="18"/>
      <c r="H147" s="55"/>
      <c r="I147" s="55"/>
      <c r="J147" s="55"/>
      <c r="K147" s="258"/>
    </row>
    <row r="148" ht="10.5" customHeight="1">
      <c r="A148" s="336" t="s">
        <v>4523</v>
      </c>
      <c r="B148" s="390"/>
      <c r="C148" s="390"/>
      <c r="D148" s="390"/>
      <c r="E148" s="390"/>
      <c r="F148" s="390"/>
      <c r="G148" s="812" t="s">
        <v>4524</v>
      </c>
      <c r="H148" s="390"/>
      <c r="I148" s="390"/>
      <c r="J148" s="390"/>
      <c r="K148" s="389"/>
    </row>
    <row r="149" ht="9.0" customHeight="1">
      <c r="A149" s="813" t="s">
        <v>4525</v>
      </c>
      <c r="B149" s="814" t="s">
        <v>4526</v>
      </c>
      <c r="C149" s="815" t="s">
        <v>4527</v>
      </c>
      <c r="D149" s="732"/>
      <c r="E149" s="732"/>
      <c r="F149" s="732"/>
      <c r="G149" s="732"/>
      <c r="H149" s="732"/>
      <c r="I149" s="732"/>
      <c r="J149" s="732"/>
      <c r="K149" s="639"/>
    </row>
    <row r="150" ht="9.0" customHeight="1">
      <c r="A150" s="51"/>
      <c r="B150" s="19"/>
      <c r="C150" s="64"/>
      <c r="D150" s="19"/>
      <c r="E150" s="19"/>
      <c r="F150" s="19"/>
      <c r="G150" s="19"/>
      <c r="H150" s="19"/>
      <c r="I150" s="19"/>
      <c r="J150" s="19"/>
      <c r="K150" s="634"/>
    </row>
    <row r="151" ht="9.0" customHeight="1">
      <c r="A151" s="737" t="s">
        <v>4528</v>
      </c>
      <c r="B151" s="601"/>
      <c r="C151" s="601"/>
      <c r="D151" s="601"/>
      <c r="E151" s="601"/>
      <c r="F151" s="601"/>
      <c r="G151" s="601"/>
      <c r="H151" s="601"/>
      <c r="I151" s="601"/>
      <c r="J151" s="601"/>
      <c r="K151" s="681"/>
    </row>
    <row r="152" ht="6.0" customHeight="1">
      <c r="A152" s="64"/>
      <c r="B152" s="19"/>
      <c r="C152" s="19"/>
      <c r="D152" s="19"/>
      <c r="E152" s="19"/>
      <c r="F152" s="19"/>
      <c r="G152" s="19"/>
      <c r="H152" s="19"/>
      <c r="I152" s="19"/>
      <c r="J152" s="19"/>
      <c r="K152" s="19"/>
    </row>
    <row r="153" ht="10.5" customHeight="1">
      <c r="A153" s="791" t="s">
        <v>4529</v>
      </c>
      <c r="B153" s="121"/>
      <c r="C153" s="121"/>
      <c r="D153" s="121"/>
      <c r="E153" s="121"/>
      <c r="F153" s="121"/>
      <c r="G153" s="121"/>
      <c r="H153" s="121"/>
      <c r="I153" s="121"/>
      <c r="J153" s="121"/>
      <c r="K153" s="363"/>
    </row>
    <row r="154" ht="10.5" customHeight="1">
      <c r="A154" s="321" t="s">
        <v>4530</v>
      </c>
      <c r="B154" s="55"/>
      <c r="C154" s="55"/>
      <c r="D154" s="55"/>
      <c r="E154" s="55"/>
      <c r="F154" s="55"/>
      <c r="G154" s="55"/>
      <c r="H154" s="55"/>
      <c r="I154" s="55"/>
      <c r="J154" s="55"/>
      <c r="K154" s="258"/>
    </row>
    <row r="155" ht="10.5" customHeight="1">
      <c r="A155" s="816" t="s">
        <v>4531</v>
      </c>
      <c r="B155" s="817"/>
      <c r="C155" s="817"/>
      <c r="D155" s="817"/>
      <c r="E155" s="817"/>
      <c r="F155" s="817" t="s">
        <v>4532</v>
      </c>
      <c r="G155" s="817"/>
      <c r="H155" s="817"/>
      <c r="I155" s="817"/>
      <c r="J155" s="818" t="s">
        <v>4533</v>
      </c>
      <c r="K155" s="819" t="s">
        <v>4534</v>
      </c>
    </row>
    <row r="156" ht="10.5" customHeight="1">
      <c r="A156" s="232" t="s">
        <v>4535</v>
      </c>
      <c r="B156" s="55"/>
      <c r="C156" s="55"/>
      <c r="D156" s="55"/>
      <c r="E156" s="55"/>
      <c r="F156" s="55" t="s">
        <v>4536</v>
      </c>
      <c r="G156" s="55"/>
      <c r="H156" s="55"/>
      <c r="I156" s="55"/>
      <c r="J156" s="220">
        <v>0.5</v>
      </c>
      <c r="K156" s="416">
        <v>5.8</v>
      </c>
    </row>
    <row r="157" ht="10.5" customHeight="1">
      <c r="A157" s="232" t="s">
        <v>4537</v>
      </c>
      <c r="B157" s="55"/>
      <c r="C157" s="55"/>
      <c r="D157" s="55"/>
      <c r="E157" s="55"/>
      <c r="F157" s="155" t="s">
        <v>4538</v>
      </c>
      <c r="G157" s="55"/>
      <c r="H157" s="55"/>
      <c r="I157" s="55"/>
      <c r="J157" s="220">
        <f>(1000-Summary!X52)/100</f>
        <v>1.33</v>
      </c>
      <c r="K157" s="416">
        <v>9.99</v>
      </c>
    </row>
    <row r="158" ht="10.5" customHeight="1">
      <c r="A158" s="232" t="s">
        <v>4539</v>
      </c>
      <c r="B158" s="55"/>
      <c r="C158" s="55"/>
      <c r="D158" s="55"/>
      <c r="E158" s="55"/>
      <c r="F158" s="55" t="s">
        <v>4540</v>
      </c>
      <c r="G158" s="55"/>
      <c r="H158" s="55"/>
      <c r="I158" s="55"/>
      <c r="J158" s="220">
        <v>0.0</v>
      </c>
      <c r="K158" s="416">
        <v>2.0</v>
      </c>
    </row>
    <row r="159" ht="10.5" customHeight="1">
      <c r="A159" s="232" t="s">
        <v>4541</v>
      </c>
      <c r="B159" s="55"/>
      <c r="C159" s="55"/>
      <c r="D159" s="55"/>
      <c r="E159" s="55"/>
      <c r="F159" s="55" t="s">
        <v>4540</v>
      </c>
      <c r="G159" s="55"/>
      <c r="H159" s="55"/>
      <c r="I159" s="55"/>
      <c r="J159" s="220">
        <v>0.0</v>
      </c>
      <c r="K159" s="416">
        <v>2.0</v>
      </c>
    </row>
    <row r="160" ht="10.5" customHeight="1">
      <c r="A160" s="232" t="s">
        <v>4542</v>
      </c>
      <c r="B160" s="55"/>
      <c r="C160" s="55"/>
      <c r="D160" s="55"/>
      <c r="E160" s="55"/>
      <c r="F160" s="55" t="s">
        <v>4543</v>
      </c>
      <c r="G160" s="55"/>
      <c r="H160" s="55"/>
      <c r="I160" s="55"/>
      <c r="J160" s="220">
        <v>0.005</v>
      </c>
      <c r="K160" s="416">
        <v>5.0</v>
      </c>
    </row>
    <row r="161" ht="10.5" customHeight="1">
      <c r="A161" s="232" t="s">
        <v>4544</v>
      </c>
      <c r="B161" s="55"/>
      <c r="C161" s="55"/>
      <c r="D161" s="55"/>
      <c r="E161" s="55"/>
      <c r="F161" s="155" t="s">
        <v>4545</v>
      </c>
      <c r="G161" s="55"/>
      <c r="H161" s="55"/>
      <c r="I161" s="55"/>
      <c r="J161" s="220">
        <v>0.0</v>
      </c>
      <c r="K161" s="416">
        <v>10.0</v>
      </c>
    </row>
    <row r="162" ht="10.5" customHeight="1">
      <c r="A162" s="321" t="s">
        <v>4546</v>
      </c>
      <c r="B162" s="55"/>
      <c r="C162" s="55"/>
      <c r="D162" s="55"/>
      <c r="E162" s="55"/>
      <c r="F162" s="155" t="s">
        <v>4547</v>
      </c>
      <c r="G162" s="55"/>
      <c r="H162" s="55"/>
      <c r="I162" s="55"/>
      <c r="J162" s="220">
        <v>0.0</v>
      </c>
      <c r="K162" s="416">
        <v>10.0</v>
      </c>
    </row>
    <row r="163" ht="10.5" customHeight="1">
      <c r="A163" s="321" t="s">
        <v>4548</v>
      </c>
      <c r="B163" s="55"/>
      <c r="C163" s="55"/>
      <c r="D163" s="55"/>
      <c r="E163" s="55"/>
      <c r="F163" s="155" t="s">
        <v>4549</v>
      </c>
      <c r="G163" s="55"/>
      <c r="H163" s="55"/>
      <c r="I163" s="55"/>
      <c r="J163" s="220">
        <v>0.0</v>
      </c>
      <c r="K163" s="416">
        <v>5.0</v>
      </c>
    </row>
    <row r="164" ht="10.5" customHeight="1">
      <c r="A164" s="321" t="s">
        <v>4550</v>
      </c>
      <c r="B164" s="55"/>
      <c r="C164" s="55"/>
      <c r="D164" s="55"/>
      <c r="E164" s="55"/>
      <c r="F164" s="155" t="s">
        <v>4551</v>
      </c>
      <c r="G164" s="55"/>
      <c r="H164" s="55"/>
      <c r="I164" s="55"/>
      <c r="J164" s="220">
        <v>0.0</v>
      </c>
      <c r="K164" s="416">
        <v>5.0</v>
      </c>
    </row>
    <row r="165" ht="10.5" customHeight="1">
      <c r="A165" s="232" t="s">
        <v>4552</v>
      </c>
      <c r="B165" s="55"/>
      <c r="C165" s="55"/>
      <c r="D165" s="55"/>
      <c r="E165" s="55"/>
      <c r="F165" s="155" t="s">
        <v>4553</v>
      </c>
      <c r="G165" s="55"/>
      <c r="H165" s="55"/>
      <c r="I165" s="55"/>
      <c r="J165" s="220">
        <v>0.0</v>
      </c>
      <c r="K165" s="416">
        <v>5.0</v>
      </c>
    </row>
    <row r="166" ht="10.5" customHeight="1">
      <c r="A166" s="232" t="s">
        <v>4554</v>
      </c>
      <c r="B166" s="55"/>
      <c r="C166" s="55"/>
      <c r="D166" s="55"/>
      <c r="E166" s="55"/>
      <c r="F166" s="55" t="s">
        <v>4555</v>
      </c>
      <c r="G166" s="55"/>
      <c r="H166" s="55"/>
      <c r="I166" s="55"/>
      <c r="J166" s="220">
        <v>0.0</v>
      </c>
      <c r="K166" s="416">
        <v>5.0</v>
      </c>
    </row>
    <row r="167" ht="10.5" customHeight="1">
      <c r="A167" s="321" t="s">
        <v>4556</v>
      </c>
      <c r="B167" s="55"/>
      <c r="C167" s="55"/>
      <c r="D167" s="55"/>
      <c r="E167" s="55"/>
      <c r="F167" s="55" t="s">
        <v>4555</v>
      </c>
      <c r="G167" s="55"/>
      <c r="H167" s="55"/>
      <c r="I167" s="55"/>
      <c r="J167" s="220">
        <v>0.0</v>
      </c>
      <c r="K167" s="416">
        <v>5.0</v>
      </c>
    </row>
    <row r="168" ht="10.5" customHeight="1">
      <c r="A168" s="321" t="s">
        <v>4557</v>
      </c>
      <c r="B168" s="55"/>
      <c r="C168" s="55"/>
      <c r="D168" s="55"/>
      <c r="E168" s="55"/>
      <c r="F168" s="55" t="s">
        <v>4555</v>
      </c>
      <c r="G168" s="55"/>
      <c r="H168" s="55"/>
      <c r="I168" s="55"/>
      <c r="J168" s="220">
        <v>0.0</v>
      </c>
      <c r="K168" s="416">
        <v>5.0</v>
      </c>
    </row>
    <row r="169" ht="10.5" customHeight="1">
      <c r="A169" s="232" t="s">
        <v>4558</v>
      </c>
      <c r="B169" s="55"/>
      <c r="C169" s="55"/>
      <c r="D169" s="55"/>
      <c r="E169" s="55"/>
      <c r="F169" s="155" t="s">
        <v>4559</v>
      </c>
      <c r="G169" s="55"/>
      <c r="H169" s="55"/>
      <c r="I169" s="55"/>
      <c r="J169" s="220">
        <v>0.0</v>
      </c>
      <c r="K169" s="416">
        <v>4.9</v>
      </c>
    </row>
    <row r="170" ht="10.5" customHeight="1">
      <c r="A170" s="232" t="s">
        <v>4560</v>
      </c>
      <c r="B170" s="55"/>
      <c r="C170" s="55"/>
      <c r="D170" s="55"/>
      <c r="E170" s="55"/>
      <c r="F170" s="155" t="s">
        <v>4561</v>
      </c>
      <c r="G170" s="55"/>
      <c r="H170" s="55"/>
      <c r="I170" s="55"/>
      <c r="J170" s="220">
        <v>0.0</v>
      </c>
      <c r="K170" s="416">
        <v>3.0</v>
      </c>
    </row>
    <row r="171" ht="10.5" customHeight="1">
      <c r="A171" s="232" t="s">
        <v>4562</v>
      </c>
      <c r="B171" s="55"/>
      <c r="C171" s="55"/>
      <c r="D171" s="55"/>
      <c r="E171" s="55"/>
      <c r="F171" s="55" t="s">
        <v>4555</v>
      </c>
      <c r="G171" s="55"/>
      <c r="H171" s="55"/>
      <c r="I171" s="55"/>
      <c r="J171" s="220">
        <v>0.005</v>
      </c>
      <c r="K171" s="416">
        <v>5.0</v>
      </c>
    </row>
    <row r="172" ht="10.5" customHeight="1">
      <c r="A172" s="321" t="s">
        <v>4563</v>
      </c>
      <c r="B172" s="55"/>
      <c r="C172" s="55"/>
      <c r="D172" s="55"/>
      <c r="E172" s="55"/>
      <c r="F172" s="55" t="s">
        <v>4555</v>
      </c>
      <c r="G172" s="55"/>
      <c r="H172" s="55"/>
      <c r="I172" s="55"/>
      <c r="J172" s="220">
        <v>0.005</v>
      </c>
      <c r="K172" s="416">
        <v>5.0</v>
      </c>
    </row>
    <row r="173" ht="10.5" customHeight="1">
      <c r="A173" s="321" t="s">
        <v>4564</v>
      </c>
      <c r="B173" s="55"/>
      <c r="C173" s="55"/>
      <c r="D173" s="55"/>
      <c r="E173" s="55"/>
      <c r="F173" s="55" t="s">
        <v>4555</v>
      </c>
      <c r="G173" s="55"/>
      <c r="H173" s="55"/>
      <c r="I173" s="55"/>
      <c r="J173" s="220">
        <v>0.005</v>
      </c>
      <c r="K173" s="416">
        <v>5.0</v>
      </c>
    </row>
    <row r="174" ht="10.5" customHeight="1">
      <c r="A174" s="321" t="s">
        <v>4565</v>
      </c>
      <c r="B174" s="55"/>
      <c r="C174" s="55"/>
      <c r="D174" s="55"/>
      <c r="E174" s="55"/>
      <c r="F174" s="55" t="s">
        <v>4555</v>
      </c>
      <c r="G174" s="55"/>
      <c r="H174" s="55"/>
      <c r="I174" s="55"/>
      <c r="J174" s="220">
        <v>0.005</v>
      </c>
      <c r="K174" s="416">
        <v>5.0</v>
      </c>
    </row>
    <row r="175" ht="10.5" customHeight="1">
      <c r="A175" s="232" t="s">
        <v>4566</v>
      </c>
      <c r="B175" s="55"/>
      <c r="C175" s="55"/>
      <c r="D175" s="55"/>
      <c r="E175" s="55"/>
      <c r="F175" s="55" t="s">
        <v>4555</v>
      </c>
      <c r="G175" s="55"/>
      <c r="H175" s="55"/>
      <c r="I175" s="55"/>
      <c r="J175" s="220">
        <v>0.005</v>
      </c>
      <c r="K175" s="416">
        <v>5.0</v>
      </c>
    </row>
    <row r="176" ht="10.5" customHeight="1">
      <c r="A176" s="232"/>
      <c r="B176" s="55"/>
      <c r="C176" s="55"/>
      <c r="D176" s="55"/>
      <c r="E176" s="55"/>
      <c r="F176" s="55"/>
      <c r="G176" s="55"/>
      <c r="H176" s="55"/>
      <c r="I176" s="55"/>
      <c r="J176" s="220"/>
      <c r="K176" s="416"/>
    </row>
    <row r="177" ht="10.5" customHeight="1">
      <c r="A177" s="299" t="s">
        <v>4567</v>
      </c>
      <c r="B177" s="390"/>
      <c r="C177" s="390"/>
      <c r="D177" s="390"/>
      <c r="E177" s="390"/>
      <c r="F177" s="390"/>
      <c r="G177" s="390"/>
      <c r="H177" s="390"/>
      <c r="I177" s="390"/>
      <c r="J177" s="820">
        <f t="shared" ref="J177:K177" si="1">SUM(J156:J176)</f>
        <v>1.86</v>
      </c>
      <c r="K177" s="821">
        <f t="shared" si="1"/>
        <v>107.69</v>
      </c>
    </row>
    <row r="178" ht="6.0" customHeight="1">
      <c r="A178" s="55"/>
      <c r="B178" s="55"/>
      <c r="C178" s="55"/>
      <c r="D178" s="55"/>
      <c r="E178" s="55"/>
      <c r="F178" s="55"/>
      <c r="G178" s="55"/>
      <c r="H178" s="55"/>
      <c r="I178" s="55"/>
      <c r="J178" s="220"/>
      <c r="K178" s="220"/>
    </row>
    <row r="179" ht="10.5" customHeight="1">
      <c r="A179" s="597" t="s">
        <v>4568</v>
      </c>
      <c r="B179" s="55"/>
      <c r="C179" s="55"/>
      <c r="D179" s="55"/>
      <c r="E179" s="55"/>
      <c r="F179" s="55"/>
      <c r="G179" s="55"/>
      <c r="H179" s="55"/>
      <c r="I179" s="55"/>
      <c r="J179" s="55"/>
      <c r="K179" s="55"/>
    </row>
    <row r="180" ht="10.5" customHeight="1">
      <c r="A180" s="155" t="s">
        <v>4569</v>
      </c>
      <c r="B180" s="55"/>
      <c r="C180" s="55"/>
      <c r="D180" s="55"/>
      <c r="E180" s="55"/>
      <c r="F180" s="55"/>
      <c r="G180" s="55"/>
      <c r="H180" s="55"/>
      <c r="I180" s="55"/>
      <c r="J180" s="55"/>
      <c r="K180" s="55"/>
    </row>
    <row r="181" ht="10.5" customHeight="1">
      <c r="A181" s="155" t="s">
        <v>4570</v>
      </c>
      <c r="B181" s="55"/>
      <c r="C181" s="55"/>
      <c r="D181" s="55"/>
      <c r="E181" s="55"/>
      <c r="F181" s="55"/>
      <c r="G181" s="55"/>
      <c r="H181" s="55"/>
      <c r="I181" s="55"/>
      <c r="J181" s="55"/>
      <c r="K181" s="55"/>
    </row>
    <row r="182" ht="10.5" customHeight="1">
      <c r="A182" s="822" t="s">
        <v>25</v>
      </c>
      <c r="B182" s="55"/>
      <c r="C182" s="55"/>
      <c r="D182" s="55"/>
      <c r="E182" s="55"/>
      <c r="F182" s="55"/>
      <c r="G182" s="823" t="s">
        <v>4571</v>
      </c>
      <c r="H182" s="55"/>
      <c r="I182" s="55"/>
      <c r="J182" s="55"/>
      <c r="K182" s="55"/>
    </row>
    <row r="183" ht="10.5" customHeight="1">
      <c r="A183" s="824" t="s">
        <v>24</v>
      </c>
      <c r="B183" s="55"/>
      <c r="C183" s="55"/>
      <c r="D183" s="55"/>
      <c r="E183" s="55"/>
      <c r="F183" s="55"/>
      <c r="G183" s="55"/>
      <c r="H183" s="55"/>
      <c r="I183" s="55"/>
      <c r="J183" s="55"/>
      <c r="K183" s="55"/>
    </row>
    <row r="184" ht="10.5" customHeight="1">
      <c r="A184" s="825" t="s">
        <v>4572</v>
      </c>
      <c r="B184" s="55"/>
      <c r="C184" s="55"/>
      <c r="D184" s="55"/>
      <c r="E184" s="55"/>
      <c r="F184" s="55"/>
      <c r="G184" s="55"/>
      <c r="H184" s="55"/>
      <c r="L184" s="55"/>
      <c r="M184" s="55"/>
      <c r="N184" s="55"/>
    </row>
    <row r="185" ht="10.5" customHeight="1">
      <c r="A185" s="817" t="s">
        <v>32</v>
      </c>
      <c r="B185" s="55"/>
      <c r="C185" s="55"/>
      <c r="D185" s="818" t="s">
        <v>69</v>
      </c>
      <c r="E185" s="818" t="s">
        <v>83</v>
      </c>
      <c r="F185" s="817" t="s">
        <v>3759</v>
      </c>
      <c r="G185" s="75"/>
      <c r="H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</row>
    <row r="186" ht="10.5" customHeight="1">
      <c r="A186" s="55" t="s">
        <v>4573</v>
      </c>
      <c r="B186" s="55"/>
      <c r="C186" s="826"/>
      <c r="D186" s="55" t="s">
        <v>4574</v>
      </c>
      <c r="E186" s="107">
        <v>43077.0</v>
      </c>
      <c r="F186" s="155"/>
      <c r="G186" s="55"/>
      <c r="H186" s="55"/>
      <c r="O186" s="55"/>
      <c r="P186" s="55"/>
      <c r="Q186" s="55"/>
    </row>
    <row r="187" ht="10.5" customHeight="1">
      <c r="A187" s="155" t="s">
        <v>4575</v>
      </c>
      <c r="B187" s="55"/>
      <c r="C187" s="826"/>
      <c r="D187" s="55" t="s">
        <v>1875</v>
      </c>
      <c r="E187" s="107">
        <v>43087.0</v>
      </c>
      <c r="F187" s="155"/>
      <c r="G187" s="55"/>
      <c r="H187" s="55"/>
      <c r="O187" s="55"/>
      <c r="P187" s="55"/>
    </row>
    <row r="188" ht="10.5" customHeight="1">
      <c r="A188" s="155" t="s">
        <v>4576</v>
      </c>
      <c r="B188" s="55"/>
      <c r="C188" s="826"/>
      <c r="D188" s="55" t="s">
        <v>4577</v>
      </c>
      <c r="E188" s="107">
        <v>43097.0</v>
      </c>
      <c r="F188" s="795"/>
      <c r="G188" s="55"/>
      <c r="H188" s="55"/>
      <c r="R188" s="55"/>
      <c r="S188" s="15"/>
      <c r="T188" s="55"/>
      <c r="U188" s="15"/>
      <c r="V188" s="55"/>
      <c r="W188" s="15"/>
      <c r="X188" s="55"/>
      <c r="Y188" s="15"/>
      <c r="Z188" s="55"/>
      <c r="AA188" s="15"/>
      <c r="AB188" s="55"/>
      <c r="AC188" s="15"/>
    </row>
    <row r="189" ht="10.5" customHeight="1">
      <c r="A189" s="155" t="s">
        <v>4578</v>
      </c>
      <c r="B189" s="55"/>
      <c r="C189" s="826"/>
      <c r="D189" s="55" t="s">
        <v>4579</v>
      </c>
      <c r="E189" s="107">
        <v>43133.0</v>
      </c>
      <c r="F189" s="155" t="s">
        <v>4580</v>
      </c>
      <c r="G189" s="55"/>
      <c r="H189" s="55"/>
      <c r="R189" s="55"/>
      <c r="S189" s="55"/>
      <c r="T189" s="55"/>
    </row>
    <row r="190" ht="10.5" customHeight="1">
      <c r="A190" s="155" t="s">
        <v>4581</v>
      </c>
      <c r="B190" s="55"/>
      <c r="C190" s="826"/>
      <c r="D190" s="55" t="s">
        <v>4582</v>
      </c>
      <c r="E190" s="107">
        <v>43137.0</v>
      </c>
      <c r="F190" s="155"/>
      <c r="G190" s="55"/>
      <c r="H190" s="55"/>
      <c r="R190" s="55"/>
      <c r="S190" s="55"/>
      <c r="T190" s="55"/>
    </row>
    <row r="191" ht="10.5" customHeight="1">
      <c r="A191" s="155" t="s">
        <v>4583</v>
      </c>
      <c r="B191" s="55"/>
      <c r="C191" s="826"/>
      <c r="D191" s="55" t="s">
        <v>2101</v>
      </c>
      <c r="E191" s="107">
        <v>43139.0</v>
      </c>
      <c r="F191" s="155"/>
      <c r="G191" s="55"/>
      <c r="H191" s="55"/>
      <c r="R191" s="55"/>
      <c r="S191" s="55"/>
      <c r="T191" s="55"/>
    </row>
    <row r="192" ht="10.5" customHeight="1">
      <c r="A192" s="155" t="s">
        <v>4584</v>
      </c>
      <c r="B192" s="55"/>
      <c r="C192" s="826"/>
      <c r="D192" s="55" t="s">
        <v>4585</v>
      </c>
      <c r="E192" s="107">
        <v>43167.0</v>
      </c>
      <c r="F192" s="155"/>
      <c r="G192" s="55"/>
      <c r="H192" s="55"/>
      <c r="I192" s="55"/>
      <c r="J192" s="55"/>
      <c r="K192" s="827"/>
      <c r="L192" s="828"/>
      <c r="M192" s="55"/>
    </row>
    <row r="193" ht="10.5" customHeight="1">
      <c r="A193" s="55" t="s">
        <v>4586</v>
      </c>
      <c r="B193" s="55"/>
      <c r="C193" s="826"/>
      <c r="D193" s="55" t="s">
        <v>4587</v>
      </c>
      <c r="E193" s="107">
        <v>43168.0</v>
      </c>
      <c r="F193" s="155"/>
      <c r="G193" s="55"/>
      <c r="H193" s="55"/>
      <c r="I193" s="55"/>
      <c r="J193" s="55"/>
      <c r="K193" s="827"/>
      <c r="L193" s="828"/>
      <c r="M193" s="55"/>
    </row>
    <row r="194" ht="10.5" customHeight="1">
      <c r="A194" s="155" t="s">
        <v>4588</v>
      </c>
      <c r="B194" s="55"/>
      <c r="C194" s="826"/>
      <c r="D194" s="55" t="s">
        <v>2089</v>
      </c>
      <c r="E194" s="107">
        <v>43168.0</v>
      </c>
      <c r="F194" s="155" t="s">
        <v>4589</v>
      </c>
      <c r="G194" s="55"/>
      <c r="H194" s="55"/>
      <c r="I194" s="55"/>
      <c r="J194" s="55"/>
      <c r="K194" s="827"/>
      <c r="L194" s="828"/>
      <c r="M194" s="55"/>
    </row>
    <row r="195" ht="10.5" customHeight="1">
      <c r="A195" s="55" t="s">
        <v>4590</v>
      </c>
      <c r="B195" s="55"/>
      <c r="C195" s="826"/>
      <c r="D195" s="55" t="s">
        <v>4591</v>
      </c>
      <c r="E195" s="107">
        <v>43173.0</v>
      </c>
      <c r="F195" s="155"/>
      <c r="G195" s="55"/>
      <c r="H195" s="55"/>
      <c r="I195" s="55"/>
      <c r="J195" s="55"/>
      <c r="K195" s="828"/>
      <c r="L195" s="828"/>
      <c r="M195" s="55"/>
    </row>
    <row r="196" ht="10.5" customHeight="1">
      <c r="A196" s="155" t="s">
        <v>4592</v>
      </c>
      <c r="B196" s="55"/>
      <c r="C196" s="826"/>
      <c r="D196" s="55" t="s">
        <v>2121</v>
      </c>
      <c r="E196" s="107">
        <v>43173.0</v>
      </c>
      <c r="F196" s="155" t="s">
        <v>4593</v>
      </c>
      <c r="G196" s="55"/>
      <c r="H196" s="55"/>
      <c r="I196" s="55"/>
      <c r="J196" s="55"/>
      <c r="K196" s="828"/>
      <c r="L196" s="828"/>
      <c r="M196" s="55"/>
    </row>
    <row r="197" ht="10.5" customHeight="1">
      <c r="A197" s="155" t="s">
        <v>4594</v>
      </c>
      <c r="B197" s="55"/>
      <c r="C197" s="826"/>
      <c r="D197" s="55" t="s">
        <v>2109</v>
      </c>
      <c r="E197" s="107">
        <v>43209.0</v>
      </c>
      <c r="F197" s="155"/>
      <c r="G197" s="55"/>
      <c r="H197" s="55"/>
      <c r="I197" s="55"/>
      <c r="J197" s="55"/>
      <c r="M197" s="55"/>
      <c r="N197" s="828"/>
      <c r="O197" s="828"/>
      <c r="Q197" s="829"/>
    </row>
    <row r="198" ht="10.5" customHeight="1">
      <c r="A198" s="155" t="s">
        <v>2134</v>
      </c>
      <c r="B198" s="55"/>
      <c r="C198" s="826"/>
      <c r="D198" s="55" t="s">
        <v>2135</v>
      </c>
      <c r="E198" s="107">
        <v>43217.0</v>
      </c>
      <c r="F198" s="155"/>
      <c r="G198" s="55"/>
      <c r="H198" s="55"/>
      <c r="I198" s="55"/>
    </row>
    <row r="199" ht="10.5" customHeight="1">
      <c r="A199" s="155" t="s">
        <v>4595</v>
      </c>
      <c r="B199" s="55"/>
      <c r="C199" s="826"/>
      <c r="D199" s="55" t="s">
        <v>4596</v>
      </c>
      <c r="E199" s="107">
        <v>43221.0</v>
      </c>
      <c r="F199" s="155"/>
      <c r="G199" s="55"/>
      <c r="H199" s="55"/>
      <c r="I199" s="55"/>
    </row>
    <row r="200" ht="10.5" customHeight="1">
      <c r="A200" s="55" t="s">
        <v>4597</v>
      </c>
      <c r="B200" s="55"/>
      <c r="C200" s="826"/>
      <c r="D200" s="55" t="s">
        <v>3323</v>
      </c>
      <c r="E200" s="107">
        <v>43222.0</v>
      </c>
      <c r="F200" s="55" t="s">
        <v>4593</v>
      </c>
      <c r="G200" s="55"/>
      <c r="H200" s="55"/>
      <c r="I200" s="55"/>
    </row>
    <row r="201" ht="10.5" customHeight="1">
      <c r="A201" s="155" t="s">
        <v>4598</v>
      </c>
      <c r="B201" s="55"/>
      <c r="C201" s="826"/>
      <c r="D201" s="55" t="s">
        <v>4599</v>
      </c>
      <c r="E201" s="107">
        <v>43223.0</v>
      </c>
      <c r="F201" s="155"/>
      <c r="G201" s="55"/>
      <c r="H201" s="55"/>
      <c r="I201" s="55"/>
    </row>
    <row r="202" ht="10.5" customHeight="1">
      <c r="A202" s="155" t="s">
        <v>4600</v>
      </c>
      <c r="B202" s="55"/>
      <c r="C202" s="826"/>
      <c r="D202" s="55" t="s">
        <v>4601</v>
      </c>
      <c r="E202" s="107">
        <v>43223.0</v>
      </c>
      <c r="F202" s="155"/>
      <c r="G202" s="55"/>
      <c r="H202" s="55"/>
      <c r="I202" s="55"/>
    </row>
    <row r="203" ht="10.5" customHeight="1">
      <c r="A203" s="155" t="s">
        <v>2066</v>
      </c>
      <c r="B203" s="55"/>
      <c r="C203" s="826"/>
      <c r="D203" s="55" t="s">
        <v>2067</v>
      </c>
      <c r="E203" s="107">
        <v>43223.0</v>
      </c>
      <c r="F203" s="155"/>
      <c r="G203" s="55"/>
      <c r="H203" s="55"/>
      <c r="I203" s="55"/>
      <c r="J203" s="55"/>
      <c r="L203" s="828"/>
      <c r="M203" s="828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r="204" ht="10.5" customHeight="1">
      <c r="A204" s="55" t="s">
        <v>4602</v>
      </c>
      <c r="B204" s="55"/>
      <c r="C204" s="826"/>
      <c r="D204" s="55" t="s">
        <v>4603</v>
      </c>
      <c r="E204" s="107">
        <v>43223.0</v>
      </c>
      <c r="F204" s="155" t="s">
        <v>4593</v>
      </c>
      <c r="G204" s="55"/>
      <c r="H204" s="55"/>
      <c r="I204" s="55"/>
      <c r="J204" s="55"/>
      <c r="L204" s="828"/>
      <c r="M204" s="828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r="205" ht="10.5" customHeight="1">
      <c r="A205" s="55" t="s">
        <v>4604</v>
      </c>
      <c r="B205" s="55"/>
      <c r="C205" s="826"/>
      <c r="D205" s="55" t="s">
        <v>4605</v>
      </c>
      <c r="E205" s="107">
        <v>43224.0</v>
      </c>
      <c r="F205" s="155"/>
      <c r="G205" s="55"/>
      <c r="H205" s="55"/>
      <c r="I205" s="55"/>
      <c r="J205" s="55"/>
      <c r="L205" s="828"/>
      <c r="M205" s="828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r="206" ht="10.5" customHeight="1">
      <c r="A206" s="55" t="s">
        <v>4606</v>
      </c>
      <c r="B206" s="55"/>
      <c r="C206" s="826"/>
      <c r="D206" s="55" t="s">
        <v>2043</v>
      </c>
      <c r="E206" s="107">
        <v>43244.0</v>
      </c>
      <c r="F206" s="155"/>
      <c r="G206" s="55"/>
      <c r="H206" s="55"/>
      <c r="I206" s="5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r="207" ht="10.5" customHeight="1">
      <c r="A207" s="55" t="s">
        <v>4607</v>
      </c>
      <c r="B207" s="55"/>
      <c r="C207" s="826"/>
      <c r="D207" s="55" t="s">
        <v>4608</v>
      </c>
      <c r="E207" s="107">
        <v>43244.0</v>
      </c>
      <c r="F207" s="155"/>
      <c r="G207" s="55"/>
      <c r="H207" s="55"/>
      <c r="I207" s="5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r="208" ht="10.5" customHeight="1">
      <c r="E208" s="24"/>
      <c r="F208" s="155"/>
      <c r="G208" s="55"/>
      <c r="H208" s="55"/>
      <c r="I208" s="5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r="209" ht="10.5" customHeight="1">
      <c r="A209" s="597" t="s">
        <v>4609</v>
      </c>
      <c r="E209" s="24"/>
      <c r="F209" s="155"/>
      <c r="G209" s="55"/>
      <c r="H209" s="55"/>
      <c r="I209" s="5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r="210" ht="10.5" customHeight="1">
      <c r="A210" s="155" t="s">
        <v>4610</v>
      </c>
      <c r="E210" s="24"/>
      <c r="F210" s="155"/>
      <c r="G210" s="55"/>
      <c r="H210" s="5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r="211" ht="10.5" customHeight="1">
      <c r="A211" s="155" t="s">
        <v>4611</v>
      </c>
      <c r="E211" s="24"/>
      <c r="F211" s="155" t="s">
        <v>4593</v>
      </c>
      <c r="G211" s="55"/>
      <c r="H211" s="5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r="212" ht="10.5" customHeight="1">
      <c r="A212" s="155" t="s">
        <v>4612</v>
      </c>
      <c r="E212" s="24"/>
      <c r="F212" s="155"/>
      <c r="G212" s="55"/>
      <c r="H212" s="5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r="213" ht="10.5" customHeight="1">
      <c r="A213" s="795" t="s">
        <v>4613</v>
      </c>
      <c r="E213" s="24"/>
      <c r="F213" s="155"/>
      <c r="G213" s="55"/>
      <c r="H213" s="5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r="214" ht="10.5" customHeight="1">
      <c r="A214" s="571" t="s">
        <v>4614</v>
      </c>
      <c r="E214" s="24"/>
      <c r="F214" s="155"/>
      <c r="G214" s="55"/>
      <c r="H214" s="5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r="215" ht="10.5" customHeight="1">
      <c r="A215" s="253"/>
      <c r="B215" s="121"/>
      <c r="C215" s="529"/>
      <c r="D215" s="122"/>
      <c r="E215" s="123"/>
      <c r="F215" s="830" t="s">
        <v>4615</v>
      </c>
      <c r="G215" s="363"/>
      <c r="H215" s="288" t="s">
        <v>2173</v>
      </c>
      <c r="I215" s="224" t="s">
        <v>4616</v>
      </c>
      <c r="J215" s="272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r="216" ht="10.5" customHeight="1">
      <c r="A216" s="336" t="s">
        <v>32</v>
      </c>
      <c r="B216" s="293"/>
      <c r="C216" s="533"/>
      <c r="D216" s="300" t="s">
        <v>69</v>
      </c>
      <c r="E216" s="490" t="s">
        <v>72</v>
      </c>
      <c r="F216" s="293"/>
      <c r="G216" s="516" t="s">
        <v>72</v>
      </c>
      <c r="H216" s="300" t="s">
        <v>2177</v>
      </c>
      <c r="I216" s="285" t="s">
        <v>4617</v>
      </c>
      <c r="J216" s="296"/>
    </row>
    <row r="217" ht="10.5" customHeight="1">
      <c r="A217" s="253" t="s">
        <v>2811</v>
      </c>
      <c r="B217" s="121"/>
      <c r="C217" s="529"/>
      <c r="D217" s="122" t="s">
        <v>2812</v>
      </c>
      <c r="E217" s="123">
        <v>6.0</v>
      </c>
      <c r="F217" s="831" t="s">
        <v>4618</v>
      </c>
      <c r="G217" s="515">
        <v>7.0</v>
      </c>
      <c r="H217" s="530">
        <v>42643.0</v>
      </c>
      <c r="I217" s="832" t="s">
        <v>4619</v>
      </c>
      <c r="J217" s="272"/>
    </row>
    <row r="218" ht="10.5" customHeight="1">
      <c r="A218" s="321" t="s">
        <v>2749</v>
      </c>
      <c r="B218" s="55"/>
      <c r="C218" s="214"/>
      <c r="D218" s="99" t="s">
        <v>2750</v>
      </c>
      <c r="E218" s="101">
        <v>7.0</v>
      </c>
      <c r="F218" s="429" t="s">
        <v>4618</v>
      </c>
      <c r="G218" s="485">
        <v>9.0</v>
      </c>
      <c r="H218" s="482">
        <v>42677.0</v>
      </c>
      <c r="I218" s="672">
        <v>2018.0</v>
      </c>
      <c r="J218" s="13"/>
    </row>
    <row r="219" ht="10.5" customHeight="1">
      <c r="A219" s="321" t="s">
        <v>2731</v>
      </c>
      <c r="B219" s="55"/>
      <c r="C219" s="214"/>
      <c r="D219" s="99" t="s">
        <v>2732</v>
      </c>
      <c r="E219" s="101">
        <v>7.0</v>
      </c>
      <c r="F219" s="429" t="s">
        <v>4618</v>
      </c>
      <c r="G219" s="485">
        <v>8.0</v>
      </c>
      <c r="H219" s="482">
        <v>42685.0</v>
      </c>
      <c r="I219" s="672">
        <v>2017.0</v>
      </c>
      <c r="J219" s="13"/>
    </row>
    <row r="220" ht="10.5" customHeight="1">
      <c r="A220" s="321" t="s">
        <v>3554</v>
      </c>
      <c r="B220" s="55"/>
      <c r="C220" s="214"/>
      <c r="D220" s="99" t="s">
        <v>3555</v>
      </c>
      <c r="E220" s="101">
        <v>15.0</v>
      </c>
      <c r="F220" s="429" t="s">
        <v>4618</v>
      </c>
      <c r="G220" s="485">
        <v>20.0</v>
      </c>
      <c r="H220" s="482">
        <v>40431.0</v>
      </c>
      <c r="I220" s="672" t="s">
        <v>4620</v>
      </c>
      <c r="J220" s="13"/>
    </row>
    <row r="221" ht="10.5" customHeight="1">
      <c r="A221" s="336" t="s">
        <v>3288</v>
      </c>
      <c r="B221" s="390"/>
      <c r="C221" s="533"/>
      <c r="D221" s="331" t="s">
        <v>3289</v>
      </c>
      <c r="E221" s="490">
        <v>10.0</v>
      </c>
      <c r="F221" s="552" t="s">
        <v>4618</v>
      </c>
      <c r="G221" s="516">
        <v>13.0</v>
      </c>
      <c r="H221" s="534">
        <v>41418.0</v>
      </c>
      <c r="I221" s="294" t="s">
        <v>4621</v>
      </c>
      <c r="J221" s="296"/>
    </row>
    <row r="222" ht="10.5" customHeight="1">
      <c r="A222" s="253" t="s">
        <v>3531</v>
      </c>
      <c r="B222" s="121"/>
      <c r="C222" s="529"/>
      <c r="D222" s="122" t="s">
        <v>3532</v>
      </c>
      <c r="E222" s="123">
        <v>9.0</v>
      </c>
      <c r="F222" s="831" t="s">
        <v>4618</v>
      </c>
      <c r="G222" s="515">
        <v>14.0</v>
      </c>
      <c r="H222" s="530">
        <v>40444.0</v>
      </c>
      <c r="I222" s="833" t="s">
        <v>4622</v>
      </c>
      <c r="J222" s="272"/>
    </row>
    <row r="223" ht="10.5" customHeight="1">
      <c r="A223" s="321" t="s">
        <v>4623</v>
      </c>
      <c r="B223" s="55"/>
      <c r="C223" s="214"/>
      <c r="D223" s="99" t="s">
        <v>3137</v>
      </c>
      <c r="E223" s="101">
        <v>8.0</v>
      </c>
      <c r="F223" s="429" t="s">
        <v>4618</v>
      </c>
      <c r="G223" s="485">
        <v>9.0</v>
      </c>
      <c r="H223" s="482">
        <v>42008.0</v>
      </c>
      <c r="I223" s="672" t="s">
        <v>4624</v>
      </c>
      <c r="J223" s="13"/>
    </row>
    <row r="224" ht="9.75" customHeight="1">
      <c r="A224" s="232" t="s">
        <v>3450</v>
      </c>
      <c r="B224" s="55"/>
      <c r="C224" s="214"/>
      <c r="D224" s="99" t="s">
        <v>4625</v>
      </c>
      <c r="E224" s="101">
        <v>14.0</v>
      </c>
      <c r="F224" s="429" t="s">
        <v>4618</v>
      </c>
      <c r="G224" s="485">
        <v>21.0</v>
      </c>
      <c r="H224" s="482">
        <v>40826.0</v>
      </c>
      <c r="I224" s="672">
        <v>2018.0</v>
      </c>
      <c r="J224" s="13"/>
    </row>
    <row r="225" ht="9.75" customHeight="1">
      <c r="A225" s="232" t="s">
        <v>2720</v>
      </c>
      <c r="B225" s="55"/>
      <c r="C225" s="214"/>
      <c r="D225" s="99" t="s">
        <v>2721</v>
      </c>
      <c r="E225" s="101">
        <v>7.0</v>
      </c>
      <c r="F225" s="429" t="s">
        <v>4618</v>
      </c>
      <c r="G225" s="485">
        <v>8.0</v>
      </c>
      <c r="H225" s="482">
        <v>42696.0</v>
      </c>
      <c r="I225" s="672" t="s">
        <v>4626</v>
      </c>
      <c r="J225" s="13"/>
    </row>
    <row r="226" ht="9.75" customHeight="1">
      <c r="A226" s="299" t="s">
        <v>1928</v>
      </c>
      <c r="B226" s="390"/>
      <c r="C226" s="533"/>
      <c r="D226" s="331" t="s">
        <v>1929</v>
      </c>
      <c r="E226" s="490">
        <v>45.0</v>
      </c>
      <c r="F226" s="552" t="s">
        <v>4618</v>
      </c>
      <c r="G226" s="516">
        <v>50.0</v>
      </c>
      <c r="H226" s="534">
        <v>40469.0</v>
      </c>
      <c r="I226" s="294" t="s">
        <v>4627</v>
      </c>
      <c r="J226" s="296"/>
    </row>
    <row r="227" ht="9.75" customHeight="1">
      <c r="A227" s="253" t="s">
        <v>2563</v>
      </c>
      <c r="B227" s="121"/>
      <c r="C227" s="529"/>
      <c r="D227" s="122" t="s">
        <v>2564</v>
      </c>
      <c r="E227" s="123">
        <v>7.0</v>
      </c>
      <c r="F227" s="831" t="s">
        <v>4618</v>
      </c>
      <c r="G227" s="515">
        <v>8.0</v>
      </c>
      <c r="H227" s="530">
        <v>43028.0</v>
      </c>
      <c r="I227" s="833">
        <v>2018.0</v>
      </c>
      <c r="J227" s="272"/>
    </row>
    <row r="228" ht="9.75" customHeight="1">
      <c r="A228" s="321" t="s">
        <v>2814</v>
      </c>
      <c r="B228" s="55"/>
      <c r="C228" s="214"/>
      <c r="D228" s="99" t="s">
        <v>2815</v>
      </c>
      <c r="E228" s="101">
        <v>16.0</v>
      </c>
      <c r="F228" s="429" t="s">
        <v>4618</v>
      </c>
      <c r="G228" s="485">
        <v>18.0</v>
      </c>
      <c r="H228" s="482">
        <v>42641.0</v>
      </c>
      <c r="I228" s="672">
        <v>2018.0</v>
      </c>
      <c r="J228" s="13"/>
    </row>
    <row r="229" ht="10.5" customHeight="1">
      <c r="A229" s="321" t="s">
        <v>3498</v>
      </c>
      <c r="B229" s="55"/>
      <c r="C229" s="214"/>
      <c r="D229" s="99" t="s">
        <v>3499</v>
      </c>
      <c r="E229" s="101">
        <v>15.0</v>
      </c>
      <c r="F229" s="429" t="s">
        <v>4618</v>
      </c>
      <c r="G229" s="485">
        <v>23.0</v>
      </c>
      <c r="H229" s="482">
        <v>40479.0</v>
      </c>
      <c r="I229" s="672">
        <v>2018.0</v>
      </c>
      <c r="J229" s="13"/>
    </row>
    <row r="230" ht="10.5" customHeight="1">
      <c r="A230" s="232" t="s">
        <v>774</v>
      </c>
      <c r="B230" s="55"/>
      <c r="C230" s="214"/>
      <c r="D230" s="99" t="s">
        <v>775</v>
      </c>
      <c r="E230" s="101">
        <v>40.0</v>
      </c>
      <c r="F230" s="429" t="s">
        <v>4618</v>
      </c>
      <c r="G230" s="485">
        <v>44.0</v>
      </c>
      <c r="H230" s="482">
        <v>42633.0</v>
      </c>
      <c r="I230" s="672">
        <v>2017.0</v>
      </c>
      <c r="J230" s="13"/>
    </row>
    <row r="231" ht="10.5" customHeight="1">
      <c r="A231" s="336" t="s">
        <v>1289</v>
      </c>
      <c r="B231" s="390"/>
      <c r="C231" s="533"/>
      <c r="D231" s="331" t="s">
        <v>1290</v>
      </c>
      <c r="E231" s="490">
        <v>7.0</v>
      </c>
      <c r="F231" s="552" t="s">
        <v>4618</v>
      </c>
      <c r="G231" s="516">
        <v>8.0</v>
      </c>
      <c r="H231" s="534">
        <v>42615.0</v>
      </c>
      <c r="I231" s="294" t="s">
        <v>4626</v>
      </c>
      <c r="J231" s="296"/>
    </row>
    <row r="232" ht="10.5" customHeight="1">
      <c r="A232" s="253" t="s">
        <v>3342</v>
      </c>
      <c r="B232" s="121"/>
      <c r="C232" s="529"/>
      <c r="D232" s="122" t="s">
        <v>3343</v>
      </c>
      <c r="E232" s="123">
        <v>14.0</v>
      </c>
      <c r="F232" s="831" t="s">
        <v>4618</v>
      </c>
      <c r="G232" s="515">
        <v>17.0</v>
      </c>
      <c r="H232" s="530">
        <v>41234.0</v>
      </c>
      <c r="I232" s="833" t="s">
        <v>4626</v>
      </c>
      <c r="J232" s="272"/>
    </row>
    <row r="233" ht="10.5" customHeight="1">
      <c r="A233" s="232" t="s">
        <v>2817</v>
      </c>
      <c r="B233" s="55"/>
      <c r="C233" s="214"/>
      <c r="D233" s="99" t="s">
        <v>2818</v>
      </c>
      <c r="E233" s="101">
        <v>6.0</v>
      </c>
      <c r="F233" s="429" t="s">
        <v>4618</v>
      </c>
      <c r="G233" s="485">
        <v>7.0</v>
      </c>
      <c r="H233" s="482">
        <v>42641.0</v>
      </c>
      <c r="I233" s="672">
        <v>2017.0</v>
      </c>
      <c r="J233" s="13"/>
    </row>
    <row r="234" ht="10.5" customHeight="1">
      <c r="A234" s="321" t="s">
        <v>2616</v>
      </c>
      <c r="B234" s="55"/>
      <c r="C234" s="214"/>
      <c r="D234" s="99" t="s">
        <v>2617</v>
      </c>
      <c r="E234" s="101">
        <v>13.0</v>
      </c>
      <c r="F234" s="429" t="s">
        <v>4618</v>
      </c>
      <c r="G234" s="485">
        <v>14.0</v>
      </c>
      <c r="H234" s="482">
        <v>42957.0</v>
      </c>
      <c r="I234" s="672">
        <v>2018.0</v>
      </c>
      <c r="J234" s="13"/>
    </row>
    <row r="235" ht="10.5" customHeight="1">
      <c r="A235" s="232" t="s">
        <v>2631</v>
      </c>
      <c r="B235" s="55"/>
      <c r="C235" s="214"/>
      <c r="D235" s="99" t="s">
        <v>2632</v>
      </c>
      <c r="E235" s="101">
        <v>8.0</v>
      </c>
      <c r="F235" s="429" t="s">
        <v>4618</v>
      </c>
      <c r="G235" s="485">
        <v>9.0</v>
      </c>
      <c r="H235" s="482">
        <v>42951.0</v>
      </c>
      <c r="I235" s="672">
        <v>2018.0</v>
      </c>
      <c r="J235" s="13"/>
    </row>
    <row r="236" ht="10.5" customHeight="1">
      <c r="A236" s="253" t="s">
        <v>4628</v>
      </c>
      <c r="B236" s="121"/>
      <c r="C236" s="529"/>
      <c r="D236" s="122" t="s">
        <v>3443</v>
      </c>
      <c r="E236" s="123">
        <v>26.0</v>
      </c>
      <c r="F236" s="831" t="s">
        <v>4618</v>
      </c>
      <c r="G236" s="515">
        <v>30.0</v>
      </c>
      <c r="H236" s="530">
        <v>40835.0</v>
      </c>
      <c r="I236" s="833" t="s">
        <v>4626</v>
      </c>
      <c r="J236" s="272"/>
    </row>
    <row r="237" ht="10.5" customHeight="1">
      <c r="A237" s="133" t="s">
        <v>2796</v>
      </c>
      <c r="B237" s="55"/>
      <c r="C237" s="214"/>
      <c r="D237" s="99" t="s">
        <v>2797</v>
      </c>
      <c r="E237" s="101">
        <v>8.0</v>
      </c>
      <c r="F237" s="429" t="s">
        <v>4618</v>
      </c>
      <c r="G237" s="485">
        <v>9.0</v>
      </c>
      <c r="H237" s="482">
        <v>42656.0</v>
      </c>
      <c r="I237" s="672" t="s">
        <v>4626</v>
      </c>
      <c r="J237" s="13"/>
    </row>
    <row r="238" ht="10.5" customHeight="1">
      <c r="A238" s="232" t="s">
        <v>1915</v>
      </c>
      <c r="B238" s="55"/>
      <c r="C238" s="214"/>
      <c r="D238" s="99" t="s">
        <v>1916</v>
      </c>
      <c r="E238" s="101">
        <v>14.0</v>
      </c>
      <c r="F238" s="429" t="s">
        <v>4618</v>
      </c>
      <c r="G238" s="485">
        <v>15.0</v>
      </c>
      <c r="H238" s="482">
        <v>41894.0</v>
      </c>
      <c r="I238" s="672" t="s">
        <v>4627</v>
      </c>
      <c r="J238" s="13"/>
    </row>
    <row r="239" ht="10.5" customHeight="1">
      <c r="A239" s="232" t="s">
        <v>3589</v>
      </c>
      <c r="B239" s="55"/>
      <c r="C239" s="214"/>
      <c r="D239" s="99" t="s">
        <v>3590</v>
      </c>
      <c r="E239" s="101">
        <v>28.0</v>
      </c>
      <c r="F239" s="429" t="s">
        <v>4618</v>
      </c>
      <c r="G239" s="485">
        <v>36.0</v>
      </c>
      <c r="H239" s="482">
        <v>40134.0</v>
      </c>
      <c r="I239" s="672">
        <v>2017.0</v>
      </c>
      <c r="J239" s="13"/>
    </row>
    <row r="240" ht="10.5" customHeight="1">
      <c r="A240" s="299" t="s">
        <v>2980</v>
      </c>
      <c r="B240" s="390"/>
      <c r="C240" s="533"/>
      <c r="D240" s="331" t="s">
        <v>2981</v>
      </c>
      <c r="E240" s="490">
        <v>14.0</v>
      </c>
      <c r="F240" s="552" t="s">
        <v>4618</v>
      </c>
      <c r="G240" s="516">
        <v>15.0</v>
      </c>
      <c r="H240" s="534">
        <v>42352.0</v>
      </c>
      <c r="I240" s="294" t="s">
        <v>4629</v>
      </c>
      <c r="J240" s="296"/>
    </row>
    <row r="241" ht="10.5" customHeight="1">
      <c r="A241" s="333" t="s">
        <v>3489</v>
      </c>
      <c r="B241" s="121"/>
      <c r="C241" s="515"/>
      <c r="D241" s="122" t="s">
        <v>3490</v>
      </c>
      <c r="E241" s="123">
        <v>19.0</v>
      </c>
      <c r="F241" s="831" t="s">
        <v>4618</v>
      </c>
      <c r="G241" s="515">
        <v>26.0</v>
      </c>
      <c r="H241" s="530">
        <v>40493.0</v>
      </c>
      <c r="I241" s="833" t="s">
        <v>4630</v>
      </c>
      <c r="J241" s="272"/>
    </row>
    <row r="242" ht="10.5" customHeight="1">
      <c r="A242" s="232" t="s">
        <v>2535</v>
      </c>
      <c r="B242" s="55"/>
      <c r="C242" s="485"/>
      <c r="D242" s="99" t="s">
        <v>2536</v>
      </c>
      <c r="E242" s="101">
        <v>7.0</v>
      </c>
      <c r="F242" s="429" t="s">
        <v>4618</v>
      </c>
      <c r="G242" s="485">
        <v>8.0</v>
      </c>
      <c r="H242" s="482">
        <v>43060.0</v>
      </c>
      <c r="I242" s="672">
        <v>2018.0</v>
      </c>
      <c r="J242" s="13"/>
    </row>
    <row r="243" ht="10.5" customHeight="1">
      <c r="A243" s="321" t="s">
        <v>2737</v>
      </c>
      <c r="B243" s="55"/>
      <c r="C243" s="485"/>
      <c r="D243" s="99" t="s">
        <v>2738</v>
      </c>
      <c r="E243" s="101">
        <v>6.0</v>
      </c>
      <c r="F243" s="429" t="s">
        <v>4618</v>
      </c>
      <c r="G243" s="485">
        <v>7.0</v>
      </c>
      <c r="H243" s="482">
        <v>42684.0</v>
      </c>
      <c r="I243" s="672">
        <v>2017.0</v>
      </c>
      <c r="J243" s="13"/>
    </row>
    <row r="244" ht="10.5" customHeight="1">
      <c r="A244" s="321" t="s">
        <v>2777</v>
      </c>
      <c r="B244" s="55"/>
      <c r="C244" s="485"/>
      <c r="D244" s="99" t="s">
        <v>2778</v>
      </c>
      <c r="E244" s="101">
        <v>16.0</v>
      </c>
      <c r="F244" s="429" t="s">
        <v>4618</v>
      </c>
      <c r="G244" s="485">
        <v>17.0</v>
      </c>
      <c r="H244" s="482">
        <v>42668.0</v>
      </c>
      <c r="I244" s="672" t="s">
        <v>4626</v>
      </c>
      <c r="J244" s="13"/>
    </row>
    <row r="245" ht="10.5" customHeight="1">
      <c r="A245" s="331" t="s">
        <v>3025</v>
      </c>
      <c r="B245" s="390"/>
      <c r="C245" s="516"/>
      <c r="D245" s="331" t="s">
        <v>3026</v>
      </c>
      <c r="E245" s="490">
        <v>7.0</v>
      </c>
      <c r="F245" s="552" t="s">
        <v>4618</v>
      </c>
      <c r="G245" s="516">
        <v>10.0</v>
      </c>
      <c r="H245" s="534">
        <v>42303.0</v>
      </c>
      <c r="I245" s="294">
        <v>2018.0</v>
      </c>
      <c r="J245" s="296"/>
    </row>
    <row r="246" ht="10.5" customHeight="1">
      <c r="A246" s="333" t="s">
        <v>2780</v>
      </c>
      <c r="B246" s="121"/>
      <c r="C246" s="515"/>
      <c r="D246" s="122" t="s">
        <v>2781</v>
      </c>
      <c r="E246" s="123">
        <v>6.0</v>
      </c>
      <c r="F246" s="831" t="s">
        <v>4618</v>
      </c>
      <c r="G246" s="515">
        <v>7.0</v>
      </c>
      <c r="H246" s="530">
        <v>42668.0</v>
      </c>
      <c r="I246" s="833">
        <v>2017.0</v>
      </c>
      <c r="J246" s="272"/>
    </row>
    <row r="247" ht="10.5" customHeight="1">
      <c r="A247" s="99" t="s">
        <v>2625</v>
      </c>
      <c r="B247" s="55"/>
      <c r="C247" s="485"/>
      <c r="D247" s="99" t="s">
        <v>2240</v>
      </c>
      <c r="E247" s="101">
        <v>7.0</v>
      </c>
      <c r="F247" s="429" t="s">
        <v>4618</v>
      </c>
      <c r="G247" s="485">
        <v>8.0</v>
      </c>
      <c r="H247" s="482">
        <v>42955.0</v>
      </c>
      <c r="I247" s="672">
        <v>2018.0</v>
      </c>
      <c r="J247" s="13"/>
    </row>
    <row r="248" ht="10.5" customHeight="1">
      <c r="A248" s="321" t="s">
        <v>3214</v>
      </c>
      <c r="B248" s="55"/>
      <c r="C248" s="485"/>
      <c r="D248" s="99" t="s">
        <v>3215</v>
      </c>
      <c r="E248" s="101">
        <v>10.0</v>
      </c>
      <c r="F248" s="429" t="s">
        <v>4618</v>
      </c>
      <c r="G248" s="485">
        <v>11.0</v>
      </c>
      <c r="H248" s="482">
        <v>41751.0</v>
      </c>
      <c r="I248" s="672" t="s">
        <v>4627</v>
      </c>
      <c r="J248" s="13"/>
    </row>
    <row r="249" ht="10.5" customHeight="1">
      <c r="A249" s="321" t="s">
        <v>2758</v>
      </c>
      <c r="B249" s="55"/>
      <c r="C249" s="485"/>
      <c r="D249" s="99" t="s">
        <v>2759</v>
      </c>
      <c r="E249" s="101">
        <v>7.0</v>
      </c>
      <c r="F249" s="429" t="s">
        <v>4618</v>
      </c>
      <c r="G249" s="485">
        <v>8.0</v>
      </c>
      <c r="H249" s="482">
        <v>42675.0</v>
      </c>
      <c r="I249" s="672">
        <v>2017.0</v>
      </c>
      <c r="J249" s="13"/>
    </row>
    <row r="250" ht="10.5" customHeight="1">
      <c r="A250" s="321" t="s">
        <v>2540</v>
      </c>
      <c r="B250" s="55"/>
      <c r="C250" s="485"/>
      <c r="D250" s="99" t="s">
        <v>2541</v>
      </c>
      <c r="E250" s="101">
        <v>6.0</v>
      </c>
      <c r="F250" s="429" t="s">
        <v>4618</v>
      </c>
      <c r="G250" s="485">
        <v>7.0</v>
      </c>
      <c r="H250" s="482">
        <v>43054.0</v>
      </c>
      <c r="I250" s="672">
        <v>2018.0</v>
      </c>
      <c r="J250" s="13"/>
    </row>
    <row r="251" ht="10.5" customHeight="1">
      <c r="A251" s="321" t="s">
        <v>2825</v>
      </c>
      <c r="B251" s="55"/>
      <c r="C251" s="485"/>
      <c r="D251" s="99" t="s">
        <v>2826</v>
      </c>
      <c r="E251" s="101">
        <v>6.0</v>
      </c>
      <c r="F251" s="429" t="s">
        <v>4618</v>
      </c>
      <c r="G251" s="485">
        <v>8.0</v>
      </c>
      <c r="H251" s="482">
        <v>42635.0</v>
      </c>
      <c r="I251" s="672">
        <v>2018.0</v>
      </c>
      <c r="J251" s="13"/>
    </row>
    <row r="252" ht="10.5" customHeight="1">
      <c r="A252" s="331" t="s">
        <v>2017</v>
      </c>
      <c r="B252" s="390"/>
      <c r="C252" s="516"/>
      <c r="D252" s="331" t="s">
        <v>2018</v>
      </c>
      <c r="E252" s="490">
        <v>9.0</v>
      </c>
      <c r="F252" s="552" t="s">
        <v>4618</v>
      </c>
      <c r="G252" s="516">
        <v>10.0</v>
      </c>
      <c r="H252" s="534">
        <v>41978.0</v>
      </c>
      <c r="I252" s="294" t="s">
        <v>4627</v>
      </c>
      <c r="J252" s="296"/>
    </row>
    <row r="253" ht="10.5" customHeight="1"/>
    <row r="254" ht="10.5" customHeight="1"/>
    <row r="255" ht="10.5" customHeight="1"/>
    <row r="256" ht="10.5" customHeight="1"/>
    <row r="257" ht="10.5" customHeight="1"/>
    <row r="258" ht="10.5" customHeight="1"/>
    <row r="259" ht="10.5" customHeight="1"/>
    <row r="260" ht="10.5" customHeight="1"/>
    <row r="261" ht="10.5" customHeight="1"/>
    <row r="262" ht="10.5" customHeight="1"/>
    <row r="263" ht="10.5" customHeight="1"/>
    <row r="264" ht="10.5" customHeight="1"/>
    <row r="265" ht="10.5" customHeight="1"/>
    <row r="266" ht="10.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conditionalFormatting sqref="K156:K177">
    <cfRule type="cellIs" dxfId="0" priority="1" stopIfTrue="1" operator="lessThan">
      <formula>2</formula>
    </cfRule>
  </conditionalFormatting>
  <hyperlinks>
    <hyperlink r:id="rId1" ref="G144"/>
    <hyperlink r:id="rId2" ref="G148"/>
  </hyperlinks>
  <printOptions/>
  <pageMargins bottom="0.5201388888888889" footer="0.0" header="0.0" left="0.3402777777777778" right="0.2798611111111111" top="0.3798611111111111"/>
  <pageSetup orientation="portrait"/>
  <drawing r:id="rId3"/>
</worksheet>
</file>